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ALiebrich\Documents\Vereinsbuchhaltung\Mitgliederverwaltung\"/>
    </mc:Choice>
  </mc:AlternateContent>
  <xr:revisionPtr revIDLastSave="0" documentId="13_ncr:1_{292C21D6-8864-47E5-A77B-4A4566C0AB44}" xr6:coauthVersionLast="47" xr6:coauthVersionMax="47" xr10:uidLastSave="{00000000-0000-0000-0000-000000000000}"/>
  <bookViews>
    <workbookView xWindow="-110" yWindow="-110" windowWidth="19420" windowHeight="10300" tabRatio="690" activeTab="2" xr2:uid="{00000000-000D-0000-FFFF-FFFF00000000}"/>
  </bookViews>
  <sheets>
    <sheet name="Read me" sheetId="3" r:id="rId1"/>
    <sheet name="Cockpit" sheetId="7" r:id="rId2"/>
    <sheet name="Details Verein" sheetId="2" r:id="rId3"/>
    <sheet name="Mitglieder" sheetId="1" r:id="rId4"/>
    <sheet name="Calc" sheetId="4" state="hidden" r:id="rId5"/>
    <sheet name="Serienbrief Rechnung" sheetId="5" state="hidden" r:id="rId6"/>
    <sheet name="Serienbrief 1. Mahnung" sheetId="9" state="hidden" r:id="rId7"/>
    <sheet name="Serienbrief 2. Mahnung" sheetId="10" state="hidden" r:id="rId8"/>
    <sheet name="Output Vereinsbuchhaltung" sheetId="11" r:id="rId9"/>
  </sheets>
  <definedNames>
    <definedName name="_xlnm._FilterDatabase" localSheetId="3" hidden="1">Mitglieder!$F$13:$BG$13</definedName>
    <definedName name="_xlnm._FilterDatabase" localSheetId="8" hidden="1">'Output Vereinsbuchhaltung'!$G$14:$M$14</definedName>
    <definedName name="_xlnm.Print_Area" localSheetId="4">Calc!$F$39:$F$40</definedName>
    <definedName name="_xlnm.Print_Area" localSheetId="3">Mitglieder!$G$13:$N$40</definedName>
    <definedName name="_xlnm.Print_Area" localSheetId="6">'Serienbrief 1. Mahnung'!$B$305:$F$305</definedName>
    <definedName name="_xlnm.Print_Area" localSheetId="7">'Serienbrief 2. Mahnung'!$B$305:$F$305</definedName>
    <definedName name="_xlnm.Print_Area" localSheetId="5">'Serienbrief Rechnung'!$B$305:$F$305</definedName>
    <definedName name="_xlnm.Print_Titles" localSheetId="3">Mitglieder!$13:$336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 i="1" l="1"/>
  <c r="AG24" i="1"/>
  <c r="AM24" i="1"/>
  <c r="CB13" i="1"/>
  <c r="CB24" i="1"/>
  <c r="AN25" i="1"/>
  <c r="AM25" i="1"/>
  <c r="AG25" i="1"/>
  <c r="CB25" i="1"/>
  <c r="AM26" i="1"/>
  <c r="CB26" i="1"/>
  <c r="AM27" i="1"/>
  <c r="CB27" i="1"/>
  <c r="AM28" i="1"/>
  <c r="CB28" i="1"/>
  <c r="AM29" i="1"/>
  <c r="CB29" i="1"/>
  <c r="AM30" i="1"/>
  <c r="CB30" i="1"/>
  <c r="AM31" i="1"/>
  <c r="CB31" i="1"/>
  <c r="AM32" i="1"/>
  <c r="CB32" i="1"/>
  <c r="AM33" i="1"/>
  <c r="CB33" i="1"/>
  <c r="AM34" i="1"/>
  <c r="CB34" i="1"/>
  <c r="AM35" i="1"/>
  <c r="CB35" i="1"/>
  <c r="AM36" i="1"/>
  <c r="CB36" i="1"/>
  <c r="AM37" i="1"/>
  <c r="CB37" i="1"/>
  <c r="AM38" i="1"/>
  <c r="CB38" i="1"/>
  <c r="AM39" i="1"/>
  <c r="CB39" i="1"/>
  <c r="AM40" i="1"/>
  <c r="CB40" i="1"/>
  <c r="AM41" i="1"/>
  <c r="CB41" i="1"/>
  <c r="AM42" i="1"/>
  <c r="CB42" i="1"/>
  <c r="AM43" i="1"/>
  <c r="CB43" i="1"/>
  <c r="AM44" i="1"/>
  <c r="CB44" i="1"/>
  <c r="AM45" i="1"/>
  <c r="CB45" i="1"/>
  <c r="AM46" i="1"/>
  <c r="CB46" i="1"/>
  <c r="AM47" i="1"/>
  <c r="CB47" i="1"/>
  <c r="AM48" i="1"/>
  <c r="CB48" i="1"/>
  <c r="AM49" i="1"/>
  <c r="CB49" i="1"/>
  <c r="AM50" i="1"/>
  <c r="CB50" i="1"/>
  <c r="AM51" i="1"/>
  <c r="CB51" i="1"/>
  <c r="AM52" i="1"/>
  <c r="CB52" i="1"/>
  <c r="AM53" i="1"/>
  <c r="CB53" i="1"/>
  <c r="AM54" i="1"/>
  <c r="CB54" i="1"/>
  <c r="AM55" i="1"/>
  <c r="CB55" i="1"/>
  <c r="AM56" i="1"/>
  <c r="CB56" i="1"/>
  <c r="AM57" i="1"/>
  <c r="CB57" i="1"/>
  <c r="AM58" i="1"/>
  <c r="CB58" i="1"/>
  <c r="AM59" i="1"/>
  <c r="CB59" i="1"/>
  <c r="AM60" i="1"/>
  <c r="CB60" i="1"/>
  <c r="AM61" i="1"/>
  <c r="CB61" i="1"/>
  <c r="AM62" i="1"/>
  <c r="CB62" i="1"/>
  <c r="AM63" i="1"/>
  <c r="CB63" i="1"/>
  <c r="AM64" i="1"/>
  <c r="CB64" i="1"/>
  <c r="AM65" i="1"/>
  <c r="CB65" i="1"/>
  <c r="AM66" i="1"/>
  <c r="CB66" i="1"/>
  <c r="AM67" i="1"/>
  <c r="CB67" i="1"/>
  <c r="AM68" i="1"/>
  <c r="CB68" i="1"/>
  <c r="AM69" i="1"/>
  <c r="CB69" i="1"/>
  <c r="AM70" i="1"/>
  <c r="CB70" i="1"/>
  <c r="AM71" i="1"/>
  <c r="CB71" i="1"/>
  <c r="AM72" i="1"/>
  <c r="CB72" i="1"/>
  <c r="AM73" i="1"/>
  <c r="CB73" i="1"/>
  <c r="AM74" i="1"/>
  <c r="CB74" i="1"/>
  <c r="AM75" i="1"/>
  <c r="CB75" i="1"/>
  <c r="AM76" i="1"/>
  <c r="CB76" i="1"/>
  <c r="AM77" i="1"/>
  <c r="CB77" i="1"/>
  <c r="AM78" i="1"/>
  <c r="CB78" i="1"/>
  <c r="AM79" i="1"/>
  <c r="CB79" i="1"/>
  <c r="AM80" i="1"/>
  <c r="CB80" i="1"/>
  <c r="AM81" i="1"/>
  <c r="CB81" i="1"/>
  <c r="AM82" i="1"/>
  <c r="CB82" i="1"/>
  <c r="AM83" i="1"/>
  <c r="CB83" i="1"/>
  <c r="AM84" i="1"/>
  <c r="CB84" i="1"/>
  <c r="AM85" i="1"/>
  <c r="CB85" i="1"/>
  <c r="AM86" i="1"/>
  <c r="CB86" i="1"/>
  <c r="AM87" i="1"/>
  <c r="CB87" i="1"/>
  <c r="AM88" i="1"/>
  <c r="CB88" i="1"/>
  <c r="AM89" i="1"/>
  <c r="CB89" i="1"/>
  <c r="AM90" i="1"/>
  <c r="CB90" i="1"/>
  <c r="AM91" i="1"/>
  <c r="CB91" i="1"/>
  <c r="AM92" i="1"/>
  <c r="CB92" i="1"/>
  <c r="AM93" i="1"/>
  <c r="CB93" i="1"/>
  <c r="AM94" i="1"/>
  <c r="CB94" i="1"/>
  <c r="AM95" i="1"/>
  <c r="CB95" i="1"/>
  <c r="AM96" i="1"/>
  <c r="CB96" i="1"/>
  <c r="AM97" i="1"/>
  <c r="CB97" i="1"/>
  <c r="AM98" i="1"/>
  <c r="CB98" i="1"/>
  <c r="AM99" i="1"/>
  <c r="CB99" i="1"/>
  <c r="AM100" i="1"/>
  <c r="CB100" i="1"/>
  <c r="AM101" i="1"/>
  <c r="CB101" i="1"/>
  <c r="AM102" i="1"/>
  <c r="CB102" i="1"/>
  <c r="AM103" i="1"/>
  <c r="CB103" i="1"/>
  <c r="AM104" i="1"/>
  <c r="CB104" i="1"/>
  <c r="AM105" i="1"/>
  <c r="CB105" i="1"/>
  <c r="AM106" i="1"/>
  <c r="CB106" i="1"/>
  <c r="AM107" i="1"/>
  <c r="CB107" i="1"/>
  <c r="AM108" i="1"/>
  <c r="CB108" i="1"/>
  <c r="AM109" i="1"/>
  <c r="CB109" i="1"/>
  <c r="AM110" i="1"/>
  <c r="CB110" i="1"/>
  <c r="AM111" i="1"/>
  <c r="CB111" i="1"/>
  <c r="AM112" i="1"/>
  <c r="CB112" i="1"/>
  <c r="AM113" i="1"/>
  <c r="CB113" i="1"/>
  <c r="AM114" i="1"/>
  <c r="CB114" i="1"/>
  <c r="AM115" i="1"/>
  <c r="CB115" i="1"/>
  <c r="AM116" i="1"/>
  <c r="CB116" i="1"/>
  <c r="AM117" i="1"/>
  <c r="CB117" i="1"/>
  <c r="AM118" i="1"/>
  <c r="CB118" i="1"/>
  <c r="AM119" i="1"/>
  <c r="CB119" i="1"/>
  <c r="AM120" i="1"/>
  <c r="CB120" i="1"/>
  <c r="AM121" i="1"/>
  <c r="CB121" i="1"/>
  <c r="AM122" i="1"/>
  <c r="CB122" i="1"/>
  <c r="AM123" i="1"/>
  <c r="CB123" i="1"/>
  <c r="AM124" i="1"/>
  <c r="CB124" i="1"/>
  <c r="AM125" i="1"/>
  <c r="CB125" i="1"/>
  <c r="AM126" i="1"/>
  <c r="CB126" i="1"/>
  <c r="AM127" i="1"/>
  <c r="CB127" i="1"/>
  <c r="AM128" i="1"/>
  <c r="CB128" i="1"/>
  <c r="AM129" i="1"/>
  <c r="CB129" i="1"/>
  <c r="AM130" i="1"/>
  <c r="CB130" i="1"/>
  <c r="AM131" i="1"/>
  <c r="CB131" i="1"/>
  <c r="AM132" i="1"/>
  <c r="CB132" i="1"/>
  <c r="AM133" i="1"/>
  <c r="CB133" i="1"/>
  <c r="AM134" i="1"/>
  <c r="CB134" i="1"/>
  <c r="AM135" i="1"/>
  <c r="CB135" i="1"/>
  <c r="AM136" i="1"/>
  <c r="CB136" i="1"/>
  <c r="AM137" i="1"/>
  <c r="CB137" i="1"/>
  <c r="AM138" i="1"/>
  <c r="CB138" i="1"/>
  <c r="AM139" i="1"/>
  <c r="CB139" i="1"/>
  <c r="AM140" i="1"/>
  <c r="CB140" i="1"/>
  <c r="AM141" i="1"/>
  <c r="CB141" i="1"/>
  <c r="AM142" i="1"/>
  <c r="CB142" i="1"/>
  <c r="AM143" i="1"/>
  <c r="CB143" i="1"/>
  <c r="AM144" i="1"/>
  <c r="CB144" i="1"/>
  <c r="AM145" i="1"/>
  <c r="CB145" i="1"/>
  <c r="AM146" i="1"/>
  <c r="CB146" i="1"/>
  <c r="AM147" i="1"/>
  <c r="CB147" i="1"/>
  <c r="AM148" i="1"/>
  <c r="CB148" i="1"/>
  <c r="AM149" i="1"/>
  <c r="CB149" i="1"/>
  <c r="AM150" i="1"/>
  <c r="CB150" i="1"/>
  <c r="AM151" i="1"/>
  <c r="CB151" i="1"/>
  <c r="AM152" i="1"/>
  <c r="CB152" i="1"/>
  <c r="AM153" i="1"/>
  <c r="CB153" i="1"/>
  <c r="AM154" i="1"/>
  <c r="CB154" i="1"/>
  <c r="AM155" i="1"/>
  <c r="CB155" i="1"/>
  <c r="AM156" i="1"/>
  <c r="CB156" i="1"/>
  <c r="AM157" i="1"/>
  <c r="CB157" i="1"/>
  <c r="AM158" i="1"/>
  <c r="CB158" i="1"/>
  <c r="AM159" i="1"/>
  <c r="CB159" i="1"/>
  <c r="AM160" i="1"/>
  <c r="CB160" i="1"/>
  <c r="AM161" i="1"/>
  <c r="CB161" i="1"/>
  <c r="AM162" i="1"/>
  <c r="CB162" i="1"/>
  <c r="AM163" i="1"/>
  <c r="CB163" i="1"/>
  <c r="AM164" i="1"/>
  <c r="CB164" i="1"/>
  <c r="AM165" i="1"/>
  <c r="CB165" i="1"/>
  <c r="AM166" i="1"/>
  <c r="CB166" i="1"/>
  <c r="AM167" i="1"/>
  <c r="CB167" i="1"/>
  <c r="AM168" i="1"/>
  <c r="CB168" i="1"/>
  <c r="AM169" i="1"/>
  <c r="CB169" i="1"/>
  <c r="AM170" i="1"/>
  <c r="CB170" i="1"/>
  <c r="AM171" i="1"/>
  <c r="CB171" i="1"/>
  <c r="AM172" i="1"/>
  <c r="CB172" i="1"/>
  <c r="AM173" i="1"/>
  <c r="CB173" i="1"/>
  <c r="AM174" i="1"/>
  <c r="CB174" i="1"/>
  <c r="AM175" i="1"/>
  <c r="CB175" i="1"/>
  <c r="AM176" i="1"/>
  <c r="CB176" i="1"/>
  <c r="AM177" i="1"/>
  <c r="CB177" i="1"/>
  <c r="AM178" i="1"/>
  <c r="CB178" i="1"/>
  <c r="AM179" i="1"/>
  <c r="CB179" i="1"/>
  <c r="AM180" i="1"/>
  <c r="CB180" i="1"/>
  <c r="AM181" i="1"/>
  <c r="CB181" i="1"/>
  <c r="AM182" i="1"/>
  <c r="CB182" i="1"/>
  <c r="AM183" i="1"/>
  <c r="CB183" i="1"/>
  <c r="AM184" i="1"/>
  <c r="CB184" i="1"/>
  <c r="AM185" i="1"/>
  <c r="CB185" i="1"/>
  <c r="AM186" i="1"/>
  <c r="CB186" i="1"/>
  <c r="AM187" i="1"/>
  <c r="CB187" i="1"/>
  <c r="AM188" i="1"/>
  <c r="CB188" i="1"/>
  <c r="AM189" i="1"/>
  <c r="CB189" i="1"/>
  <c r="AM190" i="1"/>
  <c r="CB190" i="1"/>
  <c r="AM191" i="1"/>
  <c r="CB191" i="1"/>
  <c r="AM192" i="1"/>
  <c r="CB192" i="1"/>
  <c r="AM193" i="1"/>
  <c r="CB193" i="1"/>
  <c r="AM194" i="1"/>
  <c r="CB194" i="1"/>
  <c r="AM195" i="1"/>
  <c r="CB195" i="1"/>
  <c r="AM196" i="1"/>
  <c r="CB196" i="1"/>
  <c r="AM197" i="1"/>
  <c r="CB197" i="1"/>
  <c r="AM198" i="1"/>
  <c r="CB198" i="1"/>
  <c r="AM199" i="1"/>
  <c r="CB199" i="1"/>
  <c r="AM200" i="1"/>
  <c r="CB200" i="1"/>
  <c r="AM201" i="1"/>
  <c r="CB201" i="1"/>
  <c r="AM202" i="1"/>
  <c r="CB202" i="1"/>
  <c r="AM203" i="1"/>
  <c r="CB203" i="1"/>
  <c r="AM204" i="1"/>
  <c r="CB204" i="1"/>
  <c r="AM205" i="1"/>
  <c r="CB205" i="1"/>
  <c r="AM206" i="1"/>
  <c r="CB206" i="1"/>
  <c r="AM207" i="1"/>
  <c r="CB207" i="1"/>
  <c r="AM208" i="1"/>
  <c r="CB208" i="1"/>
  <c r="AM209" i="1"/>
  <c r="CB209" i="1"/>
  <c r="AM210" i="1"/>
  <c r="CB210" i="1"/>
  <c r="AM211" i="1"/>
  <c r="CB211" i="1"/>
  <c r="AM212" i="1"/>
  <c r="CB212" i="1"/>
  <c r="AM213" i="1"/>
  <c r="CB213" i="1"/>
  <c r="AM214" i="1"/>
  <c r="CB214" i="1"/>
  <c r="AM215" i="1"/>
  <c r="CB215" i="1"/>
  <c r="AM216" i="1"/>
  <c r="CB216" i="1"/>
  <c r="AM217" i="1"/>
  <c r="CB217" i="1"/>
  <c r="AM218" i="1"/>
  <c r="CB218" i="1"/>
  <c r="AM219" i="1"/>
  <c r="CB219" i="1"/>
  <c r="AM220" i="1"/>
  <c r="CB220" i="1"/>
  <c r="AM221" i="1"/>
  <c r="CB221" i="1"/>
  <c r="AM222" i="1"/>
  <c r="CB222" i="1"/>
  <c r="AM223" i="1"/>
  <c r="CB223" i="1"/>
  <c r="AM224" i="1"/>
  <c r="CB224" i="1"/>
  <c r="AM225" i="1"/>
  <c r="CB225" i="1"/>
  <c r="AM226" i="1"/>
  <c r="CB226" i="1"/>
  <c r="AM227" i="1"/>
  <c r="CB227" i="1"/>
  <c r="AM228" i="1"/>
  <c r="CB228" i="1"/>
  <c r="AM229" i="1"/>
  <c r="CB229" i="1"/>
  <c r="AM230" i="1"/>
  <c r="CB230" i="1"/>
  <c r="AM231" i="1"/>
  <c r="CB231" i="1"/>
  <c r="AM232" i="1"/>
  <c r="CB232" i="1"/>
  <c r="AM233" i="1"/>
  <c r="CB233" i="1"/>
  <c r="AM234" i="1"/>
  <c r="CB234" i="1"/>
  <c r="AM235" i="1"/>
  <c r="CB235" i="1"/>
  <c r="AM236" i="1"/>
  <c r="CB236" i="1"/>
  <c r="AM237" i="1"/>
  <c r="CB237" i="1"/>
  <c r="AM238" i="1"/>
  <c r="CB238" i="1"/>
  <c r="AM239" i="1"/>
  <c r="CB239" i="1"/>
  <c r="AM240" i="1"/>
  <c r="CB240" i="1"/>
  <c r="AM241" i="1"/>
  <c r="CB241" i="1"/>
  <c r="AM242" i="1"/>
  <c r="CB242" i="1"/>
  <c r="AM243" i="1"/>
  <c r="CB243" i="1"/>
  <c r="AM244" i="1"/>
  <c r="CB244" i="1"/>
  <c r="AM245" i="1"/>
  <c r="CB245" i="1"/>
  <c r="AM246" i="1"/>
  <c r="CB246" i="1"/>
  <c r="AM247" i="1"/>
  <c r="CB247" i="1"/>
  <c r="AM248" i="1"/>
  <c r="CB248" i="1"/>
  <c r="AM249" i="1"/>
  <c r="CB249" i="1"/>
  <c r="AM250" i="1"/>
  <c r="CB250" i="1"/>
  <c r="AM251" i="1"/>
  <c r="CB251" i="1"/>
  <c r="AM252" i="1"/>
  <c r="CB252" i="1"/>
  <c r="AM253" i="1"/>
  <c r="CB253" i="1"/>
  <c r="AM254" i="1"/>
  <c r="CB254" i="1"/>
  <c r="AM255" i="1"/>
  <c r="CB255" i="1"/>
  <c r="AM256" i="1"/>
  <c r="CB256" i="1"/>
  <c r="AM257" i="1"/>
  <c r="CB257" i="1"/>
  <c r="AM258" i="1"/>
  <c r="CB258" i="1"/>
  <c r="AM259" i="1"/>
  <c r="CB259" i="1"/>
  <c r="AM260" i="1"/>
  <c r="CB260" i="1"/>
  <c r="AM261" i="1"/>
  <c r="CB261" i="1"/>
  <c r="AM262" i="1"/>
  <c r="CB262" i="1"/>
  <c r="AM263" i="1"/>
  <c r="CB263" i="1"/>
  <c r="AM264" i="1"/>
  <c r="CB264" i="1"/>
  <c r="AM265" i="1"/>
  <c r="CB265" i="1"/>
  <c r="AM266" i="1"/>
  <c r="CB266" i="1"/>
  <c r="AM267" i="1"/>
  <c r="CB267" i="1"/>
  <c r="AM268" i="1"/>
  <c r="CB268" i="1"/>
  <c r="AM269" i="1"/>
  <c r="CB269" i="1"/>
  <c r="AM270" i="1"/>
  <c r="CB270" i="1"/>
  <c r="AM271" i="1"/>
  <c r="CB271" i="1"/>
  <c r="AM272" i="1"/>
  <c r="CB272" i="1"/>
  <c r="AM273" i="1"/>
  <c r="CB273" i="1"/>
  <c r="AM274" i="1"/>
  <c r="CB274" i="1"/>
  <c r="AM275" i="1"/>
  <c r="CB275" i="1"/>
  <c r="AM276" i="1"/>
  <c r="CB276" i="1"/>
  <c r="AM277" i="1"/>
  <c r="CB277" i="1"/>
  <c r="AM278" i="1"/>
  <c r="CB278" i="1"/>
  <c r="AM279" i="1"/>
  <c r="CB279" i="1"/>
  <c r="AM280" i="1"/>
  <c r="CB280" i="1"/>
  <c r="AM281" i="1"/>
  <c r="CB281" i="1"/>
  <c r="AM282" i="1"/>
  <c r="CB282" i="1"/>
  <c r="AM283" i="1"/>
  <c r="CB283" i="1"/>
  <c r="AM284" i="1"/>
  <c r="CB284" i="1"/>
  <c r="AM285" i="1"/>
  <c r="CB285" i="1"/>
  <c r="AM286" i="1"/>
  <c r="CB286" i="1"/>
  <c r="AM287" i="1"/>
  <c r="CB287" i="1"/>
  <c r="AM288" i="1"/>
  <c r="CB288" i="1"/>
  <c r="AM289" i="1"/>
  <c r="CB289" i="1"/>
  <c r="AM290" i="1"/>
  <c r="CB290" i="1"/>
  <c r="AM291" i="1"/>
  <c r="CB291" i="1"/>
  <c r="AM292" i="1"/>
  <c r="CB292" i="1"/>
  <c r="AM293" i="1"/>
  <c r="CB293" i="1"/>
  <c r="AM294" i="1"/>
  <c r="CB294" i="1"/>
  <c r="AM295" i="1"/>
  <c r="CB295" i="1"/>
  <c r="AM296" i="1"/>
  <c r="CB296" i="1"/>
  <c r="AM297" i="1"/>
  <c r="CB297" i="1"/>
  <c r="AM298" i="1"/>
  <c r="CB298" i="1"/>
  <c r="AM299" i="1"/>
  <c r="CB299" i="1"/>
  <c r="AM300" i="1"/>
  <c r="CB300" i="1"/>
  <c r="AM301" i="1"/>
  <c r="CB301" i="1"/>
  <c r="AM302" i="1"/>
  <c r="CB302" i="1"/>
  <c r="AM303" i="1"/>
  <c r="CB303" i="1"/>
  <c r="AM304" i="1"/>
  <c r="CB304" i="1"/>
  <c r="AM305" i="1"/>
  <c r="CB305" i="1"/>
  <c r="AM306" i="1"/>
  <c r="CB306" i="1"/>
  <c r="AM307" i="1"/>
  <c r="CB307" i="1"/>
  <c r="AM308" i="1"/>
  <c r="CB308" i="1"/>
  <c r="AM309" i="1"/>
  <c r="CB309" i="1"/>
  <c r="AM310" i="1"/>
  <c r="CB310" i="1"/>
  <c r="AM311" i="1"/>
  <c r="CB311" i="1"/>
  <c r="AM312" i="1"/>
  <c r="CB312" i="1"/>
  <c r="AM313" i="1"/>
  <c r="CB313" i="1"/>
  <c r="AM314" i="1"/>
  <c r="CB314" i="1"/>
  <c r="AM315" i="1"/>
  <c r="CB315" i="1"/>
  <c r="AM316" i="1"/>
  <c r="CB316" i="1"/>
  <c r="AM317" i="1"/>
  <c r="CB317" i="1"/>
  <c r="AM318" i="1"/>
  <c r="CB318" i="1"/>
  <c r="AM319" i="1"/>
  <c r="CB319" i="1"/>
  <c r="AM320" i="1"/>
  <c r="CB320" i="1"/>
  <c r="AM321" i="1"/>
  <c r="CB321" i="1"/>
  <c r="AM322" i="1"/>
  <c r="CB322" i="1"/>
  <c r="AM323" i="1"/>
  <c r="CB323" i="1"/>
  <c r="CB10" i="1"/>
  <c r="L8" i="7"/>
  <c r="M8" i="7"/>
  <c r="CC13" i="1"/>
  <c r="CC24" i="1"/>
  <c r="CC25" i="1"/>
  <c r="CC26" i="1"/>
  <c r="CC27" i="1"/>
  <c r="CC28" i="1"/>
  <c r="CC29" i="1"/>
  <c r="CC30" i="1"/>
  <c r="CC31" i="1"/>
  <c r="CC32" i="1"/>
  <c r="CC33" i="1"/>
  <c r="CC34" i="1"/>
  <c r="CC35" i="1"/>
  <c r="CC36" i="1"/>
  <c r="CC37" i="1"/>
  <c r="CC38" i="1"/>
  <c r="CC39" i="1"/>
  <c r="CC40" i="1"/>
  <c r="CC41" i="1"/>
  <c r="CC42" i="1"/>
  <c r="CC43" i="1"/>
  <c r="CC44" i="1"/>
  <c r="CC45" i="1"/>
  <c r="CC46" i="1"/>
  <c r="CC47" i="1"/>
  <c r="CC48" i="1"/>
  <c r="CC49" i="1"/>
  <c r="CC50" i="1"/>
  <c r="CC51" i="1"/>
  <c r="CC52" i="1"/>
  <c r="CC53" i="1"/>
  <c r="CC54" i="1"/>
  <c r="CC55" i="1"/>
  <c r="CC56" i="1"/>
  <c r="CC57" i="1"/>
  <c r="CC58" i="1"/>
  <c r="CC59" i="1"/>
  <c r="CC60" i="1"/>
  <c r="CC61" i="1"/>
  <c r="CC62" i="1"/>
  <c r="CC63" i="1"/>
  <c r="CC64" i="1"/>
  <c r="CC65" i="1"/>
  <c r="CC66" i="1"/>
  <c r="CC67" i="1"/>
  <c r="CC68" i="1"/>
  <c r="CC69" i="1"/>
  <c r="CC70" i="1"/>
  <c r="CC71" i="1"/>
  <c r="CC72" i="1"/>
  <c r="CC73" i="1"/>
  <c r="CC74" i="1"/>
  <c r="CC75" i="1"/>
  <c r="CC76" i="1"/>
  <c r="CC77" i="1"/>
  <c r="CC78" i="1"/>
  <c r="CC79" i="1"/>
  <c r="CC80" i="1"/>
  <c r="CC81" i="1"/>
  <c r="CC82" i="1"/>
  <c r="CC83" i="1"/>
  <c r="CC84" i="1"/>
  <c r="CC85" i="1"/>
  <c r="CC86" i="1"/>
  <c r="CC87" i="1"/>
  <c r="CC88" i="1"/>
  <c r="CC89" i="1"/>
  <c r="CC90" i="1"/>
  <c r="CC91" i="1"/>
  <c r="CC92" i="1"/>
  <c r="CC93" i="1"/>
  <c r="CC94" i="1"/>
  <c r="CC95" i="1"/>
  <c r="CC96" i="1"/>
  <c r="CC97" i="1"/>
  <c r="CC98" i="1"/>
  <c r="CC99" i="1"/>
  <c r="CC100" i="1"/>
  <c r="CC101" i="1"/>
  <c r="CC102" i="1"/>
  <c r="CC103" i="1"/>
  <c r="CC104" i="1"/>
  <c r="CC105" i="1"/>
  <c r="CC106" i="1"/>
  <c r="CC107" i="1"/>
  <c r="CC108" i="1"/>
  <c r="CC109" i="1"/>
  <c r="CC110" i="1"/>
  <c r="CC111" i="1"/>
  <c r="CC112" i="1"/>
  <c r="CC113" i="1"/>
  <c r="CC114" i="1"/>
  <c r="CC115" i="1"/>
  <c r="CC116" i="1"/>
  <c r="CC117" i="1"/>
  <c r="CC118" i="1"/>
  <c r="CC119" i="1"/>
  <c r="CC120" i="1"/>
  <c r="CC121" i="1"/>
  <c r="CC122" i="1"/>
  <c r="CC123" i="1"/>
  <c r="CC124" i="1"/>
  <c r="CC125" i="1"/>
  <c r="CC126" i="1"/>
  <c r="CC127" i="1"/>
  <c r="CC128" i="1"/>
  <c r="CC129" i="1"/>
  <c r="CC130" i="1"/>
  <c r="CC131" i="1"/>
  <c r="CC132" i="1"/>
  <c r="CC133" i="1"/>
  <c r="CC134" i="1"/>
  <c r="CC135" i="1"/>
  <c r="CC136" i="1"/>
  <c r="CC137" i="1"/>
  <c r="CC138" i="1"/>
  <c r="CC139" i="1"/>
  <c r="CC140" i="1"/>
  <c r="CC141" i="1"/>
  <c r="CC142" i="1"/>
  <c r="CC143" i="1"/>
  <c r="CC144" i="1"/>
  <c r="CC145" i="1"/>
  <c r="CC146" i="1"/>
  <c r="CC147" i="1"/>
  <c r="CC148" i="1"/>
  <c r="CC149" i="1"/>
  <c r="CC150" i="1"/>
  <c r="CC151" i="1"/>
  <c r="CC152" i="1"/>
  <c r="CC153" i="1"/>
  <c r="CC154" i="1"/>
  <c r="CC155" i="1"/>
  <c r="CC156" i="1"/>
  <c r="CC157" i="1"/>
  <c r="CC158" i="1"/>
  <c r="CC159" i="1"/>
  <c r="CC160" i="1"/>
  <c r="CC161" i="1"/>
  <c r="CC162" i="1"/>
  <c r="CC163" i="1"/>
  <c r="CC164" i="1"/>
  <c r="CC165" i="1"/>
  <c r="CC166" i="1"/>
  <c r="CC167" i="1"/>
  <c r="CC168" i="1"/>
  <c r="CC169" i="1"/>
  <c r="CC170" i="1"/>
  <c r="CC171" i="1"/>
  <c r="CC172" i="1"/>
  <c r="CC173" i="1"/>
  <c r="CC174" i="1"/>
  <c r="CC175" i="1"/>
  <c r="CC176" i="1"/>
  <c r="CC177" i="1"/>
  <c r="CC178" i="1"/>
  <c r="CC179" i="1"/>
  <c r="CC180" i="1"/>
  <c r="CC181" i="1"/>
  <c r="CC182" i="1"/>
  <c r="CC183" i="1"/>
  <c r="CC184" i="1"/>
  <c r="CC185" i="1"/>
  <c r="CC186" i="1"/>
  <c r="CC187" i="1"/>
  <c r="CC188" i="1"/>
  <c r="CC189" i="1"/>
  <c r="CC190" i="1"/>
  <c r="CC191" i="1"/>
  <c r="CC192" i="1"/>
  <c r="CC193" i="1"/>
  <c r="CC194" i="1"/>
  <c r="CC195" i="1"/>
  <c r="CC196" i="1"/>
  <c r="CC197" i="1"/>
  <c r="CC198" i="1"/>
  <c r="CC199" i="1"/>
  <c r="CC200" i="1"/>
  <c r="CC201" i="1"/>
  <c r="CC202" i="1"/>
  <c r="CC203" i="1"/>
  <c r="CC204" i="1"/>
  <c r="CC205" i="1"/>
  <c r="CC206" i="1"/>
  <c r="CC207" i="1"/>
  <c r="CC208" i="1"/>
  <c r="CC209" i="1"/>
  <c r="CC210" i="1"/>
  <c r="CC211" i="1"/>
  <c r="CC212" i="1"/>
  <c r="CC213" i="1"/>
  <c r="CC214" i="1"/>
  <c r="CC215" i="1"/>
  <c r="CC216" i="1"/>
  <c r="CC217" i="1"/>
  <c r="CC218" i="1"/>
  <c r="CC219" i="1"/>
  <c r="CC220" i="1"/>
  <c r="CC221" i="1"/>
  <c r="CC222" i="1"/>
  <c r="CC223" i="1"/>
  <c r="CC224" i="1"/>
  <c r="CC225" i="1"/>
  <c r="CC226" i="1"/>
  <c r="CC227" i="1"/>
  <c r="CC228" i="1"/>
  <c r="CC229" i="1"/>
  <c r="CC230" i="1"/>
  <c r="CC231" i="1"/>
  <c r="CC232" i="1"/>
  <c r="CC233" i="1"/>
  <c r="CC234" i="1"/>
  <c r="CC235" i="1"/>
  <c r="CC236" i="1"/>
  <c r="CC237" i="1"/>
  <c r="CC238" i="1"/>
  <c r="CC239" i="1"/>
  <c r="CC240" i="1"/>
  <c r="CC241" i="1"/>
  <c r="CC242" i="1"/>
  <c r="CC243" i="1"/>
  <c r="CC244" i="1"/>
  <c r="CC245" i="1"/>
  <c r="CC246" i="1"/>
  <c r="CC247" i="1"/>
  <c r="CC248" i="1"/>
  <c r="CC249" i="1"/>
  <c r="CC250" i="1"/>
  <c r="CC251" i="1"/>
  <c r="CC252" i="1"/>
  <c r="CC253" i="1"/>
  <c r="CC254" i="1"/>
  <c r="CC255" i="1"/>
  <c r="CC256" i="1"/>
  <c r="CC257" i="1"/>
  <c r="CC258" i="1"/>
  <c r="CC259" i="1"/>
  <c r="CC260" i="1"/>
  <c r="CC261" i="1"/>
  <c r="CC262" i="1"/>
  <c r="CC263" i="1"/>
  <c r="CC264" i="1"/>
  <c r="CC265" i="1"/>
  <c r="CC266" i="1"/>
  <c r="CC267" i="1"/>
  <c r="CC268" i="1"/>
  <c r="CC269" i="1"/>
  <c r="CC270" i="1"/>
  <c r="CC271" i="1"/>
  <c r="CC272" i="1"/>
  <c r="CC273" i="1"/>
  <c r="CC274" i="1"/>
  <c r="CC275" i="1"/>
  <c r="CC276" i="1"/>
  <c r="CC277" i="1"/>
  <c r="CC278" i="1"/>
  <c r="CC279" i="1"/>
  <c r="CC280" i="1"/>
  <c r="CC281" i="1"/>
  <c r="CC282" i="1"/>
  <c r="CC283" i="1"/>
  <c r="CC284" i="1"/>
  <c r="CC285" i="1"/>
  <c r="CC286" i="1"/>
  <c r="CC287" i="1"/>
  <c r="CC288" i="1"/>
  <c r="CC289" i="1"/>
  <c r="CC290" i="1"/>
  <c r="CC291" i="1"/>
  <c r="CC292" i="1"/>
  <c r="CC293" i="1"/>
  <c r="CC294" i="1"/>
  <c r="CC295" i="1"/>
  <c r="CC296" i="1"/>
  <c r="CC297" i="1"/>
  <c r="CC298" i="1"/>
  <c r="CC299" i="1"/>
  <c r="CC300" i="1"/>
  <c r="CC301" i="1"/>
  <c r="CC302" i="1"/>
  <c r="CC303" i="1"/>
  <c r="CC304" i="1"/>
  <c r="CC305" i="1"/>
  <c r="CC306" i="1"/>
  <c r="CC307" i="1"/>
  <c r="CC308" i="1"/>
  <c r="CC309" i="1"/>
  <c r="CC310" i="1"/>
  <c r="CC311" i="1"/>
  <c r="CC312" i="1"/>
  <c r="CC313" i="1"/>
  <c r="CC314" i="1"/>
  <c r="CC315" i="1"/>
  <c r="CC316" i="1"/>
  <c r="CC317" i="1"/>
  <c r="CC318" i="1"/>
  <c r="CC319" i="1"/>
  <c r="CC320" i="1"/>
  <c r="CC321" i="1"/>
  <c r="CC322" i="1"/>
  <c r="CC323" i="1"/>
  <c r="CC10" i="1"/>
  <c r="L9" i="7"/>
  <c r="M9" i="7"/>
  <c r="CD13" i="1"/>
  <c r="CD24" i="1"/>
  <c r="CD25" i="1"/>
  <c r="CD26" i="1"/>
  <c r="CD27" i="1"/>
  <c r="CD28" i="1"/>
  <c r="CD29" i="1"/>
  <c r="CD30" i="1"/>
  <c r="CD31" i="1"/>
  <c r="CD32" i="1"/>
  <c r="CD33" i="1"/>
  <c r="CD34" i="1"/>
  <c r="CD35" i="1"/>
  <c r="CD36" i="1"/>
  <c r="CD37" i="1"/>
  <c r="CD38" i="1"/>
  <c r="CD39" i="1"/>
  <c r="CD40" i="1"/>
  <c r="CD41" i="1"/>
  <c r="CD42" i="1"/>
  <c r="CD43" i="1"/>
  <c r="CD44" i="1"/>
  <c r="CD45" i="1"/>
  <c r="CD46" i="1"/>
  <c r="CD47" i="1"/>
  <c r="CD48" i="1"/>
  <c r="CD49" i="1"/>
  <c r="CD50" i="1"/>
  <c r="CD51" i="1"/>
  <c r="CD52" i="1"/>
  <c r="CD53" i="1"/>
  <c r="CD54" i="1"/>
  <c r="CD55" i="1"/>
  <c r="CD56" i="1"/>
  <c r="CD57" i="1"/>
  <c r="CD58" i="1"/>
  <c r="CD59" i="1"/>
  <c r="CD60" i="1"/>
  <c r="CD61" i="1"/>
  <c r="CD62" i="1"/>
  <c r="CD63" i="1"/>
  <c r="CD64" i="1"/>
  <c r="CD65" i="1"/>
  <c r="CD66" i="1"/>
  <c r="CD67" i="1"/>
  <c r="CD68" i="1"/>
  <c r="CD69" i="1"/>
  <c r="CD70" i="1"/>
  <c r="CD71" i="1"/>
  <c r="CD72" i="1"/>
  <c r="CD73" i="1"/>
  <c r="CD74" i="1"/>
  <c r="CD75" i="1"/>
  <c r="CD76" i="1"/>
  <c r="CD77" i="1"/>
  <c r="CD78" i="1"/>
  <c r="CD79" i="1"/>
  <c r="CD80" i="1"/>
  <c r="CD81" i="1"/>
  <c r="CD82" i="1"/>
  <c r="CD83" i="1"/>
  <c r="CD84" i="1"/>
  <c r="CD85" i="1"/>
  <c r="CD86" i="1"/>
  <c r="CD87" i="1"/>
  <c r="CD88" i="1"/>
  <c r="CD89" i="1"/>
  <c r="CD90" i="1"/>
  <c r="CD91" i="1"/>
  <c r="CD92" i="1"/>
  <c r="CD93" i="1"/>
  <c r="CD94" i="1"/>
  <c r="CD95" i="1"/>
  <c r="CD96" i="1"/>
  <c r="CD97" i="1"/>
  <c r="CD98" i="1"/>
  <c r="CD99" i="1"/>
  <c r="CD100" i="1"/>
  <c r="CD101" i="1"/>
  <c r="CD102" i="1"/>
  <c r="CD103" i="1"/>
  <c r="CD104" i="1"/>
  <c r="CD105" i="1"/>
  <c r="CD106" i="1"/>
  <c r="CD107" i="1"/>
  <c r="CD108" i="1"/>
  <c r="CD109" i="1"/>
  <c r="CD110" i="1"/>
  <c r="CD111" i="1"/>
  <c r="CD112" i="1"/>
  <c r="CD113" i="1"/>
  <c r="CD114" i="1"/>
  <c r="CD115" i="1"/>
  <c r="CD116" i="1"/>
  <c r="CD117" i="1"/>
  <c r="CD118" i="1"/>
  <c r="CD119" i="1"/>
  <c r="CD120" i="1"/>
  <c r="CD121" i="1"/>
  <c r="CD122" i="1"/>
  <c r="CD123" i="1"/>
  <c r="CD124" i="1"/>
  <c r="CD125" i="1"/>
  <c r="CD126" i="1"/>
  <c r="CD127" i="1"/>
  <c r="CD128" i="1"/>
  <c r="CD129" i="1"/>
  <c r="CD130" i="1"/>
  <c r="CD131" i="1"/>
  <c r="CD132" i="1"/>
  <c r="CD133" i="1"/>
  <c r="CD134" i="1"/>
  <c r="CD135" i="1"/>
  <c r="CD136" i="1"/>
  <c r="CD137" i="1"/>
  <c r="CD138" i="1"/>
  <c r="CD139" i="1"/>
  <c r="CD140" i="1"/>
  <c r="CD141" i="1"/>
  <c r="CD142" i="1"/>
  <c r="CD143" i="1"/>
  <c r="CD144" i="1"/>
  <c r="CD145" i="1"/>
  <c r="CD146" i="1"/>
  <c r="CD147" i="1"/>
  <c r="CD148" i="1"/>
  <c r="CD149" i="1"/>
  <c r="CD150" i="1"/>
  <c r="CD151" i="1"/>
  <c r="CD152" i="1"/>
  <c r="CD153" i="1"/>
  <c r="CD154" i="1"/>
  <c r="CD155" i="1"/>
  <c r="CD156" i="1"/>
  <c r="CD157" i="1"/>
  <c r="CD158" i="1"/>
  <c r="CD159" i="1"/>
  <c r="CD160" i="1"/>
  <c r="CD161" i="1"/>
  <c r="CD162" i="1"/>
  <c r="CD163" i="1"/>
  <c r="CD164" i="1"/>
  <c r="CD165" i="1"/>
  <c r="CD166" i="1"/>
  <c r="CD167" i="1"/>
  <c r="CD168" i="1"/>
  <c r="CD169" i="1"/>
  <c r="CD170" i="1"/>
  <c r="CD171" i="1"/>
  <c r="CD172" i="1"/>
  <c r="CD173" i="1"/>
  <c r="CD174" i="1"/>
  <c r="CD175" i="1"/>
  <c r="CD176" i="1"/>
  <c r="CD177" i="1"/>
  <c r="CD178" i="1"/>
  <c r="CD179" i="1"/>
  <c r="CD180" i="1"/>
  <c r="CD181" i="1"/>
  <c r="CD182" i="1"/>
  <c r="CD183" i="1"/>
  <c r="CD184" i="1"/>
  <c r="CD185" i="1"/>
  <c r="CD186" i="1"/>
  <c r="CD187" i="1"/>
  <c r="CD188" i="1"/>
  <c r="CD189" i="1"/>
  <c r="CD190" i="1"/>
  <c r="CD191" i="1"/>
  <c r="CD192" i="1"/>
  <c r="CD193" i="1"/>
  <c r="CD194" i="1"/>
  <c r="CD195" i="1"/>
  <c r="CD196" i="1"/>
  <c r="CD197" i="1"/>
  <c r="CD198" i="1"/>
  <c r="CD199" i="1"/>
  <c r="CD200" i="1"/>
  <c r="CD201" i="1"/>
  <c r="CD202" i="1"/>
  <c r="CD203" i="1"/>
  <c r="CD204" i="1"/>
  <c r="CD205" i="1"/>
  <c r="CD206" i="1"/>
  <c r="CD207" i="1"/>
  <c r="CD208" i="1"/>
  <c r="CD209" i="1"/>
  <c r="CD210" i="1"/>
  <c r="CD211" i="1"/>
  <c r="CD212" i="1"/>
  <c r="CD213" i="1"/>
  <c r="CD214" i="1"/>
  <c r="CD215" i="1"/>
  <c r="CD216" i="1"/>
  <c r="CD217" i="1"/>
  <c r="CD218" i="1"/>
  <c r="CD219" i="1"/>
  <c r="CD220" i="1"/>
  <c r="CD221" i="1"/>
  <c r="CD222" i="1"/>
  <c r="CD223" i="1"/>
  <c r="CD224" i="1"/>
  <c r="CD225" i="1"/>
  <c r="CD226" i="1"/>
  <c r="CD227" i="1"/>
  <c r="CD228" i="1"/>
  <c r="CD229" i="1"/>
  <c r="CD230" i="1"/>
  <c r="CD231" i="1"/>
  <c r="CD232" i="1"/>
  <c r="CD233" i="1"/>
  <c r="CD234" i="1"/>
  <c r="CD235" i="1"/>
  <c r="CD236" i="1"/>
  <c r="CD237" i="1"/>
  <c r="CD238" i="1"/>
  <c r="CD239" i="1"/>
  <c r="CD240" i="1"/>
  <c r="CD241" i="1"/>
  <c r="CD242" i="1"/>
  <c r="CD243" i="1"/>
  <c r="CD244" i="1"/>
  <c r="CD245" i="1"/>
  <c r="CD246" i="1"/>
  <c r="CD247" i="1"/>
  <c r="CD248" i="1"/>
  <c r="CD249" i="1"/>
  <c r="CD250" i="1"/>
  <c r="CD251" i="1"/>
  <c r="CD252" i="1"/>
  <c r="CD253" i="1"/>
  <c r="CD254" i="1"/>
  <c r="CD255" i="1"/>
  <c r="CD256" i="1"/>
  <c r="CD257" i="1"/>
  <c r="CD258" i="1"/>
  <c r="CD259" i="1"/>
  <c r="CD260" i="1"/>
  <c r="CD261" i="1"/>
  <c r="CD262" i="1"/>
  <c r="CD263" i="1"/>
  <c r="CD264" i="1"/>
  <c r="CD265" i="1"/>
  <c r="CD266" i="1"/>
  <c r="CD267" i="1"/>
  <c r="CD268" i="1"/>
  <c r="CD269" i="1"/>
  <c r="CD270" i="1"/>
  <c r="CD271" i="1"/>
  <c r="CD272" i="1"/>
  <c r="CD273" i="1"/>
  <c r="CD274" i="1"/>
  <c r="CD275" i="1"/>
  <c r="CD276" i="1"/>
  <c r="CD277" i="1"/>
  <c r="CD278" i="1"/>
  <c r="CD279" i="1"/>
  <c r="CD280" i="1"/>
  <c r="CD281" i="1"/>
  <c r="CD282" i="1"/>
  <c r="CD283" i="1"/>
  <c r="CD284" i="1"/>
  <c r="CD285" i="1"/>
  <c r="CD286" i="1"/>
  <c r="CD287" i="1"/>
  <c r="CD288" i="1"/>
  <c r="CD289" i="1"/>
  <c r="CD290" i="1"/>
  <c r="CD291" i="1"/>
  <c r="CD292" i="1"/>
  <c r="CD293" i="1"/>
  <c r="CD294" i="1"/>
  <c r="CD295" i="1"/>
  <c r="CD296" i="1"/>
  <c r="CD297" i="1"/>
  <c r="CD298" i="1"/>
  <c r="CD299" i="1"/>
  <c r="CD300" i="1"/>
  <c r="CD301" i="1"/>
  <c r="CD302" i="1"/>
  <c r="CD303" i="1"/>
  <c r="CD304" i="1"/>
  <c r="CD305" i="1"/>
  <c r="CD306" i="1"/>
  <c r="CD307" i="1"/>
  <c r="CD308" i="1"/>
  <c r="CD309" i="1"/>
  <c r="CD310" i="1"/>
  <c r="CD311" i="1"/>
  <c r="CD312" i="1"/>
  <c r="CD313" i="1"/>
  <c r="CD314" i="1"/>
  <c r="CD315" i="1"/>
  <c r="CD316" i="1"/>
  <c r="CD317" i="1"/>
  <c r="CD318" i="1"/>
  <c r="CD319" i="1"/>
  <c r="CD320" i="1"/>
  <c r="CD321" i="1"/>
  <c r="CD322" i="1"/>
  <c r="CD323" i="1"/>
  <c r="CD10" i="1"/>
  <c r="L10" i="7"/>
  <c r="M10" i="7"/>
  <c r="CE1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16" i="1"/>
  <c r="CE217" i="1"/>
  <c r="CE218" i="1"/>
  <c r="CE219" i="1"/>
  <c r="CE220" i="1"/>
  <c r="CE221" i="1"/>
  <c r="CE222" i="1"/>
  <c r="CE223" i="1"/>
  <c r="CE224"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10" i="1"/>
  <c r="L11" i="7"/>
  <c r="M11" i="7"/>
  <c r="M12" i="7"/>
  <c r="M13" i="7"/>
  <c r="M14" i="7"/>
  <c r="M15" i="7"/>
  <c r="M16" i="7"/>
  <c r="M17" i="7"/>
  <c r="I8" i="1"/>
  <c r="M6" i="7"/>
  <c r="M18" i="7"/>
  <c r="L18" i="7"/>
  <c r="L6" i="2"/>
  <c r="E7" i="2"/>
  <c r="BR24" i="1"/>
  <c r="AG40" i="1"/>
  <c r="AT40" i="1"/>
  <c r="CR40" i="1"/>
  <c r="AG29" i="1"/>
  <c r="AN29" i="1"/>
  <c r="AT29" i="1"/>
  <c r="CR29" i="1"/>
  <c r="AN24" i="1"/>
  <c r="AT24" i="1"/>
  <c r="CR24" i="1"/>
  <c r="N9" i="11"/>
  <c r="BP7" i="1"/>
  <c r="N10" i="11"/>
  <c r="BP8" i="1"/>
  <c r="BP24" i="1"/>
  <c r="BR25" i="1"/>
  <c r="BP25" i="1"/>
  <c r="BR26" i="1"/>
  <c r="BP26" i="1"/>
  <c r="BR27" i="1"/>
  <c r="BP27" i="1"/>
  <c r="BR28" i="1"/>
  <c r="BP28" i="1"/>
  <c r="BR29" i="1"/>
  <c r="BP29" i="1"/>
  <c r="BR30" i="1"/>
  <c r="BP30" i="1"/>
  <c r="BR31" i="1"/>
  <c r="BP31" i="1"/>
  <c r="BR32" i="1"/>
  <c r="BP32" i="1"/>
  <c r="BR33" i="1"/>
  <c r="BP33" i="1"/>
  <c r="BR34" i="1"/>
  <c r="BP34" i="1"/>
  <c r="BR35" i="1"/>
  <c r="BP35" i="1"/>
  <c r="BR36" i="1"/>
  <c r="BP36" i="1"/>
  <c r="BR37" i="1"/>
  <c r="BP37" i="1"/>
  <c r="BR38" i="1"/>
  <c r="BP38" i="1"/>
  <c r="BR39" i="1"/>
  <c r="BP39" i="1"/>
  <c r="BR40" i="1"/>
  <c r="BP40" i="1"/>
  <c r="BR41" i="1"/>
  <c r="BP41" i="1"/>
  <c r="BR42" i="1"/>
  <c r="BP42" i="1"/>
  <c r="BR43" i="1"/>
  <c r="BP43" i="1"/>
  <c r="BR44" i="1"/>
  <c r="BP44" i="1"/>
  <c r="BR45" i="1"/>
  <c r="BP45" i="1"/>
  <c r="BR46" i="1"/>
  <c r="BP46" i="1"/>
  <c r="BR47" i="1"/>
  <c r="BP47" i="1"/>
  <c r="BR48" i="1"/>
  <c r="BP48" i="1"/>
  <c r="BR49" i="1"/>
  <c r="BP49" i="1"/>
  <c r="BR50" i="1"/>
  <c r="BP50" i="1"/>
  <c r="BR51" i="1"/>
  <c r="BP51" i="1"/>
  <c r="BR52" i="1"/>
  <c r="BP52" i="1"/>
  <c r="BR53" i="1"/>
  <c r="BP53" i="1"/>
  <c r="BR54" i="1"/>
  <c r="BP54" i="1"/>
  <c r="BR55" i="1"/>
  <c r="BP55" i="1"/>
  <c r="BR56" i="1"/>
  <c r="BP56" i="1"/>
  <c r="BR57" i="1"/>
  <c r="BP57" i="1"/>
  <c r="BR58" i="1"/>
  <c r="BP58" i="1"/>
  <c r="BR59" i="1"/>
  <c r="BP59" i="1"/>
  <c r="BR60" i="1"/>
  <c r="BP60" i="1"/>
  <c r="BR61" i="1"/>
  <c r="BP61" i="1"/>
  <c r="BR62" i="1"/>
  <c r="BP62" i="1"/>
  <c r="BR63" i="1"/>
  <c r="BP63" i="1"/>
  <c r="BR64" i="1"/>
  <c r="BP64" i="1"/>
  <c r="BR65" i="1"/>
  <c r="BP65" i="1"/>
  <c r="BR66" i="1"/>
  <c r="BP66" i="1"/>
  <c r="BR67" i="1"/>
  <c r="BP67" i="1"/>
  <c r="BR68" i="1"/>
  <c r="BP68" i="1"/>
  <c r="BR69" i="1"/>
  <c r="BP69" i="1"/>
  <c r="BR70" i="1"/>
  <c r="BP70" i="1"/>
  <c r="BR71" i="1"/>
  <c r="BP71" i="1"/>
  <c r="BR72" i="1"/>
  <c r="BP72" i="1"/>
  <c r="BR73" i="1"/>
  <c r="BP73" i="1"/>
  <c r="BR74" i="1"/>
  <c r="BP74" i="1"/>
  <c r="BR75" i="1"/>
  <c r="BP75" i="1"/>
  <c r="BR76" i="1"/>
  <c r="BP76" i="1"/>
  <c r="BR77" i="1"/>
  <c r="BP77" i="1"/>
  <c r="BR78" i="1"/>
  <c r="BP78" i="1"/>
  <c r="BR79" i="1"/>
  <c r="BP79" i="1"/>
  <c r="BR80" i="1"/>
  <c r="BP80" i="1"/>
  <c r="BR81" i="1"/>
  <c r="BP81" i="1"/>
  <c r="BR82" i="1"/>
  <c r="BP82" i="1"/>
  <c r="BR83" i="1"/>
  <c r="BP83" i="1"/>
  <c r="BR84" i="1"/>
  <c r="BP84" i="1"/>
  <c r="BR85" i="1"/>
  <c r="BP85" i="1"/>
  <c r="BR86" i="1"/>
  <c r="BP86" i="1"/>
  <c r="BR87" i="1"/>
  <c r="BP87" i="1"/>
  <c r="BR88" i="1"/>
  <c r="BP88" i="1"/>
  <c r="BR89" i="1"/>
  <c r="BP89" i="1"/>
  <c r="BR90" i="1"/>
  <c r="BP90" i="1"/>
  <c r="BR91" i="1"/>
  <c r="BP91" i="1"/>
  <c r="BR92" i="1"/>
  <c r="BP92" i="1"/>
  <c r="BR93" i="1"/>
  <c r="BP93" i="1"/>
  <c r="BR94" i="1"/>
  <c r="BP94" i="1"/>
  <c r="BR95" i="1"/>
  <c r="BP95" i="1"/>
  <c r="BR96" i="1"/>
  <c r="BP96" i="1"/>
  <c r="BR97" i="1"/>
  <c r="BP97" i="1"/>
  <c r="BR98" i="1"/>
  <c r="BP98" i="1"/>
  <c r="BR99" i="1"/>
  <c r="BP99" i="1"/>
  <c r="BR100" i="1"/>
  <c r="BP100" i="1"/>
  <c r="BR101" i="1"/>
  <c r="BP101" i="1"/>
  <c r="BR102" i="1"/>
  <c r="BP102" i="1"/>
  <c r="BR103" i="1"/>
  <c r="BP103" i="1"/>
  <c r="BR104" i="1"/>
  <c r="BP104" i="1"/>
  <c r="BR105" i="1"/>
  <c r="BP105" i="1"/>
  <c r="BR106" i="1"/>
  <c r="BP106" i="1"/>
  <c r="BR107" i="1"/>
  <c r="BP107" i="1"/>
  <c r="BR108" i="1"/>
  <c r="BP108" i="1"/>
  <c r="BR109" i="1"/>
  <c r="BP109" i="1"/>
  <c r="BR110" i="1"/>
  <c r="BP110" i="1"/>
  <c r="BR111" i="1"/>
  <c r="BP111" i="1"/>
  <c r="BR112" i="1"/>
  <c r="BP112" i="1"/>
  <c r="BR113" i="1"/>
  <c r="BP113" i="1"/>
  <c r="BR114" i="1"/>
  <c r="BP114" i="1"/>
  <c r="BR115" i="1"/>
  <c r="BP115" i="1"/>
  <c r="BR116" i="1"/>
  <c r="BP116" i="1"/>
  <c r="BR117" i="1"/>
  <c r="BP117" i="1"/>
  <c r="BR118" i="1"/>
  <c r="BP118" i="1"/>
  <c r="BR119" i="1"/>
  <c r="BP119" i="1"/>
  <c r="BR120" i="1"/>
  <c r="BP120" i="1"/>
  <c r="BR121" i="1"/>
  <c r="BP121" i="1"/>
  <c r="BR122" i="1"/>
  <c r="BP122" i="1"/>
  <c r="BR123" i="1"/>
  <c r="BP123" i="1"/>
  <c r="BR124" i="1"/>
  <c r="BP124" i="1"/>
  <c r="BR125" i="1"/>
  <c r="BP125" i="1"/>
  <c r="BR126" i="1"/>
  <c r="BP126" i="1"/>
  <c r="BR127" i="1"/>
  <c r="BP127" i="1"/>
  <c r="BR128" i="1"/>
  <c r="BP128" i="1"/>
  <c r="BR129" i="1"/>
  <c r="BP129" i="1"/>
  <c r="BR130" i="1"/>
  <c r="BP130" i="1"/>
  <c r="BR131" i="1"/>
  <c r="BP131" i="1"/>
  <c r="BR132" i="1"/>
  <c r="BP132" i="1"/>
  <c r="BR133" i="1"/>
  <c r="BP133" i="1"/>
  <c r="BR134" i="1"/>
  <c r="BP134" i="1"/>
  <c r="BR135" i="1"/>
  <c r="BP135" i="1"/>
  <c r="BR136" i="1"/>
  <c r="BP136" i="1"/>
  <c r="BR137" i="1"/>
  <c r="BP137" i="1"/>
  <c r="BR138" i="1"/>
  <c r="BP138" i="1"/>
  <c r="BR139" i="1"/>
  <c r="BP139" i="1"/>
  <c r="BR140" i="1"/>
  <c r="BP140" i="1"/>
  <c r="BR141" i="1"/>
  <c r="BP141" i="1"/>
  <c r="BR142" i="1"/>
  <c r="BP142" i="1"/>
  <c r="BR143" i="1"/>
  <c r="BP143" i="1"/>
  <c r="BR144" i="1"/>
  <c r="BP144" i="1"/>
  <c r="BR145" i="1"/>
  <c r="BP145" i="1"/>
  <c r="BR146" i="1"/>
  <c r="BP146" i="1"/>
  <c r="BR147" i="1"/>
  <c r="BP147" i="1"/>
  <c r="BR148" i="1"/>
  <c r="BP148" i="1"/>
  <c r="BR149" i="1"/>
  <c r="BP149" i="1"/>
  <c r="BR150" i="1"/>
  <c r="BP150" i="1"/>
  <c r="BR151" i="1"/>
  <c r="BP151" i="1"/>
  <c r="BR152" i="1"/>
  <c r="BP152" i="1"/>
  <c r="BR153" i="1"/>
  <c r="BP153" i="1"/>
  <c r="BR154" i="1"/>
  <c r="BP154" i="1"/>
  <c r="BR155" i="1"/>
  <c r="BP155" i="1"/>
  <c r="BR156" i="1"/>
  <c r="BP156" i="1"/>
  <c r="BR157" i="1"/>
  <c r="BP157" i="1"/>
  <c r="BR158" i="1"/>
  <c r="BP158" i="1"/>
  <c r="BR159" i="1"/>
  <c r="BP159" i="1"/>
  <c r="BR160" i="1"/>
  <c r="BP160" i="1"/>
  <c r="BR161" i="1"/>
  <c r="BP161" i="1"/>
  <c r="BR162" i="1"/>
  <c r="BP162" i="1"/>
  <c r="BR163" i="1"/>
  <c r="BP163" i="1"/>
  <c r="BR164" i="1"/>
  <c r="BP164" i="1"/>
  <c r="BR165" i="1"/>
  <c r="BP165" i="1"/>
  <c r="BR166" i="1"/>
  <c r="BP166" i="1"/>
  <c r="BR167" i="1"/>
  <c r="BP167" i="1"/>
  <c r="BR168" i="1"/>
  <c r="BP168" i="1"/>
  <c r="BR169" i="1"/>
  <c r="BP169" i="1"/>
  <c r="BR170" i="1"/>
  <c r="BP170" i="1"/>
  <c r="BR171" i="1"/>
  <c r="BP171" i="1"/>
  <c r="BR172" i="1"/>
  <c r="BP172" i="1"/>
  <c r="BR173" i="1"/>
  <c r="BP173" i="1"/>
  <c r="BR174" i="1"/>
  <c r="BP174" i="1"/>
  <c r="BR175" i="1"/>
  <c r="BP175" i="1"/>
  <c r="BR176" i="1"/>
  <c r="BP176" i="1"/>
  <c r="BR177" i="1"/>
  <c r="BP177" i="1"/>
  <c r="BR178" i="1"/>
  <c r="BP178" i="1"/>
  <c r="BR179" i="1"/>
  <c r="BP179" i="1"/>
  <c r="BR180" i="1"/>
  <c r="BP180" i="1"/>
  <c r="BR181" i="1"/>
  <c r="BP181" i="1"/>
  <c r="BR182" i="1"/>
  <c r="BP182" i="1"/>
  <c r="BR183" i="1"/>
  <c r="BP183" i="1"/>
  <c r="BR184" i="1"/>
  <c r="BP184" i="1"/>
  <c r="BR185" i="1"/>
  <c r="BP185" i="1"/>
  <c r="BR186" i="1"/>
  <c r="BP186" i="1"/>
  <c r="BR187" i="1"/>
  <c r="BP187" i="1"/>
  <c r="BR188" i="1"/>
  <c r="BP188" i="1"/>
  <c r="BR189" i="1"/>
  <c r="BP189" i="1"/>
  <c r="BR190" i="1"/>
  <c r="BP190" i="1"/>
  <c r="BR191" i="1"/>
  <c r="BP191" i="1"/>
  <c r="BR192" i="1"/>
  <c r="BP192" i="1"/>
  <c r="BR193" i="1"/>
  <c r="BP193" i="1"/>
  <c r="BR194" i="1"/>
  <c r="BP194" i="1"/>
  <c r="BR195" i="1"/>
  <c r="BP195" i="1"/>
  <c r="BR196" i="1"/>
  <c r="BP196" i="1"/>
  <c r="BR197" i="1"/>
  <c r="BP197" i="1"/>
  <c r="BR198" i="1"/>
  <c r="BP198" i="1"/>
  <c r="BR199" i="1"/>
  <c r="BP199" i="1"/>
  <c r="BR200" i="1"/>
  <c r="BP200" i="1"/>
  <c r="BR201" i="1"/>
  <c r="BP201" i="1"/>
  <c r="BR202" i="1"/>
  <c r="BP202" i="1"/>
  <c r="BR203" i="1"/>
  <c r="BP203" i="1"/>
  <c r="BR204" i="1"/>
  <c r="BP204" i="1"/>
  <c r="BR205" i="1"/>
  <c r="BP205" i="1"/>
  <c r="BR206" i="1"/>
  <c r="BP206" i="1"/>
  <c r="BR207" i="1"/>
  <c r="BP207" i="1"/>
  <c r="BR208" i="1"/>
  <c r="BP208" i="1"/>
  <c r="BR209" i="1"/>
  <c r="BP209" i="1"/>
  <c r="BR210" i="1"/>
  <c r="BP210" i="1"/>
  <c r="BR211" i="1"/>
  <c r="BP211" i="1"/>
  <c r="BR212" i="1"/>
  <c r="BP212" i="1"/>
  <c r="BR213" i="1"/>
  <c r="BP213" i="1"/>
  <c r="BR214" i="1"/>
  <c r="BP214" i="1"/>
  <c r="BR215" i="1"/>
  <c r="BP215" i="1"/>
  <c r="BR216" i="1"/>
  <c r="BP216" i="1"/>
  <c r="BR217" i="1"/>
  <c r="BP217" i="1"/>
  <c r="BR218" i="1"/>
  <c r="BP218" i="1"/>
  <c r="BR219" i="1"/>
  <c r="BP219" i="1"/>
  <c r="BR220" i="1"/>
  <c r="BP220" i="1"/>
  <c r="BR221" i="1"/>
  <c r="BP221" i="1"/>
  <c r="BR222" i="1"/>
  <c r="BP222" i="1"/>
  <c r="BR223" i="1"/>
  <c r="BP223" i="1"/>
  <c r="BR224" i="1"/>
  <c r="BP224" i="1"/>
  <c r="BR225" i="1"/>
  <c r="BP225" i="1"/>
  <c r="BR226" i="1"/>
  <c r="BP226" i="1"/>
  <c r="BR227" i="1"/>
  <c r="BP227" i="1"/>
  <c r="BR228" i="1"/>
  <c r="BP228" i="1"/>
  <c r="BR229" i="1"/>
  <c r="BP229" i="1"/>
  <c r="BR230" i="1"/>
  <c r="BP230" i="1"/>
  <c r="BR231" i="1"/>
  <c r="BP231" i="1"/>
  <c r="BR232" i="1"/>
  <c r="BP232" i="1"/>
  <c r="BR233" i="1"/>
  <c r="BP233" i="1"/>
  <c r="BR234" i="1"/>
  <c r="BP234" i="1"/>
  <c r="BR235" i="1"/>
  <c r="BP235" i="1"/>
  <c r="BR236" i="1"/>
  <c r="BP236" i="1"/>
  <c r="BR237" i="1"/>
  <c r="BP237" i="1"/>
  <c r="BR238" i="1"/>
  <c r="BP238" i="1"/>
  <c r="BR239" i="1"/>
  <c r="BP239" i="1"/>
  <c r="BR240" i="1"/>
  <c r="BP240" i="1"/>
  <c r="BR241" i="1"/>
  <c r="BP241" i="1"/>
  <c r="BR242" i="1"/>
  <c r="BP242" i="1"/>
  <c r="BR243" i="1"/>
  <c r="BP243" i="1"/>
  <c r="BR244" i="1"/>
  <c r="BP244" i="1"/>
  <c r="BR245" i="1"/>
  <c r="BP245" i="1"/>
  <c r="BR246" i="1"/>
  <c r="BP246" i="1"/>
  <c r="BR247" i="1"/>
  <c r="BP247" i="1"/>
  <c r="BR248" i="1"/>
  <c r="BP248" i="1"/>
  <c r="BR249" i="1"/>
  <c r="BP249" i="1"/>
  <c r="BR250" i="1"/>
  <c r="BP250" i="1"/>
  <c r="BR251" i="1"/>
  <c r="BP251" i="1"/>
  <c r="BR252" i="1"/>
  <c r="BP252" i="1"/>
  <c r="BR253" i="1"/>
  <c r="BP253" i="1"/>
  <c r="BR254" i="1"/>
  <c r="BP254" i="1"/>
  <c r="BR255" i="1"/>
  <c r="BP255" i="1"/>
  <c r="BR256" i="1"/>
  <c r="BP256" i="1"/>
  <c r="BR257" i="1"/>
  <c r="BP257" i="1"/>
  <c r="BR258" i="1"/>
  <c r="BP258" i="1"/>
  <c r="BR259" i="1"/>
  <c r="BP259" i="1"/>
  <c r="BR260" i="1"/>
  <c r="BP260" i="1"/>
  <c r="BR261" i="1"/>
  <c r="BP261" i="1"/>
  <c r="BR262" i="1"/>
  <c r="BP262" i="1"/>
  <c r="BR263" i="1"/>
  <c r="BP263" i="1"/>
  <c r="BR264" i="1"/>
  <c r="BP264" i="1"/>
  <c r="BR265" i="1"/>
  <c r="BP265" i="1"/>
  <c r="BR266" i="1"/>
  <c r="BP266" i="1"/>
  <c r="BR267" i="1"/>
  <c r="BP267" i="1"/>
  <c r="BR268" i="1"/>
  <c r="BP268" i="1"/>
  <c r="BR269" i="1"/>
  <c r="BP269" i="1"/>
  <c r="BR270" i="1"/>
  <c r="BP270" i="1"/>
  <c r="BR271" i="1"/>
  <c r="BP271" i="1"/>
  <c r="BR272" i="1"/>
  <c r="BP272" i="1"/>
  <c r="BR273" i="1"/>
  <c r="BP273" i="1"/>
  <c r="BR274" i="1"/>
  <c r="BP274" i="1"/>
  <c r="BR275" i="1"/>
  <c r="BP275" i="1"/>
  <c r="BR276" i="1"/>
  <c r="BP276" i="1"/>
  <c r="BR277" i="1"/>
  <c r="BP277" i="1"/>
  <c r="BR278" i="1"/>
  <c r="BP278" i="1"/>
  <c r="BR279" i="1"/>
  <c r="BP279" i="1"/>
  <c r="BR280" i="1"/>
  <c r="BP280" i="1"/>
  <c r="BR281" i="1"/>
  <c r="BP281" i="1"/>
  <c r="BR282" i="1"/>
  <c r="BP282" i="1"/>
  <c r="BR283" i="1"/>
  <c r="BP283" i="1"/>
  <c r="BR284" i="1"/>
  <c r="BP284" i="1"/>
  <c r="BR285" i="1"/>
  <c r="BP285" i="1"/>
  <c r="BR286" i="1"/>
  <c r="BP286" i="1"/>
  <c r="BR287" i="1"/>
  <c r="BP287" i="1"/>
  <c r="BR288" i="1"/>
  <c r="BP288" i="1"/>
  <c r="BR289" i="1"/>
  <c r="BP289" i="1"/>
  <c r="BR290" i="1"/>
  <c r="BP290" i="1"/>
  <c r="BR291" i="1"/>
  <c r="BP291" i="1"/>
  <c r="BR292" i="1"/>
  <c r="BP292" i="1"/>
  <c r="BR293" i="1"/>
  <c r="BP293" i="1"/>
  <c r="BR294" i="1"/>
  <c r="BP294" i="1"/>
  <c r="BR295" i="1"/>
  <c r="BP295" i="1"/>
  <c r="BR296" i="1"/>
  <c r="BP296" i="1"/>
  <c r="BR297" i="1"/>
  <c r="BP297" i="1"/>
  <c r="BR298" i="1"/>
  <c r="BP298" i="1"/>
  <c r="BR299" i="1"/>
  <c r="BP299" i="1"/>
  <c r="BR300" i="1"/>
  <c r="BP300" i="1"/>
  <c r="BR301" i="1"/>
  <c r="BP301" i="1"/>
  <c r="BR302" i="1"/>
  <c r="BP302" i="1"/>
  <c r="BR303" i="1"/>
  <c r="BP303" i="1"/>
  <c r="BR304" i="1"/>
  <c r="BP304" i="1"/>
  <c r="BR305" i="1"/>
  <c r="BP305" i="1"/>
  <c r="BR306" i="1"/>
  <c r="BP306" i="1"/>
  <c r="BR307" i="1"/>
  <c r="BP307" i="1"/>
  <c r="BR308" i="1"/>
  <c r="BP308" i="1"/>
  <c r="BR309" i="1"/>
  <c r="BP309" i="1"/>
  <c r="BR310" i="1"/>
  <c r="BP310" i="1"/>
  <c r="BR311" i="1"/>
  <c r="BP311" i="1"/>
  <c r="BR312" i="1"/>
  <c r="BP312" i="1"/>
  <c r="BR313" i="1"/>
  <c r="BP313" i="1"/>
  <c r="BR314" i="1"/>
  <c r="BP314" i="1"/>
  <c r="BR315" i="1"/>
  <c r="BP315" i="1"/>
  <c r="BR316" i="1"/>
  <c r="BP316" i="1"/>
  <c r="BR317" i="1"/>
  <c r="BP317" i="1"/>
  <c r="BR318" i="1"/>
  <c r="BP318" i="1"/>
  <c r="BR319" i="1"/>
  <c r="BP319" i="1"/>
  <c r="BR320" i="1"/>
  <c r="BP320" i="1"/>
  <c r="BR321" i="1"/>
  <c r="BP321" i="1"/>
  <c r="BR322" i="1"/>
  <c r="BP322" i="1"/>
  <c r="BR323" i="1"/>
  <c r="BP323" i="1"/>
  <c r="CP23" i="1"/>
  <c r="CP24" i="1"/>
  <c r="AT25" i="1"/>
  <c r="CR25" i="1"/>
  <c r="CP25" i="1"/>
  <c r="AN26" i="1"/>
  <c r="AG26" i="1"/>
  <c r="AT26" i="1"/>
  <c r="CR26" i="1"/>
  <c r="CP26" i="1"/>
  <c r="AN27" i="1"/>
  <c r="AG27" i="1"/>
  <c r="AT27" i="1"/>
  <c r="CR27" i="1"/>
  <c r="CP27" i="1"/>
  <c r="AN28" i="1"/>
  <c r="AG28" i="1"/>
  <c r="AT28" i="1"/>
  <c r="CR28" i="1"/>
  <c r="CP28" i="1"/>
  <c r="CP29" i="1"/>
  <c r="AN30" i="1"/>
  <c r="AG30" i="1"/>
  <c r="AT30" i="1"/>
  <c r="CR30" i="1"/>
  <c r="CP30" i="1"/>
  <c r="AN31" i="1"/>
  <c r="AG31" i="1"/>
  <c r="AT31" i="1"/>
  <c r="CR31" i="1"/>
  <c r="CP31" i="1"/>
  <c r="AN32" i="1"/>
  <c r="AG32" i="1"/>
  <c r="AT32" i="1"/>
  <c r="CR32" i="1"/>
  <c r="CP32" i="1"/>
  <c r="AN33" i="1"/>
  <c r="AG33" i="1"/>
  <c r="AT33" i="1"/>
  <c r="CR33" i="1"/>
  <c r="CP33" i="1"/>
  <c r="AN34" i="1"/>
  <c r="AG34" i="1"/>
  <c r="AT34" i="1"/>
  <c r="CR34" i="1"/>
  <c r="CP34" i="1"/>
  <c r="AN35" i="1"/>
  <c r="AG35" i="1"/>
  <c r="AT35" i="1"/>
  <c r="CR35" i="1"/>
  <c r="CP35" i="1"/>
  <c r="AN36" i="1"/>
  <c r="AG36" i="1"/>
  <c r="AT36" i="1"/>
  <c r="CR36" i="1"/>
  <c r="CP36" i="1"/>
  <c r="AN37" i="1"/>
  <c r="AG37" i="1"/>
  <c r="AT37" i="1"/>
  <c r="CR37" i="1"/>
  <c r="CP37" i="1"/>
  <c r="AN38" i="1"/>
  <c r="AG38" i="1"/>
  <c r="AT38" i="1"/>
  <c r="CR38" i="1"/>
  <c r="CP38" i="1"/>
  <c r="AN39" i="1"/>
  <c r="AG39" i="1"/>
  <c r="AT39" i="1"/>
  <c r="CR39" i="1"/>
  <c r="CP39" i="1"/>
  <c r="CP40" i="1"/>
  <c r="AG41" i="1"/>
  <c r="AT41" i="1"/>
  <c r="CR41" i="1"/>
  <c r="CP41" i="1"/>
  <c r="AG42" i="1"/>
  <c r="AT42" i="1"/>
  <c r="CR42" i="1"/>
  <c r="CP42" i="1"/>
  <c r="AG43" i="1"/>
  <c r="AT43" i="1"/>
  <c r="CR43" i="1"/>
  <c r="CP43" i="1"/>
  <c r="AG44" i="1"/>
  <c r="AT44" i="1"/>
  <c r="CR44" i="1"/>
  <c r="CP44" i="1"/>
  <c r="AG45" i="1"/>
  <c r="AT45" i="1"/>
  <c r="CR45" i="1"/>
  <c r="CP45" i="1"/>
  <c r="AG46" i="1"/>
  <c r="AT46" i="1"/>
  <c r="CR46" i="1"/>
  <c r="CP46" i="1"/>
  <c r="AG47" i="1"/>
  <c r="AT47" i="1"/>
  <c r="CR47" i="1"/>
  <c r="CP47" i="1"/>
  <c r="AG48" i="1"/>
  <c r="AT48" i="1"/>
  <c r="CR48" i="1"/>
  <c r="CP48" i="1"/>
  <c r="AG49" i="1"/>
  <c r="AT49" i="1"/>
  <c r="CR49" i="1"/>
  <c r="CP49" i="1"/>
  <c r="AG50" i="1"/>
  <c r="AT50" i="1"/>
  <c r="CR50" i="1"/>
  <c r="CP50" i="1"/>
  <c r="AG51" i="1"/>
  <c r="AT51" i="1"/>
  <c r="CR51" i="1"/>
  <c r="CP51" i="1"/>
  <c r="AG52" i="1"/>
  <c r="AT52" i="1"/>
  <c r="CR52" i="1"/>
  <c r="CP52" i="1"/>
  <c r="AG53" i="1"/>
  <c r="AT53" i="1"/>
  <c r="CR53" i="1"/>
  <c r="CP53" i="1"/>
  <c r="AG54" i="1"/>
  <c r="AT54" i="1"/>
  <c r="CR54" i="1"/>
  <c r="CP54" i="1"/>
  <c r="AG55" i="1"/>
  <c r="AT55" i="1"/>
  <c r="CR55" i="1"/>
  <c r="CP55" i="1"/>
  <c r="AG56" i="1"/>
  <c r="AT56" i="1"/>
  <c r="CR56" i="1"/>
  <c r="CP56" i="1"/>
  <c r="AG57" i="1"/>
  <c r="AT57" i="1"/>
  <c r="CR57" i="1"/>
  <c r="CP57" i="1"/>
  <c r="AG58" i="1"/>
  <c r="AT58" i="1"/>
  <c r="CR58" i="1"/>
  <c r="CP58" i="1"/>
  <c r="AG59" i="1"/>
  <c r="AT59" i="1"/>
  <c r="CR59" i="1"/>
  <c r="CP59" i="1"/>
  <c r="AG60" i="1"/>
  <c r="AT60" i="1"/>
  <c r="CR60" i="1"/>
  <c r="CP60" i="1"/>
  <c r="AG61" i="1"/>
  <c r="AT61" i="1"/>
  <c r="CR61" i="1"/>
  <c r="CP61" i="1"/>
  <c r="AG62" i="1"/>
  <c r="AT62" i="1"/>
  <c r="CR62" i="1"/>
  <c r="CP62" i="1"/>
  <c r="AG63" i="1"/>
  <c r="AT63" i="1"/>
  <c r="CR63" i="1"/>
  <c r="CP63" i="1"/>
  <c r="AG64" i="1"/>
  <c r="AT64" i="1"/>
  <c r="CR64" i="1"/>
  <c r="CP64" i="1"/>
  <c r="AG65" i="1"/>
  <c r="AT65" i="1"/>
  <c r="CR65" i="1"/>
  <c r="CP65" i="1"/>
  <c r="AG66" i="1"/>
  <c r="AT66" i="1"/>
  <c r="CR66" i="1"/>
  <c r="CP66" i="1"/>
  <c r="AG67" i="1"/>
  <c r="AT67" i="1"/>
  <c r="CR67" i="1"/>
  <c r="CP67" i="1"/>
  <c r="AG68" i="1"/>
  <c r="AT68" i="1"/>
  <c r="CR68" i="1"/>
  <c r="CP68" i="1"/>
  <c r="AG69" i="1"/>
  <c r="AT69" i="1"/>
  <c r="CR69" i="1"/>
  <c r="CP69" i="1"/>
  <c r="AG70" i="1"/>
  <c r="AT70" i="1"/>
  <c r="CR70" i="1"/>
  <c r="CP70" i="1"/>
  <c r="AG71" i="1"/>
  <c r="AT71" i="1"/>
  <c r="CR71" i="1"/>
  <c r="CP71" i="1"/>
  <c r="AG72" i="1"/>
  <c r="AT72" i="1"/>
  <c r="CR72" i="1"/>
  <c r="CP72" i="1"/>
  <c r="AG73" i="1"/>
  <c r="AT73" i="1"/>
  <c r="CR73" i="1"/>
  <c r="CP73" i="1"/>
  <c r="AG74" i="1"/>
  <c r="AT74" i="1"/>
  <c r="CR74" i="1"/>
  <c r="CP74" i="1"/>
  <c r="AG75" i="1"/>
  <c r="AT75" i="1"/>
  <c r="CR75" i="1"/>
  <c r="CP75" i="1"/>
  <c r="AG76" i="1"/>
  <c r="AT76" i="1"/>
  <c r="CR76" i="1"/>
  <c r="CP76" i="1"/>
  <c r="AG77" i="1"/>
  <c r="AT77" i="1"/>
  <c r="CR77" i="1"/>
  <c r="CP77" i="1"/>
  <c r="AG78" i="1"/>
  <c r="AT78" i="1"/>
  <c r="CR78" i="1"/>
  <c r="CP78" i="1"/>
  <c r="AG79" i="1"/>
  <c r="AT79" i="1"/>
  <c r="CR79" i="1"/>
  <c r="CP79" i="1"/>
  <c r="AG80" i="1"/>
  <c r="AT80" i="1"/>
  <c r="CR80" i="1"/>
  <c r="CP80" i="1"/>
  <c r="AG81" i="1"/>
  <c r="AT81" i="1"/>
  <c r="CR81" i="1"/>
  <c r="CP81" i="1"/>
  <c r="AG82" i="1"/>
  <c r="AT82" i="1"/>
  <c r="CR82" i="1"/>
  <c r="CP82" i="1"/>
  <c r="AG83" i="1"/>
  <c r="AT83" i="1"/>
  <c r="CR83" i="1"/>
  <c r="CP83" i="1"/>
  <c r="AG84" i="1"/>
  <c r="AT84" i="1"/>
  <c r="CR84" i="1"/>
  <c r="CP84" i="1"/>
  <c r="AG85" i="1"/>
  <c r="AT85" i="1"/>
  <c r="CR85" i="1"/>
  <c r="CP85" i="1"/>
  <c r="AG86" i="1"/>
  <c r="AT86" i="1"/>
  <c r="CR86" i="1"/>
  <c r="CP86" i="1"/>
  <c r="AG87" i="1"/>
  <c r="AT87" i="1"/>
  <c r="CR87" i="1"/>
  <c r="CP87" i="1"/>
  <c r="AG88" i="1"/>
  <c r="AT88" i="1"/>
  <c r="CR88" i="1"/>
  <c r="CP88" i="1"/>
  <c r="AG89" i="1"/>
  <c r="AT89" i="1"/>
  <c r="CR89" i="1"/>
  <c r="CP89" i="1"/>
  <c r="AG90" i="1"/>
  <c r="AT90" i="1"/>
  <c r="CR90" i="1"/>
  <c r="CP90" i="1"/>
  <c r="AG91" i="1"/>
  <c r="AT91" i="1"/>
  <c r="CR91" i="1"/>
  <c r="CP91" i="1"/>
  <c r="AG92" i="1"/>
  <c r="AT92" i="1"/>
  <c r="CR92" i="1"/>
  <c r="CP92" i="1"/>
  <c r="AG93" i="1"/>
  <c r="AT93" i="1"/>
  <c r="CR93" i="1"/>
  <c r="CP93" i="1"/>
  <c r="AG94" i="1"/>
  <c r="AT94" i="1"/>
  <c r="CR94" i="1"/>
  <c r="CP94" i="1"/>
  <c r="AG95" i="1"/>
  <c r="AT95" i="1"/>
  <c r="CR95" i="1"/>
  <c r="CP95" i="1"/>
  <c r="AG96" i="1"/>
  <c r="AT96" i="1"/>
  <c r="CR96" i="1"/>
  <c r="CP96" i="1"/>
  <c r="AG97" i="1"/>
  <c r="AT97" i="1"/>
  <c r="CR97" i="1"/>
  <c r="CP97" i="1"/>
  <c r="AG98" i="1"/>
  <c r="AT98" i="1"/>
  <c r="CR98" i="1"/>
  <c r="CP98" i="1"/>
  <c r="AG99" i="1"/>
  <c r="AT99" i="1"/>
  <c r="CR99" i="1"/>
  <c r="CP99" i="1"/>
  <c r="AG100" i="1"/>
  <c r="AT100" i="1"/>
  <c r="CR100" i="1"/>
  <c r="CP100" i="1"/>
  <c r="AG101" i="1"/>
  <c r="AT101" i="1"/>
  <c r="CR101" i="1"/>
  <c r="CP101" i="1"/>
  <c r="AG102" i="1"/>
  <c r="AT102" i="1"/>
  <c r="CR102" i="1"/>
  <c r="CP102" i="1"/>
  <c r="AG103" i="1"/>
  <c r="AT103" i="1"/>
  <c r="CR103" i="1"/>
  <c r="CP103" i="1"/>
  <c r="AG104" i="1"/>
  <c r="AT104" i="1"/>
  <c r="CR104" i="1"/>
  <c r="CP104" i="1"/>
  <c r="AG105" i="1"/>
  <c r="AT105" i="1"/>
  <c r="CR105" i="1"/>
  <c r="CP105" i="1"/>
  <c r="AG106" i="1"/>
  <c r="AT106" i="1"/>
  <c r="CR106" i="1"/>
  <c r="CP106" i="1"/>
  <c r="AG107" i="1"/>
  <c r="AT107" i="1"/>
  <c r="CR107" i="1"/>
  <c r="CP107" i="1"/>
  <c r="AG108" i="1"/>
  <c r="AT108" i="1"/>
  <c r="CR108" i="1"/>
  <c r="CP108" i="1"/>
  <c r="AG109" i="1"/>
  <c r="AT109" i="1"/>
  <c r="CR109" i="1"/>
  <c r="CP109" i="1"/>
  <c r="AG110" i="1"/>
  <c r="AT110" i="1"/>
  <c r="CR110" i="1"/>
  <c r="CP110" i="1"/>
  <c r="AG111" i="1"/>
  <c r="AT111" i="1"/>
  <c r="CR111" i="1"/>
  <c r="CP111" i="1"/>
  <c r="AG112" i="1"/>
  <c r="AT112" i="1"/>
  <c r="CR112" i="1"/>
  <c r="CP112" i="1"/>
  <c r="AG113" i="1"/>
  <c r="AT113" i="1"/>
  <c r="CR113" i="1"/>
  <c r="CP113" i="1"/>
  <c r="AG114" i="1"/>
  <c r="AT114" i="1"/>
  <c r="CR114" i="1"/>
  <c r="CP114" i="1"/>
  <c r="AG115" i="1"/>
  <c r="AT115" i="1"/>
  <c r="CR115" i="1"/>
  <c r="CP115" i="1"/>
  <c r="AG116" i="1"/>
  <c r="AT116" i="1"/>
  <c r="CR116" i="1"/>
  <c r="CP116" i="1"/>
  <c r="AG117" i="1"/>
  <c r="AT117" i="1"/>
  <c r="CR117" i="1"/>
  <c r="CP117" i="1"/>
  <c r="AG118" i="1"/>
  <c r="AT118" i="1"/>
  <c r="CR118" i="1"/>
  <c r="CP118" i="1"/>
  <c r="AG119" i="1"/>
  <c r="AT119" i="1"/>
  <c r="CR119" i="1"/>
  <c r="CP119" i="1"/>
  <c r="AG120" i="1"/>
  <c r="AT120" i="1"/>
  <c r="CR120" i="1"/>
  <c r="CP120" i="1"/>
  <c r="AG121" i="1"/>
  <c r="AT121" i="1"/>
  <c r="CR121" i="1"/>
  <c r="CP121" i="1"/>
  <c r="AG122" i="1"/>
  <c r="AT122" i="1"/>
  <c r="CR122" i="1"/>
  <c r="CP122" i="1"/>
  <c r="AG123" i="1"/>
  <c r="AT123" i="1"/>
  <c r="CR123" i="1"/>
  <c r="CP123" i="1"/>
  <c r="AG124" i="1"/>
  <c r="AT124" i="1"/>
  <c r="CR124" i="1"/>
  <c r="CP124" i="1"/>
  <c r="AG125" i="1"/>
  <c r="AT125" i="1"/>
  <c r="CR125" i="1"/>
  <c r="CP125" i="1"/>
  <c r="AG126" i="1"/>
  <c r="AT126" i="1"/>
  <c r="CR126" i="1"/>
  <c r="CP126" i="1"/>
  <c r="AG127" i="1"/>
  <c r="AT127" i="1"/>
  <c r="CR127" i="1"/>
  <c r="CP127" i="1"/>
  <c r="AG128" i="1"/>
  <c r="AT128" i="1"/>
  <c r="CR128" i="1"/>
  <c r="CP128" i="1"/>
  <c r="AG129" i="1"/>
  <c r="AT129" i="1"/>
  <c r="CR129" i="1"/>
  <c r="CP129" i="1"/>
  <c r="AG130" i="1"/>
  <c r="AT130" i="1"/>
  <c r="CR130" i="1"/>
  <c r="CP130" i="1"/>
  <c r="AG131" i="1"/>
  <c r="AT131" i="1"/>
  <c r="CR131" i="1"/>
  <c r="CP131" i="1"/>
  <c r="AG132" i="1"/>
  <c r="AT132" i="1"/>
  <c r="CR132" i="1"/>
  <c r="CP132" i="1"/>
  <c r="AG133" i="1"/>
  <c r="AT133" i="1"/>
  <c r="CR133" i="1"/>
  <c r="CP133" i="1"/>
  <c r="AG134" i="1"/>
  <c r="AT134" i="1"/>
  <c r="CR134" i="1"/>
  <c r="CP134" i="1"/>
  <c r="AG135" i="1"/>
  <c r="AT135" i="1"/>
  <c r="CR135" i="1"/>
  <c r="CP135" i="1"/>
  <c r="AG136" i="1"/>
  <c r="AT136" i="1"/>
  <c r="CR136" i="1"/>
  <c r="CP136" i="1"/>
  <c r="AG137" i="1"/>
  <c r="AT137" i="1"/>
  <c r="CR137" i="1"/>
  <c r="CP137" i="1"/>
  <c r="AG138" i="1"/>
  <c r="AT138" i="1"/>
  <c r="CR138" i="1"/>
  <c r="CP138" i="1"/>
  <c r="AG139" i="1"/>
  <c r="AT139" i="1"/>
  <c r="CR139" i="1"/>
  <c r="CP139" i="1"/>
  <c r="AG140" i="1"/>
  <c r="AT140" i="1"/>
  <c r="CR140" i="1"/>
  <c r="CP140" i="1"/>
  <c r="AG141" i="1"/>
  <c r="AT141" i="1"/>
  <c r="CR141" i="1"/>
  <c r="CP141" i="1"/>
  <c r="AG142" i="1"/>
  <c r="AT142" i="1"/>
  <c r="CR142" i="1"/>
  <c r="CP142" i="1"/>
  <c r="AG143" i="1"/>
  <c r="AT143" i="1"/>
  <c r="CR143" i="1"/>
  <c r="CP143" i="1"/>
  <c r="AG144" i="1"/>
  <c r="AT144" i="1"/>
  <c r="CR144" i="1"/>
  <c r="CP144" i="1"/>
  <c r="AG145" i="1"/>
  <c r="AT145" i="1"/>
  <c r="CR145" i="1"/>
  <c r="CP145" i="1"/>
  <c r="AG146" i="1"/>
  <c r="AT146" i="1"/>
  <c r="CR146" i="1"/>
  <c r="CP146" i="1"/>
  <c r="AG147" i="1"/>
  <c r="AT147" i="1"/>
  <c r="CR147" i="1"/>
  <c r="CP147" i="1"/>
  <c r="AG148" i="1"/>
  <c r="AT148" i="1"/>
  <c r="CR148" i="1"/>
  <c r="CP148" i="1"/>
  <c r="AG149" i="1"/>
  <c r="AT149" i="1"/>
  <c r="CR149" i="1"/>
  <c r="CP149" i="1"/>
  <c r="AG150" i="1"/>
  <c r="AT150" i="1"/>
  <c r="CR150" i="1"/>
  <c r="CP150" i="1"/>
  <c r="AG151" i="1"/>
  <c r="AT151" i="1"/>
  <c r="CR151" i="1"/>
  <c r="CP151" i="1"/>
  <c r="AG152" i="1"/>
  <c r="AT152" i="1"/>
  <c r="CR152" i="1"/>
  <c r="CP152" i="1"/>
  <c r="AG153" i="1"/>
  <c r="AT153" i="1"/>
  <c r="CR153" i="1"/>
  <c r="CP153" i="1"/>
  <c r="AG154" i="1"/>
  <c r="AT154" i="1"/>
  <c r="CR154" i="1"/>
  <c r="CP154" i="1"/>
  <c r="AG155" i="1"/>
  <c r="AT155" i="1"/>
  <c r="CR155" i="1"/>
  <c r="CP155" i="1"/>
  <c r="AG156" i="1"/>
  <c r="AT156" i="1"/>
  <c r="CR156" i="1"/>
  <c r="CP156" i="1"/>
  <c r="AG157" i="1"/>
  <c r="AT157" i="1"/>
  <c r="CR157" i="1"/>
  <c r="CP157" i="1"/>
  <c r="AG158" i="1"/>
  <c r="AT158" i="1"/>
  <c r="CR158" i="1"/>
  <c r="CP158" i="1"/>
  <c r="AG159" i="1"/>
  <c r="AT159" i="1"/>
  <c r="CR159" i="1"/>
  <c r="CP159" i="1"/>
  <c r="AG160" i="1"/>
  <c r="AT160" i="1"/>
  <c r="CR160" i="1"/>
  <c r="CP160" i="1"/>
  <c r="AG161" i="1"/>
  <c r="AT161" i="1"/>
  <c r="CR161" i="1"/>
  <c r="CP161" i="1"/>
  <c r="AG162" i="1"/>
  <c r="AT162" i="1"/>
  <c r="CR162" i="1"/>
  <c r="CP162" i="1"/>
  <c r="AG163" i="1"/>
  <c r="AT163" i="1"/>
  <c r="CR163" i="1"/>
  <c r="CP163" i="1"/>
  <c r="AG164" i="1"/>
  <c r="AT164" i="1"/>
  <c r="CR164" i="1"/>
  <c r="CP164" i="1"/>
  <c r="AG165" i="1"/>
  <c r="AT165" i="1"/>
  <c r="CR165" i="1"/>
  <c r="CP165" i="1"/>
  <c r="AG166" i="1"/>
  <c r="AT166" i="1"/>
  <c r="CR166" i="1"/>
  <c r="CP166" i="1"/>
  <c r="AG167" i="1"/>
  <c r="AT167" i="1"/>
  <c r="CR167" i="1"/>
  <c r="CP167" i="1"/>
  <c r="AG168" i="1"/>
  <c r="AT168" i="1"/>
  <c r="CR168" i="1"/>
  <c r="CP168" i="1"/>
  <c r="AG169" i="1"/>
  <c r="AT169" i="1"/>
  <c r="CR169" i="1"/>
  <c r="CP169" i="1"/>
  <c r="AG170" i="1"/>
  <c r="AT170" i="1"/>
  <c r="CR170" i="1"/>
  <c r="CP170" i="1"/>
  <c r="AG171" i="1"/>
  <c r="AT171" i="1"/>
  <c r="CR171" i="1"/>
  <c r="CP171" i="1"/>
  <c r="AG172" i="1"/>
  <c r="AT172" i="1"/>
  <c r="CR172" i="1"/>
  <c r="CP172" i="1"/>
  <c r="AG173" i="1"/>
  <c r="AT173" i="1"/>
  <c r="CR173" i="1"/>
  <c r="CP173" i="1"/>
  <c r="AG174" i="1"/>
  <c r="AT174" i="1"/>
  <c r="CR174" i="1"/>
  <c r="CP174" i="1"/>
  <c r="AG175" i="1"/>
  <c r="AT175" i="1"/>
  <c r="CR175" i="1"/>
  <c r="CP175" i="1"/>
  <c r="AG176" i="1"/>
  <c r="AT176" i="1"/>
  <c r="CR176" i="1"/>
  <c r="CP176" i="1"/>
  <c r="AG177" i="1"/>
  <c r="AT177" i="1"/>
  <c r="CR177" i="1"/>
  <c r="CP177" i="1"/>
  <c r="AG178" i="1"/>
  <c r="AT178" i="1"/>
  <c r="CR178" i="1"/>
  <c r="CP178" i="1"/>
  <c r="AG179" i="1"/>
  <c r="AT179" i="1"/>
  <c r="CR179" i="1"/>
  <c r="CP179" i="1"/>
  <c r="AG180" i="1"/>
  <c r="AT180" i="1"/>
  <c r="CR180" i="1"/>
  <c r="CP180" i="1"/>
  <c r="AG181" i="1"/>
  <c r="AT181" i="1"/>
  <c r="CR181" i="1"/>
  <c r="CP181" i="1"/>
  <c r="AG182" i="1"/>
  <c r="AT182" i="1"/>
  <c r="CR182" i="1"/>
  <c r="CP182" i="1"/>
  <c r="AG183" i="1"/>
  <c r="AT183" i="1"/>
  <c r="CR183" i="1"/>
  <c r="CP183" i="1"/>
  <c r="AG184" i="1"/>
  <c r="AT184" i="1"/>
  <c r="CR184" i="1"/>
  <c r="CP184" i="1"/>
  <c r="AG185" i="1"/>
  <c r="AT185" i="1"/>
  <c r="CR185" i="1"/>
  <c r="CP185" i="1"/>
  <c r="AG186" i="1"/>
  <c r="AT186" i="1"/>
  <c r="CR186" i="1"/>
  <c r="CP186" i="1"/>
  <c r="AG187" i="1"/>
  <c r="AT187" i="1"/>
  <c r="CR187" i="1"/>
  <c r="CP187" i="1"/>
  <c r="AG188" i="1"/>
  <c r="AT188" i="1"/>
  <c r="CR188" i="1"/>
  <c r="CP188" i="1"/>
  <c r="AG189" i="1"/>
  <c r="AT189" i="1"/>
  <c r="CR189" i="1"/>
  <c r="CP189" i="1"/>
  <c r="AG190" i="1"/>
  <c r="AT190" i="1"/>
  <c r="CR190" i="1"/>
  <c r="CP190" i="1"/>
  <c r="AG191" i="1"/>
  <c r="AT191" i="1"/>
  <c r="CR191" i="1"/>
  <c r="CP191" i="1"/>
  <c r="AG192" i="1"/>
  <c r="AT192" i="1"/>
  <c r="CR192" i="1"/>
  <c r="CP192" i="1"/>
  <c r="AG193" i="1"/>
  <c r="AT193" i="1"/>
  <c r="CR193" i="1"/>
  <c r="CP193" i="1"/>
  <c r="AG194" i="1"/>
  <c r="AT194" i="1"/>
  <c r="CR194" i="1"/>
  <c r="CP194" i="1"/>
  <c r="AG195" i="1"/>
  <c r="AT195" i="1"/>
  <c r="CR195" i="1"/>
  <c r="CP195" i="1"/>
  <c r="AG196" i="1"/>
  <c r="AT196" i="1"/>
  <c r="CR196" i="1"/>
  <c r="CP196" i="1"/>
  <c r="AG197" i="1"/>
  <c r="AT197" i="1"/>
  <c r="CR197" i="1"/>
  <c r="CP197" i="1"/>
  <c r="AG198" i="1"/>
  <c r="AT198" i="1"/>
  <c r="CR198" i="1"/>
  <c r="CP198" i="1"/>
  <c r="AG199" i="1"/>
  <c r="AT199" i="1"/>
  <c r="CR199" i="1"/>
  <c r="CP199" i="1"/>
  <c r="AG200" i="1"/>
  <c r="AT200" i="1"/>
  <c r="CR200" i="1"/>
  <c r="CP200" i="1"/>
  <c r="AG201" i="1"/>
  <c r="AT201" i="1"/>
  <c r="CR201" i="1"/>
  <c r="CP201" i="1"/>
  <c r="AG202" i="1"/>
  <c r="AT202" i="1"/>
  <c r="CR202" i="1"/>
  <c r="CP202" i="1"/>
  <c r="AG203" i="1"/>
  <c r="AT203" i="1"/>
  <c r="CR203" i="1"/>
  <c r="CP203" i="1"/>
  <c r="AG204" i="1"/>
  <c r="AT204" i="1"/>
  <c r="CR204" i="1"/>
  <c r="CP204" i="1"/>
  <c r="AG205" i="1"/>
  <c r="AT205" i="1"/>
  <c r="CR205" i="1"/>
  <c r="CP205" i="1"/>
  <c r="AG206" i="1"/>
  <c r="AT206" i="1"/>
  <c r="CR206" i="1"/>
  <c r="CP206" i="1"/>
  <c r="AG207" i="1"/>
  <c r="AT207" i="1"/>
  <c r="CR207" i="1"/>
  <c r="CP207" i="1"/>
  <c r="AG208" i="1"/>
  <c r="AT208" i="1"/>
  <c r="CR208" i="1"/>
  <c r="CP208" i="1"/>
  <c r="AG209" i="1"/>
  <c r="AT209" i="1"/>
  <c r="CR209" i="1"/>
  <c r="CP209" i="1"/>
  <c r="AG210" i="1"/>
  <c r="AT210" i="1"/>
  <c r="CR210" i="1"/>
  <c r="CP210" i="1"/>
  <c r="AG211" i="1"/>
  <c r="AT211" i="1"/>
  <c r="CR211" i="1"/>
  <c r="CP211" i="1"/>
  <c r="AG212" i="1"/>
  <c r="AT212" i="1"/>
  <c r="CR212" i="1"/>
  <c r="CP212" i="1"/>
  <c r="AG213" i="1"/>
  <c r="AT213" i="1"/>
  <c r="CR213" i="1"/>
  <c r="CP213" i="1"/>
  <c r="AG214" i="1"/>
  <c r="AT214" i="1"/>
  <c r="CR214" i="1"/>
  <c r="CP214" i="1"/>
  <c r="AG215" i="1"/>
  <c r="AT215" i="1"/>
  <c r="CR215" i="1"/>
  <c r="CP215" i="1"/>
  <c r="AG216" i="1"/>
  <c r="AT216" i="1"/>
  <c r="CR216" i="1"/>
  <c r="CP216" i="1"/>
  <c r="AG217" i="1"/>
  <c r="AT217" i="1"/>
  <c r="CR217" i="1"/>
  <c r="CP217" i="1"/>
  <c r="AG218" i="1"/>
  <c r="AT218" i="1"/>
  <c r="CR218" i="1"/>
  <c r="CP218" i="1"/>
  <c r="AG219" i="1"/>
  <c r="AT219" i="1"/>
  <c r="CR219" i="1"/>
  <c r="CP219" i="1"/>
  <c r="AG220" i="1"/>
  <c r="AT220" i="1"/>
  <c r="CR220" i="1"/>
  <c r="CP220" i="1"/>
  <c r="AG221" i="1"/>
  <c r="AT221" i="1"/>
  <c r="CR221" i="1"/>
  <c r="CP221" i="1"/>
  <c r="AG222" i="1"/>
  <c r="AT222" i="1"/>
  <c r="CR222" i="1"/>
  <c r="CP222" i="1"/>
  <c r="AG223" i="1"/>
  <c r="AT223" i="1"/>
  <c r="CR223" i="1"/>
  <c r="CP223" i="1"/>
  <c r="AG224" i="1"/>
  <c r="AT224" i="1"/>
  <c r="CR224" i="1"/>
  <c r="CP224" i="1"/>
  <c r="AG225" i="1"/>
  <c r="AT225" i="1"/>
  <c r="CR225" i="1"/>
  <c r="CP225" i="1"/>
  <c r="AG226" i="1"/>
  <c r="AT226" i="1"/>
  <c r="CR226" i="1"/>
  <c r="CP226" i="1"/>
  <c r="AG227" i="1"/>
  <c r="AT227" i="1"/>
  <c r="CR227" i="1"/>
  <c r="CP227" i="1"/>
  <c r="AG228" i="1"/>
  <c r="AT228" i="1"/>
  <c r="CR228" i="1"/>
  <c r="CP228" i="1"/>
  <c r="AG229" i="1"/>
  <c r="AT229" i="1"/>
  <c r="CR229" i="1"/>
  <c r="CP229" i="1"/>
  <c r="AG230" i="1"/>
  <c r="AT230" i="1"/>
  <c r="CR230" i="1"/>
  <c r="CP230" i="1"/>
  <c r="AG231" i="1"/>
  <c r="AT231" i="1"/>
  <c r="CR231" i="1"/>
  <c r="CP231" i="1"/>
  <c r="AG232" i="1"/>
  <c r="AT232" i="1"/>
  <c r="CR232" i="1"/>
  <c r="CP232" i="1"/>
  <c r="AG233" i="1"/>
  <c r="AT233" i="1"/>
  <c r="CR233" i="1"/>
  <c r="CP233" i="1"/>
  <c r="AG234" i="1"/>
  <c r="AT234" i="1"/>
  <c r="CR234" i="1"/>
  <c r="CP234" i="1"/>
  <c r="AG235" i="1"/>
  <c r="AT235" i="1"/>
  <c r="CR235" i="1"/>
  <c r="CP235" i="1"/>
  <c r="AG236" i="1"/>
  <c r="AT236" i="1"/>
  <c r="CR236" i="1"/>
  <c r="CP236" i="1"/>
  <c r="AG237" i="1"/>
  <c r="AT237" i="1"/>
  <c r="CR237" i="1"/>
  <c r="CP237" i="1"/>
  <c r="AG238" i="1"/>
  <c r="AT238" i="1"/>
  <c r="CR238" i="1"/>
  <c r="CP238" i="1"/>
  <c r="AG239" i="1"/>
  <c r="AT239" i="1"/>
  <c r="CR239" i="1"/>
  <c r="CP239" i="1"/>
  <c r="AG240" i="1"/>
  <c r="AT240" i="1"/>
  <c r="CR240" i="1"/>
  <c r="CP240" i="1"/>
  <c r="AG241" i="1"/>
  <c r="AT241" i="1"/>
  <c r="CR241" i="1"/>
  <c r="CP241" i="1"/>
  <c r="AG242" i="1"/>
  <c r="AT242" i="1"/>
  <c r="CR242" i="1"/>
  <c r="CP242" i="1"/>
  <c r="AG243" i="1"/>
  <c r="AT243" i="1"/>
  <c r="CR243" i="1"/>
  <c r="CP243" i="1"/>
  <c r="AG244" i="1"/>
  <c r="AT244" i="1"/>
  <c r="CR244" i="1"/>
  <c r="CP244" i="1"/>
  <c r="AG245" i="1"/>
  <c r="AT245" i="1"/>
  <c r="CR245" i="1"/>
  <c r="CP245" i="1"/>
  <c r="AG246" i="1"/>
  <c r="AT246" i="1"/>
  <c r="CR246" i="1"/>
  <c r="CP246" i="1"/>
  <c r="AG247" i="1"/>
  <c r="AT247" i="1"/>
  <c r="CR247" i="1"/>
  <c r="CP247" i="1"/>
  <c r="AG248" i="1"/>
  <c r="AT248" i="1"/>
  <c r="CR248" i="1"/>
  <c r="CP248" i="1"/>
  <c r="AG249" i="1"/>
  <c r="AT249" i="1"/>
  <c r="CR249" i="1"/>
  <c r="CP249" i="1"/>
  <c r="AG250" i="1"/>
  <c r="AT250" i="1"/>
  <c r="CR250" i="1"/>
  <c r="CP250" i="1"/>
  <c r="AG251" i="1"/>
  <c r="AT251" i="1"/>
  <c r="CR251" i="1"/>
  <c r="CP251" i="1"/>
  <c r="AG252" i="1"/>
  <c r="AT252" i="1"/>
  <c r="CR252" i="1"/>
  <c r="CP252" i="1"/>
  <c r="AG253" i="1"/>
  <c r="AT253" i="1"/>
  <c r="CR253" i="1"/>
  <c r="CP253" i="1"/>
  <c r="AG254" i="1"/>
  <c r="AT254" i="1"/>
  <c r="CR254" i="1"/>
  <c r="CP254" i="1"/>
  <c r="AG255" i="1"/>
  <c r="AT255" i="1"/>
  <c r="CR255" i="1"/>
  <c r="CP255" i="1"/>
  <c r="AG256" i="1"/>
  <c r="AT256" i="1"/>
  <c r="CR256" i="1"/>
  <c r="CP256" i="1"/>
  <c r="AG257" i="1"/>
  <c r="AT257" i="1"/>
  <c r="CR257" i="1"/>
  <c r="CP257" i="1"/>
  <c r="AG258" i="1"/>
  <c r="AT258" i="1"/>
  <c r="CR258" i="1"/>
  <c r="CP258" i="1"/>
  <c r="AG259" i="1"/>
  <c r="AT259" i="1"/>
  <c r="CR259" i="1"/>
  <c r="CP259" i="1"/>
  <c r="AG260" i="1"/>
  <c r="AT260" i="1"/>
  <c r="CR260" i="1"/>
  <c r="CP260" i="1"/>
  <c r="AG261" i="1"/>
  <c r="AT261" i="1"/>
  <c r="CR261" i="1"/>
  <c r="CP261" i="1"/>
  <c r="AG262" i="1"/>
  <c r="AT262" i="1"/>
  <c r="CR262" i="1"/>
  <c r="CP262" i="1"/>
  <c r="AG263" i="1"/>
  <c r="AT263" i="1"/>
  <c r="CR263" i="1"/>
  <c r="CP263" i="1"/>
  <c r="AG264" i="1"/>
  <c r="AT264" i="1"/>
  <c r="CR264" i="1"/>
  <c r="CP264" i="1"/>
  <c r="AG265" i="1"/>
  <c r="AT265" i="1"/>
  <c r="CR265" i="1"/>
  <c r="CP265" i="1"/>
  <c r="AG266" i="1"/>
  <c r="AT266" i="1"/>
  <c r="CR266" i="1"/>
  <c r="CP266" i="1"/>
  <c r="AG267" i="1"/>
  <c r="AT267" i="1"/>
  <c r="CR267" i="1"/>
  <c r="CP267" i="1"/>
  <c r="AG268" i="1"/>
  <c r="AT268" i="1"/>
  <c r="CR268" i="1"/>
  <c r="CP268" i="1"/>
  <c r="AG269" i="1"/>
  <c r="AT269" i="1"/>
  <c r="CR269" i="1"/>
  <c r="CP269" i="1"/>
  <c r="AG270" i="1"/>
  <c r="AT270" i="1"/>
  <c r="CR270" i="1"/>
  <c r="CP270" i="1"/>
  <c r="AG271" i="1"/>
  <c r="AT271" i="1"/>
  <c r="CR271" i="1"/>
  <c r="CP271" i="1"/>
  <c r="AG272" i="1"/>
  <c r="AT272" i="1"/>
  <c r="CR272" i="1"/>
  <c r="CP272" i="1"/>
  <c r="AG273" i="1"/>
  <c r="AT273" i="1"/>
  <c r="CR273" i="1"/>
  <c r="CP273" i="1"/>
  <c r="AG274" i="1"/>
  <c r="AT274" i="1"/>
  <c r="CR274" i="1"/>
  <c r="CP274" i="1"/>
  <c r="AG275" i="1"/>
  <c r="AT275" i="1"/>
  <c r="CR275" i="1"/>
  <c r="CP275" i="1"/>
  <c r="AG276" i="1"/>
  <c r="AT276" i="1"/>
  <c r="CR276" i="1"/>
  <c r="CP276" i="1"/>
  <c r="AG277" i="1"/>
  <c r="AT277" i="1"/>
  <c r="CR277" i="1"/>
  <c r="CP277" i="1"/>
  <c r="AG278" i="1"/>
  <c r="AT278" i="1"/>
  <c r="CR278" i="1"/>
  <c r="CP278" i="1"/>
  <c r="AG279" i="1"/>
  <c r="AT279" i="1"/>
  <c r="CR279" i="1"/>
  <c r="CP279" i="1"/>
  <c r="AG280" i="1"/>
  <c r="AT280" i="1"/>
  <c r="CR280" i="1"/>
  <c r="CP280" i="1"/>
  <c r="AG281" i="1"/>
  <c r="AT281" i="1"/>
  <c r="CR281" i="1"/>
  <c r="CP281" i="1"/>
  <c r="AG282" i="1"/>
  <c r="AT282" i="1"/>
  <c r="CR282" i="1"/>
  <c r="CP282" i="1"/>
  <c r="AG283" i="1"/>
  <c r="AT283" i="1"/>
  <c r="CR283" i="1"/>
  <c r="CP283" i="1"/>
  <c r="AG284" i="1"/>
  <c r="AT284" i="1"/>
  <c r="CR284" i="1"/>
  <c r="CP284" i="1"/>
  <c r="AG285" i="1"/>
  <c r="AT285" i="1"/>
  <c r="CR285" i="1"/>
  <c r="CP285" i="1"/>
  <c r="AG286" i="1"/>
  <c r="AT286" i="1"/>
  <c r="CR286" i="1"/>
  <c r="CP286" i="1"/>
  <c r="AG287" i="1"/>
  <c r="AT287" i="1"/>
  <c r="CR287" i="1"/>
  <c r="CP287" i="1"/>
  <c r="AG288" i="1"/>
  <c r="AT288" i="1"/>
  <c r="CR288" i="1"/>
  <c r="CP288" i="1"/>
  <c r="AG289" i="1"/>
  <c r="AT289" i="1"/>
  <c r="CR289" i="1"/>
  <c r="CP289" i="1"/>
  <c r="AG290" i="1"/>
  <c r="AT290" i="1"/>
  <c r="CR290" i="1"/>
  <c r="CP290" i="1"/>
  <c r="AG291" i="1"/>
  <c r="AT291" i="1"/>
  <c r="CR291" i="1"/>
  <c r="CP291" i="1"/>
  <c r="AG292" i="1"/>
  <c r="AT292" i="1"/>
  <c r="CR292" i="1"/>
  <c r="CP292" i="1"/>
  <c r="AG293" i="1"/>
  <c r="AT293" i="1"/>
  <c r="CR293" i="1"/>
  <c r="CP293" i="1"/>
  <c r="AG294" i="1"/>
  <c r="AT294" i="1"/>
  <c r="CR294" i="1"/>
  <c r="CP294" i="1"/>
  <c r="AG295" i="1"/>
  <c r="AT295" i="1"/>
  <c r="CR295" i="1"/>
  <c r="CP295" i="1"/>
  <c r="AG296" i="1"/>
  <c r="AT296" i="1"/>
  <c r="CR296" i="1"/>
  <c r="CP296" i="1"/>
  <c r="AG297" i="1"/>
  <c r="AT297" i="1"/>
  <c r="CR297" i="1"/>
  <c r="CP297" i="1"/>
  <c r="AG298" i="1"/>
  <c r="AT298" i="1"/>
  <c r="CR298" i="1"/>
  <c r="CP298" i="1"/>
  <c r="AG299" i="1"/>
  <c r="AT299" i="1"/>
  <c r="CR299" i="1"/>
  <c r="CP299" i="1"/>
  <c r="AG300" i="1"/>
  <c r="AT300" i="1"/>
  <c r="CR300" i="1"/>
  <c r="CP300" i="1"/>
  <c r="AG301" i="1"/>
  <c r="AT301" i="1"/>
  <c r="CR301" i="1"/>
  <c r="CP301" i="1"/>
  <c r="AG302" i="1"/>
  <c r="AT302" i="1"/>
  <c r="CR302" i="1"/>
  <c r="CP302" i="1"/>
  <c r="AG303" i="1"/>
  <c r="AT303" i="1"/>
  <c r="CR303" i="1"/>
  <c r="CP303" i="1"/>
  <c r="AG304" i="1"/>
  <c r="AT304" i="1"/>
  <c r="CR304" i="1"/>
  <c r="CP304" i="1"/>
  <c r="AG305" i="1"/>
  <c r="AT305" i="1"/>
  <c r="CR305" i="1"/>
  <c r="CP305" i="1"/>
  <c r="AG306" i="1"/>
  <c r="AT306" i="1"/>
  <c r="CR306" i="1"/>
  <c r="CP306" i="1"/>
  <c r="AG307" i="1"/>
  <c r="AT307" i="1"/>
  <c r="CR307" i="1"/>
  <c r="CP307" i="1"/>
  <c r="AG308" i="1"/>
  <c r="AT308" i="1"/>
  <c r="CR308" i="1"/>
  <c r="CP308" i="1"/>
  <c r="AG309" i="1"/>
  <c r="AT309" i="1"/>
  <c r="CR309" i="1"/>
  <c r="CP309" i="1"/>
  <c r="AG310" i="1"/>
  <c r="AT310" i="1"/>
  <c r="CR310" i="1"/>
  <c r="CP310" i="1"/>
  <c r="AG311" i="1"/>
  <c r="AT311" i="1"/>
  <c r="CR311" i="1"/>
  <c r="CP311" i="1"/>
  <c r="AG312" i="1"/>
  <c r="AT312" i="1"/>
  <c r="CR312" i="1"/>
  <c r="CP312" i="1"/>
  <c r="AG313" i="1"/>
  <c r="AT313" i="1"/>
  <c r="CR313" i="1"/>
  <c r="CP313" i="1"/>
  <c r="AG314" i="1"/>
  <c r="AT314" i="1"/>
  <c r="CR314" i="1"/>
  <c r="CP314" i="1"/>
  <c r="AG315" i="1"/>
  <c r="AT315" i="1"/>
  <c r="CR315" i="1"/>
  <c r="CP315" i="1"/>
  <c r="AG316" i="1"/>
  <c r="AT316" i="1"/>
  <c r="CR316" i="1"/>
  <c r="CP316" i="1"/>
  <c r="AG317" i="1"/>
  <c r="AT317" i="1"/>
  <c r="CR317" i="1"/>
  <c r="CP317" i="1"/>
  <c r="AG318" i="1"/>
  <c r="AT318" i="1"/>
  <c r="CR318" i="1"/>
  <c r="CP318" i="1"/>
  <c r="AG319" i="1"/>
  <c r="AT319" i="1"/>
  <c r="CR319" i="1"/>
  <c r="CP319" i="1"/>
  <c r="AG320" i="1"/>
  <c r="AT320" i="1"/>
  <c r="CR320" i="1"/>
  <c r="CP320" i="1"/>
  <c r="AG321" i="1"/>
  <c r="AT321" i="1"/>
  <c r="CR321" i="1"/>
  <c r="CP321" i="1"/>
  <c r="AG322" i="1"/>
  <c r="AT322" i="1"/>
  <c r="CR322" i="1"/>
  <c r="CP322" i="1"/>
  <c r="AG323" i="1"/>
  <c r="AT323" i="1"/>
  <c r="CR323" i="1"/>
  <c r="CP323" i="1"/>
  <c r="R601" i="4"/>
  <c r="R301" i="4"/>
  <c r="R151" i="4"/>
  <c r="R76" i="4"/>
  <c r="R2" i="4"/>
  <c r="BQ24" i="1"/>
  <c r="S2" i="4"/>
  <c r="T2" i="4"/>
  <c r="BS24" i="1"/>
  <c r="U2" i="4"/>
  <c r="BT24" i="1"/>
  <c r="V2" i="4"/>
  <c r="AR24" i="1"/>
  <c r="BV24" i="1"/>
  <c r="X2" i="4"/>
  <c r="AR13" i="1"/>
  <c r="BL24" i="1"/>
  <c r="BW24" i="1"/>
  <c r="Y2" i="4"/>
  <c r="R3" i="4"/>
  <c r="R4" i="4"/>
  <c r="R5" i="4"/>
  <c r="R6" i="4"/>
  <c r="R7" i="4"/>
  <c r="R8" i="4"/>
  <c r="R9" i="4"/>
  <c r="R10" i="4"/>
  <c r="R11" i="4"/>
  <c r="R12" i="4"/>
  <c r="R13" i="4"/>
  <c r="R14" i="4"/>
  <c r="R15" i="4"/>
  <c r="R16" i="4"/>
  <c r="R17" i="4"/>
  <c r="R18" i="4"/>
  <c r="R19" i="4"/>
  <c r="R20" i="4"/>
  <c r="R21" i="4"/>
  <c r="R22" i="4"/>
  <c r="R23" i="4"/>
  <c r="R24" i="4"/>
  <c r="R25" i="4"/>
  <c r="R26" i="4"/>
  <c r="R27" i="4"/>
  <c r="R28" i="4"/>
  <c r="R29" i="4"/>
  <c r="R30" i="4"/>
  <c r="R31" i="4"/>
  <c r="R32" i="4"/>
  <c r="R33" i="4"/>
  <c r="R34" i="4"/>
  <c r="R35" i="4"/>
  <c r="R36" i="4"/>
  <c r="R37" i="4"/>
  <c r="R38" i="4"/>
  <c r="R39" i="4"/>
  <c r="R40" i="4"/>
  <c r="R41" i="4"/>
  <c r="R42" i="4"/>
  <c r="R43" i="4"/>
  <c r="R44" i="4"/>
  <c r="R45" i="4"/>
  <c r="R46" i="4"/>
  <c r="R47" i="4"/>
  <c r="R48" i="4"/>
  <c r="R49" i="4"/>
  <c r="R50" i="4"/>
  <c r="R51" i="4"/>
  <c r="R52" i="4"/>
  <c r="R53" i="4"/>
  <c r="R54" i="4"/>
  <c r="R55" i="4"/>
  <c r="R56" i="4"/>
  <c r="R57" i="4"/>
  <c r="R58" i="4"/>
  <c r="R59" i="4"/>
  <c r="R60" i="4"/>
  <c r="R61" i="4"/>
  <c r="R62" i="4"/>
  <c r="R63" i="4"/>
  <c r="R64" i="4"/>
  <c r="R65" i="4"/>
  <c r="R66" i="4"/>
  <c r="R67" i="4"/>
  <c r="R68" i="4"/>
  <c r="R69" i="4"/>
  <c r="R70" i="4"/>
  <c r="R71" i="4"/>
  <c r="R72" i="4"/>
  <c r="R73" i="4"/>
  <c r="R74" i="4"/>
  <c r="R75" i="4"/>
  <c r="R77" i="4"/>
  <c r="R78" i="4"/>
  <c r="R79" i="4"/>
  <c r="R80" i="4"/>
  <c r="R81" i="4"/>
  <c r="R82" i="4"/>
  <c r="R83" i="4"/>
  <c r="R84" i="4"/>
  <c r="R85" i="4"/>
  <c r="R86" i="4"/>
  <c r="R87" i="4"/>
  <c r="R88" i="4"/>
  <c r="R89" i="4"/>
  <c r="R90" i="4"/>
  <c r="R91" i="4"/>
  <c r="R92" i="4"/>
  <c r="R93" i="4"/>
  <c r="R94" i="4"/>
  <c r="R95" i="4"/>
  <c r="R96" i="4"/>
  <c r="R97" i="4"/>
  <c r="R98" i="4"/>
  <c r="R99" i="4"/>
  <c r="R100" i="4"/>
  <c r="R101" i="4"/>
  <c r="R102" i="4"/>
  <c r="R103" i="4"/>
  <c r="R104" i="4"/>
  <c r="R105" i="4"/>
  <c r="R106" i="4"/>
  <c r="R107" i="4"/>
  <c r="R108" i="4"/>
  <c r="R109" i="4"/>
  <c r="R110" i="4"/>
  <c r="R111" i="4"/>
  <c r="R112" i="4"/>
  <c r="R113" i="4"/>
  <c r="R114" i="4"/>
  <c r="R115" i="4"/>
  <c r="R116" i="4"/>
  <c r="R117" i="4"/>
  <c r="R118" i="4"/>
  <c r="R119" i="4"/>
  <c r="R120" i="4"/>
  <c r="R121" i="4"/>
  <c r="R122" i="4"/>
  <c r="R123" i="4"/>
  <c r="R124" i="4"/>
  <c r="R125" i="4"/>
  <c r="R126" i="4"/>
  <c r="R127" i="4"/>
  <c r="R128" i="4"/>
  <c r="R129" i="4"/>
  <c r="R130" i="4"/>
  <c r="R131" i="4"/>
  <c r="R132" i="4"/>
  <c r="R133" i="4"/>
  <c r="R134" i="4"/>
  <c r="R135" i="4"/>
  <c r="R136" i="4"/>
  <c r="R137" i="4"/>
  <c r="R138" i="4"/>
  <c r="R139" i="4"/>
  <c r="R140" i="4"/>
  <c r="R141" i="4"/>
  <c r="R142" i="4"/>
  <c r="R143" i="4"/>
  <c r="R144" i="4"/>
  <c r="R145" i="4"/>
  <c r="R146" i="4"/>
  <c r="R147" i="4"/>
  <c r="R148" i="4"/>
  <c r="R149" i="4"/>
  <c r="R150" i="4"/>
  <c r="R152" i="4"/>
  <c r="R153" i="4"/>
  <c r="R154" i="4"/>
  <c r="R155" i="4"/>
  <c r="R156" i="4"/>
  <c r="R157" i="4"/>
  <c r="R158" i="4"/>
  <c r="R159" i="4"/>
  <c r="R160" i="4"/>
  <c r="R161" i="4"/>
  <c r="R162" i="4"/>
  <c r="R163" i="4"/>
  <c r="R164" i="4"/>
  <c r="R165" i="4"/>
  <c r="R166" i="4"/>
  <c r="R167" i="4"/>
  <c r="R168" i="4"/>
  <c r="R169" i="4"/>
  <c r="R170" i="4"/>
  <c r="R171" i="4"/>
  <c r="R172" i="4"/>
  <c r="R173" i="4"/>
  <c r="R174" i="4"/>
  <c r="R175" i="4"/>
  <c r="R176" i="4"/>
  <c r="R177" i="4"/>
  <c r="R178" i="4"/>
  <c r="R179" i="4"/>
  <c r="R180" i="4"/>
  <c r="R181" i="4"/>
  <c r="R182" i="4"/>
  <c r="R183" i="4"/>
  <c r="R184" i="4"/>
  <c r="R185" i="4"/>
  <c r="R186" i="4"/>
  <c r="R187" i="4"/>
  <c r="R188" i="4"/>
  <c r="R189" i="4"/>
  <c r="R190" i="4"/>
  <c r="R191" i="4"/>
  <c r="R192" i="4"/>
  <c r="R193" i="4"/>
  <c r="R194" i="4"/>
  <c r="R195" i="4"/>
  <c r="R196" i="4"/>
  <c r="R197" i="4"/>
  <c r="R198" i="4"/>
  <c r="R199" i="4"/>
  <c r="R200" i="4"/>
  <c r="R201" i="4"/>
  <c r="R202" i="4"/>
  <c r="R203" i="4"/>
  <c r="R204" i="4"/>
  <c r="R205" i="4"/>
  <c r="R206" i="4"/>
  <c r="R207" i="4"/>
  <c r="R208" i="4"/>
  <c r="R209" i="4"/>
  <c r="R210" i="4"/>
  <c r="R211" i="4"/>
  <c r="R212" i="4"/>
  <c r="R213" i="4"/>
  <c r="R214" i="4"/>
  <c r="R215" i="4"/>
  <c r="R216" i="4"/>
  <c r="R217" i="4"/>
  <c r="R218" i="4"/>
  <c r="R219" i="4"/>
  <c r="R220" i="4"/>
  <c r="R221" i="4"/>
  <c r="R222" i="4"/>
  <c r="R223" i="4"/>
  <c r="R224" i="4"/>
  <c r="R225" i="4"/>
  <c r="R226" i="4"/>
  <c r="R227" i="4"/>
  <c r="R228" i="4"/>
  <c r="R229" i="4"/>
  <c r="R230" i="4"/>
  <c r="R231" i="4"/>
  <c r="R232" i="4"/>
  <c r="R233" i="4"/>
  <c r="R234" i="4"/>
  <c r="R235" i="4"/>
  <c r="R236" i="4"/>
  <c r="R237" i="4"/>
  <c r="R238" i="4"/>
  <c r="R239" i="4"/>
  <c r="R240" i="4"/>
  <c r="R241" i="4"/>
  <c r="R242" i="4"/>
  <c r="R243" i="4"/>
  <c r="R244" i="4"/>
  <c r="R245" i="4"/>
  <c r="R246" i="4"/>
  <c r="R247" i="4"/>
  <c r="R248" i="4"/>
  <c r="R249" i="4"/>
  <c r="R250" i="4"/>
  <c r="R251" i="4"/>
  <c r="R252" i="4"/>
  <c r="R253" i="4"/>
  <c r="R254" i="4"/>
  <c r="R255" i="4"/>
  <c r="R256" i="4"/>
  <c r="R257" i="4"/>
  <c r="R258" i="4"/>
  <c r="R259" i="4"/>
  <c r="R260" i="4"/>
  <c r="R261" i="4"/>
  <c r="R262" i="4"/>
  <c r="R263" i="4"/>
  <c r="R264" i="4"/>
  <c r="R265" i="4"/>
  <c r="R266" i="4"/>
  <c r="R267" i="4"/>
  <c r="R268" i="4"/>
  <c r="R269" i="4"/>
  <c r="R270" i="4"/>
  <c r="R271" i="4"/>
  <c r="R272" i="4"/>
  <c r="R273" i="4"/>
  <c r="R274" i="4"/>
  <c r="R275" i="4"/>
  <c r="R276" i="4"/>
  <c r="R277" i="4"/>
  <c r="R278" i="4"/>
  <c r="R279" i="4"/>
  <c r="R280" i="4"/>
  <c r="R281" i="4"/>
  <c r="R282" i="4"/>
  <c r="R283" i="4"/>
  <c r="R284" i="4"/>
  <c r="R285" i="4"/>
  <c r="R286" i="4"/>
  <c r="R287" i="4"/>
  <c r="R288" i="4"/>
  <c r="R289" i="4"/>
  <c r="R290" i="4"/>
  <c r="R291" i="4"/>
  <c r="R292" i="4"/>
  <c r="R293" i="4"/>
  <c r="R294" i="4"/>
  <c r="R295" i="4"/>
  <c r="R296" i="4"/>
  <c r="R297" i="4"/>
  <c r="R298" i="4"/>
  <c r="R299" i="4"/>
  <c r="R300" i="4"/>
  <c r="R302" i="4"/>
  <c r="CQ24" i="1"/>
  <c r="S302" i="4"/>
  <c r="T302" i="4"/>
  <c r="CS24" i="1"/>
  <c r="U302" i="4"/>
  <c r="CT24" i="1"/>
  <c r="V302" i="4"/>
  <c r="CV24" i="1"/>
  <c r="X302" i="4"/>
  <c r="AS24" i="1"/>
  <c r="BM24" i="1"/>
  <c r="CW24" i="1"/>
  <c r="Y302" i="4"/>
  <c r="R303" i="4"/>
  <c r="R304" i="4"/>
  <c r="R305" i="4"/>
  <c r="R306" i="4"/>
  <c r="R307" i="4"/>
  <c r="CQ29" i="1"/>
  <c r="S307" i="4"/>
  <c r="T307" i="4"/>
  <c r="CS29" i="1"/>
  <c r="U307" i="4"/>
  <c r="CT29" i="1"/>
  <c r="V307" i="4"/>
  <c r="CV29" i="1"/>
  <c r="X307" i="4"/>
  <c r="CW29" i="1"/>
  <c r="Y307" i="4"/>
  <c r="R308" i="4"/>
  <c r="R309" i="4"/>
  <c r="R310" i="4"/>
  <c r="R311" i="4"/>
  <c r="R312" i="4"/>
  <c r="R313" i="4"/>
  <c r="R314" i="4"/>
  <c r="R315" i="4"/>
  <c r="R316" i="4"/>
  <c r="R317" i="4"/>
  <c r="R318" i="4"/>
  <c r="CQ40" i="1"/>
  <c r="S318" i="4"/>
  <c r="T318" i="4"/>
  <c r="CS40" i="1"/>
  <c r="U318" i="4"/>
  <c r="CT40" i="1"/>
  <c r="V318" i="4"/>
  <c r="CV40" i="1"/>
  <c r="X318" i="4"/>
  <c r="CW40" i="1"/>
  <c r="Y318" i="4"/>
  <c r="R319" i="4"/>
  <c r="R320" i="4"/>
  <c r="R321" i="4"/>
  <c r="R322" i="4"/>
  <c r="R323" i="4"/>
  <c r="R324" i="4"/>
  <c r="R325" i="4"/>
  <c r="R326" i="4"/>
  <c r="R327" i="4"/>
  <c r="R328" i="4"/>
  <c r="R329" i="4"/>
  <c r="R330" i="4"/>
  <c r="R331" i="4"/>
  <c r="R332" i="4"/>
  <c r="R333" i="4"/>
  <c r="R334" i="4"/>
  <c r="R335" i="4"/>
  <c r="R336" i="4"/>
  <c r="R337" i="4"/>
  <c r="R338" i="4"/>
  <c r="R339" i="4"/>
  <c r="R340" i="4"/>
  <c r="R341" i="4"/>
  <c r="R342" i="4"/>
  <c r="R343" i="4"/>
  <c r="R344" i="4"/>
  <c r="R345" i="4"/>
  <c r="R346" i="4"/>
  <c r="R347" i="4"/>
  <c r="R348" i="4"/>
  <c r="R349" i="4"/>
  <c r="R350" i="4"/>
  <c r="R351" i="4"/>
  <c r="R352" i="4"/>
  <c r="R353" i="4"/>
  <c r="R354" i="4"/>
  <c r="R355" i="4"/>
  <c r="R356" i="4"/>
  <c r="R357" i="4"/>
  <c r="R358" i="4"/>
  <c r="R359" i="4"/>
  <c r="R360" i="4"/>
  <c r="R361" i="4"/>
  <c r="R362" i="4"/>
  <c r="R363" i="4"/>
  <c r="R364" i="4"/>
  <c r="R365" i="4"/>
  <c r="R366" i="4"/>
  <c r="R367" i="4"/>
  <c r="R368" i="4"/>
  <c r="R369" i="4"/>
  <c r="R370" i="4"/>
  <c r="R371" i="4"/>
  <c r="R372" i="4"/>
  <c r="R373" i="4"/>
  <c r="R374" i="4"/>
  <c r="R375" i="4"/>
  <c r="R376" i="4"/>
  <c r="R377" i="4"/>
  <c r="R378" i="4"/>
  <c r="R379" i="4"/>
  <c r="R380" i="4"/>
  <c r="R381" i="4"/>
  <c r="R382" i="4"/>
  <c r="R383" i="4"/>
  <c r="R384" i="4"/>
  <c r="R385" i="4"/>
  <c r="R386" i="4"/>
  <c r="R387" i="4"/>
  <c r="R388" i="4"/>
  <c r="R389" i="4"/>
  <c r="R390" i="4"/>
  <c r="R391" i="4"/>
  <c r="R392" i="4"/>
  <c r="R393" i="4"/>
  <c r="R394" i="4"/>
  <c r="R395" i="4"/>
  <c r="R396" i="4"/>
  <c r="R397" i="4"/>
  <c r="R398" i="4"/>
  <c r="R399" i="4"/>
  <c r="R400" i="4"/>
  <c r="R401" i="4"/>
  <c r="R402" i="4"/>
  <c r="R403" i="4"/>
  <c r="R404" i="4"/>
  <c r="R405" i="4"/>
  <c r="R406" i="4"/>
  <c r="R407" i="4"/>
  <c r="R408" i="4"/>
  <c r="R409" i="4"/>
  <c r="R410" i="4"/>
  <c r="R411" i="4"/>
  <c r="R412" i="4"/>
  <c r="R413" i="4"/>
  <c r="R414" i="4"/>
  <c r="R415" i="4"/>
  <c r="R416" i="4"/>
  <c r="R417" i="4"/>
  <c r="R418" i="4"/>
  <c r="R419" i="4"/>
  <c r="R420" i="4"/>
  <c r="R421" i="4"/>
  <c r="R422" i="4"/>
  <c r="R423" i="4"/>
  <c r="R424" i="4"/>
  <c r="R425" i="4"/>
  <c r="R426" i="4"/>
  <c r="R427" i="4"/>
  <c r="R428" i="4"/>
  <c r="R429" i="4"/>
  <c r="R430" i="4"/>
  <c r="R431" i="4"/>
  <c r="R432" i="4"/>
  <c r="R433" i="4"/>
  <c r="R434" i="4"/>
  <c r="R435" i="4"/>
  <c r="R436" i="4"/>
  <c r="R437" i="4"/>
  <c r="R438" i="4"/>
  <c r="R439" i="4"/>
  <c r="R440" i="4"/>
  <c r="R441" i="4"/>
  <c r="R442" i="4"/>
  <c r="R443" i="4"/>
  <c r="R444" i="4"/>
  <c r="R445" i="4"/>
  <c r="R446" i="4"/>
  <c r="R447" i="4"/>
  <c r="R448" i="4"/>
  <c r="R449" i="4"/>
  <c r="R450" i="4"/>
  <c r="R451" i="4"/>
  <c r="R452" i="4"/>
  <c r="R453" i="4"/>
  <c r="R454" i="4"/>
  <c r="R455" i="4"/>
  <c r="R456" i="4"/>
  <c r="R457" i="4"/>
  <c r="R458" i="4"/>
  <c r="R459" i="4"/>
  <c r="R460" i="4"/>
  <c r="R461" i="4"/>
  <c r="R462" i="4"/>
  <c r="R463" i="4"/>
  <c r="R464" i="4"/>
  <c r="R465" i="4"/>
  <c r="R466" i="4"/>
  <c r="R467" i="4"/>
  <c r="R468" i="4"/>
  <c r="R469" i="4"/>
  <c r="R470" i="4"/>
  <c r="R471" i="4"/>
  <c r="R472" i="4"/>
  <c r="R473" i="4"/>
  <c r="R474" i="4"/>
  <c r="R475" i="4"/>
  <c r="R476" i="4"/>
  <c r="R477" i="4"/>
  <c r="R478" i="4"/>
  <c r="R479" i="4"/>
  <c r="R480" i="4"/>
  <c r="R481" i="4"/>
  <c r="R482" i="4"/>
  <c r="R483" i="4"/>
  <c r="R484" i="4"/>
  <c r="R485" i="4"/>
  <c r="R486" i="4"/>
  <c r="R487" i="4"/>
  <c r="R488" i="4"/>
  <c r="R489" i="4"/>
  <c r="R490" i="4"/>
  <c r="R491" i="4"/>
  <c r="R492" i="4"/>
  <c r="R493" i="4"/>
  <c r="R494" i="4"/>
  <c r="R495" i="4"/>
  <c r="R496" i="4"/>
  <c r="R497" i="4"/>
  <c r="R498" i="4"/>
  <c r="R499" i="4"/>
  <c r="R500" i="4"/>
  <c r="R501" i="4"/>
  <c r="R502" i="4"/>
  <c r="R503" i="4"/>
  <c r="R504" i="4"/>
  <c r="R505" i="4"/>
  <c r="R506" i="4"/>
  <c r="R507" i="4"/>
  <c r="R508" i="4"/>
  <c r="R509" i="4"/>
  <c r="R510" i="4"/>
  <c r="R511" i="4"/>
  <c r="R512" i="4"/>
  <c r="R513" i="4"/>
  <c r="R514" i="4"/>
  <c r="R515" i="4"/>
  <c r="R516" i="4"/>
  <c r="R517" i="4"/>
  <c r="R518" i="4"/>
  <c r="R519" i="4"/>
  <c r="R520" i="4"/>
  <c r="R521" i="4"/>
  <c r="R522" i="4"/>
  <c r="R523" i="4"/>
  <c r="R524" i="4"/>
  <c r="R525" i="4"/>
  <c r="R526" i="4"/>
  <c r="R527" i="4"/>
  <c r="R528" i="4"/>
  <c r="R529" i="4"/>
  <c r="R530" i="4"/>
  <c r="R531" i="4"/>
  <c r="R532" i="4"/>
  <c r="R533" i="4"/>
  <c r="R534" i="4"/>
  <c r="R535" i="4"/>
  <c r="R536" i="4"/>
  <c r="R537" i="4"/>
  <c r="R538" i="4"/>
  <c r="R539" i="4"/>
  <c r="R540" i="4"/>
  <c r="R541" i="4"/>
  <c r="R542" i="4"/>
  <c r="R543" i="4"/>
  <c r="R544" i="4"/>
  <c r="R545" i="4"/>
  <c r="R546" i="4"/>
  <c r="R547" i="4"/>
  <c r="R548" i="4"/>
  <c r="R549" i="4"/>
  <c r="R550" i="4"/>
  <c r="R551" i="4"/>
  <c r="R552" i="4"/>
  <c r="R553" i="4"/>
  <c r="R554" i="4"/>
  <c r="R555" i="4"/>
  <c r="R556" i="4"/>
  <c r="R557" i="4"/>
  <c r="R558" i="4"/>
  <c r="R559" i="4"/>
  <c r="R560" i="4"/>
  <c r="R561" i="4"/>
  <c r="R562" i="4"/>
  <c r="R563" i="4"/>
  <c r="R564" i="4"/>
  <c r="R565" i="4"/>
  <c r="R566" i="4"/>
  <c r="R567" i="4"/>
  <c r="R568" i="4"/>
  <c r="R569" i="4"/>
  <c r="R570" i="4"/>
  <c r="R571" i="4"/>
  <c r="R572" i="4"/>
  <c r="R573" i="4"/>
  <c r="R574" i="4"/>
  <c r="R575" i="4"/>
  <c r="R576" i="4"/>
  <c r="R577" i="4"/>
  <c r="R578" i="4"/>
  <c r="R579" i="4"/>
  <c r="R580" i="4"/>
  <c r="R581" i="4"/>
  <c r="R582" i="4"/>
  <c r="R583" i="4"/>
  <c r="R584" i="4"/>
  <c r="R585" i="4"/>
  <c r="R586" i="4"/>
  <c r="R587" i="4"/>
  <c r="R588" i="4"/>
  <c r="R589" i="4"/>
  <c r="R590" i="4"/>
  <c r="R591" i="4"/>
  <c r="R592" i="4"/>
  <c r="R593" i="4"/>
  <c r="R594" i="4"/>
  <c r="R595" i="4"/>
  <c r="R596" i="4"/>
  <c r="R597" i="4"/>
  <c r="R598" i="4"/>
  <c r="R599" i="4"/>
  <c r="R600" i="4"/>
  <c r="AV24" i="1"/>
  <c r="CZ24" i="1"/>
  <c r="CX23" i="1"/>
  <c r="CX24" i="1"/>
  <c r="R602" i="4"/>
  <c r="CY24" i="1"/>
  <c r="S602" i="4"/>
  <c r="T602" i="4"/>
  <c r="DA24" i="1"/>
  <c r="U602" i="4"/>
  <c r="DB24" i="1"/>
  <c r="V602" i="4"/>
  <c r="DD24" i="1"/>
  <c r="X602" i="4"/>
  <c r="AU24" i="1"/>
  <c r="BN24" i="1"/>
  <c r="DE24" i="1"/>
  <c r="Y602" i="4"/>
  <c r="AV25" i="1"/>
  <c r="CZ25" i="1"/>
  <c r="CX25" i="1"/>
  <c r="R603" i="4"/>
  <c r="AV26" i="1"/>
  <c r="CZ26" i="1"/>
  <c r="CX26" i="1"/>
  <c r="R604" i="4"/>
  <c r="AV27" i="1"/>
  <c r="CZ27" i="1"/>
  <c r="CX27" i="1"/>
  <c r="R605" i="4"/>
  <c r="AV28" i="1"/>
  <c r="CZ28" i="1"/>
  <c r="CX28" i="1"/>
  <c r="R606" i="4"/>
  <c r="AV29" i="1"/>
  <c r="CZ29" i="1"/>
  <c r="CX29" i="1"/>
  <c r="R607" i="4"/>
  <c r="CY29" i="1"/>
  <c r="S607" i="4"/>
  <c r="T607" i="4"/>
  <c r="DA29" i="1"/>
  <c r="U607" i="4"/>
  <c r="DB29" i="1"/>
  <c r="V607" i="4"/>
  <c r="DD29" i="1"/>
  <c r="X607" i="4"/>
  <c r="DE29" i="1"/>
  <c r="Y607" i="4"/>
  <c r="AV30" i="1"/>
  <c r="CZ30" i="1"/>
  <c r="CX30" i="1"/>
  <c r="R608" i="4"/>
  <c r="AV31" i="1"/>
  <c r="CZ31" i="1"/>
  <c r="CX31" i="1"/>
  <c r="R609" i="4"/>
  <c r="AV32" i="1"/>
  <c r="CZ32" i="1"/>
  <c r="CX32" i="1"/>
  <c r="R610" i="4"/>
  <c r="AV33" i="1"/>
  <c r="CZ33" i="1"/>
  <c r="CX33" i="1"/>
  <c r="R611" i="4"/>
  <c r="AV34" i="1"/>
  <c r="CZ34" i="1"/>
  <c r="CX34" i="1"/>
  <c r="R612" i="4"/>
  <c r="AV35" i="1"/>
  <c r="CZ35" i="1"/>
  <c r="CX35" i="1"/>
  <c r="R613" i="4"/>
  <c r="AV36" i="1"/>
  <c r="CZ36" i="1"/>
  <c r="CX36" i="1"/>
  <c r="R614" i="4"/>
  <c r="AV37" i="1"/>
  <c r="CZ37" i="1"/>
  <c r="CX37" i="1"/>
  <c r="R615" i="4"/>
  <c r="AV38" i="1"/>
  <c r="CZ38" i="1"/>
  <c r="CX38" i="1"/>
  <c r="R616" i="4"/>
  <c r="AV39" i="1"/>
  <c r="CZ39" i="1"/>
  <c r="CX39" i="1"/>
  <c r="R617" i="4"/>
  <c r="AV40" i="1"/>
  <c r="CZ40" i="1"/>
  <c r="CX40" i="1"/>
  <c r="R618" i="4"/>
  <c r="CY40" i="1"/>
  <c r="S618" i="4"/>
  <c r="T618" i="4"/>
  <c r="DA40" i="1"/>
  <c r="U618" i="4"/>
  <c r="DB40" i="1"/>
  <c r="V618" i="4"/>
  <c r="DD40" i="1"/>
  <c r="X618" i="4"/>
  <c r="DE40" i="1"/>
  <c r="Y618" i="4"/>
  <c r="AV41" i="1"/>
  <c r="CZ41" i="1"/>
  <c r="CX41" i="1"/>
  <c r="R619" i="4"/>
  <c r="AV42" i="1"/>
  <c r="CZ42" i="1"/>
  <c r="CX42" i="1"/>
  <c r="R620" i="4"/>
  <c r="AV43" i="1"/>
  <c r="CZ43" i="1"/>
  <c r="CX43" i="1"/>
  <c r="R621" i="4"/>
  <c r="AV44" i="1"/>
  <c r="CZ44" i="1"/>
  <c r="CX44" i="1"/>
  <c r="R622" i="4"/>
  <c r="AV45" i="1"/>
  <c r="CZ45" i="1"/>
  <c r="CX45" i="1"/>
  <c r="R623" i="4"/>
  <c r="AV46" i="1"/>
  <c r="CZ46" i="1"/>
  <c r="CX46" i="1"/>
  <c r="R624" i="4"/>
  <c r="AV47" i="1"/>
  <c r="CZ47" i="1"/>
  <c r="CX47" i="1"/>
  <c r="R625" i="4"/>
  <c r="AV48" i="1"/>
  <c r="CZ48" i="1"/>
  <c r="CX48" i="1"/>
  <c r="R626" i="4"/>
  <c r="AV49" i="1"/>
  <c r="CZ49" i="1"/>
  <c r="CX49" i="1"/>
  <c r="R627" i="4"/>
  <c r="AV50" i="1"/>
  <c r="CZ50" i="1"/>
  <c r="CX50" i="1"/>
  <c r="R628" i="4"/>
  <c r="AV51" i="1"/>
  <c r="CZ51" i="1"/>
  <c r="CX51" i="1"/>
  <c r="R629" i="4"/>
  <c r="AV52" i="1"/>
  <c r="CZ52" i="1"/>
  <c r="CX52" i="1"/>
  <c r="R630" i="4"/>
  <c r="AV53" i="1"/>
  <c r="CZ53" i="1"/>
  <c r="CX53" i="1"/>
  <c r="R631" i="4"/>
  <c r="AV54" i="1"/>
  <c r="CZ54" i="1"/>
  <c r="CX54" i="1"/>
  <c r="R632" i="4"/>
  <c r="AV55" i="1"/>
  <c r="CZ55" i="1"/>
  <c r="CX55" i="1"/>
  <c r="R633" i="4"/>
  <c r="AV56" i="1"/>
  <c r="CZ56" i="1"/>
  <c r="CX56" i="1"/>
  <c r="R634" i="4"/>
  <c r="AV57" i="1"/>
  <c r="CZ57" i="1"/>
  <c r="CX57" i="1"/>
  <c r="R635" i="4"/>
  <c r="AV58" i="1"/>
  <c r="CZ58" i="1"/>
  <c r="CX58" i="1"/>
  <c r="R636" i="4"/>
  <c r="AV59" i="1"/>
  <c r="CZ59" i="1"/>
  <c r="CX59" i="1"/>
  <c r="R637" i="4"/>
  <c r="AV60" i="1"/>
  <c r="CZ60" i="1"/>
  <c r="CX60" i="1"/>
  <c r="R638" i="4"/>
  <c r="AV61" i="1"/>
  <c r="CZ61" i="1"/>
  <c r="CX61" i="1"/>
  <c r="R639" i="4"/>
  <c r="AV62" i="1"/>
  <c r="CZ62" i="1"/>
  <c r="CX62" i="1"/>
  <c r="R640" i="4"/>
  <c r="AV63" i="1"/>
  <c r="CZ63" i="1"/>
  <c r="CX63" i="1"/>
  <c r="R641" i="4"/>
  <c r="AV64" i="1"/>
  <c r="CZ64" i="1"/>
  <c r="CX64" i="1"/>
  <c r="R642" i="4"/>
  <c r="AV65" i="1"/>
  <c r="CZ65" i="1"/>
  <c r="CX65" i="1"/>
  <c r="R643" i="4"/>
  <c r="AV66" i="1"/>
  <c r="CZ66" i="1"/>
  <c r="CX66" i="1"/>
  <c r="R644" i="4"/>
  <c r="AV67" i="1"/>
  <c r="CZ67" i="1"/>
  <c r="CX67" i="1"/>
  <c r="R645" i="4"/>
  <c r="AV68" i="1"/>
  <c r="CZ68" i="1"/>
  <c r="CX68" i="1"/>
  <c r="R646" i="4"/>
  <c r="AV69" i="1"/>
  <c r="CZ69" i="1"/>
  <c r="CX69" i="1"/>
  <c r="R647" i="4"/>
  <c r="AV70" i="1"/>
  <c r="CZ70" i="1"/>
  <c r="CX70" i="1"/>
  <c r="R648" i="4"/>
  <c r="AV71" i="1"/>
  <c r="CZ71" i="1"/>
  <c r="CX71" i="1"/>
  <c r="R649" i="4"/>
  <c r="AV72" i="1"/>
  <c r="CZ72" i="1"/>
  <c r="CX72" i="1"/>
  <c r="R650" i="4"/>
  <c r="AV73" i="1"/>
  <c r="CZ73" i="1"/>
  <c r="CX73" i="1"/>
  <c r="R651" i="4"/>
  <c r="AV74" i="1"/>
  <c r="CZ74" i="1"/>
  <c r="CX74" i="1"/>
  <c r="R652" i="4"/>
  <c r="AV75" i="1"/>
  <c r="CZ75" i="1"/>
  <c r="CX75" i="1"/>
  <c r="R653" i="4"/>
  <c r="AV76" i="1"/>
  <c r="CZ76" i="1"/>
  <c r="CX76" i="1"/>
  <c r="R654" i="4"/>
  <c r="AV77" i="1"/>
  <c r="CZ77" i="1"/>
  <c r="CX77" i="1"/>
  <c r="R655" i="4"/>
  <c r="AV78" i="1"/>
  <c r="CZ78" i="1"/>
  <c r="CX78" i="1"/>
  <c r="R656" i="4"/>
  <c r="AV79" i="1"/>
  <c r="CZ79" i="1"/>
  <c r="CX79" i="1"/>
  <c r="R657" i="4"/>
  <c r="AV80" i="1"/>
  <c r="CZ80" i="1"/>
  <c r="CX80" i="1"/>
  <c r="R658" i="4"/>
  <c r="AV81" i="1"/>
  <c r="CZ81" i="1"/>
  <c r="CX81" i="1"/>
  <c r="R659" i="4"/>
  <c r="AV82" i="1"/>
  <c r="CZ82" i="1"/>
  <c r="CX82" i="1"/>
  <c r="R660" i="4"/>
  <c r="AV83" i="1"/>
  <c r="CZ83" i="1"/>
  <c r="CX83" i="1"/>
  <c r="R661" i="4"/>
  <c r="AV84" i="1"/>
  <c r="CZ84" i="1"/>
  <c r="CX84" i="1"/>
  <c r="R662" i="4"/>
  <c r="AV85" i="1"/>
  <c r="CZ85" i="1"/>
  <c r="CX85" i="1"/>
  <c r="R663" i="4"/>
  <c r="AV86" i="1"/>
  <c r="CZ86" i="1"/>
  <c r="CX86" i="1"/>
  <c r="R664" i="4"/>
  <c r="AV87" i="1"/>
  <c r="CZ87" i="1"/>
  <c r="CX87" i="1"/>
  <c r="R665" i="4"/>
  <c r="AV88" i="1"/>
  <c r="CZ88" i="1"/>
  <c r="CX88" i="1"/>
  <c r="R666" i="4"/>
  <c r="AV89" i="1"/>
  <c r="CZ89" i="1"/>
  <c r="CX89" i="1"/>
  <c r="R667" i="4"/>
  <c r="AV90" i="1"/>
  <c r="CZ90" i="1"/>
  <c r="CX90" i="1"/>
  <c r="R668" i="4"/>
  <c r="AV91" i="1"/>
  <c r="CZ91" i="1"/>
  <c r="CX91" i="1"/>
  <c r="R669" i="4"/>
  <c r="AV92" i="1"/>
  <c r="CZ92" i="1"/>
  <c r="CX92" i="1"/>
  <c r="R670" i="4"/>
  <c r="AV93" i="1"/>
  <c r="CZ93" i="1"/>
  <c r="CX93" i="1"/>
  <c r="R671" i="4"/>
  <c r="AV94" i="1"/>
  <c r="CZ94" i="1"/>
  <c r="CX94" i="1"/>
  <c r="R672" i="4"/>
  <c r="AV95" i="1"/>
  <c r="CZ95" i="1"/>
  <c r="CX95" i="1"/>
  <c r="R673" i="4"/>
  <c r="AV96" i="1"/>
  <c r="CZ96" i="1"/>
  <c r="CX96" i="1"/>
  <c r="R674" i="4"/>
  <c r="AV97" i="1"/>
  <c r="CZ97" i="1"/>
  <c r="CX97" i="1"/>
  <c r="R675" i="4"/>
  <c r="AV98" i="1"/>
  <c r="CZ98" i="1"/>
  <c r="CX98" i="1"/>
  <c r="R676" i="4"/>
  <c r="AV99" i="1"/>
  <c r="CZ99" i="1"/>
  <c r="CX99" i="1"/>
  <c r="R677" i="4"/>
  <c r="AV100" i="1"/>
  <c r="CZ100" i="1"/>
  <c r="CX100" i="1"/>
  <c r="R678" i="4"/>
  <c r="AV101" i="1"/>
  <c r="CZ101" i="1"/>
  <c r="CX101" i="1"/>
  <c r="R679" i="4"/>
  <c r="AV102" i="1"/>
  <c r="CZ102" i="1"/>
  <c r="CX102" i="1"/>
  <c r="R680" i="4"/>
  <c r="AV103" i="1"/>
  <c r="CZ103" i="1"/>
  <c r="CX103" i="1"/>
  <c r="R681" i="4"/>
  <c r="AV104" i="1"/>
  <c r="CZ104" i="1"/>
  <c r="CX104" i="1"/>
  <c r="R682" i="4"/>
  <c r="AV105" i="1"/>
  <c r="CZ105" i="1"/>
  <c r="CX105" i="1"/>
  <c r="R683" i="4"/>
  <c r="AV106" i="1"/>
  <c r="CZ106" i="1"/>
  <c r="CX106" i="1"/>
  <c r="R684" i="4"/>
  <c r="AV107" i="1"/>
  <c r="CZ107" i="1"/>
  <c r="CX107" i="1"/>
  <c r="R685" i="4"/>
  <c r="AV108" i="1"/>
  <c r="CZ108" i="1"/>
  <c r="CX108" i="1"/>
  <c r="R686" i="4"/>
  <c r="AV109" i="1"/>
  <c r="CZ109" i="1"/>
  <c r="CX109" i="1"/>
  <c r="R687" i="4"/>
  <c r="AV110" i="1"/>
  <c r="CZ110" i="1"/>
  <c r="CX110" i="1"/>
  <c r="R688" i="4"/>
  <c r="AV111" i="1"/>
  <c r="CZ111" i="1"/>
  <c r="CX111" i="1"/>
  <c r="R689" i="4"/>
  <c r="AV112" i="1"/>
  <c r="CZ112" i="1"/>
  <c r="CX112" i="1"/>
  <c r="R690" i="4"/>
  <c r="AV113" i="1"/>
  <c r="CZ113" i="1"/>
  <c r="CX113" i="1"/>
  <c r="R691" i="4"/>
  <c r="AV114" i="1"/>
  <c r="CZ114" i="1"/>
  <c r="CX114" i="1"/>
  <c r="R692" i="4"/>
  <c r="AV115" i="1"/>
  <c r="CZ115" i="1"/>
  <c r="CX115" i="1"/>
  <c r="R693" i="4"/>
  <c r="AV116" i="1"/>
  <c r="CZ116" i="1"/>
  <c r="CX116" i="1"/>
  <c r="R694" i="4"/>
  <c r="AV117" i="1"/>
  <c r="CZ117" i="1"/>
  <c r="CX117" i="1"/>
  <c r="R695" i="4"/>
  <c r="AV118" i="1"/>
  <c r="CZ118" i="1"/>
  <c r="CX118" i="1"/>
  <c r="R696" i="4"/>
  <c r="AV119" i="1"/>
  <c r="CZ119" i="1"/>
  <c r="CX119" i="1"/>
  <c r="R697" i="4"/>
  <c r="AV120" i="1"/>
  <c r="CZ120" i="1"/>
  <c r="CX120" i="1"/>
  <c r="R698" i="4"/>
  <c r="AV121" i="1"/>
  <c r="CZ121" i="1"/>
  <c r="CX121" i="1"/>
  <c r="R699" i="4"/>
  <c r="AV122" i="1"/>
  <c r="CZ122" i="1"/>
  <c r="CX122" i="1"/>
  <c r="R700" i="4"/>
  <c r="AV123" i="1"/>
  <c r="CZ123" i="1"/>
  <c r="CX123" i="1"/>
  <c r="R701" i="4"/>
  <c r="AV124" i="1"/>
  <c r="CZ124" i="1"/>
  <c r="CX124" i="1"/>
  <c r="R702" i="4"/>
  <c r="AV125" i="1"/>
  <c r="CZ125" i="1"/>
  <c r="CX125" i="1"/>
  <c r="R703" i="4"/>
  <c r="AV126" i="1"/>
  <c r="CZ126" i="1"/>
  <c r="CX126" i="1"/>
  <c r="R704" i="4"/>
  <c r="AV127" i="1"/>
  <c r="CZ127" i="1"/>
  <c r="CX127" i="1"/>
  <c r="R705" i="4"/>
  <c r="AV128" i="1"/>
  <c r="CZ128" i="1"/>
  <c r="CX128" i="1"/>
  <c r="R706" i="4"/>
  <c r="AV129" i="1"/>
  <c r="CZ129" i="1"/>
  <c r="CX129" i="1"/>
  <c r="R707" i="4"/>
  <c r="AV130" i="1"/>
  <c r="CZ130" i="1"/>
  <c r="CX130" i="1"/>
  <c r="R708" i="4"/>
  <c r="AV131" i="1"/>
  <c r="CZ131" i="1"/>
  <c r="CX131" i="1"/>
  <c r="R709" i="4"/>
  <c r="AV132" i="1"/>
  <c r="CZ132" i="1"/>
  <c r="CX132" i="1"/>
  <c r="R710" i="4"/>
  <c r="AV133" i="1"/>
  <c r="CZ133" i="1"/>
  <c r="CX133" i="1"/>
  <c r="R711" i="4"/>
  <c r="AV134" i="1"/>
  <c r="CZ134" i="1"/>
  <c r="CX134" i="1"/>
  <c r="R712" i="4"/>
  <c r="AV135" i="1"/>
  <c r="CZ135" i="1"/>
  <c r="CX135" i="1"/>
  <c r="R713" i="4"/>
  <c r="AV136" i="1"/>
  <c r="CZ136" i="1"/>
  <c r="CX136" i="1"/>
  <c r="R714" i="4"/>
  <c r="AV137" i="1"/>
  <c r="CZ137" i="1"/>
  <c r="CX137" i="1"/>
  <c r="R715" i="4"/>
  <c r="AV138" i="1"/>
  <c r="CZ138" i="1"/>
  <c r="CX138" i="1"/>
  <c r="R716" i="4"/>
  <c r="AV139" i="1"/>
  <c r="CZ139" i="1"/>
  <c r="CX139" i="1"/>
  <c r="R717" i="4"/>
  <c r="AV140" i="1"/>
  <c r="CZ140" i="1"/>
  <c r="CX140" i="1"/>
  <c r="R718" i="4"/>
  <c r="AV141" i="1"/>
  <c r="CZ141" i="1"/>
  <c r="CX141" i="1"/>
  <c r="R719" i="4"/>
  <c r="AV142" i="1"/>
  <c r="CZ142" i="1"/>
  <c r="CX142" i="1"/>
  <c r="R720" i="4"/>
  <c r="AV143" i="1"/>
  <c r="CZ143" i="1"/>
  <c r="CX143" i="1"/>
  <c r="R721" i="4"/>
  <c r="AV144" i="1"/>
  <c r="CZ144" i="1"/>
  <c r="CX144" i="1"/>
  <c r="R722" i="4"/>
  <c r="AV145" i="1"/>
  <c r="CZ145" i="1"/>
  <c r="CX145" i="1"/>
  <c r="R723" i="4"/>
  <c r="AV146" i="1"/>
  <c r="CZ146" i="1"/>
  <c r="CX146" i="1"/>
  <c r="R724" i="4"/>
  <c r="AV147" i="1"/>
  <c r="CZ147" i="1"/>
  <c r="CX147" i="1"/>
  <c r="R725" i="4"/>
  <c r="AV148" i="1"/>
  <c r="CZ148" i="1"/>
  <c r="CX148" i="1"/>
  <c r="R726" i="4"/>
  <c r="AV149" i="1"/>
  <c r="CZ149" i="1"/>
  <c r="CX149" i="1"/>
  <c r="R727" i="4"/>
  <c r="AV150" i="1"/>
  <c r="CZ150" i="1"/>
  <c r="CX150" i="1"/>
  <c r="R728" i="4"/>
  <c r="AV151" i="1"/>
  <c r="CZ151" i="1"/>
  <c r="CX151" i="1"/>
  <c r="R729" i="4"/>
  <c r="AV152" i="1"/>
  <c r="CZ152" i="1"/>
  <c r="CX152" i="1"/>
  <c r="R730" i="4"/>
  <c r="AV153" i="1"/>
  <c r="CZ153" i="1"/>
  <c r="CX153" i="1"/>
  <c r="R731" i="4"/>
  <c r="AV154" i="1"/>
  <c r="CZ154" i="1"/>
  <c r="CX154" i="1"/>
  <c r="R732" i="4"/>
  <c r="AV155" i="1"/>
  <c r="CZ155" i="1"/>
  <c r="CX155" i="1"/>
  <c r="R733" i="4"/>
  <c r="AV156" i="1"/>
  <c r="CZ156" i="1"/>
  <c r="CX156" i="1"/>
  <c r="R734" i="4"/>
  <c r="AV157" i="1"/>
  <c r="CZ157" i="1"/>
  <c r="CX157" i="1"/>
  <c r="R735" i="4"/>
  <c r="AV158" i="1"/>
  <c r="CZ158" i="1"/>
  <c r="CX158" i="1"/>
  <c r="R736" i="4"/>
  <c r="AV159" i="1"/>
  <c r="CZ159" i="1"/>
  <c r="CX159" i="1"/>
  <c r="R737" i="4"/>
  <c r="AV160" i="1"/>
  <c r="CZ160" i="1"/>
  <c r="CX160" i="1"/>
  <c r="R738" i="4"/>
  <c r="AV161" i="1"/>
  <c r="CZ161" i="1"/>
  <c r="CX161" i="1"/>
  <c r="R739" i="4"/>
  <c r="AV162" i="1"/>
  <c r="CZ162" i="1"/>
  <c r="CX162" i="1"/>
  <c r="R740" i="4"/>
  <c r="AV163" i="1"/>
  <c r="CZ163" i="1"/>
  <c r="CX163" i="1"/>
  <c r="R741" i="4"/>
  <c r="AV164" i="1"/>
  <c r="CZ164" i="1"/>
  <c r="CX164" i="1"/>
  <c r="R742" i="4"/>
  <c r="AV165" i="1"/>
  <c r="CZ165" i="1"/>
  <c r="CX165" i="1"/>
  <c r="R743" i="4"/>
  <c r="AV166" i="1"/>
  <c r="CZ166" i="1"/>
  <c r="CX166" i="1"/>
  <c r="R744" i="4"/>
  <c r="AV167" i="1"/>
  <c r="CZ167" i="1"/>
  <c r="CX167" i="1"/>
  <c r="R745" i="4"/>
  <c r="AV168" i="1"/>
  <c r="CZ168" i="1"/>
  <c r="CX168" i="1"/>
  <c r="R746" i="4"/>
  <c r="AV169" i="1"/>
  <c r="CZ169" i="1"/>
  <c r="CX169" i="1"/>
  <c r="R747" i="4"/>
  <c r="AV170" i="1"/>
  <c r="CZ170" i="1"/>
  <c r="CX170" i="1"/>
  <c r="R748" i="4"/>
  <c r="AV171" i="1"/>
  <c r="CZ171" i="1"/>
  <c r="CX171" i="1"/>
  <c r="R749" i="4"/>
  <c r="AV172" i="1"/>
  <c r="CZ172" i="1"/>
  <c r="CX172" i="1"/>
  <c r="R750" i="4"/>
  <c r="AV173" i="1"/>
  <c r="CZ173" i="1"/>
  <c r="CX173" i="1"/>
  <c r="R751" i="4"/>
  <c r="AV174" i="1"/>
  <c r="CZ174" i="1"/>
  <c r="CX174" i="1"/>
  <c r="R752" i="4"/>
  <c r="AV175" i="1"/>
  <c r="CZ175" i="1"/>
  <c r="CX175" i="1"/>
  <c r="R753" i="4"/>
  <c r="AV176" i="1"/>
  <c r="CZ176" i="1"/>
  <c r="CX176" i="1"/>
  <c r="R754" i="4"/>
  <c r="AV177" i="1"/>
  <c r="CZ177" i="1"/>
  <c r="CX177" i="1"/>
  <c r="R755" i="4"/>
  <c r="AV178" i="1"/>
  <c r="CZ178" i="1"/>
  <c r="CX178" i="1"/>
  <c r="R756" i="4"/>
  <c r="AV179" i="1"/>
  <c r="CZ179" i="1"/>
  <c r="CX179" i="1"/>
  <c r="R757" i="4"/>
  <c r="AV180" i="1"/>
  <c r="CZ180" i="1"/>
  <c r="CX180" i="1"/>
  <c r="R758" i="4"/>
  <c r="AV181" i="1"/>
  <c r="CZ181" i="1"/>
  <c r="CX181" i="1"/>
  <c r="R759" i="4"/>
  <c r="AV182" i="1"/>
  <c r="CZ182" i="1"/>
  <c r="CX182" i="1"/>
  <c r="R760" i="4"/>
  <c r="AV183" i="1"/>
  <c r="CZ183" i="1"/>
  <c r="CX183" i="1"/>
  <c r="R761" i="4"/>
  <c r="AV184" i="1"/>
  <c r="CZ184" i="1"/>
  <c r="CX184" i="1"/>
  <c r="R762" i="4"/>
  <c r="AV185" i="1"/>
  <c r="CZ185" i="1"/>
  <c r="CX185" i="1"/>
  <c r="R763" i="4"/>
  <c r="AV186" i="1"/>
  <c r="CZ186" i="1"/>
  <c r="CX186" i="1"/>
  <c r="R764" i="4"/>
  <c r="AV187" i="1"/>
  <c r="CZ187" i="1"/>
  <c r="CX187" i="1"/>
  <c r="R765" i="4"/>
  <c r="AV188" i="1"/>
  <c r="CZ188" i="1"/>
  <c r="CX188" i="1"/>
  <c r="R766" i="4"/>
  <c r="AV189" i="1"/>
  <c r="CZ189" i="1"/>
  <c r="CX189" i="1"/>
  <c r="R767" i="4"/>
  <c r="AV190" i="1"/>
  <c r="CZ190" i="1"/>
  <c r="CX190" i="1"/>
  <c r="R768" i="4"/>
  <c r="AV191" i="1"/>
  <c r="CZ191" i="1"/>
  <c r="CX191" i="1"/>
  <c r="R769" i="4"/>
  <c r="AV192" i="1"/>
  <c r="CZ192" i="1"/>
  <c r="CX192" i="1"/>
  <c r="R770" i="4"/>
  <c r="AV193" i="1"/>
  <c r="CZ193" i="1"/>
  <c r="CX193" i="1"/>
  <c r="R771" i="4"/>
  <c r="AV194" i="1"/>
  <c r="CZ194" i="1"/>
  <c r="CX194" i="1"/>
  <c r="R772" i="4"/>
  <c r="AV195" i="1"/>
  <c r="CZ195" i="1"/>
  <c r="CX195" i="1"/>
  <c r="R773" i="4"/>
  <c r="AV196" i="1"/>
  <c r="CZ196" i="1"/>
  <c r="CX196" i="1"/>
  <c r="R774" i="4"/>
  <c r="AV197" i="1"/>
  <c r="CZ197" i="1"/>
  <c r="CX197" i="1"/>
  <c r="R775" i="4"/>
  <c r="AV198" i="1"/>
  <c r="CZ198" i="1"/>
  <c r="CX198" i="1"/>
  <c r="R776" i="4"/>
  <c r="AV199" i="1"/>
  <c r="CZ199" i="1"/>
  <c r="CX199" i="1"/>
  <c r="R777" i="4"/>
  <c r="AV200" i="1"/>
  <c r="CZ200" i="1"/>
  <c r="CX200" i="1"/>
  <c r="R778" i="4"/>
  <c r="AV201" i="1"/>
  <c r="CZ201" i="1"/>
  <c r="CX201" i="1"/>
  <c r="R779" i="4"/>
  <c r="AV202" i="1"/>
  <c r="CZ202" i="1"/>
  <c r="CX202" i="1"/>
  <c r="R780" i="4"/>
  <c r="AV203" i="1"/>
  <c r="CZ203" i="1"/>
  <c r="CX203" i="1"/>
  <c r="R781" i="4"/>
  <c r="AV204" i="1"/>
  <c r="CZ204" i="1"/>
  <c r="CX204" i="1"/>
  <c r="R782" i="4"/>
  <c r="AV205" i="1"/>
  <c r="CZ205" i="1"/>
  <c r="CX205" i="1"/>
  <c r="R783" i="4"/>
  <c r="AV206" i="1"/>
  <c r="CZ206" i="1"/>
  <c r="CX206" i="1"/>
  <c r="R784" i="4"/>
  <c r="AV207" i="1"/>
  <c r="CZ207" i="1"/>
  <c r="CX207" i="1"/>
  <c r="R785" i="4"/>
  <c r="AV208" i="1"/>
  <c r="CZ208" i="1"/>
  <c r="CX208" i="1"/>
  <c r="R786" i="4"/>
  <c r="AV209" i="1"/>
  <c r="CZ209" i="1"/>
  <c r="CX209" i="1"/>
  <c r="R787" i="4"/>
  <c r="AV210" i="1"/>
  <c r="CZ210" i="1"/>
  <c r="CX210" i="1"/>
  <c r="R788" i="4"/>
  <c r="AV211" i="1"/>
  <c r="CZ211" i="1"/>
  <c r="CX211" i="1"/>
  <c r="R789" i="4"/>
  <c r="AV212" i="1"/>
  <c r="CZ212" i="1"/>
  <c r="CX212" i="1"/>
  <c r="R790" i="4"/>
  <c r="AV213" i="1"/>
  <c r="CZ213" i="1"/>
  <c r="CX213" i="1"/>
  <c r="R791" i="4"/>
  <c r="AV214" i="1"/>
  <c r="CZ214" i="1"/>
  <c r="CX214" i="1"/>
  <c r="R792" i="4"/>
  <c r="AV215" i="1"/>
  <c r="CZ215" i="1"/>
  <c r="CX215" i="1"/>
  <c r="R793" i="4"/>
  <c r="AV216" i="1"/>
  <c r="CZ216" i="1"/>
  <c r="CX216" i="1"/>
  <c r="R794" i="4"/>
  <c r="AV217" i="1"/>
  <c r="CZ217" i="1"/>
  <c r="CX217" i="1"/>
  <c r="R795" i="4"/>
  <c r="AV218" i="1"/>
  <c r="CZ218" i="1"/>
  <c r="CX218" i="1"/>
  <c r="R796" i="4"/>
  <c r="AV219" i="1"/>
  <c r="CZ219" i="1"/>
  <c r="CX219" i="1"/>
  <c r="R797" i="4"/>
  <c r="AV220" i="1"/>
  <c r="CZ220" i="1"/>
  <c r="CX220" i="1"/>
  <c r="R798" i="4"/>
  <c r="AV221" i="1"/>
  <c r="CZ221" i="1"/>
  <c r="CX221" i="1"/>
  <c r="R799" i="4"/>
  <c r="AV222" i="1"/>
  <c r="CZ222" i="1"/>
  <c r="CX222" i="1"/>
  <c r="R800" i="4"/>
  <c r="AV223" i="1"/>
  <c r="CZ223" i="1"/>
  <c r="CX223" i="1"/>
  <c r="R801" i="4"/>
  <c r="AV224" i="1"/>
  <c r="CZ224" i="1"/>
  <c r="CX224" i="1"/>
  <c r="R802" i="4"/>
  <c r="AV225" i="1"/>
  <c r="CZ225" i="1"/>
  <c r="CX225" i="1"/>
  <c r="R803" i="4"/>
  <c r="AV226" i="1"/>
  <c r="CZ226" i="1"/>
  <c r="CX226" i="1"/>
  <c r="R804" i="4"/>
  <c r="AV227" i="1"/>
  <c r="CZ227" i="1"/>
  <c r="CX227" i="1"/>
  <c r="R805" i="4"/>
  <c r="AV228" i="1"/>
  <c r="CZ228" i="1"/>
  <c r="CX228" i="1"/>
  <c r="R806" i="4"/>
  <c r="AV229" i="1"/>
  <c r="CZ229" i="1"/>
  <c r="CX229" i="1"/>
  <c r="R807" i="4"/>
  <c r="AV230" i="1"/>
  <c r="CZ230" i="1"/>
  <c r="CX230" i="1"/>
  <c r="R808" i="4"/>
  <c r="AV231" i="1"/>
  <c r="CZ231" i="1"/>
  <c r="CX231" i="1"/>
  <c r="R809" i="4"/>
  <c r="AV232" i="1"/>
  <c r="CZ232" i="1"/>
  <c r="CX232" i="1"/>
  <c r="R810" i="4"/>
  <c r="AV233" i="1"/>
  <c r="CZ233" i="1"/>
  <c r="CX233" i="1"/>
  <c r="R811" i="4"/>
  <c r="AV234" i="1"/>
  <c r="CZ234" i="1"/>
  <c r="CX234" i="1"/>
  <c r="R812" i="4"/>
  <c r="AV235" i="1"/>
  <c r="CZ235" i="1"/>
  <c r="CX235" i="1"/>
  <c r="R813" i="4"/>
  <c r="AV236" i="1"/>
  <c r="CZ236" i="1"/>
  <c r="CX236" i="1"/>
  <c r="R814" i="4"/>
  <c r="AV237" i="1"/>
  <c r="CZ237" i="1"/>
  <c r="CX237" i="1"/>
  <c r="R815" i="4"/>
  <c r="AV238" i="1"/>
  <c r="CZ238" i="1"/>
  <c r="CX238" i="1"/>
  <c r="R816" i="4"/>
  <c r="AV239" i="1"/>
  <c r="CZ239" i="1"/>
  <c r="CX239" i="1"/>
  <c r="R817" i="4"/>
  <c r="AV240" i="1"/>
  <c r="CZ240" i="1"/>
  <c r="CX240" i="1"/>
  <c r="R818" i="4"/>
  <c r="AV241" i="1"/>
  <c r="CZ241" i="1"/>
  <c r="CX241" i="1"/>
  <c r="R819" i="4"/>
  <c r="AV242" i="1"/>
  <c r="CZ242" i="1"/>
  <c r="CX242" i="1"/>
  <c r="R820" i="4"/>
  <c r="AV243" i="1"/>
  <c r="CZ243" i="1"/>
  <c r="CX243" i="1"/>
  <c r="R821" i="4"/>
  <c r="AV244" i="1"/>
  <c r="CZ244" i="1"/>
  <c r="CX244" i="1"/>
  <c r="R822" i="4"/>
  <c r="AV245" i="1"/>
  <c r="CZ245" i="1"/>
  <c r="CX245" i="1"/>
  <c r="R823" i="4"/>
  <c r="AV246" i="1"/>
  <c r="CZ246" i="1"/>
  <c r="CX246" i="1"/>
  <c r="R824" i="4"/>
  <c r="AV247" i="1"/>
  <c r="CZ247" i="1"/>
  <c r="CX247" i="1"/>
  <c r="R825" i="4"/>
  <c r="AV248" i="1"/>
  <c r="CZ248" i="1"/>
  <c r="CX248" i="1"/>
  <c r="R826" i="4"/>
  <c r="AV249" i="1"/>
  <c r="CZ249" i="1"/>
  <c r="CX249" i="1"/>
  <c r="R827" i="4"/>
  <c r="AV250" i="1"/>
  <c r="CZ250" i="1"/>
  <c r="CX250" i="1"/>
  <c r="R828" i="4"/>
  <c r="AV251" i="1"/>
  <c r="CZ251" i="1"/>
  <c r="CX251" i="1"/>
  <c r="R829" i="4"/>
  <c r="AV252" i="1"/>
  <c r="CZ252" i="1"/>
  <c r="CX252" i="1"/>
  <c r="R830" i="4"/>
  <c r="AV253" i="1"/>
  <c r="CZ253" i="1"/>
  <c r="CX253" i="1"/>
  <c r="R831" i="4"/>
  <c r="AV254" i="1"/>
  <c r="CZ254" i="1"/>
  <c r="CX254" i="1"/>
  <c r="R832" i="4"/>
  <c r="AV255" i="1"/>
  <c r="CZ255" i="1"/>
  <c r="CX255" i="1"/>
  <c r="R833" i="4"/>
  <c r="AV256" i="1"/>
  <c r="CZ256" i="1"/>
  <c r="CX256" i="1"/>
  <c r="R834" i="4"/>
  <c r="AV257" i="1"/>
  <c r="CZ257" i="1"/>
  <c r="CX257" i="1"/>
  <c r="R835" i="4"/>
  <c r="AV258" i="1"/>
  <c r="CZ258" i="1"/>
  <c r="CX258" i="1"/>
  <c r="R836" i="4"/>
  <c r="AV259" i="1"/>
  <c r="CZ259" i="1"/>
  <c r="CX259" i="1"/>
  <c r="R837" i="4"/>
  <c r="AV260" i="1"/>
  <c r="CZ260" i="1"/>
  <c r="CX260" i="1"/>
  <c r="R838" i="4"/>
  <c r="AV261" i="1"/>
  <c r="CZ261" i="1"/>
  <c r="CX261" i="1"/>
  <c r="R839" i="4"/>
  <c r="AV262" i="1"/>
  <c r="CZ262" i="1"/>
  <c r="CX262" i="1"/>
  <c r="R840" i="4"/>
  <c r="AV263" i="1"/>
  <c r="CZ263" i="1"/>
  <c r="CX263" i="1"/>
  <c r="R841" i="4"/>
  <c r="AV264" i="1"/>
  <c r="CZ264" i="1"/>
  <c r="CX264" i="1"/>
  <c r="R842" i="4"/>
  <c r="AV265" i="1"/>
  <c r="CZ265" i="1"/>
  <c r="CX265" i="1"/>
  <c r="R843" i="4"/>
  <c r="AV266" i="1"/>
  <c r="CZ266" i="1"/>
  <c r="CX266" i="1"/>
  <c r="R844" i="4"/>
  <c r="AV267" i="1"/>
  <c r="CZ267" i="1"/>
  <c r="CX267" i="1"/>
  <c r="R845" i="4"/>
  <c r="AV268" i="1"/>
  <c r="CZ268" i="1"/>
  <c r="CX268" i="1"/>
  <c r="R846" i="4"/>
  <c r="AV269" i="1"/>
  <c r="CZ269" i="1"/>
  <c r="CX269" i="1"/>
  <c r="R847" i="4"/>
  <c r="AV270" i="1"/>
  <c r="CZ270" i="1"/>
  <c r="CX270" i="1"/>
  <c r="R848" i="4"/>
  <c r="AV271" i="1"/>
  <c r="CZ271" i="1"/>
  <c r="CX271" i="1"/>
  <c r="R849" i="4"/>
  <c r="AV272" i="1"/>
  <c r="CZ272" i="1"/>
  <c r="CX272" i="1"/>
  <c r="R850" i="4"/>
  <c r="AV273" i="1"/>
  <c r="CZ273" i="1"/>
  <c r="CX273" i="1"/>
  <c r="R851" i="4"/>
  <c r="AV274" i="1"/>
  <c r="CZ274" i="1"/>
  <c r="CX274" i="1"/>
  <c r="R852" i="4"/>
  <c r="AV275" i="1"/>
  <c r="CZ275" i="1"/>
  <c r="CX275" i="1"/>
  <c r="R853" i="4"/>
  <c r="AV276" i="1"/>
  <c r="CZ276" i="1"/>
  <c r="CX276" i="1"/>
  <c r="R854" i="4"/>
  <c r="AV277" i="1"/>
  <c r="CZ277" i="1"/>
  <c r="CX277" i="1"/>
  <c r="R855" i="4"/>
  <c r="AV278" i="1"/>
  <c r="CZ278" i="1"/>
  <c r="CX278" i="1"/>
  <c r="R856" i="4"/>
  <c r="AV279" i="1"/>
  <c r="CZ279" i="1"/>
  <c r="CX279" i="1"/>
  <c r="R857" i="4"/>
  <c r="AV280" i="1"/>
  <c r="CZ280" i="1"/>
  <c r="CX280" i="1"/>
  <c r="R858" i="4"/>
  <c r="AV281" i="1"/>
  <c r="CZ281" i="1"/>
  <c r="CX281" i="1"/>
  <c r="R859" i="4"/>
  <c r="AV282" i="1"/>
  <c r="CZ282" i="1"/>
  <c r="CX282" i="1"/>
  <c r="R860" i="4"/>
  <c r="AV283" i="1"/>
  <c r="CZ283" i="1"/>
  <c r="CX283" i="1"/>
  <c r="R861" i="4"/>
  <c r="AV284" i="1"/>
  <c r="CZ284" i="1"/>
  <c r="CX284" i="1"/>
  <c r="R862" i="4"/>
  <c r="AV285" i="1"/>
  <c r="CZ285" i="1"/>
  <c r="CX285" i="1"/>
  <c r="R863" i="4"/>
  <c r="AV286" i="1"/>
  <c r="CZ286" i="1"/>
  <c r="CX286" i="1"/>
  <c r="R864" i="4"/>
  <c r="AV287" i="1"/>
  <c r="CZ287" i="1"/>
  <c r="CX287" i="1"/>
  <c r="R865" i="4"/>
  <c r="AV288" i="1"/>
  <c r="CZ288" i="1"/>
  <c r="CX288" i="1"/>
  <c r="R866" i="4"/>
  <c r="AV289" i="1"/>
  <c r="CZ289" i="1"/>
  <c r="CX289" i="1"/>
  <c r="R867" i="4"/>
  <c r="AV290" i="1"/>
  <c r="CZ290" i="1"/>
  <c r="CX290" i="1"/>
  <c r="R868" i="4"/>
  <c r="AV291" i="1"/>
  <c r="CZ291" i="1"/>
  <c r="CX291" i="1"/>
  <c r="R869" i="4"/>
  <c r="AV292" i="1"/>
  <c r="CZ292" i="1"/>
  <c r="CX292" i="1"/>
  <c r="R870" i="4"/>
  <c r="AV293" i="1"/>
  <c r="CZ293" i="1"/>
  <c r="CX293" i="1"/>
  <c r="R871" i="4"/>
  <c r="AV294" i="1"/>
  <c r="CZ294" i="1"/>
  <c r="CX294" i="1"/>
  <c r="R872" i="4"/>
  <c r="AV295" i="1"/>
  <c r="CZ295" i="1"/>
  <c r="CX295" i="1"/>
  <c r="R873" i="4"/>
  <c r="AV296" i="1"/>
  <c r="CZ296" i="1"/>
  <c r="CX296" i="1"/>
  <c r="R874" i="4"/>
  <c r="AV297" i="1"/>
  <c r="CZ297" i="1"/>
  <c r="CX297" i="1"/>
  <c r="R875" i="4"/>
  <c r="AV298" i="1"/>
  <c r="CZ298" i="1"/>
  <c r="CX298" i="1"/>
  <c r="R876" i="4"/>
  <c r="AV299" i="1"/>
  <c r="CZ299" i="1"/>
  <c r="CX299" i="1"/>
  <c r="R877" i="4"/>
  <c r="AV300" i="1"/>
  <c r="CZ300" i="1"/>
  <c r="CX300" i="1"/>
  <c r="R878" i="4"/>
  <c r="AV301" i="1"/>
  <c r="CZ301" i="1"/>
  <c r="CX301" i="1"/>
  <c r="R879" i="4"/>
  <c r="AV302" i="1"/>
  <c r="CZ302" i="1"/>
  <c r="CX302" i="1"/>
  <c r="R880" i="4"/>
  <c r="AV303" i="1"/>
  <c r="CZ303" i="1"/>
  <c r="CX303" i="1"/>
  <c r="R881" i="4"/>
  <c r="AV304" i="1"/>
  <c r="CZ304" i="1"/>
  <c r="CX304" i="1"/>
  <c r="R882" i="4"/>
  <c r="AV305" i="1"/>
  <c r="CZ305" i="1"/>
  <c r="CX305" i="1"/>
  <c r="R883" i="4"/>
  <c r="AV306" i="1"/>
  <c r="CZ306" i="1"/>
  <c r="CX306" i="1"/>
  <c r="R884" i="4"/>
  <c r="AV307" i="1"/>
  <c r="CZ307" i="1"/>
  <c r="CX307" i="1"/>
  <c r="R885" i="4"/>
  <c r="AV308" i="1"/>
  <c r="CZ308" i="1"/>
  <c r="CX308" i="1"/>
  <c r="R886" i="4"/>
  <c r="AV309" i="1"/>
  <c r="CZ309" i="1"/>
  <c r="CX309" i="1"/>
  <c r="R887" i="4"/>
  <c r="AV310" i="1"/>
  <c r="CZ310" i="1"/>
  <c r="CX310" i="1"/>
  <c r="R888" i="4"/>
  <c r="AV311" i="1"/>
  <c r="CZ311" i="1"/>
  <c r="CX311" i="1"/>
  <c r="R889" i="4"/>
  <c r="AV312" i="1"/>
  <c r="CZ312" i="1"/>
  <c r="CX312" i="1"/>
  <c r="R890" i="4"/>
  <c r="AV313" i="1"/>
  <c r="CZ313" i="1"/>
  <c r="CX313" i="1"/>
  <c r="R891" i="4"/>
  <c r="AV314" i="1"/>
  <c r="CZ314" i="1"/>
  <c r="CX314" i="1"/>
  <c r="R892" i="4"/>
  <c r="AV315" i="1"/>
  <c r="CZ315" i="1"/>
  <c r="CX315" i="1"/>
  <c r="R893" i="4"/>
  <c r="AV316" i="1"/>
  <c r="CZ316" i="1"/>
  <c r="CX316" i="1"/>
  <c r="R894" i="4"/>
  <c r="AV317" i="1"/>
  <c r="CZ317" i="1"/>
  <c r="CX317" i="1"/>
  <c r="R895" i="4"/>
  <c r="AV318" i="1"/>
  <c r="CZ318" i="1"/>
  <c r="CX318" i="1"/>
  <c r="R896" i="4"/>
  <c r="AV319" i="1"/>
  <c r="CZ319" i="1"/>
  <c r="CX319" i="1"/>
  <c r="R897" i="4"/>
  <c r="AV320" i="1"/>
  <c r="CZ320" i="1"/>
  <c r="CX320" i="1"/>
  <c r="R898" i="4"/>
  <c r="AV321" i="1"/>
  <c r="CZ321" i="1"/>
  <c r="CX321" i="1"/>
  <c r="R899" i="4"/>
  <c r="AV322" i="1"/>
  <c r="CZ322" i="1"/>
  <c r="CX322" i="1"/>
  <c r="R900" i="4"/>
  <c r="AV323" i="1"/>
  <c r="CZ323" i="1"/>
  <c r="CX323" i="1"/>
  <c r="R901" i="4"/>
  <c r="E24" i="1"/>
  <c r="BG24" i="1"/>
  <c r="DI24" i="1"/>
  <c r="DG23" i="1"/>
  <c r="DG24" i="1"/>
  <c r="R902" i="4"/>
  <c r="DH24" i="1"/>
  <c r="S902" i="4"/>
  <c r="T902" i="4"/>
  <c r="DJ24" i="1"/>
  <c r="U902" i="4"/>
  <c r="DK24" i="1"/>
  <c r="V902" i="4"/>
  <c r="DM24" i="1"/>
  <c r="X902" i="4"/>
  <c r="BO24" i="1"/>
  <c r="DN24" i="1"/>
  <c r="Y902" i="4"/>
  <c r="E25" i="1"/>
  <c r="BG25" i="1"/>
  <c r="DI25" i="1"/>
  <c r="DG25" i="1"/>
  <c r="R903" i="4"/>
  <c r="DH25" i="1"/>
  <c r="S903" i="4"/>
  <c r="T903" i="4"/>
  <c r="DJ25" i="1"/>
  <c r="U903" i="4"/>
  <c r="DK25" i="1"/>
  <c r="V903" i="4"/>
  <c r="DM25" i="1"/>
  <c r="X903" i="4"/>
  <c r="DN25" i="1"/>
  <c r="Y903" i="4"/>
  <c r="E26" i="1"/>
  <c r="BG26" i="1"/>
  <c r="DI26" i="1"/>
  <c r="DG26" i="1"/>
  <c r="R904" i="4"/>
  <c r="DH26" i="1"/>
  <c r="S904" i="4"/>
  <c r="T904" i="4"/>
  <c r="DJ26" i="1"/>
  <c r="U904" i="4"/>
  <c r="DK26" i="1"/>
  <c r="V904" i="4"/>
  <c r="DM26" i="1"/>
  <c r="X904" i="4"/>
  <c r="DN26" i="1"/>
  <c r="Y904" i="4"/>
  <c r="E27" i="1"/>
  <c r="BG27" i="1"/>
  <c r="DI27" i="1"/>
  <c r="DG27" i="1"/>
  <c r="R905" i="4"/>
  <c r="DH27" i="1"/>
  <c r="S905" i="4"/>
  <c r="T905" i="4"/>
  <c r="DJ27" i="1"/>
  <c r="U905" i="4"/>
  <c r="DK27" i="1"/>
  <c r="V905" i="4"/>
  <c r="DM27" i="1"/>
  <c r="X905" i="4"/>
  <c r="DN27" i="1"/>
  <c r="Y905" i="4"/>
  <c r="E28" i="1"/>
  <c r="BG28" i="1"/>
  <c r="DI28" i="1"/>
  <c r="DG28" i="1"/>
  <c r="R906" i="4"/>
  <c r="DH28" i="1"/>
  <c r="S906" i="4"/>
  <c r="T906" i="4"/>
  <c r="DJ28" i="1"/>
  <c r="U906" i="4"/>
  <c r="DK28" i="1"/>
  <c r="V906" i="4"/>
  <c r="DM28" i="1"/>
  <c r="X906" i="4"/>
  <c r="DN28" i="1"/>
  <c r="Y906" i="4"/>
  <c r="E29" i="1"/>
  <c r="BG29" i="1"/>
  <c r="DI29" i="1"/>
  <c r="DG29" i="1"/>
  <c r="R907" i="4"/>
  <c r="DH29" i="1"/>
  <c r="S907" i="4"/>
  <c r="T907" i="4"/>
  <c r="DJ29" i="1"/>
  <c r="U907" i="4"/>
  <c r="DK29" i="1"/>
  <c r="V907" i="4"/>
  <c r="DM29" i="1"/>
  <c r="X907" i="4"/>
  <c r="DN29" i="1"/>
  <c r="Y907" i="4"/>
  <c r="E30" i="1"/>
  <c r="BG30" i="1"/>
  <c r="DI30" i="1"/>
  <c r="DG30" i="1"/>
  <c r="R908" i="4"/>
  <c r="DH30" i="1"/>
  <c r="S908" i="4"/>
  <c r="T908" i="4"/>
  <c r="DJ30" i="1"/>
  <c r="U908" i="4"/>
  <c r="DK30" i="1"/>
  <c r="V908" i="4"/>
  <c r="DM30" i="1"/>
  <c r="X908" i="4"/>
  <c r="DN30" i="1"/>
  <c r="Y908" i="4"/>
  <c r="E31" i="1"/>
  <c r="BG31" i="1"/>
  <c r="DI31" i="1"/>
  <c r="DG31" i="1"/>
  <c r="R909" i="4"/>
  <c r="DH31" i="1"/>
  <c r="S909" i="4"/>
  <c r="T909" i="4"/>
  <c r="DJ31" i="1"/>
  <c r="U909" i="4"/>
  <c r="DK31" i="1"/>
  <c r="V909" i="4"/>
  <c r="DM31" i="1"/>
  <c r="X909" i="4"/>
  <c r="BO31" i="1"/>
  <c r="DN31" i="1"/>
  <c r="Y909" i="4"/>
  <c r="E32" i="1"/>
  <c r="BG32" i="1"/>
  <c r="DI32" i="1"/>
  <c r="DG32" i="1"/>
  <c r="R910" i="4"/>
  <c r="DH32" i="1"/>
  <c r="S910" i="4"/>
  <c r="T910" i="4"/>
  <c r="DJ32" i="1"/>
  <c r="U910" i="4"/>
  <c r="DK32" i="1"/>
  <c r="V910" i="4"/>
  <c r="DM32" i="1"/>
  <c r="X910" i="4"/>
  <c r="DN32" i="1"/>
  <c r="Y910" i="4"/>
  <c r="E33" i="1"/>
  <c r="BG33" i="1"/>
  <c r="DI33" i="1"/>
  <c r="DG33" i="1"/>
  <c r="R911" i="4"/>
  <c r="DH33" i="1"/>
  <c r="S911" i="4"/>
  <c r="T911" i="4"/>
  <c r="DJ33" i="1"/>
  <c r="U911" i="4"/>
  <c r="DK33" i="1"/>
  <c r="V911" i="4"/>
  <c r="DM33" i="1"/>
  <c r="X911" i="4"/>
  <c r="DN33" i="1"/>
  <c r="Y911" i="4"/>
  <c r="E34" i="1"/>
  <c r="BG34" i="1"/>
  <c r="DI34" i="1"/>
  <c r="DG34" i="1"/>
  <c r="R912" i="4"/>
  <c r="DH34" i="1"/>
  <c r="S912" i="4"/>
  <c r="T912" i="4"/>
  <c r="DJ34" i="1"/>
  <c r="U912" i="4"/>
  <c r="DK34" i="1"/>
  <c r="V912" i="4"/>
  <c r="DM34" i="1"/>
  <c r="X912" i="4"/>
  <c r="DN34" i="1"/>
  <c r="Y912" i="4"/>
  <c r="E35" i="1"/>
  <c r="BG35" i="1"/>
  <c r="DI35" i="1"/>
  <c r="DG35" i="1"/>
  <c r="R913" i="4"/>
  <c r="DH35" i="1"/>
  <c r="S913" i="4"/>
  <c r="T913" i="4"/>
  <c r="DJ35" i="1"/>
  <c r="U913" i="4"/>
  <c r="DK35" i="1"/>
  <c r="V913" i="4"/>
  <c r="DM35" i="1"/>
  <c r="X913" i="4"/>
  <c r="DN35" i="1"/>
  <c r="Y913" i="4"/>
  <c r="E36" i="1"/>
  <c r="BG36" i="1"/>
  <c r="DI36" i="1"/>
  <c r="DG36" i="1"/>
  <c r="R914" i="4"/>
  <c r="DH36" i="1"/>
  <c r="S914" i="4"/>
  <c r="T914" i="4"/>
  <c r="DJ36" i="1"/>
  <c r="U914" i="4"/>
  <c r="DK36" i="1"/>
  <c r="V914" i="4"/>
  <c r="DM36" i="1"/>
  <c r="X914" i="4"/>
  <c r="DN36" i="1"/>
  <c r="Y914" i="4"/>
  <c r="E37" i="1"/>
  <c r="BG37" i="1"/>
  <c r="DI37" i="1"/>
  <c r="DG37" i="1"/>
  <c r="R915" i="4"/>
  <c r="DH37" i="1"/>
  <c r="S915" i="4"/>
  <c r="T915" i="4"/>
  <c r="DJ37" i="1"/>
  <c r="U915" i="4"/>
  <c r="DK37" i="1"/>
  <c r="V915" i="4"/>
  <c r="DM37" i="1"/>
  <c r="X915" i="4"/>
  <c r="DN37" i="1"/>
  <c r="Y915" i="4"/>
  <c r="E38" i="1"/>
  <c r="BG38" i="1"/>
  <c r="DI38" i="1"/>
  <c r="DG38" i="1"/>
  <c r="R916" i="4"/>
  <c r="DH38" i="1"/>
  <c r="S916" i="4"/>
  <c r="T916" i="4"/>
  <c r="DJ38" i="1"/>
  <c r="U916" i="4"/>
  <c r="DK38" i="1"/>
  <c r="V916" i="4"/>
  <c r="DM38" i="1"/>
  <c r="X916" i="4"/>
  <c r="DN38" i="1"/>
  <c r="Y916" i="4"/>
  <c r="E39" i="1"/>
  <c r="BG39" i="1"/>
  <c r="DI39" i="1"/>
  <c r="DG39" i="1"/>
  <c r="R917" i="4"/>
  <c r="DH39" i="1"/>
  <c r="S917" i="4"/>
  <c r="T917" i="4"/>
  <c r="DJ39" i="1"/>
  <c r="U917" i="4"/>
  <c r="DK39" i="1"/>
  <c r="V917" i="4"/>
  <c r="DM39" i="1"/>
  <c r="X917" i="4"/>
  <c r="DN39" i="1"/>
  <c r="Y917" i="4"/>
  <c r="E40" i="1"/>
  <c r="BG40" i="1"/>
  <c r="DI40" i="1"/>
  <c r="DG40" i="1"/>
  <c r="R918" i="4"/>
  <c r="DH40" i="1"/>
  <c r="S918" i="4"/>
  <c r="T918" i="4"/>
  <c r="DJ40" i="1"/>
  <c r="U918" i="4"/>
  <c r="DK40" i="1"/>
  <c r="V918" i="4"/>
  <c r="DM40" i="1"/>
  <c r="X918" i="4"/>
  <c r="DN40" i="1"/>
  <c r="Y918" i="4"/>
  <c r="E41" i="1"/>
  <c r="BG41" i="1"/>
  <c r="DI41" i="1"/>
  <c r="DG41" i="1"/>
  <c r="R919" i="4"/>
  <c r="DH41" i="1"/>
  <c r="S919" i="4"/>
  <c r="T919" i="4"/>
  <c r="DJ41" i="1"/>
  <c r="U919" i="4"/>
  <c r="DK41" i="1"/>
  <c r="V919" i="4"/>
  <c r="DM41" i="1"/>
  <c r="X919" i="4"/>
  <c r="DN41" i="1"/>
  <c r="Y919" i="4"/>
  <c r="E42" i="1"/>
  <c r="BG42" i="1"/>
  <c r="DI42" i="1"/>
  <c r="DG42" i="1"/>
  <c r="R920" i="4"/>
  <c r="DH42" i="1"/>
  <c r="S920" i="4"/>
  <c r="T920" i="4"/>
  <c r="DJ42" i="1"/>
  <c r="U920" i="4"/>
  <c r="DK42" i="1"/>
  <c r="V920" i="4"/>
  <c r="DM42" i="1"/>
  <c r="X920" i="4"/>
  <c r="DN42" i="1"/>
  <c r="Y920" i="4"/>
  <c r="E43" i="1"/>
  <c r="BG43" i="1"/>
  <c r="DI43" i="1"/>
  <c r="DG43" i="1"/>
  <c r="R921" i="4"/>
  <c r="DH43" i="1"/>
  <c r="S921" i="4"/>
  <c r="T921" i="4"/>
  <c r="DJ43" i="1"/>
  <c r="U921" i="4"/>
  <c r="DK43" i="1"/>
  <c r="V921" i="4"/>
  <c r="DM43" i="1"/>
  <c r="X921" i="4"/>
  <c r="DN43" i="1"/>
  <c r="Y921" i="4"/>
  <c r="E44" i="1"/>
  <c r="BG44" i="1"/>
  <c r="DI44" i="1"/>
  <c r="DG44" i="1"/>
  <c r="R922" i="4"/>
  <c r="DH44" i="1"/>
  <c r="S922" i="4"/>
  <c r="T922" i="4"/>
  <c r="DJ44" i="1"/>
  <c r="U922" i="4"/>
  <c r="DK44" i="1"/>
  <c r="V922" i="4"/>
  <c r="DM44" i="1"/>
  <c r="X922" i="4"/>
  <c r="DN44" i="1"/>
  <c r="Y922" i="4"/>
  <c r="E45" i="1"/>
  <c r="BG45" i="1"/>
  <c r="DI45" i="1"/>
  <c r="DG45" i="1"/>
  <c r="R923" i="4"/>
  <c r="DH45" i="1"/>
  <c r="S923" i="4"/>
  <c r="T923" i="4"/>
  <c r="DJ45" i="1"/>
  <c r="U923" i="4"/>
  <c r="DK45" i="1"/>
  <c r="V923" i="4"/>
  <c r="DM45" i="1"/>
  <c r="X923" i="4"/>
  <c r="DN45" i="1"/>
  <c r="Y923" i="4"/>
  <c r="E46" i="1"/>
  <c r="BG46" i="1"/>
  <c r="DI46" i="1"/>
  <c r="DG46" i="1"/>
  <c r="R924" i="4"/>
  <c r="DH46" i="1"/>
  <c r="S924" i="4"/>
  <c r="T924" i="4"/>
  <c r="DJ46" i="1"/>
  <c r="U924" i="4"/>
  <c r="DK46" i="1"/>
  <c r="V924" i="4"/>
  <c r="DM46" i="1"/>
  <c r="X924" i="4"/>
  <c r="DN46" i="1"/>
  <c r="Y924" i="4"/>
  <c r="E47" i="1"/>
  <c r="BG47" i="1"/>
  <c r="DI47" i="1"/>
  <c r="DG47" i="1"/>
  <c r="R925" i="4"/>
  <c r="DH47" i="1"/>
  <c r="S925" i="4"/>
  <c r="T925" i="4"/>
  <c r="DJ47" i="1"/>
  <c r="U925" i="4"/>
  <c r="DK47" i="1"/>
  <c r="V925" i="4"/>
  <c r="DM47" i="1"/>
  <c r="X925" i="4"/>
  <c r="DN47" i="1"/>
  <c r="Y925" i="4"/>
  <c r="E48" i="1"/>
  <c r="BG48" i="1"/>
  <c r="DI48" i="1"/>
  <c r="DG48" i="1"/>
  <c r="R926" i="4"/>
  <c r="DH48" i="1"/>
  <c r="S926" i="4"/>
  <c r="T926" i="4"/>
  <c r="DJ48" i="1"/>
  <c r="U926" i="4"/>
  <c r="DK48" i="1"/>
  <c r="V926" i="4"/>
  <c r="DM48" i="1"/>
  <c r="X926" i="4"/>
  <c r="DN48" i="1"/>
  <c r="Y926" i="4"/>
  <c r="E49" i="1"/>
  <c r="BG49" i="1"/>
  <c r="DI49" i="1"/>
  <c r="DG49" i="1"/>
  <c r="R927" i="4"/>
  <c r="DH49" i="1"/>
  <c r="S927" i="4"/>
  <c r="T927" i="4"/>
  <c r="DJ49" i="1"/>
  <c r="U927" i="4"/>
  <c r="DK49" i="1"/>
  <c r="V927" i="4"/>
  <c r="DM49" i="1"/>
  <c r="X927" i="4"/>
  <c r="DN49" i="1"/>
  <c r="Y927" i="4"/>
  <c r="E50" i="1"/>
  <c r="BG50" i="1"/>
  <c r="DI50" i="1"/>
  <c r="DG50" i="1"/>
  <c r="R928" i="4"/>
  <c r="DH50" i="1"/>
  <c r="S928" i="4"/>
  <c r="T928" i="4"/>
  <c r="DJ50" i="1"/>
  <c r="U928" i="4"/>
  <c r="DK50" i="1"/>
  <c r="V928" i="4"/>
  <c r="DM50" i="1"/>
  <c r="X928" i="4"/>
  <c r="DN50" i="1"/>
  <c r="Y928" i="4"/>
  <c r="E51" i="1"/>
  <c r="BG51" i="1"/>
  <c r="DI51" i="1"/>
  <c r="DG51" i="1"/>
  <c r="R929" i="4"/>
  <c r="DH51" i="1"/>
  <c r="S929" i="4"/>
  <c r="T929" i="4"/>
  <c r="DJ51" i="1"/>
  <c r="U929" i="4"/>
  <c r="DK51" i="1"/>
  <c r="V929" i="4"/>
  <c r="DM51" i="1"/>
  <c r="X929" i="4"/>
  <c r="DN51" i="1"/>
  <c r="Y929" i="4"/>
  <c r="E52" i="1"/>
  <c r="BG52" i="1"/>
  <c r="DI52" i="1"/>
  <c r="DG52" i="1"/>
  <c r="R930" i="4"/>
  <c r="DH52" i="1"/>
  <c r="S930" i="4"/>
  <c r="T930" i="4"/>
  <c r="DJ52" i="1"/>
  <c r="U930" i="4"/>
  <c r="DK52" i="1"/>
  <c r="V930" i="4"/>
  <c r="DM52" i="1"/>
  <c r="X930" i="4"/>
  <c r="DN52" i="1"/>
  <c r="Y930" i="4"/>
  <c r="E53" i="1"/>
  <c r="BG53" i="1"/>
  <c r="DI53" i="1"/>
  <c r="DG53" i="1"/>
  <c r="R931" i="4"/>
  <c r="DH53" i="1"/>
  <c r="S931" i="4"/>
  <c r="T931" i="4"/>
  <c r="DJ53" i="1"/>
  <c r="U931" i="4"/>
  <c r="DK53" i="1"/>
  <c r="V931" i="4"/>
  <c r="DM53" i="1"/>
  <c r="X931" i="4"/>
  <c r="DN53" i="1"/>
  <c r="Y931" i="4"/>
  <c r="E54" i="1"/>
  <c r="BG54" i="1"/>
  <c r="DI54" i="1"/>
  <c r="DG54" i="1"/>
  <c r="R932" i="4"/>
  <c r="DH54" i="1"/>
  <c r="S932" i="4"/>
  <c r="T932" i="4"/>
  <c r="DJ54" i="1"/>
  <c r="U932" i="4"/>
  <c r="DK54" i="1"/>
  <c r="V932" i="4"/>
  <c r="DM54" i="1"/>
  <c r="X932" i="4"/>
  <c r="DN54" i="1"/>
  <c r="Y932" i="4"/>
  <c r="E55" i="1"/>
  <c r="BG55" i="1"/>
  <c r="DI55" i="1"/>
  <c r="DG55" i="1"/>
  <c r="R933" i="4"/>
  <c r="DH55" i="1"/>
  <c r="S933" i="4"/>
  <c r="T933" i="4"/>
  <c r="DJ55" i="1"/>
  <c r="U933" i="4"/>
  <c r="DK55" i="1"/>
  <c r="V933" i="4"/>
  <c r="DM55" i="1"/>
  <c r="X933" i="4"/>
  <c r="DN55" i="1"/>
  <c r="Y933" i="4"/>
  <c r="E56" i="1"/>
  <c r="BG56" i="1"/>
  <c r="DI56" i="1"/>
  <c r="DG56" i="1"/>
  <c r="R934" i="4"/>
  <c r="DH56" i="1"/>
  <c r="S934" i="4"/>
  <c r="T934" i="4"/>
  <c r="DJ56" i="1"/>
  <c r="U934" i="4"/>
  <c r="DK56" i="1"/>
  <c r="V934" i="4"/>
  <c r="DM56" i="1"/>
  <c r="X934" i="4"/>
  <c r="DN56" i="1"/>
  <c r="Y934" i="4"/>
  <c r="E57" i="1"/>
  <c r="BG57" i="1"/>
  <c r="DI57" i="1"/>
  <c r="DG57" i="1"/>
  <c r="R935" i="4"/>
  <c r="DH57" i="1"/>
  <c r="S935" i="4"/>
  <c r="T935" i="4"/>
  <c r="DJ57" i="1"/>
  <c r="U935" i="4"/>
  <c r="DK57" i="1"/>
  <c r="V935" i="4"/>
  <c r="DM57" i="1"/>
  <c r="X935" i="4"/>
  <c r="DN57" i="1"/>
  <c r="Y935" i="4"/>
  <c r="E58" i="1"/>
  <c r="BG58" i="1"/>
  <c r="DI58" i="1"/>
  <c r="DG58" i="1"/>
  <c r="R936" i="4"/>
  <c r="DH58" i="1"/>
  <c r="S936" i="4"/>
  <c r="T936" i="4"/>
  <c r="DJ58" i="1"/>
  <c r="U936" i="4"/>
  <c r="DK58" i="1"/>
  <c r="V936" i="4"/>
  <c r="DM58" i="1"/>
  <c r="X936" i="4"/>
  <c r="DN58" i="1"/>
  <c r="Y936" i="4"/>
  <c r="E59" i="1"/>
  <c r="BG59" i="1"/>
  <c r="DI59" i="1"/>
  <c r="DG59" i="1"/>
  <c r="R937" i="4"/>
  <c r="DH59" i="1"/>
  <c r="S937" i="4"/>
  <c r="T937" i="4"/>
  <c r="DJ59" i="1"/>
  <c r="U937" i="4"/>
  <c r="DK59" i="1"/>
  <c r="V937" i="4"/>
  <c r="DM59" i="1"/>
  <c r="X937" i="4"/>
  <c r="DN59" i="1"/>
  <c r="Y937" i="4"/>
  <c r="E60" i="1"/>
  <c r="BG60" i="1"/>
  <c r="DI60" i="1"/>
  <c r="DG60" i="1"/>
  <c r="R938" i="4"/>
  <c r="DH60" i="1"/>
  <c r="S938" i="4"/>
  <c r="T938" i="4"/>
  <c r="DJ60" i="1"/>
  <c r="U938" i="4"/>
  <c r="DK60" i="1"/>
  <c r="V938" i="4"/>
  <c r="DM60" i="1"/>
  <c r="X938" i="4"/>
  <c r="DN60" i="1"/>
  <c r="Y938" i="4"/>
  <c r="E61" i="1"/>
  <c r="BG61" i="1"/>
  <c r="DI61" i="1"/>
  <c r="DG61" i="1"/>
  <c r="R939" i="4"/>
  <c r="DH61" i="1"/>
  <c r="S939" i="4"/>
  <c r="T939" i="4"/>
  <c r="DJ61" i="1"/>
  <c r="U939" i="4"/>
  <c r="DK61" i="1"/>
  <c r="V939" i="4"/>
  <c r="DM61" i="1"/>
  <c r="X939" i="4"/>
  <c r="DN61" i="1"/>
  <c r="Y939" i="4"/>
  <c r="E62" i="1"/>
  <c r="BG62" i="1"/>
  <c r="DI62" i="1"/>
  <c r="DG62" i="1"/>
  <c r="R940" i="4"/>
  <c r="DH62" i="1"/>
  <c r="S940" i="4"/>
  <c r="T940" i="4"/>
  <c r="DJ62" i="1"/>
  <c r="U940" i="4"/>
  <c r="DK62" i="1"/>
  <c r="V940" i="4"/>
  <c r="DM62" i="1"/>
  <c r="X940" i="4"/>
  <c r="DN62" i="1"/>
  <c r="Y940" i="4"/>
  <c r="E63" i="1"/>
  <c r="BG63" i="1"/>
  <c r="DI63" i="1"/>
  <c r="DG63" i="1"/>
  <c r="R941" i="4"/>
  <c r="DH63" i="1"/>
  <c r="S941" i="4"/>
  <c r="T941" i="4"/>
  <c r="DJ63" i="1"/>
  <c r="U941" i="4"/>
  <c r="DK63" i="1"/>
  <c r="V941" i="4"/>
  <c r="DM63" i="1"/>
  <c r="X941" i="4"/>
  <c r="DN63" i="1"/>
  <c r="Y941" i="4"/>
  <c r="E64" i="1"/>
  <c r="BG64" i="1"/>
  <c r="DI64" i="1"/>
  <c r="DG64" i="1"/>
  <c r="R942" i="4"/>
  <c r="DH64" i="1"/>
  <c r="S942" i="4"/>
  <c r="T942" i="4"/>
  <c r="DJ64" i="1"/>
  <c r="U942" i="4"/>
  <c r="DK64" i="1"/>
  <c r="V942" i="4"/>
  <c r="DM64" i="1"/>
  <c r="X942" i="4"/>
  <c r="DN64" i="1"/>
  <c r="Y942" i="4"/>
  <c r="E65" i="1"/>
  <c r="BG65" i="1"/>
  <c r="DI65" i="1"/>
  <c r="DG65" i="1"/>
  <c r="R943" i="4"/>
  <c r="DH65" i="1"/>
  <c r="S943" i="4"/>
  <c r="T943" i="4"/>
  <c r="DJ65" i="1"/>
  <c r="U943" i="4"/>
  <c r="DK65" i="1"/>
  <c r="V943" i="4"/>
  <c r="DM65" i="1"/>
  <c r="X943" i="4"/>
  <c r="DN65" i="1"/>
  <c r="Y943" i="4"/>
  <c r="E66" i="1"/>
  <c r="BG66" i="1"/>
  <c r="DI66" i="1"/>
  <c r="DG66" i="1"/>
  <c r="R944" i="4"/>
  <c r="DH66" i="1"/>
  <c r="S944" i="4"/>
  <c r="T944" i="4"/>
  <c r="DJ66" i="1"/>
  <c r="U944" i="4"/>
  <c r="DK66" i="1"/>
  <c r="V944" i="4"/>
  <c r="DM66" i="1"/>
  <c r="X944" i="4"/>
  <c r="DN66" i="1"/>
  <c r="Y944" i="4"/>
  <c r="E67" i="1"/>
  <c r="BG67" i="1"/>
  <c r="DI67" i="1"/>
  <c r="DG67" i="1"/>
  <c r="R945" i="4"/>
  <c r="DH67" i="1"/>
  <c r="S945" i="4"/>
  <c r="T945" i="4"/>
  <c r="DJ67" i="1"/>
  <c r="U945" i="4"/>
  <c r="DK67" i="1"/>
  <c r="V945" i="4"/>
  <c r="DM67" i="1"/>
  <c r="X945" i="4"/>
  <c r="DN67" i="1"/>
  <c r="Y945" i="4"/>
  <c r="E68" i="1"/>
  <c r="BG68" i="1"/>
  <c r="DI68" i="1"/>
  <c r="DG68" i="1"/>
  <c r="R946" i="4"/>
  <c r="DH68" i="1"/>
  <c r="S946" i="4"/>
  <c r="T946" i="4"/>
  <c r="DJ68" i="1"/>
  <c r="U946" i="4"/>
  <c r="DK68" i="1"/>
  <c r="V946" i="4"/>
  <c r="DM68" i="1"/>
  <c r="X946" i="4"/>
  <c r="DN68" i="1"/>
  <c r="Y946" i="4"/>
  <c r="E69" i="1"/>
  <c r="BG69" i="1"/>
  <c r="DI69" i="1"/>
  <c r="DG69" i="1"/>
  <c r="R947" i="4"/>
  <c r="DH69" i="1"/>
  <c r="S947" i="4"/>
  <c r="T947" i="4"/>
  <c r="DJ69" i="1"/>
  <c r="U947" i="4"/>
  <c r="DK69" i="1"/>
  <c r="V947" i="4"/>
  <c r="DM69" i="1"/>
  <c r="X947" i="4"/>
  <c r="DN69" i="1"/>
  <c r="Y947" i="4"/>
  <c r="E70" i="1"/>
  <c r="BG70" i="1"/>
  <c r="DI70" i="1"/>
  <c r="DG70" i="1"/>
  <c r="R948" i="4"/>
  <c r="DH70" i="1"/>
  <c r="S948" i="4"/>
  <c r="T948" i="4"/>
  <c r="DJ70" i="1"/>
  <c r="U948" i="4"/>
  <c r="DK70" i="1"/>
  <c r="V948" i="4"/>
  <c r="DM70" i="1"/>
  <c r="X948" i="4"/>
  <c r="DN70" i="1"/>
  <c r="Y948" i="4"/>
  <c r="E71" i="1"/>
  <c r="BG71" i="1"/>
  <c r="DI71" i="1"/>
  <c r="DG71" i="1"/>
  <c r="R949" i="4"/>
  <c r="DH71" i="1"/>
  <c r="S949" i="4"/>
  <c r="T949" i="4"/>
  <c r="DJ71" i="1"/>
  <c r="U949" i="4"/>
  <c r="DK71" i="1"/>
  <c r="V949" i="4"/>
  <c r="DM71" i="1"/>
  <c r="X949" i="4"/>
  <c r="DN71" i="1"/>
  <c r="Y949" i="4"/>
  <c r="E72" i="1"/>
  <c r="BG72" i="1"/>
  <c r="DI72" i="1"/>
  <c r="DG72" i="1"/>
  <c r="R950" i="4"/>
  <c r="DH72" i="1"/>
  <c r="S950" i="4"/>
  <c r="T950" i="4"/>
  <c r="DJ72" i="1"/>
  <c r="U950" i="4"/>
  <c r="DK72" i="1"/>
  <c r="V950" i="4"/>
  <c r="DM72" i="1"/>
  <c r="X950" i="4"/>
  <c r="DN72" i="1"/>
  <c r="Y950" i="4"/>
  <c r="E73" i="1"/>
  <c r="BG73" i="1"/>
  <c r="DI73" i="1"/>
  <c r="DG73" i="1"/>
  <c r="R951" i="4"/>
  <c r="DH73" i="1"/>
  <c r="S951" i="4"/>
  <c r="T951" i="4"/>
  <c r="DJ73" i="1"/>
  <c r="U951" i="4"/>
  <c r="DK73" i="1"/>
  <c r="V951" i="4"/>
  <c r="DM73" i="1"/>
  <c r="X951" i="4"/>
  <c r="DN73" i="1"/>
  <c r="Y951" i="4"/>
  <c r="E74" i="1"/>
  <c r="BG74" i="1"/>
  <c r="DI74" i="1"/>
  <c r="DG74" i="1"/>
  <c r="R952" i="4"/>
  <c r="DH74" i="1"/>
  <c r="S952" i="4"/>
  <c r="T952" i="4"/>
  <c r="DJ74" i="1"/>
  <c r="U952" i="4"/>
  <c r="DK74" i="1"/>
  <c r="V952" i="4"/>
  <c r="DM74" i="1"/>
  <c r="X952" i="4"/>
  <c r="DN74" i="1"/>
  <c r="Y952" i="4"/>
  <c r="E75" i="1"/>
  <c r="BG75" i="1"/>
  <c r="DI75" i="1"/>
  <c r="DG75" i="1"/>
  <c r="R953" i="4"/>
  <c r="DH75" i="1"/>
  <c r="S953" i="4"/>
  <c r="T953" i="4"/>
  <c r="DJ75" i="1"/>
  <c r="U953" i="4"/>
  <c r="DK75" i="1"/>
  <c r="V953" i="4"/>
  <c r="DM75" i="1"/>
  <c r="X953" i="4"/>
  <c r="DN75" i="1"/>
  <c r="Y953" i="4"/>
  <c r="E76" i="1"/>
  <c r="BG76" i="1"/>
  <c r="DI76" i="1"/>
  <c r="DG76" i="1"/>
  <c r="R954" i="4"/>
  <c r="DH76" i="1"/>
  <c r="S954" i="4"/>
  <c r="T954" i="4"/>
  <c r="DJ76" i="1"/>
  <c r="U954" i="4"/>
  <c r="DK76" i="1"/>
  <c r="V954" i="4"/>
  <c r="DM76" i="1"/>
  <c r="X954" i="4"/>
  <c r="DN76" i="1"/>
  <c r="Y954" i="4"/>
  <c r="E77" i="1"/>
  <c r="BG77" i="1"/>
  <c r="DI77" i="1"/>
  <c r="DG77" i="1"/>
  <c r="R955" i="4"/>
  <c r="DH77" i="1"/>
  <c r="S955" i="4"/>
  <c r="T955" i="4"/>
  <c r="DJ77" i="1"/>
  <c r="U955" i="4"/>
  <c r="DK77" i="1"/>
  <c r="V955" i="4"/>
  <c r="DM77" i="1"/>
  <c r="X955" i="4"/>
  <c r="DN77" i="1"/>
  <c r="Y955" i="4"/>
  <c r="E78" i="1"/>
  <c r="BG78" i="1"/>
  <c r="DI78" i="1"/>
  <c r="DG78" i="1"/>
  <c r="R956" i="4"/>
  <c r="DH78" i="1"/>
  <c r="S956" i="4"/>
  <c r="T956" i="4"/>
  <c r="DJ78" i="1"/>
  <c r="U956" i="4"/>
  <c r="DK78" i="1"/>
  <c r="V956" i="4"/>
  <c r="DM78" i="1"/>
  <c r="X956" i="4"/>
  <c r="DN78" i="1"/>
  <c r="Y956" i="4"/>
  <c r="E79" i="1"/>
  <c r="BG79" i="1"/>
  <c r="DI79" i="1"/>
  <c r="DG79" i="1"/>
  <c r="R957" i="4"/>
  <c r="DH79" i="1"/>
  <c r="S957" i="4"/>
  <c r="T957" i="4"/>
  <c r="DJ79" i="1"/>
  <c r="U957" i="4"/>
  <c r="DK79" i="1"/>
  <c r="V957" i="4"/>
  <c r="DM79" i="1"/>
  <c r="X957" i="4"/>
  <c r="DN79" i="1"/>
  <c r="Y957" i="4"/>
  <c r="E80" i="1"/>
  <c r="BG80" i="1"/>
  <c r="DI80" i="1"/>
  <c r="DG80" i="1"/>
  <c r="R958" i="4"/>
  <c r="DH80" i="1"/>
  <c r="S958" i="4"/>
  <c r="T958" i="4"/>
  <c r="DJ80" i="1"/>
  <c r="U958" i="4"/>
  <c r="DK80" i="1"/>
  <c r="V958" i="4"/>
  <c r="DM80" i="1"/>
  <c r="X958" i="4"/>
  <c r="DN80" i="1"/>
  <c r="Y958" i="4"/>
  <c r="E81" i="1"/>
  <c r="BG81" i="1"/>
  <c r="DI81" i="1"/>
  <c r="DG81" i="1"/>
  <c r="R959" i="4"/>
  <c r="DH81" i="1"/>
  <c r="S959" i="4"/>
  <c r="T959" i="4"/>
  <c r="DJ81" i="1"/>
  <c r="U959" i="4"/>
  <c r="DK81" i="1"/>
  <c r="V959" i="4"/>
  <c r="DM81" i="1"/>
  <c r="X959" i="4"/>
  <c r="DN81" i="1"/>
  <c r="Y959" i="4"/>
  <c r="E82" i="1"/>
  <c r="BG82" i="1"/>
  <c r="DI82" i="1"/>
  <c r="DG82" i="1"/>
  <c r="R960" i="4"/>
  <c r="DH82" i="1"/>
  <c r="S960" i="4"/>
  <c r="T960" i="4"/>
  <c r="DJ82" i="1"/>
  <c r="U960" i="4"/>
  <c r="DK82" i="1"/>
  <c r="V960" i="4"/>
  <c r="DM82" i="1"/>
  <c r="X960" i="4"/>
  <c r="DN82" i="1"/>
  <c r="Y960" i="4"/>
  <c r="E83" i="1"/>
  <c r="BG83" i="1"/>
  <c r="DI83" i="1"/>
  <c r="DG83" i="1"/>
  <c r="R961" i="4"/>
  <c r="DH83" i="1"/>
  <c r="S961" i="4"/>
  <c r="T961" i="4"/>
  <c r="DJ83" i="1"/>
  <c r="U961" i="4"/>
  <c r="DK83" i="1"/>
  <c r="V961" i="4"/>
  <c r="DM83" i="1"/>
  <c r="X961" i="4"/>
  <c r="DN83" i="1"/>
  <c r="Y961" i="4"/>
  <c r="E84" i="1"/>
  <c r="BG84" i="1"/>
  <c r="DI84" i="1"/>
  <c r="DG84" i="1"/>
  <c r="R962" i="4"/>
  <c r="DH84" i="1"/>
  <c r="S962" i="4"/>
  <c r="T962" i="4"/>
  <c r="DJ84" i="1"/>
  <c r="U962" i="4"/>
  <c r="DK84" i="1"/>
  <c r="V962" i="4"/>
  <c r="DM84" i="1"/>
  <c r="X962" i="4"/>
  <c r="DN84" i="1"/>
  <c r="Y962" i="4"/>
  <c r="E85" i="1"/>
  <c r="BG85" i="1"/>
  <c r="DI85" i="1"/>
  <c r="DG85" i="1"/>
  <c r="R963" i="4"/>
  <c r="DH85" i="1"/>
  <c r="S963" i="4"/>
  <c r="T963" i="4"/>
  <c r="DJ85" i="1"/>
  <c r="U963" i="4"/>
  <c r="DK85" i="1"/>
  <c r="V963" i="4"/>
  <c r="DM85" i="1"/>
  <c r="X963" i="4"/>
  <c r="DN85" i="1"/>
  <c r="Y963" i="4"/>
  <c r="E86" i="1"/>
  <c r="BG86" i="1"/>
  <c r="DI86" i="1"/>
  <c r="DG86" i="1"/>
  <c r="R964" i="4"/>
  <c r="DH86" i="1"/>
  <c r="S964" i="4"/>
  <c r="T964" i="4"/>
  <c r="DJ86" i="1"/>
  <c r="U964" i="4"/>
  <c r="DK86" i="1"/>
  <c r="V964" i="4"/>
  <c r="DM86" i="1"/>
  <c r="X964" i="4"/>
  <c r="DN86" i="1"/>
  <c r="Y964" i="4"/>
  <c r="E87" i="1"/>
  <c r="BG87" i="1"/>
  <c r="DI87" i="1"/>
  <c r="DG87" i="1"/>
  <c r="R965" i="4"/>
  <c r="DH87" i="1"/>
  <c r="S965" i="4"/>
  <c r="T965" i="4"/>
  <c r="DJ87" i="1"/>
  <c r="U965" i="4"/>
  <c r="DK87" i="1"/>
  <c r="V965" i="4"/>
  <c r="DM87" i="1"/>
  <c r="X965" i="4"/>
  <c r="DN87" i="1"/>
  <c r="Y965" i="4"/>
  <c r="E88" i="1"/>
  <c r="BG88" i="1"/>
  <c r="DI88" i="1"/>
  <c r="DG88" i="1"/>
  <c r="R966" i="4"/>
  <c r="DH88" i="1"/>
  <c r="S966" i="4"/>
  <c r="T966" i="4"/>
  <c r="DJ88" i="1"/>
  <c r="U966" i="4"/>
  <c r="DK88" i="1"/>
  <c r="V966" i="4"/>
  <c r="DM88" i="1"/>
  <c r="X966" i="4"/>
  <c r="DN88" i="1"/>
  <c r="Y966" i="4"/>
  <c r="E89" i="1"/>
  <c r="BG89" i="1"/>
  <c r="DI89" i="1"/>
  <c r="DG89" i="1"/>
  <c r="R967" i="4"/>
  <c r="DH89" i="1"/>
  <c r="S967" i="4"/>
  <c r="T967" i="4"/>
  <c r="DJ89" i="1"/>
  <c r="U967" i="4"/>
  <c r="DK89" i="1"/>
  <c r="V967" i="4"/>
  <c r="DM89" i="1"/>
  <c r="X967" i="4"/>
  <c r="DN89" i="1"/>
  <c r="Y967" i="4"/>
  <c r="E90" i="1"/>
  <c r="BG90" i="1"/>
  <c r="DI90" i="1"/>
  <c r="DG90" i="1"/>
  <c r="R968" i="4"/>
  <c r="DH90" i="1"/>
  <c r="S968" i="4"/>
  <c r="T968" i="4"/>
  <c r="DJ90" i="1"/>
  <c r="U968" i="4"/>
  <c r="DK90" i="1"/>
  <c r="V968" i="4"/>
  <c r="DM90" i="1"/>
  <c r="X968" i="4"/>
  <c r="DN90" i="1"/>
  <c r="Y968" i="4"/>
  <c r="E91" i="1"/>
  <c r="BG91" i="1"/>
  <c r="DI91" i="1"/>
  <c r="DG91" i="1"/>
  <c r="R969" i="4"/>
  <c r="DH91" i="1"/>
  <c r="S969" i="4"/>
  <c r="T969" i="4"/>
  <c r="DJ91" i="1"/>
  <c r="U969" i="4"/>
  <c r="DK91" i="1"/>
  <c r="V969" i="4"/>
  <c r="DM91" i="1"/>
  <c r="X969" i="4"/>
  <c r="DN91" i="1"/>
  <c r="Y969" i="4"/>
  <c r="E92" i="1"/>
  <c r="BG92" i="1"/>
  <c r="DI92" i="1"/>
  <c r="DG92" i="1"/>
  <c r="R970" i="4"/>
  <c r="DH92" i="1"/>
  <c r="S970" i="4"/>
  <c r="T970" i="4"/>
  <c r="DJ92" i="1"/>
  <c r="U970" i="4"/>
  <c r="DK92" i="1"/>
  <c r="V970" i="4"/>
  <c r="DM92" i="1"/>
  <c r="X970" i="4"/>
  <c r="DN92" i="1"/>
  <c r="Y970" i="4"/>
  <c r="E93" i="1"/>
  <c r="BG93" i="1"/>
  <c r="DI93" i="1"/>
  <c r="DG93" i="1"/>
  <c r="R971" i="4"/>
  <c r="DH93" i="1"/>
  <c r="S971" i="4"/>
  <c r="T971" i="4"/>
  <c r="DJ93" i="1"/>
  <c r="U971" i="4"/>
  <c r="DK93" i="1"/>
  <c r="V971" i="4"/>
  <c r="DM93" i="1"/>
  <c r="X971" i="4"/>
  <c r="DN93" i="1"/>
  <c r="Y971" i="4"/>
  <c r="E94" i="1"/>
  <c r="BG94" i="1"/>
  <c r="DI94" i="1"/>
  <c r="DG94" i="1"/>
  <c r="R972" i="4"/>
  <c r="DH94" i="1"/>
  <c r="S972" i="4"/>
  <c r="T972" i="4"/>
  <c r="DJ94" i="1"/>
  <c r="U972" i="4"/>
  <c r="DK94" i="1"/>
  <c r="V972" i="4"/>
  <c r="DM94" i="1"/>
  <c r="X972" i="4"/>
  <c r="DN94" i="1"/>
  <c r="Y972" i="4"/>
  <c r="E95" i="1"/>
  <c r="BG95" i="1"/>
  <c r="DI95" i="1"/>
  <c r="DG95" i="1"/>
  <c r="R973" i="4"/>
  <c r="DH95" i="1"/>
  <c r="S973" i="4"/>
  <c r="T973" i="4"/>
  <c r="DJ95" i="1"/>
  <c r="U973" i="4"/>
  <c r="DK95" i="1"/>
  <c r="V973" i="4"/>
  <c r="DM95" i="1"/>
  <c r="X973" i="4"/>
  <c r="DN95" i="1"/>
  <c r="Y973" i="4"/>
  <c r="E96" i="1"/>
  <c r="BG96" i="1"/>
  <c r="DI96" i="1"/>
  <c r="DG96" i="1"/>
  <c r="R974" i="4"/>
  <c r="DH96" i="1"/>
  <c r="S974" i="4"/>
  <c r="T974" i="4"/>
  <c r="DJ96" i="1"/>
  <c r="U974" i="4"/>
  <c r="DK96" i="1"/>
  <c r="V974" i="4"/>
  <c r="DM96" i="1"/>
  <c r="X974" i="4"/>
  <c r="DN96" i="1"/>
  <c r="Y974" i="4"/>
  <c r="E97" i="1"/>
  <c r="BG97" i="1"/>
  <c r="DI97" i="1"/>
  <c r="DG97" i="1"/>
  <c r="R975" i="4"/>
  <c r="DH97" i="1"/>
  <c r="S975" i="4"/>
  <c r="T975" i="4"/>
  <c r="DJ97" i="1"/>
  <c r="U975" i="4"/>
  <c r="DK97" i="1"/>
  <c r="V975" i="4"/>
  <c r="DM97" i="1"/>
  <c r="X975" i="4"/>
  <c r="DN97" i="1"/>
  <c r="Y975" i="4"/>
  <c r="E98" i="1"/>
  <c r="BG98" i="1"/>
  <c r="DI98" i="1"/>
  <c r="DG98" i="1"/>
  <c r="R976" i="4"/>
  <c r="DH98" i="1"/>
  <c r="S976" i="4"/>
  <c r="T976" i="4"/>
  <c r="DJ98" i="1"/>
  <c r="U976" i="4"/>
  <c r="DK98" i="1"/>
  <c r="V976" i="4"/>
  <c r="DM98" i="1"/>
  <c r="X976" i="4"/>
  <c r="DN98" i="1"/>
  <c r="Y976" i="4"/>
  <c r="E99" i="1"/>
  <c r="BG99" i="1"/>
  <c r="DI99" i="1"/>
  <c r="DG99" i="1"/>
  <c r="R977" i="4"/>
  <c r="DH99" i="1"/>
  <c r="S977" i="4"/>
  <c r="T977" i="4"/>
  <c r="DJ99" i="1"/>
  <c r="U977" i="4"/>
  <c r="DK99" i="1"/>
  <c r="V977" i="4"/>
  <c r="DM99" i="1"/>
  <c r="X977" i="4"/>
  <c r="DN99" i="1"/>
  <c r="Y977" i="4"/>
  <c r="E100" i="1"/>
  <c r="BG100" i="1"/>
  <c r="DI100" i="1"/>
  <c r="DG100" i="1"/>
  <c r="R978" i="4"/>
  <c r="DH100" i="1"/>
  <c r="S978" i="4"/>
  <c r="T978" i="4"/>
  <c r="DJ100" i="1"/>
  <c r="U978" i="4"/>
  <c r="DK100" i="1"/>
  <c r="V978" i="4"/>
  <c r="DM100" i="1"/>
  <c r="X978" i="4"/>
  <c r="DN100" i="1"/>
  <c r="Y978" i="4"/>
  <c r="E101" i="1"/>
  <c r="BG101" i="1"/>
  <c r="DI101" i="1"/>
  <c r="DG101" i="1"/>
  <c r="R979" i="4"/>
  <c r="DH101" i="1"/>
  <c r="S979" i="4"/>
  <c r="T979" i="4"/>
  <c r="DJ101" i="1"/>
  <c r="U979" i="4"/>
  <c r="DK101" i="1"/>
  <c r="V979" i="4"/>
  <c r="DM101" i="1"/>
  <c r="X979" i="4"/>
  <c r="DN101" i="1"/>
  <c r="Y979" i="4"/>
  <c r="E102" i="1"/>
  <c r="BG102" i="1"/>
  <c r="DI102" i="1"/>
  <c r="DG102" i="1"/>
  <c r="R980" i="4"/>
  <c r="DH102" i="1"/>
  <c r="S980" i="4"/>
  <c r="T980" i="4"/>
  <c r="DJ102" i="1"/>
  <c r="U980" i="4"/>
  <c r="DK102" i="1"/>
  <c r="V980" i="4"/>
  <c r="DM102" i="1"/>
  <c r="X980" i="4"/>
  <c r="DN102" i="1"/>
  <c r="Y980" i="4"/>
  <c r="E103" i="1"/>
  <c r="BG103" i="1"/>
  <c r="DI103" i="1"/>
  <c r="DG103" i="1"/>
  <c r="R981" i="4"/>
  <c r="DH103" i="1"/>
  <c r="S981" i="4"/>
  <c r="T981" i="4"/>
  <c r="DJ103" i="1"/>
  <c r="U981" i="4"/>
  <c r="DK103" i="1"/>
  <c r="V981" i="4"/>
  <c r="DM103" i="1"/>
  <c r="X981" i="4"/>
  <c r="DN103" i="1"/>
  <c r="Y981" i="4"/>
  <c r="E104" i="1"/>
  <c r="BG104" i="1"/>
  <c r="DI104" i="1"/>
  <c r="DG104" i="1"/>
  <c r="R982" i="4"/>
  <c r="DH104" i="1"/>
  <c r="S982" i="4"/>
  <c r="T982" i="4"/>
  <c r="DJ104" i="1"/>
  <c r="U982" i="4"/>
  <c r="DK104" i="1"/>
  <c r="V982" i="4"/>
  <c r="DM104" i="1"/>
  <c r="X982" i="4"/>
  <c r="DN104" i="1"/>
  <c r="Y982" i="4"/>
  <c r="E105" i="1"/>
  <c r="BG105" i="1"/>
  <c r="DI105" i="1"/>
  <c r="DG105" i="1"/>
  <c r="R983" i="4"/>
  <c r="DH105" i="1"/>
  <c r="S983" i="4"/>
  <c r="T983" i="4"/>
  <c r="DJ105" i="1"/>
  <c r="U983" i="4"/>
  <c r="DK105" i="1"/>
  <c r="V983" i="4"/>
  <c r="DM105" i="1"/>
  <c r="X983" i="4"/>
  <c r="DN105" i="1"/>
  <c r="Y983" i="4"/>
  <c r="E106" i="1"/>
  <c r="BG106" i="1"/>
  <c r="DI106" i="1"/>
  <c r="DG106" i="1"/>
  <c r="R984" i="4"/>
  <c r="DH106" i="1"/>
  <c r="S984" i="4"/>
  <c r="T984" i="4"/>
  <c r="DJ106" i="1"/>
  <c r="U984" i="4"/>
  <c r="DK106" i="1"/>
  <c r="V984" i="4"/>
  <c r="DM106" i="1"/>
  <c r="X984" i="4"/>
  <c r="DN106" i="1"/>
  <c r="Y984" i="4"/>
  <c r="E107" i="1"/>
  <c r="BG107" i="1"/>
  <c r="DI107" i="1"/>
  <c r="DG107" i="1"/>
  <c r="R985" i="4"/>
  <c r="DH107" i="1"/>
  <c r="S985" i="4"/>
  <c r="T985" i="4"/>
  <c r="DJ107" i="1"/>
  <c r="U985" i="4"/>
  <c r="DK107" i="1"/>
  <c r="V985" i="4"/>
  <c r="DM107" i="1"/>
  <c r="X985" i="4"/>
  <c r="DN107" i="1"/>
  <c r="Y985" i="4"/>
  <c r="E108" i="1"/>
  <c r="BG108" i="1"/>
  <c r="DI108" i="1"/>
  <c r="DG108" i="1"/>
  <c r="R986" i="4"/>
  <c r="DH108" i="1"/>
  <c r="S986" i="4"/>
  <c r="T986" i="4"/>
  <c r="DJ108" i="1"/>
  <c r="U986" i="4"/>
  <c r="DK108" i="1"/>
  <c r="V986" i="4"/>
  <c r="DM108" i="1"/>
  <c r="X986" i="4"/>
  <c r="DN108" i="1"/>
  <c r="Y986" i="4"/>
  <c r="E109" i="1"/>
  <c r="BG109" i="1"/>
  <c r="DI109" i="1"/>
  <c r="DG109" i="1"/>
  <c r="R987" i="4"/>
  <c r="DH109" i="1"/>
  <c r="S987" i="4"/>
  <c r="T987" i="4"/>
  <c r="DJ109" i="1"/>
  <c r="U987" i="4"/>
  <c r="DK109" i="1"/>
  <c r="V987" i="4"/>
  <c r="DM109" i="1"/>
  <c r="X987" i="4"/>
  <c r="DN109" i="1"/>
  <c r="Y987" i="4"/>
  <c r="E110" i="1"/>
  <c r="BG110" i="1"/>
  <c r="DI110" i="1"/>
  <c r="DG110" i="1"/>
  <c r="R988" i="4"/>
  <c r="DH110" i="1"/>
  <c r="S988" i="4"/>
  <c r="T988" i="4"/>
  <c r="DJ110" i="1"/>
  <c r="U988" i="4"/>
  <c r="DK110" i="1"/>
  <c r="V988" i="4"/>
  <c r="DM110" i="1"/>
  <c r="X988" i="4"/>
  <c r="DN110" i="1"/>
  <c r="Y988" i="4"/>
  <c r="E111" i="1"/>
  <c r="BG111" i="1"/>
  <c r="DI111" i="1"/>
  <c r="DG111" i="1"/>
  <c r="R989" i="4"/>
  <c r="DH111" i="1"/>
  <c r="S989" i="4"/>
  <c r="T989" i="4"/>
  <c r="DJ111" i="1"/>
  <c r="U989" i="4"/>
  <c r="DK111" i="1"/>
  <c r="V989" i="4"/>
  <c r="DM111" i="1"/>
  <c r="X989" i="4"/>
  <c r="DN111" i="1"/>
  <c r="Y989" i="4"/>
  <c r="E112" i="1"/>
  <c r="BG112" i="1"/>
  <c r="DI112" i="1"/>
  <c r="DG112" i="1"/>
  <c r="R990" i="4"/>
  <c r="DH112" i="1"/>
  <c r="S990" i="4"/>
  <c r="T990" i="4"/>
  <c r="DJ112" i="1"/>
  <c r="U990" i="4"/>
  <c r="DK112" i="1"/>
  <c r="V990" i="4"/>
  <c r="DM112" i="1"/>
  <c r="X990" i="4"/>
  <c r="DN112" i="1"/>
  <c r="Y990" i="4"/>
  <c r="E113" i="1"/>
  <c r="BG113" i="1"/>
  <c r="DI113" i="1"/>
  <c r="DG113" i="1"/>
  <c r="R991" i="4"/>
  <c r="DH113" i="1"/>
  <c r="S991" i="4"/>
  <c r="T991" i="4"/>
  <c r="DJ113" i="1"/>
  <c r="U991" i="4"/>
  <c r="DK113" i="1"/>
  <c r="V991" i="4"/>
  <c r="DM113" i="1"/>
  <c r="X991" i="4"/>
  <c r="DN113" i="1"/>
  <c r="Y991" i="4"/>
  <c r="E114" i="1"/>
  <c r="BG114" i="1"/>
  <c r="DI114" i="1"/>
  <c r="DG114" i="1"/>
  <c r="R992" i="4"/>
  <c r="DH114" i="1"/>
  <c r="S992" i="4"/>
  <c r="T992" i="4"/>
  <c r="DJ114" i="1"/>
  <c r="U992" i="4"/>
  <c r="DK114" i="1"/>
  <c r="V992" i="4"/>
  <c r="DM114" i="1"/>
  <c r="X992" i="4"/>
  <c r="DN114" i="1"/>
  <c r="Y992" i="4"/>
  <c r="E115" i="1"/>
  <c r="BG115" i="1"/>
  <c r="DI115" i="1"/>
  <c r="DG115" i="1"/>
  <c r="R993" i="4"/>
  <c r="DH115" i="1"/>
  <c r="S993" i="4"/>
  <c r="T993" i="4"/>
  <c r="DJ115" i="1"/>
  <c r="U993" i="4"/>
  <c r="DK115" i="1"/>
  <c r="V993" i="4"/>
  <c r="DM115" i="1"/>
  <c r="X993" i="4"/>
  <c r="DN115" i="1"/>
  <c r="Y993" i="4"/>
  <c r="E116" i="1"/>
  <c r="BG116" i="1"/>
  <c r="DI116" i="1"/>
  <c r="DG116" i="1"/>
  <c r="R994" i="4"/>
  <c r="DH116" i="1"/>
  <c r="S994" i="4"/>
  <c r="T994" i="4"/>
  <c r="DJ116" i="1"/>
  <c r="U994" i="4"/>
  <c r="DK116" i="1"/>
  <c r="V994" i="4"/>
  <c r="DM116" i="1"/>
  <c r="X994" i="4"/>
  <c r="DN116" i="1"/>
  <c r="Y994" i="4"/>
  <c r="E117" i="1"/>
  <c r="BG117" i="1"/>
  <c r="DI117" i="1"/>
  <c r="DG117" i="1"/>
  <c r="R995" i="4"/>
  <c r="DH117" i="1"/>
  <c r="S995" i="4"/>
  <c r="T995" i="4"/>
  <c r="DJ117" i="1"/>
  <c r="U995" i="4"/>
  <c r="DK117" i="1"/>
  <c r="V995" i="4"/>
  <c r="DM117" i="1"/>
  <c r="X995" i="4"/>
  <c r="DN117" i="1"/>
  <c r="Y995" i="4"/>
  <c r="E118" i="1"/>
  <c r="BG118" i="1"/>
  <c r="DI118" i="1"/>
  <c r="DG118" i="1"/>
  <c r="R996" i="4"/>
  <c r="DH118" i="1"/>
  <c r="S996" i="4"/>
  <c r="T996" i="4"/>
  <c r="DJ118" i="1"/>
  <c r="U996" i="4"/>
  <c r="DK118" i="1"/>
  <c r="V996" i="4"/>
  <c r="DM118" i="1"/>
  <c r="X996" i="4"/>
  <c r="DN118" i="1"/>
  <c r="Y996" i="4"/>
  <c r="E119" i="1"/>
  <c r="BG119" i="1"/>
  <c r="DI119" i="1"/>
  <c r="DG119" i="1"/>
  <c r="R997" i="4"/>
  <c r="DH119" i="1"/>
  <c r="S997" i="4"/>
  <c r="T997" i="4"/>
  <c r="DJ119" i="1"/>
  <c r="U997" i="4"/>
  <c r="DK119" i="1"/>
  <c r="V997" i="4"/>
  <c r="DM119" i="1"/>
  <c r="X997" i="4"/>
  <c r="DN119" i="1"/>
  <c r="Y997" i="4"/>
  <c r="E120" i="1"/>
  <c r="BG120" i="1"/>
  <c r="DI120" i="1"/>
  <c r="DG120" i="1"/>
  <c r="R998" i="4"/>
  <c r="DH120" i="1"/>
  <c r="S998" i="4"/>
  <c r="T998" i="4"/>
  <c r="DJ120" i="1"/>
  <c r="U998" i="4"/>
  <c r="DK120" i="1"/>
  <c r="V998" i="4"/>
  <c r="DM120" i="1"/>
  <c r="X998" i="4"/>
  <c r="DN120" i="1"/>
  <c r="Y998" i="4"/>
  <c r="E121" i="1"/>
  <c r="BG121" i="1"/>
  <c r="DI121" i="1"/>
  <c r="DG121" i="1"/>
  <c r="R999" i="4"/>
  <c r="DH121" i="1"/>
  <c r="S999" i="4"/>
  <c r="T999" i="4"/>
  <c r="DJ121" i="1"/>
  <c r="U999" i="4"/>
  <c r="DK121" i="1"/>
  <c r="V999" i="4"/>
  <c r="DM121" i="1"/>
  <c r="X999" i="4"/>
  <c r="DN121" i="1"/>
  <c r="Y999" i="4"/>
  <c r="E122" i="1"/>
  <c r="BG122" i="1"/>
  <c r="DI122" i="1"/>
  <c r="DG122" i="1"/>
  <c r="R1000" i="4"/>
  <c r="DH122" i="1"/>
  <c r="S1000" i="4"/>
  <c r="T1000" i="4"/>
  <c r="DJ122" i="1"/>
  <c r="U1000" i="4"/>
  <c r="DK122" i="1"/>
  <c r="V1000" i="4"/>
  <c r="DM122" i="1"/>
  <c r="X1000" i="4"/>
  <c r="DN122" i="1"/>
  <c r="Y1000" i="4"/>
  <c r="E123" i="1"/>
  <c r="BG123" i="1"/>
  <c r="DI123" i="1"/>
  <c r="DG123" i="1"/>
  <c r="R1001" i="4"/>
  <c r="DH123" i="1"/>
  <c r="S1001" i="4"/>
  <c r="T1001" i="4"/>
  <c r="DJ123" i="1"/>
  <c r="U1001" i="4"/>
  <c r="DK123" i="1"/>
  <c r="V1001" i="4"/>
  <c r="DM123" i="1"/>
  <c r="X1001" i="4"/>
  <c r="DN123" i="1"/>
  <c r="Y1001" i="4"/>
  <c r="E124" i="1"/>
  <c r="BG124" i="1"/>
  <c r="DI124" i="1"/>
  <c r="DG124" i="1"/>
  <c r="R1002" i="4"/>
  <c r="DH124" i="1"/>
  <c r="S1002" i="4"/>
  <c r="T1002" i="4"/>
  <c r="DJ124" i="1"/>
  <c r="U1002" i="4"/>
  <c r="DK124" i="1"/>
  <c r="V1002" i="4"/>
  <c r="DM124" i="1"/>
  <c r="X1002" i="4"/>
  <c r="DN124" i="1"/>
  <c r="Y1002" i="4"/>
  <c r="E125" i="1"/>
  <c r="BG125" i="1"/>
  <c r="DI125" i="1"/>
  <c r="DG125" i="1"/>
  <c r="R1003" i="4"/>
  <c r="DH125" i="1"/>
  <c r="S1003" i="4"/>
  <c r="T1003" i="4"/>
  <c r="DJ125" i="1"/>
  <c r="U1003" i="4"/>
  <c r="DK125" i="1"/>
  <c r="V1003" i="4"/>
  <c r="DM125" i="1"/>
  <c r="X1003" i="4"/>
  <c r="DN125" i="1"/>
  <c r="Y1003" i="4"/>
  <c r="E126" i="1"/>
  <c r="BG126" i="1"/>
  <c r="DI126" i="1"/>
  <c r="DG126" i="1"/>
  <c r="R1004" i="4"/>
  <c r="DH126" i="1"/>
  <c r="S1004" i="4"/>
  <c r="T1004" i="4"/>
  <c r="DJ126" i="1"/>
  <c r="U1004" i="4"/>
  <c r="DK126" i="1"/>
  <c r="V1004" i="4"/>
  <c r="DM126" i="1"/>
  <c r="X1004" i="4"/>
  <c r="DN126" i="1"/>
  <c r="Y1004" i="4"/>
  <c r="E127" i="1"/>
  <c r="BG127" i="1"/>
  <c r="DI127" i="1"/>
  <c r="DG127" i="1"/>
  <c r="R1005" i="4"/>
  <c r="DH127" i="1"/>
  <c r="S1005" i="4"/>
  <c r="T1005" i="4"/>
  <c r="DJ127" i="1"/>
  <c r="U1005" i="4"/>
  <c r="DK127" i="1"/>
  <c r="V1005" i="4"/>
  <c r="DM127" i="1"/>
  <c r="X1005" i="4"/>
  <c r="DN127" i="1"/>
  <c r="Y1005" i="4"/>
  <c r="E128" i="1"/>
  <c r="BG128" i="1"/>
  <c r="DI128" i="1"/>
  <c r="DG128" i="1"/>
  <c r="R1006" i="4"/>
  <c r="DH128" i="1"/>
  <c r="S1006" i="4"/>
  <c r="T1006" i="4"/>
  <c r="DJ128" i="1"/>
  <c r="U1006" i="4"/>
  <c r="DK128" i="1"/>
  <c r="V1006" i="4"/>
  <c r="DM128" i="1"/>
  <c r="X1006" i="4"/>
  <c r="DN128" i="1"/>
  <c r="Y1006" i="4"/>
  <c r="E129" i="1"/>
  <c r="BG129" i="1"/>
  <c r="DI129" i="1"/>
  <c r="DG129" i="1"/>
  <c r="R1007" i="4"/>
  <c r="DH129" i="1"/>
  <c r="S1007" i="4"/>
  <c r="T1007" i="4"/>
  <c r="DJ129" i="1"/>
  <c r="U1007" i="4"/>
  <c r="DK129" i="1"/>
  <c r="V1007" i="4"/>
  <c r="DM129" i="1"/>
  <c r="X1007" i="4"/>
  <c r="DN129" i="1"/>
  <c r="Y1007" i="4"/>
  <c r="E130" i="1"/>
  <c r="BG130" i="1"/>
  <c r="DI130" i="1"/>
  <c r="DG130" i="1"/>
  <c r="R1008" i="4"/>
  <c r="DH130" i="1"/>
  <c r="S1008" i="4"/>
  <c r="T1008" i="4"/>
  <c r="DJ130" i="1"/>
  <c r="U1008" i="4"/>
  <c r="DK130" i="1"/>
  <c r="V1008" i="4"/>
  <c r="DM130" i="1"/>
  <c r="X1008" i="4"/>
  <c r="DN130" i="1"/>
  <c r="Y1008" i="4"/>
  <c r="E131" i="1"/>
  <c r="BG131" i="1"/>
  <c r="DI131" i="1"/>
  <c r="DG131" i="1"/>
  <c r="R1009" i="4"/>
  <c r="DH131" i="1"/>
  <c r="S1009" i="4"/>
  <c r="T1009" i="4"/>
  <c r="DJ131" i="1"/>
  <c r="U1009" i="4"/>
  <c r="DK131" i="1"/>
  <c r="V1009" i="4"/>
  <c r="DM131" i="1"/>
  <c r="X1009" i="4"/>
  <c r="DN131" i="1"/>
  <c r="Y1009" i="4"/>
  <c r="E132" i="1"/>
  <c r="BG132" i="1"/>
  <c r="DI132" i="1"/>
  <c r="DG132" i="1"/>
  <c r="R1010" i="4"/>
  <c r="DH132" i="1"/>
  <c r="S1010" i="4"/>
  <c r="T1010" i="4"/>
  <c r="DJ132" i="1"/>
  <c r="U1010" i="4"/>
  <c r="DK132" i="1"/>
  <c r="V1010" i="4"/>
  <c r="DM132" i="1"/>
  <c r="X1010" i="4"/>
  <c r="DN132" i="1"/>
  <c r="Y1010" i="4"/>
  <c r="E133" i="1"/>
  <c r="BG133" i="1"/>
  <c r="DI133" i="1"/>
  <c r="DG133" i="1"/>
  <c r="R1011" i="4"/>
  <c r="DH133" i="1"/>
  <c r="S1011" i="4"/>
  <c r="T1011" i="4"/>
  <c r="DJ133" i="1"/>
  <c r="U1011" i="4"/>
  <c r="DK133" i="1"/>
  <c r="V1011" i="4"/>
  <c r="DM133" i="1"/>
  <c r="X1011" i="4"/>
  <c r="DN133" i="1"/>
  <c r="Y1011" i="4"/>
  <c r="E134" i="1"/>
  <c r="BG134" i="1"/>
  <c r="DI134" i="1"/>
  <c r="DG134" i="1"/>
  <c r="R1012" i="4"/>
  <c r="DH134" i="1"/>
  <c r="S1012" i="4"/>
  <c r="T1012" i="4"/>
  <c r="DJ134" i="1"/>
  <c r="U1012" i="4"/>
  <c r="DK134" i="1"/>
  <c r="V1012" i="4"/>
  <c r="DM134" i="1"/>
  <c r="X1012" i="4"/>
  <c r="DN134" i="1"/>
  <c r="Y1012" i="4"/>
  <c r="E135" i="1"/>
  <c r="BG135" i="1"/>
  <c r="DI135" i="1"/>
  <c r="DG135" i="1"/>
  <c r="R1013" i="4"/>
  <c r="DH135" i="1"/>
  <c r="S1013" i="4"/>
  <c r="T1013" i="4"/>
  <c r="DJ135" i="1"/>
  <c r="U1013" i="4"/>
  <c r="DK135" i="1"/>
  <c r="V1013" i="4"/>
  <c r="DM135" i="1"/>
  <c r="X1013" i="4"/>
  <c r="DN135" i="1"/>
  <c r="Y1013" i="4"/>
  <c r="E136" i="1"/>
  <c r="BG136" i="1"/>
  <c r="DI136" i="1"/>
  <c r="DG136" i="1"/>
  <c r="R1014" i="4"/>
  <c r="DH136" i="1"/>
  <c r="S1014" i="4"/>
  <c r="T1014" i="4"/>
  <c r="DJ136" i="1"/>
  <c r="U1014" i="4"/>
  <c r="DK136" i="1"/>
  <c r="V1014" i="4"/>
  <c r="DM136" i="1"/>
  <c r="X1014" i="4"/>
  <c r="DN136" i="1"/>
  <c r="Y1014" i="4"/>
  <c r="E137" i="1"/>
  <c r="BG137" i="1"/>
  <c r="DI137" i="1"/>
  <c r="DG137" i="1"/>
  <c r="R1015" i="4"/>
  <c r="DH137" i="1"/>
  <c r="S1015" i="4"/>
  <c r="T1015" i="4"/>
  <c r="DJ137" i="1"/>
  <c r="U1015" i="4"/>
  <c r="DK137" i="1"/>
  <c r="V1015" i="4"/>
  <c r="DM137" i="1"/>
  <c r="X1015" i="4"/>
  <c r="DN137" i="1"/>
  <c r="Y1015" i="4"/>
  <c r="E138" i="1"/>
  <c r="BG138" i="1"/>
  <c r="DI138" i="1"/>
  <c r="DG138" i="1"/>
  <c r="R1016" i="4"/>
  <c r="DH138" i="1"/>
  <c r="S1016" i="4"/>
  <c r="T1016" i="4"/>
  <c r="DJ138" i="1"/>
  <c r="U1016" i="4"/>
  <c r="DK138" i="1"/>
  <c r="V1016" i="4"/>
  <c r="DM138" i="1"/>
  <c r="X1016" i="4"/>
  <c r="DN138" i="1"/>
  <c r="Y1016" i="4"/>
  <c r="E139" i="1"/>
  <c r="BG139" i="1"/>
  <c r="DI139" i="1"/>
  <c r="DG139" i="1"/>
  <c r="R1017" i="4"/>
  <c r="DH139" i="1"/>
  <c r="S1017" i="4"/>
  <c r="T1017" i="4"/>
  <c r="DJ139" i="1"/>
  <c r="U1017" i="4"/>
  <c r="DK139" i="1"/>
  <c r="V1017" i="4"/>
  <c r="DM139" i="1"/>
  <c r="X1017" i="4"/>
  <c r="DN139" i="1"/>
  <c r="Y1017" i="4"/>
  <c r="E140" i="1"/>
  <c r="BG140" i="1"/>
  <c r="DI140" i="1"/>
  <c r="DG140" i="1"/>
  <c r="R1018" i="4"/>
  <c r="DH140" i="1"/>
  <c r="S1018" i="4"/>
  <c r="T1018" i="4"/>
  <c r="DJ140" i="1"/>
  <c r="U1018" i="4"/>
  <c r="DK140" i="1"/>
  <c r="V1018" i="4"/>
  <c r="DM140" i="1"/>
  <c r="X1018" i="4"/>
  <c r="DN140" i="1"/>
  <c r="Y1018" i="4"/>
  <c r="E141" i="1"/>
  <c r="BG141" i="1"/>
  <c r="DI141" i="1"/>
  <c r="DG141" i="1"/>
  <c r="R1019" i="4"/>
  <c r="DH141" i="1"/>
  <c r="S1019" i="4"/>
  <c r="T1019" i="4"/>
  <c r="DJ141" i="1"/>
  <c r="U1019" i="4"/>
  <c r="DK141" i="1"/>
  <c r="V1019" i="4"/>
  <c r="DM141" i="1"/>
  <c r="X1019" i="4"/>
  <c r="DN141" i="1"/>
  <c r="Y1019" i="4"/>
  <c r="E142" i="1"/>
  <c r="BG142" i="1"/>
  <c r="DI142" i="1"/>
  <c r="DG142" i="1"/>
  <c r="R1020" i="4"/>
  <c r="DH142" i="1"/>
  <c r="S1020" i="4"/>
  <c r="T1020" i="4"/>
  <c r="DJ142" i="1"/>
  <c r="U1020" i="4"/>
  <c r="DK142" i="1"/>
  <c r="V1020" i="4"/>
  <c r="DM142" i="1"/>
  <c r="X1020" i="4"/>
  <c r="DN142" i="1"/>
  <c r="Y1020" i="4"/>
  <c r="E143" i="1"/>
  <c r="BG143" i="1"/>
  <c r="DI143" i="1"/>
  <c r="DG143" i="1"/>
  <c r="R1021" i="4"/>
  <c r="DH143" i="1"/>
  <c r="S1021" i="4"/>
  <c r="T1021" i="4"/>
  <c r="DJ143" i="1"/>
  <c r="U1021" i="4"/>
  <c r="DK143" i="1"/>
  <c r="V1021" i="4"/>
  <c r="DM143" i="1"/>
  <c r="X1021" i="4"/>
  <c r="DN143" i="1"/>
  <c r="Y1021" i="4"/>
  <c r="E144" i="1"/>
  <c r="BG144" i="1"/>
  <c r="DI144" i="1"/>
  <c r="DG144" i="1"/>
  <c r="R1022" i="4"/>
  <c r="DH144" i="1"/>
  <c r="S1022" i="4"/>
  <c r="T1022" i="4"/>
  <c r="DJ144" i="1"/>
  <c r="U1022" i="4"/>
  <c r="DK144" i="1"/>
  <c r="V1022" i="4"/>
  <c r="DM144" i="1"/>
  <c r="X1022" i="4"/>
  <c r="DN144" i="1"/>
  <c r="Y1022" i="4"/>
  <c r="E145" i="1"/>
  <c r="BG145" i="1"/>
  <c r="DI145" i="1"/>
  <c r="DG145" i="1"/>
  <c r="R1023" i="4"/>
  <c r="DH145" i="1"/>
  <c r="S1023" i="4"/>
  <c r="T1023" i="4"/>
  <c r="DJ145" i="1"/>
  <c r="U1023" i="4"/>
  <c r="DK145" i="1"/>
  <c r="V1023" i="4"/>
  <c r="DM145" i="1"/>
  <c r="X1023" i="4"/>
  <c r="DN145" i="1"/>
  <c r="Y1023" i="4"/>
  <c r="E146" i="1"/>
  <c r="BG146" i="1"/>
  <c r="DI146" i="1"/>
  <c r="DG146" i="1"/>
  <c r="R1024" i="4"/>
  <c r="DH146" i="1"/>
  <c r="S1024" i="4"/>
  <c r="T1024" i="4"/>
  <c r="DJ146" i="1"/>
  <c r="U1024" i="4"/>
  <c r="DK146" i="1"/>
  <c r="V1024" i="4"/>
  <c r="DM146" i="1"/>
  <c r="X1024" i="4"/>
  <c r="DN146" i="1"/>
  <c r="Y1024" i="4"/>
  <c r="E147" i="1"/>
  <c r="BG147" i="1"/>
  <c r="DI147" i="1"/>
  <c r="DG147" i="1"/>
  <c r="R1025" i="4"/>
  <c r="DH147" i="1"/>
  <c r="S1025" i="4"/>
  <c r="T1025" i="4"/>
  <c r="DJ147" i="1"/>
  <c r="U1025" i="4"/>
  <c r="DK147" i="1"/>
  <c r="V1025" i="4"/>
  <c r="DM147" i="1"/>
  <c r="X1025" i="4"/>
  <c r="DN147" i="1"/>
  <c r="Y1025" i="4"/>
  <c r="E148" i="1"/>
  <c r="BG148" i="1"/>
  <c r="DI148" i="1"/>
  <c r="DG148" i="1"/>
  <c r="R1026" i="4"/>
  <c r="DH148" i="1"/>
  <c r="S1026" i="4"/>
  <c r="T1026" i="4"/>
  <c r="DJ148" i="1"/>
  <c r="U1026" i="4"/>
  <c r="DK148" i="1"/>
  <c r="V1026" i="4"/>
  <c r="DM148" i="1"/>
  <c r="X1026" i="4"/>
  <c r="DN148" i="1"/>
  <c r="Y1026" i="4"/>
  <c r="E149" i="1"/>
  <c r="BG149" i="1"/>
  <c r="DI149" i="1"/>
  <c r="DG149" i="1"/>
  <c r="R1027" i="4"/>
  <c r="DH149" i="1"/>
  <c r="S1027" i="4"/>
  <c r="T1027" i="4"/>
  <c r="DJ149" i="1"/>
  <c r="U1027" i="4"/>
  <c r="DK149" i="1"/>
  <c r="V1027" i="4"/>
  <c r="DM149" i="1"/>
  <c r="X1027" i="4"/>
  <c r="DN149" i="1"/>
  <c r="Y1027" i="4"/>
  <c r="E150" i="1"/>
  <c r="BG150" i="1"/>
  <c r="DI150" i="1"/>
  <c r="DG150" i="1"/>
  <c r="R1028" i="4"/>
  <c r="DH150" i="1"/>
  <c r="S1028" i="4"/>
  <c r="T1028" i="4"/>
  <c r="DJ150" i="1"/>
  <c r="U1028" i="4"/>
  <c r="DK150" i="1"/>
  <c r="V1028" i="4"/>
  <c r="DM150" i="1"/>
  <c r="X1028" i="4"/>
  <c r="DN150" i="1"/>
  <c r="Y1028" i="4"/>
  <c r="E151" i="1"/>
  <c r="BG151" i="1"/>
  <c r="DI151" i="1"/>
  <c r="DG151" i="1"/>
  <c r="R1029" i="4"/>
  <c r="DH151" i="1"/>
  <c r="S1029" i="4"/>
  <c r="T1029" i="4"/>
  <c r="DJ151" i="1"/>
  <c r="U1029" i="4"/>
  <c r="DK151" i="1"/>
  <c r="V1029" i="4"/>
  <c r="DM151" i="1"/>
  <c r="X1029" i="4"/>
  <c r="DN151" i="1"/>
  <c r="Y1029" i="4"/>
  <c r="E152" i="1"/>
  <c r="BG152" i="1"/>
  <c r="DI152" i="1"/>
  <c r="DG152" i="1"/>
  <c r="R1030" i="4"/>
  <c r="DH152" i="1"/>
  <c r="S1030" i="4"/>
  <c r="T1030" i="4"/>
  <c r="DJ152" i="1"/>
  <c r="U1030" i="4"/>
  <c r="DK152" i="1"/>
  <c r="V1030" i="4"/>
  <c r="DM152" i="1"/>
  <c r="X1030" i="4"/>
  <c r="DN152" i="1"/>
  <c r="Y1030" i="4"/>
  <c r="E153" i="1"/>
  <c r="BG153" i="1"/>
  <c r="DI153" i="1"/>
  <c r="DG153" i="1"/>
  <c r="R1031" i="4"/>
  <c r="DH153" i="1"/>
  <c r="S1031" i="4"/>
  <c r="T1031" i="4"/>
  <c r="DJ153" i="1"/>
  <c r="U1031" i="4"/>
  <c r="DK153" i="1"/>
  <c r="V1031" i="4"/>
  <c r="DM153" i="1"/>
  <c r="X1031" i="4"/>
  <c r="DN153" i="1"/>
  <c r="Y1031" i="4"/>
  <c r="E154" i="1"/>
  <c r="BG154" i="1"/>
  <c r="DI154" i="1"/>
  <c r="DG154" i="1"/>
  <c r="R1032" i="4"/>
  <c r="DH154" i="1"/>
  <c r="S1032" i="4"/>
  <c r="T1032" i="4"/>
  <c r="DJ154" i="1"/>
  <c r="U1032" i="4"/>
  <c r="DK154" i="1"/>
  <c r="V1032" i="4"/>
  <c r="DM154" i="1"/>
  <c r="X1032" i="4"/>
  <c r="DN154" i="1"/>
  <c r="Y1032" i="4"/>
  <c r="E155" i="1"/>
  <c r="BG155" i="1"/>
  <c r="DI155" i="1"/>
  <c r="DG155" i="1"/>
  <c r="R1033" i="4"/>
  <c r="DH155" i="1"/>
  <c r="S1033" i="4"/>
  <c r="T1033" i="4"/>
  <c r="DJ155" i="1"/>
  <c r="U1033" i="4"/>
  <c r="DK155" i="1"/>
  <c r="V1033" i="4"/>
  <c r="DM155" i="1"/>
  <c r="X1033" i="4"/>
  <c r="DN155" i="1"/>
  <c r="Y1033" i="4"/>
  <c r="E156" i="1"/>
  <c r="BG156" i="1"/>
  <c r="DI156" i="1"/>
  <c r="DG156" i="1"/>
  <c r="R1034" i="4"/>
  <c r="DH156" i="1"/>
  <c r="S1034" i="4"/>
  <c r="T1034" i="4"/>
  <c r="DJ156" i="1"/>
  <c r="U1034" i="4"/>
  <c r="DK156" i="1"/>
  <c r="V1034" i="4"/>
  <c r="DM156" i="1"/>
  <c r="X1034" i="4"/>
  <c r="DN156" i="1"/>
  <c r="Y1034" i="4"/>
  <c r="E157" i="1"/>
  <c r="BG157" i="1"/>
  <c r="DI157" i="1"/>
  <c r="DG157" i="1"/>
  <c r="R1035" i="4"/>
  <c r="DH157" i="1"/>
  <c r="S1035" i="4"/>
  <c r="T1035" i="4"/>
  <c r="DJ157" i="1"/>
  <c r="U1035" i="4"/>
  <c r="DK157" i="1"/>
  <c r="V1035" i="4"/>
  <c r="DM157" i="1"/>
  <c r="X1035" i="4"/>
  <c r="DN157" i="1"/>
  <c r="Y1035" i="4"/>
  <c r="E158" i="1"/>
  <c r="BG158" i="1"/>
  <c r="DI158" i="1"/>
  <c r="DG158" i="1"/>
  <c r="R1036" i="4"/>
  <c r="DH158" i="1"/>
  <c r="S1036" i="4"/>
  <c r="T1036" i="4"/>
  <c r="DJ158" i="1"/>
  <c r="U1036" i="4"/>
  <c r="DK158" i="1"/>
  <c r="V1036" i="4"/>
  <c r="DM158" i="1"/>
  <c r="X1036" i="4"/>
  <c r="DN158" i="1"/>
  <c r="Y1036" i="4"/>
  <c r="E159" i="1"/>
  <c r="BG159" i="1"/>
  <c r="DI159" i="1"/>
  <c r="DG159" i="1"/>
  <c r="R1037" i="4"/>
  <c r="DH159" i="1"/>
  <c r="S1037" i="4"/>
  <c r="T1037" i="4"/>
  <c r="DJ159" i="1"/>
  <c r="U1037" i="4"/>
  <c r="DK159" i="1"/>
  <c r="V1037" i="4"/>
  <c r="DM159" i="1"/>
  <c r="X1037" i="4"/>
  <c r="DN159" i="1"/>
  <c r="Y1037" i="4"/>
  <c r="E160" i="1"/>
  <c r="BG160" i="1"/>
  <c r="DI160" i="1"/>
  <c r="DG160" i="1"/>
  <c r="R1038" i="4"/>
  <c r="DH160" i="1"/>
  <c r="S1038" i="4"/>
  <c r="T1038" i="4"/>
  <c r="DJ160" i="1"/>
  <c r="U1038" i="4"/>
  <c r="DK160" i="1"/>
  <c r="V1038" i="4"/>
  <c r="DM160" i="1"/>
  <c r="X1038" i="4"/>
  <c r="DN160" i="1"/>
  <c r="Y1038" i="4"/>
  <c r="E161" i="1"/>
  <c r="BG161" i="1"/>
  <c r="DI161" i="1"/>
  <c r="DG161" i="1"/>
  <c r="R1039" i="4"/>
  <c r="DH161" i="1"/>
  <c r="S1039" i="4"/>
  <c r="T1039" i="4"/>
  <c r="DJ161" i="1"/>
  <c r="U1039" i="4"/>
  <c r="DK161" i="1"/>
  <c r="V1039" i="4"/>
  <c r="DM161" i="1"/>
  <c r="X1039" i="4"/>
  <c r="DN161" i="1"/>
  <c r="Y1039" i="4"/>
  <c r="E162" i="1"/>
  <c r="BG162" i="1"/>
  <c r="DI162" i="1"/>
  <c r="DG162" i="1"/>
  <c r="R1040" i="4"/>
  <c r="DH162" i="1"/>
  <c r="S1040" i="4"/>
  <c r="T1040" i="4"/>
  <c r="DJ162" i="1"/>
  <c r="U1040" i="4"/>
  <c r="DK162" i="1"/>
  <c r="V1040" i="4"/>
  <c r="DM162" i="1"/>
  <c r="X1040" i="4"/>
  <c r="DN162" i="1"/>
  <c r="Y1040" i="4"/>
  <c r="E163" i="1"/>
  <c r="BG163" i="1"/>
  <c r="DI163" i="1"/>
  <c r="DG163" i="1"/>
  <c r="R1041" i="4"/>
  <c r="DH163" i="1"/>
  <c r="S1041" i="4"/>
  <c r="T1041" i="4"/>
  <c r="DJ163" i="1"/>
  <c r="U1041" i="4"/>
  <c r="DK163" i="1"/>
  <c r="V1041" i="4"/>
  <c r="DM163" i="1"/>
  <c r="X1041" i="4"/>
  <c r="DN163" i="1"/>
  <c r="Y1041" i="4"/>
  <c r="E164" i="1"/>
  <c r="BG164" i="1"/>
  <c r="DI164" i="1"/>
  <c r="DG164" i="1"/>
  <c r="R1042" i="4"/>
  <c r="DH164" i="1"/>
  <c r="S1042" i="4"/>
  <c r="T1042" i="4"/>
  <c r="DJ164" i="1"/>
  <c r="U1042" i="4"/>
  <c r="DK164" i="1"/>
  <c r="V1042" i="4"/>
  <c r="DM164" i="1"/>
  <c r="X1042" i="4"/>
  <c r="DN164" i="1"/>
  <c r="Y1042" i="4"/>
  <c r="E165" i="1"/>
  <c r="BG165" i="1"/>
  <c r="DI165" i="1"/>
  <c r="DG165" i="1"/>
  <c r="R1043" i="4"/>
  <c r="DH165" i="1"/>
  <c r="S1043" i="4"/>
  <c r="T1043" i="4"/>
  <c r="DJ165" i="1"/>
  <c r="U1043" i="4"/>
  <c r="DK165" i="1"/>
  <c r="V1043" i="4"/>
  <c r="DM165" i="1"/>
  <c r="X1043" i="4"/>
  <c r="DN165" i="1"/>
  <c r="Y1043" i="4"/>
  <c r="E166" i="1"/>
  <c r="BG166" i="1"/>
  <c r="DI166" i="1"/>
  <c r="DG166" i="1"/>
  <c r="R1044" i="4"/>
  <c r="DH166" i="1"/>
  <c r="S1044" i="4"/>
  <c r="T1044" i="4"/>
  <c r="DJ166" i="1"/>
  <c r="U1044" i="4"/>
  <c r="DK166" i="1"/>
  <c r="V1044" i="4"/>
  <c r="DM166" i="1"/>
  <c r="X1044" i="4"/>
  <c r="DN166" i="1"/>
  <c r="Y1044" i="4"/>
  <c r="E167" i="1"/>
  <c r="BG167" i="1"/>
  <c r="DI167" i="1"/>
  <c r="DG167" i="1"/>
  <c r="R1045" i="4"/>
  <c r="DH167" i="1"/>
  <c r="S1045" i="4"/>
  <c r="T1045" i="4"/>
  <c r="DJ167" i="1"/>
  <c r="U1045" i="4"/>
  <c r="DK167" i="1"/>
  <c r="V1045" i="4"/>
  <c r="DM167" i="1"/>
  <c r="X1045" i="4"/>
  <c r="DN167" i="1"/>
  <c r="Y1045" i="4"/>
  <c r="E168" i="1"/>
  <c r="BG168" i="1"/>
  <c r="DI168" i="1"/>
  <c r="DG168" i="1"/>
  <c r="R1046" i="4"/>
  <c r="DH168" i="1"/>
  <c r="S1046" i="4"/>
  <c r="T1046" i="4"/>
  <c r="DJ168" i="1"/>
  <c r="U1046" i="4"/>
  <c r="DK168" i="1"/>
  <c r="V1046" i="4"/>
  <c r="DM168" i="1"/>
  <c r="X1046" i="4"/>
  <c r="DN168" i="1"/>
  <c r="Y1046" i="4"/>
  <c r="E169" i="1"/>
  <c r="BG169" i="1"/>
  <c r="DI169" i="1"/>
  <c r="DG169" i="1"/>
  <c r="R1047" i="4"/>
  <c r="DH169" i="1"/>
  <c r="S1047" i="4"/>
  <c r="T1047" i="4"/>
  <c r="DJ169" i="1"/>
  <c r="U1047" i="4"/>
  <c r="DK169" i="1"/>
  <c r="V1047" i="4"/>
  <c r="DM169" i="1"/>
  <c r="X1047" i="4"/>
  <c r="DN169" i="1"/>
  <c r="Y1047" i="4"/>
  <c r="E170" i="1"/>
  <c r="BG170" i="1"/>
  <c r="DI170" i="1"/>
  <c r="DG170" i="1"/>
  <c r="R1048" i="4"/>
  <c r="DH170" i="1"/>
  <c r="S1048" i="4"/>
  <c r="T1048" i="4"/>
  <c r="DJ170" i="1"/>
  <c r="U1048" i="4"/>
  <c r="DK170" i="1"/>
  <c r="V1048" i="4"/>
  <c r="DM170" i="1"/>
  <c r="X1048" i="4"/>
  <c r="DN170" i="1"/>
  <c r="Y1048" i="4"/>
  <c r="E171" i="1"/>
  <c r="BG171" i="1"/>
  <c r="DI171" i="1"/>
  <c r="DG171" i="1"/>
  <c r="R1049" i="4"/>
  <c r="DH171" i="1"/>
  <c r="S1049" i="4"/>
  <c r="T1049" i="4"/>
  <c r="DJ171" i="1"/>
  <c r="U1049" i="4"/>
  <c r="DK171" i="1"/>
  <c r="V1049" i="4"/>
  <c r="DM171" i="1"/>
  <c r="X1049" i="4"/>
  <c r="DN171" i="1"/>
  <c r="Y1049" i="4"/>
  <c r="E172" i="1"/>
  <c r="BG172" i="1"/>
  <c r="DI172" i="1"/>
  <c r="DG172" i="1"/>
  <c r="R1050" i="4"/>
  <c r="DH172" i="1"/>
  <c r="S1050" i="4"/>
  <c r="T1050" i="4"/>
  <c r="DJ172" i="1"/>
  <c r="U1050" i="4"/>
  <c r="DK172" i="1"/>
  <c r="V1050" i="4"/>
  <c r="DM172" i="1"/>
  <c r="X1050" i="4"/>
  <c r="DN172" i="1"/>
  <c r="Y1050" i="4"/>
  <c r="E173" i="1"/>
  <c r="BG173" i="1"/>
  <c r="DI173" i="1"/>
  <c r="DG173" i="1"/>
  <c r="R1051" i="4"/>
  <c r="DH173" i="1"/>
  <c r="S1051" i="4"/>
  <c r="T1051" i="4"/>
  <c r="DJ173" i="1"/>
  <c r="U1051" i="4"/>
  <c r="DK173" i="1"/>
  <c r="V1051" i="4"/>
  <c r="DM173" i="1"/>
  <c r="X1051" i="4"/>
  <c r="DN173" i="1"/>
  <c r="Y1051" i="4"/>
  <c r="E174" i="1"/>
  <c r="BG174" i="1"/>
  <c r="DI174" i="1"/>
  <c r="DG174" i="1"/>
  <c r="R1052" i="4"/>
  <c r="DH174" i="1"/>
  <c r="S1052" i="4"/>
  <c r="T1052" i="4"/>
  <c r="DJ174" i="1"/>
  <c r="U1052" i="4"/>
  <c r="DK174" i="1"/>
  <c r="V1052" i="4"/>
  <c r="DM174" i="1"/>
  <c r="X1052" i="4"/>
  <c r="DN174" i="1"/>
  <c r="Y1052" i="4"/>
  <c r="E175" i="1"/>
  <c r="BG175" i="1"/>
  <c r="DI175" i="1"/>
  <c r="DG175" i="1"/>
  <c r="R1053" i="4"/>
  <c r="DH175" i="1"/>
  <c r="S1053" i="4"/>
  <c r="T1053" i="4"/>
  <c r="DJ175" i="1"/>
  <c r="U1053" i="4"/>
  <c r="DK175" i="1"/>
  <c r="V1053" i="4"/>
  <c r="DM175" i="1"/>
  <c r="X1053" i="4"/>
  <c r="DN175" i="1"/>
  <c r="Y1053" i="4"/>
  <c r="E176" i="1"/>
  <c r="BG176" i="1"/>
  <c r="DI176" i="1"/>
  <c r="DG176" i="1"/>
  <c r="R1054" i="4"/>
  <c r="DH176" i="1"/>
  <c r="S1054" i="4"/>
  <c r="T1054" i="4"/>
  <c r="DJ176" i="1"/>
  <c r="U1054" i="4"/>
  <c r="DK176" i="1"/>
  <c r="V1054" i="4"/>
  <c r="DM176" i="1"/>
  <c r="X1054" i="4"/>
  <c r="DN176" i="1"/>
  <c r="Y1054" i="4"/>
  <c r="E177" i="1"/>
  <c r="BG177" i="1"/>
  <c r="DI177" i="1"/>
  <c r="DG177" i="1"/>
  <c r="R1055" i="4"/>
  <c r="DH177" i="1"/>
  <c r="S1055" i="4"/>
  <c r="T1055" i="4"/>
  <c r="DJ177" i="1"/>
  <c r="U1055" i="4"/>
  <c r="DK177" i="1"/>
  <c r="V1055" i="4"/>
  <c r="DM177" i="1"/>
  <c r="X1055" i="4"/>
  <c r="DN177" i="1"/>
  <c r="Y1055" i="4"/>
  <c r="E178" i="1"/>
  <c r="BG178" i="1"/>
  <c r="DI178" i="1"/>
  <c r="DG178" i="1"/>
  <c r="R1056" i="4"/>
  <c r="DH178" i="1"/>
  <c r="S1056" i="4"/>
  <c r="T1056" i="4"/>
  <c r="DJ178" i="1"/>
  <c r="U1056" i="4"/>
  <c r="DK178" i="1"/>
  <c r="V1056" i="4"/>
  <c r="DM178" i="1"/>
  <c r="X1056" i="4"/>
  <c r="DN178" i="1"/>
  <c r="Y1056" i="4"/>
  <c r="E179" i="1"/>
  <c r="BG179" i="1"/>
  <c r="DI179" i="1"/>
  <c r="DG179" i="1"/>
  <c r="R1057" i="4"/>
  <c r="DH179" i="1"/>
  <c r="S1057" i="4"/>
  <c r="T1057" i="4"/>
  <c r="DJ179" i="1"/>
  <c r="U1057" i="4"/>
  <c r="DK179" i="1"/>
  <c r="V1057" i="4"/>
  <c r="DM179" i="1"/>
  <c r="X1057" i="4"/>
  <c r="DN179" i="1"/>
  <c r="Y1057" i="4"/>
  <c r="E180" i="1"/>
  <c r="BG180" i="1"/>
  <c r="DI180" i="1"/>
  <c r="DG180" i="1"/>
  <c r="R1058" i="4"/>
  <c r="DH180" i="1"/>
  <c r="S1058" i="4"/>
  <c r="T1058" i="4"/>
  <c r="DJ180" i="1"/>
  <c r="U1058" i="4"/>
  <c r="DK180" i="1"/>
  <c r="V1058" i="4"/>
  <c r="DM180" i="1"/>
  <c r="X1058" i="4"/>
  <c r="DN180" i="1"/>
  <c r="Y1058" i="4"/>
  <c r="E181" i="1"/>
  <c r="BG181" i="1"/>
  <c r="DI181" i="1"/>
  <c r="DG181" i="1"/>
  <c r="R1059" i="4"/>
  <c r="DH181" i="1"/>
  <c r="S1059" i="4"/>
  <c r="T1059" i="4"/>
  <c r="DJ181" i="1"/>
  <c r="U1059" i="4"/>
  <c r="DK181" i="1"/>
  <c r="V1059" i="4"/>
  <c r="DM181" i="1"/>
  <c r="X1059" i="4"/>
  <c r="DN181" i="1"/>
  <c r="Y1059" i="4"/>
  <c r="E182" i="1"/>
  <c r="BG182" i="1"/>
  <c r="DI182" i="1"/>
  <c r="DG182" i="1"/>
  <c r="R1060" i="4"/>
  <c r="DH182" i="1"/>
  <c r="S1060" i="4"/>
  <c r="T1060" i="4"/>
  <c r="DJ182" i="1"/>
  <c r="U1060" i="4"/>
  <c r="DK182" i="1"/>
  <c r="V1060" i="4"/>
  <c r="DM182" i="1"/>
  <c r="X1060" i="4"/>
  <c r="DN182" i="1"/>
  <c r="Y1060" i="4"/>
  <c r="E183" i="1"/>
  <c r="BG183" i="1"/>
  <c r="DI183" i="1"/>
  <c r="DG183" i="1"/>
  <c r="R1061" i="4"/>
  <c r="DH183" i="1"/>
  <c r="S1061" i="4"/>
  <c r="T1061" i="4"/>
  <c r="DJ183" i="1"/>
  <c r="U1061" i="4"/>
  <c r="DK183" i="1"/>
  <c r="V1061" i="4"/>
  <c r="DM183" i="1"/>
  <c r="X1061" i="4"/>
  <c r="DN183" i="1"/>
  <c r="Y1061" i="4"/>
  <c r="E184" i="1"/>
  <c r="BG184" i="1"/>
  <c r="DI184" i="1"/>
  <c r="DG184" i="1"/>
  <c r="R1062" i="4"/>
  <c r="DH184" i="1"/>
  <c r="S1062" i="4"/>
  <c r="T1062" i="4"/>
  <c r="DJ184" i="1"/>
  <c r="U1062" i="4"/>
  <c r="DK184" i="1"/>
  <c r="V1062" i="4"/>
  <c r="DM184" i="1"/>
  <c r="X1062" i="4"/>
  <c r="DN184" i="1"/>
  <c r="Y1062" i="4"/>
  <c r="E185" i="1"/>
  <c r="BG185" i="1"/>
  <c r="DI185" i="1"/>
  <c r="DG185" i="1"/>
  <c r="R1063" i="4"/>
  <c r="DH185" i="1"/>
  <c r="S1063" i="4"/>
  <c r="T1063" i="4"/>
  <c r="DJ185" i="1"/>
  <c r="U1063" i="4"/>
  <c r="DK185" i="1"/>
  <c r="V1063" i="4"/>
  <c r="DM185" i="1"/>
  <c r="X1063" i="4"/>
  <c r="DN185" i="1"/>
  <c r="Y1063" i="4"/>
  <c r="E186" i="1"/>
  <c r="BG186" i="1"/>
  <c r="DI186" i="1"/>
  <c r="DG186" i="1"/>
  <c r="R1064" i="4"/>
  <c r="DH186" i="1"/>
  <c r="S1064" i="4"/>
  <c r="T1064" i="4"/>
  <c r="DJ186" i="1"/>
  <c r="U1064" i="4"/>
  <c r="DK186" i="1"/>
  <c r="V1064" i="4"/>
  <c r="DM186" i="1"/>
  <c r="X1064" i="4"/>
  <c r="DN186" i="1"/>
  <c r="Y1064" i="4"/>
  <c r="E187" i="1"/>
  <c r="BG187" i="1"/>
  <c r="DI187" i="1"/>
  <c r="DG187" i="1"/>
  <c r="R1065" i="4"/>
  <c r="DH187" i="1"/>
  <c r="S1065" i="4"/>
  <c r="T1065" i="4"/>
  <c r="DJ187" i="1"/>
  <c r="U1065" i="4"/>
  <c r="DK187" i="1"/>
  <c r="V1065" i="4"/>
  <c r="DM187" i="1"/>
  <c r="X1065" i="4"/>
  <c r="DN187" i="1"/>
  <c r="Y1065" i="4"/>
  <c r="E188" i="1"/>
  <c r="BG188" i="1"/>
  <c r="DI188" i="1"/>
  <c r="DG188" i="1"/>
  <c r="R1066" i="4"/>
  <c r="DH188" i="1"/>
  <c r="S1066" i="4"/>
  <c r="T1066" i="4"/>
  <c r="DJ188" i="1"/>
  <c r="U1066" i="4"/>
  <c r="DK188" i="1"/>
  <c r="V1066" i="4"/>
  <c r="DM188" i="1"/>
  <c r="X1066" i="4"/>
  <c r="DN188" i="1"/>
  <c r="Y1066" i="4"/>
  <c r="E189" i="1"/>
  <c r="BG189" i="1"/>
  <c r="DI189" i="1"/>
  <c r="DG189" i="1"/>
  <c r="R1067" i="4"/>
  <c r="DH189" i="1"/>
  <c r="S1067" i="4"/>
  <c r="T1067" i="4"/>
  <c r="DJ189" i="1"/>
  <c r="U1067" i="4"/>
  <c r="DK189" i="1"/>
  <c r="V1067" i="4"/>
  <c r="DM189" i="1"/>
  <c r="X1067" i="4"/>
  <c r="DN189" i="1"/>
  <c r="Y1067" i="4"/>
  <c r="E190" i="1"/>
  <c r="BG190" i="1"/>
  <c r="DI190" i="1"/>
  <c r="DG190" i="1"/>
  <c r="R1068" i="4"/>
  <c r="DH190" i="1"/>
  <c r="S1068" i="4"/>
  <c r="T1068" i="4"/>
  <c r="DJ190" i="1"/>
  <c r="U1068" i="4"/>
  <c r="DK190" i="1"/>
  <c r="V1068" i="4"/>
  <c r="DM190" i="1"/>
  <c r="X1068" i="4"/>
  <c r="DN190" i="1"/>
  <c r="Y1068" i="4"/>
  <c r="E191" i="1"/>
  <c r="BG191" i="1"/>
  <c r="DI191" i="1"/>
  <c r="DG191" i="1"/>
  <c r="R1069" i="4"/>
  <c r="DH191" i="1"/>
  <c r="S1069" i="4"/>
  <c r="T1069" i="4"/>
  <c r="DJ191" i="1"/>
  <c r="U1069" i="4"/>
  <c r="DK191" i="1"/>
  <c r="V1069" i="4"/>
  <c r="DM191" i="1"/>
  <c r="X1069" i="4"/>
  <c r="DN191" i="1"/>
  <c r="Y1069" i="4"/>
  <c r="E192" i="1"/>
  <c r="BG192" i="1"/>
  <c r="DI192" i="1"/>
  <c r="DG192" i="1"/>
  <c r="R1070" i="4"/>
  <c r="DH192" i="1"/>
  <c r="S1070" i="4"/>
  <c r="T1070" i="4"/>
  <c r="DJ192" i="1"/>
  <c r="U1070" i="4"/>
  <c r="DK192" i="1"/>
  <c r="V1070" i="4"/>
  <c r="DM192" i="1"/>
  <c r="X1070" i="4"/>
  <c r="DN192" i="1"/>
  <c r="Y1070" i="4"/>
  <c r="E193" i="1"/>
  <c r="BG193" i="1"/>
  <c r="DI193" i="1"/>
  <c r="DG193" i="1"/>
  <c r="R1071" i="4"/>
  <c r="DH193" i="1"/>
  <c r="S1071" i="4"/>
  <c r="T1071" i="4"/>
  <c r="DJ193" i="1"/>
  <c r="U1071" i="4"/>
  <c r="DK193" i="1"/>
  <c r="V1071" i="4"/>
  <c r="DM193" i="1"/>
  <c r="X1071" i="4"/>
  <c r="DN193" i="1"/>
  <c r="Y1071" i="4"/>
  <c r="E194" i="1"/>
  <c r="BG194" i="1"/>
  <c r="DI194" i="1"/>
  <c r="DG194" i="1"/>
  <c r="R1072" i="4"/>
  <c r="DH194" i="1"/>
  <c r="S1072" i="4"/>
  <c r="T1072" i="4"/>
  <c r="DJ194" i="1"/>
  <c r="U1072" i="4"/>
  <c r="DK194" i="1"/>
  <c r="V1072" i="4"/>
  <c r="DM194" i="1"/>
  <c r="X1072" i="4"/>
  <c r="DN194" i="1"/>
  <c r="Y1072" i="4"/>
  <c r="E195" i="1"/>
  <c r="BG195" i="1"/>
  <c r="DI195" i="1"/>
  <c r="DG195" i="1"/>
  <c r="R1073" i="4"/>
  <c r="DH195" i="1"/>
  <c r="S1073" i="4"/>
  <c r="T1073" i="4"/>
  <c r="DJ195" i="1"/>
  <c r="U1073" i="4"/>
  <c r="DK195" i="1"/>
  <c r="V1073" i="4"/>
  <c r="DM195" i="1"/>
  <c r="X1073" i="4"/>
  <c r="DN195" i="1"/>
  <c r="Y1073" i="4"/>
  <c r="E196" i="1"/>
  <c r="BG196" i="1"/>
  <c r="DI196" i="1"/>
  <c r="DG196" i="1"/>
  <c r="R1074" i="4"/>
  <c r="DH196" i="1"/>
  <c r="S1074" i="4"/>
  <c r="T1074" i="4"/>
  <c r="DJ196" i="1"/>
  <c r="U1074" i="4"/>
  <c r="DK196" i="1"/>
  <c r="V1074" i="4"/>
  <c r="DM196" i="1"/>
  <c r="X1074" i="4"/>
  <c r="DN196" i="1"/>
  <c r="Y1074" i="4"/>
  <c r="E197" i="1"/>
  <c r="BG197" i="1"/>
  <c r="DI197" i="1"/>
  <c r="DG197" i="1"/>
  <c r="R1075" i="4"/>
  <c r="DH197" i="1"/>
  <c r="S1075" i="4"/>
  <c r="T1075" i="4"/>
  <c r="DJ197" i="1"/>
  <c r="U1075" i="4"/>
  <c r="DK197" i="1"/>
  <c r="V1075" i="4"/>
  <c r="DM197" i="1"/>
  <c r="X1075" i="4"/>
  <c r="DN197" i="1"/>
  <c r="Y1075" i="4"/>
  <c r="E198" i="1"/>
  <c r="BG198" i="1"/>
  <c r="DI198" i="1"/>
  <c r="DG198" i="1"/>
  <c r="R1076" i="4"/>
  <c r="DH198" i="1"/>
  <c r="S1076" i="4"/>
  <c r="T1076" i="4"/>
  <c r="DJ198" i="1"/>
  <c r="U1076" i="4"/>
  <c r="DK198" i="1"/>
  <c r="V1076" i="4"/>
  <c r="DM198" i="1"/>
  <c r="X1076" i="4"/>
  <c r="DN198" i="1"/>
  <c r="Y1076" i="4"/>
  <c r="E199" i="1"/>
  <c r="BG199" i="1"/>
  <c r="DI199" i="1"/>
  <c r="DG199" i="1"/>
  <c r="R1077" i="4"/>
  <c r="DH199" i="1"/>
  <c r="S1077" i="4"/>
  <c r="T1077" i="4"/>
  <c r="DJ199" i="1"/>
  <c r="U1077" i="4"/>
  <c r="DK199" i="1"/>
  <c r="V1077" i="4"/>
  <c r="DM199" i="1"/>
  <c r="X1077" i="4"/>
  <c r="DN199" i="1"/>
  <c r="Y1077" i="4"/>
  <c r="E200" i="1"/>
  <c r="BG200" i="1"/>
  <c r="DI200" i="1"/>
  <c r="DG200" i="1"/>
  <c r="R1078" i="4"/>
  <c r="DH200" i="1"/>
  <c r="S1078" i="4"/>
  <c r="T1078" i="4"/>
  <c r="DJ200" i="1"/>
  <c r="U1078" i="4"/>
  <c r="DK200" i="1"/>
  <c r="V1078" i="4"/>
  <c r="DM200" i="1"/>
  <c r="X1078" i="4"/>
  <c r="DN200" i="1"/>
  <c r="Y1078" i="4"/>
  <c r="E201" i="1"/>
  <c r="BG201" i="1"/>
  <c r="DI201" i="1"/>
  <c r="DG201" i="1"/>
  <c r="R1079" i="4"/>
  <c r="DH201" i="1"/>
  <c r="S1079" i="4"/>
  <c r="T1079" i="4"/>
  <c r="DJ201" i="1"/>
  <c r="U1079" i="4"/>
  <c r="DK201" i="1"/>
  <c r="V1079" i="4"/>
  <c r="DM201" i="1"/>
  <c r="X1079" i="4"/>
  <c r="DN201" i="1"/>
  <c r="Y1079" i="4"/>
  <c r="E202" i="1"/>
  <c r="BG202" i="1"/>
  <c r="DI202" i="1"/>
  <c r="DG202" i="1"/>
  <c r="R1080" i="4"/>
  <c r="DH202" i="1"/>
  <c r="S1080" i="4"/>
  <c r="T1080" i="4"/>
  <c r="DJ202" i="1"/>
  <c r="U1080" i="4"/>
  <c r="DK202" i="1"/>
  <c r="V1080" i="4"/>
  <c r="DM202" i="1"/>
  <c r="X1080" i="4"/>
  <c r="DN202" i="1"/>
  <c r="Y1080" i="4"/>
  <c r="E203" i="1"/>
  <c r="BG203" i="1"/>
  <c r="DI203" i="1"/>
  <c r="DG203" i="1"/>
  <c r="R1081" i="4"/>
  <c r="DH203" i="1"/>
  <c r="S1081" i="4"/>
  <c r="T1081" i="4"/>
  <c r="DJ203" i="1"/>
  <c r="U1081" i="4"/>
  <c r="DK203" i="1"/>
  <c r="V1081" i="4"/>
  <c r="DM203" i="1"/>
  <c r="X1081" i="4"/>
  <c r="DN203" i="1"/>
  <c r="Y1081" i="4"/>
  <c r="E204" i="1"/>
  <c r="BG204" i="1"/>
  <c r="DI204" i="1"/>
  <c r="DG204" i="1"/>
  <c r="R1082" i="4"/>
  <c r="DH204" i="1"/>
  <c r="S1082" i="4"/>
  <c r="T1082" i="4"/>
  <c r="DJ204" i="1"/>
  <c r="U1082" i="4"/>
  <c r="DK204" i="1"/>
  <c r="V1082" i="4"/>
  <c r="DM204" i="1"/>
  <c r="X1082" i="4"/>
  <c r="DN204" i="1"/>
  <c r="Y1082" i="4"/>
  <c r="E205" i="1"/>
  <c r="BG205" i="1"/>
  <c r="DI205" i="1"/>
  <c r="DG205" i="1"/>
  <c r="R1083" i="4"/>
  <c r="DH205" i="1"/>
  <c r="S1083" i="4"/>
  <c r="T1083" i="4"/>
  <c r="DJ205" i="1"/>
  <c r="U1083" i="4"/>
  <c r="DK205" i="1"/>
  <c r="V1083" i="4"/>
  <c r="DM205" i="1"/>
  <c r="X1083" i="4"/>
  <c r="DN205" i="1"/>
  <c r="Y1083" i="4"/>
  <c r="E206" i="1"/>
  <c r="BG206" i="1"/>
  <c r="DI206" i="1"/>
  <c r="DG206" i="1"/>
  <c r="R1084" i="4"/>
  <c r="DH206" i="1"/>
  <c r="S1084" i="4"/>
  <c r="T1084" i="4"/>
  <c r="DJ206" i="1"/>
  <c r="U1084" i="4"/>
  <c r="DK206" i="1"/>
  <c r="V1084" i="4"/>
  <c r="DM206" i="1"/>
  <c r="X1084" i="4"/>
  <c r="DN206" i="1"/>
  <c r="Y1084" i="4"/>
  <c r="E207" i="1"/>
  <c r="BG207" i="1"/>
  <c r="DI207" i="1"/>
  <c r="DG207" i="1"/>
  <c r="R1085" i="4"/>
  <c r="DH207" i="1"/>
  <c r="S1085" i="4"/>
  <c r="T1085" i="4"/>
  <c r="DJ207" i="1"/>
  <c r="U1085" i="4"/>
  <c r="DK207" i="1"/>
  <c r="V1085" i="4"/>
  <c r="DM207" i="1"/>
  <c r="X1085" i="4"/>
  <c r="DN207" i="1"/>
  <c r="Y1085" i="4"/>
  <c r="E208" i="1"/>
  <c r="BG208" i="1"/>
  <c r="DI208" i="1"/>
  <c r="DG208" i="1"/>
  <c r="R1086" i="4"/>
  <c r="DH208" i="1"/>
  <c r="S1086" i="4"/>
  <c r="T1086" i="4"/>
  <c r="DJ208" i="1"/>
  <c r="U1086" i="4"/>
  <c r="DK208" i="1"/>
  <c r="V1086" i="4"/>
  <c r="DM208" i="1"/>
  <c r="X1086" i="4"/>
  <c r="DN208" i="1"/>
  <c r="Y1086" i="4"/>
  <c r="E209" i="1"/>
  <c r="BG209" i="1"/>
  <c r="DI209" i="1"/>
  <c r="DG209" i="1"/>
  <c r="R1087" i="4"/>
  <c r="DH209" i="1"/>
  <c r="S1087" i="4"/>
  <c r="T1087" i="4"/>
  <c r="DJ209" i="1"/>
  <c r="U1087" i="4"/>
  <c r="DK209" i="1"/>
  <c r="V1087" i="4"/>
  <c r="DM209" i="1"/>
  <c r="X1087" i="4"/>
  <c r="DN209" i="1"/>
  <c r="Y1087" i="4"/>
  <c r="E210" i="1"/>
  <c r="BG210" i="1"/>
  <c r="DI210" i="1"/>
  <c r="DG210" i="1"/>
  <c r="R1088" i="4"/>
  <c r="DH210" i="1"/>
  <c r="S1088" i="4"/>
  <c r="T1088" i="4"/>
  <c r="DJ210" i="1"/>
  <c r="U1088" i="4"/>
  <c r="DK210" i="1"/>
  <c r="V1088" i="4"/>
  <c r="DM210" i="1"/>
  <c r="X1088" i="4"/>
  <c r="DN210" i="1"/>
  <c r="Y1088" i="4"/>
  <c r="E211" i="1"/>
  <c r="BG211" i="1"/>
  <c r="DI211" i="1"/>
  <c r="DG211" i="1"/>
  <c r="R1089" i="4"/>
  <c r="DH211" i="1"/>
  <c r="S1089" i="4"/>
  <c r="T1089" i="4"/>
  <c r="DJ211" i="1"/>
  <c r="U1089" i="4"/>
  <c r="DK211" i="1"/>
  <c r="V1089" i="4"/>
  <c r="DM211" i="1"/>
  <c r="X1089" i="4"/>
  <c r="DN211" i="1"/>
  <c r="Y1089" i="4"/>
  <c r="E212" i="1"/>
  <c r="BG212" i="1"/>
  <c r="DI212" i="1"/>
  <c r="DG212" i="1"/>
  <c r="R1090" i="4"/>
  <c r="DH212" i="1"/>
  <c r="S1090" i="4"/>
  <c r="T1090" i="4"/>
  <c r="DJ212" i="1"/>
  <c r="U1090" i="4"/>
  <c r="DK212" i="1"/>
  <c r="V1090" i="4"/>
  <c r="DM212" i="1"/>
  <c r="X1090" i="4"/>
  <c r="DN212" i="1"/>
  <c r="Y1090" i="4"/>
  <c r="E213" i="1"/>
  <c r="BG213" i="1"/>
  <c r="DI213" i="1"/>
  <c r="DG213" i="1"/>
  <c r="R1091" i="4"/>
  <c r="DH213" i="1"/>
  <c r="S1091" i="4"/>
  <c r="T1091" i="4"/>
  <c r="DJ213" i="1"/>
  <c r="U1091" i="4"/>
  <c r="DK213" i="1"/>
  <c r="V1091" i="4"/>
  <c r="DM213" i="1"/>
  <c r="X1091" i="4"/>
  <c r="DN213" i="1"/>
  <c r="Y1091" i="4"/>
  <c r="E214" i="1"/>
  <c r="BG214" i="1"/>
  <c r="DI214" i="1"/>
  <c r="DG214" i="1"/>
  <c r="R1092" i="4"/>
  <c r="DH214" i="1"/>
  <c r="S1092" i="4"/>
  <c r="T1092" i="4"/>
  <c r="DJ214" i="1"/>
  <c r="U1092" i="4"/>
  <c r="DK214" i="1"/>
  <c r="V1092" i="4"/>
  <c r="DM214" i="1"/>
  <c r="X1092" i="4"/>
  <c r="DN214" i="1"/>
  <c r="Y1092" i="4"/>
  <c r="E215" i="1"/>
  <c r="BG215" i="1"/>
  <c r="DI215" i="1"/>
  <c r="DG215" i="1"/>
  <c r="R1093" i="4"/>
  <c r="DH215" i="1"/>
  <c r="S1093" i="4"/>
  <c r="T1093" i="4"/>
  <c r="DJ215" i="1"/>
  <c r="U1093" i="4"/>
  <c r="DK215" i="1"/>
  <c r="V1093" i="4"/>
  <c r="DM215" i="1"/>
  <c r="X1093" i="4"/>
  <c r="DN215" i="1"/>
  <c r="Y1093" i="4"/>
  <c r="E216" i="1"/>
  <c r="BG216" i="1"/>
  <c r="DI216" i="1"/>
  <c r="DG216" i="1"/>
  <c r="R1094" i="4"/>
  <c r="DH216" i="1"/>
  <c r="S1094" i="4"/>
  <c r="T1094" i="4"/>
  <c r="DJ216" i="1"/>
  <c r="U1094" i="4"/>
  <c r="DK216" i="1"/>
  <c r="V1094" i="4"/>
  <c r="DM216" i="1"/>
  <c r="X1094" i="4"/>
  <c r="DN216" i="1"/>
  <c r="Y1094" i="4"/>
  <c r="E217" i="1"/>
  <c r="BG217" i="1"/>
  <c r="DI217" i="1"/>
  <c r="DG217" i="1"/>
  <c r="R1095" i="4"/>
  <c r="DH217" i="1"/>
  <c r="S1095" i="4"/>
  <c r="T1095" i="4"/>
  <c r="DJ217" i="1"/>
  <c r="U1095" i="4"/>
  <c r="DK217" i="1"/>
  <c r="V1095" i="4"/>
  <c r="DM217" i="1"/>
  <c r="X1095" i="4"/>
  <c r="DN217" i="1"/>
  <c r="Y1095" i="4"/>
  <c r="E218" i="1"/>
  <c r="BG218" i="1"/>
  <c r="DI218" i="1"/>
  <c r="DG218" i="1"/>
  <c r="R1096" i="4"/>
  <c r="DH218" i="1"/>
  <c r="S1096" i="4"/>
  <c r="T1096" i="4"/>
  <c r="DJ218" i="1"/>
  <c r="U1096" i="4"/>
  <c r="DK218" i="1"/>
  <c r="V1096" i="4"/>
  <c r="DM218" i="1"/>
  <c r="X1096" i="4"/>
  <c r="DN218" i="1"/>
  <c r="Y1096" i="4"/>
  <c r="E219" i="1"/>
  <c r="BG219" i="1"/>
  <c r="DI219" i="1"/>
  <c r="DG219" i="1"/>
  <c r="R1097" i="4"/>
  <c r="DH219" i="1"/>
  <c r="S1097" i="4"/>
  <c r="T1097" i="4"/>
  <c r="DJ219" i="1"/>
  <c r="U1097" i="4"/>
  <c r="DK219" i="1"/>
  <c r="V1097" i="4"/>
  <c r="DM219" i="1"/>
  <c r="X1097" i="4"/>
  <c r="DN219" i="1"/>
  <c r="Y1097" i="4"/>
  <c r="E220" i="1"/>
  <c r="BG220" i="1"/>
  <c r="DI220" i="1"/>
  <c r="DG220" i="1"/>
  <c r="R1098" i="4"/>
  <c r="DH220" i="1"/>
  <c r="S1098" i="4"/>
  <c r="T1098" i="4"/>
  <c r="DJ220" i="1"/>
  <c r="U1098" i="4"/>
  <c r="DK220" i="1"/>
  <c r="V1098" i="4"/>
  <c r="DM220" i="1"/>
  <c r="X1098" i="4"/>
  <c r="DN220" i="1"/>
  <c r="Y1098" i="4"/>
  <c r="E221" i="1"/>
  <c r="BG221" i="1"/>
  <c r="DI221" i="1"/>
  <c r="DG221" i="1"/>
  <c r="R1099" i="4"/>
  <c r="DH221" i="1"/>
  <c r="S1099" i="4"/>
  <c r="T1099" i="4"/>
  <c r="DJ221" i="1"/>
  <c r="U1099" i="4"/>
  <c r="DK221" i="1"/>
  <c r="V1099" i="4"/>
  <c r="DM221" i="1"/>
  <c r="X1099" i="4"/>
  <c r="DN221" i="1"/>
  <c r="Y1099" i="4"/>
  <c r="E222" i="1"/>
  <c r="BG222" i="1"/>
  <c r="DI222" i="1"/>
  <c r="DG222" i="1"/>
  <c r="R1100" i="4"/>
  <c r="DH222" i="1"/>
  <c r="S1100" i="4"/>
  <c r="T1100" i="4"/>
  <c r="DJ222" i="1"/>
  <c r="U1100" i="4"/>
  <c r="DK222" i="1"/>
  <c r="V1100" i="4"/>
  <c r="DM222" i="1"/>
  <c r="X1100" i="4"/>
  <c r="DN222" i="1"/>
  <c r="Y1100" i="4"/>
  <c r="E223" i="1"/>
  <c r="BG223" i="1"/>
  <c r="DI223" i="1"/>
  <c r="DG223" i="1"/>
  <c r="R1101" i="4"/>
  <c r="DH223" i="1"/>
  <c r="S1101" i="4"/>
  <c r="T1101" i="4"/>
  <c r="DJ223" i="1"/>
  <c r="U1101" i="4"/>
  <c r="DK223" i="1"/>
  <c r="V1101" i="4"/>
  <c r="DM223" i="1"/>
  <c r="X1101" i="4"/>
  <c r="DN223" i="1"/>
  <c r="Y1101" i="4"/>
  <c r="E224" i="1"/>
  <c r="BG224" i="1"/>
  <c r="DI224" i="1"/>
  <c r="DG224" i="1"/>
  <c r="R1102" i="4"/>
  <c r="DH224" i="1"/>
  <c r="S1102" i="4"/>
  <c r="T1102" i="4"/>
  <c r="DJ224" i="1"/>
  <c r="U1102" i="4"/>
  <c r="DK224" i="1"/>
  <c r="V1102" i="4"/>
  <c r="DM224" i="1"/>
  <c r="X1102" i="4"/>
  <c r="DN224" i="1"/>
  <c r="Y1102" i="4"/>
  <c r="E225" i="1"/>
  <c r="BG225" i="1"/>
  <c r="DI225" i="1"/>
  <c r="DG225" i="1"/>
  <c r="R1103" i="4"/>
  <c r="DH225" i="1"/>
  <c r="S1103" i="4"/>
  <c r="T1103" i="4"/>
  <c r="DJ225" i="1"/>
  <c r="U1103" i="4"/>
  <c r="DK225" i="1"/>
  <c r="V1103" i="4"/>
  <c r="DM225" i="1"/>
  <c r="X1103" i="4"/>
  <c r="DN225" i="1"/>
  <c r="Y1103" i="4"/>
  <c r="E226" i="1"/>
  <c r="BG226" i="1"/>
  <c r="DI226" i="1"/>
  <c r="DG226" i="1"/>
  <c r="R1104" i="4"/>
  <c r="DH226" i="1"/>
  <c r="S1104" i="4"/>
  <c r="T1104" i="4"/>
  <c r="DJ226" i="1"/>
  <c r="U1104" i="4"/>
  <c r="DK226" i="1"/>
  <c r="V1104" i="4"/>
  <c r="DM226" i="1"/>
  <c r="X1104" i="4"/>
  <c r="DN226" i="1"/>
  <c r="Y1104" i="4"/>
  <c r="E227" i="1"/>
  <c r="BG227" i="1"/>
  <c r="DI227" i="1"/>
  <c r="DG227" i="1"/>
  <c r="R1105" i="4"/>
  <c r="DH227" i="1"/>
  <c r="S1105" i="4"/>
  <c r="T1105" i="4"/>
  <c r="DJ227" i="1"/>
  <c r="U1105" i="4"/>
  <c r="DK227" i="1"/>
  <c r="V1105" i="4"/>
  <c r="DM227" i="1"/>
  <c r="X1105" i="4"/>
  <c r="DN227" i="1"/>
  <c r="Y1105" i="4"/>
  <c r="E228" i="1"/>
  <c r="BG228" i="1"/>
  <c r="DI228" i="1"/>
  <c r="DG228" i="1"/>
  <c r="R1106" i="4"/>
  <c r="DH228" i="1"/>
  <c r="S1106" i="4"/>
  <c r="T1106" i="4"/>
  <c r="DJ228" i="1"/>
  <c r="U1106" i="4"/>
  <c r="DK228" i="1"/>
  <c r="V1106" i="4"/>
  <c r="DM228" i="1"/>
  <c r="X1106" i="4"/>
  <c r="DN228" i="1"/>
  <c r="Y1106" i="4"/>
  <c r="E229" i="1"/>
  <c r="BG229" i="1"/>
  <c r="DI229" i="1"/>
  <c r="DG229" i="1"/>
  <c r="R1107" i="4"/>
  <c r="DH229" i="1"/>
  <c r="S1107" i="4"/>
  <c r="T1107" i="4"/>
  <c r="DJ229" i="1"/>
  <c r="U1107" i="4"/>
  <c r="DK229" i="1"/>
  <c r="V1107" i="4"/>
  <c r="DM229" i="1"/>
  <c r="X1107" i="4"/>
  <c r="DN229" i="1"/>
  <c r="Y1107" i="4"/>
  <c r="E230" i="1"/>
  <c r="BG230" i="1"/>
  <c r="DI230" i="1"/>
  <c r="DG230" i="1"/>
  <c r="R1108" i="4"/>
  <c r="DH230" i="1"/>
  <c r="S1108" i="4"/>
  <c r="T1108" i="4"/>
  <c r="DJ230" i="1"/>
  <c r="U1108" i="4"/>
  <c r="DK230" i="1"/>
  <c r="V1108" i="4"/>
  <c r="DM230" i="1"/>
  <c r="X1108" i="4"/>
  <c r="DN230" i="1"/>
  <c r="Y1108" i="4"/>
  <c r="E231" i="1"/>
  <c r="BG231" i="1"/>
  <c r="DI231" i="1"/>
  <c r="DG231" i="1"/>
  <c r="R1109" i="4"/>
  <c r="DH231" i="1"/>
  <c r="S1109" i="4"/>
  <c r="T1109" i="4"/>
  <c r="DJ231" i="1"/>
  <c r="U1109" i="4"/>
  <c r="DK231" i="1"/>
  <c r="V1109" i="4"/>
  <c r="DM231" i="1"/>
  <c r="X1109" i="4"/>
  <c r="DN231" i="1"/>
  <c r="Y1109" i="4"/>
  <c r="E232" i="1"/>
  <c r="BG232" i="1"/>
  <c r="DI232" i="1"/>
  <c r="DG232" i="1"/>
  <c r="R1110" i="4"/>
  <c r="DH232" i="1"/>
  <c r="S1110" i="4"/>
  <c r="T1110" i="4"/>
  <c r="DJ232" i="1"/>
  <c r="U1110" i="4"/>
  <c r="DK232" i="1"/>
  <c r="V1110" i="4"/>
  <c r="DM232" i="1"/>
  <c r="X1110" i="4"/>
  <c r="DN232" i="1"/>
  <c r="Y1110" i="4"/>
  <c r="E233" i="1"/>
  <c r="BG233" i="1"/>
  <c r="DI233" i="1"/>
  <c r="DG233" i="1"/>
  <c r="R1111" i="4"/>
  <c r="DH233" i="1"/>
  <c r="S1111" i="4"/>
  <c r="T1111" i="4"/>
  <c r="DJ233" i="1"/>
  <c r="U1111" i="4"/>
  <c r="DK233" i="1"/>
  <c r="V1111" i="4"/>
  <c r="DM233" i="1"/>
  <c r="X1111" i="4"/>
  <c r="DN233" i="1"/>
  <c r="Y1111" i="4"/>
  <c r="E234" i="1"/>
  <c r="BG234" i="1"/>
  <c r="DI234" i="1"/>
  <c r="DG234" i="1"/>
  <c r="R1112" i="4"/>
  <c r="DH234" i="1"/>
  <c r="S1112" i="4"/>
  <c r="T1112" i="4"/>
  <c r="DJ234" i="1"/>
  <c r="U1112" i="4"/>
  <c r="DK234" i="1"/>
  <c r="V1112" i="4"/>
  <c r="DM234" i="1"/>
  <c r="X1112" i="4"/>
  <c r="DN234" i="1"/>
  <c r="Y1112" i="4"/>
  <c r="E235" i="1"/>
  <c r="BG235" i="1"/>
  <c r="DI235" i="1"/>
  <c r="DG235" i="1"/>
  <c r="R1113" i="4"/>
  <c r="DH235" i="1"/>
  <c r="S1113" i="4"/>
  <c r="T1113" i="4"/>
  <c r="DJ235" i="1"/>
  <c r="U1113" i="4"/>
  <c r="DK235" i="1"/>
  <c r="V1113" i="4"/>
  <c r="DM235" i="1"/>
  <c r="X1113" i="4"/>
  <c r="DN235" i="1"/>
  <c r="Y1113" i="4"/>
  <c r="E236" i="1"/>
  <c r="BG236" i="1"/>
  <c r="DI236" i="1"/>
  <c r="DG236" i="1"/>
  <c r="R1114" i="4"/>
  <c r="DH236" i="1"/>
  <c r="S1114" i="4"/>
  <c r="T1114" i="4"/>
  <c r="DJ236" i="1"/>
  <c r="U1114" i="4"/>
  <c r="DK236" i="1"/>
  <c r="V1114" i="4"/>
  <c r="DM236" i="1"/>
  <c r="X1114" i="4"/>
  <c r="DN236" i="1"/>
  <c r="Y1114" i="4"/>
  <c r="E237" i="1"/>
  <c r="BG237" i="1"/>
  <c r="DI237" i="1"/>
  <c r="DG237" i="1"/>
  <c r="R1115" i="4"/>
  <c r="DH237" i="1"/>
  <c r="S1115" i="4"/>
  <c r="T1115" i="4"/>
  <c r="DJ237" i="1"/>
  <c r="U1115" i="4"/>
  <c r="DK237" i="1"/>
  <c r="V1115" i="4"/>
  <c r="DM237" i="1"/>
  <c r="X1115" i="4"/>
  <c r="DN237" i="1"/>
  <c r="Y1115" i="4"/>
  <c r="E238" i="1"/>
  <c r="BG238" i="1"/>
  <c r="DI238" i="1"/>
  <c r="DG238" i="1"/>
  <c r="R1116" i="4"/>
  <c r="DH238" i="1"/>
  <c r="S1116" i="4"/>
  <c r="T1116" i="4"/>
  <c r="DJ238" i="1"/>
  <c r="U1116" i="4"/>
  <c r="DK238" i="1"/>
  <c r="V1116" i="4"/>
  <c r="DM238" i="1"/>
  <c r="X1116" i="4"/>
  <c r="DN238" i="1"/>
  <c r="Y1116" i="4"/>
  <c r="E239" i="1"/>
  <c r="BG239" i="1"/>
  <c r="DI239" i="1"/>
  <c r="DG239" i="1"/>
  <c r="R1117" i="4"/>
  <c r="DH239" i="1"/>
  <c r="S1117" i="4"/>
  <c r="T1117" i="4"/>
  <c r="DJ239" i="1"/>
  <c r="U1117" i="4"/>
  <c r="DK239" i="1"/>
  <c r="V1117" i="4"/>
  <c r="DM239" i="1"/>
  <c r="X1117" i="4"/>
  <c r="DN239" i="1"/>
  <c r="Y1117" i="4"/>
  <c r="E240" i="1"/>
  <c r="BG240" i="1"/>
  <c r="DI240" i="1"/>
  <c r="DG240" i="1"/>
  <c r="R1118" i="4"/>
  <c r="DH240" i="1"/>
  <c r="S1118" i="4"/>
  <c r="T1118" i="4"/>
  <c r="DJ240" i="1"/>
  <c r="U1118" i="4"/>
  <c r="DK240" i="1"/>
  <c r="V1118" i="4"/>
  <c r="DM240" i="1"/>
  <c r="X1118" i="4"/>
  <c r="DN240" i="1"/>
  <c r="Y1118" i="4"/>
  <c r="E241" i="1"/>
  <c r="BG241" i="1"/>
  <c r="DI241" i="1"/>
  <c r="DG241" i="1"/>
  <c r="R1119" i="4"/>
  <c r="DH241" i="1"/>
  <c r="S1119" i="4"/>
  <c r="T1119" i="4"/>
  <c r="DJ241" i="1"/>
  <c r="U1119" i="4"/>
  <c r="DK241" i="1"/>
  <c r="V1119" i="4"/>
  <c r="DM241" i="1"/>
  <c r="X1119" i="4"/>
  <c r="DN241" i="1"/>
  <c r="Y1119" i="4"/>
  <c r="E242" i="1"/>
  <c r="BG242" i="1"/>
  <c r="DI242" i="1"/>
  <c r="DG242" i="1"/>
  <c r="R1120" i="4"/>
  <c r="DH242" i="1"/>
  <c r="S1120" i="4"/>
  <c r="T1120" i="4"/>
  <c r="DJ242" i="1"/>
  <c r="U1120" i="4"/>
  <c r="DK242" i="1"/>
  <c r="V1120" i="4"/>
  <c r="DM242" i="1"/>
  <c r="X1120" i="4"/>
  <c r="DN242" i="1"/>
  <c r="Y1120" i="4"/>
  <c r="E243" i="1"/>
  <c r="BG243" i="1"/>
  <c r="DI243" i="1"/>
  <c r="DG243" i="1"/>
  <c r="R1121" i="4"/>
  <c r="DH243" i="1"/>
  <c r="S1121" i="4"/>
  <c r="T1121" i="4"/>
  <c r="DJ243" i="1"/>
  <c r="U1121" i="4"/>
  <c r="DK243" i="1"/>
  <c r="V1121" i="4"/>
  <c r="DM243" i="1"/>
  <c r="X1121" i="4"/>
  <c r="DN243" i="1"/>
  <c r="Y1121" i="4"/>
  <c r="E244" i="1"/>
  <c r="BG244" i="1"/>
  <c r="DI244" i="1"/>
  <c r="DG244" i="1"/>
  <c r="R1122" i="4"/>
  <c r="DH244" i="1"/>
  <c r="S1122" i="4"/>
  <c r="T1122" i="4"/>
  <c r="DJ244" i="1"/>
  <c r="U1122" i="4"/>
  <c r="DK244" i="1"/>
  <c r="V1122" i="4"/>
  <c r="DM244" i="1"/>
  <c r="X1122" i="4"/>
  <c r="DN244" i="1"/>
  <c r="Y1122" i="4"/>
  <c r="E245" i="1"/>
  <c r="BG245" i="1"/>
  <c r="DI245" i="1"/>
  <c r="DG245" i="1"/>
  <c r="R1123" i="4"/>
  <c r="DH245" i="1"/>
  <c r="S1123" i="4"/>
  <c r="T1123" i="4"/>
  <c r="DJ245" i="1"/>
  <c r="U1123" i="4"/>
  <c r="DK245" i="1"/>
  <c r="V1123" i="4"/>
  <c r="DM245" i="1"/>
  <c r="X1123" i="4"/>
  <c r="DN245" i="1"/>
  <c r="Y1123" i="4"/>
  <c r="E246" i="1"/>
  <c r="BG246" i="1"/>
  <c r="DI246" i="1"/>
  <c r="DG246" i="1"/>
  <c r="R1124" i="4"/>
  <c r="DH246" i="1"/>
  <c r="S1124" i="4"/>
  <c r="T1124" i="4"/>
  <c r="DJ246" i="1"/>
  <c r="U1124" i="4"/>
  <c r="DK246" i="1"/>
  <c r="V1124" i="4"/>
  <c r="DM246" i="1"/>
  <c r="X1124" i="4"/>
  <c r="DN246" i="1"/>
  <c r="Y1124" i="4"/>
  <c r="E247" i="1"/>
  <c r="BG247" i="1"/>
  <c r="DI247" i="1"/>
  <c r="DG247" i="1"/>
  <c r="R1125" i="4"/>
  <c r="DH247" i="1"/>
  <c r="S1125" i="4"/>
  <c r="T1125" i="4"/>
  <c r="DJ247" i="1"/>
  <c r="U1125" i="4"/>
  <c r="DK247" i="1"/>
  <c r="V1125" i="4"/>
  <c r="DM247" i="1"/>
  <c r="X1125" i="4"/>
  <c r="DN247" i="1"/>
  <c r="Y1125" i="4"/>
  <c r="E248" i="1"/>
  <c r="BG248" i="1"/>
  <c r="DI248" i="1"/>
  <c r="DG248" i="1"/>
  <c r="R1126" i="4"/>
  <c r="DH248" i="1"/>
  <c r="S1126" i="4"/>
  <c r="T1126" i="4"/>
  <c r="DJ248" i="1"/>
  <c r="U1126" i="4"/>
  <c r="DK248" i="1"/>
  <c r="V1126" i="4"/>
  <c r="DM248" i="1"/>
  <c r="X1126" i="4"/>
  <c r="DN248" i="1"/>
  <c r="Y1126" i="4"/>
  <c r="E249" i="1"/>
  <c r="BG249" i="1"/>
  <c r="DI249" i="1"/>
  <c r="DG249" i="1"/>
  <c r="R1127" i="4"/>
  <c r="DH249" i="1"/>
  <c r="S1127" i="4"/>
  <c r="T1127" i="4"/>
  <c r="DJ249" i="1"/>
  <c r="U1127" i="4"/>
  <c r="DK249" i="1"/>
  <c r="V1127" i="4"/>
  <c r="DM249" i="1"/>
  <c r="X1127" i="4"/>
  <c r="DN249" i="1"/>
  <c r="Y1127" i="4"/>
  <c r="E250" i="1"/>
  <c r="BG250" i="1"/>
  <c r="DI250" i="1"/>
  <c r="DG250" i="1"/>
  <c r="R1128" i="4"/>
  <c r="DH250" i="1"/>
  <c r="S1128" i="4"/>
  <c r="T1128" i="4"/>
  <c r="DJ250" i="1"/>
  <c r="U1128" i="4"/>
  <c r="DK250" i="1"/>
  <c r="V1128" i="4"/>
  <c r="DM250" i="1"/>
  <c r="X1128" i="4"/>
  <c r="DN250" i="1"/>
  <c r="Y1128" i="4"/>
  <c r="E251" i="1"/>
  <c r="BG251" i="1"/>
  <c r="DI251" i="1"/>
  <c r="DG251" i="1"/>
  <c r="R1129" i="4"/>
  <c r="DH251" i="1"/>
  <c r="S1129" i="4"/>
  <c r="T1129" i="4"/>
  <c r="DJ251" i="1"/>
  <c r="U1129" i="4"/>
  <c r="DK251" i="1"/>
  <c r="V1129" i="4"/>
  <c r="DM251" i="1"/>
  <c r="X1129" i="4"/>
  <c r="DN251" i="1"/>
  <c r="Y1129" i="4"/>
  <c r="E252" i="1"/>
  <c r="BG252" i="1"/>
  <c r="DI252" i="1"/>
  <c r="DG252" i="1"/>
  <c r="R1130" i="4"/>
  <c r="DH252" i="1"/>
  <c r="S1130" i="4"/>
  <c r="T1130" i="4"/>
  <c r="DJ252" i="1"/>
  <c r="U1130" i="4"/>
  <c r="DK252" i="1"/>
  <c r="V1130" i="4"/>
  <c r="DM252" i="1"/>
  <c r="X1130" i="4"/>
  <c r="DN252" i="1"/>
  <c r="Y1130" i="4"/>
  <c r="E253" i="1"/>
  <c r="BG253" i="1"/>
  <c r="DI253" i="1"/>
  <c r="DG253" i="1"/>
  <c r="R1131" i="4"/>
  <c r="DH253" i="1"/>
  <c r="S1131" i="4"/>
  <c r="T1131" i="4"/>
  <c r="DJ253" i="1"/>
  <c r="U1131" i="4"/>
  <c r="DK253" i="1"/>
  <c r="V1131" i="4"/>
  <c r="DM253" i="1"/>
  <c r="X1131" i="4"/>
  <c r="DN253" i="1"/>
  <c r="Y1131" i="4"/>
  <c r="E254" i="1"/>
  <c r="BG254" i="1"/>
  <c r="DI254" i="1"/>
  <c r="DG254" i="1"/>
  <c r="R1132" i="4"/>
  <c r="DH254" i="1"/>
  <c r="S1132" i="4"/>
  <c r="T1132" i="4"/>
  <c r="DJ254" i="1"/>
  <c r="U1132" i="4"/>
  <c r="DK254" i="1"/>
  <c r="V1132" i="4"/>
  <c r="DM254" i="1"/>
  <c r="X1132" i="4"/>
  <c r="DN254" i="1"/>
  <c r="Y1132" i="4"/>
  <c r="E255" i="1"/>
  <c r="BG255" i="1"/>
  <c r="DI255" i="1"/>
  <c r="DG255" i="1"/>
  <c r="R1133" i="4"/>
  <c r="DH255" i="1"/>
  <c r="S1133" i="4"/>
  <c r="T1133" i="4"/>
  <c r="DJ255" i="1"/>
  <c r="U1133" i="4"/>
  <c r="DK255" i="1"/>
  <c r="V1133" i="4"/>
  <c r="DM255" i="1"/>
  <c r="X1133" i="4"/>
  <c r="DN255" i="1"/>
  <c r="Y1133" i="4"/>
  <c r="E256" i="1"/>
  <c r="BG256" i="1"/>
  <c r="DI256" i="1"/>
  <c r="DG256" i="1"/>
  <c r="R1134" i="4"/>
  <c r="DH256" i="1"/>
  <c r="S1134" i="4"/>
  <c r="T1134" i="4"/>
  <c r="DJ256" i="1"/>
  <c r="U1134" i="4"/>
  <c r="DK256" i="1"/>
  <c r="V1134" i="4"/>
  <c r="DM256" i="1"/>
  <c r="X1134" i="4"/>
  <c r="DN256" i="1"/>
  <c r="Y1134" i="4"/>
  <c r="E257" i="1"/>
  <c r="BG257" i="1"/>
  <c r="DI257" i="1"/>
  <c r="DG257" i="1"/>
  <c r="R1135" i="4"/>
  <c r="DH257" i="1"/>
  <c r="S1135" i="4"/>
  <c r="T1135" i="4"/>
  <c r="DJ257" i="1"/>
  <c r="U1135" i="4"/>
  <c r="DK257" i="1"/>
  <c r="V1135" i="4"/>
  <c r="DM257" i="1"/>
  <c r="X1135" i="4"/>
  <c r="DN257" i="1"/>
  <c r="Y1135" i="4"/>
  <c r="E258" i="1"/>
  <c r="BG258" i="1"/>
  <c r="DI258" i="1"/>
  <c r="DG258" i="1"/>
  <c r="R1136" i="4"/>
  <c r="DH258" i="1"/>
  <c r="S1136" i="4"/>
  <c r="T1136" i="4"/>
  <c r="DJ258" i="1"/>
  <c r="U1136" i="4"/>
  <c r="DK258" i="1"/>
  <c r="V1136" i="4"/>
  <c r="DM258" i="1"/>
  <c r="X1136" i="4"/>
  <c r="DN258" i="1"/>
  <c r="Y1136" i="4"/>
  <c r="E259" i="1"/>
  <c r="BG259" i="1"/>
  <c r="DI259" i="1"/>
  <c r="DG259" i="1"/>
  <c r="R1137" i="4"/>
  <c r="DH259" i="1"/>
  <c r="S1137" i="4"/>
  <c r="T1137" i="4"/>
  <c r="DJ259" i="1"/>
  <c r="U1137" i="4"/>
  <c r="DK259" i="1"/>
  <c r="V1137" i="4"/>
  <c r="DM259" i="1"/>
  <c r="X1137" i="4"/>
  <c r="DN259" i="1"/>
  <c r="Y1137" i="4"/>
  <c r="E260" i="1"/>
  <c r="BG260" i="1"/>
  <c r="DI260" i="1"/>
  <c r="DG260" i="1"/>
  <c r="R1138" i="4"/>
  <c r="DH260" i="1"/>
  <c r="S1138" i="4"/>
  <c r="T1138" i="4"/>
  <c r="DJ260" i="1"/>
  <c r="U1138" i="4"/>
  <c r="DK260" i="1"/>
  <c r="V1138" i="4"/>
  <c r="DM260" i="1"/>
  <c r="X1138" i="4"/>
  <c r="DN260" i="1"/>
  <c r="Y1138" i="4"/>
  <c r="E261" i="1"/>
  <c r="BG261" i="1"/>
  <c r="DI261" i="1"/>
  <c r="DG261" i="1"/>
  <c r="R1139" i="4"/>
  <c r="DH261" i="1"/>
  <c r="S1139" i="4"/>
  <c r="T1139" i="4"/>
  <c r="DJ261" i="1"/>
  <c r="U1139" i="4"/>
  <c r="DK261" i="1"/>
  <c r="V1139" i="4"/>
  <c r="DM261" i="1"/>
  <c r="X1139" i="4"/>
  <c r="DN261" i="1"/>
  <c r="Y1139" i="4"/>
  <c r="E262" i="1"/>
  <c r="BG262" i="1"/>
  <c r="DI262" i="1"/>
  <c r="DG262" i="1"/>
  <c r="R1140" i="4"/>
  <c r="DH262" i="1"/>
  <c r="S1140" i="4"/>
  <c r="T1140" i="4"/>
  <c r="DJ262" i="1"/>
  <c r="U1140" i="4"/>
  <c r="DK262" i="1"/>
  <c r="V1140" i="4"/>
  <c r="DM262" i="1"/>
  <c r="X1140" i="4"/>
  <c r="DN262" i="1"/>
  <c r="Y1140" i="4"/>
  <c r="E263" i="1"/>
  <c r="BG263" i="1"/>
  <c r="DI263" i="1"/>
  <c r="DG263" i="1"/>
  <c r="R1141" i="4"/>
  <c r="DH263" i="1"/>
  <c r="S1141" i="4"/>
  <c r="T1141" i="4"/>
  <c r="DJ263" i="1"/>
  <c r="U1141" i="4"/>
  <c r="DK263" i="1"/>
  <c r="V1141" i="4"/>
  <c r="DM263" i="1"/>
  <c r="X1141" i="4"/>
  <c r="DN263" i="1"/>
  <c r="Y1141" i="4"/>
  <c r="E264" i="1"/>
  <c r="BG264" i="1"/>
  <c r="DI264" i="1"/>
  <c r="DG264" i="1"/>
  <c r="R1142" i="4"/>
  <c r="DH264" i="1"/>
  <c r="S1142" i="4"/>
  <c r="T1142" i="4"/>
  <c r="DJ264" i="1"/>
  <c r="U1142" i="4"/>
  <c r="DK264" i="1"/>
  <c r="V1142" i="4"/>
  <c r="DM264" i="1"/>
  <c r="X1142" i="4"/>
  <c r="DN264" i="1"/>
  <c r="Y1142" i="4"/>
  <c r="E265" i="1"/>
  <c r="BG265" i="1"/>
  <c r="DI265" i="1"/>
  <c r="DG265" i="1"/>
  <c r="R1143" i="4"/>
  <c r="DH265" i="1"/>
  <c r="S1143" i="4"/>
  <c r="T1143" i="4"/>
  <c r="DJ265" i="1"/>
  <c r="U1143" i="4"/>
  <c r="DK265" i="1"/>
  <c r="V1143" i="4"/>
  <c r="DM265" i="1"/>
  <c r="X1143" i="4"/>
  <c r="DN265" i="1"/>
  <c r="Y1143" i="4"/>
  <c r="E266" i="1"/>
  <c r="BG266" i="1"/>
  <c r="DI266" i="1"/>
  <c r="DG266" i="1"/>
  <c r="R1144" i="4"/>
  <c r="DH266" i="1"/>
  <c r="S1144" i="4"/>
  <c r="T1144" i="4"/>
  <c r="DJ266" i="1"/>
  <c r="U1144" i="4"/>
  <c r="DK266" i="1"/>
  <c r="V1144" i="4"/>
  <c r="DM266" i="1"/>
  <c r="X1144" i="4"/>
  <c r="DN266" i="1"/>
  <c r="Y1144" i="4"/>
  <c r="E267" i="1"/>
  <c r="BG267" i="1"/>
  <c r="DI267" i="1"/>
  <c r="DG267" i="1"/>
  <c r="R1145" i="4"/>
  <c r="DH267" i="1"/>
  <c r="S1145" i="4"/>
  <c r="T1145" i="4"/>
  <c r="DJ267" i="1"/>
  <c r="U1145" i="4"/>
  <c r="DK267" i="1"/>
  <c r="V1145" i="4"/>
  <c r="DM267" i="1"/>
  <c r="X1145" i="4"/>
  <c r="DN267" i="1"/>
  <c r="Y1145" i="4"/>
  <c r="E268" i="1"/>
  <c r="BG268" i="1"/>
  <c r="DI268" i="1"/>
  <c r="DG268" i="1"/>
  <c r="R1146" i="4"/>
  <c r="DH268" i="1"/>
  <c r="S1146" i="4"/>
  <c r="T1146" i="4"/>
  <c r="DJ268" i="1"/>
  <c r="U1146" i="4"/>
  <c r="DK268" i="1"/>
  <c r="V1146" i="4"/>
  <c r="DM268" i="1"/>
  <c r="X1146" i="4"/>
  <c r="DN268" i="1"/>
  <c r="Y1146" i="4"/>
  <c r="E269" i="1"/>
  <c r="BG269" i="1"/>
  <c r="DI269" i="1"/>
  <c r="DG269" i="1"/>
  <c r="R1147" i="4"/>
  <c r="DH269" i="1"/>
  <c r="S1147" i="4"/>
  <c r="T1147" i="4"/>
  <c r="DJ269" i="1"/>
  <c r="U1147" i="4"/>
  <c r="DK269" i="1"/>
  <c r="V1147" i="4"/>
  <c r="DM269" i="1"/>
  <c r="X1147" i="4"/>
  <c r="DN269" i="1"/>
  <c r="Y1147" i="4"/>
  <c r="E270" i="1"/>
  <c r="BG270" i="1"/>
  <c r="DI270" i="1"/>
  <c r="DG270" i="1"/>
  <c r="R1148" i="4"/>
  <c r="DH270" i="1"/>
  <c r="S1148" i="4"/>
  <c r="T1148" i="4"/>
  <c r="DJ270" i="1"/>
  <c r="U1148" i="4"/>
  <c r="DK270" i="1"/>
  <c r="V1148" i="4"/>
  <c r="DM270" i="1"/>
  <c r="X1148" i="4"/>
  <c r="DN270" i="1"/>
  <c r="Y1148" i="4"/>
  <c r="E271" i="1"/>
  <c r="BG271" i="1"/>
  <c r="DI271" i="1"/>
  <c r="DG271" i="1"/>
  <c r="R1149" i="4"/>
  <c r="DH271" i="1"/>
  <c r="S1149" i="4"/>
  <c r="T1149" i="4"/>
  <c r="DJ271" i="1"/>
  <c r="U1149" i="4"/>
  <c r="DK271" i="1"/>
  <c r="V1149" i="4"/>
  <c r="DM271" i="1"/>
  <c r="X1149" i="4"/>
  <c r="DN271" i="1"/>
  <c r="Y1149" i="4"/>
  <c r="E272" i="1"/>
  <c r="BG272" i="1"/>
  <c r="DI272" i="1"/>
  <c r="DG272" i="1"/>
  <c r="R1150" i="4"/>
  <c r="DH272" i="1"/>
  <c r="S1150" i="4"/>
  <c r="T1150" i="4"/>
  <c r="DJ272" i="1"/>
  <c r="U1150" i="4"/>
  <c r="DK272" i="1"/>
  <c r="V1150" i="4"/>
  <c r="DM272" i="1"/>
  <c r="X1150" i="4"/>
  <c r="DN272" i="1"/>
  <c r="Y1150" i="4"/>
  <c r="E273" i="1"/>
  <c r="BG273" i="1"/>
  <c r="DI273" i="1"/>
  <c r="DG273" i="1"/>
  <c r="R1151" i="4"/>
  <c r="DH273" i="1"/>
  <c r="S1151" i="4"/>
  <c r="T1151" i="4"/>
  <c r="DJ273" i="1"/>
  <c r="U1151" i="4"/>
  <c r="DK273" i="1"/>
  <c r="V1151" i="4"/>
  <c r="DM273" i="1"/>
  <c r="X1151" i="4"/>
  <c r="DN273" i="1"/>
  <c r="Y1151" i="4"/>
  <c r="E274" i="1"/>
  <c r="BG274" i="1"/>
  <c r="DI274" i="1"/>
  <c r="DG274" i="1"/>
  <c r="R1152" i="4"/>
  <c r="DH274" i="1"/>
  <c r="S1152" i="4"/>
  <c r="T1152" i="4"/>
  <c r="DJ274" i="1"/>
  <c r="U1152" i="4"/>
  <c r="DK274" i="1"/>
  <c r="V1152" i="4"/>
  <c r="DM274" i="1"/>
  <c r="X1152" i="4"/>
  <c r="DN274" i="1"/>
  <c r="Y1152" i="4"/>
  <c r="E275" i="1"/>
  <c r="BG275" i="1"/>
  <c r="DI275" i="1"/>
  <c r="DG275" i="1"/>
  <c r="R1153" i="4"/>
  <c r="DH275" i="1"/>
  <c r="S1153" i="4"/>
  <c r="T1153" i="4"/>
  <c r="DJ275" i="1"/>
  <c r="U1153" i="4"/>
  <c r="DK275" i="1"/>
  <c r="V1153" i="4"/>
  <c r="DM275" i="1"/>
  <c r="X1153" i="4"/>
  <c r="DN275" i="1"/>
  <c r="Y1153" i="4"/>
  <c r="E276" i="1"/>
  <c r="BG276" i="1"/>
  <c r="DI276" i="1"/>
  <c r="DG276" i="1"/>
  <c r="R1154" i="4"/>
  <c r="DH276" i="1"/>
  <c r="S1154" i="4"/>
  <c r="T1154" i="4"/>
  <c r="DJ276" i="1"/>
  <c r="U1154" i="4"/>
  <c r="DK276" i="1"/>
  <c r="V1154" i="4"/>
  <c r="DM276" i="1"/>
  <c r="X1154" i="4"/>
  <c r="DN276" i="1"/>
  <c r="Y1154" i="4"/>
  <c r="E277" i="1"/>
  <c r="BG277" i="1"/>
  <c r="DI277" i="1"/>
  <c r="DG277" i="1"/>
  <c r="R1155" i="4"/>
  <c r="DH277" i="1"/>
  <c r="S1155" i="4"/>
  <c r="T1155" i="4"/>
  <c r="DJ277" i="1"/>
  <c r="U1155" i="4"/>
  <c r="DK277" i="1"/>
  <c r="V1155" i="4"/>
  <c r="DM277" i="1"/>
  <c r="X1155" i="4"/>
  <c r="DN277" i="1"/>
  <c r="Y1155" i="4"/>
  <c r="E278" i="1"/>
  <c r="BG278" i="1"/>
  <c r="DI278" i="1"/>
  <c r="DG278" i="1"/>
  <c r="R1156" i="4"/>
  <c r="DH278" i="1"/>
  <c r="S1156" i="4"/>
  <c r="T1156" i="4"/>
  <c r="DJ278" i="1"/>
  <c r="U1156" i="4"/>
  <c r="DK278" i="1"/>
  <c r="V1156" i="4"/>
  <c r="DM278" i="1"/>
  <c r="X1156" i="4"/>
  <c r="DN278" i="1"/>
  <c r="Y1156" i="4"/>
  <c r="E279" i="1"/>
  <c r="BG279" i="1"/>
  <c r="DI279" i="1"/>
  <c r="DG279" i="1"/>
  <c r="R1157" i="4"/>
  <c r="DH279" i="1"/>
  <c r="S1157" i="4"/>
  <c r="T1157" i="4"/>
  <c r="DJ279" i="1"/>
  <c r="U1157" i="4"/>
  <c r="DK279" i="1"/>
  <c r="V1157" i="4"/>
  <c r="DM279" i="1"/>
  <c r="X1157" i="4"/>
  <c r="DN279" i="1"/>
  <c r="Y1157" i="4"/>
  <c r="E280" i="1"/>
  <c r="BG280" i="1"/>
  <c r="DI280" i="1"/>
  <c r="DG280" i="1"/>
  <c r="R1158" i="4"/>
  <c r="DH280" i="1"/>
  <c r="S1158" i="4"/>
  <c r="T1158" i="4"/>
  <c r="DJ280" i="1"/>
  <c r="U1158" i="4"/>
  <c r="DK280" i="1"/>
  <c r="V1158" i="4"/>
  <c r="DM280" i="1"/>
  <c r="X1158" i="4"/>
  <c r="DN280" i="1"/>
  <c r="Y1158" i="4"/>
  <c r="E281" i="1"/>
  <c r="BG281" i="1"/>
  <c r="DI281" i="1"/>
  <c r="DG281" i="1"/>
  <c r="R1159" i="4"/>
  <c r="DH281" i="1"/>
  <c r="S1159" i="4"/>
  <c r="T1159" i="4"/>
  <c r="DJ281" i="1"/>
  <c r="U1159" i="4"/>
  <c r="DK281" i="1"/>
  <c r="V1159" i="4"/>
  <c r="DM281" i="1"/>
  <c r="X1159" i="4"/>
  <c r="DN281" i="1"/>
  <c r="Y1159" i="4"/>
  <c r="E282" i="1"/>
  <c r="BG282" i="1"/>
  <c r="DI282" i="1"/>
  <c r="DG282" i="1"/>
  <c r="R1160" i="4"/>
  <c r="DH282" i="1"/>
  <c r="S1160" i="4"/>
  <c r="T1160" i="4"/>
  <c r="DJ282" i="1"/>
  <c r="U1160" i="4"/>
  <c r="DK282" i="1"/>
  <c r="V1160" i="4"/>
  <c r="DM282" i="1"/>
  <c r="X1160" i="4"/>
  <c r="DN282" i="1"/>
  <c r="Y1160" i="4"/>
  <c r="E283" i="1"/>
  <c r="BG283" i="1"/>
  <c r="DI283" i="1"/>
  <c r="DG283" i="1"/>
  <c r="R1161" i="4"/>
  <c r="DH283" i="1"/>
  <c r="S1161" i="4"/>
  <c r="T1161" i="4"/>
  <c r="DJ283" i="1"/>
  <c r="U1161" i="4"/>
  <c r="DK283" i="1"/>
  <c r="V1161" i="4"/>
  <c r="DM283" i="1"/>
  <c r="X1161" i="4"/>
  <c r="DN283" i="1"/>
  <c r="Y1161" i="4"/>
  <c r="E284" i="1"/>
  <c r="BG284" i="1"/>
  <c r="DI284" i="1"/>
  <c r="DG284" i="1"/>
  <c r="R1162" i="4"/>
  <c r="DH284" i="1"/>
  <c r="S1162" i="4"/>
  <c r="T1162" i="4"/>
  <c r="DJ284" i="1"/>
  <c r="U1162" i="4"/>
  <c r="DK284" i="1"/>
  <c r="V1162" i="4"/>
  <c r="DM284" i="1"/>
  <c r="X1162" i="4"/>
  <c r="DN284" i="1"/>
  <c r="Y1162" i="4"/>
  <c r="E285" i="1"/>
  <c r="BG285" i="1"/>
  <c r="DI285" i="1"/>
  <c r="DG285" i="1"/>
  <c r="R1163" i="4"/>
  <c r="DH285" i="1"/>
  <c r="S1163" i="4"/>
  <c r="T1163" i="4"/>
  <c r="DJ285" i="1"/>
  <c r="U1163" i="4"/>
  <c r="DK285" i="1"/>
  <c r="V1163" i="4"/>
  <c r="DM285" i="1"/>
  <c r="X1163" i="4"/>
  <c r="DN285" i="1"/>
  <c r="Y1163" i="4"/>
  <c r="E286" i="1"/>
  <c r="BG286" i="1"/>
  <c r="DI286" i="1"/>
  <c r="DG286" i="1"/>
  <c r="R1164" i="4"/>
  <c r="DH286" i="1"/>
  <c r="S1164" i="4"/>
  <c r="T1164" i="4"/>
  <c r="DJ286" i="1"/>
  <c r="U1164" i="4"/>
  <c r="DK286" i="1"/>
  <c r="V1164" i="4"/>
  <c r="DM286" i="1"/>
  <c r="X1164" i="4"/>
  <c r="DN286" i="1"/>
  <c r="Y1164" i="4"/>
  <c r="E287" i="1"/>
  <c r="BG287" i="1"/>
  <c r="DI287" i="1"/>
  <c r="DG287" i="1"/>
  <c r="R1165" i="4"/>
  <c r="DH287" i="1"/>
  <c r="S1165" i="4"/>
  <c r="T1165" i="4"/>
  <c r="DJ287" i="1"/>
  <c r="U1165" i="4"/>
  <c r="DK287" i="1"/>
  <c r="V1165" i="4"/>
  <c r="DM287" i="1"/>
  <c r="X1165" i="4"/>
  <c r="DN287" i="1"/>
  <c r="Y1165" i="4"/>
  <c r="E288" i="1"/>
  <c r="BG288" i="1"/>
  <c r="DI288" i="1"/>
  <c r="DG288" i="1"/>
  <c r="R1166" i="4"/>
  <c r="DH288" i="1"/>
  <c r="S1166" i="4"/>
  <c r="T1166" i="4"/>
  <c r="DJ288" i="1"/>
  <c r="U1166" i="4"/>
  <c r="DK288" i="1"/>
  <c r="V1166" i="4"/>
  <c r="DM288" i="1"/>
  <c r="X1166" i="4"/>
  <c r="DN288" i="1"/>
  <c r="Y1166" i="4"/>
  <c r="E289" i="1"/>
  <c r="BG289" i="1"/>
  <c r="DI289" i="1"/>
  <c r="DG289" i="1"/>
  <c r="R1167" i="4"/>
  <c r="DH289" i="1"/>
  <c r="S1167" i="4"/>
  <c r="T1167" i="4"/>
  <c r="DJ289" i="1"/>
  <c r="U1167" i="4"/>
  <c r="DK289" i="1"/>
  <c r="V1167" i="4"/>
  <c r="DM289" i="1"/>
  <c r="X1167" i="4"/>
  <c r="DN289" i="1"/>
  <c r="Y1167" i="4"/>
  <c r="E290" i="1"/>
  <c r="BG290" i="1"/>
  <c r="DI290" i="1"/>
  <c r="DG290" i="1"/>
  <c r="R1168" i="4"/>
  <c r="DH290" i="1"/>
  <c r="S1168" i="4"/>
  <c r="T1168" i="4"/>
  <c r="DJ290" i="1"/>
  <c r="U1168" i="4"/>
  <c r="DK290" i="1"/>
  <c r="V1168" i="4"/>
  <c r="DM290" i="1"/>
  <c r="X1168" i="4"/>
  <c r="DN290" i="1"/>
  <c r="Y1168" i="4"/>
  <c r="E291" i="1"/>
  <c r="BG291" i="1"/>
  <c r="DI291" i="1"/>
  <c r="DG291" i="1"/>
  <c r="R1169" i="4"/>
  <c r="DH291" i="1"/>
  <c r="S1169" i="4"/>
  <c r="T1169" i="4"/>
  <c r="DJ291" i="1"/>
  <c r="U1169" i="4"/>
  <c r="DK291" i="1"/>
  <c r="V1169" i="4"/>
  <c r="DM291" i="1"/>
  <c r="X1169" i="4"/>
  <c r="DN291" i="1"/>
  <c r="Y1169" i="4"/>
  <c r="E292" i="1"/>
  <c r="BG292" i="1"/>
  <c r="DI292" i="1"/>
  <c r="DG292" i="1"/>
  <c r="R1170" i="4"/>
  <c r="DH292" i="1"/>
  <c r="S1170" i="4"/>
  <c r="T1170" i="4"/>
  <c r="DJ292" i="1"/>
  <c r="U1170" i="4"/>
  <c r="DK292" i="1"/>
  <c r="V1170" i="4"/>
  <c r="DM292" i="1"/>
  <c r="X1170" i="4"/>
  <c r="DN292" i="1"/>
  <c r="Y1170" i="4"/>
  <c r="E293" i="1"/>
  <c r="BG293" i="1"/>
  <c r="DI293" i="1"/>
  <c r="DG293" i="1"/>
  <c r="R1171" i="4"/>
  <c r="DH293" i="1"/>
  <c r="S1171" i="4"/>
  <c r="T1171" i="4"/>
  <c r="DJ293" i="1"/>
  <c r="U1171" i="4"/>
  <c r="DK293" i="1"/>
  <c r="V1171" i="4"/>
  <c r="DM293" i="1"/>
  <c r="X1171" i="4"/>
  <c r="DN293" i="1"/>
  <c r="Y1171" i="4"/>
  <c r="E294" i="1"/>
  <c r="BG294" i="1"/>
  <c r="DI294" i="1"/>
  <c r="DG294" i="1"/>
  <c r="R1172" i="4"/>
  <c r="DH294" i="1"/>
  <c r="S1172" i="4"/>
  <c r="T1172" i="4"/>
  <c r="DJ294" i="1"/>
  <c r="U1172" i="4"/>
  <c r="DK294" i="1"/>
  <c r="V1172" i="4"/>
  <c r="DM294" i="1"/>
  <c r="X1172" i="4"/>
  <c r="DN294" i="1"/>
  <c r="Y1172" i="4"/>
  <c r="E295" i="1"/>
  <c r="BG295" i="1"/>
  <c r="DI295" i="1"/>
  <c r="DG295" i="1"/>
  <c r="R1173" i="4"/>
  <c r="DH295" i="1"/>
  <c r="S1173" i="4"/>
  <c r="T1173" i="4"/>
  <c r="DJ295" i="1"/>
  <c r="U1173" i="4"/>
  <c r="DK295" i="1"/>
  <c r="V1173" i="4"/>
  <c r="DM295" i="1"/>
  <c r="X1173" i="4"/>
  <c r="DN295" i="1"/>
  <c r="Y1173" i="4"/>
  <c r="E296" i="1"/>
  <c r="BG296" i="1"/>
  <c r="DI296" i="1"/>
  <c r="DG296" i="1"/>
  <c r="R1174" i="4"/>
  <c r="DH296" i="1"/>
  <c r="S1174" i="4"/>
  <c r="T1174" i="4"/>
  <c r="DJ296" i="1"/>
  <c r="U1174" i="4"/>
  <c r="DK296" i="1"/>
  <c r="V1174" i="4"/>
  <c r="DM296" i="1"/>
  <c r="X1174" i="4"/>
  <c r="DN296" i="1"/>
  <c r="Y1174" i="4"/>
  <c r="E297" i="1"/>
  <c r="BG297" i="1"/>
  <c r="DI297" i="1"/>
  <c r="DG297" i="1"/>
  <c r="R1175" i="4"/>
  <c r="DH297" i="1"/>
  <c r="S1175" i="4"/>
  <c r="T1175" i="4"/>
  <c r="DJ297" i="1"/>
  <c r="U1175" i="4"/>
  <c r="DK297" i="1"/>
  <c r="V1175" i="4"/>
  <c r="DM297" i="1"/>
  <c r="X1175" i="4"/>
  <c r="DN297" i="1"/>
  <c r="Y1175" i="4"/>
  <c r="E298" i="1"/>
  <c r="BG298" i="1"/>
  <c r="DI298" i="1"/>
  <c r="DG298" i="1"/>
  <c r="R1176" i="4"/>
  <c r="DH298" i="1"/>
  <c r="S1176" i="4"/>
  <c r="T1176" i="4"/>
  <c r="DJ298" i="1"/>
  <c r="U1176" i="4"/>
  <c r="DK298" i="1"/>
  <c r="V1176" i="4"/>
  <c r="DM298" i="1"/>
  <c r="X1176" i="4"/>
  <c r="DN298" i="1"/>
  <c r="Y1176" i="4"/>
  <c r="E299" i="1"/>
  <c r="BG299" i="1"/>
  <c r="DI299" i="1"/>
  <c r="DG299" i="1"/>
  <c r="R1177" i="4"/>
  <c r="DH299" i="1"/>
  <c r="S1177" i="4"/>
  <c r="T1177" i="4"/>
  <c r="DJ299" i="1"/>
  <c r="U1177" i="4"/>
  <c r="DK299" i="1"/>
  <c r="V1177" i="4"/>
  <c r="DM299" i="1"/>
  <c r="X1177" i="4"/>
  <c r="DN299" i="1"/>
  <c r="Y1177" i="4"/>
  <c r="E300" i="1"/>
  <c r="BG300" i="1"/>
  <c r="DI300" i="1"/>
  <c r="DG300" i="1"/>
  <c r="R1178" i="4"/>
  <c r="DH300" i="1"/>
  <c r="S1178" i="4"/>
  <c r="T1178" i="4"/>
  <c r="DJ300" i="1"/>
  <c r="U1178" i="4"/>
  <c r="DK300" i="1"/>
  <c r="V1178" i="4"/>
  <c r="DM300" i="1"/>
  <c r="X1178" i="4"/>
  <c r="DN300" i="1"/>
  <c r="Y1178" i="4"/>
  <c r="E301" i="1"/>
  <c r="BG301" i="1"/>
  <c r="DI301" i="1"/>
  <c r="DG301" i="1"/>
  <c r="R1179" i="4"/>
  <c r="DH301" i="1"/>
  <c r="S1179" i="4"/>
  <c r="T1179" i="4"/>
  <c r="DJ301" i="1"/>
  <c r="U1179" i="4"/>
  <c r="DK301" i="1"/>
  <c r="V1179" i="4"/>
  <c r="DM301" i="1"/>
  <c r="X1179" i="4"/>
  <c r="DN301" i="1"/>
  <c r="Y1179" i="4"/>
  <c r="E302" i="1"/>
  <c r="BG302" i="1"/>
  <c r="DI302" i="1"/>
  <c r="DG302" i="1"/>
  <c r="R1180" i="4"/>
  <c r="DH302" i="1"/>
  <c r="S1180" i="4"/>
  <c r="T1180" i="4"/>
  <c r="DJ302" i="1"/>
  <c r="U1180" i="4"/>
  <c r="DK302" i="1"/>
  <c r="V1180" i="4"/>
  <c r="DM302" i="1"/>
  <c r="X1180" i="4"/>
  <c r="DN302" i="1"/>
  <c r="Y1180" i="4"/>
  <c r="E303" i="1"/>
  <c r="BG303" i="1"/>
  <c r="DI303" i="1"/>
  <c r="DG303" i="1"/>
  <c r="R1181" i="4"/>
  <c r="DH303" i="1"/>
  <c r="S1181" i="4"/>
  <c r="T1181" i="4"/>
  <c r="DJ303" i="1"/>
  <c r="U1181" i="4"/>
  <c r="DK303" i="1"/>
  <c r="V1181" i="4"/>
  <c r="DM303" i="1"/>
  <c r="X1181" i="4"/>
  <c r="DN303" i="1"/>
  <c r="Y1181" i="4"/>
  <c r="E304" i="1"/>
  <c r="BG304" i="1"/>
  <c r="DI304" i="1"/>
  <c r="DG304" i="1"/>
  <c r="R1182" i="4"/>
  <c r="DH304" i="1"/>
  <c r="S1182" i="4"/>
  <c r="T1182" i="4"/>
  <c r="DJ304" i="1"/>
  <c r="U1182" i="4"/>
  <c r="DK304" i="1"/>
  <c r="V1182" i="4"/>
  <c r="DM304" i="1"/>
  <c r="X1182" i="4"/>
  <c r="DN304" i="1"/>
  <c r="Y1182" i="4"/>
  <c r="E305" i="1"/>
  <c r="BG305" i="1"/>
  <c r="DI305" i="1"/>
  <c r="DG305" i="1"/>
  <c r="R1183" i="4"/>
  <c r="DH305" i="1"/>
  <c r="S1183" i="4"/>
  <c r="T1183" i="4"/>
  <c r="DJ305" i="1"/>
  <c r="U1183" i="4"/>
  <c r="DK305" i="1"/>
  <c r="V1183" i="4"/>
  <c r="DM305" i="1"/>
  <c r="X1183" i="4"/>
  <c r="DN305" i="1"/>
  <c r="Y1183" i="4"/>
  <c r="E306" i="1"/>
  <c r="BG306" i="1"/>
  <c r="DI306" i="1"/>
  <c r="DG306" i="1"/>
  <c r="R1184" i="4"/>
  <c r="DH306" i="1"/>
  <c r="S1184" i="4"/>
  <c r="T1184" i="4"/>
  <c r="DJ306" i="1"/>
  <c r="U1184" i="4"/>
  <c r="DK306" i="1"/>
  <c r="V1184" i="4"/>
  <c r="DM306" i="1"/>
  <c r="X1184" i="4"/>
  <c r="DN306" i="1"/>
  <c r="Y1184" i="4"/>
  <c r="E307" i="1"/>
  <c r="BG307" i="1"/>
  <c r="DI307" i="1"/>
  <c r="DG307" i="1"/>
  <c r="R1185" i="4"/>
  <c r="DH307" i="1"/>
  <c r="S1185" i="4"/>
  <c r="T1185" i="4"/>
  <c r="DJ307" i="1"/>
  <c r="U1185" i="4"/>
  <c r="DK307" i="1"/>
  <c r="V1185" i="4"/>
  <c r="DM307" i="1"/>
  <c r="X1185" i="4"/>
  <c r="DN307" i="1"/>
  <c r="Y1185" i="4"/>
  <c r="E308" i="1"/>
  <c r="BG308" i="1"/>
  <c r="DI308" i="1"/>
  <c r="DG308" i="1"/>
  <c r="R1186" i="4"/>
  <c r="DH308" i="1"/>
  <c r="S1186" i="4"/>
  <c r="T1186" i="4"/>
  <c r="DJ308" i="1"/>
  <c r="U1186" i="4"/>
  <c r="DK308" i="1"/>
  <c r="V1186" i="4"/>
  <c r="DM308" i="1"/>
  <c r="X1186" i="4"/>
  <c r="DN308" i="1"/>
  <c r="Y1186" i="4"/>
  <c r="E309" i="1"/>
  <c r="BG309" i="1"/>
  <c r="DI309" i="1"/>
  <c r="DG309" i="1"/>
  <c r="R1187" i="4"/>
  <c r="DH309" i="1"/>
  <c r="S1187" i="4"/>
  <c r="T1187" i="4"/>
  <c r="DJ309" i="1"/>
  <c r="U1187" i="4"/>
  <c r="DK309" i="1"/>
  <c r="V1187" i="4"/>
  <c r="DM309" i="1"/>
  <c r="X1187" i="4"/>
  <c r="DN309" i="1"/>
  <c r="Y1187" i="4"/>
  <c r="E310" i="1"/>
  <c r="BG310" i="1"/>
  <c r="DI310" i="1"/>
  <c r="DG310" i="1"/>
  <c r="R1188" i="4"/>
  <c r="DH310" i="1"/>
  <c r="S1188" i="4"/>
  <c r="T1188" i="4"/>
  <c r="DJ310" i="1"/>
  <c r="U1188" i="4"/>
  <c r="DK310" i="1"/>
  <c r="V1188" i="4"/>
  <c r="DM310" i="1"/>
  <c r="X1188" i="4"/>
  <c r="DN310" i="1"/>
  <c r="Y1188" i="4"/>
  <c r="E311" i="1"/>
  <c r="BG311" i="1"/>
  <c r="DI311" i="1"/>
  <c r="DG311" i="1"/>
  <c r="R1189" i="4"/>
  <c r="DH311" i="1"/>
  <c r="S1189" i="4"/>
  <c r="T1189" i="4"/>
  <c r="DJ311" i="1"/>
  <c r="U1189" i="4"/>
  <c r="DK311" i="1"/>
  <c r="V1189" i="4"/>
  <c r="DM311" i="1"/>
  <c r="X1189" i="4"/>
  <c r="DN311" i="1"/>
  <c r="Y1189" i="4"/>
  <c r="E312" i="1"/>
  <c r="BG312" i="1"/>
  <c r="DI312" i="1"/>
  <c r="DG312" i="1"/>
  <c r="R1190" i="4"/>
  <c r="DH312" i="1"/>
  <c r="S1190" i="4"/>
  <c r="T1190" i="4"/>
  <c r="DJ312" i="1"/>
  <c r="U1190" i="4"/>
  <c r="DK312" i="1"/>
  <c r="V1190" i="4"/>
  <c r="DM312" i="1"/>
  <c r="X1190" i="4"/>
  <c r="DN312" i="1"/>
  <c r="Y1190" i="4"/>
  <c r="E313" i="1"/>
  <c r="BG313" i="1"/>
  <c r="DI313" i="1"/>
  <c r="DG313" i="1"/>
  <c r="R1191" i="4"/>
  <c r="DH313" i="1"/>
  <c r="S1191" i="4"/>
  <c r="T1191" i="4"/>
  <c r="DJ313" i="1"/>
  <c r="U1191" i="4"/>
  <c r="DK313" i="1"/>
  <c r="V1191" i="4"/>
  <c r="DM313" i="1"/>
  <c r="X1191" i="4"/>
  <c r="DN313" i="1"/>
  <c r="Y1191" i="4"/>
  <c r="E314" i="1"/>
  <c r="BG314" i="1"/>
  <c r="DI314" i="1"/>
  <c r="DG314" i="1"/>
  <c r="R1192" i="4"/>
  <c r="DH314" i="1"/>
  <c r="S1192" i="4"/>
  <c r="T1192" i="4"/>
  <c r="DJ314" i="1"/>
  <c r="U1192" i="4"/>
  <c r="DK314" i="1"/>
  <c r="V1192" i="4"/>
  <c r="DM314" i="1"/>
  <c r="X1192" i="4"/>
  <c r="DN314" i="1"/>
  <c r="Y1192" i="4"/>
  <c r="E315" i="1"/>
  <c r="BG315" i="1"/>
  <c r="DI315" i="1"/>
  <c r="DG315" i="1"/>
  <c r="R1193" i="4"/>
  <c r="DH315" i="1"/>
  <c r="S1193" i="4"/>
  <c r="T1193" i="4"/>
  <c r="DJ315" i="1"/>
  <c r="U1193" i="4"/>
  <c r="DK315" i="1"/>
  <c r="V1193" i="4"/>
  <c r="DM315" i="1"/>
  <c r="X1193" i="4"/>
  <c r="DN315" i="1"/>
  <c r="Y1193" i="4"/>
  <c r="E316" i="1"/>
  <c r="BG316" i="1"/>
  <c r="DI316" i="1"/>
  <c r="DG316" i="1"/>
  <c r="R1194" i="4"/>
  <c r="DH316" i="1"/>
  <c r="S1194" i="4"/>
  <c r="T1194" i="4"/>
  <c r="DJ316" i="1"/>
  <c r="U1194" i="4"/>
  <c r="DK316" i="1"/>
  <c r="V1194" i="4"/>
  <c r="DM316" i="1"/>
  <c r="X1194" i="4"/>
  <c r="DN316" i="1"/>
  <c r="Y1194" i="4"/>
  <c r="E317" i="1"/>
  <c r="BG317" i="1"/>
  <c r="DI317" i="1"/>
  <c r="DG317" i="1"/>
  <c r="R1195" i="4"/>
  <c r="DH317" i="1"/>
  <c r="S1195" i="4"/>
  <c r="T1195" i="4"/>
  <c r="DJ317" i="1"/>
  <c r="U1195" i="4"/>
  <c r="DK317" i="1"/>
  <c r="V1195" i="4"/>
  <c r="DM317" i="1"/>
  <c r="X1195" i="4"/>
  <c r="DN317" i="1"/>
  <c r="Y1195" i="4"/>
  <c r="E318" i="1"/>
  <c r="BG318" i="1"/>
  <c r="DI318" i="1"/>
  <c r="DG318" i="1"/>
  <c r="R1196" i="4"/>
  <c r="DH318" i="1"/>
  <c r="S1196" i="4"/>
  <c r="T1196" i="4"/>
  <c r="DJ318" i="1"/>
  <c r="U1196" i="4"/>
  <c r="DK318" i="1"/>
  <c r="V1196" i="4"/>
  <c r="DM318" i="1"/>
  <c r="X1196" i="4"/>
  <c r="DN318" i="1"/>
  <c r="Y1196" i="4"/>
  <c r="E319" i="1"/>
  <c r="BG319" i="1"/>
  <c r="DI319" i="1"/>
  <c r="DG319" i="1"/>
  <c r="R1197" i="4"/>
  <c r="DH319" i="1"/>
  <c r="S1197" i="4"/>
  <c r="T1197" i="4"/>
  <c r="DJ319" i="1"/>
  <c r="U1197" i="4"/>
  <c r="DK319" i="1"/>
  <c r="V1197" i="4"/>
  <c r="DM319" i="1"/>
  <c r="X1197" i="4"/>
  <c r="DN319" i="1"/>
  <c r="Y1197" i="4"/>
  <c r="E320" i="1"/>
  <c r="BG320" i="1"/>
  <c r="DI320" i="1"/>
  <c r="DG320" i="1"/>
  <c r="R1198" i="4"/>
  <c r="DH320" i="1"/>
  <c r="S1198" i="4"/>
  <c r="T1198" i="4"/>
  <c r="DJ320" i="1"/>
  <c r="U1198" i="4"/>
  <c r="DK320" i="1"/>
  <c r="V1198" i="4"/>
  <c r="DM320" i="1"/>
  <c r="X1198" i="4"/>
  <c r="DN320" i="1"/>
  <c r="Y1198" i="4"/>
  <c r="E321" i="1"/>
  <c r="BG321" i="1"/>
  <c r="DI321" i="1"/>
  <c r="DG321" i="1"/>
  <c r="R1199" i="4"/>
  <c r="DH321" i="1"/>
  <c r="S1199" i="4"/>
  <c r="T1199" i="4"/>
  <c r="DJ321" i="1"/>
  <c r="U1199" i="4"/>
  <c r="DK321" i="1"/>
  <c r="V1199" i="4"/>
  <c r="DM321" i="1"/>
  <c r="X1199" i="4"/>
  <c r="DN321" i="1"/>
  <c r="Y1199" i="4"/>
  <c r="E322" i="1"/>
  <c r="BG322" i="1"/>
  <c r="DI322" i="1"/>
  <c r="DG322" i="1"/>
  <c r="R1200" i="4"/>
  <c r="DH322" i="1"/>
  <c r="S1200" i="4"/>
  <c r="T1200" i="4"/>
  <c r="DJ322" i="1"/>
  <c r="U1200" i="4"/>
  <c r="DK322" i="1"/>
  <c r="V1200" i="4"/>
  <c r="DM322" i="1"/>
  <c r="X1200" i="4"/>
  <c r="DN322" i="1"/>
  <c r="Y1200" i="4"/>
  <c r="E323" i="1"/>
  <c r="BG323" i="1"/>
  <c r="DI323" i="1"/>
  <c r="DG323" i="1"/>
  <c r="R1201" i="4"/>
  <c r="DH323" i="1"/>
  <c r="S1201" i="4"/>
  <c r="T1201" i="4"/>
  <c r="DJ323" i="1"/>
  <c r="U1201" i="4"/>
  <c r="DK323" i="1"/>
  <c r="V1201" i="4"/>
  <c r="DM323" i="1"/>
  <c r="X1201" i="4"/>
  <c r="DN323" i="1"/>
  <c r="Y1201" i="4"/>
  <c r="H15" i="11"/>
  <c r="I10" i="11"/>
  <c r="BQ25" i="1"/>
  <c r="S3" i="4"/>
  <c r="T3" i="4"/>
  <c r="BS25" i="1"/>
  <c r="U3" i="4"/>
  <c r="BT25" i="1"/>
  <c r="V3" i="4"/>
  <c r="AR25" i="1"/>
  <c r="BV25" i="1"/>
  <c r="X3" i="4"/>
  <c r="BL25" i="1"/>
  <c r="BW25" i="1"/>
  <c r="Y3" i="4"/>
  <c r="BQ26" i="1"/>
  <c r="S4" i="4"/>
  <c r="T4" i="4"/>
  <c r="BS26" i="1"/>
  <c r="U4" i="4"/>
  <c r="BT26" i="1"/>
  <c r="V4" i="4"/>
  <c r="AR26" i="1"/>
  <c r="BV26" i="1"/>
  <c r="X4" i="4"/>
  <c r="BL26" i="1"/>
  <c r="BW26" i="1"/>
  <c r="Y4" i="4"/>
  <c r="BQ27" i="1"/>
  <c r="S5" i="4"/>
  <c r="T5" i="4"/>
  <c r="BS27" i="1"/>
  <c r="U5" i="4"/>
  <c r="BT27" i="1"/>
  <c r="V5" i="4"/>
  <c r="AR27" i="1"/>
  <c r="BV27" i="1"/>
  <c r="X5" i="4"/>
  <c r="BL27" i="1"/>
  <c r="BW27" i="1"/>
  <c r="Y5" i="4"/>
  <c r="BQ28" i="1"/>
  <c r="S6" i="4"/>
  <c r="T6" i="4"/>
  <c r="BS28" i="1"/>
  <c r="U6" i="4"/>
  <c r="BT28" i="1"/>
  <c r="V6" i="4"/>
  <c r="AR28" i="1"/>
  <c r="BV28" i="1"/>
  <c r="X6" i="4"/>
  <c r="BL28" i="1"/>
  <c r="BW28" i="1"/>
  <c r="Y6" i="4"/>
  <c r="BQ29" i="1"/>
  <c r="S7" i="4"/>
  <c r="T7" i="4"/>
  <c r="BS29" i="1"/>
  <c r="U7" i="4"/>
  <c r="BT29" i="1"/>
  <c r="V7" i="4"/>
  <c r="BV29" i="1"/>
  <c r="X7" i="4"/>
  <c r="BW29" i="1"/>
  <c r="Y7" i="4"/>
  <c r="BQ30" i="1"/>
  <c r="S8" i="4"/>
  <c r="T8" i="4"/>
  <c r="BS30" i="1"/>
  <c r="U8" i="4"/>
  <c r="BT30" i="1"/>
  <c r="V8" i="4"/>
  <c r="AR30" i="1"/>
  <c r="BV30" i="1"/>
  <c r="X8" i="4"/>
  <c r="BL30" i="1"/>
  <c r="BW30" i="1"/>
  <c r="Y8" i="4"/>
  <c r="BQ31" i="1"/>
  <c r="S9" i="4"/>
  <c r="T9" i="4"/>
  <c r="BS31" i="1"/>
  <c r="U9" i="4"/>
  <c r="BT31" i="1"/>
  <c r="V9" i="4"/>
  <c r="AR31" i="1"/>
  <c r="BV31" i="1"/>
  <c r="X9" i="4"/>
  <c r="BL31" i="1"/>
  <c r="BW31" i="1"/>
  <c r="Y9" i="4"/>
  <c r="BQ32" i="1"/>
  <c r="S10" i="4"/>
  <c r="T10" i="4"/>
  <c r="BS32" i="1"/>
  <c r="U10" i="4"/>
  <c r="BT32" i="1"/>
  <c r="V10" i="4"/>
  <c r="AR32" i="1"/>
  <c r="BV32" i="1"/>
  <c r="X10" i="4"/>
  <c r="BL32" i="1"/>
  <c r="BW32" i="1"/>
  <c r="Y10" i="4"/>
  <c r="BQ33" i="1"/>
  <c r="S11" i="4"/>
  <c r="T11" i="4"/>
  <c r="BS33" i="1"/>
  <c r="U11" i="4"/>
  <c r="BT33" i="1"/>
  <c r="V11" i="4"/>
  <c r="AR33" i="1"/>
  <c r="BV33" i="1"/>
  <c r="X11" i="4"/>
  <c r="BL33" i="1"/>
  <c r="BW33" i="1"/>
  <c r="Y11" i="4"/>
  <c r="CQ25" i="1"/>
  <c r="S303" i="4"/>
  <c r="T303" i="4"/>
  <c r="CS25" i="1"/>
  <c r="U303" i="4"/>
  <c r="CT25" i="1"/>
  <c r="V303" i="4"/>
  <c r="CV25" i="1"/>
  <c r="X303" i="4"/>
  <c r="AS13" i="1"/>
  <c r="AS25" i="1"/>
  <c r="BM25" i="1"/>
  <c r="CW25" i="1"/>
  <c r="Y303" i="4"/>
  <c r="CQ26" i="1"/>
  <c r="S304" i="4"/>
  <c r="T304" i="4"/>
  <c r="CS26" i="1"/>
  <c r="U304" i="4"/>
  <c r="CT26" i="1"/>
  <c r="V304" i="4"/>
  <c r="CV26" i="1"/>
  <c r="X304" i="4"/>
  <c r="AS26" i="1"/>
  <c r="BM26" i="1"/>
  <c r="CW26" i="1"/>
  <c r="Y304" i="4"/>
  <c r="CQ27" i="1"/>
  <c r="S305" i="4"/>
  <c r="T305" i="4"/>
  <c r="CS27" i="1"/>
  <c r="U305" i="4"/>
  <c r="CT27" i="1"/>
  <c r="V305" i="4"/>
  <c r="CV27" i="1"/>
  <c r="X305" i="4"/>
  <c r="AS27" i="1"/>
  <c r="BM27" i="1"/>
  <c r="CW27" i="1"/>
  <c r="Y305" i="4"/>
  <c r="CQ28" i="1"/>
  <c r="S306" i="4"/>
  <c r="T306" i="4"/>
  <c r="CS28" i="1"/>
  <c r="U306" i="4"/>
  <c r="CT28" i="1"/>
  <c r="V306" i="4"/>
  <c r="CV28" i="1"/>
  <c r="X306" i="4"/>
  <c r="CW28" i="1"/>
  <c r="Y306" i="4"/>
  <c r="CQ30" i="1"/>
  <c r="S308" i="4"/>
  <c r="T308" i="4"/>
  <c r="CS30" i="1"/>
  <c r="U308" i="4"/>
  <c r="CT30" i="1"/>
  <c r="V308" i="4"/>
  <c r="CV30" i="1"/>
  <c r="X308" i="4"/>
  <c r="CW30" i="1"/>
  <c r="Y308" i="4"/>
  <c r="CQ31" i="1"/>
  <c r="S309" i="4"/>
  <c r="T309" i="4"/>
  <c r="CS31" i="1"/>
  <c r="U309" i="4"/>
  <c r="CT31" i="1"/>
  <c r="V309" i="4"/>
  <c r="CV31" i="1"/>
  <c r="X309" i="4"/>
  <c r="CW31" i="1"/>
  <c r="Y309" i="4"/>
  <c r="CQ32" i="1"/>
  <c r="S310" i="4"/>
  <c r="T310" i="4"/>
  <c r="CS32" i="1"/>
  <c r="U310" i="4"/>
  <c r="CT32" i="1"/>
  <c r="V310" i="4"/>
  <c r="CV32" i="1"/>
  <c r="X310" i="4"/>
  <c r="CW32" i="1"/>
  <c r="Y310" i="4"/>
  <c r="CQ33" i="1"/>
  <c r="S311" i="4"/>
  <c r="T311" i="4"/>
  <c r="CS33" i="1"/>
  <c r="U311" i="4"/>
  <c r="CT33" i="1"/>
  <c r="V311" i="4"/>
  <c r="CV33" i="1"/>
  <c r="X311" i="4"/>
  <c r="CW33" i="1"/>
  <c r="Y311" i="4"/>
  <c r="CY25" i="1"/>
  <c r="S603" i="4"/>
  <c r="T603" i="4"/>
  <c r="DA25" i="1"/>
  <c r="U603" i="4"/>
  <c r="DB25" i="1"/>
  <c r="V603" i="4"/>
  <c r="DD25" i="1"/>
  <c r="X603" i="4"/>
  <c r="AU25" i="1"/>
  <c r="BN25" i="1"/>
  <c r="DE25" i="1"/>
  <c r="Y603" i="4"/>
  <c r="CY26" i="1"/>
  <c r="S604" i="4"/>
  <c r="T604" i="4"/>
  <c r="DA26" i="1"/>
  <c r="U604" i="4"/>
  <c r="DB26" i="1"/>
  <c r="V604" i="4"/>
  <c r="DD26" i="1"/>
  <c r="X604" i="4"/>
  <c r="AU26" i="1"/>
  <c r="BN26" i="1"/>
  <c r="DE26" i="1"/>
  <c r="Y604" i="4"/>
  <c r="CY27" i="1"/>
  <c r="S605" i="4"/>
  <c r="T605" i="4"/>
  <c r="DA27" i="1"/>
  <c r="U605" i="4"/>
  <c r="DB27" i="1"/>
  <c r="V605" i="4"/>
  <c r="DD27" i="1"/>
  <c r="X605" i="4"/>
  <c r="AU27" i="1"/>
  <c r="BN27" i="1"/>
  <c r="DE27" i="1"/>
  <c r="Y605" i="4"/>
  <c r="CY28" i="1"/>
  <c r="S606" i="4"/>
  <c r="T606" i="4"/>
  <c r="DA28" i="1"/>
  <c r="U606" i="4"/>
  <c r="DB28" i="1"/>
  <c r="V606" i="4"/>
  <c r="DD28" i="1"/>
  <c r="X606" i="4"/>
  <c r="AU13" i="1"/>
  <c r="AU28" i="1"/>
  <c r="BN28" i="1"/>
  <c r="DE28" i="1"/>
  <c r="Y606" i="4"/>
  <c r="CY30" i="1"/>
  <c r="S608" i="4"/>
  <c r="T608" i="4"/>
  <c r="DA30" i="1"/>
  <c r="U608" i="4"/>
  <c r="DB30" i="1"/>
  <c r="V608" i="4"/>
  <c r="DD30" i="1"/>
  <c r="X608" i="4"/>
  <c r="DE30" i="1"/>
  <c r="Y608" i="4"/>
  <c r="CY31" i="1"/>
  <c r="S609" i="4"/>
  <c r="T609" i="4"/>
  <c r="DA31" i="1"/>
  <c r="U609" i="4"/>
  <c r="DB31" i="1"/>
  <c r="V609" i="4"/>
  <c r="DD31" i="1"/>
  <c r="X609" i="4"/>
  <c r="DE31" i="1"/>
  <c r="Y609" i="4"/>
  <c r="CY32" i="1"/>
  <c r="S610" i="4"/>
  <c r="T610" i="4"/>
  <c r="DA32" i="1"/>
  <c r="U610" i="4"/>
  <c r="DB32" i="1"/>
  <c r="V610" i="4"/>
  <c r="DD32" i="1"/>
  <c r="X610" i="4"/>
  <c r="DE32" i="1"/>
  <c r="Y610" i="4"/>
  <c r="CY33" i="1"/>
  <c r="S611" i="4"/>
  <c r="T611" i="4"/>
  <c r="DA33" i="1"/>
  <c r="U611" i="4"/>
  <c r="DB33" i="1"/>
  <c r="V611" i="4"/>
  <c r="DD33" i="1"/>
  <c r="X611" i="4"/>
  <c r="DE33" i="1"/>
  <c r="Y611" i="4"/>
  <c r="BV323" i="1"/>
  <c r="BV322" i="1"/>
  <c r="BV321" i="1"/>
  <c r="BV320" i="1"/>
  <c r="BV319" i="1"/>
  <c r="BV318" i="1"/>
  <c r="BV317" i="1"/>
  <c r="BV316" i="1"/>
  <c r="BV315" i="1"/>
  <c r="BV314" i="1"/>
  <c r="BV313" i="1"/>
  <c r="BV312" i="1"/>
  <c r="BV311" i="1"/>
  <c r="BV310" i="1"/>
  <c r="BV309" i="1"/>
  <c r="BV308" i="1"/>
  <c r="BV307" i="1"/>
  <c r="BV306" i="1"/>
  <c r="BV305" i="1"/>
  <c r="BV304" i="1"/>
  <c r="BV303" i="1"/>
  <c r="BV302" i="1"/>
  <c r="BV301" i="1"/>
  <c r="BV300" i="1"/>
  <c r="BV299" i="1"/>
  <c r="BV298" i="1"/>
  <c r="BV297" i="1"/>
  <c r="BV296" i="1"/>
  <c r="BV295" i="1"/>
  <c r="BV294" i="1"/>
  <c r="BV293" i="1"/>
  <c r="BV292" i="1"/>
  <c r="BV291" i="1"/>
  <c r="BV290" i="1"/>
  <c r="BV289" i="1"/>
  <c r="BV288" i="1"/>
  <c r="BV287" i="1"/>
  <c r="BV286" i="1"/>
  <c r="BV285" i="1"/>
  <c r="BV284" i="1"/>
  <c r="BV283" i="1"/>
  <c r="BV282" i="1"/>
  <c r="BV281" i="1"/>
  <c r="BV280" i="1"/>
  <c r="BV279" i="1"/>
  <c r="BV278" i="1"/>
  <c r="BV277" i="1"/>
  <c r="BV276" i="1"/>
  <c r="BV275" i="1"/>
  <c r="BV274" i="1"/>
  <c r="BV273" i="1"/>
  <c r="BV272" i="1"/>
  <c r="BV271" i="1"/>
  <c r="BV270" i="1"/>
  <c r="BV269" i="1"/>
  <c r="BV268" i="1"/>
  <c r="BV267" i="1"/>
  <c r="BV266" i="1"/>
  <c r="BV265" i="1"/>
  <c r="BV264" i="1"/>
  <c r="BV263" i="1"/>
  <c r="BV262" i="1"/>
  <c r="BV261" i="1"/>
  <c r="BV260" i="1"/>
  <c r="BV259" i="1"/>
  <c r="BV258" i="1"/>
  <c r="BV257" i="1"/>
  <c r="BV256" i="1"/>
  <c r="BV255" i="1"/>
  <c r="BV254" i="1"/>
  <c r="BV253" i="1"/>
  <c r="BV252" i="1"/>
  <c r="BV251" i="1"/>
  <c r="BV250" i="1"/>
  <c r="BV249" i="1"/>
  <c r="BV248" i="1"/>
  <c r="BV247" i="1"/>
  <c r="BV246" i="1"/>
  <c r="BV245" i="1"/>
  <c r="BV244" i="1"/>
  <c r="BV243" i="1"/>
  <c r="BV242" i="1"/>
  <c r="BV241" i="1"/>
  <c r="BV240" i="1"/>
  <c r="BV239" i="1"/>
  <c r="BV238" i="1"/>
  <c r="BV237" i="1"/>
  <c r="BV236" i="1"/>
  <c r="BV235" i="1"/>
  <c r="BV234" i="1"/>
  <c r="BV233" i="1"/>
  <c r="BV232" i="1"/>
  <c r="BV231" i="1"/>
  <c r="BV230" i="1"/>
  <c r="BV229" i="1"/>
  <c r="BV228" i="1"/>
  <c r="BV227" i="1"/>
  <c r="BV226" i="1"/>
  <c r="BV225" i="1"/>
  <c r="BV224" i="1"/>
  <c r="BV223" i="1"/>
  <c r="BV222" i="1"/>
  <c r="BV221" i="1"/>
  <c r="BV220" i="1"/>
  <c r="BV219" i="1"/>
  <c r="BV218" i="1"/>
  <c r="BV217" i="1"/>
  <c r="BV216" i="1"/>
  <c r="BV215" i="1"/>
  <c r="BV214" i="1"/>
  <c r="BV213" i="1"/>
  <c r="BV212" i="1"/>
  <c r="BV211" i="1"/>
  <c r="BV210" i="1"/>
  <c r="BV209" i="1"/>
  <c r="BV208" i="1"/>
  <c r="BV207" i="1"/>
  <c r="BV206" i="1"/>
  <c r="BV205" i="1"/>
  <c r="BV204" i="1"/>
  <c r="BV203" i="1"/>
  <c r="BV202" i="1"/>
  <c r="BV201" i="1"/>
  <c r="BV200" i="1"/>
  <c r="BV199" i="1"/>
  <c r="BV198" i="1"/>
  <c r="BV197" i="1"/>
  <c r="BV196" i="1"/>
  <c r="BV195" i="1"/>
  <c r="BV194" i="1"/>
  <c r="BV193" i="1"/>
  <c r="BV192" i="1"/>
  <c r="BV191" i="1"/>
  <c r="BV190" i="1"/>
  <c r="BV189" i="1"/>
  <c r="BV188" i="1"/>
  <c r="BV187" i="1"/>
  <c r="BV186" i="1"/>
  <c r="BV185" i="1"/>
  <c r="BV184" i="1"/>
  <c r="BV183" i="1"/>
  <c r="BV182" i="1"/>
  <c r="BV181" i="1"/>
  <c r="BV180" i="1"/>
  <c r="BV179" i="1"/>
  <c r="BV178" i="1"/>
  <c r="BV177" i="1"/>
  <c r="BV176" i="1"/>
  <c r="BV175" i="1"/>
  <c r="BV174" i="1"/>
  <c r="BV173" i="1"/>
  <c r="BV172" i="1"/>
  <c r="BV171" i="1"/>
  <c r="BV170" i="1"/>
  <c r="BV169" i="1"/>
  <c r="BV168" i="1"/>
  <c r="BV167" i="1"/>
  <c r="BV166" i="1"/>
  <c r="BV165" i="1"/>
  <c r="BV164" i="1"/>
  <c r="BV163" i="1"/>
  <c r="BV162" i="1"/>
  <c r="BV161" i="1"/>
  <c r="BV160" i="1"/>
  <c r="BV159" i="1"/>
  <c r="BV158" i="1"/>
  <c r="BV157" i="1"/>
  <c r="BV156" i="1"/>
  <c r="BV155" i="1"/>
  <c r="BV154" i="1"/>
  <c r="BV153" i="1"/>
  <c r="BV152" i="1"/>
  <c r="BV151" i="1"/>
  <c r="BV150" i="1"/>
  <c r="BV149" i="1"/>
  <c r="BV148" i="1"/>
  <c r="BV147" i="1"/>
  <c r="BV146" i="1"/>
  <c r="BV145" i="1"/>
  <c r="BV144" i="1"/>
  <c r="BV143" i="1"/>
  <c r="BV142" i="1"/>
  <c r="BV141" i="1"/>
  <c r="BV140" i="1"/>
  <c r="BV139" i="1"/>
  <c r="BV138" i="1"/>
  <c r="BV137" i="1"/>
  <c r="BV136" i="1"/>
  <c r="BV135" i="1"/>
  <c r="BV134" i="1"/>
  <c r="BV133" i="1"/>
  <c r="BV132" i="1"/>
  <c r="BV131" i="1"/>
  <c r="BV130" i="1"/>
  <c r="BV129" i="1"/>
  <c r="BV128" i="1"/>
  <c r="BV127" i="1"/>
  <c r="BV126" i="1"/>
  <c r="BV125" i="1"/>
  <c r="BV124" i="1"/>
  <c r="BV123" i="1"/>
  <c r="BV122" i="1"/>
  <c r="BV121" i="1"/>
  <c r="BV120" i="1"/>
  <c r="BV119" i="1"/>
  <c r="BV118" i="1"/>
  <c r="BV117" i="1"/>
  <c r="BV116" i="1"/>
  <c r="BV115" i="1"/>
  <c r="BV114" i="1"/>
  <c r="BV113" i="1"/>
  <c r="BV112" i="1"/>
  <c r="BV111" i="1"/>
  <c r="BV110" i="1"/>
  <c r="BV109" i="1"/>
  <c r="BV108" i="1"/>
  <c r="BV107" i="1"/>
  <c r="BV106" i="1"/>
  <c r="BV105" i="1"/>
  <c r="BV104" i="1"/>
  <c r="BV103" i="1"/>
  <c r="BV102" i="1"/>
  <c r="BV101" i="1"/>
  <c r="BV100" i="1"/>
  <c r="BV99" i="1"/>
  <c r="BV98" i="1"/>
  <c r="BV97" i="1"/>
  <c r="BV96" i="1"/>
  <c r="BV95" i="1"/>
  <c r="BV94" i="1"/>
  <c r="BV93" i="1"/>
  <c r="BV92" i="1"/>
  <c r="BV91" i="1"/>
  <c r="BV90" i="1"/>
  <c r="BV89" i="1"/>
  <c r="BV88" i="1"/>
  <c r="BV87" i="1"/>
  <c r="BV86" i="1"/>
  <c r="BV85" i="1"/>
  <c r="BV84" i="1"/>
  <c r="BV83" i="1"/>
  <c r="BV82" i="1"/>
  <c r="BV81" i="1"/>
  <c r="BV80" i="1"/>
  <c r="BV79" i="1"/>
  <c r="BV78" i="1"/>
  <c r="BV77" i="1"/>
  <c r="BV76" i="1"/>
  <c r="BV75" i="1"/>
  <c r="BV74" i="1"/>
  <c r="BV73" i="1"/>
  <c r="BV72" i="1"/>
  <c r="BV71" i="1"/>
  <c r="BV70" i="1"/>
  <c r="BV69" i="1"/>
  <c r="BV68" i="1"/>
  <c r="BV67" i="1"/>
  <c r="BV66" i="1"/>
  <c r="BV65" i="1"/>
  <c r="BV64" i="1"/>
  <c r="BV63" i="1"/>
  <c r="BV62" i="1"/>
  <c r="BV61" i="1"/>
  <c r="BV60" i="1"/>
  <c r="BV59" i="1"/>
  <c r="BV58" i="1"/>
  <c r="BV57" i="1"/>
  <c r="BV56" i="1"/>
  <c r="BV55" i="1"/>
  <c r="BV54" i="1"/>
  <c r="BV53" i="1"/>
  <c r="BV52" i="1"/>
  <c r="BV51" i="1"/>
  <c r="BV50" i="1"/>
  <c r="BV49" i="1"/>
  <c r="BV48" i="1"/>
  <c r="BV47" i="1"/>
  <c r="BV46" i="1"/>
  <c r="BV45" i="1"/>
  <c r="BV44" i="1"/>
  <c r="BV43" i="1"/>
  <c r="BV42" i="1"/>
  <c r="BV41" i="1"/>
  <c r="BV40" i="1"/>
  <c r="BV39" i="1"/>
  <c r="BV38" i="1"/>
  <c r="BV37" i="1"/>
  <c r="BV36" i="1"/>
  <c r="BV35" i="1"/>
  <c r="BV34" i="1"/>
  <c r="F8" i="1"/>
  <c r="L7" i="2"/>
  <c r="L8" i="2"/>
  <c r="G9" i="1"/>
  <c r="F10" i="1"/>
  <c r="F12" i="1"/>
  <c r="AR12" i="1"/>
  <c r="AG12" i="1"/>
  <c r="CG13" i="1"/>
  <c r="CG29" i="1"/>
  <c r="CG40" i="1"/>
  <c r="CG24" i="1"/>
  <c r="CG25" i="1"/>
  <c r="CG26" i="1"/>
  <c r="CG27" i="1"/>
  <c r="CG28" i="1"/>
  <c r="CG30" i="1"/>
  <c r="CG31" i="1"/>
  <c r="CG32" i="1"/>
  <c r="CG33" i="1"/>
  <c r="CG34" i="1"/>
  <c r="CG35" i="1"/>
  <c r="CG36" i="1"/>
  <c r="CG37" i="1"/>
  <c r="CG38" i="1"/>
  <c r="CG39" i="1"/>
  <c r="CG41" i="1"/>
  <c r="CG42" i="1"/>
  <c r="CG43" i="1"/>
  <c r="CG44" i="1"/>
  <c r="CG45" i="1"/>
  <c r="CG46" i="1"/>
  <c r="CG47" i="1"/>
  <c r="CG48" i="1"/>
  <c r="CG49" i="1"/>
  <c r="CG50" i="1"/>
  <c r="CG51" i="1"/>
  <c r="CG52" i="1"/>
  <c r="CG53" i="1"/>
  <c r="CG54" i="1"/>
  <c r="CG55" i="1"/>
  <c r="CG56" i="1"/>
  <c r="CG57" i="1"/>
  <c r="CG58" i="1"/>
  <c r="CG59" i="1"/>
  <c r="CG60" i="1"/>
  <c r="CG61" i="1"/>
  <c r="CG62" i="1"/>
  <c r="CG63" i="1"/>
  <c r="CG64" i="1"/>
  <c r="CG65" i="1"/>
  <c r="CG66" i="1"/>
  <c r="CG67" i="1"/>
  <c r="CG68" i="1"/>
  <c r="CG69" i="1"/>
  <c r="CG70" i="1"/>
  <c r="CG71" i="1"/>
  <c r="CG72" i="1"/>
  <c r="CG73" i="1"/>
  <c r="CG74" i="1"/>
  <c r="CG75" i="1"/>
  <c r="CG76" i="1"/>
  <c r="CG77" i="1"/>
  <c r="CG78" i="1"/>
  <c r="CG79" i="1"/>
  <c r="CG80" i="1"/>
  <c r="CG81" i="1"/>
  <c r="CG82" i="1"/>
  <c r="CG83" i="1"/>
  <c r="CG84" i="1"/>
  <c r="CG85" i="1"/>
  <c r="CG86" i="1"/>
  <c r="CG87" i="1"/>
  <c r="CG88" i="1"/>
  <c r="CG89" i="1"/>
  <c r="CG90" i="1"/>
  <c r="CG91" i="1"/>
  <c r="CG92" i="1"/>
  <c r="CG93" i="1"/>
  <c r="CG94" i="1"/>
  <c r="CG95" i="1"/>
  <c r="CG96" i="1"/>
  <c r="CG97" i="1"/>
  <c r="CG98" i="1"/>
  <c r="CG99" i="1"/>
  <c r="CG100" i="1"/>
  <c r="CG101" i="1"/>
  <c r="CG102" i="1"/>
  <c r="CG103" i="1"/>
  <c r="CG104" i="1"/>
  <c r="CG105" i="1"/>
  <c r="CG106" i="1"/>
  <c r="CG107" i="1"/>
  <c r="CG108" i="1"/>
  <c r="CG109" i="1"/>
  <c r="CG110" i="1"/>
  <c r="CG111" i="1"/>
  <c r="CG112" i="1"/>
  <c r="CG113" i="1"/>
  <c r="CG114" i="1"/>
  <c r="CG115" i="1"/>
  <c r="CG116" i="1"/>
  <c r="CG117" i="1"/>
  <c r="CG118" i="1"/>
  <c r="CG119" i="1"/>
  <c r="CG120" i="1"/>
  <c r="CG121" i="1"/>
  <c r="CG122" i="1"/>
  <c r="CG123" i="1"/>
  <c r="CG124" i="1"/>
  <c r="CG125" i="1"/>
  <c r="CG126" i="1"/>
  <c r="CG127" i="1"/>
  <c r="CG128" i="1"/>
  <c r="CG129" i="1"/>
  <c r="CG130" i="1"/>
  <c r="CG131" i="1"/>
  <c r="CG132" i="1"/>
  <c r="CG133" i="1"/>
  <c r="CG134" i="1"/>
  <c r="CG135" i="1"/>
  <c r="CG136" i="1"/>
  <c r="CG137" i="1"/>
  <c r="CG138" i="1"/>
  <c r="CG139" i="1"/>
  <c r="CG140" i="1"/>
  <c r="CG141" i="1"/>
  <c r="CG142" i="1"/>
  <c r="CG143" i="1"/>
  <c r="CG144" i="1"/>
  <c r="CG145" i="1"/>
  <c r="CG146" i="1"/>
  <c r="CG147" i="1"/>
  <c r="CG148" i="1"/>
  <c r="CG149" i="1"/>
  <c r="CG150" i="1"/>
  <c r="CG151" i="1"/>
  <c r="CG152" i="1"/>
  <c r="CG153" i="1"/>
  <c r="CG154" i="1"/>
  <c r="CG155" i="1"/>
  <c r="CG156" i="1"/>
  <c r="CG157" i="1"/>
  <c r="CG158" i="1"/>
  <c r="CG159" i="1"/>
  <c r="CG160" i="1"/>
  <c r="CG161" i="1"/>
  <c r="CG162" i="1"/>
  <c r="CG163" i="1"/>
  <c r="CG164" i="1"/>
  <c r="CG165" i="1"/>
  <c r="CG166" i="1"/>
  <c r="CG167" i="1"/>
  <c r="CG168" i="1"/>
  <c r="CG169" i="1"/>
  <c r="CG170" i="1"/>
  <c r="CG171" i="1"/>
  <c r="CG172" i="1"/>
  <c r="CG173" i="1"/>
  <c r="CG174" i="1"/>
  <c r="CG175" i="1"/>
  <c r="CG176" i="1"/>
  <c r="CG177" i="1"/>
  <c r="CG178" i="1"/>
  <c r="CG179" i="1"/>
  <c r="CG180" i="1"/>
  <c r="CG181" i="1"/>
  <c r="CG182" i="1"/>
  <c r="CG183" i="1"/>
  <c r="CG184" i="1"/>
  <c r="CG185" i="1"/>
  <c r="CG186" i="1"/>
  <c r="CG187" i="1"/>
  <c r="CG188" i="1"/>
  <c r="CG189" i="1"/>
  <c r="CG190" i="1"/>
  <c r="CG191" i="1"/>
  <c r="CG192" i="1"/>
  <c r="CG193" i="1"/>
  <c r="CG194" i="1"/>
  <c r="CG195" i="1"/>
  <c r="CG196" i="1"/>
  <c r="CG197" i="1"/>
  <c r="CG198" i="1"/>
  <c r="CG199" i="1"/>
  <c r="CG200" i="1"/>
  <c r="CG201" i="1"/>
  <c r="CG202" i="1"/>
  <c r="CG203" i="1"/>
  <c r="CG204" i="1"/>
  <c r="CG205" i="1"/>
  <c r="CG206" i="1"/>
  <c r="CG207" i="1"/>
  <c r="CG208" i="1"/>
  <c r="CG209" i="1"/>
  <c r="CG210" i="1"/>
  <c r="CG211" i="1"/>
  <c r="CG212" i="1"/>
  <c r="CG213" i="1"/>
  <c r="CG214" i="1"/>
  <c r="CG215" i="1"/>
  <c r="CG216" i="1"/>
  <c r="CG217" i="1"/>
  <c r="CG218" i="1"/>
  <c r="CG219" i="1"/>
  <c r="CG220" i="1"/>
  <c r="CG221" i="1"/>
  <c r="CG222" i="1"/>
  <c r="CG223" i="1"/>
  <c r="CG224" i="1"/>
  <c r="CG225" i="1"/>
  <c r="CG226" i="1"/>
  <c r="CG227" i="1"/>
  <c r="CG228" i="1"/>
  <c r="CG229" i="1"/>
  <c r="CG230" i="1"/>
  <c r="CG231" i="1"/>
  <c r="CG232" i="1"/>
  <c r="CG233" i="1"/>
  <c r="CG234" i="1"/>
  <c r="CG235" i="1"/>
  <c r="CG236" i="1"/>
  <c r="CG237" i="1"/>
  <c r="CG238" i="1"/>
  <c r="CG239" i="1"/>
  <c r="CG240" i="1"/>
  <c r="CG241" i="1"/>
  <c r="CG242" i="1"/>
  <c r="CG243" i="1"/>
  <c r="CG244" i="1"/>
  <c r="CG245" i="1"/>
  <c r="CG246" i="1"/>
  <c r="CG247" i="1"/>
  <c r="CG248" i="1"/>
  <c r="CG249" i="1"/>
  <c r="CG250" i="1"/>
  <c r="CG251" i="1"/>
  <c r="CG252" i="1"/>
  <c r="CG253" i="1"/>
  <c r="CG254" i="1"/>
  <c r="CG255" i="1"/>
  <c r="CG256" i="1"/>
  <c r="CG257" i="1"/>
  <c r="CG258" i="1"/>
  <c r="CG259" i="1"/>
  <c r="CG260" i="1"/>
  <c r="CG261" i="1"/>
  <c r="CG262" i="1"/>
  <c r="CG263" i="1"/>
  <c r="CG264" i="1"/>
  <c r="CG265" i="1"/>
  <c r="CG266" i="1"/>
  <c r="CG267" i="1"/>
  <c r="CG268" i="1"/>
  <c r="CG269" i="1"/>
  <c r="CG270" i="1"/>
  <c r="CG271" i="1"/>
  <c r="CG272" i="1"/>
  <c r="CG273" i="1"/>
  <c r="CG274" i="1"/>
  <c r="CG275" i="1"/>
  <c r="CG276" i="1"/>
  <c r="CG277" i="1"/>
  <c r="CG278" i="1"/>
  <c r="CG279" i="1"/>
  <c r="CG280" i="1"/>
  <c r="CG281" i="1"/>
  <c r="CG282" i="1"/>
  <c r="CG283" i="1"/>
  <c r="CG284" i="1"/>
  <c r="CG285" i="1"/>
  <c r="CG286" i="1"/>
  <c r="CG287" i="1"/>
  <c r="CG288" i="1"/>
  <c r="CG289" i="1"/>
  <c r="CG290" i="1"/>
  <c r="CG291" i="1"/>
  <c r="CG292" i="1"/>
  <c r="CG293" i="1"/>
  <c r="CG294" i="1"/>
  <c r="CG295" i="1"/>
  <c r="CG296" i="1"/>
  <c r="CG297" i="1"/>
  <c r="CG298" i="1"/>
  <c r="CG299" i="1"/>
  <c r="CG300" i="1"/>
  <c r="CG301" i="1"/>
  <c r="CG302" i="1"/>
  <c r="CG303" i="1"/>
  <c r="CG304" i="1"/>
  <c r="CG305" i="1"/>
  <c r="CG306" i="1"/>
  <c r="CG307" i="1"/>
  <c r="CG308" i="1"/>
  <c r="CG309" i="1"/>
  <c r="CG310" i="1"/>
  <c r="CG311" i="1"/>
  <c r="CG312" i="1"/>
  <c r="CG313" i="1"/>
  <c r="CG314" i="1"/>
  <c r="CG315" i="1"/>
  <c r="CG316" i="1"/>
  <c r="CG317" i="1"/>
  <c r="CG318" i="1"/>
  <c r="CG319" i="1"/>
  <c r="CG320" i="1"/>
  <c r="CG321" i="1"/>
  <c r="CG322" i="1"/>
  <c r="CG323" i="1"/>
  <c r="CG10" i="1"/>
  <c r="L13" i="7"/>
  <c r="F14" i="4"/>
  <c r="G12" i="2"/>
  <c r="G13" i="2"/>
  <c r="AW25" i="1"/>
  <c r="AW26" i="1"/>
  <c r="AW27" i="1"/>
  <c r="AW28" i="1"/>
  <c r="AW30" i="1"/>
  <c r="AW31" i="1"/>
  <c r="AW32" i="1"/>
  <c r="AW33" i="1"/>
  <c r="BW323" i="1"/>
  <c r="BW322" i="1"/>
  <c r="BW321" i="1"/>
  <c r="BW320" i="1"/>
  <c r="BW319" i="1"/>
  <c r="BW318" i="1"/>
  <c r="BW317" i="1"/>
  <c r="BW316" i="1"/>
  <c r="BW315" i="1"/>
  <c r="BW314" i="1"/>
  <c r="BW313" i="1"/>
  <c r="BW312" i="1"/>
  <c r="BW311" i="1"/>
  <c r="BW310" i="1"/>
  <c r="BW309" i="1"/>
  <c r="BW308" i="1"/>
  <c r="BW307" i="1"/>
  <c r="BW306" i="1"/>
  <c r="BW305" i="1"/>
  <c r="BW304" i="1"/>
  <c r="BW303" i="1"/>
  <c r="BW302" i="1"/>
  <c r="BW301" i="1"/>
  <c r="BW300" i="1"/>
  <c r="BW299" i="1"/>
  <c r="BW298" i="1"/>
  <c r="BW297" i="1"/>
  <c r="BW296" i="1"/>
  <c r="BW295" i="1"/>
  <c r="BW294" i="1"/>
  <c r="BW293" i="1"/>
  <c r="BW292" i="1"/>
  <c r="BW291" i="1"/>
  <c r="BW290" i="1"/>
  <c r="BW289" i="1"/>
  <c r="BW288" i="1"/>
  <c r="BW287" i="1"/>
  <c r="BW286" i="1"/>
  <c r="BW285" i="1"/>
  <c r="BW284" i="1"/>
  <c r="BW283" i="1"/>
  <c r="BW282" i="1"/>
  <c r="BW281" i="1"/>
  <c r="BW280" i="1"/>
  <c r="BW279" i="1"/>
  <c r="BW278" i="1"/>
  <c r="BW277" i="1"/>
  <c r="BW276" i="1"/>
  <c r="BW275" i="1"/>
  <c r="BW274" i="1"/>
  <c r="BW273" i="1"/>
  <c r="BW272" i="1"/>
  <c r="BW271" i="1"/>
  <c r="BW270" i="1"/>
  <c r="BW269" i="1"/>
  <c r="BW268" i="1"/>
  <c r="BW267" i="1"/>
  <c r="BW266" i="1"/>
  <c r="BW265" i="1"/>
  <c r="BW264" i="1"/>
  <c r="BW263" i="1"/>
  <c r="BW262" i="1"/>
  <c r="BW261" i="1"/>
  <c r="BW260" i="1"/>
  <c r="BW259" i="1"/>
  <c r="BW258" i="1"/>
  <c r="BW257" i="1"/>
  <c r="BW256" i="1"/>
  <c r="BW255" i="1"/>
  <c r="BW254" i="1"/>
  <c r="BW253" i="1"/>
  <c r="BW252" i="1"/>
  <c r="BW251" i="1"/>
  <c r="BW250" i="1"/>
  <c r="BW249" i="1"/>
  <c r="BW248" i="1"/>
  <c r="BW247" i="1"/>
  <c r="BW246" i="1"/>
  <c r="BW245" i="1"/>
  <c r="BW244" i="1"/>
  <c r="BW243" i="1"/>
  <c r="BW242" i="1"/>
  <c r="BW241" i="1"/>
  <c r="BW240" i="1"/>
  <c r="BW239" i="1"/>
  <c r="BW238" i="1"/>
  <c r="BW237" i="1"/>
  <c r="BW236" i="1"/>
  <c r="BW235" i="1"/>
  <c r="BW234" i="1"/>
  <c r="BW233" i="1"/>
  <c r="BW232" i="1"/>
  <c r="BW231" i="1"/>
  <c r="BW230" i="1"/>
  <c r="BW229" i="1"/>
  <c r="BW228" i="1"/>
  <c r="BW227" i="1"/>
  <c r="BW226" i="1"/>
  <c r="BW225" i="1"/>
  <c r="BW224" i="1"/>
  <c r="BW223" i="1"/>
  <c r="BW222" i="1"/>
  <c r="BW221" i="1"/>
  <c r="BW220" i="1"/>
  <c r="BW219" i="1"/>
  <c r="BW218" i="1"/>
  <c r="BW217" i="1"/>
  <c r="BW216" i="1"/>
  <c r="BW215" i="1"/>
  <c r="BW214" i="1"/>
  <c r="BW213" i="1"/>
  <c r="BW212" i="1"/>
  <c r="BW211" i="1"/>
  <c r="BW210" i="1"/>
  <c r="BW209" i="1"/>
  <c r="BW208" i="1"/>
  <c r="BW207" i="1"/>
  <c r="BW206" i="1"/>
  <c r="BW205" i="1"/>
  <c r="BW204" i="1"/>
  <c r="BW203" i="1"/>
  <c r="BW202" i="1"/>
  <c r="BW201" i="1"/>
  <c r="BW200" i="1"/>
  <c r="BW199" i="1"/>
  <c r="BW198" i="1"/>
  <c r="BW197" i="1"/>
  <c r="BW196" i="1"/>
  <c r="BW195" i="1"/>
  <c r="BW194" i="1"/>
  <c r="BW193" i="1"/>
  <c r="BW192" i="1"/>
  <c r="BW191" i="1"/>
  <c r="BW190" i="1"/>
  <c r="BW189" i="1"/>
  <c r="BW188" i="1"/>
  <c r="BW187" i="1"/>
  <c r="BW186" i="1"/>
  <c r="BW185" i="1"/>
  <c r="BW184" i="1"/>
  <c r="BW183" i="1"/>
  <c r="BW182" i="1"/>
  <c r="BW181" i="1"/>
  <c r="BW180" i="1"/>
  <c r="BW179" i="1"/>
  <c r="BW178" i="1"/>
  <c r="BW177" i="1"/>
  <c r="BW176" i="1"/>
  <c r="BW175" i="1"/>
  <c r="BW174" i="1"/>
  <c r="BW173" i="1"/>
  <c r="BW172" i="1"/>
  <c r="BW171" i="1"/>
  <c r="BW170" i="1"/>
  <c r="BW169" i="1"/>
  <c r="BW168" i="1"/>
  <c r="BW167" i="1"/>
  <c r="BW166" i="1"/>
  <c r="BW165" i="1"/>
  <c r="BW164" i="1"/>
  <c r="BW163" i="1"/>
  <c r="BW162" i="1"/>
  <c r="BW161" i="1"/>
  <c r="BW160" i="1"/>
  <c r="BW159" i="1"/>
  <c r="BW158" i="1"/>
  <c r="BW157" i="1"/>
  <c r="BW156" i="1"/>
  <c r="BW155" i="1"/>
  <c r="BW154" i="1"/>
  <c r="BW153" i="1"/>
  <c r="BW152" i="1"/>
  <c r="BW151" i="1"/>
  <c r="BW150" i="1"/>
  <c r="BW149" i="1"/>
  <c r="BW148" i="1"/>
  <c r="BW147" i="1"/>
  <c r="BW146" i="1"/>
  <c r="BW145" i="1"/>
  <c r="BW144" i="1"/>
  <c r="BW143" i="1"/>
  <c r="BW142" i="1"/>
  <c r="BW141" i="1"/>
  <c r="BW140" i="1"/>
  <c r="BW139" i="1"/>
  <c r="BW138" i="1"/>
  <c r="BW137" i="1"/>
  <c r="BW136" i="1"/>
  <c r="BW135" i="1"/>
  <c r="BW134" i="1"/>
  <c r="BW133" i="1"/>
  <c r="BW132" i="1"/>
  <c r="BW131" i="1"/>
  <c r="BW130" i="1"/>
  <c r="BW129" i="1"/>
  <c r="BW128" i="1"/>
  <c r="BW127" i="1"/>
  <c r="BW126" i="1"/>
  <c r="BW125" i="1"/>
  <c r="BW124" i="1"/>
  <c r="BW123" i="1"/>
  <c r="BW122" i="1"/>
  <c r="BW121" i="1"/>
  <c r="BW120" i="1"/>
  <c r="BW119" i="1"/>
  <c r="BW118" i="1"/>
  <c r="BW117" i="1"/>
  <c r="BW116" i="1"/>
  <c r="BW115" i="1"/>
  <c r="BW114" i="1"/>
  <c r="BW113" i="1"/>
  <c r="BW112" i="1"/>
  <c r="BW111" i="1"/>
  <c r="BW110" i="1"/>
  <c r="BW109" i="1"/>
  <c r="BW108" i="1"/>
  <c r="BW107" i="1"/>
  <c r="BW106" i="1"/>
  <c r="BW105" i="1"/>
  <c r="BW104" i="1"/>
  <c r="BW103" i="1"/>
  <c r="BW102" i="1"/>
  <c r="BW101" i="1"/>
  <c r="BW100" i="1"/>
  <c r="BW99" i="1"/>
  <c r="BW98" i="1"/>
  <c r="BW97" i="1"/>
  <c r="BW96" i="1"/>
  <c r="BW95" i="1"/>
  <c r="BW94" i="1"/>
  <c r="BW93" i="1"/>
  <c r="BW92" i="1"/>
  <c r="BW91" i="1"/>
  <c r="BW90" i="1"/>
  <c r="BW89" i="1"/>
  <c r="BW88" i="1"/>
  <c r="BW87" i="1"/>
  <c r="BW86" i="1"/>
  <c r="BW85" i="1"/>
  <c r="BW84" i="1"/>
  <c r="BW83" i="1"/>
  <c r="BW82" i="1"/>
  <c r="BW81" i="1"/>
  <c r="BW80" i="1"/>
  <c r="BW79" i="1"/>
  <c r="BW78" i="1"/>
  <c r="BW77" i="1"/>
  <c r="BW76" i="1"/>
  <c r="BW75" i="1"/>
  <c r="BW74" i="1"/>
  <c r="BW73" i="1"/>
  <c r="BW72" i="1"/>
  <c r="BW71" i="1"/>
  <c r="BW70" i="1"/>
  <c r="BW69" i="1"/>
  <c r="BW68" i="1"/>
  <c r="BW67" i="1"/>
  <c r="BW66" i="1"/>
  <c r="BW65" i="1"/>
  <c r="BW64" i="1"/>
  <c r="BW63" i="1"/>
  <c r="BW62" i="1"/>
  <c r="BW61" i="1"/>
  <c r="BW60" i="1"/>
  <c r="BW59" i="1"/>
  <c r="BW58" i="1"/>
  <c r="BW57" i="1"/>
  <c r="BW56" i="1"/>
  <c r="BW55" i="1"/>
  <c r="BW54" i="1"/>
  <c r="BW53" i="1"/>
  <c r="BW52" i="1"/>
  <c r="BW51" i="1"/>
  <c r="BW50" i="1"/>
  <c r="BW49" i="1"/>
  <c r="BW48" i="1"/>
  <c r="BW47" i="1"/>
  <c r="BW46" i="1"/>
  <c r="BW45" i="1"/>
  <c r="BW44" i="1"/>
  <c r="BW43" i="1"/>
  <c r="BW42" i="1"/>
  <c r="BW41" i="1"/>
  <c r="BW40" i="1"/>
  <c r="BW39" i="1"/>
  <c r="BW38" i="1"/>
  <c r="BW37" i="1"/>
  <c r="BW36" i="1"/>
  <c r="BW35" i="1"/>
  <c r="BW34" i="1"/>
  <c r="BO25" i="1"/>
  <c r="BO26" i="1"/>
  <c r="BO27" i="1"/>
  <c r="BO28" i="1"/>
  <c r="BO30" i="1"/>
  <c r="BO32" i="1"/>
  <c r="BO33" i="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F102" i="11"/>
  <c r="F103" i="11"/>
  <c r="F104" i="11"/>
  <c r="F105" i="11"/>
  <c r="F106" i="11"/>
  <c r="F107" i="11"/>
  <c r="F108" i="11"/>
  <c r="F109" i="11"/>
  <c r="F110" i="11"/>
  <c r="F111" i="11"/>
  <c r="F112" i="11"/>
  <c r="F113" i="11"/>
  <c r="F114" i="11"/>
  <c r="F115" i="11"/>
  <c r="F116" i="11"/>
  <c r="F117" i="11"/>
  <c r="F118" i="11"/>
  <c r="F119" i="11"/>
  <c r="F120" i="11"/>
  <c r="F121" i="11"/>
  <c r="F122" i="11"/>
  <c r="F123" i="11"/>
  <c r="F124" i="11"/>
  <c r="F125" i="11"/>
  <c r="F126" i="11"/>
  <c r="F127" i="11"/>
  <c r="F128" i="11"/>
  <c r="F129" i="11"/>
  <c r="F130" i="11"/>
  <c r="F131" i="11"/>
  <c r="F132" i="11"/>
  <c r="F133" i="11"/>
  <c r="F134" i="11"/>
  <c r="F135" i="11"/>
  <c r="F136" i="11"/>
  <c r="F137" i="11"/>
  <c r="F138" i="11"/>
  <c r="F139" i="11"/>
  <c r="F140" i="11"/>
  <c r="F141" i="11"/>
  <c r="F142" i="11"/>
  <c r="F143" i="11"/>
  <c r="F144" i="11"/>
  <c r="F145" i="11"/>
  <c r="F146" i="11"/>
  <c r="F147" i="11"/>
  <c r="F148" i="11"/>
  <c r="F149" i="11"/>
  <c r="F150" i="11"/>
  <c r="F151" i="11"/>
  <c r="F152" i="11"/>
  <c r="F153" i="11"/>
  <c r="F154" i="11"/>
  <c r="F155" i="11"/>
  <c r="F156" i="11"/>
  <c r="F157" i="11"/>
  <c r="F158" i="11"/>
  <c r="F159" i="11"/>
  <c r="F160" i="11"/>
  <c r="F161" i="11"/>
  <c r="F162" i="11"/>
  <c r="F163" i="11"/>
  <c r="F164" i="11"/>
  <c r="F165" i="11"/>
  <c r="F166" i="11"/>
  <c r="F167" i="11"/>
  <c r="F168" i="11"/>
  <c r="F169" i="11"/>
  <c r="F170" i="11"/>
  <c r="F171" i="11"/>
  <c r="F172" i="11"/>
  <c r="F173" i="11"/>
  <c r="F174" i="11"/>
  <c r="F175" i="11"/>
  <c r="F176" i="11"/>
  <c r="F177" i="11"/>
  <c r="F178" i="11"/>
  <c r="F179" i="11"/>
  <c r="F180" i="11"/>
  <c r="F181" i="11"/>
  <c r="F182" i="11"/>
  <c r="F183" i="11"/>
  <c r="F184" i="11"/>
  <c r="F185" i="11"/>
  <c r="F186" i="11"/>
  <c r="F187" i="11"/>
  <c r="F188" i="11"/>
  <c r="F189" i="11"/>
  <c r="F190" i="11"/>
  <c r="F191" i="11"/>
  <c r="F192" i="11"/>
  <c r="F193" i="11"/>
  <c r="F194" i="11"/>
  <c r="F195" i="11"/>
  <c r="F196" i="11"/>
  <c r="F197" i="11"/>
  <c r="F198" i="11"/>
  <c r="F199" i="11"/>
  <c r="F200" i="11"/>
  <c r="F201" i="11"/>
  <c r="F202" i="11"/>
  <c r="F203" i="11"/>
  <c r="F204" i="11"/>
  <c r="F205" i="11"/>
  <c r="F206" i="11"/>
  <c r="F207" i="11"/>
  <c r="F208" i="11"/>
  <c r="F209" i="11"/>
  <c r="F210" i="11"/>
  <c r="F211" i="11"/>
  <c r="F212" i="11"/>
  <c r="F213" i="11"/>
  <c r="F214" i="11"/>
  <c r="F215" i="11"/>
  <c r="F216" i="11"/>
  <c r="F217" i="11"/>
  <c r="F218" i="11"/>
  <c r="F219" i="11"/>
  <c r="F220" i="11"/>
  <c r="F221" i="11"/>
  <c r="F222" i="11"/>
  <c r="F223" i="11"/>
  <c r="F224" i="11"/>
  <c r="F225" i="11"/>
  <c r="F226" i="11"/>
  <c r="F227" i="11"/>
  <c r="F228" i="11"/>
  <c r="F229" i="11"/>
  <c r="F230" i="11"/>
  <c r="F231" i="11"/>
  <c r="F232" i="11"/>
  <c r="F233" i="11"/>
  <c r="F234" i="11"/>
  <c r="F235" i="11"/>
  <c r="F236" i="11"/>
  <c r="F237" i="11"/>
  <c r="F238" i="11"/>
  <c r="F239" i="11"/>
  <c r="F240" i="11"/>
  <c r="F241" i="11"/>
  <c r="F242" i="11"/>
  <c r="F243" i="11"/>
  <c r="F244" i="11"/>
  <c r="F245" i="11"/>
  <c r="F246" i="11"/>
  <c r="F247" i="11"/>
  <c r="F248" i="11"/>
  <c r="F249" i="11"/>
  <c r="F250" i="11"/>
  <c r="F251" i="11"/>
  <c r="F252" i="11"/>
  <c r="F253" i="11"/>
  <c r="F254" i="11"/>
  <c r="F255" i="11"/>
  <c r="F256" i="11"/>
  <c r="F257" i="11"/>
  <c r="F258" i="11"/>
  <c r="F259" i="11"/>
  <c r="F260" i="11"/>
  <c r="F261" i="11"/>
  <c r="F262" i="11"/>
  <c r="F263" i="11"/>
  <c r="F264" i="11"/>
  <c r="F265" i="11"/>
  <c r="F266" i="11"/>
  <c r="F267" i="11"/>
  <c r="F268" i="11"/>
  <c r="F269" i="11"/>
  <c r="F270" i="11"/>
  <c r="F271" i="11"/>
  <c r="F272" i="11"/>
  <c r="F273" i="11"/>
  <c r="F274" i="11"/>
  <c r="F275" i="11"/>
  <c r="F276" i="11"/>
  <c r="F277" i="11"/>
  <c r="F278" i="11"/>
  <c r="F279" i="11"/>
  <c r="F280" i="11"/>
  <c r="F281" i="11"/>
  <c r="F282" i="11"/>
  <c r="F283" i="11"/>
  <c r="F284" i="11"/>
  <c r="F285" i="11"/>
  <c r="F286" i="11"/>
  <c r="F287" i="11"/>
  <c r="F288" i="11"/>
  <c r="F289" i="11"/>
  <c r="F290" i="11"/>
  <c r="F291" i="11"/>
  <c r="F292" i="11"/>
  <c r="F293" i="11"/>
  <c r="F294" i="11"/>
  <c r="F295" i="11"/>
  <c r="F296" i="11"/>
  <c r="F297" i="11"/>
  <c r="F298" i="11"/>
  <c r="F299" i="11"/>
  <c r="F300" i="11"/>
  <c r="F301" i="11"/>
  <c r="F302" i="11"/>
  <c r="F303" i="11"/>
  <c r="F304" i="11"/>
  <c r="F305" i="11"/>
  <c r="F306" i="11"/>
  <c r="F307" i="11"/>
  <c r="F308" i="11"/>
  <c r="F309" i="11"/>
  <c r="F310" i="11"/>
  <c r="F311" i="11"/>
  <c r="F312" i="11"/>
  <c r="F313" i="11"/>
  <c r="F314" i="11"/>
  <c r="F315" i="11"/>
  <c r="F316" i="11"/>
  <c r="F317" i="11"/>
  <c r="F318" i="11"/>
  <c r="F319" i="11"/>
  <c r="F320" i="11"/>
  <c r="F321" i="11"/>
  <c r="F322" i="11"/>
  <c r="F323" i="11"/>
  <c r="F324" i="11"/>
  <c r="F325" i="11"/>
  <c r="F326" i="11"/>
  <c r="F327" i="11"/>
  <c r="F328" i="11"/>
  <c r="F329" i="11"/>
  <c r="F330" i="11"/>
  <c r="F331" i="11"/>
  <c r="F332" i="11"/>
  <c r="F333" i="11"/>
  <c r="F334" i="11"/>
  <c r="F335" i="11"/>
  <c r="F336" i="11"/>
  <c r="F337" i="11"/>
  <c r="F338" i="11"/>
  <c r="F339" i="11"/>
  <c r="F340" i="11"/>
  <c r="F341" i="11"/>
  <c r="F342" i="11"/>
  <c r="F343" i="11"/>
  <c r="F344" i="11"/>
  <c r="F345" i="11"/>
  <c r="F346" i="11"/>
  <c r="F347" i="11"/>
  <c r="F348" i="11"/>
  <c r="F349" i="11"/>
  <c r="F350" i="11"/>
  <c r="F351" i="11"/>
  <c r="F352" i="11"/>
  <c r="F353" i="11"/>
  <c r="F354" i="11"/>
  <c r="F355" i="11"/>
  <c r="F356" i="11"/>
  <c r="F357" i="11"/>
  <c r="F358" i="11"/>
  <c r="F359" i="11"/>
  <c r="F360" i="11"/>
  <c r="F361" i="11"/>
  <c r="F362" i="11"/>
  <c r="F363" i="11"/>
  <c r="F364" i="11"/>
  <c r="F365" i="11"/>
  <c r="F366" i="11"/>
  <c r="F367" i="11"/>
  <c r="F368" i="11"/>
  <c r="F369" i="11"/>
  <c r="F370" i="11"/>
  <c r="F371" i="11"/>
  <c r="F372" i="11"/>
  <c r="F373" i="11"/>
  <c r="F374" i="11"/>
  <c r="F375" i="11"/>
  <c r="F376" i="11"/>
  <c r="F377" i="11"/>
  <c r="F378" i="11"/>
  <c r="F379" i="11"/>
  <c r="F380" i="11"/>
  <c r="F381" i="11"/>
  <c r="F382" i="11"/>
  <c r="F383" i="11"/>
  <c r="F384" i="11"/>
  <c r="F385" i="11"/>
  <c r="F386" i="11"/>
  <c r="F387" i="11"/>
  <c r="F388" i="11"/>
  <c r="F389" i="11"/>
  <c r="F390" i="11"/>
  <c r="F391" i="11"/>
  <c r="F392" i="11"/>
  <c r="F393" i="11"/>
  <c r="F394" i="11"/>
  <c r="F395" i="11"/>
  <c r="F396" i="11"/>
  <c r="F397" i="11"/>
  <c r="F398" i="11"/>
  <c r="F399" i="11"/>
  <c r="F400" i="11"/>
  <c r="F401" i="11"/>
  <c r="F402" i="11"/>
  <c r="F403" i="11"/>
  <c r="F404" i="11"/>
  <c r="F405" i="11"/>
  <c r="F406" i="11"/>
  <c r="F407" i="11"/>
  <c r="F408" i="11"/>
  <c r="F409" i="11"/>
  <c r="F410" i="11"/>
  <c r="F411" i="11"/>
  <c r="F412" i="11"/>
  <c r="F413" i="11"/>
  <c r="F414" i="11"/>
  <c r="F415" i="11"/>
  <c r="F416" i="11"/>
  <c r="F417" i="11"/>
  <c r="F418" i="11"/>
  <c r="F419" i="11"/>
  <c r="F420" i="11"/>
  <c r="F421" i="11"/>
  <c r="F422" i="11"/>
  <c r="F423" i="11"/>
  <c r="F424" i="11"/>
  <c r="F425" i="11"/>
  <c r="F426" i="11"/>
  <c r="F427" i="11"/>
  <c r="F428" i="11"/>
  <c r="F429" i="11"/>
  <c r="F430" i="11"/>
  <c r="F431" i="11"/>
  <c r="F432" i="11"/>
  <c r="F433" i="11"/>
  <c r="F434" i="11"/>
  <c r="F435" i="11"/>
  <c r="F436" i="11"/>
  <c r="F437" i="11"/>
  <c r="F438" i="11"/>
  <c r="F439" i="11"/>
  <c r="F440" i="11"/>
  <c r="F441" i="11"/>
  <c r="F442" i="11"/>
  <c r="F443" i="11"/>
  <c r="F444" i="11"/>
  <c r="F445" i="11"/>
  <c r="F446" i="11"/>
  <c r="F447" i="11"/>
  <c r="F448" i="11"/>
  <c r="F449" i="11"/>
  <c r="F450" i="11"/>
  <c r="F451" i="11"/>
  <c r="F452" i="11"/>
  <c r="F453" i="11"/>
  <c r="F454" i="11"/>
  <c r="F455" i="11"/>
  <c r="F456" i="11"/>
  <c r="F457" i="11"/>
  <c r="F458" i="11"/>
  <c r="F459" i="11"/>
  <c r="F460" i="11"/>
  <c r="F461" i="11"/>
  <c r="F462" i="11"/>
  <c r="F463" i="11"/>
  <c r="F464" i="11"/>
  <c r="F465" i="11"/>
  <c r="F466" i="11"/>
  <c r="F467" i="11"/>
  <c r="F468" i="11"/>
  <c r="F469" i="11"/>
  <c r="F470" i="11"/>
  <c r="F471" i="11"/>
  <c r="F472" i="11"/>
  <c r="F473" i="11"/>
  <c r="F474" i="11"/>
  <c r="F475" i="11"/>
  <c r="F476" i="11"/>
  <c r="F477" i="11"/>
  <c r="F478" i="11"/>
  <c r="F479" i="11"/>
  <c r="F480" i="11"/>
  <c r="F481" i="11"/>
  <c r="F482" i="11"/>
  <c r="F483" i="11"/>
  <c r="F484" i="11"/>
  <c r="F485" i="11"/>
  <c r="F486" i="11"/>
  <c r="F487" i="11"/>
  <c r="F488" i="11"/>
  <c r="F489" i="11"/>
  <c r="F490" i="11"/>
  <c r="F491" i="11"/>
  <c r="F492" i="11"/>
  <c r="F493" i="11"/>
  <c r="F494" i="11"/>
  <c r="F495" i="11"/>
  <c r="F496" i="11"/>
  <c r="F497" i="11"/>
  <c r="F498" i="11"/>
  <c r="F499" i="11"/>
  <c r="F500" i="11"/>
  <c r="F501" i="11"/>
  <c r="F502" i="11"/>
  <c r="F503" i="11"/>
  <c r="F504" i="11"/>
  <c r="F505" i="11"/>
  <c r="F506" i="11"/>
  <c r="F507" i="11"/>
  <c r="F508" i="11"/>
  <c r="F509" i="11"/>
  <c r="F510" i="11"/>
  <c r="F511" i="11"/>
  <c r="F512" i="11"/>
  <c r="F513" i="11"/>
  <c r="F514" i="11"/>
  <c r="F515" i="11"/>
  <c r="F516" i="11"/>
  <c r="F517" i="11"/>
  <c r="F518" i="11"/>
  <c r="F519" i="11"/>
  <c r="F520" i="11"/>
  <c r="F521" i="11"/>
  <c r="F522" i="11"/>
  <c r="F523" i="11"/>
  <c r="F524" i="11"/>
  <c r="F525" i="11"/>
  <c r="F526" i="11"/>
  <c r="F527" i="11"/>
  <c r="F528" i="11"/>
  <c r="F529" i="11"/>
  <c r="F530" i="11"/>
  <c r="F531" i="11"/>
  <c r="F532" i="11"/>
  <c r="F533" i="11"/>
  <c r="F534" i="11"/>
  <c r="F535" i="11"/>
  <c r="F536" i="11"/>
  <c r="F537" i="11"/>
  <c r="F538" i="11"/>
  <c r="F539" i="11"/>
  <c r="F540" i="11"/>
  <c r="F541" i="11"/>
  <c r="F542" i="11"/>
  <c r="F543" i="11"/>
  <c r="F544" i="11"/>
  <c r="F545" i="11"/>
  <c r="F546" i="11"/>
  <c r="F547" i="11"/>
  <c r="F548" i="11"/>
  <c r="F549" i="11"/>
  <c r="F550" i="11"/>
  <c r="F551" i="11"/>
  <c r="F552" i="11"/>
  <c r="F553" i="11"/>
  <c r="F554" i="11"/>
  <c r="F555" i="11"/>
  <c r="F556" i="11"/>
  <c r="F557" i="11"/>
  <c r="F558" i="11"/>
  <c r="F559" i="11"/>
  <c r="F560" i="11"/>
  <c r="F561" i="11"/>
  <c r="F562" i="11"/>
  <c r="F563" i="11"/>
  <c r="F564" i="11"/>
  <c r="F565" i="11"/>
  <c r="F566" i="11"/>
  <c r="F567" i="11"/>
  <c r="F568" i="11"/>
  <c r="F569" i="11"/>
  <c r="F570" i="11"/>
  <c r="F571" i="11"/>
  <c r="F572" i="11"/>
  <c r="F573" i="11"/>
  <c r="F574" i="11"/>
  <c r="F575" i="11"/>
  <c r="F576" i="11"/>
  <c r="F577" i="11"/>
  <c r="F578" i="11"/>
  <c r="F579" i="11"/>
  <c r="F580" i="11"/>
  <c r="F581" i="11"/>
  <c r="F582" i="11"/>
  <c r="F583" i="11"/>
  <c r="F584" i="11"/>
  <c r="F585" i="11"/>
  <c r="F586" i="11"/>
  <c r="F587" i="11"/>
  <c r="F588" i="11"/>
  <c r="F589" i="11"/>
  <c r="F590" i="11"/>
  <c r="F591" i="11"/>
  <c r="F592" i="11"/>
  <c r="F593" i="11"/>
  <c r="F594" i="11"/>
  <c r="F595" i="11"/>
  <c r="F596" i="11"/>
  <c r="F597" i="11"/>
  <c r="F598" i="11"/>
  <c r="F599" i="11"/>
  <c r="F600" i="11"/>
  <c r="F601" i="11"/>
  <c r="F602" i="11"/>
  <c r="F603" i="11"/>
  <c r="F604" i="11"/>
  <c r="F605" i="11"/>
  <c r="F606" i="11"/>
  <c r="F607" i="11"/>
  <c r="F608" i="11"/>
  <c r="F609" i="11"/>
  <c r="F610" i="11"/>
  <c r="F611" i="11"/>
  <c r="F612" i="11"/>
  <c r="F613" i="11"/>
  <c r="F614" i="11"/>
  <c r="F615" i="11"/>
  <c r="F616" i="11"/>
  <c r="F617" i="11"/>
  <c r="F618" i="11"/>
  <c r="F619" i="11"/>
  <c r="F620" i="11"/>
  <c r="F621" i="11"/>
  <c r="F622" i="11"/>
  <c r="F623" i="11"/>
  <c r="F624" i="11"/>
  <c r="F625" i="11"/>
  <c r="F626" i="11"/>
  <c r="F627" i="11"/>
  <c r="F628" i="11"/>
  <c r="F629" i="11"/>
  <c r="F630" i="11"/>
  <c r="F631" i="11"/>
  <c r="F632" i="11"/>
  <c r="F633" i="11"/>
  <c r="F634" i="11"/>
  <c r="F635" i="11"/>
  <c r="F636" i="11"/>
  <c r="F637" i="11"/>
  <c r="F638" i="11"/>
  <c r="F639" i="11"/>
  <c r="F640" i="11"/>
  <c r="F641" i="11"/>
  <c r="F642" i="11"/>
  <c r="F643" i="11"/>
  <c r="F644" i="11"/>
  <c r="F645" i="11"/>
  <c r="F646" i="11"/>
  <c r="F647" i="11"/>
  <c r="F648" i="11"/>
  <c r="F649" i="11"/>
  <c r="F650" i="11"/>
  <c r="F651" i="11"/>
  <c r="F652" i="11"/>
  <c r="F653" i="11"/>
  <c r="F654" i="11"/>
  <c r="F655" i="11"/>
  <c r="F656" i="11"/>
  <c r="F657" i="11"/>
  <c r="F658" i="11"/>
  <c r="F659" i="11"/>
  <c r="F660" i="11"/>
  <c r="F661" i="11"/>
  <c r="F662" i="11"/>
  <c r="F663" i="11"/>
  <c r="F664" i="11"/>
  <c r="F665" i="11"/>
  <c r="F666" i="11"/>
  <c r="F667" i="11"/>
  <c r="F668" i="11"/>
  <c r="F669" i="11"/>
  <c r="F670" i="11"/>
  <c r="F671" i="11"/>
  <c r="F672" i="11"/>
  <c r="F673" i="11"/>
  <c r="F674" i="11"/>
  <c r="F675" i="11"/>
  <c r="F676" i="11"/>
  <c r="F677" i="11"/>
  <c r="F678" i="11"/>
  <c r="F679" i="11"/>
  <c r="F680" i="11"/>
  <c r="F681" i="11"/>
  <c r="F682" i="11"/>
  <c r="F683" i="11"/>
  <c r="F684" i="11"/>
  <c r="F685" i="11"/>
  <c r="F686" i="11"/>
  <c r="F687" i="11"/>
  <c r="F688" i="11"/>
  <c r="F689" i="11"/>
  <c r="F690" i="11"/>
  <c r="F691" i="11"/>
  <c r="F692" i="11"/>
  <c r="F693" i="11"/>
  <c r="F694" i="11"/>
  <c r="F695" i="11"/>
  <c r="F696" i="11"/>
  <c r="F697" i="11"/>
  <c r="F698" i="11"/>
  <c r="F699" i="11"/>
  <c r="F700" i="11"/>
  <c r="F701" i="11"/>
  <c r="F702" i="11"/>
  <c r="F703" i="11"/>
  <c r="F704" i="11"/>
  <c r="F705" i="11"/>
  <c r="F706" i="11"/>
  <c r="F707" i="11"/>
  <c r="F708" i="11"/>
  <c r="F709" i="11"/>
  <c r="F710" i="11"/>
  <c r="F711" i="11"/>
  <c r="F712" i="11"/>
  <c r="F713" i="11"/>
  <c r="F714" i="11"/>
  <c r="F715" i="11"/>
  <c r="F716" i="11"/>
  <c r="F717" i="11"/>
  <c r="F718" i="11"/>
  <c r="F719" i="11"/>
  <c r="F720" i="11"/>
  <c r="F721" i="11"/>
  <c r="F722" i="11"/>
  <c r="F723" i="11"/>
  <c r="F724" i="11"/>
  <c r="F725" i="11"/>
  <c r="F726" i="11"/>
  <c r="F727" i="11"/>
  <c r="F728" i="11"/>
  <c r="F729" i="11"/>
  <c r="F730" i="11"/>
  <c r="F731" i="11"/>
  <c r="F732" i="11"/>
  <c r="F733" i="11"/>
  <c r="F734" i="11"/>
  <c r="F735" i="11"/>
  <c r="F736" i="11"/>
  <c r="F737" i="11"/>
  <c r="F738" i="11"/>
  <c r="F739" i="11"/>
  <c r="F740" i="11"/>
  <c r="F741" i="11"/>
  <c r="F742" i="11"/>
  <c r="F743" i="11"/>
  <c r="F744" i="11"/>
  <c r="F745" i="11"/>
  <c r="F746" i="11"/>
  <c r="F747" i="11"/>
  <c r="F748" i="11"/>
  <c r="F749" i="11"/>
  <c r="F750" i="11"/>
  <c r="F751" i="11"/>
  <c r="F752" i="11"/>
  <c r="F753" i="11"/>
  <c r="F754" i="11"/>
  <c r="F755" i="11"/>
  <c r="F756" i="11"/>
  <c r="F757" i="11"/>
  <c r="F758" i="11"/>
  <c r="F759" i="11"/>
  <c r="F760" i="11"/>
  <c r="F761" i="11"/>
  <c r="F762" i="11"/>
  <c r="F763" i="11"/>
  <c r="F764" i="11"/>
  <c r="F765" i="11"/>
  <c r="F766" i="11"/>
  <c r="F767" i="11"/>
  <c r="F768" i="11"/>
  <c r="F769" i="11"/>
  <c r="F770" i="11"/>
  <c r="F771" i="11"/>
  <c r="F772" i="11"/>
  <c r="F773" i="11"/>
  <c r="F774" i="11"/>
  <c r="F775" i="11"/>
  <c r="F776" i="11"/>
  <c r="F777" i="11"/>
  <c r="F778" i="11"/>
  <c r="F779" i="11"/>
  <c r="F780" i="11"/>
  <c r="F781" i="11"/>
  <c r="F782" i="11"/>
  <c r="F783" i="11"/>
  <c r="F784" i="11"/>
  <c r="F785" i="11"/>
  <c r="F786" i="11"/>
  <c r="F787" i="11"/>
  <c r="F788" i="11"/>
  <c r="F789" i="11"/>
  <c r="F790" i="11"/>
  <c r="F791" i="11"/>
  <c r="F792" i="11"/>
  <c r="F793" i="11"/>
  <c r="F794" i="11"/>
  <c r="F795" i="11"/>
  <c r="F796" i="11"/>
  <c r="F797" i="11"/>
  <c r="F798" i="11"/>
  <c r="F799" i="11"/>
  <c r="F800" i="11"/>
  <c r="F801" i="11"/>
  <c r="F802" i="11"/>
  <c r="F803" i="11"/>
  <c r="F804" i="11"/>
  <c r="F805" i="11"/>
  <c r="F806" i="11"/>
  <c r="F807" i="11"/>
  <c r="F808" i="11"/>
  <c r="F809" i="11"/>
  <c r="F810" i="11"/>
  <c r="F811" i="11"/>
  <c r="F812" i="11"/>
  <c r="F813" i="11"/>
  <c r="F814" i="11"/>
  <c r="F815" i="11"/>
  <c r="F816" i="11"/>
  <c r="F817" i="11"/>
  <c r="F818" i="11"/>
  <c r="F819" i="11"/>
  <c r="F820" i="11"/>
  <c r="F821" i="11"/>
  <c r="F822" i="11"/>
  <c r="F823" i="11"/>
  <c r="F824" i="11"/>
  <c r="F825" i="11"/>
  <c r="F826" i="11"/>
  <c r="F827" i="11"/>
  <c r="F828" i="11"/>
  <c r="F829" i="11"/>
  <c r="F830" i="11"/>
  <c r="F831" i="11"/>
  <c r="F832" i="11"/>
  <c r="F833" i="11"/>
  <c r="F834" i="11"/>
  <c r="F835" i="11"/>
  <c r="F836" i="11"/>
  <c r="F837" i="11"/>
  <c r="F838" i="11"/>
  <c r="F839" i="11"/>
  <c r="F840" i="11"/>
  <c r="F841" i="11"/>
  <c r="F842" i="11"/>
  <c r="F843" i="11"/>
  <c r="F844" i="11"/>
  <c r="F845" i="11"/>
  <c r="F846" i="11"/>
  <c r="F847" i="11"/>
  <c r="F848" i="11"/>
  <c r="F849" i="11"/>
  <c r="F850" i="11"/>
  <c r="F851" i="11"/>
  <c r="F852" i="11"/>
  <c r="F853" i="11"/>
  <c r="F854" i="11"/>
  <c r="F855" i="11"/>
  <c r="F856" i="11"/>
  <c r="F857" i="11"/>
  <c r="F858" i="11"/>
  <c r="F859" i="11"/>
  <c r="F860" i="11"/>
  <c r="F861" i="11"/>
  <c r="F862" i="11"/>
  <c r="F863" i="11"/>
  <c r="F864" i="11"/>
  <c r="F865" i="11"/>
  <c r="F866" i="11"/>
  <c r="F867" i="11"/>
  <c r="F868" i="11"/>
  <c r="F869" i="11"/>
  <c r="F870" i="11"/>
  <c r="F871" i="11"/>
  <c r="F872" i="11"/>
  <c r="F873" i="11"/>
  <c r="F874" i="11"/>
  <c r="F875" i="11"/>
  <c r="F876" i="11"/>
  <c r="F877" i="11"/>
  <c r="F878" i="11"/>
  <c r="F879" i="11"/>
  <c r="F880" i="11"/>
  <c r="F881" i="11"/>
  <c r="F882" i="11"/>
  <c r="F883" i="11"/>
  <c r="F884" i="11"/>
  <c r="F885" i="11"/>
  <c r="F886" i="11"/>
  <c r="F887" i="11"/>
  <c r="F888" i="11"/>
  <c r="F889" i="11"/>
  <c r="F890" i="11"/>
  <c r="F891" i="11"/>
  <c r="F892" i="11"/>
  <c r="F893" i="11"/>
  <c r="F894" i="11"/>
  <c r="F895" i="11"/>
  <c r="F896" i="11"/>
  <c r="F897" i="11"/>
  <c r="F898" i="11"/>
  <c r="F899" i="11"/>
  <c r="F900" i="11"/>
  <c r="F901" i="11"/>
  <c r="F902" i="11"/>
  <c r="F903" i="11"/>
  <c r="F904" i="11"/>
  <c r="F905" i="11"/>
  <c r="F906" i="11"/>
  <c r="F907" i="11"/>
  <c r="F908" i="11"/>
  <c r="F909" i="11"/>
  <c r="F910" i="11"/>
  <c r="F911" i="11"/>
  <c r="F912" i="11"/>
  <c r="F913" i="11"/>
  <c r="F914" i="11"/>
  <c r="F915" i="11"/>
  <c r="F916" i="11"/>
  <c r="F917" i="11"/>
  <c r="F918" i="11"/>
  <c r="F919" i="11"/>
  <c r="F920" i="11"/>
  <c r="F921" i="11"/>
  <c r="F922" i="11"/>
  <c r="F923" i="11"/>
  <c r="F924" i="11"/>
  <c r="F925" i="11"/>
  <c r="F926" i="11"/>
  <c r="F927" i="11"/>
  <c r="F928" i="11"/>
  <c r="F929" i="11"/>
  <c r="F930" i="11"/>
  <c r="F931" i="11"/>
  <c r="F932" i="11"/>
  <c r="F933" i="11"/>
  <c r="F934" i="11"/>
  <c r="F935" i="11"/>
  <c r="F936" i="11"/>
  <c r="F937" i="11"/>
  <c r="F938" i="11"/>
  <c r="F939" i="11"/>
  <c r="F940" i="11"/>
  <c r="F941" i="11"/>
  <c r="F942" i="11"/>
  <c r="F943" i="11"/>
  <c r="F944" i="11"/>
  <c r="F945" i="11"/>
  <c r="F946" i="11"/>
  <c r="F947" i="11"/>
  <c r="F948" i="11"/>
  <c r="F949" i="11"/>
  <c r="F950" i="11"/>
  <c r="F951" i="11"/>
  <c r="F952" i="11"/>
  <c r="F953" i="11"/>
  <c r="F954" i="11"/>
  <c r="F955" i="11"/>
  <c r="F956" i="11"/>
  <c r="F957" i="11"/>
  <c r="F958" i="11"/>
  <c r="F959" i="11"/>
  <c r="F960" i="11"/>
  <c r="F961" i="11"/>
  <c r="F962" i="11"/>
  <c r="F963" i="11"/>
  <c r="F964" i="11"/>
  <c r="F965" i="11"/>
  <c r="F966" i="11"/>
  <c r="F967" i="11"/>
  <c r="F968" i="11"/>
  <c r="F969" i="11"/>
  <c r="F970" i="11"/>
  <c r="F971" i="11"/>
  <c r="F972" i="11"/>
  <c r="F973" i="11"/>
  <c r="F974" i="11"/>
  <c r="F975" i="11"/>
  <c r="F976" i="11"/>
  <c r="F977" i="11"/>
  <c r="F978" i="11"/>
  <c r="F979" i="11"/>
  <c r="F980" i="11"/>
  <c r="F981" i="11"/>
  <c r="F982" i="11"/>
  <c r="F983" i="11"/>
  <c r="F984" i="11"/>
  <c r="F985" i="11"/>
  <c r="F986" i="11"/>
  <c r="F987" i="11"/>
  <c r="F988" i="11"/>
  <c r="F989" i="11"/>
  <c r="F990" i="11"/>
  <c r="F991" i="11"/>
  <c r="F992" i="11"/>
  <c r="F993" i="11"/>
  <c r="F994" i="11"/>
  <c r="F995" i="11"/>
  <c r="F996" i="11"/>
  <c r="F997" i="11"/>
  <c r="F998" i="11"/>
  <c r="F999" i="11"/>
  <c r="F1000" i="11"/>
  <c r="F1001" i="11"/>
  <c r="F1002" i="11"/>
  <c r="F1003" i="11"/>
  <c r="F1004" i="11"/>
  <c r="F1005" i="11"/>
  <c r="F1006" i="11"/>
  <c r="F1007" i="11"/>
  <c r="F1008" i="11"/>
  <c r="F1009" i="11"/>
  <c r="F1010" i="11"/>
  <c r="F1011" i="11"/>
  <c r="F1012" i="11"/>
  <c r="F1013" i="11"/>
  <c r="F1014" i="11"/>
  <c r="F1015" i="11"/>
  <c r="F1016" i="11"/>
  <c r="F1017" i="11"/>
  <c r="F1018" i="11"/>
  <c r="F1019" i="11"/>
  <c r="F1020" i="11"/>
  <c r="F1021" i="11"/>
  <c r="F1022" i="11"/>
  <c r="F1023" i="11"/>
  <c r="F1024" i="11"/>
  <c r="F1025" i="11"/>
  <c r="F1026" i="11"/>
  <c r="F1027" i="11"/>
  <c r="F1028" i="11"/>
  <c r="F1029" i="11"/>
  <c r="F1030" i="11"/>
  <c r="F1031" i="11"/>
  <c r="F1032" i="11"/>
  <c r="F1033" i="11"/>
  <c r="F1034" i="11"/>
  <c r="F1035" i="11"/>
  <c r="F1036" i="11"/>
  <c r="F1037" i="11"/>
  <c r="F1038" i="11"/>
  <c r="F1039" i="11"/>
  <c r="F1040" i="11"/>
  <c r="F1041" i="11"/>
  <c r="F1042" i="11"/>
  <c r="F1043" i="11"/>
  <c r="F1044" i="11"/>
  <c r="F1045" i="11"/>
  <c r="F1046" i="11"/>
  <c r="F1047" i="11"/>
  <c r="F1048" i="11"/>
  <c r="F1049" i="11"/>
  <c r="F1050" i="11"/>
  <c r="F1051" i="11"/>
  <c r="F1052" i="11"/>
  <c r="F1053" i="11"/>
  <c r="F1054" i="11"/>
  <c r="F1055" i="11"/>
  <c r="F1056" i="11"/>
  <c r="F1057" i="11"/>
  <c r="F1058" i="11"/>
  <c r="F1059" i="11"/>
  <c r="F1060" i="11"/>
  <c r="F1061" i="11"/>
  <c r="F1062" i="11"/>
  <c r="F1063" i="11"/>
  <c r="F1064" i="11"/>
  <c r="F1065" i="11"/>
  <c r="F1066" i="11"/>
  <c r="F1067" i="11"/>
  <c r="F1068" i="11"/>
  <c r="F1069" i="11"/>
  <c r="F1070" i="11"/>
  <c r="F1071" i="11"/>
  <c r="F1072" i="11"/>
  <c r="F1073" i="11"/>
  <c r="F1074" i="11"/>
  <c r="F1075" i="11"/>
  <c r="F1076" i="11"/>
  <c r="F1077" i="11"/>
  <c r="F1078" i="11"/>
  <c r="F1079" i="11"/>
  <c r="F1080" i="11"/>
  <c r="F1081" i="11"/>
  <c r="F1082" i="11"/>
  <c r="F1083" i="11"/>
  <c r="F1084" i="11"/>
  <c r="F1085" i="11"/>
  <c r="F1086" i="11"/>
  <c r="F1087" i="11"/>
  <c r="F1088" i="11"/>
  <c r="F1089" i="11"/>
  <c r="F1090" i="11"/>
  <c r="F1091" i="11"/>
  <c r="F1092" i="11"/>
  <c r="F1093" i="11"/>
  <c r="F1094" i="11"/>
  <c r="F1095" i="11"/>
  <c r="F1096" i="11"/>
  <c r="F1097" i="11"/>
  <c r="F1098" i="11"/>
  <c r="F1099" i="11"/>
  <c r="F1100" i="11"/>
  <c r="F1101" i="11"/>
  <c r="F1102" i="11"/>
  <c r="F1103" i="11"/>
  <c r="F1104" i="11"/>
  <c r="F1105" i="11"/>
  <c r="F1106" i="11"/>
  <c r="F1107" i="11"/>
  <c r="F1108" i="11"/>
  <c r="F1109" i="11"/>
  <c r="F1110" i="11"/>
  <c r="F1111" i="11"/>
  <c r="F1112" i="11"/>
  <c r="F1113" i="11"/>
  <c r="F1114" i="11"/>
  <c r="F1115" i="11"/>
  <c r="F1116" i="11"/>
  <c r="F1117" i="11"/>
  <c r="F1118" i="11"/>
  <c r="F1119" i="11"/>
  <c r="F1120" i="11"/>
  <c r="F1121" i="11"/>
  <c r="F1122" i="11"/>
  <c r="F1123" i="11"/>
  <c r="F1124" i="11"/>
  <c r="F1125" i="11"/>
  <c r="F1126" i="11"/>
  <c r="F1127" i="11"/>
  <c r="F1128" i="11"/>
  <c r="F1129" i="11"/>
  <c r="F1130" i="11"/>
  <c r="F1131" i="11"/>
  <c r="F1132" i="11"/>
  <c r="F1133" i="11"/>
  <c r="F1134" i="11"/>
  <c r="F1135" i="11"/>
  <c r="F1136" i="11"/>
  <c r="F1137" i="11"/>
  <c r="F1138" i="11"/>
  <c r="F1139" i="11"/>
  <c r="F1140" i="11"/>
  <c r="F1141" i="11"/>
  <c r="F1142" i="11"/>
  <c r="F1143" i="11"/>
  <c r="F1144" i="11"/>
  <c r="F1145" i="11"/>
  <c r="F1146" i="11"/>
  <c r="F1147" i="11"/>
  <c r="F1148" i="11"/>
  <c r="F1149" i="11"/>
  <c r="F1150" i="11"/>
  <c r="F1151" i="11"/>
  <c r="F1152" i="11"/>
  <c r="F1153" i="11"/>
  <c r="F1154" i="11"/>
  <c r="F1155" i="11"/>
  <c r="F1156" i="11"/>
  <c r="F1157" i="11"/>
  <c r="F1158" i="11"/>
  <c r="F1159" i="11"/>
  <c r="F1160" i="11"/>
  <c r="F1161" i="11"/>
  <c r="F1162" i="11"/>
  <c r="F1163" i="11"/>
  <c r="F1164" i="11"/>
  <c r="F1165" i="11"/>
  <c r="F1166" i="11"/>
  <c r="F1167" i="11"/>
  <c r="F1168" i="11"/>
  <c r="F1169" i="11"/>
  <c r="F1170" i="11"/>
  <c r="F1171" i="11"/>
  <c r="F1172" i="11"/>
  <c r="F1173" i="11"/>
  <c r="F1174" i="11"/>
  <c r="F1175" i="11"/>
  <c r="F1176" i="11"/>
  <c r="F1177" i="11"/>
  <c r="F1178" i="11"/>
  <c r="F1179" i="11"/>
  <c r="F1180" i="11"/>
  <c r="F1181" i="11"/>
  <c r="F1182" i="11"/>
  <c r="F1183" i="11"/>
  <c r="F1184" i="11"/>
  <c r="F1185" i="11"/>
  <c r="F1186" i="11"/>
  <c r="F1187" i="11"/>
  <c r="F1188" i="11"/>
  <c r="F1189" i="11"/>
  <c r="F1190" i="11"/>
  <c r="F1191" i="11"/>
  <c r="F1192" i="11"/>
  <c r="F1193" i="11"/>
  <c r="F1194" i="11"/>
  <c r="F1195" i="11"/>
  <c r="F1196" i="11"/>
  <c r="F1197" i="11"/>
  <c r="F1198" i="11"/>
  <c r="F1199" i="11"/>
  <c r="F1200" i="11"/>
  <c r="F1201" i="11"/>
  <c r="F1202" i="11"/>
  <c r="F1203" i="11"/>
  <c r="F1204" i="11"/>
  <c r="F1205" i="11"/>
  <c r="F1206" i="11"/>
  <c r="F1207" i="11"/>
  <c r="F1208" i="11"/>
  <c r="F1209" i="11"/>
  <c r="F1210" i="11"/>
  <c r="F1211" i="11"/>
  <c r="F1212" i="11"/>
  <c r="F1213" i="11"/>
  <c r="F1214" i="11"/>
  <c r="F1215" i="11"/>
  <c r="F1216" i="11"/>
  <c r="F1217" i="11"/>
  <c r="F1218" i="11"/>
  <c r="F1219" i="11"/>
  <c r="F1220" i="11"/>
  <c r="F1221" i="11"/>
  <c r="F1222" i="11"/>
  <c r="F1223" i="11"/>
  <c r="F1224" i="11"/>
  <c r="F1225" i="11"/>
  <c r="F1226" i="11"/>
  <c r="F1227" i="11"/>
  <c r="F1228" i="11"/>
  <c r="F1229" i="11"/>
  <c r="F1230" i="11"/>
  <c r="F1231" i="11"/>
  <c r="F1232" i="11"/>
  <c r="F1233" i="11"/>
  <c r="F1234" i="11"/>
  <c r="F1235" i="11"/>
  <c r="F1236" i="11"/>
  <c r="F1237" i="11"/>
  <c r="F1238" i="11"/>
  <c r="F1239" i="11"/>
  <c r="M1239" i="11"/>
  <c r="L1239" i="11"/>
  <c r="J1239" i="11"/>
  <c r="I1239" i="11"/>
  <c r="H1239" i="11"/>
  <c r="G1239" i="11"/>
  <c r="M1238" i="11"/>
  <c r="L1238" i="11"/>
  <c r="J1238" i="11"/>
  <c r="I1238" i="11"/>
  <c r="H1238" i="11"/>
  <c r="G1238" i="11"/>
  <c r="M1237" i="11"/>
  <c r="L1237" i="11"/>
  <c r="J1237" i="11"/>
  <c r="I1237" i="11"/>
  <c r="H1237" i="11"/>
  <c r="G1237" i="11"/>
  <c r="M1236" i="11"/>
  <c r="L1236" i="11"/>
  <c r="J1236" i="11"/>
  <c r="I1236" i="11"/>
  <c r="H1236" i="11"/>
  <c r="G1236" i="11"/>
  <c r="M1235" i="11"/>
  <c r="L1235" i="11"/>
  <c r="J1235" i="11"/>
  <c r="I1235" i="11"/>
  <c r="H1235" i="11"/>
  <c r="G1235" i="11"/>
  <c r="M1234" i="11"/>
  <c r="L1234" i="11"/>
  <c r="J1234" i="11"/>
  <c r="I1234" i="11"/>
  <c r="H1234" i="11"/>
  <c r="G1234" i="11"/>
  <c r="M1233" i="11"/>
  <c r="L1233" i="11"/>
  <c r="J1233" i="11"/>
  <c r="I1233" i="11"/>
  <c r="H1233" i="11"/>
  <c r="G1233" i="11"/>
  <c r="M1232" i="11"/>
  <c r="L1232" i="11"/>
  <c r="J1232" i="11"/>
  <c r="I1232" i="11"/>
  <c r="H1232" i="11"/>
  <c r="G1232" i="11"/>
  <c r="M1231" i="11"/>
  <c r="L1231" i="11"/>
  <c r="J1231" i="11"/>
  <c r="I1231" i="11"/>
  <c r="H1231" i="11"/>
  <c r="G1231" i="11"/>
  <c r="M1230" i="11"/>
  <c r="L1230" i="11"/>
  <c r="J1230" i="11"/>
  <c r="I1230" i="11"/>
  <c r="H1230" i="11"/>
  <c r="G1230" i="11"/>
  <c r="M1229" i="11"/>
  <c r="L1229" i="11"/>
  <c r="J1229" i="11"/>
  <c r="I1229" i="11"/>
  <c r="H1229" i="11"/>
  <c r="G1229" i="11"/>
  <c r="M1228" i="11"/>
  <c r="L1228" i="11"/>
  <c r="J1228" i="11"/>
  <c r="I1228" i="11"/>
  <c r="H1228" i="11"/>
  <c r="G1228" i="11"/>
  <c r="M1227" i="11"/>
  <c r="L1227" i="11"/>
  <c r="J1227" i="11"/>
  <c r="I1227" i="11"/>
  <c r="H1227" i="11"/>
  <c r="G1227" i="11"/>
  <c r="M1226" i="11"/>
  <c r="L1226" i="11"/>
  <c r="J1226" i="11"/>
  <c r="I1226" i="11"/>
  <c r="H1226" i="11"/>
  <c r="G1226" i="11"/>
  <c r="M1225" i="11"/>
  <c r="L1225" i="11"/>
  <c r="J1225" i="11"/>
  <c r="I1225" i="11"/>
  <c r="H1225" i="11"/>
  <c r="G1225" i="11"/>
  <c r="M1224" i="11"/>
  <c r="L1224" i="11"/>
  <c r="J1224" i="11"/>
  <c r="I1224" i="11"/>
  <c r="H1224" i="11"/>
  <c r="G1224" i="11"/>
  <c r="M1223" i="11"/>
  <c r="L1223" i="11"/>
  <c r="J1223" i="11"/>
  <c r="I1223" i="11"/>
  <c r="H1223" i="11"/>
  <c r="G1223" i="11"/>
  <c r="M1222" i="11"/>
  <c r="L1222" i="11"/>
  <c r="J1222" i="11"/>
  <c r="I1222" i="11"/>
  <c r="H1222" i="11"/>
  <c r="G1222" i="11"/>
  <c r="M1221" i="11"/>
  <c r="L1221" i="11"/>
  <c r="J1221" i="11"/>
  <c r="I1221" i="11"/>
  <c r="H1221" i="11"/>
  <c r="G1221" i="11"/>
  <c r="M1220" i="11"/>
  <c r="L1220" i="11"/>
  <c r="J1220" i="11"/>
  <c r="I1220" i="11"/>
  <c r="H1220" i="11"/>
  <c r="G1220" i="11"/>
  <c r="M1219" i="11"/>
  <c r="L1219" i="11"/>
  <c r="J1219" i="11"/>
  <c r="I1219" i="11"/>
  <c r="H1219" i="11"/>
  <c r="G1219" i="11"/>
  <c r="M1218" i="11"/>
  <c r="L1218" i="11"/>
  <c r="J1218" i="11"/>
  <c r="I1218" i="11"/>
  <c r="H1218" i="11"/>
  <c r="G1218" i="11"/>
  <c r="M1217" i="11"/>
  <c r="L1217" i="11"/>
  <c r="J1217" i="11"/>
  <c r="I1217" i="11"/>
  <c r="H1217" i="11"/>
  <c r="G1217" i="11"/>
  <c r="M1216" i="11"/>
  <c r="L1216" i="11"/>
  <c r="J1216" i="11"/>
  <c r="I1216" i="11"/>
  <c r="H1216" i="11"/>
  <c r="G1216" i="11"/>
  <c r="M1215" i="11"/>
  <c r="L1215" i="11"/>
  <c r="J1215" i="11"/>
  <c r="I1215" i="11"/>
  <c r="H1215" i="11"/>
  <c r="G1215" i="11"/>
  <c r="M1214" i="11"/>
  <c r="L1214" i="11"/>
  <c r="J1214" i="11"/>
  <c r="I1214" i="11"/>
  <c r="H1214" i="11"/>
  <c r="G1214" i="11"/>
  <c r="M1213" i="11"/>
  <c r="L1213" i="11"/>
  <c r="J1213" i="11"/>
  <c r="I1213" i="11"/>
  <c r="H1213" i="11"/>
  <c r="G1213" i="11"/>
  <c r="M1212" i="11"/>
  <c r="L1212" i="11"/>
  <c r="J1212" i="11"/>
  <c r="I1212" i="11"/>
  <c r="H1212" i="11"/>
  <c r="G1212" i="11"/>
  <c r="M1211" i="11"/>
  <c r="L1211" i="11"/>
  <c r="J1211" i="11"/>
  <c r="I1211" i="11"/>
  <c r="H1211" i="11"/>
  <c r="G1211" i="11"/>
  <c r="M1210" i="11"/>
  <c r="L1210" i="11"/>
  <c r="J1210" i="11"/>
  <c r="I1210" i="11"/>
  <c r="H1210" i="11"/>
  <c r="G1210" i="11"/>
  <c r="M1209" i="11"/>
  <c r="L1209" i="11"/>
  <c r="J1209" i="11"/>
  <c r="I1209" i="11"/>
  <c r="H1209" i="11"/>
  <c r="G1209" i="11"/>
  <c r="M1208" i="11"/>
  <c r="L1208" i="11"/>
  <c r="J1208" i="11"/>
  <c r="I1208" i="11"/>
  <c r="H1208" i="11"/>
  <c r="G1208" i="11"/>
  <c r="M1207" i="11"/>
  <c r="L1207" i="11"/>
  <c r="J1207" i="11"/>
  <c r="I1207" i="11"/>
  <c r="H1207" i="11"/>
  <c r="G1207" i="11"/>
  <c r="M1206" i="11"/>
  <c r="L1206" i="11"/>
  <c r="J1206" i="11"/>
  <c r="I1206" i="11"/>
  <c r="H1206" i="11"/>
  <c r="G1206" i="11"/>
  <c r="M1205" i="11"/>
  <c r="L1205" i="11"/>
  <c r="J1205" i="11"/>
  <c r="I1205" i="11"/>
  <c r="H1205" i="11"/>
  <c r="G1205" i="11"/>
  <c r="M1204" i="11"/>
  <c r="L1204" i="11"/>
  <c r="J1204" i="11"/>
  <c r="I1204" i="11"/>
  <c r="H1204" i="11"/>
  <c r="G1204" i="11"/>
  <c r="M1203" i="11"/>
  <c r="L1203" i="11"/>
  <c r="J1203" i="11"/>
  <c r="I1203" i="11"/>
  <c r="H1203" i="11"/>
  <c r="G1203" i="11"/>
  <c r="M1202" i="11"/>
  <c r="L1202" i="11"/>
  <c r="J1202" i="11"/>
  <c r="I1202" i="11"/>
  <c r="H1202" i="11"/>
  <c r="G1202" i="11"/>
  <c r="M1201" i="11"/>
  <c r="L1201" i="11"/>
  <c r="J1201" i="11"/>
  <c r="I1201" i="11"/>
  <c r="H1201" i="11"/>
  <c r="G1201" i="11"/>
  <c r="M1200" i="11"/>
  <c r="L1200" i="11"/>
  <c r="J1200" i="11"/>
  <c r="I1200" i="11"/>
  <c r="H1200" i="11"/>
  <c r="G1200" i="11"/>
  <c r="M1199" i="11"/>
  <c r="L1199" i="11"/>
  <c r="J1199" i="11"/>
  <c r="I1199" i="11"/>
  <c r="H1199" i="11"/>
  <c r="G1199" i="11"/>
  <c r="M1198" i="11"/>
  <c r="L1198" i="11"/>
  <c r="J1198" i="11"/>
  <c r="I1198" i="11"/>
  <c r="H1198" i="11"/>
  <c r="G1198" i="11"/>
  <c r="M1197" i="11"/>
  <c r="L1197" i="11"/>
  <c r="J1197" i="11"/>
  <c r="I1197" i="11"/>
  <c r="H1197" i="11"/>
  <c r="G1197" i="11"/>
  <c r="M1196" i="11"/>
  <c r="L1196" i="11"/>
  <c r="J1196" i="11"/>
  <c r="I1196" i="11"/>
  <c r="H1196" i="11"/>
  <c r="G1196" i="11"/>
  <c r="M1195" i="11"/>
  <c r="L1195" i="11"/>
  <c r="J1195" i="11"/>
  <c r="I1195" i="11"/>
  <c r="H1195" i="11"/>
  <c r="G1195" i="11"/>
  <c r="M1194" i="11"/>
  <c r="L1194" i="11"/>
  <c r="J1194" i="11"/>
  <c r="I1194" i="11"/>
  <c r="H1194" i="11"/>
  <c r="G1194" i="11"/>
  <c r="M1193" i="11"/>
  <c r="L1193" i="11"/>
  <c r="J1193" i="11"/>
  <c r="I1193" i="11"/>
  <c r="H1193" i="11"/>
  <c r="G1193" i="11"/>
  <c r="M1192" i="11"/>
  <c r="L1192" i="11"/>
  <c r="J1192" i="11"/>
  <c r="I1192" i="11"/>
  <c r="H1192" i="11"/>
  <c r="G1192" i="11"/>
  <c r="M1191" i="11"/>
  <c r="L1191" i="11"/>
  <c r="J1191" i="11"/>
  <c r="I1191" i="11"/>
  <c r="H1191" i="11"/>
  <c r="G1191" i="11"/>
  <c r="M1190" i="11"/>
  <c r="L1190" i="11"/>
  <c r="J1190" i="11"/>
  <c r="I1190" i="11"/>
  <c r="H1190" i="11"/>
  <c r="G1190" i="11"/>
  <c r="M1189" i="11"/>
  <c r="L1189" i="11"/>
  <c r="J1189" i="11"/>
  <c r="I1189" i="11"/>
  <c r="H1189" i="11"/>
  <c r="G1189" i="11"/>
  <c r="M1188" i="11"/>
  <c r="L1188" i="11"/>
  <c r="J1188" i="11"/>
  <c r="I1188" i="11"/>
  <c r="H1188" i="11"/>
  <c r="G1188" i="11"/>
  <c r="M1187" i="11"/>
  <c r="L1187" i="11"/>
  <c r="J1187" i="11"/>
  <c r="I1187" i="11"/>
  <c r="H1187" i="11"/>
  <c r="G1187" i="11"/>
  <c r="M1186" i="11"/>
  <c r="L1186" i="11"/>
  <c r="J1186" i="11"/>
  <c r="I1186" i="11"/>
  <c r="H1186" i="11"/>
  <c r="G1186" i="11"/>
  <c r="M1185" i="11"/>
  <c r="L1185" i="11"/>
  <c r="J1185" i="11"/>
  <c r="I1185" i="11"/>
  <c r="H1185" i="11"/>
  <c r="G1185" i="11"/>
  <c r="M1184" i="11"/>
  <c r="L1184" i="11"/>
  <c r="J1184" i="11"/>
  <c r="I1184" i="11"/>
  <c r="H1184" i="11"/>
  <c r="G1184" i="11"/>
  <c r="M1183" i="11"/>
  <c r="L1183" i="11"/>
  <c r="J1183" i="11"/>
  <c r="I1183" i="11"/>
  <c r="H1183" i="11"/>
  <c r="G1183" i="11"/>
  <c r="M1182" i="11"/>
  <c r="L1182" i="11"/>
  <c r="J1182" i="11"/>
  <c r="I1182" i="11"/>
  <c r="H1182" i="11"/>
  <c r="G1182" i="11"/>
  <c r="M1181" i="11"/>
  <c r="L1181" i="11"/>
  <c r="J1181" i="11"/>
  <c r="I1181" i="11"/>
  <c r="H1181" i="11"/>
  <c r="G1181" i="11"/>
  <c r="M1180" i="11"/>
  <c r="L1180" i="11"/>
  <c r="J1180" i="11"/>
  <c r="I1180" i="11"/>
  <c r="H1180" i="11"/>
  <c r="G1180" i="11"/>
  <c r="M1179" i="11"/>
  <c r="L1179" i="11"/>
  <c r="J1179" i="11"/>
  <c r="I1179" i="11"/>
  <c r="H1179" i="11"/>
  <c r="G1179" i="11"/>
  <c r="M1178" i="11"/>
  <c r="L1178" i="11"/>
  <c r="J1178" i="11"/>
  <c r="I1178" i="11"/>
  <c r="H1178" i="11"/>
  <c r="G1178" i="11"/>
  <c r="M1177" i="11"/>
  <c r="L1177" i="11"/>
  <c r="J1177" i="11"/>
  <c r="I1177" i="11"/>
  <c r="H1177" i="11"/>
  <c r="G1177" i="11"/>
  <c r="M1176" i="11"/>
  <c r="L1176" i="11"/>
  <c r="J1176" i="11"/>
  <c r="I1176" i="11"/>
  <c r="H1176" i="11"/>
  <c r="G1176" i="11"/>
  <c r="M1175" i="11"/>
  <c r="L1175" i="11"/>
  <c r="J1175" i="11"/>
  <c r="I1175" i="11"/>
  <c r="H1175" i="11"/>
  <c r="G1175" i="11"/>
  <c r="M1174" i="11"/>
  <c r="L1174" i="11"/>
  <c r="J1174" i="11"/>
  <c r="I1174" i="11"/>
  <c r="H1174" i="11"/>
  <c r="G1174" i="11"/>
  <c r="M1173" i="11"/>
  <c r="L1173" i="11"/>
  <c r="J1173" i="11"/>
  <c r="I1173" i="11"/>
  <c r="H1173" i="11"/>
  <c r="G1173" i="11"/>
  <c r="M1172" i="11"/>
  <c r="L1172" i="11"/>
  <c r="J1172" i="11"/>
  <c r="I1172" i="11"/>
  <c r="H1172" i="11"/>
  <c r="G1172" i="11"/>
  <c r="M1171" i="11"/>
  <c r="L1171" i="11"/>
  <c r="J1171" i="11"/>
  <c r="I1171" i="11"/>
  <c r="H1171" i="11"/>
  <c r="G1171" i="11"/>
  <c r="M1170" i="11"/>
  <c r="L1170" i="11"/>
  <c r="J1170" i="11"/>
  <c r="I1170" i="11"/>
  <c r="H1170" i="11"/>
  <c r="G1170" i="11"/>
  <c r="M1169" i="11"/>
  <c r="L1169" i="11"/>
  <c r="J1169" i="11"/>
  <c r="I1169" i="11"/>
  <c r="H1169" i="11"/>
  <c r="G1169" i="11"/>
  <c r="M1168" i="11"/>
  <c r="L1168" i="11"/>
  <c r="J1168" i="11"/>
  <c r="I1168" i="11"/>
  <c r="H1168" i="11"/>
  <c r="G1168" i="11"/>
  <c r="M1167" i="11"/>
  <c r="L1167" i="11"/>
  <c r="J1167" i="11"/>
  <c r="I1167" i="11"/>
  <c r="H1167" i="11"/>
  <c r="G1167" i="11"/>
  <c r="M1166" i="11"/>
  <c r="L1166" i="11"/>
  <c r="J1166" i="11"/>
  <c r="I1166" i="11"/>
  <c r="H1166" i="11"/>
  <c r="G1166" i="11"/>
  <c r="M1165" i="11"/>
  <c r="L1165" i="11"/>
  <c r="J1165" i="11"/>
  <c r="I1165" i="11"/>
  <c r="H1165" i="11"/>
  <c r="G1165" i="11"/>
  <c r="M1164" i="11"/>
  <c r="L1164" i="11"/>
  <c r="J1164" i="11"/>
  <c r="I1164" i="11"/>
  <c r="H1164" i="11"/>
  <c r="G1164" i="11"/>
  <c r="M1163" i="11"/>
  <c r="L1163" i="11"/>
  <c r="J1163" i="11"/>
  <c r="I1163" i="11"/>
  <c r="H1163" i="11"/>
  <c r="G1163" i="11"/>
  <c r="M1162" i="11"/>
  <c r="L1162" i="11"/>
  <c r="J1162" i="11"/>
  <c r="I1162" i="11"/>
  <c r="H1162" i="11"/>
  <c r="G1162" i="11"/>
  <c r="M1161" i="11"/>
  <c r="L1161" i="11"/>
  <c r="J1161" i="11"/>
  <c r="I1161" i="11"/>
  <c r="H1161" i="11"/>
  <c r="G1161" i="11"/>
  <c r="M1160" i="11"/>
  <c r="L1160" i="11"/>
  <c r="J1160" i="11"/>
  <c r="I1160" i="11"/>
  <c r="H1160" i="11"/>
  <c r="G1160" i="11"/>
  <c r="M1159" i="11"/>
  <c r="L1159" i="11"/>
  <c r="J1159" i="11"/>
  <c r="I1159" i="11"/>
  <c r="H1159" i="11"/>
  <c r="G1159" i="11"/>
  <c r="M1158" i="11"/>
  <c r="L1158" i="11"/>
  <c r="J1158" i="11"/>
  <c r="I1158" i="11"/>
  <c r="H1158" i="11"/>
  <c r="G1158" i="11"/>
  <c r="M1157" i="11"/>
  <c r="L1157" i="11"/>
  <c r="J1157" i="11"/>
  <c r="I1157" i="11"/>
  <c r="H1157" i="11"/>
  <c r="G1157" i="11"/>
  <c r="M1156" i="11"/>
  <c r="L1156" i="11"/>
  <c r="J1156" i="11"/>
  <c r="I1156" i="11"/>
  <c r="H1156" i="11"/>
  <c r="G1156" i="11"/>
  <c r="M1155" i="11"/>
  <c r="L1155" i="11"/>
  <c r="J1155" i="11"/>
  <c r="I1155" i="11"/>
  <c r="H1155" i="11"/>
  <c r="G1155" i="11"/>
  <c r="M1154" i="11"/>
  <c r="L1154" i="11"/>
  <c r="J1154" i="11"/>
  <c r="I1154" i="11"/>
  <c r="H1154" i="11"/>
  <c r="G1154" i="11"/>
  <c r="M1153" i="11"/>
  <c r="L1153" i="11"/>
  <c r="J1153" i="11"/>
  <c r="I1153" i="11"/>
  <c r="H1153" i="11"/>
  <c r="G1153" i="11"/>
  <c r="M1152" i="11"/>
  <c r="L1152" i="11"/>
  <c r="J1152" i="11"/>
  <c r="I1152" i="11"/>
  <c r="H1152" i="11"/>
  <c r="G1152" i="11"/>
  <c r="M1151" i="11"/>
  <c r="L1151" i="11"/>
  <c r="J1151" i="11"/>
  <c r="I1151" i="11"/>
  <c r="H1151" i="11"/>
  <c r="G1151" i="11"/>
  <c r="M1150" i="11"/>
  <c r="L1150" i="11"/>
  <c r="J1150" i="11"/>
  <c r="I1150" i="11"/>
  <c r="H1150" i="11"/>
  <c r="G1150" i="11"/>
  <c r="M1149" i="11"/>
  <c r="L1149" i="11"/>
  <c r="J1149" i="11"/>
  <c r="I1149" i="11"/>
  <c r="H1149" i="11"/>
  <c r="G1149" i="11"/>
  <c r="M1148" i="11"/>
  <c r="L1148" i="11"/>
  <c r="J1148" i="11"/>
  <c r="I1148" i="11"/>
  <c r="H1148" i="11"/>
  <c r="G1148" i="11"/>
  <c r="M1147" i="11"/>
  <c r="L1147" i="11"/>
  <c r="J1147" i="11"/>
  <c r="I1147" i="11"/>
  <c r="H1147" i="11"/>
  <c r="G1147" i="11"/>
  <c r="M1146" i="11"/>
  <c r="L1146" i="11"/>
  <c r="J1146" i="11"/>
  <c r="I1146" i="11"/>
  <c r="H1146" i="11"/>
  <c r="G1146" i="11"/>
  <c r="M1145" i="11"/>
  <c r="L1145" i="11"/>
  <c r="J1145" i="11"/>
  <c r="I1145" i="11"/>
  <c r="H1145" i="11"/>
  <c r="G1145" i="11"/>
  <c r="M1144" i="11"/>
  <c r="L1144" i="11"/>
  <c r="J1144" i="11"/>
  <c r="I1144" i="11"/>
  <c r="H1144" i="11"/>
  <c r="G1144" i="11"/>
  <c r="M1143" i="11"/>
  <c r="L1143" i="11"/>
  <c r="J1143" i="11"/>
  <c r="I1143" i="11"/>
  <c r="H1143" i="11"/>
  <c r="G1143" i="11"/>
  <c r="M1142" i="11"/>
  <c r="L1142" i="11"/>
  <c r="J1142" i="11"/>
  <c r="I1142" i="11"/>
  <c r="H1142" i="11"/>
  <c r="G1142" i="11"/>
  <c r="M1141" i="11"/>
  <c r="L1141" i="11"/>
  <c r="J1141" i="11"/>
  <c r="I1141" i="11"/>
  <c r="H1141" i="11"/>
  <c r="G1141" i="11"/>
  <c r="M1140" i="11"/>
  <c r="L1140" i="11"/>
  <c r="J1140" i="11"/>
  <c r="I1140" i="11"/>
  <c r="H1140" i="11"/>
  <c r="G1140" i="11"/>
  <c r="M1139" i="11"/>
  <c r="L1139" i="11"/>
  <c r="J1139" i="11"/>
  <c r="I1139" i="11"/>
  <c r="H1139" i="11"/>
  <c r="G1139" i="11"/>
  <c r="M1138" i="11"/>
  <c r="L1138" i="11"/>
  <c r="J1138" i="11"/>
  <c r="I1138" i="11"/>
  <c r="H1138" i="11"/>
  <c r="G1138" i="11"/>
  <c r="M1137" i="11"/>
  <c r="L1137" i="11"/>
  <c r="J1137" i="11"/>
  <c r="I1137" i="11"/>
  <c r="H1137" i="11"/>
  <c r="G1137" i="11"/>
  <c r="M1136" i="11"/>
  <c r="L1136" i="11"/>
  <c r="J1136" i="11"/>
  <c r="I1136" i="11"/>
  <c r="H1136" i="11"/>
  <c r="G1136" i="11"/>
  <c r="M1135" i="11"/>
  <c r="L1135" i="11"/>
  <c r="J1135" i="11"/>
  <c r="I1135" i="11"/>
  <c r="H1135" i="11"/>
  <c r="G1135" i="11"/>
  <c r="M1134" i="11"/>
  <c r="L1134" i="11"/>
  <c r="J1134" i="11"/>
  <c r="I1134" i="11"/>
  <c r="H1134" i="11"/>
  <c r="G1134" i="11"/>
  <c r="M1133" i="11"/>
  <c r="L1133" i="11"/>
  <c r="J1133" i="11"/>
  <c r="I1133" i="11"/>
  <c r="H1133" i="11"/>
  <c r="G1133" i="11"/>
  <c r="M1132" i="11"/>
  <c r="L1132" i="11"/>
  <c r="J1132" i="11"/>
  <c r="I1132" i="11"/>
  <c r="H1132" i="11"/>
  <c r="G1132" i="11"/>
  <c r="M1131" i="11"/>
  <c r="L1131" i="11"/>
  <c r="J1131" i="11"/>
  <c r="I1131" i="11"/>
  <c r="H1131" i="11"/>
  <c r="G1131" i="11"/>
  <c r="M1130" i="11"/>
  <c r="L1130" i="11"/>
  <c r="J1130" i="11"/>
  <c r="I1130" i="11"/>
  <c r="H1130" i="11"/>
  <c r="G1130" i="11"/>
  <c r="M1129" i="11"/>
  <c r="L1129" i="11"/>
  <c r="J1129" i="11"/>
  <c r="I1129" i="11"/>
  <c r="H1129" i="11"/>
  <c r="G1129" i="11"/>
  <c r="M1128" i="11"/>
  <c r="L1128" i="11"/>
  <c r="J1128" i="11"/>
  <c r="I1128" i="11"/>
  <c r="H1128" i="11"/>
  <c r="G1128" i="11"/>
  <c r="M1127" i="11"/>
  <c r="L1127" i="11"/>
  <c r="J1127" i="11"/>
  <c r="I1127" i="11"/>
  <c r="H1127" i="11"/>
  <c r="G1127" i="11"/>
  <c r="M1126" i="11"/>
  <c r="L1126" i="11"/>
  <c r="J1126" i="11"/>
  <c r="I1126" i="11"/>
  <c r="H1126" i="11"/>
  <c r="G1126" i="11"/>
  <c r="M1125" i="11"/>
  <c r="L1125" i="11"/>
  <c r="J1125" i="11"/>
  <c r="I1125" i="11"/>
  <c r="H1125" i="11"/>
  <c r="G1125" i="11"/>
  <c r="M1124" i="11"/>
  <c r="L1124" i="11"/>
  <c r="J1124" i="11"/>
  <c r="I1124" i="11"/>
  <c r="H1124" i="11"/>
  <c r="G1124" i="11"/>
  <c r="M1123" i="11"/>
  <c r="L1123" i="11"/>
  <c r="J1123" i="11"/>
  <c r="I1123" i="11"/>
  <c r="H1123" i="11"/>
  <c r="G1123" i="11"/>
  <c r="M1122" i="11"/>
  <c r="L1122" i="11"/>
  <c r="J1122" i="11"/>
  <c r="I1122" i="11"/>
  <c r="H1122" i="11"/>
  <c r="G1122" i="11"/>
  <c r="M1121" i="11"/>
  <c r="L1121" i="11"/>
  <c r="J1121" i="11"/>
  <c r="I1121" i="11"/>
  <c r="H1121" i="11"/>
  <c r="G1121" i="11"/>
  <c r="M1120" i="11"/>
  <c r="L1120" i="11"/>
  <c r="J1120" i="11"/>
  <c r="I1120" i="11"/>
  <c r="H1120" i="11"/>
  <c r="G1120" i="11"/>
  <c r="M1119" i="11"/>
  <c r="L1119" i="11"/>
  <c r="J1119" i="11"/>
  <c r="I1119" i="11"/>
  <c r="H1119" i="11"/>
  <c r="G1119" i="11"/>
  <c r="M1118" i="11"/>
  <c r="L1118" i="11"/>
  <c r="J1118" i="11"/>
  <c r="I1118" i="11"/>
  <c r="H1118" i="11"/>
  <c r="G1118" i="11"/>
  <c r="M1117" i="11"/>
  <c r="L1117" i="11"/>
  <c r="J1117" i="11"/>
  <c r="I1117" i="11"/>
  <c r="H1117" i="11"/>
  <c r="G1117" i="11"/>
  <c r="M1116" i="11"/>
  <c r="L1116" i="11"/>
  <c r="J1116" i="11"/>
  <c r="I1116" i="11"/>
  <c r="H1116" i="11"/>
  <c r="G1116" i="11"/>
  <c r="M1115" i="11"/>
  <c r="L1115" i="11"/>
  <c r="J1115" i="11"/>
  <c r="I1115" i="11"/>
  <c r="H1115" i="11"/>
  <c r="G1115" i="11"/>
  <c r="M1114" i="11"/>
  <c r="L1114" i="11"/>
  <c r="J1114" i="11"/>
  <c r="I1114" i="11"/>
  <c r="H1114" i="11"/>
  <c r="G1114" i="11"/>
  <c r="M1113" i="11"/>
  <c r="L1113" i="11"/>
  <c r="J1113" i="11"/>
  <c r="I1113" i="11"/>
  <c r="H1113" i="11"/>
  <c r="G1113" i="11"/>
  <c r="M1112" i="11"/>
  <c r="L1112" i="11"/>
  <c r="J1112" i="11"/>
  <c r="I1112" i="11"/>
  <c r="H1112" i="11"/>
  <c r="G1112" i="11"/>
  <c r="M1111" i="11"/>
  <c r="L1111" i="11"/>
  <c r="J1111" i="11"/>
  <c r="I1111" i="11"/>
  <c r="H1111" i="11"/>
  <c r="G1111" i="11"/>
  <c r="M1110" i="11"/>
  <c r="L1110" i="11"/>
  <c r="J1110" i="11"/>
  <c r="I1110" i="11"/>
  <c r="H1110" i="11"/>
  <c r="G1110" i="11"/>
  <c r="M1109" i="11"/>
  <c r="L1109" i="11"/>
  <c r="J1109" i="11"/>
  <c r="I1109" i="11"/>
  <c r="H1109" i="11"/>
  <c r="G1109" i="11"/>
  <c r="M1108" i="11"/>
  <c r="L1108" i="11"/>
  <c r="J1108" i="11"/>
  <c r="I1108" i="11"/>
  <c r="H1108" i="11"/>
  <c r="G1108" i="11"/>
  <c r="M1107" i="11"/>
  <c r="L1107" i="11"/>
  <c r="J1107" i="11"/>
  <c r="I1107" i="11"/>
  <c r="H1107" i="11"/>
  <c r="G1107" i="11"/>
  <c r="M1106" i="11"/>
  <c r="L1106" i="11"/>
  <c r="J1106" i="11"/>
  <c r="I1106" i="11"/>
  <c r="H1106" i="11"/>
  <c r="G1106" i="11"/>
  <c r="M1105" i="11"/>
  <c r="L1105" i="11"/>
  <c r="J1105" i="11"/>
  <c r="I1105" i="11"/>
  <c r="H1105" i="11"/>
  <c r="G1105" i="11"/>
  <c r="M1104" i="11"/>
  <c r="L1104" i="11"/>
  <c r="J1104" i="11"/>
  <c r="I1104" i="11"/>
  <c r="H1104" i="11"/>
  <c r="G1104" i="11"/>
  <c r="M1103" i="11"/>
  <c r="L1103" i="11"/>
  <c r="J1103" i="11"/>
  <c r="I1103" i="11"/>
  <c r="H1103" i="11"/>
  <c r="G1103" i="11"/>
  <c r="M1102" i="11"/>
  <c r="L1102" i="11"/>
  <c r="J1102" i="11"/>
  <c r="I1102" i="11"/>
  <c r="H1102" i="11"/>
  <c r="G1102" i="11"/>
  <c r="M1101" i="11"/>
  <c r="L1101" i="11"/>
  <c r="J1101" i="11"/>
  <c r="I1101" i="11"/>
  <c r="H1101" i="11"/>
  <c r="G1101" i="11"/>
  <c r="M1100" i="11"/>
  <c r="L1100" i="11"/>
  <c r="J1100" i="11"/>
  <c r="I1100" i="11"/>
  <c r="H1100" i="11"/>
  <c r="G1100" i="11"/>
  <c r="M1099" i="11"/>
  <c r="L1099" i="11"/>
  <c r="J1099" i="11"/>
  <c r="I1099" i="11"/>
  <c r="H1099" i="11"/>
  <c r="G1099" i="11"/>
  <c r="M1098" i="11"/>
  <c r="L1098" i="11"/>
  <c r="J1098" i="11"/>
  <c r="I1098" i="11"/>
  <c r="H1098" i="11"/>
  <c r="G1098" i="11"/>
  <c r="M1097" i="11"/>
  <c r="L1097" i="11"/>
  <c r="J1097" i="11"/>
  <c r="I1097" i="11"/>
  <c r="H1097" i="11"/>
  <c r="G1097" i="11"/>
  <c r="M1096" i="11"/>
  <c r="L1096" i="11"/>
  <c r="J1096" i="11"/>
  <c r="I1096" i="11"/>
  <c r="H1096" i="11"/>
  <c r="G1096" i="11"/>
  <c r="M1095" i="11"/>
  <c r="L1095" i="11"/>
  <c r="J1095" i="11"/>
  <c r="I1095" i="11"/>
  <c r="H1095" i="11"/>
  <c r="G1095" i="11"/>
  <c r="M1094" i="11"/>
  <c r="L1094" i="11"/>
  <c r="J1094" i="11"/>
  <c r="I1094" i="11"/>
  <c r="H1094" i="11"/>
  <c r="G1094" i="11"/>
  <c r="M1093" i="11"/>
  <c r="L1093" i="11"/>
  <c r="J1093" i="11"/>
  <c r="I1093" i="11"/>
  <c r="H1093" i="11"/>
  <c r="G1093" i="11"/>
  <c r="M1092" i="11"/>
  <c r="L1092" i="11"/>
  <c r="J1092" i="11"/>
  <c r="I1092" i="11"/>
  <c r="H1092" i="11"/>
  <c r="G1092" i="11"/>
  <c r="M1091" i="11"/>
  <c r="L1091" i="11"/>
  <c r="J1091" i="11"/>
  <c r="I1091" i="11"/>
  <c r="H1091" i="11"/>
  <c r="G1091" i="11"/>
  <c r="M1090" i="11"/>
  <c r="L1090" i="11"/>
  <c r="J1090" i="11"/>
  <c r="I1090" i="11"/>
  <c r="H1090" i="11"/>
  <c r="G1090" i="11"/>
  <c r="M1089" i="11"/>
  <c r="L1089" i="11"/>
  <c r="J1089" i="11"/>
  <c r="I1089" i="11"/>
  <c r="H1089" i="11"/>
  <c r="G1089" i="11"/>
  <c r="M1088" i="11"/>
  <c r="L1088" i="11"/>
  <c r="J1088" i="11"/>
  <c r="I1088" i="11"/>
  <c r="H1088" i="11"/>
  <c r="G1088" i="11"/>
  <c r="M1087" i="11"/>
  <c r="L1087" i="11"/>
  <c r="J1087" i="11"/>
  <c r="I1087" i="11"/>
  <c r="H1087" i="11"/>
  <c r="G1087" i="11"/>
  <c r="M1086" i="11"/>
  <c r="L1086" i="11"/>
  <c r="J1086" i="11"/>
  <c r="I1086" i="11"/>
  <c r="H1086" i="11"/>
  <c r="G1086" i="11"/>
  <c r="M1085" i="11"/>
  <c r="L1085" i="11"/>
  <c r="J1085" i="11"/>
  <c r="I1085" i="11"/>
  <c r="H1085" i="11"/>
  <c r="G1085" i="11"/>
  <c r="M1084" i="11"/>
  <c r="L1084" i="11"/>
  <c r="J1084" i="11"/>
  <c r="I1084" i="11"/>
  <c r="H1084" i="11"/>
  <c r="G1084" i="11"/>
  <c r="M1083" i="11"/>
  <c r="L1083" i="11"/>
  <c r="J1083" i="11"/>
  <c r="I1083" i="11"/>
  <c r="H1083" i="11"/>
  <c r="G1083" i="11"/>
  <c r="M1082" i="11"/>
  <c r="L1082" i="11"/>
  <c r="J1082" i="11"/>
  <c r="I1082" i="11"/>
  <c r="H1082" i="11"/>
  <c r="G1082" i="11"/>
  <c r="M1081" i="11"/>
  <c r="L1081" i="11"/>
  <c r="J1081" i="11"/>
  <c r="I1081" i="11"/>
  <c r="H1081" i="11"/>
  <c r="G1081" i="11"/>
  <c r="M1080" i="11"/>
  <c r="L1080" i="11"/>
  <c r="J1080" i="11"/>
  <c r="I1080" i="11"/>
  <c r="H1080" i="11"/>
  <c r="G1080" i="11"/>
  <c r="M1079" i="11"/>
  <c r="L1079" i="11"/>
  <c r="J1079" i="11"/>
  <c r="I1079" i="11"/>
  <c r="H1079" i="11"/>
  <c r="G1079" i="11"/>
  <c r="M1078" i="11"/>
  <c r="L1078" i="11"/>
  <c r="J1078" i="11"/>
  <c r="I1078" i="11"/>
  <c r="H1078" i="11"/>
  <c r="G1078" i="11"/>
  <c r="M1077" i="11"/>
  <c r="L1077" i="11"/>
  <c r="J1077" i="11"/>
  <c r="I1077" i="11"/>
  <c r="H1077" i="11"/>
  <c r="G1077" i="11"/>
  <c r="M1076" i="11"/>
  <c r="L1076" i="11"/>
  <c r="J1076" i="11"/>
  <c r="I1076" i="11"/>
  <c r="H1076" i="11"/>
  <c r="G1076" i="11"/>
  <c r="M1075" i="11"/>
  <c r="L1075" i="11"/>
  <c r="J1075" i="11"/>
  <c r="I1075" i="11"/>
  <c r="H1075" i="11"/>
  <c r="G1075" i="11"/>
  <c r="M1074" i="11"/>
  <c r="L1074" i="11"/>
  <c r="J1074" i="11"/>
  <c r="I1074" i="11"/>
  <c r="H1074" i="11"/>
  <c r="G1074" i="11"/>
  <c r="M1073" i="11"/>
  <c r="L1073" i="11"/>
  <c r="J1073" i="11"/>
  <c r="I1073" i="11"/>
  <c r="H1073" i="11"/>
  <c r="G1073" i="11"/>
  <c r="M1072" i="11"/>
  <c r="L1072" i="11"/>
  <c r="J1072" i="11"/>
  <c r="I1072" i="11"/>
  <c r="H1072" i="11"/>
  <c r="G1072" i="11"/>
  <c r="M1071" i="11"/>
  <c r="L1071" i="11"/>
  <c r="J1071" i="11"/>
  <c r="I1071" i="11"/>
  <c r="H1071" i="11"/>
  <c r="G1071" i="11"/>
  <c r="M1070" i="11"/>
  <c r="L1070" i="11"/>
  <c r="J1070" i="11"/>
  <c r="I1070" i="11"/>
  <c r="H1070" i="11"/>
  <c r="G1070" i="11"/>
  <c r="M1069" i="11"/>
  <c r="L1069" i="11"/>
  <c r="J1069" i="11"/>
  <c r="I1069" i="11"/>
  <c r="H1069" i="11"/>
  <c r="G1069" i="11"/>
  <c r="M1068" i="11"/>
  <c r="L1068" i="11"/>
  <c r="J1068" i="11"/>
  <c r="I1068" i="11"/>
  <c r="H1068" i="11"/>
  <c r="G1068" i="11"/>
  <c r="M1067" i="11"/>
  <c r="L1067" i="11"/>
  <c r="J1067" i="11"/>
  <c r="I1067" i="11"/>
  <c r="H1067" i="11"/>
  <c r="G1067" i="11"/>
  <c r="M1066" i="11"/>
  <c r="L1066" i="11"/>
  <c r="J1066" i="11"/>
  <c r="I1066" i="11"/>
  <c r="H1066" i="11"/>
  <c r="G1066" i="11"/>
  <c r="M1065" i="11"/>
  <c r="L1065" i="11"/>
  <c r="J1065" i="11"/>
  <c r="I1065" i="11"/>
  <c r="H1065" i="11"/>
  <c r="G1065" i="11"/>
  <c r="M1064" i="11"/>
  <c r="L1064" i="11"/>
  <c r="J1064" i="11"/>
  <c r="I1064" i="11"/>
  <c r="H1064" i="11"/>
  <c r="G1064" i="11"/>
  <c r="M1063" i="11"/>
  <c r="L1063" i="11"/>
  <c r="J1063" i="11"/>
  <c r="I1063" i="11"/>
  <c r="H1063" i="11"/>
  <c r="G1063" i="11"/>
  <c r="M1062" i="11"/>
  <c r="L1062" i="11"/>
  <c r="J1062" i="11"/>
  <c r="I1062" i="11"/>
  <c r="H1062" i="11"/>
  <c r="G1062" i="11"/>
  <c r="M1061" i="11"/>
  <c r="L1061" i="11"/>
  <c r="J1061" i="11"/>
  <c r="I1061" i="11"/>
  <c r="H1061" i="11"/>
  <c r="G1061" i="11"/>
  <c r="M1060" i="11"/>
  <c r="L1060" i="11"/>
  <c r="J1060" i="11"/>
  <c r="I1060" i="11"/>
  <c r="H1060" i="11"/>
  <c r="G1060" i="11"/>
  <c r="M1059" i="11"/>
  <c r="L1059" i="11"/>
  <c r="J1059" i="11"/>
  <c r="I1059" i="11"/>
  <c r="H1059" i="11"/>
  <c r="G1059" i="11"/>
  <c r="M1058" i="11"/>
  <c r="L1058" i="11"/>
  <c r="J1058" i="11"/>
  <c r="I1058" i="11"/>
  <c r="H1058" i="11"/>
  <c r="G1058" i="11"/>
  <c r="M1057" i="11"/>
  <c r="L1057" i="11"/>
  <c r="J1057" i="11"/>
  <c r="I1057" i="11"/>
  <c r="H1057" i="11"/>
  <c r="G1057" i="11"/>
  <c r="M1056" i="11"/>
  <c r="L1056" i="11"/>
  <c r="J1056" i="11"/>
  <c r="I1056" i="11"/>
  <c r="H1056" i="11"/>
  <c r="G1056" i="11"/>
  <c r="M1055" i="11"/>
  <c r="L1055" i="11"/>
  <c r="J1055" i="11"/>
  <c r="I1055" i="11"/>
  <c r="H1055" i="11"/>
  <c r="G1055" i="11"/>
  <c r="M1054" i="11"/>
  <c r="L1054" i="11"/>
  <c r="J1054" i="11"/>
  <c r="I1054" i="11"/>
  <c r="H1054" i="11"/>
  <c r="G1054" i="11"/>
  <c r="M1053" i="11"/>
  <c r="L1053" i="11"/>
  <c r="J1053" i="11"/>
  <c r="I1053" i="11"/>
  <c r="H1053" i="11"/>
  <c r="G1053" i="11"/>
  <c r="M1052" i="11"/>
  <c r="L1052" i="11"/>
  <c r="J1052" i="11"/>
  <c r="I1052" i="11"/>
  <c r="H1052" i="11"/>
  <c r="G1052" i="11"/>
  <c r="M1051" i="11"/>
  <c r="L1051" i="11"/>
  <c r="J1051" i="11"/>
  <c r="I1051" i="11"/>
  <c r="H1051" i="11"/>
  <c r="G1051" i="11"/>
  <c r="M1050" i="11"/>
  <c r="L1050" i="11"/>
  <c r="J1050" i="11"/>
  <c r="I1050" i="11"/>
  <c r="H1050" i="11"/>
  <c r="G1050" i="11"/>
  <c r="M1049" i="11"/>
  <c r="L1049" i="11"/>
  <c r="J1049" i="11"/>
  <c r="I1049" i="11"/>
  <c r="H1049" i="11"/>
  <c r="G1049" i="11"/>
  <c r="M1048" i="11"/>
  <c r="L1048" i="11"/>
  <c r="J1048" i="11"/>
  <c r="I1048" i="11"/>
  <c r="H1048" i="11"/>
  <c r="G1048" i="11"/>
  <c r="M1047" i="11"/>
  <c r="L1047" i="11"/>
  <c r="J1047" i="11"/>
  <c r="I1047" i="11"/>
  <c r="H1047" i="11"/>
  <c r="G1047" i="11"/>
  <c r="M1046" i="11"/>
  <c r="L1046" i="11"/>
  <c r="J1046" i="11"/>
  <c r="I1046" i="11"/>
  <c r="H1046" i="11"/>
  <c r="G1046" i="11"/>
  <c r="M1045" i="11"/>
  <c r="L1045" i="11"/>
  <c r="J1045" i="11"/>
  <c r="I1045" i="11"/>
  <c r="H1045" i="11"/>
  <c r="G1045" i="11"/>
  <c r="M1044" i="11"/>
  <c r="L1044" i="11"/>
  <c r="J1044" i="11"/>
  <c r="I1044" i="11"/>
  <c r="H1044" i="11"/>
  <c r="G1044" i="11"/>
  <c r="M1043" i="11"/>
  <c r="L1043" i="11"/>
  <c r="J1043" i="11"/>
  <c r="I1043" i="11"/>
  <c r="H1043" i="11"/>
  <c r="G1043" i="11"/>
  <c r="M1042" i="11"/>
  <c r="L1042" i="11"/>
  <c r="J1042" i="11"/>
  <c r="I1042" i="11"/>
  <c r="H1042" i="11"/>
  <c r="G1042" i="11"/>
  <c r="M1041" i="11"/>
  <c r="L1041" i="11"/>
  <c r="J1041" i="11"/>
  <c r="I1041" i="11"/>
  <c r="H1041" i="11"/>
  <c r="G1041" i="11"/>
  <c r="M1040" i="11"/>
  <c r="L1040" i="11"/>
  <c r="J1040" i="11"/>
  <c r="I1040" i="11"/>
  <c r="H1040" i="11"/>
  <c r="G1040" i="11"/>
  <c r="M1039" i="11"/>
  <c r="L1039" i="11"/>
  <c r="J1039" i="11"/>
  <c r="I1039" i="11"/>
  <c r="H1039" i="11"/>
  <c r="G1039" i="11"/>
  <c r="M1038" i="11"/>
  <c r="L1038" i="11"/>
  <c r="J1038" i="11"/>
  <c r="I1038" i="11"/>
  <c r="H1038" i="11"/>
  <c r="G1038" i="11"/>
  <c r="M1037" i="11"/>
  <c r="L1037" i="11"/>
  <c r="J1037" i="11"/>
  <c r="I1037" i="11"/>
  <c r="H1037" i="11"/>
  <c r="G1037" i="11"/>
  <c r="M1036" i="11"/>
  <c r="L1036" i="11"/>
  <c r="J1036" i="11"/>
  <c r="I1036" i="11"/>
  <c r="H1036" i="11"/>
  <c r="G1036" i="11"/>
  <c r="M1035" i="11"/>
  <c r="L1035" i="11"/>
  <c r="J1035" i="11"/>
  <c r="I1035" i="11"/>
  <c r="H1035" i="11"/>
  <c r="G1035" i="11"/>
  <c r="M1034" i="11"/>
  <c r="L1034" i="11"/>
  <c r="J1034" i="11"/>
  <c r="I1034" i="11"/>
  <c r="H1034" i="11"/>
  <c r="G1034" i="11"/>
  <c r="M1033" i="11"/>
  <c r="L1033" i="11"/>
  <c r="J1033" i="11"/>
  <c r="I1033" i="11"/>
  <c r="H1033" i="11"/>
  <c r="G1033" i="11"/>
  <c r="M1032" i="11"/>
  <c r="L1032" i="11"/>
  <c r="J1032" i="11"/>
  <c r="I1032" i="11"/>
  <c r="H1032" i="11"/>
  <c r="G1032" i="11"/>
  <c r="M1031" i="11"/>
  <c r="L1031" i="11"/>
  <c r="J1031" i="11"/>
  <c r="I1031" i="11"/>
  <c r="H1031" i="11"/>
  <c r="G1031" i="11"/>
  <c r="M1030" i="11"/>
  <c r="L1030" i="11"/>
  <c r="J1030" i="11"/>
  <c r="I1030" i="11"/>
  <c r="H1030" i="11"/>
  <c r="G1030" i="11"/>
  <c r="M1029" i="11"/>
  <c r="L1029" i="11"/>
  <c r="J1029" i="11"/>
  <c r="I1029" i="11"/>
  <c r="H1029" i="11"/>
  <c r="G1029" i="11"/>
  <c r="M1028" i="11"/>
  <c r="L1028" i="11"/>
  <c r="J1028" i="11"/>
  <c r="I1028" i="11"/>
  <c r="H1028" i="11"/>
  <c r="G1028" i="11"/>
  <c r="M1027" i="11"/>
  <c r="L1027" i="11"/>
  <c r="J1027" i="11"/>
  <c r="I1027" i="11"/>
  <c r="H1027" i="11"/>
  <c r="G1027" i="11"/>
  <c r="M1026" i="11"/>
  <c r="L1026" i="11"/>
  <c r="J1026" i="11"/>
  <c r="I1026" i="11"/>
  <c r="H1026" i="11"/>
  <c r="G1026" i="11"/>
  <c r="M1025" i="11"/>
  <c r="L1025" i="11"/>
  <c r="J1025" i="11"/>
  <c r="I1025" i="11"/>
  <c r="H1025" i="11"/>
  <c r="G1025" i="11"/>
  <c r="M1024" i="11"/>
  <c r="L1024" i="11"/>
  <c r="J1024" i="11"/>
  <c r="I1024" i="11"/>
  <c r="H1024" i="11"/>
  <c r="G1024" i="11"/>
  <c r="M1023" i="11"/>
  <c r="L1023" i="11"/>
  <c r="J1023" i="11"/>
  <c r="I1023" i="11"/>
  <c r="H1023" i="11"/>
  <c r="G1023" i="11"/>
  <c r="M1022" i="11"/>
  <c r="L1022" i="11"/>
  <c r="J1022" i="11"/>
  <c r="I1022" i="11"/>
  <c r="H1022" i="11"/>
  <c r="G1022" i="11"/>
  <c r="M1021" i="11"/>
  <c r="L1021" i="11"/>
  <c r="J1021" i="11"/>
  <c r="I1021" i="11"/>
  <c r="H1021" i="11"/>
  <c r="G1021" i="11"/>
  <c r="M1020" i="11"/>
  <c r="L1020" i="11"/>
  <c r="J1020" i="11"/>
  <c r="I1020" i="11"/>
  <c r="H1020" i="11"/>
  <c r="G1020" i="11"/>
  <c r="M1019" i="11"/>
  <c r="L1019" i="11"/>
  <c r="J1019" i="11"/>
  <c r="I1019" i="11"/>
  <c r="H1019" i="11"/>
  <c r="G1019" i="11"/>
  <c r="M1018" i="11"/>
  <c r="L1018" i="11"/>
  <c r="J1018" i="11"/>
  <c r="I1018" i="11"/>
  <c r="H1018" i="11"/>
  <c r="G1018" i="11"/>
  <c r="M1017" i="11"/>
  <c r="L1017" i="11"/>
  <c r="J1017" i="11"/>
  <c r="I1017" i="11"/>
  <c r="H1017" i="11"/>
  <c r="G1017" i="11"/>
  <c r="M1016" i="11"/>
  <c r="L1016" i="11"/>
  <c r="J1016" i="11"/>
  <c r="I1016" i="11"/>
  <c r="H1016" i="11"/>
  <c r="G1016" i="11"/>
  <c r="M1015" i="11"/>
  <c r="L1015" i="11"/>
  <c r="J1015" i="11"/>
  <c r="I1015" i="11"/>
  <c r="H1015" i="11"/>
  <c r="G1015" i="11"/>
  <c r="M1014" i="11"/>
  <c r="L1014" i="11"/>
  <c r="J1014" i="11"/>
  <c r="I1014" i="11"/>
  <c r="H1014" i="11"/>
  <c r="G1014" i="11"/>
  <c r="M1013" i="11"/>
  <c r="L1013" i="11"/>
  <c r="J1013" i="11"/>
  <c r="I1013" i="11"/>
  <c r="H1013" i="11"/>
  <c r="G1013" i="11"/>
  <c r="M1012" i="11"/>
  <c r="L1012" i="11"/>
  <c r="J1012" i="11"/>
  <c r="I1012" i="11"/>
  <c r="H1012" i="11"/>
  <c r="G1012" i="11"/>
  <c r="M1011" i="11"/>
  <c r="L1011" i="11"/>
  <c r="J1011" i="11"/>
  <c r="I1011" i="11"/>
  <c r="H1011" i="11"/>
  <c r="G1011" i="11"/>
  <c r="M1010" i="11"/>
  <c r="L1010" i="11"/>
  <c r="J1010" i="11"/>
  <c r="I1010" i="11"/>
  <c r="H1010" i="11"/>
  <c r="G1010" i="11"/>
  <c r="M1009" i="11"/>
  <c r="L1009" i="11"/>
  <c r="J1009" i="11"/>
  <c r="I1009" i="11"/>
  <c r="H1009" i="11"/>
  <c r="G1009" i="11"/>
  <c r="M1008" i="11"/>
  <c r="L1008" i="11"/>
  <c r="J1008" i="11"/>
  <c r="I1008" i="11"/>
  <c r="H1008" i="11"/>
  <c r="G1008" i="11"/>
  <c r="M1007" i="11"/>
  <c r="L1007" i="11"/>
  <c r="J1007" i="11"/>
  <c r="I1007" i="11"/>
  <c r="H1007" i="11"/>
  <c r="G1007" i="11"/>
  <c r="M1006" i="11"/>
  <c r="L1006" i="11"/>
  <c r="J1006" i="11"/>
  <c r="I1006" i="11"/>
  <c r="H1006" i="11"/>
  <c r="G1006" i="11"/>
  <c r="M1005" i="11"/>
  <c r="L1005" i="11"/>
  <c r="J1005" i="11"/>
  <c r="I1005" i="11"/>
  <c r="H1005" i="11"/>
  <c r="G1005" i="11"/>
  <c r="M1004" i="11"/>
  <c r="L1004" i="11"/>
  <c r="J1004" i="11"/>
  <c r="I1004" i="11"/>
  <c r="H1004" i="11"/>
  <c r="G1004" i="11"/>
  <c r="M1003" i="11"/>
  <c r="L1003" i="11"/>
  <c r="J1003" i="11"/>
  <c r="I1003" i="11"/>
  <c r="H1003" i="11"/>
  <c r="G1003" i="11"/>
  <c r="M1002" i="11"/>
  <c r="L1002" i="11"/>
  <c r="J1002" i="11"/>
  <c r="I1002" i="11"/>
  <c r="H1002" i="11"/>
  <c r="G1002" i="11"/>
  <c r="M1001" i="11"/>
  <c r="L1001" i="11"/>
  <c r="J1001" i="11"/>
  <c r="I1001" i="11"/>
  <c r="H1001" i="11"/>
  <c r="G1001" i="11"/>
  <c r="M1000" i="11"/>
  <c r="L1000" i="11"/>
  <c r="J1000" i="11"/>
  <c r="I1000" i="11"/>
  <c r="H1000" i="11"/>
  <c r="G1000" i="11"/>
  <c r="M999" i="11"/>
  <c r="L999" i="11"/>
  <c r="J999" i="11"/>
  <c r="I999" i="11"/>
  <c r="H999" i="11"/>
  <c r="G999" i="11"/>
  <c r="M998" i="11"/>
  <c r="L998" i="11"/>
  <c r="J998" i="11"/>
  <c r="I998" i="11"/>
  <c r="H998" i="11"/>
  <c r="G998" i="11"/>
  <c r="M997" i="11"/>
  <c r="L997" i="11"/>
  <c r="J997" i="11"/>
  <c r="I997" i="11"/>
  <c r="H997" i="11"/>
  <c r="G997" i="11"/>
  <c r="M996" i="11"/>
  <c r="L996" i="11"/>
  <c r="J996" i="11"/>
  <c r="I996" i="11"/>
  <c r="H996" i="11"/>
  <c r="G996" i="11"/>
  <c r="M995" i="11"/>
  <c r="L995" i="11"/>
  <c r="J995" i="11"/>
  <c r="I995" i="11"/>
  <c r="H995" i="11"/>
  <c r="G995" i="11"/>
  <c r="M994" i="11"/>
  <c r="L994" i="11"/>
  <c r="J994" i="11"/>
  <c r="I994" i="11"/>
  <c r="H994" i="11"/>
  <c r="G994" i="11"/>
  <c r="M993" i="11"/>
  <c r="L993" i="11"/>
  <c r="J993" i="11"/>
  <c r="I993" i="11"/>
  <c r="H993" i="11"/>
  <c r="G993" i="11"/>
  <c r="M992" i="11"/>
  <c r="L992" i="11"/>
  <c r="J992" i="11"/>
  <c r="I992" i="11"/>
  <c r="H992" i="11"/>
  <c r="G992" i="11"/>
  <c r="M991" i="11"/>
  <c r="L991" i="11"/>
  <c r="J991" i="11"/>
  <c r="I991" i="11"/>
  <c r="H991" i="11"/>
  <c r="G991" i="11"/>
  <c r="M990" i="11"/>
  <c r="L990" i="11"/>
  <c r="J990" i="11"/>
  <c r="I990" i="11"/>
  <c r="H990" i="11"/>
  <c r="G990" i="11"/>
  <c r="M989" i="11"/>
  <c r="L989" i="11"/>
  <c r="J989" i="11"/>
  <c r="I989" i="11"/>
  <c r="H989" i="11"/>
  <c r="G989" i="11"/>
  <c r="M988" i="11"/>
  <c r="L988" i="11"/>
  <c r="J988" i="11"/>
  <c r="I988" i="11"/>
  <c r="H988" i="11"/>
  <c r="G988" i="11"/>
  <c r="M987" i="11"/>
  <c r="L987" i="11"/>
  <c r="J987" i="11"/>
  <c r="I987" i="11"/>
  <c r="H987" i="11"/>
  <c r="G987" i="11"/>
  <c r="M986" i="11"/>
  <c r="L986" i="11"/>
  <c r="J986" i="11"/>
  <c r="I986" i="11"/>
  <c r="H986" i="11"/>
  <c r="G986" i="11"/>
  <c r="M985" i="11"/>
  <c r="L985" i="11"/>
  <c r="J985" i="11"/>
  <c r="I985" i="11"/>
  <c r="H985" i="11"/>
  <c r="G985" i="11"/>
  <c r="M984" i="11"/>
  <c r="L984" i="11"/>
  <c r="J984" i="11"/>
  <c r="I984" i="11"/>
  <c r="H984" i="11"/>
  <c r="G984" i="11"/>
  <c r="M983" i="11"/>
  <c r="L983" i="11"/>
  <c r="J983" i="11"/>
  <c r="I983" i="11"/>
  <c r="H983" i="11"/>
  <c r="G983" i="11"/>
  <c r="M982" i="11"/>
  <c r="L982" i="11"/>
  <c r="J982" i="11"/>
  <c r="I982" i="11"/>
  <c r="H982" i="11"/>
  <c r="G982" i="11"/>
  <c r="M981" i="11"/>
  <c r="L981" i="11"/>
  <c r="J981" i="11"/>
  <c r="I981" i="11"/>
  <c r="H981" i="11"/>
  <c r="G981" i="11"/>
  <c r="M980" i="11"/>
  <c r="L980" i="11"/>
  <c r="J980" i="11"/>
  <c r="I980" i="11"/>
  <c r="H980" i="11"/>
  <c r="G980" i="11"/>
  <c r="M979" i="11"/>
  <c r="L979" i="11"/>
  <c r="J979" i="11"/>
  <c r="I979" i="11"/>
  <c r="H979" i="11"/>
  <c r="G979" i="11"/>
  <c r="M978" i="11"/>
  <c r="L978" i="11"/>
  <c r="J978" i="11"/>
  <c r="I978" i="11"/>
  <c r="H978" i="11"/>
  <c r="G978" i="11"/>
  <c r="M977" i="11"/>
  <c r="L977" i="11"/>
  <c r="J977" i="11"/>
  <c r="I977" i="11"/>
  <c r="H977" i="11"/>
  <c r="G977" i="11"/>
  <c r="M976" i="11"/>
  <c r="L976" i="11"/>
  <c r="J976" i="11"/>
  <c r="I976" i="11"/>
  <c r="H976" i="11"/>
  <c r="G976" i="11"/>
  <c r="M975" i="11"/>
  <c r="L975" i="11"/>
  <c r="J975" i="11"/>
  <c r="I975" i="11"/>
  <c r="H975" i="11"/>
  <c r="G975" i="11"/>
  <c r="M974" i="11"/>
  <c r="L974" i="11"/>
  <c r="J974" i="11"/>
  <c r="I974" i="11"/>
  <c r="H974" i="11"/>
  <c r="G974" i="11"/>
  <c r="M973" i="11"/>
  <c r="L973" i="11"/>
  <c r="J973" i="11"/>
  <c r="I973" i="11"/>
  <c r="H973" i="11"/>
  <c r="G973" i="11"/>
  <c r="M972" i="11"/>
  <c r="L972" i="11"/>
  <c r="J972" i="11"/>
  <c r="I972" i="11"/>
  <c r="H972" i="11"/>
  <c r="G972" i="11"/>
  <c r="M971" i="11"/>
  <c r="L971" i="11"/>
  <c r="J971" i="11"/>
  <c r="I971" i="11"/>
  <c r="H971" i="11"/>
  <c r="G971" i="11"/>
  <c r="M970" i="11"/>
  <c r="L970" i="11"/>
  <c r="J970" i="11"/>
  <c r="I970" i="11"/>
  <c r="H970" i="11"/>
  <c r="G970" i="11"/>
  <c r="M969" i="11"/>
  <c r="L969" i="11"/>
  <c r="J969" i="11"/>
  <c r="I969" i="11"/>
  <c r="H969" i="11"/>
  <c r="G969" i="11"/>
  <c r="M968" i="11"/>
  <c r="L968" i="11"/>
  <c r="J968" i="11"/>
  <c r="I968" i="11"/>
  <c r="H968" i="11"/>
  <c r="G968" i="11"/>
  <c r="M967" i="11"/>
  <c r="L967" i="11"/>
  <c r="J967" i="11"/>
  <c r="I967" i="11"/>
  <c r="H967" i="11"/>
  <c r="G967" i="11"/>
  <c r="M966" i="11"/>
  <c r="L966" i="11"/>
  <c r="J966" i="11"/>
  <c r="I966" i="11"/>
  <c r="H966" i="11"/>
  <c r="G966" i="11"/>
  <c r="M965" i="11"/>
  <c r="L965" i="11"/>
  <c r="J965" i="11"/>
  <c r="I965" i="11"/>
  <c r="H965" i="11"/>
  <c r="G965" i="11"/>
  <c r="M964" i="11"/>
  <c r="L964" i="11"/>
  <c r="J964" i="11"/>
  <c r="I964" i="11"/>
  <c r="H964" i="11"/>
  <c r="G964" i="11"/>
  <c r="M963" i="11"/>
  <c r="L963" i="11"/>
  <c r="J963" i="11"/>
  <c r="I963" i="11"/>
  <c r="H963" i="11"/>
  <c r="G963" i="11"/>
  <c r="M962" i="11"/>
  <c r="L962" i="11"/>
  <c r="J962" i="11"/>
  <c r="I962" i="11"/>
  <c r="H962" i="11"/>
  <c r="G962" i="11"/>
  <c r="M961" i="11"/>
  <c r="L961" i="11"/>
  <c r="J961" i="11"/>
  <c r="I961" i="11"/>
  <c r="H961" i="11"/>
  <c r="G961" i="11"/>
  <c r="M960" i="11"/>
  <c r="L960" i="11"/>
  <c r="J960" i="11"/>
  <c r="I960" i="11"/>
  <c r="H960" i="11"/>
  <c r="G960" i="11"/>
  <c r="M959" i="11"/>
  <c r="L959" i="11"/>
  <c r="J959" i="11"/>
  <c r="I959" i="11"/>
  <c r="H959" i="11"/>
  <c r="G959" i="11"/>
  <c r="M958" i="11"/>
  <c r="L958" i="11"/>
  <c r="J958" i="11"/>
  <c r="I958" i="11"/>
  <c r="H958" i="11"/>
  <c r="G958" i="11"/>
  <c r="M957" i="11"/>
  <c r="L957" i="11"/>
  <c r="J957" i="11"/>
  <c r="I957" i="11"/>
  <c r="H957" i="11"/>
  <c r="G957" i="11"/>
  <c r="M956" i="11"/>
  <c r="L956" i="11"/>
  <c r="J956" i="11"/>
  <c r="I956" i="11"/>
  <c r="H956" i="11"/>
  <c r="G956" i="11"/>
  <c r="M955" i="11"/>
  <c r="L955" i="11"/>
  <c r="J955" i="11"/>
  <c r="I955" i="11"/>
  <c r="H955" i="11"/>
  <c r="G955" i="11"/>
  <c r="M954" i="11"/>
  <c r="L954" i="11"/>
  <c r="J954" i="11"/>
  <c r="I954" i="11"/>
  <c r="H954" i="11"/>
  <c r="G954" i="11"/>
  <c r="M953" i="11"/>
  <c r="L953" i="11"/>
  <c r="J953" i="11"/>
  <c r="I953" i="11"/>
  <c r="H953" i="11"/>
  <c r="G953" i="11"/>
  <c r="M952" i="11"/>
  <c r="L952" i="11"/>
  <c r="J952" i="11"/>
  <c r="I952" i="11"/>
  <c r="H952" i="11"/>
  <c r="G952" i="11"/>
  <c r="M951" i="11"/>
  <c r="L951" i="11"/>
  <c r="J951" i="11"/>
  <c r="I951" i="11"/>
  <c r="H951" i="11"/>
  <c r="G951" i="11"/>
  <c r="M950" i="11"/>
  <c r="L950" i="11"/>
  <c r="J950" i="11"/>
  <c r="I950" i="11"/>
  <c r="H950" i="11"/>
  <c r="G950" i="11"/>
  <c r="M949" i="11"/>
  <c r="L949" i="11"/>
  <c r="J949" i="11"/>
  <c r="I949" i="11"/>
  <c r="H949" i="11"/>
  <c r="G949" i="11"/>
  <c r="M948" i="11"/>
  <c r="L948" i="11"/>
  <c r="J948" i="11"/>
  <c r="I948" i="11"/>
  <c r="H948" i="11"/>
  <c r="G948" i="11"/>
  <c r="M947" i="11"/>
  <c r="L947" i="11"/>
  <c r="J947" i="11"/>
  <c r="I947" i="11"/>
  <c r="H947" i="11"/>
  <c r="G947" i="11"/>
  <c r="M946" i="11"/>
  <c r="L946" i="11"/>
  <c r="J946" i="11"/>
  <c r="I946" i="11"/>
  <c r="H946" i="11"/>
  <c r="G946" i="11"/>
  <c r="M945" i="11"/>
  <c r="L945" i="11"/>
  <c r="J945" i="11"/>
  <c r="I945" i="11"/>
  <c r="H945" i="11"/>
  <c r="G945" i="11"/>
  <c r="M944" i="11"/>
  <c r="L944" i="11"/>
  <c r="J944" i="11"/>
  <c r="I944" i="11"/>
  <c r="H944" i="11"/>
  <c r="G944" i="11"/>
  <c r="M943" i="11"/>
  <c r="L943" i="11"/>
  <c r="J943" i="11"/>
  <c r="I943" i="11"/>
  <c r="H943" i="11"/>
  <c r="G943" i="11"/>
  <c r="M942" i="11"/>
  <c r="L942" i="11"/>
  <c r="J942" i="11"/>
  <c r="I942" i="11"/>
  <c r="H942" i="11"/>
  <c r="G942" i="11"/>
  <c r="M941" i="11"/>
  <c r="L941" i="11"/>
  <c r="J941" i="11"/>
  <c r="I941" i="11"/>
  <c r="H941" i="11"/>
  <c r="G941" i="11"/>
  <c r="M940" i="11"/>
  <c r="L940" i="11"/>
  <c r="J940" i="11"/>
  <c r="I940" i="11"/>
  <c r="H940" i="11"/>
  <c r="G940" i="11"/>
  <c r="M939" i="11"/>
  <c r="L939" i="11"/>
  <c r="J939" i="11"/>
  <c r="I939" i="11"/>
  <c r="H939" i="11"/>
  <c r="G939" i="11"/>
  <c r="M938" i="11"/>
  <c r="L938" i="11"/>
  <c r="J938" i="11"/>
  <c r="I938" i="11"/>
  <c r="H938" i="11"/>
  <c r="G938" i="11"/>
  <c r="M937" i="11"/>
  <c r="L937" i="11"/>
  <c r="J937" i="11"/>
  <c r="I937" i="11"/>
  <c r="H937" i="11"/>
  <c r="G937" i="11"/>
  <c r="M936" i="11"/>
  <c r="L936" i="11"/>
  <c r="J936" i="11"/>
  <c r="I936" i="11"/>
  <c r="H936" i="11"/>
  <c r="G936" i="11"/>
  <c r="M935" i="11"/>
  <c r="L935" i="11"/>
  <c r="J935" i="11"/>
  <c r="I935" i="11"/>
  <c r="H935" i="11"/>
  <c r="G935" i="11"/>
  <c r="M934" i="11"/>
  <c r="L934" i="11"/>
  <c r="J934" i="11"/>
  <c r="I934" i="11"/>
  <c r="H934" i="11"/>
  <c r="G934" i="11"/>
  <c r="M933" i="11"/>
  <c r="L933" i="11"/>
  <c r="J933" i="11"/>
  <c r="I933" i="11"/>
  <c r="H933" i="11"/>
  <c r="G933" i="11"/>
  <c r="M932" i="11"/>
  <c r="L932" i="11"/>
  <c r="J932" i="11"/>
  <c r="I932" i="11"/>
  <c r="H932" i="11"/>
  <c r="G932" i="11"/>
  <c r="M931" i="11"/>
  <c r="L931" i="11"/>
  <c r="J931" i="11"/>
  <c r="I931" i="11"/>
  <c r="H931" i="11"/>
  <c r="G931" i="11"/>
  <c r="M930" i="11"/>
  <c r="L930" i="11"/>
  <c r="J930" i="11"/>
  <c r="I930" i="11"/>
  <c r="H930" i="11"/>
  <c r="G930" i="11"/>
  <c r="M929" i="11"/>
  <c r="L929" i="11"/>
  <c r="J929" i="11"/>
  <c r="I929" i="11"/>
  <c r="H929" i="11"/>
  <c r="G929" i="11"/>
  <c r="M928" i="11"/>
  <c r="L928" i="11"/>
  <c r="J928" i="11"/>
  <c r="I928" i="11"/>
  <c r="H928" i="11"/>
  <c r="G928" i="11"/>
  <c r="M927" i="11"/>
  <c r="L927" i="11"/>
  <c r="J927" i="11"/>
  <c r="I927" i="11"/>
  <c r="H927" i="11"/>
  <c r="G927" i="11"/>
  <c r="M926" i="11"/>
  <c r="L926" i="11"/>
  <c r="J926" i="11"/>
  <c r="I926" i="11"/>
  <c r="H926" i="11"/>
  <c r="G926" i="11"/>
  <c r="M925" i="11"/>
  <c r="L925" i="11"/>
  <c r="J925" i="11"/>
  <c r="I925" i="11"/>
  <c r="H925" i="11"/>
  <c r="G925" i="11"/>
  <c r="M924" i="11"/>
  <c r="L924" i="11"/>
  <c r="J924" i="11"/>
  <c r="I924" i="11"/>
  <c r="H924" i="11"/>
  <c r="G924" i="11"/>
  <c r="M923" i="11"/>
  <c r="L923" i="11"/>
  <c r="J923" i="11"/>
  <c r="I923" i="11"/>
  <c r="H923" i="11"/>
  <c r="G923" i="11"/>
  <c r="M922" i="11"/>
  <c r="L922" i="11"/>
  <c r="J922" i="11"/>
  <c r="I922" i="11"/>
  <c r="H922" i="11"/>
  <c r="G922" i="11"/>
  <c r="M921" i="11"/>
  <c r="L921" i="11"/>
  <c r="J921" i="11"/>
  <c r="I921" i="11"/>
  <c r="H921" i="11"/>
  <c r="G921" i="11"/>
  <c r="M920" i="11"/>
  <c r="L920" i="11"/>
  <c r="J920" i="11"/>
  <c r="I920" i="11"/>
  <c r="H920" i="11"/>
  <c r="G920" i="11"/>
  <c r="M919" i="11"/>
  <c r="L919" i="11"/>
  <c r="J919" i="11"/>
  <c r="I919" i="11"/>
  <c r="H919" i="11"/>
  <c r="G919" i="11"/>
  <c r="M918" i="11"/>
  <c r="L918" i="11"/>
  <c r="J918" i="11"/>
  <c r="I918" i="11"/>
  <c r="H918" i="11"/>
  <c r="G918" i="11"/>
  <c r="M917" i="11"/>
  <c r="L917" i="11"/>
  <c r="J917" i="11"/>
  <c r="I917" i="11"/>
  <c r="H917" i="11"/>
  <c r="G917" i="11"/>
  <c r="M916" i="11"/>
  <c r="L916" i="11"/>
  <c r="J916" i="11"/>
  <c r="I916" i="11"/>
  <c r="H916" i="11"/>
  <c r="G916" i="11"/>
  <c r="M915" i="11"/>
  <c r="L915" i="11"/>
  <c r="J915" i="11"/>
  <c r="I915" i="11"/>
  <c r="H915" i="11"/>
  <c r="G915" i="11"/>
  <c r="M914" i="11"/>
  <c r="L914" i="11"/>
  <c r="J914" i="11"/>
  <c r="I914" i="11"/>
  <c r="H914" i="11"/>
  <c r="G914" i="11"/>
  <c r="M913" i="11"/>
  <c r="L913" i="11"/>
  <c r="J913" i="11"/>
  <c r="I913" i="11"/>
  <c r="H913" i="11"/>
  <c r="G913" i="11"/>
  <c r="M912" i="11"/>
  <c r="L912" i="11"/>
  <c r="J912" i="11"/>
  <c r="I912" i="11"/>
  <c r="H912" i="11"/>
  <c r="G912" i="11"/>
  <c r="M911" i="11"/>
  <c r="L911" i="11"/>
  <c r="J911" i="11"/>
  <c r="I911" i="11"/>
  <c r="H911" i="11"/>
  <c r="G911" i="11"/>
  <c r="M910" i="11"/>
  <c r="L910" i="11"/>
  <c r="J910" i="11"/>
  <c r="I910" i="11"/>
  <c r="H910" i="11"/>
  <c r="G910" i="11"/>
  <c r="M909" i="11"/>
  <c r="L909" i="11"/>
  <c r="J909" i="11"/>
  <c r="I909" i="11"/>
  <c r="H909" i="11"/>
  <c r="G909" i="11"/>
  <c r="M908" i="11"/>
  <c r="L908" i="11"/>
  <c r="J908" i="11"/>
  <c r="I908" i="11"/>
  <c r="H908" i="11"/>
  <c r="G908" i="11"/>
  <c r="M907" i="11"/>
  <c r="L907" i="11"/>
  <c r="J907" i="11"/>
  <c r="I907" i="11"/>
  <c r="H907" i="11"/>
  <c r="G907" i="11"/>
  <c r="M906" i="11"/>
  <c r="L906" i="11"/>
  <c r="J906" i="11"/>
  <c r="I906" i="11"/>
  <c r="H906" i="11"/>
  <c r="G906" i="11"/>
  <c r="M905" i="11"/>
  <c r="L905" i="11"/>
  <c r="J905" i="11"/>
  <c r="I905" i="11"/>
  <c r="H905" i="11"/>
  <c r="G905" i="11"/>
  <c r="M904" i="11"/>
  <c r="L904" i="11"/>
  <c r="J904" i="11"/>
  <c r="I904" i="11"/>
  <c r="H904" i="11"/>
  <c r="G904" i="11"/>
  <c r="M903" i="11"/>
  <c r="L903" i="11"/>
  <c r="J903" i="11"/>
  <c r="I903" i="11"/>
  <c r="H903" i="11"/>
  <c r="G903" i="11"/>
  <c r="M902" i="11"/>
  <c r="L902" i="11"/>
  <c r="J902" i="11"/>
  <c r="I902" i="11"/>
  <c r="H902" i="11"/>
  <c r="G902" i="11"/>
  <c r="M901" i="11"/>
  <c r="L901" i="11"/>
  <c r="J901" i="11"/>
  <c r="I901" i="11"/>
  <c r="H901" i="11"/>
  <c r="G901" i="11"/>
  <c r="M900" i="11"/>
  <c r="L900" i="11"/>
  <c r="J900" i="11"/>
  <c r="I900" i="11"/>
  <c r="H900" i="11"/>
  <c r="G900" i="11"/>
  <c r="M899" i="11"/>
  <c r="L899" i="11"/>
  <c r="J899" i="11"/>
  <c r="I899" i="11"/>
  <c r="H899" i="11"/>
  <c r="G899" i="11"/>
  <c r="M898" i="11"/>
  <c r="L898" i="11"/>
  <c r="J898" i="11"/>
  <c r="I898" i="11"/>
  <c r="H898" i="11"/>
  <c r="G898" i="11"/>
  <c r="M897" i="11"/>
  <c r="L897" i="11"/>
  <c r="J897" i="11"/>
  <c r="I897" i="11"/>
  <c r="H897" i="11"/>
  <c r="G897" i="11"/>
  <c r="M896" i="11"/>
  <c r="L896" i="11"/>
  <c r="J896" i="11"/>
  <c r="I896" i="11"/>
  <c r="H896" i="11"/>
  <c r="G896" i="11"/>
  <c r="M895" i="11"/>
  <c r="L895" i="11"/>
  <c r="J895" i="11"/>
  <c r="I895" i="11"/>
  <c r="H895" i="11"/>
  <c r="G895" i="11"/>
  <c r="M894" i="11"/>
  <c r="L894" i="11"/>
  <c r="J894" i="11"/>
  <c r="I894" i="11"/>
  <c r="H894" i="11"/>
  <c r="G894" i="11"/>
  <c r="M893" i="11"/>
  <c r="L893" i="11"/>
  <c r="J893" i="11"/>
  <c r="I893" i="11"/>
  <c r="H893" i="11"/>
  <c r="G893" i="11"/>
  <c r="M892" i="11"/>
  <c r="L892" i="11"/>
  <c r="J892" i="11"/>
  <c r="I892" i="11"/>
  <c r="H892" i="11"/>
  <c r="G892" i="11"/>
  <c r="M891" i="11"/>
  <c r="L891" i="11"/>
  <c r="J891" i="11"/>
  <c r="I891" i="11"/>
  <c r="H891" i="11"/>
  <c r="G891" i="11"/>
  <c r="M890" i="11"/>
  <c r="L890" i="11"/>
  <c r="J890" i="11"/>
  <c r="I890" i="11"/>
  <c r="H890" i="11"/>
  <c r="G890" i="11"/>
  <c r="M889" i="11"/>
  <c r="L889" i="11"/>
  <c r="J889" i="11"/>
  <c r="I889" i="11"/>
  <c r="H889" i="11"/>
  <c r="G889" i="11"/>
  <c r="M888" i="11"/>
  <c r="L888" i="11"/>
  <c r="J888" i="11"/>
  <c r="I888" i="11"/>
  <c r="H888" i="11"/>
  <c r="G888" i="11"/>
  <c r="M887" i="11"/>
  <c r="L887" i="11"/>
  <c r="J887" i="11"/>
  <c r="I887" i="11"/>
  <c r="H887" i="11"/>
  <c r="G887" i="11"/>
  <c r="M886" i="11"/>
  <c r="L886" i="11"/>
  <c r="J886" i="11"/>
  <c r="I886" i="11"/>
  <c r="H886" i="11"/>
  <c r="G886" i="11"/>
  <c r="M885" i="11"/>
  <c r="L885" i="11"/>
  <c r="J885" i="11"/>
  <c r="I885" i="11"/>
  <c r="H885" i="11"/>
  <c r="G885" i="11"/>
  <c r="M884" i="11"/>
  <c r="L884" i="11"/>
  <c r="J884" i="11"/>
  <c r="I884" i="11"/>
  <c r="H884" i="11"/>
  <c r="G884" i="11"/>
  <c r="M883" i="11"/>
  <c r="L883" i="11"/>
  <c r="J883" i="11"/>
  <c r="I883" i="11"/>
  <c r="H883" i="11"/>
  <c r="G883" i="11"/>
  <c r="M882" i="11"/>
  <c r="L882" i="11"/>
  <c r="J882" i="11"/>
  <c r="I882" i="11"/>
  <c r="H882" i="11"/>
  <c r="G882" i="11"/>
  <c r="M881" i="11"/>
  <c r="L881" i="11"/>
  <c r="J881" i="11"/>
  <c r="I881" i="11"/>
  <c r="H881" i="11"/>
  <c r="G881" i="11"/>
  <c r="M880" i="11"/>
  <c r="L880" i="11"/>
  <c r="J880" i="11"/>
  <c r="I880" i="11"/>
  <c r="H880" i="11"/>
  <c r="G880" i="11"/>
  <c r="M879" i="11"/>
  <c r="L879" i="11"/>
  <c r="J879" i="11"/>
  <c r="I879" i="11"/>
  <c r="H879" i="11"/>
  <c r="G879" i="11"/>
  <c r="M878" i="11"/>
  <c r="L878" i="11"/>
  <c r="J878" i="11"/>
  <c r="I878" i="11"/>
  <c r="H878" i="11"/>
  <c r="G878" i="11"/>
  <c r="M877" i="11"/>
  <c r="L877" i="11"/>
  <c r="J877" i="11"/>
  <c r="I877" i="11"/>
  <c r="H877" i="11"/>
  <c r="G877" i="11"/>
  <c r="M876" i="11"/>
  <c r="L876" i="11"/>
  <c r="J876" i="11"/>
  <c r="I876" i="11"/>
  <c r="H876" i="11"/>
  <c r="G876" i="11"/>
  <c r="M875" i="11"/>
  <c r="L875" i="11"/>
  <c r="J875" i="11"/>
  <c r="I875" i="11"/>
  <c r="H875" i="11"/>
  <c r="G875" i="11"/>
  <c r="M874" i="11"/>
  <c r="L874" i="11"/>
  <c r="J874" i="11"/>
  <c r="I874" i="11"/>
  <c r="H874" i="11"/>
  <c r="G874" i="11"/>
  <c r="M873" i="11"/>
  <c r="L873" i="11"/>
  <c r="J873" i="11"/>
  <c r="I873" i="11"/>
  <c r="H873" i="11"/>
  <c r="G873" i="11"/>
  <c r="M872" i="11"/>
  <c r="L872" i="11"/>
  <c r="J872" i="11"/>
  <c r="I872" i="11"/>
  <c r="H872" i="11"/>
  <c r="G872" i="11"/>
  <c r="M871" i="11"/>
  <c r="L871" i="11"/>
  <c r="J871" i="11"/>
  <c r="I871" i="11"/>
  <c r="H871" i="11"/>
  <c r="G871" i="11"/>
  <c r="M870" i="11"/>
  <c r="L870" i="11"/>
  <c r="J870" i="11"/>
  <c r="I870" i="11"/>
  <c r="H870" i="11"/>
  <c r="G870" i="11"/>
  <c r="M869" i="11"/>
  <c r="L869" i="11"/>
  <c r="J869" i="11"/>
  <c r="I869" i="11"/>
  <c r="H869" i="11"/>
  <c r="G869" i="11"/>
  <c r="M868" i="11"/>
  <c r="L868" i="11"/>
  <c r="J868" i="11"/>
  <c r="I868" i="11"/>
  <c r="H868" i="11"/>
  <c r="G868" i="11"/>
  <c r="M867" i="11"/>
  <c r="L867" i="11"/>
  <c r="J867" i="11"/>
  <c r="I867" i="11"/>
  <c r="H867" i="11"/>
  <c r="G867" i="11"/>
  <c r="M866" i="11"/>
  <c r="L866" i="11"/>
  <c r="J866" i="11"/>
  <c r="I866" i="11"/>
  <c r="H866" i="11"/>
  <c r="G866" i="11"/>
  <c r="M865" i="11"/>
  <c r="L865" i="11"/>
  <c r="J865" i="11"/>
  <c r="I865" i="11"/>
  <c r="H865" i="11"/>
  <c r="G865" i="11"/>
  <c r="M864" i="11"/>
  <c r="L864" i="11"/>
  <c r="J864" i="11"/>
  <c r="I864" i="11"/>
  <c r="H864" i="11"/>
  <c r="G864" i="11"/>
  <c r="M863" i="11"/>
  <c r="L863" i="11"/>
  <c r="J863" i="11"/>
  <c r="I863" i="11"/>
  <c r="H863" i="11"/>
  <c r="G863" i="11"/>
  <c r="M862" i="11"/>
  <c r="L862" i="11"/>
  <c r="J862" i="11"/>
  <c r="I862" i="11"/>
  <c r="H862" i="11"/>
  <c r="G862" i="11"/>
  <c r="M861" i="11"/>
  <c r="L861" i="11"/>
  <c r="J861" i="11"/>
  <c r="I861" i="11"/>
  <c r="H861" i="11"/>
  <c r="G861" i="11"/>
  <c r="M860" i="11"/>
  <c r="L860" i="11"/>
  <c r="J860" i="11"/>
  <c r="I860" i="11"/>
  <c r="H860" i="11"/>
  <c r="G860" i="11"/>
  <c r="M859" i="11"/>
  <c r="L859" i="11"/>
  <c r="J859" i="11"/>
  <c r="I859" i="11"/>
  <c r="H859" i="11"/>
  <c r="G859" i="11"/>
  <c r="M858" i="11"/>
  <c r="L858" i="11"/>
  <c r="J858" i="11"/>
  <c r="I858" i="11"/>
  <c r="H858" i="11"/>
  <c r="G858" i="11"/>
  <c r="M857" i="11"/>
  <c r="L857" i="11"/>
  <c r="J857" i="11"/>
  <c r="I857" i="11"/>
  <c r="H857" i="11"/>
  <c r="G857" i="11"/>
  <c r="M856" i="11"/>
  <c r="L856" i="11"/>
  <c r="J856" i="11"/>
  <c r="I856" i="11"/>
  <c r="H856" i="11"/>
  <c r="G856" i="11"/>
  <c r="M855" i="11"/>
  <c r="L855" i="11"/>
  <c r="J855" i="11"/>
  <c r="I855" i="11"/>
  <c r="H855" i="11"/>
  <c r="G855" i="11"/>
  <c r="M854" i="11"/>
  <c r="L854" i="11"/>
  <c r="J854" i="11"/>
  <c r="I854" i="11"/>
  <c r="H854" i="11"/>
  <c r="G854" i="11"/>
  <c r="M853" i="11"/>
  <c r="L853" i="11"/>
  <c r="J853" i="11"/>
  <c r="I853" i="11"/>
  <c r="H853" i="11"/>
  <c r="G853" i="11"/>
  <c r="M852" i="11"/>
  <c r="L852" i="11"/>
  <c r="J852" i="11"/>
  <c r="I852" i="11"/>
  <c r="H852" i="11"/>
  <c r="G852" i="11"/>
  <c r="M851" i="11"/>
  <c r="L851" i="11"/>
  <c r="J851" i="11"/>
  <c r="I851" i="11"/>
  <c r="H851" i="11"/>
  <c r="G851" i="11"/>
  <c r="M850" i="11"/>
  <c r="L850" i="11"/>
  <c r="J850" i="11"/>
  <c r="I850" i="11"/>
  <c r="H850" i="11"/>
  <c r="G850" i="11"/>
  <c r="M849" i="11"/>
  <c r="L849" i="11"/>
  <c r="J849" i="11"/>
  <c r="I849" i="11"/>
  <c r="H849" i="11"/>
  <c r="G849" i="11"/>
  <c r="M848" i="11"/>
  <c r="L848" i="11"/>
  <c r="J848" i="11"/>
  <c r="I848" i="11"/>
  <c r="H848" i="11"/>
  <c r="G848" i="11"/>
  <c r="M847" i="11"/>
  <c r="L847" i="11"/>
  <c r="J847" i="11"/>
  <c r="I847" i="11"/>
  <c r="H847" i="11"/>
  <c r="G847" i="11"/>
  <c r="M846" i="11"/>
  <c r="L846" i="11"/>
  <c r="J846" i="11"/>
  <c r="I846" i="11"/>
  <c r="H846" i="11"/>
  <c r="G846" i="11"/>
  <c r="M845" i="11"/>
  <c r="L845" i="11"/>
  <c r="J845" i="11"/>
  <c r="I845" i="11"/>
  <c r="H845" i="11"/>
  <c r="G845" i="11"/>
  <c r="M844" i="11"/>
  <c r="L844" i="11"/>
  <c r="J844" i="11"/>
  <c r="I844" i="11"/>
  <c r="H844" i="11"/>
  <c r="G844" i="11"/>
  <c r="M843" i="11"/>
  <c r="L843" i="11"/>
  <c r="J843" i="11"/>
  <c r="I843" i="11"/>
  <c r="H843" i="11"/>
  <c r="G843" i="11"/>
  <c r="M842" i="11"/>
  <c r="L842" i="11"/>
  <c r="J842" i="11"/>
  <c r="I842" i="11"/>
  <c r="H842" i="11"/>
  <c r="G842" i="11"/>
  <c r="M841" i="11"/>
  <c r="L841" i="11"/>
  <c r="J841" i="11"/>
  <c r="I841" i="11"/>
  <c r="H841" i="11"/>
  <c r="G841" i="11"/>
  <c r="M840" i="11"/>
  <c r="L840" i="11"/>
  <c r="J840" i="11"/>
  <c r="I840" i="11"/>
  <c r="H840" i="11"/>
  <c r="G840" i="11"/>
  <c r="M839" i="11"/>
  <c r="L839" i="11"/>
  <c r="J839" i="11"/>
  <c r="I839" i="11"/>
  <c r="H839" i="11"/>
  <c r="G839" i="11"/>
  <c r="M838" i="11"/>
  <c r="L838" i="11"/>
  <c r="J838" i="11"/>
  <c r="I838" i="11"/>
  <c r="H838" i="11"/>
  <c r="G838" i="11"/>
  <c r="M837" i="11"/>
  <c r="L837" i="11"/>
  <c r="J837" i="11"/>
  <c r="I837" i="11"/>
  <c r="H837" i="11"/>
  <c r="G837" i="11"/>
  <c r="M836" i="11"/>
  <c r="L836" i="11"/>
  <c r="J836" i="11"/>
  <c r="I836" i="11"/>
  <c r="H836" i="11"/>
  <c r="G836" i="11"/>
  <c r="M835" i="11"/>
  <c r="L835" i="11"/>
  <c r="J835" i="11"/>
  <c r="I835" i="11"/>
  <c r="H835" i="11"/>
  <c r="G835" i="11"/>
  <c r="M834" i="11"/>
  <c r="L834" i="11"/>
  <c r="J834" i="11"/>
  <c r="I834" i="11"/>
  <c r="H834" i="11"/>
  <c r="G834" i="11"/>
  <c r="M833" i="11"/>
  <c r="L833" i="11"/>
  <c r="J833" i="11"/>
  <c r="I833" i="11"/>
  <c r="H833" i="11"/>
  <c r="G833" i="11"/>
  <c r="M832" i="11"/>
  <c r="L832" i="11"/>
  <c r="J832" i="11"/>
  <c r="I832" i="11"/>
  <c r="H832" i="11"/>
  <c r="G832" i="11"/>
  <c r="M831" i="11"/>
  <c r="L831" i="11"/>
  <c r="J831" i="11"/>
  <c r="I831" i="11"/>
  <c r="H831" i="11"/>
  <c r="G831" i="11"/>
  <c r="M830" i="11"/>
  <c r="L830" i="11"/>
  <c r="J830" i="11"/>
  <c r="I830" i="11"/>
  <c r="H830" i="11"/>
  <c r="G830" i="11"/>
  <c r="M829" i="11"/>
  <c r="L829" i="11"/>
  <c r="J829" i="11"/>
  <c r="I829" i="11"/>
  <c r="H829" i="11"/>
  <c r="G829" i="11"/>
  <c r="M828" i="11"/>
  <c r="L828" i="11"/>
  <c r="J828" i="11"/>
  <c r="I828" i="11"/>
  <c r="H828" i="11"/>
  <c r="G828" i="11"/>
  <c r="M827" i="11"/>
  <c r="L827" i="11"/>
  <c r="J827" i="11"/>
  <c r="I827" i="11"/>
  <c r="H827" i="11"/>
  <c r="G827" i="11"/>
  <c r="M826" i="11"/>
  <c r="L826" i="11"/>
  <c r="J826" i="11"/>
  <c r="I826" i="11"/>
  <c r="H826" i="11"/>
  <c r="G826" i="11"/>
  <c r="M825" i="11"/>
  <c r="L825" i="11"/>
  <c r="J825" i="11"/>
  <c r="I825" i="11"/>
  <c r="H825" i="11"/>
  <c r="G825" i="11"/>
  <c r="M824" i="11"/>
  <c r="L824" i="11"/>
  <c r="J824" i="11"/>
  <c r="I824" i="11"/>
  <c r="H824" i="11"/>
  <c r="G824" i="11"/>
  <c r="M823" i="11"/>
  <c r="L823" i="11"/>
  <c r="J823" i="11"/>
  <c r="I823" i="11"/>
  <c r="H823" i="11"/>
  <c r="G823" i="11"/>
  <c r="M822" i="11"/>
  <c r="L822" i="11"/>
  <c r="J822" i="11"/>
  <c r="I822" i="11"/>
  <c r="H822" i="11"/>
  <c r="G822" i="11"/>
  <c r="M821" i="11"/>
  <c r="L821" i="11"/>
  <c r="J821" i="11"/>
  <c r="I821" i="11"/>
  <c r="H821" i="11"/>
  <c r="G821" i="11"/>
  <c r="M820" i="11"/>
  <c r="L820" i="11"/>
  <c r="J820" i="11"/>
  <c r="I820" i="11"/>
  <c r="H820" i="11"/>
  <c r="G820" i="11"/>
  <c r="M819" i="11"/>
  <c r="L819" i="11"/>
  <c r="J819" i="11"/>
  <c r="I819" i="11"/>
  <c r="H819" i="11"/>
  <c r="G819" i="11"/>
  <c r="M818" i="11"/>
  <c r="L818" i="11"/>
  <c r="J818" i="11"/>
  <c r="I818" i="11"/>
  <c r="H818" i="11"/>
  <c r="G818" i="11"/>
  <c r="M817" i="11"/>
  <c r="L817" i="11"/>
  <c r="J817" i="11"/>
  <c r="I817" i="11"/>
  <c r="H817" i="11"/>
  <c r="G817" i="11"/>
  <c r="M816" i="11"/>
  <c r="L816" i="11"/>
  <c r="J816" i="11"/>
  <c r="I816" i="11"/>
  <c r="H816" i="11"/>
  <c r="G816" i="11"/>
  <c r="M815" i="11"/>
  <c r="L815" i="11"/>
  <c r="J815" i="11"/>
  <c r="I815" i="11"/>
  <c r="H815" i="11"/>
  <c r="G815" i="11"/>
  <c r="M814" i="11"/>
  <c r="L814" i="11"/>
  <c r="J814" i="11"/>
  <c r="I814" i="11"/>
  <c r="H814" i="11"/>
  <c r="G814" i="11"/>
  <c r="M813" i="11"/>
  <c r="L813" i="11"/>
  <c r="J813" i="11"/>
  <c r="I813" i="11"/>
  <c r="H813" i="11"/>
  <c r="G813" i="11"/>
  <c r="M812" i="11"/>
  <c r="L812" i="11"/>
  <c r="J812" i="11"/>
  <c r="I812" i="11"/>
  <c r="H812" i="11"/>
  <c r="G812" i="11"/>
  <c r="M811" i="11"/>
  <c r="L811" i="11"/>
  <c r="J811" i="11"/>
  <c r="I811" i="11"/>
  <c r="H811" i="11"/>
  <c r="G811" i="11"/>
  <c r="M810" i="11"/>
  <c r="L810" i="11"/>
  <c r="J810" i="11"/>
  <c r="I810" i="11"/>
  <c r="H810" i="11"/>
  <c r="G810" i="11"/>
  <c r="M809" i="11"/>
  <c r="L809" i="11"/>
  <c r="J809" i="11"/>
  <c r="I809" i="11"/>
  <c r="H809" i="11"/>
  <c r="G809" i="11"/>
  <c r="M808" i="11"/>
  <c r="L808" i="11"/>
  <c r="J808" i="11"/>
  <c r="I808" i="11"/>
  <c r="H808" i="11"/>
  <c r="G808" i="11"/>
  <c r="M807" i="11"/>
  <c r="L807" i="11"/>
  <c r="J807" i="11"/>
  <c r="I807" i="11"/>
  <c r="H807" i="11"/>
  <c r="G807" i="11"/>
  <c r="M806" i="11"/>
  <c r="L806" i="11"/>
  <c r="J806" i="11"/>
  <c r="I806" i="11"/>
  <c r="H806" i="11"/>
  <c r="G806" i="11"/>
  <c r="M805" i="11"/>
  <c r="L805" i="11"/>
  <c r="J805" i="11"/>
  <c r="I805" i="11"/>
  <c r="H805" i="11"/>
  <c r="G805" i="11"/>
  <c r="M804" i="11"/>
  <c r="L804" i="11"/>
  <c r="J804" i="11"/>
  <c r="I804" i="11"/>
  <c r="H804" i="11"/>
  <c r="G804" i="11"/>
  <c r="M803" i="11"/>
  <c r="L803" i="11"/>
  <c r="J803" i="11"/>
  <c r="I803" i="11"/>
  <c r="H803" i="11"/>
  <c r="G803" i="11"/>
  <c r="M802" i="11"/>
  <c r="L802" i="11"/>
  <c r="J802" i="11"/>
  <c r="I802" i="11"/>
  <c r="H802" i="11"/>
  <c r="G802" i="11"/>
  <c r="M801" i="11"/>
  <c r="L801" i="11"/>
  <c r="J801" i="11"/>
  <c r="I801" i="11"/>
  <c r="H801" i="11"/>
  <c r="G801" i="11"/>
  <c r="M800" i="11"/>
  <c r="L800" i="11"/>
  <c r="J800" i="11"/>
  <c r="I800" i="11"/>
  <c r="H800" i="11"/>
  <c r="G800" i="11"/>
  <c r="M799" i="11"/>
  <c r="L799" i="11"/>
  <c r="J799" i="11"/>
  <c r="I799" i="11"/>
  <c r="H799" i="11"/>
  <c r="G799" i="11"/>
  <c r="M798" i="11"/>
  <c r="L798" i="11"/>
  <c r="J798" i="11"/>
  <c r="I798" i="11"/>
  <c r="H798" i="11"/>
  <c r="G798" i="11"/>
  <c r="M797" i="11"/>
  <c r="L797" i="11"/>
  <c r="J797" i="11"/>
  <c r="I797" i="11"/>
  <c r="H797" i="11"/>
  <c r="G797" i="11"/>
  <c r="M796" i="11"/>
  <c r="L796" i="11"/>
  <c r="J796" i="11"/>
  <c r="I796" i="11"/>
  <c r="H796" i="11"/>
  <c r="G796" i="11"/>
  <c r="M795" i="11"/>
  <c r="L795" i="11"/>
  <c r="J795" i="11"/>
  <c r="I795" i="11"/>
  <c r="H795" i="11"/>
  <c r="G795" i="11"/>
  <c r="M794" i="11"/>
  <c r="L794" i="11"/>
  <c r="J794" i="11"/>
  <c r="I794" i="11"/>
  <c r="H794" i="11"/>
  <c r="G794" i="11"/>
  <c r="M793" i="11"/>
  <c r="L793" i="11"/>
  <c r="J793" i="11"/>
  <c r="I793" i="11"/>
  <c r="H793" i="11"/>
  <c r="G793" i="11"/>
  <c r="M792" i="11"/>
  <c r="L792" i="11"/>
  <c r="J792" i="11"/>
  <c r="I792" i="11"/>
  <c r="H792" i="11"/>
  <c r="G792" i="11"/>
  <c r="M791" i="11"/>
  <c r="L791" i="11"/>
  <c r="J791" i="11"/>
  <c r="I791" i="11"/>
  <c r="H791" i="11"/>
  <c r="G791" i="11"/>
  <c r="M790" i="11"/>
  <c r="L790" i="11"/>
  <c r="J790" i="11"/>
  <c r="I790" i="11"/>
  <c r="H790" i="11"/>
  <c r="G790" i="11"/>
  <c r="M789" i="11"/>
  <c r="L789" i="11"/>
  <c r="J789" i="11"/>
  <c r="I789" i="11"/>
  <c r="H789" i="11"/>
  <c r="G789" i="11"/>
  <c r="M788" i="11"/>
  <c r="L788" i="11"/>
  <c r="J788" i="11"/>
  <c r="I788" i="11"/>
  <c r="H788" i="11"/>
  <c r="G788" i="11"/>
  <c r="M787" i="11"/>
  <c r="L787" i="11"/>
  <c r="J787" i="11"/>
  <c r="I787" i="11"/>
  <c r="H787" i="11"/>
  <c r="G787" i="11"/>
  <c r="M786" i="11"/>
  <c r="L786" i="11"/>
  <c r="J786" i="11"/>
  <c r="I786" i="11"/>
  <c r="H786" i="11"/>
  <c r="G786" i="11"/>
  <c r="M785" i="11"/>
  <c r="L785" i="11"/>
  <c r="J785" i="11"/>
  <c r="I785" i="11"/>
  <c r="H785" i="11"/>
  <c r="G785" i="11"/>
  <c r="M784" i="11"/>
  <c r="L784" i="11"/>
  <c r="J784" i="11"/>
  <c r="I784" i="11"/>
  <c r="H784" i="11"/>
  <c r="G784" i="11"/>
  <c r="M783" i="11"/>
  <c r="L783" i="11"/>
  <c r="J783" i="11"/>
  <c r="I783" i="11"/>
  <c r="H783" i="11"/>
  <c r="G783" i="11"/>
  <c r="M782" i="11"/>
  <c r="L782" i="11"/>
  <c r="J782" i="11"/>
  <c r="I782" i="11"/>
  <c r="H782" i="11"/>
  <c r="G782" i="11"/>
  <c r="M781" i="11"/>
  <c r="L781" i="11"/>
  <c r="J781" i="11"/>
  <c r="I781" i="11"/>
  <c r="H781" i="11"/>
  <c r="G781" i="11"/>
  <c r="M780" i="11"/>
  <c r="L780" i="11"/>
  <c r="J780" i="11"/>
  <c r="I780" i="11"/>
  <c r="H780" i="11"/>
  <c r="G780" i="11"/>
  <c r="M779" i="11"/>
  <c r="L779" i="11"/>
  <c r="J779" i="11"/>
  <c r="I779" i="11"/>
  <c r="H779" i="11"/>
  <c r="G779" i="11"/>
  <c r="M778" i="11"/>
  <c r="L778" i="11"/>
  <c r="J778" i="11"/>
  <c r="I778" i="11"/>
  <c r="H778" i="11"/>
  <c r="G778" i="11"/>
  <c r="M777" i="11"/>
  <c r="L777" i="11"/>
  <c r="J777" i="11"/>
  <c r="I777" i="11"/>
  <c r="H777" i="11"/>
  <c r="G777" i="11"/>
  <c r="M776" i="11"/>
  <c r="L776" i="11"/>
  <c r="J776" i="11"/>
  <c r="I776" i="11"/>
  <c r="H776" i="11"/>
  <c r="G776" i="11"/>
  <c r="M775" i="11"/>
  <c r="L775" i="11"/>
  <c r="J775" i="11"/>
  <c r="I775" i="11"/>
  <c r="H775" i="11"/>
  <c r="G775" i="11"/>
  <c r="M774" i="11"/>
  <c r="L774" i="11"/>
  <c r="J774" i="11"/>
  <c r="I774" i="11"/>
  <c r="H774" i="11"/>
  <c r="G774" i="11"/>
  <c r="M773" i="11"/>
  <c r="L773" i="11"/>
  <c r="J773" i="11"/>
  <c r="I773" i="11"/>
  <c r="H773" i="11"/>
  <c r="G773" i="11"/>
  <c r="M772" i="11"/>
  <c r="L772" i="11"/>
  <c r="J772" i="11"/>
  <c r="I772" i="11"/>
  <c r="H772" i="11"/>
  <c r="G772" i="11"/>
  <c r="M771" i="11"/>
  <c r="L771" i="11"/>
  <c r="J771" i="11"/>
  <c r="I771" i="11"/>
  <c r="H771" i="11"/>
  <c r="G771" i="11"/>
  <c r="M770" i="11"/>
  <c r="L770" i="11"/>
  <c r="J770" i="11"/>
  <c r="I770" i="11"/>
  <c r="H770" i="11"/>
  <c r="G770" i="11"/>
  <c r="M769" i="11"/>
  <c r="L769" i="11"/>
  <c r="J769" i="11"/>
  <c r="I769" i="11"/>
  <c r="H769" i="11"/>
  <c r="G769" i="11"/>
  <c r="M768" i="11"/>
  <c r="L768" i="11"/>
  <c r="J768" i="11"/>
  <c r="I768" i="11"/>
  <c r="H768" i="11"/>
  <c r="G768" i="11"/>
  <c r="M767" i="11"/>
  <c r="L767" i="11"/>
  <c r="J767" i="11"/>
  <c r="I767" i="11"/>
  <c r="H767" i="11"/>
  <c r="G767" i="11"/>
  <c r="M766" i="11"/>
  <c r="L766" i="11"/>
  <c r="J766" i="11"/>
  <c r="I766" i="11"/>
  <c r="H766" i="11"/>
  <c r="G766" i="11"/>
  <c r="M765" i="11"/>
  <c r="L765" i="11"/>
  <c r="J765" i="11"/>
  <c r="I765" i="11"/>
  <c r="H765" i="11"/>
  <c r="G765" i="11"/>
  <c r="M764" i="11"/>
  <c r="L764" i="11"/>
  <c r="J764" i="11"/>
  <c r="I764" i="11"/>
  <c r="H764" i="11"/>
  <c r="G764" i="11"/>
  <c r="M763" i="11"/>
  <c r="L763" i="11"/>
  <c r="J763" i="11"/>
  <c r="I763" i="11"/>
  <c r="H763" i="11"/>
  <c r="G763" i="11"/>
  <c r="M762" i="11"/>
  <c r="L762" i="11"/>
  <c r="J762" i="11"/>
  <c r="I762" i="11"/>
  <c r="H762" i="11"/>
  <c r="G762" i="11"/>
  <c r="M761" i="11"/>
  <c r="L761" i="11"/>
  <c r="J761" i="11"/>
  <c r="I761" i="11"/>
  <c r="H761" i="11"/>
  <c r="G761" i="11"/>
  <c r="M760" i="11"/>
  <c r="L760" i="11"/>
  <c r="J760" i="11"/>
  <c r="I760" i="11"/>
  <c r="H760" i="11"/>
  <c r="G760" i="11"/>
  <c r="M759" i="11"/>
  <c r="L759" i="11"/>
  <c r="J759" i="11"/>
  <c r="I759" i="11"/>
  <c r="H759" i="11"/>
  <c r="G759" i="11"/>
  <c r="M758" i="11"/>
  <c r="L758" i="11"/>
  <c r="J758" i="11"/>
  <c r="I758" i="11"/>
  <c r="H758" i="11"/>
  <c r="G758" i="11"/>
  <c r="M757" i="11"/>
  <c r="L757" i="11"/>
  <c r="J757" i="11"/>
  <c r="I757" i="11"/>
  <c r="H757" i="11"/>
  <c r="G757" i="11"/>
  <c r="M756" i="11"/>
  <c r="L756" i="11"/>
  <c r="J756" i="11"/>
  <c r="I756" i="11"/>
  <c r="H756" i="11"/>
  <c r="G756" i="11"/>
  <c r="M755" i="11"/>
  <c r="L755" i="11"/>
  <c r="J755" i="11"/>
  <c r="I755" i="11"/>
  <c r="H755" i="11"/>
  <c r="G755" i="11"/>
  <c r="M754" i="11"/>
  <c r="L754" i="11"/>
  <c r="J754" i="11"/>
  <c r="I754" i="11"/>
  <c r="H754" i="11"/>
  <c r="G754" i="11"/>
  <c r="M753" i="11"/>
  <c r="L753" i="11"/>
  <c r="J753" i="11"/>
  <c r="I753" i="11"/>
  <c r="H753" i="11"/>
  <c r="G753" i="11"/>
  <c r="M752" i="11"/>
  <c r="L752" i="11"/>
  <c r="J752" i="11"/>
  <c r="I752" i="11"/>
  <c r="H752" i="11"/>
  <c r="G752" i="11"/>
  <c r="M751" i="11"/>
  <c r="L751" i="11"/>
  <c r="J751" i="11"/>
  <c r="I751" i="11"/>
  <c r="H751" i="11"/>
  <c r="G751" i="11"/>
  <c r="M750" i="11"/>
  <c r="L750" i="11"/>
  <c r="J750" i="11"/>
  <c r="I750" i="11"/>
  <c r="H750" i="11"/>
  <c r="G750" i="11"/>
  <c r="M749" i="11"/>
  <c r="L749" i="11"/>
  <c r="J749" i="11"/>
  <c r="I749" i="11"/>
  <c r="H749" i="11"/>
  <c r="G749" i="11"/>
  <c r="M748" i="11"/>
  <c r="L748" i="11"/>
  <c r="J748" i="11"/>
  <c r="I748" i="11"/>
  <c r="H748" i="11"/>
  <c r="G748" i="11"/>
  <c r="M747" i="11"/>
  <c r="L747" i="11"/>
  <c r="J747" i="11"/>
  <c r="I747" i="11"/>
  <c r="H747" i="11"/>
  <c r="G747" i="11"/>
  <c r="M746" i="11"/>
  <c r="L746" i="11"/>
  <c r="J746" i="11"/>
  <c r="I746" i="11"/>
  <c r="H746" i="11"/>
  <c r="G746" i="11"/>
  <c r="M745" i="11"/>
  <c r="L745" i="11"/>
  <c r="J745" i="11"/>
  <c r="I745" i="11"/>
  <c r="H745" i="11"/>
  <c r="G745" i="11"/>
  <c r="M744" i="11"/>
  <c r="L744" i="11"/>
  <c r="J744" i="11"/>
  <c r="I744" i="11"/>
  <c r="H744" i="11"/>
  <c r="G744" i="11"/>
  <c r="M743" i="11"/>
  <c r="L743" i="11"/>
  <c r="J743" i="11"/>
  <c r="I743" i="11"/>
  <c r="H743" i="11"/>
  <c r="G743" i="11"/>
  <c r="M742" i="11"/>
  <c r="L742" i="11"/>
  <c r="J742" i="11"/>
  <c r="I742" i="11"/>
  <c r="H742" i="11"/>
  <c r="G742" i="11"/>
  <c r="M741" i="11"/>
  <c r="L741" i="11"/>
  <c r="J741" i="11"/>
  <c r="I741" i="11"/>
  <c r="H741" i="11"/>
  <c r="G741" i="11"/>
  <c r="M740" i="11"/>
  <c r="L740" i="11"/>
  <c r="J740" i="11"/>
  <c r="I740" i="11"/>
  <c r="H740" i="11"/>
  <c r="G740" i="11"/>
  <c r="M739" i="11"/>
  <c r="L739" i="11"/>
  <c r="J739" i="11"/>
  <c r="I739" i="11"/>
  <c r="H739" i="11"/>
  <c r="G739" i="11"/>
  <c r="M738" i="11"/>
  <c r="L738" i="11"/>
  <c r="J738" i="11"/>
  <c r="I738" i="11"/>
  <c r="H738" i="11"/>
  <c r="G738" i="11"/>
  <c r="M737" i="11"/>
  <c r="L737" i="11"/>
  <c r="J737" i="11"/>
  <c r="I737" i="11"/>
  <c r="H737" i="11"/>
  <c r="G737" i="11"/>
  <c r="M736" i="11"/>
  <c r="L736" i="11"/>
  <c r="J736" i="11"/>
  <c r="I736" i="11"/>
  <c r="H736" i="11"/>
  <c r="G736" i="11"/>
  <c r="M735" i="11"/>
  <c r="L735" i="11"/>
  <c r="J735" i="11"/>
  <c r="I735" i="11"/>
  <c r="H735" i="11"/>
  <c r="G735" i="11"/>
  <c r="M734" i="11"/>
  <c r="L734" i="11"/>
  <c r="J734" i="11"/>
  <c r="I734" i="11"/>
  <c r="H734" i="11"/>
  <c r="G734" i="11"/>
  <c r="M733" i="11"/>
  <c r="L733" i="11"/>
  <c r="J733" i="11"/>
  <c r="I733" i="11"/>
  <c r="H733" i="11"/>
  <c r="G733" i="11"/>
  <c r="M732" i="11"/>
  <c r="L732" i="11"/>
  <c r="J732" i="11"/>
  <c r="I732" i="11"/>
  <c r="H732" i="11"/>
  <c r="G732" i="11"/>
  <c r="M731" i="11"/>
  <c r="L731" i="11"/>
  <c r="J731" i="11"/>
  <c r="I731" i="11"/>
  <c r="H731" i="11"/>
  <c r="G731" i="11"/>
  <c r="M730" i="11"/>
  <c r="L730" i="11"/>
  <c r="J730" i="11"/>
  <c r="I730" i="11"/>
  <c r="H730" i="11"/>
  <c r="G730" i="11"/>
  <c r="M729" i="11"/>
  <c r="L729" i="11"/>
  <c r="J729" i="11"/>
  <c r="I729" i="11"/>
  <c r="H729" i="11"/>
  <c r="G729" i="11"/>
  <c r="M728" i="11"/>
  <c r="L728" i="11"/>
  <c r="J728" i="11"/>
  <c r="I728" i="11"/>
  <c r="H728" i="11"/>
  <c r="G728" i="11"/>
  <c r="M727" i="11"/>
  <c r="L727" i="11"/>
  <c r="J727" i="11"/>
  <c r="I727" i="11"/>
  <c r="H727" i="11"/>
  <c r="G727" i="11"/>
  <c r="M726" i="11"/>
  <c r="L726" i="11"/>
  <c r="J726" i="11"/>
  <c r="I726" i="11"/>
  <c r="H726" i="11"/>
  <c r="G726" i="11"/>
  <c r="M725" i="11"/>
  <c r="L725" i="11"/>
  <c r="J725" i="11"/>
  <c r="I725" i="11"/>
  <c r="H725" i="11"/>
  <c r="G725" i="11"/>
  <c r="M724" i="11"/>
  <c r="L724" i="11"/>
  <c r="J724" i="11"/>
  <c r="I724" i="11"/>
  <c r="H724" i="11"/>
  <c r="G724" i="11"/>
  <c r="M723" i="11"/>
  <c r="L723" i="11"/>
  <c r="J723" i="11"/>
  <c r="I723" i="11"/>
  <c r="H723" i="11"/>
  <c r="G723" i="11"/>
  <c r="M722" i="11"/>
  <c r="L722" i="11"/>
  <c r="J722" i="11"/>
  <c r="I722" i="11"/>
  <c r="H722" i="11"/>
  <c r="G722" i="11"/>
  <c r="M721" i="11"/>
  <c r="L721" i="11"/>
  <c r="J721" i="11"/>
  <c r="I721" i="11"/>
  <c r="H721" i="11"/>
  <c r="G721" i="11"/>
  <c r="M720" i="11"/>
  <c r="L720" i="11"/>
  <c r="J720" i="11"/>
  <c r="I720" i="11"/>
  <c r="H720" i="11"/>
  <c r="G720" i="11"/>
  <c r="M719" i="11"/>
  <c r="L719" i="11"/>
  <c r="J719" i="11"/>
  <c r="I719" i="11"/>
  <c r="H719" i="11"/>
  <c r="G719" i="11"/>
  <c r="M718" i="11"/>
  <c r="L718" i="11"/>
  <c r="J718" i="11"/>
  <c r="I718" i="11"/>
  <c r="H718" i="11"/>
  <c r="G718" i="11"/>
  <c r="M717" i="11"/>
  <c r="L717" i="11"/>
  <c r="J717" i="11"/>
  <c r="I717" i="11"/>
  <c r="H717" i="11"/>
  <c r="G717" i="11"/>
  <c r="M716" i="11"/>
  <c r="L716" i="11"/>
  <c r="J716" i="11"/>
  <c r="I716" i="11"/>
  <c r="H716" i="11"/>
  <c r="G716" i="11"/>
  <c r="M715" i="11"/>
  <c r="L715" i="11"/>
  <c r="J715" i="11"/>
  <c r="I715" i="11"/>
  <c r="H715" i="11"/>
  <c r="G715" i="11"/>
  <c r="M714" i="11"/>
  <c r="L714" i="11"/>
  <c r="J714" i="11"/>
  <c r="I714" i="11"/>
  <c r="H714" i="11"/>
  <c r="G714" i="11"/>
  <c r="M713" i="11"/>
  <c r="L713" i="11"/>
  <c r="J713" i="11"/>
  <c r="I713" i="11"/>
  <c r="H713" i="11"/>
  <c r="G713" i="11"/>
  <c r="M712" i="11"/>
  <c r="L712" i="11"/>
  <c r="J712" i="11"/>
  <c r="I712" i="11"/>
  <c r="H712" i="11"/>
  <c r="G712" i="11"/>
  <c r="M711" i="11"/>
  <c r="L711" i="11"/>
  <c r="J711" i="11"/>
  <c r="I711" i="11"/>
  <c r="H711" i="11"/>
  <c r="G711" i="11"/>
  <c r="M710" i="11"/>
  <c r="L710" i="11"/>
  <c r="J710" i="11"/>
  <c r="I710" i="11"/>
  <c r="H710" i="11"/>
  <c r="G710" i="11"/>
  <c r="M709" i="11"/>
  <c r="L709" i="11"/>
  <c r="J709" i="11"/>
  <c r="I709" i="11"/>
  <c r="H709" i="11"/>
  <c r="G709" i="11"/>
  <c r="M708" i="11"/>
  <c r="L708" i="11"/>
  <c r="J708" i="11"/>
  <c r="I708" i="11"/>
  <c r="H708" i="11"/>
  <c r="G708" i="11"/>
  <c r="M707" i="11"/>
  <c r="L707" i="11"/>
  <c r="J707" i="11"/>
  <c r="I707" i="11"/>
  <c r="H707" i="11"/>
  <c r="G707" i="11"/>
  <c r="M706" i="11"/>
  <c r="L706" i="11"/>
  <c r="J706" i="11"/>
  <c r="I706" i="11"/>
  <c r="H706" i="11"/>
  <c r="G706" i="11"/>
  <c r="M705" i="11"/>
  <c r="L705" i="11"/>
  <c r="J705" i="11"/>
  <c r="I705" i="11"/>
  <c r="H705" i="11"/>
  <c r="G705" i="11"/>
  <c r="M704" i="11"/>
  <c r="L704" i="11"/>
  <c r="J704" i="11"/>
  <c r="I704" i="11"/>
  <c r="H704" i="11"/>
  <c r="G704" i="11"/>
  <c r="M703" i="11"/>
  <c r="L703" i="11"/>
  <c r="J703" i="11"/>
  <c r="I703" i="11"/>
  <c r="H703" i="11"/>
  <c r="G703" i="11"/>
  <c r="M702" i="11"/>
  <c r="L702" i="11"/>
  <c r="J702" i="11"/>
  <c r="I702" i="11"/>
  <c r="H702" i="11"/>
  <c r="G702" i="11"/>
  <c r="M701" i="11"/>
  <c r="L701" i="11"/>
  <c r="J701" i="11"/>
  <c r="I701" i="11"/>
  <c r="H701" i="11"/>
  <c r="G701" i="11"/>
  <c r="M700" i="11"/>
  <c r="L700" i="11"/>
  <c r="J700" i="11"/>
  <c r="I700" i="11"/>
  <c r="H700" i="11"/>
  <c r="G700" i="11"/>
  <c r="M699" i="11"/>
  <c r="L699" i="11"/>
  <c r="J699" i="11"/>
  <c r="I699" i="11"/>
  <c r="H699" i="11"/>
  <c r="G699" i="11"/>
  <c r="M698" i="11"/>
  <c r="L698" i="11"/>
  <c r="J698" i="11"/>
  <c r="I698" i="11"/>
  <c r="H698" i="11"/>
  <c r="G698" i="11"/>
  <c r="M697" i="11"/>
  <c r="L697" i="11"/>
  <c r="J697" i="11"/>
  <c r="I697" i="11"/>
  <c r="H697" i="11"/>
  <c r="G697" i="11"/>
  <c r="M696" i="11"/>
  <c r="L696" i="11"/>
  <c r="J696" i="11"/>
  <c r="I696" i="11"/>
  <c r="H696" i="11"/>
  <c r="G696" i="11"/>
  <c r="M695" i="11"/>
  <c r="L695" i="11"/>
  <c r="J695" i="11"/>
  <c r="I695" i="11"/>
  <c r="H695" i="11"/>
  <c r="G695" i="11"/>
  <c r="M694" i="11"/>
  <c r="L694" i="11"/>
  <c r="J694" i="11"/>
  <c r="I694" i="11"/>
  <c r="H694" i="11"/>
  <c r="G694" i="11"/>
  <c r="M693" i="11"/>
  <c r="L693" i="11"/>
  <c r="J693" i="11"/>
  <c r="I693" i="11"/>
  <c r="H693" i="11"/>
  <c r="G693" i="11"/>
  <c r="M692" i="11"/>
  <c r="L692" i="11"/>
  <c r="J692" i="11"/>
  <c r="I692" i="11"/>
  <c r="H692" i="11"/>
  <c r="G692" i="11"/>
  <c r="M691" i="11"/>
  <c r="L691" i="11"/>
  <c r="J691" i="11"/>
  <c r="I691" i="11"/>
  <c r="H691" i="11"/>
  <c r="G691" i="11"/>
  <c r="M690" i="11"/>
  <c r="L690" i="11"/>
  <c r="J690" i="11"/>
  <c r="I690" i="11"/>
  <c r="H690" i="11"/>
  <c r="G690" i="11"/>
  <c r="M689" i="11"/>
  <c r="L689" i="11"/>
  <c r="J689" i="11"/>
  <c r="I689" i="11"/>
  <c r="H689" i="11"/>
  <c r="G689" i="11"/>
  <c r="M688" i="11"/>
  <c r="L688" i="11"/>
  <c r="J688" i="11"/>
  <c r="I688" i="11"/>
  <c r="H688" i="11"/>
  <c r="G688" i="11"/>
  <c r="M687" i="11"/>
  <c r="L687" i="11"/>
  <c r="J687" i="11"/>
  <c r="I687" i="11"/>
  <c r="H687" i="11"/>
  <c r="G687" i="11"/>
  <c r="M686" i="11"/>
  <c r="L686" i="11"/>
  <c r="J686" i="11"/>
  <c r="I686" i="11"/>
  <c r="H686" i="11"/>
  <c r="G686" i="11"/>
  <c r="M685" i="11"/>
  <c r="L685" i="11"/>
  <c r="J685" i="11"/>
  <c r="I685" i="11"/>
  <c r="H685" i="11"/>
  <c r="G685" i="11"/>
  <c r="M684" i="11"/>
  <c r="L684" i="11"/>
  <c r="J684" i="11"/>
  <c r="I684" i="11"/>
  <c r="H684" i="11"/>
  <c r="G684" i="11"/>
  <c r="M683" i="11"/>
  <c r="L683" i="11"/>
  <c r="J683" i="11"/>
  <c r="I683" i="11"/>
  <c r="H683" i="11"/>
  <c r="G683" i="11"/>
  <c r="M682" i="11"/>
  <c r="L682" i="11"/>
  <c r="J682" i="11"/>
  <c r="I682" i="11"/>
  <c r="H682" i="11"/>
  <c r="G682" i="11"/>
  <c r="M681" i="11"/>
  <c r="L681" i="11"/>
  <c r="J681" i="11"/>
  <c r="I681" i="11"/>
  <c r="H681" i="11"/>
  <c r="G681" i="11"/>
  <c r="M680" i="11"/>
  <c r="L680" i="11"/>
  <c r="J680" i="11"/>
  <c r="I680" i="11"/>
  <c r="H680" i="11"/>
  <c r="G680" i="11"/>
  <c r="M679" i="11"/>
  <c r="L679" i="11"/>
  <c r="J679" i="11"/>
  <c r="I679" i="11"/>
  <c r="H679" i="11"/>
  <c r="G679" i="11"/>
  <c r="M678" i="11"/>
  <c r="L678" i="11"/>
  <c r="J678" i="11"/>
  <c r="I678" i="11"/>
  <c r="H678" i="11"/>
  <c r="G678" i="11"/>
  <c r="M677" i="11"/>
  <c r="L677" i="11"/>
  <c r="J677" i="11"/>
  <c r="I677" i="11"/>
  <c r="H677" i="11"/>
  <c r="G677" i="11"/>
  <c r="M676" i="11"/>
  <c r="L676" i="11"/>
  <c r="J676" i="11"/>
  <c r="I676" i="11"/>
  <c r="H676" i="11"/>
  <c r="G676" i="11"/>
  <c r="M675" i="11"/>
  <c r="L675" i="11"/>
  <c r="J675" i="11"/>
  <c r="I675" i="11"/>
  <c r="H675" i="11"/>
  <c r="G675" i="11"/>
  <c r="M674" i="11"/>
  <c r="L674" i="11"/>
  <c r="J674" i="11"/>
  <c r="I674" i="11"/>
  <c r="H674" i="11"/>
  <c r="G674" i="11"/>
  <c r="M673" i="11"/>
  <c r="L673" i="11"/>
  <c r="J673" i="11"/>
  <c r="I673" i="11"/>
  <c r="H673" i="11"/>
  <c r="G673" i="11"/>
  <c r="M672" i="11"/>
  <c r="L672" i="11"/>
  <c r="J672" i="11"/>
  <c r="I672" i="11"/>
  <c r="H672" i="11"/>
  <c r="G672" i="11"/>
  <c r="M671" i="11"/>
  <c r="L671" i="11"/>
  <c r="J671" i="11"/>
  <c r="I671" i="11"/>
  <c r="H671" i="11"/>
  <c r="G671" i="11"/>
  <c r="M670" i="11"/>
  <c r="L670" i="11"/>
  <c r="J670" i="11"/>
  <c r="I670" i="11"/>
  <c r="H670" i="11"/>
  <c r="G670" i="11"/>
  <c r="M669" i="11"/>
  <c r="L669" i="11"/>
  <c r="J669" i="11"/>
  <c r="I669" i="11"/>
  <c r="H669" i="11"/>
  <c r="G669" i="11"/>
  <c r="M668" i="11"/>
  <c r="L668" i="11"/>
  <c r="J668" i="11"/>
  <c r="I668" i="11"/>
  <c r="H668" i="11"/>
  <c r="G668" i="11"/>
  <c r="M667" i="11"/>
  <c r="L667" i="11"/>
  <c r="J667" i="11"/>
  <c r="I667" i="11"/>
  <c r="H667" i="11"/>
  <c r="G667" i="11"/>
  <c r="M666" i="11"/>
  <c r="L666" i="11"/>
  <c r="J666" i="11"/>
  <c r="I666" i="11"/>
  <c r="H666" i="11"/>
  <c r="G666" i="11"/>
  <c r="M665" i="11"/>
  <c r="L665" i="11"/>
  <c r="J665" i="11"/>
  <c r="I665" i="11"/>
  <c r="H665" i="11"/>
  <c r="G665" i="11"/>
  <c r="M664" i="11"/>
  <c r="L664" i="11"/>
  <c r="J664" i="11"/>
  <c r="I664" i="11"/>
  <c r="H664" i="11"/>
  <c r="G664" i="11"/>
  <c r="M663" i="11"/>
  <c r="L663" i="11"/>
  <c r="J663" i="11"/>
  <c r="I663" i="11"/>
  <c r="H663" i="11"/>
  <c r="G663" i="11"/>
  <c r="M662" i="11"/>
  <c r="L662" i="11"/>
  <c r="J662" i="11"/>
  <c r="I662" i="11"/>
  <c r="H662" i="11"/>
  <c r="G662" i="11"/>
  <c r="M661" i="11"/>
  <c r="L661" i="11"/>
  <c r="J661" i="11"/>
  <c r="I661" i="11"/>
  <c r="H661" i="11"/>
  <c r="G661" i="11"/>
  <c r="M660" i="11"/>
  <c r="L660" i="11"/>
  <c r="J660" i="11"/>
  <c r="I660" i="11"/>
  <c r="H660" i="11"/>
  <c r="G660" i="11"/>
  <c r="M659" i="11"/>
  <c r="L659" i="11"/>
  <c r="J659" i="11"/>
  <c r="I659" i="11"/>
  <c r="H659" i="11"/>
  <c r="G659" i="11"/>
  <c r="M658" i="11"/>
  <c r="L658" i="11"/>
  <c r="J658" i="11"/>
  <c r="I658" i="11"/>
  <c r="H658" i="11"/>
  <c r="G658" i="11"/>
  <c r="M657" i="11"/>
  <c r="L657" i="11"/>
  <c r="J657" i="11"/>
  <c r="I657" i="11"/>
  <c r="H657" i="11"/>
  <c r="G657" i="11"/>
  <c r="M656" i="11"/>
  <c r="L656" i="11"/>
  <c r="J656" i="11"/>
  <c r="I656" i="11"/>
  <c r="H656" i="11"/>
  <c r="G656" i="11"/>
  <c r="M655" i="11"/>
  <c r="L655" i="11"/>
  <c r="J655" i="11"/>
  <c r="I655" i="11"/>
  <c r="H655" i="11"/>
  <c r="G655" i="11"/>
  <c r="M654" i="11"/>
  <c r="L654" i="11"/>
  <c r="J654" i="11"/>
  <c r="I654" i="11"/>
  <c r="H654" i="11"/>
  <c r="G654" i="11"/>
  <c r="M653" i="11"/>
  <c r="L653" i="11"/>
  <c r="J653" i="11"/>
  <c r="I653" i="11"/>
  <c r="H653" i="11"/>
  <c r="G653" i="11"/>
  <c r="M652" i="11"/>
  <c r="L652" i="11"/>
  <c r="J652" i="11"/>
  <c r="I652" i="11"/>
  <c r="H652" i="11"/>
  <c r="G652" i="11"/>
  <c r="M651" i="11"/>
  <c r="L651" i="11"/>
  <c r="J651" i="11"/>
  <c r="I651" i="11"/>
  <c r="H651" i="11"/>
  <c r="G651" i="11"/>
  <c r="M650" i="11"/>
  <c r="L650" i="11"/>
  <c r="J650" i="11"/>
  <c r="I650" i="11"/>
  <c r="H650" i="11"/>
  <c r="G650" i="11"/>
  <c r="M649" i="11"/>
  <c r="L649" i="11"/>
  <c r="J649" i="11"/>
  <c r="I649" i="11"/>
  <c r="H649" i="11"/>
  <c r="G649" i="11"/>
  <c r="M648" i="11"/>
  <c r="L648" i="11"/>
  <c r="J648" i="11"/>
  <c r="I648" i="11"/>
  <c r="H648" i="11"/>
  <c r="G648" i="11"/>
  <c r="M647" i="11"/>
  <c r="L647" i="11"/>
  <c r="J647" i="11"/>
  <c r="I647" i="11"/>
  <c r="H647" i="11"/>
  <c r="G647" i="11"/>
  <c r="M646" i="11"/>
  <c r="L646" i="11"/>
  <c r="J646" i="11"/>
  <c r="I646" i="11"/>
  <c r="H646" i="11"/>
  <c r="G646" i="11"/>
  <c r="M645" i="11"/>
  <c r="L645" i="11"/>
  <c r="J645" i="11"/>
  <c r="I645" i="11"/>
  <c r="H645" i="11"/>
  <c r="G645" i="11"/>
  <c r="M644" i="11"/>
  <c r="L644" i="11"/>
  <c r="J644" i="11"/>
  <c r="I644" i="11"/>
  <c r="H644" i="11"/>
  <c r="G644" i="11"/>
  <c r="M643" i="11"/>
  <c r="L643" i="11"/>
  <c r="J643" i="11"/>
  <c r="I643" i="11"/>
  <c r="H643" i="11"/>
  <c r="G643" i="11"/>
  <c r="M642" i="11"/>
  <c r="L642" i="11"/>
  <c r="J642" i="11"/>
  <c r="I642" i="11"/>
  <c r="H642" i="11"/>
  <c r="G642" i="11"/>
  <c r="M641" i="11"/>
  <c r="L641" i="11"/>
  <c r="J641" i="11"/>
  <c r="I641" i="11"/>
  <c r="H641" i="11"/>
  <c r="G641" i="11"/>
  <c r="M640" i="11"/>
  <c r="L640" i="11"/>
  <c r="J640" i="11"/>
  <c r="I640" i="11"/>
  <c r="H640" i="11"/>
  <c r="G640" i="11"/>
  <c r="M639" i="11"/>
  <c r="L639" i="11"/>
  <c r="J639" i="11"/>
  <c r="I639" i="11"/>
  <c r="H639" i="11"/>
  <c r="G639" i="11"/>
  <c r="M638" i="11"/>
  <c r="L638" i="11"/>
  <c r="J638" i="11"/>
  <c r="I638" i="11"/>
  <c r="H638" i="11"/>
  <c r="G638" i="11"/>
  <c r="M637" i="11"/>
  <c r="L637" i="11"/>
  <c r="J637" i="11"/>
  <c r="I637" i="11"/>
  <c r="H637" i="11"/>
  <c r="G637" i="11"/>
  <c r="M636" i="11"/>
  <c r="L636" i="11"/>
  <c r="J636" i="11"/>
  <c r="I636" i="11"/>
  <c r="H636" i="11"/>
  <c r="G636" i="11"/>
  <c r="M635" i="11"/>
  <c r="L635" i="11"/>
  <c r="J635" i="11"/>
  <c r="I635" i="11"/>
  <c r="H635" i="11"/>
  <c r="G635" i="11"/>
  <c r="M634" i="11"/>
  <c r="L634" i="11"/>
  <c r="J634" i="11"/>
  <c r="I634" i="11"/>
  <c r="H634" i="11"/>
  <c r="G634" i="11"/>
  <c r="M633" i="11"/>
  <c r="L633" i="11"/>
  <c r="J633" i="11"/>
  <c r="I633" i="11"/>
  <c r="H633" i="11"/>
  <c r="G633" i="11"/>
  <c r="M632" i="11"/>
  <c r="L632" i="11"/>
  <c r="J632" i="11"/>
  <c r="I632" i="11"/>
  <c r="H632" i="11"/>
  <c r="G632" i="11"/>
  <c r="M631" i="11"/>
  <c r="L631" i="11"/>
  <c r="J631" i="11"/>
  <c r="I631" i="11"/>
  <c r="H631" i="11"/>
  <c r="G631" i="11"/>
  <c r="M630" i="11"/>
  <c r="L630" i="11"/>
  <c r="J630" i="11"/>
  <c r="I630" i="11"/>
  <c r="H630" i="11"/>
  <c r="G630" i="11"/>
  <c r="M629" i="11"/>
  <c r="L629" i="11"/>
  <c r="J629" i="11"/>
  <c r="I629" i="11"/>
  <c r="H629" i="11"/>
  <c r="G629" i="11"/>
  <c r="M628" i="11"/>
  <c r="L628" i="11"/>
  <c r="J628" i="11"/>
  <c r="I628" i="11"/>
  <c r="H628" i="11"/>
  <c r="G628" i="11"/>
  <c r="M627" i="11"/>
  <c r="L627" i="11"/>
  <c r="J627" i="11"/>
  <c r="I627" i="11"/>
  <c r="H627" i="11"/>
  <c r="G627" i="11"/>
  <c r="M626" i="11"/>
  <c r="L626" i="11"/>
  <c r="J626" i="11"/>
  <c r="I626" i="11"/>
  <c r="H626" i="11"/>
  <c r="G626" i="11"/>
  <c r="M625" i="11"/>
  <c r="L625" i="11"/>
  <c r="J625" i="11"/>
  <c r="I625" i="11"/>
  <c r="H625" i="11"/>
  <c r="G625" i="11"/>
  <c r="M624" i="11"/>
  <c r="L624" i="11"/>
  <c r="J624" i="11"/>
  <c r="I624" i="11"/>
  <c r="H624" i="11"/>
  <c r="G624" i="11"/>
  <c r="M623" i="11"/>
  <c r="L623" i="11"/>
  <c r="J623" i="11"/>
  <c r="I623" i="11"/>
  <c r="H623" i="11"/>
  <c r="G623" i="11"/>
  <c r="M622" i="11"/>
  <c r="L622" i="11"/>
  <c r="J622" i="11"/>
  <c r="I622" i="11"/>
  <c r="H622" i="11"/>
  <c r="G622" i="11"/>
  <c r="M621" i="11"/>
  <c r="L621" i="11"/>
  <c r="J621" i="11"/>
  <c r="I621" i="11"/>
  <c r="H621" i="11"/>
  <c r="G621" i="11"/>
  <c r="M620" i="11"/>
  <c r="L620" i="11"/>
  <c r="J620" i="11"/>
  <c r="I620" i="11"/>
  <c r="H620" i="11"/>
  <c r="G620" i="11"/>
  <c r="M619" i="11"/>
  <c r="L619" i="11"/>
  <c r="J619" i="11"/>
  <c r="I619" i="11"/>
  <c r="H619" i="11"/>
  <c r="G619" i="11"/>
  <c r="M618" i="11"/>
  <c r="L618" i="11"/>
  <c r="J618" i="11"/>
  <c r="I618" i="11"/>
  <c r="H618" i="11"/>
  <c r="G618" i="11"/>
  <c r="M617" i="11"/>
  <c r="L617" i="11"/>
  <c r="J617" i="11"/>
  <c r="I617" i="11"/>
  <c r="H617" i="11"/>
  <c r="G617" i="11"/>
  <c r="M616" i="11"/>
  <c r="L616" i="11"/>
  <c r="J616" i="11"/>
  <c r="I616" i="11"/>
  <c r="H616" i="11"/>
  <c r="G616" i="11"/>
  <c r="M615" i="11"/>
  <c r="L615" i="11"/>
  <c r="J615" i="11"/>
  <c r="I615" i="11"/>
  <c r="H615" i="11"/>
  <c r="G615" i="11"/>
  <c r="M614" i="11"/>
  <c r="L614" i="11"/>
  <c r="J614" i="11"/>
  <c r="I614" i="11"/>
  <c r="H614" i="11"/>
  <c r="G614" i="11"/>
  <c r="M613" i="11"/>
  <c r="L613" i="11"/>
  <c r="J613" i="11"/>
  <c r="I613" i="11"/>
  <c r="H613" i="11"/>
  <c r="G613" i="11"/>
  <c r="M612" i="11"/>
  <c r="L612" i="11"/>
  <c r="J612" i="11"/>
  <c r="I612" i="11"/>
  <c r="H612" i="11"/>
  <c r="G612" i="11"/>
  <c r="M611" i="11"/>
  <c r="L611" i="11"/>
  <c r="J611" i="11"/>
  <c r="I611" i="11"/>
  <c r="H611" i="11"/>
  <c r="G611" i="11"/>
  <c r="M610" i="11"/>
  <c r="L610" i="11"/>
  <c r="J610" i="11"/>
  <c r="I610" i="11"/>
  <c r="H610" i="11"/>
  <c r="G610" i="11"/>
  <c r="M609" i="11"/>
  <c r="L609" i="11"/>
  <c r="J609" i="11"/>
  <c r="I609" i="11"/>
  <c r="H609" i="11"/>
  <c r="G609" i="11"/>
  <c r="M608" i="11"/>
  <c r="L608" i="11"/>
  <c r="J608" i="11"/>
  <c r="I608" i="11"/>
  <c r="H608" i="11"/>
  <c r="G608" i="11"/>
  <c r="M607" i="11"/>
  <c r="L607" i="11"/>
  <c r="J607" i="11"/>
  <c r="I607" i="11"/>
  <c r="H607" i="11"/>
  <c r="G607" i="11"/>
  <c r="M606" i="11"/>
  <c r="L606" i="11"/>
  <c r="J606" i="11"/>
  <c r="I606" i="11"/>
  <c r="H606" i="11"/>
  <c r="G606" i="11"/>
  <c r="M605" i="11"/>
  <c r="L605" i="11"/>
  <c r="J605" i="11"/>
  <c r="I605" i="11"/>
  <c r="H605" i="11"/>
  <c r="G605" i="11"/>
  <c r="M604" i="11"/>
  <c r="L604" i="11"/>
  <c r="J604" i="11"/>
  <c r="I604" i="11"/>
  <c r="H604" i="11"/>
  <c r="G604" i="11"/>
  <c r="M603" i="11"/>
  <c r="L603" i="11"/>
  <c r="J603" i="11"/>
  <c r="I603" i="11"/>
  <c r="H603" i="11"/>
  <c r="G603" i="11"/>
  <c r="M602" i="11"/>
  <c r="L602" i="11"/>
  <c r="J602" i="11"/>
  <c r="I602" i="11"/>
  <c r="H602" i="11"/>
  <c r="G602" i="11"/>
  <c r="M601" i="11"/>
  <c r="L601" i="11"/>
  <c r="J601" i="11"/>
  <c r="I601" i="11"/>
  <c r="H601" i="11"/>
  <c r="G601" i="11"/>
  <c r="M600" i="11"/>
  <c r="L600" i="11"/>
  <c r="J600" i="11"/>
  <c r="I600" i="11"/>
  <c r="H600" i="11"/>
  <c r="G600" i="11"/>
  <c r="M599" i="11"/>
  <c r="L599" i="11"/>
  <c r="J599" i="11"/>
  <c r="I599" i="11"/>
  <c r="H599" i="11"/>
  <c r="G599" i="11"/>
  <c r="M598" i="11"/>
  <c r="L598" i="11"/>
  <c r="J598" i="11"/>
  <c r="I598" i="11"/>
  <c r="H598" i="11"/>
  <c r="G598" i="11"/>
  <c r="M597" i="11"/>
  <c r="L597" i="11"/>
  <c r="J597" i="11"/>
  <c r="I597" i="11"/>
  <c r="H597" i="11"/>
  <c r="G597" i="11"/>
  <c r="M596" i="11"/>
  <c r="L596" i="11"/>
  <c r="J596" i="11"/>
  <c r="I596" i="11"/>
  <c r="H596" i="11"/>
  <c r="G596" i="11"/>
  <c r="M595" i="11"/>
  <c r="L595" i="11"/>
  <c r="J595" i="11"/>
  <c r="I595" i="11"/>
  <c r="H595" i="11"/>
  <c r="G595" i="11"/>
  <c r="M594" i="11"/>
  <c r="L594" i="11"/>
  <c r="J594" i="11"/>
  <c r="I594" i="11"/>
  <c r="H594" i="11"/>
  <c r="G594" i="11"/>
  <c r="M593" i="11"/>
  <c r="L593" i="11"/>
  <c r="J593" i="11"/>
  <c r="I593" i="11"/>
  <c r="H593" i="11"/>
  <c r="G593" i="11"/>
  <c r="M592" i="11"/>
  <c r="L592" i="11"/>
  <c r="J592" i="11"/>
  <c r="I592" i="11"/>
  <c r="H592" i="11"/>
  <c r="G592" i="11"/>
  <c r="M591" i="11"/>
  <c r="L591" i="11"/>
  <c r="J591" i="11"/>
  <c r="I591" i="11"/>
  <c r="H591" i="11"/>
  <c r="G591" i="11"/>
  <c r="M590" i="11"/>
  <c r="L590" i="11"/>
  <c r="J590" i="11"/>
  <c r="I590" i="11"/>
  <c r="H590" i="11"/>
  <c r="G590" i="11"/>
  <c r="M589" i="11"/>
  <c r="L589" i="11"/>
  <c r="J589" i="11"/>
  <c r="I589" i="11"/>
  <c r="H589" i="11"/>
  <c r="G589" i="11"/>
  <c r="M588" i="11"/>
  <c r="L588" i="11"/>
  <c r="J588" i="11"/>
  <c r="I588" i="11"/>
  <c r="H588" i="11"/>
  <c r="G588" i="11"/>
  <c r="M587" i="11"/>
  <c r="L587" i="11"/>
  <c r="J587" i="11"/>
  <c r="I587" i="11"/>
  <c r="H587" i="11"/>
  <c r="G587" i="11"/>
  <c r="M586" i="11"/>
  <c r="L586" i="11"/>
  <c r="J586" i="11"/>
  <c r="I586" i="11"/>
  <c r="H586" i="11"/>
  <c r="G586" i="11"/>
  <c r="M585" i="11"/>
  <c r="L585" i="11"/>
  <c r="J585" i="11"/>
  <c r="I585" i="11"/>
  <c r="H585" i="11"/>
  <c r="G585" i="11"/>
  <c r="M584" i="11"/>
  <c r="L584" i="11"/>
  <c r="J584" i="11"/>
  <c r="I584" i="11"/>
  <c r="H584" i="11"/>
  <c r="G584" i="11"/>
  <c r="M583" i="11"/>
  <c r="L583" i="11"/>
  <c r="J583" i="11"/>
  <c r="I583" i="11"/>
  <c r="H583" i="11"/>
  <c r="G583" i="11"/>
  <c r="M582" i="11"/>
  <c r="L582" i="11"/>
  <c r="J582" i="11"/>
  <c r="I582" i="11"/>
  <c r="H582" i="11"/>
  <c r="G582" i="11"/>
  <c r="M581" i="11"/>
  <c r="L581" i="11"/>
  <c r="J581" i="11"/>
  <c r="I581" i="11"/>
  <c r="H581" i="11"/>
  <c r="G581" i="11"/>
  <c r="M580" i="11"/>
  <c r="L580" i="11"/>
  <c r="J580" i="11"/>
  <c r="I580" i="11"/>
  <c r="H580" i="11"/>
  <c r="G580" i="11"/>
  <c r="M579" i="11"/>
  <c r="L579" i="11"/>
  <c r="J579" i="11"/>
  <c r="I579" i="11"/>
  <c r="H579" i="11"/>
  <c r="G579" i="11"/>
  <c r="M578" i="11"/>
  <c r="L578" i="11"/>
  <c r="J578" i="11"/>
  <c r="I578" i="11"/>
  <c r="H578" i="11"/>
  <c r="G578" i="11"/>
  <c r="M577" i="11"/>
  <c r="L577" i="11"/>
  <c r="J577" i="11"/>
  <c r="I577" i="11"/>
  <c r="H577" i="11"/>
  <c r="G577" i="11"/>
  <c r="M576" i="11"/>
  <c r="L576" i="11"/>
  <c r="J576" i="11"/>
  <c r="I576" i="11"/>
  <c r="H576" i="11"/>
  <c r="G576" i="11"/>
  <c r="M575" i="11"/>
  <c r="L575" i="11"/>
  <c r="J575" i="11"/>
  <c r="I575" i="11"/>
  <c r="H575" i="11"/>
  <c r="G575" i="11"/>
  <c r="M574" i="11"/>
  <c r="L574" i="11"/>
  <c r="J574" i="11"/>
  <c r="I574" i="11"/>
  <c r="H574" i="11"/>
  <c r="G574" i="11"/>
  <c r="M573" i="11"/>
  <c r="L573" i="11"/>
  <c r="J573" i="11"/>
  <c r="I573" i="11"/>
  <c r="H573" i="11"/>
  <c r="G573" i="11"/>
  <c r="M572" i="11"/>
  <c r="L572" i="11"/>
  <c r="J572" i="11"/>
  <c r="I572" i="11"/>
  <c r="H572" i="11"/>
  <c r="G572" i="11"/>
  <c r="M571" i="11"/>
  <c r="L571" i="11"/>
  <c r="J571" i="11"/>
  <c r="I571" i="11"/>
  <c r="H571" i="11"/>
  <c r="G571" i="11"/>
  <c r="M570" i="11"/>
  <c r="L570" i="11"/>
  <c r="J570" i="11"/>
  <c r="I570" i="11"/>
  <c r="H570" i="11"/>
  <c r="G570" i="11"/>
  <c r="M569" i="11"/>
  <c r="L569" i="11"/>
  <c r="J569" i="11"/>
  <c r="I569" i="11"/>
  <c r="H569" i="11"/>
  <c r="G569" i="11"/>
  <c r="M568" i="11"/>
  <c r="L568" i="11"/>
  <c r="J568" i="11"/>
  <c r="I568" i="11"/>
  <c r="H568" i="11"/>
  <c r="G568" i="11"/>
  <c r="M567" i="11"/>
  <c r="L567" i="11"/>
  <c r="J567" i="11"/>
  <c r="I567" i="11"/>
  <c r="H567" i="11"/>
  <c r="G567" i="11"/>
  <c r="M566" i="11"/>
  <c r="L566" i="11"/>
  <c r="J566" i="11"/>
  <c r="I566" i="11"/>
  <c r="H566" i="11"/>
  <c r="G566" i="11"/>
  <c r="M565" i="11"/>
  <c r="L565" i="11"/>
  <c r="J565" i="11"/>
  <c r="I565" i="11"/>
  <c r="H565" i="11"/>
  <c r="G565" i="11"/>
  <c r="M564" i="11"/>
  <c r="L564" i="11"/>
  <c r="J564" i="11"/>
  <c r="I564" i="11"/>
  <c r="H564" i="11"/>
  <c r="G564" i="11"/>
  <c r="M563" i="11"/>
  <c r="L563" i="11"/>
  <c r="J563" i="11"/>
  <c r="I563" i="11"/>
  <c r="H563" i="11"/>
  <c r="G563" i="11"/>
  <c r="M562" i="11"/>
  <c r="L562" i="11"/>
  <c r="J562" i="11"/>
  <c r="I562" i="11"/>
  <c r="H562" i="11"/>
  <c r="G562" i="11"/>
  <c r="M561" i="11"/>
  <c r="L561" i="11"/>
  <c r="J561" i="11"/>
  <c r="I561" i="11"/>
  <c r="H561" i="11"/>
  <c r="G561" i="11"/>
  <c r="M560" i="11"/>
  <c r="L560" i="11"/>
  <c r="J560" i="11"/>
  <c r="I560" i="11"/>
  <c r="H560" i="11"/>
  <c r="G560" i="11"/>
  <c r="M559" i="11"/>
  <c r="L559" i="11"/>
  <c r="J559" i="11"/>
  <c r="I559" i="11"/>
  <c r="H559" i="11"/>
  <c r="G559" i="11"/>
  <c r="M558" i="11"/>
  <c r="L558" i="11"/>
  <c r="J558" i="11"/>
  <c r="I558" i="11"/>
  <c r="H558" i="11"/>
  <c r="G558" i="11"/>
  <c r="M557" i="11"/>
  <c r="L557" i="11"/>
  <c r="J557" i="11"/>
  <c r="I557" i="11"/>
  <c r="H557" i="11"/>
  <c r="G557" i="11"/>
  <c r="M556" i="11"/>
  <c r="L556" i="11"/>
  <c r="J556" i="11"/>
  <c r="I556" i="11"/>
  <c r="H556" i="11"/>
  <c r="G556" i="11"/>
  <c r="M555" i="11"/>
  <c r="L555" i="11"/>
  <c r="J555" i="11"/>
  <c r="I555" i="11"/>
  <c r="H555" i="11"/>
  <c r="G555" i="11"/>
  <c r="M554" i="11"/>
  <c r="L554" i="11"/>
  <c r="J554" i="11"/>
  <c r="I554" i="11"/>
  <c r="H554" i="11"/>
  <c r="G554" i="11"/>
  <c r="M553" i="11"/>
  <c r="L553" i="11"/>
  <c r="J553" i="11"/>
  <c r="I553" i="11"/>
  <c r="H553" i="11"/>
  <c r="G553" i="11"/>
  <c r="M552" i="11"/>
  <c r="L552" i="11"/>
  <c r="J552" i="11"/>
  <c r="I552" i="11"/>
  <c r="H552" i="11"/>
  <c r="G552" i="11"/>
  <c r="M551" i="11"/>
  <c r="L551" i="11"/>
  <c r="J551" i="11"/>
  <c r="I551" i="11"/>
  <c r="H551" i="11"/>
  <c r="G551" i="11"/>
  <c r="M550" i="11"/>
  <c r="L550" i="11"/>
  <c r="J550" i="11"/>
  <c r="I550" i="11"/>
  <c r="H550" i="11"/>
  <c r="G550" i="11"/>
  <c r="M549" i="11"/>
  <c r="L549" i="11"/>
  <c r="J549" i="11"/>
  <c r="I549" i="11"/>
  <c r="H549" i="11"/>
  <c r="G549" i="11"/>
  <c r="M548" i="11"/>
  <c r="L548" i="11"/>
  <c r="J548" i="11"/>
  <c r="I548" i="11"/>
  <c r="H548" i="11"/>
  <c r="G548" i="11"/>
  <c r="M547" i="11"/>
  <c r="L547" i="11"/>
  <c r="J547" i="11"/>
  <c r="I547" i="11"/>
  <c r="H547" i="11"/>
  <c r="G547" i="11"/>
  <c r="M546" i="11"/>
  <c r="L546" i="11"/>
  <c r="J546" i="11"/>
  <c r="I546" i="11"/>
  <c r="H546" i="11"/>
  <c r="G546" i="11"/>
  <c r="M545" i="11"/>
  <c r="L545" i="11"/>
  <c r="J545" i="11"/>
  <c r="I545" i="11"/>
  <c r="H545" i="11"/>
  <c r="G545" i="11"/>
  <c r="M544" i="11"/>
  <c r="L544" i="11"/>
  <c r="J544" i="11"/>
  <c r="I544" i="11"/>
  <c r="H544" i="11"/>
  <c r="G544" i="11"/>
  <c r="M543" i="11"/>
  <c r="L543" i="11"/>
  <c r="J543" i="11"/>
  <c r="I543" i="11"/>
  <c r="H543" i="11"/>
  <c r="G543" i="11"/>
  <c r="M542" i="11"/>
  <c r="L542" i="11"/>
  <c r="J542" i="11"/>
  <c r="I542" i="11"/>
  <c r="H542" i="11"/>
  <c r="G542" i="11"/>
  <c r="M541" i="11"/>
  <c r="L541" i="11"/>
  <c r="J541" i="11"/>
  <c r="I541" i="11"/>
  <c r="H541" i="11"/>
  <c r="G541" i="11"/>
  <c r="M540" i="11"/>
  <c r="L540" i="11"/>
  <c r="J540" i="11"/>
  <c r="I540" i="11"/>
  <c r="H540" i="11"/>
  <c r="G540" i="11"/>
  <c r="M539" i="11"/>
  <c r="L539" i="11"/>
  <c r="J539" i="11"/>
  <c r="I539" i="11"/>
  <c r="H539" i="11"/>
  <c r="G539" i="11"/>
  <c r="M538" i="11"/>
  <c r="L538" i="11"/>
  <c r="J538" i="11"/>
  <c r="I538" i="11"/>
  <c r="H538" i="11"/>
  <c r="G538" i="11"/>
  <c r="M537" i="11"/>
  <c r="L537" i="11"/>
  <c r="J537" i="11"/>
  <c r="I537" i="11"/>
  <c r="H537" i="11"/>
  <c r="G537" i="11"/>
  <c r="M536" i="11"/>
  <c r="L536" i="11"/>
  <c r="J536" i="11"/>
  <c r="I536" i="11"/>
  <c r="H536" i="11"/>
  <c r="G536" i="11"/>
  <c r="M535" i="11"/>
  <c r="L535" i="11"/>
  <c r="J535" i="11"/>
  <c r="I535" i="11"/>
  <c r="H535" i="11"/>
  <c r="G535" i="11"/>
  <c r="M534" i="11"/>
  <c r="L534" i="11"/>
  <c r="J534" i="11"/>
  <c r="I534" i="11"/>
  <c r="H534" i="11"/>
  <c r="G534" i="11"/>
  <c r="M533" i="11"/>
  <c r="L533" i="11"/>
  <c r="J533" i="11"/>
  <c r="I533" i="11"/>
  <c r="H533" i="11"/>
  <c r="G533" i="11"/>
  <c r="M532" i="11"/>
  <c r="L532" i="11"/>
  <c r="J532" i="11"/>
  <c r="I532" i="11"/>
  <c r="H532" i="11"/>
  <c r="G532" i="11"/>
  <c r="M531" i="11"/>
  <c r="L531" i="11"/>
  <c r="J531" i="11"/>
  <c r="I531" i="11"/>
  <c r="H531" i="11"/>
  <c r="G531" i="11"/>
  <c r="M530" i="11"/>
  <c r="L530" i="11"/>
  <c r="J530" i="11"/>
  <c r="I530" i="11"/>
  <c r="H530" i="11"/>
  <c r="G530" i="11"/>
  <c r="M529" i="11"/>
  <c r="L529" i="11"/>
  <c r="J529" i="11"/>
  <c r="I529" i="11"/>
  <c r="H529" i="11"/>
  <c r="G529" i="11"/>
  <c r="M528" i="11"/>
  <c r="L528" i="11"/>
  <c r="J528" i="11"/>
  <c r="I528" i="11"/>
  <c r="H528" i="11"/>
  <c r="G528" i="11"/>
  <c r="M527" i="11"/>
  <c r="L527" i="11"/>
  <c r="J527" i="11"/>
  <c r="I527" i="11"/>
  <c r="H527" i="11"/>
  <c r="G527" i="11"/>
  <c r="M526" i="11"/>
  <c r="L526" i="11"/>
  <c r="J526" i="11"/>
  <c r="I526" i="11"/>
  <c r="H526" i="11"/>
  <c r="G526" i="11"/>
  <c r="M525" i="11"/>
  <c r="L525" i="11"/>
  <c r="J525" i="11"/>
  <c r="I525" i="11"/>
  <c r="H525" i="11"/>
  <c r="G525" i="11"/>
  <c r="M524" i="11"/>
  <c r="L524" i="11"/>
  <c r="J524" i="11"/>
  <c r="I524" i="11"/>
  <c r="H524" i="11"/>
  <c r="G524" i="11"/>
  <c r="M523" i="11"/>
  <c r="L523" i="11"/>
  <c r="J523" i="11"/>
  <c r="I523" i="11"/>
  <c r="H523" i="11"/>
  <c r="G523" i="11"/>
  <c r="M522" i="11"/>
  <c r="L522" i="11"/>
  <c r="J522" i="11"/>
  <c r="I522" i="11"/>
  <c r="H522" i="11"/>
  <c r="G522" i="11"/>
  <c r="M521" i="11"/>
  <c r="L521" i="11"/>
  <c r="J521" i="11"/>
  <c r="I521" i="11"/>
  <c r="H521" i="11"/>
  <c r="G521" i="11"/>
  <c r="M520" i="11"/>
  <c r="L520" i="11"/>
  <c r="J520" i="11"/>
  <c r="I520" i="11"/>
  <c r="H520" i="11"/>
  <c r="G520" i="11"/>
  <c r="M519" i="11"/>
  <c r="L519" i="11"/>
  <c r="J519" i="11"/>
  <c r="I519" i="11"/>
  <c r="H519" i="11"/>
  <c r="G519" i="11"/>
  <c r="M518" i="11"/>
  <c r="L518" i="11"/>
  <c r="J518" i="11"/>
  <c r="I518" i="11"/>
  <c r="H518" i="11"/>
  <c r="G518" i="11"/>
  <c r="M517" i="11"/>
  <c r="L517" i="11"/>
  <c r="J517" i="11"/>
  <c r="I517" i="11"/>
  <c r="H517" i="11"/>
  <c r="G517" i="11"/>
  <c r="M516" i="11"/>
  <c r="L516" i="11"/>
  <c r="J516" i="11"/>
  <c r="I516" i="11"/>
  <c r="H516" i="11"/>
  <c r="G516" i="11"/>
  <c r="M515" i="11"/>
  <c r="L515" i="11"/>
  <c r="J515" i="11"/>
  <c r="I515" i="11"/>
  <c r="H515" i="11"/>
  <c r="G515" i="11"/>
  <c r="M514" i="11"/>
  <c r="L514" i="11"/>
  <c r="J514" i="11"/>
  <c r="I514" i="11"/>
  <c r="H514" i="11"/>
  <c r="G514" i="11"/>
  <c r="M513" i="11"/>
  <c r="L513" i="11"/>
  <c r="J513" i="11"/>
  <c r="I513" i="11"/>
  <c r="H513" i="11"/>
  <c r="G513" i="11"/>
  <c r="M512" i="11"/>
  <c r="L512" i="11"/>
  <c r="J512" i="11"/>
  <c r="I512" i="11"/>
  <c r="H512" i="11"/>
  <c r="G512" i="11"/>
  <c r="M511" i="11"/>
  <c r="L511" i="11"/>
  <c r="J511" i="11"/>
  <c r="I511" i="11"/>
  <c r="H511" i="11"/>
  <c r="G511" i="11"/>
  <c r="M510" i="11"/>
  <c r="L510" i="11"/>
  <c r="J510" i="11"/>
  <c r="I510" i="11"/>
  <c r="H510" i="11"/>
  <c r="G510" i="11"/>
  <c r="M509" i="11"/>
  <c r="L509" i="11"/>
  <c r="J509" i="11"/>
  <c r="I509" i="11"/>
  <c r="H509" i="11"/>
  <c r="G509" i="11"/>
  <c r="M508" i="11"/>
  <c r="L508" i="11"/>
  <c r="J508" i="11"/>
  <c r="I508" i="11"/>
  <c r="H508" i="11"/>
  <c r="G508" i="11"/>
  <c r="M507" i="11"/>
  <c r="L507" i="11"/>
  <c r="J507" i="11"/>
  <c r="I507" i="11"/>
  <c r="H507" i="11"/>
  <c r="G507" i="11"/>
  <c r="M506" i="11"/>
  <c r="L506" i="11"/>
  <c r="J506" i="11"/>
  <c r="I506" i="11"/>
  <c r="H506" i="11"/>
  <c r="G506" i="11"/>
  <c r="M505" i="11"/>
  <c r="L505" i="11"/>
  <c r="J505" i="11"/>
  <c r="I505" i="11"/>
  <c r="H505" i="11"/>
  <c r="G505" i="11"/>
  <c r="M504" i="11"/>
  <c r="L504" i="11"/>
  <c r="J504" i="11"/>
  <c r="I504" i="11"/>
  <c r="H504" i="11"/>
  <c r="G504" i="11"/>
  <c r="M503" i="11"/>
  <c r="L503" i="11"/>
  <c r="J503" i="11"/>
  <c r="I503" i="11"/>
  <c r="H503" i="11"/>
  <c r="G503" i="11"/>
  <c r="M502" i="11"/>
  <c r="L502" i="11"/>
  <c r="J502" i="11"/>
  <c r="I502" i="11"/>
  <c r="H502" i="11"/>
  <c r="G502" i="11"/>
  <c r="M501" i="11"/>
  <c r="L501" i="11"/>
  <c r="J501" i="11"/>
  <c r="I501" i="11"/>
  <c r="H501" i="11"/>
  <c r="G501" i="11"/>
  <c r="M500" i="11"/>
  <c r="L500" i="11"/>
  <c r="J500" i="11"/>
  <c r="I500" i="11"/>
  <c r="H500" i="11"/>
  <c r="G500" i="11"/>
  <c r="M499" i="11"/>
  <c r="L499" i="11"/>
  <c r="J499" i="11"/>
  <c r="I499" i="11"/>
  <c r="H499" i="11"/>
  <c r="G499" i="11"/>
  <c r="M498" i="11"/>
  <c r="L498" i="11"/>
  <c r="J498" i="11"/>
  <c r="I498" i="11"/>
  <c r="H498" i="11"/>
  <c r="G498" i="11"/>
  <c r="M497" i="11"/>
  <c r="L497" i="11"/>
  <c r="J497" i="11"/>
  <c r="I497" i="11"/>
  <c r="H497" i="11"/>
  <c r="G497" i="11"/>
  <c r="M496" i="11"/>
  <c r="L496" i="11"/>
  <c r="J496" i="11"/>
  <c r="I496" i="11"/>
  <c r="H496" i="11"/>
  <c r="G496" i="11"/>
  <c r="M495" i="11"/>
  <c r="L495" i="11"/>
  <c r="J495" i="11"/>
  <c r="I495" i="11"/>
  <c r="H495" i="11"/>
  <c r="G495" i="11"/>
  <c r="M494" i="11"/>
  <c r="L494" i="11"/>
  <c r="J494" i="11"/>
  <c r="I494" i="11"/>
  <c r="H494" i="11"/>
  <c r="G494" i="11"/>
  <c r="M493" i="11"/>
  <c r="L493" i="11"/>
  <c r="J493" i="11"/>
  <c r="I493" i="11"/>
  <c r="H493" i="11"/>
  <c r="G493" i="11"/>
  <c r="M492" i="11"/>
  <c r="L492" i="11"/>
  <c r="J492" i="11"/>
  <c r="I492" i="11"/>
  <c r="H492" i="11"/>
  <c r="G492" i="11"/>
  <c r="M491" i="11"/>
  <c r="L491" i="11"/>
  <c r="J491" i="11"/>
  <c r="I491" i="11"/>
  <c r="H491" i="11"/>
  <c r="G491" i="11"/>
  <c r="M490" i="11"/>
  <c r="L490" i="11"/>
  <c r="J490" i="11"/>
  <c r="I490" i="11"/>
  <c r="H490" i="11"/>
  <c r="G490" i="11"/>
  <c r="M489" i="11"/>
  <c r="L489" i="11"/>
  <c r="J489" i="11"/>
  <c r="I489" i="11"/>
  <c r="H489" i="11"/>
  <c r="G489" i="11"/>
  <c r="M488" i="11"/>
  <c r="L488" i="11"/>
  <c r="J488" i="11"/>
  <c r="I488" i="11"/>
  <c r="H488" i="11"/>
  <c r="G488" i="11"/>
  <c r="M487" i="11"/>
  <c r="L487" i="11"/>
  <c r="J487" i="11"/>
  <c r="I487" i="11"/>
  <c r="H487" i="11"/>
  <c r="G487" i="11"/>
  <c r="M486" i="11"/>
  <c r="L486" i="11"/>
  <c r="J486" i="11"/>
  <c r="I486" i="11"/>
  <c r="H486" i="11"/>
  <c r="G486" i="11"/>
  <c r="M485" i="11"/>
  <c r="L485" i="11"/>
  <c r="J485" i="11"/>
  <c r="I485" i="11"/>
  <c r="H485" i="11"/>
  <c r="G485" i="11"/>
  <c r="M484" i="11"/>
  <c r="L484" i="11"/>
  <c r="J484" i="11"/>
  <c r="I484" i="11"/>
  <c r="H484" i="11"/>
  <c r="G484" i="11"/>
  <c r="M483" i="11"/>
  <c r="L483" i="11"/>
  <c r="J483" i="11"/>
  <c r="I483" i="11"/>
  <c r="H483" i="11"/>
  <c r="G483" i="11"/>
  <c r="M482" i="11"/>
  <c r="L482" i="11"/>
  <c r="J482" i="11"/>
  <c r="I482" i="11"/>
  <c r="H482" i="11"/>
  <c r="G482" i="11"/>
  <c r="M481" i="11"/>
  <c r="L481" i="11"/>
  <c r="J481" i="11"/>
  <c r="I481" i="11"/>
  <c r="H481" i="11"/>
  <c r="G481" i="11"/>
  <c r="M480" i="11"/>
  <c r="L480" i="11"/>
  <c r="J480" i="11"/>
  <c r="I480" i="11"/>
  <c r="H480" i="11"/>
  <c r="G480" i="11"/>
  <c r="M479" i="11"/>
  <c r="L479" i="11"/>
  <c r="J479" i="11"/>
  <c r="I479" i="11"/>
  <c r="H479" i="11"/>
  <c r="G479" i="11"/>
  <c r="M478" i="11"/>
  <c r="L478" i="11"/>
  <c r="J478" i="11"/>
  <c r="I478" i="11"/>
  <c r="H478" i="11"/>
  <c r="G478" i="11"/>
  <c r="M477" i="11"/>
  <c r="L477" i="11"/>
  <c r="J477" i="11"/>
  <c r="I477" i="11"/>
  <c r="H477" i="11"/>
  <c r="G477" i="11"/>
  <c r="M476" i="11"/>
  <c r="L476" i="11"/>
  <c r="J476" i="11"/>
  <c r="I476" i="11"/>
  <c r="H476" i="11"/>
  <c r="G476" i="11"/>
  <c r="M475" i="11"/>
  <c r="L475" i="11"/>
  <c r="J475" i="11"/>
  <c r="I475" i="11"/>
  <c r="H475" i="11"/>
  <c r="G475" i="11"/>
  <c r="M474" i="11"/>
  <c r="L474" i="11"/>
  <c r="J474" i="11"/>
  <c r="I474" i="11"/>
  <c r="H474" i="11"/>
  <c r="G474" i="11"/>
  <c r="M473" i="11"/>
  <c r="L473" i="11"/>
  <c r="J473" i="11"/>
  <c r="I473" i="11"/>
  <c r="H473" i="11"/>
  <c r="G473" i="11"/>
  <c r="M472" i="11"/>
  <c r="L472" i="11"/>
  <c r="J472" i="11"/>
  <c r="I472" i="11"/>
  <c r="H472" i="11"/>
  <c r="G472" i="11"/>
  <c r="M471" i="11"/>
  <c r="L471" i="11"/>
  <c r="J471" i="11"/>
  <c r="I471" i="11"/>
  <c r="H471" i="11"/>
  <c r="G471" i="11"/>
  <c r="M470" i="11"/>
  <c r="L470" i="11"/>
  <c r="J470" i="11"/>
  <c r="I470" i="11"/>
  <c r="H470" i="11"/>
  <c r="G470" i="11"/>
  <c r="M469" i="11"/>
  <c r="L469" i="11"/>
  <c r="J469" i="11"/>
  <c r="I469" i="11"/>
  <c r="H469" i="11"/>
  <c r="G469" i="11"/>
  <c r="M468" i="11"/>
  <c r="L468" i="11"/>
  <c r="J468" i="11"/>
  <c r="I468" i="11"/>
  <c r="H468" i="11"/>
  <c r="G468" i="11"/>
  <c r="M467" i="11"/>
  <c r="L467" i="11"/>
  <c r="J467" i="11"/>
  <c r="I467" i="11"/>
  <c r="H467" i="11"/>
  <c r="G467" i="11"/>
  <c r="M466" i="11"/>
  <c r="L466" i="11"/>
  <c r="J466" i="11"/>
  <c r="I466" i="11"/>
  <c r="H466" i="11"/>
  <c r="G466" i="11"/>
  <c r="M465" i="11"/>
  <c r="L465" i="11"/>
  <c r="J465" i="11"/>
  <c r="I465" i="11"/>
  <c r="H465" i="11"/>
  <c r="G465" i="11"/>
  <c r="M464" i="11"/>
  <c r="L464" i="11"/>
  <c r="J464" i="11"/>
  <c r="I464" i="11"/>
  <c r="H464" i="11"/>
  <c r="G464" i="11"/>
  <c r="M463" i="11"/>
  <c r="L463" i="11"/>
  <c r="J463" i="11"/>
  <c r="I463" i="11"/>
  <c r="H463" i="11"/>
  <c r="G463" i="11"/>
  <c r="M462" i="11"/>
  <c r="L462" i="11"/>
  <c r="J462" i="11"/>
  <c r="I462" i="11"/>
  <c r="H462" i="11"/>
  <c r="G462" i="11"/>
  <c r="M461" i="11"/>
  <c r="L461" i="11"/>
  <c r="J461" i="11"/>
  <c r="I461" i="11"/>
  <c r="H461" i="11"/>
  <c r="G461" i="11"/>
  <c r="M460" i="11"/>
  <c r="L460" i="11"/>
  <c r="J460" i="11"/>
  <c r="I460" i="11"/>
  <c r="H460" i="11"/>
  <c r="G460" i="11"/>
  <c r="M459" i="11"/>
  <c r="L459" i="11"/>
  <c r="J459" i="11"/>
  <c r="I459" i="11"/>
  <c r="H459" i="11"/>
  <c r="G459" i="11"/>
  <c r="M458" i="11"/>
  <c r="L458" i="11"/>
  <c r="J458" i="11"/>
  <c r="I458" i="11"/>
  <c r="H458" i="11"/>
  <c r="G458" i="11"/>
  <c r="M457" i="11"/>
  <c r="L457" i="11"/>
  <c r="J457" i="11"/>
  <c r="I457" i="11"/>
  <c r="H457" i="11"/>
  <c r="G457" i="11"/>
  <c r="M456" i="11"/>
  <c r="L456" i="11"/>
  <c r="J456" i="11"/>
  <c r="I456" i="11"/>
  <c r="H456" i="11"/>
  <c r="G456" i="11"/>
  <c r="M455" i="11"/>
  <c r="L455" i="11"/>
  <c r="J455" i="11"/>
  <c r="I455" i="11"/>
  <c r="H455" i="11"/>
  <c r="G455" i="11"/>
  <c r="M454" i="11"/>
  <c r="L454" i="11"/>
  <c r="J454" i="11"/>
  <c r="I454" i="11"/>
  <c r="H454" i="11"/>
  <c r="G454" i="11"/>
  <c r="M453" i="11"/>
  <c r="L453" i="11"/>
  <c r="J453" i="11"/>
  <c r="I453" i="11"/>
  <c r="H453" i="11"/>
  <c r="G453" i="11"/>
  <c r="M452" i="11"/>
  <c r="L452" i="11"/>
  <c r="J452" i="11"/>
  <c r="I452" i="11"/>
  <c r="H452" i="11"/>
  <c r="G452" i="11"/>
  <c r="M451" i="11"/>
  <c r="L451" i="11"/>
  <c r="J451" i="11"/>
  <c r="I451" i="11"/>
  <c r="H451" i="11"/>
  <c r="G451" i="11"/>
  <c r="M450" i="11"/>
  <c r="L450" i="11"/>
  <c r="J450" i="11"/>
  <c r="I450" i="11"/>
  <c r="H450" i="11"/>
  <c r="G450" i="11"/>
  <c r="M449" i="11"/>
  <c r="L449" i="11"/>
  <c r="J449" i="11"/>
  <c r="I449" i="11"/>
  <c r="H449" i="11"/>
  <c r="G449" i="11"/>
  <c r="M448" i="11"/>
  <c r="L448" i="11"/>
  <c r="J448" i="11"/>
  <c r="I448" i="11"/>
  <c r="H448" i="11"/>
  <c r="G448" i="11"/>
  <c r="M447" i="11"/>
  <c r="L447" i="11"/>
  <c r="J447" i="11"/>
  <c r="I447" i="11"/>
  <c r="H447" i="11"/>
  <c r="G447" i="11"/>
  <c r="M446" i="11"/>
  <c r="L446" i="11"/>
  <c r="J446" i="11"/>
  <c r="I446" i="11"/>
  <c r="H446" i="11"/>
  <c r="G446" i="11"/>
  <c r="M445" i="11"/>
  <c r="L445" i="11"/>
  <c r="J445" i="11"/>
  <c r="I445" i="11"/>
  <c r="H445" i="11"/>
  <c r="G445" i="11"/>
  <c r="M444" i="11"/>
  <c r="L444" i="11"/>
  <c r="J444" i="11"/>
  <c r="I444" i="11"/>
  <c r="H444" i="11"/>
  <c r="G444" i="11"/>
  <c r="M443" i="11"/>
  <c r="L443" i="11"/>
  <c r="J443" i="11"/>
  <c r="I443" i="11"/>
  <c r="H443" i="11"/>
  <c r="G443" i="11"/>
  <c r="M442" i="11"/>
  <c r="L442" i="11"/>
  <c r="J442" i="11"/>
  <c r="I442" i="11"/>
  <c r="H442" i="11"/>
  <c r="G442" i="11"/>
  <c r="M441" i="11"/>
  <c r="L441" i="11"/>
  <c r="J441" i="11"/>
  <c r="I441" i="11"/>
  <c r="H441" i="11"/>
  <c r="G441" i="11"/>
  <c r="M440" i="11"/>
  <c r="L440" i="11"/>
  <c r="J440" i="11"/>
  <c r="I440" i="11"/>
  <c r="H440" i="11"/>
  <c r="G440" i="11"/>
  <c r="M439" i="11"/>
  <c r="L439" i="11"/>
  <c r="J439" i="11"/>
  <c r="I439" i="11"/>
  <c r="H439" i="11"/>
  <c r="G439" i="11"/>
  <c r="M438" i="11"/>
  <c r="L438" i="11"/>
  <c r="J438" i="11"/>
  <c r="I438" i="11"/>
  <c r="H438" i="11"/>
  <c r="G438" i="11"/>
  <c r="M437" i="11"/>
  <c r="L437" i="11"/>
  <c r="J437" i="11"/>
  <c r="I437" i="11"/>
  <c r="H437" i="11"/>
  <c r="G437" i="11"/>
  <c r="M436" i="11"/>
  <c r="L436" i="11"/>
  <c r="J436" i="11"/>
  <c r="I436" i="11"/>
  <c r="H436" i="11"/>
  <c r="G436" i="11"/>
  <c r="M435" i="11"/>
  <c r="L435" i="11"/>
  <c r="J435" i="11"/>
  <c r="I435" i="11"/>
  <c r="H435" i="11"/>
  <c r="G435" i="11"/>
  <c r="M434" i="11"/>
  <c r="L434" i="11"/>
  <c r="J434" i="11"/>
  <c r="I434" i="11"/>
  <c r="H434" i="11"/>
  <c r="G434" i="11"/>
  <c r="M433" i="11"/>
  <c r="L433" i="11"/>
  <c r="J433" i="11"/>
  <c r="I433" i="11"/>
  <c r="H433" i="11"/>
  <c r="G433" i="11"/>
  <c r="M432" i="11"/>
  <c r="L432" i="11"/>
  <c r="J432" i="11"/>
  <c r="I432" i="11"/>
  <c r="H432" i="11"/>
  <c r="G432" i="11"/>
  <c r="M431" i="11"/>
  <c r="L431" i="11"/>
  <c r="J431" i="11"/>
  <c r="I431" i="11"/>
  <c r="H431" i="11"/>
  <c r="G431" i="11"/>
  <c r="M430" i="11"/>
  <c r="L430" i="11"/>
  <c r="J430" i="11"/>
  <c r="I430" i="11"/>
  <c r="H430" i="11"/>
  <c r="G430" i="11"/>
  <c r="M429" i="11"/>
  <c r="L429" i="11"/>
  <c r="J429" i="11"/>
  <c r="I429" i="11"/>
  <c r="H429" i="11"/>
  <c r="G429" i="11"/>
  <c r="M428" i="11"/>
  <c r="L428" i="11"/>
  <c r="J428" i="11"/>
  <c r="I428" i="11"/>
  <c r="H428" i="11"/>
  <c r="G428" i="11"/>
  <c r="M427" i="11"/>
  <c r="L427" i="11"/>
  <c r="J427" i="11"/>
  <c r="I427" i="11"/>
  <c r="H427" i="11"/>
  <c r="G427" i="11"/>
  <c r="M426" i="11"/>
  <c r="L426" i="11"/>
  <c r="J426" i="11"/>
  <c r="I426" i="11"/>
  <c r="H426" i="11"/>
  <c r="G426" i="11"/>
  <c r="M425" i="11"/>
  <c r="L425" i="11"/>
  <c r="J425" i="11"/>
  <c r="I425" i="11"/>
  <c r="H425" i="11"/>
  <c r="G425" i="11"/>
  <c r="M424" i="11"/>
  <c r="L424" i="11"/>
  <c r="J424" i="11"/>
  <c r="I424" i="11"/>
  <c r="H424" i="11"/>
  <c r="G424" i="11"/>
  <c r="M423" i="11"/>
  <c r="L423" i="11"/>
  <c r="J423" i="11"/>
  <c r="I423" i="11"/>
  <c r="H423" i="11"/>
  <c r="G423" i="11"/>
  <c r="M422" i="11"/>
  <c r="L422" i="11"/>
  <c r="J422" i="11"/>
  <c r="I422" i="11"/>
  <c r="H422" i="11"/>
  <c r="G422" i="11"/>
  <c r="M421" i="11"/>
  <c r="L421" i="11"/>
  <c r="J421" i="11"/>
  <c r="I421" i="11"/>
  <c r="H421" i="11"/>
  <c r="G421" i="11"/>
  <c r="M420" i="11"/>
  <c r="L420" i="11"/>
  <c r="J420" i="11"/>
  <c r="I420" i="11"/>
  <c r="H420" i="11"/>
  <c r="G420" i="11"/>
  <c r="M419" i="11"/>
  <c r="L419" i="11"/>
  <c r="J419" i="11"/>
  <c r="I419" i="11"/>
  <c r="H419" i="11"/>
  <c r="G419" i="11"/>
  <c r="M418" i="11"/>
  <c r="L418" i="11"/>
  <c r="J418" i="11"/>
  <c r="I418" i="11"/>
  <c r="H418" i="11"/>
  <c r="G418" i="11"/>
  <c r="M417" i="11"/>
  <c r="L417" i="11"/>
  <c r="J417" i="11"/>
  <c r="I417" i="11"/>
  <c r="H417" i="11"/>
  <c r="G417" i="11"/>
  <c r="M416" i="11"/>
  <c r="L416" i="11"/>
  <c r="J416" i="11"/>
  <c r="I416" i="11"/>
  <c r="H416" i="11"/>
  <c r="G416" i="11"/>
  <c r="M415" i="11"/>
  <c r="L415" i="11"/>
  <c r="J415" i="11"/>
  <c r="I415" i="11"/>
  <c r="H415" i="11"/>
  <c r="G415" i="11"/>
  <c r="M414" i="11"/>
  <c r="L414" i="11"/>
  <c r="J414" i="11"/>
  <c r="I414" i="11"/>
  <c r="H414" i="11"/>
  <c r="G414" i="11"/>
  <c r="M413" i="11"/>
  <c r="L413" i="11"/>
  <c r="J413" i="11"/>
  <c r="I413" i="11"/>
  <c r="H413" i="11"/>
  <c r="G413" i="11"/>
  <c r="M412" i="11"/>
  <c r="L412" i="11"/>
  <c r="J412" i="11"/>
  <c r="I412" i="11"/>
  <c r="H412" i="11"/>
  <c r="G412" i="11"/>
  <c r="M411" i="11"/>
  <c r="L411" i="11"/>
  <c r="J411" i="11"/>
  <c r="I411" i="11"/>
  <c r="H411" i="11"/>
  <c r="G411" i="11"/>
  <c r="M410" i="11"/>
  <c r="L410" i="11"/>
  <c r="J410" i="11"/>
  <c r="I410" i="11"/>
  <c r="H410" i="11"/>
  <c r="G410" i="11"/>
  <c r="M409" i="11"/>
  <c r="L409" i="11"/>
  <c r="J409" i="11"/>
  <c r="I409" i="11"/>
  <c r="H409" i="11"/>
  <c r="G409" i="11"/>
  <c r="M408" i="11"/>
  <c r="L408" i="11"/>
  <c r="J408" i="11"/>
  <c r="I408" i="11"/>
  <c r="H408" i="11"/>
  <c r="G408" i="11"/>
  <c r="M407" i="11"/>
  <c r="L407" i="11"/>
  <c r="J407" i="11"/>
  <c r="I407" i="11"/>
  <c r="H407" i="11"/>
  <c r="G407" i="11"/>
  <c r="M406" i="11"/>
  <c r="L406" i="11"/>
  <c r="J406" i="11"/>
  <c r="I406" i="11"/>
  <c r="H406" i="11"/>
  <c r="G406" i="11"/>
  <c r="M405" i="11"/>
  <c r="L405" i="11"/>
  <c r="J405" i="11"/>
  <c r="I405" i="11"/>
  <c r="H405" i="11"/>
  <c r="G405" i="11"/>
  <c r="M404" i="11"/>
  <c r="L404" i="11"/>
  <c r="J404" i="11"/>
  <c r="I404" i="11"/>
  <c r="H404" i="11"/>
  <c r="G404" i="11"/>
  <c r="M403" i="11"/>
  <c r="L403" i="11"/>
  <c r="J403" i="11"/>
  <c r="I403" i="11"/>
  <c r="H403" i="11"/>
  <c r="G403" i="11"/>
  <c r="M402" i="11"/>
  <c r="L402" i="11"/>
  <c r="J402" i="11"/>
  <c r="I402" i="11"/>
  <c r="H402" i="11"/>
  <c r="G402" i="11"/>
  <c r="M401" i="11"/>
  <c r="L401" i="11"/>
  <c r="J401" i="11"/>
  <c r="I401" i="11"/>
  <c r="H401" i="11"/>
  <c r="G401" i="11"/>
  <c r="M400" i="11"/>
  <c r="L400" i="11"/>
  <c r="J400" i="11"/>
  <c r="I400" i="11"/>
  <c r="H400" i="11"/>
  <c r="G400" i="11"/>
  <c r="M399" i="11"/>
  <c r="L399" i="11"/>
  <c r="J399" i="11"/>
  <c r="I399" i="11"/>
  <c r="H399" i="11"/>
  <c r="G399" i="11"/>
  <c r="M398" i="11"/>
  <c r="L398" i="11"/>
  <c r="J398" i="11"/>
  <c r="I398" i="11"/>
  <c r="H398" i="11"/>
  <c r="G398" i="11"/>
  <c r="M397" i="11"/>
  <c r="L397" i="11"/>
  <c r="J397" i="11"/>
  <c r="I397" i="11"/>
  <c r="H397" i="11"/>
  <c r="G397" i="11"/>
  <c r="M396" i="11"/>
  <c r="L396" i="11"/>
  <c r="J396" i="11"/>
  <c r="I396" i="11"/>
  <c r="H396" i="11"/>
  <c r="G396" i="11"/>
  <c r="M395" i="11"/>
  <c r="L395" i="11"/>
  <c r="J395" i="11"/>
  <c r="I395" i="11"/>
  <c r="H395" i="11"/>
  <c r="G395" i="11"/>
  <c r="M394" i="11"/>
  <c r="L394" i="11"/>
  <c r="J394" i="11"/>
  <c r="I394" i="11"/>
  <c r="H394" i="11"/>
  <c r="G394" i="11"/>
  <c r="M393" i="11"/>
  <c r="L393" i="11"/>
  <c r="J393" i="11"/>
  <c r="I393" i="11"/>
  <c r="H393" i="11"/>
  <c r="G393" i="11"/>
  <c r="M392" i="11"/>
  <c r="L392" i="11"/>
  <c r="J392" i="11"/>
  <c r="I392" i="11"/>
  <c r="H392" i="11"/>
  <c r="G392" i="11"/>
  <c r="M391" i="11"/>
  <c r="L391" i="11"/>
  <c r="J391" i="11"/>
  <c r="I391" i="11"/>
  <c r="H391" i="11"/>
  <c r="G391" i="11"/>
  <c r="M390" i="11"/>
  <c r="L390" i="11"/>
  <c r="J390" i="11"/>
  <c r="I390" i="11"/>
  <c r="H390" i="11"/>
  <c r="G390" i="11"/>
  <c r="M389" i="11"/>
  <c r="L389" i="11"/>
  <c r="J389" i="11"/>
  <c r="I389" i="11"/>
  <c r="H389" i="11"/>
  <c r="G389" i="11"/>
  <c r="M388" i="11"/>
  <c r="L388" i="11"/>
  <c r="J388" i="11"/>
  <c r="I388" i="11"/>
  <c r="H388" i="11"/>
  <c r="G388" i="11"/>
  <c r="M387" i="11"/>
  <c r="L387" i="11"/>
  <c r="J387" i="11"/>
  <c r="I387" i="11"/>
  <c r="H387" i="11"/>
  <c r="G387" i="11"/>
  <c r="M386" i="11"/>
  <c r="L386" i="11"/>
  <c r="J386" i="11"/>
  <c r="I386" i="11"/>
  <c r="H386" i="11"/>
  <c r="G386" i="11"/>
  <c r="M385" i="11"/>
  <c r="L385" i="11"/>
  <c r="J385" i="11"/>
  <c r="I385" i="11"/>
  <c r="H385" i="11"/>
  <c r="G385" i="11"/>
  <c r="M384" i="11"/>
  <c r="L384" i="11"/>
  <c r="J384" i="11"/>
  <c r="I384" i="11"/>
  <c r="H384" i="11"/>
  <c r="G384" i="11"/>
  <c r="M383" i="11"/>
  <c r="L383" i="11"/>
  <c r="J383" i="11"/>
  <c r="I383" i="11"/>
  <c r="H383" i="11"/>
  <c r="G383" i="11"/>
  <c r="M382" i="11"/>
  <c r="L382" i="11"/>
  <c r="J382" i="11"/>
  <c r="I382" i="11"/>
  <c r="H382" i="11"/>
  <c r="G382" i="11"/>
  <c r="M381" i="11"/>
  <c r="L381" i="11"/>
  <c r="J381" i="11"/>
  <c r="I381" i="11"/>
  <c r="H381" i="11"/>
  <c r="G381" i="11"/>
  <c r="M380" i="11"/>
  <c r="L380" i="11"/>
  <c r="J380" i="11"/>
  <c r="I380" i="11"/>
  <c r="H380" i="11"/>
  <c r="G380" i="11"/>
  <c r="M379" i="11"/>
  <c r="L379" i="11"/>
  <c r="J379" i="11"/>
  <c r="I379" i="11"/>
  <c r="H379" i="11"/>
  <c r="G379" i="11"/>
  <c r="M378" i="11"/>
  <c r="L378" i="11"/>
  <c r="J378" i="11"/>
  <c r="I378" i="11"/>
  <c r="H378" i="11"/>
  <c r="G378" i="11"/>
  <c r="M377" i="11"/>
  <c r="L377" i="11"/>
  <c r="J377" i="11"/>
  <c r="I377" i="11"/>
  <c r="H377" i="11"/>
  <c r="G377" i="11"/>
  <c r="M376" i="11"/>
  <c r="L376" i="11"/>
  <c r="J376" i="11"/>
  <c r="I376" i="11"/>
  <c r="H376" i="11"/>
  <c r="G376" i="11"/>
  <c r="M375" i="11"/>
  <c r="L375" i="11"/>
  <c r="J375" i="11"/>
  <c r="I375" i="11"/>
  <c r="H375" i="11"/>
  <c r="G375" i="11"/>
  <c r="M374" i="11"/>
  <c r="L374" i="11"/>
  <c r="J374" i="11"/>
  <c r="I374" i="11"/>
  <c r="H374" i="11"/>
  <c r="G374" i="11"/>
  <c r="M373" i="11"/>
  <c r="L373" i="11"/>
  <c r="J373" i="11"/>
  <c r="I373" i="11"/>
  <c r="H373" i="11"/>
  <c r="G373" i="11"/>
  <c r="M372" i="11"/>
  <c r="L372" i="11"/>
  <c r="J372" i="11"/>
  <c r="I372" i="11"/>
  <c r="H372" i="11"/>
  <c r="G372" i="11"/>
  <c r="M371" i="11"/>
  <c r="L371" i="11"/>
  <c r="J371" i="11"/>
  <c r="I371" i="11"/>
  <c r="H371" i="11"/>
  <c r="G371" i="11"/>
  <c r="M370" i="11"/>
  <c r="L370" i="11"/>
  <c r="J370" i="11"/>
  <c r="I370" i="11"/>
  <c r="H370" i="11"/>
  <c r="G370" i="11"/>
  <c r="M369" i="11"/>
  <c r="L369" i="11"/>
  <c r="J369" i="11"/>
  <c r="I369" i="11"/>
  <c r="H369" i="11"/>
  <c r="G369" i="11"/>
  <c r="M368" i="11"/>
  <c r="L368" i="11"/>
  <c r="J368" i="11"/>
  <c r="I368" i="11"/>
  <c r="H368" i="11"/>
  <c r="G368" i="11"/>
  <c r="M367" i="11"/>
  <c r="L367" i="11"/>
  <c r="J367" i="11"/>
  <c r="I367" i="11"/>
  <c r="H367" i="11"/>
  <c r="G367" i="11"/>
  <c r="M366" i="11"/>
  <c r="L366" i="11"/>
  <c r="J366" i="11"/>
  <c r="I366" i="11"/>
  <c r="H366" i="11"/>
  <c r="G366" i="11"/>
  <c r="M365" i="11"/>
  <c r="L365" i="11"/>
  <c r="J365" i="11"/>
  <c r="I365" i="11"/>
  <c r="H365" i="11"/>
  <c r="G365" i="11"/>
  <c r="M364" i="11"/>
  <c r="L364" i="11"/>
  <c r="J364" i="11"/>
  <c r="I364" i="11"/>
  <c r="H364" i="11"/>
  <c r="G364" i="11"/>
  <c r="M363" i="11"/>
  <c r="L363" i="11"/>
  <c r="J363" i="11"/>
  <c r="I363" i="11"/>
  <c r="H363" i="11"/>
  <c r="G363" i="11"/>
  <c r="M362" i="11"/>
  <c r="L362" i="11"/>
  <c r="J362" i="11"/>
  <c r="I362" i="11"/>
  <c r="H362" i="11"/>
  <c r="G362" i="11"/>
  <c r="M361" i="11"/>
  <c r="L361" i="11"/>
  <c r="J361" i="11"/>
  <c r="I361" i="11"/>
  <c r="H361" i="11"/>
  <c r="G361" i="11"/>
  <c r="M360" i="11"/>
  <c r="L360" i="11"/>
  <c r="J360" i="11"/>
  <c r="I360" i="11"/>
  <c r="H360" i="11"/>
  <c r="G360" i="11"/>
  <c r="M359" i="11"/>
  <c r="L359" i="11"/>
  <c r="J359" i="11"/>
  <c r="I359" i="11"/>
  <c r="H359" i="11"/>
  <c r="G359" i="11"/>
  <c r="M358" i="11"/>
  <c r="L358" i="11"/>
  <c r="J358" i="11"/>
  <c r="I358" i="11"/>
  <c r="H358" i="11"/>
  <c r="G358" i="11"/>
  <c r="M357" i="11"/>
  <c r="L357" i="11"/>
  <c r="J357" i="11"/>
  <c r="I357" i="11"/>
  <c r="H357" i="11"/>
  <c r="G357" i="11"/>
  <c r="M356" i="11"/>
  <c r="L356" i="11"/>
  <c r="J356" i="11"/>
  <c r="I356" i="11"/>
  <c r="H356" i="11"/>
  <c r="G356" i="11"/>
  <c r="M355" i="11"/>
  <c r="L355" i="11"/>
  <c r="J355" i="11"/>
  <c r="I355" i="11"/>
  <c r="H355" i="11"/>
  <c r="G355" i="11"/>
  <c r="M354" i="11"/>
  <c r="L354" i="11"/>
  <c r="J354" i="11"/>
  <c r="I354" i="11"/>
  <c r="H354" i="11"/>
  <c r="G354" i="11"/>
  <c r="M353" i="11"/>
  <c r="L353" i="11"/>
  <c r="J353" i="11"/>
  <c r="I353" i="11"/>
  <c r="H353" i="11"/>
  <c r="G353" i="11"/>
  <c r="M352" i="11"/>
  <c r="L352" i="11"/>
  <c r="J352" i="11"/>
  <c r="I352" i="11"/>
  <c r="H352" i="11"/>
  <c r="G352" i="11"/>
  <c r="M351" i="11"/>
  <c r="L351" i="11"/>
  <c r="J351" i="11"/>
  <c r="I351" i="11"/>
  <c r="H351" i="11"/>
  <c r="G351" i="11"/>
  <c r="M350" i="11"/>
  <c r="L350" i="11"/>
  <c r="J350" i="11"/>
  <c r="I350" i="11"/>
  <c r="H350" i="11"/>
  <c r="G350" i="11"/>
  <c r="M349" i="11"/>
  <c r="L349" i="11"/>
  <c r="J349" i="11"/>
  <c r="I349" i="11"/>
  <c r="H349" i="11"/>
  <c r="G349" i="11"/>
  <c r="M348" i="11"/>
  <c r="L348" i="11"/>
  <c r="J348" i="11"/>
  <c r="I348" i="11"/>
  <c r="H348" i="11"/>
  <c r="G348" i="11"/>
  <c r="M347" i="11"/>
  <c r="L347" i="11"/>
  <c r="J347" i="11"/>
  <c r="I347" i="11"/>
  <c r="H347" i="11"/>
  <c r="G347" i="11"/>
  <c r="M346" i="11"/>
  <c r="L346" i="11"/>
  <c r="J346" i="11"/>
  <c r="I346" i="11"/>
  <c r="H346" i="11"/>
  <c r="G346" i="11"/>
  <c r="M345" i="11"/>
  <c r="L345" i="11"/>
  <c r="J345" i="11"/>
  <c r="I345" i="11"/>
  <c r="H345" i="11"/>
  <c r="G345" i="11"/>
  <c r="M344" i="11"/>
  <c r="L344" i="11"/>
  <c r="J344" i="11"/>
  <c r="I344" i="11"/>
  <c r="H344" i="11"/>
  <c r="G344" i="11"/>
  <c r="M343" i="11"/>
  <c r="L343" i="11"/>
  <c r="J343" i="11"/>
  <c r="I343" i="11"/>
  <c r="H343" i="11"/>
  <c r="G343" i="11"/>
  <c r="M342" i="11"/>
  <c r="L342" i="11"/>
  <c r="J342" i="11"/>
  <c r="I342" i="11"/>
  <c r="H342" i="11"/>
  <c r="G342" i="11"/>
  <c r="M341" i="11"/>
  <c r="L341" i="11"/>
  <c r="J341" i="11"/>
  <c r="I341" i="11"/>
  <c r="H341" i="11"/>
  <c r="G341" i="11"/>
  <c r="M340" i="11"/>
  <c r="L340" i="11"/>
  <c r="J340" i="11"/>
  <c r="I340" i="11"/>
  <c r="H340" i="11"/>
  <c r="G340" i="11"/>
  <c r="M339" i="11"/>
  <c r="L339" i="11"/>
  <c r="J339" i="11"/>
  <c r="I339" i="11"/>
  <c r="H339" i="11"/>
  <c r="G339" i="11"/>
  <c r="M338" i="11"/>
  <c r="L338" i="11"/>
  <c r="J338" i="11"/>
  <c r="I338" i="11"/>
  <c r="H338" i="11"/>
  <c r="G338" i="11"/>
  <c r="M337" i="11"/>
  <c r="L337" i="11"/>
  <c r="J337" i="11"/>
  <c r="I337" i="11"/>
  <c r="H337" i="11"/>
  <c r="G337" i="11"/>
  <c r="M336" i="11"/>
  <c r="L336" i="11"/>
  <c r="J336" i="11"/>
  <c r="I336" i="11"/>
  <c r="H336" i="11"/>
  <c r="G336" i="11"/>
  <c r="M335" i="11"/>
  <c r="L335" i="11"/>
  <c r="J335" i="11"/>
  <c r="I335" i="11"/>
  <c r="H335" i="11"/>
  <c r="G335" i="11"/>
  <c r="M334" i="11"/>
  <c r="L334" i="11"/>
  <c r="J334" i="11"/>
  <c r="I334" i="11"/>
  <c r="H334" i="11"/>
  <c r="G334" i="11"/>
  <c r="M333" i="11"/>
  <c r="L333" i="11"/>
  <c r="J333" i="11"/>
  <c r="I333" i="11"/>
  <c r="H333" i="11"/>
  <c r="G333" i="11"/>
  <c r="M332" i="11"/>
  <c r="L332" i="11"/>
  <c r="J332" i="11"/>
  <c r="I332" i="11"/>
  <c r="H332" i="11"/>
  <c r="G332" i="11"/>
  <c r="M331" i="11"/>
  <c r="L331" i="11"/>
  <c r="J331" i="11"/>
  <c r="I331" i="11"/>
  <c r="H331" i="11"/>
  <c r="G331" i="11"/>
  <c r="M330" i="11"/>
  <c r="L330" i="11"/>
  <c r="J330" i="11"/>
  <c r="I330" i="11"/>
  <c r="H330" i="11"/>
  <c r="G330" i="11"/>
  <c r="M329" i="11"/>
  <c r="L329" i="11"/>
  <c r="J329" i="11"/>
  <c r="I329" i="11"/>
  <c r="H329" i="11"/>
  <c r="G329" i="11"/>
  <c r="M328" i="11"/>
  <c r="L328" i="11"/>
  <c r="J328" i="11"/>
  <c r="I328" i="11"/>
  <c r="H328" i="11"/>
  <c r="G328" i="11"/>
  <c r="M327" i="11"/>
  <c r="L327" i="11"/>
  <c r="J327" i="11"/>
  <c r="I327" i="11"/>
  <c r="H327" i="11"/>
  <c r="G327" i="11"/>
  <c r="M326" i="11"/>
  <c r="L326" i="11"/>
  <c r="J326" i="11"/>
  <c r="I326" i="11"/>
  <c r="H326" i="11"/>
  <c r="G326" i="11"/>
  <c r="M325" i="11"/>
  <c r="L325" i="11"/>
  <c r="J325" i="11"/>
  <c r="I325" i="11"/>
  <c r="H325" i="11"/>
  <c r="G325" i="11"/>
  <c r="M324" i="11"/>
  <c r="L324" i="11"/>
  <c r="J324" i="11"/>
  <c r="I324" i="11"/>
  <c r="H324" i="11"/>
  <c r="G324" i="11"/>
  <c r="M323" i="11"/>
  <c r="L323" i="11"/>
  <c r="J323" i="11"/>
  <c r="I323" i="11"/>
  <c r="H323" i="11"/>
  <c r="G323" i="11"/>
  <c r="M322" i="11"/>
  <c r="L322" i="11"/>
  <c r="J322" i="11"/>
  <c r="I322" i="11"/>
  <c r="H322" i="11"/>
  <c r="G322" i="11"/>
  <c r="M321" i="11"/>
  <c r="L321" i="11"/>
  <c r="J321" i="11"/>
  <c r="I321" i="11"/>
  <c r="H321" i="11"/>
  <c r="G321" i="11"/>
  <c r="M320" i="11"/>
  <c r="L320" i="11"/>
  <c r="J320" i="11"/>
  <c r="I320" i="11"/>
  <c r="H320" i="11"/>
  <c r="G320" i="11"/>
  <c r="M319" i="11"/>
  <c r="L319" i="11"/>
  <c r="J319" i="11"/>
  <c r="I319" i="11"/>
  <c r="H319" i="11"/>
  <c r="G319" i="11"/>
  <c r="M318" i="11"/>
  <c r="L318" i="11"/>
  <c r="J318" i="11"/>
  <c r="I318" i="11"/>
  <c r="H318" i="11"/>
  <c r="G318" i="11"/>
  <c r="M317" i="11"/>
  <c r="L317" i="11"/>
  <c r="J317" i="11"/>
  <c r="I317" i="11"/>
  <c r="H317" i="11"/>
  <c r="G317" i="11"/>
  <c r="M316" i="11"/>
  <c r="L316" i="11"/>
  <c r="J316" i="11"/>
  <c r="I316" i="11"/>
  <c r="H316" i="11"/>
  <c r="G316" i="11"/>
  <c r="M315" i="11"/>
  <c r="L315" i="11"/>
  <c r="J315" i="11"/>
  <c r="I315" i="11"/>
  <c r="H315" i="11"/>
  <c r="G315" i="11"/>
  <c r="M314" i="11"/>
  <c r="L314" i="11"/>
  <c r="J314" i="11"/>
  <c r="I314" i="11"/>
  <c r="H314" i="11"/>
  <c r="G314" i="11"/>
  <c r="M313" i="11"/>
  <c r="L313" i="11"/>
  <c r="J313" i="11"/>
  <c r="I313" i="11"/>
  <c r="H313" i="11"/>
  <c r="G313" i="11"/>
  <c r="M312" i="11"/>
  <c r="L312" i="11"/>
  <c r="J312" i="11"/>
  <c r="I312" i="11"/>
  <c r="H312" i="11"/>
  <c r="G312" i="11"/>
  <c r="M311" i="11"/>
  <c r="L311" i="11"/>
  <c r="J311" i="11"/>
  <c r="I311" i="11"/>
  <c r="H311" i="11"/>
  <c r="G311" i="11"/>
  <c r="M310" i="11"/>
  <c r="L310" i="11"/>
  <c r="J310" i="11"/>
  <c r="I310" i="11"/>
  <c r="H310" i="11"/>
  <c r="G310" i="11"/>
  <c r="M309" i="11"/>
  <c r="L309" i="11"/>
  <c r="J309" i="11"/>
  <c r="I309" i="11"/>
  <c r="H309" i="11"/>
  <c r="G309" i="11"/>
  <c r="M308" i="11"/>
  <c r="L308" i="11"/>
  <c r="J308" i="11"/>
  <c r="I308" i="11"/>
  <c r="H308" i="11"/>
  <c r="G308" i="11"/>
  <c r="M307" i="11"/>
  <c r="L307" i="11"/>
  <c r="J307" i="11"/>
  <c r="I307" i="11"/>
  <c r="H307" i="11"/>
  <c r="G307" i="11"/>
  <c r="M306" i="11"/>
  <c r="L306" i="11"/>
  <c r="J306" i="11"/>
  <c r="I306" i="11"/>
  <c r="H306" i="11"/>
  <c r="G306" i="11"/>
  <c r="M305" i="11"/>
  <c r="L305" i="11"/>
  <c r="J305" i="11"/>
  <c r="I305" i="11"/>
  <c r="H305" i="11"/>
  <c r="G305" i="11"/>
  <c r="M304" i="11"/>
  <c r="L304" i="11"/>
  <c r="J304" i="11"/>
  <c r="I304" i="11"/>
  <c r="H304" i="11"/>
  <c r="G304" i="11"/>
  <c r="M303" i="11"/>
  <c r="L303" i="11"/>
  <c r="J303" i="11"/>
  <c r="I303" i="11"/>
  <c r="H303" i="11"/>
  <c r="G303" i="11"/>
  <c r="M302" i="11"/>
  <c r="L302" i="11"/>
  <c r="J302" i="11"/>
  <c r="I302" i="11"/>
  <c r="H302" i="11"/>
  <c r="G302" i="11"/>
  <c r="M301" i="11"/>
  <c r="L301" i="11"/>
  <c r="J301" i="11"/>
  <c r="I301" i="11"/>
  <c r="H301" i="11"/>
  <c r="G301" i="11"/>
  <c r="M300" i="11"/>
  <c r="L300" i="11"/>
  <c r="J300" i="11"/>
  <c r="I300" i="11"/>
  <c r="H300" i="11"/>
  <c r="G300" i="11"/>
  <c r="M299" i="11"/>
  <c r="L299" i="11"/>
  <c r="J299" i="11"/>
  <c r="I299" i="11"/>
  <c r="H299" i="11"/>
  <c r="G299" i="11"/>
  <c r="M298" i="11"/>
  <c r="L298" i="11"/>
  <c r="J298" i="11"/>
  <c r="I298" i="11"/>
  <c r="H298" i="11"/>
  <c r="G298" i="11"/>
  <c r="M297" i="11"/>
  <c r="L297" i="11"/>
  <c r="J297" i="11"/>
  <c r="I297" i="11"/>
  <c r="H297" i="11"/>
  <c r="G297" i="11"/>
  <c r="M296" i="11"/>
  <c r="L296" i="11"/>
  <c r="J296" i="11"/>
  <c r="I296" i="11"/>
  <c r="H296" i="11"/>
  <c r="G296" i="11"/>
  <c r="M295" i="11"/>
  <c r="L295" i="11"/>
  <c r="J295" i="11"/>
  <c r="I295" i="11"/>
  <c r="H295" i="11"/>
  <c r="G295" i="11"/>
  <c r="M294" i="11"/>
  <c r="L294" i="11"/>
  <c r="J294" i="11"/>
  <c r="I294" i="11"/>
  <c r="H294" i="11"/>
  <c r="G294" i="11"/>
  <c r="M293" i="11"/>
  <c r="L293" i="11"/>
  <c r="J293" i="11"/>
  <c r="I293" i="11"/>
  <c r="H293" i="11"/>
  <c r="G293" i="11"/>
  <c r="M292" i="11"/>
  <c r="L292" i="11"/>
  <c r="J292" i="11"/>
  <c r="I292" i="11"/>
  <c r="H292" i="11"/>
  <c r="G292" i="11"/>
  <c r="M291" i="11"/>
  <c r="L291" i="11"/>
  <c r="J291" i="11"/>
  <c r="I291" i="11"/>
  <c r="H291" i="11"/>
  <c r="G291" i="11"/>
  <c r="M290" i="11"/>
  <c r="L290" i="11"/>
  <c r="J290" i="11"/>
  <c r="I290" i="11"/>
  <c r="H290" i="11"/>
  <c r="G290" i="11"/>
  <c r="M289" i="11"/>
  <c r="L289" i="11"/>
  <c r="J289" i="11"/>
  <c r="I289" i="11"/>
  <c r="H289" i="11"/>
  <c r="G289" i="11"/>
  <c r="M288" i="11"/>
  <c r="L288" i="11"/>
  <c r="J288" i="11"/>
  <c r="I288" i="11"/>
  <c r="H288" i="11"/>
  <c r="G288" i="11"/>
  <c r="M287" i="11"/>
  <c r="L287" i="11"/>
  <c r="J287" i="11"/>
  <c r="I287" i="11"/>
  <c r="H287" i="11"/>
  <c r="G287" i="11"/>
  <c r="M286" i="11"/>
  <c r="L286" i="11"/>
  <c r="J286" i="11"/>
  <c r="I286" i="11"/>
  <c r="H286" i="11"/>
  <c r="G286" i="11"/>
  <c r="M285" i="11"/>
  <c r="L285" i="11"/>
  <c r="J285" i="11"/>
  <c r="I285" i="11"/>
  <c r="H285" i="11"/>
  <c r="G285" i="11"/>
  <c r="M284" i="11"/>
  <c r="L284" i="11"/>
  <c r="J284" i="11"/>
  <c r="I284" i="11"/>
  <c r="H284" i="11"/>
  <c r="G284" i="11"/>
  <c r="M283" i="11"/>
  <c r="L283" i="11"/>
  <c r="J283" i="11"/>
  <c r="I283" i="11"/>
  <c r="H283" i="11"/>
  <c r="G283" i="11"/>
  <c r="M282" i="11"/>
  <c r="L282" i="11"/>
  <c r="J282" i="11"/>
  <c r="I282" i="11"/>
  <c r="H282" i="11"/>
  <c r="G282" i="11"/>
  <c r="M281" i="11"/>
  <c r="L281" i="11"/>
  <c r="J281" i="11"/>
  <c r="I281" i="11"/>
  <c r="H281" i="11"/>
  <c r="G281" i="11"/>
  <c r="M280" i="11"/>
  <c r="L280" i="11"/>
  <c r="J280" i="11"/>
  <c r="I280" i="11"/>
  <c r="H280" i="11"/>
  <c r="G280" i="11"/>
  <c r="M279" i="11"/>
  <c r="L279" i="11"/>
  <c r="J279" i="11"/>
  <c r="I279" i="11"/>
  <c r="H279" i="11"/>
  <c r="G279" i="11"/>
  <c r="M278" i="11"/>
  <c r="L278" i="11"/>
  <c r="J278" i="11"/>
  <c r="I278" i="11"/>
  <c r="H278" i="11"/>
  <c r="G278" i="11"/>
  <c r="M277" i="11"/>
  <c r="L277" i="11"/>
  <c r="J277" i="11"/>
  <c r="I277" i="11"/>
  <c r="H277" i="11"/>
  <c r="G277" i="11"/>
  <c r="M276" i="11"/>
  <c r="L276" i="11"/>
  <c r="J276" i="11"/>
  <c r="I276" i="11"/>
  <c r="H276" i="11"/>
  <c r="G276" i="11"/>
  <c r="M275" i="11"/>
  <c r="L275" i="11"/>
  <c r="J275" i="11"/>
  <c r="I275" i="11"/>
  <c r="H275" i="11"/>
  <c r="G275" i="11"/>
  <c r="M274" i="11"/>
  <c r="L274" i="11"/>
  <c r="J274" i="11"/>
  <c r="I274" i="11"/>
  <c r="H274" i="11"/>
  <c r="G274" i="11"/>
  <c r="M273" i="11"/>
  <c r="L273" i="11"/>
  <c r="J273" i="11"/>
  <c r="I273" i="11"/>
  <c r="H273" i="11"/>
  <c r="G273" i="11"/>
  <c r="M272" i="11"/>
  <c r="L272" i="11"/>
  <c r="J272" i="11"/>
  <c r="I272" i="11"/>
  <c r="H272" i="11"/>
  <c r="G272" i="11"/>
  <c r="M271" i="11"/>
  <c r="L271" i="11"/>
  <c r="J271" i="11"/>
  <c r="I271" i="11"/>
  <c r="H271" i="11"/>
  <c r="G271" i="11"/>
  <c r="M270" i="11"/>
  <c r="L270" i="11"/>
  <c r="J270" i="11"/>
  <c r="I270" i="11"/>
  <c r="H270" i="11"/>
  <c r="G270" i="11"/>
  <c r="M269" i="11"/>
  <c r="L269" i="11"/>
  <c r="J269" i="11"/>
  <c r="I269" i="11"/>
  <c r="H269" i="11"/>
  <c r="G269" i="11"/>
  <c r="M268" i="11"/>
  <c r="L268" i="11"/>
  <c r="J268" i="11"/>
  <c r="I268" i="11"/>
  <c r="H268" i="11"/>
  <c r="G268" i="11"/>
  <c r="M267" i="11"/>
  <c r="L267" i="11"/>
  <c r="J267" i="11"/>
  <c r="I267" i="11"/>
  <c r="H267" i="11"/>
  <c r="G267" i="11"/>
  <c r="M266" i="11"/>
  <c r="L266" i="11"/>
  <c r="J266" i="11"/>
  <c r="I266" i="11"/>
  <c r="H266" i="11"/>
  <c r="G266" i="11"/>
  <c r="M265" i="11"/>
  <c r="L265" i="11"/>
  <c r="J265" i="11"/>
  <c r="I265" i="11"/>
  <c r="H265" i="11"/>
  <c r="G265" i="11"/>
  <c r="M264" i="11"/>
  <c r="L264" i="11"/>
  <c r="J264" i="11"/>
  <c r="I264" i="11"/>
  <c r="H264" i="11"/>
  <c r="G264" i="11"/>
  <c r="M263" i="11"/>
  <c r="L263" i="11"/>
  <c r="J263" i="11"/>
  <c r="I263" i="11"/>
  <c r="H263" i="11"/>
  <c r="G263" i="11"/>
  <c r="M262" i="11"/>
  <c r="L262" i="11"/>
  <c r="J262" i="11"/>
  <c r="I262" i="11"/>
  <c r="H262" i="11"/>
  <c r="G262" i="11"/>
  <c r="M261" i="11"/>
  <c r="L261" i="11"/>
  <c r="J261" i="11"/>
  <c r="I261" i="11"/>
  <c r="H261" i="11"/>
  <c r="G261" i="11"/>
  <c r="M260" i="11"/>
  <c r="L260" i="11"/>
  <c r="J260" i="11"/>
  <c r="I260" i="11"/>
  <c r="H260" i="11"/>
  <c r="G260" i="11"/>
  <c r="M259" i="11"/>
  <c r="L259" i="11"/>
  <c r="J259" i="11"/>
  <c r="I259" i="11"/>
  <c r="H259" i="11"/>
  <c r="G259" i="11"/>
  <c r="M258" i="11"/>
  <c r="L258" i="11"/>
  <c r="J258" i="11"/>
  <c r="I258" i="11"/>
  <c r="H258" i="11"/>
  <c r="G258" i="11"/>
  <c r="M257" i="11"/>
  <c r="L257" i="11"/>
  <c r="J257" i="11"/>
  <c r="I257" i="11"/>
  <c r="H257" i="11"/>
  <c r="G257" i="11"/>
  <c r="M256" i="11"/>
  <c r="L256" i="11"/>
  <c r="J256" i="11"/>
  <c r="I256" i="11"/>
  <c r="H256" i="11"/>
  <c r="G256" i="11"/>
  <c r="M255" i="11"/>
  <c r="L255" i="11"/>
  <c r="J255" i="11"/>
  <c r="I255" i="11"/>
  <c r="H255" i="11"/>
  <c r="G255" i="11"/>
  <c r="M254" i="11"/>
  <c r="L254" i="11"/>
  <c r="J254" i="11"/>
  <c r="I254" i="11"/>
  <c r="H254" i="11"/>
  <c r="G254" i="11"/>
  <c r="M253" i="11"/>
  <c r="L253" i="11"/>
  <c r="J253" i="11"/>
  <c r="I253" i="11"/>
  <c r="H253" i="11"/>
  <c r="G253" i="11"/>
  <c r="M252" i="11"/>
  <c r="L252" i="11"/>
  <c r="J252" i="11"/>
  <c r="I252" i="11"/>
  <c r="H252" i="11"/>
  <c r="G252" i="11"/>
  <c r="M251" i="11"/>
  <c r="L251" i="11"/>
  <c r="J251" i="11"/>
  <c r="I251" i="11"/>
  <c r="H251" i="11"/>
  <c r="G251" i="11"/>
  <c r="M250" i="11"/>
  <c r="L250" i="11"/>
  <c r="J250" i="11"/>
  <c r="I250" i="11"/>
  <c r="H250" i="11"/>
  <c r="G250" i="11"/>
  <c r="M249" i="11"/>
  <c r="L249" i="11"/>
  <c r="J249" i="11"/>
  <c r="I249" i="11"/>
  <c r="H249" i="11"/>
  <c r="G249" i="11"/>
  <c r="M248" i="11"/>
  <c r="L248" i="11"/>
  <c r="J248" i="11"/>
  <c r="I248" i="11"/>
  <c r="H248" i="11"/>
  <c r="G248" i="11"/>
  <c r="M247" i="11"/>
  <c r="L247" i="11"/>
  <c r="J247" i="11"/>
  <c r="I247" i="11"/>
  <c r="H247" i="11"/>
  <c r="G247" i="11"/>
  <c r="M246" i="11"/>
  <c r="L246" i="11"/>
  <c r="J246" i="11"/>
  <c r="I246" i="11"/>
  <c r="H246" i="11"/>
  <c r="G246" i="11"/>
  <c r="M245" i="11"/>
  <c r="L245" i="11"/>
  <c r="J245" i="11"/>
  <c r="I245" i="11"/>
  <c r="H245" i="11"/>
  <c r="G245" i="11"/>
  <c r="M244" i="11"/>
  <c r="L244" i="11"/>
  <c r="J244" i="11"/>
  <c r="I244" i="11"/>
  <c r="H244" i="11"/>
  <c r="G244" i="11"/>
  <c r="M243" i="11"/>
  <c r="L243" i="11"/>
  <c r="J243" i="11"/>
  <c r="I243" i="11"/>
  <c r="H243" i="11"/>
  <c r="G243" i="11"/>
  <c r="M242" i="11"/>
  <c r="L242" i="11"/>
  <c r="J242" i="11"/>
  <c r="I242" i="11"/>
  <c r="H242" i="11"/>
  <c r="G242" i="11"/>
  <c r="M241" i="11"/>
  <c r="L241" i="11"/>
  <c r="J241" i="11"/>
  <c r="I241" i="11"/>
  <c r="H241" i="11"/>
  <c r="G241" i="11"/>
  <c r="M240" i="11"/>
  <c r="L240" i="11"/>
  <c r="J240" i="11"/>
  <c r="I240" i="11"/>
  <c r="H240" i="11"/>
  <c r="G240" i="11"/>
  <c r="M239" i="11"/>
  <c r="L239" i="11"/>
  <c r="J239" i="11"/>
  <c r="I239" i="11"/>
  <c r="H239" i="11"/>
  <c r="G239" i="11"/>
  <c r="M238" i="11"/>
  <c r="L238" i="11"/>
  <c r="J238" i="11"/>
  <c r="I238" i="11"/>
  <c r="H238" i="11"/>
  <c r="G238" i="11"/>
  <c r="M237" i="11"/>
  <c r="L237" i="11"/>
  <c r="J237" i="11"/>
  <c r="I237" i="11"/>
  <c r="H237" i="11"/>
  <c r="G237" i="11"/>
  <c r="M236" i="11"/>
  <c r="L236" i="11"/>
  <c r="J236" i="11"/>
  <c r="I236" i="11"/>
  <c r="H236" i="11"/>
  <c r="G236" i="11"/>
  <c r="M235" i="11"/>
  <c r="L235" i="11"/>
  <c r="J235" i="11"/>
  <c r="I235" i="11"/>
  <c r="H235" i="11"/>
  <c r="G235" i="11"/>
  <c r="M234" i="11"/>
  <c r="L234" i="11"/>
  <c r="J234" i="11"/>
  <c r="I234" i="11"/>
  <c r="H234" i="11"/>
  <c r="G234" i="11"/>
  <c r="M233" i="11"/>
  <c r="L233" i="11"/>
  <c r="J233" i="11"/>
  <c r="I233" i="11"/>
  <c r="H233" i="11"/>
  <c r="G233" i="11"/>
  <c r="M232" i="11"/>
  <c r="L232" i="11"/>
  <c r="J232" i="11"/>
  <c r="I232" i="11"/>
  <c r="H232" i="11"/>
  <c r="G232" i="11"/>
  <c r="M231" i="11"/>
  <c r="L231" i="11"/>
  <c r="J231" i="11"/>
  <c r="I231" i="11"/>
  <c r="H231" i="11"/>
  <c r="G231" i="11"/>
  <c r="M230" i="11"/>
  <c r="L230" i="11"/>
  <c r="J230" i="11"/>
  <c r="I230" i="11"/>
  <c r="H230" i="11"/>
  <c r="G230" i="11"/>
  <c r="M229" i="11"/>
  <c r="L229" i="11"/>
  <c r="J229" i="11"/>
  <c r="I229" i="11"/>
  <c r="H229" i="11"/>
  <c r="G229" i="11"/>
  <c r="M228" i="11"/>
  <c r="L228" i="11"/>
  <c r="J228" i="11"/>
  <c r="I228" i="11"/>
  <c r="H228" i="11"/>
  <c r="G228" i="11"/>
  <c r="M227" i="11"/>
  <c r="L227" i="11"/>
  <c r="J227" i="11"/>
  <c r="I227" i="11"/>
  <c r="H227" i="11"/>
  <c r="G227" i="11"/>
  <c r="M226" i="11"/>
  <c r="L226" i="11"/>
  <c r="J226" i="11"/>
  <c r="I226" i="11"/>
  <c r="H226" i="11"/>
  <c r="G226" i="11"/>
  <c r="M225" i="11"/>
  <c r="L225" i="11"/>
  <c r="J225" i="11"/>
  <c r="I225" i="11"/>
  <c r="H225" i="11"/>
  <c r="G225" i="11"/>
  <c r="M224" i="11"/>
  <c r="L224" i="11"/>
  <c r="J224" i="11"/>
  <c r="I224" i="11"/>
  <c r="H224" i="11"/>
  <c r="G224" i="11"/>
  <c r="M223" i="11"/>
  <c r="L223" i="11"/>
  <c r="J223" i="11"/>
  <c r="I223" i="11"/>
  <c r="H223" i="11"/>
  <c r="G223" i="11"/>
  <c r="M222" i="11"/>
  <c r="L222" i="11"/>
  <c r="J222" i="11"/>
  <c r="I222" i="11"/>
  <c r="H222" i="11"/>
  <c r="G222" i="11"/>
  <c r="M221" i="11"/>
  <c r="L221" i="11"/>
  <c r="J221" i="11"/>
  <c r="I221" i="11"/>
  <c r="H221" i="11"/>
  <c r="G221" i="11"/>
  <c r="M220" i="11"/>
  <c r="L220" i="11"/>
  <c r="J220" i="11"/>
  <c r="I220" i="11"/>
  <c r="H220" i="11"/>
  <c r="G220" i="11"/>
  <c r="M219" i="11"/>
  <c r="L219" i="11"/>
  <c r="J219" i="11"/>
  <c r="I219" i="11"/>
  <c r="H219" i="11"/>
  <c r="G219" i="11"/>
  <c r="M218" i="11"/>
  <c r="L218" i="11"/>
  <c r="J218" i="11"/>
  <c r="I218" i="11"/>
  <c r="H218" i="11"/>
  <c r="G218" i="11"/>
  <c r="M217" i="11"/>
  <c r="L217" i="11"/>
  <c r="J217" i="11"/>
  <c r="I217" i="11"/>
  <c r="H217" i="11"/>
  <c r="G217" i="11"/>
  <c r="M216" i="11"/>
  <c r="L216" i="11"/>
  <c r="J216" i="11"/>
  <c r="I216" i="11"/>
  <c r="H216" i="11"/>
  <c r="G216" i="11"/>
  <c r="M215" i="11"/>
  <c r="L215" i="11"/>
  <c r="J215" i="11"/>
  <c r="I215" i="11"/>
  <c r="H215" i="11"/>
  <c r="G215" i="11"/>
  <c r="M214" i="11"/>
  <c r="L214" i="11"/>
  <c r="J214" i="11"/>
  <c r="I214" i="11"/>
  <c r="H214" i="11"/>
  <c r="G214" i="11"/>
  <c r="M213" i="11"/>
  <c r="L213" i="11"/>
  <c r="J213" i="11"/>
  <c r="I213" i="11"/>
  <c r="H213" i="11"/>
  <c r="G213" i="11"/>
  <c r="M212" i="11"/>
  <c r="L212" i="11"/>
  <c r="J212" i="11"/>
  <c r="I212" i="11"/>
  <c r="H212" i="11"/>
  <c r="G212" i="11"/>
  <c r="M211" i="11"/>
  <c r="L211" i="11"/>
  <c r="J211" i="11"/>
  <c r="I211" i="11"/>
  <c r="H211" i="11"/>
  <c r="G211" i="11"/>
  <c r="M210" i="11"/>
  <c r="L210" i="11"/>
  <c r="J210" i="11"/>
  <c r="I210" i="11"/>
  <c r="H210" i="11"/>
  <c r="G210" i="11"/>
  <c r="M209" i="11"/>
  <c r="L209" i="11"/>
  <c r="J209" i="11"/>
  <c r="I209" i="11"/>
  <c r="H209" i="11"/>
  <c r="G209" i="11"/>
  <c r="M208" i="11"/>
  <c r="L208" i="11"/>
  <c r="J208" i="11"/>
  <c r="I208" i="11"/>
  <c r="H208" i="11"/>
  <c r="G208" i="11"/>
  <c r="M207" i="11"/>
  <c r="L207" i="11"/>
  <c r="J207" i="11"/>
  <c r="I207" i="11"/>
  <c r="H207" i="11"/>
  <c r="G207" i="11"/>
  <c r="M206" i="11"/>
  <c r="L206" i="11"/>
  <c r="J206" i="11"/>
  <c r="I206" i="11"/>
  <c r="H206" i="11"/>
  <c r="G206" i="11"/>
  <c r="M205" i="11"/>
  <c r="L205" i="11"/>
  <c r="J205" i="11"/>
  <c r="I205" i="11"/>
  <c r="H205" i="11"/>
  <c r="G205" i="11"/>
  <c r="M204" i="11"/>
  <c r="L204" i="11"/>
  <c r="J204" i="11"/>
  <c r="I204" i="11"/>
  <c r="H204" i="11"/>
  <c r="G204" i="11"/>
  <c r="M203" i="11"/>
  <c r="L203" i="11"/>
  <c r="J203" i="11"/>
  <c r="I203" i="11"/>
  <c r="H203" i="11"/>
  <c r="G203" i="11"/>
  <c r="M202" i="11"/>
  <c r="L202" i="11"/>
  <c r="J202" i="11"/>
  <c r="I202" i="11"/>
  <c r="H202" i="11"/>
  <c r="G202" i="11"/>
  <c r="M201" i="11"/>
  <c r="L201" i="11"/>
  <c r="J201" i="11"/>
  <c r="I201" i="11"/>
  <c r="H201" i="11"/>
  <c r="G201" i="11"/>
  <c r="M200" i="11"/>
  <c r="L200" i="11"/>
  <c r="J200" i="11"/>
  <c r="I200" i="11"/>
  <c r="H200" i="11"/>
  <c r="G200" i="11"/>
  <c r="M199" i="11"/>
  <c r="L199" i="11"/>
  <c r="J199" i="11"/>
  <c r="I199" i="11"/>
  <c r="H199" i="11"/>
  <c r="G199" i="11"/>
  <c r="M198" i="11"/>
  <c r="L198" i="11"/>
  <c r="J198" i="11"/>
  <c r="I198" i="11"/>
  <c r="H198" i="11"/>
  <c r="G198" i="11"/>
  <c r="M197" i="11"/>
  <c r="L197" i="11"/>
  <c r="J197" i="11"/>
  <c r="I197" i="11"/>
  <c r="H197" i="11"/>
  <c r="G197" i="11"/>
  <c r="M196" i="11"/>
  <c r="L196" i="11"/>
  <c r="J196" i="11"/>
  <c r="I196" i="11"/>
  <c r="H196" i="11"/>
  <c r="G196" i="11"/>
  <c r="M195" i="11"/>
  <c r="L195" i="11"/>
  <c r="J195" i="11"/>
  <c r="I195" i="11"/>
  <c r="H195" i="11"/>
  <c r="G195" i="11"/>
  <c r="M194" i="11"/>
  <c r="L194" i="11"/>
  <c r="J194" i="11"/>
  <c r="I194" i="11"/>
  <c r="H194" i="11"/>
  <c r="G194" i="11"/>
  <c r="M193" i="11"/>
  <c r="L193" i="11"/>
  <c r="J193" i="11"/>
  <c r="I193" i="11"/>
  <c r="H193" i="11"/>
  <c r="G193" i="11"/>
  <c r="M192" i="11"/>
  <c r="L192" i="11"/>
  <c r="J192" i="11"/>
  <c r="I192" i="11"/>
  <c r="H192" i="11"/>
  <c r="G192" i="11"/>
  <c r="M191" i="11"/>
  <c r="L191" i="11"/>
  <c r="J191" i="11"/>
  <c r="I191" i="11"/>
  <c r="H191" i="11"/>
  <c r="G191" i="11"/>
  <c r="M190" i="11"/>
  <c r="L190" i="11"/>
  <c r="J190" i="11"/>
  <c r="I190" i="11"/>
  <c r="H190" i="11"/>
  <c r="G190" i="11"/>
  <c r="M189" i="11"/>
  <c r="L189" i="11"/>
  <c r="J189" i="11"/>
  <c r="I189" i="11"/>
  <c r="H189" i="11"/>
  <c r="G189" i="11"/>
  <c r="M188" i="11"/>
  <c r="L188" i="11"/>
  <c r="J188" i="11"/>
  <c r="I188" i="11"/>
  <c r="H188" i="11"/>
  <c r="G188" i="11"/>
  <c r="M187" i="11"/>
  <c r="L187" i="11"/>
  <c r="J187" i="11"/>
  <c r="I187" i="11"/>
  <c r="H187" i="11"/>
  <c r="G187" i="11"/>
  <c r="M186" i="11"/>
  <c r="L186" i="11"/>
  <c r="J186" i="11"/>
  <c r="I186" i="11"/>
  <c r="H186" i="11"/>
  <c r="G186" i="11"/>
  <c r="M185" i="11"/>
  <c r="L185" i="11"/>
  <c r="J185" i="11"/>
  <c r="I185" i="11"/>
  <c r="H185" i="11"/>
  <c r="G185" i="11"/>
  <c r="M184" i="11"/>
  <c r="L184" i="11"/>
  <c r="J184" i="11"/>
  <c r="I184" i="11"/>
  <c r="H184" i="11"/>
  <c r="G184" i="11"/>
  <c r="M183" i="11"/>
  <c r="L183" i="11"/>
  <c r="J183" i="11"/>
  <c r="I183" i="11"/>
  <c r="H183" i="11"/>
  <c r="G183" i="11"/>
  <c r="M182" i="11"/>
  <c r="L182" i="11"/>
  <c r="J182" i="11"/>
  <c r="I182" i="11"/>
  <c r="H182" i="11"/>
  <c r="G182" i="11"/>
  <c r="M181" i="11"/>
  <c r="L181" i="11"/>
  <c r="J181" i="11"/>
  <c r="I181" i="11"/>
  <c r="H181" i="11"/>
  <c r="G181" i="11"/>
  <c r="M180" i="11"/>
  <c r="L180" i="11"/>
  <c r="J180" i="11"/>
  <c r="I180" i="11"/>
  <c r="H180" i="11"/>
  <c r="G180" i="11"/>
  <c r="M179" i="11"/>
  <c r="L179" i="11"/>
  <c r="J179" i="11"/>
  <c r="I179" i="11"/>
  <c r="H179" i="11"/>
  <c r="G179" i="11"/>
  <c r="M178" i="11"/>
  <c r="L178" i="11"/>
  <c r="J178" i="11"/>
  <c r="I178" i="11"/>
  <c r="H178" i="11"/>
  <c r="G178" i="11"/>
  <c r="M177" i="11"/>
  <c r="L177" i="11"/>
  <c r="J177" i="11"/>
  <c r="I177" i="11"/>
  <c r="H177" i="11"/>
  <c r="G177" i="11"/>
  <c r="M176" i="11"/>
  <c r="L176" i="11"/>
  <c r="J176" i="11"/>
  <c r="I176" i="11"/>
  <c r="H176" i="11"/>
  <c r="G176" i="11"/>
  <c r="M175" i="11"/>
  <c r="L175" i="11"/>
  <c r="J175" i="11"/>
  <c r="I175" i="11"/>
  <c r="H175" i="11"/>
  <c r="G175" i="11"/>
  <c r="M174" i="11"/>
  <c r="L174" i="11"/>
  <c r="J174" i="11"/>
  <c r="I174" i="11"/>
  <c r="H174" i="11"/>
  <c r="G174" i="11"/>
  <c r="M173" i="11"/>
  <c r="L173" i="11"/>
  <c r="J173" i="11"/>
  <c r="I173" i="11"/>
  <c r="H173" i="11"/>
  <c r="G173" i="11"/>
  <c r="M172" i="11"/>
  <c r="L172" i="11"/>
  <c r="J172" i="11"/>
  <c r="I172" i="11"/>
  <c r="H172" i="11"/>
  <c r="G172" i="11"/>
  <c r="M171" i="11"/>
  <c r="L171" i="11"/>
  <c r="J171" i="11"/>
  <c r="I171" i="11"/>
  <c r="H171" i="11"/>
  <c r="G171" i="11"/>
  <c r="M170" i="11"/>
  <c r="L170" i="11"/>
  <c r="J170" i="11"/>
  <c r="I170" i="11"/>
  <c r="H170" i="11"/>
  <c r="G170" i="11"/>
  <c r="M169" i="11"/>
  <c r="L169" i="11"/>
  <c r="J169" i="11"/>
  <c r="I169" i="11"/>
  <c r="H169" i="11"/>
  <c r="G169" i="11"/>
  <c r="M168" i="11"/>
  <c r="L168" i="11"/>
  <c r="J168" i="11"/>
  <c r="I168" i="11"/>
  <c r="H168" i="11"/>
  <c r="G168" i="11"/>
  <c r="M167" i="11"/>
  <c r="L167" i="11"/>
  <c r="J167" i="11"/>
  <c r="I167" i="11"/>
  <c r="H167" i="11"/>
  <c r="G167" i="11"/>
  <c r="M166" i="11"/>
  <c r="L166" i="11"/>
  <c r="J166" i="11"/>
  <c r="I166" i="11"/>
  <c r="H166" i="11"/>
  <c r="G166" i="11"/>
  <c r="M165" i="11"/>
  <c r="L165" i="11"/>
  <c r="J165" i="11"/>
  <c r="I165" i="11"/>
  <c r="H165" i="11"/>
  <c r="G165" i="11"/>
  <c r="M164" i="11"/>
  <c r="L164" i="11"/>
  <c r="J164" i="11"/>
  <c r="I164" i="11"/>
  <c r="H164" i="11"/>
  <c r="G164" i="11"/>
  <c r="M163" i="11"/>
  <c r="L163" i="11"/>
  <c r="J163" i="11"/>
  <c r="I163" i="11"/>
  <c r="H163" i="11"/>
  <c r="G163" i="11"/>
  <c r="M162" i="11"/>
  <c r="L162" i="11"/>
  <c r="J162" i="11"/>
  <c r="I162" i="11"/>
  <c r="H162" i="11"/>
  <c r="G162" i="11"/>
  <c r="M161" i="11"/>
  <c r="L161" i="11"/>
  <c r="J161" i="11"/>
  <c r="I161" i="11"/>
  <c r="H161" i="11"/>
  <c r="G161" i="11"/>
  <c r="M160" i="11"/>
  <c r="L160" i="11"/>
  <c r="J160" i="11"/>
  <c r="I160" i="11"/>
  <c r="H160" i="11"/>
  <c r="G160" i="11"/>
  <c r="M159" i="11"/>
  <c r="L159" i="11"/>
  <c r="J159" i="11"/>
  <c r="I159" i="11"/>
  <c r="H159" i="11"/>
  <c r="G159" i="11"/>
  <c r="M158" i="11"/>
  <c r="L158" i="11"/>
  <c r="J158" i="11"/>
  <c r="I158" i="11"/>
  <c r="H158" i="11"/>
  <c r="G158" i="11"/>
  <c r="M157" i="11"/>
  <c r="L157" i="11"/>
  <c r="J157" i="11"/>
  <c r="I157" i="11"/>
  <c r="H157" i="11"/>
  <c r="G157" i="11"/>
  <c r="M156" i="11"/>
  <c r="L156" i="11"/>
  <c r="J156" i="11"/>
  <c r="I156" i="11"/>
  <c r="H156" i="11"/>
  <c r="G156" i="11"/>
  <c r="M155" i="11"/>
  <c r="L155" i="11"/>
  <c r="J155" i="11"/>
  <c r="I155" i="11"/>
  <c r="H155" i="11"/>
  <c r="G155" i="11"/>
  <c r="M154" i="11"/>
  <c r="L154" i="11"/>
  <c r="J154" i="11"/>
  <c r="I154" i="11"/>
  <c r="H154" i="11"/>
  <c r="G154" i="11"/>
  <c r="M153" i="11"/>
  <c r="L153" i="11"/>
  <c r="J153" i="11"/>
  <c r="I153" i="11"/>
  <c r="H153" i="11"/>
  <c r="G153" i="11"/>
  <c r="M152" i="11"/>
  <c r="L152" i="11"/>
  <c r="J152" i="11"/>
  <c r="I152" i="11"/>
  <c r="H152" i="11"/>
  <c r="G152" i="11"/>
  <c r="M151" i="11"/>
  <c r="L151" i="11"/>
  <c r="J151" i="11"/>
  <c r="I151" i="11"/>
  <c r="H151" i="11"/>
  <c r="G151" i="11"/>
  <c r="M150" i="11"/>
  <c r="L150" i="11"/>
  <c r="J150" i="11"/>
  <c r="I150" i="11"/>
  <c r="H150" i="11"/>
  <c r="G150" i="11"/>
  <c r="M149" i="11"/>
  <c r="L149" i="11"/>
  <c r="J149" i="11"/>
  <c r="I149" i="11"/>
  <c r="H149" i="11"/>
  <c r="G149" i="11"/>
  <c r="M148" i="11"/>
  <c r="L148" i="11"/>
  <c r="J148" i="11"/>
  <c r="I148" i="11"/>
  <c r="H148" i="11"/>
  <c r="G148" i="11"/>
  <c r="M147" i="11"/>
  <c r="L147" i="11"/>
  <c r="J147" i="11"/>
  <c r="I147" i="11"/>
  <c r="H147" i="11"/>
  <c r="G147" i="11"/>
  <c r="M146" i="11"/>
  <c r="L146" i="11"/>
  <c r="J146" i="11"/>
  <c r="I146" i="11"/>
  <c r="H146" i="11"/>
  <c r="G146" i="11"/>
  <c r="M145" i="11"/>
  <c r="L145" i="11"/>
  <c r="J145" i="11"/>
  <c r="I145" i="11"/>
  <c r="H145" i="11"/>
  <c r="G145" i="11"/>
  <c r="M144" i="11"/>
  <c r="L144" i="11"/>
  <c r="J144" i="11"/>
  <c r="I144" i="11"/>
  <c r="H144" i="11"/>
  <c r="G144" i="11"/>
  <c r="M143" i="11"/>
  <c r="L143" i="11"/>
  <c r="J143" i="11"/>
  <c r="I143" i="11"/>
  <c r="H143" i="11"/>
  <c r="G143" i="11"/>
  <c r="M142" i="11"/>
  <c r="L142" i="11"/>
  <c r="J142" i="11"/>
  <c r="I142" i="11"/>
  <c r="H142" i="11"/>
  <c r="G142" i="11"/>
  <c r="M141" i="11"/>
  <c r="L141" i="11"/>
  <c r="J141" i="11"/>
  <c r="I141" i="11"/>
  <c r="H141" i="11"/>
  <c r="G141" i="11"/>
  <c r="M140" i="11"/>
  <c r="L140" i="11"/>
  <c r="J140" i="11"/>
  <c r="I140" i="11"/>
  <c r="H140" i="11"/>
  <c r="G140" i="11"/>
  <c r="M139" i="11"/>
  <c r="L139" i="11"/>
  <c r="J139" i="11"/>
  <c r="I139" i="11"/>
  <c r="H139" i="11"/>
  <c r="G139" i="11"/>
  <c r="M138" i="11"/>
  <c r="L138" i="11"/>
  <c r="J138" i="11"/>
  <c r="I138" i="11"/>
  <c r="H138" i="11"/>
  <c r="G138" i="11"/>
  <c r="M137" i="11"/>
  <c r="L137" i="11"/>
  <c r="J137" i="11"/>
  <c r="I137" i="11"/>
  <c r="H137" i="11"/>
  <c r="G137" i="11"/>
  <c r="M136" i="11"/>
  <c r="L136" i="11"/>
  <c r="J136" i="11"/>
  <c r="I136" i="11"/>
  <c r="H136" i="11"/>
  <c r="G136" i="11"/>
  <c r="M135" i="11"/>
  <c r="L135" i="11"/>
  <c r="J135" i="11"/>
  <c r="I135" i="11"/>
  <c r="H135" i="11"/>
  <c r="G135" i="11"/>
  <c r="M134" i="11"/>
  <c r="L134" i="11"/>
  <c r="J134" i="11"/>
  <c r="I134" i="11"/>
  <c r="H134" i="11"/>
  <c r="G134" i="11"/>
  <c r="M133" i="11"/>
  <c r="L133" i="11"/>
  <c r="J133" i="11"/>
  <c r="I133" i="11"/>
  <c r="H133" i="11"/>
  <c r="G133" i="11"/>
  <c r="M132" i="11"/>
  <c r="L132" i="11"/>
  <c r="J132" i="11"/>
  <c r="I132" i="11"/>
  <c r="H132" i="11"/>
  <c r="G132" i="11"/>
  <c r="M131" i="11"/>
  <c r="L131" i="11"/>
  <c r="J131" i="11"/>
  <c r="I131" i="11"/>
  <c r="H131" i="11"/>
  <c r="G131" i="11"/>
  <c r="M130" i="11"/>
  <c r="L130" i="11"/>
  <c r="J130" i="11"/>
  <c r="I130" i="11"/>
  <c r="H130" i="11"/>
  <c r="G130" i="11"/>
  <c r="M129" i="11"/>
  <c r="L129" i="11"/>
  <c r="J129" i="11"/>
  <c r="I129" i="11"/>
  <c r="H129" i="11"/>
  <c r="G129" i="11"/>
  <c r="M128" i="11"/>
  <c r="L128" i="11"/>
  <c r="J128" i="11"/>
  <c r="I128" i="11"/>
  <c r="H128" i="11"/>
  <c r="G128" i="11"/>
  <c r="M127" i="11"/>
  <c r="L127" i="11"/>
  <c r="J127" i="11"/>
  <c r="I127" i="11"/>
  <c r="H127" i="11"/>
  <c r="G127" i="11"/>
  <c r="M126" i="11"/>
  <c r="L126" i="11"/>
  <c r="J126" i="11"/>
  <c r="I126" i="11"/>
  <c r="H126" i="11"/>
  <c r="G126" i="11"/>
  <c r="M125" i="11"/>
  <c r="L125" i="11"/>
  <c r="J125" i="11"/>
  <c r="I125" i="11"/>
  <c r="H125" i="11"/>
  <c r="G125" i="11"/>
  <c r="M124" i="11"/>
  <c r="L124" i="11"/>
  <c r="J124" i="11"/>
  <c r="I124" i="11"/>
  <c r="H124" i="11"/>
  <c r="G124" i="11"/>
  <c r="M123" i="11"/>
  <c r="L123" i="11"/>
  <c r="J123" i="11"/>
  <c r="I123" i="11"/>
  <c r="H123" i="11"/>
  <c r="G123" i="11"/>
  <c r="M122" i="11"/>
  <c r="L122" i="11"/>
  <c r="J122" i="11"/>
  <c r="I122" i="11"/>
  <c r="H122" i="11"/>
  <c r="G122" i="11"/>
  <c r="M121" i="11"/>
  <c r="L121" i="11"/>
  <c r="J121" i="11"/>
  <c r="I121" i="11"/>
  <c r="H121" i="11"/>
  <c r="G121" i="11"/>
  <c r="M120" i="11"/>
  <c r="L120" i="11"/>
  <c r="J120" i="11"/>
  <c r="I120" i="11"/>
  <c r="H120" i="11"/>
  <c r="G120" i="11"/>
  <c r="M119" i="11"/>
  <c r="L119" i="11"/>
  <c r="J119" i="11"/>
  <c r="I119" i="11"/>
  <c r="H119" i="11"/>
  <c r="G119" i="11"/>
  <c r="M118" i="11"/>
  <c r="L118" i="11"/>
  <c r="J118" i="11"/>
  <c r="I118" i="11"/>
  <c r="H118" i="11"/>
  <c r="G118" i="11"/>
  <c r="M117" i="11"/>
  <c r="L117" i="11"/>
  <c r="J117" i="11"/>
  <c r="I117" i="11"/>
  <c r="H117" i="11"/>
  <c r="G117" i="11"/>
  <c r="M116" i="11"/>
  <c r="L116" i="11"/>
  <c r="J116" i="11"/>
  <c r="I116" i="11"/>
  <c r="H116" i="11"/>
  <c r="G116" i="11"/>
  <c r="M115" i="11"/>
  <c r="L115" i="11"/>
  <c r="J115" i="11"/>
  <c r="I115" i="11"/>
  <c r="H115" i="11"/>
  <c r="G115" i="11"/>
  <c r="M114" i="11"/>
  <c r="L114" i="11"/>
  <c r="J114" i="11"/>
  <c r="I114" i="11"/>
  <c r="H114" i="11"/>
  <c r="G114" i="11"/>
  <c r="M113" i="11"/>
  <c r="L113" i="11"/>
  <c r="J113" i="11"/>
  <c r="I113" i="11"/>
  <c r="H113" i="11"/>
  <c r="G113" i="11"/>
  <c r="M112" i="11"/>
  <c r="L112" i="11"/>
  <c r="J112" i="11"/>
  <c r="I112" i="11"/>
  <c r="H112" i="11"/>
  <c r="G112" i="11"/>
  <c r="M111" i="11"/>
  <c r="L111" i="11"/>
  <c r="J111" i="11"/>
  <c r="I111" i="11"/>
  <c r="H111" i="11"/>
  <c r="G111" i="11"/>
  <c r="M110" i="11"/>
  <c r="L110" i="11"/>
  <c r="J110" i="11"/>
  <c r="I110" i="11"/>
  <c r="H110" i="11"/>
  <c r="G110" i="11"/>
  <c r="M109" i="11"/>
  <c r="L109" i="11"/>
  <c r="J109" i="11"/>
  <c r="I109" i="11"/>
  <c r="H109" i="11"/>
  <c r="G109" i="11"/>
  <c r="M108" i="11"/>
  <c r="L108" i="11"/>
  <c r="J108" i="11"/>
  <c r="I108" i="11"/>
  <c r="H108" i="11"/>
  <c r="G108" i="11"/>
  <c r="M107" i="11"/>
  <c r="L107" i="11"/>
  <c r="J107" i="11"/>
  <c r="I107" i="11"/>
  <c r="H107" i="11"/>
  <c r="G107" i="11"/>
  <c r="M106" i="11"/>
  <c r="L106" i="11"/>
  <c r="J106" i="11"/>
  <c r="I106" i="11"/>
  <c r="H106" i="11"/>
  <c r="G106" i="11"/>
  <c r="M105" i="11"/>
  <c r="L105" i="11"/>
  <c r="J105" i="11"/>
  <c r="I105" i="11"/>
  <c r="H105" i="11"/>
  <c r="G105" i="11"/>
  <c r="M104" i="11"/>
  <c r="L104" i="11"/>
  <c r="J104" i="11"/>
  <c r="I104" i="11"/>
  <c r="H104" i="11"/>
  <c r="G104" i="11"/>
  <c r="M103" i="11"/>
  <c r="L103" i="11"/>
  <c r="J103" i="11"/>
  <c r="I103" i="11"/>
  <c r="H103" i="11"/>
  <c r="G103" i="11"/>
  <c r="M102" i="11"/>
  <c r="L102" i="11"/>
  <c r="J102" i="11"/>
  <c r="I102" i="11"/>
  <c r="H102" i="11"/>
  <c r="G102" i="11"/>
  <c r="M101" i="11"/>
  <c r="L101" i="11"/>
  <c r="J101" i="11"/>
  <c r="I101" i="11"/>
  <c r="H101" i="11"/>
  <c r="G101" i="11"/>
  <c r="M100" i="11"/>
  <c r="L100" i="11"/>
  <c r="J100" i="11"/>
  <c r="I100" i="11"/>
  <c r="H100" i="11"/>
  <c r="G100" i="11"/>
  <c r="M99" i="11"/>
  <c r="L99" i="11"/>
  <c r="J99" i="11"/>
  <c r="I99" i="11"/>
  <c r="H99" i="11"/>
  <c r="G99" i="11"/>
  <c r="M98" i="11"/>
  <c r="L98" i="11"/>
  <c r="J98" i="11"/>
  <c r="I98" i="11"/>
  <c r="H98" i="11"/>
  <c r="G98" i="11"/>
  <c r="M97" i="11"/>
  <c r="L97" i="11"/>
  <c r="J97" i="11"/>
  <c r="I97" i="11"/>
  <c r="H97" i="11"/>
  <c r="G97" i="11"/>
  <c r="M96" i="11"/>
  <c r="L96" i="11"/>
  <c r="J96" i="11"/>
  <c r="I96" i="11"/>
  <c r="H96" i="11"/>
  <c r="G96" i="11"/>
  <c r="M95" i="11"/>
  <c r="L95" i="11"/>
  <c r="J95" i="11"/>
  <c r="I95" i="11"/>
  <c r="H95" i="11"/>
  <c r="G95" i="11"/>
  <c r="M94" i="11"/>
  <c r="L94" i="11"/>
  <c r="J94" i="11"/>
  <c r="I94" i="11"/>
  <c r="H94" i="11"/>
  <c r="G94" i="11"/>
  <c r="M93" i="11"/>
  <c r="L93" i="11"/>
  <c r="J93" i="11"/>
  <c r="I93" i="11"/>
  <c r="H93" i="11"/>
  <c r="G93" i="11"/>
  <c r="M92" i="11"/>
  <c r="L92" i="11"/>
  <c r="J92" i="11"/>
  <c r="I92" i="11"/>
  <c r="H92" i="11"/>
  <c r="G92" i="11"/>
  <c r="M91" i="11"/>
  <c r="L91" i="11"/>
  <c r="J91" i="11"/>
  <c r="I91" i="11"/>
  <c r="H91" i="11"/>
  <c r="G91" i="11"/>
  <c r="M90" i="11"/>
  <c r="L90" i="11"/>
  <c r="J90" i="11"/>
  <c r="I90" i="11"/>
  <c r="H90" i="11"/>
  <c r="G90" i="11"/>
  <c r="M89" i="11"/>
  <c r="L89" i="11"/>
  <c r="J89" i="11"/>
  <c r="I89" i="11"/>
  <c r="H89" i="11"/>
  <c r="G89" i="11"/>
  <c r="M88" i="11"/>
  <c r="L88" i="11"/>
  <c r="J88" i="11"/>
  <c r="I88" i="11"/>
  <c r="H88" i="11"/>
  <c r="G88" i="11"/>
  <c r="M87" i="11"/>
  <c r="L87" i="11"/>
  <c r="J87" i="11"/>
  <c r="I87" i="11"/>
  <c r="H87" i="11"/>
  <c r="G87" i="11"/>
  <c r="M86" i="11"/>
  <c r="L86" i="11"/>
  <c r="J86" i="11"/>
  <c r="I86" i="11"/>
  <c r="H86" i="11"/>
  <c r="G86" i="11"/>
  <c r="M85" i="11"/>
  <c r="L85" i="11"/>
  <c r="J85" i="11"/>
  <c r="I85" i="11"/>
  <c r="H85" i="11"/>
  <c r="G85" i="11"/>
  <c r="M84" i="11"/>
  <c r="L84" i="11"/>
  <c r="J84" i="11"/>
  <c r="I84" i="11"/>
  <c r="H84" i="11"/>
  <c r="G84" i="11"/>
  <c r="M83" i="11"/>
  <c r="L83" i="11"/>
  <c r="J83" i="11"/>
  <c r="I83" i="11"/>
  <c r="H83" i="11"/>
  <c r="G83" i="11"/>
  <c r="M82" i="11"/>
  <c r="L82" i="11"/>
  <c r="J82" i="11"/>
  <c r="I82" i="11"/>
  <c r="H82" i="11"/>
  <c r="G82" i="11"/>
  <c r="M81" i="11"/>
  <c r="L81" i="11"/>
  <c r="J81" i="11"/>
  <c r="I81" i="11"/>
  <c r="H81" i="11"/>
  <c r="G81" i="11"/>
  <c r="M80" i="11"/>
  <c r="L80" i="11"/>
  <c r="J80" i="11"/>
  <c r="I80" i="11"/>
  <c r="H80" i="11"/>
  <c r="G80" i="11"/>
  <c r="M79" i="11"/>
  <c r="L79" i="11"/>
  <c r="J79" i="11"/>
  <c r="I79" i="11"/>
  <c r="H79" i="11"/>
  <c r="G79" i="11"/>
  <c r="M78" i="11"/>
  <c r="L78" i="11"/>
  <c r="J78" i="11"/>
  <c r="I78" i="11"/>
  <c r="H78" i="11"/>
  <c r="G78" i="11"/>
  <c r="M77" i="11"/>
  <c r="L77" i="11"/>
  <c r="J77" i="11"/>
  <c r="I77" i="11"/>
  <c r="H77" i="11"/>
  <c r="G77" i="11"/>
  <c r="M76" i="11"/>
  <c r="L76" i="11"/>
  <c r="J76" i="11"/>
  <c r="I76" i="11"/>
  <c r="H76" i="11"/>
  <c r="G76" i="11"/>
  <c r="M75" i="11"/>
  <c r="L75" i="11"/>
  <c r="J75" i="11"/>
  <c r="I75" i="11"/>
  <c r="H75" i="11"/>
  <c r="G75" i="11"/>
  <c r="M74" i="11"/>
  <c r="L74" i="11"/>
  <c r="J74" i="11"/>
  <c r="I74" i="11"/>
  <c r="H74" i="11"/>
  <c r="G74" i="11"/>
  <c r="M73" i="11"/>
  <c r="L73" i="11"/>
  <c r="J73" i="11"/>
  <c r="I73" i="11"/>
  <c r="H73" i="11"/>
  <c r="G73" i="11"/>
  <c r="M72" i="11"/>
  <c r="L72" i="11"/>
  <c r="J72" i="11"/>
  <c r="I72" i="11"/>
  <c r="H72" i="11"/>
  <c r="G72" i="11"/>
  <c r="M71" i="11"/>
  <c r="L71" i="11"/>
  <c r="J71" i="11"/>
  <c r="I71" i="11"/>
  <c r="H71" i="11"/>
  <c r="G71" i="11"/>
  <c r="M70" i="11"/>
  <c r="L70" i="11"/>
  <c r="J70" i="11"/>
  <c r="I70" i="11"/>
  <c r="H70" i="11"/>
  <c r="G70" i="11"/>
  <c r="M69" i="11"/>
  <c r="L69" i="11"/>
  <c r="J69" i="11"/>
  <c r="I69" i="11"/>
  <c r="H69" i="11"/>
  <c r="G69" i="11"/>
  <c r="M68" i="11"/>
  <c r="L68" i="11"/>
  <c r="J68" i="11"/>
  <c r="I68" i="11"/>
  <c r="H68" i="11"/>
  <c r="G68" i="11"/>
  <c r="M67" i="11"/>
  <c r="L67" i="11"/>
  <c r="J67" i="11"/>
  <c r="I67" i="11"/>
  <c r="H67" i="11"/>
  <c r="G67" i="11"/>
  <c r="M66" i="11"/>
  <c r="L66" i="11"/>
  <c r="J66" i="11"/>
  <c r="I66" i="11"/>
  <c r="H66" i="11"/>
  <c r="G66" i="11"/>
  <c r="M65" i="11"/>
  <c r="L65" i="11"/>
  <c r="J65" i="11"/>
  <c r="I65" i="11"/>
  <c r="H65" i="11"/>
  <c r="G65" i="11"/>
  <c r="M64" i="11"/>
  <c r="L64" i="11"/>
  <c r="J64" i="11"/>
  <c r="I64" i="11"/>
  <c r="H64" i="11"/>
  <c r="G64" i="11"/>
  <c r="M63" i="11"/>
  <c r="L63" i="11"/>
  <c r="J63" i="11"/>
  <c r="I63" i="11"/>
  <c r="H63" i="11"/>
  <c r="G63" i="11"/>
  <c r="M62" i="11"/>
  <c r="L62" i="11"/>
  <c r="J62" i="11"/>
  <c r="I62" i="11"/>
  <c r="H62" i="11"/>
  <c r="G62" i="11"/>
  <c r="M61" i="11"/>
  <c r="L61" i="11"/>
  <c r="J61" i="11"/>
  <c r="I61" i="11"/>
  <c r="H61" i="11"/>
  <c r="G61" i="11"/>
  <c r="M60" i="11"/>
  <c r="L60" i="11"/>
  <c r="J60" i="11"/>
  <c r="I60" i="11"/>
  <c r="H60" i="11"/>
  <c r="G60" i="11"/>
  <c r="M59" i="11"/>
  <c r="L59" i="11"/>
  <c r="J59" i="11"/>
  <c r="I59" i="11"/>
  <c r="H59" i="11"/>
  <c r="G59" i="11"/>
  <c r="M58" i="11"/>
  <c r="L58" i="11"/>
  <c r="J58" i="11"/>
  <c r="I58" i="11"/>
  <c r="H58" i="11"/>
  <c r="G58" i="11"/>
  <c r="M57" i="11"/>
  <c r="L57" i="11"/>
  <c r="J57" i="11"/>
  <c r="I57" i="11"/>
  <c r="H57" i="11"/>
  <c r="G57" i="11"/>
  <c r="M56" i="11"/>
  <c r="L56" i="11"/>
  <c r="J56" i="11"/>
  <c r="I56" i="11"/>
  <c r="H56" i="11"/>
  <c r="G56" i="11"/>
  <c r="M55" i="11"/>
  <c r="L55" i="11"/>
  <c r="J55" i="11"/>
  <c r="I55" i="11"/>
  <c r="H55" i="11"/>
  <c r="G55" i="11"/>
  <c r="M54" i="11"/>
  <c r="L54" i="11"/>
  <c r="J54" i="11"/>
  <c r="I54" i="11"/>
  <c r="H54" i="11"/>
  <c r="G54" i="11"/>
  <c r="M53" i="11"/>
  <c r="L53" i="11"/>
  <c r="J53" i="11"/>
  <c r="I53" i="11"/>
  <c r="H53" i="11"/>
  <c r="G53" i="11"/>
  <c r="M52" i="11"/>
  <c r="L52" i="11"/>
  <c r="J52" i="11"/>
  <c r="I52" i="11"/>
  <c r="H52" i="11"/>
  <c r="G52" i="11"/>
  <c r="M51" i="11"/>
  <c r="L51" i="11"/>
  <c r="J51" i="11"/>
  <c r="I51" i="11"/>
  <c r="H51" i="11"/>
  <c r="G51" i="11"/>
  <c r="M50" i="11"/>
  <c r="L50" i="11"/>
  <c r="J50" i="11"/>
  <c r="I50" i="11"/>
  <c r="H50" i="11"/>
  <c r="G50" i="11"/>
  <c r="M49" i="11"/>
  <c r="L49" i="11"/>
  <c r="J49" i="11"/>
  <c r="I49" i="11"/>
  <c r="H49" i="11"/>
  <c r="G49" i="11"/>
  <c r="M48" i="11"/>
  <c r="L48" i="11"/>
  <c r="J48" i="11"/>
  <c r="I48" i="11"/>
  <c r="H48" i="11"/>
  <c r="G48" i="11"/>
  <c r="M47" i="11"/>
  <c r="L47" i="11"/>
  <c r="J47" i="11"/>
  <c r="I47" i="11"/>
  <c r="H47" i="11"/>
  <c r="G47" i="11"/>
  <c r="M46" i="11"/>
  <c r="L46" i="11"/>
  <c r="J46" i="11"/>
  <c r="I46" i="11"/>
  <c r="H46" i="11"/>
  <c r="G46" i="11"/>
  <c r="M45" i="11"/>
  <c r="L45" i="11"/>
  <c r="J45" i="11"/>
  <c r="I45" i="11"/>
  <c r="H45" i="11"/>
  <c r="G45" i="11"/>
  <c r="M44" i="11"/>
  <c r="L44" i="11"/>
  <c r="J44" i="11"/>
  <c r="I44" i="11"/>
  <c r="H44" i="11"/>
  <c r="G44" i="11"/>
  <c r="M43" i="11"/>
  <c r="L43" i="11"/>
  <c r="J43" i="11"/>
  <c r="I43" i="11"/>
  <c r="H43" i="11"/>
  <c r="G43" i="11"/>
  <c r="M42" i="11"/>
  <c r="L42" i="11"/>
  <c r="J42" i="11"/>
  <c r="I42" i="11"/>
  <c r="H42" i="11"/>
  <c r="G42" i="11"/>
  <c r="M41" i="11"/>
  <c r="L41" i="11"/>
  <c r="J41" i="11"/>
  <c r="I41" i="11"/>
  <c r="H41" i="11"/>
  <c r="G41" i="11"/>
  <c r="M40" i="11"/>
  <c r="L40" i="11"/>
  <c r="J40" i="11"/>
  <c r="I40" i="11"/>
  <c r="H40" i="11"/>
  <c r="G40" i="11"/>
  <c r="M39" i="11"/>
  <c r="L39" i="11"/>
  <c r="J39" i="11"/>
  <c r="I39" i="11"/>
  <c r="H39" i="11"/>
  <c r="G39" i="11"/>
  <c r="M38" i="11"/>
  <c r="L38" i="11"/>
  <c r="J38" i="11"/>
  <c r="I38" i="11"/>
  <c r="H38" i="11"/>
  <c r="G38" i="11"/>
  <c r="M37" i="11"/>
  <c r="L37" i="11"/>
  <c r="J37" i="11"/>
  <c r="I37" i="11"/>
  <c r="H37" i="11"/>
  <c r="G37" i="11"/>
  <c r="M36" i="11"/>
  <c r="L36" i="11"/>
  <c r="J36" i="11"/>
  <c r="I36" i="11"/>
  <c r="H36" i="11"/>
  <c r="G36" i="11"/>
  <c r="M35" i="11"/>
  <c r="L35" i="11"/>
  <c r="J35" i="11"/>
  <c r="I35" i="11"/>
  <c r="H35" i="11"/>
  <c r="G35" i="11"/>
  <c r="M34" i="11"/>
  <c r="L34" i="11"/>
  <c r="J34" i="11"/>
  <c r="I34" i="11"/>
  <c r="H34" i="11"/>
  <c r="G34" i="11"/>
  <c r="M33" i="11"/>
  <c r="L33" i="11"/>
  <c r="J33" i="11"/>
  <c r="I33" i="11"/>
  <c r="H33" i="11"/>
  <c r="G33" i="11"/>
  <c r="M32" i="11"/>
  <c r="L32" i="11"/>
  <c r="J32" i="11"/>
  <c r="I32" i="11"/>
  <c r="H32" i="11"/>
  <c r="G32" i="11"/>
  <c r="M31" i="11"/>
  <c r="L31" i="11"/>
  <c r="J31" i="11"/>
  <c r="I31" i="11"/>
  <c r="H31" i="11"/>
  <c r="G31" i="11"/>
  <c r="M30" i="11"/>
  <c r="L30" i="11"/>
  <c r="J30" i="11"/>
  <c r="I30" i="11"/>
  <c r="H30" i="11"/>
  <c r="G30" i="11"/>
  <c r="M29" i="11"/>
  <c r="L29" i="11"/>
  <c r="J29" i="11"/>
  <c r="I29" i="11"/>
  <c r="H29" i="11"/>
  <c r="G29" i="11"/>
  <c r="M28" i="11"/>
  <c r="L28" i="11"/>
  <c r="J28" i="11"/>
  <c r="I28" i="11"/>
  <c r="H28" i="11"/>
  <c r="G28" i="11"/>
  <c r="M27" i="11"/>
  <c r="L27" i="11"/>
  <c r="J27" i="11"/>
  <c r="I27" i="11"/>
  <c r="H27" i="11"/>
  <c r="G27" i="11"/>
  <c r="M26" i="11"/>
  <c r="L26" i="11"/>
  <c r="J26" i="11"/>
  <c r="I26" i="11"/>
  <c r="H26" i="11"/>
  <c r="G26" i="11"/>
  <c r="M25" i="11"/>
  <c r="L25" i="11"/>
  <c r="J25" i="11"/>
  <c r="I25" i="11"/>
  <c r="H25" i="11"/>
  <c r="G25" i="11"/>
  <c r="M24" i="11"/>
  <c r="L24" i="11"/>
  <c r="J24" i="11"/>
  <c r="I24" i="11"/>
  <c r="H24" i="11"/>
  <c r="G24" i="11"/>
  <c r="M23" i="11"/>
  <c r="L23" i="11"/>
  <c r="J23" i="11"/>
  <c r="I23" i="11"/>
  <c r="H23" i="11"/>
  <c r="G23" i="11"/>
  <c r="M22" i="11"/>
  <c r="L22" i="11"/>
  <c r="J22" i="11"/>
  <c r="I22" i="11"/>
  <c r="H22" i="11"/>
  <c r="G22" i="11"/>
  <c r="M21" i="11"/>
  <c r="L21" i="11"/>
  <c r="J21" i="11"/>
  <c r="I21" i="11"/>
  <c r="H21" i="11"/>
  <c r="G21" i="11"/>
  <c r="M20" i="11"/>
  <c r="L20" i="11"/>
  <c r="J20" i="11"/>
  <c r="I20" i="11"/>
  <c r="H20" i="11"/>
  <c r="G20" i="11"/>
  <c r="M19" i="11"/>
  <c r="L19" i="11"/>
  <c r="J19" i="11"/>
  <c r="I19" i="11"/>
  <c r="H19" i="11"/>
  <c r="G19" i="11"/>
  <c r="M18" i="11"/>
  <c r="L18" i="11"/>
  <c r="J18" i="11"/>
  <c r="I18" i="11"/>
  <c r="H18" i="11"/>
  <c r="G18" i="11"/>
  <c r="M17" i="11"/>
  <c r="L17" i="11"/>
  <c r="J17" i="11"/>
  <c r="I17" i="11"/>
  <c r="H17" i="11"/>
  <c r="G17" i="11"/>
  <c r="M16" i="11"/>
  <c r="L16" i="11"/>
  <c r="J16" i="11"/>
  <c r="I16" i="11"/>
  <c r="H16" i="11"/>
  <c r="G16" i="11"/>
  <c r="M15" i="11"/>
  <c r="L15" i="11"/>
  <c r="J15" i="11"/>
  <c r="I15" i="11"/>
  <c r="G15" i="11"/>
  <c r="W1201" i="4"/>
  <c r="W1200" i="4"/>
  <c r="W1199" i="4"/>
  <c r="W1198" i="4"/>
  <c r="W1197" i="4"/>
  <c r="W1196" i="4"/>
  <c r="W1195" i="4"/>
  <c r="W1194" i="4"/>
  <c r="W1193" i="4"/>
  <c r="W1192" i="4"/>
  <c r="W1191" i="4"/>
  <c r="W1190" i="4"/>
  <c r="W1189" i="4"/>
  <c r="W1188" i="4"/>
  <c r="W1187" i="4"/>
  <c r="W1186" i="4"/>
  <c r="W1185" i="4"/>
  <c r="W1184" i="4"/>
  <c r="W1183" i="4"/>
  <c r="W1182" i="4"/>
  <c r="W1181" i="4"/>
  <c r="W1180" i="4"/>
  <c r="W1179" i="4"/>
  <c r="W1178" i="4"/>
  <c r="W1177" i="4"/>
  <c r="W1176" i="4"/>
  <c r="W1175" i="4"/>
  <c r="W1174" i="4"/>
  <c r="W1173" i="4"/>
  <c r="W1172" i="4"/>
  <c r="W1171" i="4"/>
  <c r="W1170" i="4"/>
  <c r="W1169" i="4"/>
  <c r="W1168" i="4"/>
  <c r="W1167" i="4"/>
  <c r="W1166" i="4"/>
  <c r="W1165" i="4"/>
  <c r="W1164" i="4"/>
  <c r="W1163" i="4"/>
  <c r="W1162" i="4"/>
  <c r="W1161" i="4"/>
  <c r="W1160" i="4"/>
  <c r="W1159" i="4"/>
  <c r="W1158" i="4"/>
  <c r="W1157" i="4"/>
  <c r="W1156" i="4"/>
  <c r="W1155" i="4"/>
  <c r="W1154" i="4"/>
  <c r="W1153" i="4"/>
  <c r="W1152" i="4"/>
  <c r="W1151" i="4"/>
  <c r="W1150" i="4"/>
  <c r="W1149" i="4"/>
  <c r="W1148" i="4"/>
  <c r="W1147" i="4"/>
  <c r="W1146" i="4"/>
  <c r="W1145" i="4"/>
  <c r="W1144" i="4"/>
  <c r="W1143" i="4"/>
  <c r="W1142" i="4"/>
  <c r="W1141" i="4"/>
  <c r="W1140" i="4"/>
  <c r="W1139" i="4"/>
  <c r="W1138" i="4"/>
  <c r="W1137" i="4"/>
  <c r="W1136" i="4"/>
  <c r="W1135" i="4"/>
  <c r="W1134" i="4"/>
  <c r="W1133" i="4"/>
  <c r="W1132" i="4"/>
  <c r="W1131" i="4"/>
  <c r="W1130" i="4"/>
  <c r="W1129" i="4"/>
  <c r="W1128" i="4"/>
  <c r="W1127" i="4"/>
  <c r="W1126" i="4"/>
  <c r="W1125" i="4"/>
  <c r="W1124" i="4"/>
  <c r="W1123" i="4"/>
  <c r="W1122" i="4"/>
  <c r="W1121" i="4"/>
  <c r="W1120" i="4"/>
  <c r="W1119" i="4"/>
  <c r="W1118" i="4"/>
  <c r="W1117" i="4"/>
  <c r="W1116" i="4"/>
  <c r="W1115" i="4"/>
  <c r="W1114" i="4"/>
  <c r="W1113" i="4"/>
  <c r="W1112" i="4"/>
  <c r="W1111" i="4"/>
  <c r="W1110" i="4"/>
  <c r="W1109" i="4"/>
  <c r="W1108" i="4"/>
  <c r="W1107" i="4"/>
  <c r="W1106" i="4"/>
  <c r="W1105" i="4"/>
  <c r="W1104" i="4"/>
  <c r="W1103" i="4"/>
  <c r="W1102" i="4"/>
  <c r="W1101" i="4"/>
  <c r="W1100" i="4"/>
  <c r="W1099" i="4"/>
  <c r="W1098" i="4"/>
  <c r="W1097" i="4"/>
  <c r="W1096" i="4"/>
  <c r="W1095" i="4"/>
  <c r="W1094" i="4"/>
  <c r="W1093" i="4"/>
  <c r="W1092" i="4"/>
  <c r="W1091" i="4"/>
  <c r="W1090" i="4"/>
  <c r="W1089" i="4"/>
  <c r="W1088" i="4"/>
  <c r="W1087" i="4"/>
  <c r="W1086" i="4"/>
  <c r="W1085" i="4"/>
  <c r="W1084" i="4"/>
  <c r="W1083" i="4"/>
  <c r="W1082" i="4"/>
  <c r="W1081" i="4"/>
  <c r="W1080" i="4"/>
  <c r="W1079" i="4"/>
  <c r="W1078" i="4"/>
  <c r="W1077" i="4"/>
  <c r="W1076" i="4"/>
  <c r="W1075" i="4"/>
  <c r="W1074" i="4"/>
  <c r="W1073" i="4"/>
  <c r="W1072" i="4"/>
  <c r="W1071" i="4"/>
  <c r="W1070" i="4"/>
  <c r="W1069" i="4"/>
  <c r="W1068" i="4"/>
  <c r="W1067" i="4"/>
  <c r="W1066" i="4"/>
  <c r="W1065" i="4"/>
  <c r="W1064" i="4"/>
  <c r="W1063" i="4"/>
  <c r="W1062" i="4"/>
  <c r="W1061" i="4"/>
  <c r="W1060" i="4"/>
  <c r="W1059" i="4"/>
  <c r="W1058" i="4"/>
  <c r="W1057" i="4"/>
  <c r="W1056" i="4"/>
  <c r="W1055" i="4"/>
  <c r="W1054" i="4"/>
  <c r="W1053" i="4"/>
  <c r="W1052" i="4"/>
  <c r="W1051" i="4"/>
  <c r="W1050" i="4"/>
  <c r="W1049" i="4"/>
  <c r="W1048" i="4"/>
  <c r="W1047" i="4"/>
  <c r="W1046" i="4"/>
  <c r="W1045" i="4"/>
  <c r="W1044" i="4"/>
  <c r="W1043" i="4"/>
  <c r="W1042" i="4"/>
  <c r="W1041" i="4"/>
  <c r="W1040" i="4"/>
  <c r="W1039" i="4"/>
  <c r="W1038" i="4"/>
  <c r="W1037" i="4"/>
  <c r="W1036" i="4"/>
  <c r="W1035" i="4"/>
  <c r="W1034" i="4"/>
  <c r="W1033" i="4"/>
  <c r="W1032" i="4"/>
  <c r="W1031" i="4"/>
  <c r="W1030" i="4"/>
  <c r="W1029" i="4"/>
  <c r="W1028" i="4"/>
  <c r="W1027" i="4"/>
  <c r="W1026" i="4"/>
  <c r="W1025" i="4"/>
  <c r="W1024" i="4"/>
  <c r="W1023" i="4"/>
  <c r="W1022" i="4"/>
  <c r="W1021" i="4"/>
  <c r="W1020" i="4"/>
  <c r="W1019" i="4"/>
  <c r="W1018" i="4"/>
  <c r="W1017" i="4"/>
  <c r="W1016" i="4"/>
  <c r="W1015" i="4"/>
  <c r="W1014" i="4"/>
  <c r="W1013" i="4"/>
  <c r="W1012" i="4"/>
  <c r="W1011" i="4"/>
  <c r="W1010" i="4"/>
  <c r="W1009" i="4"/>
  <c r="W1008" i="4"/>
  <c r="W1007" i="4"/>
  <c r="W1006" i="4"/>
  <c r="W1005" i="4"/>
  <c r="W1004" i="4"/>
  <c r="W1003" i="4"/>
  <c r="W1002" i="4"/>
  <c r="W1001" i="4"/>
  <c r="W1000" i="4"/>
  <c r="W999" i="4"/>
  <c r="W998" i="4"/>
  <c r="W997" i="4"/>
  <c r="W996" i="4"/>
  <c r="W995" i="4"/>
  <c r="W994" i="4"/>
  <c r="W993" i="4"/>
  <c r="W992" i="4"/>
  <c r="W991" i="4"/>
  <c r="W990" i="4"/>
  <c r="W989" i="4"/>
  <c r="W988" i="4"/>
  <c r="W987" i="4"/>
  <c r="W986" i="4"/>
  <c r="W985" i="4"/>
  <c r="W984" i="4"/>
  <c r="W983" i="4"/>
  <c r="W982" i="4"/>
  <c r="W981" i="4"/>
  <c r="W980" i="4"/>
  <c r="W979" i="4"/>
  <c r="W978" i="4"/>
  <c r="W977" i="4"/>
  <c r="W976" i="4"/>
  <c r="W975" i="4"/>
  <c r="W974" i="4"/>
  <c r="W973" i="4"/>
  <c r="W972" i="4"/>
  <c r="W971" i="4"/>
  <c r="W970" i="4"/>
  <c r="W969" i="4"/>
  <c r="W968" i="4"/>
  <c r="W967" i="4"/>
  <c r="W966" i="4"/>
  <c r="W965" i="4"/>
  <c r="W964" i="4"/>
  <c r="W963" i="4"/>
  <c r="W962" i="4"/>
  <c r="W961" i="4"/>
  <c r="W960" i="4"/>
  <c r="W959" i="4"/>
  <c r="W958" i="4"/>
  <c r="W957" i="4"/>
  <c r="W956" i="4"/>
  <c r="W955" i="4"/>
  <c r="W954" i="4"/>
  <c r="W953" i="4"/>
  <c r="W952" i="4"/>
  <c r="W951" i="4"/>
  <c r="W950" i="4"/>
  <c r="W949" i="4"/>
  <c r="W948" i="4"/>
  <c r="W947" i="4"/>
  <c r="W946" i="4"/>
  <c r="W945" i="4"/>
  <c r="W944" i="4"/>
  <c r="W943" i="4"/>
  <c r="W942" i="4"/>
  <c r="W941" i="4"/>
  <c r="W940" i="4"/>
  <c r="W939" i="4"/>
  <c r="W938" i="4"/>
  <c r="W937" i="4"/>
  <c r="W936" i="4"/>
  <c r="W935" i="4"/>
  <c r="W934" i="4"/>
  <c r="W933" i="4"/>
  <c r="W932" i="4"/>
  <c r="W931" i="4"/>
  <c r="W930" i="4"/>
  <c r="W929" i="4"/>
  <c r="W928" i="4"/>
  <c r="W927" i="4"/>
  <c r="W926" i="4"/>
  <c r="W925" i="4"/>
  <c r="W924" i="4"/>
  <c r="W923" i="4"/>
  <c r="W922" i="4"/>
  <c r="W921" i="4"/>
  <c r="W920" i="4"/>
  <c r="W919" i="4"/>
  <c r="W918" i="4"/>
  <c r="W917" i="4"/>
  <c r="W916" i="4"/>
  <c r="W915" i="4"/>
  <c r="W914" i="4"/>
  <c r="W913" i="4"/>
  <c r="W912" i="4"/>
  <c r="W911" i="4"/>
  <c r="W910" i="4"/>
  <c r="W909" i="4"/>
  <c r="W908" i="4"/>
  <c r="W907" i="4"/>
  <c r="W906" i="4"/>
  <c r="W905" i="4"/>
  <c r="W904" i="4"/>
  <c r="W903" i="4"/>
  <c r="W902" i="4"/>
  <c r="DE323" i="1"/>
  <c r="Y901" i="4"/>
  <c r="DD323" i="1"/>
  <c r="X901" i="4"/>
  <c r="W901" i="4"/>
  <c r="DB323" i="1"/>
  <c r="V901" i="4"/>
  <c r="DA323" i="1"/>
  <c r="U901" i="4"/>
  <c r="T901" i="4"/>
  <c r="CY323" i="1"/>
  <c r="S901" i="4"/>
  <c r="DE322" i="1"/>
  <c r="Y900" i="4"/>
  <c r="DD322" i="1"/>
  <c r="X900" i="4"/>
  <c r="W900" i="4"/>
  <c r="DB322" i="1"/>
  <c r="V900" i="4"/>
  <c r="DA322" i="1"/>
  <c r="U900" i="4"/>
  <c r="T900" i="4"/>
  <c r="CY322" i="1"/>
  <c r="S900" i="4"/>
  <c r="DE321" i="1"/>
  <c r="Y899" i="4"/>
  <c r="DD321" i="1"/>
  <c r="X899" i="4"/>
  <c r="W899" i="4"/>
  <c r="DB321" i="1"/>
  <c r="V899" i="4"/>
  <c r="DA321" i="1"/>
  <c r="U899" i="4"/>
  <c r="T899" i="4"/>
  <c r="CY321" i="1"/>
  <c r="S899" i="4"/>
  <c r="DE320" i="1"/>
  <c r="Y898" i="4"/>
  <c r="DD320" i="1"/>
  <c r="X898" i="4"/>
  <c r="W898" i="4"/>
  <c r="DB320" i="1"/>
  <c r="V898" i="4"/>
  <c r="DA320" i="1"/>
  <c r="U898" i="4"/>
  <c r="T898" i="4"/>
  <c r="CY320" i="1"/>
  <c r="S898" i="4"/>
  <c r="DE319" i="1"/>
  <c r="Y897" i="4"/>
  <c r="DD319" i="1"/>
  <c r="X897" i="4"/>
  <c r="W897" i="4"/>
  <c r="DB319" i="1"/>
  <c r="V897" i="4"/>
  <c r="DA319" i="1"/>
  <c r="U897" i="4"/>
  <c r="T897" i="4"/>
  <c r="CY319" i="1"/>
  <c r="S897" i="4"/>
  <c r="DE318" i="1"/>
  <c r="Y896" i="4"/>
  <c r="DD318" i="1"/>
  <c r="X896" i="4"/>
  <c r="W896" i="4"/>
  <c r="DB318" i="1"/>
  <c r="V896" i="4"/>
  <c r="DA318" i="1"/>
  <c r="U896" i="4"/>
  <c r="T896" i="4"/>
  <c r="CY318" i="1"/>
  <c r="S896" i="4"/>
  <c r="DE317" i="1"/>
  <c r="Y895" i="4"/>
  <c r="DD317" i="1"/>
  <c r="X895" i="4"/>
  <c r="W895" i="4"/>
  <c r="DB317" i="1"/>
  <c r="V895" i="4"/>
  <c r="DA317" i="1"/>
  <c r="U895" i="4"/>
  <c r="T895" i="4"/>
  <c r="CY317" i="1"/>
  <c r="S895" i="4"/>
  <c r="DE316" i="1"/>
  <c r="Y894" i="4"/>
  <c r="DD316" i="1"/>
  <c r="X894" i="4"/>
  <c r="W894" i="4"/>
  <c r="DB316" i="1"/>
  <c r="V894" i="4"/>
  <c r="DA316" i="1"/>
  <c r="U894" i="4"/>
  <c r="T894" i="4"/>
  <c r="CY316" i="1"/>
  <c r="S894" i="4"/>
  <c r="DE315" i="1"/>
  <c r="Y893" i="4"/>
  <c r="DD315" i="1"/>
  <c r="X893" i="4"/>
  <c r="W893" i="4"/>
  <c r="DB315" i="1"/>
  <c r="V893" i="4"/>
  <c r="DA315" i="1"/>
  <c r="U893" i="4"/>
  <c r="T893" i="4"/>
  <c r="CY315" i="1"/>
  <c r="S893" i="4"/>
  <c r="DE314" i="1"/>
  <c r="Y892" i="4"/>
  <c r="DD314" i="1"/>
  <c r="X892" i="4"/>
  <c r="W892" i="4"/>
  <c r="DB314" i="1"/>
  <c r="V892" i="4"/>
  <c r="DA314" i="1"/>
  <c r="U892" i="4"/>
  <c r="T892" i="4"/>
  <c r="CY314" i="1"/>
  <c r="S892" i="4"/>
  <c r="DE313" i="1"/>
  <c r="Y891" i="4"/>
  <c r="DD313" i="1"/>
  <c r="X891" i="4"/>
  <c r="W891" i="4"/>
  <c r="DB313" i="1"/>
  <c r="V891" i="4"/>
  <c r="DA313" i="1"/>
  <c r="U891" i="4"/>
  <c r="T891" i="4"/>
  <c r="CY313" i="1"/>
  <c r="S891" i="4"/>
  <c r="DE312" i="1"/>
  <c r="Y890" i="4"/>
  <c r="DD312" i="1"/>
  <c r="X890" i="4"/>
  <c r="W890" i="4"/>
  <c r="DB312" i="1"/>
  <c r="V890" i="4"/>
  <c r="DA312" i="1"/>
  <c r="U890" i="4"/>
  <c r="T890" i="4"/>
  <c r="CY312" i="1"/>
  <c r="S890" i="4"/>
  <c r="DE311" i="1"/>
  <c r="Y889" i="4"/>
  <c r="DD311" i="1"/>
  <c r="X889" i="4"/>
  <c r="W889" i="4"/>
  <c r="DB311" i="1"/>
  <c r="V889" i="4"/>
  <c r="DA311" i="1"/>
  <c r="U889" i="4"/>
  <c r="T889" i="4"/>
  <c r="CY311" i="1"/>
  <c r="S889" i="4"/>
  <c r="DE310" i="1"/>
  <c r="Y888" i="4"/>
  <c r="DD310" i="1"/>
  <c r="X888" i="4"/>
  <c r="W888" i="4"/>
  <c r="DB310" i="1"/>
  <c r="V888" i="4"/>
  <c r="DA310" i="1"/>
  <c r="U888" i="4"/>
  <c r="T888" i="4"/>
  <c r="CY310" i="1"/>
  <c r="S888" i="4"/>
  <c r="DE309" i="1"/>
  <c r="Y887" i="4"/>
  <c r="DD309" i="1"/>
  <c r="X887" i="4"/>
  <c r="W887" i="4"/>
  <c r="DB309" i="1"/>
  <c r="V887" i="4"/>
  <c r="DA309" i="1"/>
  <c r="U887" i="4"/>
  <c r="T887" i="4"/>
  <c r="CY309" i="1"/>
  <c r="S887" i="4"/>
  <c r="DE308" i="1"/>
  <c r="Y886" i="4"/>
  <c r="DD308" i="1"/>
  <c r="X886" i="4"/>
  <c r="W886" i="4"/>
  <c r="DB308" i="1"/>
  <c r="V886" i="4"/>
  <c r="DA308" i="1"/>
  <c r="U886" i="4"/>
  <c r="T886" i="4"/>
  <c r="CY308" i="1"/>
  <c r="S886" i="4"/>
  <c r="DE307" i="1"/>
  <c r="Y885" i="4"/>
  <c r="DD307" i="1"/>
  <c r="X885" i="4"/>
  <c r="W885" i="4"/>
  <c r="DB307" i="1"/>
  <c r="V885" i="4"/>
  <c r="DA307" i="1"/>
  <c r="U885" i="4"/>
  <c r="T885" i="4"/>
  <c r="CY307" i="1"/>
  <c r="S885" i="4"/>
  <c r="DE306" i="1"/>
  <c r="Y884" i="4"/>
  <c r="DD306" i="1"/>
  <c r="X884" i="4"/>
  <c r="W884" i="4"/>
  <c r="DB306" i="1"/>
  <c r="V884" i="4"/>
  <c r="DA306" i="1"/>
  <c r="U884" i="4"/>
  <c r="T884" i="4"/>
  <c r="CY306" i="1"/>
  <c r="S884" i="4"/>
  <c r="DE305" i="1"/>
  <c r="Y883" i="4"/>
  <c r="DD305" i="1"/>
  <c r="X883" i="4"/>
  <c r="W883" i="4"/>
  <c r="DB305" i="1"/>
  <c r="V883" i="4"/>
  <c r="DA305" i="1"/>
  <c r="U883" i="4"/>
  <c r="T883" i="4"/>
  <c r="CY305" i="1"/>
  <c r="S883" i="4"/>
  <c r="DE304" i="1"/>
  <c r="Y882" i="4"/>
  <c r="DD304" i="1"/>
  <c r="X882" i="4"/>
  <c r="W882" i="4"/>
  <c r="DB304" i="1"/>
  <c r="V882" i="4"/>
  <c r="DA304" i="1"/>
  <c r="U882" i="4"/>
  <c r="T882" i="4"/>
  <c r="CY304" i="1"/>
  <c r="S882" i="4"/>
  <c r="DE303" i="1"/>
  <c r="Y881" i="4"/>
  <c r="DD303" i="1"/>
  <c r="X881" i="4"/>
  <c r="W881" i="4"/>
  <c r="DB303" i="1"/>
  <c r="V881" i="4"/>
  <c r="DA303" i="1"/>
  <c r="U881" i="4"/>
  <c r="T881" i="4"/>
  <c r="CY303" i="1"/>
  <c r="S881" i="4"/>
  <c r="DE302" i="1"/>
  <c r="Y880" i="4"/>
  <c r="DD302" i="1"/>
  <c r="X880" i="4"/>
  <c r="W880" i="4"/>
  <c r="DB302" i="1"/>
  <c r="V880" i="4"/>
  <c r="DA302" i="1"/>
  <c r="U880" i="4"/>
  <c r="T880" i="4"/>
  <c r="CY302" i="1"/>
  <c r="S880" i="4"/>
  <c r="DE301" i="1"/>
  <c r="Y879" i="4"/>
  <c r="DD301" i="1"/>
  <c r="X879" i="4"/>
  <c r="W879" i="4"/>
  <c r="DB301" i="1"/>
  <c r="V879" i="4"/>
  <c r="DA301" i="1"/>
  <c r="U879" i="4"/>
  <c r="T879" i="4"/>
  <c r="CY301" i="1"/>
  <c r="S879" i="4"/>
  <c r="DE300" i="1"/>
  <c r="Y878" i="4"/>
  <c r="DD300" i="1"/>
  <c r="X878" i="4"/>
  <c r="W878" i="4"/>
  <c r="DB300" i="1"/>
  <c r="V878" i="4"/>
  <c r="DA300" i="1"/>
  <c r="U878" i="4"/>
  <c r="T878" i="4"/>
  <c r="CY300" i="1"/>
  <c r="S878" i="4"/>
  <c r="DE299" i="1"/>
  <c r="Y877" i="4"/>
  <c r="DD299" i="1"/>
  <c r="X877" i="4"/>
  <c r="W877" i="4"/>
  <c r="DB299" i="1"/>
  <c r="V877" i="4"/>
  <c r="DA299" i="1"/>
  <c r="U877" i="4"/>
  <c r="T877" i="4"/>
  <c r="CY299" i="1"/>
  <c r="S877" i="4"/>
  <c r="DE298" i="1"/>
  <c r="Y876" i="4"/>
  <c r="DD298" i="1"/>
  <c r="X876" i="4"/>
  <c r="W876" i="4"/>
  <c r="DB298" i="1"/>
  <c r="V876" i="4"/>
  <c r="DA298" i="1"/>
  <c r="U876" i="4"/>
  <c r="T876" i="4"/>
  <c r="CY298" i="1"/>
  <c r="S876" i="4"/>
  <c r="DE297" i="1"/>
  <c r="Y875" i="4"/>
  <c r="DD297" i="1"/>
  <c r="X875" i="4"/>
  <c r="W875" i="4"/>
  <c r="DB297" i="1"/>
  <c r="V875" i="4"/>
  <c r="DA297" i="1"/>
  <c r="U875" i="4"/>
  <c r="T875" i="4"/>
  <c r="CY297" i="1"/>
  <c r="S875" i="4"/>
  <c r="DE296" i="1"/>
  <c r="Y874" i="4"/>
  <c r="DD296" i="1"/>
  <c r="X874" i="4"/>
  <c r="W874" i="4"/>
  <c r="DB296" i="1"/>
  <c r="V874" i="4"/>
  <c r="DA296" i="1"/>
  <c r="U874" i="4"/>
  <c r="T874" i="4"/>
  <c r="CY296" i="1"/>
  <c r="S874" i="4"/>
  <c r="DE295" i="1"/>
  <c r="Y873" i="4"/>
  <c r="DD295" i="1"/>
  <c r="X873" i="4"/>
  <c r="W873" i="4"/>
  <c r="DB295" i="1"/>
  <c r="V873" i="4"/>
  <c r="DA295" i="1"/>
  <c r="U873" i="4"/>
  <c r="T873" i="4"/>
  <c r="CY295" i="1"/>
  <c r="S873" i="4"/>
  <c r="DE294" i="1"/>
  <c r="Y872" i="4"/>
  <c r="DD294" i="1"/>
  <c r="X872" i="4"/>
  <c r="W872" i="4"/>
  <c r="DB294" i="1"/>
  <c r="V872" i="4"/>
  <c r="DA294" i="1"/>
  <c r="U872" i="4"/>
  <c r="T872" i="4"/>
  <c r="CY294" i="1"/>
  <c r="S872" i="4"/>
  <c r="DE293" i="1"/>
  <c r="Y871" i="4"/>
  <c r="DD293" i="1"/>
  <c r="X871" i="4"/>
  <c r="W871" i="4"/>
  <c r="DB293" i="1"/>
  <c r="V871" i="4"/>
  <c r="DA293" i="1"/>
  <c r="U871" i="4"/>
  <c r="T871" i="4"/>
  <c r="CY293" i="1"/>
  <c r="S871" i="4"/>
  <c r="DE292" i="1"/>
  <c r="Y870" i="4"/>
  <c r="DD292" i="1"/>
  <c r="X870" i="4"/>
  <c r="W870" i="4"/>
  <c r="DB292" i="1"/>
  <c r="V870" i="4"/>
  <c r="DA292" i="1"/>
  <c r="U870" i="4"/>
  <c r="T870" i="4"/>
  <c r="CY292" i="1"/>
  <c r="S870" i="4"/>
  <c r="DE291" i="1"/>
  <c r="Y869" i="4"/>
  <c r="DD291" i="1"/>
  <c r="X869" i="4"/>
  <c r="W869" i="4"/>
  <c r="DB291" i="1"/>
  <c r="V869" i="4"/>
  <c r="DA291" i="1"/>
  <c r="U869" i="4"/>
  <c r="T869" i="4"/>
  <c r="CY291" i="1"/>
  <c r="S869" i="4"/>
  <c r="DE290" i="1"/>
  <c r="Y868" i="4"/>
  <c r="DD290" i="1"/>
  <c r="X868" i="4"/>
  <c r="W868" i="4"/>
  <c r="DB290" i="1"/>
  <c r="V868" i="4"/>
  <c r="DA290" i="1"/>
  <c r="U868" i="4"/>
  <c r="T868" i="4"/>
  <c r="CY290" i="1"/>
  <c r="S868" i="4"/>
  <c r="DE289" i="1"/>
  <c r="Y867" i="4"/>
  <c r="DD289" i="1"/>
  <c r="X867" i="4"/>
  <c r="W867" i="4"/>
  <c r="DB289" i="1"/>
  <c r="V867" i="4"/>
  <c r="DA289" i="1"/>
  <c r="U867" i="4"/>
  <c r="T867" i="4"/>
  <c r="CY289" i="1"/>
  <c r="S867" i="4"/>
  <c r="DE288" i="1"/>
  <c r="Y866" i="4"/>
  <c r="DD288" i="1"/>
  <c r="X866" i="4"/>
  <c r="W866" i="4"/>
  <c r="DB288" i="1"/>
  <c r="V866" i="4"/>
  <c r="DA288" i="1"/>
  <c r="U866" i="4"/>
  <c r="T866" i="4"/>
  <c r="CY288" i="1"/>
  <c r="S866" i="4"/>
  <c r="DE287" i="1"/>
  <c r="Y865" i="4"/>
  <c r="DD287" i="1"/>
  <c r="X865" i="4"/>
  <c r="W865" i="4"/>
  <c r="DB287" i="1"/>
  <c r="V865" i="4"/>
  <c r="DA287" i="1"/>
  <c r="U865" i="4"/>
  <c r="T865" i="4"/>
  <c r="CY287" i="1"/>
  <c r="S865" i="4"/>
  <c r="DE286" i="1"/>
  <c r="Y864" i="4"/>
  <c r="DD286" i="1"/>
  <c r="X864" i="4"/>
  <c r="W864" i="4"/>
  <c r="DB286" i="1"/>
  <c r="V864" i="4"/>
  <c r="DA286" i="1"/>
  <c r="U864" i="4"/>
  <c r="T864" i="4"/>
  <c r="CY286" i="1"/>
  <c r="S864" i="4"/>
  <c r="DE285" i="1"/>
  <c r="Y863" i="4"/>
  <c r="DD285" i="1"/>
  <c r="X863" i="4"/>
  <c r="W863" i="4"/>
  <c r="DB285" i="1"/>
  <c r="V863" i="4"/>
  <c r="DA285" i="1"/>
  <c r="U863" i="4"/>
  <c r="T863" i="4"/>
  <c r="CY285" i="1"/>
  <c r="S863" i="4"/>
  <c r="DE284" i="1"/>
  <c r="Y862" i="4"/>
  <c r="DD284" i="1"/>
  <c r="X862" i="4"/>
  <c r="W862" i="4"/>
  <c r="DB284" i="1"/>
  <c r="V862" i="4"/>
  <c r="DA284" i="1"/>
  <c r="U862" i="4"/>
  <c r="T862" i="4"/>
  <c r="CY284" i="1"/>
  <c r="S862" i="4"/>
  <c r="DE283" i="1"/>
  <c r="Y861" i="4"/>
  <c r="DD283" i="1"/>
  <c r="X861" i="4"/>
  <c r="W861" i="4"/>
  <c r="DB283" i="1"/>
  <c r="V861" i="4"/>
  <c r="DA283" i="1"/>
  <c r="U861" i="4"/>
  <c r="T861" i="4"/>
  <c r="CY283" i="1"/>
  <c r="S861" i="4"/>
  <c r="DE282" i="1"/>
  <c r="Y860" i="4"/>
  <c r="DD282" i="1"/>
  <c r="X860" i="4"/>
  <c r="W860" i="4"/>
  <c r="DB282" i="1"/>
  <c r="V860" i="4"/>
  <c r="DA282" i="1"/>
  <c r="U860" i="4"/>
  <c r="T860" i="4"/>
  <c r="CY282" i="1"/>
  <c r="S860" i="4"/>
  <c r="DE281" i="1"/>
  <c r="Y859" i="4"/>
  <c r="DD281" i="1"/>
  <c r="X859" i="4"/>
  <c r="W859" i="4"/>
  <c r="DB281" i="1"/>
  <c r="V859" i="4"/>
  <c r="DA281" i="1"/>
  <c r="U859" i="4"/>
  <c r="T859" i="4"/>
  <c r="CY281" i="1"/>
  <c r="S859" i="4"/>
  <c r="DE280" i="1"/>
  <c r="Y858" i="4"/>
  <c r="DD280" i="1"/>
  <c r="X858" i="4"/>
  <c r="W858" i="4"/>
  <c r="DB280" i="1"/>
  <c r="V858" i="4"/>
  <c r="DA280" i="1"/>
  <c r="U858" i="4"/>
  <c r="T858" i="4"/>
  <c r="CY280" i="1"/>
  <c r="S858" i="4"/>
  <c r="DE279" i="1"/>
  <c r="Y857" i="4"/>
  <c r="DD279" i="1"/>
  <c r="X857" i="4"/>
  <c r="W857" i="4"/>
  <c r="DB279" i="1"/>
  <c r="V857" i="4"/>
  <c r="DA279" i="1"/>
  <c r="U857" i="4"/>
  <c r="T857" i="4"/>
  <c r="CY279" i="1"/>
  <c r="S857" i="4"/>
  <c r="DE278" i="1"/>
  <c r="Y856" i="4"/>
  <c r="DD278" i="1"/>
  <c r="X856" i="4"/>
  <c r="W856" i="4"/>
  <c r="DB278" i="1"/>
  <c r="V856" i="4"/>
  <c r="DA278" i="1"/>
  <c r="U856" i="4"/>
  <c r="T856" i="4"/>
  <c r="CY278" i="1"/>
  <c r="S856" i="4"/>
  <c r="DE277" i="1"/>
  <c r="Y855" i="4"/>
  <c r="DD277" i="1"/>
  <c r="X855" i="4"/>
  <c r="W855" i="4"/>
  <c r="DB277" i="1"/>
  <c r="V855" i="4"/>
  <c r="DA277" i="1"/>
  <c r="U855" i="4"/>
  <c r="T855" i="4"/>
  <c r="CY277" i="1"/>
  <c r="S855" i="4"/>
  <c r="DE276" i="1"/>
  <c r="Y854" i="4"/>
  <c r="DD276" i="1"/>
  <c r="X854" i="4"/>
  <c r="W854" i="4"/>
  <c r="DB276" i="1"/>
  <c r="V854" i="4"/>
  <c r="DA276" i="1"/>
  <c r="U854" i="4"/>
  <c r="T854" i="4"/>
  <c r="CY276" i="1"/>
  <c r="S854" i="4"/>
  <c r="DE275" i="1"/>
  <c r="Y853" i="4"/>
  <c r="DD275" i="1"/>
  <c r="X853" i="4"/>
  <c r="W853" i="4"/>
  <c r="DB275" i="1"/>
  <c r="V853" i="4"/>
  <c r="DA275" i="1"/>
  <c r="U853" i="4"/>
  <c r="T853" i="4"/>
  <c r="CY275" i="1"/>
  <c r="S853" i="4"/>
  <c r="DE274" i="1"/>
  <c r="Y852" i="4"/>
  <c r="DD274" i="1"/>
  <c r="X852" i="4"/>
  <c r="W852" i="4"/>
  <c r="DB274" i="1"/>
  <c r="V852" i="4"/>
  <c r="DA274" i="1"/>
  <c r="U852" i="4"/>
  <c r="T852" i="4"/>
  <c r="CY274" i="1"/>
  <c r="S852" i="4"/>
  <c r="DE273" i="1"/>
  <c r="Y851" i="4"/>
  <c r="DD273" i="1"/>
  <c r="X851" i="4"/>
  <c r="W851" i="4"/>
  <c r="DB273" i="1"/>
  <c r="V851" i="4"/>
  <c r="DA273" i="1"/>
  <c r="U851" i="4"/>
  <c r="T851" i="4"/>
  <c r="CY273" i="1"/>
  <c r="S851" i="4"/>
  <c r="DE272" i="1"/>
  <c r="Y850" i="4"/>
  <c r="DD272" i="1"/>
  <c r="X850" i="4"/>
  <c r="W850" i="4"/>
  <c r="DB272" i="1"/>
  <c r="V850" i="4"/>
  <c r="DA272" i="1"/>
  <c r="U850" i="4"/>
  <c r="T850" i="4"/>
  <c r="CY272" i="1"/>
  <c r="S850" i="4"/>
  <c r="DE271" i="1"/>
  <c r="Y849" i="4"/>
  <c r="DD271" i="1"/>
  <c r="X849" i="4"/>
  <c r="W849" i="4"/>
  <c r="DB271" i="1"/>
  <c r="V849" i="4"/>
  <c r="DA271" i="1"/>
  <c r="U849" i="4"/>
  <c r="T849" i="4"/>
  <c r="CY271" i="1"/>
  <c r="S849" i="4"/>
  <c r="DE270" i="1"/>
  <c r="Y848" i="4"/>
  <c r="DD270" i="1"/>
  <c r="X848" i="4"/>
  <c r="W848" i="4"/>
  <c r="DB270" i="1"/>
  <c r="V848" i="4"/>
  <c r="DA270" i="1"/>
  <c r="U848" i="4"/>
  <c r="T848" i="4"/>
  <c r="CY270" i="1"/>
  <c r="S848" i="4"/>
  <c r="DE269" i="1"/>
  <c r="Y847" i="4"/>
  <c r="DD269" i="1"/>
  <c r="X847" i="4"/>
  <c r="W847" i="4"/>
  <c r="DB269" i="1"/>
  <c r="V847" i="4"/>
  <c r="DA269" i="1"/>
  <c r="U847" i="4"/>
  <c r="T847" i="4"/>
  <c r="CY269" i="1"/>
  <c r="S847" i="4"/>
  <c r="DE268" i="1"/>
  <c r="Y846" i="4"/>
  <c r="DD268" i="1"/>
  <c r="X846" i="4"/>
  <c r="W846" i="4"/>
  <c r="DB268" i="1"/>
  <c r="V846" i="4"/>
  <c r="DA268" i="1"/>
  <c r="U846" i="4"/>
  <c r="T846" i="4"/>
  <c r="CY268" i="1"/>
  <c r="S846" i="4"/>
  <c r="DE267" i="1"/>
  <c r="Y845" i="4"/>
  <c r="DD267" i="1"/>
  <c r="X845" i="4"/>
  <c r="W845" i="4"/>
  <c r="DB267" i="1"/>
  <c r="V845" i="4"/>
  <c r="DA267" i="1"/>
  <c r="U845" i="4"/>
  <c r="T845" i="4"/>
  <c r="CY267" i="1"/>
  <c r="S845" i="4"/>
  <c r="DE266" i="1"/>
  <c r="Y844" i="4"/>
  <c r="DD266" i="1"/>
  <c r="X844" i="4"/>
  <c r="W844" i="4"/>
  <c r="DB266" i="1"/>
  <c r="V844" i="4"/>
  <c r="DA266" i="1"/>
  <c r="U844" i="4"/>
  <c r="T844" i="4"/>
  <c r="CY266" i="1"/>
  <c r="S844" i="4"/>
  <c r="DE265" i="1"/>
  <c r="Y843" i="4"/>
  <c r="DD265" i="1"/>
  <c r="X843" i="4"/>
  <c r="W843" i="4"/>
  <c r="DB265" i="1"/>
  <c r="V843" i="4"/>
  <c r="DA265" i="1"/>
  <c r="U843" i="4"/>
  <c r="T843" i="4"/>
  <c r="CY265" i="1"/>
  <c r="S843" i="4"/>
  <c r="DE264" i="1"/>
  <c r="Y842" i="4"/>
  <c r="DD264" i="1"/>
  <c r="X842" i="4"/>
  <c r="W842" i="4"/>
  <c r="DB264" i="1"/>
  <c r="V842" i="4"/>
  <c r="DA264" i="1"/>
  <c r="U842" i="4"/>
  <c r="T842" i="4"/>
  <c r="CY264" i="1"/>
  <c r="S842" i="4"/>
  <c r="DE263" i="1"/>
  <c r="Y841" i="4"/>
  <c r="DD263" i="1"/>
  <c r="X841" i="4"/>
  <c r="W841" i="4"/>
  <c r="DB263" i="1"/>
  <c r="V841" i="4"/>
  <c r="DA263" i="1"/>
  <c r="U841" i="4"/>
  <c r="T841" i="4"/>
  <c r="CY263" i="1"/>
  <c r="S841" i="4"/>
  <c r="DE262" i="1"/>
  <c r="Y840" i="4"/>
  <c r="DD262" i="1"/>
  <c r="X840" i="4"/>
  <c r="W840" i="4"/>
  <c r="DB262" i="1"/>
  <c r="V840" i="4"/>
  <c r="DA262" i="1"/>
  <c r="U840" i="4"/>
  <c r="T840" i="4"/>
  <c r="CY262" i="1"/>
  <c r="S840" i="4"/>
  <c r="DE261" i="1"/>
  <c r="Y839" i="4"/>
  <c r="DD261" i="1"/>
  <c r="X839" i="4"/>
  <c r="W839" i="4"/>
  <c r="DB261" i="1"/>
  <c r="V839" i="4"/>
  <c r="DA261" i="1"/>
  <c r="U839" i="4"/>
  <c r="T839" i="4"/>
  <c r="CY261" i="1"/>
  <c r="S839" i="4"/>
  <c r="DE260" i="1"/>
  <c r="Y838" i="4"/>
  <c r="DD260" i="1"/>
  <c r="X838" i="4"/>
  <c r="W838" i="4"/>
  <c r="DB260" i="1"/>
  <c r="V838" i="4"/>
  <c r="DA260" i="1"/>
  <c r="U838" i="4"/>
  <c r="T838" i="4"/>
  <c r="CY260" i="1"/>
  <c r="S838" i="4"/>
  <c r="DE259" i="1"/>
  <c r="Y837" i="4"/>
  <c r="DD259" i="1"/>
  <c r="X837" i="4"/>
  <c r="W837" i="4"/>
  <c r="DB259" i="1"/>
  <c r="V837" i="4"/>
  <c r="DA259" i="1"/>
  <c r="U837" i="4"/>
  <c r="T837" i="4"/>
  <c r="CY259" i="1"/>
  <c r="S837" i="4"/>
  <c r="DE258" i="1"/>
  <c r="Y836" i="4"/>
  <c r="DD258" i="1"/>
  <c r="X836" i="4"/>
  <c r="W836" i="4"/>
  <c r="DB258" i="1"/>
  <c r="V836" i="4"/>
  <c r="DA258" i="1"/>
  <c r="U836" i="4"/>
  <c r="T836" i="4"/>
  <c r="CY258" i="1"/>
  <c r="S836" i="4"/>
  <c r="DE257" i="1"/>
  <c r="Y835" i="4"/>
  <c r="DD257" i="1"/>
  <c r="X835" i="4"/>
  <c r="W835" i="4"/>
  <c r="DB257" i="1"/>
  <c r="V835" i="4"/>
  <c r="DA257" i="1"/>
  <c r="U835" i="4"/>
  <c r="T835" i="4"/>
  <c r="CY257" i="1"/>
  <c r="S835" i="4"/>
  <c r="DE256" i="1"/>
  <c r="Y834" i="4"/>
  <c r="DD256" i="1"/>
  <c r="X834" i="4"/>
  <c r="W834" i="4"/>
  <c r="DB256" i="1"/>
  <c r="V834" i="4"/>
  <c r="DA256" i="1"/>
  <c r="U834" i="4"/>
  <c r="T834" i="4"/>
  <c r="CY256" i="1"/>
  <c r="S834" i="4"/>
  <c r="DE255" i="1"/>
  <c r="Y833" i="4"/>
  <c r="DD255" i="1"/>
  <c r="X833" i="4"/>
  <c r="W833" i="4"/>
  <c r="DB255" i="1"/>
  <c r="V833" i="4"/>
  <c r="DA255" i="1"/>
  <c r="U833" i="4"/>
  <c r="T833" i="4"/>
  <c r="CY255" i="1"/>
  <c r="S833" i="4"/>
  <c r="DE254" i="1"/>
  <c r="Y832" i="4"/>
  <c r="DD254" i="1"/>
  <c r="X832" i="4"/>
  <c r="W832" i="4"/>
  <c r="DB254" i="1"/>
  <c r="V832" i="4"/>
  <c r="DA254" i="1"/>
  <c r="U832" i="4"/>
  <c r="T832" i="4"/>
  <c r="CY254" i="1"/>
  <c r="S832" i="4"/>
  <c r="DE253" i="1"/>
  <c r="Y831" i="4"/>
  <c r="DD253" i="1"/>
  <c r="X831" i="4"/>
  <c r="W831" i="4"/>
  <c r="DB253" i="1"/>
  <c r="V831" i="4"/>
  <c r="DA253" i="1"/>
  <c r="U831" i="4"/>
  <c r="T831" i="4"/>
  <c r="CY253" i="1"/>
  <c r="S831" i="4"/>
  <c r="DE252" i="1"/>
  <c r="Y830" i="4"/>
  <c r="DD252" i="1"/>
  <c r="X830" i="4"/>
  <c r="W830" i="4"/>
  <c r="DB252" i="1"/>
  <c r="V830" i="4"/>
  <c r="DA252" i="1"/>
  <c r="U830" i="4"/>
  <c r="T830" i="4"/>
  <c r="CY252" i="1"/>
  <c r="S830" i="4"/>
  <c r="DE251" i="1"/>
  <c r="Y829" i="4"/>
  <c r="DD251" i="1"/>
  <c r="X829" i="4"/>
  <c r="W829" i="4"/>
  <c r="DB251" i="1"/>
  <c r="V829" i="4"/>
  <c r="DA251" i="1"/>
  <c r="U829" i="4"/>
  <c r="T829" i="4"/>
  <c r="CY251" i="1"/>
  <c r="S829" i="4"/>
  <c r="DE250" i="1"/>
  <c r="Y828" i="4"/>
  <c r="DD250" i="1"/>
  <c r="X828" i="4"/>
  <c r="W828" i="4"/>
  <c r="DB250" i="1"/>
  <c r="V828" i="4"/>
  <c r="DA250" i="1"/>
  <c r="U828" i="4"/>
  <c r="T828" i="4"/>
  <c r="CY250" i="1"/>
  <c r="S828" i="4"/>
  <c r="DE249" i="1"/>
  <c r="Y827" i="4"/>
  <c r="DD249" i="1"/>
  <c r="X827" i="4"/>
  <c r="W827" i="4"/>
  <c r="DB249" i="1"/>
  <c r="V827" i="4"/>
  <c r="DA249" i="1"/>
  <c r="U827" i="4"/>
  <c r="T827" i="4"/>
  <c r="CY249" i="1"/>
  <c r="S827" i="4"/>
  <c r="DE248" i="1"/>
  <c r="Y826" i="4"/>
  <c r="DD248" i="1"/>
  <c r="X826" i="4"/>
  <c r="W826" i="4"/>
  <c r="DB248" i="1"/>
  <c r="V826" i="4"/>
  <c r="DA248" i="1"/>
  <c r="U826" i="4"/>
  <c r="T826" i="4"/>
  <c r="CY248" i="1"/>
  <c r="S826" i="4"/>
  <c r="DE247" i="1"/>
  <c r="Y825" i="4"/>
  <c r="DD247" i="1"/>
  <c r="X825" i="4"/>
  <c r="W825" i="4"/>
  <c r="DB247" i="1"/>
  <c r="V825" i="4"/>
  <c r="DA247" i="1"/>
  <c r="U825" i="4"/>
  <c r="T825" i="4"/>
  <c r="CY247" i="1"/>
  <c r="S825" i="4"/>
  <c r="DE246" i="1"/>
  <c r="Y824" i="4"/>
  <c r="DD246" i="1"/>
  <c r="X824" i="4"/>
  <c r="W824" i="4"/>
  <c r="DB246" i="1"/>
  <c r="V824" i="4"/>
  <c r="DA246" i="1"/>
  <c r="U824" i="4"/>
  <c r="T824" i="4"/>
  <c r="CY246" i="1"/>
  <c r="S824" i="4"/>
  <c r="DE245" i="1"/>
  <c r="Y823" i="4"/>
  <c r="DD245" i="1"/>
  <c r="X823" i="4"/>
  <c r="W823" i="4"/>
  <c r="DB245" i="1"/>
  <c r="V823" i="4"/>
  <c r="DA245" i="1"/>
  <c r="U823" i="4"/>
  <c r="T823" i="4"/>
  <c r="CY245" i="1"/>
  <c r="S823" i="4"/>
  <c r="DE244" i="1"/>
  <c r="Y822" i="4"/>
  <c r="DD244" i="1"/>
  <c r="X822" i="4"/>
  <c r="W822" i="4"/>
  <c r="DB244" i="1"/>
  <c r="V822" i="4"/>
  <c r="DA244" i="1"/>
  <c r="U822" i="4"/>
  <c r="T822" i="4"/>
  <c r="CY244" i="1"/>
  <c r="S822" i="4"/>
  <c r="DE243" i="1"/>
  <c r="Y821" i="4"/>
  <c r="DD243" i="1"/>
  <c r="X821" i="4"/>
  <c r="W821" i="4"/>
  <c r="DB243" i="1"/>
  <c r="V821" i="4"/>
  <c r="DA243" i="1"/>
  <c r="U821" i="4"/>
  <c r="T821" i="4"/>
  <c r="CY243" i="1"/>
  <c r="S821" i="4"/>
  <c r="DE242" i="1"/>
  <c r="Y820" i="4"/>
  <c r="DD242" i="1"/>
  <c r="X820" i="4"/>
  <c r="W820" i="4"/>
  <c r="DB242" i="1"/>
  <c r="V820" i="4"/>
  <c r="DA242" i="1"/>
  <c r="U820" i="4"/>
  <c r="T820" i="4"/>
  <c r="CY242" i="1"/>
  <c r="S820" i="4"/>
  <c r="DE241" i="1"/>
  <c r="Y819" i="4"/>
  <c r="DD241" i="1"/>
  <c r="X819" i="4"/>
  <c r="W819" i="4"/>
  <c r="DB241" i="1"/>
  <c r="V819" i="4"/>
  <c r="DA241" i="1"/>
  <c r="U819" i="4"/>
  <c r="T819" i="4"/>
  <c r="CY241" i="1"/>
  <c r="S819" i="4"/>
  <c r="DE240" i="1"/>
  <c r="Y818" i="4"/>
  <c r="DD240" i="1"/>
  <c r="X818" i="4"/>
  <c r="W818" i="4"/>
  <c r="DB240" i="1"/>
  <c r="V818" i="4"/>
  <c r="DA240" i="1"/>
  <c r="U818" i="4"/>
  <c r="T818" i="4"/>
  <c r="CY240" i="1"/>
  <c r="S818" i="4"/>
  <c r="DE239" i="1"/>
  <c r="Y817" i="4"/>
  <c r="DD239" i="1"/>
  <c r="X817" i="4"/>
  <c r="W817" i="4"/>
  <c r="DB239" i="1"/>
  <c r="V817" i="4"/>
  <c r="DA239" i="1"/>
  <c r="U817" i="4"/>
  <c r="T817" i="4"/>
  <c r="CY239" i="1"/>
  <c r="S817" i="4"/>
  <c r="DE238" i="1"/>
  <c r="Y816" i="4"/>
  <c r="DD238" i="1"/>
  <c r="X816" i="4"/>
  <c r="W816" i="4"/>
  <c r="DB238" i="1"/>
  <c r="V816" i="4"/>
  <c r="DA238" i="1"/>
  <c r="U816" i="4"/>
  <c r="T816" i="4"/>
  <c r="CY238" i="1"/>
  <c r="S816" i="4"/>
  <c r="DE237" i="1"/>
  <c r="Y815" i="4"/>
  <c r="DD237" i="1"/>
  <c r="X815" i="4"/>
  <c r="W815" i="4"/>
  <c r="DB237" i="1"/>
  <c r="V815" i="4"/>
  <c r="DA237" i="1"/>
  <c r="U815" i="4"/>
  <c r="T815" i="4"/>
  <c r="CY237" i="1"/>
  <c r="S815" i="4"/>
  <c r="DE236" i="1"/>
  <c r="Y814" i="4"/>
  <c r="DD236" i="1"/>
  <c r="X814" i="4"/>
  <c r="W814" i="4"/>
  <c r="DB236" i="1"/>
  <c r="V814" i="4"/>
  <c r="DA236" i="1"/>
  <c r="U814" i="4"/>
  <c r="T814" i="4"/>
  <c r="CY236" i="1"/>
  <c r="S814" i="4"/>
  <c r="DE235" i="1"/>
  <c r="Y813" i="4"/>
  <c r="DD235" i="1"/>
  <c r="X813" i="4"/>
  <c r="W813" i="4"/>
  <c r="DB235" i="1"/>
  <c r="V813" i="4"/>
  <c r="DA235" i="1"/>
  <c r="U813" i="4"/>
  <c r="T813" i="4"/>
  <c r="CY235" i="1"/>
  <c r="S813" i="4"/>
  <c r="DE234" i="1"/>
  <c r="Y812" i="4"/>
  <c r="DD234" i="1"/>
  <c r="X812" i="4"/>
  <c r="W812" i="4"/>
  <c r="DB234" i="1"/>
  <c r="V812" i="4"/>
  <c r="DA234" i="1"/>
  <c r="U812" i="4"/>
  <c r="T812" i="4"/>
  <c r="CY234" i="1"/>
  <c r="S812" i="4"/>
  <c r="DE233" i="1"/>
  <c r="Y811" i="4"/>
  <c r="DD233" i="1"/>
  <c r="X811" i="4"/>
  <c r="W811" i="4"/>
  <c r="DB233" i="1"/>
  <c r="V811" i="4"/>
  <c r="DA233" i="1"/>
  <c r="U811" i="4"/>
  <c r="T811" i="4"/>
  <c r="CY233" i="1"/>
  <c r="S811" i="4"/>
  <c r="DE232" i="1"/>
  <c r="Y810" i="4"/>
  <c r="DD232" i="1"/>
  <c r="X810" i="4"/>
  <c r="W810" i="4"/>
  <c r="DB232" i="1"/>
  <c r="V810" i="4"/>
  <c r="DA232" i="1"/>
  <c r="U810" i="4"/>
  <c r="T810" i="4"/>
  <c r="CY232" i="1"/>
  <c r="S810" i="4"/>
  <c r="DE231" i="1"/>
  <c r="Y809" i="4"/>
  <c r="DD231" i="1"/>
  <c r="X809" i="4"/>
  <c r="W809" i="4"/>
  <c r="DB231" i="1"/>
  <c r="V809" i="4"/>
  <c r="DA231" i="1"/>
  <c r="U809" i="4"/>
  <c r="T809" i="4"/>
  <c r="CY231" i="1"/>
  <c r="S809" i="4"/>
  <c r="DE230" i="1"/>
  <c r="Y808" i="4"/>
  <c r="DD230" i="1"/>
  <c r="X808" i="4"/>
  <c r="W808" i="4"/>
  <c r="DB230" i="1"/>
  <c r="V808" i="4"/>
  <c r="DA230" i="1"/>
  <c r="U808" i="4"/>
  <c r="T808" i="4"/>
  <c r="CY230" i="1"/>
  <c r="S808" i="4"/>
  <c r="DE229" i="1"/>
  <c r="Y807" i="4"/>
  <c r="DD229" i="1"/>
  <c r="X807" i="4"/>
  <c r="W807" i="4"/>
  <c r="DB229" i="1"/>
  <c r="V807" i="4"/>
  <c r="DA229" i="1"/>
  <c r="U807" i="4"/>
  <c r="T807" i="4"/>
  <c r="CY229" i="1"/>
  <c r="S807" i="4"/>
  <c r="DE228" i="1"/>
  <c r="Y806" i="4"/>
  <c r="DD228" i="1"/>
  <c r="X806" i="4"/>
  <c r="W806" i="4"/>
  <c r="DB228" i="1"/>
  <c r="V806" i="4"/>
  <c r="DA228" i="1"/>
  <c r="U806" i="4"/>
  <c r="T806" i="4"/>
  <c r="CY228" i="1"/>
  <c r="S806" i="4"/>
  <c r="DE227" i="1"/>
  <c r="Y805" i="4"/>
  <c r="DD227" i="1"/>
  <c r="X805" i="4"/>
  <c r="W805" i="4"/>
  <c r="DB227" i="1"/>
  <c r="V805" i="4"/>
  <c r="DA227" i="1"/>
  <c r="U805" i="4"/>
  <c r="T805" i="4"/>
  <c r="CY227" i="1"/>
  <c r="S805" i="4"/>
  <c r="DE226" i="1"/>
  <c r="Y804" i="4"/>
  <c r="DD226" i="1"/>
  <c r="X804" i="4"/>
  <c r="W804" i="4"/>
  <c r="DB226" i="1"/>
  <c r="V804" i="4"/>
  <c r="DA226" i="1"/>
  <c r="U804" i="4"/>
  <c r="T804" i="4"/>
  <c r="CY226" i="1"/>
  <c r="S804" i="4"/>
  <c r="DE225" i="1"/>
  <c r="Y803" i="4"/>
  <c r="DD225" i="1"/>
  <c r="X803" i="4"/>
  <c r="W803" i="4"/>
  <c r="DB225" i="1"/>
  <c r="V803" i="4"/>
  <c r="DA225" i="1"/>
  <c r="U803" i="4"/>
  <c r="T803" i="4"/>
  <c r="CY225" i="1"/>
  <c r="S803" i="4"/>
  <c r="DE224" i="1"/>
  <c r="Y802" i="4"/>
  <c r="DD224" i="1"/>
  <c r="X802" i="4"/>
  <c r="W802" i="4"/>
  <c r="DB224" i="1"/>
  <c r="V802" i="4"/>
  <c r="DA224" i="1"/>
  <c r="U802" i="4"/>
  <c r="T802" i="4"/>
  <c r="CY224" i="1"/>
  <c r="S802" i="4"/>
  <c r="DE223" i="1"/>
  <c r="Y801" i="4"/>
  <c r="DD223" i="1"/>
  <c r="X801" i="4"/>
  <c r="W801" i="4"/>
  <c r="DB223" i="1"/>
  <c r="V801" i="4"/>
  <c r="DA223" i="1"/>
  <c r="U801" i="4"/>
  <c r="T801" i="4"/>
  <c r="CY223" i="1"/>
  <c r="S801" i="4"/>
  <c r="DE222" i="1"/>
  <c r="Y800" i="4"/>
  <c r="DD222" i="1"/>
  <c r="X800" i="4"/>
  <c r="W800" i="4"/>
  <c r="DB222" i="1"/>
  <c r="V800" i="4"/>
  <c r="DA222" i="1"/>
  <c r="U800" i="4"/>
  <c r="T800" i="4"/>
  <c r="CY222" i="1"/>
  <c r="S800" i="4"/>
  <c r="DE221" i="1"/>
  <c r="Y799" i="4"/>
  <c r="DD221" i="1"/>
  <c r="X799" i="4"/>
  <c r="W799" i="4"/>
  <c r="DB221" i="1"/>
  <c r="V799" i="4"/>
  <c r="DA221" i="1"/>
  <c r="U799" i="4"/>
  <c r="T799" i="4"/>
  <c r="CY221" i="1"/>
  <c r="S799" i="4"/>
  <c r="DE220" i="1"/>
  <c r="Y798" i="4"/>
  <c r="DD220" i="1"/>
  <c r="X798" i="4"/>
  <c r="W798" i="4"/>
  <c r="DB220" i="1"/>
  <c r="V798" i="4"/>
  <c r="DA220" i="1"/>
  <c r="U798" i="4"/>
  <c r="T798" i="4"/>
  <c r="CY220" i="1"/>
  <c r="S798" i="4"/>
  <c r="DE219" i="1"/>
  <c r="Y797" i="4"/>
  <c r="DD219" i="1"/>
  <c r="X797" i="4"/>
  <c r="W797" i="4"/>
  <c r="DB219" i="1"/>
  <c r="V797" i="4"/>
  <c r="DA219" i="1"/>
  <c r="U797" i="4"/>
  <c r="T797" i="4"/>
  <c r="CY219" i="1"/>
  <c r="S797" i="4"/>
  <c r="DE218" i="1"/>
  <c r="Y796" i="4"/>
  <c r="DD218" i="1"/>
  <c r="X796" i="4"/>
  <c r="W796" i="4"/>
  <c r="DB218" i="1"/>
  <c r="V796" i="4"/>
  <c r="DA218" i="1"/>
  <c r="U796" i="4"/>
  <c r="T796" i="4"/>
  <c r="CY218" i="1"/>
  <c r="S796" i="4"/>
  <c r="DE217" i="1"/>
  <c r="Y795" i="4"/>
  <c r="DD217" i="1"/>
  <c r="X795" i="4"/>
  <c r="W795" i="4"/>
  <c r="DB217" i="1"/>
  <c r="V795" i="4"/>
  <c r="DA217" i="1"/>
  <c r="U795" i="4"/>
  <c r="T795" i="4"/>
  <c r="CY217" i="1"/>
  <c r="S795" i="4"/>
  <c r="DE216" i="1"/>
  <c r="Y794" i="4"/>
  <c r="DD216" i="1"/>
  <c r="X794" i="4"/>
  <c r="W794" i="4"/>
  <c r="DB216" i="1"/>
  <c r="V794" i="4"/>
  <c r="DA216" i="1"/>
  <c r="U794" i="4"/>
  <c r="T794" i="4"/>
  <c r="CY216" i="1"/>
  <c r="S794" i="4"/>
  <c r="DE215" i="1"/>
  <c r="Y793" i="4"/>
  <c r="DD215" i="1"/>
  <c r="X793" i="4"/>
  <c r="W793" i="4"/>
  <c r="DB215" i="1"/>
  <c r="V793" i="4"/>
  <c r="DA215" i="1"/>
  <c r="U793" i="4"/>
  <c r="T793" i="4"/>
  <c r="CY215" i="1"/>
  <c r="S793" i="4"/>
  <c r="DE214" i="1"/>
  <c r="Y792" i="4"/>
  <c r="DD214" i="1"/>
  <c r="X792" i="4"/>
  <c r="W792" i="4"/>
  <c r="DB214" i="1"/>
  <c r="V792" i="4"/>
  <c r="DA214" i="1"/>
  <c r="U792" i="4"/>
  <c r="T792" i="4"/>
  <c r="CY214" i="1"/>
  <c r="S792" i="4"/>
  <c r="DE213" i="1"/>
  <c r="Y791" i="4"/>
  <c r="DD213" i="1"/>
  <c r="X791" i="4"/>
  <c r="W791" i="4"/>
  <c r="DB213" i="1"/>
  <c r="V791" i="4"/>
  <c r="DA213" i="1"/>
  <c r="U791" i="4"/>
  <c r="T791" i="4"/>
  <c r="CY213" i="1"/>
  <c r="S791" i="4"/>
  <c r="DE212" i="1"/>
  <c r="Y790" i="4"/>
  <c r="DD212" i="1"/>
  <c r="X790" i="4"/>
  <c r="W790" i="4"/>
  <c r="DB212" i="1"/>
  <c r="V790" i="4"/>
  <c r="DA212" i="1"/>
  <c r="U790" i="4"/>
  <c r="T790" i="4"/>
  <c r="CY212" i="1"/>
  <c r="S790" i="4"/>
  <c r="DE211" i="1"/>
  <c r="Y789" i="4"/>
  <c r="DD211" i="1"/>
  <c r="X789" i="4"/>
  <c r="W789" i="4"/>
  <c r="DB211" i="1"/>
  <c r="V789" i="4"/>
  <c r="DA211" i="1"/>
  <c r="U789" i="4"/>
  <c r="T789" i="4"/>
  <c r="CY211" i="1"/>
  <c r="S789" i="4"/>
  <c r="DE210" i="1"/>
  <c r="Y788" i="4"/>
  <c r="DD210" i="1"/>
  <c r="X788" i="4"/>
  <c r="W788" i="4"/>
  <c r="DB210" i="1"/>
  <c r="V788" i="4"/>
  <c r="DA210" i="1"/>
  <c r="U788" i="4"/>
  <c r="T788" i="4"/>
  <c r="CY210" i="1"/>
  <c r="S788" i="4"/>
  <c r="DE209" i="1"/>
  <c r="Y787" i="4"/>
  <c r="DD209" i="1"/>
  <c r="X787" i="4"/>
  <c r="W787" i="4"/>
  <c r="DB209" i="1"/>
  <c r="V787" i="4"/>
  <c r="DA209" i="1"/>
  <c r="U787" i="4"/>
  <c r="T787" i="4"/>
  <c r="CY209" i="1"/>
  <c r="S787" i="4"/>
  <c r="DE208" i="1"/>
  <c r="Y786" i="4"/>
  <c r="DD208" i="1"/>
  <c r="X786" i="4"/>
  <c r="W786" i="4"/>
  <c r="DB208" i="1"/>
  <c r="V786" i="4"/>
  <c r="DA208" i="1"/>
  <c r="U786" i="4"/>
  <c r="T786" i="4"/>
  <c r="CY208" i="1"/>
  <c r="S786" i="4"/>
  <c r="DE207" i="1"/>
  <c r="Y785" i="4"/>
  <c r="DD207" i="1"/>
  <c r="X785" i="4"/>
  <c r="W785" i="4"/>
  <c r="DB207" i="1"/>
  <c r="V785" i="4"/>
  <c r="DA207" i="1"/>
  <c r="U785" i="4"/>
  <c r="T785" i="4"/>
  <c r="CY207" i="1"/>
  <c r="S785" i="4"/>
  <c r="DE206" i="1"/>
  <c r="Y784" i="4"/>
  <c r="DD206" i="1"/>
  <c r="X784" i="4"/>
  <c r="W784" i="4"/>
  <c r="DB206" i="1"/>
  <c r="V784" i="4"/>
  <c r="DA206" i="1"/>
  <c r="U784" i="4"/>
  <c r="T784" i="4"/>
  <c r="CY206" i="1"/>
  <c r="S784" i="4"/>
  <c r="DE205" i="1"/>
  <c r="Y783" i="4"/>
  <c r="DD205" i="1"/>
  <c r="X783" i="4"/>
  <c r="W783" i="4"/>
  <c r="DB205" i="1"/>
  <c r="V783" i="4"/>
  <c r="DA205" i="1"/>
  <c r="U783" i="4"/>
  <c r="T783" i="4"/>
  <c r="CY205" i="1"/>
  <c r="S783" i="4"/>
  <c r="DE204" i="1"/>
  <c r="Y782" i="4"/>
  <c r="DD204" i="1"/>
  <c r="X782" i="4"/>
  <c r="W782" i="4"/>
  <c r="DB204" i="1"/>
  <c r="V782" i="4"/>
  <c r="DA204" i="1"/>
  <c r="U782" i="4"/>
  <c r="T782" i="4"/>
  <c r="CY204" i="1"/>
  <c r="S782" i="4"/>
  <c r="DE203" i="1"/>
  <c r="Y781" i="4"/>
  <c r="DD203" i="1"/>
  <c r="X781" i="4"/>
  <c r="W781" i="4"/>
  <c r="DB203" i="1"/>
  <c r="V781" i="4"/>
  <c r="DA203" i="1"/>
  <c r="U781" i="4"/>
  <c r="T781" i="4"/>
  <c r="CY203" i="1"/>
  <c r="S781" i="4"/>
  <c r="DE202" i="1"/>
  <c r="Y780" i="4"/>
  <c r="DD202" i="1"/>
  <c r="X780" i="4"/>
  <c r="W780" i="4"/>
  <c r="DB202" i="1"/>
  <c r="V780" i="4"/>
  <c r="DA202" i="1"/>
  <c r="U780" i="4"/>
  <c r="T780" i="4"/>
  <c r="CY202" i="1"/>
  <c r="S780" i="4"/>
  <c r="DE201" i="1"/>
  <c r="Y779" i="4"/>
  <c r="DD201" i="1"/>
  <c r="X779" i="4"/>
  <c r="W779" i="4"/>
  <c r="DB201" i="1"/>
  <c r="V779" i="4"/>
  <c r="DA201" i="1"/>
  <c r="U779" i="4"/>
  <c r="T779" i="4"/>
  <c r="CY201" i="1"/>
  <c r="S779" i="4"/>
  <c r="DE200" i="1"/>
  <c r="Y778" i="4"/>
  <c r="DD200" i="1"/>
  <c r="X778" i="4"/>
  <c r="W778" i="4"/>
  <c r="DB200" i="1"/>
  <c r="V778" i="4"/>
  <c r="DA200" i="1"/>
  <c r="U778" i="4"/>
  <c r="T778" i="4"/>
  <c r="CY200" i="1"/>
  <c r="S778" i="4"/>
  <c r="DE199" i="1"/>
  <c r="Y777" i="4"/>
  <c r="DD199" i="1"/>
  <c r="X777" i="4"/>
  <c r="W777" i="4"/>
  <c r="DB199" i="1"/>
  <c r="V777" i="4"/>
  <c r="DA199" i="1"/>
  <c r="U777" i="4"/>
  <c r="T777" i="4"/>
  <c r="CY199" i="1"/>
  <c r="S777" i="4"/>
  <c r="DE198" i="1"/>
  <c r="Y776" i="4"/>
  <c r="DD198" i="1"/>
  <c r="X776" i="4"/>
  <c r="W776" i="4"/>
  <c r="DB198" i="1"/>
  <c r="V776" i="4"/>
  <c r="DA198" i="1"/>
  <c r="U776" i="4"/>
  <c r="T776" i="4"/>
  <c r="CY198" i="1"/>
  <c r="S776" i="4"/>
  <c r="DE197" i="1"/>
  <c r="Y775" i="4"/>
  <c r="DD197" i="1"/>
  <c r="X775" i="4"/>
  <c r="W775" i="4"/>
  <c r="DB197" i="1"/>
  <c r="V775" i="4"/>
  <c r="DA197" i="1"/>
  <c r="U775" i="4"/>
  <c r="T775" i="4"/>
  <c r="CY197" i="1"/>
  <c r="S775" i="4"/>
  <c r="DE196" i="1"/>
  <c r="Y774" i="4"/>
  <c r="DD196" i="1"/>
  <c r="X774" i="4"/>
  <c r="W774" i="4"/>
  <c r="DB196" i="1"/>
  <c r="V774" i="4"/>
  <c r="DA196" i="1"/>
  <c r="U774" i="4"/>
  <c r="T774" i="4"/>
  <c r="CY196" i="1"/>
  <c r="S774" i="4"/>
  <c r="DE195" i="1"/>
  <c r="Y773" i="4"/>
  <c r="DD195" i="1"/>
  <c r="X773" i="4"/>
  <c r="W773" i="4"/>
  <c r="DB195" i="1"/>
  <c r="V773" i="4"/>
  <c r="DA195" i="1"/>
  <c r="U773" i="4"/>
  <c r="T773" i="4"/>
  <c r="CY195" i="1"/>
  <c r="S773" i="4"/>
  <c r="DE194" i="1"/>
  <c r="Y772" i="4"/>
  <c r="DD194" i="1"/>
  <c r="X772" i="4"/>
  <c r="W772" i="4"/>
  <c r="DB194" i="1"/>
  <c r="V772" i="4"/>
  <c r="DA194" i="1"/>
  <c r="U772" i="4"/>
  <c r="T772" i="4"/>
  <c r="CY194" i="1"/>
  <c r="S772" i="4"/>
  <c r="DE193" i="1"/>
  <c r="Y771" i="4"/>
  <c r="DD193" i="1"/>
  <c r="X771" i="4"/>
  <c r="W771" i="4"/>
  <c r="DB193" i="1"/>
  <c r="V771" i="4"/>
  <c r="DA193" i="1"/>
  <c r="U771" i="4"/>
  <c r="T771" i="4"/>
  <c r="CY193" i="1"/>
  <c r="S771" i="4"/>
  <c r="DE192" i="1"/>
  <c r="Y770" i="4"/>
  <c r="DD192" i="1"/>
  <c r="X770" i="4"/>
  <c r="W770" i="4"/>
  <c r="DB192" i="1"/>
  <c r="V770" i="4"/>
  <c r="DA192" i="1"/>
  <c r="U770" i="4"/>
  <c r="T770" i="4"/>
  <c r="CY192" i="1"/>
  <c r="S770" i="4"/>
  <c r="DE191" i="1"/>
  <c r="Y769" i="4"/>
  <c r="DD191" i="1"/>
  <c r="X769" i="4"/>
  <c r="W769" i="4"/>
  <c r="DB191" i="1"/>
  <c r="V769" i="4"/>
  <c r="DA191" i="1"/>
  <c r="U769" i="4"/>
  <c r="T769" i="4"/>
  <c r="CY191" i="1"/>
  <c r="S769" i="4"/>
  <c r="DE190" i="1"/>
  <c r="Y768" i="4"/>
  <c r="DD190" i="1"/>
  <c r="X768" i="4"/>
  <c r="W768" i="4"/>
  <c r="DB190" i="1"/>
  <c r="V768" i="4"/>
  <c r="DA190" i="1"/>
  <c r="U768" i="4"/>
  <c r="T768" i="4"/>
  <c r="CY190" i="1"/>
  <c r="S768" i="4"/>
  <c r="DE189" i="1"/>
  <c r="Y767" i="4"/>
  <c r="DD189" i="1"/>
  <c r="X767" i="4"/>
  <c r="W767" i="4"/>
  <c r="DB189" i="1"/>
  <c r="V767" i="4"/>
  <c r="DA189" i="1"/>
  <c r="U767" i="4"/>
  <c r="T767" i="4"/>
  <c r="CY189" i="1"/>
  <c r="S767" i="4"/>
  <c r="DE188" i="1"/>
  <c r="Y766" i="4"/>
  <c r="DD188" i="1"/>
  <c r="X766" i="4"/>
  <c r="W766" i="4"/>
  <c r="DB188" i="1"/>
  <c r="V766" i="4"/>
  <c r="DA188" i="1"/>
  <c r="U766" i="4"/>
  <c r="T766" i="4"/>
  <c r="CY188" i="1"/>
  <c r="S766" i="4"/>
  <c r="DE187" i="1"/>
  <c r="Y765" i="4"/>
  <c r="DD187" i="1"/>
  <c r="X765" i="4"/>
  <c r="W765" i="4"/>
  <c r="DB187" i="1"/>
  <c r="V765" i="4"/>
  <c r="DA187" i="1"/>
  <c r="U765" i="4"/>
  <c r="T765" i="4"/>
  <c r="CY187" i="1"/>
  <c r="S765" i="4"/>
  <c r="DE186" i="1"/>
  <c r="Y764" i="4"/>
  <c r="DD186" i="1"/>
  <c r="X764" i="4"/>
  <c r="W764" i="4"/>
  <c r="DB186" i="1"/>
  <c r="V764" i="4"/>
  <c r="DA186" i="1"/>
  <c r="U764" i="4"/>
  <c r="T764" i="4"/>
  <c r="CY186" i="1"/>
  <c r="S764" i="4"/>
  <c r="DE185" i="1"/>
  <c r="Y763" i="4"/>
  <c r="DD185" i="1"/>
  <c r="X763" i="4"/>
  <c r="W763" i="4"/>
  <c r="DB185" i="1"/>
  <c r="V763" i="4"/>
  <c r="DA185" i="1"/>
  <c r="U763" i="4"/>
  <c r="T763" i="4"/>
  <c r="CY185" i="1"/>
  <c r="S763" i="4"/>
  <c r="DE184" i="1"/>
  <c r="Y762" i="4"/>
  <c r="DD184" i="1"/>
  <c r="X762" i="4"/>
  <c r="W762" i="4"/>
  <c r="DB184" i="1"/>
  <c r="V762" i="4"/>
  <c r="DA184" i="1"/>
  <c r="U762" i="4"/>
  <c r="T762" i="4"/>
  <c r="CY184" i="1"/>
  <c r="S762" i="4"/>
  <c r="DE183" i="1"/>
  <c r="Y761" i="4"/>
  <c r="DD183" i="1"/>
  <c r="X761" i="4"/>
  <c r="W761" i="4"/>
  <c r="DB183" i="1"/>
  <c r="V761" i="4"/>
  <c r="DA183" i="1"/>
  <c r="U761" i="4"/>
  <c r="T761" i="4"/>
  <c r="CY183" i="1"/>
  <c r="S761" i="4"/>
  <c r="DE182" i="1"/>
  <c r="Y760" i="4"/>
  <c r="DD182" i="1"/>
  <c r="X760" i="4"/>
  <c r="W760" i="4"/>
  <c r="DB182" i="1"/>
  <c r="V760" i="4"/>
  <c r="DA182" i="1"/>
  <c r="U760" i="4"/>
  <c r="T760" i="4"/>
  <c r="CY182" i="1"/>
  <c r="S760" i="4"/>
  <c r="DE181" i="1"/>
  <c r="Y759" i="4"/>
  <c r="DD181" i="1"/>
  <c r="X759" i="4"/>
  <c r="W759" i="4"/>
  <c r="DB181" i="1"/>
  <c r="V759" i="4"/>
  <c r="DA181" i="1"/>
  <c r="U759" i="4"/>
  <c r="T759" i="4"/>
  <c r="CY181" i="1"/>
  <c r="S759" i="4"/>
  <c r="DE180" i="1"/>
  <c r="Y758" i="4"/>
  <c r="DD180" i="1"/>
  <c r="X758" i="4"/>
  <c r="W758" i="4"/>
  <c r="DB180" i="1"/>
  <c r="V758" i="4"/>
  <c r="DA180" i="1"/>
  <c r="U758" i="4"/>
  <c r="T758" i="4"/>
  <c r="CY180" i="1"/>
  <c r="S758" i="4"/>
  <c r="DE179" i="1"/>
  <c r="Y757" i="4"/>
  <c r="DD179" i="1"/>
  <c r="X757" i="4"/>
  <c r="W757" i="4"/>
  <c r="DB179" i="1"/>
  <c r="V757" i="4"/>
  <c r="DA179" i="1"/>
  <c r="U757" i="4"/>
  <c r="T757" i="4"/>
  <c r="CY179" i="1"/>
  <c r="S757" i="4"/>
  <c r="DE178" i="1"/>
  <c r="Y756" i="4"/>
  <c r="DD178" i="1"/>
  <c r="X756" i="4"/>
  <c r="W756" i="4"/>
  <c r="DB178" i="1"/>
  <c r="V756" i="4"/>
  <c r="DA178" i="1"/>
  <c r="U756" i="4"/>
  <c r="T756" i="4"/>
  <c r="CY178" i="1"/>
  <c r="S756" i="4"/>
  <c r="DE177" i="1"/>
  <c r="Y755" i="4"/>
  <c r="DD177" i="1"/>
  <c r="X755" i="4"/>
  <c r="W755" i="4"/>
  <c r="DB177" i="1"/>
  <c r="V755" i="4"/>
  <c r="DA177" i="1"/>
  <c r="U755" i="4"/>
  <c r="T755" i="4"/>
  <c r="CY177" i="1"/>
  <c r="S755" i="4"/>
  <c r="DE176" i="1"/>
  <c r="Y754" i="4"/>
  <c r="DD176" i="1"/>
  <c r="X754" i="4"/>
  <c r="W754" i="4"/>
  <c r="DB176" i="1"/>
  <c r="V754" i="4"/>
  <c r="DA176" i="1"/>
  <c r="U754" i="4"/>
  <c r="T754" i="4"/>
  <c r="CY176" i="1"/>
  <c r="S754" i="4"/>
  <c r="DE175" i="1"/>
  <c r="Y753" i="4"/>
  <c r="DD175" i="1"/>
  <c r="X753" i="4"/>
  <c r="W753" i="4"/>
  <c r="DB175" i="1"/>
  <c r="V753" i="4"/>
  <c r="DA175" i="1"/>
  <c r="U753" i="4"/>
  <c r="T753" i="4"/>
  <c r="CY175" i="1"/>
  <c r="S753" i="4"/>
  <c r="DE174" i="1"/>
  <c r="Y752" i="4"/>
  <c r="DD174" i="1"/>
  <c r="X752" i="4"/>
  <c r="W752" i="4"/>
  <c r="DB174" i="1"/>
  <c r="V752" i="4"/>
  <c r="DA174" i="1"/>
  <c r="U752" i="4"/>
  <c r="T752" i="4"/>
  <c r="CY174" i="1"/>
  <c r="S752" i="4"/>
  <c r="DE173" i="1"/>
  <c r="Y751" i="4"/>
  <c r="DD173" i="1"/>
  <c r="X751" i="4"/>
  <c r="W751" i="4"/>
  <c r="DB173" i="1"/>
  <c r="V751" i="4"/>
  <c r="DA173" i="1"/>
  <c r="U751" i="4"/>
  <c r="T751" i="4"/>
  <c r="CY173" i="1"/>
  <c r="S751" i="4"/>
  <c r="DE172" i="1"/>
  <c r="Y750" i="4"/>
  <c r="DD172" i="1"/>
  <c r="X750" i="4"/>
  <c r="W750" i="4"/>
  <c r="DB172" i="1"/>
  <c r="V750" i="4"/>
  <c r="DA172" i="1"/>
  <c r="U750" i="4"/>
  <c r="T750" i="4"/>
  <c r="CY172" i="1"/>
  <c r="S750" i="4"/>
  <c r="DE171" i="1"/>
  <c r="Y749" i="4"/>
  <c r="DD171" i="1"/>
  <c r="X749" i="4"/>
  <c r="W749" i="4"/>
  <c r="DB171" i="1"/>
  <c r="V749" i="4"/>
  <c r="DA171" i="1"/>
  <c r="U749" i="4"/>
  <c r="T749" i="4"/>
  <c r="CY171" i="1"/>
  <c r="S749" i="4"/>
  <c r="DE170" i="1"/>
  <c r="Y748" i="4"/>
  <c r="DD170" i="1"/>
  <c r="X748" i="4"/>
  <c r="W748" i="4"/>
  <c r="DB170" i="1"/>
  <c r="V748" i="4"/>
  <c r="DA170" i="1"/>
  <c r="U748" i="4"/>
  <c r="T748" i="4"/>
  <c r="CY170" i="1"/>
  <c r="S748" i="4"/>
  <c r="DE169" i="1"/>
  <c r="Y747" i="4"/>
  <c r="DD169" i="1"/>
  <c r="X747" i="4"/>
  <c r="W747" i="4"/>
  <c r="DB169" i="1"/>
  <c r="V747" i="4"/>
  <c r="DA169" i="1"/>
  <c r="U747" i="4"/>
  <c r="T747" i="4"/>
  <c r="CY169" i="1"/>
  <c r="S747" i="4"/>
  <c r="DE168" i="1"/>
  <c r="Y746" i="4"/>
  <c r="DD168" i="1"/>
  <c r="X746" i="4"/>
  <c r="W746" i="4"/>
  <c r="DB168" i="1"/>
  <c r="V746" i="4"/>
  <c r="DA168" i="1"/>
  <c r="U746" i="4"/>
  <c r="T746" i="4"/>
  <c r="CY168" i="1"/>
  <c r="S746" i="4"/>
  <c r="DE167" i="1"/>
  <c r="Y745" i="4"/>
  <c r="DD167" i="1"/>
  <c r="X745" i="4"/>
  <c r="W745" i="4"/>
  <c r="DB167" i="1"/>
  <c r="V745" i="4"/>
  <c r="DA167" i="1"/>
  <c r="U745" i="4"/>
  <c r="T745" i="4"/>
  <c r="CY167" i="1"/>
  <c r="S745" i="4"/>
  <c r="DE166" i="1"/>
  <c r="Y744" i="4"/>
  <c r="DD166" i="1"/>
  <c r="X744" i="4"/>
  <c r="W744" i="4"/>
  <c r="DB166" i="1"/>
  <c r="V744" i="4"/>
  <c r="DA166" i="1"/>
  <c r="U744" i="4"/>
  <c r="T744" i="4"/>
  <c r="CY166" i="1"/>
  <c r="S744" i="4"/>
  <c r="DE165" i="1"/>
  <c r="Y743" i="4"/>
  <c r="DD165" i="1"/>
  <c r="X743" i="4"/>
  <c r="W743" i="4"/>
  <c r="DB165" i="1"/>
  <c r="V743" i="4"/>
  <c r="DA165" i="1"/>
  <c r="U743" i="4"/>
  <c r="T743" i="4"/>
  <c r="CY165" i="1"/>
  <c r="S743" i="4"/>
  <c r="DE164" i="1"/>
  <c r="Y742" i="4"/>
  <c r="DD164" i="1"/>
  <c r="X742" i="4"/>
  <c r="W742" i="4"/>
  <c r="DB164" i="1"/>
  <c r="V742" i="4"/>
  <c r="DA164" i="1"/>
  <c r="U742" i="4"/>
  <c r="T742" i="4"/>
  <c r="CY164" i="1"/>
  <c r="S742" i="4"/>
  <c r="DE163" i="1"/>
  <c r="Y741" i="4"/>
  <c r="DD163" i="1"/>
  <c r="X741" i="4"/>
  <c r="W741" i="4"/>
  <c r="DB163" i="1"/>
  <c r="V741" i="4"/>
  <c r="DA163" i="1"/>
  <c r="U741" i="4"/>
  <c r="T741" i="4"/>
  <c r="CY163" i="1"/>
  <c r="S741" i="4"/>
  <c r="DE162" i="1"/>
  <c r="Y740" i="4"/>
  <c r="DD162" i="1"/>
  <c r="X740" i="4"/>
  <c r="W740" i="4"/>
  <c r="DB162" i="1"/>
  <c r="V740" i="4"/>
  <c r="DA162" i="1"/>
  <c r="U740" i="4"/>
  <c r="T740" i="4"/>
  <c r="CY162" i="1"/>
  <c r="S740" i="4"/>
  <c r="DE161" i="1"/>
  <c r="Y739" i="4"/>
  <c r="DD161" i="1"/>
  <c r="X739" i="4"/>
  <c r="W739" i="4"/>
  <c r="DB161" i="1"/>
  <c r="V739" i="4"/>
  <c r="DA161" i="1"/>
  <c r="U739" i="4"/>
  <c r="T739" i="4"/>
  <c r="CY161" i="1"/>
  <c r="S739" i="4"/>
  <c r="DE160" i="1"/>
  <c r="Y738" i="4"/>
  <c r="DD160" i="1"/>
  <c r="X738" i="4"/>
  <c r="W738" i="4"/>
  <c r="DB160" i="1"/>
  <c r="V738" i="4"/>
  <c r="DA160" i="1"/>
  <c r="U738" i="4"/>
  <c r="T738" i="4"/>
  <c r="CY160" i="1"/>
  <c r="S738" i="4"/>
  <c r="DE159" i="1"/>
  <c r="Y737" i="4"/>
  <c r="DD159" i="1"/>
  <c r="X737" i="4"/>
  <c r="W737" i="4"/>
  <c r="DB159" i="1"/>
  <c r="V737" i="4"/>
  <c r="DA159" i="1"/>
  <c r="U737" i="4"/>
  <c r="T737" i="4"/>
  <c r="CY159" i="1"/>
  <c r="S737" i="4"/>
  <c r="DE158" i="1"/>
  <c r="Y736" i="4"/>
  <c r="DD158" i="1"/>
  <c r="X736" i="4"/>
  <c r="W736" i="4"/>
  <c r="DB158" i="1"/>
  <c r="V736" i="4"/>
  <c r="DA158" i="1"/>
  <c r="U736" i="4"/>
  <c r="T736" i="4"/>
  <c r="CY158" i="1"/>
  <c r="S736" i="4"/>
  <c r="DE157" i="1"/>
  <c r="Y735" i="4"/>
  <c r="DD157" i="1"/>
  <c r="X735" i="4"/>
  <c r="W735" i="4"/>
  <c r="DB157" i="1"/>
  <c r="V735" i="4"/>
  <c r="DA157" i="1"/>
  <c r="U735" i="4"/>
  <c r="T735" i="4"/>
  <c r="CY157" i="1"/>
  <c r="S735" i="4"/>
  <c r="DE156" i="1"/>
  <c r="Y734" i="4"/>
  <c r="DD156" i="1"/>
  <c r="X734" i="4"/>
  <c r="W734" i="4"/>
  <c r="DB156" i="1"/>
  <c r="V734" i="4"/>
  <c r="DA156" i="1"/>
  <c r="U734" i="4"/>
  <c r="T734" i="4"/>
  <c r="CY156" i="1"/>
  <c r="S734" i="4"/>
  <c r="DE155" i="1"/>
  <c r="Y733" i="4"/>
  <c r="DD155" i="1"/>
  <c r="X733" i="4"/>
  <c r="W733" i="4"/>
  <c r="DB155" i="1"/>
  <c r="V733" i="4"/>
  <c r="DA155" i="1"/>
  <c r="U733" i="4"/>
  <c r="T733" i="4"/>
  <c r="CY155" i="1"/>
  <c r="S733" i="4"/>
  <c r="DE154" i="1"/>
  <c r="Y732" i="4"/>
  <c r="DD154" i="1"/>
  <c r="X732" i="4"/>
  <c r="W732" i="4"/>
  <c r="DB154" i="1"/>
  <c r="V732" i="4"/>
  <c r="DA154" i="1"/>
  <c r="U732" i="4"/>
  <c r="T732" i="4"/>
  <c r="CY154" i="1"/>
  <c r="S732" i="4"/>
  <c r="DE153" i="1"/>
  <c r="Y731" i="4"/>
  <c r="DD153" i="1"/>
  <c r="X731" i="4"/>
  <c r="W731" i="4"/>
  <c r="DB153" i="1"/>
  <c r="V731" i="4"/>
  <c r="DA153" i="1"/>
  <c r="U731" i="4"/>
  <c r="T731" i="4"/>
  <c r="CY153" i="1"/>
  <c r="S731" i="4"/>
  <c r="DE152" i="1"/>
  <c r="Y730" i="4"/>
  <c r="DD152" i="1"/>
  <c r="X730" i="4"/>
  <c r="W730" i="4"/>
  <c r="DB152" i="1"/>
  <c r="V730" i="4"/>
  <c r="DA152" i="1"/>
  <c r="U730" i="4"/>
  <c r="T730" i="4"/>
  <c r="CY152" i="1"/>
  <c r="S730" i="4"/>
  <c r="DE151" i="1"/>
  <c r="Y729" i="4"/>
  <c r="DD151" i="1"/>
  <c r="X729" i="4"/>
  <c r="W729" i="4"/>
  <c r="DB151" i="1"/>
  <c r="V729" i="4"/>
  <c r="DA151" i="1"/>
  <c r="U729" i="4"/>
  <c r="T729" i="4"/>
  <c r="CY151" i="1"/>
  <c r="S729" i="4"/>
  <c r="DE150" i="1"/>
  <c r="Y728" i="4"/>
  <c r="DD150" i="1"/>
  <c r="X728" i="4"/>
  <c r="W728" i="4"/>
  <c r="DB150" i="1"/>
  <c r="V728" i="4"/>
  <c r="DA150" i="1"/>
  <c r="U728" i="4"/>
  <c r="T728" i="4"/>
  <c r="CY150" i="1"/>
  <c r="S728" i="4"/>
  <c r="DE149" i="1"/>
  <c r="Y727" i="4"/>
  <c r="DD149" i="1"/>
  <c r="X727" i="4"/>
  <c r="W727" i="4"/>
  <c r="DB149" i="1"/>
  <c r="V727" i="4"/>
  <c r="DA149" i="1"/>
  <c r="U727" i="4"/>
  <c r="T727" i="4"/>
  <c r="CY149" i="1"/>
  <c r="S727" i="4"/>
  <c r="DE148" i="1"/>
  <c r="Y726" i="4"/>
  <c r="DD148" i="1"/>
  <c r="X726" i="4"/>
  <c r="W726" i="4"/>
  <c r="DB148" i="1"/>
  <c r="V726" i="4"/>
  <c r="DA148" i="1"/>
  <c r="U726" i="4"/>
  <c r="T726" i="4"/>
  <c r="CY148" i="1"/>
  <c r="S726" i="4"/>
  <c r="DE147" i="1"/>
  <c r="Y725" i="4"/>
  <c r="DD147" i="1"/>
  <c r="X725" i="4"/>
  <c r="W725" i="4"/>
  <c r="DB147" i="1"/>
  <c r="V725" i="4"/>
  <c r="DA147" i="1"/>
  <c r="U725" i="4"/>
  <c r="T725" i="4"/>
  <c r="CY147" i="1"/>
  <c r="S725" i="4"/>
  <c r="DE146" i="1"/>
  <c r="Y724" i="4"/>
  <c r="DD146" i="1"/>
  <c r="X724" i="4"/>
  <c r="W724" i="4"/>
  <c r="DB146" i="1"/>
  <c r="V724" i="4"/>
  <c r="DA146" i="1"/>
  <c r="U724" i="4"/>
  <c r="T724" i="4"/>
  <c r="CY146" i="1"/>
  <c r="S724" i="4"/>
  <c r="DE145" i="1"/>
  <c r="Y723" i="4"/>
  <c r="DD145" i="1"/>
  <c r="X723" i="4"/>
  <c r="W723" i="4"/>
  <c r="DB145" i="1"/>
  <c r="V723" i="4"/>
  <c r="DA145" i="1"/>
  <c r="U723" i="4"/>
  <c r="T723" i="4"/>
  <c r="CY145" i="1"/>
  <c r="S723" i="4"/>
  <c r="DE144" i="1"/>
  <c r="Y722" i="4"/>
  <c r="DD144" i="1"/>
  <c r="X722" i="4"/>
  <c r="W722" i="4"/>
  <c r="DB144" i="1"/>
  <c r="V722" i="4"/>
  <c r="DA144" i="1"/>
  <c r="U722" i="4"/>
  <c r="T722" i="4"/>
  <c r="CY144" i="1"/>
  <c r="S722" i="4"/>
  <c r="DE143" i="1"/>
  <c r="Y721" i="4"/>
  <c r="DD143" i="1"/>
  <c r="X721" i="4"/>
  <c r="W721" i="4"/>
  <c r="DB143" i="1"/>
  <c r="V721" i="4"/>
  <c r="DA143" i="1"/>
  <c r="U721" i="4"/>
  <c r="T721" i="4"/>
  <c r="CY143" i="1"/>
  <c r="S721" i="4"/>
  <c r="DE142" i="1"/>
  <c r="Y720" i="4"/>
  <c r="DD142" i="1"/>
  <c r="X720" i="4"/>
  <c r="W720" i="4"/>
  <c r="DB142" i="1"/>
  <c r="V720" i="4"/>
  <c r="DA142" i="1"/>
  <c r="U720" i="4"/>
  <c r="T720" i="4"/>
  <c r="CY142" i="1"/>
  <c r="S720" i="4"/>
  <c r="DE141" i="1"/>
  <c r="Y719" i="4"/>
  <c r="DD141" i="1"/>
  <c r="X719" i="4"/>
  <c r="W719" i="4"/>
  <c r="DB141" i="1"/>
  <c r="V719" i="4"/>
  <c r="DA141" i="1"/>
  <c r="U719" i="4"/>
  <c r="T719" i="4"/>
  <c r="CY141" i="1"/>
  <c r="S719" i="4"/>
  <c r="DE140" i="1"/>
  <c r="Y718" i="4"/>
  <c r="DD140" i="1"/>
  <c r="X718" i="4"/>
  <c r="W718" i="4"/>
  <c r="DB140" i="1"/>
  <c r="V718" i="4"/>
  <c r="DA140" i="1"/>
  <c r="U718" i="4"/>
  <c r="T718" i="4"/>
  <c r="CY140" i="1"/>
  <c r="S718" i="4"/>
  <c r="DE139" i="1"/>
  <c r="Y717" i="4"/>
  <c r="DD139" i="1"/>
  <c r="X717" i="4"/>
  <c r="W717" i="4"/>
  <c r="DB139" i="1"/>
  <c r="V717" i="4"/>
  <c r="DA139" i="1"/>
  <c r="U717" i="4"/>
  <c r="T717" i="4"/>
  <c r="CY139" i="1"/>
  <c r="S717" i="4"/>
  <c r="DE138" i="1"/>
  <c r="Y716" i="4"/>
  <c r="DD138" i="1"/>
  <c r="X716" i="4"/>
  <c r="W716" i="4"/>
  <c r="DB138" i="1"/>
  <c r="V716" i="4"/>
  <c r="DA138" i="1"/>
  <c r="U716" i="4"/>
  <c r="T716" i="4"/>
  <c r="CY138" i="1"/>
  <c r="S716" i="4"/>
  <c r="DE137" i="1"/>
  <c r="Y715" i="4"/>
  <c r="DD137" i="1"/>
  <c r="X715" i="4"/>
  <c r="W715" i="4"/>
  <c r="DB137" i="1"/>
  <c r="V715" i="4"/>
  <c r="DA137" i="1"/>
  <c r="U715" i="4"/>
  <c r="T715" i="4"/>
  <c r="CY137" i="1"/>
  <c r="S715" i="4"/>
  <c r="DE136" i="1"/>
  <c r="Y714" i="4"/>
  <c r="DD136" i="1"/>
  <c r="X714" i="4"/>
  <c r="W714" i="4"/>
  <c r="DB136" i="1"/>
  <c r="V714" i="4"/>
  <c r="DA136" i="1"/>
  <c r="U714" i="4"/>
  <c r="T714" i="4"/>
  <c r="CY136" i="1"/>
  <c r="S714" i="4"/>
  <c r="DE135" i="1"/>
  <c r="Y713" i="4"/>
  <c r="DD135" i="1"/>
  <c r="X713" i="4"/>
  <c r="W713" i="4"/>
  <c r="DB135" i="1"/>
  <c r="V713" i="4"/>
  <c r="DA135" i="1"/>
  <c r="U713" i="4"/>
  <c r="T713" i="4"/>
  <c r="CY135" i="1"/>
  <c r="S713" i="4"/>
  <c r="DE134" i="1"/>
  <c r="Y712" i="4"/>
  <c r="DD134" i="1"/>
  <c r="X712" i="4"/>
  <c r="W712" i="4"/>
  <c r="DB134" i="1"/>
  <c r="V712" i="4"/>
  <c r="DA134" i="1"/>
  <c r="U712" i="4"/>
  <c r="T712" i="4"/>
  <c r="CY134" i="1"/>
  <c r="S712" i="4"/>
  <c r="DE133" i="1"/>
  <c r="Y711" i="4"/>
  <c r="DD133" i="1"/>
  <c r="X711" i="4"/>
  <c r="W711" i="4"/>
  <c r="DB133" i="1"/>
  <c r="V711" i="4"/>
  <c r="DA133" i="1"/>
  <c r="U711" i="4"/>
  <c r="T711" i="4"/>
  <c r="CY133" i="1"/>
  <c r="S711" i="4"/>
  <c r="DE132" i="1"/>
  <c r="Y710" i="4"/>
  <c r="DD132" i="1"/>
  <c r="X710" i="4"/>
  <c r="W710" i="4"/>
  <c r="DB132" i="1"/>
  <c r="V710" i="4"/>
  <c r="DA132" i="1"/>
  <c r="U710" i="4"/>
  <c r="T710" i="4"/>
  <c r="CY132" i="1"/>
  <c r="S710" i="4"/>
  <c r="DE131" i="1"/>
  <c r="Y709" i="4"/>
  <c r="DD131" i="1"/>
  <c r="X709" i="4"/>
  <c r="W709" i="4"/>
  <c r="DB131" i="1"/>
  <c r="V709" i="4"/>
  <c r="DA131" i="1"/>
  <c r="U709" i="4"/>
  <c r="T709" i="4"/>
  <c r="CY131" i="1"/>
  <c r="S709" i="4"/>
  <c r="DE130" i="1"/>
  <c r="Y708" i="4"/>
  <c r="DD130" i="1"/>
  <c r="X708" i="4"/>
  <c r="W708" i="4"/>
  <c r="DB130" i="1"/>
  <c r="V708" i="4"/>
  <c r="DA130" i="1"/>
  <c r="U708" i="4"/>
  <c r="T708" i="4"/>
  <c r="CY130" i="1"/>
  <c r="S708" i="4"/>
  <c r="DE129" i="1"/>
  <c r="Y707" i="4"/>
  <c r="DD129" i="1"/>
  <c r="X707" i="4"/>
  <c r="W707" i="4"/>
  <c r="DB129" i="1"/>
  <c r="V707" i="4"/>
  <c r="DA129" i="1"/>
  <c r="U707" i="4"/>
  <c r="T707" i="4"/>
  <c r="CY129" i="1"/>
  <c r="S707" i="4"/>
  <c r="DE128" i="1"/>
  <c r="Y706" i="4"/>
  <c r="DD128" i="1"/>
  <c r="X706" i="4"/>
  <c r="W706" i="4"/>
  <c r="DB128" i="1"/>
  <c r="V706" i="4"/>
  <c r="DA128" i="1"/>
  <c r="U706" i="4"/>
  <c r="T706" i="4"/>
  <c r="CY128" i="1"/>
  <c r="S706" i="4"/>
  <c r="DE127" i="1"/>
  <c r="Y705" i="4"/>
  <c r="DD127" i="1"/>
  <c r="X705" i="4"/>
  <c r="W705" i="4"/>
  <c r="DB127" i="1"/>
  <c r="V705" i="4"/>
  <c r="DA127" i="1"/>
  <c r="U705" i="4"/>
  <c r="T705" i="4"/>
  <c r="CY127" i="1"/>
  <c r="S705" i="4"/>
  <c r="DE126" i="1"/>
  <c r="Y704" i="4"/>
  <c r="DD126" i="1"/>
  <c r="X704" i="4"/>
  <c r="W704" i="4"/>
  <c r="DB126" i="1"/>
  <c r="V704" i="4"/>
  <c r="DA126" i="1"/>
  <c r="U704" i="4"/>
  <c r="T704" i="4"/>
  <c r="CY126" i="1"/>
  <c r="S704" i="4"/>
  <c r="DE125" i="1"/>
  <c r="Y703" i="4"/>
  <c r="DD125" i="1"/>
  <c r="X703" i="4"/>
  <c r="W703" i="4"/>
  <c r="DB125" i="1"/>
  <c r="V703" i="4"/>
  <c r="DA125" i="1"/>
  <c r="U703" i="4"/>
  <c r="T703" i="4"/>
  <c r="CY125" i="1"/>
  <c r="S703" i="4"/>
  <c r="DE124" i="1"/>
  <c r="Y702" i="4"/>
  <c r="DD124" i="1"/>
  <c r="X702" i="4"/>
  <c r="W702" i="4"/>
  <c r="DB124" i="1"/>
  <c r="V702" i="4"/>
  <c r="DA124" i="1"/>
  <c r="U702" i="4"/>
  <c r="T702" i="4"/>
  <c r="CY124" i="1"/>
  <c r="S702" i="4"/>
  <c r="DE123" i="1"/>
  <c r="Y701" i="4"/>
  <c r="DD123" i="1"/>
  <c r="X701" i="4"/>
  <c r="W701" i="4"/>
  <c r="DB123" i="1"/>
  <c r="V701" i="4"/>
  <c r="DA123" i="1"/>
  <c r="U701" i="4"/>
  <c r="T701" i="4"/>
  <c r="CY123" i="1"/>
  <c r="S701" i="4"/>
  <c r="DE122" i="1"/>
  <c r="Y700" i="4"/>
  <c r="DD122" i="1"/>
  <c r="X700" i="4"/>
  <c r="W700" i="4"/>
  <c r="DB122" i="1"/>
  <c r="V700" i="4"/>
  <c r="DA122" i="1"/>
  <c r="U700" i="4"/>
  <c r="T700" i="4"/>
  <c r="CY122" i="1"/>
  <c r="S700" i="4"/>
  <c r="DE121" i="1"/>
  <c r="Y699" i="4"/>
  <c r="DD121" i="1"/>
  <c r="X699" i="4"/>
  <c r="W699" i="4"/>
  <c r="DB121" i="1"/>
  <c r="V699" i="4"/>
  <c r="DA121" i="1"/>
  <c r="U699" i="4"/>
  <c r="T699" i="4"/>
  <c r="CY121" i="1"/>
  <c r="S699" i="4"/>
  <c r="DE120" i="1"/>
  <c r="Y698" i="4"/>
  <c r="DD120" i="1"/>
  <c r="X698" i="4"/>
  <c r="W698" i="4"/>
  <c r="DB120" i="1"/>
  <c r="V698" i="4"/>
  <c r="DA120" i="1"/>
  <c r="U698" i="4"/>
  <c r="T698" i="4"/>
  <c r="CY120" i="1"/>
  <c r="S698" i="4"/>
  <c r="DE119" i="1"/>
  <c r="Y697" i="4"/>
  <c r="DD119" i="1"/>
  <c r="X697" i="4"/>
  <c r="W697" i="4"/>
  <c r="DB119" i="1"/>
  <c r="V697" i="4"/>
  <c r="DA119" i="1"/>
  <c r="U697" i="4"/>
  <c r="T697" i="4"/>
  <c r="CY119" i="1"/>
  <c r="S697" i="4"/>
  <c r="DE118" i="1"/>
  <c r="Y696" i="4"/>
  <c r="DD118" i="1"/>
  <c r="X696" i="4"/>
  <c r="W696" i="4"/>
  <c r="DB118" i="1"/>
  <c r="V696" i="4"/>
  <c r="DA118" i="1"/>
  <c r="U696" i="4"/>
  <c r="T696" i="4"/>
  <c r="CY118" i="1"/>
  <c r="S696" i="4"/>
  <c r="DE117" i="1"/>
  <c r="Y695" i="4"/>
  <c r="DD117" i="1"/>
  <c r="X695" i="4"/>
  <c r="W695" i="4"/>
  <c r="DB117" i="1"/>
  <c r="V695" i="4"/>
  <c r="DA117" i="1"/>
  <c r="U695" i="4"/>
  <c r="T695" i="4"/>
  <c r="CY117" i="1"/>
  <c r="S695" i="4"/>
  <c r="DE116" i="1"/>
  <c r="Y694" i="4"/>
  <c r="DD116" i="1"/>
  <c r="X694" i="4"/>
  <c r="W694" i="4"/>
  <c r="DB116" i="1"/>
  <c r="V694" i="4"/>
  <c r="DA116" i="1"/>
  <c r="U694" i="4"/>
  <c r="T694" i="4"/>
  <c r="CY116" i="1"/>
  <c r="S694" i="4"/>
  <c r="DE115" i="1"/>
  <c r="Y693" i="4"/>
  <c r="DD115" i="1"/>
  <c r="X693" i="4"/>
  <c r="W693" i="4"/>
  <c r="DB115" i="1"/>
  <c r="V693" i="4"/>
  <c r="DA115" i="1"/>
  <c r="U693" i="4"/>
  <c r="T693" i="4"/>
  <c r="CY115" i="1"/>
  <c r="S693" i="4"/>
  <c r="DE114" i="1"/>
  <c r="Y692" i="4"/>
  <c r="DD114" i="1"/>
  <c r="X692" i="4"/>
  <c r="W692" i="4"/>
  <c r="DB114" i="1"/>
  <c r="V692" i="4"/>
  <c r="DA114" i="1"/>
  <c r="U692" i="4"/>
  <c r="T692" i="4"/>
  <c r="CY114" i="1"/>
  <c r="S692" i="4"/>
  <c r="DE113" i="1"/>
  <c r="Y691" i="4"/>
  <c r="DD113" i="1"/>
  <c r="X691" i="4"/>
  <c r="W691" i="4"/>
  <c r="DB113" i="1"/>
  <c r="V691" i="4"/>
  <c r="DA113" i="1"/>
  <c r="U691" i="4"/>
  <c r="T691" i="4"/>
  <c r="CY113" i="1"/>
  <c r="S691" i="4"/>
  <c r="DE112" i="1"/>
  <c r="Y690" i="4"/>
  <c r="DD112" i="1"/>
  <c r="X690" i="4"/>
  <c r="W690" i="4"/>
  <c r="DB112" i="1"/>
  <c r="V690" i="4"/>
  <c r="DA112" i="1"/>
  <c r="U690" i="4"/>
  <c r="T690" i="4"/>
  <c r="CY112" i="1"/>
  <c r="S690" i="4"/>
  <c r="DE111" i="1"/>
  <c r="Y689" i="4"/>
  <c r="DD111" i="1"/>
  <c r="X689" i="4"/>
  <c r="W689" i="4"/>
  <c r="DB111" i="1"/>
  <c r="V689" i="4"/>
  <c r="DA111" i="1"/>
  <c r="U689" i="4"/>
  <c r="T689" i="4"/>
  <c r="CY111" i="1"/>
  <c r="S689" i="4"/>
  <c r="DE110" i="1"/>
  <c r="Y688" i="4"/>
  <c r="DD110" i="1"/>
  <c r="X688" i="4"/>
  <c r="W688" i="4"/>
  <c r="DB110" i="1"/>
  <c r="V688" i="4"/>
  <c r="DA110" i="1"/>
  <c r="U688" i="4"/>
  <c r="T688" i="4"/>
  <c r="CY110" i="1"/>
  <c r="S688" i="4"/>
  <c r="DE109" i="1"/>
  <c r="Y687" i="4"/>
  <c r="DD109" i="1"/>
  <c r="X687" i="4"/>
  <c r="W687" i="4"/>
  <c r="DB109" i="1"/>
  <c r="V687" i="4"/>
  <c r="DA109" i="1"/>
  <c r="U687" i="4"/>
  <c r="T687" i="4"/>
  <c r="CY109" i="1"/>
  <c r="S687" i="4"/>
  <c r="DE108" i="1"/>
  <c r="Y686" i="4"/>
  <c r="DD108" i="1"/>
  <c r="X686" i="4"/>
  <c r="W686" i="4"/>
  <c r="DB108" i="1"/>
  <c r="V686" i="4"/>
  <c r="DA108" i="1"/>
  <c r="U686" i="4"/>
  <c r="T686" i="4"/>
  <c r="CY108" i="1"/>
  <c r="S686" i="4"/>
  <c r="DE107" i="1"/>
  <c r="Y685" i="4"/>
  <c r="DD107" i="1"/>
  <c r="X685" i="4"/>
  <c r="W685" i="4"/>
  <c r="DB107" i="1"/>
  <c r="V685" i="4"/>
  <c r="DA107" i="1"/>
  <c r="U685" i="4"/>
  <c r="T685" i="4"/>
  <c r="CY107" i="1"/>
  <c r="S685" i="4"/>
  <c r="DE106" i="1"/>
  <c r="Y684" i="4"/>
  <c r="DD106" i="1"/>
  <c r="X684" i="4"/>
  <c r="W684" i="4"/>
  <c r="DB106" i="1"/>
  <c r="V684" i="4"/>
  <c r="DA106" i="1"/>
  <c r="U684" i="4"/>
  <c r="T684" i="4"/>
  <c r="CY106" i="1"/>
  <c r="S684" i="4"/>
  <c r="DE105" i="1"/>
  <c r="Y683" i="4"/>
  <c r="DD105" i="1"/>
  <c r="X683" i="4"/>
  <c r="W683" i="4"/>
  <c r="DB105" i="1"/>
  <c r="V683" i="4"/>
  <c r="DA105" i="1"/>
  <c r="U683" i="4"/>
  <c r="T683" i="4"/>
  <c r="CY105" i="1"/>
  <c r="S683" i="4"/>
  <c r="DE104" i="1"/>
  <c r="Y682" i="4"/>
  <c r="DD104" i="1"/>
  <c r="X682" i="4"/>
  <c r="W682" i="4"/>
  <c r="DB104" i="1"/>
  <c r="V682" i="4"/>
  <c r="DA104" i="1"/>
  <c r="U682" i="4"/>
  <c r="T682" i="4"/>
  <c r="CY104" i="1"/>
  <c r="S682" i="4"/>
  <c r="DE103" i="1"/>
  <c r="Y681" i="4"/>
  <c r="DD103" i="1"/>
  <c r="X681" i="4"/>
  <c r="W681" i="4"/>
  <c r="DB103" i="1"/>
  <c r="V681" i="4"/>
  <c r="DA103" i="1"/>
  <c r="U681" i="4"/>
  <c r="T681" i="4"/>
  <c r="CY103" i="1"/>
  <c r="S681" i="4"/>
  <c r="DE102" i="1"/>
  <c r="Y680" i="4"/>
  <c r="DD102" i="1"/>
  <c r="X680" i="4"/>
  <c r="W680" i="4"/>
  <c r="DB102" i="1"/>
  <c r="V680" i="4"/>
  <c r="DA102" i="1"/>
  <c r="U680" i="4"/>
  <c r="T680" i="4"/>
  <c r="CY102" i="1"/>
  <c r="S680" i="4"/>
  <c r="DE101" i="1"/>
  <c r="Y679" i="4"/>
  <c r="DD101" i="1"/>
  <c r="X679" i="4"/>
  <c r="W679" i="4"/>
  <c r="DB101" i="1"/>
  <c r="V679" i="4"/>
  <c r="DA101" i="1"/>
  <c r="U679" i="4"/>
  <c r="T679" i="4"/>
  <c r="CY101" i="1"/>
  <c r="S679" i="4"/>
  <c r="DE100" i="1"/>
  <c r="Y678" i="4"/>
  <c r="DD100" i="1"/>
  <c r="X678" i="4"/>
  <c r="W678" i="4"/>
  <c r="DB100" i="1"/>
  <c r="V678" i="4"/>
  <c r="DA100" i="1"/>
  <c r="U678" i="4"/>
  <c r="T678" i="4"/>
  <c r="CY100" i="1"/>
  <c r="S678" i="4"/>
  <c r="DE99" i="1"/>
  <c r="Y677" i="4"/>
  <c r="DD99" i="1"/>
  <c r="X677" i="4"/>
  <c r="W677" i="4"/>
  <c r="DB99" i="1"/>
  <c r="V677" i="4"/>
  <c r="DA99" i="1"/>
  <c r="U677" i="4"/>
  <c r="T677" i="4"/>
  <c r="CY99" i="1"/>
  <c r="S677" i="4"/>
  <c r="DE98" i="1"/>
  <c r="Y676" i="4"/>
  <c r="DD98" i="1"/>
  <c r="X676" i="4"/>
  <c r="W676" i="4"/>
  <c r="DB98" i="1"/>
  <c r="V676" i="4"/>
  <c r="DA98" i="1"/>
  <c r="U676" i="4"/>
  <c r="T676" i="4"/>
  <c r="CY98" i="1"/>
  <c r="S676" i="4"/>
  <c r="DE97" i="1"/>
  <c r="Y675" i="4"/>
  <c r="DD97" i="1"/>
  <c r="X675" i="4"/>
  <c r="W675" i="4"/>
  <c r="DB97" i="1"/>
  <c r="V675" i="4"/>
  <c r="DA97" i="1"/>
  <c r="U675" i="4"/>
  <c r="T675" i="4"/>
  <c r="CY97" i="1"/>
  <c r="S675" i="4"/>
  <c r="DE96" i="1"/>
  <c r="Y674" i="4"/>
  <c r="DD96" i="1"/>
  <c r="X674" i="4"/>
  <c r="W674" i="4"/>
  <c r="DB96" i="1"/>
  <c r="V674" i="4"/>
  <c r="DA96" i="1"/>
  <c r="U674" i="4"/>
  <c r="T674" i="4"/>
  <c r="CY96" i="1"/>
  <c r="S674" i="4"/>
  <c r="DE95" i="1"/>
  <c r="Y673" i="4"/>
  <c r="DD95" i="1"/>
  <c r="X673" i="4"/>
  <c r="W673" i="4"/>
  <c r="DB95" i="1"/>
  <c r="V673" i="4"/>
  <c r="DA95" i="1"/>
  <c r="U673" i="4"/>
  <c r="T673" i="4"/>
  <c r="CY95" i="1"/>
  <c r="S673" i="4"/>
  <c r="DE94" i="1"/>
  <c r="Y672" i="4"/>
  <c r="DD94" i="1"/>
  <c r="X672" i="4"/>
  <c r="W672" i="4"/>
  <c r="DB94" i="1"/>
  <c r="V672" i="4"/>
  <c r="DA94" i="1"/>
  <c r="U672" i="4"/>
  <c r="T672" i="4"/>
  <c r="CY94" i="1"/>
  <c r="S672" i="4"/>
  <c r="DE93" i="1"/>
  <c r="Y671" i="4"/>
  <c r="DD93" i="1"/>
  <c r="X671" i="4"/>
  <c r="W671" i="4"/>
  <c r="DB93" i="1"/>
  <c r="V671" i="4"/>
  <c r="DA93" i="1"/>
  <c r="U671" i="4"/>
  <c r="T671" i="4"/>
  <c r="CY93" i="1"/>
  <c r="S671" i="4"/>
  <c r="DE92" i="1"/>
  <c r="Y670" i="4"/>
  <c r="DD92" i="1"/>
  <c r="X670" i="4"/>
  <c r="W670" i="4"/>
  <c r="DB92" i="1"/>
  <c r="V670" i="4"/>
  <c r="DA92" i="1"/>
  <c r="U670" i="4"/>
  <c r="T670" i="4"/>
  <c r="CY92" i="1"/>
  <c r="S670" i="4"/>
  <c r="DE91" i="1"/>
  <c r="Y669" i="4"/>
  <c r="DD91" i="1"/>
  <c r="X669" i="4"/>
  <c r="W669" i="4"/>
  <c r="DB91" i="1"/>
  <c r="V669" i="4"/>
  <c r="DA91" i="1"/>
  <c r="U669" i="4"/>
  <c r="T669" i="4"/>
  <c r="CY91" i="1"/>
  <c r="S669" i="4"/>
  <c r="DE90" i="1"/>
  <c r="Y668" i="4"/>
  <c r="DD90" i="1"/>
  <c r="X668" i="4"/>
  <c r="W668" i="4"/>
  <c r="DB90" i="1"/>
  <c r="V668" i="4"/>
  <c r="DA90" i="1"/>
  <c r="U668" i="4"/>
  <c r="T668" i="4"/>
  <c r="CY90" i="1"/>
  <c r="S668" i="4"/>
  <c r="DE89" i="1"/>
  <c r="Y667" i="4"/>
  <c r="DD89" i="1"/>
  <c r="X667" i="4"/>
  <c r="W667" i="4"/>
  <c r="DB89" i="1"/>
  <c r="V667" i="4"/>
  <c r="DA89" i="1"/>
  <c r="U667" i="4"/>
  <c r="T667" i="4"/>
  <c r="CY89" i="1"/>
  <c r="S667" i="4"/>
  <c r="DE88" i="1"/>
  <c r="Y666" i="4"/>
  <c r="DD88" i="1"/>
  <c r="X666" i="4"/>
  <c r="W666" i="4"/>
  <c r="DB88" i="1"/>
  <c r="V666" i="4"/>
  <c r="DA88" i="1"/>
  <c r="U666" i="4"/>
  <c r="T666" i="4"/>
  <c r="CY88" i="1"/>
  <c r="S666" i="4"/>
  <c r="DE87" i="1"/>
  <c r="Y665" i="4"/>
  <c r="DD87" i="1"/>
  <c r="X665" i="4"/>
  <c r="W665" i="4"/>
  <c r="DB87" i="1"/>
  <c r="V665" i="4"/>
  <c r="DA87" i="1"/>
  <c r="U665" i="4"/>
  <c r="T665" i="4"/>
  <c r="CY87" i="1"/>
  <c r="S665" i="4"/>
  <c r="DE86" i="1"/>
  <c r="Y664" i="4"/>
  <c r="DD86" i="1"/>
  <c r="X664" i="4"/>
  <c r="W664" i="4"/>
  <c r="DB86" i="1"/>
  <c r="V664" i="4"/>
  <c r="DA86" i="1"/>
  <c r="U664" i="4"/>
  <c r="T664" i="4"/>
  <c r="CY86" i="1"/>
  <c r="S664" i="4"/>
  <c r="DE85" i="1"/>
  <c r="Y663" i="4"/>
  <c r="DD85" i="1"/>
  <c r="X663" i="4"/>
  <c r="W663" i="4"/>
  <c r="DB85" i="1"/>
  <c r="V663" i="4"/>
  <c r="DA85" i="1"/>
  <c r="U663" i="4"/>
  <c r="T663" i="4"/>
  <c r="CY85" i="1"/>
  <c r="S663" i="4"/>
  <c r="DE84" i="1"/>
  <c r="Y662" i="4"/>
  <c r="DD84" i="1"/>
  <c r="X662" i="4"/>
  <c r="W662" i="4"/>
  <c r="DB84" i="1"/>
  <c r="V662" i="4"/>
  <c r="DA84" i="1"/>
  <c r="U662" i="4"/>
  <c r="T662" i="4"/>
  <c r="CY84" i="1"/>
  <c r="S662" i="4"/>
  <c r="DE83" i="1"/>
  <c r="Y661" i="4"/>
  <c r="DD83" i="1"/>
  <c r="X661" i="4"/>
  <c r="W661" i="4"/>
  <c r="DB83" i="1"/>
  <c r="V661" i="4"/>
  <c r="DA83" i="1"/>
  <c r="U661" i="4"/>
  <c r="T661" i="4"/>
  <c r="CY83" i="1"/>
  <c r="S661" i="4"/>
  <c r="DE82" i="1"/>
  <c r="Y660" i="4"/>
  <c r="DD82" i="1"/>
  <c r="X660" i="4"/>
  <c r="W660" i="4"/>
  <c r="DB82" i="1"/>
  <c r="V660" i="4"/>
  <c r="DA82" i="1"/>
  <c r="U660" i="4"/>
  <c r="T660" i="4"/>
  <c r="CY82" i="1"/>
  <c r="S660" i="4"/>
  <c r="DE81" i="1"/>
  <c r="Y659" i="4"/>
  <c r="DD81" i="1"/>
  <c r="X659" i="4"/>
  <c r="W659" i="4"/>
  <c r="DB81" i="1"/>
  <c r="V659" i="4"/>
  <c r="DA81" i="1"/>
  <c r="U659" i="4"/>
  <c r="T659" i="4"/>
  <c r="CY81" i="1"/>
  <c r="S659" i="4"/>
  <c r="DE80" i="1"/>
  <c r="Y658" i="4"/>
  <c r="DD80" i="1"/>
  <c r="X658" i="4"/>
  <c r="W658" i="4"/>
  <c r="DB80" i="1"/>
  <c r="V658" i="4"/>
  <c r="DA80" i="1"/>
  <c r="U658" i="4"/>
  <c r="T658" i="4"/>
  <c r="CY80" i="1"/>
  <c r="S658" i="4"/>
  <c r="DE79" i="1"/>
  <c r="Y657" i="4"/>
  <c r="DD79" i="1"/>
  <c r="X657" i="4"/>
  <c r="W657" i="4"/>
  <c r="DB79" i="1"/>
  <c r="V657" i="4"/>
  <c r="DA79" i="1"/>
  <c r="U657" i="4"/>
  <c r="T657" i="4"/>
  <c r="CY79" i="1"/>
  <c r="S657" i="4"/>
  <c r="DE78" i="1"/>
  <c r="Y656" i="4"/>
  <c r="DD78" i="1"/>
  <c r="X656" i="4"/>
  <c r="W656" i="4"/>
  <c r="DB78" i="1"/>
  <c r="V656" i="4"/>
  <c r="DA78" i="1"/>
  <c r="U656" i="4"/>
  <c r="T656" i="4"/>
  <c r="CY78" i="1"/>
  <c r="S656" i="4"/>
  <c r="DE77" i="1"/>
  <c r="Y655" i="4"/>
  <c r="DD77" i="1"/>
  <c r="X655" i="4"/>
  <c r="W655" i="4"/>
  <c r="DB77" i="1"/>
  <c r="V655" i="4"/>
  <c r="DA77" i="1"/>
  <c r="U655" i="4"/>
  <c r="T655" i="4"/>
  <c r="CY77" i="1"/>
  <c r="S655" i="4"/>
  <c r="DE76" i="1"/>
  <c r="Y654" i="4"/>
  <c r="DD76" i="1"/>
  <c r="X654" i="4"/>
  <c r="W654" i="4"/>
  <c r="DB76" i="1"/>
  <c r="V654" i="4"/>
  <c r="DA76" i="1"/>
  <c r="U654" i="4"/>
  <c r="T654" i="4"/>
  <c r="CY76" i="1"/>
  <c r="S654" i="4"/>
  <c r="DE75" i="1"/>
  <c r="Y653" i="4"/>
  <c r="DD75" i="1"/>
  <c r="X653" i="4"/>
  <c r="W653" i="4"/>
  <c r="DB75" i="1"/>
  <c r="V653" i="4"/>
  <c r="DA75" i="1"/>
  <c r="U653" i="4"/>
  <c r="T653" i="4"/>
  <c r="CY75" i="1"/>
  <c r="S653" i="4"/>
  <c r="DE74" i="1"/>
  <c r="Y652" i="4"/>
  <c r="DD74" i="1"/>
  <c r="X652" i="4"/>
  <c r="W652" i="4"/>
  <c r="DB74" i="1"/>
  <c r="V652" i="4"/>
  <c r="DA74" i="1"/>
  <c r="U652" i="4"/>
  <c r="T652" i="4"/>
  <c r="CY74" i="1"/>
  <c r="S652" i="4"/>
  <c r="DE73" i="1"/>
  <c r="Y651" i="4"/>
  <c r="DD73" i="1"/>
  <c r="X651" i="4"/>
  <c r="W651" i="4"/>
  <c r="DB73" i="1"/>
  <c r="V651" i="4"/>
  <c r="DA73" i="1"/>
  <c r="U651" i="4"/>
  <c r="T651" i="4"/>
  <c r="CY73" i="1"/>
  <c r="S651" i="4"/>
  <c r="DE72" i="1"/>
  <c r="Y650" i="4"/>
  <c r="DD72" i="1"/>
  <c r="X650" i="4"/>
  <c r="W650" i="4"/>
  <c r="DB72" i="1"/>
  <c r="V650" i="4"/>
  <c r="DA72" i="1"/>
  <c r="U650" i="4"/>
  <c r="T650" i="4"/>
  <c r="CY72" i="1"/>
  <c r="S650" i="4"/>
  <c r="DE71" i="1"/>
  <c r="Y649" i="4"/>
  <c r="DD71" i="1"/>
  <c r="X649" i="4"/>
  <c r="W649" i="4"/>
  <c r="DB71" i="1"/>
  <c r="V649" i="4"/>
  <c r="DA71" i="1"/>
  <c r="U649" i="4"/>
  <c r="T649" i="4"/>
  <c r="CY71" i="1"/>
  <c r="S649" i="4"/>
  <c r="DE70" i="1"/>
  <c r="Y648" i="4"/>
  <c r="DD70" i="1"/>
  <c r="X648" i="4"/>
  <c r="W648" i="4"/>
  <c r="DB70" i="1"/>
  <c r="V648" i="4"/>
  <c r="DA70" i="1"/>
  <c r="U648" i="4"/>
  <c r="T648" i="4"/>
  <c r="CY70" i="1"/>
  <c r="S648" i="4"/>
  <c r="DE69" i="1"/>
  <c r="Y647" i="4"/>
  <c r="DD69" i="1"/>
  <c r="X647" i="4"/>
  <c r="W647" i="4"/>
  <c r="DB69" i="1"/>
  <c r="V647" i="4"/>
  <c r="DA69" i="1"/>
  <c r="U647" i="4"/>
  <c r="T647" i="4"/>
  <c r="CY69" i="1"/>
  <c r="S647" i="4"/>
  <c r="DE68" i="1"/>
  <c r="Y646" i="4"/>
  <c r="DD68" i="1"/>
  <c r="X646" i="4"/>
  <c r="W646" i="4"/>
  <c r="DB68" i="1"/>
  <c r="V646" i="4"/>
  <c r="DA68" i="1"/>
  <c r="U646" i="4"/>
  <c r="T646" i="4"/>
  <c r="CY68" i="1"/>
  <c r="S646" i="4"/>
  <c r="DE67" i="1"/>
  <c r="Y645" i="4"/>
  <c r="DD67" i="1"/>
  <c r="X645" i="4"/>
  <c r="W645" i="4"/>
  <c r="DB67" i="1"/>
  <c r="V645" i="4"/>
  <c r="DA67" i="1"/>
  <c r="U645" i="4"/>
  <c r="T645" i="4"/>
  <c r="CY67" i="1"/>
  <c r="S645" i="4"/>
  <c r="DE66" i="1"/>
  <c r="Y644" i="4"/>
  <c r="DD66" i="1"/>
  <c r="X644" i="4"/>
  <c r="W644" i="4"/>
  <c r="DB66" i="1"/>
  <c r="V644" i="4"/>
  <c r="DA66" i="1"/>
  <c r="U644" i="4"/>
  <c r="T644" i="4"/>
  <c r="CY66" i="1"/>
  <c r="S644" i="4"/>
  <c r="DE65" i="1"/>
  <c r="Y643" i="4"/>
  <c r="DD65" i="1"/>
  <c r="X643" i="4"/>
  <c r="W643" i="4"/>
  <c r="DB65" i="1"/>
  <c r="V643" i="4"/>
  <c r="DA65" i="1"/>
  <c r="U643" i="4"/>
  <c r="T643" i="4"/>
  <c r="CY65" i="1"/>
  <c r="S643" i="4"/>
  <c r="DE64" i="1"/>
  <c r="Y642" i="4"/>
  <c r="DD64" i="1"/>
  <c r="X642" i="4"/>
  <c r="W642" i="4"/>
  <c r="DB64" i="1"/>
  <c r="V642" i="4"/>
  <c r="DA64" i="1"/>
  <c r="U642" i="4"/>
  <c r="T642" i="4"/>
  <c r="CY64" i="1"/>
  <c r="S642" i="4"/>
  <c r="DE63" i="1"/>
  <c r="Y641" i="4"/>
  <c r="DD63" i="1"/>
  <c r="X641" i="4"/>
  <c r="W641" i="4"/>
  <c r="DB63" i="1"/>
  <c r="V641" i="4"/>
  <c r="DA63" i="1"/>
  <c r="U641" i="4"/>
  <c r="T641" i="4"/>
  <c r="CY63" i="1"/>
  <c r="S641" i="4"/>
  <c r="DE62" i="1"/>
  <c r="Y640" i="4"/>
  <c r="DD62" i="1"/>
  <c r="X640" i="4"/>
  <c r="W640" i="4"/>
  <c r="DB62" i="1"/>
  <c r="V640" i="4"/>
  <c r="DA62" i="1"/>
  <c r="U640" i="4"/>
  <c r="T640" i="4"/>
  <c r="CY62" i="1"/>
  <c r="S640" i="4"/>
  <c r="DE61" i="1"/>
  <c r="Y639" i="4"/>
  <c r="DD61" i="1"/>
  <c r="X639" i="4"/>
  <c r="W639" i="4"/>
  <c r="DB61" i="1"/>
  <c r="V639" i="4"/>
  <c r="DA61" i="1"/>
  <c r="U639" i="4"/>
  <c r="T639" i="4"/>
  <c r="CY61" i="1"/>
  <c r="S639" i="4"/>
  <c r="DE60" i="1"/>
  <c r="Y638" i="4"/>
  <c r="DD60" i="1"/>
  <c r="X638" i="4"/>
  <c r="W638" i="4"/>
  <c r="DB60" i="1"/>
  <c r="V638" i="4"/>
  <c r="DA60" i="1"/>
  <c r="U638" i="4"/>
  <c r="T638" i="4"/>
  <c r="CY60" i="1"/>
  <c r="S638" i="4"/>
  <c r="DE59" i="1"/>
  <c r="Y637" i="4"/>
  <c r="DD59" i="1"/>
  <c r="X637" i="4"/>
  <c r="W637" i="4"/>
  <c r="DB59" i="1"/>
  <c r="V637" i="4"/>
  <c r="DA59" i="1"/>
  <c r="U637" i="4"/>
  <c r="T637" i="4"/>
  <c r="CY59" i="1"/>
  <c r="S637" i="4"/>
  <c r="DE58" i="1"/>
  <c r="Y636" i="4"/>
  <c r="DD58" i="1"/>
  <c r="X636" i="4"/>
  <c r="W636" i="4"/>
  <c r="DB58" i="1"/>
  <c r="V636" i="4"/>
  <c r="DA58" i="1"/>
  <c r="U636" i="4"/>
  <c r="T636" i="4"/>
  <c r="CY58" i="1"/>
  <c r="S636" i="4"/>
  <c r="DE57" i="1"/>
  <c r="Y635" i="4"/>
  <c r="DD57" i="1"/>
  <c r="X635" i="4"/>
  <c r="W635" i="4"/>
  <c r="DB57" i="1"/>
  <c r="V635" i="4"/>
  <c r="DA57" i="1"/>
  <c r="U635" i="4"/>
  <c r="T635" i="4"/>
  <c r="CY57" i="1"/>
  <c r="S635" i="4"/>
  <c r="DE56" i="1"/>
  <c r="Y634" i="4"/>
  <c r="DD56" i="1"/>
  <c r="X634" i="4"/>
  <c r="W634" i="4"/>
  <c r="DB56" i="1"/>
  <c r="V634" i="4"/>
  <c r="DA56" i="1"/>
  <c r="U634" i="4"/>
  <c r="T634" i="4"/>
  <c r="CY56" i="1"/>
  <c r="S634" i="4"/>
  <c r="DE55" i="1"/>
  <c r="Y633" i="4"/>
  <c r="DD55" i="1"/>
  <c r="X633" i="4"/>
  <c r="W633" i="4"/>
  <c r="DB55" i="1"/>
  <c r="V633" i="4"/>
  <c r="DA55" i="1"/>
  <c r="U633" i="4"/>
  <c r="T633" i="4"/>
  <c r="CY55" i="1"/>
  <c r="S633" i="4"/>
  <c r="DE54" i="1"/>
  <c r="Y632" i="4"/>
  <c r="DD54" i="1"/>
  <c r="X632" i="4"/>
  <c r="W632" i="4"/>
  <c r="DB54" i="1"/>
  <c r="V632" i="4"/>
  <c r="DA54" i="1"/>
  <c r="U632" i="4"/>
  <c r="T632" i="4"/>
  <c r="CY54" i="1"/>
  <c r="S632" i="4"/>
  <c r="DE53" i="1"/>
  <c r="Y631" i="4"/>
  <c r="DD53" i="1"/>
  <c r="X631" i="4"/>
  <c r="W631" i="4"/>
  <c r="DB53" i="1"/>
  <c r="V631" i="4"/>
  <c r="DA53" i="1"/>
  <c r="U631" i="4"/>
  <c r="T631" i="4"/>
  <c r="CY53" i="1"/>
  <c r="S631" i="4"/>
  <c r="DE52" i="1"/>
  <c r="Y630" i="4"/>
  <c r="DD52" i="1"/>
  <c r="X630" i="4"/>
  <c r="W630" i="4"/>
  <c r="DB52" i="1"/>
  <c r="V630" i="4"/>
  <c r="DA52" i="1"/>
  <c r="U630" i="4"/>
  <c r="T630" i="4"/>
  <c r="CY52" i="1"/>
  <c r="S630" i="4"/>
  <c r="DE51" i="1"/>
  <c r="Y629" i="4"/>
  <c r="DD51" i="1"/>
  <c r="X629" i="4"/>
  <c r="W629" i="4"/>
  <c r="DB51" i="1"/>
  <c r="V629" i="4"/>
  <c r="DA51" i="1"/>
  <c r="U629" i="4"/>
  <c r="T629" i="4"/>
  <c r="CY51" i="1"/>
  <c r="S629" i="4"/>
  <c r="DE50" i="1"/>
  <c r="Y628" i="4"/>
  <c r="DD50" i="1"/>
  <c r="X628" i="4"/>
  <c r="W628" i="4"/>
  <c r="DB50" i="1"/>
  <c r="V628" i="4"/>
  <c r="DA50" i="1"/>
  <c r="U628" i="4"/>
  <c r="T628" i="4"/>
  <c r="CY50" i="1"/>
  <c r="S628" i="4"/>
  <c r="DE49" i="1"/>
  <c r="Y627" i="4"/>
  <c r="DD49" i="1"/>
  <c r="X627" i="4"/>
  <c r="W627" i="4"/>
  <c r="DB49" i="1"/>
  <c r="V627" i="4"/>
  <c r="DA49" i="1"/>
  <c r="U627" i="4"/>
  <c r="T627" i="4"/>
  <c r="CY49" i="1"/>
  <c r="S627" i="4"/>
  <c r="DE48" i="1"/>
  <c r="Y626" i="4"/>
  <c r="DD48" i="1"/>
  <c r="X626" i="4"/>
  <c r="W626" i="4"/>
  <c r="DB48" i="1"/>
  <c r="V626" i="4"/>
  <c r="DA48" i="1"/>
  <c r="U626" i="4"/>
  <c r="T626" i="4"/>
  <c r="CY48" i="1"/>
  <c r="S626" i="4"/>
  <c r="DE47" i="1"/>
  <c r="Y625" i="4"/>
  <c r="DD47" i="1"/>
  <c r="X625" i="4"/>
  <c r="W625" i="4"/>
  <c r="DB47" i="1"/>
  <c r="V625" i="4"/>
  <c r="DA47" i="1"/>
  <c r="U625" i="4"/>
  <c r="T625" i="4"/>
  <c r="CY47" i="1"/>
  <c r="S625" i="4"/>
  <c r="DE46" i="1"/>
  <c r="Y624" i="4"/>
  <c r="DD46" i="1"/>
  <c r="X624" i="4"/>
  <c r="W624" i="4"/>
  <c r="DB46" i="1"/>
  <c r="V624" i="4"/>
  <c r="DA46" i="1"/>
  <c r="U624" i="4"/>
  <c r="T624" i="4"/>
  <c r="CY46" i="1"/>
  <c r="S624" i="4"/>
  <c r="DE45" i="1"/>
  <c r="Y623" i="4"/>
  <c r="DD45" i="1"/>
  <c r="X623" i="4"/>
  <c r="W623" i="4"/>
  <c r="DB45" i="1"/>
  <c r="V623" i="4"/>
  <c r="DA45" i="1"/>
  <c r="U623" i="4"/>
  <c r="T623" i="4"/>
  <c r="CY45" i="1"/>
  <c r="S623" i="4"/>
  <c r="DE44" i="1"/>
  <c r="Y622" i="4"/>
  <c r="DD44" i="1"/>
  <c r="X622" i="4"/>
  <c r="W622" i="4"/>
  <c r="DB44" i="1"/>
  <c r="V622" i="4"/>
  <c r="DA44" i="1"/>
  <c r="U622" i="4"/>
  <c r="T622" i="4"/>
  <c r="CY44" i="1"/>
  <c r="S622" i="4"/>
  <c r="DE43" i="1"/>
  <c r="Y621" i="4"/>
  <c r="DD43" i="1"/>
  <c r="X621" i="4"/>
  <c r="W621" i="4"/>
  <c r="DB43" i="1"/>
  <c r="V621" i="4"/>
  <c r="DA43" i="1"/>
  <c r="U621" i="4"/>
  <c r="T621" i="4"/>
  <c r="CY43" i="1"/>
  <c r="S621" i="4"/>
  <c r="DE42" i="1"/>
  <c r="Y620" i="4"/>
  <c r="DD42" i="1"/>
  <c r="X620" i="4"/>
  <c r="W620" i="4"/>
  <c r="DB42" i="1"/>
  <c r="V620" i="4"/>
  <c r="DA42" i="1"/>
  <c r="U620" i="4"/>
  <c r="T620" i="4"/>
  <c r="CY42" i="1"/>
  <c r="S620" i="4"/>
  <c r="DE41" i="1"/>
  <c r="Y619" i="4"/>
  <c r="DD41" i="1"/>
  <c r="X619" i="4"/>
  <c r="W619" i="4"/>
  <c r="DB41" i="1"/>
  <c r="V619" i="4"/>
  <c r="DA41" i="1"/>
  <c r="U619" i="4"/>
  <c r="T619" i="4"/>
  <c r="CY41" i="1"/>
  <c r="S619" i="4"/>
  <c r="W618" i="4"/>
  <c r="DE39" i="1"/>
  <c r="Y617" i="4"/>
  <c r="DD39" i="1"/>
  <c r="X617" i="4"/>
  <c r="W617" i="4"/>
  <c r="DB39" i="1"/>
  <c r="V617" i="4"/>
  <c r="DA39" i="1"/>
  <c r="U617" i="4"/>
  <c r="T617" i="4"/>
  <c r="CY39" i="1"/>
  <c r="S617" i="4"/>
  <c r="DE38" i="1"/>
  <c r="Y616" i="4"/>
  <c r="DD38" i="1"/>
  <c r="X616" i="4"/>
  <c r="W616" i="4"/>
  <c r="DB38" i="1"/>
  <c r="V616" i="4"/>
  <c r="DA38" i="1"/>
  <c r="U616" i="4"/>
  <c r="T616" i="4"/>
  <c r="CY38" i="1"/>
  <c r="S616" i="4"/>
  <c r="DE37" i="1"/>
  <c r="Y615" i="4"/>
  <c r="DD37" i="1"/>
  <c r="X615" i="4"/>
  <c r="W615" i="4"/>
  <c r="DB37" i="1"/>
  <c r="V615" i="4"/>
  <c r="DA37" i="1"/>
  <c r="U615" i="4"/>
  <c r="T615" i="4"/>
  <c r="CY37" i="1"/>
  <c r="S615" i="4"/>
  <c r="DE36" i="1"/>
  <c r="Y614" i="4"/>
  <c r="DD36" i="1"/>
  <c r="X614" i="4"/>
  <c r="W614" i="4"/>
  <c r="DB36" i="1"/>
  <c r="V614" i="4"/>
  <c r="DA36" i="1"/>
  <c r="U614" i="4"/>
  <c r="T614" i="4"/>
  <c r="CY36" i="1"/>
  <c r="S614" i="4"/>
  <c r="DE35" i="1"/>
  <c r="Y613" i="4"/>
  <c r="DD35" i="1"/>
  <c r="X613" i="4"/>
  <c r="W613" i="4"/>
  <c r="DB35" i="1"/>
  <c r="V613" i="4"/>
  <c r="DA35" i="1"/>
  <c r="U613" i="4"/>
  <c r="T613" i="4"/>
  <c r="CY35" i="1"/>
  <c r="S613" i="4"/>
  <c r="DE34" i="1"/>
  <c r="Y612" i="4"/>
  <c r="DD34" i="1"/>
  <c r="X612" i="4"/>
  <c r="W612" i="4"/>
  <c r="DB34" i="1"/>
  <c r="V612" i="4"/>
  <c r="DA34" i="1"/>
  <c r="U612" i="4"/>
  <c r="T612" i="4"/>
  <c r="CY34" i="1"/>
  <c r="S612" i="4"/>
  <c r="W611" i="4"/>
  <c r="W610" i="4"/>
  <c r="W609" i="4"/>
  <c r="W608" i="4"/>
  <c r="W607" i="4"/>
  <c r="W606" i="4"/>
  <c r="W605" i="4"/>
  <c r="W604" i="4"/>
  <c r="W603" i="4"/>
  <c r="W602" i="4"/>
  <c r="CW323" i="1"/>
  <c r="Y601" i="4"/>
  <c r="CV323" i="1"/>
  <c r="X601" i="4"/>
  <c r="CU323" i="1"/>
  <c r="W601" i="4"/>
  <c r="CT323" i="1"/>
  <c r="V601" i="4"/>
  <c r="CS323" i="1"/>
  <c r="U601" i="4"/>
  <c r="T601" i="4"/>
  <c r="CQ323" i="1"/>
  <c r="S601" i="4"/>
  <c r="CW322" i="1"/>
  <c r="Y600" i="4"/>
  <c r="CV322" i="1"/>
  <c r="X600" i="4"/>
  <c r="CU322" i="1"/>
  <c r="W600" i="4"/>
  <c r="CT322" i="1"/>
  <c r="V600" i="4"/>
  <c r="CS322" i="1"/>
  <c r="U600" i="4"/>
  <c r="T600" i="4"/>
  <c r="CQ322" i="1"/>
  <c r="S600" i="4"/>
  <c r="CW321" i="1"/>
  <c r="Y599" i="4"/>
  <c r="CV321" i="1"/>
  <c r="X599" i="4"/>
  <c r="CU321" i="1"/>
  <c r="W599" i="4"/>
  <c r="CT321" i="1"/>
  <c r="V599" i="4"/>
  <c r="CS321" i="1"/>
  <c r="U599" i="4"/>
  <c r="T599" i="4"/>
  <c r="CQ321" i="1"/>
  <c r="S599" i="4"/>
  <c r="CW320" i="1"/>
  <c r="Y598" i="4"/>
  <c r="CV320" i="1"/>
  <c r="X598" i="4"/>
  <c r="CU320" i="1"/>
  <c r="W598" i="4"/>
  <c r="CT320" i="1"/>
  <c r="V598" i="4"/>
  <c r="CS320" i="1"/>
  <c r="U598" i="4"/>
  <c r="T598" i="4"/>
  <c r="CQ320" i="1"/>
  <c r="S598" i="4"/>
  <c r="CW319" i="1"/>
  <c r="Y597" i="4"/>
  <c r="CV319" i="1"/>
  <c r="X597" i="4"/>
  <c r="CU319" i="1"/>
  <c r="W597" i="4"/>
  <c r="CT319" i="1"/>
  <c r="V597" i="4"/>
  <c r="CS319" i="1"/>
  <c r="U597" i="4"/>
  <c r="T597" i="4"/>
  <c r="CQ319" i="1"/>
  <c r="S597" i="4"/>
  <c r="CW318" i="1"/>
  <c r="Y596" i="4"/>
  <c r="CV318" i="1"/>
  <c r="X596" i="4"/>
  <c r="CU318" i="1"/>
  <c r="W596" i="4"/>
  <c r="CT318" i="1"/>
  <c r="V596" i="4"/>
  <c r="CS318" i="1"/>
  <c r="U596" i="4"/>
  <c r="T596" i="4"/>
  <c r="CQ318" i="1"/>
  <c r="S596" i="4"/>
  <c r="CW317" i="1"/>
  <c r="Y595" i="4"/>
  <c r="CV317" i="1"/>
  <c r="X595" i="4"/>
  <c r="CU317" i="1"/>
  <c r="W595" i="4"/>
  <c r="CT317" i="1"/>
  <c r="V595" i="4"/>
  <c r="CS317" i="1"/>
  <c r="U595" i="4"/>
  <c r="T595" i="4"/>
  <c r="CQ317" i="1"/>
  <c r="S595" i="4"/>
  <c r="CW316" i="1"/>
  <c r="Y594" i="4"/>
  <c r="CV316" i="1"/>
  <c r="X594" i="4"/>
  <c r="CU316" i="1"/>
  <c r="W594" i="4"/>
  <c r="CT316" i="1"/>
  <c r="V594" i="4"/>
  <c r="CS316" i="1"/>
  <c r="U594" i="4"/>
  <c r="T594" i="4"/>
  <c r="CQ316" i="1"/>
  <c r="S594" i="4"/>
  <c r="CW315" i="1"/>
  <c r="Y593" i="4"/>
  <c r="CV315" i="1"/>
  <c r="X593" i="4"/>
  <c r="CU315" i="1"/>
  <c r="W593" i="4"/>
  <c r="CT315" i="1"/>
  <c r="V593" i="4"/>
  <c r="CS315" i="1"/>
  <c r="U593" i="4"/>
  <c r="T593" i="4"/>
  <c r="CQ315" i="1"/>
  <c r="S593" i="4"/>
  <c r="CW314" i="1"/>
  <c r="Y592" i="4"/>
  <c r="CV314" i="1"/>
  <c r="X592" i="4"/>
  <c r="CU314" i="1"/>
  <c r="W592" i="4"/>
  <c r="CT314" i="1"/>
  <c r="V592" i="4"/>
  <c r="CS314" i="1"/>
  <c r="U592" i="4"/>
  <c r="T592" i="4"/>
  <c r="CQ314" i="1"/>
  <c r="S592" i="4"/>
  <c r="CW313" i="1"/>
  <c r="Y591" i="4"/>
  <c r="CV313" i="1"/>
  <c r="X591" i="4"/>
  <c r="CU313" i="1"/>
  <c r="W591" i="4"/>
  <c r="CT313" i="1"/>
  <c r="V591" i="4"/>
  <c r="CS313" i="1"/>
  <c r="U591" i="4"/>
  <c r="T591" i="4"/>
  <c r="CQ313" i="1"/>
  <c r="S591" i="4"/>
  <c r="CW312" i="1"/>
  <c r="Y590" i="4"/>
  <c r="CV312" i="1"/>
  <c r="X590" i="4"/>
  <c r="CU312" i="1"/>
  <c r="W590" i="4"/>
  <c r="CT312" i="1"/>
  <c r="V590" i="4"/>
  <c r="CS312" i="1"/>
  <c r="U590" i="4"/>
  <c r="T590" i="4"/>
  <c r="CQ312" i="1"/>
  <c r="S590" i="4"/>
  <c r="CW311" i="1"/>
  <c r="Y589" i="4"/>
  <c r="CV311" i="1"/>
  <c r="X589" i="4"/>
  <c r="CU311" i="1"/>
  <c r="W589" i="4"/>
  <c r="CT311" i="1"/>
  <c r="V589" i="4"/>
  <c r="CS311" i="1"/>
  <c r="U589" i="4"/>
  <c r="T589" i="4"/>
  <c r="CQ311" i="1"/>
  <c r="S589" i="4"/>
  <c r="CW310" i="1"/>
  <c r="Y588" i="4"/>
  <c r="CV310" i="1"/>
  <c r="X588" i="4"/>
  <c r="CU310" i="1"/>
  <c r="W588" i="4"/>
  <c r="CT310" i="1"/>
  <c r="V588" i="4"/>
  <c r="CS310" i="1"/>
  <c r="U588" i="4"/>
  <c r="T588" i="4"/>
  <c r="CQ310" i="1"/>
  <c r="S588" i="4"/>
  <c r="CW309" i="1"/>
  <c r="Y587" i="4"/>
  <c r="CV309" i="1"/>
  <c r="X587" i="4"/>
  <c r="CU309" i="1"/>
  <c r="W587" i="4"/>
  <c r="CT309" i="1"/>
  <c r="V587" i="4"/>
  <c r="CS309" i="1"/>
  <c r="U587" i="4"/>
  <c r="T587" i="4"/>
  <c r="CQ309" i="1"/>
  <c r="S587" i="4"/>
  <c r="CW308" i="1"/>
  <c r="Y586" i="4"/>
  <c r="CV308" i="1"/>
  <c r="X586" i="4"/>
  <c r="CU308" i="1"/>
  <c r="W586" i="4"/>
  <c r="CT308" i="1"/>
  <c r="V586" i="4"/>
  <c r="CS308" i="1"/>
  <c r="U586" i="4"/>
  <c r="T586" i="4"/>
  <c r="CQ308" i="1"/>
  <c r="S586" i="4"/>
  <c r="CW307" i="1"/>
  <c r="Y585" i="4"/>
  <c r="CV307" i="1"/>
  <c r="X585" i="4"/>
  <c r="CU307" i="1"/>
  <c r="W585" i="4"/>
  <c r="CT307" i="1"/>
  <c r="V585" i="4"/>
  <c r="CS307" i="1"/>
  <c r="U585" i="4"/>
  <c r="T585" i="4"/>
  <c r="CQ307" i="1"/>
  <c r="S585" i="4"/>
  <c r="CW306" i="1"/>
  <c r="Y584" i="4"/>
  <c r="CV306" i="1"/>
  <c r="X584" i="4"/>
  <c r="CU306" i="1"/>
  <c r="W584" i="4"/>
  <c r="CT306" i="1"/>
  <c r="V584" i="4"/>
  <c r="CS306" i="1"/>
  <c r="U584" i="4"/>
  <c r="T584" i="4"/>
  <c r="CQ306" i="1"/>
  <c r="S584" i="4"/>
  <c r="CW305" i="1"/>
  <c r="Y583" i="4"/>
  <c r="CV305" i="1"/>
  <c r="X583" i="4"/>
  <c r="CU305" i="1"/>
  <c r="W583" i="4"/>
  <c r="CT305" i="1"/>
  <c r="V583" i="4"/>
  <c r="CS305" i="1"/>
  <c r="U583" i="4"/>
  <c r="T583" i="4"/>
  <c r="CQ305" i="1"/>
  <c r="S583" i="4"/>
  <c r="CW304" i="1"/>
  <c r="Y582" i="4"/>
  <c r="CV304" i="1"/>
  <c r="X582" i="4"/>
  <c r="CU304" i="1"/>
  <c r="W582" i="4"/>
  <c r="CT304" i="1"/>
  <c r="V582" i="4"/>
  <c r="CS304" i="1"/>
  <c r="U582" i="4"/>
  <c r="T582" i="4"/>
  <c r="CQ304" i="1"/>
  <c r="S582" i="4"/>
  <c r="CW303" i="1"/>
  <c r="Y581" i="4"/>
  <c r="CV303" i="1"/>
  <c r="X581" i="4"/>
  <c r="CU303" i="1"/>
  <c r="W581" i="4"/>
  <c r="CT303" i="1"/>
  <c r="V581" i="4"/>
  <c r="CS303" i="1"/>
  <c r="U581" i="4"/>
  <c r="T581" i="4"/>
  <c r="CQ303" i="1"/>
  <c r="S581" i="4"/>
  <c r="CW302" i="1"/>
  <c r="Y580" i="4"/>
  <c r="CV302" i="1"/>
  <c r="X580" i="4"/>
  <c r="CU302" i="1"/>
  <c r="W580" i="4"/>
  <c r="CT302" i="1"/>
  <c r="V580" i="4"/>
  <c r="CS302" i="1"/>
  <c r="U580" i="4"/>
  <c r="T580" i="4"/>
  <c r="CQ302" i="1"/>
  <c r="S580" i="4"/>
  <c r="CW301" i="1"/>
  <c r="Y579" i="4"/>
  <c r="CV301" i="1"/>
  <c r="X579" i="4"/>
  <c r="CU301" i="1"/>
  <c r="W579" i="4"/>
  <c r="CT301" i="1"/>
  <c r="V579" i="4"/>
  <c r="CS301" i="1"/>
  <c r="U579" i="4"/>
  <c r="T579" i="4"/>
  <c r="CQ301" i="1"/>
  <c r="S579" i="4"/>
  <c r="CW300" i="1"/>
  <c r="Y578" i="4"/>
  <c r="CV300" i="1"/>
  <c r="X578" i="4"/>
  <c r="CU300" i="1"/>
  <c r="W578" i="4"/>
  <c r="CT300" i="1"/>
  <c r="V578" i="4"/>
  <c r="CS300" i="1"/>
  <c r="U578" i="4"/>
  <c r="T578" i="4"/>
  <c r="CQ300" i="1"/>
  <c r="S578" i="4"/>
  <c r="CW299" i="1"/>
  <c r="Y577" i="4"/>
  <c r="CV299" i="1"/>
  <c r="X577" i="4"/>
  <c r="CU299" i="1"/>
  <c r="W577" i="4"/>
  <c r="CT299" i="1"/>
  <c r="V577" i="4"/>
  <c r="CS299" i="1"/>
  <c r="U577" i="4"/>
  <c r="T577" i="4"/>
  <c r="CQ299" i="1"/>
  <c r="S577" i="4"/>
  <c r="CW298" i="1"/>
  <c r="Y576" i="4"/>
  <c r="CV298" i="1"/>
  <c r="X576" i="4"/>
  <c r="CU298" i="1"/>
  <c r="W576" i="4"/>
  <c r="CT298" i="1"/>
  <c r="V576" i="4"/>
  <c r="CS298" i="1"/>
  <c r="U576" i="4"/>
  <c r="T576" i="4"/>
  <c r="CQ298" i="1"/>
  <c r="S576" i="4"/>
  <c r="CW297" i="1"/>
  <c r="Y575" i="4"/>
  <c r="CV297" i="1"/>
  <c r="X575" i="4"/>
  <c r="CU297" i="1"/>
  <c r="W575" i="4"/>
  <c r="CT297" i="1"/>
  <c r="V575" i="4"/>
  <c r="CS297" i="1"/>
  <c r="U575" i="4"/>
  <c r="T575" i="4"/>
  <c r="CQ297" i="1"/>
  <c r="S575" i="4"/>
  <c r="CW296" i="1"/>
  <c r="Y574" i="4"/>
  <c r="CV296" i="1"/>
  <c r="X574" i="4"/>
  <c r="CU296" i="1"/>
  <c r="W574" i="4"/>
  <c r="CT296" i="1"/>
  <c r="V574" i="4"/>
  <c r="CS296" i="1"/>
  <c r="U574" i="4"/>
  <c r="T574" i="4"/>
  <c r="CQ296" i="1"/>
  <c r="S574" i="4"/>
  <c r="CW295" i="1"/>
  <c r="Y573" i="4"/>
  <c r="CV295" i="1"/>
  <c r="X573" i="4"/>
  <c r="CU295" i="1"/>
  <c r="W573" i="4"/>
  <c r="CT295" i="1"/>
  <c r="V573" i="4"/>
  <c r="CS295" i="1"/>
  <c r="U573" i="4"/>
  <c r="T573" i="4"/>
  <c r="CQ295" i="1"/>
  <c r="S573" i="4"/>
  <c r="CW294" i="1"/>
  <c r="Y572" i="4"/>
  <c r="CV294" i="1"/>
  <c r="X572" i="4"/>
  <c r="CU294" i="1"/>
  <c r="W572" i="4"/>
  <c r="CT294" i="1"/>
  <c r="V572" i="4"/>
  <c r="CS294" i="1"/>
  <c r="U572" i="4"/>
  <c r="T572" i="4"/>
  <c r="CQ294" i="1"/>
  <c r="S572" i="4"/>
  <c r="CW293" i="1"/>
  <c r="Y571" i="4"/>
  <c r="CV293" i="1"/>
  <c r="X571" i="4"/>
  <c r="CU293" i="1"/>
  <c r="W571" i="4"/>
  <c r="CT293" i="1"/>
  <c r="V571" i="4"/>
  <c r="CS293" i="1"/>
  <c r="U571" i="4"/>
  <c r="T571" i="4"/>
  <c r="CQ293" i="1"/>
  <c r="S571" i="4"/>
  <c r="CW292" i="1"/>
  <c r="Y570" i="4"/>
  <c r="CV292" i="1"/>
  <c r="X570" i="4"/>
  <c r="CU292" i="1"/>
  <c r="W570" i="4"/>
  <c r="CT292" i="1"/>
  <c r="V570" i="4"/>
  <c r="CS292" i="1"/>
  <c r="U570" i="4"/>
  <c r="T570" i="4"/>
  <c r="CQ292" i="1"/>
  <c r="S570" i="4"/>
  <c r="CW291" i="1"/>
  <c r="Y569" i="4"/>
  <c r="CV291" i="1"/>
  <c r="X569" i="4"/>
  <c r="CU291" i="1"/>
  <c r="W569" i="4"/>
  <c r="CT291" i="1"/>
  <c r="V569" i="4"/>
  <c r="CS291" i="1"/>
  <c r="U569" i="4"/>
  <c r="T569" i="4"/>
  <c r="CQ291" i="1"/>
  <c r="S569" i="4"/>
  <c r="CW290" i="1"/>
  <c r="Y568" i="4"/>
  <c r="CV290" i="1"/>
  <c r="X568" i="4"/>
  <c r="CU290" i="1"/>
  <c r="W568" i="4"/>
  <c r="CT290" i="1"/>
  <c r="V568" i="4"/>
  <c r="CS290" i="1"/>
  <c r="U568" i="4"/>
  <c r="T568" i="4"/>
  <c r="CQ290" i="1"/>
  <c r="S568" i="4"/>
  <c r="CW289" i="1"/>
  <c r="Y567" i="4"/>
  <c r="CV289" i="1"/>
  <c r="X567" i="4"/>
  <c r="CU289" i="1"/>
  <c r="W567" i="4"/>
  <c r="CT289" i="1"/>
  <c r="V567" i="4"/>
  <c r="CS289" i="1"/>
  <c r="U567" i="4"/>
  <c r="T567" i="4"/>
  <c r="CQ289" i="1"/>
  <c r="S567" i="4"/>
  <c r="CW288" i="1"/>
  <c r="Y566" i="4"/>
  <c r="CV288" i="1"/>
  <c r="X566" i="4"/>
  <c r="CU288" i="1"/>
  <c r="W566" i="4"/>
  <c r="CT288" i="1"/>
  <c r="V566" i="4"/>
  <c r="CS288" i="1"/>
  <c r="U566" i="4"/>
  <c r="T566" i="4"/>
  <c r="CQ288" i="1"/>
  <c r="S566" i="4"/>
  <c r="CW287" i="1"/>
  <c r="Y565" i="4"/>
  <c r="CV287" i="1"/>
  <c r="X565" i="4"/>
  <c r="CU287" i="1"/>
  <c r="W565" i="4"/>
  <c r="CT287" i="1"/>
  <c r="V565" i="4"/>
  <c r="CS287" i="1"/>
  <c r="U565" i="4"/>
  <c r="T565" i="4"/>
  <c r="CQ287" i="1"/>
  <c r="S565" i="4"/>
  <c r="CW286" i="1"/>
  <c r="Y564" i="4"/>
  <c r="CV286" i="1"/>
  <c r="X564" i="4"/>
  <c r="CU286" i="1"/>
  <c r="W564" i="4"/>
  <c r="CT286" i="1"/>
  <c r="V564" i="4"/>
  <c r="CS286" i="1"/>
  <c r="U564" i="4"/>
  <c r="T564" i="4"/>
  <c r="CQ286" i="1"/>
  <c r="S564" i="4"/>
  <c r="CW285" i="1"/>
  <c r="Y563" i="4"/>
  <c r="CV285" i="1"/>
  <c r="X563" i="4"/>
  <c r="CU285" i="1"/>
  <c r="W563" i="4"/>
  <c r="CT285" i="1"/>
  <c r="V563" i="4"/>
  <c r="CS285" i="1"/>
  <c r="U563" i="4"/>
  <c r="T563" i="4"/>
  <c r="CQ285" i="1"/>
  <c r="S563" i="4"/>
  <c r="CW284" i="1"/>
  <c r="Y562" i="4"/>
  <c r="CV284" i="1"/>
  <c r="X562" i="4"/>
  <c r="CU284" i="1"/>
  <c r="W562" i="4"/>
  <c r="CT284" i="1"/>
  <c r="V562" i="4"/>
  <c r="CS284" i="1"/>
  <c r="U562" i="4"/>
  <c r="T562" i="4"/>
  <c r="CQ284" i="1"/>
  <c r="S562" i="4"/>
  <c r="CW283" i="1"/>
  <c r="Y561" i="4"/>
  <c r="CV283" i="1"/>
  <c r="X561" i="4"/>
  <c r="CU283" i="1"/>
  <c r="W561" i="4"/>
  <c r="CT283" i="1"/>
  <c r="V561" i="4"/>
  <c r="CS283" i="1"/>
  <c r="U561" i="4"/>
  <c r="T561" i="4"/>
  <c r="CQ283" i="1"/>
  <c r="S561" i="4"/>
  <c r="CW282" i="1"/>
  <c r="Y560" i="4"/>
  <c r="CV282" i="1"/>
  <c r="X560" i="4"/>
  <c r="CU282" i="1"/>
  <c r="W560" i="4"/>
  <c r="CT282" i="1"/>
  <c r="V560" i="4"/>
  <c r="CS282" i="1"/>
  <c r="U560" i="4"/>
  <c r="T560" i="4"/>
  <c r="CQ282" i="1"/>
  <c r="S560" i="4"/>
  <c r="CW281" i="1"/>
  <c r="Y559" i="4"/>
  <c r="CV281" i="1"/>
  <c r="X559" i="4"/>
  <c r="CU281" i="1"/>
  <c r="W559" i="4"/>
  <c r="CT281" i="1"/>
  <c r="V559" i="4"/>
  <c r="CS281" i="1"/>
  <c r="U559" i="4"/>
  <c r="T559" i="4"/>
  <c r="CQ281" i="1"/>
  <c r="S559" i="4"/>
  <c r="CW280" i="1"/>
  <c r="Y558" i="4"/>
  <c r="CV280" i="1"/>
  <c r="X558" i="4"/>
  <c r="CU280" i="1"/>
  <c r="W558" i="4"/>
  <c r="CT280" i="1"/>
  <c r="V558" i="4"/>
  <c r="CS280" i="1"/>
  <c r="U558" i="4"/>
  <c r="T558" i="4"/>
  <c r="CQ280" i="1"/>
  <c r="S558" i="4"/>
  <c r="CW279" i="1"/>
  <c r="Y557" i="4"/>
  <c r="CV279" i="1"/>
  <c r="X557" i="4"/>
  <c r="CU279" i="1"/>
  <c r="W557" i="4"/>
  <c r="CT279" i="1"/>
  <c r="V557" i="4"/>
  <c r="CS279" i="1"/>
  <c r="U557" i="4"/>
  <c r="T557" i="4"/>
  <c r="CQ279" i="1"/>
  <c r="S557" i="4"/>
  <c r="CW278" i="1"/>
  <c r="Y556" i="4"/>
  <c r="CV278" i="1"/>
  <c r="X556" i="4"/>
  <c r="CU278" i="1"/>
  <c r="W556" i="4"/>
  <c r="CT278" i="1"/>
  <c r="V556" i="4"/>
  <c r="CS278" i="1"/>
  <c r="U556" i="4"/>
  <c r="T556" i="4"/>
  <c r="CQ278" i="1"/>
  <c r="S556" i="4"/>
  <c r="CW277" i="1"/>
  <c r="Y555" i="4"/>
  <c r="CV277" i="1"/>
  <c r="X555" i="4"/>
  <c r="CU277" i="1"/>
  <c r="W555" i="4"/>
  <c r="CT277" i="1"/>
  <c r="V555" i="4"/>
  <c r="CS277" i="1"/>
  <c r="U555" i="4"/>
  <c r="T555" i="4"/>
  <c r="CQ277" i="1"/>
  <c r="S555" i="4"/>
  <c r="CW276" i="1"/>
  <c r="Y554" i="4"/>
  <c r="CV276" i="1"/>
  <c r="X554" i="4"/>
  <c r="CU276" i="1"/>
  <c r="W554" i="4"/>
  <c r="CT276" i="1"/>
  <c r="V554" i="4"/>
  <c r="CS276" i="1"/>
  <c r="U554" i="4"/>
  <c r="T554" i="4"/>
  <c r="CQ276" i="1"/>
  <c r="S554" i="4"/>
  <c r="CW275" i="1"/>
  <c r="Y553" i="4"/>
  <c r="CV275" i="1"/>
  <c r="X553" i="4"/>
  <c r="CU275" i="1"/>
  <c r="W553" i="4"/>
  <c r="CT275" i="1"/>
  <c r="V553" i="4"/>
  <c r="CS275" i="1"/>
  <c r="U553" i="4"/>
  <c r="T553" i="4"/>
  <c r="CQ275" i="1"/>
  <c r="S553" i="4"/>
  <c r="CW274" i="1"/>
  <c r="Y552" i="4"/>
  <c r="CV274" i="1"/>
  <c r="X552" i="4"/>
  <c r="CU274" i="1"/>
  <c r="W552" i="4"/>
  <c r="CT274" i="1"/>
  <c r="V552" i="4"/>
  <c r="CS274" i="1"/>
  <c r="U552" i="4"/>
  <c r="T552" i="4"/>
  <c r="CQ274" i="1"/>
  <c r="S552" i="4"/>
  <c r="CW273" i="1"/>
  <c r="Y551" i="4"/>
  <c r="CV273" i="1"/>
  <c r="X551" i="4"/>
  <c r="CU273" i="1"/>
  <c r="W551" i="4"/>
  <c r="CT273" i="1"/>
  <c r="V551" i="4"/>
  <c r="CS273" i="1"/>
  <c r="U551" i="4"/>
  <c r="T551" i="4"/>
  <c r="CQ273" i="1"/>
  <c r="S551" i="4"/>
  <c r="CW272" i="1"/>
  <c r="Y550" i="4"/>
  <c r="CV272" i="1"/>
  <c r="X550" i="4"/>
  <c r="CU272" i="1"/>
  <c r="W550" i="4"/>
  <c r="CT272" i="1"/>
  <c r="V550" i="4"/>
  <c r="CS272" i="1"/>
  <c r="U550" i="4"/>
  <c r="T550" i="4"/>
  <c r="CQ272" i="1"/>
  <c r="S550" i="4"/>
  <c r="CW271" i="1"/>
  <c r="Y549" i="4"/>
  <c r="CV271" i="1"/>
  <c r="X549" i="4"/>
  <c r="CU271" i="1"/>
  <c r="W549" i="4"/>
  <c r="CT271" i="1"/>
  <c r="V549" i="4"/>
  <c r="CS271" i="1"/>
  <c r="U549" i="4"/>
  <c r="T549" i="4"/>
  <c r="CQ271" i="1"/>
  <c r="S549" i="4"/>
  <c r="CW270" i="1"/>
  <c r="Y548" i="4"/>
  <c r="CV270" i="1"/>
  <c r="X548" i="4"/>
  <c r="CU270" i="1"/>
  <c r="W548" i="4"/>
  <c r="CT270" i="1"/>
  <c r="V548" i="4"/>
  <c r="CS270" i="1"/>
  <c r="U548" i="4"/>
  <c r="T548" i="4"/>
  <c r="CQ270" i="1"/>
  <c r="S548" i="4"/>
  <c r="CW269" i="1"/>
  <c r="Y547" i="4"/>
  <c r="CV269" i="1"/>
  <c r="X547" i="4"/>
  <c r="CU269" i="1"/>
  <c r="W547" i="4"/>
  <c r="CT269" i="1"/>
  <c r="V547" i="4"/>
  <c r="CS269" i="1"/>
  <c r="U547" i="4"/>
  <c r="T547" i="4"/>
  <c r="CQ269" i="1"/>
  <c r="S547" i="4"/>
  <c r="CW268" i="1"/>
  <c r="Y546" i="4"/>
  <c r="CV268" i="1"/>
  <c r="X546" i="4"/>
  <c r="CU268" i="1"/>
  <c r="W546" i="4"/>
  <c r="CT268" i="1"/>
  <c r="V546" i="4"/>
  <c r="CS268" i="1"/>
  <c r="U546" i="4"/>
  <c r="T546" i="4"/>
  <c r="CQ268" i="1"/>
  <c r="S546" i="4"/>
  <c r="CW267" i="1"/>
  <c r="Y545" i="4"/>
  <c r="CV267" i="1"/>
  <c r="X545" i="4"/>
  <c r="CU267" i="1"/>
  <c r="W545" i="4"/>
  <c r="CT267" i="1"/>
  <c r="V545" i="4"/>
  <c r="CS267" i="1"/>
  <c r="U545" i="4"/>
  <c r="T545" i="4"/>
  <c r="CQ267" i="1"/>
  <c r="S545" i="4"/>
  <c r="CW266" i="1"/>
  <c r="Y544" i="4"/>
  <c r="CV266" i="1"/>
  <c r="X544" i="4"/>
  <c r="CU266" i="1"/>
  <c r="W544" i="4"/>
  <c r="CT266" i="1"/>
  <c r="V544" i="4"/>
  <c r="CS266" i="1"/>
  <c r="U544" i="4"/>
  <c r="T544" i="4"/>
  <c r="CQ266" i="1"/>
  <c r="S544" i="4"/>
  <c r="CW265" i="1"/>
  <c r="Y543" i="4"/>
  <c r="CV265" i="1"/>
  <c r="X543" i="4"/>
  <c r="CU265" i="1"/>
  <c r="W543" i="4"/>
  <c r="CT265" i="1"/>
  <c r="V543" i="4"/>
  <c r="CS265" i="1"/>
  <c r="U543" i="4"/>
  <c r="T543" i="4"/>
  <c r="CQ265" i="1"/>
  <c r="S543" i="4"/>
  <c r="CW264" i="1"/>
  <c r="Y542" i="4"/>
  <c r="CV264" i="1"/>
  <c r="X542" i="4"/>
  <c r="CU264" i="1"/>
  <c r="W542" i="4"/>
  <c r="CT264" i="1"/>
  <c r="V542" i="4"/>
  <c r="CS264" i="1"/>
  <c r="U542" i="4"/>
  <c r="T542" i="4"/>
  <c r="CQ264" i="1"/>
  <c r="S542" i="4"/>
  <c r="CW263" i="1"/>
  <c r="Y541" i="4"/>
  <c r="CV263" i="1"/>
  <c r="X541" i="4"/>
  <c r="CU263" i="1"/>
  <c r="W541" i="4"/>
  <c r="CT263" i="1"/>
  <c r="V541" i="4"/>
  <c r="CS263" i="1"/>
  <c r="U541" i="4"/>
  <c r="T541" i="4"/>
  <c r="CQ263" i="1"/>
  <c r="S541" i="4"/>
  <c r="CW262" i="1"/>
  <c r="Y540" i="4"/>
  <c r="CV262" i="1"/>
  <c r="X540" i="4"/>
  <c r="CU262" i="1"/>
  <c r="W540" i="4"/>
  <c r="CT262" i="1"/>
  <c r="V540" i="4"/>
  <c r="CS262" i="1"/>
  <c r="U540" i="4"/>
  <c r="T540" i="4"/>
  <c r="CQ262" i="1"/>
  <c r="S540" i="4"/>
  <c r="CW261" i="1"/>
  <c r="Y539" i="4"/>
  <c r="CV261" i="1"/>
  <c r="X539" i="4"/>
  <c r="CU261" i="1"/>
  <c r="W539" i="4"/>
  <c r="CT261" i="1"/>
  <c r="V539" i="4"/>
  <c r="CS261" i="1"/>
  <c r="U539" i="4"/>
  <c r="T539" i="4"/>
  <c r="CQ261" i="1"/>
  <c r="S539" i="4"/>
  <c r="CW260" i="1"/>
  <c r="Y538" i="4"/>
  <c r="CV260" i="1"/>
  <c r="X538" i="4"/>
  <c r="CU260" i="1"/>
  <c r="W538" i="4"/>
  <c r="CT260" i="1"/>
  <c r="V538" i="4"/>
  <c r="CS260" i="1"/>
  <c r="U538" i="4"/>
  <c r="T538" i="4"/>
  <c r="CQ260" i="1"/>
  <c r="S538" i="4"/>
  <c r="CW259" i="1"/>
  <c r="Y537" i="4"/>
  <c r="CV259" i="1"/>
  <c r="X537" i="4"/>
  <c r="CU259" i="1"/>
  <c r="W537" i="4"/>
  <c r="CT259" i="1"/>
  <c r="V537" i="4"/>
  <c r="CS259" i="1"/>
  <c r="U537" i="4"/>
  <c r="T537" i="4"/>
  <c r="CQ259" i="1"/>
  <c r="S537" i="4"/>
  <c r="CW258" i="1"/>
  <c r="Y536" i="4"/>
  <c r="CV258" i="1"/>
  <c r="X536" i="4"/>
  <c r="CU258" i="1"/>
  <c r="W536" i="4"/>
  <c r="CT258" i="1"/>
  <c r="V536" i="4"/>
  <c r="CS258" i="1"/>
  <c r="U536" i="4"/>
  <c r="T536" i="4"/>
  <c r="CQ258" i="1"/>
  <c r="S536" i="4"/>
  <c r="CW257" i="1"/>
  <c r="Y535" i="4"/>
  <c r="CV257" i="1"/>
  <c r="X535" i="4"/>
  <c r="CU257" i="1"/>
  <c r="W535" i="4"/>
  <c r="CT257" i="1"/>
  <c r="V535" i="4"/>
  <c r="CS257" i="1"/>
  <c r="U535" i="4"/>
  <c r="T535" i="4"/>
  <c r="CQ257" i="1"/>
  <c r="S535" i="4"/>
  <c r="CW256" i="1"/>
  <c r="Y534" i="4"/>
  <c r="CV256" i="1"/>
  <c r="X534" i="4"/>
  <c r="CU256" i="1"/>
  <c r="W534" i="4"/>
  <c r="CT256" i="1"/>
  <c r="V534" i="4"/>
  <c r="CS256" i="1"/>
  <c r="U534" i="4"/>
  <c r="T534" i="4"/>
  <c r="CQ256" i="1"/>
  <c r="S534" i="4"/>
  <c r="CW255" i="1"/>
  <c r="Y533" i="4"/>
  <c r="CV255" i="1"/>
  <c r="X533" i="4"/>
  <c r="CU255" i="1"/>
  <c r="W533" i="4"/>
  <c r="CT255" i="1"/>
  <c r="V533" i="4"/>
  <c r="CS255" i="1"/>
  <c r="U533" i="4"/>
  <c r="T533" i="4"/>
  <c r="CQ255" i="1"/>
  <c r="S533" i="4"/>
  <c r="CW254" i="1"/>
  <c r="Y532" i="4"/>
  <c r="CV254" i="1"/>
  <c r="X532" i="4"/>
  <c r="CU254" i="1"/>
  <c r="W532" i="4"/>
  <c r="CT254" i="1"/>
  <c r="V532" i="4"/>
  <c r="CS254" i="1"/>
  <c r="U532" i="4"/>
  <c r="T532" i="4"/>
  <c r="CQ254" i="1"/>
  <c r="S532" i="4"/>
  <c r="CW253" i="1"/>
  <c r="Y531" i="4"/>
  <c r="CV253" i="1"/>
  <c r="X531" i="4"/>
  <c r="CU253" i="1"/>
  <c r="W531" i="4"/>
  <c r="CT253" i="1"/>
  <c r="V531" i="4"/>
  <c r="CS253" i="1"/>
  <c r="U531" i="4"/>
  <c r="T531" i="4"/>
  <c r="CQ253" i="1"/>
  <c r="S531" i="4"/>
  <c r="CW252" i="1"/>
  <c r="Y530" i="4"/>
  <c r="CV252" i="1"/>
  <c r="X530" i="4"/>
  <c r="CU252" i="1"/>
  <c r="W530" i="4"/>
  <c r="CT252" i="1"/>
  <c r="V530" i="4"/>
  <c r="CS252" i="1"/>
  <c r="U530" i="4"/>
  <c r="T530" i="4"/>
  <c r="CQ252" i="1"/>
  <c r="S530" i="4"/>
  <c r="CW251" i="1"/>
  <c r="Y529" i="4"/>
  <c r="CV251" i="1"/>
  <c r="X529" i="4"/>
  <c r="CU251" i="1"/>
  <c r="W529" i="4"/>
  <c r="CT251" i="1"/>
  <c r="V529" i="4"/>
  <c r="CS251" i="1"/>
  <c r="U529" i="4"/>
  <c r="T529" i="4"/>
  <c r="CQ251" i="1"/>
  <c r="S529" i="4"/>
  <c r="CW250" i="1"/>
  <c r="Y528" i="4"/>
  <c r="CV250" i="1"/>
  <c r="X528" i="4"/>
  <c r="CU250" i="1"/>
  <c r="W528" i="4"/>
  <c r="CT250" i="1"/>
  <c r="V528" i="4"/>
  <c r="CS250" i="1"/>
  <c r="U528" i="4"/>
  <c r="T528" i="4"/>
  <c r="CQ250" i="1"/>
  <c r="S528" i="4"/>
  <c r="CW249" i="1"/>
  <c r="Y527" i="4"/>
  <c r="CV249" i="1"/>
  <c r="X527" i="4"/>
  <c r="CU249" i="1"/>
  <c r="W527" i="4"/>
  <c r="CT249" i="1"/>
  <c r="V527" i="4"/>
  <c r="CS249" i="1"/>
  <c r="U527" i="4"/>
  <c r="T527" i="4"/>
  <c r="CQ249" i="1"/>
  <c r="S527" i="4"/>
  <c r="CW248" i="1"/>
  <c r="Y526" i="4"/>
  <c r="CV248" i="1"/>
  <c r="X526" i="4"/>
  <c r="CU248" i="1"/>
  <c r="W526" i="4"/>
  <c r="CT248" i="1"/>
  <c r="V526" i="4"/>
  <c r="CS248" i="1"/>
  <c r="U526" i="4"/>
  <c r="T526" i="4"/>
  <c r="CQ248" i="1"/>
  <c r="S526" i="4"/>
  <c r="CW247" i="1"/>
  <c r="Y525" i="4"/>
  <c r="CV247" i="1"/>
  <c r="X525" i="4"/>
  <c r="CU247" i="1"/>
  <c r="W525" i="4"/>
  <c r="CT247" i="1"/>
  <c r="V525" i="4"/>
  <c r="CS247" i="1"/>
  <c r="U525" i="4"/>
  <c r="T525" i="4"/>
  <c r="CQ247" i="1"/>
  <c r="S525" i="4"/>
  <c r="CW246" i="1"/>
  <c r="Y524" i="4"/>
  <c r="CV246" i="1"/>
  <c r="X524" i="4"/>
  <c r="CU246" i="1"/>
  <c r="W524" i="4"/>
  <c r="CT246" i="1"/>
  <c r="V524" i="4"/>
  <c r="CS246" i="1"/>
  <c r="U524" i="4"/>
  <c r="T524" i="4"/>
  <c r="CQ246" i="1"/>
  <c r="S524" i="4"/>
  <c r="CW245" i="1"/>
  <c r="Y523" i="4"/>
  <c r="CV245" i="1"/>
  <c r="X523" i="4"/>
  <c r="CU245" i="1"/>
  <c r="W523" i="4"/>
  <c r="CT245" i="1"/>
  <c r="V523" i="4"/>
  <c r="CS245" i="1"/>
  <c r="U523" i="4"/>
  <c r="T523" i="4"/>
  <c r="CQ245" i="1"/>
  <c r="S523" i="4"/>
  <c r="CW244" i="1"/>
  <c r="Y522" i="4"/>
  <c r="CV244" i="1"/>
  <c r="X522" i="4"/>
  <c r="CU244" i="1"/>
  <c r="W522" i="4"/>
  <c r="CT244" i="1"/>
  <c r="V522" i="4"/>
  <c r="CS244" i="1"/>
  <c r="U522" i="4"/>
  <c r="T522" i="4"/>
  <c r="CQ244" i="1"/>
  <c r="S522" i="4"/>
  <c r="CW243" i="1"/>
  <c r="Y521" i="4"/>
  <c r="CV243" i="1"/>
  <c r="X521" i="4"/>
  <c r="CU243" i="1"/>
  <c r="W521" i="4"/>
  <c r="CT243" i="1"/>
  <c r="V521" i="4"/>
  <c r="CS243" i="1"/>
  <c r="U521" i="4"/>
  <c r="T521" i="4"/>
  <c r="CQ243" i="1"/>
  <c r="S521" i="4"/>
  <c r="CW242" i="1"/>
  <c r="Y520" i="4"/>
  <c r="CV242" i="1"/>
  <c r="X520" i="4"/>
  <c r="CU242" i="1"/>
  <c r="W520" i="4"/>
  <c r="CT242" i="1"/>
  <c r="V520" i="4"/>
  <c r="CS242" i="1"/>
  <c r="U520" i="4"/>
  <c r="T520" i="4"/>
  <c r="CQ242" i="1"/>
  <c r="S520" i="4"/>
  <c r="CW241" i="1"/>
  <c r="Y519" i="4"/>
  <c r="CV241" i="1"/>
  <c r="X519" i="4"/>
  <c r="CU241" i="1"/>
  <c r="W519" i="4"/>
  <c r="CT241" i="1"/>
  <c r="V519" i="4"/>
  <c r="CS241" i="1"/>
  <c r="U519" i="4"/>
  <c r="T519" i="4"/>
  <c r="CQ241" i="1"/>
  <c r="S519" i="4"/>
  <c r="CW240" i="1"/>
  <c r="Y518" i="4"/>
  <c r="CV240" i="1"/>
  <c r="X518" i="4"/>
  <c r="CU240" i="1"/>
  <c r="W518" i="4"/>
  <c r="CT240" i="1"/>
  <c r="V518" i="4"/>
  <c r="CS240" i="1"/>
  <c r="U518" i="4"/>
  <c r="T518" i="4"/>
  <c r="CQ240" i="1"/>
  <c r="S518" i="4"/>
  <c r="CW239" i="1"/>
  <c r="Y517" i="4"/>
  <c r="CV239" i="1"/>
  <c r="X517" i="4"/>
  <c r="CU239" i="1"/>
  <c r="W517" i="4"/>
  <c r="CT239" i="1"/>
  <c r="V517" i="4"/>
  <c r="CS239" i="1"/>
  <c r="U517" i="4"/>
  <c r="T517" i="4"/>
  <c r="CQ239" i="1"/>
  <c r="S517" i="4"/>
  <c r="CW238" i="1"/>
  <c r="Y516" i="4"/>
  <c r="CV238" i="1"/>
  <c r="X516" i="4"/>
  <c r="CU238" i="1"/>
  <c r="W516" i="4"/>
  <c r="CT238" i="1"/>
  <c r="V516" i="4"/>
  <c r="CS238" i="1"/>
  <c r="U516" i="4"/>
  <c r="T516" i="4"/>
  <c r="CQ238" i="1"/>
  <c r="S516" i="4"/>
  <c r="CW237" i="1"/>
  <c r="Y515" i="4"/>
  <c r="CV237" i="1"/>
  <c r="X515" i="4"/>
  <c r="CU237" i="1"/>
  <c r="W515" i="4"/>
  <c r="CT237" i="1"/>
  <c r="V515" i="4"/>
  <c r="CS237" i="1"/>
  <c r="U515" i="4"/>
  <c r="T515" i="4"/>
  <c r="CQ237" i="1"/>
  <c r="S515" i="4"/>
  <c r="CW236" i="1"/>
  <c r="Y514" i="4"/>
  <c r="CV236" i="1"/>
  <c r="X514" i="4"/>
  <c r="CU236" i="1"/>
  <c r="W514" i="4"/>
  <c r="CT236" i="1"/>
  <c r="V514" i="4"/>
  <c r="CS236" i="1"/>
  <c r="U514" i="4"/>
  <c r="T514" i="4"/>
  <c r="CQ236" i="1"/>
  <c r="S514" i="4"/>
  <c r="CW235" i="1"/>
  <c r="Y513" i="4"/>
  <c r="CV235" i="1"/>
  <c r="X513" i="4"/>
  <c r="CU235" i="1"/>
  <c r="W513" i="4"/>
  <c r="CT235" i="1"/>
  <c r="V513" i="4"/>
  <c r="CS235" i="1"/>
  <c r="U513" i="4"/>
  <c r="T513" i="4"/>
  <c r="CQ235" i="1"/>
  <c r="S513" i="4"/>
  <c r="CW234" i="1"/>
  <c r="Y512" i="4"/>
  <c r="CV234" i="1"/>
  <c r="X512" i="4"/>
  <c r="CU234" i="1"/>
  <c r="W512" i="4"/>
  <c r="CT234" i="1"/>
  <c r="V512" i="4"/>
  <c r="CS234" i="1"/>
  <c r="U512" i="4"/>
  <c r="T512" i="4"/>
  <c r="CQ234" i="1"/>
  <c r="S512" i="4"/>
  <c r="CW233" i="1"/>
  <c r="Y511" i="4"/>
  <c r="CV233" i="1"/>
  <c r="X511" i="4"/>
  <c r="CU233" i="1"/>
  <c r="W511" i="4"/>
  <c r="CT233" i="1"/>
  <c r="V511" i="4"/>
  <c r="CS233" i="1"/>
  <c r="U511" i="4"/>
  <c r="T511" i="4"/>
  <c r="CQ233" i="1"/>
  <c r="S511" i="4"/>
  <c r="CW232" i="1"/>
  <c r="Y510" i="4"/>
  <c r="CV232" i="1"/>
  <c r="X510" i="4"/>
  <c r="CU232" i="1"/>
  <c r="W510" i="4"/>
  <c r="CT232" i="1"/>
  <c r="V510" i="4"/>
  <c r="CS232" i="1"/>
  <c r="U510" i="4"/>
  <c r="T510" i="4"/>
  <c r="CQ232" i="1"/>
  <c r="S510" i="4"/>
  <c r="CW231" i="1"/>
  <c r="Y509" i="4"/>
  <c r="CV231" i="1"/>
  <c r="X509" i="4"/>
  <c r="CU231" i="1"/>
  <c r="W509" i="4"/>
  <c r="CT231" i="1"/>
  <c r="V509" i="4"/>
  <c r="CS231" i="1"/>
  <c r="U509" i="4"/>
  <c r="T509" i="4"/>
  <c r="CQ231" i="1"/>
  <c r="S509" i="4"/>
  <c r="CW230" i="1"/>
  <c r="Y508" i="4"/>
  <c r="CV230" i="1"/>
  <c r="X508" i="4"/>
  <c r="CU230" i="1"/>
  <c r="W508" i="4"/>
  <c r="CT230" i="1"/>
  <c r="V508" i="4"/>
  <c r="CS230" i="1"/>
  <c r="U508" i="4"/>
  <c r="T508" i="4"/>
  <c r="CQ230" i="1"/>
  <c r="S508" i="4"/>
  <c r="CW229" i="1"/>
  <c r="Y507" i="4"/>
  <c r="CV229" i="1"/>
  <c r="X507" i="4"/>
  <c r="CU229" i="1"/>
  <c r="W507" i="4"/>
  <c r="CT229" i="1"/>
  <c r="V507" i="4"/>
  <c r="CS229" i="1"/>
  <c r="U507" i="4"/>
  <c r="T507" i="4"/>
  <c r="CQ229" i="1"/>
  <c r="S507" i="4"/>
  <c r="CW228" i="1"/>
  <c r="Y506" i="4"/>
  <c r="CV228" i="1"/>
  <c r="X506" i="4"/>
  <c r="CU228" i="1"/>
  <c r="W506" i="4"/>
  <c r="CT228" i="1"/>
  <c r="V506" i="4"/>
  <c r="CS228" i="1"/>
  <c r="U506" i="4"/>
  <c r="T506" i="4"/>
  <c r="CQ228" i="1"/>
  <c r="S506" i="4"/>
  <c r="CW227" i="1"/>
  <c r="Y505" i="4"/>
  <c r="CV227" i="1"/>
  <c r="X505" i="4"/>
  <c r="CU227" i="1"/>
  <c r="W505" i="4"/>
  <c r="CT227" i="1"/>
  <c r="V505" i="4"/>
  <c r="CS227" i="1"/>
  <c r="U505" i="4"/>
  <c r="T505" i="4"/>
  <c r="CQ227" i="1"/>
  <c r="S505" i="4"/>
  <c r="CW226" i="1"/>
  <c r="Y504" i="4"/>
  <c r="CV226" i="1"/>
  <c r="X504" i="4"/>
  <c r="CU226" i="1"/>
  <c r="W504" i="4"/>
  <c r="CT226" i="1"/>
  <c r="V504" i="4"/>
  <c r="CS226" i="1"/>
  <c r="U504" i="4"/>
  <c r="T504" i="4"/>
  <c r="CQ226" i="1"/>
  <c r="S504" i="4"/>
  <c r="CW225" i="1"/>
  <c r="Y503" i="4"/>
  <c r="CV225" i="1"/>
  <c r="X503" i="4"/>
  <c r="CU225" i="1"/>
  <c r="W503" i="4"/>
  <c r="CT225" i="1"/>
  <c r="V503" i="4"/>
  <c r="CS225" i="1"/>
  <c r="U503" i="4"/>
  <c r="T503" i="4"/>
  <c r="CQ225" i="1"/>
  <c r="S503" i="4"/>
  <c r="CW224" i="1"/>
  <c r="Y502" i="4"/>
  <c r="CV224" i="1"/>
  <c r="X502" i="4"/>
  <c r="CU224" i="1"/>
  <c r="W502" i="4"/>
  <c r="CT224" i="1"/>
  <c r="V502" i="4"/>
  <c r="CS224" i="1"/>
  <c r="U502" i="4"/>
  <c r="T502" i="4"/>
  <c r="CQ224" i="1"/>
  <c r="S502" i="4"/>
  <c r="CW223" i="1"/>
  <c r="Y501" i="4"/>
  <c r="CV223" i="1"/>
  <c r="X501" i="4"/>
  <c r="CU223" i="1"/>
  <c r="W501" i="4"/>
  <c r="CT223" i="1"/>
  <c r="V501" i="4"/>
  <c r="CS223" i="1"/>
  <c r="U501" i="4"/>
  <c r="T501" i="4"/>
  <c r="CQ223" i="1"/>
  <c r="S501" i="4"/>
  <c r="CW222" i="1"/>
  <c r="Y500" i="4"/>
  <c r="CV222" i="1"/>
  <c r="X500" i="4"/>
  <c r="CU222" i="1"/>
  <c r="W500" i="4"/>
  <c r="CT222" i="1"/>
  <c r="V500" i="4"/>
  <c r="CS222" i="1"/>
  <c r="U500" i="4"/>
  <c r="T500" i="4"/>
  <c r="CQ222" i="1"/>
  <c r="S500" i="4"/>
  <c r="CW221" i="1"/>
  <c r="Y499" i="4"/>
  <c r="CV221" i="1"/>
  <c r="X499" i="4"/>
  <c r="CU221" i="1"/>
  <c r="W499" i="4"/>
  <c r="CT221" i="1"/>
  <c r="V499" i="4"/>
  <c r="CS221" i="1"/>
  <c r="U499" i="4"/>
  <c r="T499" i="4"/>
  <c r="CQ221" i="1"/>
  <c r="S499" i="4"/>
  <c r="CW220" i="1"/>
  <c r="Y498" i="4"/>
  <c r="CV220" i="1"/>
  <c r="X498" i="4"/>
  <c r="CU220" i="1"/>
  <c r="W498" i="4"/>
  <c r="CT220" i="1"/>
  <c r="V498" i="4"/>
  <c r="CS220" i="1"/>
  <c r="U498" i="4"/>
  <c r="T498" i="4"/>
  <c r="CQ220" i="1"/>
  <c r="S498" i="4"/>
  <c r="CW219" i="1"/>
  <c r="Y497" i="4"/>
  <c r="CV219" i="1"/>
  <c r="X497" i="4"/>
  <c r="CU219" i="1"/>
  <c r="W497" i="4"/>
  <c r="CT219" i="1"/>
  <c r="V497" i="4"/>
  <c r="CS219" i="1"/>
  <c r="U497" i="4"/>
  <c r="T497" i="4"/>
  <c r="CQ219" i="1"/>
  <c r="S497" i="4"/>
  <c r="CW218" i="1"/>
  <c r="Y496" i="4"/>
  <c r="CV218" i="1"/>
  <c r="X496" i="4"/>
  <c r="CU218" i="1"/>
  <c r="W496" i="4"/>
  <c r="CT218" i="1"/>
  <c r="V496" i="4"/>
  <c r="CS218" i="1"/>
  <c r="U496" i="4"/>
  <c r="T496" i="4"/>
  <c r="CQ218" i="1"/>
  <c r="S496" i="4"/>
  <c r="CW217" i="1"/>
  <c r="Y495" i="4"/>
  <c r="CV217" i="1"/>
  <c r="X495" i="4"/>
  <c r="CU217" i="1"/>
  <c r="W495" i="4"/>
  <c r="CT217" i="1"/>
  <c r="V495" i="4"/>
  <c r="CS217" i="1"/>
  <c r="U495" i="4"/>
  <c r="T495" i="4"/>
  <c r="CQ217" i="1"/>
  <c r="S495" i="4"/>
  <c r="CW216" i="1"/>
  <c r="Y494" i="4"/>
  <c r="CV216" i="1"/>
  <c r="X494" i="4"/>
  <c r="CU216" i="1"/>
  <c r="W494" i="4"/>
  <c r="CT216" i="1"/>
  <c r="V494" i="4"/>
  <c r="CS216" i="1"/>
  <c r="U494" i="4"/>
  <c r="T494" i="4"/>
  <c r="CQ216" i="1"/>
  <c r="S494" i="4"/>
  <c r="CW215" i="1"/>
  <c r="Y493" i="4"/>
  <c r="CV215" i="1"/>
  <c r="X493" i="4"/>
  <c r="CU215" i="1"/>
  <c r="W493" i="4"/>
  <c r="CT215" i="1"/>
  <c r="V493" i="4"/>
  <c r="CS215" i="1"/>
  <c r="U493" i="4"/>
  <c r="T493" i="4"/>
  <c r="CQ215" i="1"/>
  <c r="S493" i="4"/>
  <c r="CW214" i="1"/>
  <c r="Y492" i="4"/>
  <c r="CV214" i="1"/>
  <c r="X492" i="4"/>
  <c r="CU214" i="1"/>
  <c r="W492" i="4"/>
  <c r="CT214" i="1"/>
  <c r="V492" i="4"/>
  <c r="CS214" i="1"/>
  <c r="U492" i="4"/>
  <c r="T492" i="4"/>
  <c r="CQ214" i="1"/>
  <c r="S492" i="4"/>
  <c r="CW213" i="1"/>
  <c r="Y491" i="4"/>
  <c r="CV213" i="1"/>
  <c r="X491" i="4"/>
  <c r="CU213" i="1"/>
  <c r="W491" i="4"/>
  <c r="CT213" i="1"/>
  <c r="V491" i="4"/>
  <c r="CS213" i="1"/>
  <c r="U491" i="4"/>
  <c r="T491" i="4"/>
  <c r="CQ213" i="1"/>
  <c r="S491" i="4"/>
  <c r="CW212" i="1"/>
  <c r="Y490" i="4"/>
  <c r="CV212" i="1"/>
  <c r="X490" i="4"/>
  <c r="CU212" i="1"/>
  <c r="W490" i="4"/>
  <c r="CT212" i="1"/>
  <c r="V490" i="4"/>
  <c r="CS212" i="1"/>
  <c r="U490" i="4"/>
  <c r="T490" i="4"/>
  <c r="CQ212" i="1"/>
  <c r="S490" i="4"/>
  <c r="CW211" i="1"/>
  <c r="Y489" i="4"/>
  <c r="CV211" i="1"/>
  <c r="X489" i="4"/>
  <c r="CU211" i="1"/>
  <c r="W489" i="4"/>
  <c r="CT211" i="1"/>
  <c r="V489" i="4"/>
  <c r="CS211" i="1"/>
  <c r="U489" i="4"/>
  <c r="T489" i="4"/>
  <c r="CQ211" i="1"/>
  <c r="S489" i="4"/>
  <c r="CW210" i="1"/>
  <c r="Y488" i="4"/>
  <c r="CV210" i="1"/>
  <c r="X488" i="4"/>
  <c r="CU210" i="1"/>
  <c r="W488" i="4"/>
  <c r="CT210" i="1"/>
  <c r="V488" i="4"/>
  <c r="CS210" i="1"/>
  <c r="U488" i="4"/>
  <c r="T488" i="4"/>
  <c r="CQ210" i="1"/>
  <c r="S488" i="4"/>
  <c r="CW209" i="1"/>
  <c r="Y487" i="4"/>
  <c r="CV209" i="1"/>
  <c r="X487" i="4"/>
  <c r="CU209" i="1"/>
  <c r="W487" i="4"/>
  <c r="CT209" i="1"/>
  <c r="V487" i="4"/>
  <c r="CS209" i="1"/>
  <c r="U487" i="4"/>
  <c r="T487" i="4"/>
  <c r="CQ209" i="1"/>
  <c r="S487" i="4"/>
  <c r="CW208" i="1"/>
  <c r="Y486" i="4"/>
  <c r="CV208" i="1"/>
  <c r="X486" i="4"/>
  <c r="CU208" i="1"/>
  <c r="W486" i="4"/>
  <c r="CT208" i="1"/>
  <c r="V486" i="4"/>
  <c r="CS208" i="1"/>
  <c r="U486" i="4"/>
  <c r="T486" i="4"/>
  <c r="CQ208" i="1"/>
  <c r="S486" i="4"/>
  <c r="CW207" i="1"/>
  <c r="Y485" i="4"/>
  <c r="CV207" i="1"/>
  <c r="X485" i="4"/>
  <c r="CU207" i="1"/>
  <c r="W485" i="4"/>
  <c r="CT207" i="1"/>
  <c r="V485" i="4"/>
  <c r="CS207" i="1"/>
  <c r="U485" i="4"/>
  <c r="T485" i="4"/>
  <c r="CQ207" i="1"/>
  <c r="S485" i="4"/>
  <c r="CW206" i="1"/>
  <c r="Y484" i="4"/>
  <c r="CV206" i="1"/>
  <c r="X484" i="4"/>
  <c r="CU206" i="1"/>
  <c r="W484" i="4"/>
  <c r="CT206" i="1"/>
  <c r="V484" i="4"/>
  <c r="CS206" i="1"/>
  <c r="U484" i="4"/>
  <c r="T484" i="4"/>
  <c r="CQ206" i="1"/>
  <c r="S484" i="4"/>
  <c r="CW205" i="1"/>
  <c r="Y483" i="4"/>
  <c r="CV205" i="1"/>
  <c r="X483" i="4"/>
  <c r="CU205" i="1"/>
  <c r="W483" i="4"/>
  <c r="CT205" i="1"/>
  <c r="V483" i="4"/>
  <c r="CS205" i="1"/>
  <c r="U483" i="4"/>
  <c r="T483" i="4"/>
  <c r="CQ205" i="1"/>
  <c r="S483" i="4"/>
  <c r="CW204" i="1"/>
  <c r="Y482" i="4"/>
  <c r="CV204" i="1"/>
  <c r="X482" i="4"/>
  <c r="CU204" i="1"/>
  <c r="W482" i="4"/>
  <c r="CT204" i="1"/>
  <c r="V482" i="4"/>
  <c r="CS204" i="1"/>
  <c r="U482" i="4"/>
  <c r="T482" i="4"/>
  <c r="CQ204" i="1"/>
  <c r="S482" i="4"/>
  <c r="CW203" i="1"/>
  <c r="Y481" i="4"/>
  <c r="CV203" i="1"/>
  <c r="X481" i="4"/>
  <c r="CU203" i="1"/>
  <c r="W481" i="4"/>
  <c r="CT203" i="1"/>
  <c r="V481" i="4"/>
  <c r="CS203" i="1"/>
  <c r="U481" i="4"/>
  <c r="T481" i="4"/>
  <c r="CQ203" i="1"/>
  <c r="S481" i="4"/>
  <c r="CW202" i="1"/>
  <c r="Y480" i="4"/>
  <c r="CV202" i="1"/>
  <c r="X480" i="4"/>
  <c r="CU202" i="1"/>
  <c r="W480" i="4"/>
  <c r="CT202" i="1"/>
  <c r="V480" i="4"/>
  <c r="CS202" i="1"/>
  <c r="U480" i="4"/>
  <c r="T480" i="4"/>
  <c r="CQ202" i="1"/>
  <c r="S480" i="4"/>
  <c r="CW201" i="1"/>
  <c r="Y479" i="4"/>
  <c r="CV201" i="1"/>
  <c r="X479" i="4"/>
  <c r="CU201" i="1"/>
  <c r="W479" i="4"/>
  <c r="CT201" i="1"/>
  <c r="V479" i="4"/>
  <c r="CS201" i="1"/>
  <c r="U479" i="4"/>
  <c r="T479" i="4"/>
  <c r="CQ201" i="1"/>
  <c r="S479" i="4"/>
  <c r="CW200" i="1"/>
  <c r="Y478" i="4"/>
  <c r="CV200" i="1"/>
  <c r="X478" i="4"/>
  <c r="CU200" i="1"/>
  <c r="W478" i="4"/>
  <c r="CT200" i="1"/>
  <c r="V478" i="4"/>
  <c r="CS200" i="1"/>
  <c r="U478" i="4"/>
  <c r="T478" i="4"/>
  <c r="CQ200" i="1"/>
  <c r="S478" i="4"/>
  <c r="CW199" i="1"/>
  <c r="Y477" i="4"/>
  <c r="CV199" i="1"/>
  <c r="X477" i="4"/>
  <c r="CU199" i="1"/>
  <c r="W477" i="4"/>
  <c r="CT199" i="1"/>
  <c r="V477" i="4"/>
  <c r="CS199" i="1"/>
  <c r="U477" i="4"/>
  <c r="T477" i="4"/>
  <c r="CQ199" i="1"/>
  <c r="S477" i="4"/>
  <c r="CW198" i="1"/>
  <c r="Y476" i="4"/>
  <c r="CV198" i="1"/>
  <c r="X476" i="4"/>
  <c r="CU198" i="1"/>
  <c r="W476" i="4"/>
  <c r="CT198" i="1"/>
  <c r="V476" i="4"/>
  <c r="CS198" i="1"/>
  <c r="U476" i="4"/>
  <c r="T476" i="4"/>
  <c r="CQ198" i="1"/>
  <c r="S476" i="4"/>
  <c r="CW197" i="1"/>
  <c r="Y475" i="4"/>
  <c r="CV197" i="1"/>
  <c r="X475" i="4"/>
  <c r="CU197" i="1"/>
  <c r="W475" i="4"/>
  <c r="CT197" i="1"/>
  <c r="V475" i="4"/>
  <c r="CS197" i="1"/>
  <c r="U475" i="4"/>
  <c r="T475" i="4"/>
  <c r="CQ197" i="1"/>
  <c r="S475" i="4"/>
  <c r="CW196" i="1"/>
  <c r="Y474" i="4"/>
  <c r="CV196" i="1"/>
  <c r="X474" i="4"/>
  <c r="CU196" i="1"/>
  <c r="W474" i="4"/>
  <c r="CT196" i="1"/>
  <c r="V474" i="4"/>
  <c r="CS196" i="1"/>
  <c r="U474" i="4"/>
  <c r="T474" i="4"/>
  <c r="CQ196" i="1"/>
  <c r="S474" i="4"/>
  <c r="CW195" i="1"/>
  <c r="Y473" i="4"/>
  <c r="CV195" i="1"/>
  <c r="X473" i="4"/>
  <c r="CU195" i="1"/>
  <c r="W473" i="4"/>
  <c r="CT195" i="1"/>
  <c r="V473" i="4"/>
  <c r="CS195" i="1"/>
  <c r="U473" i="4"/>
  <c r="T473" i="4"/>
  <c r="CQ195" i="1"/>
  <c r="S473" i="4"/>
  <c r="CW194" i="1"/>
  <c r="Y472" i="4"/>
  <c r="CV194" i="1"/>
  <c r="X472" i="4"/>
  <c r="CU194" i="1"/>
  <c r="W472" i="4"/>
  <c r="CT194" i="1"/>
  <c r="V472" i="4"/>
  <c r="CS194" i="1"/>
  <c r="U472" i="4"/>
  <c r="T472" i="4"/>
  <c r="CQ194" i="1"/>
  <c r="S472" i="4"/>
  <c r="CW193" i="1"/>
  <c r="Y471" i="4"/>
  <c r="CV193" i="1"/>
  <c r="X471" i="4"/>
  <c r="CU193" i="1"/>
  <c r="W471" i="4"/>
  <c r="CT193" i="1"/>
  <c r="V471" i="4"/>
  <c r="CS193" i="1"/>
  <c r="U471" i="4"/>
  <c r="T471" i="4"/>
  <c r="CQ193" i="1"/>
  <c r="S471" i="4"/>
  <c r="CW192" i="1"/>
  <c r="Y470" i="4"/>
  <c r="CV192" i="1"/>
  <c r="X470" i="4"/>
  <c r="CU192" i="1"/>
  <c r="W470" i="4"/>
  <c r="CT192" i="1"/>
  <c r="V470" i="4"/>
  <c r="CS192" i="1"/>
  <c r="U470" i="4"/>
  <c r="T470" i="4"/>
  <c r="CQ192" i="1"/>
  <c r="S470" i="4"/>
  <c r="CW191" i="1"/>
  <c r="Y469" i="4"/>
  <c r="CV191" i="1"/>
  <c r="X469" i="4"/>
  <c r="CU191" i="1"/>
  <c r="W469" i="4"/>
  <c r="CT191" i="1"/>
  <c r="V469" i="4"/>
  <c r="CS191" i="1"/>
  <c r="U469" i="4"/>
  <c r="T469" i="4"/>
  <c r="CQ191" i="1"/>
  <c r="S469" i="4"/>
  <c r="CW190" i="1"/>
  <c r="Y468" i="4"/>
  <c r="CV190" i="1"/>
  <c r="X468" i="4"/>
  <c r="CU190" i="1"/>
  <c r="W468" i="4"/>
  <c r="CT190" i="1"/>
  <c r="V468" i="4"/>
  <c r="CS190" i="1"/>
  <c r="U468" i="4"/>
  <c r="T468" i="4"/>
  <c r="CQ190" i="1"/>
  <c r="S468" i="4"/>
  <c r="CW189" i="1"/>
  <c r="Y467" i="4"/>
  <c r="CV189" i="1"/>
  <c r="X467" i="4"/>
  <c r="CU189" i="1"/>
  <c r="W467" i="4"/>
  <c r="CT189" i="1"/>
  <c r="V467" i="4"/>
  <c r="CS189" i="1"/>
  <c r="U467" i="4"/>
  <c r="T467" i="4"/>
  <c r="CQ189" i="1"/>
  <c r="S467" i="4"/>
  <c r="CW188" i="1"/>
  <c r="Y466" i="4"/>
  <c r="CV188" i="1"/>
  <c r="X466" i="4"/>
  <c r="CU188" i="1"/>
  <c r="W466" i="4"/>
  <c r="CT188" i="1"/>
  <c r="V466" i="4"/>
  <c r="CS188" i="1"/>
  <c r="U466" i="4"/>
  <c r="T466" i="4"/>
  <c r="CQ188" i="1"/>
  <c r="S466" i="4"/>
  <c r="CW187" i="1"/>
  <c r="Y465" i="4"/>
  <c r="CV187" i="1"/>
  <c r="X465" i="4"/>
  <c r="CU187" i="1"/>
  <c r="W465" i="4"/>
  <c r="CT187" i="1"/>
  <c r="V465" i="4"/>
  <c r="CS187" i="1"/>
  <c r="U465" i="4"/>
  <c r="T465" i="4"/>
  <c r="CQ187" i="1"/>
  <c r="S465" i="4"/>
  <c r="CW186" i="1"/>
  <c r="Y464" i="4"/>
  <c r="CV186" i="1"/>
  <c r="X464" i="4"/>
  <c r="CU186" i="1"/>
  <c r="W464" i="4"/>
  <c r="CT186" i="1"/>
  <c r="V464" i="4"/>
  <c r="CS186" i="1"/>
  <c r="U464" i="4"/>
  <c r="T464" i="4"/>
  <c r="CQ186" i="1"/>
  <c r="S464" i="4"/>
  <c r="CW185" i="1"/>
  <c r="Y463" i="4"/>
  <c r="CV185" i="1"/>
  <c r="X463" i="4"/>
  <c r="CU185" i="1"/>
  <c r="W463" i="4"/>
  <c r="CT185" i="1"/>
  <c r="V463" i="4"/>
  <c r="CS185" i="1"/>
  <c r="U463" i="4"/>
  <c r="T463" i="4"/>
  <c r="CQ185" i="1"/>
  <c r="S463" i="4"/>
  <c r="CW184" i="1"/>
  <c r="Y462" i="4"/>
  <c r="CV184" i="1"/>
  <c r="X462" i="4"/>
  <c r="CU184" i="1"/>
  <c r="W462" i="4"/>
  <c r="CT184" i="1"/>
  <c r="V462" i="4"/>
  <c r="CS184" i="1"/>
  <c r="U462" i="4"/>
  <c r="T462" i="4"/>
  <c r="CQ184" i="1"/>
  <c r="S462" i="4"/>
  <c r="CW183" i="1"/>
  <c r="Y461" i="4"/>
  <c r="CV183" i="1"/>
  <c r="X461" i="4"/>
  <c r="CU183" i="1"/>
  <c r="W461" i="4"/>
  <c r="CT183" i="1"/>
  <c r="V461" i="4"/>
  <c r="CS183" i="1"/>
  <c r="U461" i="4"/>
  <c r="T461" i="4"/>
  <c r="CQ183" i="1"/>
  <c r="S461" i="4"/>
  <c r="CW182" i="1"/>
  <c r="Y460" i="4"/>
  <c r="CV182" i="1"/>
  <c r="X460" i="4"/>
  <c r="CU182" i="1"/>
  <c r="W460" i="4"/>
  <c r="CT182" i="1"/>
  <c r="V460" i="4"/>
  <c r="CS182" i="1"/>
  <c r="U460" i="4"/>
  <c r="T460" i="4"/>
  <c r="CQ182" i="1"/>
  <c r="S460" i="4"/>
  <c r="CW181" i="1"/>
  <c r="Y459" i="4"/>
  <c r="CV181" i="1"/>
  <c r="X459" i="4"/>
  <c r="CU181" i="1"/>
  <c r="W459" i="4"/>
  <c r="CT181" i="1"/>
  <c r="V459" i="4"/>
  <c r="CS181" i="1"/>
  <c r="U459" i="4"/>
  <c r="T459" i="4"/>
  <c r="CQ181" i="1"/>
  <c r="S459" i="4"/>
  <c r="CW180" i="1"/>
  <c r="Y458" i="4"/>
  <c r="CV180" i="1"/>
  <c r="X458" i="4"/>
  <c r="CU180" i="1"/>
  <c r="W458" i="4"/>
  <c r="CT180" i="1"/>
  <c r="V458" i="4"/>
  <c r="CS180" i="1"/>
  <c r="U458" i="4"/>
  <c r="T458" i="4"/>
  <c r="CQ180" i="1"/>
  <c r="S458" i="4"/>
  <c r="CW179" i="1"/>
  <c r="Y457" i="4"/>
  <c r="CV179" i="1"/>
  <c r="X457" i="4"/>
  <c r="CU179" i="1"/>
  <c r="W457" i="4"/>
  <c r="CT179" i="1"/>
  <c r="V457" i="4"/>
  <c r="CS179" i="1"/>
  <c r="U457" i="4"/>
  <c r="T457" i="4"/>
  <c r="CQ179" i="1"/>
  <c r="S457" i="4"/>
  <c r="CW178" i="1"/>
  <c r="Y456" i="4"/>
  <c r="CV178" i="1"/>
  <c r="X456" i="4"/>
  <c r="CU178" i="1"/>
  <c r="W456" i="4"/>
  <c r="CT178" i="1"/>
  <c r="V456" i="4"/>
  <c r="CS178" i="1"/>
  <c r="U456" i="4"/>
  <c r="T456" i="4"/>
  <c r="CQ178" i="1"/>
  <c r="S456" i="4"/>
  <c r="CW177" i="1"/>
  <c r="Y455" i="4"/>
  <c r="CV177" i="1"/>
  <c r="X455" i="4"/>
  <c r="CU177" i="1"/>
  <c r="W455" i="4"/>
  <c r="CT177" i="1"/>
  <c r="V455" i="4"/>
  <c r="CS177" i="1"/>
  <c r="U455" i="4"/>
  <c r="T455" i="4"/>
  <c r="CQ177" i="1"/>
  <c r="S455" i="4"/>
  <c r="CW176" i="1"/>
  <c r="Y454" i="4"/>
  <c r="CV176" i="1"/>
  <c r="X454" i="4"/>
  <c r="CU176" i="1"/>
  <c r="W454" i="4"/>
  <c r="CT176" i="1"/>
  <c r="V454" i="4"/>
  <c r="CS176" i="1"/>
  <c r="U454" i="4"/>
  <c r="T454" i="4"/>
  <c r="CQ176" i="1"/>
  <c r="S454" i="4"/>
  <c r="CW175" i="1"/>
  <c r="Y453" i="4"/>
  <c r="CV175" i="1"/>
  <c r="X453" i="4"/>
  <c r="CU175" i="1"/>
  <c r="W453" i="4"/>
  <c r="CT175" i="1"/>
  <c r="V453" i="4"/>
  <c r="CS175" i="1"/>
  <c r="U453" i="4"/>
  <c r="T453" i="4"/>
  <c r="CQ175" i="1"/>
  <c r="S453" i="4"/>
  <c r="CW174" i="1"/>
  <c r="Y452" i="4"/>
  <c r="CV174" i="1"/>
  <c r="X452" i="4"/>
  <c r="CU174" i="1"/>
  <c r="W452" i="4"/>
  <c r="CT174" i="1"/>
  <c r="V452" i="4"/>
  <c r="CS174" i="1"/>
  <c r="U452" i="4"/>
  <c r="T452" i="4"/>
  <c r="CQ174" i="1"/>
  <c r="S452" i="4"/>
  <c r="CW173" i="1"/>
  <c r="Y451" i="4"/>
  <c r="CV173" i="1"/>
  <c r="X451" i="4"/>
  <c r="CU173" i="1"/>
  <c r="W451" i="4"/>
  <c r="CT173" i="1"/>
  <c r="V451" i="4"/>
  <c r="CS173" i="1"/>
  <c r="U451" i="4"/>
  <c r="T451" i="4"/>
  <c r="CQ173" i="1"/>
  <c r="S451" i="4"/>
  <c r="CW172" i="1"/>
  <c r="Y450" i="4"/>
  <c r="CV172" i="1"/>
  <c r="X450" i="4"/>
  <c r="CU172" i="1"/>
  <c r="W450" i="4"/>
  <c r="CT172" i="1"/>
  <c r="V450" i="4"/>
  <c r="CS172" i="1"/>
  <c r="U450" i="4"/>
  <c r="T450" i="4"/>
  <c r="CQ172" i="1"/>
  <c r="S450" i="4"/>
  <c r="CW171" i="1"/>
  <c r="Y449" i="4"/>
  <c r="CV171" i="1"/>
  <c r="X449" i="4"/>
  <c r="CU171" i="1"/>
  <c r="W449" i="4"/>
  <c r="CT171" i="1"/>
  <c r="V449" i="4"/>
  <c r="CS171" i="1"/>
  <c r="U449" i="4"/>
  <c r="T449" i="4"/>
  <c r="CQ171" i="1"/>
  <c r="S449" i="4"/>
  <c r="CW170" i="1"/>
  <c r="Y448" i="4"/>
  <c r="CV170" i="1"/>
  <c r="X448" i="4"/>
  <c r="CU170" i="1"/>
  <c r="W448" i="4"/>
  <c r="CT170" i="1"/>
  <c r="V448" i="4"/>
  <c r="CS170" i="1"/>
  <c r="U448" i="4"/>
  <c r="T448" i="4"/>
  <c r="CQ170" i="1"/>
  <c r="S448" i="4"/>
  <c r="CW169" i="1"/>
  <c r="Y447" i="4"/>
  <c r="CV169" i="1"/>
  <c r="X447" i="4"/>
  <c r="CU169" i="1"/>
  <c r="W447" i="4"/>
  <c r="CT169" i="1"/>
  <c r="V447" i="4"/>
  <c r="CS169" i="1"/>
  <c r="U447" i="4"/>
  <c r="T447" i="4"/>
  <c r="CQ169" i="1"/>
  <c r="S447" i="4"/>
  <c r="CW168" i="1"/>
  <c r="Y446" i="4"/>
  <c r="CV168" i="1"/>
  <c r="X446" i="4"/>
  <c r="CU168" i="1"/>
  <c r="W446" i="4"/>
  <c r="CT168" i="1"/>
  <c r="V446" i="4"/>
  <c r="CS168" i="1"/>
  <c r="U446" i="4"/>
  <c r="T446" i="4"/>
  <c r="CQ168" i="1"/>
  <c r="S446" i="4"/>
  <c r="CW167" i="1"/>
  <c r="Y445" i="4"/>
  <c r="CV167" i="1"/>
  <c r="X445" i="4"/>
  <c r="CU167" i="1"/>
  <c r="W445" i="4"/>
  <c r="CT167" i="1"/>
  <c r="V445" i="4"/>
  <c r="CS167" i="1"/>
  <c r="U445" i="4"/>
  <c r="T445" i="4"/>
  <c r="CQ167" i="1"/>
  <c r="S445" i="4"/>
  <c r="CW166" i="1"/>
  <c r="Y444" i="4"/>
  <c r="CV166" i="1"/>
  <c r="X444" i="4"/>
  <c r="CU166" i="1"/>
  <c r="W444" i="4"/>
  <c r="CT166" i="1"/>
  <c r="V444" i="4"/>
  <c r="CS166" i="1"/>
  <c r="U444" i="4"/>
  <c r="T444" i="4"/>
  <c r="CQ166" i="1"/>
  <c r="S444" i="4"/>
  <c r="CW165" i="1"/>
  <c r="Y443" i="4"/>
  <c r="CV165" i="1"/>
  <c r="X443" i="4"/>
  <c r="CU165" i="1"/>
  <c r="W443" i="4"/>
  <c r="CT165" i="1"/>
  <c r="V443" i="4"/>
  <c r="CS165" i="1"/>
  <c r="U443" i="4"/>
  <c r="T443" i="4"/>
  <c r="CQ165" i="1"/>
  <c r="S443" i="4"/>
  <c r="CW164" i="1"/>
  <c r="Y442" i="4"/>
  <c r="CV164" i="1"/>
  <c r="X442" i="4"/>
  <c r="CU164" i="1"/>
  <c r="W442" i="4"/>
  <c r="CT164" i="1"/>
  <c r="V442" i="4"/>
  <c r="CS164" i="1"/>
  <c r="U442" i="4"/>
  <c r="T442" i="4"/>
  <c r="CQ164" i="1"/>
  <c r="S442" i="4"/>
  <c r="CW163" i="1"/>
  <c r="Y441" i="4"/>
  <c r="CV163" i="1"/>
  <c r="X441" i="4"/>
  <c r="CU163" i="1"/>
  <c r="W441" i="4"/>
  <c r="CT163" i="1"/>
  <c r="V441" i="4"/>
  <c r="CS163" i="1"/>
  <c r="U441" i="4"/>
  <c r="T441" i="4"/>
  <c r="CQ163" i="1"/>
  <c r="S441" i="4"/>
  <c r="CW162" i="1"/>
  <c r="Y440" i="4"/>
  <c r="CV162" i="1"/>
  <c r="X440" i="4"/>
  <c r="CU162" i="1"/>
  <c r="W440" i="4"/>
  <c r="CT162" i="1"/>
  <c r="V440" i="4"/>
  <c r="CS162" i="1"/>
  <c r="U440" i="4"/>
  <c r="T440" i="4"/>
  <c r="CQ162" i="1"/>
  <c r="S440" i="4"/>
  <c r="CW161" i="1"/>
  <c r="Y439" i="4"/>
  <c r="CV161" i="1"/>
  <c r="X439" i="4"/>
  <c r="CU161" i="1"/>
  <c r="W439" i="4"/>
  <c r="CT161" i="1"/>
  <c r="V439" i="4"/>
  <c r="CS161" i="1"/>
  <c r="U439" i="4"/>
  <c r="T439" i="4"/>
  <c r="CQ161" i="1"/>
  <c r="S439" i="4"/>
  <c r="CW160" i="1"/>
  <c r="Y438" i="4"/>
  <c r="CV160" i="1"/>
  <c r="X438" i="4"/>
  <c r="CU160" i="1"/>
  <c r="W438" i="4"/>
  <c r="CT160" i="1"/>
  <c r="V438" i="4"/>
  <c r="CS160" i="1"/>
  <c r="U438" i="4"/>
  <c r="T438" i="4"/>
  <c r="CQ160" i="1"/>
  <c r="S438" i="4"/>
  <c r="CW159" i="1"/>
  <c r="Y437" i="4"/>
  <c r="CV159" i="1"/>
  <c r="X437" i="4"/>
  <c r="CU159" i="1"/>
  <c r="W437" i="4"/>
  <c r="CT159" i="1"/>
  <c r="V437" i="4"/>
  <c r="CS159" i="1"/>
  <c r="U437" i="4"/>
  <c r="T437" i="4"/>
  <c r="CQ159" i="1"/>
  <c r="S437" i="4"/>
  <c r="CW158" i="1"/>
  <c r="Y436" i="4"/>
  <c r="CV158" i="1"/>
  <c r="X436" i="4"/>
  <c r="CU158" i="1"/>
  <c r="W436" i="4"/>
  <c r="CT158" i="1"/>
  <c r="V436" i="4"/>
  <c r="CS158" i="1"/>
  <c r="U436" i="4"/>
  <c r="T436" i="4"/>
  <c r="CQ158" i="1"/>
  <c r="S436" i="4"/>
  <c r="CW157" i="1"/>
  <c r="Y435" i="4"/>
  <c r="CV157" i="1"/>
  <c r="X435" i="4"/>
  <c r="CU157" i="1"/>
  <c r="W435" i="4"/>
  <c r="CT157" i="1"/>
  <c r="V435" i="4"/>
  <c r="CS157" i="1"/>
  <c r="U435" i="4"/>
  <c r="T435" i="4"/>
  <c r="CQ157" i="1"/>
  <c r="S435" i="4"/>
  <c r="CW156" i="1"/>
  <c r="Y434" i="4"/>
  <c r="CV156" i="1"/>
  <c r="X434" i="4"/>
  <c r="CU156" i="1"/>
  <c r="W434" i="4"/>
  <c r="CT156" i="1"/>
  <c r="V434" i="4"/>
  <c r="CS156" i="1"/>
  <c r="U434" i="4"/>
  <c r="T434" i="4"/>
  <c r="CQ156" i="1"/>
  <c r="S434" i="4"/>
  <c r="CW155" i="1"/>
  <c r="Y433" i="4"/>
  <c r="CV155" i="1"/>
  <c r="X433" i="4"/>
  <c r="CU155" i="1"/>
  <c r="W433" i="4"/>
  <c r="CT155" i="1"/>
  <c r="V433" i="4"/>
  <c r="CS155" i="1"/>
  <c r="U433" i="4"/>
  <c r="T433" i="4"/>
  <c r="CQ155" i="1"/>
  <c r="S433" i="4"/>
  <c r="CW154" i="1"/>
  <c r="Y432" i="4"/>
  <c r="CV154" i="1"/>
  <c r="X432" i="4"/>
  <c r="CU154" i="1"/>
  <c r="W432" i="4"/>
  <c r="CT154" i="1"/>
  <c r="V432" i="4"/>
  <c r="CS154" i="1"/>
  <c r="U432" i="4"/>
  <c r="T432" i="4"/>
  <c r="CQ154" i="1"/>
  <c r="S432" i="4"/>
  <c r="CW153" i="1"/>
  <c r="Y431" i="4"/>
  <c r="CV153" i="1"/>
  <c r="X431" i="4"/>
  <c r="CU153" i="1"/>
  <c r="W431" i="4"/>
  <c r="CT153" i="1"/>
  <c r="V431" i="4"/>
  <c r="CS153" i="1"/>
  <c r="U431" i="4"/>
  <c r="T431" i="4"/>
  <c r="CQ153" i="1"/>
  <c r="S431" i="4"/>
  <c r="CW152" i="1"/>
  <c r="Y430" i="4"/>
  <c r="CV152" i="1"/>
  <c r="X430" i="4"/>
  <c r="CU152" i="1"/>
  <c r="W430" i="4"/>
  <c r="CT152" i="1"/>
  <c r="V430" i="4"/>
  <c r="CS152" i="1"/>
  <c r="U430" i="4"/>
  <c r="T430" i="4"/>
  <c r="CQ152" i="1"/>
  <c r="S430" i="4"/>
  <c r="CW151" i="1"/>
  <c r="Y429" i="4"/>
  <c r="CV151" i="1"/>
  <c r="X429" i="4"/>
  <c r="CU151" i="1"/>
  <c r="W429" i="4"/>
  <c r="CT151" i="1"/>
  <c r="V429" i="4"/>
  <c r="CS151" i="1"/>
  <c r="U429" i="4"/>
  <c r="T429" i="4"/>
  <c r="CQ151" i="1"/>
  <c r="S429" i="4"/>
  <c r="CW150" i="1"/>
  <c r="Y428" i="4"/>
  <c r="CV150" i="1"/>
  <c r="X428" i="4"/>
  <c r="CU150" i="1"/>
  <c r="W428" i="4"/>
  <c r="CT150" i="1"/>
  <c r="V428" i="4"/>
  <c r="CS150" i="1"/>
  <c r="U428" i="4"/>
  <c r="T428" i="4"/>
  <c r="CQ150" i="1"/>
  <c r="S428" i="4"/>
  <c r="CW149" i="1"/>
  <c r="Y427" i="4"/>
  <c r="CV149" i="1"/>
  <c r="X427" i="4"/>
  <c r="CU149" i="1"/>
  <c r="W427" i="4"/>
  <c r="CT149" i="1"/>
  <c r="V427" i="4"/>
  <c r="CS149" i="1"/>
  <c r="U427" i="4"/>
  <c r="T427" i="4"/>
  <c r="CQ149" i="1"/>
  <c r="S427" i="4"/>
  <c r="CW148" i="1"/>
  <c r="Y426" i="4"/>
  <c r="CV148" i="1"/>
  <c r="X426" i="4"/>
  <c r="CU148" i="1"/>
  <c r="W426" i="4"/>
  <c r="CT148" i="1"/>
  <c r="V426" i="4"/>
  <c r="CS148" i="1"/>
  <c r="U426" i="4"/>
  <c r="T426" i="4"/>
  <c r="CQ148" i="1"/>
  <c r="S426" i="4"/>
  <c r="CW147" i="1"/>
  <c r="Y425" i="4"/>
  <c r="CV147" i="1"/>
  <c r="X425" i="4"/>
  <c r="CU147" i="1"/>
  <c r="W425" i="4"/>
  <c r="CT147" i="1"/>
  <c r="V425" i="4"/>
  <c r="CS147" i="1"/>
  <c r="U425" i="4"/>
  <c r="T425" i="4"/>
  <c r="CQ147" i="1"/>
  <c r="S425" i="4"/>
  <c r="CW146" i="1"/>
  <c r="Y424" i="4"/>
  <c r="CV146" i="1"/>
  <c r="X424" i="4"/>
  <c r="CU146" i="1"/>
  <c r="W424" i="4"/>
  <c r="CT146" i="1"/>
  <c r="V424" i="4"/>
  <c r="CS146" i="1"/>
  <c r="U424" i="4"/>
  <c r="T424" i="4"/>
  <c r="CQ146" i="1"/>
  <c r="S424" i="4"/>
  <c r="CW145" i="1"/>
  <c r="Y423" i="4"/>
  <c r="CV145" i="1"/>
  <c r="X423" i="4"/>
  <c r="CU145" i="1"/>
  <c r="W423" i="4"/>
  <c r="CT145" i="1"/>
  <c r="V423" i="4"/>
  <c r="CS145" i="1"/>
  <c r="U423" i="4"/>
  <c r="T423" i="4"/>
  <c r="CQ145" i="1"/>
  <c r="S423" i="4"/>
  <c r="CW144" i="1"/>
  <c r="Y422" i="4"/>
  <c r="CV144" i="1"/>
  <c r="X422" i="4"/>
  <c r="CU144" i="1"/>
  <c r="W422" i="4"/>
  <c r="CT144" i="1"/>
  <c r="V422" i="4"/>
  <c r="CS144" i="1"/>
  <c r="U422" i="4"/>
  <c r="T422" i="4"/>
  <c r="CQ144" i="1"/>
  <c r="S422" i="4"/>
  <c r="CW143" i="1"/>
  <c r="Y421" i="4"/>
  <c r="CV143" i="1"/>
  <c r="X421" i="4"/>
  <c r="CU143" i="1"/>
  <c r="W421" i="4"/>
  <c r="CT143" i="1"/>
  <c r="V421" i="4"/>
  <c r="CS143" i="1"/>
  <c r="U421" i="4"/>
  <c r="T421" i="4"/>
  <c r="CQ143" i="1"/>
  <c r="S421" i="4"/>
  <c r="CW142" i="1"/>
  <c r="Y420" i="4"/>
  <c r="CV142" i="1"/>
  <c r="X420" i="4"/>
  <c r="CU142" i="1"/>
  <c r="W420" i="4"/>
  <c r="CT142" i="1"/>
  <c r="V420" i="4"/>
  <c r="CS142" i="1"/>
  <c r="U420" i="4"/>
  <c r="T420" i="4"/>
  <c r="CQ142" i="1"/>
  <c r="S420" i="4"/>
  <c r="CW141" i="1"/>
  <c r="Y419" i="4"/>
  <c r="CV141" i="1"/>
  <c r="X419" i="4"/>
  <c r="CU141" i="1"/>
  <c r="W419" i="4"/>
  <c r="CT141" i="1"/>
  <c r="V419" i="4"/>
  <c r="CS141" i="1"/>
  <c r="U419" i="4"/>
  <c r="T419" i="4"/>
  <c r="CQ141" i="1"/>
  <c r="S419" i="4"/>
  <c r="CW140" i="1"/>
  <c r="Y418" i="4"/>
  <c r="CV140" i="1"/>
  <c r="X418" i="4"/>
  <c r="CU140" i="1"/>
  <c r="W418" i="4"/>
  <c r="CT140" i="1"/>
  <c r="V418" i="4"/>
  <c r="CS140" i="1"/>
  <c r="U418" i="4"/>
  <c r="T418" i="4"/>
  <c r="CQ140" i="1"/>
  <c r="S418" i="4"/>
  <c r="CW139" i="1"/>
  <c r="Y417" i="4"/>
  <c r="CV139" i="1"/>
  <c r="X417" i="4"/>
  <c r="CU139" i="1"/>
  <c r="W417" i="4"/>
  <c r="CT139" i="1"/>
  <c r="V417" i="4"/>
  <c r="CS139" i="1"/>
  <c r="U417" i="4"/>
  <c r="T417" i="4"/>
  <c r="CQ139" i="1"/>
  <c r="S417" i="4"/>
  <c r="CW138" i="1"/>
  <c r="Y416" i="4"/>
  <c r="CV138" i="1"/>
  <c r="X416" i="4"/>
  <c r="CU138" i="1"/>
  <c r="W416" i="4"/>
  <c r="CT138" i="1"/>
  <c r="V416" i="4"/>
  <c r="CS138" i="1"/>
  <c r="U416" i="4"/>
  <c r="T416" i="4"/>
  <c r="CQ138" i="1"/>
  <c r="S416" i="4"/>
  <c r="CW137" i="1"/>
  <c r="Y415" i="4"/>
  <c r="CV137" i="1"/>
  <c r="X415" i="4"/>
  <c r="CU137" i="1"/>
  <c r="W415" i="4"/>
  <c r="CT137" i="1"/>
  <c r="V415" i="4"/>
  <c r="CS137" i="1"/>
  <c r="U415" i="4"/>
  <c r="T415" i="4"/>
  <c r="CQ137" i="1"/>
  <c r="S415" i="4"/>
  <c r="CW136" i="1"/>
  <c r="Y414" i="4"/>
  <c r="CV136" i="1"/>
  <c r="X414" i="4"/>
  <c r="CU136" i="1"/>
  <c r="W414" i="4"/>
  <c r="CT136" i="1"/>
  <c r="V414" i="4"/>
  <c r="CS136" i="1"/>
  <c r="U414" i="4"/>
  <c r="T414" i="4"/>
  <c r="CQ136" i="1"/>
  <c r="S414" i="4"/>
  <c r="CW135" i="1"/>
  <c r="Y413" i="4"/>
  <c r="CV135" i="1"/>
  <c r="X413" i="4"/>
  <c r="CU135" i="1"/>
  <c r="W413" i="4"/>
  <c r="CT135" i="1"/>
  <c r="V413" i="4"/>
  <c r="CS135" i="1"/>
  <c r="U413" i="4"/>
  <c r="T413" i="4"/>
  <c r="CQ135" i="1"/>
  <c r="S413" i="4"/>
  <c r="CW134" i="1"/>
  <c r="Y412" i="4"/>
  <c r="CV134" i="1"/>
  <c r="X412" i="4"/>
  <c r="CU134" i="1"/>
  <c r="W412" i="4"/>
  <c r="CT134" i="1"/>
  <c r="V412" i="4"/>
  <c r="CS134" i="1"/>
  <c r="U412" i="4"/>
  <c r="T412" i="4"/>
  <c r="CQ134" i="1"/>
  <c r="S412" i="4"/>
  <c r="CW133" i="1"/>
  <c r="Y411" i="4"/>
  <c r="CV133" i="1"/>
  <c r="X411" i="4"/>
  <c r="CU133" i="1"/>
  <c r="W411" i="4"/>
  <c r="CT133" i="1"/>
  <c r="V411" i="4"/>
  <c r="CS133" i="1"/>
  <c r="U411" i="4"/>
  <c r="T411" i="4"/>
  <c r="CQ133" i="1"/>
  <c r="S411" i="4"/>
  <c r="CW132" i="1"/>
  <c r="Y410" i="4"/>
  <c r="CV132" i="1"/>
  <c r="X410" i="4"/>
  <c r="CU132" i="1"/>
  <c r="W410" i="4"/>
  <c r="CT132" i="1"/>
  <c r="V410" i="4"/>
  <c r="CS132" i="1"/>
  <c r="U410" i="4"/>
  <c r="T410" i="4"/>
  <c r="CQ132" i="1"/>
  <c r="S410" i="4"/>
  <c r="CW131" i="1"/>
  <c r="Y409" i="4"/>
  <c r="CV131" i="1"/>
  <c r="X409" i="4"/>
  <c r="CU131" i="1"/>
  <c r="W409" i="4"/>
  <c r="CT131" i="1"/>
  <c r="V409" i="4"/>
  <c r="CS131" i="1"/>
  <c r="U409" i="4"/>
  <c r="T409" i="4"/>
  <c r="CQ131" i="1"/>
  <c r="S409" i="4"/>
  <c r="CW130" i="1"/>
  <c r="Y408" i="4"/>
  <c r="CV130" i="1"/>
  <c r="X408" i="4"/>
  <c r="CU130" i="1"/>
  <c r="W408" i="4"/>
  <c r="CT130" i="1"/>
  <c r="V408" i="4"/>
  <c r="CS130" i="1"/>
  <c r="U408" i="4"/>
  <c r="T408" i="4"/>
  <c r="CQ130" i="1"/>
  <c r="S408" i="4"/>
  <c r="CW129" i="1"/>
  <c r="Y407" i="4"/>
  <c r="CV129" i="1"/>
  <c r="X407" i="4"/>
  <c r="CU129" i="1"/>
  <c r="W407" i="4"/>
  <c r="CT129" i="1"/>
  <c r="V407" i="4"/>
  <c r="CS129" i="1"/>
  <c r="U407" i="4"/>
  <c r="T407" i="4"/>
  <c r="CQ129" i="1"/>
  <c r="S407" i="4"/>
  <c r="CW128" i="1"/>
  <c r="Y406" i="4"/>
  <c r="CV128" i="1"/>
  <c r="X406" i="4"/>
  <c r="CU128" i="1"/>
  <c r="W406" i="4"/>
  <c r="CT128" i="1"/>
  <c r="V406" i="4"/>
  <c r="CS128" i="1"/>
  <c r="U406" i="4"/>
  <c r="T406" i="4"/>
  <c r="CQ128" i="1"/>
  <c r="S406" i="4"/>
  <c r="CW127" i="1"/>
  <c r="Y405" i="4"/>
  <c r="CV127" i="1"/>
  <c r="X405" i="4"/>
  <c r="CU127" i="1"/>
  <c r="W405" i="4"/>
  <c r="CT127" i="1"/>
  <c r="V405" i="4"/>
  <c r="CS127" i="1"/>
  <c r="U405" i="4"/>
  <c r="T405" i="4"/>
  <c r="CQ127" i="1"/>
  <c r="S405" i="4"/>
  <c r="CW126" i="1"/>
  <c r="Y404" i="4"/>
  <c r="CV126" i="1"/>
  <c r="X404" i="4"/>
  <c r="CU126" i="1"/>
  <c r="W404" i="4"/>
  <c r="CT126" i="1"/>
  <c r="V404" i="4"/>
  <c r="CS126" i="1"/>
  <c r="U404" i="4"/>
  <c r="T404" i="4"/>
  <c r="CQ126" i="1"/>
  <c r="S404" i="4"/>
  <c r="CW125" i="1"/>
  <c r="Y403" i="4"/>
  <c r="CV125" i="1"/>
  <c r="X403" i="4"/>
  <c r="CU125" i="1"/>
  <c r="W403" i="4"/>
  <c r="CT125" i="1"/>
  <c r="V403" i="4"/>
  <c r="CS125" i="1"/>
  <c r="U403" i="4"/>
  <c r="T403" i="4"/>
  <c r="CQ125" i="1"/>
  <c r="S403" i="4"/>
  <c r="CW124" i="1"/>
  <c r="Y402" i="4"/>
  <c r="CV124" i="1"/>
  <c r="X402" i="4"/>
  <c r="CU124" i="1"/>
  <c r="W402" i="4"/>
  <c r="CT124" i="1"/>
  <c r="V402" i="4"/>
  <c r="CS124" i="1"/>
  <c r="U402" i="4"/>
  <c r="T402" i="4"/>
  <c r="CQ124" i="1"/>
  <c r="S402" i="4"/>
  <c r="CW123" i="1"/>
  <c r="Y401" i="4"/>
  <c r="CV123" i="1"/>
  <c r="X401" i="4"/>
  <c r="CU123" i="1"/>
  <c r="W401" i="4"/>
  <c r="CT123" i="1"/>
  <c r="V401" i="4"/>
  <c r="CS123" i="1"/>
  <c r="U401" i="4"/>
  <c r="T401" i="4"/>
  <c r="CQ123" i="1"/>
  <c r="S401" i="4"/>
  <c r="CW122" i="1"/>
  <c r="Y400" i="4"/>
  <c r="CV122" i="1"/>
  <c r="X400" i="4"/>
  <c r="CU122" i="1"/>
  <c r="W400" i="4"/>
  <c r="CT122" i="1"/>
  <c r="V400" i="4"/>
  <c r="CS122" i="1"/>
  <c r="U400" i="4"/>
  <c r="T400" i="4"/>
  <c r="CQ122" i="1"/>
  <c r="S400" i="4"/>
  <c r="CW121" i="1"/>
  <c r="Y399" i="4"/>
  <c r="CV121" i="1"/>
  <c r="X399" i="4"/>
  <c r="CU121" i="1"/>
  <c r="W399" i="4"/>
  <c r="CT121" i="1"/>
  <c r="V399" i="4"/>
  <c r="CS121" i="1"/>
  <c r="U399" i="4"/>
  <c r="T399" i="4"/>
  <c r="CQ121" i="1"/>
  <c r="S399" i="4"/>
  <c r="CW120" i="1"/>
  <c r="Y398" i="4"/>
  <c r="CV120" i="1"/>
  <c r="X398" i="4"/>
  <c r="CU120" i="1"/>
  <c r="W398" i="4"/>
  <c r="CT120" i="1"/>
  <c r="V398" i="4"/>
  <c r="CS120" i="1"/>
  <c r="U398" i="4"/>
  <c r="T398" i="4"/>
  <c r="CQ120" i="1"/>
  <c r="S398" i="4"/>
  <c r="CW119" i="1"/>
  <c r="Y397" i="4"/>
  <c r="CV119" i="1"/>
  <c r="X397" i="4"/>
  <c r="CU119" i="1"/>
  <c r="W397" i="4"/>
  <c r="CT119" i="1"/>
  <c r="V397" i="4"/>
  <c r="CS119" i="1"/>
  <c r="U397" i="4"/>
  <c r="T397" i="4"/>
  <c r="CQ119" i="1"/>
  <c r="S397" i="4"/>
  <c r="CW118" i="1"/>
  <c r="Y396" i="4"/>
  <c r="CV118" i="1"/>
  <c r="X396" i="4"/>
  <c r="CU118" i="1"/>
  <c r="W396" i="4"/>
  <c r="CT118" i="1"/>
  <c r="V396" i="4"/>
  <c r="CS118" i="1"/>
  <c r="U396" i="4"/>
  <c r="T396" i="4"/>
  <c r="CQ118" i="1"/>
  <c r="S396" i="4"/>
  <c r="CW117" i="1"/>
  <c r="Y395" i="4"/>
  <c r="CV117" i="1"/>
  <c r="X395" i="4"/>
  <c r="CU117" i="1"/>
  <c r="W395" i="4"/>
  <c r="CT117" i="1"/>
  <c r="V395" i="4"/>
  <c r="CS117" i="1"/>
  <c r="U395" i="4"/>
  <c r="T395" i="4"/>
  <c r="CQ117" i="1"/>
  <c r="S395" i="4"/>
  <c r="CW116" i="1"/>
  <c r="Y394" i="4"/>
  <c r="CV116" i="1"/>
  <c r="X394" i="4"/>
  <c r="CU116" i="1"/>
  <c r="W394" i="4"/>
  <c r="CT116" i="1"/>
  <c r="V394" i="4"/>
  <c r="CS116" i="1"/>
  <c r="U394" i="4"/>
  <c r="T394" i="4"/>
  <c r="CQ116" i="1"/>
  <c r="S394" i="4"/>
  <c r="CW115" i="1"/>
  <c r="Y393" i="4"/>
  <c r="CV115" i="1"/>
  <c r="X393" i="4"/>
  <c r="CU115" i="1"/>
  <c r="W393" i="4"/>
  <c r="CT115" i="1"/>
  <c r="V393" i="4"/>
  <c r="CS115" i="1"/>
  <c r="U393" i="4"/>
  <c r="T393" i="4"/>
  <c r="CQ115" i="1"/>
  <c r="S393" i="4"/>
  <c r="CW114" i="1"/>
  <c r="Y392" i="4"/>
  <c r="CV114" i="1"/>
  <c r="X392" i="4"/>
  <c r="CU114" i="1"/>
  <c r="W392" i="4"/>
  <c r="CT114" i="1"/>
  <c r="V392" i="4"/>
  <c r="CS114" i="1"/>
  <c r="U392" i="4"/>
  <c r="T392" i="4"/>
  <c r="CQ114" i="1"/>
  <c r="S392" i="4"/>
  <c r="CW113" i="1"/>
  <c r="Y391" i="4"/>
  <c r="CV113" i="1"/>
  <c r="X391" i="4"/>
  <c r="CU113" i="1"/>
  <c r="W391" i="4"/>
  <c r="CT113" i="1"/>
  <c r="V391" i="4"/>
  <c r="CS113" i="1"/>
  <c r="U391" i="4"/>
  <c r="T391" i="4"/>
  <c r="CQ113" i="1"/>
  <c r="S391" i="4"/>
  <c r="CW112" i="1"/>
  <c r="Y390" i="4"/>
  <c r="CV112" i="1"/>
  <c r="X390" i="4"/>
  <c r="CU112" i="1"/>
  <c r="W390" i="4"/>
  <c r="CT112" i="1"/>
  <c r="V390" i="4"/>
  <c r="CS112" i="1"/>
  <c r="U390" i="4"/>
  <c r="T390" i="4"/>
  <c r="CQ112" i="1"/>
  <c r="S390" i="4"/>
  <c r="CW111" i="1"/>
  <c r="Y389" i="4"/>
  <c r="CV111" i="1"/>
  <c r="X389" i="4"/>
  <c r="CU111" i="1"/>
  <c r="W389" i="4"/>
  <c r="CT111" i="1"/>
  <c r="V389" i="4"/>
  <c r="CS111" i="1"/>
  <c r="U389" i="4"/>
  <c r="T389" i="4"/>
  <c r="CQ111" i="1"/>
  <c r="S389" i="4"/>
  <c r="CW110" i="1"/>
  <c r="Y388" i="4"/>
  <c r="CV110" i="1"/>
  <c r="X388" i="4"/>
  <c r="CU110" i="1"/>
  <c r="W388" i="4"/>
  <c r="CT110" i="1"/>
  <c r="V388" i="4"/>
  <c r="CS110" i="1"/>
  <c r="U388" i="4"/>
  <c r="T388" i="4"/>
  <c r="CQ110" i="1"/>
  <c r="S388" i="4"/>
  <c r="CW109" i="1"/>
  <c r="Y387" i="4"/>
  <c r="CV109" i="1"/>
  <c r="X387" i="4"/>
  <c r="CU109" i="1"/>
  <c r="W387" i="4"/>
  <c r="CT109" i="1"/>
  <c r="V387" i="4"/>
  <c r="CS109" i="1"/>
  <c r="U387" i="4"/>
  <c r="T387" i="4"/>
  <c r="CQ109" i="1"/>
  <c r="S387" i="4"/>
  <c r="CW108" i="1"/>
  <c r="Y386" i="4"/>
  <c r="CV108" i="1"/>
  <c r="X386" i="4"/>
  <c r="CU108" i="1"/>
  <c r="W386" i="4"/>
  <c r="CT108" i="1"/>
  <c r="V386" i="4"/>
  <c r="CS108" i="1"/>
  <c r="U386" i="4"/>
  <c r="T386" i="4"/>
  <c r="CQ108" i="1"/>
  <c r="S386" i="4"/>
  <c r="CW107" i="1"/>
  <c r="Y385" i="4"/>
  <c r="CV107" i="1"/>
  <c r="X385" i="4"/>
  <c r="CU107" i="1"/>
  <c r="W385" i="4"/>
  <c r="CT107" i="1"/>
  <c r="V385" i="4"/>
  <c r="CS107" i="1"/>
  <c r="U385" i="4"/>
  <c r="T385" i="4"/>
  <c r="CQ107" i="1"/>
  <c r="S385" i="4"/>
  <c r="CW106" i="1"/>
  <c r="Y384" i="4"/>
  <c r="CV106" i="1"/>
  <c r="X384" i="4"/>
  <c r="CU106" i="1"/>
  <c r="W384" i="4"/>
  <c r="CT106" i="1"/>
  <c r="V384" i="4"/>
  <c r="CS106" i="1"/>
  <c r="U384" i="4"/>
  <c r="T384" i="4"/>
  <c r="CQ106" i="1"/>
  <c r="S384" i="4"/>
  <c r="CW105" i="1"/>
  <c r="Y383" i="4"/>
  <c r="CV105" i="1"/>
  <c r="X383" i="4"/>
  <c r="CU105" i="1"/>
  <c r="W383" i="4"/>
  <c r="CT105" i="1"/>
  <c r="V383" i="4"/>
  <c r="CS105" i="1"/>
  <c r="U383" i="4"/>
  <c r="T383" i="4"/>
  <c r="CQ105" i="1"/>
  <c r="S383" i="4"/>
  <c r="CW104" i="1"/>
  <c r="Y382" i="4"/>
  <c r="CV104" i="1"/>
  <c r="X382" i="4"/>
  <c r="CU104" i="1"/>
  <c r="W382" i="4"/>
  <c r="CT104" i="1"/>
  <c r="V382" i="4"/>
  <c r="CS104" i="1"/>
  <c r="U382" i="4"/>
  <c r="T382" i="4"/>
  <c r="CQ104" i="1"/>
  <c r="S382" i="4"/>
  <c r="CW103" i="1"/>
  <c r="Y381" i="4"/>
  <c r="CV103" i="1"/>
  <c r="X381" i="4"/>
  <c r="CU103" i="1"/>
  <c r="W381" i="4"/>
  <c r="CT103" i="1"/>
  <c r="V381" i="4"/>
  <c r="CS103" i="1"/>
  <c r="U381" i="4"/>
  <c r="T381" i="4"/>
  <c r="CQ103" i="1"/>
  <c r="S381" i="4"/>
  <c r="CW102" i="1"/>
  <c r="Y380" i="4"/>
  <c r="CV102" i="1"/>
  <c r="X380" i="4"/>
  <c r="CU102" i="1"/>
  <c r="W380" i="4"/>
  <c r="CT102" i="1"/>
  <c r="V380" i="4"/>
  <c r="CS102" i="1"/>
  <c r="U380" i="4"/>
  <c r="T380" i="4"/>
  <c r="CQ102" i="1"/>
  <c r="S380" i="4"/>
  <c r="CW101" i="1"/>
  <c r="Y379" i="4"/>
  <c r="CV101" i="1"/>
  <c r="X379" i="4"/>
  <c r="CU101" i="1"/>
  <c r="W379" i="4"/>
  <c r="CT101" i="1"/>
  <c r="V379" i="4"/>
  <c r="CS101" i="1"/>
  <c r="U379" i="4"/>
  <c r="T379" i="4"/>
  <c r="CQ101" i="1"/>
  <c r="S379" i="4"/>
  <c r="CW100" i="1"/>
  <c r="Y378" i="4"/>
  <c r="CV100" i="1"/>
  <c r="X378" i="4"/>
  <c r="CU100" i="1"/>
  <c r="W378" i="4"/>
  <c r="CT100" i="1"/>
  <c r="V378" i="4"/>
  <c r="CS100" i="1"/>
  <c r="U378" i="4"/>
  <c r="T378" i="4"/>
  <c r="CQ100" i="1"/>
  <c r="S378" i="4"/>
  <c r="CW99" i="1"/>
  <c r="Y377" i="4"/>
  <c r="CV99" i="1"/>
  <c r="X377" i="4"/>
  <c r="CU99" i="1"/>
  <c r="W377" i="4"/>
  <c r="CT99" i="1"/>
  <c r="V377" i="4"/>
  <c r="CS99" i="1"/>
  <c r="U377" i="4"/>
  <c r="T377" i="4"/>
  <c r="CQ99" i="1"/>
  <c r="S377" i="4"/>
  <c r="CW98" i="1"/>
  <c r="Y376" i="4"/>
  <c r="CV98" i="1"/>
  <c r="X376" i="4"/>
  <c r="CU98" i="1"/>
  <c r="W376" i="4"/>
  <c r="CT98" i="1"/>
  <c r="V376" i="4"/>
  <c r="CS98" i="1"/>
  <c r="U376" i="4"/>
  <c r="T376" i="4"/>
  <c r="CQ98" i="1"/>
  <c r="S376" i="4"/>
  <c r="CW97" i="1"/>
  <c r="Y375" i="4"/>
  <c r="CV97" i="1"/>
  <c r="X375" i="4"/>
  <c r="CU97" i="1"/>
  <c r="W375" i="4"/>
  <c r="CT97" i="1"/>
  <c r="V375" i="4"/>
  <c r="CS97" i="1"/>
  <c r="U375" i="4"/>
  <c r="T375" i="4"/>
  <c r="CQ97" i="1"/>
  <c r="S375" i="4"/>
  <c r="CW96" i="1"/>
  <c r="Y374" i="4"/>
  <c r="CV96" i="1"/>
  <c r="X374" i="4"/>
  <c r="CU96" i="1"/>
  <c r="W374" i="4"/>
  <c r="CT96" i="1"/>
  <c r="V374" i="4"/>
  <c r="CS96" i="1"/>
  <c r="U374" i="4"/>
  <c r="T374" i="4"/>
  <c r="CQ96" i="1"/>
  <c r="S374" i="4"/>
  <c r="CW95" i="1"/>
  <c r="Y373" i="4"/>
  <c r="CV95" i="1"/>
  <c r="X373" i="4"/>
  <c r="CU95" i="1"/>
  <c r="W373" i="4"/>
  <c r="CT95" i="1"/>
  <c r="V373" i="4"/>
  <c r="CS95" i="1"/>
  <c r="U373" i="4"/>
  <c r="T373" i="4"/>
  <c r="CQ95" i="1"/>
  <c r="S373" i="4"/>
  <c r="CW94" i="1"/>
  <c r="Y372" i="4"/>
  <c r="CV94" i="1"/>
  <c r="X372" i="4"/>
  <c r="CU94" i="1"/>
  <c r="W372" i="4"/>
  <c r="CT94" i="1"/>
  <c r="V372" i="4"/>
  <c r="CS94" i="1"/>
  <c r="U372" i="4"/>
  <c r="T372" i="4"/>
  <c r="CQ94" i="1"/>
  <c r="S372" i="4"/>
  <c r="CW93" i="1"/>
  <c r="Y371" i="4"/>
  <c r="CV93" i="1"/>
  <c r="X371" i="4"/>
  <c r="CU93" i="1"/>
  <c r="W371" i="4"/>
  <c r="CT93" i="1"/>
  <c r="V371" i="4"/>
  <c r="CS93" i="1"/>
  <c r="U371" i="4"/>
  <c r="T371" i="4"/>
  <c r="CQ93" i="1"/>
  <c r="S371" i="4"/>
  <c r="CW92" i="1"/>
  <c r="Y370" i="4"/>
  <c r="CV92" i="1"/>
  <c r="X370" i="4"/>
  <c r="CU92" i="1"/>
  <c r="W370" i="4"/>
  <c r="CT92" i="1"/>
  <c r="V370" i="4"/>
  <c r="CS92" i="1"/>
  <c r="U370" i="4"/>
  <c r="T370" i="4"/>
  <c r="CQ92" i="1"/>
  <c r="S370" i="4"/>
  <c r="CW91" i="1"/>
  <c r="Y369" i="4"/>
  <c r="CV91" i="1"/>
  <c r="X369" i="4"/>
  <c r="CU91" i="1"/>
  <c r="W369" i="4"/>
  <c r="CT91" i="1"/>
  <c r="V369" i="4"/>
  <c r="CS91" i="1"/>
  <c r="U369" i="4"/>
  <c r="T369" i="4"/>
  <c r="CQ91" i="1"/>
  <c r="S369" i="4"/>
  <c r="CW90" i="1"/>
  <c r="Y368" i="4"/>
  <c r="CV90" i="1"/>
  <c r="X368" i="4"/>
  <c r="CU90" i="1"/>
  <c r="W368" i="4"/>
  <c r="CT90" i="1"/>
  <c r="V368" i="4"/>
  <c r="CS90" i="1"/>
  <c r="U368" i="4"/>
  <c r="T368" i="4"/>
  <c r="CQ90" i="1"/>
  <c r="S368" i="4"/>
  <c r="CW89" i="1"/>
  <c r="Y367" i="4"/>
  <c r="CV89" i="1"/>
  <c r="X367" i="4"/>
  <c r="CU89" i="1"/>
  <c r="W367" i="4"/>
  <c r="CT89" i="1"/>
  <c r="V367" i="4"/>
  <c r="CS89" i="1"/>
  <c r="U367" i="4"/>
  <c r="T367" i="4"/>
  <c r="CQ89" i="1"/>
  <c r="S367" i="4"/>
  <c r="CW88" i="1"/>
  <c r="Y366" i="4"/>
  <c r="CV88" i="1"/>
  <c r="X366" i="4"/>
  <c r="CU88" i="1"/>
  <c r="W366" i="4"/>
  <c r="CT88" i="1"/>
  <c r="V366" i="4"/>
  <c r="CS88" i="1"/>
  <c r="U366" i="4"/>
  <c r="T366" i="4"/>
  <c r="CQ88" i="1"/>
  <c r="S366" i="4"/>
  <c r="CW87" i="1"/>
  <c r="Y365" i="4"/>
  <c r="CV87" i="1"/>
  <c r="X365" i="4"/>
  <c r="CU87" i="1"/>
  <c r="W365" i="4"/>
  <c r="CT87" i="1"/>
  <c r="V365" i="4"/>
  <c r="CS87" i="1"/>
  <c r="U365" i="4"/>
  <c r="T365" i="4"/>
  <c r="CQ87" i="1"/>
  <c r="S365" i="4"/>
  <c r="CW86" i="1"/>
  <c r="Y364" i="4"/>
  <c r="CV86" i="1"/>
  <c r="X364" i="4"/>
  <c r="CU86" i="1"/>
  <c r="W364" i="4"/>
  <c r="CT86" i="1"/>
  <c r="V364" i="4"/>
  <c r="CS86" i="1"/>
  <c r="U364" i="4"/>
  <c r="T364" i="4"/>
  <c r="CQ86" i="1"/>
  <c r="S364" i="4"/>
  <c r="CW85" i="1"/>
  <c r="Y363" i="4"/>
  <c r="CV85" i="1"/>
  <c r="X363" i="4"/>
  <c r="CU85" i="1"/>
  <c r="W363" i="4"/>
  <c r="CT85" i="1"/>
  <c r="V363" i="4"/>
  <c r="CS85" i="1"/>
  <c r="U363" i="4"/>
  <c r="T363" i="4"/>
  <c r="CQ85" i="1"/>
  <c r="S363" i="4"/>
  <c r="CW84" i="1"/>
  <c r="Y362" i="4"/>
  <c r="CV84" i="1"/>
  <c r="X362" i="4"/>
  <c r="CU84" i="1"/>
  <c r="W362" i="4"/>
  <c r="CT84" i="1"/>
  <c r="V362" i="4"/>
  <c r="CS84" i="1"/>
  <c r="U362" i="4"/>
  <c r="T362" i="4"/>
  <c r="CQ84" i="1"/>
  <c r="S362" i="4"/>
  <c r="CW83" i="1"/>
  <c r="Y361" i="4"/>
  <c r="CV83" i="1"/>
  <c r="X361" i="4"/>
  <c r="CU83" i="1"/>
  <c r="W361" i="4"/>
  <c r="CT83" i="1"/>
  <c r="V361" i="4"/>
  <c r="CS83" i="1"/>
  <c r="U361" i="4"/>
  <c r="T361" i="4"/>
  <c r="CQ83" i="1"/>
  <c r="S361" i="4"/>
  <c r="CW82" i="1"/>
  <c r="Y360" i="4"/>
  <c r="CV82" i="1"/>
  <c r="X360" i="4"/>
  <c r="CU82" i="1"/>
  <c r="W360" i="4"/>
  <c r="CT82" i="1"/>
  <c r="V360" i="4"/>
  <c r="CS82" i="1"/>
  <c r="U360" i="4"/>
  <c r="T360" i="4"/>
  <c r="CQ82" i="1"/>
  <c r="S360" i="4"/>
  <c r="CW81" i="1"/>
  <c r="Y359" i="4"/>
  <c r="CV81" i="1"/>
  <c r="X359" i="4"/>
  <c r="CU81" i="1"/>
  <c r="W359" i="4"/>
  <c r="CT81" i="1"/>
  <c r="V359" i="4"/>
  <c r="CS81" i="1"/>
  <c r="U359" i="4"/>
  <c r="T359" i="4"/>
  <c r="CQ81" i="1"/>
  <c r="S359" i="4"/>
  <c r="CW80" i="1"/>
  <c r="Y358" i="4"/>
  <c r="CV80" i="1"/>
  <c r="X358" i="4"/>
  <c r="CU80" i="1"/>
  <c r="W358" i="4"/>
  <c r="CT80" i="1"/>
  <c r="V358" i="4"/>
  <c r="CS80" i="1"/>
  <c r="U358" i="4"/>
  <c r="T358" i="4"/>
  <c r="CQ80" i="1"/>
  <c r="S358" i="4"/>
  <c r="CW79" i="1"/>
  <c r="Y357" i="4"/>
  <c r="CV79" i="1"/>
  <c r="X357" i="4"/>
  <c r="CU79" i="1"/>
  <c r="W357" i="4"/>
  <c r="CT79" i="1"/>
  <c r="V357" i="4"/>
  <c r="CS79" i="1"/>
  <c r="U357" i="4"/>
  <c r="T357" i="4"/>
  <c r="CQ79" i="1"/>
  <c r="S357" i="4"/>
  <c r="CW78" i="1"/>
  <c r="Y356" i="4"/>
  <c r="CV78" i="1"/>
  <c r="X356" i="4"/>
  <c r="CU78" i="1"/>
  <c r="W356" i="4"/>
  <c r="CT78" i="1"/>
  <c r="V356" i="4"/>
  <c r="CS78" i="1"/>
  <c r="U356" i="4"/>
  <c r="T356" i="4"/>
  <c r="CQ78" i="1"/>
  <c r="S356" i="4"/>
  <c r="CW77" i="1"/>
  <c r="Y355" i="4"/>
  <c r="CV77" i="1"/>
  <c r="X355" i="4"/>
  <c r="CU77" i="1"/>
  <c r="W355" i="4"/>
  <c r="CT77" i="1"/>
  <c r="V355" i="4"/>
  <c r="CS77" i="1"/>
  <c r="U355" i="4"/>
  <c r="T355" i="4"/>
  <c r="CQ77" i="1"/>
  <c r="S355" i="4"/>
  <c r="CW76" i="1"/>
  <c r="Y354" i="4"/>
  <c r="CV76" i="1"/>
  <c r="X354" i="4"/>
  <c r="CU76" i="1"/>
  <c r="W354" i="4"/>
  <c r="CT76" i="1"/>
  <c r="V354" i="4"/>
  <c r="CS76" i="1"/>
  <c r="U354" i="4"/>
  <c r="T354" i="4"/>
  <c r="CQ76" i="1"/>
  <c r="S354" i="4"/>
  <c r="CW75" i="1"/>
  <c r="Y353" i="4"/>
  <c r="CV75" i="1"/>
  <c r="X353" i="4"/>
  <c r="CU75" i="1"/>
  <c r="W353" i="4"/>
  <c r="CT75" i="1"/>
  <c r="V353" i="4"/>
  <c r="CS75" i="1"/>
  <c r="U353" i="4"/>
  <c r="T353" i="4"/>
  <c r="CQ75" i="1"/>
  <c r="S353" i="4"/>
  <c r="CW74" i="1"/>
  <c r="Y352" i="4"/>
  <c r="CV74" i="1"/>
  <c r="X352" i="4"/>
  <c r="CU74" i="1"/>
  <c r="W352" i="4"/>
  <c r="CT74" i="1"/>
  <c r="V352" i="4"/>
  <c r="CS74" i="1"/>
  <c r="U352" i="4"/>
  <c r="T352" i="4"/>
  <c r="CQ74" i="1"/>
  <c r="S352" i="4"/>
  <c r="CW73" i="1"/>
  <c r="Y351" i="4"/>
  <c r="CV73" i="1"/>
  <c r="X351" i="4"/>
  <c r="CU73" i="1"/>
  <c r="W351" i="4"/>
  <c r="CT73" i="1"/>
  <c r="V351" i="4"/>
  <c r="CS73" i="1"/>
  <c r="U351" i="4"/>
  <c r="T351" i="4"/>
  <c r="CQ73" i="1"/>
  <c r="S351" i="4"/>
  <c r="CW72" i="1"/>
  <c r="Y350" i="4"/>
  <c r="CV72" i="1"/>
  <c r="X350" i="4"/>
  <c r="CU72" i="1"/>
  <c r="W350" i="4"/>
  <c r="CT72" i="1"/>
  <c r="V350" i="4"/>
  <c r="CS72" i="1"/>
  <c r="U350" i="4"/>
  <c r="T350" i="4"/>
  <c r="CQ72" i="1"/>
  <c r="S350" i="4"/>
  <c r="CW71" i="1"/>
  <c r="Y349" i="4"/>
  <c r="CV71" i="1"/>
  <c r="X349" i="4"/>
  <c r="CU71" i="1"/>
  <c r="W349" i="4"/>
  <c r="CT71" i="1"/>
  <c r="V349" i="4"/>
  <c r="CS71" i="1"/>
  <c r="U349" i="4"/>
  <c r="T349" i="4"/>
  <c r="CQ71" i="1"/>
  <c r="S349" i="4"/>
  <c r="CW70" i="1"/>
  <c r="Y348" i="4"/>
  <c r="CV70" i="1"/>
  <c r="X348" i="4"/>
  <c r="CU70" i="1"/>
  <c r="W348" i="4"/>
  <c r="CT70" i="1"/>
  <c r="V348" i="4"/>
  <c r="CS70" i="1"/>
  <c r="U348" i="4"/>
  <c r="T348" i="4"/>
  <c r="CQ70" i="1"/>
  <c r="S348" i="4"/>
  <c r="CW69" i="1"/>
  <c r="Y347" i="4"/>
  <c r="CV69" i="1"/>
  <c r="X347" i="4"/>
  <c r="CU69" i="1"/>
  <c r="W347" i="4"/>
  <c r="CT69" i="1"/>
  <c r="V347" i="4"/>
  <c r="CS69" i="1"/>
  <c r="U347" i="4"/>
  <c r="T347" i="4"/>
  <c r="CQ69" i="1"/>
  <c r="S347" i="4"/>
  <c r="CW68" i="1"/>
  <c r="Y346" i="4"/>
  <c r="CV68" i="1"/>
  <c r="X346" i="4"/>
  <c r="CU68" i="1"/>
  <c r="W346" i="4"/>
  <c r="CT68" i="1"/>
  <c r="V346" i="4"/>
  <c r="CS68" i="1"/>
  <c r="U346" i="4"/>
  <c r="T346" i="4"/>
  <c r="CQ68" i="1"/>
  <c r="S346" i="4"/>
  <c r="CW67" i="1"/>
  <c r="Y345" i="4"/>
  <c r="CV67" i="1"/>
  <c r="X345" i="4"/>
  <c r="CU67" i="1"/>
  <c r="W345" i="4"/>
  <c r="CT67" i="1"/>
  <c r="V345" i="4"/>
  <c r="CS67" i="1"/>
  <c r="U345" i="4"/>
  <c r="T345" i="4"/>
  <c r="CQ67" i="1"/>
  <c r="S345" i="4"/>
  <c r="CW66" i="1"/>
  <c r="Y344" i="4"/>
  <c r="CV66" i="1"/>
  <c r="X344" i="4"/>
  <c r="CU66" i="1"/>
  <c r="W344" i="4"/>
  <c r="CT66" i="1"/>
  <c r="V344" i="4"/>
  <c r="CS66" i="1"/>
  <c r="U344" i="4"/>
  <c r="T344" i="4"/>
  <c r="CQ66" i="1"/>
  <c r="S344" i="4"/>
  <c r="CW65" i="1"/>
  <c r="Y343" i="4"/>
  <c r="CV65" i="1"/>
  <c r="X343" i="4"/>
  <c r="CU65" i="1"/>
  <c r="W343" i="4"/>
  <c r="CT65" i="1"/>
  <c r="V343" i="4"/>
  <c r="CS65" i="1"/>
  <c r="U343" i="4"/>
  <c r="T343" i="4"/>
  <c r="CQ65" i="1"/>
  <c r="S343" i="4"/>
  <c r="CW64" i="1"/>
  <c r="Y342" i="4"/>
  <c r="CV64" i="1"/>
  <c r="X342" i="4"/>
  <c r="CU64" i="1"/>
  <c r="W342" i="4"/>
  <c r="CT64" i="1"/>
  <c r="V342" i="4"/>
  <c r="CS64" i="1"/>
  <c r="U342" i="4"/>
  <c r="T342" i="4"/>
  <c r="CQ64" i="1"/>
  <c r="S342" i="4"/>
  <c r="CW63" i="1"/>
  <c r="Y341" i="4"/>
  <c r="CV63" i="1"/>
  <c r="X341" i="4"/>
  <c r="CU63" i="1"/>
  <c r="W341" i="4"/>
  <c r="CT63" i="1"/>
  <c r="V341" i="4"/>
  <c r="CS63" i="1"/>
  <c r="U341" i="4"/>
  <c r="T341" i="4"/>
  <c r="CQ63" i="1"/>
  <c r="S341" i="4"/>
  <c r="CW62" i="1"/>
  <c r="Y340" i="4"/>
  <c r="CV62" i="1"/>
  <c r="X340" i="4"/>
  <c r="CU62" i="1"/>
  <c r="W340" i="4"/>
  <c r="CT62" i="1"/>
  <c r="V340" i="4"/>
  <c r="CS62" i="1"/>
  <c r="U340" i="4"/>
  <c r="T340" i="4"/>
  <c r="CQ62" i="1"/>
  <c r="S340" i="4"/>
  <c r="CW61" i="1"/>
  <c r="Y339" i="4"/>
  <c r="CV61" i="1"/>
  <c r="X339" i="4"/>
  <c r="CU61" i="1"/>
  <c r="W339" i="4"/>
  <c r="CT61" i="1"/>
  <c r="V339" i="4"/>
  <c r="CS61" i="1"/>
  <c r="U339" i="4"/>
  <c r="T339" i="4"/>
  <c r="CQ61" i="1"/>
  <c r="S339" i="4"/>
  <c r="CW60" i="1"/>
  <c r="Y338" i="4"/>
  <c r="CV60" i="1"/>
  <c r="X338" i="4"/>
  <c r="CU60" i="1"/>
  <c r="W338" i="4"/>
  <c r="CT60" i="1"/>
  <c r="V338" i="4"/>
  <c r="CS60" i="1"/>
  <c r="U338" i="4"/>
  <c r="T338" i="4"/>
  <c r="CQ60" i="1"/>
  <c r="S338" i="4"/>
  <c r="CW59" i="1"/>
  <c r="Y337" i="4"/>
  <c r="CV59" i="1"/>
  <c r="X337" i="4"/>
  <c r="CU59" i="1"/>
  <c r="W337" i="4"/>
  <c r="CT59" i="1"/>
  <c r="V337" i="4"/>
  <c r="CS59" i="1"/>
  <c r="U337" i="4"/>
  <c r="T337" i="4"/>
  <c r="CQ59" i="1"/>
  <c r="S337" i="4"/>
  <c r="CW58" i="1"/>
  <c r="Y336" i="4"/>
  <c r="CV58" i="1"/>
  <c r="X336" i="4"/>
  <c r="CU58" i="1"/>
  <c r="W336" i="4"/>
  <c r="CT58" i="1"/>
  <c r="V336" i="4"/>
  <c r="CS58" i="1"/>
  <c r="U336" i="4"/>
  <c r="T336" i="4"/>
  <c r="CQ58" i="1"/>
  <c r="S336" i="4"/>
  <c r="CW57" i="1"/>
  <c r="Y335" i="4"/>
  <c r="CV57" i="1"/>
  <c r="X335" i="4"/>
  <c r="CU57" i="1"/>
  <c r="W335" i="4"/>
  <c r="CT57" i="1"/>
  <c r="V335" i="4"/>
  <c r="CS57" i="1"/>
  <c r="U335" i="4"/>
  <c r="T335" i="4"/>
  <c r="CQ57" i="1"/>
  <c r="S335" i="4"/>
  <c r="CW56" i="1"/>
  <c r="Y334" i="4"/>
  <c r="CV56" i="1"/>
  <c r="X334" i="4"/>
  <c r="CU56" i="1"/>
  <c r="W334" i="4"/>
  <c r="CT56" i="1"/>
  <c r="V334" i="4"/>
  <c r="CS56" i="1"/>
  <c r="U334" i="4"/>
  <c r="T334" i="4"/>
  <c r="CQ56" i="1"/>
  <c r="S334" i="4"/>
  <c r="CW55" i="1"/>
  <c r="Y333" i="4"/>
  <c r="CV55" i="1"/>
  <c r="X333" i="4"/>
  <c r="CU55" i="1"/>
  <c r="W333" i="4"/>
  <c r="CT55" i="1"/>
  <c r="V333" i="4"/>
  <c r="CS55" i="1"/>
  <c r="U333" i="4"/>
  <c r="T333" i="4"/>
  <c r="CQ55" i="1"/>
  <c r="S333" i="4"/>
  <c r="CW54" i="1"/>
  <c r="Y332" i="4"/>
  <c r="CV54" i="1"/>
  <c r="X332" i="4"/>
  <c r="CU54" i="1"/>
  <c r="W332" i="4"/>
  <c r="CT54" i="1"/>
  <c r="V332" i="4"/>
  <c r="CS54" i="1"/>
  <c r="U332" i="4"/>
  <c r="T332" i="4"/>
  <c r="CQ54" i="1"/>
  <c r="S332" i="4"/>
  <c r="CW53" i="1"/>
  <c r="Y331" i="4"/>
  <c r="CV53" i="1"/>
  <c r="X331" i="4"/>
  <c r="CU53" i="1"/>
  <c r="W331" i="4"/>
  <c r="CT53" i="1"/>
  <c r="V331" i="4"/>
  <c r="CS53" i="1"/>
  <c r="U331" i="4"/>
  <c r="T331" i="4"/>
  <c r="CQ53" i="1"/>
  <c r="S331" i="4"/>
  <c r="CW52" i="1"/>
  <c r="Y330" i="4"/>
  <c r="CV52" i="1"/>
  <c r="X330" i="4"/>
  <c r="CU52" i="1"/>
  <c r="W330" i="4"/>
  <c r="CT52" i="1"/>
  <c r="V330" i="4"/>
  <c r="CS52" i="1"/>
  <c r="U330" i="4"/>
  <c r="T330" i="4"/>
  <c r="CQ52" i="1"/>
  <c r="S330" i="4"/>
  <c r="CW51" i="1"/>
  <c r="Y329" i="4"/>
  <c r="CV51" i="1"/>
  <c r="X329" i="4"/>
  <c r="CU51" i="1"/>
  <c r="W329" i="4"/>
  <c r="CT51" i="1"/>
  <c r="V329" i="4"/>
  <c r="CS51" i="1"/>
  <c r="U329" i="4"/>
  <c r="T329" i="4"/>
  <c r="CQ51" i="1"/>
  <c r="S329" i="4"/>
  <c r="CW50" i="1"/>
  <c r="Y328" i="4"/>
  <c r="CV50" i="1"/>
  <c r="X328" i="4"/>
  <c r="CU50" i="1"/>
  <c r="W328" i="4"/>
  <c r="CT50" i="1"/>
  <c r="V328" i="4"/>
  <c r="CS50" i="1"/>
  <c r="U328" i="4"/>
  <c r="T328" i="4"/>
  <c r="CQ50" i="1"/>
  <c r="S328" i="4"/>
  <c r="CW49" i="1"/>
  <c r="Y327" i="4"/>
  <c r="CV49" i="1"/>
  <c r="X327" i="4"/>
  <c r="CU49" i="1"/>
  <c r="W327" i="4"/>
  <c r="CT49" i="1"/>
  <c r="V327" i="4"/>
  <c r="CS49" i="1"/>
  <c r="U327" i="4"/>
  <c r="T327" i="4"/>
  <c r="CQ49" i="1"/>
  <c r="S327" i="4"/>
  <c r="CW48" i="1"/>
  <c r="Y326" i="4"/>
  <c r="CV48" i="1"/>
  <c r="X326" i="4"/>
  <c r="CU48" i="1"/>
  <c r="W326" i="4"/>
  <c r="CT48" i="1"/>
  <c r="V326" i="4"/>
  <c r="CS48" i="1"/>
  <c r="U326" i="4"/>
  <c r="T326" i="4"/>
  <c r="CQ48" i="1"/>
  <c r="S326" i="4"/>
  <c r="CW47" i="1"/>
  <c r="Y325" i="4"/>
  <c r="CV47" i="1"/>
  <c r="X325" i="4"/>
  <c r="CU47" i="1"/>
  <c r="W325" i="4"/>
  <c r="CT47" i="1"/>
  <c r="V325" i="4"/>
  <c r="CS47" i="1"/>
  <c r="U325" i="4"/>
  <c r="T325" i="4"/>
  <c r="CQ47" i="1"/>
  <c r="S325" i="4"/>
  <c r="CW46" i="1"/>
  <c r="Y324" i="4"/>
  <c r="CV46" i="1"/>
  <c r="X324" i="4"/>
  <c r="CU46" i="1"/>
  <c r="W324" i="4"/>
  <c r="CT46" i="1"/>
  <c r="V324" i="4"/>
  <c r="CS46" i="1"/>
  <c r="U324" i="4"/>
  <c r="T324" i="4"/>
  <c r="CQ46" i="1"/>
  <c r="S324" i="4"/>
  <c r="CW45" i="1"/>
  <c r="Y323" i="4"/>
  <c r="CV45" i="1"/>
  <c r="X323" i="4"/>
  <c r="CU45" i="1"/>
  <c r="W323" i="4"/>
  <c r="CT45" i="1"/>
  <c r="V323" i="4"/>
  <c r="CS45" i="1"/>
  <c r="U323" i="4"/>
  <c r="T323" i="4"/>
  <c r="CQ45" i="1"/>
  <c r="S323" i="4"/>
  <c r="CW44" i="1"/>
  <c r="Y322" i="4"/>
  <c r="CV44" i="1"/>
  <c r="X322" i="4"/>
  <c r="CU44" i="1"/>
  <c r="W322" i="4"/>
  <c r="CT44" i="1"/>
  <c r="V322" i="4"/>
  <c r="CS44" i="1"/>
  <c r="U322" i="4"/>
  <c r="T322" i="4"/>
  <c r="CQ44" i="1"/>
  <c r="S322" i="4"/>
  <c r="CW43" i="1"/>
  <c r="Y321" i="4"/>
  <c r="CV43" i="1"/>
  <c r="X321" i="4"/>
  <c r="CU43" i="1"/>
  <c r="W321" i="4"/>
  <c r="CT43" i="1"/>
  <c r="V321" i="4"/>
  <c r="CS43" i="1"/>
  <c r="U321" i="4"/>
  <c r="T321" i="4"/>
  <c r="CQ43" i="1"/>
  <c r="S321" i="4"/>
  <c r="CW42" i="1"/>
  <c r="Y320" i="4"/>
  <c r="CV42" i="1"/>
  <c r="X320" i="4"/>
  <c r="CU42" i="1"/>
  <c r="W320" i="4"/>
  <c r="CT42" i="1"/>
  <c r="V320" i="4"/>
  <c r="CS42" i="1"/>
  <c r="U320" i="4"/>
  <c r="T320" i="4"/>
  <c r="CQ42" i="1"/>
  <c r="S320" i="4"/>
  <c r="CW41" i="1"/>
  <c r="Y319" i="4"/>
  <c r="CV41" i="1"/>
  <c r="X319" i="4"/>
  <c r="CU41" i="1"/>
  <c r="W319" i="4"/>
  <c r="CT41" i="1"/>
  <c r="V319" i="4"/>
  <c r="CS41" i="1"/>
  <c r="U319" i="4"/>
  <c r="T319" i="4"/>
  <c r="CQ41" i="1"/>
  <c r="S319" i="4"/>
  <c r="CU40" i="1"/>
  <c r="W318" i="4"/>
  <c r="CW39" i="1"/>
  <c r="Y317" i="4"/>
  <c r="CV39" i="1"/>
  <c r="X317" i="4"/>
  <c r="CU39" i="1"/>
  <c r="W317" i="4"/>
  <c r="CT39" i="1"/>
  <c r="V317" i="4"/>
  <c r="CS39" i="1"/>
  <c r="U317" i="4"/>
  <c r="T317" i="4"/>
  <c r="CQ39" i="1"/>
  <c r="S317" i="4"/>
  <c r="CW38" i="1"/>
  <c r="Y316" i="4"/>
  <c r="CV38" i="1"/>
  <c r="X316" i="4"/>
  <c r="CU38" i="1"/>
  <c r="W316" i="4"/>
  <c r="CT38" i="1"/>
  <c r="V316" i="4"/>
  <c r="CS38" i="1"/>
  <c r="U316" i="4"/>
  <c r="T316" i="4"/>
  <c r="CQ38" i="1"/>
  <c r="S316" i="4"/>
  <c r="CW37" i="1"/>
  <c r="Y315" i="4"/>
  <c r="CV37" i="1"/>
  <c r="X315" i="4"/>
  <c r="CU37" i="1"/>
  <c r="W315" i="4"/>
  <c r="CT37" i="1"/>
  <c r="V315" i="4"/>
  <c r="CS37" i="1"/>
  <c r="U315" i="4"/>
  <c r="T315" i="4"/>
  <c r="CQ37" i="1"/>
  <c r="S315" i="4"/>
  <c r="CW36" i="1"/>
  <c r="Y314" i="4"/>
  <c r="CV36" i="1"/>
  <c r="X314" i="4"/>
  <c r="CU36" i="1"/>
  <c r="W314" i="4"/>
  <c r="CT36" i="1"/>
  <c r="V314" i="4"/>
  <c r="CS36" i="1"/>
  <c r="U314" i="4"/>
  <c r="T314" i="4"/>
  <c r="CQ36" i="1"/>
  <c r="S314" i="4"/>
  <c r="CW35" i="1"/>
  <c r="Y313" i="4"/>
  <c r="CV35" i="1"/>
  <c r="X313" i="4"/>
  <c r="CU35" i="1"/>
  <c r="W313" i="4"/>
  <c r="CT35" i="1"/>
  <c r="V313" i="4"/>
  <c r="CS35" i="1"/>
  <c r="U313" i="4"/>
  <c r="T313" i="4"/>
  <c r="CQ35" i="1"/>
  <c r="S313" i="4"/>
  <c r="CW34" i="1"/>
  <c r="Y312" i="4"/>
  <c r="CV34" i="1"/>
  <c r="X312" i="4"/>
  <c r="CU34" i="1"/>
  <c r="W312" i="4"/>
  <c r="CT34" i="1"/>
  <c r="V312" i="4"/>
  <c r="CS34" i="1"/>
  <c r="U312" i="4"/>
  <c r="T312" i="4"/>
  <c r="CQ34" i="1"/>
  <c r="S312" i="4"/>
  <c r="CU33" i="1"/>
  <c r="W311" i="4"/>
  <c r="CU32" i="1"/>
  <c r="W310" i="4"/>
  <c r="CU31" i="1"/>
  <c r="W309" i="4"/>
  <c r="CU30" i="1"/>
  <c r="W308" i="4"/>
  <c r="CU29" i="1"/>
  <c r="W307" i="4"/>
  <c r="CU28" i="1"/>
  <c r="W306" i="4"/>
  <c r="CU27" i="1"/>
  <c r="W305" i="4"/>
  <c r="CU26" i="1"/>
  <c r="W304" i="4"/>
  <c r="CU25" i="1"/>
  <c r="W303" i="4"/>
  <c r="CU24" i="1"/>
  <c r="W302" i="4"/>
  <c r="Y301" i="4"/>
  <c r="X301" i="4"/>
  <c r="W301" i="4"/>
  <c r="BT323" i="1"/>
  <c r="V301" i="4"/>
  <c r="BS323" i="1"/>
  <c r="U301" i="4"/>
  <c r="T301" i="4"/>
  <c r="BQ323" i="1"/>
  <c r="S301" i="4"/>
  <c r="Y300" i="4"/>
  <c r="X300" i="4"/>
  <c r="W300" i="4"/>
  <c r="BT322" i="1"/>
  <c r="V300" i="4"/>
  <c r="BS322" i="1"/>
  <c r="U300" i="4"/>
  <c r="T300" i="4"/>
  <c r="BQ322" i="1"/>
  <c r="S300" i="4"/>
  <c r="Y299" i="4"/>
  <c r="X299" i="4"/>
  <c r="W299" i="4"/>
  <c r="BT321" i="1"/>
  <c r="V299" i="4"/>
  <c r="BS321" i="1"/>
  <c r="U299" i="4"/>
  <c r="T299" i="4"/>
  <c r="BQ321" i="1"/>
  <c r="S299" i="4"/>
  <c r="Y298" i="4"/>
  <c r="X298" i="4"/>
  <c r="W298" i="4"/>
  <c r="BT320" i="1"/>
  <c r="V298" i="4"/>
  <c r="BS320" i="1"/>
  <c r="U298" i="4"/>
  <c r="T298" i="4"/>
  <c r="BQ320" i="1"/>
  <c r="S298" i="4"/>
  <c r="Y297" i="4"/>
  <c r="X297" i="4"/>
  <c r="W297" i="4"/>
  <c r="BT319" i="1"/>
  <c r="V297" i="4"/>
  <c r="BS319" i="1"/>
  <c r="U297" i="4"/>
  <c r="T297" i="4"/>
  <c r="BQ319" i="1"/>
  <c r="S297" i="4"/>
  <c r="Y296" i="4"/>
  <c r="X296" i="4"/>
  <c r="W296" i="4"/>
  <c r="BT318" i="1"/>
  <c r="V296" i="4"/>
  <c r="BS318" i="1"/>
  <c r="U296" i="4"/>
  <c r="T296" i="4"/>
  <c r="BQ318" i="1"/>
  <c r="S296" i="4"/>
  <c r="Y295" i="4"/>
  <c r="X295" i="4"/>
  <c r="W295" i="4"/>
  <c r="BT317" i="1"/>
  <c r="V295" i="4"/>
  <c r="BS317" i="1"/>
  <c r="U295" i="4"/>
  <c r="T295" i="4"/>
  <c r="BQ317" i="1"/>
  <c r="S295" i="4"/>
  <c r="Y294" i="4"/>
  <c r="X294" i="4"/>
  <c r="W294" i="4"/>
  <c r="BT316" i="1"/>
  <c r="V294" i="4"/>
  <c r="BS316" i="1"/>
  <c r="U294" i="4"/>
  <c r="T294" i="4"/>
  <c r="BQ316" i="1"/>
  <c r="S294" i="4"/>
  <c r="Y293" i="4"/>
  <c r="X293" i="4"/>
  <c r="W293" i="4"/>
  <c r="BT315" i="1"/>
  <c r="V293" i="4"/>
  <c r="BS315" i="1"/>
  <c r="U293" i="4"/>
  <c r="T293" i="4"/>
  <c r="BQ315" i="1"/>
  <c r="S293" i="4"/>
  <c r="Y292" i="4"/>
  <c r="X292" i="4"/>
  <c r="W292" i="4"/>
  <c r="BT314" i="1"/>
  <c r="V292" i="4"/>
  <c r="BS314" i="1"/>
  <c r="U292" i="4"/>
  <c r="T292" i="4"/>
  <c r="BQ314" i="1"/>
  <c r="S292" i="4"/>
  <c r="Y291" i="4"/>
  <c r="X291" i="4"/>
  <c r="W291" i="4"/>
  <c r="BT313" i="1"/>
  <c r="V291" i="4"/>
  <c r="BS313" i="1"/>
  <c r="U291" i="4"/>
  <c r="T291" i="4"/>
  <c r="BQ313" i="1"/>
  <c r="S291" i="4"/>
  <c r="Y290" i="4"/>
  <c r="X290" i="4"/>
  <c r="W290" i="4"/>
  <c r="BT312" i="1"/>
  <c r="V290" i="4"/>
  <c r="BS312" i="1"/>
  <c r="U290" i="4"/>
  <c r="T290" i="4"/>
  <c r="BQ312" i="1"/>
  <c r="S290" i="4"/>
  <c r="Y289" i="4"/>
  <c r="X289" i="4"/>
  <c r="W289" i="4"/>
  <c r="BT311" i="1"/>
  <c r="V289" i="4"/>
  <c r="BS311" i="1"/>
  <c r="U289" i="4"/>
  <c r="T289" i="4"/>
  <c r="BQ311" i="1"/>
  <c r="S289" i="4"/>
  <c r="Y288" i="4"/>
  <c r="X288" i="4"/>
  <c r="W288" i="4"/>
  <c r="BT310" i="1"/>
  <c r="V288" i="4"/>
  <c r="BS310" i="1"/>
  <c r="U288" i="4"/>
  <c r="T288" i="4"/>
  <c r="BQ310" i="1"/>
  <c r="S288" i="4"/>
  <c r="Y287" i="4"/>
  <c r="X287" i="4"/>
  <c r="W287" i="4"/>
  <c r="BT309" i="1"/>
  <c r="V287" i="4"/>
  <c r="BS309" i="1"/>
  <c r="U287" i="4"/>
  <c r="T287" i="4"/>
  <c r="BQ309" i="1"/>
  <c r="S287" i="4"/>
  <c r="Y286" i="4"/>
  <c r="X286" i="4"/>
  <c r="W286" i="4"/>
  <c r="BT308" i="1"/>
  <c r="V286" i="4"/>
  <c r="BS308" i="1"/>
  <c r="U286" i="4"/>
  <c r="T286" i="4"/>
  <c r="BQ308" i="1"/>
  <c r="S286" i="4"/>
  <c r="Y285" i="4"/>
  <c r="X285" i="4"/>
  <c r="W285" i="4"/>
  <c r="BT307" i="1"/>
  <c r="V285" i="4"/>
  <c r="BS307" i="1"/>
  <c r="U285" i="4"/>
  <c r="T285" i="4"/>
  <c r="BQ307" i="1"/>
  <c r="S285" i="4"/>
  <c r="Y284" i="4"/>
  <c r="X284" i="4"/>
  <c r="W284" i="4"/>
  <c r="BT306" i="1"/>
  <c r="V284" i="4"/>
  <c r="BS306" i="1"/>
  <c r="U284" i="4"/>
  <c r="T284" i="4"/>
  <c r="BQ306" i="1"/>
  <c r="S284" i="4"/>
  <c r="Y283" i="4"/>
  <c r="X283" i="4"/>
  <c r="W283" i="4"/>
  <c r="BT305" i="1"/>
  <c r="V283" i="4"/>
  <c r="BS305" i="1"/>
  <c r="U283" i="4"/>
  <c r="T283" i="4"/>
  <c r="BQ305" i="1"/>
  <c r="S283" i="4"/>
  <c r="Y282" i="4"/>
  <c r="X282" i="4"/>
  <c r="W282" i="4"/>
  <c r="BT304" i="1"/>
  <c r="V282" i="4"/>
  <c r="BS304" i="1"/>
  <c r="U282" i="4"/>
  <c r="T282" i="4"/>
  <c r="BQ304" i="1"/>
  <c r="S282" i="4"/>
  <c r="Y281" i="4"/>
  <c r="X281" i="4"/>
  <c r="W281" i="4"/>
  <c r="BT303" i="1"/>
  <c r="V281" i="4"/>
  <c r="BS303" i="1"/>
  <c r="U281" i="4"/>
  <c r="T281" i="4"/>
  <c r="BQ303" i="1"/>
  <c r="S281" i="4"/>
  <c r="Y280" i="4"/>
  <c r="X280" i="4"/>
  <c r="W280" i="4"/>
  <c r="BT302" i="1"/>
  <c r="V280" i="4"/>
  <c r="BS302" i="1"/>
  <c r="U280" i="4"/>
  <c r="T280" i="4"/>
  <c r="BQ302" i="1"/>
  <c r="S280" i="4"/>
  <c r="Y279" i="4"/>
  <c r="X279" i="4"/>
  <c r="W279" i="4"/>
  <c r="BT301" i="1"/>
  <c r="V279" i="4"/>
  <c r="BS301" i="1"/>
  <c r="U279" i="4"/>
  <c r="T279" i="4"/>
  <c r="BQ301" i="1"/>
  <c r="S279" i="4"/>
  <c r="Y278" i="4"/>
  <c r="X278" i="4"/>
  <c r="W278" i="4"/>
  <c r="BT300" i="1"/>
  <c r="V278" i="4"/>
  <c r="BS300" i="1"/>
  <c r="U278" i="4"/>
  <c r="T278" i="4"/>
  <c r="BQ300" i="1"/>
  <c r="S278" i="4"/>
  <c r="Y277" i="4"/>
  <c r="X277" i="4"/>
  <c r="W277" i="4"/>
  <c r="BT299" i="1"/>
  <c r="V277" i="4"/>
  <c r="BS299" i="1"/>
  <c r="U277" i="4"/>
  <c r="T277" i="4"/>
  <c r="BQ299" i="1"/>
  <c r="S277" i="4"/>
  <c r="Y276" i="4"/>
  <c r="X276" i="4"/>
  <c r="W276" i="4"/>
  <c r="BT298" i="1"/>
  <c r="V276" i="4"/>
  <c r="BS298" i="1"/>
  <c r="U276" i="4"/>
  <c r="T276" i="4"/>
  <c r="BQ298" i="1"/>
  <c r="S276" i="4"/>
  <c r="Y275" i="4"/>
  <c r="X275" i="4"/>
  <c r="W275" i="4"/>
  <c r="BT297" i="1"/>
  <c r="V275" i="4"/>
  <c r="BS297" i="1"/>
  <c r="U275" i="4"/>
  <c r="T275" i="4"/>
  <c r="BQ297" i="1"/>
  <c r="S275" i="4"/>
  <c r="Y274" i="4"/>
  <c r="X274" i="4"/>
  <c r="W274" i="4"/>
  <c r="BT296" i="1"/>
  <c r="V274" i="4"/>
  <c r="BS296" i="1"/>
  <c r="U274" i="4"/>
  <c r="T274" i="4"/>
  <c r="BQ296" i="1"/>
  <c r="S274" i="4"/>
  <c r="Y273" i="4"/>
  <c r="X273" i="4"/>
  <c r="W273" i="4"/>
  <c r="BT295" i="1"/>
  <c r="V273" i="4"/>
  <c r="BS295" i="1"/>
  <c r="U273" i="4"/>
  <c r="T273" i="4"/>
  <c r="BQ295" i="1"/>
  <c r="S273" i="4"/>
  <c r="Y272" i="4"/>
  <c r="X272" i="4"/>
  <c r="W272" i="4"/>
  <c r="BT294" i="1"/>
  <c r="V272" i="4"/>
  <c r="BS294" i="1"/>
  <c r="U272" i="4"/>
  <c r="T272" i="4"/>
  <c r="BQ294" i="1"/>
  <c r="S272" i="4"/>
  <c r="Y271" i="4"/>
  <c r="X271" i="4"/>
  <c r="W271" i="4"/>
  <c r="BT293" i="1"/>
  <c r="V271" i="4"/>
  <c r="BS293" i="1"/>
  <c r="U271" i="4"/>
  <c r="T271" i="4"/>
  <c r="BQ293" i="1"/>
  <c r="S271" i="4"/>
  <c r="Y270" i="4"/>
  <c r="X270" i="4"/>
  <c r="W270" i="4"/>
  <c r="BT292" i="1"/>
  <c r="V270" i="4"/>
  <c r="BS292" i="1"/>
  <c r="U270" i="4"/>
  <c r="T270" i="4"/>
  <c r="BQ292" i="1"/>
  <c r="S270" i="4"/>
  <c r="Y269" i="4"/>
  <c r="X269" i="4"/>
  <c r="W269" i="4"/>
  <c r="BT291" i="1"/>
  <c r="V269" i="4"/>
  <c r="BS291" i="1"/>
  <c r="U269" i="4"/>
  <c r="T269" i="4"/>
  <c r="BQ291" i="1"/>
  <c r="S269" i="4"/>
  <c r="Y268" i="4"/>
  <c r="X268" i="4"/>
  <c r="W268" i="4"/>
  <c r="BT290" i="1"/>
  <c r="V268" i="4"/>
  <c r="BS290" i="1"/>
  <c r="U268" i="4"/>
  <c r="T268" i="4"/>
  <c r="BQ290" i="1"/>
  <c r="S268" i="4"/>
  <c r="Y267" i="4"/>
  <c r="X267" i="4"/>
  <c r="W267" i="4"/>
  <c r="BT289" i="1"/>
  <c r="V267" i="4"/>
  <c r="BS289" i="1"/>
  <c r="U267" i="4"/>
  <c r="T267" i="4"/>
  <c r="BQ289" i="1"/>
  <c r="S267" i="4"/>
  <c r="Y266" i="4"/>
  <c r="X266" i="4"/>
  <c r="W266" i="4"/>
  <c r="BT288" i="1"/>
  <c r="V266" i="4"/>
  <c r="BS288" i="1"/>
  <c r="U266" i="4"/>
  <c r="T266" i="4"/>
  <c r="BQ288" i="1"/>
  <c r="S266" i="4"/>
  <c r="Y265" i="4"/>
  <c r="X265" i="4"/>
  <c r="W265" i="4"/>
  <c r="BT287" i="1"/>
  <c r="V265" i="4"/>
  <c r="BS287" i="1"/>
  <c r="U265" i="4"/>
  <c r="T265" i="4"/>
  <c r="BQ287" i="1"/>
  <c r="S265" i="4"/>
  <c r="Y264" i="4"/>
  <c r="X264" i="4"/>
  <c r="W264" i="4"/>
  <c r="BT286" i="1"/>
  <c r="V264" i="4"/>
  <c r="BS286" i="1"/>
  <c r="U264" i="4"/>
  <c r="T264" i="4"/>
  <c r="BQ286" i="1"/>
  <c r="S264" i="4"/>
  <c r="Y263" i="4"/>
  <c r="X263" i="4"/>
  <c r="W263" i="4"/>
  <c r="BT285" i="1"/>
  <c r="V263" i="4"/>
  <c r="BS285" i="1"/>
  <c r="U263" i="4"/>
  <c r="T263" i="4"/>
  <c r="BQ285" i="1"/>
  <c r="S263" i="4"/>
  <c r="Y262" i="4"/>
  <c r="X262" i="4"/>
  <c r="W262" i="4"/>
  <c r="BT284" i="1"/>
  <c r="V262" i="4"/>
  <c r="BS284" i="1"/>
  <c r="U262" i="4"/>
  <c r="T262" i="4"/>
  <c r="BQ284" i="1"/>
  <c r="S262" i="4"/>
  <c r="Y261" i="4"/>
  <c r="X261" i="4"/>
  <c r="W261" i="4"/>
  <c r="BT283" i="1"/>
  <c r="V261" i="4"/>
  <c r="BS283" i="1"/>
  <c r="U261" i="4"/>
  <c r="T261" i="4"/>
  <c r="BQ283" i="1"/>
  <c r="S261" i="4"/>
  <c r="Y260" i="4"/>
  <c r="X260" i="4"/>
  <c r="W260" i="4"/>
  <c r="BT282" i="1"/>
  <c r="V260" i="4"/>
  <c r="BS282" i="1"/>
  <c r="U260" i="4"/>
  <c r="T260" i="4"/>
  <c r="BQ282" i="1"/>
  <c r="S260" i="4"/>
  <c r="Y259" i="4"/>
  <c r="X259" i="4"/>
  <c r="W259" i="4"/>
  <c r="BT281" i="1"/>
  <c r="V259" i="4"/>
  <c r="BS281" i="1"/>
  <c r="U259" i="4"/>
  <c r="T259" i="4"/>
  <c r="BQ281" i="1"/>
  <c r="S259" i="4"/>
  <c r="Y258" i="4"/>
  <c r="X258" i="4"/>
  <c r="W258" i="4"/>
  <c r="BT280" i="1"/>
  <c r="V258" i="4"/>
  <c r="BS280" i="1"/>
  <c r="U258" i="4"/>
  <c r="T258" i="4"/>
  <c r="BQ280" i="1"/>
  <c r="S258" i="4"/>
  <c r="Y257" i="4"/>
  <c r="X257" i="4"/>
  <c r="W257" i="4"/>
  <c r="BT279" i="1"/>
  <c r="V257" i="4"/>
  <c r="BS279" i="1"/>
  <c r="U257" i="4"/>
  <c r="T257" i="4"/>
  <c r="BQ279" i="1"/>
  <c r="S257" i="4"/>
  <c r="Y256" i="4"/>
  <c r="X256" i="4"/>
  <c r="W256" i="4"/>
  <c r="BT278" i="1"/>
  <c r="V256" i="4"/>
  <c r="BS278" i="1"/>
  <c r="U256" i="4"/>
  <c r="T256" i="4"/>
  <c r="BQ278" i="1"/>
  <c r="S256" i="4"/>
  <c r="Y255" i="4"/>
  <c r="X255" i="4"/>
  <c r="W255" i="4"/>
  <c r="BT277" i="1"/>
  <c r="V255" i="4"/>
  <c r="BS277" i="1"/>
  <c r="U255" i="4"/>
  <c r="T255" i="4"/>
  <c r="BQ277" i="1"/>
  <c r="S255" i="4"/>
  <c r="Y254" i="4"/>
  <c r="X254" i="4"/>
  <c r="W254" i="4"/>
  <c r="BT276" i="1"/>
  <c r="V254" i="4"/>
  <c r="BS276" i="1"/>
  <c r="U254" i="4"/>
  <c r="T254" i="4"/>
  <c r="BQ276" i="1"/>
  <c r="S254" i="4"/>
  <c r="Y253" i="4"/>
  <c r="X253" i="4"/>
  <c r="W253" i="4"/>
  <c r="BT275" i="1"/>
  <c r="V253" i="4"/>
  <c r="BS275" i="1"/>
  <c r="U253" i="4"/>
  <c r="T253" i="4"/>
  <c r="BQ275" i="1"/>
  <c r="S253" i="4"/>
  <c r="Y252" i="4"/>
  <c r="X252" i="4"/>
  <c r="W252" i="4"/>
  <c r="BT274" i="1"/>
  <c r="V252" i="4"/>
  <c r="BS274" i="1"/>
  <c r="U252" i="4"/>
  <c r="T252" i="4"/>
  <c r="BQ274" i="1"/>
  <c r="S252" i="4"/>
  <c r="Y251" i="4"/>
  <c r="X251" i="4"/>
  <c r="W251" i="4"/>
  <c r="BT273" i="1"/>
  <c r="V251" i="4"/>
  <c r="BS273" i="1"/>
  <c r="U251" i="4"/>
  <c r="T251" i="4"/>
  <c r="BQ273" i="1"/>
  <c r="S251" i="4"/>
  <c r="Y250" i="4"/>
  <c r="X250" i="4"/>
  <c r="W250" i="4"/>
  <c r="BT272" i="1"/>
  <c r="V250" i="4"/>
  <c r="BS272" i="1"/>
  <c r="U250" i="4"/>
  <c r="T250" i="4"/>
  <c r="BQ272" i="1"/>
  <c r="S250" i="4"/>
  <c r="Y249" i="4"/>
  <c r="X249" i="4"/>
  <c r="W249" i="4"/>
  <c r="BT271" i="1"/>
  <c r="V249" i="4"/>
  <c r="BS271" i="1"/>
  <c r="U249" i="4"/>
  <c r="T249" i="4"/>
  <c r="BQ271" i="1"/>
  <c r="S249" i="4"/>
  <c r="Y248" i="4"/>
  <c r="X248" i="4"/>
  <c r="W248" i="4"/>
  <c r="BT270" i="1"/>
  <c r="V248" i="4"/>
  <c r="BS270" i="1"/>
  <c r="U248" i="4"/>
  <c r="T248" i="4"/>
  <c r="BQ270" i="1"/>
  <c r="S248" i="4"/>
  <c r="Y247" i="4"/>
  <c r="X247" i="4"/>
  <c r="W247" i="4"/>
  <c r="BT269" i="1"/>
  <c r="V247" i="4"/>
  <c r="BS269" i="1"/>
  <c r="U247" i="4"/>
  <c r="T247" i="4"/>
  <c r="BQ269" i="1"/>
  <c r="S247" i="4"/>
  <c r="Y246" i="4"/>
  <c r="X246" i="4"/>
  <c r="W246" i="4"/>
  <c r="BT268" i="1"/>
  <c r="V246" i="4"/>
  <c r="BS268" i="1"/>
  <c r="U246" i="4"/>
  <c r="T246" i="4"/>
  <c r="BQ268" i="1"/>
  <c r="S246" i="4"/>
  <c r="Y245" i="4"/>
  <c r="X245" i="4"/>
  <c r="W245" i="4"/>
  <c r="BT267" i="1"/>
  <c r="V245" i="4"/>
  <c r="BS267" i="1"/>
  <c r="U245" i="4"/>
  <c r="T245" i="4"/>
  <c r="BQ267" i="1"/>
  <c r="S245" i="4"/>
  <c r="Y244" i="4"/>
  <c r="X244" i="4"/>
  <c r="W244" i="4"/>
  <c r="BT266" i="1"/>
  <c r="V244" i="4"/>
  <c r="BS266" i="1"/>
  <c r="U244" i="4"/>
  <c r="T244" i="4"/>
  <c r="BQ266" i="1"/>
  <c r="S244" i="4"/>
  <c r="Y243" i="4"/>
  <c r="X243" i="4"/>
  <c r="W243" i="4"/>
  <c r="BT265" i="1"/>
  <c r="V243" i="4"/>
  <c r="BS265" i="1"/>
  <c r="U243" i="4"/>
  <c r="T243" i="4"/>
  <c r="BQ265" i="1"/>
  <c r="S243" i="4"/>
  <c r="Y242" i="4"/>
  <c r="X242" i="4"/>
  <c r="W242" i="4"/>
  <c r="BT264" i="1"/>
  <c r="V242" i="4"/>
  <c r="BS264" i="1"/>
  <c r="U242" i="4"/>
  <c r="T242" i="4"/>
  <c r="BQ264" i="1"/>
  <c r="S242" i="4"/>
  <c r="Y241" i="4"/>
  <c r="X241" i="4"/>
  <c r="W241" i="4"/>
  <c r="BT263" i="1"/>
  <c r="V241" i="4"/>
  <c r="BS263" i="1"/>
  <c r="U241" i="4"/>
  <c r="T241" i="4"/>
  <c r="BQ263" i="1"/>
  <c r="S241" i="4"/>
  <c r="Y240" i="4"/>
  <c r="X240" i="4"/>
  <c r="W240" i="4"/>
  <c r="BT262" i="1"/>
  <c r="V240" i="4"/>
  <c r="BS262" i="1"/>
  <c r="U240" i="4"/>
  <c r="T240" i="4"/>
  <c r="BQ262" i="1"/>
  <c r="S240" i="4"/>
  <c r="Y239" i="4"/>
  <c r="X239" i="4"/>
  <c r="W239" i="4"/>
  <c r="BT261" i="1"/>
  <c r="V239" i="4"/>
  <c r="BS261" i="1"/>
  <c r="U239" i="4"/>
  <c r="T239" i="4"/>
  <c r="BQ261" i="1"/>
  <c r="S239" i="4"/>
  <c r="Y238" i="4"/>
  <c r="X238" i="4"/>
  <c r="W238" i="4"/>
  <c r="BT260" i="1"/>
  <c r="V238" i="4"/>
  <c r="BS260" i="1"/>
  <c r="U238" i="4"/>
  <c r="T238" i="4"/>
  <c r="BQ260" i="1"/>
  <c r="S238" i="4"/>
  <c r="Y237" i="4"/>
  <c r="X237" i="4"/>
  <c r="W237" i="4"/>
  <c r="BT259" i="1"/>
  <c r="V237" i="4"/>
  <c r="BS259" i="1"/>
  <c r="U237" i="4"/>
  <c r="T237" i="4"/>
  <c r="BQ259" i="1"/>
  <c r="S237" i="4"/>
  <c r="Y236" i="4"/>
  <c r="X236" i="4"/>
  <c r="W236" i="4"/>
  <c r="BT258" i="1"/>
  <c r="V236" i="4"/>
  <c r="BS258" i="1"/>
  <c r="U236" i="4"/>
  <c r="T236" i="4"/>
  <c r="BQ258" i="1"/>
  <c r="S236" i="4"/>
  <c r="Y235" i="4"/>
  <c r="X235" i="4"/>
  <c r="W235" i="4"/>
  <c r="BT257" i="1"/>
  <c r="V235" i="4"/>
  <c r="BS257" i="1"/>
  <c r="U235" i="4"/>
  <c r="T235" i="4"/>
  <c r="BQ257" i="1"/>
  <c r="S235" i="4"/>
  <c r="Y234" i="4"/>
  <c r="X234" i="4"/>
  <c r="W234" i="4"/>
  <c r="BT256" i="1"/>
  <c r="V234" i="4"/>
  <c r="BS256" i="1"/>
  <c r="U234" i="4"/>
  <c r="T234" i="4"/>
  <c r="BQ256" i="1"/>
  <c r="S234" i="4"/>
  <c r="Y233" i="4"/>
  <c r="X233" i="4"/>
  <c r="W233" i="4"/>
  <c r="BT255" i="1"/>
  <c r="V233" i="4"/>
  <c r="BS255" i="1"/>
  <c r="U233" i="4"/>
  <c r="T233" i="4"/>
  <c r="BQ255" i="1"/>
  <c r="S233" i="4"/>
  <c r="Y232" i="4"/>
  <c r="X232" i="4"/>
  <c r="W232" i="4"/>
  <c r="BT254" i="1"/>
  <c r="V232" i="4"/>
  <c r="BS254" i="1"/>
  <c r="U232" i="4"/>
  <c r="T232" i="4"/>
  <c r="BQ254" i="1"/>
  <c r="S232" i="4"/>
  <c r="Y231" i="4"/>
  <c r="X231" i="4"/>
  <c r="W231" i="4"/>
  <c r="BT253" i="1"/>
  <c r="V231" i="4"/>
  <c r="BS253" i="1"/>
  <c r="U231" i="4"/>
  <c r="T231" i="4"/>
  <c r="BQ253" i="1"/>
  <c r="S231" i="4"/>
  <c r="Y230" i="4"/>
  <c r="X230" i="4"/>
  <c r="W230" i="4"/>
  <c r="BT252" i="1"/>
  <c r="V230" i="4"/>
  <c r="BS252" i="1"/>
  <c r="U230" i="4"/>
  <c r="T230" i="4"/>
  <c r="BQ252" i="1"/>
  <c r="S230" i="4"/>
  <c r="Y229" i="4"/>
  <c r="X229" i="4"/>
  <c r="W229" i="4"/>
  <c r="BT251" i="1"/>
  <c r="V229" i="4"/>
  <c r="BS251" i="1"/>
  <c r="U229" i="4"/>
  <c r="T229" i="4"/>
  <c r="BQ251" i="1"/>
  <c r="S229" i="4"/>
  <c r="Y228" i="4"/>
  <c r="X228" i="4"/>
  <c r="W228" i="4"/>
  <c r="BT250" i="1"/>
  <c r="V228" i="4"/>
  <c r="BS250" i="1"/>
  <c r="U228" i="4"/>
  <c r="T228" i="4"/>
  <c r="BQ250" i="1"/>
  <c r="S228" i="4"/>
  <c r="Y227" i="4"/>
  <c r="X227" i="4"/>
  <c r="W227" i="4"/>
  <c r="BT249" i="1"/>
  <c r="V227" i="4"/>
  <c r="BS249" i="1"/>
  <c r="U227" i="4"/>
  <c r="T227" i="4"/>
  <c r="BQ249" i="1"/>
  <c r="S227" i="4"/>
  <c r="Y226" i="4"/>
  <c r="X226" i="4"/>
  <c r="W226" i="4"/>
  <c r="BT248" i="1"/>
  <c r="V226" i="4"/>
  <c r="BS248" i="1"/>
  <c r="U226" i="4"/>
  <c r="T226" i="4"/>
  <c r="BQ248" i="1"/>
  <c r="S226" i="4"/>
  <c r="Y225" i="4"/>
  <c r="X225" i="4"/>
  <c r="W225" i="4"/>
  <c r="BT247" i="1"/>
  <c r="V225" i="4"/>
  <c r="BS247" i="1"/>
  <c r="U225" i="4"/>
  <c r="T225" i="4"/>
  <c r="BQ247" i="1"/>
  <c r="S225" i="4"/>
  <c r="Y224" i="4"/>
  <c r="X224" i="4"/>
  <c r="W224" i="4"/>
  <c r="BT246" i="1"/>
  <c r="V224" i="4"/>
  <c r="BS246" i="1"/>
  <c r="U224" i="4"/>
  <c r="T224" i="4"/>
  <c r="BQ246" i="1"/>
  <c r="S224" i="4"/>
  <c r="Y223" i="4"/>
  <c r="X223" i="4"/>
  <c r="W223" i="4"/>
  <c r="BT245" i="1"/>
  <c r="V223" i="4"/>
  <c r="BS245" i="1"/>
  <c r="U223" i="4"/>
  <c r="T223" i="4"/>
  <c r="BQ245" i="1"/>
  <c r="S223" i="4"/>
  <c r="Y222" i="4"/>
  <c r="X222" i="4"/>
  <c r="W222" i="4"/>
  <c r="BT244" i="1"/>
  <c r="V222" i="4"/>
  <c r="BS244" i="1"/>
  <c r="U222" i="4"/>
  <c r="T222" i="4"/>
  <c r="BQ244" i="1"/>
  <c r="S222" i="4"/>
  <c r="Y221" i="4"/>
  <c r="X221" i="4"/>
  <c r="W221" i="4"/>
  <c r="BT243" i="1"/>
  <c r="V221" i="4"/>
  <c r="BS243" i="1"/>
  <c r="U221" i="4"/>
  <c r="T221" i="4"/>
  <c r="BQ243" i="1"/>
  <c r="S221" i="4"/>
  <c r="Y220" i="4"/>
  <c r="X220" i="4"/>
  <c r="W220" i="4"/>
  <c r="BT242" i="1"/>
  <c r="V220" i="4"/>
  <c r="BS242" i="1"/>
  <c r="U220" i="4"/>
  <c r="T220" i="4"/>
  <c r="BQ242" i="1"/>
  <c r="S220" i="4"/>
  <c r="Y219" i="4"/>
  <c r="X219" i="4"/>
  <c r="W219" i="4"/>
  <c r="BT241" i="1"/>
  <c r="V219" i="4"/>
  <c r="BS241" i="1"/>
  <c r="U219" i="4"/>
  <c r="T219" i="4"/>
  <c r="BQ241" i="1"/>
  <c r="S219" i="4"/>
  <c r="Y218" i="4"/>
  <c r="X218" i="4"/>
  <c r="W218" i="4"/>
  <c r="BT240" i="1"/>
  <c r="V218" i="4"/>
  <c r="BS240" i="1"/>
  <c r="U218" i="4"/>
  <c r="T218" i="4"/>
  <c r="BQ240" i="1"/>
  <c r="S218" i="4"/>
  <c r="Y217" i="4"/>
  <c r="X217" i="4"/>
  <c r="W217" i="4"/>
  <c r="BT239" i="1"/>
  <c r="V217" i="4"/>
  <c r="BS239" i="1"/>
  <c r="U217" i="4"/>
  <c r="T217" i="4"/>
  <c r="BQ239" i="1"/>
  <c r="S217" i="4"/>
  <c r="Y216" i="4"/>
  <c r="X216" i="4"/>
  <c r="W216" i="4"/>
  <c r="BT238" i="1"/>
  <c r="V216" i="4"/>
  <c r="BS238" i="1"/>
  <c r="U216" i="4"/>
  <c r="T216" i="4"/>
  <c r="BQ238" i="1"/>
  <c r="S216" i="4"/>
  <c r="Y215" i="4"/>
  <c r="X215" i="4"/>
  <c r="W215" i="4"/>
  <c r="BT237" i="1"/>
  <c r="V215" i="4"/>
  <c r="BS237" i="1"/>
  <c r="U215" i="4"/>
  <c r="T215" i="4"/>
  <c r="BQ237" i="1"/>
  <c r="S215" i="4"/>
  <c r="Y214" i="4"/>
  <c r="X214" i="4"/>
  <c r="W214" i="4"/>
  <c r="BT236" i="1"/>
  <c r="V214" i="4"/>
  <c r="BS236" i="1"/>
  <c r="U214" i="4"/>
  <c r="T214" i="4"/>
  <c r="BQ236" i="1"/>
  <c r="S214" i="4"/>
  <c r="Y213" i="4"/>
  <c r="X213" i="4"/>
  <c r="W213" i="4"/>
  <c r="BT235" i="1"/>
  <c r="V213" i="4"/>
  <c r="BS235" i="1"/>
  <c r="U213" i="4"/>
  <c r="T213" i="4"/>
  <c r="BQ235" i="1"/>
  <c r="S213" i="4"/>
  <c r="Y212" i="4"/>
  <c r="X212" i="4"/>
  <c r="W212" i="4"/>
  <c r="BT234" i="1"/>
  <c r="V212" i="4"/>
  <c r="BS234" i="1"/>
  <c r="U212" i="4"/>
  <c r="T212" i="4"/>
  <c r="BQ234" i="1"/>
  <c r="S212" i="4"/>
  <c r="Y211" i="4"/>
  <c r="X211" i="4"/>
  <c r="W211" i="4"/>
  <c r="BT233" i="1"/>
  <c r="V211" i="4"/>
  <c r="BS233" i="1"/>
  <c r="U211" i="4"/>
  <c r="T211" i="4"/>
  <c r="BQ233" i="1"/>
  <c r="S211" i="4"/>
  <c r="Y210" i="4"/>
  <c r="X210" i="4"/>
  <c r="W210" i="4"/>
  <c r="BT232" i="1"/>
  <c r="V210" i="4"/>
  <c r="BS232" i="1"/>
  <c r="U210" i="4"/>
  <c r="T210" i="4"/>
  <c r="BQ232" i="1"/>
  <c r="S210" i="4"/>
  <c r="Y209" i="4"/>
  <c r="X209" i="4"/>
  <c r="W209" i="4"/>
  <c r="BT231" i="1"/>
  <c r="V209" i="4"/>
  <c r="BS231" i="1"/>
  <c r="U209" i="4"/>
  <c r="T209" i="4"/>
  <c r="BQ231" i="1"/>
  <c r="S209" i="4"/>
  <c r="Y208" i="4"/>
  <c r="X208" i="4"/>
  <c r="W208" i="4"/>
  <c r="BT230" i="1"/>
  <c r="V208" i="4"/>
  <c r="BS230" i="1"/>
  <c r="U208" i="4"/>
  <c r="T208" i="4"/>
  <c r="BQ230" i="1"/>
  <c r="S208" i="4"/>
  <c r="Y207" i="4"/>
  <c r="X207" i="4"/>
  <c r="W207" i="4"/>
  <c r="BT229" i="1"/>
  <c r="V207" i="4"/>
  <c r="BS229" i="1"/>
  <c r="U207" i="4"/>
  <c r="T207" i="4"/>
  <c r="BQ229" i="1"/>
  <c r="S207" i="4"/>
  <c r="Y206" i="4"/>
  <c r="X206" i="4"/>
  <c r="W206" i="4"/>
  <c r="BT228" i="1"/>
  <c r="V206" i="4"/>
  <c r="BS228" i="1"/>
  <c r="U206" i="4"/>
  <c r="T206" i="4"/>
  <c r="BQ228" i="1"/>
  <c r="S206" i="4"/>
  <c r="Y205" i="4"/>
  <c r="X205" i="4"/>
  <c r="W205" i="4"/>
  <c r="BT227" i="1"/>
  <c r="V205" i="4"/>
  <c r="BS227" i="1"/>
  <c r="U205" i="4"/>
  <c r="T205" i="4"/>
  <c r="BQ227" i="1"/>
  <c r="S205" i="4"/>
  <c r="Y204" i="4"/>
  <c r="X204" i="4"/>
  <c r="W204" i="4"/>
  <c r="BT226" i="1"/>
  <c r="V204" i="4"/>
  <c r="BS226" i="1"/>
  <c r="U204" i="4"/>
  <c r="T204" i="4"/>
  <c r="BQ226" i="1"/>
  <c r="S204" i="4"/>
  <c r="Y203" i="4"/>
  <c r="X203" i="4"/>
  <c r="W203" i="4"/>
  <c r="BT225" i="1"/>
  <c r="V203" i="4"/>
  <c r="BS225" i="1"/>
  <c r="U203" i="4"/>
  <c r="T203" i="4"/>
  <c r="BQ225" i="1"/>
  <c r="S203" i="4"/>
  <c r="Y202" i="4"/>
  <c r="X202" i="4"/>
  <c r="W202" i="4"/>
  <c r="BT224" i="1"/>
  <c r="V202" i="4"/>
  <c r="BS224" i="1"/>
  <c r="U202" i="4"/>
  <c r="T202" i="4"/>
  <c r="BQ224" i="1"/>
  <c r="S202" i="4"/>
  <c r="Y201" i="4"/>
  <c r="X201" i="4"/>
  <c r="W201" i="4"/>
  <c r="BT223" i="1"/>
  <c r="V201" i="4"/>
  <c r="BS223" i="1"/>
  <c r="U201" i="4"/>
  <c r="T201" i="4"/>
  <c r="BQ223" i="1"/>
  <c r="S201" i="4"/>
  <c r="Y200" i="4"/>
  <c r="X200" i="4"/>
  <c r="W200" i="4"/>
  <c r="BT222" i="1"/>
  <c r="V200" i="4"/>
  <c r="BS222" i="1"/>
  <c r="U200" i="4"/>
  <c r="T200" i="4"/>
  <c r="BQ222" i="1"/>
  <c r="S200" i="4"/>
  <c r="Y199" i="4"/>
  <c r="X199" i="4"/>
  <c r="W199" i="4"/>
  <c r="BT221" i="1"/>
  <c r="V199" i="4"/>
  <c r="BS221" i="1"/>
  <c r="U199" i="4"/>
  <c r="T199" i="4"/>
  <c r="BQ221" i="1"/>
  <c r="S199" i="4"/>
  <c r="Y198" i="4"/>
  <c r="X198" i="4"/>
  <c r="W198" i="4"/>
  <c r="BT220" i="1"/>
  <c r="V198" i="4"/>
  <c r="BS220" i="1"/>
  <c r="U198" i="4"/>
  <c r="T198" i="4"/>
  <c r="BQ220" i="1"/>
  <c r="S198" i="4"/>
  <c r="Y197" i="4"/>
  <c r="X197" i="4"/>
  <c r="W197" i="4"/>
  <c r="BT219" i="1"/>
  <c r="V197" i="4"/>
  <c r="BS219" i="1"/>
  <c r="U197" i="4"/>
  <c r="T197" i="4"/>
  <c r="BQ219" i="1"/>
  <c r="S197" i="4"/>
  <c r="Y196" i="4"/>
  <c r="X196" i="4"/>
  <c r="W196" i="4"/>
  <c r="BT218" i="1"/>
  <c r="V196" i="4"/>
  <c r="BS218" i="1"/>
  <c r="U196" i="4"/>
  <c r="T196" i="4"/>
  <c r="BQ218" i="1"/>
  <c r="S196" i="4"/>
  <c r="Y195" i="4"/>
  <c r="X195" i="4"/>
  <c r="W195" i="4"/>
  <c r="BT217" i="1"/>
  <c r="V195" i="4"/>
  <c r="BS217" i="1"/>
  <c r="U195" i="4"/>
  <c r="T195" i="4"/>
  <c r="BQ217" i="1"/>
  <c r="S195" i="4"/>
  <c r="Y194" i="4"/>
  <c r="X194" i="4"/>
  <c r="W194" i="4"/>
  <c r="BT216" i="1"/>
  <c r="V194" i="4"/>
  <c r="BS216" i="1"/>
  <c r="U194" i="4"/>
  <c r="T194" i="4"/>
  <c r="BQ216" i="1"/>
  <c r="S194" i="4"/>
  <c r="Y193" i="4"/>
  <c r="X193" i="4"/>
  <c r="W193" i="4"/>
  <c r="BT215" i="1"/>
  <c r="V193" i="4"/>
  <c r="BS215" i="1"/>
  <c r="U193" i="4"/>
  <c r="T193" i="4"/>
  <c r="BQ215" i="1"/>
  <c r="S193" i="4"/>
  <c r="Y192" i="4"/>
  <c r="X192" i="4"/>
  <c r="W192" i="4"/>
  <c r="BT214" i="1"/>
  <c r="V192" i="4"/>
  <c r="BS214" i="1"/>
  <c r="U192" i="4"/>
  <c r="T192" i="4"/>
  <c r="BQ214" i="1"/>
  <c r="S192" i="4"/>
  <c r="Y191" i="4"/>
  <c r="X191" i="4"/>
  <c r="W191" i="4"/>
  <c r="BT213" i="1"/>
  <c r="V191" i="4"/>
  <c r="BS213" i="1"/>
  <c r="U191" i="4"/>
  <c r="T191" i="4"/>
  <c r="BQ213" i="1"/>
  <c r="S191" i="4"/>
  <c r="Y190" i="4"/>
  <c r="X190" i="4"/>
  <c r="W190" i="4"/>
  <c r="BT212" i="1"/>
  <c r="V190" i="4"/>
  <c r="BS212" i="1"/>
  <c r="U190" i="4"/>
  <c r="T190" i="4"/>
  <c r="BQ212" i="1"/>
  <c r="S190" i="4"/>
  <c r="Y189" i="4"/>
  <c r="X189" i="4"/>
  <c r="W189" i="4"/>
  <c r="BT211" i="1"/>
  <c r="V189" i="4"/>
  <c r="BS211" i="1"/>
  <c r="U189" i="4"/>
  <c r="T189" i="4"/>
  <c r="BQ211" i="1"/>
  <c r="S189" i="4"/>
  <c r="Y188" i="4"/>
  <c r="X188" i="4"/>
  <c r="W188" i="4"/>
  <c r="BT210" i="1"/>
  <c r="V188" i="4"/>
  <c r="BS210" i="1"/>
  <c r="U188" i="4"/>
  <c r="T188" i="4"/>
  <c r="BQ210" i="1"/>
  <c r="S188" i="4"/>
  <c r="Y187" i="4"/>
  <c r="X187" i="4"/>
  <c r="W187" i="4"/>
  <c r="BT209" i="1"/>
  <c r="V187" i="4"/>
  <c r="BS209" i="1"/>
  <c r="U187" i="4"/>
  <c r="T187" i="4"/>
  <c r="BQ209" i="1"/>
  <c r="S187" i="4"/>
  <c r="Y186" i="4"/>
  <c r="X186" i="4"/>
  <c r="W186" i="4"/>
  <c r="BT208" i="1"/>
  <c r="V186" i="4"/>
  <c r="BS208" i="1"/>
  <c r="U186" i="4"/>
  <c r="T186" i="4"/>
  <c r="BQ208" i="1"/>
  <c r="S186" i="4"/>
  <c r="Y185" i="4"/>
  <c r="X185" i="4"/>
  <c r="W185" i="4"/>
  <c r="BT207" i="1"/>
  <c r="V185" i="4"/>
  <c r="BS207" i="1"/>
  <c r="U185" i="4"/>
  <c r="T185" i="4"/>
  <c r="BQ207" i="1"/>
  <c r="S185" i="4"/>
  <c r="Y184" i="4"/>
  <c r="X184" i="4"/>
  <c r="W184" i="4"/>
  <c r="BT206" i="1"/>
  <c r="V184" i="4"/>
  <c r="BS206" i="1"/>
  <c r="U184" i="4"/>
  <c r="T184" i="4"/>
  <c r="BQ206" i="1"/>
  <c r="S184" i="4"/>
  <c r="Y183" i="4"/>
  <c r="X183" i="4"/>
  <c r="W183" i="4"/>
  <c r="BT205" i="1"/>
  <c r="V183" i="4"/>
  <c r="BS205" i="1"/>
  <c r="U183" i="4"/>
  <c r="T183" i="4"/>
  <c r="BQ205" i="1"/>
  <c r="S183" i="4"/>
  <c r="Y182" i="4"/>
  <c r="X182" i="4"/>
  <c r="W182" i="4"/>
  <c r="BT204" i="1"/>
  <c r="V182" i="4"/>
  <c r="BS204" i="1"/>
  <c r="U182" i="4"/>
  <c r="T182" i="4"/>
  <c r="BQ204" i="1"/>
  <c r="S182" i="4"/>
  <c r="Y181" i="4"/>
  <c r="X181" i="4"/>
  <c r="W181" i="4"/>
  <c r="BT203" i="1"/>
  <c r="V181" i="4"/>
  <c r="BS203" i="1"/>
  <c r="U181" i="4"/>
  <c r="T181" i="4"/>
  <c r="BQ203" i="1"/>
  <c r="S181" i="4"/>
  <c r="Y180" i="4"/>
  <c r="X180" i="4"/>
  <c r="W180" i="4"/>
  <c r="BT202" i="1"/>
  <c r="V180" i="4"/>
  <c r="BS202" i="1"/>
  <c r="U180" i="4"/>
  <c r="T180" i="4"/>
  <c r="BQ202" i="1"/>
  <c r="S180" i="4"/>
  <c r="Y179" i="4"/>
  <c r="X179" i="4"/>
  <c r="W179" i="4"/>
  <c r="BT201" i="1"/>
  <c r="V179" i="4"/>
  <c r="BS201" i="1"/>
  <c r="U179" i="4"/>
  <c r="T179" i="4"/>
  <c r="BQ201" i="1"/>
  <c r="S179" i="4"/>
  <c r="Y178" i="4"/>
  <c r="X178" i="4"/>
  <c r="W178" i="4"/>
  <c r="BT200" i="1"/>
  <c r="V178" i="4"/>
  <c r="BS200" i="1"/>
  <c r="U178" i="4"/>
  <c r="T178" i="4"/>
  <c r="BQ200" i="1"/>
  <c r="S178" i="4"/>
  <c r="Y177" i="4"/>
  <c r="X177" i="4"/>
  <c r="W177" i="4"/>
  <c r="BT199" i="1"/>
  <c r="V177" i="4"/>
  <c r="BS199" i="1"/>
  <c r="U177" i="4"/>
  <c r="T177" i="4"/>
  <c r="BQ199" i="1"/>
  <c r="S177" i="4"/>
  <c r="Y176" i="4"/>
  <c r="X176" i="4"/>
  <c r="W176" i="4"/>
  <c r="BT198" i="1"/>
  <c r="V176" i="4"/>
  <c r="BS198" i="1"/>
  <c r="U176" i="4"/>
  <c r="T176" i="4"/>
  <c r="BQ198" i="1"/>
  <c r="S176" i="4"/>
  <c r="Y175" i="4"/>
  <c r="X175" i="4"/>
  <c r="W175" i="4"/>
  <c r="BT197" i="1"/>
  <c r="V175" i="4"/>
  <c r="BS197" i="1"/>
  <c r="U175" i="4"/>
  <c r="T175" i="4"/>
  <c r="BQ197" i="1"/>
  <c r="S175" i="4"/>
  <c r="Y174" i="4"/>
  <c r="X174" i="4"/>
  <c r="W174" i="4"/>
  <c r="BT196" i="1"/>
  <c r="V174" i="4"/>
  <c r="BS196" i="1"/>
  <c r="U174" i="4"/>
  <c r="T174" i="4"/>
  <c r="BQ196" i="1"/>
  <c r="S174" i="4"/>
  <c r="Y173" i="4"/>
  <c r="X173" i="4"/>
  <c r="W173" i="4"/>
  <c r="BT195" i="1"/>
  <c r="V173" i="4"/>
  <c r="BS195" i="1"/>
  <c r="U173" i="4"/>
  <c r="T173" i="4"/>
  <c r="BQ195" i="1"/>
  <c r="S173" i="4"/>
  <c r="Y172" i="4"/>
  <c r="X172" i="4"/>
  <c r="W172" i="4"/>
  <c r="BT194" i="1"/>
  <c r="V172" i="4"/>
  <c r="BS194" i="1"/>
  <c r="U172" i="4"/>
  <c r="T172" i="4"/>
  <c r="BQ194" i="1"/>
  <c r="S172" i="4"/>
  <c r="Y171" i="4"/>
  <c r="X171" i="4"/>
  <c r="W171" i="4"/>
  <c r="BT193" i="1"/>
  <c r="V171" i="4"/>
  <c r="BS193" i="1"/>
  <c r="U171" i="4"/>
  <c r="T171" i="4"/>
  <c r="BQ193" i="1"/>
  <c r="S171" i="4"/>
  <c r="Y170" i="4"/>
  <c r="X170" i="4"/>
  <c r="W170" i="4"/>
  <c r="BT192" i="1"/>
  <c r="V170" i="4"/>
  <c r="BS192" i="1"/>
  <c r="U170" i="4"/>
  <c r="T170" i="4"/>
  <c r="BQ192" i="1"/>
  <c r="S170" i="4"/>
  <c r="Y169" i="4"/>
  <c r="X169" i="4"/>
  <c r="W169" i="4"/>
  <c r="BT191" i="1"/>
  <c r="V169" i="4"/>
  <c r="BS191" i="1"/>
  <c r="U169" i="4"/>
  <c r="T169" i="4"/>
  <c r="BQ191" i="1"/>
  <c r="S169" i="4"/>
  <c r="Y168" i="4"/>
  <c r="X168" i="4"/>
  <c r="W168" i="4"/>
  <c r="BT190" i="1"/>
  <c r="V168" i="4"/>
  <c r="BS190" i="1"/>
  <c r="U168" i="4"/>
  <c r="T168" i="4"/>
  <c r="BQ190" i="1"/>
  <c r="S168" i="4"/>
  <c r="Y167" i="4"/>
  <c r="X167" i="4"/>
  <c r="W167" i="4"/>
  <c r="BT189" i="1"/>
  <c r="V167" i="4"/>
  <c r="BS189" i="1"/>
  <c r="U167" i="4"/>
  <c r="T167" i="4"/>
  <c r="BQ189" i="1"/>
  <c r="S167" i="4"/>
  <c r="Y166" i="4"/>
  <c r="X166" i="4"/>
  <c r="W166" i="4"/>
  <c r="BT188" i="1"/>
  <c r="V166" i="4"/>
  <c r="BS188" i="1"/>
  <c r="U166" i="4"/>
  <c r="T166" i="4"/>
  <c r="BQ188" i="1"/>
  <c r="S166" i="4"/>
  <c r="Y165" i="4"/>
  <c r="X165" i="4"/>
  <c r="W165" i="4"/>
  <c r="BT187" i="1"/>
  <c r="V165" i="4"/>
  <c r="BS187" i="1"/>
  <c r="U165" i="4"/>
  <c r="T165" i="4"/>
  <c r="BQ187" i="1"/>
  <c r="S165" i="4"/>
  <c r="Y164" i="4"/>
  <c r="X164" i="4"/>
  <c r="W164" i="4"/>
  <c r="BT186" i="1"/>
  <c r="V164" i="4"/>
  <c r="BS186" i="1"/>
  <c r="U164" i="4"/>
  <c r="T164" i="4"/>
  <c r="BQ186" i="1"/>
  <c r="S164" i="4"/>
  <c r="Y163" i="4"/>
  <c r="X163" i="4"/>
  <c r="W163" i="4"/>
  <c r="BT185" i="1"/>
  <c r="V163" i="4"/>
  <c r="BS185" i="1"/>
  <c r="U163" i="4"/>
  <c r="T163" i="4"/>
  <c r="BQ185" i="1"/>
  <c r="S163" i="4"/>
  <c r="Y162" i="4"/>
  <c r="X162" i="4"/>
  <c r="W162" i="4"/>
  <c r="BT184" i="1"/>
  <c r="V162" i="4"/>
  <c r="BS184" i="1"/>
  <c r="U162" i="4"/>
  <c r="T162" i="4"/>
  <c r="BQ184" i="1"/>
  <c r="S162" i="4"/>
  <c r="Y161" i="4"/>
  <c r="X161" i="4"/>
  <c r="W161" i="4"/>
  <c r="BT183" i="1"/>
  <c r="V161" i="4"/>
  <c r="BS183" i="1"/>
  <c r="U161" i="4"/>
  <c r="T161" i="4"/>
  <c r="BQ183" i="1"/>
  <c r="S161" i="4"/>
  <c r="Y160" i="4"/>
  <c r="X160" i="4"/>
  <c r="W160" i="4"/>
  <c r="BT182" i="1"/>
  <c r="V160" i="4"/>
  <c r="BS182" i="1"/>
  <c r="U160" i="4"/>
  <c r="T160" i="4"/>
  <c r="BQ182" i="1"/>
  <c r="S160" i="4"/>
  <c r="Y159" i="4"/>
  <c r="X159" i="4"/>
  <c r="W159" i="4"/>
  <c r="BT181" i="1"/>
  <c r="V159" i="4"/>
  <c r="BS181" i="1"/>
  <c r="U159" i="4"/>
  <c r="T159" i="4"/>
  <c r="BQ181" i="1"/>
  <c r="S159" i="4"/>
  <c r="Y158" i="4"/>
  <c r="X158" i="4"/>
  <c r="W158" i="4"/>
  <c r="BT180" i="1"/>
  <c r="V158" i="4"/>
  <c r="BS180" i="1"/>
  <c r="U158" i="4"/>
  <c r="T158" i="4"/>
  <c r="BQ180" i="1"/>
  <c r="S158" i="4"/>
  <c r="Y157" i="4"/>
  <c r="X157" i="4"/>
  <c r="W157" i="4"/>
  <c r="BT179" i="1"/>
  <c r="V157" i="4"/>
  <c r="BS179" i="1"/>
  <c r="U157" i="4"/>
  <c r="T157" i="4"/>
  <c r="BQ179" i="1"/>
  <c r="S157" i="4"/>
  <c r="Y156" i="4"/>
  <c r="X156" i="4"/>
  <c r="W156" i="4"/>
  <c r="BT178" i="1"/>
  <c r="V156" i="4"/>
  <c r="BS178" i="1"/>
  <c r="U156" i="4"/>
  <c r="T156" i="4"/>
  <c r="BQ178" i="1"/>
  <c r="S156" i="4"/>
  <c r="Y155" i="4"/>
  <c r="X155" i="4"/>
  <c r="W155" i="4"/>
  <c r="BT177" i="1"/>
  <c r="V155" i="4"/>
  <c r="BS177" i="1"/>
  <c r="U155" i="4"/>
  <c r="T155" i="4"/>
  <c r="BQ177" i="1"/>
  <c r="S155" i="4"/>
  <c r="Y154" i="4"/>
  <c r="X154" i="4"/>
  <c r="W154" i="4"/>
  <c r="BT176" i="1"/>
  <c r="V154" i="4"/>
  <c r="BS176" i="1"/>
  <c r="U154" i="4"/>
  <c r="T154" i="4"/>
  <c r="BQ176" i="1"/>
  <c r="S154" i="4"/>
  <c r="Y153" i="4"/>
  <c r="X153" i="4"/>
  <c r="W153" i="4"/>
  <c r="BT175" i="1"/>
  <c r="V153" i="4"/>
  <c r="BS175" i="1"/>
  <c r="U153" i="4"/>
  <c r="T153" i="4"/>
  <c r="BQ175" i="1"/>
  <c r="S153" i="4"/>
  <c r="Y152" i="4"/>
  <c r="X152" i="4"/>
  <c r="W152" i="4"/>
  <c r="BT174" i="1"/>
  <c r="V152" i="4"/>
  <c r="BS174" i="1"/>
  <c r="U152" i="4"/>
  <c r="T152" i="4"/>
  <c r="BQ174" i="1"/>
  <c r="S152" i="4"/>
  <c r="Y151" i="4"/>
  <c r="X151" i="4"/>
  <c r="W151" i="4"/>
  <c r="BT173" i="1"/>
  <c r="V151" i="4"/>
  <c r="BS173" i="1"/>
  <c r="U151" i="4"/>
  <c r="T151" i="4"/>
  <c r="BQ173" i="1"/>
  <c r="S151" i="4"/>
  <c r="Y150" i="4"/>
  <c r="X150" i="4"/>
  <c r="W150" i="4"/>
  <c r="BT172" i="1"/>
  <c r="V150" i="4"/>
  <c r="BS172" i="1"/>
  <c r="U150" i="4"/>
  <c r="T150" i="4"/>
  <c r="BQ172" i="1"/>
  <c r="S150" i="4"/>
  <c r="Y149" i="4"/>
  <c r="X149" i="4"/>
  <c r="W149" i="4"/>
  <c r="BT171" i="1"/>
  <c r="V149" i="4"/>
  <c r="BS171" i="1"/>
  <c r="U149" i="4"/>
  <c r="T149" i="4"/>
  <c r="BQ171" i="1"/>
  <c r="S149" i="4"/>
  <c r="Y148" i="4"/>
  <c r="X148" i="4"/>
  <c r="W148" i="4"/>
  <c r="BT170" i="1"/>
  <c r="V148" i="4"/>
  <c r="BS170" i="1"/>
  <c r="U148" i="4"/>
  <c r="T148" i="4"/>
  <c r="BQ170" i="1"/>
  <c r="S148" i="4"/>
  <c r="Y147" i="4"/>
  <c r="X147" i="4"/>
  <c r="W147" i="4"/>
  <c r="BT169" i="1"/>
  <c r="V147" i="4"/>
  <c r="BS169" i="1"/>
  <c r="U147" i="4"/>
  <c r="T147" i="4"/>
  <c r="BQ169" i="1"/>
  <c r="S147" i="4"/>
  <c r="Y146" i="4"/>
  <c r="X146" i="4"/>
  <c r="W146" i="4"/>
  <c r="BT168" i="1"/>
  <c r="V146" i="4"/>
  <c r="BS168" i="1"/>
  <c r="U146" i="4"/>
  <c r="T146" i="4"/>
  <c r="BQ168" i="1"/>
  <c r="S146" i="4"/>
  <c r="Y145" i="4"/>
  <c r="X145" i="4"/>
  <c r="W145" i="4"/>
  <c r="BT167" i="1"/>
  <c r="V145" i="4"/>
  <c r="BS167" i="1"/>
  <c r="U145" i="4"/>
  <c r="T145" i="4"/>
  <c r="BQ167" i="1"/>
  <c r="S145" i="4"/>
  <c r="Y144" i="4"/>
  <c r="X144" i="4"/>
  <c r="W144" i="4"/>
  <c r="BT166" i="1"/>
  <c r="V144" i="4"/>
  <c r="BS166" i="1"/>
  <c r="U144" i="4"/>
  <c r="T144" i="4"/>
  <c r="BQ166" i="1"/>
  <c r="S144" i="4"/>
  <c r="Y143" i="4"/>
  <c r="X143" i="4"/>
  <c r="W143" i="4"/>
  <c r="BT165" i="1"/>
  <c r="V143" i="4"/>
  <c r="BS165" i="1"/>
  <c r="U143" i="4"/>
  <c r="T143" i="4"/>
  <c r="BQ165" i="1"/>
  <c r="S143" i="4"/>
  <c r="Y142" i="4"/>
  <c r="X142" i="4"/>
  <c r="W142" i="4"/>
  <c r="BT164" i="1"/>
  <c r="V142" i="4"/>
  <c r="BS164" i="1"/>
  <c r="U142" i="4"/>
  <c r="T142" i="4"/>
  <c r="BQ164" i="1"/>
  <c r="S142" i="4"/>
  <c r="Y141" i="4"/>
  <c r="X141" i="4"/>
  <c r="W141" i="4"/>
  <c r="BT163" i="1"/>
  <c r="V141" i="4"/>
  <c r="BS163" i="1"/>
  <c r="U141" i="4"/>
  <c r="T141" i="4"/>
  <c r="BQ163" i="1"/>
  <c r="S141" i="4"/>
  <c r="Y140" i="4"/>
  <c r="X140" i="4"/>
  <c r="W140" i="4"/>
  <c r="BT162" i="1"/>
  <c r="V140" i="4"/>
  <c r="BS162" i="1"/>
  <c r="U140" i="4"/>
  <c r="T140" i="4"/>
  <c r="BQ162" i="1"/>
  <c r="S140" i="4"/>
  <c r="Y139" i="4"/>
  <c r="X139" i="4"/>
  <c r="W139" i="4"/>
  <c r="BT161" i="1"/>
  <c r="V139" i="4"/>
  <c r="BS161" i="1"/>
  <c r="U139" i="4"/>
  <c r="T139" i="4"/>
  <c r="BQ161" i="1"/>
  <c r="S139" i="4"/>
  <c r="Y138" i="4"/>
  <c r="X138" i="4"/>
  <c r="W138" i="4"/>
  <c r="BT160" i="1"/>
  <c r="V138" i="4"/>
  <c r="BS160" i="1"/>
  <c r="U138" i="4"/>
  <c r="T138" i="4"/>
  <c r="BQ160" i="1"/>
  <c r="S138" i="4"/>
  <c r="Y137" i="4"/>
  <c r="X137" i="4"/>
  <c r="W137" i="4"/>
  <c r="BT159" i="1"/>
  <c r="V137" i="4"/>
  <c r="BS159" i="1"/>
  <c r="U137" i="4"/>
  <c r="T137" i="4"/>
  <c r="BQ159" i="1"/>
  <c r="S137" i="4"/>
  <c r="Y136" i="4"/>
  <c r="X136" i="4"/>
  <c r="W136" i="4"/>
  <c r="BT158" i="1"/>
  <c r="V136" i="4"/>
  <c r="BS158" i="1"/>
  <c r="U136" i="4"/>
  <c r="T136" i="4"/>
  <c r="BQ158" i="1"/>
  <c r="S136" i="4"/>
  <c r="Y135" i="4"/>
  <c r="X135" i="4"/>
  <c r="W135" i="4"/>
  <c r="BT157" i="1"/>
  <c r="V135" i="4"/>
  <c r="BS157" i="1"/>
  <c r="U135" i="4"/>
  <c r="T135" i="4"/>
  <c r="BQ157" i="1"/>
  <c r="S135" i="4"/>
  <c r="Y134" i="4"/>
  <c r="X134" i="4"/>
  <c r="W134" i="4"/>
  <c r="BT156" i="1"/>
  <c r="V134" i="4"/>
  <c r="BS156" i="1"/>
  <c r="U134" i="4"/>
  <c r="T134" i="4"/>
  <c r="BQ156" i="1"/>
  <c r="S134" i="4"/>
  <c r="Y133" i="4"/>
  <c r="X133" i="4"/>
  <c r="W133" i="4"/>
  <c r="BT155" i="1"/>
  <c r="V133" i="4"/>
  <c r="BS155" i="1"/>
  <c r="U133" i="4"/>
  <c r="T133" i="4"/>
  <c r="BQ155" i="1"/>
  <c r="S133" i="4"/>
  <c r="Y132" i="4"/>
  <c r="X132" i="4"/>
  <c r="W132" i="4"/>
  <c r="BT154" i="1"/>
  <c r="V132" i="4"/>
  <c r="BS154" i="1"/>
  <c r="U132" i="4"/>
  <c r="T132" i="4"/>
  <c r="BQ154" i="1"/>
  <c r="S132" i="4"/>
  <c r="Y131" i="4"/>
  <c r="X131" i="4"/>
  <c r="W131" i="4"/>
  <c r="BT153" i="1"/>
  <c r="V131" i="4"/>
  <c r="BS153" i="1"/>
  <c r="U131" i="4"/>
  <c r="T131" i="4"/>
  <c r="BQ153" i="1"/>
  <c r="S131" i="4"/>
  <c r="Y130" i="4"/>
  <c r="X130" i="4"/>
  <c r="W130" i="4"/>
  <c r="BT152" i="1"/>
  <c r="V130" i="4"/>
  <c r="BS152" i="1"/>
  <c r="U130" i="4"/>
  <c r="T130" i="4"/>
  <c r="BQ152" i="1"/>
  <c r="S130" i="4"/>
  <c r="Y129" i="4"/>
  <c r="X129" i="4"/>
  <c r="W129" i="4"/>
  <c r="BT151" i="1"/>
  <c r="V129" i="4"/>
  <c r="BS151" i="1"/>
  <c r="U129" i="4"/>
  <c r="T129" i="4"/>
  <c r="BQ151" i="1"/>
  <c r="S129" i="4"/>
  <c r="Y128" i="4"/>
  <c r="X128" i="4"/>
  <c r="W128" i="4"/>
  <c r="BT150" i="1"/>
  <c r="V128" i="4"/>
  <c r="BS150" i="1"/>
  <c r="U128" i="4"/>
  <c r="T128" i="4"/>
  <c r="BQ150" i="1"/>
  <c r="S128" i="4"/>
  <c r="Y127" i="4"/>
  <c r="X127" i="4"/>
  <c r="W127" i="4"/>
  <c r="BT149" i="1"/>
  <c r="V127" i="4"/>
  <c r="BS149" i="1"/>
  <c r="U127" i="4"/>
  <c r="T127" i="4"/>
  <c r="BQ149" i="1"/>
  <c r="S127" i="4"/>
  <c r="Y126" i="4"/>
  <c r="X126" i="4"/>
  <c r="W126" i="4"/>
  <c r="BT148" i="1"/>
  <c r="V126" i="4"/>
  <c r="BS148" i="1"/>
  <c r="U126" i="4"/>
  <c r="T126" i="4"/>
  <c r="BQ148" i="1"/>
  <c r="S126" i="4"/>
  <c r="Y125" i="4"/>
  <c r="X125" i="4"/>
  <c r="W125" i="4"/>
  <c r="BT147" i="1"/>
  <c r="V125" i="4"/>
  <c r="BS147" i="1"/>
  <c r="U125" i="4"/>
  <c r="T125" i="4"/>
  <c r="BQ147" i="1"/>
  <c r="S125" i="4"/>
  <c r="Y124" i="4"/>
  <c r="X124" i="4"/>
  <c r="W124" i="4"/>
  <c r="BT146" i="1"/>
  <c r="V124" i="4"/>
  <c r="BS146" i="1"/>
  <c r="U124" i="4"/>
  <c r="T124" i="4"/>
  <c r="BQ146" i="1"/>
  <c r="S124" i="4"/>
  <c r="Y123" i="4"/>
  <c r="X123" i="4"/>
  <c r="W123" i="4"/>
  <c r="BT145" i="1"/>
  <c r="V123" i="4"/>
  <c r="BS145" i="1"/>
  <c r="U123" i="4"/>
  <c r="T123" i="4"/>
  <c r="BQ145" i="1"/>
  <c r="S123" i="4"/>
  <c r="Y122" i="4"/>
  <c r="X122" i="4"/>
  <c r="W122" i="4"/>
  <c r="BT144" i="1"/>
  <c r="V122" i="4"/>
  <c r="BS144" i="1"/>
  <c r="U122" i="4"/>
  <c r="T122" i="4"/>
  <c r="BQ144" i="1"/>
  <c r="S122" i="4"/>
  <c r="Y121" i="4"/>
  <c r="X121" i="4"/>
  <c r="W121" i="4"/>
  <c r="BT143" i="1"/>
  <c r="V121" i="4"/>
  <c r="BS143" i="1"/>
  <c r="U121" i="4"/>
  <c r="T121" i="4"/>
  <c r="BQ143" i="1"/>
  <c r="S121" i="4"/>
  <c r="Y120" i="4"/>
  <c r="X120" i="4"/>
  <c r="W120" i="4"/>
  <c r="BT142" i="1"/>
  <c r="V120" i="4"/>
  <c r="BS142" i="1"/>
  <c r="U120" i="4"/>
  <c r="T120" i="4"/>
  <c r="BQ142" i="1"/>
  <c r="S120" i="4"/>
  <c r="Y119" i="4"/>
  <c r="X119" i="4"/>
  <c r="W119" i="4"/>
  <c r="BT141" i="1"/>
  <c r="V119" i="4"/>
  <c r="BS141" i="1"/>
  <c r="U119" i="4"/>
  <c r="T119" i="4"/>
  <c r="BQ141" i="1"/>
  <c r="S119" i="4"/>
  <c r="Y118" i="4"/>
  <c r="X118" i="4"/>
  <c r="W118" i="4"/>
  <c r="BT140" i="1"/>
  <c r="V118" i="4"/>
  <c r="BS140" i="1"/>
  <c r="U118" i="4"/>
  <c r="T118" i="4"/>
  <c r="BQ140" i="1"/>
  <c r="S118" i="4"/>
  <c r="Y117" i="4"/>
  <c r="X117" i="4"/>
  <c r="W117" i="4"/>
  <c r="BT139" i="1"/>
  <c r="V117" i="4"/>
  <c r="BS139" i="1"/>
  <c r="U117" i="4"/>
  <c r="T117" i="4"/>
  <c r="BQ139" i="1"/>
  <c r="S117" i="4"/>
  <c r="Y116" i="4"/>
  <c r="X116" i="4"/>
  <c r="W116" i="4"/>
  <c r="BT138" i="1"/>
  <c r="V116" i="4"/>
  <c r="BS138" i="1"/>
  <c r="U116" i="4"/>
  <c r="T116" i="4"/>
  <c r="BQ138" i="1"/>
  <c r="S116" i="4"/>
  <c r="Y115" i="4"/>
  <c r="X115" i="4"/>
  <c r="W115" i="4"/>
  <c r="BT137" i="1"/>
  <c r="V115" i="4"/>
  <c r="BS137" i="1"/>
  <c r="U115" i="4"/>
  <c r="T115" i="4"/>
  <c r="BQ137" i="1"/>
  <c r="S115" i="4"/>
  <c r="Y114" i="4"/>
  <c r="X114" i="4"/>
  <c r="W114" i="4"/>
  <c r="BT136" i="1"/>
  <c r="V114" i="4"/>
  <c r="BS136" i="1"/>
  <c r="U114" i="4"/>
  <c r="T114" i="4"/>
  <c r="BQ136" i="1"/>
  <c r="S114" i="4"/>
  <c r="Y113" i="4"/>
  <c r="X113" i="4"/>
  <c r="W113" i="4"/>
  <c r="BT135" i="1"/>
  <c r="V113" i="4"/>
  <c r="BS135" i="1"/>
  <c r="U113" i="4"/>
  <c r="T113" i="4"/>
  <c r="BQ135" i="1"/>
  <c r="S113" i="4"/>
  <c r="Y112" i="4"/>
  <c r="X112" i="4"/>
  <c r="W112" i="4"/>
  <c r="BT134" i="1"/>
  <c r="V112" i="4"/>
  <c r="BS134" i="1"/>
  <c r="U112" i="4"/>
  <c r="T112" i="4"/>
  <c r="BQ134" i="1"/>
  <c r="S112" i="4"/>
  <c r="Y111" i="4"/>
  <c r="X111" i="4"/>
  <c r="W111" i="4"/>
  <c r="BT133" i="1"/>
  <c r="V111" i="4"/>
  <c r="BS133" i="1"/>
  <c r="U111" i="4"/>
  <c r="T111" i="4"/>
  <c r="BQ133" i="1"/>
  <c r="S111" i="4"/>
  <c r="Y110" i="4"/>
  <c r="X110" i="4"/>
  <c r="W110" i="4"/>
  <c r="BT132" i="1"/>
  <c r="V110" i="4"/>
  <c r="BS132" i="1"/>
  <c r="U110" i="4"/>
  <c r="T110" i="4"/>
  <c r="BQ132" i="1"/>
  <c r="S110" i="4"/>
  <c r="Y109" i="4"/>
  <c r="X109" i="4"/>
  <c r="W109" i="4"/>
  <c r="BT131" i="1"/>
  <c r="V109" i="4"/>
  <c r="BS131" i="1"/>
  <c r="U109" i="4"/>
  <c r="T109" i="4"/>
  <c r="BQ131" i="1"/>
  <c r="S109" i="4"/>
  <c r="Y108" i="4"/>
  <c r="X108" i="4"/>
  <c r="W108" i="4"/>
  <c r="BT130" i="1"/>
  <c r="V108" i="4"/>
  <c r="BS130" i="1"/>
  <c r="U108" i="4"/>
  <c r="T108" i="4"/>
  <c r="BQ130" i="1"/>
  <c r="S108" i="4"/>
  <c r="Y107" i="4"/>
  <c r="X107" i="4"/>
  <c r="W107" i="4"/>
  <c r="BT129" i="1"/>
  <c r="V107" i="4"/>
  <c r="BS129" i="1"/>
  <c r="U107" i="4"/>
  <c r="T107" i="4"/>
  <c r="BQ129" i="1"/>
  <c r="S107" i="4"/>
  <c r="Y106" i="4"/>
  <c r="X106" i="4"/>
  <c r="W106" i="4"/>
  <c r="BT128" i="1"/>
  <c r="V106" i="4"/>
  <c r="BS128" i="1"/>
  <c r="U106" i="4"/>
  <c r="T106" i="4"/>
  <c r="BQ128" i="1"/>
  <c r="S106" i="4"/>
  <c r="Y105" i="4"/>
  <c r="X105" i="4"/>
  <c r="W105" i="4"/>
  <c r="BT127" i="1"/>
  <c r="V105" i="4"/>
  <c r="BS127" i="1"/>
  <c r="U105" i="4"/>
  <c r="T105" i="4"/>
  <c r="BQ127" i="1"/>
  <c r="S105" i="4"/>
  <c r="Y104" i="4"/>
  <c r="X104" i="4"/>
  <c r="W104" i="4"/>
  <c r="BT126" i="1"/>
  <c r="V104" i="4"/>
  <c r="BS126" i="1"/>
  <c r="U104" i="4"/>
  <c r="T104" i="4"/>
  <c r="BQ126" i="1"/>
  <c r="S104" i="4"/>
  <c r="Y103" i="4"/>
  <c r="X103" i="4"/>
  <c r="W103" i="4"/>
  <c r="BT125" i="1"/>
  <c r="V103" i="4"/>
  <c r="BS125" i="1"/>
  <c r="U103" i="4"/>
  <c r="T103" i="4"/>
  <c r="BQ125" i="1"/>
  <c r="S103" i="4"/>
  <c r="Y102" i="4"/>
  <c r="X102" i="4"/>
  <c r="W102" i="4"/>
  <c r="BT124" i="1"/>
  <c r="V102" i="4"/>
  <c r="BS124" i="1"/>
  <c r="U102" i="4"/>
  <c r="T102" i="4"/>
  <c r="BQ124" i="1"/>
  <c r="S102" i="4"/>
  <c r="Y101" i="4"/>
  <c r="X101" i="4"/>
  <c r="W101" i="4"/>
  <c r="BT123" i="1"/>
  <c r="V101" i="4"/>
  <c r="BS123" i="1"/>
  <c r="U101" i="4"/>
  <c r="T101" i="4"/>
  <c r="BQ123" i="1"/>
  <c r="S101" i="4"/>
  <c r="Y100" i="4"/>
  <c r="X100" i="4"/>
  <c r="W100" i="4"/>
  <c r="BT122" i="1"/>
  <c r="V100" i="4"/>
  <c r="BS122" i="1"/>
  <c r="U100" i="4"/>
  <c r="T100" i="4"/>
  <c r="BQ122" i="1"/>
  <c r="S100" i="4"/>
  <c r="Y99" i="4"/>
  <c r="X99" i="4"/>
  <c r="W99" i="4"/>
  <c r="BT121" i="1"/>
  <c r="V99" i="4"/>
  <c r="BS121" i="1"/>
  <c r="U99" i="4"/>
  <c r="T99" i="4"/>
  <c r="BQ121" i="1"/>
  <c r="S99" i="4"/>
  <c r="Y98" i="4"/>
  <c r="X98" i="4"/>
  <c r="W98" i="4"/>
  <c r="BT120" i="1"/>
  <c r="V98" i="4"/>
  <c r="BS120" i="1"/>
  <c r="U98" i="4"/>
  <c r="T98" i="4"/>
  <c r="BQ120" i="1"/>
  <c r="S98" i="4"/>
  <c r="Y97" i="4"/>
  <c r="X97" i="4"/>
  <c r="W97" i="4"/>
  <c r="BT119" i="1"/>
  <c r="V97" i="4"/>
  <c r="BS119" i="1"/>
  <c r="U97" i="4"/>
  <c r="T97" i="4"/>
  <c r="BQ119" i="1"/>
  <c r="S97" i="4"/>
  <c r="Y96" i="4"/>
  <c r="X96" i="4"/>
  <c r="W96" i="4"/>
  <c r="BT118" i="1"/>
  <c r="V96" i="4"/>
  <c r="BS118" i="1"/>
  <c r="U96" i="4"/>
  <c r="T96" i="4"/>
  <c r="BQ118" i="1"/>
  <c r="S96" i="4"/>
  <c r="Y95" i="4"/>
  <c r="X95" i="4"/>
  <c r="W95" i="4"/>
  <c r="BT117" i="1"/>
  <c r="V95" i="4"/>
  <c r="BS117" i="1"/>
  <c r="U95" i="4"/>
  <c r="T95" i="4"/>
  <c r="BQ117" i="1"/>
  <c r="S95" i="4"/>
  <c r="Y94" i="4"/>
  <c r="X94" i="4"/>
  <c r="W94" i="4"/>
  <c r="BT116" i="1"/>
  <c r="V94" i="4"/>
  <c r="BS116" i="1"/>
  <c r="U94" i="4"/>
  <c r="T94" i="4"/>
  <c r="BQ116" i="1"/>
  <c r="S94" i="4"/>
  <c r="Y93" i="4"/>
  <c r="X93" i="4"/>
  <c r="W93" i="4"/>
  <c r="BT115" i="1"/>
  <c r="V93" i="4"/>
  <c r="BS115" i="1"/>
  <c r="U93" i="4"/>
  <c r="T93" i="4"/>
  <c r="BQ115" i="1"/>
  <c r="S93" i="4"/>
  <c r="Y92" i="4"/>
  <c r="X92" i="4"/>
  <c r="W92" i="4"/>
  <c r="BT114" i="1"/>
  <c r="V92" i="4"/>
  <c r="BS114" i="1"/>
  <c r="U92" i="4"/>
  <c r="T92" i="4"/>
  <c r="BQ114" i="1"/>
  <c r="S92" i="4"/>
  <c r="Y91" i="4"/>
  <c r="X91" i="4"/>
  <c r="W91" i="4"/>
  <c r="BT113" i="1"/>
  <c r="V91" i="4"/>
  <c r="BS113" i="1"/>
  <c r="U91" i="4"/>
  <c r="T91" i="4"/>
  <c r="BQ113" i="1"/>
  <c r="S91" i="4"/>
  <c r="Y90" i="4"/>
  <c r="X90" i="4"/>
  <c r="W90" i="4"/>
  <c r="BT112" i="1"/>
  <c r="V90" i="4"/>
  <c r="BS112" i="1"/>
  <c r="U90" i="4"/>
  <c r="T90" i="4"/>
  <c r="BQ112" i="1"/>
  <c r="S90" i="4"/>
  <c r="Y89" i="4"/>
  <c r="X89" i="4"/>
  <c r="W89" i="4"/>
  <c r="BT111" i="1"/>
  <c r="V89" i="4"/>
  <c r="BS111" i="1"/>
  <c r="U89" i="4"/>
  <c r="T89" i="4"/>
  <c r="BQ111" i="1"/>
  <c r="S89" i="4"/>
  <c r="Y88" i="4"/>
  <c r="X88" i="4"/>
  <c r="W88" i="4"/>
  <c r="BT110" i="1"/>
  <c r="V88" i="4"/>
  <c r="BS110" i="1"/>
  <c r="U88" i="4"/>
  <c r="T88" i="4"/>
  <c r="BQ110" i="1"/>
  <c r="S88" i="4"/>
  <c r="Y87" i="4"/>
  <c r="X87" i="4"/>
  <c r="W87" i="4"/>
  <c r="BT109" i="1"/>
  <c r="V87" i="4"/>
  <c r="BS109" i="1"/>
  <c r="U87" i="4"/>
  <c r="T87" i="4"/>
  <c r="BQ109" i="1"/>
  <c r="S87" i="4"/>
  <c r="Y86" i="4"/>
  <c r="X86" i="4"/>
  <c r="W86" i="4"/>
  <c r="BT108" i="1"/>
  <c r="V86" i="4"/>
  <c r="BS108" i="1"/>
  <c r="U86" i="4"/>
  <c r="T86" i="4"/>
  <c r="BQ108" i="1"/>
  <c r="S86" i="4"/>
  <c r="Y85" i="4"/>
  <c r="X85" i="4"/>
  <c r="W85" i="4"/>
  <c r="BT107" i="1"/>
  <c r="V85" i="4"/>
  <c r="BS107" i="1"/>
  <c r="U85" i="4"/>
  <c r="T85" i="4"/>
  <c r="BQ107" i="1"/>
  <c r="S85" i="4"/>
  <c r="Y84" i="4"/>
  <c r="X84" i="4"/>
  <c r="W84" i="4"/>
  <c r="BT106" i="1"/>
  <c r="V84" i="4"/>
  <c r="BS106" i="1"/>
  <c r="U84" i="4"/>
  <c r="T84" i="4"/>
  <c r="BQ106" i="1"/>
  <c r="S84" i="4"/>
  <c r="Y83" i="4"/>
  <c r="X83" i="4"/>
  <c r="W83" i="4"/>
  <c r="BT105" i="1"/>
  <c r="V83" i="4"/>
  <c r="BS105" i="1"/>
  <c r="U83" i="4"/>
  <c r="T83" i="4"/>
  <c r="BQ105" i="1"/>
  <c r="S83" i="4"/>
  <c r="Y82" i="4"/>
  <c r="X82" i="4"/>
  <c r="W82" i="4"/>
  <c r="BT104" i="1"/>
  <c r="V82" i="4"/>
  <c r="BS104" i="1"/>
  <c r="U82" i="4"/>
  <c r="T82" i="4"/>
  <c r="BQ104" i="1"/>
  <c r="S82" i="4"/>
  <c r="Y81" i="4"/>
  <c r="X81" i="4"/>
  <c r="W81" i="4"/>
  <c r="BT103" i="1"/>
  <c r="V81" i="4"/>
  <c r="BS103" i="1"/>
  <c r="U81" i="4"/>
  <c r="T81" i="4"/>
  <c r="BQ103" i="1"/>
  <c r="S81" i="4"/>
  <c r="Y80" i="4"/>
  <c r="X80" i="4"/>
  <c r="W80" i="4"/>
  <c r="BT102" i="1"/>
  <c r="V80" i="4"/>
  <c r="BS102" i="1"/>
  <c r="U80" i="4"/>
  <c r="T80" i="4"/>
  <c r="BQ102" i="1"/>
  <c r="S80" i="4"/>
  <c r="Y79" i="4"/>
  <c r="X79" i="4"/>
  <c r="W79" i="4"/>
  <c r="BT101" i="1"/>
  <c r="V79" i="4"/>
  <c r="BS101" i="1"/>
  <c r="U79" i="4"/>
  <c r="T79" i="4"/>
  <c r="BQ101" i="1"/>
  <c r="S79" i="4"/>
  <c r="Y78" i="4"/>
  <c r="X78" i="4"/>
  <c r="W78" i="4"/>
  <c r="BT100" i="1"/>
  <c r="V78" i="4"/>
  <c r="BS100" i="1"/>
  <c r="U78" i="4"/>
  <c r="T78" i="4"/>
  <c r="BQ100" i="1"/>
  <c r="S78" i="4"/>
  <c r="Y77" i="4"/>
  <c r="X77" i="4"/>
  <c r="W77" i="4"/>
  <c r="BT99" i="1"/>
  <c r="V77" i="4"/>
  <c r="BS99" i="1"/>
  <c r="U77" i="4"/>
  <c r="T77" i="4"/>
  <c r="BQ99" i="1"/>
  <c r="S77" i="4"/>
  <c r="Y76" i="4"/>
  <c r="X76" i="4"/>
  <c r="W76" i="4"/>
  <c r="BT98" i="1"/>
  <c r="V76" i="4"/>
  <c r="BS98" i="1"/>
  <c r="U76" i="4"/>
  <c r="T76" i="4"/>
  <c r="BQ98" i="1"/>
  <c r="S76" i="4"/>
  <c r="Y75" i="4"/>
  <c r="X75" i="4"/>
  <c r="W75" i="4"/>
  <c r="BT97" i="1"/>
  <c r="V75" i="4"/>
  <c r="BS97" i="1"/>
  <c r="U75" i="4"/>
  <c r="T75" i="4"/>
  <c r="BQ97" i="1"/>
  <c r="S75" i="4"/>
  <c r="Y74" i="4"/>
  <c r="X74" i="4"/>
  <c r="W74" i="4"/>
  <c r="BT96" i="1"/>
  <c r="V74" i="4"/>
  <c r="BS96" i="1"/>
  <c r="U74" i="4"/>
  <c r="T74" i="4"/>
  <c r="BQ96" i="1"/>
  <c r="S74" i="4"/>
  <c r="Y73" i="4"/>
  <c r="X73" i="4"/>
  <c r="W73" i="4"/>
  <c r="BT95" i="1"/>
  <c r="V73" i="4"/>
  <c r="BS95" i="1"/>
  <c r="U73" i="4"/>
  <c r="T73" i="4"/>
  <c r="BQ95" i="1"/>
  <c r="S73" i="4"/>
  <c r="Y72" i="4"/>
  <c r="X72" i="4"/>
  <c r="W72" i="4"/>
  <c r="BT94" i="1"/>
  <c r="V72" i="4"/>
  <c r="BS94" i="1"/>
  <c r="U72" i="4"/>
  <c r="T72" i="4"/>
  <c r="BQ94" i="1"/>
  <c r="S72" i="4"/>
  <c r="Y71" i="4"/>
  <c r="X71" i="4"/>
  <c r="W71" i="4"/>
  <c r="BT93" i="1"/>
  <c r="V71" i="4"/>
  <c r="BS93" i="1"/>
  <c r="U71" i="4"/>
  <c r="T71" i="4"/>
  <c r="BQ93" i="1"/>
  <c r="S71" i="4"/>
  <c r="Y70" i="4"/>
  <c r="X70" i="4"/>
  <c r="W70" i="4"/>
  <c r="BT92" i="1"/>
  <c r="V70" i="4"/>
  <c r="BS92" i="1"/>
  <c r="U70" i="4"/>
  <c r="T70" i="4"/>
  <c r="BQ92" i="1"/>
  <c r="S70" i="4"/>
  <c r="Y69" i="4"/>
  <c r="X69" i="4"/>
  <c r="W69" i="4"/>
  <c r="BT91" i="1"/>
  <c r="V69" i="4"/>
  <c r="BS91" i="1"/>
  <c r="U69" i="4"/>
  <c r="T69" i="4"/>
  <c r="BQ91" i="1"/>
  <c r="S69" i="4"/>
  <c r="Y68" i="4"/>
  <c r="X68" i="4"/>
  <c r="W68" i="4"/>
  <c r="BT90" i="1"/>
  <c r="V68" i="4"/>
  <c r="BS90" i="1"/>
  <c r="U68" i="4"/>
  <c r="T68" i="4"/>
  <c r="BQ90" i="1"/>
  <c r="S68" i="4"/>
  <c r="Y67" i="4"/>
  <c r="X67" i="4"/>
  <c r="W67" i="4"/>
  <c r="BT89" i="1"/>
  <c r="V67" i="4"/>
  <c r="BS89" i="1"/>
  <c r="U67" i="4"/>
  <c r="T67" i="4"/>
  <c r="BQ89" i="1"/>
  <c r="S67" i="4"/>
  <c r="Y66" i="4"/>
  <c r="X66" i="4"/>
  <c r="W66" i="4"/>
  <c r="BT88" i="1"/>
  <c r="V66" i="4"/>
  <c r="BS88" i="1"/>
  <c r="U66" i="4"/>
  <c r="T66" i="4"/>
  <c r="BQ88" i="1"/>
  <c r="S66" i="4"/>
  <c r="Y65" i="4"/>
  <c r="X65" i="4"/>
  <c r="W65" i="4"/>
  <c r="BT87" i="1"/>
  <c r="V65" i="4"/>
  <c r="BS87" i="1"/>
  <c r="U65" i="4"/>
  <c r="T65" i="4"/>
  <c r="BQ87" i="1"/>
  <c r="S65" i="4"/>
  <c r="Y64" i="4"/>
  <c r="X64" i="4"/>
  <c r="W64" i="4"/>
  <c r="BT86" i="1"/>
  <c r="V64" i="4"/>
  <c r="BS86" i="1"/>
  <c r="U64" i="4"/>
  <c r="T64" i="4"/>
  <c r="BQ86" i="1"/>
  <c r="S64" i="4"/>
  <c r="Y63" i="4"/>
  <c r="X63" i="4"/>
  <c r="W63" i="4"/>
  <c r="BT85" i="1"/>
  <c r="V63" i="4"/>
  <c r="BS85" i="1"/>
  <c r="U63" i="4"/>
  <c r="T63" i="4"/>
  <c r="BQ85" i="1"/>
  <c r="S63" i="4"/>
  <c r="Y62" i="4"/>
  <c r="X62" i="4"/>
  <c r="W62" i="4"/>
  <c r="BT84" i="1"/>
  <c r="V62" i="4"/>
  <c r="BS84" i="1"/>
  <c r="U62" i="4"/>
  <c r="T62" i="4"/>
  <c r="BQ84" i="1"/>
  <c r="S62" i="4"/>
  <c r="Y61" i="4"/>
  <c r="X61" i="4"/>
  <c r="W61" i="4"/>
  <c r="BT83" i="1"/>
  <c r="V61" i="4"/>
  <c r="BS83" i="1"/>
  <c r="U61" i="4"/>
  <c r="T61" i="4"/>
  <c r="BQ83" i="1"/>
  <c r="S61" i="4"/>
  <c r="Y60" i="4"/>
  <c r="X60" i="4"/>
  <c r="W60" i="4"/>
  <c r="BT82" i="1"/>
  <c r="V60" i="4"/>
  <c r="BS82" i="1"/>
  <c r="U60" i="4"/>
  <c r="T60" i="4"/>
  <c r="BQ82" i="1"/>
  <c r="S60" i="4"/>
  <c r="Y59" i="4"/>
  <c r="X59" i="4"/>
  <c r="W59" i="4"/>
  <c r="BT81" i="1"/>
  <c r="V59" i="4"/>
  <c r="BS81" i="1"/>
  <c r="U59" i="4"/>
  <c r="T59" i="4"/>
  <c r="BQ81" i="1"/>
  <c r="S59" i="4"/>
  <c r="Y58" i="4"/>
  <c r="X58" i="4"/>
  <c r="W58" i="4"/>
  <c r="BT80" i="1"/>
  <c r="V58" i="4"/>
  <c r="BS80" i="1"/>
  <c r="U58" i="4"/>
  <c r="T58" i="4"/>
  <c r="BQ80" i="1"/>
  <c r="S58" i="4"/>
  <c r="Y57" i="4"/>
  <c r="X57" i="4"/>
  <c r="W57" i="4"/>
  <c r="BT79" i="1"/>
  <c r="V57" i="4"/>
  <c r="BS79" i="1"/>
  <c r="U57" i="4"/>
  <c r="T57" i="4"/>
  <c r="BQ79" i="1"/>
  <c r="S57" i="4"/>
  <c r="Y56" i="4"/>
  <c r="X56" i="4"/>
  <c r="W56" i="4"/>
  <c r="BT78" i="1"/>
  <c r="V56" i="4"/>
  <c r="BS78" i="1"/>
  <c r="U56" i="4"/>
  <c r="T56" i="4"/>
  <c r="BQ78" i="1"/>
  <c r="S56" i="4"/>
  <c r="Y55" i="4"/>
  <c r="X55" i="4"/>
  <c r="W55" i="4"/>
  <c r="BT77" i="1"/>
  <c r="V55" i="4"/>
  <c r="BS77" i="1"/>
  <c r="U55" i="4"/>
  <c r="T55" i="4"/>
  <c r="BQ77" i="1"/>
  <c r="S55" i="4"/>
  <c r="Y54" i="4"/>
  <c r="X54" i="4"/>
  <c r="W54" i="4"/>
  <c r="BT76" i="1"/>
  <c r="V54" i="4"/>
  <c r="BS76" i="1"/>
  <c r="U54" i="4"/>
  <c r="T54" i="4"/>
  <c r="BQ76" i="1"/>
  <c r="S54" i="4"/>
  <c r="Y53" i="4"/>
  <c r="X53" i="4"/>
  <c r="W53" i="4"/>
  <c r="BT75" i="1"/>
  <c r="V53" i="4"/>
  <c r="BS75" i="1"/>
  <c r="U53" i="4"/>
  <c r="T53" i="4"/>
  <c r="BQ75" i="1"/>
  <c r="S53" i="4"/>
  <c r="Y52" i="4"/>
  <c r="X52" i="4"/>
  <c r="W52" i="4"/>
  <c r="BT74" i="1"/>
  <c r="V52" i="4"/>
  <c r="BS74" i="1"/>
  <c r="U52" i="4"/>
  <c r="T52" i="4"/>
  <c r="BQ74" i="1"/>
  <c r="S52" i="4"/>
  <c r="Y51" i="4"/>
  <c r="X51" i="4"/>
  <c r="W51" i="4"/>
  <c r="BT73" i="1"/>
  <c r="V51" i="4"/>
  <c r="BS73" i="1"/>
  <c r="U51" i="4"/>
  <c r="T51" i="4"/>
  <c r="BQ73" i="1"/>
  <c r="S51" i="4"/>
  <c r="Y50" i="4"/>
  <c r="X50" i="4"/>
  <c r="W50" i="4"/>
  <c r="BT72" i="1"/>
  <c r="V50" i="4"/>
  <c r="BS72" i="1"/>
  <c r="U50" i="4"/>
  <c r="T50" i="4"/>
  <c r="BQ72" i="1"/>
  <c r="S50" i="4"/>
  <c r="Y49" i="4"/>
  <c r="X49" i="4"/>
  <c r="W49" i="4"/>
  <c r="BT71" i="1"/>
  <c r="V49" i="4"/>
  <c r="BS71" i="1"/>
  <c r="U49" i="4"/>
  <c r="T49" i="4"/>
  <c r="BQ71" i="1"/>
  <c r="S49" i="4"/>
  <c r="Y48" i="4"/>
  <c r="X48" i="4"/>
  <c r="W48" i="4"/>
  <c r="BT70" i="1"/>
  <c r="V48" i="4"/>
  <c r="BS70" i="1"/>
  <c r="U48" i="4"/>
  <c r="T48" i="4"/>
  <c r="BQ70" i="1"/>
  <c r="S48" i="4"/>
  <c r="Y47" i="4"/>
  <c r="X47" i="4"/>
  <c r="W47" i="4"/>
  <c r="BT69" i="1"/>
  <c r="V47" i="4"/>
  <c r="BS69" i="1"/>
  <c r="U47" i="4"/>
  <c r="T47" i="4"/>
  <c r="BQ69" i="1"/>
  <c r="S47" i="4"/>
  <c r="Y46" i="4"/>
  <c r="X46" i="4"/>
  <c r="W46" i="4"/>
  <c r="BT68" i="1"/>
  <c r="V46" i="4"/>
  <c r="BS68" i="1"/>
  <c r="U46" i="4"/>
  <c r="T46" i="4"/>
  <c r="BQ68" i="1"/>
  <c r="S46" i="4"/>
  <c r="Y45" i="4"/>
  <c r="X45" i="4"/>
  <c r="W45" i="4"/>
  <c r="BT67" i="1"/>
  <c r="V45" i="4"/>
  <c r="BS67" i="1"/>
  <c r="U45" i="4"/>
  <c r="T45" i="4"/>
  <c r="BQ67" i="1"/>
  <c r="S45" i="4"/>
  <c r="Y44" i="4"/>
  <c r="X44" i="4"/>
  <c r="W44" i="4"/>
  <c r="BT66" i="1"/>
  <c r="V44" i="4"/>
  <c r="BS66" i="1"/>
  <c r="U44" i="4"/>
  <c r="T44" i="4"/>
  <c r="BQ66" i="1"/>
  <c r="S44" i="4"/>
  <c r="Y43" i="4"/>
  <c r="X43" i="4"/>
  <c r="W43" i="4"/>
  <c r="BT65" i="1"/>
  <c r="V43" i="4"/>
  <c r="BS65" i="1"/>
  <c r="U43" i="4"/>
  <c r="T43" i="4"/>
  <c r="BQ65" i="1"/>
  <c r="S43" i="4"/>
  <c r="Y42" i="4"/>
  <c r="X42" i="4"/>
  <c r="W42" i="4"/>
  <c r="BT64" i="1"/>
  <c r="V42" i="4"/>
  <c r="BS64" i="1"/>
  <c r="U42" i="4"/>
  <c r="T42" i="4"/>
  <c r="BQ64" i="1"/>
  <c r="S42" i="4"/>
  <c r="Y41" i="4"/>
  <c r="X41" i="4"/>
  <c r="W41" i="4"/>
  <c r="BT63" i="1"/>
  <c r="V41" i="4"/>
  <c r="BS63" i="1"/>
  <c r="U41" i="4"/>
  <c r="T41" i="4"/>
  <c r="BQ63" i="1"/>
  <c r="S41" i="4"/>
  <c r="Y40" i="4"/>
  <c r="X40" i="4"/>
  <c r="W40" i="4"/>
  <c r="BT62" i="1"/>
  <c r="V40" i="4"/>
  <c r="BS62" i="1"/>
  <c r="U40" i="4"/>
  <c r="T40" i="4"/>
  <c r="BQ62" i="1"/>
  <c r="S40" i="4"/>
  <c r="Y39" i="4"/>
  <c r="X39" i="4"/>
  <c r="W39" i="4"/>
  <c r="BT61" i="1"/>
  <c r="V39" i="4"/>
  <c r="BS61" i="1"/>
  <c r="U39" i="4"/>
  <c r="T39" i="4"/>
  <c r="BQ61" i="1"/>
  <c r="S39" i="4"/>
  <c r="Y38" i="4"/>
  <c r="X38" i="4"/>
  <c r="W38" i="4"/>
  <c r="BT60" i="1"/>
  <c r="V38" i="4"/>
  <c r="BS60" i="1"/>
  <c r="U38" i="4"/>
  <c r="T38" i="4"/>
  <c r="BQ60" i="1"/>
  <c r="S38" i="4"/>
  <c r="Y37" i="4"/>
  <c r="X37" i="4"/>
  <c r="W37" i="4"/>
  <c r="BT59" i="1"/>
  <c r="V37" i="4"/>
  <c r="BS59" i="1"/>
  <c r="U37" i="4"/>
  <c r="T37" i="4"/>
  <c r="BQ59" i="1"/>
  <c r="S37" i="4"/>
  <c r="Y36" i="4"/>
  <c r="X36" i="4"/>
  <c r="W36" i="4"/>
  <c r="BT58" i="1"/>
  <c r="V36" i="4"/>
  <c r="BS58" i="1"/>
  <c r="U36" i="4"/>
  <c r="T36" i="4"/>
  <c r="BQ58" i="1"/>
  <c r="S36" i="4"/>
  <c r="Y35" i="4"/>
  <c r="X35" i="4"/>
  <c r="W35" i="4"/>
  <c r="BT57" i="1"/>
  <c r="V35" i="4"/>
  <c r="BS57" i="1"/>
  <c r="U35" i="4"/>
  <c r="T35" i="4"/>
  <c r="BQ57" i="1"/>
  <c r="S35" i="4"/>
  <c r="Y34" i="4"/>
  <c r="X34" i="4"/>
  <c r="W34" i="4"/>
  <c r="BT56" i="1"/>
  <c r="V34" i="4"/>
  <c r="BS56" i="1"/>
  <c r="U34" i="4"/>
  <c r="T34" i="4"/>
  <c r="BQ56" i="1"/>
  <c r="S34" i="4"/>
  <c r="Y33" i="4"/>
  <c r="X33" i="4"/>
  <c r="W33" i="4"/>
  <c r="BT55" i="1"/>
  <c r="V33" i="4"/>
  <c r="BS55" i="1"/>
  <c r="U33" i="4"/>
  <c r="T33" i="4"/>
  <c r="BQ55" i="1"/>
  <c r="S33" i="4"/>
  <c r="Y32" i="4"/>
  <c r="X32" i="4"/>
  <c r="W32" i="4"/>
  <c r="BT54" i="1"/>
  <c r="V32" i="4"/>
  <c r="BS54" i="1"/>
  <c r="U32" i="4"/>
  <c r="T32" i="4"/>
  <c r="BQ54" i="1"/>
  <c r="S32" i="4"/>
  <c r="Y31" i="4"/>
  <c r="X31" i="4"/>
  <c r="W31" i="4"/>
  <c r="BT53" i="1"/>
  <c r="V31" i="4"/>
  <c r="BS53" i="1"/>
  <c r="U31" i="4"/>
  <c r="T31" i="4"/>
  <c r="BQ53" i="1"/>
  <c r="S31" i="4"/>
  <c r="Y30" i="4"/>
  <c r="X30" i="4"/>
  <c r="W30" i="4"/>
  <c r="BT52" i="1"/>
  <c r="V30" i="4"/>
  <c r="BS52" i="1"/>
  <c r="U30" i="4"/>
  <c r="T30" i="4"/>
  <c r="BQ52" i="1"/>
  <c r="S30" i="4"/>
  <c r="Y29" i="4"/>
  <c r="X29" i="4"/>
  <c r="W29" i="4"/>
  <c r="BT51" i="1"/>
  <c r="V29" i="4"/>
  <c r="BS51" i="1"/>
  <c r="U29" i="4"/>
  <c r="T29" i="4"/>
  <c r="BQ51" i="1"/>
  <c r="S29" i="4"/>
  <c r="Y28" i="4"/>
  <c r="X28" i="4"/>
  <c r="W28" i="4"/>
  <c r="BT50" i="1"/>
  <c r="V28" i="4"/>
  <c r="BS50" i="1"/>
  <c r="U28" i="4"/>
  <c r="T28" i="4"/>
  <c r="BQ50" i="1"/>
  <c r="S28" i="4"/>
  <c r="Y27" i="4"/>
  <c r="X27" i="4"/>
  <c r="W27" i="4"/>
  <c r="BT49" i="1"/>
  <c r="V27" i="4"/>
  <c r="BS49" i="1"/>
  <c r="U27" i="4"/>
  <c r="T27" i="4"/>
  <c r="BQ49" i="1"/>
  <c r="S27" i="4"/>
  <c r="Y26" i="4"/>
  <c r="X26" i="4"/>
  <c r="W26" i="4"/>
  <c r="BT48" i="1"/>
  <c r="V26" i="4"/>
  <c r="BS48" i="1"/>
  <c r="U26" i="4"/>
  <c r="T26" i="4"/>
  <c r="BQ48" i="1"/>
  <c r="S26" i="4"/>
  <c r="Y25" i="4"/>
  <c r="X25" i="4"/>
  <c r="W25" i="4"/>
  <c r="BT47" i="1"/>
  <c r="V25" i="4"/>
  <c r="BS47" i="1"/>
  <c r="U25" i="4"/>
  <c r="T25" i="4"/>
  <c r="BQ47" i="1"/>
  <c r="S25" i="4"/>
  <c r="Y24" i="4"/>
  <c r="X24" i="4"/>
  <c r="W24" i="4"/>
  <c r="BT46" i="1"/>
  <c r="V24" i="4"/>
  <c r="BS46" i="1"/>
  <c r="U24" i="4"/>
  <c r="T24" i="4"/>
  <c r="BQ46" i="1"/>
  <c r="S24" i="4"/>
  <c r="Y23" i="4"/>
  <c r="X23" i="4"/>
  <c r="W23" i="4"/>
  <c r="BT45" i="1"/>
  <c r="V23" i="4"/>
  <c r="BS45" i="1"/>
  <c r="U23" i="4"/>
  <c r="T23" i="4"/>
  <c r="BQ45" i="1"/>
  <c r="S23" i="4"/>
  <c r="Y22" i="4"/>
  <c r="X22" i="4"/>
  <c r="W22" i="4"/>
  <c r="BT44" i="1"/>
  <c r="V22" i="4"/>
  <c r="BS44" i="1"/>
  <c r="U22" i="4"/>
  <c r="T22" i="4"/>
  <c r="BQ44" i="1"/>
  <c r="S22" i="4"/>
  <c r="Y21" i="4"/>
  <c r="X21" i="4"/>
  <c r="W21" i="4"/>
  <c r="BT43" i="1"/>
  <c r="V21" i="4"/>
  <c r="BS43" i="1"/>
  <c r="U21" i="4"/>
  <c r="T21" i="4"/>
  <c r="BQ43" i="1"/>
  <c r="S21" i="4"/>
  <c r="Y20" i="4"/>
  <c r="X20" i="4"/>
  <c r="W20" i="4"/>
  <c r="BT42" i="1"/>
  <c r="V20" i="4"/>
  <c r="BS42" i="1"/>
  <c r="U20" i="4"/>
  <c r="T20" i="4"/>
  <c r="BQ42" i="1"/>
  <c r="S20" i="4"/>
  <c r="Y19" i="4"/>
  <c r="X19" i="4"/>
  <c r="W19" i="4"/>
  <c r="BT41" i="1"/>
  <c r="V19" i="4"/>
  <c r="BS41" i="1"/>
  <c r="U19" i="4"/>
  <c r="T19" i="4"/>
  <c r="BQ41" i="1"/>
  <c r="S19" i="4"/>
  <c r="Y18" i="4"/>
  <c r="X18" i="4"/>
  <c r="W18" i="4"/>
  <c r="BT40" i="1"/>
  <c r="V18" i="4"/>
  <c r="BS40" i="1"/>
  <c r="U18" i="4"/>
  <c r="T18" i="4"/>
  <c r="BQ40" i="1"/>
  <c r="S18" i="4"/>
  <c r="Y17" i="4"/>
  <c r="X17" i="4"/>
  <c r="W17" i="4"/>
  <c r="BT39" i="1"/>
  <c r="V17" i="4"/>
  <c r="BS39" i="1"/>
  <c r="U17" i="4"/>
  <c r="T17" i="4"/>
  <c r="BQ39" i="1"/>
  <c r="S17" i="4"/>
  <c r="Y16" i="4"/>
  <c r="X16" i="4"/>
  <c r="W16" i="4"/>
  <c r="BT38" i="1"/>
  <c r="V16" i="4"/>
  <c r="BS38" i="1"/>
  <c r="U16" i="4"/>
  <c r="T16" i="4"/>
  <c r="BQ38" i="1"/>
  <c r="S16" i="4"/>
  <c r="Y15" i="4"/>
  <c r="X15" i="4"/>
  <c r="W15" i="4"/>
  <c r="BT37" i="1"/>
  <c r="V15" i="4"/>
  <c r="BS37" i="1"/>
  <c r="U15" i="4"/>
  <c r="T15" i="4"/>
  <c r="BQ37" i="1"/>
  <c r="S15" i="4"/>
  <c r="Y14" i="4"/>
  <c r="X14" i="4"/>
  <c r="W14" i="4"/>
  <c r="BT36" i="1"/>
  <c r="V14" i="4"/>
  <c r="BS36" i="1"/>
  <c r="U14" i="4"/>
  <c r="T14" i="4"/>
  <c r="BQ36" i="1"/>
  <c r="S14" i="4"/>
  <c r="Y13" i="4"/>
  <c r="X13" i="4"/>
  <c r="W13" i="4"/>
  <c r="BT35" i="1"/>
  <c r="V13" i="4"/>
  <c r="BS35" i="1"/>
  <c r="U13" i="4"/>
  <c r="T13" i="4"/>
  <c r="BQ35" i="1"/>
  <c r="S13" i="4"/>
  <c r="Y12" i="4"/>
  <c r="X12" i="4"/>
  <c r="W12" i="4"/>
  <c r="BT34" i="1"/>
  <c r="V12" i="4"/>
  <c r="BS34" i="1"/>
  <c r="U12" i="4"/>
  <c r="T12" i="4"/>
  <c r="BQ34" i="1"/>
  <c r="S12" i="4"/>
  <c r="W11" i="4"/>
  <c r="W10" i="4"/>
  <c r="W9" i="4"/>
  <c r="W8" i="4"/>
  <c r="W7" i="4"/>
  <c r="W6" i="4"/>
  <c r="W5" i="4"/>
  <c r="W4" i="4"/>
  <c r="W3" i="4"/>
  <c r="W2" i="4"/>
  <c r="R1" i="4"/>
  <c r="DM13" i="1"/>
  <c r="C31" i="2"/>
  <c r="CW13" i="1"/>
  <c r="DE13" i="1"/>
  <c r="DN13" i="1"/>
  <c r="CU13" i="1"/>
  <c r="DC13" i="1"/>
  <c r="DL13" i="1"/>
  <c r="CT13" i="1"/>
  <c r="DB13" i="1"/>
  <c r="DK13" i="1"/>
  <c r="CS13" i="1"/>
  <c r="DA13" i="1"/>
  <c r="DJ13" i="1"/>
  <c r="CQ13" i="1"/>
  <c r="CY13" i="1"/>
  <c r="DH13" i="1"/>
  <c r="CR13" i="1"/>
  <c r="CZ13" i="1"/>
  <c r="DI13" i="1"/>
  <c r="BO323" i="1"/>
  <c r="BO322" i="1"/>
  <c r="BO321" i="1"/>
  <c r="BO320" i="1"/>
  <c r="BO319" i="1"/>
  <c r="BO318" i="1"/>
  <c r="BO317" i="1"/>
  <c r="BO316" i="1"/>
  <c r="BO315" i="1"/>
  <c r="BO314" i="1"/>
  <c r="BO313" i="1"/>
  <c r="BO312" i="1"/>
  <c r="BO311" i="1"/>
  <c r="BO310" i="1"/>
  <c r="BO309" i="1"/>
  <c r="BO308" i="1"/>
  <c r="BO307" i="1"/>
  <c r="BO306" i="1"/>
  <c r="BO305" i="1"/>
  <c r="BO304" i="1"/>
  <c r="BO303" i="1"/>
  <c r="BO302" i="1"/>
  <c r="BO301" i="1"/>
  <c r="BO300" i="1"/>
  <c r="BO299" i="1"/>
  <c r="BO298" i="1"/>
  <c r="BO297" i="1"/>
  <c r="BO296" i="1"/>
  <c r="BO295" i="1"/>
  <c r="BO294" i="1"/>
  <c r="BO293" i="1"/>
  <c r="BO292" i="1"/>
  <c r="BO291" i="1"/>
  <c r="BO290" i="1"/>
  <c r="BO289" i="1"/>
  <c r="BO288" i="1"/>
  <c r="BO287" i="1"/>
  <c r="BO286" i="1"/>
  <c r="BO285" i="1"/>
  <c r="BO284" i="1"/>
  <c r="BO283" i="1"/>
  <c r="BO282" i="1"/>
  <c r="BO281" i="1"/>
  <c r="BO280" i="1"/>
  <c r="BO279" i="1"/>
  <c r="BO278" i="1"/>
  <c r="BO277" i="1"/>
  <c r="BO276" i="1"/>
  <c r="BO275" i="1"/>
  <c r="BO274" i="1"/>
  <c r="BO273" i="1"/>
  <c r="BO272" i="1"/>
  <c r="BO271" i="1"/>
  <c r="BO270" i="1"/>
  <c r="BO269" i="1"/>
  <c r="BO268" i="1"/>
  <c r="BO267" i="1"/>
  <c r="BO266" i="1"/>
  <c r="BO265" i="1"/>
  <c r="BO264" i="1"/>
  <c r="BO263" i="1"/>
  <c r="BO262" i="1"/>
  <c r="BO261" i="1"/>
  <c r="BO260" i="1"/>
  <c r="BO259" i="1"/>
  <c r="BO258" i="1"/>
  <c r="BO257" i="1"/>
  <c r="BO256" i="1"/>
  <c r="BO255" i="1"/>
  <c r="BO254" i="1"/>
  <c r="BO253" i="1"/>
  <c r="BO252" i="1"/>
  <c r="BO251" i="1"/>
  <c r="BO250" i="1"/>
  <c r="BO249" i="1"/>
  <c r="BO248" i="1"/>
  <c r="BO247" i="1"/>
  <c r="BO246" i="1"/>
  <c r="BO245" i="1"/>
  <c r="BO244" i="1"/>
  <c r="BO243" i="1"/>
  <c r="BO242" i="1"/>
  <c r="BO241" i="1"/>
  <c r="BO240" i="1"/>
  <c r="BO239" i="1"/>
  <c r="BO238" i="1"/>
  <c r="BO237" i="1"/>
  <c r="BO236" i="1"/>
  <c r="BO235" i="1"/>
  <c r="BO234" i="1"/>
  <c r="BO233" i="1"/>
  <c r="BO232" i="1"/>
  <c r="BO231" i="1"/>
  <c r="BO230" i="1"/>
  <c r="BO229" i="1"/>
  <c r="BO228" i="1"/>
  <c r="BO227" i="1"/>
  <c r="BO226" i="1"/>
  <c r="BO225" i="1"/>
  <c r="BO224" i="1"/>
  <c r="BO223" i="1"/>
  <c r="BO222" i="1"/>
  <c r="BO221" i="1"/>
  <c r="BO220" i="1"/>
  <c r="BO219" i="1"/>
  <c r="BO218" i="1"/>
  <c r="BO217" i="1"/>
  <c r="BO216" i="1"/>
  <c r="BO215" i="1"/>
  <c r="BO214" i="1"/>
  <c r="BO213" i="1"/>
  <c r="BO212" i="1"/>
  <c r="BO211" i="1"/>
  <c r="BO210" i="1"/>
  <c r="BO209" i="1"/>
  <c r="BO208" i="1"/>
  <c r="BO207" i="1"/>
  <c r="BO206" i="1"/>
  <c r="BO205" i="1"/>
  <c r="BO204" i="1"/>
  <c r="BO203" i="1"/>
  <c r="BO202" i="1"/>
  <c r="BO201" i="1"/>
  <c r="BO200" i="1"/>
  <c r="BO199" i="1"/>
  <c r="BO198" i="1"/>
  <c r="BO197" i="1"/>
  <c r="BO196" i="1"/>
  <c r="BO195" i="1"/>
  <c r="BO194" i="1"/>
  <c r="BO193" i="1"/>
  <c r="BO192" i="1"/>
  <c r="BO191" i="1"/>
  <c r="BO190" i="1"/>
  <c r="BO189" i="1"/>
  <c r="BO188" i="1"/>
  <c r="BO187" i="1"/>
  <c r="BO186" i="1"/>
  <c r="BO185" i="1"/>
  <c r="BO184" i="1"/>
  <c r="BO183" i="1"/>
  <c r="BO182" i="1"/>
  <c r="BO181" i="1"/>
  <c r="BO180" i="1"/>
  <c r="BO179" i="1"/>
  <c r="BO178" i="1"/>
  <c r="BO177" i="1"/>
  <c r="BO176" i="1"/>
  <c r="BO175" i="1"/>
  <c r="BO174" i="1"/>
  <c r="BO173" i="1"/>
  <c r="BO172" i="1"/>
  <c r="BO171" i="1"/>
  <c r="BO170" i="1"/>
  <c r="BO169" i="1"/>
  <c r="BO168" i="1"/>
  <c r="BO167" i="1"/>
  <c r="BO166" i="1"/>
  <c r="BO165" i="1"/>
  <c r="BO164" i="1"/>
  <c r="BO163" i="1"/>
  <c r="BO162" i="1"/>
  <c r="BO161" i="1"/>
  <c r="BO160" i="1"/>
  <c r="BO159" i="1"/>
  <c r="BO158" i="1"/>
  <c r="BO157" i="1"/>
  <c r="BO156" i="1"/>
  <c r="BO155" i="1"/>
  <c r="BO154" i="1"/>
  <c r="BO153" i="1"/>
  <c r="BO152" i="1"/>
  <c r="BO151" i="1"/>
  <c r="BO150" i="1"/>
  <c r="BO149" i="1"/>
  <c r="BO148" i="1"/>
  <c r="BO147" i="1"/>
  <c r="BO146" i="1"/>
  <c r="BO145" i="1"/>
  <c r="BO144" i="1"/>
  <c r="BO143" i="1"/>
  <c r="BO142" i="1"/>
  <c r="BO141" i="1"/>
  <c r="BO140" i="1"/>
  <c r="BO139" i="1"/>
  <c r="BO138" i="1"/>
  <c r="BO137" i="1"/>
  <c r="BO136" i="1"/>
  <c r="BO135" i="1"/>
  <c r="BO134" i="1"/>
  <c r="BO133" i="1"/>
  <c r="BO132" i="1"/>
  <c r="BO131" i="1"/>
  <c r="BO130" i="1"/>
  <c r="BO129" i="1"/>
  <c r="BO128" i="1"/>
  <c r="BO127" i="1"/>
  <c r="BO126" i="1"/>
  <c r="BO125" i="1"/>
  <c r="BO124" i="1"/>
  <c r="BO123" i="1"/>
  <c r="BO122" i="1"/>
  <c r="BO121" i="1"/>
  <c r="BO120" i="1"/>
  <c r="BO119" i="1"/>
  <c r="BO118" i="1"/>
  <c r="BO117" i="1"/>
  <c r="BO116" i="1"/>
  <c r="BO115" i="1"/>
  <c r="BO114" i="1"/>
  <c r="BO113" i="1"/>
  <c r="BO112" i="1"/>
  <c r="BO111" i="1"/>
  <c r="BO110" i="1"/>
  <c r="BO109" i="1"/>
  <c r="BO108" i="1"/>
  <c r="BO107" i="1"/>
  <c r="BO106" i="1"/>
  <c r="BO105" i="1"/>
  <c r="BO104" i="1"/>
  <c r="BO103" i="1"/>
  <c r="BO102" i="1"/>
  <c r="BO101" i="1"/>
  <c r="BO100" i="1"/>
  <c r="BO99" i="1"/>
  <c r="BO98" i="1"/>
  <c r="BO97" i="1"/>
  <c r="BO96" i="1"/>
  <c r="BO95" i="1"/>
  <c r="BO94" i="1"/>
  <c r="BO93" i="1"/>
  <c r="BO92" i="1"/>
  <c r="BO91" i="1"/>
  <c r="BO90" i="1"/>
  <c r="BO89" i="1"/>
  <c r="BO88" i="1"/>
  <c r="BO87" i="1"/>
  <c r="BO86" i="1"/>
  <c r="BO85" i="1"/>
  <c r="BO84" i="1"/>
  <c r="BO83" i="1"/>
  <c r="BO82" i="1"/>
  <c r="BO81" i="1"/>
  <c r="BO80" i="1"/>
  <c r="BO79" i="1"/>
  <c r="BO78" i="1"/>
  <c r="BO77" i="1"/>
  <c r="BO76" i="1"/>
  <c r="BO75" i="1"/>
  <c r="BO74" i="1"/>
  <c r="BO73" i="1"/>
  <c r="BO72" i="1"/>
  <c r="BO71" i="1"/>
  <c r="BO70" i="1"/>
  <c r="BO69" i="1"/>
  <c r="BO68" i="1"/>
  <c r="BO67" i="1"/>
  <c r="BO66" i="1"/>
  <c r="BO65" i="1"/>
  <c r="BO64" i="1"/>
  <c r="BO63" i="1"/>
  <c r="BO62" i="1"/>
  <c r="BO61" i="1"/>
  <c r="BO60" i="1"/>
  <c r="BO59" i="1"/>
  <c r="BO58" i="1"/>
  <c r="BO57" i="1"/>
  <c r="BO56" i="1"/>
  <c r="BO55" i="1"/>
  <c r="BO54" i="1"/>
  <c r="BO53" i="1"/>
  <c r="BO52" i="1"/>
  <c r="BO51" i="1"/>
  <c r="BO50" i="1"/>
  <c r="BO49" i="1"/>
  <c r="BO48" i="1"/>
  <c r="BO47" i="1"/>
  <c r="BO46" i="1"/>
  <c r="BO45" i="1"/>
  <c r="BO44" i="1"/>
  <c r="BO43" i="1"/>
  <c r="BO42" i="1"/>
  <c r="BO41" i="1"/>
  <c r="BO40" i="1"/>
  <c r="BO39" i="1"/>
  <c r="BO38" i="1"/>
  <c r="BO37" i="1"/>
  <c r="BO36" i="1"/>
  <c r="BO35" i="1"/>
  <c r="BO34" i="1"/>
  <c r="BO29" i="1"/>
  <c r="BN323" i="1"/>
  <c r="BN322" i="1"/>
  <c r="BN321" i="1"/>
  <c r="BN320" i="1"/>
  <c r="BN319" i="1"/>
  <c r="BN318" i="1"/>
  <c r="BN317" i="1"/>
  <c r="BN316" i="1"/>
  <c r="BN315" i="1"/>
  <c r="BN314" i="1"/>
  <c r="BN313" i="1"/>
  <c r="BN312" i="1"/>
  <c r="BN311" i="1"/>
  <c r="BN310" i="1"/>
  <c r="BN309" i="1"/>
  <c r="BN308" i="1"/>
  <c r="BN307" i="1"/>
  <c r="BN306" i="1"/>
  <c r="BN305" i="1"/>
  <c r="BN304" i="1"/>
  <c r="BN303" i="1"/>
  <c r="BN302" i="1"/>
  <c r="BN301" i="1"/>
  <c r="BN300" i="1"/>
  <c r="BN299" i="1"/>
  <c r="BN298" i="1"/>
  <c r="BN297" i="1"/>
  <c r="BN296" i="1"/>
  <c r="BN295" i="1"/>
  <c r="BN294" i="1"/>
  <c r="BN293" i="1"/>
  <c r="BN292" i="1"/>
  <c r="BN291" i="1"/>
  <c r="BN290" i="1"/>
  <c r="BN289" i="1"/>
  <c r="BN288" i="1"/>
  <c r="BN287" i="1"/>
  <c r="BN286" i="1"/>
  <c r="BN285" i="1"/>
  <c r="BN284" i="1"/>
  <c r="BN283" i="1"/>
  <c r="BN282" i="1"/>
  <c r="BN281" i="1"/>
  <c r="BN280" i="1"/>
  <c r="BN279" i="1"/>
  <c r="BN278" i="1"/>
  <c r="BN277" i="1"/>
  <c r="BN276" i="1"/>
  <c r="BN275" i="1"/>
  <c r="BN274" i="1"/>
  <c r="BN273" i="1"/>
  <c r="BN272" i="1"/>
  <c r="BN271" i="1"/>
  <c r="BN270" i="1"/>
  <c r="BN269" i="1"/>
  <c r="BN268" i="1"/>
  <c r="BN267" i="1"/>
  <c r="BN266" i="1"/>
  <c r="BN265" i="1"/>
  <c r="BN264" i="1"/>
  <c r="BN263" i="1"/>
  <c r="BN262" i="1"/>
  <c r="BN261" i="1"/>
  <c r="BN260" i="1"/>
  <c r="BN259" i="1"/>
  <c r="BN258" i="1"/>
  <c r="BN257" i="1"/>
  <c r="BN256" i="1"/>
  <c r="BN255" i="1"/>
  <c r="BN254" i="1"/>
  <c r="BN253" i="1"/>
  <c r="BN252" i="1"/>
  <c r="BN251" i="1"/>
  <c r="BN250" i="1"/>
  <c r="BN249" i="1"/>
  <c r="BN248" i="1"/>
  <c r="BN247" i="1"/>
  <c r="BN246" i="1"/>
  <c r="BN245" i="1"/>
  <c r="BN244" i="1"/>
  <c r="BN243" i="1"/>
  <c r="BN242" i="1"/>
  <c r="BN241" i="1"/>
  <c r="BN240" i="1"/>
  <c r="BN239" i="1"/>
  <c r="BN238" i="1"/>
  <c r="BN237" i="1"/>
  <c r="BN236" i="1"/>
  <c r="BN235" i="1"/>
  <c r="BN234" i="1"/>
  <c r="BN233" i="1"/>
  <c r="BN232" i="1"/>
  <c r="BN231" i="1"/>
  <c r="BN230" i="1"/>
  <c r="BN229" i="1"/>
  <c r="BN228" i="1"/>
  <c r="BN227" i="1"/>
  <c r="BN226" i="1"/>
  <c r="BN225" i="1"/>
  <c r="BN224" i="1"/>
  <c r="BN223" i="1"/>
  <c r="BN222" i="1"/>
  <c r="BN221" i="1"/>
  <c r="BN220" i="1"/>
  <c r="BN219" i="1"/>
  <c r="BN218" i="1"/>
  <c r="BN217" i="1"/>
  <c r="BN216" i="1"/>
  <c r="BN215" i="1"/>
  <c r="BN214" i="1"/>
  <c r="BN213" i="1"/>
  <c r="BN212" i="1"/>
  <c r="BN211" i="1"/>
  <c r="BN210" i="1"/>
  <c r="BN209" i="1"/>
  <c r="BN208" i="1"/>
  <c r="BN207" i="1"/>
  <c r="BN206" i="1"/>
  <c r="BN205" i="1"/>
  <c r="BN204" i="1"/>
  <c r="BN203" i="1"/>
  <c r="BN202" i="1"/>
  <c r="BN201" i="1"/>
  <c r="BN200" i="1"/>
  <c r="BN199" i="1"/>
  <c r="BN198" i="1"/>
  <c r="BN197" i="1"/>
  <c r="BN196" i="1"/>
  <c r="BN195" i="1"/>
  <c r="BN194" i="1"/>
  <c r="BN193" i="1"/>
  <c r="BN192" i="1"/>
  <c r="BN191" i="1"/>
  <c r="BN190" i="1"/>
  <c r="BN189" i="1"/>
  <c r="BN188" i="1"/>
  <c r="BN187" i="1"/>
  <c r="BN186" i="1"/>
  <c r="BN185" i="1"/>
  <c r="BN184" i="1"/>
  <c r="BN183" i="1"/>
  <c r="BN182" i="1"/>
  <c r="BN181" i="1"/>
  <c r="BN180" i="1"/>
  <c r="BN179" i="1"/>
  <c r="BN178" i="1"/>
  <c r="BN177" i="1"/>
  <c r="BN176" i="1"/>
  <c r="BN175" i="1"/>
  <c r="BN174" i="1"/>
  <c r="BN173" i="1"/>
  <c r="BN172" i="1"/>
  <c r="BN171" i="1"/>
  <c r="BN170" i="1"/>
  <c r="BN169" i="1"/>
  <c r="BN168" i="1"/>
  <c r="BN167" i="1"/>
  <c r="BN166" i="1"/>
  <c r="BN165" i="1"/>
  <c r="BN164" i="1"/>
  <c r="BN163" i="1"/>
  <c r="BN162" i="1"/>
  <c r="BN161" i="1"/>
  <c r="BN160" i="1"/>
  <c r="BN159" i="1"/>
  <c r="BN158" i="1"/>
  <c r="BN157" i="1"/>
  <c r="BN156" i="1"/>
  <c r="BN155" i="1"/>
  <c r="BN154" i="1"/>
  <c r="BN153" i="1"/>
  <c r="BN152" i="1"/>
  <c r="BN151" i="1"/>
  <c r="BN150" i="1"/>
  <c r="BN149" i="1"/>
  <c r="BN148" i="1"/>
  <c r="BN147" i="1"/>
  <c r="BN146" i="1"/>
  <c r="BN145" i="1"/>
  <c r="BN144" i="1"/>
  <c r="BN143" i="1"/>
  <c r="BN142" i="1"/>
  <c r="BN141" i="1"/>
  <c r="BN140" i="1"/>
  <c r="BN139" i="1"/>
  <c r="BN138" i="1"/>
  <c r="BN137" i="1"/>
  <c r="BN136" i="1"/>
  <c r="BN135" i="1"/>
  <c r="BN134" i="1"/>
  <c r="BN133" i="1"/>
  <c r="BN132" i="1"/>
  <c r="BN131" i="1"/>
  <c r="BN130" i="1"/>
  <c r="BN129" i="1"/>
  <c r="BN128" i="1"/>
  <c r="BN127" i="1"/>
  <c r="BN126" i="1"/>
  <c r="BN125" i="1"/>
  <c r="BN124" i="1"/>
  <c r="BN123" i="1"/>
  <c r="BN122" i="1"/>
  <c r="BN121" i="1"/>
  <c r="BN120" i="1"/>
  <c r="BN119" i="1"/>
  <c r="BN118" i="1"/>
  <c r="BN117" i="1"/>
  <c r="BN116" i="1"/>
  <c r="BN115" i="1"/>
  <c r="BN114" i="1"/>
  <c r="BN113" i="1"/>
  <c r="BN112" i="1"/>
  <c r="BN111" i="1"/>
  <c r="BN110" i="1"/>
  <c r="BN109" i="1"/>
  <c r="BN108" i="1"/>
  <c r="BN107" i="1"/>
  <c r="BN106" i="1"/>
  <c r="BN105" i="1"/>
  <c r="BN104" i="1"/>
  <c r="BN103" i="1"/>
  <c r="BN102" i="1"/>
  <c r="BN101" i="1"/>
  <c r="BN100" i="1"/>
  <c r="BN99" i="1"/>
  <c r="BN98" i="1"/>
  <c r="BN97" i="1"/>
  <c r="BN96" i="1"/>
  <c r="BN95" i="1"/>
  <c r="BN94" i="1"/>
  <c r="BN93" i="1"/>
  <c r="BN92" i="1"/>
  <c r="BN91" i="1"/>
  <c r="BN90" i="1"/>
  <c r="BN89" i="1"/>
  <c r="BN88" i="1"/>
  <c r="BN87" i="1"/>
  <c r="BN86" i="1"/>
  <c r="BN85" i="1"/>
  <c r="BN84" i="1"/>
  <c r="BN83" i="1"/>
  <c r="BN82" i="1"/>
  <c r="BN81" i="1"/>
  <c r="BN80" i="1"/>
  <c r="BN79" i="1"/>
  <c r="BN78" i="1"/>
  <c r="BN77" i="1"/>
  <c r="BN76" i="1"/>
  <c r="BN75" i="1"/>
  <c r="BN74" i="1"/>
  <c r="BN73" i="1"/>
  <c r="BN72" i="1"/>
  <c r="BN71" i="1"/>
  <c r="BN70" i="1"/>
  <c r="BN69" i="1"/>
  <c r="BN68" i="1"/>
  <c r="BN67" i="1"/>
  <c r="BN66" i="1"/>
  <c r="BN65" i="1"/>
  <c r="BN64" i="1"/>
  <c r="BN63" i="1"/>
  <c r="BN62" i="1"/>
  <c r="BN61" i="1"/>
  <c r="BN60" i="1"/>
  <c r="BN59" i="1"/>
  <c r="BN58" i="1"/>
  <c r="BN57" i="1"/>
  <c r="BN56" i="1"/>
  <c r="BN55" i="1"/>
  <c r="BN54" i="1"/>
  <c r="BN53" i="1"/>
  <c r="BN52" i="1"/>
  <c r="BN51" i="1"/>
  <c r="BN50" i="1"/>
  <c r="BN49" i="1"/>
  <c r="BN48" i="1"/>
  <c r="BN47" i="1"/>
  <c r="BN46" i="1"/>
  <c r="BN45" i="1"/>
  <c r="BN44" i="1"/>
  <c r="BN43" i="1"/>
  <c r="BN42" i="1"/>
  <c r="BN41" i="1"/>
  <c r="BN40" i="1"/>
  <c r="BN39" i="1"/>
  <c r="BN38" i="1"/>
  <c r="BN37" i="1"/>
  <c r="BN36" i="1"/>
  <c r="BN35" i="1"/>
  <c r="BN34" i="1"/>
  <c r="BN33" i="1"/>
  <c r="BN32" i="1"/>
  <c r="BN31" i="1"/>
  <c r="BN30" i="1"/>
  <c r="AU29" i="1"/>
  <c r="BN29" i="1"/>
  <c r="BM323" i="1"/>
  <c r="BM322" i="1"/>
  <c r="BM321" i="1"/>
  <c r="BM320" i="1"/>
  <c r="BM319" i="1"/>
  <c r="BM318" i="1"/>
  <c r="BM317" i="1"/>
  <c r="BM316" i="1"/>
  <c r="BM315" i="1"/>
  <c r="BM314" i="1"/>
  <c r="BM313" i="1"/>
  <c r="BM312" i="1"/>
  <c r="BM311" i="1"/>
  <c r="BM310" i="1"/>
  <c r="BM309" i="1"/>
  <c r="BM308" i="1"/>
  <c r="BM307" i="1"/>
  <c r="BM306" i="1"/>
  <c r="BM305" i="1"/>
  <c r="BM304" i="1"/>
  <c r="BM303" i="1"/>
  <c r="BM302" i="1"/>
  <c r="BM301" i="1"/>
  <c r="BM300" i="1"/>
  <c r="BM299" i="1"/>
  <c r="BM298" i="1"/>
  <c r="BM297" i="1"/>
  <c r="BM296" i="1"/>
  <c r="BM295" i="1"/>
  <c r="BM294" i="1"/>
  <c r="BM293" i="1"/>
  <c r="BM292" i="1"/>
  <c r="BM291" i="1"/>
  <c r="BM290" i="1"/>
  <c r="BM289" i="1"/>
  <c r="BM288" i="1"/>
  <c r="BM287" i="1"/>
  <c r="BM286" i="1"/>
  <c r="BM285" i="1"/>
  <c r="BM284" i="1"/>
  <c r="BM283" i="1"/>
  <c r="BM282" i="1"/>
  <c r="BM281" i="1"/>
  <c r="BM280" i="1"/>
  <c r="BM279" i="1"/>
  <c r="BM278" i="1"/>
  <c r="BM277" i="1"/>
  <c r="BM276" i="1"/>
  <c r="BM275" i="1"/>
  <c r="BM274" i="1"/>
  <c r="BM273" i="1"/>
  <c r="BM272" i="1"/>
  <c r="BM271" i="1"/>
  <c r="BM270" i="1"/>
  <c r="BM269" i="1"/>
  <c r="BM268" i="1"/>
  <c r="BM267" i="1"/>
  <c r="BM266" i="1"/>
  <c r="BM265" i="1"/>
  <c r="BM264" i="1"/>
  <c r="BM263" i="1"/>
  <c r="BM262" i="1"/>
  <c r="BM261" i="1"/>
  <c r="BM260" i="1"/>
  <c r="BM259" i="1"/>
  <c r="BM258" i="1"/>
  <c r="BM257" i="1"/>
  <c r="BM256" i="1"/>
  <c r="BM255" i="1"/>
  <c r="BM254" i="1"/>
  <c r="BM253" i="1"/>
  <c r="BM252" i="1"/>
  <c r="BM251" i="1"/>
  <c r="BM250" i="1"/>
  <c r="BM249" i="1"/>
  <c r="BM248" i="1"/>
  <c r="BM247" i="1"/>
  <c r="BM246" i="1"/>
  <c r="BM245" i="1"/>
  <c r="BM244" i="1"/>
  <c r="BM243" i="1"/>
  <c r="BM242" i="1"/>
  <c r="BM241" i="1"/>
  <c r="BM240" i="1"/>
  <c r="BM239" i="1"/>
  <c r="BM238" i="1"/>
  <c r="BM237" i="1"/>
  <c r="BM236" i="1"/>
  <c r="BM235" i="1"/>
  <c r="BM234" i="1"/>
  <c r="BM233" i="1"/>
  <c r="BM232" i="1"/>
  <c r="BM231" i="1"/>
  <c r="BM230" i="1"/>
  <c r="BM229" i="1"/>
  <c r="BM228" i="1"/>
  <c r="BM227" i="1"/>
  <c r="BM226" i="1"/>
  <c r="BM225" i="1"/>
  <c r="BM224" i="1"/>
  <c r="BM223" i="1"/>
  <c r="BM222" i="1"/>
  <c r="BM221" i="1"/>
  <c r="BM220" i="1"/>
  <c r="BM219" i="1"/>
  <c r="BM218" i="1"/>
  <c r="BM217" i="1"/>
  <c r="BM216" i="1"/>
  <c r="BM215" i="1"/>
  <c r="BM214" i="1"/>
  <c r="BM213" i="1"/>
  <c r="BM212" i="1"/>
  <c r="BM211" i="1"/>
  <c r="BM210" i="1"/>
  <c r="BM209" i="1"/>
  <c r="BM208" i="1"/>
  <c r="BM207" i="1"/>
  <c r="BM206" i="1"/>
  <c r="BM205" i="1"/>
  <c r="BM204" i="1"/>
  <c r="BM203" i="1"/>
  <c r="BM202" i="1"/>
  <c r="BM201" i="1"/>
  <c r="BM200" i="1"/>
  <c r="BM199" i="1"/>
  <c r="BM198" i="1"/>
  <c r="BM197" i="1"/>
  <c r="BM196" i="1"/>
  <c r="BM195" i="1"/>
  <c r="BM194" i="1"/>
  <c r="BM193" i="1"/>
  <c r="BM192" i="1"/>
  <c r="BM191" i="1"/>
  <c r="BM190" i="1"/>
  <c r="BM189" i="1"/>
  <c r="BM188" i="1"/>
  <c r="BM187" i="1"/>
  <c r="BM186" i="1"/>
  <c r="BM185" i="1"/>
  <c r="BM184" i="1"/>
  <c r="BM183" i="1"/>
  <c r="BM182" i="1"/>
  <c r="BM181" i="1"/>
  <c r="BM180" i="1"/>
  <c r="BM179" i="1"/>
  <c r="BM178" i="1"/>
  <c r="BM177" i="1"/>
  <c r="BM176" i="1"/>
  <c r="BM175" i="1"/>
  <c r="BM174" i="1"/>
  <c r="BM173" i="1"/>
  <c r="BM172" i="1"/>
  <c r="BM171" i="1"/>
  <c r="BM170" i="1"/>
  <c r="BM169" i="1"/>
  <c r="BM168" i="1"/>
  <c r="BM167" i="1"/>
  <c r="BM166" i="1"/>
  <c r="BM165" i="1"/>
  <c r="BM164" i="1"/>
  <c r="BM163" i="1"/>
  <c r="BM162" i="1"/>
  <c r="BM161" i="1"/>
  <c r="BM160" i="1"/>
  <c r="BM159" i="1"/>
  <c r="BM158" i="1"/>
  <c r="BM157" i="1"/>
  <c r="BM156" i="1"/>
  <c r="BM155" i="1"/>
  <c r="BM154" i="1"/>
  <c r="BM153" i="1"/>
  <c r="BM152" i="1"/>
  <c r="BM151" i="1"/>
  <c r="BM150" i="1"/>
  <c r="BM149" i="1"/>
  <c r="BM148" i="1"/>
  <c r="BM147" i="1"/>
  <c r="BM146" i="1"/>
  <c r="BM145" i="1"/>
  <c r="BM144" i="1"/>
  <c r="BM143" i="1"/>
  <c r="BM142" i="1"/>
  <c r="BM141" i="1"/>
  <c r="BM140" i="1"/>
  <c r="BM139" i="1"/>
  <c r="BM138" i="1"/>
  <c r="BM137" i="1"/>
  <c r="BM136" i="1"/>
  <c r="BM135" i="1"/>
  <c r="BM134" i="1"/>
  <c r="BM133" i="1"/>
  <c r="BM132" i="1"/>
  <c r="BM131" i="1"/>
  <c r="BM130" i="1"/>
  <c r="BM129" i="1"/>
  <c r="BM128" i="1"/>
  <c r="BM127" i="1"/>
  <c r="BM126" i="1"/>
  <c r="BM125" i="1"/>
  <c r="BM124" i="1"/>
  <c r="BM123" i="1"/>
  <c r="BM122" i="1"/>
  <c r="BM121" i="1"/>
  <c r="BM120" i="1"/>
  <c r="BM119" i="1"/>
  <c r="BM118" i="1"/>
  <c r="BM117" i="1"/>
  <c r="BM116" i="1"/>
  <c r="BM115" i="1"/>
  <c r="BM114" i="1"/>
  <c r="BM113" i="1"/>
  <c r="BM112" i="1"/>
  <c r="BM111" i="1"/>
  <c r="BM110" i="1"/>
  <c r="BM109" i="1"/>
  <c r="BM108" i="1"/>
  <c r="BM107" i="1"/>
  <c r="BM106" i="1"/>
  <c r="BM105" i="1"/>
  <c r="BM104" i="1"/>
  <c r="BM103" i="1"/>
  <c r="BM102" i="1"/>
  <c r="BM101" i="1"/>
  <c r="BM100" i="1"/>
  <c r="BM99" i="1"/>
  <c r="BM98" i="1"/>
  <c r="BM97" i="1"/>
  <c r="BM96" i="1"/>
  <c r="BM95" i="1"/>
  <c r="BM94" i="1"/>
  <c r="BM93" i="1"/>
  <c r="BM92" i="1"/>
  <c r="BM91" i="1"/>
  <c r="BM90" i="1"/>
  <c r="BM89" i="1"/>
  <c r="BM88" i="1"/>
  <c r="BM87" i="1"/>
  <c r="BM86" i="1"/>
  <c r="BM85" i="1"/>
  <c r="BM84" i="1"/>
  <c r="BM83" i="1"/>
  <c r="BM82" i="1"/>
  <c r="BM81" i="1"/>
  <c r="BM80" i="1"/>
  <c r="BM79" i="1"/>
  <c r="BM78" i="1"/>
  <c r="BM77" i="1"/>
  <c r="BM76" i="1"/>
  <c r="BM75" i="1"/>
  <c r="BM74" i="1"/>
  <c r="BM73" i="1"/>
  <c r="BM72" i="1"/>
  <c r="BM71" i="1"/>
  <c r="BM70" i="1"/>
  <c r="BM69" i="1"/>
  <c r="BM68" i="1"/>
  <c r="BM67" i="1"/>
  <c r="BM66" i="1"/>
  <c r="BM65" i="1"/>
  <c r="BM64" i="1"/>
  <c r="BM63" i="1"/>
  <c r="BM62" i="1"/>
  <c r="BM61" i="1"/>
  <c r="BM60" i="1"/>
  <c r="BM59" i="1"/>
  <c r="BM58" i="1"/>
  <c r="BM57" i="1"/>
  <c r="BM56" i="1"/>
  <c r="BM55" i="1"/>
  <c r="BM54" i="1"/>
  <c r="BM53" i="1"/>
  <c r="BM52" i="1"/>
  <c r="BM51" i="1"/>
  <c r="BM50" i="1"/>
  <c r="BM49" i="1"/>
  <c r="BM48" i="1"/>
  <c r="BM47" i="1"/>
  <c r="BM46" i="1"/>
  <c r="BM45" i="1"/>
  <c r="BM44" i="1"/>
  <c r="BM43" i="1"/>
  <c r="BM42" i="1"/>
  <c r="BM41" i="1"/>
  <c r="BM40" i="1"/>
  <c r="BM39" i="1"/>
  <c r="BM38" i="1"/>
  <c r="BM37" i="1"/>
  <c r="BM36" i="1"/>
  <c r="BM35" i="1"/>
  <c r="BM34" i="1"/>
  <c r="BM33" i="1"/>
  <c r="BM32" i="1"/>
  <c r="BM31" i="1"/>
  <c r="BM30" i="1"/>
  <c r="BM29" i="1"/>
  <c r="BM28" i="1"/>
  <c r="BV13" i="1"/>
  <c r="CQ4" i="1"/>
  <c r="CV13" i="1"/>
  <c r="CY4" i="1"/>
  <c r="DD13" i="1"/>
  <c r="BB27" i="1"/>
  <c r="BB26" i="1"/>
  <c r="BB25" i="1"/>
  <c r="BB24" i="1"/>
  <c r="AR323" i="1"/>
  <c r="BL323" i="1"/>
  <c r="AR322" i="1"/>
  <c r="BL322" i="1"/>
  <c r="AR321" i="1"/>
  <c r="BL321" i="1"/>
  <c r="AR320" i="1"/>
  <c r="BL320" i="1"/>
  <c r="AR319" i="1"/>
  <c r="BL319" i="1"/>
  <c r="AR318" i="1"/>
  <c r="BL318" i="1"/>
  <c r="AR317" i="1"/>
  <c r="BL317" i="1"/>
  <c r="AR316" i="1"/>
  <c r="BL316" i="1"/>
  <c r="AR315" i="1"/>
  <c r="BL315" i="1"/>
  <c r="AR314" i="1"/>
  <c r="BL314" i="1"/>
  <c r="AR313" i="1"/>
  <c r="BL313" i="1"/>
  <c r="AR312" i="1"/>
  <c r="BL312" i="1"/>
  <c r="AR311" i="1"/>
  <c r="BL311" i="1"/>
  <c r="AR310" i="1"/>
  <c r="BL310" i="1"/>
  <c r="AR309" i="1"/>
  <c r="BL309" i="1"/>
  <c r="AR308" i="1"/>
  <c r="BL308" i="1"/>
  <c r="AR307" i="1"/>
  <c r="BL307" i="1"/>
  <c r="AR306" i="1"/>
  <c r="BL306" i="1"/>
  <c r="AR305" i="1"/>
  <c r="BL305" i="1"/>
  <c r="AR304" i="1"/>
  <c r="BL304" i="1"/>
  <c r="AR303" i="1"/>
  <c r="BL303" i="1"/>
  <c r="AR302" i="1"/>
  <c r="BL302" i="1"/>
  <c r="AR301" i="1"/>
  <c r="BL301" i="1"/>
  <c r="AR300" i="1"/>
  <c r="BL300" i="1"/>
  <c r="AR299" i="1"/>
  <c r="BL299" i="1"/>
  <c r="AR298" i="1"/>
  <c r="BL298" i="1"/>
  <c r="AR297" i="1"/>
  <c r="BL297" i="1"/>
  <c r="AR296" i="1"/>
  <c r="BL296" i="1"/>
  <c r="AR295" i="1"/>
  <c r="BL295" i="1"/>
  <c r="AR294" i="1"/>
  <c r="BL294" i="1"/>
  <c r="AR293" i="1"/>
  <c r="BL293" i="1"/>
  <c r="AR292" i="1"/>
  <c r="BL292" i="1"/>
  <c r="AR291" i="1"/>
  <c r="BL291" i="1"/>
  <c r="AR290" i="1"/>
  <c r="BL290" i="1"/>
  <c r="AR289" i="1"/>
  <c r="BL289" i="1"/>
  <c r="AR288" i="1"/>
  <c r="BL288" i="1"/>
  <c r="AR287" i="1"/>
  <c r="BL287" i="1"/>
  <c r="AR286" i="1"/>
  <c r="BL286" i="1"/>
  <c r="AR285" i="1"/>
  <c r="BL285" i="1"/>
  <c r="AR284" i="1"/>
  <c r="BL284" i="1"/>
  <c r="AR283" i="1"/>
  <c r="BL283" i="1"/>
  <c r="AR282" i="1"/>
  <c r="BL282" i="1"/>
  <c r="AR281" i="1"/>
  <c r="BL281" i="1"/>
  <c r="AR280" i="1"/>
  <c r="BL280" i="1"/>
  <c r="AR279" i="1"/>
  <c r="BL279" i="1"/>
  <c r="AR278" i="1"/>
  <c r="BL278" i="1"/>
  <c r="AR277" i="1"/>
  <c r="BL277" i="1"/>
  <c r="AR276" i="1"/>
  <c r="BL276" i="1"/>
  <c r="AR275" i="1"/>
  <c r="BL275" i="1"/>
  <c r="AR274" i="1"/>
  <c r="BL274" i="1"/>
  <c r="AR273" i="1"/>
  <c r="BL273" i="1"/>
  <c r="AR272" i="1"/>
  <c r="BL272" i="1"/>
  <c r="AR271" i="1"/>
  <c r="BL271" i="1"/>
  <c r="AR270" i="1"/>
  <c r="BL270" i="1"/>
  <c r="AR269" i="1"/>
  <c r="BL269" i="1"/>
  <c r="AR268" i="1"/>
  <c r="BL268" i="1"/>
  <c r="AR267" i="1"/>
  <c r="BL267" i="1"/>
  <c r="AR266" i="1"/>
  <c r="BL266" i="1"/>
  <c r="AR265" i="1"/>
  <c r="BL265" i="1"/>
  <c r="AR264" i="1"/>
  <c r="BL264" i="1"/>
  <c r="AR263" i="1"/>
  <c r="BL263" i="1"/>
  <c r="AR262" i="1"/>
  <c r="BL262" i="1"/>
  <c r="AR261" i="1"/>
  <c r="BL261" i="1"/>
  <c r="AR260" i="1"/>
  <c r="BL260" i="1"/>
  <c r="AR259" i="1"/>
  <c r="BL259" i="1"/>
  <c r="AR258" i="1"/>
  <c r="BL258" i="1"/>
  <c r="AR257" i="1"/>
  <c r="BL257" i="1"/>
  <c r="AR256" i="1"/>
  <c r="BL256" i="1"/>
  <c r="AR255" i="1"/>
  <c r="BL255" i="1"/>
  <c r="AR254" i="1"/>
  <c r="BL254" i="1"/>
  <c r="AR253" i="1"/>
  <c r="BL253" i="1"/>
  <c r="AR252" i="1"/>
  <c r="BL252" i="1"/>
  <c r="AR251" i="1"/>
  <c r="BL251" i="1"/>
  <c r="AR250" i="1"/>
  <c r="BL250" i="1"/>
  <c r="AR249" i="1"/>
  <c r="BL249" i="1"/>
  <c r="AR248" i="1"/>
  <c r="BL248" i="1"/>
  <c r="AR247" i="1"/>
  <c r="BL247" i="1"/>
  <c r="AR246" i="1"/>
  <c r="BL246" i="1"/>
  <c r="AR245" i="1"/>
  <c r="BL245" i="1"/>
  <c r="AR244" i="1"/>
  <c r="BL244" i="1"/>
  <c r="AR243" i="1"/>
  <c r="BL243" i="1"/>
  <c r="AR242" i="1"/>
  <c r="BL242" i="1"/>
  <c r="AR241" i="1"/>
  <c r="BL241" i="1"/>
  <c r="AR240" i="1"/>
  <c r="BL240" i="1"/>
  <c r="AR239" i="1"/>
  <c r="BL239" i="1"/>
  <c r="AR238" i="1"/>
  <c r="BL238" i="1"/>
  <c r="AR237" i="1"/>
  <c r="BL237" i="1"/>
  <c r="AR236" i="1"/>
  <c r="BL236" i="1"/>
  <c r="AR235" i="1"/>
  <c r="BL235" i="1"/>
  <c r="AR234" i="1"/>
  <c r="BL234" i="1"/>
  <c r="AR233" i="1"/>
  <c r="BL233" i="1"/>
  <c r="AR232" i="1"/>
  <c r="BL232" i="1"/>
  <c r="AR231" i="1"/>
  <c r="BL231" i="1"/>
  <c r="AR230" i="1"/>
  <c r="BL230" i="1"/>
  <c r="AR229" i="1"/>
  <c r="BL229" i="1"/>
  <c r="AR228" i="1"/>
  <c r="BL228" i="1"/>
  <c r="AR227" i="1"/>
  <c r="BL227" i="1"/>
  <c r="AR226" i="1"/>
  <c r="BL226" i="1"/>
  <c r="AR225" i="1"/>
  <c r="BL225" i="1"/>
  <c r="AR224" i="1"/>
  <c r="BL224" i="1"/>
  <c r="AR223" i="1"/>
  <c r="BL223" i="1"/>
  <c r="AR222" i="1"/>
  <c r="BL222" i="1"/>
  <c r="AR221" i="1"/>
  <c r="BL221" i="1"/>
  <c r="AR220" i="1"/>
  <c r="BL220" i="1"/>
  <c r="AR219" i="1"/>
  <c r="BL219" i="1"/>
  <c r="AR218" i="1"/>
  <c r="BL218" i="1"/>
  <c r="AR217" i="1"/>
  <c r="BL217" i="1"/>
  <c r="AR216" i="1"/>
  <c r="BL216" i="1"/>
  <c r="AR215" i="1"/>
  <c r="BL215" i="1"/>
  <c r="AR214" i="1"/>
  <c r="BL214" i="1"/>
  <c r="AR213" i="1"/>
  <c r="BL213" i="1"/>
  <c r="AR212" i="1"/>
  <c r="BL212" i="1"/>
  <c r="AR211" i="1"/>
  <c r="BL211" i="1"/>
  <c r="AR210" i="1"/>
  <c r="BL210" i="1"/>
  <c r="AR209" i="1"/>
  <c r="BL209" i="1"/>
  <c r="AR208" i="1"/>
  <c r="BL208" i="1"/>
  <c r="AR207" i="1"/>
  <c r="BL207" i="1"/>
  <c r="AR206" i="1"/>
  <c r="BL206" i="1"/>
  <c r="AR205" i="1"/>
  <c r="BL205" i="1"/>
  <c r="AR204" i="1"/>
  <c r="BL204" i="1"/>
  <c r="AR203" i="1"/>
  <c r="BL203" i="1"/>
  <c r="AR202" i="1"/>
  <c r="BL202" i="1"/>
  <c r="AR201" i="1"/>
  <c r="BL201" i="1"/>
  <c r="AR200" i="1"/>
  <c r="BL200" i="1"/>
  <c r="AR199" i="1"/>
  <c r="BL199" i="1"/>
  <c r="AR198" i="1"/>
  <c r="BL198" i="1"/>
  <c r="AR197" i="1"/>
  <c r="BL197" i="1"/>
  <c r="AR196" i="1"/>
  <c r="BL196" i="1"/>
  <c r="AR195" i="1"/>
  <c r="BL195" i="1"/>
  <c r="AR194" i="1"/>
  <c r="BL194" i="1"/>
  <c r="AR193" i="1"/>
  <c r="BL193" i="1"/>
  <c r="AR192" i="1"/>
  <c r="BL192" i="1"/>
  <c r="AR191" i="1"/>
  <c r="BL191" i="1"/>
  <c r="AR190" i="1"/>
  <c r="BL190" i="1"/>
  <c r="AR189" i="1"/>
  <c r="BL189" i="1"/>
  <c r="AR188" i="1"/>
  <c r="BL188" i="1"/>
  <c r="AR187" i="1"/>
  <c r="BL187" i="1"/>
  <c r="AR186" i="1"/>
  <c r="BL186" i="1"/>
  <c r="AR185" i="1"/>
  <c r="BL185" i="1"/>
  <c r="AR184" i="1"/>
  <c r="BL184" i="1"/>
  <c r="AR183" i="1"/>
  <c r="BL183" i="1"/>
  <c r="AR182" i="1"/>
  <c r="BL182" i="1"/>
  <c r="AR181" i="1"/>
  <c r="BL181" i="1"/>
  <c r="AR180" i="1"/>
  <c r="BL180" i="1"/>
  <c r="AR179" i="1"/>
  <c r="BL179" i="1"/>
  <c r="AR178" i="1"/>
  <c r="BL178" i="1"/>
  <c r="AR177" i="1"/>
  <c r="BL177" i="1"/>
  <c r="AR176" i="1"/>
  <c r="BL176" i="1"/>
  <c r="AR175" i="1"/>
  <c r="BL175" i="1"/>
  <c r="AR174" i="1"/>
  <c r="BL174" i="1"/>
  <c r="AR173" i="1"/>
  <c r="BL173" i="1"/>
  <c r="AR172" i="1"/>
  <c r="BL172" i="1"/>
  <c r="AR171" i="1"/>
  <c r="BL171" i="1"/>
  <c r="AR170" i="1"/>
  <c r="BL170" i="1"/>
  <c r="AR169" i="1"/>
  <c r="BL169" i="1"/>
  <c r="AR168" i="1"/>
  <c r="BL168" i="1"/>
  <c r="AR167" i="1"/>
  <c r="BL167" i="1"/>
  <c r="AR166" i="1"/>
  <c r="BL166" i="1"/>
  <c r="AR165" i="1"/>
  <c r="BL165" i="1"/>
  <c r="AR164" i="1"/>
  <c r="BL164" i="1"/>
  <c r="AR163" i="1"/>
  <c r="BL163" i="1"/>
  <c r="AR162" i="1"/>
  <c r="BL162" i="1"/>
  <c r="AR161" i="1"/>
  <c r="BL161" i="1"/>
  <c r="AR160" i="1"/>
  <c r="BL160" i="1"/>
  <c r="AR159" i="1"/>
  <c r="BL159" i="1"/>
  <c r="AR158" i="1"/>
  <c r="BL158" i="1"/>
  <c r="AR157" i="1"/>
  <c r="BL157" i="1"/>
  <c r="AR156" i="1"/>
  <c r="BL156" i="1"/>
  <c r="AR155" i="1"/>
  <c r="BL155" i="1"/>
  <c r="AR154" i="1"/>
  <c r="BL154" i="1"/>
  <c r="AR153" i="1"/>
  <c r="BL153" i="1"/>
  <c r="AR152" i="1"/>
  <c r="BL152" i="1"/>
  <c r="AR151" i="1"/>
  <c r="BL151" i="1"/>
  <c r="AR150" i="1"/>
  <c r="BL150" i="1"/>
  <c r="AR149" i="1"/>
  <c r="BL149" i="1"/>
  <c r="AR148" i="1"/>
  <c r="BL148" i="1"/>
  <c r="AR147" i="1"/>
  <c r="BL147" i="1"/>
  <c r="AR146" i="1"/>
  <c r="BL146" i="1"/>
  <c r="AR145" i="1"/>
  <c r="BL145" i="1"/>
  <c r="AR144" i="1"/>
  <c r="BL144" i="1"/>
  <c r="AR143" i="1"/>
  <c r="BL143" i="1"/>
  <c r="AR142" i="1"/>
  <c r="BL142" i="1"/>
  <c r="AR141" i="1"/>
  <c r="BL141" i="1"/>
  <c r="AR140" i="1"/>
  <c r="BL140" i="1"/>
  <c r="AR139" i="1"/>
  <c r="BL139" i="1"/>
  <c r="AR138" i="1"/>
  <c r="BL138" i="1"/>
  <c r="AR137" i="1"/>
  <c r="BL137" i="1"/>
  <c r="AR136" i="1"/>
  <c r="BL136" i="1"/>
  <c r="AR135" i="1"/>
  <c r="BL135" i="1"/>
  <c r="AR134" i="1"/>
  <c r="BL134" i="1"/>
  <c r="AR133" i="1"/>
  <c r="BL133" i="1"/>
  <c r="AR132" i="1"/>
  <c r="BL132" i="1"/>
  <c r="AR131" i="1"/>
  <c r="BL131" i="1"/>
  <c r="AR130" i="1"/>
  <c r="BL130" i="1"/>
  <c r="AR129" i="1"/>
  <c r="BL129" i="1"/>
  <c r="AR128" i="1"/>
  <c r="BL128" i="1"/>
  <c r="AR127" i="1"/>
  <c r="BL127" i="1"/>
  <c r="AR126" i="1"/>
  <c r="BL126" i="1"/>
  <c r="AR125" i="1"/>
  <c r="BL125" i="1"/>
  <c r="AR124" i="1"/>
  <c r="BL124" i="1"/>
  <c r="AR123" i="1"/>
  <c r="BL123" i="1"/>
  <c r="AR122" i="1"/>
  <c r="BL122" i="1"/>
  <c r="AR121" i="1"/>
  <c r="BL121" i="1"/>
  <c r="AR120" i="1"/>
  <c r="BL120" i="1"/>
  <c r="AR119" i="1"/>
  <c r="BL119" i="1"/>
  <c r="AR118" i="1"/>
  <c r="BL118" i="1"/>
  <c r="AR117" i="1"/>
  <c r="BL117" i="1"/>
  <c r="AR116" i="1"/>
  <c r="BL116" i="1"/>
  <c r="AR115" i="1"/>
  <c r="BL115" i="1"/>
  <c r="AR114" i="1"/>
  <c r="BL114" i="1"/>
  <c r="AR113" i="1"/>
  <c r="BL113" i="1"/>
  <c r="AR112" i="1"/>
  <c r="BL112" i="1"/>
  <c r="AR111" i="1"/>
  <c r="BL111" i="1"/>
  <c r="AR110" i="1"/>
  <c r="BL110" i="1"/>
  <c r="AR109" i="1"/>
  <c r="BL109" i="1"/>
  <c r="AR108" i="1"/>
  <c r="BL108" i="1"/>
  <c r="AR107" i="1"/>
  <c r="BL107" i="1"/>
  <c r="AR106" i="1"/>
  <c r="BL106" i="1"/>
  <c r="AR105" i="1"/>
  <c r="BL105" i="1"/>
  <c r="AR104" i="1"/>
  <c r="BL104" i="1"/>
  <c r="AR103" i="1"/>
  <c r="BL103" i="1"/>
  <c r="AR102" i="1"/>
  <c r="BL102" i="1"/>
  <c r="AR101" i="1"/>
  <c r="BL101" i="1"/>
  <c r="AR100" i="1"/>
  <c r="BL100" i="1"/>
  <c r="AR99" i="1"/>
  <c r="BL99" i="1"/>
  <c r="AR98" i="1"/>
  <c r="BL98" i="1"/>
  <c r="AR97" i="1"/>
  <c r="BL97" i="1"/>
  <c r="AR96" i="1"/>
  <c r="BL96" i="1"/>
  <c r="AR95" i="1"/>
  <c r="BL95" i="1"/>
  <c r="AR94" i="1"/>
  <c r="BL94" i="1"/>
  <c r="AR93" i="1"/>
  <c r="BL93" i="1"/>
  <c r="AR92" i="1"/>
  <c r="BL92" i="1"/>
  <c r="AR91" i="1"/>
  <c r="BL91" i="1"/>
  <c r="AR90" i="1"/>
  <c r="BL90" i="1"/>
  <c r="AR89" i="1"/>
  <c r="BL89" i="1"/>
  <c r="AR88" i="1"/>
  <c r="BL88" i="1"/>
  <c r="AR87" i="1"/>
  <c r="BL87" i="1"/>
  <c r="AR86" i="1"/>
  <c r="BL86" i="1"/>
  <c r="AR85" i="1"/>
  <c r="BL85" i="1"/>
  <c r="AR84" i="1"/>
  <c r="BL84" i="1"/>
  <c r="AR83" i="1"/>
  <c r="BL83" i="1"/>
  <c r="AR82" i="1"/>
  <c r="BL82" i="1"/>
  <c r="AR81" i="1"/>
  <c r="BL81" i="1"/>
  <c r="AR80" i="1"/>
  <c r="BL80" i="1"/>
  <c r="AR79" i="1"/>
  <c r="BL79" i="1"/>
  <c r="AR78" i="1"/>
  <c r="BL78" i="1"/>
  <c r="AR77" i="1"/>
  <c r="BL77" i="1"/>
  <c r="AR76" i="1"/>
  <c r="BL76" i="1"/>
  <c r="AR75" i="1"/>
  <c r="BL75" i="1"/>
  <c r="AR74" i="1"/>
  <c r="BL74" i="1"/>
  <c r="AR73" i="1"/>
  <c r="BL73" i="1"/>
  <c r="AR72" i="1"/>
  <c r="BL72" i="1"/>
  <c r="AR71" i="1"/>
  <c r="BL71" i="1"/>
  <c r="AR70" i="1"/>
  <c r="BL70" i="1"/>
  <c r="AR69" i="1"/>
  <c r="BL69" i="1"/>
  <c r="AR68" i="1"/>
  <c r="BL68" i="1"/>
  <c r="AR67" i="1"/>
  <c r="BL67" i="1"/>
  <c r="AR66" i="1"/>
  <c r="BL66" i="1"/>
  <c r="AR65" i="1"/>
  <c r="BL65" i="1"/>
  <c r="AR64" i="1"/>
  <c r="BL64" i="1"/>
  <c r="AR63" i="1"/>
  <c r="BL63" i="1"/>
  <c r="AR62" i="1"/>
  <c r="BL62" i="1"/>
  <c r="AR61" i="1"/>
  <c r="BL61" i="1"/>
  <c r="AR60" i="1"/>
  <c r="BL60" i="1"/>
  <c r="AR59" i="1"/>
  <c r="BL59" i="1"/>
  <c r="AR58" i="1"/>
  <c r="BL58" i="1"/>
  <c r="AR57" i="1"/>
  <c r="BL57" i="1"/>
  <c r="AR56" i="1"/>
  <c r="BL56" i="1"/>
  <c r="AR55" i="1"/>
  <c r="BL55" i="1"/>
  <c r="AR54" i="1"/>
  <c r="BL54" i="1"/>
  <c r="AR53" i="1"/>
  <c r="BL53" i="1"/>
  <c r="AR52" i="1"/>
  <c r="BL52" i="1"/>
  <c r="AR51" i="1"/>
  <c r="BL51" i="1"/>
  <c r="AR50" i="1"/>
  <c r="BL50" i="1"/>
  <c r="AR49" i="1"/>
  <c r="BL49" i="1"/>
  <c r="AR48" i="1"/>
  <c r="BL48" i="1"/>
  <c r="AR47" i="1"/>
  <c r="BL47" i="1"/>
  <c r="AR46" i="1"/>
  <c r="BL46" i="1"/>
  <c r="AR45" i="1"/>
  <c r="BL45" i="1"/>
  <c r="AR44" i="1"/>
  <c r="BL44" i="1"/>
  <c r="AR43" i="1"/>
  <c r="BL43" i="1"/>
  <c r="AR42" i="1"/>
  <c r="BL42" i="1"/>
  <c r="AR41" i="1"/>
  <c r="BL41" i="1"/>
  <c r="AR40" i="1"/>
  <c r="BL40" i="1"/>
  <c r="AR39" i="1"/>
  <c r="BL39" i="1"/>
  <c r="AR38" i="1"/>
  <c r="BL38" i="1"/>
  <c r="AR37" i="1"/>
  <c r="BL37" i="1"/>
  <c r="AR36" i="1"/>
  <c r="BL36" i="1"/>
  <c r="AR35" i="1"/>
  <c r="BL35" i="1"/>
  <c r="AR34" i="1"/>
  <c r="BL34" i="1"/>
  <c r="AR29" i="1"/>
  <c r="BL29" i="1"/>
  <c r="AW323" i="1"/>
  <c r="AW322" i="1"/>
  <c r="AW321" i="1"/>
  <c r="AW320" i="1"/>
  <c r="AW319" i="1"/>
  <c r="AW318" i="1"/>
  <c r="AW317" i="1"/>
  <c r="AW316" i="1"/>
  <c r="AW315" i="1"/>
  <c r="AW314" i="1"/>
  <c r="AW313" i="1"/>
  <c r="AW312" i="1"/>
  <c r="AW311" i="1"/>
  <c r="AW310" i="1"/>
  <c r="AW309" i="1"/>
  <c r="AW308" i="1"/>
  <c r="AW307" i="1"/>
  <c r="AW306" i="1"/>
  <c r="AW305" i="1"/>
  <c r="AW304" i="1"/>
  <c r="AW303" i="1"/>
  <c r="AW302" i="1"/>
  <c r="AW301" i="1"/>
  <c r="AW300" i="1"/>
  <c r="AW299" i="1"/>
  <c r="AW298" i="1"/>
  <c r="AW297" i="1"/>
  <c r="AW296" i="1"/>
  <c r="AW295" i="1"/>
  <c r="AW294" i="1"/>
  <c r="AW293" i="1"/>
  <c r="AW292" i="1"/>
  <c r="AW291" i="1"/>
  <c r="AW290" i="1"/>
  <c r="AW289" i="1"/>
  <c r="AW288" i="1"/>
  <c r="AW287" i="1"/>
  <c r="AW286" i="1"/>
  <c r="AW285" i="1"/>
  <c r="AW284" i="1"/>
  <c r="AW283" i="1"/>
  <c r="AW282" i="1"/>
  <c r="AW281" i="1"/>
  <c r="AW280" i="1"/>
  <c r="AW279" i="1"/>
  <c r="AW278" i="1"/>
  <c r="AW277" i="1"/>
  <c r="AW276" i="1"/>
  <c r="AW275" i="1"/>
  <c r="AW274" i="1"/>
  <c r="AW273" i="1"/>
  <c r="AW272" i="1"/>
  <c r="AW271" i="1"/>
  <c r="AW270" i="1"/>
  <c r="AW269" i="1"/>
  <c r="AW268" i="1"/>
  <c r="AW267" i="1"/>
  <c r="AW266" i="1"/>
  <c r="AW265" i="1"/>
  <c r="AW264" i="1"/>
  <c r="AW263" i="1"/>
  <c r="AW262" i="1"/>
  <c r="AW261" i="1"/>
  <c r="AW260" i="1"/>
  <c r="AW259" i="1"/>
  <c r="AW258" i="1"/>
  <c r="AW257" i="1"/>
  <c r="AW256" i="1"/>
  <c r="AW255" i="1"/>
  <c r="AW254" i="1"/>
  <c r="AW253" i="1"/>
  <c r="AW252" i="1"/>
  <c r="AW251" i="1"/>
  <c r="AW250" i="1"/>
  <c r="AW249" i="1"/>
  <c r="AW248" i="1"/>
  <c r="AW247" i="1"/>
  <c r="AW246" i="1"/>
  <c r="AW245" i="1"/>
  <c r="AW244" i="1"/>
  <c r="AW243" i="1"/>
  <c r="AW242" i="1"/>
  <c r="AW241" i="1"/>
  <c r="AW240" i="1"/>
  <c r="AW239" i="1"/>
  <c r="AW238" i="1"/>
  <c r="AW237" i="1"/>
  <c r="AW236" i="1"/>
  <c r="AW235" i="1"/>
  <c r="AW234" i="1"/>
  <c r="AW233" i="1"/>
  <c r="AW232" i="1"/>
  <c r="AW231" i="1"/>
  <c r="AW230" i="1"/>
  <c r="AW229" i="1"/>
  <c r="AW228" i="1"/>
  <c r="AW227" i="1"/>
  <c r="AW226" i="1"/>
  <c r="AW225" i="1"/>
  <c r="AW224" i="1"/>
  <c r="AW223" i="1"/>
  <c r="AW222" i="1"/>
  <c r="AW221" i="1"/>
  <c r="AW220" i="1"/>
  <c r="AW219" i="1"/>
  <c r="AW218" i="1"/>
  <c r="AW217" i="1"/>
  <c r="AW216" i="1"/>
  <c r="AW215" i="1"/>
  <c r="AW214" i="1"/>
  <c r="AW213" i="1"/>
  <c r="AW212" i="1"/>
  <c r="AW211" i="1"/>
  <c r="AW210" i="1"/>
  <c r="AW209" i="1"/>
  <c r="AW208" i="1"/>
  <c r="AW207" i="1"/>
  <c r="AW206" i="1"/>
  <c r="AW205" i="1"/>
  <c r="AW204" i="1"/>
  <c r="AW203" i="1"/>
  <c r="AW202" i="1"/>
  <c r="AW201" i="1"/>
  <c r="AW200" i="1"/>
  <c r="AW199" i="1"/>
  <c r="AW198" i="1"/>
  <c r="AW197" i="1"/>
  <c r="AW196" i="1"/>
  <c r="AW195" i="1"/>
  <c r="AW194" i="1"/>
  <c r="AW193" i="1"/>
  <c r="AW192" i="1"/>
  <c r="AW191" i="1"/>
  <c r="AW190" i="1"/>
  <c r="AW189" i="1"/>
  <c r="AW188" i="1"/>
  <c r="AW187" i="1"/>
  <c r="AW186" i="1"/>
  <c r="AW185" i="1"/>
  <c r="AW184" i="1"/>
  <c r="AW183" i="1"/>
  <c r="AW182" i="1"/>
  <c r="AW181" i="1"/>
  <c r="AW180" i="1"/>
  <c r="AW179" i="1"/>
  <c r="AW178" i="1"/>
  <c r="AW177" i="1"/>
  <c r="AW176" i="1"/>
  <c r="AW175" i="1"/>
  <c r="AW174" i="1"/>
  <c r="AW173" i="1"/>
  <c r="AW172" i="1"/>
  <c r="AW171" i="1"/>
  <c r="AW170" i="1"/>
  <c r="AW169" i="1"/>
  <c r="AW168" i="1"/>
  <c r="AW167" i="1"/>
  <c r="AW166" i="1"/>
  <c r="AW165" i="1"/>
  <c r="AW164" i="1"/>
  <c r="AW163" i="1"/>
  <c r="AW162" i="1"/>
  <c r="AW161" i="1"/>
  <c r="AW160" i="1"/>
  <c r="AW159" i="1"/>
  <c r="AW158" i="1"/>
  <c r="AW157" i="1"/>
  <c r="AW156" i="1"/>
  <c r="AW155" i="1"/>
  <c r="AW154" i="1"/>
  <c r="AW153" i="1"/>
  <c r="AW152" i="1"/>
  <c r="AW151" i="1"/>
  <c r="AW150" i="1"/>
  <c r="AW149" i="1"/>
  <c r="AW148" i="1"/>
  <c r="AW147" i="1"/>
  <c r="AW146" i="1"/>
  <c r="AW145" i="1"/>
  <c r="AW144" i="1"/>
  <c r="AW143" i="1"/>
  <c r="AW142" i="1"/>
  <c r="AW141" i="1"/>
  <c r="AW140" i="1"/>
  <c r="AW139" i="1"/>
  <c r="AW138" i="1"/>
  <c r="AW137" i="1"/>
  <c r="AW136" i="1"/>
  <c r="AW135" i="1"/>
  <c r="AW134" i="1"/>
  <c r="AW133" i="1"/>
  <c r="AW132" i="1"/>
  <c r="AW131" i="1"/>
  <c r="AW130" i="1"/>
  <c r="AW129" i="1"/>
  <c r="AW128" i="1"/>
  <c r="AW127" i="1"/>
  <c r="AW126" i="1"/>
  <c r="AW125" i="1"/>
  <c r="AW124" i="1"/>
  <c r="AW123" i="1"/>
  <c r="AW122" i="1"/>
  <c r="AW121" i="1"/>
  <c r="AW120" i="1"/>
  <c r="AW119" i="1"/>
  <c r="AW118" i="1"/>
  <c r="AW117" i="1"/>
  <c r="AW116" i="1"/>
  <c r="AW115" i="1"/>
  <c r="AW114" i="1"/>
  <c r="AW113" i="1"/>
  <c r="AW112" i="1"/>
  <c r="AW111" i="1"/>
  <c r="AW110" i="1"/>
  <c r="AW109" i="1"/>
  <c r="AW108" i="1"/>
  <c r="AW107" i="1"/>
  <c r="AW106" i="1"/>
  <c r="AW105" i="1"/>
  <c r="AW104" i="1"/>
  <c r="AW103" i="1"/>
  <c r="AW102" i="1"/>
  <c r="AW101" i="1"/>
  <c r="AW100" i="1"/>
  <c r="AW99" i="1"/>
  <c r="AW98" i="1"/>
  <c r="AW97" i="1"/>
  <c r="AW96" i="1"/>
  <c r="AW95" i="1"/>
  <c r="AW94" i="1"/>
  <c r="AW93" i="1"/>
  <c r="AW92" i="1"/>
  <c r="AW91" i="1"/>
  <c r="AW90" i="1"/>
  <c r="AW89" i="1"/>
  <c r="AW88" i="1"/>
  <c r="AW87" i="1"/>
  <c r="AW86" i="1"/>
  <c r="AW85" i="1"/>
  <c r="AW84" i="1"/>
  <c r="AW83" i="1"/>
  <c r="AW82" i="1"/>
  <c r="AW81" i="1"/>
  <c r="AW80" i="1"/>
  <c r="AW79" i="1"/>
  <c r="AW78" i="1"/>
  <c r="AW77" i="1"/>
  <c r="AW76" i="1"/>
  <c r="AW75" i="1"/>
  <c r="AW74" i="1"/>
  <c r="AW73" i="1"/>
  <c r="AW72" i="1"/>
  <c r="AW71" i="1"/>
  <c r="AW70" i="1"/>
  <c r="AW69" i="1"/>
  <c r="AW68" i="1"/>
  <c r="AW67" i="1"/>
  <c r="AW66" i="1"/>
  <c r="AW65" i="1"/>
  <c r="AW64" i="1"/>
  <c r="AW63" i="1"/>
  <c r="AW62" i="1"/>
  <c r="AW61" i="1"/>
  <c r="AW60" i="1"/>
  <c r="AW59" i="1"/>
  <c r="AW58" i="1"/>
  <c r="AW57" i="1"/>
  <c r="AW56" i="1"/>
  <c r="AW55" i="1"/>
  <c r="AW54" i="1"/>
  <c r="AW53" i="1"/>
  <c r="AW52" i="1"/>
  <c r="AW51" i="1"/>
  <c r="AW50" i="1"/>
  <c r="AW49" i="1"/>
  <c r="AW48" i="1"/>
  <c r="AW47" i="1"/>
  <c r="AW46" i="1"/>
  <c r="AW45" i="1"/>
  <c r="AW44" i="1"/>
  <c r="AW43" i="1"/>
  <c r="AW42" i="1"/>
  <c r="AW41" i="1"/>
  <c r="AW40" i="1"/>
  <c r="AW39" i="1"/>
  <c r="AW38" i="1"/>
  <c r="AW37" i="1"/>
  <c r="AW36" i="1"/>
  <c r="AW35" i="1"/>
  <c r="AW34" i="1"/>
  <c r="AW29" i="1"/>
  <c r="AW24" i="1"/>
  <c r="AI24" i="1"/>
  <c r="D24" i="1"/>
  <c r="AJ24" i="1"/>
  <c r="F24" i="1"/>
  <c r="AI25" i="1"/>
  <c r="D25" i="1"/>
  <c r="AJ25" i="1"/>
  <c r="F25" i="1"/>
  <c r="AI26" i="1"/>
  <c r="D26" i="1"/>
  <c r="AJ26" i="1"/>
  <c r="F26" i="1"/>
  <c r="AI27" i="1"/>
  <c r="D27" i="1"/>
  <c r="AJ27" i="1"/>
  <c r="F27" i="1"/>
  <c r="AI28" i="1"/>
  <c r="D28" i="1"/>
  <c r="AJ28" i="1"/>
  <c r="F28" i="1"/>
  <c r="AI29" i="1"/>
  <c r="D29" i="1"/>
  <c r="AJ29" i="1"/>
  <c r="BB29" i="1"/>
  <c r="F29" i="1"/>
  <c r="AS29" i="1"/>
  <c r="AI30" i="1"/>
  <c r="D30" i="1"/>
  <c r="AJ30" i="1"/>
  <c r="F30" i="1"/>
  <c r="AI31" i="1"/>
  <c r="D31" i="1"/>
  <c r="AJ31" i="1"/>
  <c r="F31" i="1"/>
  <c r="AI32" i="1"/>
  <c r="D32" i="1"/>
  <c r="AJ32" i="1"/>
  <c r="F32" i="1"/>
  <c r="AI33" i="1"/>
  <c r="D33" i="1"/>
  <c r="AJ33" i="1"/>
  <c r="F33" i="1"/>
  <c r="AI34" i="1"/>
  <c r="D34" i="1"/>
  <c r="AJ34" i="1"/>
  <c r="F34" i="1"/>
  <c r="AI35" i="1"/>
  <c r="D35" i="1"/>
  <c r="AJ35" i="1"/>
  <c r="F35" i="1"/>
  <c r="AI36" i="1"/>
  <c r="D36" i="1"/>
  <c r="AJ36" i="1"/>
  <c r="F36" i="1"/>
  <c r="AI37" i="1"/>
  <c r="D37" i="1"/>
  <c r="AJ37" i="1"/>
  <c r="F37" i="1"/>
  <c r="AI38" i="1"/>
  <c r="D38" i="1"/>
  <c r="AJ38" i="1"/>
  <c r="F38" i="1"/>
  <c r="AI39" i="1"/>
  <c r="D39" i="1"/>
  <c r="AJ39" i="1"/>
  <c r="F39" i="1"/>
  <c r="AI40" i="1"/>
  <c r="D40" i="1"/>
  <c r="AJ40" i="1"/>
  <c r="AN40" i="1"/>
  <c r="F40" i="1"/>
  <c r="AS40" i="1"/>
  <c r="AU40" i="1"/>
  <c r="AI41" i="1"/>
  <c r="D41" i="1"/>
  <c r="AJ41" i="1"/>
  <c r="AN41" i="1"/>
  <c r="F41" i="1"/>
  <c r="AI42" i="1"/>
  <c r="D42" i="1"/>
  <c r="AJ42" i="1"/>
  <c r="AN42" i="1"/>
  <c r="F42" i="1"/>
  <c r="AI43" i="1"/>
  <c r="D43" i="1"/>
  <c r="AJ43" i="1"/>
  <c r="AN43" i="1"/>
  <c r="F43" i="1"/>
  <c r="AI44" i="1"/>
  <c r="D44" i="1"/>
  <c r="AJ44" i="1"/>
  <c r="AN44" i="1"/>
  <c r="F44" i="1"/>
  <c r="AI45" i="1"/>
  <c r="D45" i="1"/>
  <c r="AJ45" i="1"/>
  <c r="AN45" i="1"/>
  <c r="F45" i="1"/>
  <c r="AI46" i="1"/>
  <c r="D46" i="1"/>
  <c r="AJ46" i="1"/>
  <c r="AN46" i="1"/>
  <c r="F46" i="1"/>
  <c r="AI47" i="1"/>
  <c r="D47" i="1"/>
  <c r="AJ47" i="1"/>
  <c r="AN47" i="1"/>
  <c r="F47" i="1"/>
  <c r="AI48" i="1"/>
  <c r="D48" i="1"/>
  <c r="AJ48" i="1"/>
  <c r="AN48" i="1"/>
  <c r="F48" i="1"/>
  <c r="AI49" i="1"/>
  <c r="D49" i="1"/>
  <c r="AJ49" i="1"/>
  <c r="AN49" i="1"/>
  <c r="F49" i="1"/>
  <c r="AI50" i="1"/>
  <c r="D50" i="1"/>
  <c r="AJ50" i="1"/>
  <c r="AN50" i="1"/>
  <c r="F50" i="1"/>
  <c r="AI51" i="1"/>
  <c r="D51" i="1"/>
  <c r="AJ51" i="1"/>
  <c r="AN51" i="1"/>
  <c r="F51" i="1"/>
  <c r="AI52" i="1"/>
  <c r="D52" i="1"/>
  <c r="AJ52" i="1"/>
  <c r="AN52" i="1"/>
  <c r="F52" i="1"/>
  <c r="AI53" i="1"/>
  <c r="D53" i="1"/>
  <c r="AJ53" i="1"/>
  <c r="AN53" i="1"/>
  <c r="F53" i="1"/>
  <c r="AI54" i="1"/>
  <c r="D54" i="1"/>
  <c r="AJ54" i="1"/>
  <c r="AN54" i="1"/>
  <c r="F54" i="1"/>
  <c r="AI55" i="1"/>
  <c r="D55" i="1"/>
  <c r="AJ55" i="1"/>
  <c r="AN55" i="1"/>
  <c r="F55" i="1"/>
  <c r="AI56" i="1"/>
  <c r="D56" i="1"/>
  <c r="AJ56" i="1"/>
  <c r="AN56" i="1"/>
  <c r="F56" i="1"/>
  <c r="AI57" i="1"/>
  <c r="D57" i="1"/>
  <c r="AJ57" i="1"/>
  <c r="AN57" i="1"/>
  <c r="F57" i="1"/>
  <c r="AI58" i="1"/>
  <c r="D58" i="1"/>
  <c r="AJ58" i="1"/>
  <c r="AN58" i="1"/>
  <c r="F58" i="1"/>
  <c r="AI59" i="1"/>
  <c r="D59" i="1"/>
  <c r="AJ59" i="1"/>
  <c r="AN59" i="1"/>
  <c r="F59" i="1"/>
  <c r="AI60" i="1"/>
  <c r="D60" i="1"/>
  <c r="AJ60" i="1"/>
  <c r="AN60" i="1"/>
  <c r="F60" i="1"/>
  <c r="AI61" i="1"/>
  <c r="D61" i="1"/>
  <c r="AJ61" i="1"/>
  <c r="AN61" i="1"/>
  <c r="F61" i="1"/>
  <c r="AI62" i="1"/>
  <c r="D62" i="1"/>
  <c r="AJ62" i="1"/>
  <c r="AN62" i="1"/>
  <c r="F62" i="1"/>
  <c r="AI63" i="1"/>
  <c r="D63" i="1"/>
  <c r="AJ63" i="1"/>
  <c r="AN63" i="1"/>
  <c r="F63" i="1"/>
  <c r="AI64" i="1"/>
  <c r="D64" i="1"/>
  <c r="AJ64" i="1"/>
  <c r="AN64" i="1"/>
  <c r="F64" i="1"/>
  <c r="AI65" i="1"/>
  <c r="D65" i="1"/>
  <c r="AJ65" i="1"/>
  <c r="AN65" i="1"/>
  <c r="F65" i="1"/>
  <c r="AI66" i="1"/>
  <c r="D66" i="1"/>
  <c r="AJ66" i="1"/>
  <c r="AN66" i="1"/>
  <c r="F66" i="1"/>
  <c r="AI67" i="1"/>
  <c r="D67" i="1"/>
  <c r="AJ67" i="1"/>
  <c r="AN67" i="1"/>
  <c r="F67" i="1"/>
  <c r="AI68" i="1"/>
  <c r="D68" i="1"/>
  <c r="AJ68" i="1"/>
  <c r="AN68" i="1"/>
  <c r="F68" i="1"/>
  <c r="AI69" i="1"/>
  <c r="D69" i="1"/>
  <c r="AJ69" i="1"/>
  <c r="AN69" i="1"/>
  <c r="F69" i="1"/>
  <c r="AI70" i="1"/>
  <c r="D70" i="1"/>
  <c r="AJ70" i="1"/>
  <c r="AN70" i="1"/>
  <c r="F70" i="1"/>
  <c r="AI71" i="1"/>
  <c r="D71" i="1"/>
  <c r="AJ71" i="1"/>
  <c r="AN71" i="1"/>
  <c r="F71" i="1"/>
  <c r="AI72" i="1"/>
  <c r="D72" i="1"/>
  <c r="AJ72" i="1"/>
  <c r="AN72" i="1"/>
  <c r="F72" i="1"/>
  <c r="AI73" i="1"/>
  <c r="D73" i="1"/>
  <c r="AJ73" i="1"/>
  <c r="AN73" i="1"/>
  <c r="F73" i="1"/>
  <c r="AI74" i="1"/>
  <c r="D74" i="1"/>
  <c r="AJ74" i="1"/>
  <c r="AN74" i="1"/>
  <c r="F74" i="1"/>
  <c r="AI75" i="1"/>
  <c r="D75" i="1"/>
  <c r="AJ75" i="1"/>
  <c r="AN75" i="1"/>
  <c r="F75" i="1"/>
  <c r="AI76" i="1"/>
  <c r="D76" i="1"/>
  <c r="AJ76" i="1"/>
  <c r="AN76" i="1"/>
  <c r="F76" i="1"/>
  <c r="AI77" i="1"/>
  <c r="D77" i="1"/>
  <c r="AJ77" i="1"/>
  <c r="AN77" i="1"/>
  <c r="F77" i="1"/>
  <c r="AI78" i="1"/>
  <c r="D78" i="1"/>
  <c r="AJ78" i="1"/>
  <c r="AN78" i="1"/>
  <c r="F78" i="1"/>
  <c r="AI79" i="1"/>
  <c r="D79" i="1"/>
  <c r="AJ79" i="1"/>
  <c r="AN79" i="1"/>
  <c r="F79" i="1"/>
  <c r="AI80" i="1"/>
  <c r="D80" i="1"/>
  <c r="AJ80" i="1"/>
  <c r="AN80" i="1"/>
  <c r="F80" i="1"/>
  <c r="AI81" i="1"/>
  <c r="D81" i="1"/>
  <c r="AJ81" i="1"/>
  <c r="AN81" i="1"/>
  <c r="F81" i="1"/>
  <c r="AI82" i="1"/>
  <c r="D82" i="1"/>
  <c r="AJ82" i="1"/>
  <c r="AN82" i="1"/>
  <c r="F82" i="1"/>
  <c r="AI83" i="1"/>
  <c r="D83" i="1"/>
  <c r="AJ83" i="1"/>
  <c r="AN83" i="1"/>
  <c r="F83" i="1"/>
  <c r="AI84" i="1"/>
  <c r="D84" i="1"/>
  <c r="AJ84" i="1"/>
  <c r="AN84" i="1"/>
  <c r="F84" i="1"/>
  <c r="AI85" i="1"/>
  <c r="D85" i="1"/>
  <c r="AJ85" i="1"/>
  <c r="AN85" i="1"/>
  <c r="F85" i="1"/>
  <c r="AI86" i="1"/>
  <c r="D86" i="1"/>
  <c r="AJ86" i="1"/>
  <c r="AN86" i="1"/>
  <c r="F86" i="1"/>
  <c r="AI87" i="1"/>
  <c r="D87" i="1"/>
  <c r="AJ87" i="1"/>
  <c r="AN87" i="1"/>
  <c r="F87" i="1"/>
  <c r="AI88" i="1"/>
  <c r="D88" i="1"/>
  <c r="AJ88" i="1"/>
  <c r="AN88" i="1"/>
  <c r="F88" i="1"/>
  <c r="AI89" i="1"/>
  <c r="D89" i="1"/>
  <c r="AJ89" i="1"/>
  <c r="AN89" i="1"/>
  <c r="F89" i="1"/>
  <c r="AI90" i="1"/>
  <c r="D90" i="1"/>
  <c r="AJ90" i="1"/>
  <c r="AN90" i="1"/>
  <c r="F90" i="1"/>
  <c r="AI91" i="1"/>
  <c r="D91" i="1"/>
  <c r="AJ91" i="1"/>
  <c r="AN91" i="1"/>
  <c r="F91" i="1"/>
  <c r="AI92" i="1"/>
  <c r="D92" i="1"/>
  <c r="AJ92" i="1"/>
  <c r="AN92" i="1"/>
  <c r="F92" i="1"/>
  <c r="AI93" i="1"/>
  <c r="D93" i="1"/>
  <c r="AJ93" i="1"/>
  <c r="AN93" i="1"/>
  <c r="F93" i="1"/>
  <c r="AI94" i="1"/>
  <c r="D94" i="1"/>
  <c r="AJ94" i="1"/>
  <c r="AN94" i="1"/>
  <c r="F94" i="1"/>
  <c r="AI95" i="1"/>
  <c r="D95" i="1"/>
  <c r="AJ95" i="1"/>
  <c r="AN95" i="1"/>
  <c r="F95" i="1"/>
  <c r="AI96" i="1"/>
  <c r="D96" i="1"/>
  <c r="AJ96" i="1"/>
  <c r="AN96" i="1"/>
  <c r="F96" i="1"/>
  <c r="AI97" i="1"/>
  <c r="D97" i="1"/>
  <c r="AJ97" i="1"/>
  <c r="AN97" i="1"/>
  <c r="F97" i="1"/>
  <c r="AI98" i="1"/>
  <c r="D98" i="1"/>
  <c r="AJ98" i="1"/>
  <c r="AN98" i="1"/>
  <c r="F98" i="1"/>
  <c r="AI99" i="1"/>
  <c r="D99" i="1"/>
  <c r="AJ99" i="1"/>
  <c r="AN99" i="1"/>
  <c r="F99" i="1"/>
  <c r="AI100" i="1"/>
  <c r="D100" i="1"/>
  <c r="AJ100" i="1"/>
  <c r="AN100" i="1"/>
  <c r="F100" i="1"/>
  <c r="AI101" i="1"/>
  <c r="D101" i="1"/>
  <c r="AJ101" i="1"/>
  <c r="AN101" i="1"/>
  <c r="F101" i="1"/>
  <c r="AI102" i="1"/>
  <c r="D102" i="1"/>
  <c r="AJ102" i="1"/>
  <c r="AN102" i="1"/>
  <c r="F102" i="1"/>
  <c r="AI103" i="1"/>
  <c r="D103" i="1"/>
  <c r="AJ103" i="1"/>
  <c r="AN103" i="1"/>
  <c r="F103" i="1"/>
  <c r="AI104" i="1"/>
  <c r="D104" i="1"/>
  <c r="AJ104" i="1"/>
  <c r="AN104" i="1"/>
  <c r="F104" i="1"/>
  <c r="AI105" i="1"/>
  <c r="D105" i="1"/>
  <c r="AJ105" i="1"/>
  <c r="AN105" i="1"/>
  <c r="F105" i="1"/>
  <c r="AI106" i="1"/>
  <c r="D106" i="1"/>
  <c r="AJ106" i="1"/>
  <c r="AN106" i="1"/>
  <c r="F106" i="1"/>
  <c r="AI107" i="1"/>
  <c r="D107" i="1"/>
  <c r="AJ107" i="1"/>
  <c r="AN107" i="1"/>
  <c r="F107" i="1"/>
  <c r="AI108" i="1"/>
  <c r="D108" i="1"/>
  <c r="AJ108" i="1"/>
  <c r="AN108" i="1"/>
  <c r="F108" i="1"/>
  <c r="AI109" i="1"/>
  <c r="D109" i="1"/>
  <c r="AJ109" i="1"/>
  <c r="AN109" i="1"/>
  <c r="F109" i="1"/>
  <c r="AI110" i="1"/>
  <c r="D110" i="1"/>
  <c r="AJ110" i="1"/>
  <c r="AN110" i="1"/>
  <c r="F110" i="1"/>
  <c r="AI111" i="1"/>
  <c r="D111" i="1"/>
  <c r="AJ111" i="1"/>
  <c r="AN111" i="1"/>
  <c r="F111" i="1"/>
  <c r="AI112" i="1"/>
  <c r="D112" i="1"/>
  <c r="AJ112" i="1"/>
  <c r="AN112" i="1"/>
  <c r="F112" i="1"/>
  <c r="AI113" i="1"/>
  <c r="D113" i="1"/>
  <c r="AJ113" i="1"/>
  <c r="AN113" i="1"/>
  <c r="F113" i="1"/>
  <c r="AI114" i="1"/>
  <c r="D114" i="1"/>
  <c r="AJ114" i="1"/>
  <c r="AN114" i="1"/>
  <c r="F114" i="1"/>
  <c r="AI115" i="1"/>
  <c r="D115" i="1"/>
  <c r="AJ115" i="1"/>
  <c r="AN115" i="1"/>
  <c r="F115" i="1"/>
  <c r="AI116" i="1"/>
  <c r="D116" i="1"/>
  <c r="AJ116" i="1"/>
  <c r="AN116" i="1"/>
  <c r="F116" i="1"/>
  <c r="AI117" i="1"/>
  <c r="D117" i="1"/>
  <c r="AJ117" i="1"/>
  <c r="AN117" i="1"/>
  <c r="F117" i="1"/>
  <c r="AI118" i="1"/>
  <c r="D118" i="1"/>
  <c r="AJ118" i="1"/>
  <c r="AN118" i="1"/>
  <c r="F118" i="1"/>
  <c r="AI119" i="1"/>
  <c r="D119" i="1"/>
  <c r="AJ119" i="1"/>
  <c r="AN119" i="1"/>
  <c r="F119" i="1"/>
  <c r="AI120" i="1"/>
  <c r="D120" i="1"/>
  <c r="AJ120" i="1"/>
  <c r="AN120" i="1"/>
  <c r="F120" i="1"/>
  <c r="AI121" i="1"/>
  <c r="D121" i="1"/>
  <c r="AJ121" i="1"/>
  <c r="AN121" i="1"/>
  <c r="F121" i="1"/>
  <c r="AI122" i="1"/>
  <c r="D122" i="1"/>
  <c r="AJ122" i="1"/>
  <c r="AN122" i="1"/>
  <c r="F122" i="1"/>
  <c r="AI123" i="1"/>
  <c r="D123" i="1"/>
  <c r="AJ123" i="1"/>
  <c r="AN123" i="1"/>
  <c r="F123" i="1"/>
  <c r="AI124" i="1"/>
  <c r="D124" i="1"/>
  <c r="AJ124" i="1"/>
  <c r="AN124" i="1"/>
  <c r="F124" i="1"/>
  <c r="AI125" i="1"/>
  <c r="D125" i="1"/>
  <c r="AJ125" i="1"/>
  <c r="AN125" i="1"/>
  <c r="F125" i="1"/>
  <c r="AI126" i="1"/>
  <c r="D126" i="1"/>
  <c r="AJ126" i="1"/>
  <c r="AN126" i="1"/>
  <c r="F126" i="1"/>
  <c r="AI127" i="1"/>
  <c r="D127" i="1"/>
  <c r="AJ127" i="1"/>
  <c r="AN127" i="1"/>
  <c r="F127" i="1"/>
  <c r="AI128" i="1"/>
  <c r="D128" i="1"/>
  <c r="AJ128" i="1"/>
  <c r="AN128" i="1"/>
  <c r="F128" i="1"/>
  <c r="AI129" i="1"/>
  <c r="D129" i="1"/>
  <c r="AJ129" i="1"/>
  <c r="AN129" i="1"/>
  <c r="F129" i="1"/>
  <c r="AI130" i="1"/>
  <c r="D130" i="1"/>
  <c r="AJ130" i="1"/>
  <c r="AN130" i="1"/>
  <c r="F130" i="1"/>
  <c r="AI131" i="1"/>
  <c r="D131" i="1"/>
  <c r="AJ131" i="1"/>
  <c r="AN131" i="1"/>
  <c r="F131" i="1"/>
  <c r="AI132" i="1"/>
  <c r="D132" i="1"/>
  <c r="AJ132" i="1"/>
  <c r="AN132" i="1"/>
  <c r="F132" i="1"/>
  <c r="AI133" i="1"/>
  <c r="D133" i="1"/>
  <c r="AJ133" i="1"/>
  <c r="AN133" i="1"/>
  <c r="F133" i="1"/>
  <c r="AI134" i="1"/>
  <c r="D134" i="1"/>
  <c r="AJ134" i="1"/>
  <c r="AN134" i="1"/>
  <c r="F134" i="1"/>
  <c r="AI135" i="1"/>
  <c r="D135" i="1"/>
  <c r="AJ135" i="1"/>
  <c r="AN135" i="1"/>
  <c r="F135" i="1"/>
  <c r="AI136" i="1"/>
  <c r="D136" i="1"/>
  <c r="AJ136" i="1"/>
  <c r="AN136" i="1"/>
  <c r="F136" i="1"/>
  <c r="AI137" i="1"/>
  <c r="D137" i="1"/>
  <c r="AJ137" i="1"/>
  <c r="AN137" i="1"/>
  <c r="F137" i="1"/>
  <c r="AI138" i="1"/>
  <c r="D138" i="1"/>
  <c r="AJ138" i="1"/>
  <c r="AN138" i="1"/>
  <c r="F138" i="1"/>
  <c r="AI139" i="1"/>
  <c r="D139" i="1"/>
  <c r="AJ139" i="1"/>
  <c r="AN139" i="1"/>
  <c r="F139" i="1"/>
  <c r="AI140" i="1"/>
  <c r="D140" i="1"/>
  <c r="AJ140" i="1"/>
  <c r="AN140" i="1"/>
  <c r="F140" i="1"/>
  <c r="AI141" i="1"/>
  <c r="D141" i="1"/>
  <c r="AJ141" i="1"/>
  <c r="AN141" i="1"/>
  <c r="F141" i="1"/>
  <c r="AI142" i="1"/>
  <c r="D142" i="1"/>
  <c r="AJ142" i="1"/>
  <c r="AN142" i="1"/>
  <c r="F142" i="1"/>
  <c r="AI143" i="1"/>
  <c r="D143" i="1"/>
  <c r="AJ143" i="1"/>
  <c r="AN143" i="1"/>
  <c r="F143" i="1"/>
  <c r="AI144" i="1"/>
  <c r="D144" i="1"/>
  <c r="AJ144" i="1"/>
  <c r="AN144" i="1"/>
  <c r="F144" i="1"/>
  <c r="AI145" i="1"/>
  <c r="D145" i="1"/>
  <c r="AJ145" i="1"/>
  <c r="AN145" i="1"/>
  <c r="F145" i="1"/>
  <c r="AI146" i="1"/>
  <c r="D146" i="1"/>
  <c r="AJ146" i="1"/>
  <c r="AN146" i="1"/>
  <c r="F146" i="1"/>
  <c r="AI147" i="1"/>
  <c r="D147" i="1"/>
  <c r="AJ147" i="1"/>
  <c r="AN147" i="1"/>
  <c r="F147" i="1"/>
  <c r="AI148" i="1"/>
  <c r="D148" i="1"/>
  <c r="AJ148" i="1"/>
  <c r="AN148" i="1"/>
  <c r="F148" i="1"/>
  <c r="AI149" i="1"/>
  <c r="D149" i="1"/>
  <c r="AJ149" i="1"/>
  <c r="AN149" i="1"/>
  <c r="F149" i="1"/>
  <c r="AI150" i="1"/>
  <c r="D150" i="1"/>
  <c r="AJ150" i="1"/>
  <c r="AN150" i="1"/>
  <c r="F150" i="1"/>
  <c r="AI151" i="1"/>
  <c r="D151" i="1"/>
  <c r="AJ151" i="1"/>
  <c r="AN151" i="1"/>
  <c r="F151" i="1"/>
  <c r="AI152" i="1"/>
  <c r="D152" i="1"/>
  <c r="AJ152" i="1"/>
  <c r="AN152" i="1"/>
  <c r="F152" i="1"/>
  <c r="AI153" i="1"/>
  <c r="D153" i="1"/>
  <c r="AJ153" i="1"/>
  <c r="AN153" i="1"/>
  <c r="F153" i="1"/>
  <c r="AI154" i="1"/>
  <c r="D154" i="1"/>
  <c r="AJ154" i="1"/>
  <c r="AN154" i="1"/>
  <c r="F154" i="1"/>
  <c r="AI155" i="1"/>
  <c r="D155" i="1"/>
  <c r="AJ155" i="1"/>
  <c r="AN155" i="1"/>
  <c r="F155" i="1"/>
  <c r="AI156" i="1"/>
  <c r="D156" i="1"/>
  <c r="AJ156" i="1"/>
  <c r="AN156" i="1"/>
  <c r="F156" i="1"/>
  <c r="AI157" i="1"/>
  <c r="D157" i="1"/>
  <c r="AJ157" i="1"/>
  <c r="AN157" i="1"/>
  <c r="F157" i="1"/>
  <c r="AI158" i="1"/>
  <c r="D158" i="1"/>
  <c r="AJ158" i="1"/>
  <c r="AN158" i="1"/>
  <c r="F158" i="1"/>
  <c r="AI159" i="1"/>
  <c r="D159" i="1"/>
  <c r="AJ159" i="1"/>
  <c r="AN159" i="1"/>
  <c r="F159" i="1"/>
  <c r="AI160" i="1"/>
  <c r="D160" i="1"/>
  <c r="AJ160" i="1"/>
  <c r="AN160" i="1"/>
  <c r="F160" i="1"/>
  <c r="AI161" i="1"/>
  <c r="D161" i="1"/>
  <c r="AJ161" i="1"/>
  <c r="AN161" i="1"/>
  <c r="F161" i="1"/>
  <c r="AI162" i="1"/>
  <c r="D162" i="1"/>
  <c r="AJ162" i="1"/>
  <c r="AN162" i="1"/>
  <c r="F162" i="1"/>
  <c r="AI163" i="1"/>
  <c r="D163" i="1"/>
  <c r="AJ163" i="1"/>
  <c r="AN163" i="1"/>
  <c r="F163" i="1"/>
  <c r="AI164" i="1"/>
  <c r="D164" i="1"/>
  <c r="AJ164" i="1"/>
  <c r="AN164" i="1"/>
  <c r="F164" i="1"/>
  <c r="AI165" i="1"/>
  <c r="D165" i="1"/>
  <c r="AJ165" i="1"/>
  <c r="AN165" i="1"/>
  <c r="F165" i="1"/>
  <c r="AI166" i="1"/>
  <c r="D166" i="1"/>
  <c r="AJ166" i="1"/>
  <c r="AN166" i="1"/>
  <c r="F166" i="1"/>
  <c r="AI167" i="1"/>
  <c r="D167" i="1"/>
  <c r="AJ167" i="1"/>
  <c r="AN167" i="1"/>
  <c r="F167" i="1"/>
  <c r="AI168" i="1"/>
  <c r="D168" i="1"/>
  <c r="AJ168" i="1"/>
  <c r="AN168" i="1"/>
  <c r="F168" i="1"/>
  <c r="AI169" i="1"/>
  <c r="D169" i="1"/>
  <c r="AJ169" i="1"/>
  <c r="AN169" i="1"/>
  <c r="F169" i="1"/>
  <c r="AI170" i="1"/>
  <c r="D170" i="1"/>
  <c r="AJ170" i="1"/>
  <c r="AN170" i="1"/>
  <c r="F170" i="1"/>
  <c r="AI171" i="1"/>
  <c r="D171" i="1"/>
  <c r="AJ171" i="1"/>
  <c r="AN171" i="1"/>
  <c r="F171" i="1"/>
  <c r="AI172" i="1"/>
  <c r="D172" i="1"/>
  <c r="AJ172" i="1"/>
  <c r="AN172" i="1"/>
  <c r="F172" i="1"/>
  <c r="AI173" i="1"/>
  <c r="D173" i="1"/>
  <c r="AJ173" i="1"/>
  <c r="AN173" i="1"/>
  <c r="F173" i="1"/>
  <c r="AI174" i="1"/>
  <c r="D174" i="1"/>
  <c r="AJ174" i="1"/>
  <c r="AN174" i="1"/>
  <c r="F174" i="1"/>
  <c r="AI175" i="1"/>
  <c r="D175" i="1"/>
  <c r="AJ175" i="1"/>
  <c r="AN175" i="1"/>
  <c r="F175" i="1"/>
  <c r="AI176" i="1"/>
  <c r="D176" i="1"/>
  <c r="AJ176" i="1"/>
  <c r="AN176" i="1"/>
  <c r="F176" i="1"/>
  <c r="AI177" i="1"/>
  <c r="D177" i="1"/>
  <c r="AJ177" i="1"/>
  <c r="AN177" i="1"/>
  <c r="F177" i="1"/>
  <c r="AI178" i="1"/>
  <c r="D178" i="1"/>
  <c r="AJ178" i="1"/>
  <c r="AN178" i="1"/>
  <c r="F178" i="1"/>
  <c r="AI179" i="1"/>
  <c r="D179" i="1"/>
  <c r="AJ179" i="1"/>
  <c r="AN179" i="1"/>
  <c r="F179" i="1"/>
  <c r="AI180" i="1"/>
  <c r="D180" i="1"/>
  <c r="AJ180" i="1"/>
  <c r="AN180" i="1"/>
  <c r="F180" i="1"/>
  <c r="AI181" i="1"/>
  <c r="D181" i="1"/>
  <c r="AJ181" i="1"/>
  <c r="AN181" i="1"/>
  <c r="F181" i="1"/>
  <c r="AI182" i="1"/>
  <c r="D182" i="1"/>
  <c r="AJ182" i="1"/>
  <c r="AN182" i="1"/>
  <c r="F182" i="1"/>
  <c r="AI183" i="1"/>
  <c r="D183" i="1"/>
  <c r="AJ183" i="1"/>
  <c r="AN183" i="1"/>
  <c r="F183" i="1"/>
  <c r="AI184" i="1"/>
  <c r="D184" i="1"/>
  <c r="AJ184" i="1"/>
  <c r="AN184" i="1"/>
  <c r="F184" i="1"/>
  <c r="AI185" i="1"/>
  <c r="D185" i="1"/>
  <c r="AJ185" i="1"/>
  <c r="AN185" i="1"/>
  <c r="F185" i="1"/>
  <c r="AI186" i="1"/>
  <c r="D186" i="1"/>
  <c r="AJ186" i="1"/>
  <c r="AN186" i="1"/>
  <c r="F186" i="1"/>
  <c r="AI187" i="1"/>
  <c r="D187" i="1"/>
  <c r="AJ187" i="1"/>
  <c r="AN187" i="1"/>
  <c r="F187" i="1"/>
  <c r="AI188" i="1"/>
  <c r="D188" i="1"/>
  <c r="AJ188" i="1"/>
  <c r="AN188" i="1"/>
  <c r="F188" i="1"/>
  <c r="AI189" i="1"/>
  <c r="D189" i="1"/>
  <c r="AJ189" i="1"/>
  <c r="AN189" i="1"/>
  <c r="F189" i="1"/>
  <c r="AI190" i="1"/>
  <c r="D190" i="1"/>
  <c r="AJ190" i="1"/>
  <c r="AN190" i="1"/>
  <c r="F190" i="1"/>
  <c r="AI191" i="1"/>
  <c r="D191" i="1"/>
  <c r="AJ191" i="1"/>
  <c r="AN191" i="1"/>
  <c r="F191" i="1"/>
  <c r="AI192" i="1"/>
  <c r="D192" i="1"/>
  <c r="AJ192" i="1"/>
  <c r="AN192" i="1"/>
  <c r="F192" i="1"/>
  <c r="AI193" i="1"/>
  <c r="D193" i="1"/>
  <c r="AJ193" i="1"/>
  <c r="AN193" i="1"/>
  <c r="F193" i="1"/>
  <c r="AI194" i="1"/>
  <c r="D194" i="1"/>
  <c r="AJ194" i="1"/>
  <c r="AN194" i="1"/>
  <c r="F194" i="1"/>
  <c r="AI195" i="1"/>
  <c r="D195" i="1"/>
  <c r="AJ195" i="1"/>
  <c r="AN195" i="1"/>
  <c r="F195" i="1"/>
  <c r="AI196" i="1"/>
  <c r="D196" i="1"/>
  <c r="AJ196" i="1"/>
  <c r="AN196" i="1"/>
  <c r="F196" i="1"/>
  <c r="AI197" i="1"/>
  <c r="D197" i="1"/>
  <c r="AJ197" i="1"/>
  <c r="AN197" i="1"/>
  <c r="F197" i="1"/>
  <c r="AI198" i="1"/>
  <c r="D198" i="1"/>
  <c r="AJ198" i="1"/>
  <c r="AN198" i="1"/>
  <c r="F198" i="1"/>
  <c r="AI199" i="1"/>
  <c r="D199" i="1"/>
  <c r="AJ199" i="1"/>
  <c r="AN199" i="1"/>
  <c r="F199" i="1"/>
  <c r="AI200" i="1"/>
  <c r="D200" i="1"/>
  <c r="AJ200" i="1"/>
  <c r="AN200" i="1"/>
  <c r="F200" i="1"/>
  <c r="AI201" i="1"/>
  <c r="D201" i="1"/>
  <c r="AJ201" i="1"/>
  <c r="AN201" i="1"/>
  <c r="F201" i="1"/>
  <c r="AI202" i="1"/>
  <c r="D202" i="1"/>
  <c r="AJ202" i="1"/>
  <c r="AN202" i="1"/>
  <c r="F202" i="1"/>
  <c r="AI203" i="1"/>
  <c r="D203" i="1"/>
  <c r="AJ203" i="1"/>
  <c r="AN203" i="1"/>
  <c r="F203" i="1"/>
  <c r="AI204" i="1"/>
  <c r="D204" i="1"/>
  <c r="AJ204" i="1"/>
  <c r="AN204" i="1"/>
  <c r="F204" i="1"/>
  <c r="AI205" i="1"/>
  <c r="D205" i="1"/>
  <c r="AJ205" i="1"/>
  <c r="AN205" i="1"/>
  <c r="F205" i="1"/>
  <c r="AI206" i="1"/>
  <c r="D206" i="1"/>
  <c r="AJ206" i="1"/>
  <c r="AN206" i="1"/>
  <c r="F206" i="1"/>
  <c r="AI207" i="1"/>
  <c r="D207" i="1"/>
  <c r="AJ207" i="1"/>
  <c r="AN207" i="1"/>
  <c r="F207" i="1"/>
  <c r="AI208" i="1"/>
  <c r="D208" i="1"/>
  <c r="AJ208" i="1"/>
  <c r="AN208" i="1"/>
  <c r="F208" i="1"/>
  <c r="AI209" i="1"/>
  <c r="D209" i="1"/>
  <c r="AJ209" i="1"/>
  <c r="AN209" i="1"/>
  <c r="F209" i="1"/>
  <c r="AI210" i="1"/>
  <c r="D210" i="1"/>
  <c r="AJ210" i="1"/>
  <c r="AN210" i="1"/>
  <c r="F210" i="1"/>
  <c r="AI211" i="1"/>
  <c r="D211" i="1"/>
  <c r="AJ211" i="1"/>
  <c r="AN211" i="1"/>
  <c r="F211" i="1"/>
  <c r="AI212" i="1"/>
  <c r="D212" i="1"/>
  <c r="AJ212" i="1"/>
  <c r="AN212" i="1"/>
  <c r="F212" i="1"/>
  <c r="AI213" i="1"/>
  <c r="D213" i="1"/>
  <c r="AJ213" i="1"/>
  <c r="AN213" i="1"/>
  <c r="F213" i="1"/>
  <c r="AI214" i="1"/>
  <c r="D214" i="1"/>
  <c r="AJ214" i="1"/>
  <c r="AN214" i="1"/>
  <c r="F214" i="1"/>
  <c r="AI215" i="1"/>
  <c r="D215" i="1"/>
  <c r="AJ215" i="1"/>
  <c r="AN215" i="1"/>
  <c r="F215" i="1"/>
  <c r="AI216" i="1"/>
  <c r="D216" i="1"/>
  <c r="AJ216" i="1"/>
  <c r="AN216" i="1"/>
  <c r="F216" i="1"/>
  <c r="AI217" i="1"/>
  <c r="D217" i="1"/>
  <c r="AJ217" i="1"/>
  <c r="AN217" i="1"/>
  <c r="F217" i="1"/>
  <c r="AI218" i="1"/>
  <c r="D218" i="1"/>
  <c r="AJ218" i="1"/>
  <c r="AN218" i="1"/>
  <c r="F218" i="1"/>
  <c r="AI219" i="1"/>
  <c r="D219" i="1"/>
  <c r="AJ219" i="1"/>
  <c r="AN219" i="1"/>
  <c r="F219" i="1"/>
  <c r="AI220" i="1"/>
  <c r="D220" i="1"/>
  <c r="AJ220" i="1"/>
  <c r="AN220" i="1"/>
  <c r="F220" i="1"/>
  <c r="AI221" i="1"/>
  <c r="D221" i="1"/>
  <c r="AJ221" i="1"/>
  <c r="AN221" i="1"/>
  <c r="F221" i="1"/>
  <c r="AI222" i="1"/>
  <c r="D222" i="1"/>
  <c r="AJ222" i="1"/>
  <c r="AN222" i="1"/>
  <c r="F222" i="1"/>
  <c r="AI223" i="1"/>
  <c r="D223" i="1"/>
  <c r="AJ223" i="1"/>
  <c r="AN223" i="1"/>
  <c r="F223" i="1"/>
  <c r="AI224" i="1"/>
  <c r="D224" i="1"/>
  <c r="AJ224" i="1"/>
  <c r="AN224" i="1"/>
  <c r="F224" i="1"/>
  <c r="AI225" i="1"/>
  <c r="D225" i="1"/>
  <c r="AJ225" i="1"/>
  <c r="AN225" i="1"/>
  <c r="F225" i="1"/>
  <c r="AI226" i="1"/>
  <c r="D226" i="1"/>
  <c r="AJ226" i="1"/>
  <c r="AN226" i="1"/>
  <c r="F226" i="1"/>
  <c r="AI227" i="1"/>
  <c r="D227" i="1"/>
  <c r="AJ227" i="1"/>
  <c r="AN227" i="1"/>
  <c r="F227" i="1"/>
  <c r="AI228" i="1"/>
  <c r="D228" i="1"/>
  <c r="AJ228" i="1"/>
  <c r="AN228" i="1"/>
  <c r="F228" i="1"/>
  <c r="AI229" i="1"/>
  <c r="D229" i="1"/>
  <c r="AJ229" i="1"/>
  <c r="AN229" i="1"/>
  <c r="F229" i="1"/>
  <c r="AI230" i="1"/>
  <c r="D230" i="1"/>
  <c r="AJ230" i="1"/>
  <c r="AN230" i="1"/>
  <c r="F230" i="1"/>
  <c r="AI231" i="1"/>
  <c r="D231" i="1"/>
  <c r="AJ231" i="1"/>
  <c r="AN231" i="1"/>
  <c r="F231" i="1"/>
  <c r="AI232" i="1"/>
  <c r="D232" i="1"/>
  <c r="AJ232" i="1"/>
  <c r="AN232" i="1"/>
  <c r="F232" i="1"/>
  <c r="AI233" i="1"/>
  <c r="D233" i="1"/>
  <c r="AJ233" i="1"/>
  <c r="AN233" i="1"/>
  <c r="F233" i="1"/>
  <c r="AI234" i="1"/>
  <c r="D234" i="1"/>
  <c r="AJ234" i="1"/>
  <c r="AN234" i="1"/>
  <c r="F234" i="1"/>
  <c r="AI235" i="1"/>
  <c r="D235" i="1"/>
  <c r="AJ235" i="1"/>
  <c r="AN235" i="1"/>
  <c r="F235" i="1"/>
  <c r="AI236" i="1"/>
  <c r="D236" i="1"/>
  <c r="AJ236" i="1"/>
  <c r="AN236" i="1"/>
  <c r="F236" i="1"/>
  <c r="AI237" i="1"/>
  <c r="D237" i="1"/>
  <c r="AJ237" i="1"/>
  <c r="AN237" i="1"/>
  <c r="F237" i="1"/>
  <c r="AI238" i="1"/>
  <c r="D238" i="1"/>
  <c r="AJ238" i="1"/>
  <c r="AN238" i="1"/>
  <c r="F238" i="1"/>
  <c r="AI239" i="1"/>
  <c r="D239" i="1"/>
  <c r="AJ239" i="1"/>
  <c r="AN239" i="1"/>
  <c r="F239" i="1"/>
  <c r="AI240" i="1"/>
  <c r="D240" i="1"/>
  <c r="AJ240" i="1"/>
  <c r="AN240" i="1"/>
  <c r="F240" i="1"/>
  <c r="AI241" i="1"/>
  <c r="D241" i="1"/>
  <c r="AJ241" i="1"/>
  <c r="AN241" i="1"/>
  <c r="F241" i="1"/>
  <c r="AI242" i="1"/>
  <c r="D242" i="1"/>
  <c r="AJ242" i="1"/>
  <c r="AN242" i="1"/>
  <c r="F242" i="1"/>
  <c r="AI243" i="1"/>
  <c r="D243" i="1"/>
  <c r="AJ243" i="1"/>
  <c r="AN243" i="1"/>
  <c r="F243" i="1"/>
  <c r="AI244" i="1"/>
  <c r="D244" i="1"/>
  <c r="AJ244" i="1"/>
  <c r="AN244" i="1"/>
  <c r="F244" i="1"/>
  <c r="AI245" i="1"/>
  <c r="D245" i="1"/>
  <c r="AJ245" i="1"/>
  <c r="AN245" i="1"/>
  <c r="F245" i="1"/>
  <c r="AI246" i="1"/>
  <c r="D246" i="1"/>
  <c r="AJ246" i="1"/>
  <c r="AN246" i="1"/>
  <c r="F246" i="1"/>
  <c r="AI247" i="1"/>
  <c r="D247" i="1"/>
  <c r="AJ247" i="1"/>
  <c r="AN247" i="1"/>
  <c r="F247" i="1"/>
  <c r="AI248" i="1"/>
  <c r="D248" i="1"/>
  <c r="AJ248" i="1"/>
  <c r="AN248" i="1"/>
  <c r="F248" i="1"/>
  <c r="AI249" i="1"/>
  <c r="D249" i="1"/>
  <c r="AJ249" i="1"/>
  <c r="AN249" i="1"/>
  <c r="F249" i="1"/>
  <c r="AI250" i="1"/>
  <c r="D250" i="1"/>
  <c r="AJ250" i="1"/>
  <c r="AN250" i="1"/>
  <c r="F250" i="1"/>
  <c r="AI251" i="1"/>
  <c r="D251" i="1"/>
  <c r="AJ251" i="1"/>
  <c r="AN251" i="1"/>
  <c r="F251" i="1"/>
  <c r="AI252" i="1"/>
  <c r="D252" i="1"/>
  <c r="AJ252" i="1"/>
  <c r="AN252" i="1"/>
  <c r="F252" i="1"/>
  <c r="AI253" i="1"/>
  <c r="D253" i="1"/>
  <c r="AJ253" i="1"/>
  <c r="AN253" i="1"/>
  <c r="F253" i="1"/>
  <c r="AI254" i="1"/>
  <c r="D254" i="1"/>
  <c r="AJ254" i="1"/>
  <c r="AN254" i="1"/>
  <c r="F254" i="1"/>
  <c r="AI255" i="1"/>
  <c r="D255" i="1"/>
  <c r="AJ255" i="1"/>
  <c r="AN255" i="1"/>
  <c r="F255" i="1"/>
  <c r="AI256" i="1"/>
  <c r="D256" i="1"/>
  <c r="AJ256" i="1"/>
  <c r="AN256" i="1"/>
  <c r="F256" i="1"/>
  <c r="AI257" i="1"/>
  <c r="D257" i="1"/>
  <c r="AJ257" i="1"/>
  <c r="AN257" i="1"/>
  <c r="F257" i="1"/>
  <c r="AI258" i="1"/>
  <c r="D258" i="1"/>
  <c r="AJ258" i="1"/>
  <c r="AN258" i="1"/>
  <c r="F258" i="1"/>
  <c r="AI259" i="1"/>
  <c r="D259" i="1"/>
  <c r="AJ259" i="1"/>
  <c r="AN259" i="1"/>
  <c r="F259" i="1"/>
  <c r="AI260" i="1"/>
  <c r="D260" i="1"/>
  <c r="AJ260" i="1"/>
  <c r="AN260" i="1"/>
  <c r="F260" i="1"/>
  <c r="AI261" i="1"/>
  <c r="D261" i="1"/>
  <c r="AJ261" i="1"/>
  <c r="AN261" i="1"/>
  <c r="F261" i="1"/>
  <c r="AI262" i="1"/>
  <c r="D262" i="1"/>
  <c r="AJ262" i="1"/>
  <c r="AN262" i="1"/>
  <c r="F262" i="1"/>
  <c r="AI263" i="1"/>
  <c r="D263" i="1"/>
  <c r="AJ263" i="1"/>
  <c r="AN263" i="1"/>
  <c r="F263" i="1"/>
  <c r="AI264" i="1"/>
  <c r="D264" i="1"/>
  <c r="AJ264" i="1"/>
  <c r="AN264" i="1"/>
  <c r="F264" i="1"/>
  <c r="AI265" i="1"/>
  <c r="D265" i="1"/>
  <c r="AJ265" i="1"/>
  <c r="AN265" i="1"/>
  <c r="F265" i="1"/>
  <c r="AI266" i="1"/>
  <c r="D266" i="1"/>
  <c r="AJ266" i="1"/>
  <c r="AN266" i="1"/>
  <c r="F266" i="1"/>
  <c r="AI267" i="1"/>
  <c r="D267" i="1"/>
  <c r="AJ267" i="1"/>
  <c r="AN267" i="1"/>
  <c r="F267" i="1"/>
  <c r="AI268" i="1"/>
  <c r="D268" i="1"/>
  <c r="AJ268" i="1"/>
  <c r="AN268" i="1"/>
  <c r="F268" i="1"/>
  <c r="AI269" i="1"/>
  <c r="D269" i="1"/>
  <c r="AJ269" i="1"/>
  <c r="AN269" i="1"/>
  <c r="F269" i="1"/>
  <c r="AI270" i="1"/>
  <c r="D270" i="1"/>
  <c r="AJ270" i="1"/>
  <c r="AN270" i="1"/>
  <c r="F270" i="1"/>
  <c r="AI271" i="1"/>
  <c r="D271" i="1"/>
  <c r="AJ271" i="1"/>
  <c r="AN271" i="1"/>
  <c r="F271" i="1"/>
  <c r="AI272" i="1"/>
  <c r="D272" i="1"/>
  <c r="AJ272" i="1"/>
  <c r="AN272" i="1"/>
  <c r="F272" i="1"/>
  <c r="AI273" i="1"/>
  <c r="D273" i="1"/>
  <c r="AJ273" i="1"/>
  <c r="AN273" i="1"/>
  <c r="F273" i="1"/>
  <c r="AI274" i="1"/>
  <c r="D274" i="1"/>
  <c r="AJ274" i="1"/>
  <c r="AN274" i="1"/>
  <c r="F274" i="1"/>
  <c r="AI275" i="1"/>
  <c r="D275" i="1"/>
  <c r="AJ275" i="1"/>
  <c r="AN275" i="1"/>
  <c r="F275" i="1"/>
  <c r="AI276" i="1"/>
  <c r="D276" i="1"/>
  <c r="AJ276" i="1"/>
  <c r="AN276" i="1"/>
  <c r="F276" i="1"/>
  <c r="AI277" i="1"/>
  <c r="D277" i="1"/>
  <c r="AJ277" i="1"/>
  <c r="AN277" i="1"/>
  <c r="F277" i="1"/>
  <c r="AI278" i="1"/>
  <c r="D278" i="1"/>
  <c r="AJ278" i="1"/>
  <c r="AN278" i="1"/>
  <c r="F278" i="1"/>
  <c r="AI279" i="1"/>
  <c r="D279" i="1"/>
  <c r="AJ279" i="1"/>
  <c r="AN279" i="1"/>
  <c r="F279" i="1"/>
  <c r="AI280" i="1"/>
  <c r="D280" i="1"/>
  <c r="AJ280" i="1"/>
  <c r="AN280" i="1"/>
  <c r="F280" i="1"/>
  <c r="AI281" i="1"/>
  <c r="D281" i="1"/>
  <c r="AJ281" i="1"/>
  <c r="AN281" i="1"/>
  <c r="F281" i="1"/>
  <c r="AI282" i="1"/>
  <c r="D282" i="1"/>
  <c r="AJ282" i="1"/>
  <c r="AN282" i="1"/>
  <c r="F282" i="1"/>
  <c r="AI283" i="1"/>
  <c r="D283" i="1"/>
  <c r="AJ283" i="1"/>
  <c r="AN283" i="1"/>
  <c r="F283" i="1"/>
  <c r="AI284" i="1"/>
  <c r="D284" i="1"/>
  <c r="AJ284" i="1"/>
  <c r="AN284" i="1"/>
  <c r="F284" i="1"/>
  <c r="AI285" i="1"/>
  <c r="D285" i="1"/>
  <c r="AJ285" i="1"/>
  <c r="AN285" i="1"/>
  <c r="F285" i="1"/>
  <c r="AI286" i="1"/>
  <c r="D286" i="1"/>
  <c r="AJ286" i="1"/>
  <c r="AN286" i="1"/>
  <c r="F286" i="1"/>
  <c r="AI287" i="1"/>
  <c r="D287" i="1"/>
  <c r="AJ287" i="1"/>
  <c r="AN287" i="1"/>
  <c r="F287" i="1"/>
  <c r="AI288" i="1"/>
  <c r="D288" i="1"/>
  <c r="AJ288" i="1"/>
  <c r="AN288" i="1"/>
  <c r="F288" i="1"/>
  <c r="AI289" i="1"/>
  <c r="D289" i="1"/>
  <c r="AJ289" i="1"/>
  <c r="AN289" i="1"/>
  <c r="F289" i="1"/>
  <c r="AI290" i="1"/>
  <c r="D290" i="1"/>
  <c r="AJ290" i="1"/>
  <c r="AN290" i="1"/>
  <c r="F290" i="1"/>
  <c r="AI291" i="1"/>
  <c r="D291" i="1"/>
  <c r="AJ291" i="1"/>
  <c r="AN291" i="1"/>
  <c r="F291" i="1"/>
  <c r="AI292" i="1"/>
  <c r="D292" i="1"/>
  <c r="AJ292" i="1"/>
  <c r="AN292" i="1"/>
  <c r="F292" i="1"/>
  <c r="AI293" i="1"/>
  <c r="D293" i="1"/>
  <c r="AJ293" i="1"/>
  <c r="AN293" i="1"/>
  <c r="F293" i="1"/>
  <c r="AI294" i="1"/>
  <c r="D294" i="1"/>
  <c r="AJ294" i="1"/>
  <c r="AN294" i="1"/>
  <c r="F294" i="1"/>
  <c r="AI295" i="1"/>
  <c r="D295" i="1"/>
  <c r="AJ295" i="1"/>
  <c r="AN295" i="1"/>
  <c r="F295" i="1"/>
  <c r="AI296" i="1"/>
  <c r="D296" i="1"/>
  <c r="AJ296" i="1"/>
  <c r="AN296" i="1"/>
  <c r="F296" i="1"/>
  <c r="AI297" i="1"/>
  <c r="D297" i="1"/>
  <c r="AJ297" i="1"/>
  <c r="AN297" i="1"/>
  <c r="F297" i="1"/>
  <c r="AI298" i="1"/>
  <c r="D298" i="1"/>
  <c r="AJ298" i="1"/>
  <c r="AN298" i="1"/>
  <c r="F298" i="1"/>
  <c r="AI299" i="1"/>
  <c r="D299" i="1"/>
  <c r="AJ299" i="1"/>
  <c r="AN299" i="1"/>
  <c r="F299" i="1"/>
  <c r="AI300" i="1"/>
  <c r="D300" i="1"/>
  <c r="AJ300" i="1"/>
  <c r="AN300" i="1"/>
  <c r="F300" i="1"/>
  <c r="AI301" i="1"/>
  <c r="D301" i="1"/>
  <c r="AJ301" i="1"/>
  <c r="AN301" i="1"/>
  <c r="F301" i="1"/>
  <c r="AI302" i="1"/>
  <c r="D302" i="1"/>
  <c r="AJ302" i="1"/>
  <c r="AN302" i="1"/>
  <c r="F302" i="1"/>
  <c r="AI303" i="1"/>
  <c r="D303" i="1"/>
  <c r="AJ303" i="1"/>
  <c r="AN303" i="1"/>
  <c r="F303" i="1"/>
  <c r="AI304" i="1"/>
  <c r="D304" i="1"/>
  <c r="AJ304" i="1"/>
  <c r="AN304" i="1"/>
  <c r="F304" i="1"/>
  <c r="AI305" i="1"/>
  <c r="D305" i="1"/>
  <c r="AJ305" i="1"/>
  <c r="AN305" i="1"/>
  <c r="F305" i="1"/>
  <c r="AI306" i="1"/>
  <c r="D306" i="1"/>
  <c r="AJ306" i="1"/>
  <c r="AN306" i="1"/>
  <c r="F306" i="1"/>
  <c r="AI307" i="1"/>
  <c r="D307" i="1"/>
  <c r="AJ307" i="1"/>
  <c r="AN307" i="1"/>
  <c r="F307" i="1"/>
  <c r="AI308" i="1"/>
  <c r="D308" i="1"/>
  <c r="AJ308" i="1"/>
  <c r="AN308" i="1"/>
  <c r="F308" i="1"/>
  <c r="AI309" i="1"/>
  <c r="D309" i="1"/>
  <c r="AJ309" i="1"/>
  <c r="AN309" i="1"/>
  <c r="F309" i="1"/>
  <c r="AI310" i="1"/>
  <c r="D310" i="1"/>
  <c r="AJ310" i="1"/>
  <c r="AN310" i="1"/>
  <c r="F310" i="1"/>
  <c r="AI311" i="1"/>
  <c r="D311" i="1"/>
  <c r="AJ311" i="1"/>
  <c r="AN311" i="1"/>
  <c r="F311" i="1"/>
  <c r="AI312" i="1"/>
  <c r="D312" i="1"/>
  <c r="AJ312" i="1"/>
  <c r="AN312" i="1"/>
  <c r="F312" i="1"/>
  <c r="AI313" i="1"/>
  <c r="D313" i="1"/>
  <c r="AJ313" i="1"/>
  <c r="AN313" i="1"/>
  <c r="F313" i="1"/>
  <c r="AI314" i="1"/>
  <c r="D314" i="1"/>
  <c r="AJ314" i="1"/>
  <c r="AN314" i="1"/>
  <c r="F314" i="1"/>
  <c r="AI315" i="1"/>
  <c r="D315" i="1"/>
  <c r="AJ315" i="1"/>
  <c r="AN315" i="1"/>
  <c r="F315" i="1"/>
  <c r="AI316" i="1"/>
  <c r="D316" i="1"/>
  <c r="AJ316" i="1"/>
  <c r="AN316" i="1"/>
  <c r="F316" i="1"/>
  <c r="AI317" i="1"/>
  <c r="D317" i="1"/>
  <c r="AJ317" i="1"/>
  <c r="AN317" i="1"/>
  <c r="F317" i="1"/>
  <c r="AI318" i="1"/>
  <c r="D318" i="1"/>
  <c r="AJ318" i="1"/>
  <c r="AN318" i="1"/>
  <c r="F318" i="1"/>
  <c r="AI319" i="1"/>
  <c r="D319" i="1"/>
  <c r="AJ319" i="1"/>
  <c r="AN319" i="1"/>
  <c r="F319" i="1"/>
  <c r="AI320" i="1"/>
  <c r="D320" i="1"/>
  <c r="AJ320" i="1"/>
  <c r="AN320" i="1"/>
  <c r="F320" i="1"/>
  <c r="AI321" i="1"/>
  <c r="D321" i="1"/>
  <c r="AJ321" i="1"/>
  <c r="AN321" i="1"/>
  <c r="F321" i="1"/>
  <c r="AI322" i="1"/>
  <c r="D322" i="1"/>
  <c r="AJ322" i="1"/>
  <c r="AN322" i="1"/>
  <c r="F322" i="1"/>
  <c r="AI323" i="1"/>
  <c r="D323" i="1"/>
  <c r="AJ323" i="1"/>
  <c r="AN323" i="1"/>
  <c r="F323" i="1"/>
  <c r="D301" i="10"/>
  <c r="G301" i="10"/>
  <c r="U301" i="10"/>
  <c r="T301" i="10"/>
  <c r="S301" i="10"/>
  <c r="D300" i="10"/>
  <c r="G300" i="10"/>
  <c r="U300" i="10"/>
  <c r="T300" i="10"/>
  <c r="S300" i="10"/>
  <c r="D299" i="10"/>
  <c r="G299" i="10"/>
  <c r="U299" i="10"/>
  <c r="T299" i="10"/>
  <c r="S299" i="10"/>
  <c r="D298" i="10"/>
  <c r="G298" i="10"/>
  <c r="U298" i="10"/>
  <c r="T298" i="10"/>
  <c r="S298" i="10"/>
  <c r="D297" i="10"/>
  <c r="G297" i="10"/>
  <c r="U297" i="10"/>
  <c r="T297" i="10"/>
  <c r="S297" i="10"/>
  <c r="D296" i="10"/>
  <c r="G296" i="10"/>
  <c r="U296" i="10"/>
  <c r="T296" i="10"/>
  <c r="S296" i="10"/>
  <c r="D295" i="10"/>
  <c r="G295" i="10"/>
  <c r="U295" i="10"/>
  <c r="T295" i="10"/>
  <c r="S295" i="10"/>
  <c r="D294" i="10"/>
  <c r="G294" i="10"/>
  <c r="U294" i="10"/>
  <c r="T294" i="10"/>
  <c r="S294" i="10"/>
  <c r="D293" i="10"/>
  <c r="G293" i="10"/>
  <c r="U293" i="10"/>
  <c r="T293" i="10"/>
  <c r="S293" i="10"/>
  <c r="D292" i="10"/>
  <c r="G292" i="10"/>
  <c r="U292" i="10"/>
  <c r="T292" i="10"/>
  <c r="S292" i="10"/>
  <c r="D291" i="10"/>
  <c r="G291" i="10"/>
  <c r="U291" i="10"/>
  <c r="T291" i="10"/>
  <c r="S291" i="10"/>
  <c r="D290" i="10"/>
  <c r="G290" i="10"/>
  <c r="U290" i="10"/>
  <c r="T290" i="10"/>
  <c r="S290" i="10"/>
  <c r="D289" i="10"/>
  <c r="G289" i="10"/>
  <c r="U289" i="10"/>
  <c r="T289" i="10"/>
  <c r="S289" i="10"/>
  <c r="D288" i="10"/>
  <c r="G288" i="10"/>
  <c r="U288" i="10"/>
  <c r="T288" i="10"/>
  <c r="S288" i="10"/>
  <c r="D287" i="10"/>
  <c r="G287" i="10"/>
  <c r="U287" i="10"/>
  <c r="T287" i="10"/>
  <c r="S287" i="10"/>
  <c r="D286" i="10"/>
  <c r="G286" i="10"/>
  <c r="U286" i="10"/>
  <c r="T286" i="10"/>
  <c r="S286" i="10"/>
  <c r="D285" i="10"/>
  <c r="G285" i="10"/>
  <c r="U285" i="10"/>
  <c r="T285" i="10"/>
  <c r="S285" i="10"/>
  <c r="D284" i="10"/>
  <c r="G284" i="10"/>
  <c r="U284" i="10"/>
  <c r="T284" i="10"/>
  <c r="S284" i="10"/>
  <c r="D283" i="10"/>
  <c r="G283" i="10"/>
  <c r="U283" i="10"/>
  <c r="T283" i="10"/>
  <c r="S283" i="10"/>
  <c r="D282" i="10"/>
  <c r="G282" i="10"/>
  <c r="U282" i="10"/>
  <c r="T282" i="10"/>
  <c r="S282" i="10"/>
  <c r="D281" i="10"/>
  <c r="G281" i="10"/>
  <c r="U281" i="10"/>
  <c r="T281" i="10"/>
  <c r="S281" i="10"/>
  <c r="D280" i="10"/>
  <c r="G280" i="10"/>
  <c r="U280" i="10"/>
  <c r="T280" i="10"/>
  <c r="S280" i="10"/>
  <c r="D279" i="10"/>
  <c r="G279" i="10"/>
  <c r="U279" i="10"/>
  <c r="T279" i="10"/>
  <c r="S279" i="10"/>
  <c r="D278" i="10"/>
  <c r="G278" i="10"/>
  <c r="U278" i="10"/>
  <c r="T278" i="10"/>
  <c r="S278" i="10"/>
  <c r="D277" i="10"/>
  <c r="G277" i="10"/>
  <c r="U277" i="10"/>
  <c r="T277" i="10"/>
  <c r="S277" i="10"/>
  <c r="D276" i="10"/>
  <c r="G276" i="10"/>
  <c r="U276" i="10"/>
  <c r="T276" i="10"/>
  <c r="S276" i="10"/>
  <c r="D275" i="10"/>
  <c r="G275" i="10"/>
  <c r="U275" i="10"/>
  <c r="T275" i="10"/>
  <c r="S275" i="10"/>
  <c r="D274" i="10"/>
  <c r="G274" i="10"/>
  <c r="U274" i="10"/>
  <c r="T274" i="10"/>
  <c r="S274" i="10"/>
  <c r="D273" i="10"/>
  <c r="G273" i="10"/>
  <c r="U273" i="10"/>
  <c r="T273" i="10"/>
  <c r="S273" i="10"/>
  <c r="D272" i="10"/>
  <c r="G272" i="10"/>
  <c r="U272" i="10"/>
  <c r="T272" i="10"/>
  <c r="S272" i="10"/>
  <c r="D271" i="10"/>
  <c r="G271" i="10"/>
  <c r="U271" i="10"/>
  <c r="T271" i="10"/>
  <c r="S271" i="10"/>
  <c r="D270" i="10"/>
  <c r="G270" i="10"/>
  <c r="U270" i="10"/>
  <c r="T270" i="10"/>
  <c r="S270" i="10"/>
  <c r="D269" i="10"/>
  <c r="G269" i="10"/>
  <c r="U269" i="10"/>
  <c r="T269" i="10"/>
  <c r="S269" i="10"/>
  <c r="D268" i="10"/>
  <c r="G268" i="10"/>
  <c r="U268" i="10"/>
  <c r="T268" i="10"/>
  <c r="S268" i="10"/>
  <c r="D267" i="10"/>
  <c r="G267" i="10"/>
  <c r="U267" i="10"/>
  <c r="T267" i="10"/>
  <c r="S267" i="10"/>
  <c r="D266" i="10"/>
  <c r="G266" i="10"/>
  <c r="U266" i="10"/>
  <c r="T266" i="10"/>
  <c r="S266" i="10"/>
  <c r="D265" i="10"/>
  <c r="G265" i="10"/>
  <c r="U265" i="10"/>
  <c r="T265" i="10"/>
  <c r="S265" i="10"/>
  <c r="D264" i="10"/>
  <c r="G264" i="10"/>
  <c r="U264" i="10"/>
  <c r="T264" i="10"/>
  <c r="S264" i="10"/>
  <c r="D263" i="10"/>
  <c r="G263" i="10"/>
  <c r="U263" i="10"/>
  <c r="T263" i="10"/>
  <c r="S263" i="10"/>
  <c r="D262" i="10"/>
  <c r="G262" i="10"/>
  <c r="U262" i="10"/>
  <c r="T262" i="10"/>
  <c r="S262" i="10"/>
  <c r="D261" i="10"/>
  <c r="G261" i="10"/>
  <c r="U261" i="10"/>
  <c r="T261" i="10"/>
  <c r="S261" i="10"/>
  <c r="D260" i="10"/>
  <c r="G260" i="10"/>
  <c r="U260" i="10"/>
  <c r="T260" i="10"/>
  <c r="S260" i="10"/>
  <c r="D259" i="10"/>
  <c r="G259" i="10"/>
  <c r="U259" i="10"/>
  <c r="T259" i="10"/>
  <c r="S259" i="10"/>
  <c r="D258" i="10"/>
  <c r="G258" i="10"/>
  <c r="U258" i="10"/>
  <c r="T258" i="10"/>
  <c r="S258" i="10"/>
  <c r="D257" i="10"/>
  <c r="G257" i="10"/>
  <c r="U257" i="10"/>
  <c r="T257" i="10"/>
  <c r="S257" i="10"/>
  <c r="D256" i="10"/>
  <c r="G256" i="10"/>
  <c r="U256" i="10"/>
  <c r="T256" i="10"/>
  <c r="S256" i="10"/>
  <c r="D255" i="10"/>
  <c r="G255" i="10"/>
  <c r="U255" i="10"/>
  <c r="T255" i="10"/>
  <c r="S255" i="10"/>
  <c r="D254" i="10"/>
  <c r="G254" i="10"/>
  <c r="U254" i="10"/>
  <c r="T254" i="10"/>
  <c r="S254" i="10"/>
  <c r="D253" i="10"/>
  <c r="G253" i="10"/>
  <c r="U253" i="10"/>
  <c r="T253" i="10"/>
  <c r="S253" i="10"/>
  <c r="D252" i="10"/>
  <c r="G252" i="10"/>
  <c r="U252" i="10"/>
  <c r="T252" i="10"/>
  <c r="S252" i="10"/>
  <c r="D251" i="10"/>
  <c r="G251" i="10"/>
  <c r="U251" i="10"/>
  <c r="T251" i="10"/>
  <c r="S251" i="10"/>
  <c r="D250" i="10"/>
  <c r="G250" i="10"/>
  <c r="U250" i="10"/>
  <c r="T250" i="10"/>
  <c r="S250" i="10"/>
  <c r="D249" i="10"/>
  <c r="G249" i="10"/>
  <c r="U249" i="10"/>
  <c r="T249" i="10"/>
  <c r="S249" i="10"/>
  <c r="D248" i="10"/>
  <c r="G248" i="10"/>
  <c r="U248" i="10"/>
  <c r="T248" i="10"/>
  <c r="S248" i="10"/>
  <c r="D247" i="10"/>
  <c r="G247" i="10"/>
  <c r="U247" i="10"/>
  <c r="T247" i="10"/>
  <c r="S247" i="10"/>
  <c r="D246" i="10"/>
  <c r="G246" i="10"/>
  <c r="U246" i="10"/>
  <c r="T246" i="10"/>
  <c r="S246" i="10"/>
  <c r="D245" i="10"/>
  <c r="G245" i="10"/>
  <c r="U245" i="10"/>
  <c r="T245" i="10"/>
  <c r="S245" i="10"/>
  <c r="D244" i="10"/>
  <c r="G244" i="10"/>
  <c r="U244" i="10"/>
  <c r="T244" i="10"/>
  <c r="S244" i="10"/>
  <c r="D243" i="10"/>
  <c r="G243" i="10"/>
  <c r="U243" i="10"/>
  <c r="T243" i="10"/>
  <c r="S243" i="10"/>
  <c r="D242" i="10"/>
  <c r="G242" i="10"/>
  <c r="U242" i="10"/>
  <c r="T242" i="10"/>
  <c r="S242" i="10"/>
  <c r="D241" i="10"/>
  <c r="G241" i="10"/>
  <c r="U241" i="10"/>
  <c r="T241" i="10"/>
  <c r="S241" i="10"/>
  <c r="D240" i="10"/>
  <c r="G240" i="10"/>
  <c r="U240" i="10"/>
  <c r="T240" i="10"/>
  <c r="S240" i="10"/>
  <c r="D239" i="10"/>
  <c r="G239" i="10"/>
  <c r="U239" i="10"/>
  <c r="T239" i="10"/>
  <c r="S239" i="10"/>
  <c r="D238" i="10"/>
  <c r="G238" i="10"/>
  <c r="U238" i="10"/>
  <c r="T238" i="10"/>
  <c r="S238" i="10"/>
  <c r="D237" i="10"/>
  <c r="G237" i="10"/>
  <c r="U237" i="10"/>
  <c r="T237" i="10"/>
  <c r="S237" i="10"/>
  <c r="D236" i="10"/>
  <c r="G236" i="10"/>
  <c r="U236" i="10"/>
  <c r="T236" i="10"/>
  <c r="S236" i="10"/>
  <c r="D235" i="10"/>
  <c r="G235" i="10"/>
  <c r="U235" i="10"/>
  <c r="T235" i="10"/>
  <c r="S235" i="10"/>
  <c r="D234" i="10"/>
  <c r="G234" i="10"/>
  <c r="U234" i="10"/>
  <c r="T234" i="10"/>
  <c r="S234" i="10"/>
  <c r="D233" i="10"/>
  <c r="G233" i="10"/>
  <c r="U233" i="10"/>
  <c r="T233" i="10"/>
  <c r="S233" i="10"/>
  <c r="D232" i="10"/>
  <c r="G232" i="10"/>
  <c r="U232" i="10"/>
  <c r="T232" i="10"/>
  <c r="S232" i="10"/>
  <c r="D231" i="10"/>
  <c r="G231" i="10"/>
  <c r="U231" i="10"/>
  <c r="T231" i="10"/>
  <c r="S231" i="10"/>
  <c r="D230" i="10"/>
  <c r="G230" i="10"/>
  <c r="U230" i="10"/>
  <c r="T230" i="10"/>
  <c r="S230" i="10"/>
  <c r="D229" i="10"/>
  <c r="G229" i="10"/>
  <c r="U229" i="10"/>
  <c r="T229" i="10"/>
  <c r="S229" i="10"/>
  <c r="D228" i="10"/>
  <c r="G228" i="10"/>
  <c r="U228" i="10"/>
  <c r="T228" i="10"/>
  <c r="S228" i="10"/>
  <c r="D227" i="10"/>
  <c r="G227" i="10"/>
  <c r="U227" i="10"/>
  <c r="T227" i="10"/>
  <c r="S227" i="10"/>
  <c r="D226" i="10"/>
  <c r="G226" i="10"/>
  <c r="U226" i="10"/>
  <c r="T226" i="10"/>
  <c r="S226" i="10"/>
  <c r="D225" i="10"/>
  <c r="G225" i="10"/>
  <c r="U225" i="10"/>
  <c r="T225" i="10"/>
  <c r="S225" i="10"/>
  <c r="D224" i="10"/>
  <c r="G224" i="10"/>
  <c r="U224" i="10"/>
  <c r="T224" i="10"/>
  <c r="S224" i="10"/>
  <c r="D223" i="10"/>
  <c r="G223" i="10"/>
  <c r="U223" i="10"/>
  <c r="T223" i="10"/>
  <c r="S223" i="10"/>
  <c r="D222" i="10"/>
  <c r="G222" i="10"/>
  <c r="U222" i="10"/>
  <c r="T222" i="10"/>
  <c r="S222" i="10"/>
  <c r="D221" i="10"/>
  <c r="G221" i="10"/>
  <c r="U221" i="10"/>
  <c r="T221" i="10"/>
  <c r="S221" i="10"/>
  <c r="D220" i="10"/>
  <c r="G220" i="10"/>
  <c r="U220" i="10"/>
  <c r="T220" i="10"/>
  <c r="S220" i="10"/>
  <c r="D219" i="10"/>
  <c r="G219" i="10"/>
  <c r="U219" i="10"/>
  <c r="T219" i="10"/>
  <c r="S219" i="10"/>
  <c r="D218" i="10"/>
  <c r="G218" i="10"/>
  <c r="U218" i="10"/>
  <c r="T218" i="10"/>
  <c r="S218" i="10"/>
  <c r="D217" i="10"/>
  <c r="G217" i="10"/>
  <c r="U217" i="10"/>
  <c r="T217" i="10"/>
  <c r="S217" i="10"/>
  <c r="D216" i="10"/>
  <c r="G216" i="10"/>
  <c r="U216" i="10"/>
  <c r="T216" i="10"/>
  <c r="S216" i="10"/>
  <c r="D215" i="10"/>
  <c r="G215" i="10"/>
  <c r="U215" i="10"/>
  <c r="T215" i="10"/>
  <c r="S215" i="10"/>
  <c r="D214" i="10"/>
  <c r="G214" i="10"/>
  <c r="U214" i="10"/>
  <c r="T214" i="10"/>
  <c r="S214" i="10"/>
  <c r="D213" i="10"/>
  <c r="G213" i="10"/>
  <c r="U213" i="10"/>
  <c r="T213" i="10"/>
  <c r="S213" i="10"/>
  <c r="D212" i="10"/>
  <c r="G212" i="10"/>
  <c r="U212" i="10"/>
  <c r="T212" i="10"/>
  <c r="S212" i="10"/>
  <c r="D211" i="10"/>
  <c r="G211" i="10"/>
  <c r="U211" i="10"/>
  <c r="T211" i="10"/>
  <c r="S211" i="10"/>
  <c r="D210" i="10"/>
  <c r="G210" i="10"/>
  <c r="U210" i="10"/>
  <c r="T210" i="10"/>
  <c r="S210" i="10"/>
  <c r="D209" i="10"/>
  <c r="G209" i="10"/>
  <c r="U209" i="10"/>
  <c r="T209" i="10"/>
  <c r="S209" i="10"/>
  <c r="D208" i="10"/>
  <c r="G208" i="10"/>
  <c r="U208" i="10"/>
  <c r="T208" i="10"/>
  <c r="S208" i="10"/>
  <c r="D207" i="10"/>
  <c r="G207" i="10"/>
  <c r="U207" i="10"/>
  <c r="T207" i="10"/>
  <c r="S207" i="10"/>
  <c r="D206" i="10"/>
  <c r="G206" i="10"/>
  <c r="U206" i="10"/>
  <c r="T206" i="10"/>
  <c r="S206" i="10"/>
  <c r="D205" i="10"/>
  <c r="G205" i="10"/>
  <c r="U205" i="10"/>
  <c r="T205" i="10"/>
  <c r="S205" i="10"/>
  <c r="D204" i="10"/>
  <c r="G204" i="10"/>
  <c r="U204" i="10"/>
  <c r="T204" i="10"/>
  <c r="S204" i="10"/>
  <c r="D203" i="10"/>
  <c r="G203" i="10"/>
  <c r="U203" i="10"/>
  <c r="T203" i="10"/>
  <c r="S203" i="10"/>
  <c r="D202" i="10"/>
  <c r="G202" i="10"/>
  <c r="U202" i="10"/>
  <c r="T202" i="10"/>
  <c r="S202" i="10"/>
  <c r="D201" i="10"/>
  <c r="G201" i="10"/>
  <c r="U201" i="10"/>
  <c r="T201" i="10"/>
  <c r="S201" i="10"/>
  <c r="D200" i="10"/>
  <c r="G200" i="10"/>
  <c r="U200" i="10"/>
  <c r="T200" i="10"/>
  <c r="S200" i="10"/>
  <c r="D199" i="10"/>
  <c r="G199" i="10"/>
  <c r="U199" i="10"/>
  <c r="T199" i="10"/>
  <c r="S199" i="10"/>
  <c r="D198" i="10"/>
  <c r="G198" i="10"/>
  <c r="U198" i="10"/>
  <c r="T198" i="10"/>
  <c r="S198" i="10"/>
  <c r="D197" i="10"/>
  <c r="G197" i="10"/>
  <c r="U197" i="10"/>
  <c r="T197" i="10"/>
  <c r="S197" i="10"/>
  <c r="D196" i="10"/>
  <c r="G196" i="10"/>
  <c r="U196" i="10"/>
  <c r="T196" i="10"/>
  <c r="S196" i="10"/>
  <c r="D195" i="10"/>
  <c r="G195" i="10"/>
  <c r="U195" i="10"/>
  <c r="T195" i="10"/>
  <c r="S195" i="10"/>
  <c r="D194" i="10"/>
  <c r="G194" i="10"/>
  <c r="U194" i="10"/>
  <c r="T194" i="10"/>
  <c r="S194" i="10"/>
  <c r="D193" i="10"/>
  <c r="G193" i="10"/>
  <c r="U193" i="10"/>
  <c r="T193" i="10"/>
  <c r="S193" i="10"/>
  <c r="D192" i="10"/>
  <c r="G192" i="10"/>
  <c r="U192" i="10"/>
  <c r="T192" i="10"/>
  <c r="S192" i="10"/>
  <c r="D191" i="10"/>
  <c r="G191" i="10"/>
  <c r="U191" i="10"/>
  <c r="T191" i="10"/>
  <c r="S191" i="10"/>
  <c r="D190" i="10"/>
  <c r="G190" i="10"/>
  <c r="U190" i="10"/>
  <c r="T190" i="10"/>
  <c r="S190" i="10"/>
  <c r="D189" i="10"/>
  <c r="G189" i="10"/>
  <c r="U189" i="10"/>
  <c r="T189" i="10"/>
  <c r="S189" i="10"/>
  <c r="D188" i="10"/>
  <c r="G188" i="10"/>
  <c r="U188" i="10"/>
  <c r="T188" i="10"/>
  <c r="S188" i="10"/>
  <c r="D187" i="10"/>
  <c r="G187" i="10"/>
  <c r="U187" i="10"/>
  <c r="T187" i="10"/>
  <c r="S187" i="10"/>
  <c r="D186" i="10"/>
  <c r="G186" i="10"/>
  <c r="U186" i="10"/>
  <c r="T186" i="10"/>
  <c r="S186" i="10"/>
  <c r="D185" i="10"/>
  <c r="G185" i="10"/>
  <c r="U185" i="10"/>
  <c r="T185" i="10"/>
  <c r="S185" i="10"/>
  <c r="D184" i="10"/>
  <c r="G184" i="10"/>
  <c r="U184" i="10"/>
  <c r="T184" i="10"/>
  <c r="S184" i="10"/>
  <c r="D183" i="10"/>
  <c r="G183" i="10"/>
  <c r="U183" i="10"/>
  <c r="T183" i="10"/>
  <c r="S183" i="10"/>
  <c r="D182" i="10"/>
  <c r="G182" i="10"/>
  <c r="U182" i="10"/>
  <c r="T182" i="10"/>
  <c r="S182" i="10"/>
  <c r="D181" i="10"/>
  <c r="G181" i="10"/>
  <c r="U181" i="10"/>
  <c r="T181" i="10"/>
  <c r="S181" i="10"/>
  <c r="D180" i="10"/>
  <c r="G180" i="10"/>
  <c r="U180" i="10"/>
  <c r="T180" i="10"/>
  <c r="S180" i="10"/>
  <c r="D179" i="10"/>
  <c r="G179" i="10"/>
  <c r="U179" i="10"/>
  <c r="T179" i="10"/>
  <c r="S179" i="10"/>
  <c r="D178" i="10"/>
  <c r="G178" i="10"/>
  <c r="U178" i="10"/>
  <c r="T178" i="10"/>
  <c r="S178" i="10"/>
  <c r="D177" i="10"/>
  <c r="G177" i="10"/>
  <c r="U177" i="10"/>
  <c r="T177" i="10"/>
  <c r="S177" i="10"/>
  <c r="D176" i="10"/>
  <c r="G176" i="10"/>
  <c r="U176" i="10"/>
  <c r="T176" i="10"/>
  <c r="S176" i="10"/>
  <c r="D175" i="10"/>
  <c r="G175" i="10"/>
  <c r="U175" i="10"/>
  <c r="T175" i="10"/>
  <c r="S175" i="10"/>
  <c r="D174" i="10"/>
  <c r="G174" i="10"/>
  <c r="U174" i="10"/>
  <c r="T174" i="10"/>
  <c r="S174" i="10"/>
  <c r="D173" i="10"/>
  <c r="G173" i="10"/>
  <c r="U173" i="10"/>
  <c r="T173" i="10"/>
  <c r="S173" i="10"/>
  <c r="D172" i="10"/>
  <c r="G172" i="10"/>
  <c r="U172" i="10"/>
  <c r="T172" i="10"/>
  <c r="S172" i="10"/>
  <c r="D171" i="10"/>
  <c r="G171" i="10"/>
  <c r="U171" i="10"/>
  <c r="T171" i="10"/>
  <c r="S171" i="10"/>
  <c r="D170" i="10"/>
  <c r="G170" i="10"/>
  <c r="U170" i="10"/>
  <c r="T170" i="10"/>
  <c r="S170" i="10"/>
  <c r="D169" i="10"/>
  <c r="G169" i="10"/>
  <c r="U169" i="10"/>
  <c r="T169" i="10"/>
  <c r="S169" i="10"/>
  <c r="D168" i="10"/>
  <c r="G168" i="10"/>
  <c r="U168" i="10"/>
  <c r="T168" i="10"/>
  <c r="S168" i="10"/>
  <c r="D167" i="10"/>
  <c r="G167" i="10"/>
  <c r="U167" i="10"/>
  <c r="T167" i="10"/>
  <c r="S167" i="10"/>
  <c r="D166" i="10"/>
  <c r="G166" i="10"/>
  <c r="U166" i="10"/>
  <c r="T166" i="10"/>
  <c r="S166" i="10"/>
  <c r="D165" i="10"/>
  <c r="G165" i="10"/>
  <c r="U165" i="10"/>
  <c r="T165" i="10"/>
  <c r="S165" i="10"/>
  <c r="D164" i="10"/>
  <c r="G164" i="10"/>
  <c r="U164" i="10"/>
  <c r="T164" i="10"/>
  <c r="S164" i="10"/>
  <c r="D163" i="10"/>
  <c r="G163" i="10"/>
  <c r="U163" i="10"/>
  <c r="T163" i="10"/>
  <c r="S163" i="10"/>
  <c r="D162" i="10"/>
  <c r="G162" i="10"/>
  <c r="U162" i="10"/>
  <c r="T162" i="10"/>
  <c r="S162" i="10"/>
  <c r="D161" i="10"/>
  <c r="G161" i="10"/>
  <c r="U161" i="10"/>
  <c r="T161" i="10"/>
  <c r="S161" i="10"/>
  <c r="D160" i="10"/>
  <c r="G160" i="10"/>
  <c r="U160" i="10"/>
  <c r="T160" i="10"/>
  <c r="S160" i="10"/>
  <c r="D159" i="10"/>
  <c r="G159" i="10"/>
  <c r="U159" i="10"/>
  <c r="T159" i="10"/>
  <c r="S159" i="10"/>
  <c r="D158" i="10"/>
  <c r="G158" i="10"/>
  <c r="U158" i="10"/>
  <c r="T158" i="10"/>
  <c r="S158" i="10"/>
  <c r="D157" i="10"/>
  <c r="G157" i="10"/>
  <c r="U157" i="10"/>
  <c r="T157" i="10"/>
  <c r="S157" i="10"/>
  <c r="D156" i="10"/>
  <c r="G156" i="10"/>
  <c r="U156" i="10"/>
  <c r="T156" i="10"/>
  <c r="S156" i="10"/>
  <c r="D155" i="10"/>
  <c r="G155" i="10"/>
  <c r="U155" i="10"/>
  <c r="T155" i="10"/>
  <c r="S155" i="10"/>
  <c r="D154" i="10"/>
  <c r="G154" i="10"/>
  <c r="U154" i="10"/>
  <c r="T154" i="10"/>
  <c r="S154" i="10"/>
  <c r="D153" i="10"/>
  <c r="G153" i="10"/>
  <c r="U153" i="10"/>
  <c r="T153" i="10"/>
  <c r="S153" i="10"/>
  <c r="D152" i="10"/>
  <c r="G152" i="10"/>
  <c r="U152" i="10"/>
  <c r="T152" i="10"/>
  <c r="S152" i="10"/>
  <c r="D151" i="10"/>
  <c r="G151" i="10"/>
  <c r="U151" i="10"/>
  <c r="T151" i="10"/>
  <c r="S151" i="10"/>
  <c r="D150" i="10"/>
  <c r="G150" i="10"/>
  <c r="U150" i="10"/>
  <c r="T150" i="10"/>
  <c r="S150" i="10"/>
  <c r="D149" i="10"/>
  <c r="G149" i="10"/>
  <c r="U149" i="10"/>
  <c r="T149" i="10"/>
  <c r="S149" i="10"/>
  <c r="D148" i="10"/>
  <c r="G148" i="10"/>
  <c r="U148" i="10"/>
  <c r="T148" i="10"/>
  <c r="S148" i="10"/>
  <c r="D147" i="10"/>
  <c r="G147" i="10"/>
  <c r="U147" i="10"/>
  <c r="T147" i="10"/>
  <c r="S147" i="10"/>
  <c r="D146" i="10"/>
  <c r="G146" i="10"/>
  <c r="U146" i="10"/>
  <c r="T146" i="10"/>
  <c r="S146" i="10"/>
  <c r="D145" i="10"/>
  <c r="G145" i="10"/>
  <c r="U145" i="10"/>
  <c r="T145" i="10"/>
  <c r="S145" i="10"/>
  <c r="D144" i="10"/>
  <c r="G144" i="10"/>
  <c r="U144" i="10"/>
  <c r="T144" i="10"/>
  <c r="S144" i="10"/>
  <c r="D143" i="10"/>
  <c r="G143" i="10"/>
  <c r="U143" i="10"/>
  <c r="T143" i="10"/>
  <c r="S143" i="10"/>
  <c r="D142" i="10"/>
  <c r="G142" i="10"/>
  <c r="U142" i="10"/>
  <c r="T142" i="10"/>
  <c r="S142" i="10"/>
  <c r="D141" i="10"/>
  <c r="G141" i="10"/>
  <c r="U141" i="10"/>
  <c r="T141" i="10"/>
  <c r="S141" i="10"/>
  <c r="D140" i="10"/>
  <c r="G140" i="10"/>
  <c r="U140" i="10"/>
  <c r="T140" i="10"/>
  <c r="S140" i="10"/>
  <c r="D139" i="10"/>
  <c r="G139" i="10"/>
  <c r="U139" i="10"/>
  <c r="T139" i="10"/>
  <c r="S139" i="10"/>
  <c r="D138" i="10"/>
  <c r="G138" i="10"/>
  <c r="U138" i="10"/>
  <c r="T138" i="10"/>
  <c r="S138" i="10"/>
  <c r="D137" i="10"/>
  <c r="G137" i="10"/>
  <c r="U137" i="10"/>
  <c r="T137" i="10"/>
  <c r="S137" i="10"/>
  <c r="D136" i="10"/>
  <c r="G136" i="10"/>
  <c r="U136" i="10"/>
  <c r="T136" i="10"/>
  <c r="S136" i="10"/>
  <c r="D135" i="10"/>
  <c r="G135" i="10"/>
  <c r="U135" i="10"/>
  <c r="T135" i="10"/>
  <c r="S135" i="10"/>
  <c r="D134" i="10"/>
  <c r="G134" i="10"/>
  <c r="U134" i="10"/>
  <c r="T134" i="10"/>
  <c r="S134" i="10"/>
  <c r="D133" i="10"/>
  <c r="G133" i="10"/>
  <c r="U133" i="10"/>
  <c r="T133" i="10"/>
  <c r="S133" i="10"/>
  <c r="D132" i="10"/>
  <c r="G132" i="10"/>
  <c r="U132" i="10"/>
  <c r="T132" i="10"/>
  <c r="S132" i="10"/>
  <c r="D131" i="10"/>
  <c r="G131" i="10"/>
  <c r="U131" i="10"/>
  <c r="T131" i="10"/>
  <c r="S131" i="10"/>
  <c r="D130" i="10"/>
  <c r="G130" i="10"/>
  <c r="U130" i="10"/>
  <c r="T130" i="10"/>
  <c r="S130" i="10"/>
  <c r="D129" i="10"/>
  <c r="G129" i="10"/>
  <c r="U129" i="10"/>
  <c r="T129" i="10"/>
  <c r="S129" i="10"/>
  <c r="D128" i="10"/>
  <c r="G128" i="10"/>
  <c r="U128" i="10"/>
  <c r="T128" i="10"/>
  <c r="S128" i="10"/>
  <c r="D127" i="10"/>
  <c r="G127" i="10"/>
  <c r="U127" i="10"/>
  <c r="T127" i="10"/>
  <c r="S127" i="10"/>
  <c r="D126" i="10"/>
  <c r="G126" i="10"/>
  <c r="U126" i="10"/>
  <c r="T126" i="10"/>
  <c r="S126" i="10"/>
  <c r="D125" i="10"/>
  <c r="G125" i="10"/>
  <c r="U125" i="10"/>
  <c r="T125" i="10"/>
  <c r="S125" i="10"/>
  <c r="D124" i="10"/>
  <c r="G124" i="10"/>
  <c r="U124" i="10"/>
  <c r="T124" i="10"/>
  <c r="S124" i="10"/>
  <c r="D123" i="10"/>
  <c r="G123" i="10"/>
  <c r="U123" i="10"/>
  <c r="T123" i="10"/>
  <c r="S123" i="10"/>
  <c r="D122" i="10"/>
  <c r="G122" i="10"/>
  <c r="U122" i="10"/>
  <c r="T122" i="10"/>
  <c r="S122" i="10"/>
  <c r="D121" i="10"/>
  <c r="G121" i="10"/>
  <c r="U121" i="10"/>
  <c r="T121" i="10"/>
  <c r="S121" i="10"/>
  <c r="D120" i="10"/>
  <c r="G120" i="10"/>
  <c r="U120" i="10"/>
  <c r="T120" i="10"/>
  <c r="S120" i="10"/>
  <c r="D119" i="10"/>
  <c r="G119" i="10"/>
  <c r="U119" i="10"/>
  <c r="T119" i="10"/>
  <c r="S119" i="10"/>
  <c r="D118" i="10"/>
  <c r="G118" i="10"/>
  <c r="U118" i="10"/>
  <c r="T118" i="10"/>
  <c r="S118" i="10"/>
  <c r="D117" i="10"/>
  <c r="G117" i="10"/>
  <c r="U117" i="10"/>
  <c r="T117" i="10"/>
  <c r="S117" i="10"/>
  <c r="D116" i="10"/>
  <c r="G116" i="10"/>
  <c r="U116" i="10"/>
  <c r="T116" i="10"/>
  <c r="S116" i="10"/>
  <c r="D115" i="10"/>
  <c r="G115" i="10"/>
  <c r="U115" i="10"/>
  <c r="T115" i="10"/>
  <c r="S115" i="10"/>
  <c r="D114" i="10"/>
  <c r="G114" i="10"/>
  <c r="U114" i="10"/>
  <c r="T114" i="10"/>
  <c r="S114" i="10"/>
  <c r="D113" i="10"/>
  <c r="G113" i="10"/>
  <c r="U113" i="10"/>
  <c r="T113" i="10"/>
  <c r="S113" i="10"/>
  <c r="D112" i="10"/>
  <c r="G112" i="10"/>
  <c r="U112" i="10"/>
  <c r="T112" i="10"/>
  <c r="S112" i="10"/>
  <c r="D111" i="10"/>
  <c r="G111" i="10"/>
  <c r="U111" i="10"/>
  <c r="T111" i="10"/>
  <c r="S111" i="10"/>
  <c r="D110" i="10"/>
  <c r="G110" i="10"/>
  <c r="U110" i="10"/>
  <c r="T110" i="10"/>
  <c r="S110" i="10"/>
  <c r="D109" i="10"/>
  <c r="G109" i="10"/>
  <c r="U109" i="10"/>
  <c r="T109" i="10"/>
  <c r="S109" i="10"/>
  <c r="D108" i="10"/>
  <c r="G108" i="10"/>
  <c r="U108" i="10"/>
  <c r="T108" i="10"/>
  <c r="S108" i="10"/>
  <c r="D107" i="10"/>
  <c r="G107" i="10"/>
  <c r="U107" i="10"/>
  <c r="T107" i="10"/>
  <c r="S107" i="10"/>
  <c r="D106" i="10"/>
  <c r="G106" i="10"/>
  <c r="U106" i="10"/>
  <c r="T106" i="10"/>
  <c r="S106" i="10"/>
  <c r="D105" i="10"/>
  <c r="G105" i="10"/>
  <c r="U105" i="10"/>
  <c r="T105" i="10"/>
  <c r="S105" i="10"/>
  <c r="D104" i="10"/>
  <c r="G104" i="10"/>
  <c r="U104" i="10"/>
  <c r="T104" i="10"/>
  <c r="S104" i="10"/>
  <c r="D103" i="10"/>
  <c r="G103" i="10"/>
  <c r="U103" i="10"/>
  <c r="T103" i="10"/>
  <c r="S103" i="10"/>
  <c r="D102" i="10"/>
  <c r="G102" i="10"/>
  <c r="U102" i="10"/>
  <c r="T102" i="10"/>
  <c r="S102" i="10"/>
  <c r="D101" i="10"/>
  <c r="G101" i="10"/>
  <c r="U101" i="10"/>
  <c r="T101" i="10"/>
  <c r="S101" i="10"/>
  <c r="D100" i="10"/>
  <c r="G100" i="10"/>
  <c r="U100" i="10"/>
  <c r="T100" i="10"/>
  <c r="S100" i="10"/>
  <c r="D99" i="10"/>
  <c r="G99" i="10"/>
  <c r="U99" i="10"/>
  <c r="T99" i="10"/>
  <c r="S99" i="10"/>
  <c r="D98" i="10"/>
  <c r="G98" i="10"/>
  <c r="U98" i="10"/>
  <c r="T98" i="10"/>
  <c r="S98" i="10"/>
  <c r="D97" i="10"/>
  <c r="G97" i="10"/>
  <c r="U97" i="10"/>
  <c r="T97" i="10"/>
  <c r="S97" i="10"/>
  <c r="D96" i="10"/>
  <c r="G96" i="10"/>
  <c r="U96" i="10"/>
  <c r="T96" i="10"/>
  <c r="S96" i="10"/>
  <c r="D95" i="10"/>
  <c r="G95" i="10"/>
  <c r="U95" i="10"/>
  <c r="T95" i="10"/>
  <c r="S95" i="10"/>
  <c r="D94" i="10"/>
  <c r="G94" i="10"/>
  <c r="U94" i="10"/>
  <c r="T94" i="10"/>
  <c r="S94" i="10"/>
  <c r="D93" i="10"/>
  <c r="G93" i="10"/>
  <c r="U93" i="10"/>
  <c r="T93" i="10"/>
  <c r="S93" i="10"/>
  <c r="D92" i="10"/>
  <c r="G92" i="10"/>
  <c r="U92" i="10"/>
  <c r="T92" i="10"/>
  <c r="S92" i="10"/>
  <c r="D91" i="10"/>
  <c r="G91" i="10"/>
  <c r="U91" i="10"/>
  <c r="T91" i="10"/>
  <c r="S91" i="10"/>
  <c r="D90" i="10"/>
  <c r="G90" i="10"/>
  <c r="U90" i="10"/>
  <c r="T90" i="10"/>
  <c r="S90" i="10"/>
  <c r="D89" i="10"/>
  <c r="G89" i="10"/>
  <c r="U89" i="10"/>
  <c r="T89" i="10"/>
  <c r="S89" i="10"/>
  <c r="D88" i="10"/>
  <c r="G88" i="10"/>
  <c r="U88" i="10"/>
  <c r="T88" i="10"/>
  <c r="S88" i="10"/>
  <c r="D87" i="10"/>
  <c r="G87" i="10"/>
  <c r="U87" i="10"/>
  <c r="T87" i="10"/>
  <c r="S87" i="10"/>
  <c r="D86" i="10"/>
  <c r="G86" i="10"/>
  <c r="U86" i="10"/>
  <c r="T86" i="10"/>
  <c r="S86" i="10"/>
  <c r="D85" i="10"/>
  <c r="G85" i="10"/>
  <c r="U85" i="10"/>
  <c r="T85" i="10"/>
  <c r="S85" i="10"/>
  <c r="D84" i="10"/>
  <c r="G84" i="10"/>
  <c r="U84" i="10"/>
  <c r="T84" i="10"/>
  <c r="S84" i="10"/>
  <c r="D83" i="10"/>
  <c r="G83" i="10"/>
  <c r="U83" i="10"/>
  <c r="T83" i="10"/>
  <c r="S83" i="10"/>
  <c r="D82" i="10"/>
  <c r="G82" i="10"/>
  <c r="U82" i="10"/>
  <c r="T82" i="10"/>
  <c r="S82" i="10"/>
  <c r="D81" i="10"/>
  <c r="G81" i="10"/>
  <c r="U81" i="10"/>
  <c r="T81" i="10"/>
  <c r="S81" i="10"/>
  <c r="D80" i="10"/>
  <c r="G80" i="10"/>
  <c r="U80" i="10"/>
  <c r="T80" i="10"/>
  <c r="S80" i="10"/>
  <c r="D79" i="10"/>
  <c r="G79" i="10"/>
  <c r="U79" i="10"/>
  <c r="T79" i="10"/>
  <c r="S79" i="10"/>
  <c r="D78" i="10"/>
  <c r="G78" i="10"/>
  <c r="U78" i="10"/>
  <c r="T78" i="10"/>
  <c r="S78" i="10"/>
  <c r="D77" i="10"/>
  <c r="G77" i="10"/>
  <c r="U77" i="10"/>
  <c r="T77" i="10"/>
  <c r="S77" i="10"/>
  <c r="D76" i="10"/>
  <c r="G76" i="10"/>
  <c r="U76" i="10"/>
  <c r="T76" i="10"/>
  <c r="S76" i="10"/>
  <c r="D75" i="10"/>
  <c r="G75" i="10"/>
  <c r="U75" i="10"/>
  <c r="T75" i="10"/>
  <c r="S75" i="10"/>
  <c r="D74" i="10"/>
  <c r="G74" i="10"/>
  <c r="U74" i="10"/>
  <c r="T74" i="10"/>
  <c r="S74" i="10"/>
  <c r="D73" i="10"/>
  <c r="G73" i="10"/>
  <c r="U73" i="10"/>
  <c r="T73" i="10"/>
  <c r="S73" i="10"/>
  <c r="D72" i="10"/>
  <c r="G72" i="10"/>
  <c r="U72" i="10"/>
  <c r="T72" i="10"/>
  <c r="S72" i="10"/>
  <c r="D71" i="10"/>
  <c r="G71" i="10"/>
  <c r="U71" i="10"/>
  <c r="T71" i="10"/>
  <c r="S71" i="10"/>
  <c r="D70" i="10"/>
  <c r="G70" i="10"/>
  <c r="U70" i="10"/>
  <c r="T70" i="10"/>
  <c r="S70" i="10"/>
  <c r="D69" i="10"/>
  <c r="G69" i="10"/>
  <c r="U69" i="10"/>
  <c r="T69" i="10"/>
  <c r="S69" i="10"/>
  <c r="D68" i="10"/>
  <c r="G68" i="10"/>
  <c r="U68" i="10"/>
  <c r="T68" i="10"/>
  <c r="S68" i="10"/>
  <c r="D67" i="10"/>
  <c r="G67" i="10"/>
  <c r="U67" i="10"/>
  <c r="T67" i="10"/>
  <c r="S67" i="10"/>
  <c r="D66" i="10"/>
  <c r="G66" i="10"/>
  <c r="U66" i="10"/>
  <c r="T66" i="10"/>
  <c r="S66" i="10"/>
  <c r="D65" i="10"/>
  <c r="G65" i="10"/>
  <c r="U65" i="10"/>
  <c r="T65" i="10"/>
  <c r="S65" i="10"/>
  <c r="D64" i="10"/>
  <c r="G64" i="10"/>
  <c r="U64" i="10"/>
  <c r="T64" i="10"/>
  <c r="S64" i="10"/>
  <c r="D63" i="10"/>
  <c r="G63" i="10"/>
  <c r="U63" i="10"/>
  <c r="T63" i="10"/>
  <c r="S63" i="10"/>
  <c r="D62" i="10"/>
  <c r="G62" i="10"/>
  <c r="U62" i="10"/>
  <c r="T62" i="10"/>
  <c r="S62" i="10"/>
  <c r="D61" i="10"/>
  <c r="G61" i="10"/>
  <c r="U61" i="10"/>
  <c r="T61" i="10"/>
  <c r="S61" i="10"/>
  <c r="D60" i="10"/>
  <c r="G60" i="10"/>
  <c r="U60" i="10"/>
  <c r="T60" i="10"/>
  <c r="S60" i="10"/>
  <c r="D59" i="10"/>
  <c r="G59" i="10"/>
  <c r="U59" i="10"/>
  <c r="T59" i="10"/>
  <c r="S59" i="10"/>
  <c r="D58" i="10"/>
  <c r="G58" i="10"/>
  <c r="U58" i="10"/>
  <c r="T58" i="10"/>
  <c r="S58" i="10"/>
  <c r="D57" i="10"/>
  <c r="G57" i="10"/>
  <c r="U57" i="10"/>
  <c r="T57" i="10"/>
  <c r="S57" i="10"/>
  <c r="D56" i="10"/>
  <c r="G56" i="10"/>
  <c r="U56" i="10"/>
  <c r="T56" i="10"/>
  <c r="S56" i="10"/>
  <c r="D55" i="10"/>
  <c r="G55" i="10"/>
  <c r="U55" i="10"/>
  <c r="T55" i="10"/>
  <c r="S55" i="10"/>
  <c r="D54" i="10"/>
  <c r="G54" i="10"/>
  <c r="U54" i="10"/>
  <c r="T54" i="10"/>
  <c r="S54" i="10"/>
  <c r="D53" i="10"/>
  <c r="G53" i="10"/>
  <c r="U53" i="10"/>
  <c r="T53" i="10"/>
  <c r="S53" i="10"/>
  <c r="D52" i="10"/>
  <c r="G52" i="10"/>
  <c r="U52" i="10"/>
  <c r="T52" i="10"/>
  <c r="S52" i="10"/>
  <c r="D51" i="10"/>
  <c r="G51" i="10"/>
  <c r="U51" i="10"/>
  <c r="T51" i="10"/>
  <c r="S51" i="10"/>
  <c r="D50" i="10"/>
  <c r="G50" i="10"/>
  <c r="U50" i="10"/>
  <c r="T50" i="10"/>
  <c r="S50" i="10"/>
  <c r="D49" i="10"/>
  <c r="G49" i="10"/>
  <c r="U49" i="10"/>
  <c r="T49" i="10"/>
  <c r="S49" i="10"/>
  <c r="D48" i="10"/>
  <c r="G48" i="10"/>
  <c r="U48" i="10"/>
  <c r="T48" i="10"/>
  <c r="S48" i="10"/>
  <c r="D47" i="10"/>
  <c r="G47" i="10"/>
  <c r="U47" i="10"/>
  <c r="T47" i="10"/>
  <c r="S47" i="10"/>
  <c r="D46" i="10"/>
  <c r="G46" i="10"/>
  <c r="U46" i="10"/>
  <c r="T46" i="10"/>
  <c r="S46" i="10"/>
  <c r="D45" i="10"/>
  <c r="G45" i="10"/>
  <c r="U45" i="10"/>
  <c r="T45" i="10"/>
  <c r="S45" i="10"/>
  <c r="D44" i="10"/>
  <c r="G44" i="10"/>
  <c r="U44" i="10"/>
  <c r="T44" i="10"/>
  <c r="S44" i="10"/>
  <c r="D43" i="10"/>
  <c r="G43" i="10"/>
  <c r="U43" i="10"/>
  <c r="T43" i="10"/>
  <c r="S43" i="10"/>
  <c r="D42" i="10"/>
  <c r="G42" i="10"/>
  <c r="U42" i="10"/>
  <c r="T42" i="10"/>
  <c r="S42" i="10"/>
  <c r="D41" i="10"/>
  <c r="G41" i="10"/>
  <c r="U41" i="10"/>
  <c r="T41" i="10"/>
  <c r="S41" i="10"/>
  <c r="D40" i="10"/>
  <c r="G40" i="10"/>
  <c r="U40" i="10"/>
  <c r="T40" i="10"/>
  <c r="S40" i="10"/>
  <c r="D39" i="10"/>
  <c r="G39" i="10"/>
  <c r="U39" i="10"/>
  <c r="T39" i="10"/>
  <c r="S39" i="10"/>
  <c r="D38" i="10"/>
  <c r="G38" i="10"/>
  <c r="U38" i="10"/>
  <c r="T38" i="10"/>
  <c r="S38" i="10"/>
  <c r="D37" i="10"/>
  <c r="G37" i="10"/>
  <c r="U37" i="10"/>
  <c r="T37" i="10"/>
  <c r="S37" i="10"/>
  <c r="D36" i="10"/>
  <c r="G36" i="10"/>
  <c r="U36" i="10"/>
  <c r="T36" i="10"/>
  <c r="S36" i="10"/>
  <c r="D35" i="10"/>
  <c r="G35" i="10"/>
  <c r="U35" i="10"/>
  <c r="T35" i="10"/>
  <c r="S35" i="10"/>
  <c r="D34" i="10"/>
  <c r="G34" i="10"/>
  <c r="U34" i="10"/>
  <c r="T34" i="10"/>
  <c r="S34" i="10"/>
  <c r="D33" i="10"/>
  <c r="G33" i="10"/>
  <c r="U33" i="10"/>
  <c r="T33" i="10"/>
  <c r="S33" i="10"/>
  <c r="D32" i="10"/>
  <c r="G32" i="10"/>
  <c r="U32" i="10"/>
  <c r="T32" i="10"/>
  <c r="S32" i="10"/>
  <c r="D31" i="10"/>
  <c r="G31" i="10"/>
  <c r="U31" i="10"/>
  <c r="T31" i="10"/>
  <c r="S31" i="10"/>
  <c r="D30" i="10"/>
  <c r="G30" i="10"/>
  <c r="U30" i="10"/>
  <c r="T30" i="10"/>
  <c r="S30" i="10"/>
  <c r="D29" i="10"/>
  <c r="G29" i="10"/>
  <c r="U29" i="10"/>
  <c r="T29" i="10"/>
  <c r="S29" i="10"/>
  <c r="D28" i="10"/>
  <c r="G28" i="10"/>
  <c r="U28" i="10"/>
  <c r="T28" i="10"/>
  <c r="S28" i="10"/>
  <c r="D27" i="10"/>
  <c r="G27" i="10"/>
  <c r="U27" i="10"/>
  <c r="T27" i="10"/>
  <c r="S27" i="10"/>
  <c r="D26" i="10"/>
  <c r="G26" i="10"/>
  <c r="U26" i="10"/>
  <c r="T26" i="10"/>
  <c r="S26" i="10"/>
  <c r="D25" i="10"/>
  <c r="G25" i="10"/>
  <c r="U25" i="10"/>
  <c r="T25" i="10"/>
  <c r="S25" i="10"/>
  <c r="D24" i="10"/>
  <c r="G24" i="10"/>
  <c r="U24" i="10"/>
  <c r="T24" i="10"/>
  <c r="S24" i="10"/>
  <c r="D23" i="10"/>
  <c r="G23" i="10"/>
  <c r="U23" i="10"/>
  <c r="T23" i="10"/>
  <c r="S23" i="10"/>
  <c r="D22" i="10"/>
  <c r="G22" i="10"/>
  <c r="U22" i="10"/>
  <c r="T22" i="10"/>
  <c r="S22" i="10"/>
  <c r="D21" i="10"/>
  <c r="G21" i="10"/>
  <c r="U21" i="10"/>
  <c r="T21" i="10"/>
  <c r="S21" i="10"/>
  <c r="D20" i="10"/>
  <c r="G20" i="10"/>
  <c r="U20" i="10"/>
  <c r="T20" i="10"/>
  <c r="S20" i="10"/>
  <c r="D19" i="10"/>
  <c r="G19" i="10"/>
  <c r="U19" i="10"/>
  <c r="T19" i="10"/>
  <c r="S19" i="10"/>
  <c r="D18" i="10"/>
  <c r="G18" i="10"/>
  <c r="U18" i="10"/>
  <c r="T18" i="10"/>
  <c r="S18" i="10"/>
  <c r="D17" i="10"/>
  <c r="G17" i="10"/>
  <c r="U17" i="10"/>
  <c r="T17" i="10"/>
  <c r="S17" i="10"/>
  <c r="D16" i="10"/>
  <c r="G16" i="10"/>
  <c r="U16" i="10"/>
  <c r="T16" i="10"/>
  <c r="S16" i="10"/>
  <c r="D15" i="10"/>
  <c r="G15" i="10"/>
  <c r="U15" i="10"/>
  <c r="T15" i="10"/>
  <c r="S15" i="10"/>
  <c r="D14" i="10"/>
  <c r="G14" i="10"/>
  <c r="U14" i="10"/>
  <c r="T14" i="10"/>
  <c r="S14" i="10"/>
  <c r="D13" i="10"/>
  <c r="G13" i="10"/>
  <c r="U13" i="10"/>
  <c r="T13" i="10"/>
  <c r="S13" i="10"/>
  <c r="D12" i="10"/>
  <c r="G12" i="10"/>
  <c r="U12" i="10"/>
  <c r="T12" i="10"/>
  <c r="S12" i="10"/>
  <c r="D11" i="10"/>
  <c r="G11" i="10"/>
  <c r="U11" i="10"/>
  <c r="T11" i="10"/>
  <c r="S11" i="10"/>
  <c r="D10" i="10"/>
  <c r="G10" i="10"/>
  <c r="U10" i="10"/>
  <c r="T10" i="10"/>
  <c r="S10" i="10"/>
  <c r="D9" i="10"/>
  <c r="G9" i="10"/>
  <c r="U9" i="10"/>
  <c r="T9" i="10"/>
  <c r="S9" i="10"/>
  <c r="D8" i="10"/>
  <c r="G8" i="10"/>
  <c r="U8" i="10"/>
  <c r="T8" i="10"/>
  <c r="S8" i="10"/>
  <c r="D7" i="10"/>
  <c r="G7" i="10"/>
  <c r="U7" i="10"/>
  <c r="T7" i="10"/>
  <c r="S7" i="10"/>
  <c r="D6" i="10"/>
  <c r="G6" i="10"/>
  <c r="U6" i="10"/>
  <c r="T6" i="10"/>
  <c r="S6" i="10"/>
  <c r="D5" i="10"/>
  <c r="G5" i="10"/>
  <c r="U5" i="10"/>
  <c r="T5" i="10"/>
  <c r="S5" i="10"/>
  <c r="D4" i="10"/>
  <c r="G4" i="10"/>
  <c r="U4" i="10"/>
  <c r="T4" i="10"/>
  <c r="S4" i="10"/>
  <c r="D3" i="10"/>
  <c r="G3" i="10"/>
  <c r="U3" i="10"/>
  <c r="T3" i="10"/>
  <c r="S3" i="10"/>
  <c r="D2" i="10"/>
  <c r="G2" i="10"/>
  <c r="U2" i="10"/>
  <c r="T2" i="10"/>
  <c r="S2" i="10"/>
  <c r="AY301" i="10"/>
  <c r="AY300" i="10"/>
  <c r="AY299" i="10"/>
  <c r="AY298" i="10"/>
  <c r="AY297" i="10"/>
  <c r="AY296" i="10"/>
  <c r="AY295" i="10"/>
  <c r="AY294" i="10"/>
  <c r="AY293" i="10"/>
  <c r="AY292" i="10"/>
  <c r="AY291" i="10"/>
  <c r="AY290" i="10"/>
  <c r="AY289" i="10"/>
  <c r="AY288" i="10"/>
  <c r="AY287" i="10"/>
  <c r="AY286" i="10"/>
  <c r="AY285" i="10"/>
  <c r="AY284" i="10"/>
  <c r="AY283" i="10"/>
  <c r="AY282" i="10"/>
  <c r="AY281" i="10"/>
  <c r="AY280" i="10"/>
  <c r="AY279" i="10"/>
  <c r="AY278" i="10"/>
  <c r="AY277" i="10"/>
  <c r="AY276" i="10"/>
  <c r="AY275" i="10"/>
  <c r="AY274" i="10"/>
  <c r="AY273" i="10"/>
  <c r="AY272" i="10"/>
  <c r="AY271" i="10"/>
  <c r="AY270" i="10"/>
  <c r="AY269" i="10"/>
  <c r="AY268" i="10"/>
  <c r="AY267" i="10"/>
  <c r="AY266" i="10"/>
  <c r="AY265" i="10"/>
  <c r="AY264" i="10"/>
  <c r="AY263" i="10"/>
  <c r="AY262" i="10"/>
  <c r="AY261" i="10"/>
  <c r="AY260" i="10"/>
  <c r="AY259" i="10"/>
  <c r="AY258" i="10"/>
  <c r="AY257" i="10"/>
  <c r="AY256" i="10"/>
  <c r="AY255" i="10"/>
  <c r="AY254" i="10"/>
  <c r="AY253" i="10"/>
  <c r="AY252" i="10"/>
  <c r="AY251" i="10"/>
  <c r="AY250" i="10"/>
  <c r="AY249" i="10"/>
  <c r="AY248" i="10"/>
  <c r="AY247" i="10"/>
  <c r="AY246" i="10"/>
  <c r="AY245" i="10"/>
  <c r="AY244" i="10"/>
  <c r="AY243" i="10"/>
  <c r="AY242" i="10"/>
  <c r="AY241" i="10"/>
  <c r="AY240" i="10"/>
  <c r="AY239" i="10"/>
  <c r="AY238" i="10"/>
  <c r="AY237" i="10"/>
  <c r="AY236" i="10"/>
  <c r="AY235" i="10"/>
  <c r="AY234" i="10"/>
  <c r="AY233" i="10"/>
  <c r="AY232" i="10"/>
  <c r="AY231" i="10"/>
  <c r="AY230" i="10"/>
  <c r="AY229" i="10"/>
  <c r="AY228" i="10"/>
  <c r="AY227" i="10"/>
  <c r="AY226" i="10"/>
  <c r="AY225" i="10"/>
  <c r="AY224" i="10"/>
  <c r="AY223" i="10"/>
  <c r="AY222" i="10"/>
  <c r="AY221" i="10"/>
  <c r="AY220" i="10"/>
  <c r="AY219" i="10"/>
  <c r="AY218" i="10"/>
  <c r="AY217" i="10"/>
  <c r="AY216" i="10"/>
  <c r="AY215" i="10"/>
  <c r="AY214" i="10"/>
  <c r="AY213" i="10"/>
  <c r="AY212" i="10"/>
  <c r="AY211" i="10"/>
  <c r="AY210" i="10"/>
  <c r="AY209" i="10"/>
  <c r="AY208" i="10"/>
  <c r="AY207" i="10"/>
  <c r="AY206" i="10"/>
  <c r="AY205" i="10"/>
  <c r="AY204" i="10"/>
  <c r="AY203" i="10"/>
  <c r="AY202" i="10"/>
  <c r="AY201" i="10"/>
  <c r="AY200" i="10"/>
  <c r="AY199" i="10"/>
  <c r="AY198" i="10"/>
  <c r="AY197" i="10"/>
  <c r="AY196" i="10"/>
  <c r="AY195" i="10"/>
  <c r="AY194" i="10"/>
  <c r="AY193" i="10"/>
  <c r="AY192" i="10"/>
  <c r="AY191" i="10"/>
  <c r="AY190" i="10"/>
  <c r="AY189" i="10"/>
  <c r="AY188" i="10"/>
  <c r="AY187" i="10"/>
  <c r="AY186" i="10"/>
  <c r="AY185" i="10"/>
  <c r="AY184" i="10"/>
  <c r="AY183" i="10"/>
  <c r="AY182" i="10"/>
  <c r="AY181" i="10"/>
  <c r="AY180" i="10"/>
  <c r="AY179" i="10"/>
  <c r="AY178" i="10"/>
  <c r="AY177" i="10"/>
  <c r="AY176" i="10"/>
  <c r="AY175" i="10"/>
  <c r="AY174" i="10"/>
  <c r="AY173" i="10"/>
  <c r="AY172" i="10"/>
  <c r="AY171" i="10"/>
  <c r="AY170" i="10"/>
  <c r="AY169" i="10"/>
  <c r="AY168" i="10"/>
  <c r="AY167" i="10"/>
  <c r="AY166" i="10"/>
  <c r="AY165" i="10"/>
  <c r="AY164" i="10"/>
  <c r="AY163" i="10"/>
  <c r="AY162" i="10"/>
  <c r="AY161" i="10"/>
  <c r="AY160" i="10"/>
  <c r="AY159" i="10"/>
  <c r="AY158" i="10"/>
  <c r="AY157" i="10"/>
  <c r="AY156" i="10"/>
  <c r="AY155" i="10"/>
  <c r="AY154" i="10"/>
  <c r="AY153" i="10"/>
  <c r="AY152" i="10"/>
  <c r="AY151" i="10"/>
  <c r="AY150" i="10"/>
  <c r="AY149" i="10"/>
  <c r="AY148" i="10"/>
  <c r="AY147" i="10"/>
  <c r="AY146" i="10"/>
  <c r="AY145" i="10"/>
  <c r="AY144" i="10"/>
  <c r="AY143" i="10"/>
  <c r="AY142" i="10"/>
  <c r="AY141" i="10"/>
  <c r="AY140" i="10"/>
  <c r="AY139" i="10"/>
  <c r="AY138" i="10"/>
  <c r="AY137" i="10"/>
  <c r="AY136" i="10"/>
  <c r="AY135" i="10"/>
  <c r="AY134" i="10"/>
  <c r="AY133" i="10"/>
  <c r="AY132" i="10"/>
  <c r="AY131" i="10"/>
  <c r="AY130" i="10"/>
  <c r="AY129" i="10"/>
  <c r="AY128" i="10"/>
  <c r="AY127" i="10"/>
  <c r="AY126" i="10"/>
  <c r="AY125" i="10"/>
  <c r="AY124" i="10"/>
  <c r="AY123" i="10"/>
  <c r="AY122" i="10"/>
  <c r="AY121" i="10"/>
  <c r="AY120" i="10"/>
  <c r="AY119" i="10"/>
  <c r="AY118" i="10"/>
  <c r="AY117" i="10"/>
  <c r="AY116" i="10"/>
  <c r="AY115" i="10"/>
  <c r="AY114" i="10"/>
  <c r="AY113" i="10"/>
  <c r="AY112" i="10"/>
  <c r="AY111" i="10"/>
  <c r="AY110" i="10"/>
  <c r="AY109" i="10"/>
  <c r="AY108" i="10"/>
  <c r="AY107" i="10"/>
  <c r="AY106" i="10"/>
  <c r="AY105" i="10"/>
  <c r="AY104" i="10"/>
  <c r="AY103" i="10"/>
  <c r="AY102" i="10"/>
  <c r="AY101" i="10"/>
  <c r="AY100" i="10"/>
  <c r="AY99" i="10"/>
  <c r="AY98" i="10"/>
  <c r="AY97" i="10"/>
  <c r="AY96" i="10"/>
  <c r="AY95" i="10"/>
  <c r="AY94" i="10"/>
  <c r="AY93" i="10"/>
  <c r="AY92" i="10"/>
  <c r="AY91" i="10"/>
  <c r="AY90" i="10"/>
  <c r="AY89" i="10"/>
  <c r="AY88" i="10"/>
  <c r="AY87" i="10"/>
  <c r="AY86" i="10"/>
  <c r="AY85" i="10"/>
  <c r="AY84" i="10"/>
  <c r="AY83" i="10"/>
  <c r="AY82" i="10"/>
  <c r="AY81" i="10"/>
  <c r="AY80" i="10"/>
  <c r="AY79" i="10"/>
  <c r="AY78" i="10"/>
  <c r="AY77" i="10"/>
  <c r="AY76" i="10"/>
  <c r="AY75" i="10"/>
  <c r="AY74" i="10"/>
  <c r="AY73" i="10"/>
  <c r="AY72" i="10"/>
  <c r="AY71" i="10"/>
  <c r="AY70" i="10"/>
  <c r="AY69" i="10"/>
  <c r="AY68" i="10"/>
  <c r="AY67" i="10"/>
  <c r="AY66" i="10"/>
  <c r="AY65" i="10"/>
  <c r="AY64" i="10"/>
  <c r="AY63" i="10"/>
  <c r="AY62" i="10"/>
  <c r="AY61" i="10"/>
  <c r="AY60" i="10"/>
  <c r="AY59" i="10"/>
  <c r="AY58" i="10"/>
  <c r="AY57" i="10"/>
  <c r="AY56" i="10"/>
  <c r="AY55" i="10"/>
  <c r="AY54" i="10"/>
  <c r="AY53" i="10"/>
  <c r="AY52" i="10"/>
  <c r="AY51" i="10"/>
  <c r="AY50" i="10"/>
  <c r="AY49" i="10"/>
  <c r="AY48" i="10"/>
  <c r="AY47" i="10"/>
  <c r="AY46" i="10"/>
  <c r="AY45" i="10"/>
  <c r="AY44" i="10"/>
  <c r="AY43" i="10"/>
  <c r="AY42" i="10"/>
  <c r="AY41" i="10"/>
  <c r="AY40" i="10"/>
  <c r="AY39" i="10"/>
  <c r="AY38" i="10"/>
  <c r="AY37" i="10"/>
  <c r="AY36" i="10"/>
  <c r="AY35" i="10"/>
  <c r="AY34" i="10"/>
  <c r="AY33" i="10"/>
  <c r="AY32" i="10"/>
  <c r="AY31" i="10"/>
  <c r="AY30" i="10"/>
  <c r="AY29" i="10"/>
  <c r="AY28" i="10"/>
  <c r="AY27" i="10"/>
  <c r="AY26" i="10"/>
  <c r="AY25" i="10"/>
  <c r="AY24" i="10"/>
  <c r="AY23" i="10"/>
  <c r="AY22" i="10"/>
  <c r="AY21" i="10"/>
  <c r="AY20" i="10"/>
  <c r="AY19" i="10"/>
  <c r="AY18" i="10"/>
  <c r="AY17" i="10"/>
  <c r="AY16" i="10"/>
  <c r="AY15" i="10"/>
  <c r="AY14" i="10"/>
  <c r="AY13" i="10"/>
  <c r="AY12" i="10"/>
  <c r="AY11" i="10"/>
  <c r="AY10" i="10"/>
  <c r="AY9" i="10"/>
  <c r="AY8" i="10"/>
  <c r="AY7" i="10"/>
  <c r="AY6" i="10"/>
  <c r="AY5" i="10"/>
  <c r="AY4" i="10"/>
  <c r="AY3" i="10"/>
  <c r="AY2" i="10"/>
  <c r="BD301" i="10"/>
  <c r="BC301" i="10"/>
  <c r="BB301" i="10"/>
  <c r="BA301" i="10"/>
  <c r="BD300" i="10"/>
  <c r="BC300" i="10"/>
  <c r="BB300" i="10"/>
  <c r="BA300" i="10"/>
  <c r="BD299" i="10"/>
  <c r="BC299" i="10"/>
  <c r="BB299" i="10"/>
  <c r="BA299" i="10"/>
  <c r="BD298" i="10"/>
  <c r="BC298" i="10"/>
  <c r="BB298" i="10"/>
  <c r="BA298" i="10"/>
  <c r="BD297" i="10"/>
  <c r="BC297" i="10"/>
  <c r="BB297" i="10"/>
  <c r="BA297" i="10"/>
  <c r="BD296" i="10"/>
  <c r="BC296" i="10"/>
  <c r="BB296" i="10"/>
  <c r="BA296" i="10"/>
  <c r="BD295" i="10"/>
  <c r="BC295" i="10"/>
  <c r="BB295" i="10"/>
  <c r="BA295" i="10"/>
  <c r="BD294" i="10"/>
  <c r="BC294" i="10"/>
  <c r="BB294" i="10"/>
  <c r="BA294" i="10"/>
  <c r="BD293" i="10"/>
  <c r="BC293" i="10"/>
  <c r="BB293" i="10"/>
  <c r="BA293" i="10"/>
  <c r="BD292" i="10"/>
  <c r="BC292" i="10"/>
  <c r="BB292" i="10"/>
  <c r="BA292" i="10"/>
  <c r="BD291" i="10"/>
  <c r="BC291" i="10"/>
  <c r="BB291" i="10"/>
  <c r="BA291" i="10"/>
  <c r="BD290" i="10"/>
  <c r="BC290" i="10"/>
  <c r="BB290" i="10"/>
  <c r="BA290" i="10"/>
  <c r="BD289" i="10"/>
  <c r="BC289" i="10"/>
  <c r="BB289" i="10"/>
  <c r="BA289" i="10"/>
  <c r="BD288" i="10"/>
  <c r="BC288" i="10"/>
  <c r="BB288" i="10"/>
  <c r="BA288" i="10"/>
  <c r="BD287" i="10"/>
  <c r="BC287" i="10"/>
  <c r="BB287" i="10"/>
  <c r="BA287" i="10"/>
  <c r="BD286" i="10"/>
  <c r="BC286" i="10"/>
  <c r="BB286" i="10"/>
  <c r="BA286" i="10"/>
  <c r="BD285" i="10"/>
  <c r="BC285" i="10"/>
  <c r="BB285" i="10"/>
  <c r="BA285" i="10"/>
  <c r="BD284" i="10"/>
  <c r="BC284" i="10"/>
  <c r="BB284" i="10"/>
  <c r="BA284" i="10"/>
  <c r="BD283" i="10"/>
  <c r="BC283" i="10"/>
  <c r="BB283" i="10"/>
  <c r="BA283" i="10"/>
  <c r="BD282" i="10"/>
  <c r="BC282" i="10"/>
  <c r="BB282" i="10"/>
  <c r="BA282" i="10"/>
  <c r="BD281" i="10"/>
  <c r="BC281" i="10"/>
  <c r="BB281" i="10"/>
  <c r="BA281" i="10"/>
  <c r="BD280" i="10"/>
  <c r="BC280" i="10"/>
  <c r="BB280" i="10"/>
  <c r="BA280" i="10"/>
  <c r="BD279" i="10"/>
  <c r="BC279" i="10"/>
  <c r="BB279" i="10"/>
  <c r="BA279" i="10"/>
  <c r="BD278" i="10"/>
  <c r="BC278" i="10"/>
  <c r="BB278" i="10"/>
  <c r="BA278" i="10"/>
  <c r="BD277" i="10"/>
  <c r="BC277" i="10"/>
  <c r="BB277" i="10"/>
  <c r="BA277" i="10"/>
  <c r="BD276" i="10"/>
  <c r="BC276" i="10"/>
  <c r="BB276" i="10"/>
  <c r="BA276" i="10"/>
  <c r="BD275" i="10"/>
  <c r="BC275" i="10"/>
  <c r="BB275" i="10"/>
  <c r="BA275" i="10"/>
  <c r="BD274" i="10"/>
  <c r="BC274" i="10"/>
  <c r="BB274" i="10"/>
  <c r="BA274" i="10"/>
  <c r="BD273" i="10"/>
  <c r="BC273" i="10"/>
  <c r="BB273" i="10"/>
  <c r="BA273" i="10"/>
  <c r="BD272" i="10"/>
  <c r="BC272" i="10"/>
  <c r="BB272" i="10"/>
  <c r="BA272" i="10"/>
  <c r="BD271" i="10"/>
  <c r="BC271" i="10"/>
  <c r="BB271" i="10"/>
  <c r="BA271" i="10"/>
  <c r="BD270" i="10"/>
  <c r="BC270" i="10"/>
  <c r="BB270" i="10"/>
  <c r="BA270" i="10"/>
  <c r="BD269" i="10"/>
  <c r="BC269" i="10"/>
  <c r="BB269" i="10"/>
  <c r="BA269" i="10"/>
  <c r="BD268" i="10"/>
  <c r="BC268" i="10"/>
  <c r="BB268" i="10"/>
  <c r="BA268" i="10"/>
  <c r="BD267" i="10"/>
  <c r="BC267" i="10"/>
  <c r="BB267" i="10"/>
  <c r="BA267" i="10"/>
  <c r="BD266" i="10"/>
  <c r="BC266" i="10"/>
  <c r="BB266" i="10"/>
  <c r="BA266" i="10"/>
  <c r="BD265" i="10"/>
  <c r="BC265" i="10"/>
  <c r="BB265" i="10"/>
  <c r="BA265" i="10"/>
  <c r="BD264" i="10"/>
  <c r="BC264" i="10"/>
  <c r="BB264" i="10"/>
  <c r="BA264" i="10"/>
  <c r="BD263" i="10"/>
  <c r="BC263" i="10"/>
  <c r="BB263" i="10"/>
  <c r="BA263" i="10"/>
  <c r="BD262" i="10"/>
  <c r="BC262" i="10"/>
  <c r="BB262" i="10"/>
  <c r="BA262" i="10"/>
  <c r="BD261" i="10"/>
  <c r="BC261" i="10"/>
  <c r="BB261" i="10"/>
  <c r="BA261" i="10"/>
  <c r="BD260" i="10"/>
  <c r="BC260" i="10"/>
  <c r="BB260" i="10"/>
  <c r="BA260" i="10"/>
  <c r="BD259" i="10"/>
  <c r="BC259" i="10"/>
  <c r="BB259" i="10"/>
  <c r="BA259" i="10"/>
  <c r="BD258" i="10"/>
  <c r="BC258" i="10"/>
  <c r="BB258" i="10"/>
  <c r="BA258" i="10"/>
  <c r="BD257" i="10"/>
  <c r="BC257" i="10"/>
  <c r="BB257" i="10"/>
  <c r="BA257" i="10"/>
  <c r="BD256" i="10"/>
  <c r="BC256" i="10"/>
  <c r="BB256" i="10"/>
  <c r="BA256" i="10"/>
  <c r="BD255" i="10"/>
  <c r="BC255" i="10"/>
  <c r="BB255" i="10"/>
  <c r="BA255" i="10"/>
  <c r="BD254" i="10"/>
  <c r="BC254" i="10"/>
  <c r="BB254" i="10"/>
  <c r="BA254" i="10"/>
  <c r="BD253" i="10"/>
  <c r="BC253" i="10"/>
  <c r="BB253" i="10"/>
  <c r="BA253" i="10"/>
  <c r="BD252" i="10"/>
  <c r="BC252" i="10"/>
  <c r="BB252" i="10"/>
  <c r="BA252" i="10"/>
  <c r="BD251" i="10"/>
  <c r="BC251" i="10"/>
  <c r="BB251" i="10"/>
  <c r="BA251" i="10"/>
  <c r="BD250" i="10"/>
  <c r="BC250" i="10"/>
  <c r="BB250" i="10"/>
  <c r="BA250" i="10"/>
  <c r="BD249" i="10"/>
  <c r="BC249" i="10"/>
  <c r="BB249" i="10"/>
  <c r="BA249" i="10"/>
  <c r="BD248" i="10"/>
  <c r="BC248" i="10"/>
  <c r="BB248" i="10"/>
  <c r="BA248" i="10"/>
  <c r="BD247" i="10"/>
  <c r="BC247" i="10"/>
  <c r="BB247" i="10"/>
  <c r="BA247" i="10"/>
  <c r="BD246" i="10"/>
  <c r="BC246" i="10"/>
  <c r="BB246" i="10"/>
  <c r="BA246" i="10"/>
  <c r="BD245" i="10"/>
  <c r="BC245" i="10"/>
  <c r="BB245" i="10"/>
  <c r="BA245" i="10"/>
  <c r="BD244" i="10"/>
  <c r="BC244" i="10"/>
  <c r="BB244" i="10"/>
  <c r="BA244" i="10"/>
  <c r="BD243" i="10"/>
  <c r="BC243" i="10"/>
  <c r="BB243" i="10"/>
  <c r="BA243" i="10"/>
  <c r="BD242" i="10"/>
  <c r="BC242" i="10"/>
  <c r="BB242" i="10"/>
  <c r="BA242" i="10"/>
  <c r="BD241" i="10"/>
  <c r="BC241" i="10"/>
  <c r="BB241" i="10"/>
  <c r="BA241" i="10"/>
  <c r="BD240" i="10"/>
  <c r="BC240" i="10"/>
  <c r="BB240" i="10"/>
  <c r="BA240" i="10"/>
  <c r="BD239" i="10"/>
  <c r="BC239" i="10"/>
  <c r="BB239" i="10"/>
  <c r="BA239" i="10"/>
  <c r="BD238" i="10"/>
  <c r="BC238" i="10"/>
  <c r="BB238" i="10"/>
  <c r="BA238" i="10"/>
  <c r="BD237" i="10"/>
  <c r="BC237" i="10"/>
  <c r="BB237" i="10"/>
  <c r="BA237" i="10"/>
  <c r="BD236" i="10"/>
  <c r="BC236" i="10"/>
  <c r="BB236" i="10"/>
  <c r="BA236" i="10"/>
  <c r="BD235" i="10"/>
  <c r="BC235" i="10"/>
  <c r="BB235" i="10"/>
  <c r="BA235" i="10"/>
  <c r="BD234" i="10"/>
  <c r="BC234" i="10"/>
  <c r="BB234" i="10"/>
  <c r="BA234" i="10"/>
  <c r="BD233" i="10"/>
  <c r="BC233" i="10"/>
  <c r="BB233" i="10"/>
  <c r="BA233" i="10"/>
  <c r="BD232" i="10"/>
  <c r="BC232" i="10"/>
  <c r="BB232" i="10"/>
  <c r="BA232" i="10"/>
  <c r="BD231" i="10"/>
  <c r="BC231" i="10"/>
  <c r="BB231" i="10"/>
  <c r="BA231" i="10"/>
  <c r="BD230" i="10"/>
  <c r="BC230" i="10"/>
  <c r="BB230" i="10"/>
  <c r="BA230" i="10"/>
  <c r="BD229" i="10"/>
  <c r="BC229" i="10"/>
  <c r="BB229" i="10"/>
  <c r="BA229" i="10"/>
  <c r="BD228" i="10"/>
  <c r="BC228" i="10"/>
  <c r="BB228" i="10"/>
  <c r="BA228" i="10"/>
  <c r="BD227" i="10"/>
  <c r="BC227" i="10"/>
  <c r="BB227" i="10"/>
  <c r="BA227" i="10"/>
  <c r="BD226" i="10"/>
  <c r="BC226" i="10"/>
  <c r="BB226" i="10"/>
  <c r="BA226" i="10"/>
  <c r="BD225" i="10"/>
  <c r="BC225" i="10"/>
  <c r="BB225" i="10"/>
  <c r="BA225" i="10"/>
  <c r="BD224" i="10"/>
  <c r="BC224" i="10"/>
  <c r="BB224" i="10"/>
  <c r="BA224" i="10"/>
  <c r="BD223" i="10"/>
  <c r="BC223" i="10"/>
  <c r="BB223" i="10"/>
  <c r="BA223" i="10"/>
  <c r="BD222" i="10"/>
  <c r="BC222" i="10"/>
  <c r="BB222" i="10"/>
  <c r="BA222" i="10"/>
  <c r="BD221" i="10"/>
  <c r="BC221" i="10"/>
  <c r="BB221" i="10"/>
  <c r="BA221" i="10"/>
  <c r="BD220" i="10"/>
  <c r="BC220" i="10"/>
  <c r="BB220" i="10"/>
  <c r="BA220" i="10"/>
  <c r="BD219" i="10"/>
  <c r="BC219" i="10"/>
  <c r="BB219" i="10"/>
  <c r="BA219" i="10"/>
  <c r="BD218" i="10"/>
  <c r="BC218" i="10"/>
  <c r="BB218" i="10"/>
  <c r="BA218" i="10"/>
  <c r="BD217" i="10"/>
  <c r="BC217" i="10"/>
  <c r="BB217" i="10"/>
  <c r="BA217" i="10"/>
  <c r="BD216" i="10"/>
  <c r="BC216" i="10"/>
  <c r="BB216" i="10"/>
  <c r="BA216" i="10"/>
  <c r="BD215" i="10"/>
  <c r="BC215" i="10"/>
  <c r="BB215" i="10"/>
  <c r="BA215" i="10"/>
  <c r="BD214" i="10"/>
  <c r="BC214" i="10"/>
  <c r="BB214" i="10"/>
  <c r="BA214" i="10"/>
  <c r="BD213" i="10"/>
  <c r="BC213" i="10"/>
  <c r="BB213" i="10"/>
  <c r="BA213" i="10"/>
  <c r="BD212" i="10"/>
  <c r="BC212" i="10"/>
  <c r="BB212" i="10"/>
  <c r="BA212" i="10"/>
  <c r="BD211" i="10"/>
  <c r="BC211" i="10"/>
  <c r="BB211" i="10"/>
  <c r="BA211" i="10"/>
  <c r="BD210" i="10"/>
  <c r="BC210" i="10"/>
  <c r="BB210" i="10"/>
  <c r="BA210" i="10"/>
  <c r="BD209" i="10"/>
  <c r="BC209" i="10"/>
  <c r="BB209" i="10"/>
  <c r="BA209" i="10"/>
  <c r="BD208" i="10"/>
  <c r="BC208" i="10"/>
  <c r="BB208" i="10"/>
  <c r="BA208" i="10"/>
  <c r="BD207" i="10"/>
  <c r="BC207" i="10"/>
  <c r="BB207" i="10"/>
  <c r="BA207" i="10"/>
  <c r="BD206" i="10"/>
  <c r="BC206" i="10"/>
  <c r="BB206" i="10"/>
  <c r="BA206" i="10"/>
  <c r="BD205" i="10"/>
  <c r="BC205" i="10"/>
  <c r="BB205" i="10"/>
  <c r="BA205" i="10"/>
  <c r="BD204" i="10"/>
  <c r="BC204" i="10"/>
  <c r="BB204" i="10"/>
  <c r="BA204" i="10"/>
  <c r="BD203" i="10"/>
  <c r="BC203" i="10"/>
  <c r="BB203" i="10"/>
  <c r="BA203" i="10"/>
  <c r="BD202" i="10"/>
  <c r="BC202" i="10"/>
  <c r="BB202" i="10"/>
  <c r="BA202" i="10"/>
  <c r="BD201" i="10"/>
  <c r="BC201" i="10"/>
  <c r="BB201" i="10"/>
  <c r="BA201" i="10"/>
  <c r="BD200" i="10"/>
  <c r="BC200" i="10"/>
  <c r="BB200" i="10"/>
  <c r="BA200" i="10"/>
  <c r="BD199" i="10"/>
  <c r="BC199" i="10"/>
  <c r="BB199" i="10"/>
  <c r="BA199" i="10"/>
  <c r="BD198" i="10"/>
  <c r="BC198" i="10"/>
  <c r="BB198" i="10"/>
  <c r="BA198" i="10"/>
  <c r="BD197" i="10"/>
  <c r="BC197" i="10"/>
  <c r="BB197" i="10"/>
  <c r="BA197" i="10"/>
  <c r="BD196" i="10"/>
  <c r="BC196" i="10"/>
  <c r="BB196" i="10"/>
  <c r="BA196" i="10"/>
  <c r="BD195" i="10"/>
  <c r="BC195" i="10"/>
  <c r="BB195" i="10"/>
  <c r="BA195" i="10"/>
  <c r="BD194" i="10"/>
  <c r="BC194" i="10"/>
  <c r="BB194" i="10"/>
  <c r="BA194" i="10"/>
  <c r="BD193" i="10"/>
  <c r="BC193" i="10"/>
  <c r="BB193" i="10"/>
  <c r="BA193" i="10"/>
  <c r="BD192" i="10"/>
  <c r="BC192" i="10"/>
  <c r="BB192" i="10"/>
  <c r="BA192" i="10"/>
  <c r="BD191" i="10"/>
  <c r="BC191" i="10"/>
  <c r="BB191" i="10"/>
  <c r="BA191" i="10"/>
  <c r="BD190" i="10"/>
  <c r="BC190" i="10"/>
  <c r="BB190" i="10"/>
  <c r="BA190" i="10"/>
  <c r="BD189" i="10"/>
  <c r="BC189" i="10"/>
  <c r="BB189" i="10"/>
  <c r="BA189" i="10"/>
  <c r="BD188" i="10"/>
  <c r="BC188" i="10"/>
  <c r="BB188" i="10"/>
  <c r="BA188" i="10"/>
  <c r="BD187" i="10"/>
  <c r="BC187" i="10"/>
  <c r="BB187" i="10"/>
  <c r="BA187" i="10"/>
  <c r="BD186" i="10"/>
  <c r="BC186" i="10"/>
  <c r="BB186" i="10"/>
  <c r="BA186" i="10"/>
  <c r="BD185" i="10"/>
  <c r="BC185" i="10"/>
  <c r="BB185" i="10"/>
  <c r="BA185" i="10"/>
  <c r="BD184" i="10"/>
  <c r="BC184" i="10"/>
  <c r="BB184" i="10"/>
  <c r="BA184" i="10"/>
  <c r="BD183" i="10"/>
  <c r="BC183" i="10"/>
  <c r="BB183" i="10"/>
  <c r="BA183" i="10"/>
  <c r="BD182" i="10"/>
  <c r="BC182" i="10"/>
  <c r="BB182" i="10"/>
  <c r="BA182" i="10"/>
  <c r="BD181" i="10"/>
  <c r="BC181" i="10"/>
  <c r="BB181" i="10"/>
  <c r="BA181" i="10"/>
  <c r="BD180" i="10"/>
  <c r="BC180" i="10"/>
  <c r="BB180" i="10"/>
  <c r="BA180" i="10"/>
  <c r="BD179" i="10"/>
  <c r="BC179" i="10"/>
  <c r="BB179" i="10"/>
  <c r="BA179" i="10"/>
  <c r="BD178" i="10"/>
  <c r="BC178" i="10"/>
  <c r="BB178" i="10"/>
  <c r="BA178" i="10"/>
  <c r="BD177" i="10"/>
  <c r="BC177" i="10"/>
  <c r="BB177" i="10"/>
  <c r="BA177" i="10"/>
  <c r="BD176" i="10"/>
  <c r="BC176" i="10"/>
  <c r="BB176" i="10"/>
  <c r="BA176" i="10"/>
  <c r="BD175" i="10"/>
  <c r="BC175" i="10"/>
  <c r="BB175" i="10"/>
  <c r="BA175" i="10"/>
  <c r="BD174" i="10"/>
  <c r="BC174" i="10"/>
  <c r="BB174" i="10"/>
  <c r="BA174" i="10"/>
  <c r="BD173" i="10"/>
  <c r="BC173" i="10"/>
  <c r="BB173" i="10"/>
  <c r="BA173" i="10"/>
  <c r="BD172" i="10"/>
  <c r="BC172" i="10"/>
  <c r="BB172" i="10"/>
  <c r="BA172" i="10"/>
  <c r="BD171" i="10"/>
  <c r="BC171" i="10"/>
  <c r="BB171" i="10"/>
  <c r="BA171" i="10"/>
  <c r="BD170" i="10"/>
  <c r="BC170" i="10"/>
  <c r="BB170" i="10"/>
  <c r="BA170" i="10"/>
  <c r="BD169" i="10"/>
  <c r="BC169" i="10"/>
  <c r="BB169" i="10"/>
  <c r="BA169" i="10"/>
  <c r="BD168" i="10"/>
  <c r="BC168" i="10"/>
  <c r="BB168" i="10"/>
  <c r="BA168" i="10"/>
  <c r="BD167" i="10"/>
  <c r="BC167" i="10"/>
  <c r="BB167" i="10"/>
  <c r="BA167" i="10"/>
  <c r="BD166" i="10"/>
  <c r="BC166" i="10"/>
  <c r="BB166" i="10"/>
  <c r="BA166" i="10"/>
  <c r="BD165" i="10"/>
  <c r="BC165" i="10"/>
  <c r="BB165" i="10"/>
  <c r="BA165" i="10"/>
  <c r="BD164" i="10"/>
  <c r="BC164" i="10"/>
  <c r="BB164" i="10"/>
  <c r="BA164" i="10"/>
  <c r="BD163" i="10"/>
  <c r="BC163" i="10"/>
  <c r="BB163" i="10"/>
  <c r="BA163" i="10"/>
  <c r="BD162" i="10"/>
  <c r="BC162" i="10"/>
  <c r="BB162" i="10"/>
  <c r="BA162" i="10"/>
  <c r="BD161" i="10"/>
  <c r="BC161" i="10"/>
  <c r="BB161" i="10"/>
  <c r="BA161" i="10"/>
  <c r="BD160" i="10"/>
  <c r="BC160" i="10"/>
  <c r="BB160" i="10"/>
  <c r="BA160" i="10"/>
  <c r="BD159" i="10"/>
  <c r="BC159" i="10"/>
  <c r="BB159" i="10"/>
  <c r="BA159" i="10"/>
  <c r="BD158" i="10"/>
  <c r="BC158" i="10"/>
  <c r="BB158" i="10"/>
  <c r="BA158" i="10"/>
  <c r="BD157" i="10"/>
  <c r="BC157" i="10"/>
  <c r="BB157" i="10"/>
  <c r="BA157" i="10"/>
  <c r="BD156" i="10"/>
  <c r="BC156" i="10"/>
  <c r="BB156" i="10"/>
  <c r="BA156" i="10"/>
  <c r="BD155" i="10"/>
  <c r="BC155" i="10"/>
  <c r="BB155" i="10"/>
  <c r="BA155" i="10"/>
  <c r="BD154" i="10"/>
  <c r="BC154" i="10"/>
  <c r="BB154" i="10"/>
  <c r="BA154" i="10"/>
  <c r="BD153" i="10"/>
  <c r="BC153" i="10"/>
  <c r="BB153" i="10"/>
  <c r="BA153" i="10"/>
  <c r="BD152" i="10"/>
  <c r="BC152" i="10"/>
  <c r="BB152" i="10"/>
  <c r="BA152" i="10"/>
  <c r="BD151" i="10"/>
  <c r="BC151" i="10"/>
  <c r="BB151" i="10"/>
  <c r="BA151" i="10"/>
  <c r="BD150" i="10"/>
  <c r="BC150" i="10"/>
  <c r="BB150" i="10"/>
  <c r="BA150" i="10"/>
  <c r="BD149" i="10"/>
  <c r="BC149" i="10"/>
  <c r="BB149" i="10"/>
  <c r="BA149" i="10"/>
  <c r="BD148" i="10"/>
  <c r="BC148" i="10"/>
  <c r="BB148" i="10"/>
  <c r="BA148" i="10"/>
  <c r="BD147" i="10"/>
  <c r="BC147" i="10"/>
  <c r="BB147" i="10"/>
  <c r="BA147" i="10"/>
  <c r="BD146" i="10"/>
  <c r="BC146" i="10"/>
  <c r="BB146" i="10"/>
  <c r="BA146" i="10"/>
  <c r="BD145" i="10"/>
  <c r="BC145" i="10"/>
  <c r="BB145" i="10"/>
  <c r="BA145" i="10"/>
  <c r="BD144" i="10"/>
  <c r="BC144" i="10"/>
  <c r="BB144" i="10"/>
  <c r="BA144" i="10"/>
  <c r="BD143" i="10"/>
  <c r="BC143" i="10"/>
  <c r="BB143" i="10"/>
  <c r="BA143" i="10"/>
  <c r="BD142" i="10"/>
  <c r="BC142" i="10"/>
  <c r="BB142" i="10"/>
  <c r="BA142" i="10"/>
  <c r="BD141" i="10"/>
  <c r="BC141" i="10"/>
  <c r="BB141" i="10"/>
  <c r="BA141" i="10"/>
  <c r="BD140" i="10"/>
  <c r="BC140" i="10"/>
  <c r="BB140" i="10"/>
  <c r="BA140" i="10"/>
  <c r="BD139" i="10"/>
  <c r="BC139" i="10"/>
  <c r="BB139" i="10"/>
  <c r="BA139" i="10"/>
  <c r="BD138" i="10"/>
  <c r="BC138" i="10"/>
  <c r="BB138" i="10"/>
  <c r="BA138" i="10"/>
  <c r="BD137" i="10"/>
  <c r="BC137" i="10"/>
  <c r="BB137" i="10"/>
  <c r="BA137" i="10"/>
  <c r="BD136" i="10"/>
  <c r="BC136" i="10"/>
  <c r="BB136" i="10"/>
  <c r="BA136" i="10"/>
  <c r="BD135" i="10"/>
  <c r="BC135" i="10"/>
  <c r="BB135" i="10"/>
  <c r="BA135" i="10"/>
  <c r="BD134" i="10"/>
  <c r="BC134" i="10"/>
  <c r="BB134" i="10"/>
  <c r="BA134" i="10"/>
  <c r="BD133" i="10"/>
  <c r="BC133" i="10"/>
  <c r="BB133" i="10"/>
  <c r="BA133" i="10"/>
  <c r="BD132" i="10"/>
  <c r="BC132" i="10"/>
  <c r="BB132" i="10"/>
  <c r="BA132" i="10"/>
  <c r="BD131" i="10"/>
  <c r="BC131" i="10"/>
  <c r="BB131" i="10"/>
  <c r="BA131" i="10"/>
  <c r="BD130" i="10"/>
  <c r="BC130" i="10"/>
  <c r="BB130" i="10"/>
  <c r="BA130" i="10"/>
  <c r="BD129" i="10"/>
  <c r="BC129" i="10"/>
  <c r="BB129" i="10"/>
  <c r="BA129" i="10"/>
  <c r="BD128" i="10"/>
  <c r="BC128" i="10"/>
  <c r="BB128" i="10"/>
  <c r="BA128" i="10"/>
  <c r="BD127" i="10"/>
  <c r="BC127" i="10"/>
  <c r="BB127" i="10"/>
  <c r="BA127" i="10"/>
  <c r="BD126" i="10"/>
  <c r="BC126" i="10"/>
  <c r="BB126" i="10"/>
  <c r="BA126" i="10"/>
  <c r="BD125" i="10"/>
  <c r="BC125" i="10"/>
  <c r="BB125" i="10"/>
  <c r="BA125" i="10"/>
  <c r="BD124" i="10"/>
  <c r="BC124" i="10"/>
  <c r="BB124" i="10"/>
  <c r="BA124" i="10"/>
  <c r="BD123" i="10"/>
  <c r="BC123" i="10"/>
  <c r="BB123" i="10"/>
  <c r="BA123" i="10"/>
  <c r="BD122" i="10"/>
  <c r="BC122" i="10"/>
  <c r="BB122" i="10"/>
  <c r="BA122" i="10"/>
  <c r="BD121" i="10"/>
  <c r="BC121" i="10"/>
  <c r="BB121" i="10"/>
  <c r="BA121" i="10"/>
  <c r="BD120" i="10"/>
  <c r="BC120" i="10"/>
  <c r="BB120" i="10"/>
  <c r="BA120" i="10"/>
  <c r="BD119" i="10"/>
  <c r="BC119" i="10"/>
  <c r="BB119" i="10"/>
  <c r="BA119" i="10"/>
  <c r="BD118" i="10"/>
  <c r="BC118" i="10"/>
  <c r="BB118" i="10"/>
  <c r="BA118" i="10"/>
  <c r="BD117" i="10"/>
  <c r="BC117" i="10"/>
  <c r="BB117" i="10"/>
  <c r="BA117" i="10"/>
  <c r="BD116" i="10"/>
  <c r="BC116" i="10"/>
  <c r="BB116" i="10"/>
  <c r="BA116" i="10"/>
  <c r="BD115" i="10"/>
  <c r="BC115" i="10"/>
  <c r="BB115" i="10"/>
  <c r="BA115" i="10"/>
  <c r="BD114" i="10"/>
  <c r="BC114" i="10"/>
  <c r="BB114" i="10"/>
  <c r="BA114" i="10"/>
  <c r="BD113" i="10"/>
  <c r="BC113" i="10"/>
  <c r="BB113" i="10"/>
  <c r="BA113" i="10"/>
  <c r="BD112" i="10"/>
  <c r="BC112" i="10"/>
  <c r="BB112" i="10"/>
  <c r="BA112" i="10"/>
  <c r="BD111" i="10"/>
  <c r="BC111" i="10"/>
  <c r="BB111" i="10"/>
  <c r="BA111" i="10"/>
  <c r="BD110" i="10"/>
  <c r="BC110" i="10"/>
  <c r="BB110" i="10"/>
  <c r="BA110" i="10"/>
  <c r="BD109" i="10"/>
  <c r="BC109" i="10"/>
  <c r="BB109" i="10"/>
  <c r="BA109" i="10"/>
  <c r="BD108" i="10"/>
  <c r="BC108" i="10"/>
  <c r="BB108" i="10"/>
  <c r="BA108" i="10"/>
  <c r="BD107" i="10"/>
  <c r="BC107" i="10"/>
  <c r="BB107" i="10"/>
  <c r="BA107" i="10"/>
  <c r="BD106" i="10"/>
  <c r="BC106" i="10"/>
  <c r="BB106" i="10"/>
  <c r="BA106" i="10"/>
  <c r="BD105" i="10"/>
  <c r="BC105" i="10"/>
  <c r="BB105" i="10"/>
  <c r="BA105" i="10"/>
  <c r="BD104" i="10"/>
  <c r="BC104" i="10"/>
  <c r="BB104" i="10"/>
  <c r="BA104" i="10"/>
  <c r="BD103" i="10"/>
  <c r="BC103" i="10"/>
  <c r="BB103" i="10"/>
  <c r="BA103" i="10"/>
  <c r="BD102" i="10"/>
  <c r="BC102" i="10"/>
  <c r="BB102" i="10"/>
  <c r="BA102" i="10"/>
  <c r="BD101" i="10"/>
  <c r="BC101" i="10"/>
  <c r="BB101" i="10"/>
  <c r="BA101" i="10"/>
  <c r="BD100" i="10"/>
  <c r="BC100" i="10"/>
  <c r="BB100" i="10"/>
  <c r="BA100" i="10"/>
  <c r="BD99" i="10"/>
  <c r="BC99" i="10"/>
  <c r="BB99" i="10"/>
  <c r="BA99" i="10"/>
  <c r="BD98" i="10"/>
  <c r="BC98" i="10"/>
  <c r="BB98" i="10"/>
  <c r="BA98" i="10"/>
  <c r="BD97" i="10"/>
  <c r="BC97" i="10"/>
  <c r="BB97" i="10"/>
  <c r="BA97" i="10"/>
  <c r="BD96" i="10"/>
  <c r="BC96" i="10"/>
  <c r="BB96" i="10"/>
  <c r="BA96" i="10"/>
  <c r="BD95" i="10"/>
  <c r="BC95" i="10"/>
  <c r="BB95" i="10"/>
  <c r="BA95" i="10"/>
  <c r="BD94" i="10"/>
  <c r="BC94" i="10"/>
  <c r="BB94" i="10"/>
  <c r="BA94" i="10"/>
  <c r="BD93" i="10"/>
  <c r="BC93" i="10"/>
  <c r="BB93" i="10"/>
  <c r="BA93" i="10"/>
  <c r="BD92" i="10"/>
  <c r="BC92" i="10"/>
  <c r="BB92" i="10"/>
  <c r="BA92" i="10"/>
  <c r="BD91" i="10"/>
  <c r="BC91" i="10"/>
  <c r="BB91" i="10"/>
  <c r="BA91" i="10"/>
  <c r="BD90" i="10"/>
  <c r="BC90" i="10"/>
  <c r="BB90" i="10"/>
  <c r="BA90" i="10"/>
  <c r="BD89" i="10"/>
  <c r="BC89" i="10"/>
  <c r="BB89" i="10"/>
  <c r="BA89" i="10"/>
  <c r="BD88" i="10"/>
  <c r="BC88" i="10"/>
  <c r="BB88" i="10"/>
  <c r="BA88" i="10"/>
  <c r="BD87" i="10"/>
  <c r="BC87" i="10"/>
  <c r="BB87" i="10"/>
  <c r="BA87" i="10"/>
  <c r="BD86" i="10"/>
  <c r="BC86" i="10"/>
  <c r="BB86" i="10"/>
  <c r="BA86" i="10"/>
  <c r="BD85" i="10"/>
  <c r="BC85" i="10"/>
  <c r="BB85" i="10"/>
  <c r="BA85" i="10"/>
  <c r="BD84" i="10"/>
  <c r="BC84" i="10"/>
  <c r="BB84" i="10"/>
  <c r="BA84" i="10"/>
  <c r="BD83" i="10"/>
  <c r="BC83" i="10"/>
  <c r="BB83" i="10"/>
  <c r="BA83" i="10"/>
  <c r="BD82" i="10"/>
  <c r="BC82" i="10"/>
  <c r="BB82" i="10"/>
  <c r="BA82" i="10"/>
  <c r="BD81" i="10"/>
  <c r="BC81" i="10"/>
  <c r="BB81" i="10"/>
  <c r="BA81" i="10"/>
  <c r="BD80" i="10"/>
  <c r="BC80" i="10"/>
  <c r="BB80" i="10"/>
  <c r="BA80" i="10"/>
  <c r="BD79" i="10"/>
  <c r="BC79" i="10"/>
  <c r="BB79" i="10"/>
  <c r="BA79" i="10"/>
  <c r="BD78" i="10"/>
  <c r="BC78" i="10"/>
  <c r="BB78" i="10"/>
  <c r="BA78" i="10"/>
  <c r="BD77" i="10"/>
  <c r="BC77" i="10"/>
  <c r="BB77" i="10"/>
  <c r="BA77" i="10"/>
  <c r="BD76" i="10"/>
  <c r="BC76" i="10"/>
  <c r="BB76" i="10"/>
  <c r="BA76" i="10"/>
  <c r="BD75" i="10"/>
  <c r="BC75" i="10"/>
  <c r="BB75" i="10"/>
  <c r="BA75" i="10"/>
  <c r="BD74" i="10"/>
  <c r="BC74" i="10"/>
  <c r="BB74" i="10"/>
  <c r="BA74" i="10"/>
  <c r="BD73" i="10"/>
  <c r="BC73" i="10"/>
  <c r="BB73" i="10"/>
  <c r="BA73" i="10"/>
  <c r="BD72" i="10"/>
  <c r="BC72" i="10"/>
  <c r="BB72" i="10"/>
  <c r="BA72" i="10"/>
  <c r="BD71" i="10"/>
  <c r="BC71" i="10"/>
  <c r="BB71" i="10"/>
  <c r="BA71" i="10"/>
  <c r="BD70" i="10"/>
  <c r="BC70" i="10"/>
  <c r="BB70" i="10"/>
  <c r="BA70" i="10"/>
  <c r="BD69" i="10"/>
  <c r="BC69" i="10"/>
  <c r="BB69" i="10"/>
  <c r="BA69" i="10"/>
  <c r="BD68" i="10"/>
  <c r="BC68" i="10"/>
  <c r="BB68" i="10"/>
  <c r="BA68" i="10"/>
  <c r="BD67" i="10"/>
  <c r="BC67" i="10"/>
  <c r="BB67" i="10"/>
  <c r="BA67" i="10"/>
  <c r="BD66" i="10"/>
  <c r="BC66" i="10"/>
  <c r="BB66" i="10"/>
  <c r="BA66" i="10"/>
  <c r="BD65" i="10"/>
  <c r="BC65" i="10"/>
  <c r="BB65" i="10"/>
  <c r="BA65" i="10"/>
  <c r="BD64" i="10"/>
  <c r="BC64" i="10"/>
  <c r="BB64" i="10"/>
  <c r="BA64" i="10"/>
  <c r="BD63" i="10"/>
  <c r="BC63" i="10"/>
  <c r="BB63" i="10"/>
  <c r="BA63" i="10"/>
  <c r="BD62" i="10"/>
  <c r="BC62" i="10"/>
  <c r="BB62" i="10"/>
  <c r="BA62" i="10"/>
  <c r="BD61" i="10"/>
  <c r="BC61" i="10"/>
  <c r="BB61" i="10"/>
  <c r="BA61" i="10"/>
  <c r="BD60" i="10"/>
  <c r="BC60" i="10"/>
  <c r="BB60" i="10"/>
  <c r="BA60" i="10"/>
  <c r="BD59" i="10"/>
  <c r="BC59" i="10"/>
  <c r="BB59" i="10"/>
  <c r="BA59" i="10"/>
  <c r="BD58" i="10"/>
  <c r="BC58" i="10"/>
  <c r="BB58" i="10"/>
  <c r="BA58" i="10"/>
  <c r="BD57" i="10"/>
  <c r="BC57" i="10"/>
  <c r="BB57" i="10"/>
  <c r="BA57" i="10"/>
  <c r="BD56" i="10"/>
  <c r="BC56" i="10"/>
  <c r="BB56" i="10"/>
  <c r="BA56" i="10"/>
  <c r="BD55" i="10"/>
  <c r="BC55" i="10"/>
  <c r="BB55" i="10"/>
  <c r="BA55" i="10"/>
  <c r="BD54" i="10"/>
  <c r="BC54" i="10"/>
  <c r="BB54" i="10"/>
  <c r="BA54" i="10"/>
  <c r="BD53" i="10"/>
  <c r="BC53" i="10"/>
  <c r="BB53" i="10"/>
  <c r="BA53" i="10"/>
  <c r="BD52" i="10"/>
  <c r="BC52" i="10"/>
  <c r="BB52" i="10"/>
  <c r="BA52" i="10"/>
  <c r="BD51" i="10"/>
  <c r="BC51" i="10"/>
  <c r="BB51" i="10"/>
  <c r="BA51" i="10"/>
  <c r="BD50" i="10"/>
  <c r="BC50" i="10"/>
  <c r="BB50" i="10"/>
  <c r="BA50" i="10"/>
  <c r="BD49" i="10"/>
  <c r="BC49" i="10"/>
  <c r="BB49" i="10"/>
  <c r="BA49" i="10"/>
  <c r="BD48" i="10"/>
  <c r="BC48" i="10"/>
  <c r="BB48" i="10"/>
  <c r="BA48" i="10"/>
  <c r="BD47" i="10"/>
  <c r="BC47" i="10"/>
  <c r="BB47" i="10"/>
  <c r="BA47" i="10"/>
  <c r="BD46" i="10"/>
  <c r="BC46" i="10"/>
  <c r="BB46" i="10"/>
  <c r="BA46" i="10"/>
  <c r="BD45" i="10"/>
  <c r="BC45" i="10"/>
  <c r="BB45" i="10"/>
  <c r="BA45" i="10"/>
  <c r="BD44" i="10"/>
  <c r="BC44" i="10"/>
  <c r="BB44" i="10"/>
  <c r="BA44" i="10"/>
  <c r="BD43" i="10"/>
  <c r="BC43" i="10"/>
  <c r="BB43" i="10"/>
  <c r="BA43" i="10"/>
  <c r="BD42" i="10"/>
  <c r="BC42" i="10"/>
  <c r="BB42" i="10"/>
  <c r="BA42" i="10"/>
  <c r="BD41" i="10"/>
  <c r="BC41" i="10"/>
  <c r="BB41" i="10"/>
  <c r="BA41" i="10"/>
  <c r="BD40" i="10"/>
  <c r="BC40" i="10"/>
  <c r="BB40" i="10"/>
  <c r="BA40" i="10"/>
  <c r="BD39" i="10"/>
  <c r="BC39" i="10"/>
  <c r="BB39" i="10"/>
  <c r="BA39" i="10"/>
  <c r="BD38" i="10"/>
  <c r="BC38" i="10"/>
  <c r="BB38" i="10"/>
  <c r="BA38" i="10"/>
  <c r="BD37" i="10"/>
  <c r="BC37" i="10"/>
  <c r="BB37" i="10"/>
  <c r="BA37" i="10"/>
  <c r="BD36" i="10"/>
  <c r="BC36" i="10"/>
  <c r="BB36" i="10"/>
  <c r="BA36" i="10"/>
  <c r="BD35" i="10"/>
  <c r="BC35" i="10"/>
  <c r="BB35" i="10"/>
  <c r="BA35" i="10"/>
  <c r="BD34" i="10"/>
  <c r="BC34" i="10"/>
  <c r="BB34" i="10"/>
  <c r="BA34" i="10"/>
  <c r="BD33" i="10"/>
  <c r="BC33" i="10"/>
  <c r="BB33" i="10"/>
  <c r="BA33" i="10"/>
  <c r="BD32" i="10"/>
  <c r="BC32" i="10"/>
  <c r="BB32" i="10"/>
  <c r="BA32" i="10"/>
  <c r="BD31" i="10"/>
  <c r="BC31" i="10"/>
  <c r="BB31" i="10"/>
  <c r="BA31" i="10"/>
  <c r="BD30" i="10"/>
  <c r="BC30" i="10"/>
  <c r="BB30" i="10"/>
  <c r="BA30" i="10"/>
  <c r="BD29" i="10"/>
  <c r="BC29" i="10"/>
  <c r="BB29" i="10"/>
  <c r="BA29" i="10"/>
  <c r="BD28" i="10"/>
  <c r="BC28" i="10"/>
  <c r="BB28" i="10"/>
  <c r="BA28" i="10"/>
  <c r="BD27" i="10"/>
  <c r="BC27" i="10"/>
  <c r="BB27" i="10"/>
  <c r="BA27" i="10"/>
  <c r="BD26" i="10"/>
  <c r="BC26" i="10"/>
  <c r="BB26" i="10"/>
  <c r="BA26" i="10"/>
  <c r="BD25" i="10"/>
  <c r="BC25" i="10"/>
  <c r="BB25" i="10"/>
  <c r="BA25" i="10"/>
  <c r="BD24" i="10"/>
  <c r="BC24" i="10"/>
  <c r="BB24" i="10"/>
  <c r="BA24" i="10"/>
  <c r="BD23" i="10"/>
  <c r="BC23" i="10"/>
  <c r="BB23" i="10"/>
  <c r="BA23" i="10"/>
  <c r="BD22" i="10"/>
  <c r="BC22" i="10"/>
  <c r="BB22" i="10"/>
  <c r="BA22" i="10"/>
  <c r="BD21" i="10"/>
  <c r="BC21" i="10"/>
  <c r="BB21" i="10"/>
  <c r="BA21" i="10"/>
  <c r="BD20" i="10"/>
  <c r="BC20" i="10"/>
  <c r="BB20" i="10"/>
  <c r="BA20" i="10"/>
  <c r="BD19" i="10"/>
  <c r="BC19" i="10"/>
  <c r="BB19" i="10"/>
  <c r="BA19" i="10"/>
  <c r="BD18" i="10"/>
  <c r="BC18" i="10"/>
  <c r="BB18" i="10"/>
  <c r="BA18" i="10"/>
  <c r="BD17" i="10"/>
  <c r="BC17" i="10"/>
  <c r="BB17" i="10"/>
  <c r="BA17" i="10"/>
  <c r="BD16" i="10"/>
  <c r="BC16" i="10"/>
  <c r="BB16" i="10"/>
  <c r="BA16" i="10"/>
  <c r="BD15" i="10"/>
  <c r="BC15" i="10"/>
  <c r="BB15" i="10"/>
  <c r="BA15" i="10"/>
  <c r="BD14" i="10"/>
  <c r="BC14" i="10"/>
  <c r="BB14" i="10"/>
  <c r="BA14" i="10"/>
  <c r="BD13" i="10"/>
  <c r="BC13" i="10"/>
  <c r="BB13" i="10"/>
  <c r="BA13" i="10"/>
  <c r="BD12" i="10"/>
  <c r="BC12" i="10"/>
  <c r="BB12" i="10"/>
  <c r="BA12" i="10"/>
  <c r="BD11" i="10"/>
  <c r="BC11" i="10"/>
  <c r="BB11" i="10"/>
  <c r="BA11" i="10"/>
  <c r="BD10" i="10"/>
  <c r="BC10" i="10"/>
  <c r="BB10" i="10"/>
  <c r="BA10" i="10"/>
  <c r="BD9" i="10"/>
  <c r="BC9" i="10"/>
  <c r="BB9" i="10"/>
  <c r="BA9" i="10"/>
  <c r="BD8" i="10"/>
  <c r="BC8" i="10"/>
  <c r="BB8" i="10"/>
  <c r="BA8" i="10"/>
  <c r="BD7" i="10"/>
  <c r="BC7" i="10"/>
  <c r="BB7" i="10"/>
  <c r="BA7" i="10"/>
  <c r="BD6" i="10"/>
  <c r="BC6" i="10"/>
  <c r="BB6" i="10"/>
  <c r="BA6" i="10"/>
  <c r="BD5" i="10"/>
  <c r="BC5" i="10"/>
  <c r="BB5" i="10"/>
  <c r="BA5" i="10"/>
  <c r="BD4" i="10"/>
  <c r="BC4" i="10"/>
  <c r="BB4" i="10"/>
  <c r="BA4" i="10"/>
  <c r="BD3" i="10"/>
  <c r="BC3" i="10"/>
  <c r="BB3" i="10"/>
  <c r="BA3" i="10"/>
  <c r="BC2" i="10"/>
  <c r="BB2" i="10"/>
  <c r="BA2" i="10"/>
  <c r="BD2" i="10"/>
  <c r="AV301" i="10"/>
  <c r="AU301" i="10"/>
  <c r="AV300" i="10"/>
  <c r="AU300" i="10"/>
  <c r="AV299" i="10"/>
  <c r="AU299" i="10"/>
  <c r="AV298" i="10"/>
  <c r="AU298" i="10"/>
  <c r="AV297" i="10"/>
  <c r="AU297" i="10"/>
  <c r="AV296" i="10"/>
  <c r="AU296" i="10"/>
  <c r="AV295" i="10"/>
  <c r="AU295" i="10"/>
  <c r="AV294" i="10"/>
  <c r="AU294" i="10"/>
  <c r="AV293" i="10"/>
  <c r="AU293" i="10"/>
  <c r="AV292" i="10"/>
  <c r="AU292" i="10"/>
  <c r="AV291" i="10"/>
  <c r="AU291" i="10"/>
  <c r="AV290" i="10"/>
  <c r="AU290" i="10"/>
  <c r="AV289" i="10"/>
  <c r="AU289" i="10"/>
  <c r="AV288" i="10"/>
  <c r="AU288" i="10"/>
  <c r="AV287" i="10"/>
  <c r="AU287" i="10"/>
  <c r="AV286" i="10"/>
  <c r="AU286" i="10"/>
  <c r="AV285" i="10"/>
  <c r="AU285" i="10"/>
  <c r="AV284" i="10"/>
  <c r="AU284" i="10"/>
  <c r="AV283" i="10"/>
  <c r="AU283" i="10"/>
  <c r="AV282" i="10"/>
  <c r="AU282" i="10"/>
  <c r="AV281" i="10"/>
  <c r="AU281" i="10"/>
  <c r="AV280" i="10"/>
  <c r="AU280" i="10"/>
  <c r="AV279" i="10"/>
  <c r="AU279" i="10"/>
  <c r="AV278" i="10"/>
  <c r="AU278" i="10"/>
  <c r="AV277" i="10"/>
  <c r="AU277" i="10"/>
  <c r="AV276" i="10"/>
  <c r="AU276" i="10"/>
  <c r="AV275" i="10"/>
  <c r="AU275" i="10"/>
  <c r="AV274" i="10"/>
  <c r="AU274" i="10"/>
  <c r="AV273" i="10"/>
  <c r="AU273" i="10"/>
  <c r="AV272" i="10"/>
  <c r="AU272" i="10"/>
  <c r="AV271" i="10"/>
  <c r="AU271" i="10"/>
  <c r="AV270" i="10"/>
  <c r="AU270" i="10"/>
  <c r="AV269" i="10"/>
  <c r="AU269" i="10"/>
  <c r="AV268" i="10"/>
  <c r="AU268" i="10"/>
  <c r="AV267" i="10"/>
  <c r="AU267" i="10"/>
  <c r="AV266" i="10"/>
  <c r="AU266" i="10"/>
  <c r="AV265" i="10"/>
  <c r="AU265" i="10"/>
  <c r="AV264" i="10"/>
  <c r="AU264" i="10"/>
  <c r="AV263" i="10"/>
  <c r="AU263" i="10"/>
  <c r="AV262" i="10"/>
  <c r="AU262" i="10"/>
  <c r="AV261" i="10"/>
  <c r="AU261" i="10"/>
  <c r="AV260" i="10"/>
  <c r="AU260" i="10"/>
  <c r="AV259" i="10"/>
  <c r="AU259" i="10"/>
  <c r="AV258" i="10"/>
  <c r="AU258" i="10"/>
  <c r="AV257" i="10"/>
  <c r="AU257" i="10"/>
  <c r="AV256" i="10"/>
  <c r="AU256" i="10"/>
  <c r="AV255" i="10"/>
  <c r="AU255" i="10"/>
  <c r="AV254" i="10"/>
  <c r="AU254" i="10"/>
  <c r="AV253" i="10"/>
  <c r="AU253" i="10"/>
  <c r="AV252" i="10"/>
  <c r="AU252" i="10"/>
  <c r="AV251" i="10"/>
  <c r="AU251" i="10"/>
  <c r="AV250" i="10"/>
  <c r="AU250" i="10"/>
  <c r="AV249" i="10"/>
  <c r="AU249" i="10"/>
  <c r="AV248" i="10"/>
  <c r="AU248" i="10"/>
  <c r="AV247" i="10"/>
  <c r="AU247" i="10"/>
  <c r="AV246" i="10"/>
  <c r="AU246" i="10"/>
  <c r="AV245" i="10"/>
  <c r="AU245" i="10"/>
  <c r="AV244" i="10"/>
  <c r="AU244" i="10"/>
  <c r="AV243" i="10"/>
  <c r="AU243" i="10"/>
  <c r="AV242" i="10"/>
  <c r="AU242" i="10"/>
  <c r="AV241" i="10"/>
  <c r="AU241" i="10"/>
  <c r="AV240" i="10"/>
  <c r="AU240" i="10"/>
  <c r="AV239" i="10"/>
  <c r="AU239" i="10"/>
  <c r="AV238" i="10"/>
  <c r="AU238" i="10"/>
  <c r="AV237" i="10"/>
  <c r="AU237" i="10"/>
  <c r="AV236" i="10"/>
  <c r="AU236" i="10"/>
  <c r="AV235" i="10"/>
  <c r="AU235" i="10"/>
  <c r="AV234" i="10"/>
  <c r="AU234" i="10"/>
  <c r="AV233" i="10"/>
  <c r="AU233" i="10"/>
  <c r="AV232" i="10"/>
  <c r="AU232" i="10"/>
  <c r="AV231" i="10"/>
  <c r="AU231" i="10"/>
  <c r="AV230" i="10"/>
  <c r="AU230" i="10"/>
  <c r="AV229" i="10"/>
  <c r="AU229" i="10"/>
  <c r="AV228" i="10"/>
  <c r="AU228" i="10"/>
  <c r="AV227" i="10"/>
  <c r="AU227" i="10"/>
  <c r="AV226" i="10"/>
  <c r="AU226" i="10"/>
  <c r="AV225" i="10"/>
  <c r="AU225" i="10"/>
  <c r="AV224" i="10"/>
  <c r="AU224" i="10"/>
  <c r="AV223" i="10"/>
  <c r="AU223" i="10"/>
  <c r="AV222" i="10"/>
  <c r="AU222" i="10"/>
  <c r="AV221" i="10"/>
  <c r="AU221" i="10"/>
  <c r="AV220" i="10"/>
  <c r="AU220" i="10"/>
  <c r="AV219" i="10"/>
  <c r="AU219" i="10"/>
  <c r="AV218" i="10"/>
  <c r="AU218" i="10"/>
  <c r="AV217" i="10"/>
  <c r="AU217" i="10"/>
  <c r="AV216" i="10"/>
  <c r="AU216" i="10"/>
  <c r="AV215" i="10"/>
  <c r="AU215" i="10"/>
  <c r="AV214" i="10"/>
  <c r="AU214" i="10"/>
  <c r="AV213" i="10"/>
  <c r="AU213" i="10"/>
  <c r="AV212" i="10"/>
  <c r="AU212" i="10"/>
  <c r="AV211" i="10"/>
  <c r="AU211" i="10"/>
  <c r="AV210" i="10"/>
  <c r="AU210" i="10"/>
  <c r="AV209" i="10"/>
  <c r="AU209" i="10"/>
  <c r="AV208" i="10"/>
  <c r="AU208" i="10"/>
  <c r="AV207" i="10"/>
  <c r="AU207" i="10"/>
  <c r="AV206" i="10"/>
  <c r="AU206" i="10"/>
  <c r="AV205" i="10"/>
  <c r="AU205" i="10"/>
  <c r="AV204" i="10"/>
  <c r="AU204" i="10"/>
  <c r="AV203" i="10"/>
  <c r="AU203" i="10"/>
  <c r="AV202" i="10"/>
  <c r="AU202" i="10"/>
  <c r="AV201" i="10"/>
  <c r="AU201" i="10"/>
  <c r="AV200" i="10"/>
  <c r="AU200" i="10"/>
  <c r="AV199" i="10"/>
  <c r="AU199" i="10"/>
  <c r="AV198" i="10"/>
  <c r="AU198" i="10"/>
  <c r="AV197" i="10"/>
  <c r="AU197" i="10"/>
  <c r="AV196" i="10"/>
  <c r="AU196" i="10"/>
  <c r="AV195" i="10"/>
  <c r="AU195" i="10"/>
  <c r="AV194" i="10"/>
  <c r="AU194" i="10"/>
  <c r="AV193" i="10"/>
  <c r="AU193" i="10"/>
  <c r="AV192" i="10"/>
  <c r="AU192" i="10"/>
  <c r="AV191" i="10"/>
  <c r="AU191" i="10"/>
  <c r="AV190" i="10"/>
  <c r="AU190" i="10"/>
  <c r="AV189" i="10"/>
  <c r="AU189" i="10"/>
  <c r="AV188" i="10"/>
  <c r="AU188" i="10"/>
  <c r="AV187" i="10"/>
  <c r="AU187" i="10"/>
  <c r="AV186" i="10"/>
  <c r="AU186" i="10"/>
  <c r="AV185" i="10"/>
  <c r="AU185" i="10"/>
  <c r="AV184" i="10"/>
  <c r="AU184" i="10"/>
  <c r="AV183" i="10"/>
  <c r="AU183" i="10"/>
  <c r="AV182" i="10"/>
  <c r="AU182" i="10"/>
  <c r="AV181" i="10"/>
  <c r="AU181" i="10"/>
  <c r="AV180" i="10"/>
  <c r="AU180" i="10"/>
  <c r="AV179" i="10"/>
  <c r="AU179" i="10"/>
  <c r="AV178" i="10"/>
  <c r="AU178" i="10"/>
  <c r="AV177" i="10"/>
  <c r="AU177" i="10"/>
  <c r="AV176" i="10"/>
  <c r="AU176" i="10"/>
  <c r="AV175" i="10"/>
  <c r="AU175" i="10"/>
  <c r="AV174" i="10"/>
  <c r="AU174" i="10"/>
  <c r="AV173" i="10"/>
  <c r="AU173" i="10"/>
  <c r="AV172" i="10"/>
  <c r="AU172" i="10"/>
  <c r="AV171" i="10"/>
  <c r="AU171" i="10"/>
  <c r="AV170" i="10"/>
  <c r="AU170" i="10"/>
  <c r="AV169" i="10"/>
  <c r="AU169" i="10"/>
  <c r="AV168" i="10"/>
  <c r="AU168" i="10"/>
  <c r="AV167" i="10"/>
  <c r="AU167" i="10"/>
  <c r="AV166" i="10"/>
  <c r="AU166" i="10"/>
  <c r="AV165" i="10"/>
  <c r="AU165" i="10"/>
  <c r="AV164" i="10"/>
  <c r="AU164" i="10"/>
  <c r="AV163" i="10"/>
  <c r="AU163" i="10"/>
  <c r="AV162" i="10"/>
  <c r="AU162" i="10"/>
  <c r="AV161" i="10"/>
  <c r="AU161" i="10"/>
  <c r="AV160" i="10"/>
  <c r="AU160" i="10"/>
  <c r="AV159" i="10"/>
  <c r="AU159" i="10"/>
  <c r="AV158" i="10"/>
  <c r="AU158" i="10"/>
  <c r="AV157" i="10"/>
  <c r="AU157" i="10"/>
  <c r="AV156" i="10"/>
  <c r="AU156" i="10"/>
  <c r="AV155" i="10"/>
  <c r="AU155" i="10"/>
  <c r="AV154" i="10"/>
  <c r="AU154" i="10"/>
  <c r="AV153" i="10"/>
  <c r="AU153" i="10"/>
  <c r="AV152" i="10"/>
  <c r="AU152" i="10"/>
  <c r="AV151" i="10"/>
  <c r="AU151" i="10"/>
  <c r="AV150" i="10"/>
  <c r="AU150" i="10"/>
  <c r="AV149" i="10"/>
  <c r="AU149" i="10"/>
  <c r="AV148" i="10"/>
  <c r="AU148" i="10"/>
  <c r="AV147" i="10"/>
  <c r="AU147" i="10"/>
  <c r="AV146" i="10"/>
  <c r="AU146" i="10"/>
  <c r="AV145" i="10"/>
  <c r="AU145" i="10"/>
  <c r="AV144" i="10"/>
  <c r="AU144" i="10"/>
  <c r="AV143" i="10"/>
  <c r="AU143" i="10"/>
  <c r="AV142" i="10"/>
  <c r="AU142" i="10"/>
  <c r="AV141" i="10"/>
  <c r="AU141" i="10"/>
  <c r="AV140" i="10"/>
  <c r="AU140" i="10"/>
  <c r="AV139" i="10"/>
  <c r="AU139" i="10"/>
  <c r="AV138" i="10"/>
  <c r="AU138" i="10"/>
  <c r="AV137" i="10"/>
  <c r="AU137" i="10"/>
  <c r="AV136" i="10"/>
  <c r="AU136" i="10"/>
  <c r="AV135" i="10"/>
  <c r="AU135" i="10"/>
  <c r="AV134" i="10"/>
  <c r="AU134" i="10"/>
  <c r="AV133" i="10"/>
  <c r="AU133" i="10"/>
  <c r="AV132" i="10"/>
  <c r="AU132" i="10"/>
  <c r="AV131" i="10"/>
  <c r="AU131" i="10"/>
  <c r="AV130" i="10"/>
  <c r="AU130" i="10"/>
  <c r="AV129" i="10"/>
  <c r="AU129" i="10"/>
  <c r="AV128" i="10"/>
  <c r="AU128" i="10"/>
  <c r="AV127" i="10"/>
  <c r="AU127" i="10"/>
  <c r="AV126" i="10"/>
  <c r="AU126" i="10"/>
  <c r="AV125" i="10"/>
  <c r="AU125" i="10"/>
  <c r="AV124" i="10"/>
  <c r="AU124" i="10"/>
  <c r="AV123" i="10"/>
  <c r="AU123" i="10"/>
  <c r="AV122" i="10"/>
  <c r="AU122" i="10"/>
  <c r="AV121" i="10"/>
  <c r="AU121" i="10"/>
  <c r="AV120" i="10"/>
  <c r="AU120" i="10"/>
  <c r="AV119" i="10"/>
  <c r="AU119" i="10"/>
  <c r="AV118" i="10"/>
  <c r="AU118" i="10"/>
  <c r="AV117" i="10"/>
  <c r="AU117" i="10"/>
  <c r="AV116" i="10"/>
  <c r="AU116" i="10"/>
  <c r="AV115" i="10"/>
  <c r="AU115" i="10"/>
  <c r="AV114" i="10"/>
  <c r="AU114" i="10"/>
  <c r="AV113" i="10"/>
  <c r="AU113" i="10"/>
  <c r="AV112" i="10"/>
  <c r="AU112" i="10"/>
  <c r="AV111" i="10"/>
  <c r="AU111" i="10"/>
  <c r="AV110" i="10"/>
  <c r="AU110" i="10"/>
  <c r="AV109" i="10"/>
  <c r="AU109" i="10"/>
  <c r="AV108" i="10"/>
  <c r="AU108" i="10"/>
  <c r="AV107" i="10"/>
  <c r="AU107" i="10"/>
  <c r="AV106" i="10"/>
  <c r="AU106" i="10"/>
  <c r="AV105" i="10"/>
  <c r="AU105" i="10"/>
  <c r="AV104" i="10"/>
  <c r="AU104" i="10"/>
  <c r="AV103" i="10"/>
  <c r="AU103" i="10"/>
  <c r="AV102" i="10"/>
  <c r="AU102" i="10"/>
  <c r="AV101" i="10"/>
  <c r="AU101" i="10"/>
  <c r="AV100" i="10"/>
  <c r="AU100" i="10"/>
  <c r="AV99" i="10"/>
  <c r="AU99" i="10"/>
  <c r="AV98" i="10"/>
  <c r="AU98" i="10"/>
  <c r="AV97" i="10"/>
  <c r="AU97" i="10"/>
  <c r="AV96" i="10"/>
  <c r="AU96" i="10"/>
  <c r="AV95" i="10"/>
  <c r="AU95" i="10"/>
  <c r="AV94" i="10"/>
  <c r="AU94" i="10"/>
  <c r="AV93" i="10"/>
  <c r="AU93" i="10"/>
  <c r="AV92" i="10"/>
  <c r="AU92" i="10"/>
  <c r="AV91" i="10"/>
  <c r="AU91" i="10"/>
  <c r="AV90" i="10"/>
  <c r="AU90" i="10"/>
  <c r="AV89" i="10"/>
  <c r="AU89" i="10"/>
  <c r="AV88" i="10"/>
  <c r="AU88" i="10"/>
  <c r="AV87" i="10"/>
  <c r="AU87" i="10"/>
  <c r="AV86" i="10"/>
  <c r="AU86" i="10"/>
  <c r="AV85" i="10"/>
  <c r="AU85" i="10"/>
  <c r="AV84" i="10"/>
  <c r="AU84" i="10"/>
  <c r="AV83" i="10"/>
  <c r="AU83" i="10"/>
  <c r="AV82" i="10"/>
  <c r="AU82" i="10"/>
  <c r="AV81" i="10"/>
  <c r="AU81" i="10"/>
  <c r="AV80" i="10"/>
  <c r="AU80" i="10"/>
  <c r="AV79" i="10"/>
  <c r="AU79" i="10"/>
  <c r="AV78" i="10"/>
  <c r="AU78" i="10"/>
  <c r="AV77" i="10"/>
  <c r="AU77" i="10"/>
  <c r="AV76" i="10"/>
  <c r="AU76" i="10"/>
  <c r="AV75" i="10"/>
  <c r="AU75" i="10"/>
  <c r="AV74" i="10"/>
  <c r="AU74" i="10"/>
  <c r="AV73" i="10"/>
  <c r="AU73" i="10"/>
  <c r="AV72" i="10"/>
  <c r="AU72" i="10"/>
  <c r="AV71" i="10"/>
  <c r="AU71" i="10"/>
  <c r="AV70" i="10"/>
  <c r="AU70" i="10"/>
  <c r="AV69" i="10"/>
  <c r="AU69" i="10"/>
  <c r="AV68" i="10"/>
  <c r="AU68" i="10"/>
  <c r="AV67" i="10"/>
  <c r="AU67" i="10"/>
  <c r="AV66" i="10"/>
  <c r="AU66" i="10"/>
  <c r="AV65" i="10"/>
  <c r="AU65" i="10"/>
  <c r="AV64" i="10"/>
  <c r="AU64" i="10"/>
  <c r="AV63" i="10"/>
  <c r="AU63" i="10"/>
  <c r="AV62" i="10"/>
  <c r="AU62" i="10"/>
  <c r="AV61" i="10"/>
  <c r="AU61" i="10"/>
  <c r="AV60" i="10"/>
  <c r="AU60" i="10"/>
  <c r="AV59" i="10"/>
  <c r="AU59" i="10"/>
  <c r="AV58" i="10"/>
  <c r="AU58" i="10"/>
  <c r="AV57" i="10"/>
  <c r="AU57" i="10"/>
  <c r="AV56" i="10"/>
  <c r="AU56" i="10"/>
  <c r="AV55" i="10"/>
  <c r="AU55" i="10"/>
  <c r="AV54" i="10"/>
  <c r="AU54" i="10"/>
  <c r="AV53" i="10"/>
  <c r="AU53" i="10"/>
  <c r="AV52" i="10"/>
  <c r="AU52" i="10"/>
  <c r="AV51" i="10"/>
  <c r="AU51" i="10"/>
  <c r="AV50" i="10"/>
  <c r="AU50" i="10"/>
  <c r="AV49" i="10"/>
  <c r="AU49" i="10"/>
  <c r="AV48" i="10"/>
  <c r="AU48" i="10"/>
  <c r="AV47" i="10"/>
  <c r="AU47" i="10"/>
  <c r="AV46" i="10"/>
  <c r="AU46" i="10"/>
  <c r="AV45" i="10"/>
  <c r="AU45" i="10"/>
  <c r="AV44" i="10"/>
  <c r="AU44" i="10"/>
  <c r="AV43" i="10"/>
  <c r="AU43" i="10"/>
  <c r="AV42" i="10"/>
  <c r="AU42" i="10"/>
  <c r="AV41" i="10"/>
  <c r="AU41" i="10"/>
  <c r="AV40" i="10"/>
  <c r="AU40" i="10"/>
  <c r="AV39" i="10"/>
  <c r="AU39" i="10"/>
  <c r="AV38" i="10"/>
  <c r="AU38" i="10"/>
  <c r="AV37" i="10"/>
  <c r="AU37" i="10"/>
  <c r="AV36" i="10"/>
  <c r="AU36" i="10"/>
  <c r="AV35" i="10"/>
  <c r="AU35" i="10"/>
  <c r="AV34" i="10"/>
  <c r="AU34" i="10"/>
  <c r="AV33" i="10"/>
  <c r="AU33" i="10"/>
  <c r="AV32" i="10"/>
  <c r="AU32" i="10"/>
  <c r="AV31" i="10"/>
  <c r="AU31" i="10"/>
  <c r="AV30" i="10"/>
  <c r="AU30" i="10"/>
  <c r="AV29" i="10"/>
  <c r="AU29" i="10"/>
  <c r="AV28" i="10"/>
  <c r="AU28" i="10"/>
  <c r="AV27" i="10"/>
  <c r="AU27" i="10"/>
  <c r="AV26" i="10"/>
  <c r="AU26" i="10"/>
  <c r="AV25" i="10"/>
  <c r="AU25" i="10"/>
  <c r="AV24" i="10"/>
  <c r="AU24" i="10"/>
  <c r="AV23" i="10"/>
  <c r="AU23" i="10"/>
  <c r="AV22" i="10"/>
  <c r="AU22" i="10"/>
  <c r="AV21" i="10"/>
  <c r="AU21" i="10"/>
  <c r="AV20" i="10"/>
  <c r="AU20" i="10"/>
  <c r="AV19" i="10"/>
  <c r="AU19" i="10"/>
  <c r="AV18" i="10"/>
  <c r="AU18" i="10"/>
  <c r="AV17" i="10"/>
  <c r="AU17" i="10"/>
  <c r="AV16" i="10"/>
  <c r="AU16" i="10"/>
  <c r="AV15" i="10"/>
  <c r="AU15" i="10"/>
  <c r="AV14" i="10"/>
  <c r="AU14" i="10"/>
  <c r="AV13" i="10"/>
  <c r="AU13" i="10"/>
  <c r="AV12" i="10"/>
  <c r="AU12" i="10"/>
  <c r="AV11" i="10"/>
  <c r="AU11" i="10"/>
  <c r="AV10" i="10"/>
  <c r="AU10" i="10"/>
  <c r="AV9" i="10"/>
  <c r="AU9" i="10"/>
  <c r="AV8" i="10"/>
  <c r="AU8" i="10"/>
  <c r="AV7" i="10"/>
  <c r="AU7" i="10"/>
  <c r="AV6" i="10"/>
  <c r="AU6" i="10"/>
  <c r="AV5" i="10"/>
  <c r="AU5" i="10"/>
  <c r="AV4" i="10"/>
  <c r="AU4" i="10"/>
  <c r="AV3" i="10"/>
  <c r="AU3" i="10"/>
  <c r="AV2" i="10"/>
  <c r="AU2" i="10"/>
  <c r="AQ301" i="10"/>
  <c r="AQ300" i="10"/>
  <c r="AQ299" i="10"/>
  <c r="AQ298" i="10"/>
  <c r="AQ297" i="10"/>
  <c r="AQ296" i="10"/>
  <c r="AQ295" i="10"/>
  <c r="AQ294" i="10"/>
  <c r="AQ293" i="10"/>
  <c r="AQ292" i="10"/>
  <c r="AQ291" i="10"/>
  <c r="AQ290" i="10"/>
  <c r="AQ289" i="10"/>
  <c r="AQ288" i="10"/>
  <c r="AQ287" i="10"/>
  <c r="AQ286" i="10"/>
  <c r="AQ285" i="10"/>
  <c r="AQ284" i="10"/>
  <c r="AQ283" i="10"/>
  <c r="AQ282" i="10"/>
  <c r="AQ281" i="10"/>
  <c r="AQ280" i="10"/>
  <c r="AQ279" i="10"/>
  <c r="AQ278" i="10"/>
  <c r="AQ277" i="10"/>
  <c r="AQ276" i="10"/>
  <c r="AQ275" i="10"/>
  <c r="AQ274" i="10"/>
  <c r="AQ273" i="10"/>
  <c r="AQ272" i="10"/>
  <c r="AQ271" i="10"/>
  <c r="AQ270" i="10"/>
  <c r="AQ269" i="10"/>
  <c r="AQ268" i="10"/>
  <c r="AQ267" i="10"/>
  <c r="AQ266" i="10"/>
  <c r="AQ265" i="10"/>
  <c r="AQ264" i="10"/>
  <c r="AQ263" i="10"/>
  <c r="AQ262" i="10"/>
  <c r="AQ261" i="10"/>
  <c r="AQ260" i="10"/>
  <c r="AQ259" i="10"/>
  <c r="AQ258" i="10"/>
  <c r="AQ257" i="10"/>
  <c r="AQ256" i="10"/>
  <c r="AQ255" i="10"/>
  <c r="AQ254" i="10"/>
  <c r="AQ253" i="10"/>
  <c r="AQ252" i="10"/>
  <c r="AQ251" i="10"/>
  <c r="AQ250" i="10"/>
  <c r="AQ249" i="10"/>
  <c r="AQ248" i="10"/>
  <c r="AQ247" i="10"/>
  <c r="AQ246" i="10"/>
  <c r="AQ245" i="10"/>
  <c r="AQ244" i="10"/>
  <c r="AQ243" i="10"/>
  <c r="AQ242" i="10"/>
  <c r="AQ241" i="10"/>
  <c r="AQ240" i="10"/>
  <c r="AQ239" i="10"/>
  <c r="AQ238" i="10"/>
  <c r="AQ237" i="10"/>
  <c r="AQ236" i="10"/>
  <c r="AQ235" i="10"/>
  <c r="AQ234" i="10"/>
  <c r="AQ233" i="10"/>
  <c r="AQ232" i="10"/>
  <c r="AQ231" i="10"/>
  <c r="AQ230" i="10"/>
  <c r="AQ229" i="10"/>
  <c r="AQ228" i="10"/>
  <c r="AQ227" i="10"/>
  <c r="AQ226" i="10"/>
  <c r="AQ225" i="10"/>
  <c r="AQ224" i="10"/>
  <c r="AQ223" i="10"/>
  <c r="AQ222" i="10"/>
  <c r="AQ221" i="10"/>
  <c r="AQ220" i="10"/>
  <c r="AQ219" i="10"/>
  <c r="AQ218" i="10"/>
  <c r="AQ217" i="10"/>
  <c r="AQ216" i="10"/>
  <c r="AQ215" i="10"/>
  <c r="AQ214" i="10"/>
  <c r="AQ213" i="10"/>
  <c r="AQ212" i="10"/>
  <c r="AQ211" i="10"/>
  <c r="AQ210" i="10"/>
  <c r="AQ209" i="10"/>
  <c r="AQ208" i="10"/>
  <c r="AQ207" i="10"/>
  <c r="AQ206" i="10"/>
  <c r="AQ205" i="10"/>
  <c r="AQ204" i="10"/>
  <c r="AQ203" i="10"/>
  <c r="AQ202" i="10"/>
  <c r="AQ201" i="10"/>
  <c r="AQ200" i="10"/>
  <c r="AQ199" i="10"/>
  <c r="AQ198" i="10"/>
  <c r="AQ197" i="10"/>
  <c r="AQ196" i="10"/>
  <c r="AQ195" i="10"/>
  <c r="AQ194" i="10"/>
  <c r="AQ193" i="10"/>
  <c r="AQ192" i="10"/>
  <c r="AQ191" i="10"/>
  <c r="AQ190" i="10"/>
  <c r="AQ189" i="10"/>
  <c r="AQ188" i="10"/>
  <c r="AQ187" i="10"/>
  <c r="AQ186" i="10"/>
  <c r="AQ185" i="10"/>
  <c r="AQ184" i="10"/>
  <c r="AQ183" i="10"/>
  <c r="AQ182" i="10"/>
  <c r="AQ181" i="10"/>
  <c r="AQ180" i="10"/>
  <c r="AQ179" i="10"/>
  <c r="AQ178" i="10"/>
  <c r="AQ177" i="10"/>
  <c r="AQ176" i="10"/>
  <c r="AQ175" i="10"/>
  <c r="AQ174" i="10"/>
  <c r="AQ173" i="10"/>
  <c r="AQ172" i="10"/>
  <c r="AQ171" i="10"/>
  <c r="AQ170" i="10"/>
  <c r="AQ169" i="10"/>
  <c r="AQ168" i="10"/>
  <c r="AQ167" i="10"/>
  <c r="AQ166" i="10"/>
  <c r="AQ165" i="10"/>
  <c r="AQ164" i="10"/>
  <c r="AQ163" i="10"/>
  <c r="AQ162" i="10"/>
  <c r="AQ161" i="10"/>
  <c r="AQ160" i="10"/>
  <c r="AQ159" i="10"/>
  <c r="AQ158" i="10"/>
  <c r="AQ157" i="10"/>
  <c r="AQ156" i="10"/>
  <c r="AQ155" i="10"/>
  <c r="AQ154" i="10"/>
  <c r="AQ153" i="10"/>
  <c r="AQ152" i="10"/>
  <c r="AQ151" i="10"/>
  <c r="AQ150" i="10"/>
  <c r="AQ149" i="10"/>
  <c r="AQ148" i="10"/>
  <c r="AQ147" i="10"/>
  <c r="AQ146" i="10"/>
  <c r="AQ145" i="10"/>
  <c r="AQ144" i="10"/>
  <c r="AQ143" i="10"/>
  <c r="AQ142" i="10"/>
  <c r="AQ141" i="10"/>
  <c r="AQ140" i="10"/>
  <c r="AQ139" i="10"/>
  <c r="AQ138" i="10"/>
  <c r="AQ137" i="10"/>
  <c r="AQ136" i="10"/>
  <c r="AQ135" i="10"/>
  <c r="AQ134" i="10"/>
  <c r="AQ133" i="10"/>
  <c r="AQ132" i="10"/>
  <c r="AQ131" i="10"/>
  <c r="AQ130" i="10"/>
  <c r="AQ129" i="10"/>
  <c r="AQ128" i="10"/>
  <c r="AQ127" i="10"/>
  <c r="AQ126" i="10"/>
  <c r="AQ125" i="10"/>
  <c r="AQ124" i="10"/>
  <c r="AQ123" i="10"/>
  <c r="AQ122" i="10"/>
  <c r="AQ121" i="10"/>
  <c r="AQ120" i="10"/>
  <c r="AQ119" i="10"/>
  <c r="AQ118" i="10"/>
  <c r="AQ117" i="10"/>
  <c r="AQ116" i="10"/>
  <c r="AQ115" i="10"/>
  <c r="AQ114" i="10"/>
  <c r="AQ113" i="10"/>
  <c r="AQ112" i="10"/>
  <c r="AQ111" i="10"/>
  <c r="AQ110" i="10"/>
  <c r="AQ109" i="10"/>
  <c r="AQ108" i="10"/>
  <c r="AQ107" i="10"/>
  <c r="AQ106" i="10"/>
  <c r="AQ105" i="10"/>
  <c r="AQ104" i="10"/>
  <c r="AQ103" i="10"/>
  <c r="AQ102" i="10"/>
  <c r="AQ101" i="10"/>
  <c r="AQ100" i="10"/>
  <c r="AQ99" i="10"/>
  <c r="AQ98" i="10"/>
  <c r="AQ97" i="10"/>
  <c r="AQ96" i="10"/>
  <c r="AQ95" i="10"/>
  <c r="AQ94" i="10"/>
  <c r="AQ93" i="10"/>
  <c r="AQ92" i="10"/>
  <c r="AQ91" i="10"/>
  <c r="AQ90" i="10"/>
  <c r="AQ89" i="10"/>
  <c r="AQ88" i="10"/>
  <c r="AQ87" i="10"/>
  <c r="AQ86" i="10"/>
  <c r="AQ85" i="10"/>
  <c r="AQ84" i="10"/>
  <c r="AQ83" i="10"/>
  <c r="AQ82" i="10"/>
  <c r="AQ81" i="10"/>
  <c r="AQ80" i="10"/>
  <c r="AQ79" i="10"/>
  <c r="AQ78" i="10"/>
  <c r="AQ77" i="10"/>
  <c r="AQ76" i="10"/>
  <c r="AQ75" i="10"/>
  <c r="AQ74" i="10"/>
  <c r="AQ73" i="10"/>
  <c r="AQ72" i="10"/>
  <c r="AQ71" i="10"/>
  <c r="AQ70" i="10"/>
  <c r="AQ69" i="10"/>
  <c r="AQ68" i="10"/>
  <c r="AQ67" i="10"/>
  <c r="AQ66" i="10"/>
  <c r="AQ65" i="10"/>
  <c r="AQ64" i="10"/>
  <c r="AQ63" i="10"/>
  <c r="AQ62" i="10"/>
  <c r="AQ61" i="10"/>
  <c r="AQ60" i="10"/>
  <c r="AQ59" i="10"/>
  <c r="AQ58" i="10"/>
  <c r="AQ57" i="10"/>
  <c r="AQ56" i="10"/>
  <c r="AQ55" i="10"/>
  <c r="AQ54" i="10"/>
  <c r="AQ53" i="10"/>
  <c r="AQ52" i="10"/>
  <c r="AQ51" i="10"/>
  <c r="AQ50" i="10"/>
  <c r="AQ49" i="10"/>
  <c r="AQ48" i="10"/>
  <c r="AQ47" i="10"/>
  <c r="AQ46" i="10"/>
  <c r="AQ45" i="10"/>
  <c r="AQ44" i="10"/>
  <c r="AQ43" i="10"/>
  <c r="AQ42" i="10"/>
  <c r="AQ41" i="10"/>
  <c r="AQ40" i="10"/>
  <c r="AQ39" i="10"/>
  <c r="AQ38" i="10"/>
  <c r="AQ37" i="10"/>
  <c r="AQ36" i="10"/>
  <c r="AQ35" i="10"/>
  <c r="AQ34" i="10"/>
  <c r="AQ33" i="10"/>
  <c r="AQ32" i="10"/>
  <c r="AQ31" i="10"/>
  <c r="AQ30" i="10"/>
  <c r="AQ29" i="10"/>
  <c r="AQ28" i="10"/>
  <c r="AQ27" i="10"/>
  <c r="AQ26" i="10"/>
  <c r="AQ25" i="10"/>
  <c r="AQ24" i="10"/>
  <c r="AQ23" i="10"/>
  <c r="AQ22" i="10"/>
  <c r="AQ21" i="10"/>
  <c r="AQ20" i="10"/>
  <c r="AQ19" i="10"/>
  <c r="AQ18" i="10"/>
  <c r="AQ17" i="10"/>
  <c r="AQ16" i="10"/>
  <c r="AQ15" i="10"/>
  <c r="AQ14" i="10"/>
  <c r="AQ13" i="10"/>
  <c r="AQ12" i="10"/>
  <c r="AQ11" i="10"/>
  <c r="AQ10" i="10"/>
  <c r="AQ9" i="10"/>
  <c r="AQ8" i="10"/>
  <c r="AQ7" i="10"/>
  <c r="AQ6" i="10"/>
  <c r="AQ5" i="10"/>
  <c r="AQ4" i="10"/>
  <c r="AQ3" i="10"/>
  <c r="AQ2" i="10"/>
  <c r="AS301" i="10"/>
  <c r="AS300" i="10"/>
  <c r="AS299" i="10"/>
  <c r="AS298" i="10"/>
  <c r="AS297" i="10"/>
  <c r="AS296" i="10"/>
  <c r="AS295" i="10"/>
  <c r="AS294" i="10"/>
  <c r="AS293" i="10"/>
  <c r="AS292" i="10"/>
  <c r="AS291" i="10"/>
  <c r="AS290" i="10"/>
  <c r="AS289" i="10"/>
  <c r="AS288" i="10"/>
  <c r="AS287" i="10"/>
  <c r="AS286" i="10"/>
  <c r="AS285" i="10"/>
  <c r="AS284" i="10"/>
  <c r="AS283" i="10"/>
  <c r="AS282" i="10"/>
  <c r="AS281" i="10"/>
  <c r="AS280" i="10"/>
  <c r="AS279" i="10"/>
  <c r="AS278" i="10"/>
  <c r="AS277" i="10"/>
  <c r="AS276" i="10"/>
  <c r="AS275" i="10"/>
  <c r="AS274" i="10"/>
  <c r="AS273" i="10"/>
  <c r="AS272" i="10"/>
  <c r="AS271" i="10"/>
  <c r="AS270" i="10"/>
  <c r="AS269" i="10"/>
  <c r="AS268" i="10"/>
  <c r="AS267" i="10"/>
  <c r="AS266" i="10"/>
  <c r="AS265" i="10"/>
  <c r="AS264" i="10"/>
  <c r="AS263" i="10"/>
  <c r="AS262" i="10"/>
  <c r="AS261" i="10"/>
  <c r="AS260" i="10"/>
  <c r="AS259" i="10"/>
  <c r="AS258" i="10"/>
  <c r="AS257" i="10"/>
  <c r="AS256" i="10"/>
  <c r="AS255" i="10"/>
  <c r="AS254" i="10"/>
  <c r="AS253" i="10"/>
  <c r="AS252" i="10"/>
  <c r="AS251" i="10"/>
  <c r="AS250" i="10"/>
  <c r="AS249" i="10"/>
  <c r="AS248" i="10"/>
  <c r="AS247" i="10"/>
  <c r="AS246" i="10"/>
  <c r="AS245" i="10"/>
  <c r="AS244" i="10"/>
  <c r="AS243" i="10"/>
  <c r="AS242" i="10"/>
  <c r="AS241" i="10"/>
  <c r="AS240" i="10"/>
  <c r="AS239" i="10"/>
  <c r="AS238" i="10"/>
  <c r="AS237" i="10"/>
  <c r="AS236" i="10"/>
  <c r="AS235" i="10"/>
  <c r="AS234" i="10"/>
  <c r="AS233" i="10"/>
  <c r="AS232" i="10"/>
  <c r="AS231" i="10"/>
  <c r="AS230" i="10"/>
  <c r="AS229" i="10"/>
  <c r="AS228" i="10"/>
  <c r="AS227" i="10"/>
  <c r="AS226" i="10"/>
  <c r="AS225" i="10"/>
  <c r="AS224" i="10"/>
  <c r="AS223" i="10"/>
  <c r="AS222" i="10"/>
  <c r="AS221" i="10"/>
  <c r="AS220" i="10"/>
  <c r="AS219" i="10"/>
  <c r="AS218" i="10"/>
  <c r="AS217" i="10"/>
  <c r="AS216" i="10"/>
  <c r="AS215" i="10"/>
  <c r="AS214" i="10"/>
  <c r="AS213" i="10"/>
  <c r="AS212" i="10"/>
  <c r="AS211" i="10"/>
  <c r="AS210" i="10"/>
  <c r="AS209" i="10"/>
  <c r="AS208" i="10"/>
  <c r="AS207" i="10"/>
  <c r="AS206" i="10"/>
  <c r="AS205" i="10"/>
  <c r="AS204" i="10"/>
  <c r="AS203" i="10"/>
  <c r="AS202" i="10"/>
  <c r="AS201" i="10"/>
  <c r="AS200" i="10"/>
  <c r="AS199" i="10"/>
  <c r="AS198" i="10"/>
  <c r="AS197" i="10"/>
  <c r="AS196" i="10"/>
  <c r="AS195" i="10"/>
  <c r="AS194" i="10"/>
  <c r="AS193" i="10"/>
  <c r="AS192" i="10"/>
  <c r="AS191" i="10"/>
  <c r="AS190" i="10"/>
  <c r="AS189" i="10"/>
  <c r="AS188" i="10"/>
  <c r="AS187" i="10"/>
  <c r="AS186" i="10"/>
  <c r="AS185" i="10"/>
  <c r="AS184" i="10"/>
  <c r="AS183" i="10"/>
  <c r="AS182" i="10"/>
  <c r="AS181" i="10"/>
  <c r="AS180" i="10"/>
  <c r="AS179" i="10"/>
  <c r="AS178" i="10"/>
  <c r="AS177" i="10"/>
  <c r="AS176" i="10"/>
  <c r="AS175" i="10"/>
  <c r="AS174" i="10"/>
  <c r="AS173" i="10"/>
  <c r="AS172" i="10"/>
  <c r="AS171" i="10"/>
  <c r="AS170" i="10"/>
  <c r="AS169" i="10"/>
  <c r="AS168" i="10"/>
  <c r="AS167" i="10"/>
  <c r="AS166" i="10"/>
  <c r="AS165" i="10"/>
  <c r="AS164" i="10"/>
  <c r="AS163" i="10"/>
  <c r="AS162" i="10"/>
  <c r="AS161" i="10"/>
  <c r="AS160" i="10"/>
  <c r="AS159" i="10"/>
  <c r="AS158" i="10"/>
  <c r="AS157" i="10"/>
  <c r="AS156" i="10"/>
  <c r="AS155" i="10"/>
  <c r="AS154" i="10"/>
  <c r="AS153" i="10"/>
  <c r="AS152" i="10"/>
  <c r="AS151" i="10"/>
  <c r="AS150" i="10"/>
  <c r="AS149" i="10"/>
  <c r="AS148" i="10"/>
  <c r="AS147" i="10"/>
  <c r="AS146" i="10"/>
  <c r="AS145" i="10"/>
  <c r="AS144" i="10"/>
  <c r="AS143" i="10"/>
  <c r="AS142" i="10"/>
  <c r="AS141" i="10"/>
  <c r="AS140" i="10"/>
  <c r="AS139" i="10"/>
  <c r="AS138" i="10"/>
  <c r="AS137" i="10"/>
  <c r="AS136" i="10"/>
  <c r="AS135" i="10"/>
  <c r="AS134" i="10"/>
  <c r="AS133" i="10"/>
  <c r="AS132" i="10"/>
  <c r="AS131" i="10"/>
  <c r="AS130" i="10"/>
  <c r="AS129" i="10"/>
  <c r="AS128" i="10"/>
  <c r="AS127" i="10"/>
  <c r="AS126" i="10"/>
  <c r="AS125" i="10"/>
  <c r="AS124" i="10"/>
  <c r="AS123" i="10"/>
  <c r="AS122" i="10"/>
  <c r="AS121" i="10"/>
  <c r="AS120" i="10"/>
  <c r="AS119" i="10"/>
  <c r="AS118" i="10"/>
  <c r="AS117" i="10"/>
  <c r="AS116" i="10"/>
  <c r="AS115" i="10"/>
  <c r="AS114" i="10"/>
  <c r="AS113" i="10"/>
  <c r="AS112" i="10"/>
  <c r="AS111" i="10"/>
  <c r="AS110" i="10"/>
  <c r="AS109" i="10"/>
  <c r="AS108" i="10"/>
  <c r="AS107" i="10"/>
  <c r="AS106" i="10"/>
  <c r="AS105" i="10"/>
  <c r="AS104" i="10"/>
  <c r="AS103" i="10"/>
  <c r="AS102" i="10"/>
  <c r="AS101" i="10"/>
  <c r="AS100" i="10"/>
  <c r="AS99" i="10"/>
  <c r="AS98" i="10"/>
  <c r="AS97" i="10"/>
  <c r="AS96" i="10"/>
  <c r="AS95" i="10"/>
  <c r="AS94" i="10"/>
  <c r="AS93" i="10"/>
  <c r="AS92" i="10"/>
  <c r="AS91" i="10"/>
  <c r="AS90" i="10"/>
  <c r="AS89" i="10"/>
  <c r="AS88" i="10"/>
  <c r="AS87" i="10"/>
  <c r="AS86" i="10"/>
  <c r="AS85" i="10"/>
  <c r="AS84" i="10"/>
  <c r="AS83" i="10"/>
  <c r="AS82" i="10"/>
  <c r="AS81" i="10"/>
  <c r="AS80" i="10"/>
  <c r="AS79" i="10"/>
  <c r="AS78" i="10"/>
  <c r="AS77" i="10"/>
  <c r="AS76" i="10"/>
  <c r="AS75" i="10"/>
  <c r="AS74" i="10"/>
  <c r="AS73" i="10"/>
  <c r="AS72" i="10"/>
  <c r="AS71" i="10"/>
  <c r="AS70" i="10"/>
  <c r="AS69" i="10"/>
  <c r="AS68" i="10"/>
  <c r="AS67" i="10"/>
  <c r="AS66" i="10"/>
  <c r="AS65" i="10"/>
  <c r="AS64" i="10"/>
  <c r="AS63" i="10"/>
  <c r="AS62" i="10"/>
  <c r="AS61" i="10"/>
  <c r="AS60" i="10"/>
  <c r="AS59" i="10"/>
  <c r="AS58" i="10"/>
  <c r="AS57" i="10"/>
  <c r="AS56" i="10"/>
  <c r="AS55" i="10"/>
  <c r="AS54" i="10"/>
  <c r="AS53" i="10"/>
  <c r="AS52" i="10"/>
  <c r="AS51" i="10"/>
  <c r="AS50" i="10"/>
  <c r="AS49" i="10"/>
  <c r="AS48" i="10"/>
  <c r="AS47" i="10"/>
  <c r="AS46" i="10"/>
  <c r="AS45" i="10"/>
  <c r="AS44" i="10"/>
  <c r="AS43" i="10"/>
  <c r="AS42" i="10"/>
  <c r="AS41" i="10"/>
  <c r="AS40" i="10"/>
  <c r="AS39" i="10"/>
  <c r="AS38" i="10"/>
  <c r="AS37" i="10"/>
  <c r="AS36" i="10"/>
  <c r="AS35" i="10"/>
  <c r="AS34" i="10"/>
  <c r="AS33" i="10"/>
  <c r="AS32" i="10"/>
  <c r="AS31" i="10"/>
  <c r="AS30" i="10"/>
  <c r="AS29" i="10"/>
  <c r="AS28" i="10"/>
  <c r="AS27" i="10"/>
  <c r="AS26" i="10"/>
  <c r="AS25" i="10"/>
  <c r="AS24" i="10"/>
  <c r="AS23" i="10"/>
  <c r="AS22" i="10"/>
  <c r="AS21" i="10"/>
  <c r="AS20" i="10"/>
  <c r="AS19" i="10"/>
  <c r="AS18" i="10"/>
  <c r="AS17" i="10"/>
  <c r="AS16" i="10"/>
  <c r="AS15" i="10"/>
  <c r="AS14" i="10"/>
  <c r="AS13" i="10"/>
  <c r="AS12" i="10"/>
  <c r="AS11" i="10"/>
  <c r="AS10" i="10"/>
  <c r="AS9" i="10"/>
  <c r="AS8" i="10"/>
  <c r="AS7" i="10"/>
  <c r="AS6" i="10"/>
  <c r="AS5" i="10"/>
  <c r="AS4" i="10"/>
  <c r="AS3" i="10"/>
  <c r="AS2" i="10"/>
  <c r="AO301" i="10"/>
  <c r="AO300" i="10"/>
  <c r="AO299" i="10"/>
  <c r="AO298" i="10"/>
  <c r="AO297" i="10"/>
  <c r="AO296" i="10"/>
  <c r="AO295" i="10"/>
  <c r="AO294" i="10"/>
  <c r="AO293" i="10"/>
  <c r="AO292" i="10"/>
  <c r="AO291" i="10"/>
  <c r="AO290" i="10"/>
  <c r="AO289" i="10"/>
  <c r="AO288" i="10"/>
  <c r="AO287" i="10"/>
  <c r="AO286" i="10"/>
  <c r="AO285" i="10"/>
  <c r="AO284" i="10"/>
  <c r="AO283" i="10"/>
  <c r="AO282" i="10"/>
  <c r="AO281" i="10"/>
  <c r="AO280" i="10"/>
  <c r="AO279" i="10"/>
  <c r="AO278" i="10"/>
  <c r="AO277" i="10"/>
  <c r="AW301" i="10"/>
  <c r="AW300" i="10"/>
  <c r="AW299" i="10"/>
  <c r="AW298" i="10"/>
  <c r="AW297" i="10"/>
  <c r="AW296" i="10"/>
  <c r="AW295" i="10"/>
  <c r="AW294" i="10"/>
  <c r="AW293" i="10"/>
  <c r="AW292" i="10"/>
  <c r="AW291" i="10"/>
  <c r="AW290" i="10"/>
  <c r="AW289" i="10"/>
  <c r="AW288" i="10"/>
  <c r="AW287" i="10"/>
  <c r="AW286" i="10"/>
  <c r="AW285" i="10"/>
  <c r="AW284" i="10"/>
  <c r="AW283" i="10"/>
  <c r="AW282" i="10"/>
  <c r="AW281" i="10"/>
  <c r="AW280" i="10"/>
  <c r="AW279" i="10"/>
  <c r="AW278" i="10"/>
  <c r="AW277" i="10"/>
  <c r="AW276" i="10"/>
  <c r="AW275" i="10"/>
  <c r="AW274" i="10"/>
  <c r="AW273" i="10"/>
  <c r="AW272" i="10"/>
  <c r="AW271" i="10"/>
  <c r="AW270" i="10"/>
  <c r="AW269" i="10"/>
  <c r="AW268" i="10"/>
  <c r="AW267" i="10"/>
  <c r="AW266" i="10"/>
  <c r="AW265" i="10"/>
  <c r="AW264" i="10"/>
  <c r="AW263" i="10"/>
  <c r="AW262" i="10"/>
  <c r="AW261" i="10"/>
  <c r="AW260" i="10"/>
  <c r="AW259" i="10"/>
  <c r="AW258" i="10"/>
  <c r="AW257" i="10"/>
  <c r="AW256" i="10"/>
  <c r="AW255" i="10"/>
  <c r="AW254" i="10"/>
  <c r="AW253" i="10"/>
  <c r="AW252" i="10"/>
  <c r="AW251" i="10"/>
  <c r="AW250" i="10"/>
  <c r="AW249" i="10"/>
  <c r="AW248" i="10"/>
  <c r="AW247" i="10"/>
  <c r="AW246" i="10"/>
  <c r="AW245" i="10"/>
  <c r="AW244" i="10"/>
  <c r="AW243" i="10"/>
  <c r="AW242" i="10"/>
  <c r="AW241" i="10"/>
  <c r="AW240" i="10"/>
  <c r="AW239" i="10"/>
  <c r="AW238" i="10"/>
  <c r="AW237" i="10"/>
  <c r="AW236" i="10"/>
  <c r="AW235" i="10"/>
  <c r="AW234" i="10"/>
  <c r="AW233" i="10"/>
  <c r="AW232" i="10"/>
  <c r="AW231" i="10"/>
  <c r="AW230" i="10"/>
  <c r="AW229" i="10"/>
  <c r="AW228" i="10"/>
  <c r="AW227" i="10"/>
  <c r="AW226" i="10"/>
  <c r="AW225" i="10"/>
  <c r="AW224" i="10"/>
  <c r="AW223" i="10"/>
  <c r="AW222" i="10"/>
  <c r="AW221" i="10"/>
  <c r="AW220" i="10"/>
  <c r="AW219" i="10"/>
  <c r="AW218" i="10"/>
  <c r="AW217" i="10"/>
  <c r="AW216" i="10"/>
  <c r="AW215" i="10"/>
  <c r="AW214" i="10"/>
  <c r="AW213" i="10"/>
  <c r="AW212" i="10"/>
  <c r="AW211" i="10"/>
  <c r="AW210" i="10"/>
  <c r="AW209" i="10"/>
  <c r="AW208" i="10"/>
  <c r="AW207" i="10"/>
  <c r="AW206" i="10"/>
  <c r="AW205" i="10"/>
  <c r="AW204" i="10"/>
  <c r="AW203" i="10"/>
  <c r="AW202" i="10"/>
  <c r="AW201" i="10"/>
  <c r="AW200" i="10"/>
  <c r="AW199" i="10"/>
  <c r="AW198" i="10"/>
  <c r="AW197" i="10"/>
  <c r="AW196" i="10"/>
  <c r="AW195" i="10"/>
  <c r="AW194" i="10"/>
  <c r="AW193" i="10"/>
  <c r="AW192" i="10"/>
  <c r="AW191" i="10"/>
  <c r="AW190" i="10"/>
  <c r="AW189" i="10"/>
  <c r="AW188" i="10"/>
  <c r="AW187" i="10"/>
  <c r="AW186" i="10"/>
  <c r="AW185" i="10"/>
  <c r="AW184" i="10"/>
  <c r="AW183" i="10"/>
  <c r="AW182" i="10"/>
  <c r="AW181" i="10"/>
  <c r="AW180" i="10"/>
  <c r="AW179" i="10"/>
  <c r="AW178" i="10"/>
  <c r="AW177" i="10"/>
  <c r="AW176" i="10"/>
  <c r="AW175" i="10"/>
  <c r="AW174" i="10"/>
  <c r="AW173" i="10"/>
  <c r="AW172" i="10"/>
  <c r="AW171" i="10"/>
  <c r="AW170" i="10"/>
  <c r="AW169" i="10"/>
  <c r="AW168" i="10"/>
  <c r="AW167" i="10"/>
  <c r="AW166" i="10"/>
  <c r="AW165" i="10"/>
  <c r="AW164" i="10"/>
  <c r="AW163" i="10"/>
  <c r="AW162" i="10"/>
  <c r="AW161" i="10"/>
  <c r="AW160" i="10"/>
  <c r="AW159" i="10"/>
  <c r="AW158" i="10"/>
  <c r="AW157" i="10"/>
  <c r="AW156" i="10"/>
  <c r="AW155" i="10"/>
  <c r="AW154" i="10"/>
  <c r="AW153" i="10"/>
  <c r="AW152" i="10"/>
  <c r="AW151" i="10"/>
  <c r="AW150" i="10"/>
  <c r="AW149" i="10"/>
  <c r="AW148" i="10"/>
  <c r="AW147" i="10"/>
  <c r="AW146" i="10"/>
  <c r="AW145" i="10"/>
  <c r="AW144" i="10"/>
  <c r="AW143" i="10"/>
  <c r="AW142" i="10"/>
  <c r="AW141" i="10"/>
  <c r="AW140" i="10"/>
  <c r="AW139" i="10"/>
  <c r="AW138" i="10"/>
  <c r="AW137" i="10"/>
  <c r="AW136" i="10"/>
  <c r="AW135" i="10"/>
  <c r="AW134" i="10"/>
  <c r="AW133" i="10"/>
  <c r="AW132" i="10"/>
  <c r="AW131" i="10"/>
  <c r="AW130" i="10"/>
  <c r="AW129" i="10"/>
  <c r="AW128" i="10"/>
  <c r="AW127" i="10"/>
  <c r="AW126" i="10"/>
  <c r="AW125" i="10"/>
  <c r="AW124" i="10"/>
  <c r="AW123" i="10"/>
  <c r="AW122" i="10"/>
  <c r="AW121" i="10"/>
  <c r="AW120" i="10"/>
  <c r="AW119" i="10"/>
  <c r="AW118" i="10"/>
  <c r="AW117" i="10"/>
  <c r="AW116" i="10"/>
  <c r="AW115" i="10"/>
  <c r="AW114" i="10"/>
  <c r="AW113" i="10"/>
  <c r="AW112" i="10"/>
  <c r="AW111" i="10"/>
  <c r="AW110" i="10"/>
  <c r="AW109" i="10"/>
  <c r="AW108" i="10"/>
  <c r="AW107" i="10"/>
  <c r="AW106" i="10"/>
  <c r="AW105" i="10"/>
  <c r="AW104" i="10"/>
  <c r="AW103" i="10"/>
  <c r="AW102" i="10"/>
  <c r="AW101" i="10"/>
  <c r="AW100" i="10"/>
  <c r="AW99" i="10"/>
  <c r="AW98" i="10"/>
  <c r="AW97" i="10"/>
  <c r="AW96" i="10"/>
  <c r="AW95" i="10"/>
  <c r="AW94" i="10"/>
  <c r="AW93" i="10"/>
  <c r="AW92" i="10"/>
  <c r="AW91" i="10"/>
  <c r="AW90" i="10"/>
  <c r="AW89" i="10"/>
  <c r="AW88" i="10"/>
  <c r="AW87" i="10"/>
  <c r="AW86" i="10"/>
  <c r="AW85" i="10"/>
  <c r="AW84" i="10"/>
  <c r="AW83" i="10"/>
  <c r="AW82" i="10"/>
  <c r="AW81" i="10"/>
  <c r="AW80" i="10"/>
  <c r="AW79" i="10"/>
  <c r="AW78" i="10"/>
  <c r="AW77" i="10"/>
  <c r="AW76" i="10"/>
  <c r="AW75" i="10"/>
  <c r="AW74" i="10"/>
  <c r="AW73" i="10"/>
  <c r="AW72" i="10"/>
  <c r="AW71" i="10"/>
  <c r="AW70" i="10"/>
  <c r="AW69" i="10"/>
  <c r="AW68" i="10"/>
  <c r="AW67" i="10"/>
  <c r="AW66" i="10"/>
  <c r="AW65" i="10"/>
  <c r="AW64" i="10"/>
  <c r="AW63" i="10"/>
  <c r="AW62" i="10"/>
  <c r="AW61" i="10"/>
  <c r="AW60" i="10"/>
  <c r="AW59" i="10"/>
  <c r="AW58" i="10"/>
  <c r="AW57" i="10"/>
  <c r="AW56" i="10"/>
  <c r="AW55" i="10"/>
  <c r="AW54" i="10"/>
  <c r="AW53" i="10"/>
  <c r="AW52" i="10"/>
  <c r="AW51" i="10"/>
  <c r="AW50" i="10"/>
  <c r="AW49" i="10"/>
  <c r="AW48" i="10"/>
  <c r="AW47" i="10"/>
  <c r="AW46" i="10"/>
  <c r="AW45" i="10"/>
  <c r="AW44" i="10"/>
  <c r="AW43" i="10"/>
  <c r="AW42" i="10"/>
  <c r="AW41" i="10"/>
  <c r="AW40" i="10"/>
  <c r="AW39" i="10"/>
  <c r="AW38" i="10"/>
  <c r="AW37" i="10"/>
  <c r="AW36" i="10"/>
  <c r="AW35" i="10"/>
  <c r="AW34" i="10"/>
  <c r="AW33" i="10"/>
  <c r="AW32" i="10"/>
  <c r="AW31" i="10"/>
  <c r="AW30" i="10"/>
  <c r="AW29" i="10"/>
  <c r="AW28" i="10"/>
  <c r="AW27" i="10"/>
  <c r="AW26" i="10"/>
  <c r="AW25" i="10"/>
  <c r="AW24" i="10"/>
  <c r="AW23" i="10"/>
  <c r="AW22" i="10"/>
  <c r="AW21" i="10"/>
  <c r="AW20" i="10"/>
  <c r="AW19" i="10"/>
  <c r="AW18" i="10"/>
  <c r="AW17" i="10"/>
  <c r="AW16" i="10"/>
  <c r="AW15" i="10"/>
  <c r="AW14" i="10"/>
  <c r="AW13" i="10"/>
  <c r="AW12" i="10"/>
  <c r="AW11" i="10"/>
  <c r="AW10" i="10"/>
  <c r="AW9" i="10"/>
  <c r="AW8" i="10"/>
  <c r="AW7" i="10"/>
  <c r="AW6" i="10"/>
  <c r="AW5" i="10"/>
  <c r="AW4" i="10"/>
  <c r="AW3" i="10"/>
  <c r="AW2" i="10"/>
  <c r="AP301" i="10"/>
  <c r="AP300" i="10"/>
  <c r="AP299" i="10"/>
  <c r="AP298" i="10"/>
  <c r="AP297" i="10"/>
  <c r="AP296" i="10"/>
  <c r="AP295" i="10"/>
  <c r="AP294" i="10"/>
  <c r="AP293" i="10"/>
  <c r="AP292" i="10"/>
  <c r="AP291" i="10"/>
  <c r="AP290" i="10"/>
  <c r="AP289" i="10"/>
  <c r="AP288" i="10"/>
  <c r="AP287" i="10"/>
  <c r="AP286" i="10"/>
  <c r="AP285" i="10"/>
  <c r="AP284" i="10"/>
  <c r="AP283" i="10"/>
  <c r="AP282" i="10"/>
  <c r="AP281" i="10"/>
  <c r="AP280" i="10"/>
  <c r="AP279" i="10"/>
  <c r="AP278" i="10"/>
  <c r="AP277" i="10"/>
  <c r="AP276" i="10"/>
  <c r="AP275" i="10"/>
  <c r="AP274" i="10"/>
  <c r="AP273" i="10"/>
  <c r="AP272" i="10"/>
  <c r="AP271" i="10"/>
  <c r="AP270" i="10"/>
  <c r="AP269" i="10"/>
  <c r="AP268" i="10"/>
  <c r="AP267" i="10"/>
  <c r="AP266" i="10"/>
  <c r="AP265" i="10"/>
  <c r="AP264" i="10"/>
  <c r="AP263" i="10"/>
  <c r="AP262" i="10"/>
  <c r="AP261" i="10"/>
  <c r="AP260" i="10"/>
  <c r="AP259" i="10"/>
  <c r="AP258" i="10"/>
  <c r="AP257" i="10"/>
  <c r="AP256" i="10"/>
  <c r="AP255" i="10"/>
  <c r="AP254" i="10"/>
  <c r="AP253" i="10"/>
  <c r="AP252" i="10"/>
  <c r="AP251" i="10"/>
  <c r="AP250" i="10"/>
  <c r="AP249" i="10"/>
  <c r="AP248" i="10"/>
  <c r="AP247" i="10"/>
  <c r="AP246" i="10"/>
  <c r="AP245" i="10"/>
  <c r="AP244" i="10"/>
  <c r="AP243" i="10"/>
  <c r="AP242" i="10"/>
  <c r="AP241" i="10"/>
  <c r="AP240" i="10"/>
  <c r="AP239" i="10"/>
  <c r="AP238" i="10"/>
  <c r="AP237" i="10"/>
  <c r="AP236" i="10"/>
  <c r="AP235" i="10"/>
  <c r="AP234" i="10"/>
  <c r="AP233" i="10"/>
  <c r="AP232" i="10"/>
  <c r="AP231" i="10"/>
  <c r="AP230" i="10"/>
  <c r="AP229" i="10"/>
  <c r="AP228" i="10"/>
  <c r="AP227" i="10"/>
  <c r="AP226" i="10"/>
  <c r="AP225" i="10"/>
  <c r="AP224" i="10"/>
  <c r="AP223" i="10"/>
  <c r="AP222" i="10"/>
  <c r="AP221" i="10"/>
  <c r="AP220" i="10"/>
  <c r="AP219" i="10"/>
  <c r="AP218" i="10"/>
  <c r="AP217" i="10"/>
  <c r="AP216" i="10"/>
  <c r="AP215" i="10"/>
  <c r="AP214" i="10"/>
  <c r="AP213" i="10"/>
  <c r="AP212" i="10"/>
  <c r="AP211" i="10"/>
  <c r="AP210" i="10"/>
  <c r="AP209" i="10"/>
  <c r="AP208" i="10"/>
  <c r="AP207" i="10"/>
  <c r="AP206" i="10"/>
  <c r="AP205" i="10"/>
  <c r="AP204" i="10"/>
  <c r="AP203" i="10"/>
  <c r="AP202" i="10"/>
  <c r="AP201" i="10"/>
  <c r="AP200" i="10"/>
  <c r="AP199" i="10"/>
  <c r="AP198" i="10"/>
  <c r="AP197" i="10"/>
  <c r="AP196" i="10"/>
  <c r="AP195" i="10"/>
  <c r="AP194" i="10"/>
  <c r="AP193" i="10"/>
  <c r="AP192" i="10"/>
  <c r="AP191" i="10"/>
  <c r="AP190" i="10"/>
  <c r="AP189" i="10"/>
  <c r="AP188" i="10"/>
  <c r="AP187" i="10"/>
  <c r="AP186" i="10"/>
  <c r="AP185" i="10"/>
  <c r="AP184" i="10"/>
  <c r="AP183" i="10"/>
  <c r="AP182" i="10"/>
  <c r="AP181" i="10"/>
  <c r="AP180" i="10"/>
  <c r="AP179" i="10"/>
  <c r="AP178" i="10"/>
  <c r="AP177" i="10"/>
  <c r="AP176" i="10"/>
  <c r="AP175" i="10"/>
  <c r="AP174" i="10"/>
  <c r="AP173" i="10"/>
  <c r="AP172" i="10"/>
  <c r="AP171" i="10"/>
  <c r="AP170" i="10"/>
  <c r="AP169" i="10"/>
  <c r="AP168" i="10"/>
  <c r="AP167" i="10"/>
  <c r="AP166" i="10"/>
  <c r="AP165" i="10"/>
  <c r="AP164" i="10"/>
  <c r="AP163" i="10"/>
  <c r="AP162" i="10"/>
  <c r="AP161" i="10"/>
  <c r="AP160" i="10"/>
  <c r="AP159" i="10"/>
  <c r="AP158" i="10"/>
  <c r="AP157" i="10"/>
  <c r="AP156" i="10"/>
  <c r="AP155" i="10"/>
  <c r="AP154" i="10"/>
  <c r="AP153" i="10"/>
  <c r="AP152" i="10"/>
  <c r="AP151" i="10"/>
  <c r="AP150" i="10"/>
  <c r="AP149" i="10"/>
  <c r="AP148" i="10"/>
  <c r="AP147" i="10"/>
  <c r="AP146" i="10"/>
  <c r="AP145" i="10"/>
  <c r="AP144" i="10"/>
  <c r="AP143" i="10"/>
  <c r="AP142" i="10"/>
  <c r="AP141" i="10"/>
  <c r="AP140" i="10"/>
  <c r="AP139" i="10"/>
  <c r="AP138" i="10"/>
  <c r="AP137" i="10"/>
  <c r="AP136" i="10"/>
  <c r="AP135" i="10"/>
  <c r="AP134" i="10"/>
  <c r="AP133" i="10"/>
  <c r="AP132" i="10"/>
  <c r="AP131" i="10"/>
  <c r="AP130" i="10"/>
  <c r="AP129" i="10"/>
  <c r="AP128" i="10"/>
  <c r="AP127" i="10"/>
  <c r="AP126" i="10"/>
  <c r="AP125" i="10"/>
  <c r="AP124" i="10"/>
  <c r="AP123" i="10"/>
  <c r="AP122" i="10"/>
  <c r="AP121" i="10"/>
  <c r="AP120" i="10"/>
  <c r="AP119" i="10"/>
  <c r="AP118" i="10"/>
  <c r="AP117" i="10"/>
  <c r="AP116" i="10"/>
  <c r="AP115" i="10"/>
  <c r="AP114" i="10"/>
  <c r="AP113" i="10"/>
  <c r="AP112" i="10"/>
  <c r="AP111" i="10"/>
  <c r="AP110" i="10"/>
  <c r="AP109" i="10"/>
  <c r="AP108" i="10"/>
  <c r="AP107" i="10"/>
  <c r="AP106" i="10"/>
  <c r="AP105" i="10"/>
  <c r="AP104" i="10"/>
  <c r="AP103" i="10"/>
  <c r="AP102" i="10"/>
  <c r="AP101" i="10"/>
  <c r="AP100" i="10"/>
  <c r="AP99" i="10"/>
  <c r="AP98" i="10"/>
  <c r="AP97" i="10"/>
  <c r="AP96" i="10"/>
  <c r="AP95" i="10"/>
  <c r="AP94" i="10"/>
  <c r="AP93" i="10"/>
  <c r="AP92" i="10"/>
  <c r="AP91" i="10"/>
  <c r="AP90" i="10"/>
  <c r="AP89" i="10"/>
  <c r="AP88" i="10"/>
  <c r="AP87" i="10"/>
  <c r="AP86" i="10"/>
  <c r="AP85" i="10"/>
  <c r="AP84" i="10"/>
  <c r="AP83" i="10"/>
  <c r="AP82" i="10"/>
  <c r="AP81" i="10"/>
  <c r="AP80" i="10"/>
  <c r="AP79" i="10"/>
  <c r="AP78" i="10"/>
  <c r="AP77" i="10"/>
  <c r="AP76" i="10"/>
  <c r="AP75" i="10"/>
  <c r="AP74" i="10"/>
  <c r="AP73" i="10"/>
  <c r="AP72" i="10"/>
  <c r="AP71" i="10"/>
  <c r="AP70" i="10"/>
  <c r="AP69" i="10"/>
  <c r="AP68" i="10"/>
  <c r="AP67" i="10"/>
  <c r="AP66" i="10"/>
  <c r="AP65" i="10"/>
  <c r="AP64" i="10"/>
  <c r="AP63" i="10"/>
  <c r="AP62" i="10"/>
  <c r="AP61" i="10"/>
  <c r="AP60" i="10"/>
  <c r="AP59" i="10"/>
  <c r="AP58" i="10"/>
  <c r="AP57" i="10"/>
  <c r="AP56" i="10"/>
  <c r="AP55" i="10"/>
  <c r="AP54" i="10"/>
  <c r="AP53" i="10"/>
  <c r="AP52" i="10"/>
  <c r="AP51" i="10"/>
  <c r="AP50" i="10"/>
  <c r="AP49" i="10"/>
  <c r="AP48" i="10"/>
  <c r="AP47" i="10"/>
  <c r="AP46" i="10"/>
  <c r="AP45" i="10"/>
  <c r="AP44" i="10"/>
  <c r="AP43" i="10"/>
  <c r="AP42" i="10"/>
  <c r="AP41" i="10"/>
  <c r="AP40" i="10"/>
  <c r="AP39" i="10"/>
  <c r="AP38" i="10"/>
  <c r="AP37" i="10"/>
  <c r="AP36" i="10"/>
  <c r="AP35" i="10"/>
  <c r="AP34" i="10"/>
  <c r="AP33" i="10"/>
  <c r="AP32" i="10"/>
  <c r="AP31" i="10"/>
  <c r="AP30" i="10"/>
  <c r="AP29" i="10"/>
  <c r="AP28" i="10"/>
  <c r="AP27" i="10"/>
  <c r="AP26" i="10"/>
  <c r="AP25" i="10"/>
  <c r="AP24" i="10"/>
  <c r="AP23" i="10"/>
  <c r="AP22" i="10"/>
  <c r="AP21" i="10"/>
  <c r="AP20" i="10"/>
  <c r="AP19" i="10"/>
  <c r="AP18" i="10"/>
  <c r="AP17" i="10"/>
  <c r="AP16" i="10"/>
  <c r="AP15" i="10"/>
  <c r="AP14" i="10"/>
  <c r="AP13" i="10"/>
  <c r="AP12" i="10"/>
  <c r="AP11" i="10"/>
  <c r="AP10" i="10"/>
  <c r="AP9" i="10"/>
  <c r="AP8" i="10"/>
  <c r="AP7" i="10"/>
  <c r="AP6" i="10"/>
  <c r="AP5" i="10"/>
  <c r="AP4" i="10"/>
  <c r="AP3" i="10"/>
  <c r="AP2" i="10"/>
  <c r="AM301" i="10"/>
  <c r="AM300" i="10"/>
  <c r="AM299" i="10"/>
  <c r="AM298" i="10"/>
  <c r="AM297" i="10"/>
  <c r="AM296" i="10"/>
  <c r="AM295" i="10"/>
  <c r="AM294" i="10"/>
  <c r="AM293" i="10"/>
  <c r="AM292" i="10"/>
  <c r="AM291" i="10"/>
  <c r="AM290" i="10"/>
  <c r="AM289" i="10"/>
  <c r="AM288" i="10"/>
  <c r="AM287" i="10"/>
  <c r="AM286" i="10"/>
  <c r="AM285" i="10"/>
  <c r="AM284" i="10"/>
  <c r="AM283" i="10"/>
  <c r="AM282" i="10"/>
  <c r="AM281" i="10"/>
  <c r="AM280" i="10"/>
  <c r="AM279" i="10"/>
  <c r="AM278" i="10"/>
  <c r="AM277" i="10"/>
  <c r="AM276" i="10"/>
  <c r="AM275" i="10"/>
  <c r="AM274" i="10"/>
  <c r="AM273" i="10"/>
  <c r="AM272" i="10"/>
  <c r="AM271" i="10"/>
  <c r="AM270" i="10"/>
  <c r="AM269" i="10"/>
  <c r="AM268" i="10"/>
  <c r="AM267" i="10"/>
  <c r="AM266" i="10"/>
  <c r="AM265" i="10"/>
  <c r="AM264" i="10"/>
  <c r="AM263" i="10"/>
  <c r="AM262" i="10"/>
  <c r="AM261" i="10"/>
  <c r="AM260" i="10"/>
  <c r="AM259" i="10"/>
  <c r="AM258" i="10"/>
  <c r="AM257" i="10"/>
  <c r="AM256" i="10"/>
  <c r="AM255" i="10"/>
  <c r="AM254" i="10"/>
  <c r="AM253" i="10"/>
  <c r="AM252" i="10"/>
  <c r="AM251" i="10"/>
  <c r="AM250" i="10"/>
  <c r="AM249" i="10"/>
  <c r="AM248" i="10"/>
  <c r="AM247" i="10"/>
  <c r="AM246" i="10"/>
  <c r="AM245" i="10"/>
  <c r="AM244" i="10"/>
  <c r="AM243" i="10"/>
  <c r="AM242" i="10"/>
  <c r="AM241" i="10"/>
  <c r="AM240" i="10"/>
  <c r="AM239" i="10"/>
  <c r="AM238" i="10"/>
  <c r="AM237" i="10"/>
  <c r="AM236" i="10"/>
  <c r="AM235" i="10"/>
  <c r="AM234" i="10"/>
  <c r="AM233" i="10"/>
  <c r="AM232" i="10"/>
  <c r="AM231" i="10"/>
  <c r="AM230" i="10"/>
  <c r="AM229" i="10"/>
  <c r="AM228" i="10"/>
  <c r="AM227" i="10"/>
  <c r="AM226" i="10"/>
  <c r="AM225" i="10"/>
  <c r="AM224" i="10"/>
  <c r="AM223" i="10"/>
  <c r="AM222" i="10"/>
  <c r="AM221" i="10"/>
  <c r="AM220" i="10"/>
  <c r="AM219" i="10"/>
  <c r="AM218" i="10"/>
  <c r="AM217" i="10"/>
  <c r="AM216" i="10"/>
  <c r="AM215" i="10"/>
  <c r="AM214" i="10"/>
  <c r="AM213" i="10"/>
  <c r="AM212" i="10"/>
  <c r="AM211" i="10"/>
  <c r="AM210" i="10"/>
  <c r="AM209" i="10"/>
  <c r="AM208" i="10"/>
  <c r="AM207" i="10"/>
  <c r="AM206" i="10"/>
  <c r="AM205" i="10"/>
  <c r="AM204" i="10"/>
  <c r="AM203" i="10"/>
  <c r="AM202" i="10"/>
  <c r="AM201" i="10"/>
  <c r="AM200" i="10"/>
  <c r="AM199" i="10"/>
  <c r="AM198" i="10"/>
  <c r="AM197" i="10"/>
  <c r="AM196" i="10"/>
  <c r="AM195" i="10"/>
  <c r="AM194" i="10"/>
  <c r="AM193" i="10"/>
  <c r="AM192" i="10"/>
  <c r="AM191" i="10"/>
  <c r="AM190" i="10"/>
  <c r="AM189" i="10"/>
  <c r="AM188" i="10"/>
  <c r="AM187" i="10"/>
  <c r="AM186" i="10"/>
  <c r="AM185" i="10"/>
  <c r="AM184" i="10"/>
  <c r="AM183" i="10"/>
  <c r="AM182" i="10"/>
  <c r="AM181" i="10"/>
  <c r="AM180" i="10"/>
  <c r="AM179" i="10"/>
  <c r="AM178" i="10"/>
  <c r="AM177" i="10"/>
  <c r="AM176" i="10"/>
  <c r="AM175" i="10"/>
  <c r="AM174" i="10"/>
  <c r="AM173" i="10"/>
  <c r="AM172" i="10"/>
  <c r="AM171" i="10"/>
  <c r="AM170" i="10"/>
  <c r="AM169" i="10"/>
  <c r="AM168" i="10"/>
  <c r="AM167" i="10"/>
  <c r="AM166" i="10"/>
  <c r="AM165" i="10"/>
  <c r="AM164" i="10"/>
  <c r="AM163" i="10"/>
  <c r="AM162" i="10"/>
  <c r="AM161" i="10"/>
  <c r="AM160" i="10"/>
  <c r="AM159" i="10"/>
  <c r="AM158" i="10"/>
  <c r="AM157" i="10"/>
  <c r="AM156" i="10"/>
  <c r="AM155" i="10"/>
  <c r="AM154" i="10"/>
  <c r="AM153" i="10"/>
  <c r="AM152" i="10"/>
  <c r="AM151" i="10"/>
  <c r="AM150" i="10"/>
  <c r="AM149" i="10"/>
  <c r="AM148" i="10"/>
  <c r="AM147" i="10"/>
  <c r="AM146" i="10"/>
  <c r="AM145" i="10"/>
  <c r="AM144" i="10"/>
  <c r="AM143" i="10"/>
  <c r="AM142" i="10"/>
  <c r="AM141" i="10"/>
  <c r="AM140" i="10"/>
  <c r="AM139" i="10"/>
  <c r="AM138" i="10"/>
  <c r="AM137" i="10"/>
  <c r="AM136" i="10"/>
  <c r="AM135" i="10"/>
  <c r="AM134" i="10"/>
  <c r="AM133" i="10"/>
  <c r="AM132" i="10"/>
  <c r="AM131" i="10"/>
  <c r="AM130" i="10"/>
  <c r="AM129" i="10"/>
  <c r="AM128" i="10"/>
  <c r="AM127" i="10"/>
  <c r="AM126" i="10"/>
  <c r="AM125" i="10"/>
  <c r="AM124" i="10"/>
  <c r="AM123" i="10"/>
  <c r="AM122" i="10"/>
  <c r="AM121" i="10"/>
  <c r="AM120" i="10"/>
  <c r="AM119" i="10"/>
  <c r="AM118" i="10"/>
  <c r="AM117" i="10"/>
  <c r="AM116" i="10"/>
  <c r="AM115" i="10"/>
  <c r="AM114" i="10"/>
  <c r="AM113" i="10"/>
  <c r="AM112" i="10"/>
  <c r="AM111" i="10"/>
  <c r="AM110" i="10"/>
  <c r="AM109" i="10"/>
  <c r="AM108" i="10"/>
  <c r="AM107" i="10"/>
  <c r="AM106" i="10"/>
  <c r="AM105" i="10"/>
  <c r="AM104" i="10"/>
  <c r="AM103" i="10"/>
  <c r="AM102" i="10"/>
  <c r="AM101" i="10"/>
  <c r="AM100" i="10"/>
  <c r="AM99" i="10"/>
  <c r="AM98" i="10"/>
  <c r="AM97" i="10"/>
  <c r="AM96" i="10"/>
  <c r="AM95" i="10"/>
  <c r="AM94" i="10"/>
  <c r="AM93" i="10"/>
  <c r="AM92" i="10"/>
  <c r="AM91" i="10"/>
  <c r="AM90" i="10"/>
  <c r="AM89" i="10"/>
  <c r="AM88" i="10"/>
  <c r="AM87" i="10"/>
  <c r="AM86" i="10"/>
  <c r="AM85" i="10"/>
  <c r="AM84" i="10"/>
  <c r="AM83" i="10"/>
  <c r="AM82" i="10"/>
  <c r="AM81" i="10"/>
  <c r="AM80" i="10"/>
  <c r="AM79" i="10"/>
  <c r="AM78" i="10"/>
  <c r="AM77" i="10"/>
  <c r="AM76" i="10"/>
  <c r="AM75" i="10"/>
  <c r="AM74" i="10"/>
  <c r="AM73" i="10"/>
  <c r="AM72" i="10"/>
  <c r="AM71" i="10"/>
  <c r="AM70" i="10"/>
  <c r="AM69" i="10"/>
  <c r="AM68" i="10"/>
  <c r="AM67" i="10"/>
  <c r="AM66" i="10"/>
  <c r="AM65" i="10"/>
  <c r="AM64" i="10"/>
  <c r="AM63" i="10"/>
  <c r="AM62" i="10"/>
  <c r="AM61" i="10"/>
  <c r="AM60" i="10"/>
  <c r="AM59" i="10"/>
  <c r="AM58" i="10"/>
  <c r="AM57" i="10"/>
  <c r="AM56" i="10"/>
  <c r="AM55" i="10"/>
  <c r="AM54" i="10"/>
  <c r="AM53" i="10"/>
  <c r="AM52" i="10"/>
  <c r="AM51" i="10"/>
  <c r="AM50" i="10"/>
  <c r="AM49" i="10"/>
  <c r="AM48" i="10"/>
  <c r="AM47" i="10"/>
  <c r="AM46" i="10"/>
  <c r="AM45" i="10"/>
  <c r="AM44" i="10"/>
  <c r="AM43" i="10"/>
  <c r="AM42" i="10"/>
  <c r="AM41" i="10"/>
  <c r="AM40" i="10"/>
  <c r="AM39" i="10"/>
  <c r="AM38" i="10"/>
  <c r="AM37" i="10"/>
  <c r="AM36" i="10"/>
  <c r="AM35" i="10"/>
  <c r="AM34" i="10"/>
  <c r="AM33" i="10"/>
  <c r="AM32" i="10"/>
  <c r="AM31" i="10"/>
  <c r="AM30" i="10"/>
  <c r="AM29" i="10"/>
  <c r="AM28" i="10"/>
  <c r="AM27" i="10"/>
  <c r="AM26" i="10"/>
  <c r="AM25" i="10"/>
  <c r="AM24" i="10"/>
  <c r="AM23" i="10"/>
  <c r="AM22" i="10"/>
  <c r="AM21" i="10"/>
  <c r="AM20" i="10"/>
  <c r="AM19" i="10"/>
  <c r="AM18" i="10"/>
  <c r="AM17" i="10"/>
  <c r="AM16" i="10"/>
  <c r="AM15" i="10"/>
  <c r="AM14" i="10"/>
  <c r="AM13" i="10"/>
  <c r="AM12" i="10"/>
  <c r="AM11" i="10"/>
  <c r="AM10" i="10"/>
  <c r="AM9" i="10"/>
  <c r="AM8" i="10"/>
  <c r="AM7" i="10"/>
  <c r="AM6" i="10"/>
  <c r="AM5" i="10"/>
  <c r="AM4" i="10"/>
  <c r="AM3" i="10"/>
  <c r="AM2" i="10"/>
  <c r="Q301" i="10"/>
  <c r="P301" i="10"/>
  <c r="O301" i="10"/>
  <c r="N301" i="10"/>
  <c r="M301" i="10"/>
  <c r="L301" i="10"/>
  <c r="Q300" i="10"/>
  <c r="P300" i="10"/>
  <c r="O300" i="10"/>
  <c r="N300" i="10"/>
  <c r="M300" i="10"/>
  <c r="L300" i="10"/>
  <c r="Q299" i="10"/>
  <c r="P299" i="10"/>
  <c r="O299" i="10"/>
  <c r="N299" i="10"/>
  <c r="M299" i="10"/>
  <c r="L299" i="10"/>
  <c r="Q298" i="10"/>
  <c r="P298" i="10"/>
  <c r="O298" i="10"/>
  <c r="N298" i="10"/>
  <c r="M298" i="10"/>
  <c r="L298" i="10"/>
  <c r="Q297" i="10"/>
  <c r="P297" i="10"/>
  <c r="O297" i="10"/>
  <c r="N297" i="10"/>
  <c r="M297" i="10"/>
  <c r="L297" i="10"/>
  <c r="Q296" i="10"/>
  <c r="P296" i="10"/>
  <c r="O296" i="10"/>
  <c r="N296" i="10"/>
  <c r="M296" i="10"/>
  <c r="L296" i="10"/>
  <c r="Q295" i="10"/>
  <c r="P295" i="10"/>
  <c r="O295" i="10"/>
  <c r="N295" i="10"/>
  <c r="M295" i="10"/>
  <c r="L295" i="10"/>
  <c r="Q294" i="10"/>
  <c r="P294" i="10"/>
  <c r="O294" i="10"/>
  <c r="N294" i="10"/>
  <c r="M294" i="10"/>
  <c r="L294" i="10"/>
  <c r="Q293" i="10"/>
  <c r="P293" i="10"/>
  <c r="O293" i="10"/>
  <c r="N293" i="10"/>
  <c r="M293" i="10"/>
  <c r="L293" i="10"/>
  <c r="Q292" i="10"/>
  <c r="P292" i="10"/>
  <c r="O292" i="10"/>
  <c r="N292" i="10"/>
  <c r="M292" i="10"/>
  <c r="L292" i="10"/>
  <c r="Q291" i="10"/>
  <c r="P291" i="10"/>
  <c r="O291" i="10"/>
  <c r="N291" i="10"/>
  <c r="M291" i="10"/>
  <c r="L291" i="10"/>
  <c r="Q290" i="10"/>
  <c r="P290" i="10"/>
  <c r="O290" i="10"/>
  <c r="N290" i="10"/>
  <c r="M290" i="10"/>
  <c r="L290" i="10"/>
  <c r="Q289" i="10"/>
  <c r="P289" i="10"/>
  <c r="O289" i="10"/>
  <c r="N289" i="10"/>
  <c r="M289" i="10"/>
  <c r="L289" i="10"/>
  <c r="Q288" i="10"/>
  <c r="P288" i="10"/>
  <c r="O288" i="10"/>
  <c r="N288" i="10"/>
  <c r="M288" i="10"/>
  <c r="L288" i="10"/>
  <c r="Q287" i="10"/>
  <c r="P287" i="10"/>
  <c r="O287" i="10"/>
  <c r="N287" i="10"/>
  <c r="M287" i="10"/>
  <c r="L287" i="10"/>
  <c r="Q286" i="10"/>
  <c r="P286" i="10"/>
  <c r="O286" i="10"/>
  <c r="N286" i="10"/>
  <c r="M286" i="10"/>
  <c r="L286" i="10"/>
  <c r="Q285" i="10"/>
  <c r="P285" i="10"/>
  <c r="O285" i="10"/>
  <c r="N285" i="10"/>
  <c r="M285" i="10"/>
  <c r="L285" i="10"/>
  <c r="Q284" i="10"/>
  <c r="P284" i="10"/>
  <c r="O284" i="10"/>
  <c r="N284" i="10"/>
  <c r="M284" i="10"/>
  <c r="L284" i="10"/>
  <c r="Q283" i="10"/>
  <c r="P283" i="10"/>
  <c r="O283" i="10"/>
  <c r="N283" i="10"/>
  <c r="M283" i="10"/>
  <c r="L283" i="10"/>
  <c r="Q282" i="10"/>
  <c r="P282" i="10"/>
  <c r="O282" i="10"/>
  <c r="N282" i="10"/>
  <c r="M282" i="10"/>
  <c r="L282" i="10"/>
  <c r="Q281" i="10"/>
  <c r="P281" i="10"/>
  <c r="O281" i="10"/>
  <c r="N281" i="10"/>
  <c r="M281" i="10"/>
  <c r="L281" i="10"/>
  <c r="Q280" i="10"/>
  <c r="P280" i="10"/>
  <c r="O280" i="10"/>
  <c r="N280" i="10"/>
  <c r="M280" i="10"/>
  <c r="L280" i="10"/>
  <c r="Q279" i="10"/>
  <c r="P279" i="10"/>
  <c r="O279" i="10"/>
  <c r="N279" i="10"/>
  <c r="M279" i="10"/>
  <c r="L279" i="10"/>
  <c r="Q278" i="10"/>
  <c r="P278" i="10"/>
  <c r="O278" i="10"/>
  <c r="N278" i="10"/>
  <c r="M278" i="10"/>
  <c r="L278" i="10"/>
  <c r="Q277" i="10"/>
  <c r="P277" i="10"/>
  <c r="O277" i="10"/>
  <c r="N277" i="10"/>
  <c r="M277" i="10"/>
  <c r="L277" i="10"/>
  <c r="Q276" i="10"/>
  <c r="P276" i="10"/>
  <c r="O276" i="10"/>
  <c r="N276" i="10"/>
  <c r="M276" i="10"/>
  <c r="L276" i="10"/>
  <c r="Q275" i="10"/>
  <c r="P275" i="10"/>
  <c r="O275" i="10"/>
  <c r="N275" i="10"/>
  <c r="M275" i="10"/>
  <c r="L275" i="10"/>
  <c r="Q274" i="10"/>
  <c r="P274" i="10"/>
  <c r="O274" i="10"/>
  <c r="N274" i="10"/>
  <c r="M274" i="10"/>
  <c r="L274" i="10"/>
  <c r="Q273" i="10"/>
  <c r="P273" i="10"/>
  <c r="O273" i="10"/>
  <c r="N273" i="10"/>
  <c r="M273" i="10"/>
  <c r="L273" i="10"/>
  <c r="Q272" i="10"/>
  <c r="P272" i="10"/>
  <c r="O272" i="10"/>
  <c r="N272" i="10"/>
  <c r="M272" i="10"/>
  <c r="L272" i="10"/>
  <c r="Q271" i="10"/>
  <c r="P271" i="10"/>
  <c r="O271" i="10"/>
  <c r="N271" i="10"/>
  <c r="M271" i="10"/>
  <c r="L271" i="10"/>
  <c r="Q270" i="10"/>
  <c r="P270" i="10"/>
  <c r="O270" i="10"/>
  <c r="N270" i="10"/>
  <c r="M270" i="10"/>
  <c r="L270" i="10"/>
  <c r="Q269" i="10"/>
  <c r="P269" i="10"/>
  <c r="O269" i="10"/>
  <c r="N269" i="10"/>
  <c r="M269" i="10"/>
  <c r="L269" i="10"/>
  <c r="Q268" i="10"/>
  <c r="P268" i="10"/>
  <c r="O268" i="10"/>
  <c r="N268" i="10"/>
  <c r="M268" i="10"/>
  <c r="L268" i="10"/>
  <c r="Q267" i="10"/>
  <c r="P267" i="10"/>
  <c r="O267" i="10"/>
  <c r="N267" i="10"/>
  <c r="M267" i="10"/>
  <c r="L267" i="10"/>
  <c r="Q266" i="10"/>
  <c r="P266" i="10"/>
  <c r="O266" i="10"/>
  <c r="N266" i="10"/>
  <c r="M266" i="10"/>
  <c r="L266" i="10"/>
  <c r="Q265" i="10"/>
  <c r="P265" i="10"/>
  <c r="O265" i="10"/>
  <c r="N265" i="10"/>
  <c r="M265" i="10"/>
  <c r="L265" i="10"/>
  <c r="Q264" i="10"/>
  <c r="P264" i="10"/>
  <c r="O264" i="10"/>
  <c r="N264" i="10"/>
  <c r="M264" i="10"/>
  <c r="L264" i="10"/>
  <c r="Q263" i="10"/>
  <c r="P263" i="10"/>
  <c r="O263" i="10"/>
  <c r="N263" i="10"/>
  <c r="M263" i="10"/>
  <c r="L263" i="10"/>
  <c r="Q262" i="10"/>
  <c r="P262" i="10"/>
  <c r="O262" i="10"/>
  <c r="N262" i="10"/>
  <c r="M262" i="10"/>
  <c r="L262" i="10"/>
  <c r="Q261" i="10"/>
  <c r="P261" i="10"/>
  <c r="O261" i="10"/>
  <c r="N261" i="10"/>
  <c r="M261" i="10"/>
  <c r="L261" i="10"/>
  <c r="Q260" i="10"/>
  <c r="P260" i="10"/>
  <c r="O260" i="10"/>
  <c r="N260" i="10"/>
  <c r="M260" i="10"/>
  <c r="L260" i="10"/>
  <c r="Q259" i="10"/>
  <c r="P259" i="10"/>
  <c r="O259" i="10"/>
  <c r="N259" i="10"/>
  <c r="M259" i="10"/>
  <c r="L259" i="10"/>
  <c r="Q258" i="10"/>
  <c r="P258" i="10"/>
  <c r="O258" i="10"/>
  <c r="N258" i="10"/>
  <c r="M258" i="10"/>
  <c r="L258" i="10"/>
  <c r="Q257" i="10"/>
  <c r="P257" i="10"/>
  <c r="O257" i="10"/>
  <c r="N257" i="10"/>
  <c r="M257" i="10"/>
  <c r="L257" i="10"/>
  <c r="Q256" i="10"/>
  <c r="P256" i="10"/>
  <c r="O256" i="10"/>
  <c r="N256" i="10"/>
  <c r="M256" i="10"/>
  <c r="L256" i="10"/>
  <c r="Q255" i="10"/>
  <c r="P255" i="10"/>
  <c r="O255" i="10"/>
  <c r="N255" i="10"/>
  <c r="M255" i="10"/>
  <c r="L255" i="10"/>
  <c r="Q254" i="10"/>
  <c r="P254" i="10"/>
  <c r="O254" i="10"/>
  <c r="N254" i="10"/>
  <c r="M254" i="10"/>
  <c r="L254" i="10"/>
  <c r="Q253" i="10"/>
  <c r="P253" i="10"/>
  <c r="O253" i="10"/>
  <c r="N253" i="10"/>
  <c r="M253" i="10"/>
  <c r="L253" i="10"/>
  <c r="Q252" i="10"/>
  <c r="P252" i="10"/>
  <c r="O252" i="10"/>
  <c r="N252" i="10"/>
  <c r="M252" i="10"/>
  <c r="L252" i="10"/>
  <c r="Q251" i="10"/>
  <c r="P251" i="10"/>
  <c r="O251" i="10"/>
  <c r="N251" i="10"/>
  <c r="M251" i="10"/>
  <c r="L251" i="10"/>
  <c r="Q250" i="10"/>
  <c r="P250" i="10"/>
  <c r="O250" i="10"/>
  <c r="N250" i="10"/>
  <c r="M250" i="10"/>
  <c r="L250" i="10"/>
  <c r="Q249" i="10"/>
  <c r="P249" i="10"/>
  <c r="O249" i="10"/>
  <c r="N249" i="10"/>
  <c r="M249" i="10"/>
  <c r="L249" i="10"/>
  <c r="Q248" i="10"/>
  <c r="P248" i="10"/>
  <c r="O248" i="10"/>
  <c r="N248" i="10"/>
  <c r="M248" i="10"/>
  <c r="L248" i="10"/>
  <c r="Q247" i="10"/>
  <c r="P247" i="10"/>
  <c r="O247" i="10"/>
  <c r="N247" i="10"/>
  <c r="M247" i="10"/>
  <c r="L247" i="10"/>
  <c r="Q246" i="10"/>
  <c r="P246" i="10"/>
  <c r="O246" i="10"/>
  <c r="N246" i="10"/>
  <c r="M246" i="10"/>
  <c r="L246" i="10"/>
  <c r="Q245" i="10"/>
  <c r="P245" i="10"/>
  <c r="O245" i="10"/>
  <c r="N245" i="10"/>
  <c r="M245" i="10"/>
  <c r="L245" i="10"/>
  <c r="Q244" i="10"/>
  <c r="P244" i="10"/>
  <c r="O244" i="10"/>
  <c r="N244" i="10"/>
  <c r="M244" i="10"/>
  <c r="L244" i="10"/>
  <c r="Q243" i="10"/>
  <c r="P243" i="10"/>
  <c r="O243" i="10"/>
  <c r="N243" i="10"/>
  <c r="M243" i="10"/>
  <c r="L243" i="10"/>
  <c r="Q242" i="10"/>
  <c r="P242" i="10"/>
  <c r="O242" i="10"/>
  <c r="N242" i="10"/>
  <c r="M242" i="10"/>
  <c r="L242" i="10"/>
  <c r="Q241" i="10"/>
  <c r="P241" i="10"/>
  <c r="O241" i="10"/>
  <c r="N241" i="10"/>
  <c r="M241" i="10"/>
  <c r="L241" i="10"/>
  <c r="Q240" i="10"/>
  <c r="P240" i="10"/>
  <c r="O240" i="10"/>
  <c r="N240" i="10"/>
  <c r="M240" i="10"/>
  <c r="L240" i="10"/>
  <c r="Q239" i="10"/>
  <c r="P239" i="10"/>
  <c r="O239" i="10"/>
  <c r="N239" i="10"/>
  <c r="M239" i="10"/>
  <c r="L239" i="10"/>
  <c r="Q238" i="10"/>
  <c r="P238" i="10"/>
  <c r="O238" i="10"/>
  <c r="N238" i="10"/>
  <c r="M238" i="10"/>
  <c r="L238" i="10"/>
  <c r="Q237" i="10"/>
  <c r="P237" i="10"/>
  <c r="O237" i="10"/>
  <c r="N237" i="10"/>
  <c r="M237" i="10"/>
  <c r="L237" i="10"/>
  <c r="Q236" i="10"/>
  <c r="P236" i="10"/>
  <c r="O236" i="10"/>
  <c r="N236" i="10"/>
  <c r="M236" i="10"/>
  <c r="L236" i="10"/>
  <c r="Q235" i="10"/>
  <c r="P235" i="10"/>
  <c r="O235" i="10"/>
  <c r="N235" i="10"/>
  <c r="M235" i="10"/>
  <c r="L235" i="10"/>
  <c r="Q234" i="10"/>
  <c r="P234" i="10"/>
  <c r="O234" i="10"/>
  <c r="N234" i="10"/>
  <c r="M234" i="10"/>
  <c r="L234" i="10"/>
  <c r="Q233" i="10"/>
  <c r="P233" i="10"/>
  <c r="O233" i="10"/>
  <c r="N233" i="10"/>
  <c r="M233" i="10"/>
  <c r="L233" i="10"/>
  <c r="Q232" i="10"/>
  <c r="P232" i="10"/>
  <c r="O232" i="10"/>
  <c r="N232" i="10"/>
  <c r="M232" i="10"/>
  <c r="L232" i="10"/>
  <c r="Q231" i="10"/>
  <c r="P231" i="10"/>
  <c r="O231" i="10"/>
  <c r="N231" i="10"/>
  <c r="M231" i="10"/>
  <c r="L231" i="10"/>
  <c r="Q230" i="10"/>
  <c r="P230" i="10"/>
  <c r="O230" i="10"/>
  <c r="N230" i="10"/>
  <c r="M230" i="10"/>
  <c r="L230" i="10"/>
  <c r="Q229" i="10"/>
  <c r="P229" i="10"/>
  <c r="O229" i="10"/>
  <c r="N229" i="10"/>
  <c r="M229" i="10"/>
  <c r="L229" i="10"/>
  <c r="Q228" i="10"/>
  <c r="P228" i="10"/>
  <c r="O228" i="10"/>
  <c r="N228" i="10"/>
  <c r="M228" i="10"/>
  <c r="L228" i="10"/>
  <c r="Q227" i="10"/>
  <c r="P227" i="10"/>
  <c r="O227" i="10"/>
  <c r="N227" i="10"/>
  <c r="M227" i="10"/>
  <c r="L227" i="10"/>
  <c r="Q226" i="10"/>
  <c r="P226" i="10"/>
  <c r="O226" i="10"/>
  <c r="N226" i="10"/>
  <c r="M226" i="10"/>
  <c r="L226" i="10"/>
  <c r="Q225" i="10"/>
  <c r="P225" i="10"/>
  <c r="O225" i="10"/>
  <c r="N225" i="10"/>
  <c r="M225" i="10"/>
  <c r="L225" i="10"/>
  <c r="Q224" i="10"/>
  <c r="P224" i="10"/>
  <c r="O224" i="10"/>
  <c r="N224" i="10"/>
  <c r="M224" i="10"/>
  <c r="L224" i="10"/>
  <c r="Q223" i="10"/>
  <c r="P223" i="10"/>
  <c r="O223" i="10"/>
  <c r="N223" i="10"/>
  <c r="M223" i="10"/>
  <c r="L223" i="10"/>
  <c r="Q222" i="10"/>
  <c r="P222" i="10"/>
  <c r="O222" i="10"/>
  <c r="N222" i="10"/>
  <c r="M222" i="10"/>
  <c r="L222" i="10"/>
  <c r="Q221" i="10"/>
  <c r="P221" i="10"/>
  <c r="O221" i="10"/>
  <c r="N221" i="10"/>
  <c r="M221" i="10"/>
  <c r="L221" i="10"/>
  <c r="Q220" i="10"/>
  <c r="P220" i="10"/>
  <c r="O220" i="10"/>
  <c r="N220" i="10"/>
  <c r="M220" i="10"/>
  <c r="L220" i="10"/>
  <c r="Q219" i="10"/>
  <c r="P219" i="10"/>
  <c r="O219" i="10"/>
  <c r="N219" i="10"/>
  <c r="M219" i="10"/>
  <c r="L219" i="10"/>
  <c r="Q218" i="10"/>
  <c r="P218" i="10"/>
  <c r="O218" i="10"/>
  <c r="N218" i="10"/>
  <c r="M218" i="10"/>
  <c r="L218" i="10"/>
  <c r="Q217" i="10"/>
  <c r="P217" i="10"/>
  <c r="O217" i="10"/>
  <c r="N217" i="10"/>
  <c r="M217" i="10"/>
  <c r="L217" i="10"/>
  <c r="Q216" i="10"/>
  <c r="P216" i="10"/>
  <c r="O216" i="10"/>
  <c r="N216" i="10"/>
  <c r="M216" i="10"/>
  <c r="L216" i="10"/>
  <c r="Q215" i="10"/>
  <c r="P215" i="10"/>
  <c r="O215" i="10"/>
  <c r="N215" i="10"/>
  <c r="M215" i="10"/>
  <c r="L215" i="10"/>
  <c r="Q214" i="10"/>
  <c r="P214" i="10"/>
  <c r="O214" i="10"/>
  <c r="N214" i="10"/>
  <c r="M214" i="10"/>
  <c r="L214" i="10"/>
  <c r="Q213" i="10"/>
  <c r="P213" i="10"/>
  <c r="O213" i="10"/>
  <c r="N213" i="10"/>
  <c r="M213" i="10"/>
  <c r="L213" i="10"/>
  <c r="Q212" i="10"/>
  <c r="P212" i="10"/>
  <c r="O212" i="10"/>
  <c r="N212" i="10"/>
  <c r="M212" i="10"/>
  <c r="L212" i="10"/>
  <c r="Q211" i="10"/>
  <c r="P211" i="10"/>
  <c r="O211" i="10"/>
  <c r="N211" i="10"/>
  <c r="M211" i="10"/>
  <c r="L211" i="10"/>
  <c r="Q210" i="10"/>
  <c r="P210" i="10"/>
  <c r="O210" i="10"/>
  <c r="N210" i="10"/>
  <c r="M210" i="10"/>
  <c r="L210" i="10"/>
  <c r="Q209" i="10"/>
  <c r="P209" i="10"/>
  <c r="O209" i="10"/>
  <c r="N209" i="10"/>
  <c r="M209" i="10"/>
  <c r="L209" i="10"/>
  <c r="Q208" i="10"/>
  <c r="P208" i="10"/>
  <c r="O208" i="10"/>
  <c r="N208" i="10"/>
  <c r="M208" i="10"/>
  <c r="L208" i="10"/>
  <c r="Q207" i="10"/>
  <c r="P207" i="10"/>
  <c r="O207" i="10"/>
  <c r="N207" i="10"/>
  <c r="M207" i="10"/>
  <c r="L207" i="10"/>
  <c r="Q206" i="10"/>
  <c r="P206" i="10"/>
  <c r="O206" i="10"/>
  <c r="N206" i="10"/>
  <c r="M206" i="10"/>
  <c r="L206" i="10"/>
  <c r="Q205" i="10"/>
  <c r="P205" i="10"/>
  <c r="O205" i="10"/>
  <c r="N205" i="10"/>
  <c r="M205" i="10"/>
  <c r="L205" i="10"/>
  <c r="Q204" i="10"/>
  <c r="P204" i="10"/>
  <c r="O204" i="10"/>
  <c r="N204" i="10"/>
  <c r="M204" i="10"/>
  <c r="L204" i="10"/>
  <c r="Q203" i="10"/>
  <c r="P203" i="10"/>
  <c r="O203" i="10"/>
  <c r="N203" i="10"/>
  <c r="M203" i="10"/>
  <c r="L203" i="10"/>
  <c r="Q202" i="10"/>
  <c r="P202" i="10"/>
  <c r="O202" i="10"/>
  <c r="N202" i="10"/>
  <c r="M202" i="10"/>
  <c r="L202" i="10"/>
  <c r="Q201" i="10"/>
  <c r="P201" i="10"/>
  <c r="O201" i="10"/>
  <c r="N201" i="10"/>
  <c r="M201" i="10"/>
  <c r="L201" i="10"/>
  <c r="Q200" i="10"/>
  <c r="P200" i="10"/>
  <c r="O200" i="10"/>
  <c r="N200" i="10"/>
  <c r="M200" i="10"/>
  <c r="L200" i="10"/>
  <c r="Q199" i="10"/>
  <c r="P199" i="10"/>
  <c r="O199" i="10"/>
  <c r="N199" i="10"/>
  <c r="M199" i="10"/>
  <c r="L199" i="10"/>
  <c r="Q198" i="10"/>
  <c r="P198" i="10"/>
  <c r="O198" i="10"/>
  <c r="N198" i="10"/>
  <c r="M198" i="10"/>
  <c r="L198" i="10"/>
  <c r="Q197" i="10"/>
  <c r="P197" i="10"/>
  <c r="O197" i="10"/>
  <c r="N197" i="10"/>
  <c r="M197" i="10"/>
  <c r="L197" i="10"/>
  <c r="Q196" i="10"/>
  <c r="P196" i="10"/>
  <c r="O196" i="10"/>
  <c r="N196" i="10"/>
  <c r="M196" i="10"/>
  <c r="L196" i="10"/>
  <c r="Q195" i="10"/>
  <c r="P195" i="10"/>
  <c r="O195" i="10"/>
  <c r="N195" i="10"/>
  <c r="M195" i="10"/>
  <c r="L195" i="10"/>
  <c r="Q194" i="10"/>
  <c r="P194" i="10"/>
  <c r="O194" i="10"/>
  <c r="N194" i="10"/>
  <c r="M194" i="10"/>
  <c r="L194" i="10"/>
  <c r="Q193" i="10"/>
  <c r="P193" i="10"/>
  <c r="O193" i="10"/>
  <c r="N193" i="10"/>
  <c r="M193" i="10"/>
  <c r="L193" i="10"/>
  <c r="Q192" i="10"/>
  <c r="P192" i="10"/>
  <c r="O192" i="10"/>
  <c r="N192" i="10"/>
  <c r="M192" i="10"/>
  <c r="L192" i="10"/>
  <c r="Q191" i="10"/>
  <c r="P191" i="10"/>
  <c r="O191" i="10"/>
  <c r="N191" i="10"/>
  <c r="M191" i="10"/>
  <c r="L191" i="10"/>
  <c r="Q190" i="10"/>
  <c r="P190" i="10"/>
  <c r="O190" i="10"/>
  <c r="N190" i="10"/>
  <c r="M190" i="10"/>
  <c r="L190" i="10"/>
  <c r="Q189" i="10"/>
  <c r="P189" i="10"/>
  <c r="O189" i="10"/>
  <c r="N189" i="10"/>
  <c r="M189" i="10"/>
  <c r="L189" i="10"/>
  <c r="Q188" i="10"/>
  <c r="P188" i="10"/>
  <c r="O188" i="10"/>
  <c r="N188" i="10"/>
  <c r="M188" i="10"/>
  <c r="L188" i="10"/>
  <c r="Q187" i="10"/>
  <c r="P187" i="10"/>
  <c r="O187" i="10"/>
  <c r="N187" i="10"/>
  <c r="M187" i="10"/>
  <c r="L187" i="10"/>
  <c r="Q186" i="10"/>
  <c r="P186" i="10"/>
  <c r="O186" i="10"/>
  <c r="N186" i="10"/>
  <c r="M186" i="10"/>
  <c r="L186" i="10"/>
  <c r="Q185" i="10"/>
  <c r="P185" i="10"/>
  <c r="O185" i="10"/>
  <c r="N185" i="10"/>
  <c r="M185" i="10"/>
  <c r="L185" i="10"/>
  <c r="Q184" i="10"/>
  <c r="P184" i="10"/>
  <c r="O184" i="10"/>
  <c r="N184" i="10"/>
  <c r="M184" i="10"/>
  <c r="L184" i="10"/>
  <c r="Q183" i="10"/>
  <c r="P183" i="10"/>
  <c r="O183" i="10"/>
  <c r="N183" i="10"/>
  <c r="M183" i="10"/>
  <c r="L183" i="10"/>
  <c r="Q182" i="10"/>
  <c r="P182" i="10"/>
  <c r="O182" i="10"/>
  <c r="N182" i="10"/>
  <c r="M182" i="10"/>
  <c r="L182" i="10"/>
  <c r="Q181" i="10"/>
  <c r="P181" i="10"/>
  <c r="O181" i="10"/>
  <c r="N181" i="10"/>
  <c r="M181" i="10"/>
  <c r="L181" i="10"/>
  <c r="Q180" i="10"/>
  <c r="P180" i="10"/>
  <c r="O180" i="10"/>
  <c r="N180" i="10"/>
  <c r="M180" i="10"/>
  <c r="L180" i="10"/>
  <c r="Q179" i="10"/>
  <c r="P179" i="10"/>
  <c r="O179" i="10"/>
  <c r="N179" i="10"/>
  <c r="M179" i="10"/>
  <c r="L179" i="10"/>
  <c r="Q178" i="10"/>
  <c r="P178" i="10"/>
  <c r="O178" i="10"/>
  <c r="N178" i="10"/>
  <c r="M178" i="10"/>
  <c r="L178" i="10"/>
  <c r="Q177" i="10"/>
  <c r="P177" i="10"/>
  <c r="O177" i="10"/>
  <c r="N177" i="10"/>
  <c r="M177" i="10"/>
  <c r="L177" i="10"/>
  <c r="Q176" i="10"/>
  <c r="P176" i="10"/>
  <c r="O176" i="10"/>
  <c r="N176" i="10"/>
  <c r="M176" i="10"/>
  <c r="L176" i="10"/>
  <c r="Q175" i="10"/>
  <c r="P175" i="10"/>
  <c r="O175" i="10"/>
  <c r="N175" i="10"/>
  <c r="M175" i="10"/>
  <c r="L175" i="10"/>
  <c r="Q174" i="10"/>
  <c r="P174" i="10"/>
  <c r="O174" i="10"/>
  <c r="N174" i="10"/>
  <c r="M174" i="10"/>
  <c r="L174" i="10"/>
  <c r="Q173" i="10"/>
  <c r="P173" i="10"/>
  <c r="O173" i="10"/>
  <c r="N173" i="10"/>
  <c r="M173" i="10"/>
  <c r="L173" i="10"/>
  <c r="Q172" i="10"/>
  <c r="P172" i="10"/>
  <c r="O172" i="10"/>
  <c r="N172" i="10"/>
  <c r="M172" i="10"/>
  <c r="L172" i="10"/>
  <c r="Q171" i="10"/>
  <c r="P171" i="10"/>
  <c r="O171" i="10"/>
  <c r="N171" i="10"/>
  <c r="M171" i="10"/>
  <c r="L171" i="10"/>
  <c r="Q170" i="10"/>
  <c r="P170" i="10"/>
  <c r="O170" i="10"/>
  <c r="N170" i="10"/>
  <c r="M170" i="10"/>
  <c r="L170" i="10"/>
  <c r="Q169" i="10"/>
  <c r="P169" i="10"/>
  <c r="O169" i="10"/>
  <c r="N169" i="10"/>
  <c r="M169" i="10"/>
  <c r="L169" i="10"/>
  <c r="Q168" i="10"/>
  <c r="P168" i="10"/>
  <c r="O168" i="10"/>
  <c r="N168" i="10"/>
  <c r="M168" i="10"/>
  <c r="L168" i="10"/>
  <c r="Q167" i="10"/>
  <c r="P167" i="10"/>
  <c r="O167" i="10"/>
  <c r="N167" i="10"/>
  <c r="M167" i="10"/>
  <c r="L167" i="10"/>
  <c r="Q166" i="10"/>
  <c r="P166" i="10"/>
  <c r="O166" i="10"/>
  <c r="N166" i="10"/>
  <c r="M166" i="10"/>
  <c r="L166" i="10"/>
  <c r="Q165" i="10"/>
  <c r="P165" i="10"/>
  <c r="O165" i="10"/>
  <c r="N165" i="10"/>
  <c r="M165" i="10"/>
  <c r="L165" i="10"/>
  <c r="Q164" i="10"/>
  <c r="P164" i="10"/>
  <c r="O164" i="10"/>
  <c r="N164" i="10"/>
  <c r="M164" i="10"/>
  <c r="L164" i="10"/>
  <c r="Q163" i="10"/>
  <c r="P163" i="10"/>
  <c r="O163" i="10"/>
  <c r="N163" i="10"/>
  <c r="M163" i="10"/>
  <c r="L163" i="10"/>
  <c r="Q162" i="10"/>
  <c r="P162" i="10"/>
  <c r="O162" i="10"/>
  <c r="N162" i="10"/>
  <c r="M162" i="10"/>
  <c r="L162" i="10"/>
  <c r="Q161" i="10"/>
  <c r="P161" i="10"/>
  <c r="O161" i="10"/>
  <c r="N161" i="10"/>
  <c r="M161" i="10"/>
  <c r="L161" i="10"/>
  <c r="Q160" i="10"/>
  <c r="P160" i="10"/>
  <c r="O160" i="10"/>
  <c r="N160" i="10"/>
  <c r="M160" i="10"/>
  <c r="L160" i="10"/>
  <c r="Q159" i="10"/>
  <c r="P159" i="10"/>
  <c r="O159" i="10"/>
  <c r="N159" i="10"/>
  <c r="M159" i="10"/>
  <c r="L159" i="10"/>
  <c r="Q158" i="10"/>
  <c r="P158" i="10"/>
  <c r="O158" i="10"/>
  <c r="N158" i="10"/>
  <c r="M158" i="10"/>
  <c r="L158" i="10"/>
  <c r="Q157" i="10"/>
  <c r="P157" i="10"/>
  <c r="O157" i="10"/>
  <c r="N157" i="10"/>
  <c r="M157" i="10"/>
  <c r="L157" i="10"/>
  <c r="Q156" i="10"/>
  <c r="P156" i="10"/>
  <c r="O156" i="10"/>
  <c r="N156" i="10"/>
  <c r="M156" i="10"/>
  <c r="L156" i="10"/>
  <c r="Q155" i="10"/>
  <c r="P155" i="10"/>
  <c r="O155" i="10"/>
  <c r="N155" i="10"/>
  <c r="M155" i="10"/>
  <c r="L155" i="10"/>
  <c r="Q154" i="10"/>
  <c r="P154" i="10"/>
  <c r="O154" i="10"/>
  <c r="N154" i="10"/>
  <c r="M154" i="10"/>
  <c r="L154" i="10"/>
  <c r="Q153" i="10"/>
  <c r="P153" i="10"/>
  <c r="O153" i="10"/>
  <c r="N153" i="10"/>
  <c r="M153" i="10"/>
  <c r="L153" i="10"/>
  <c r="Q152" i="10"/>
  <c r="P152" i="10"/>
  <c r="O152" i="10"/>
  <c r="N152" i="10"/>
  <c r="M152" i="10"/>
  <c r="L152" i="10"/>
  <c r="Q151" i="10"/>
  <c r="P151" i="10"/>
  <c r="O151" i="10"/>
  <c r="N151" i="10"/>
  <c r="M151" i="10"/>
  <c r="L151" i="10"/>
  <c r="Q150" i="10"/>
  <c r="P150" i="10"/>
  <c r="O150" i="10"/>
  <c r="N150" i="10"/>
  <c r="M150" i="10"/>
  <c r="L150" i="10"/>
  <c r="Q149" i="10"/>
  <c r="P149" i="10"/>
  <c r="O149" i="10"/>
  <c r="N149" i="10"/>
  <c r="M149" i="10"/>
  <c r="L149" i="10"/>
  <c r="Q148" i="10"/>
  <c r="P148" i="10"/>
  <c r="O148" i="10"/>
  <c r="N148" i="10"/>
  <c r="M148" i="10"/>
  <c r="L148" i="10"/>
  <c r="Q147" i="10"/>
  <c r="P147" i="10"/>
  <c r="O147" i="10"/>
  <c r="N147" i="10"/>
  <c r="M147" i="10"/>
  <c r="L147" i="10"/>
  <c r="Q146" i="10"/>
  <c r="P146" i="10"/>
  <c r="O146" i="10"/>
  <c r="N146" i="10"/>
  <c r="M146" i="10"/>
  <c r="L146" i="10"/>
  <c r="Q145" i="10"/>
  <c r="P145" i="10"/>
  <c r="O145" i="10"/>
  <c r="N145" i="10"/>
  <c r="M145" i="10"/>
  <c r="L145" i="10"/>
  <c r="Q144" i="10"/>
  <c r="P144" i="10"/>
  <c r="O144" i="10"/>
  <c r="N144" i="10"/>
  <c r="M144" i="10"/>
  <c r="L144" i="10"/>
  <c r="Q143" i="10"/>
  <c r="P143" i="10"/>
  <c r="O143" i="10"/>
  <c r="N143" i="10"/>
  <c r="M143" i="10"/>
  <c r="L143" i="10"/>
  <c r="Q142" i="10"/>
  <c r="P142" i="10"/>
  <c r="O142" i="10"/>
  <c r="N142" i="10"/>
  <c r="M142" i="10"/>
  <c r="L142" i="10"/>
  <c r="Q141" i="10"/>
  <c r="P141" i="10"/>
  <c r="O141" i="10"/>
  <c r="N141" i="10"/>
  <c r="M141" i="10"/>
  <c r="L141" i="10"/>
  <c r="Q140" i="10"/>
  <c r="P140" i="10"/>
  <c r="O140" i="10"/>
  <c r="N140" i="10"/>
  <c r="M140" i="10"/>
  <c r="L140" i="10"/>
  <c r="Q139" i="10"/>
  <c r="P139" i="10"/>
  <c r="O139" i="10"/>
  <c r="N139" i="10"/>
  <c r="M139" i="10"/>
  <c r="L139" i="10"/>
  <c r="Q138" i="10"/>
  <c r="P138" i="10"/>
  <c r="O138" i="10"/>
  <c r="N138" i="10"/>
  <c r="M138" i="10"/>
  <c r="L138" i="10"/>
  <c r="Q137" i="10"/>
  <c r="P137" i="10"/>
  <c r="O137" i="10"/>
  <c r="N137" i="10"/>
  <c r="M137" i="10"/>
  <c r="L137" i="10"/>
  <c r="Q136" i="10"/>
  <c r="P136" i="10"/>
  <c r="O136" i="10"/>
  <c r="N136" i="10"/>
  <c r="M136" i="10"/>
  <c r="L136" i="10"/>
  <c r="Q135" i="10"/>
  <c r="P135" i="10"/>
  <c r="O135" i="10"/>
  <c r="N135" i="10"/>
  <c r="M135" i="10"/>
  <c r="L135" i="10"/>
  <c r="Q134" i="10"/>
  <c r="P134" i="10"/>
  <c r="O134" i="10"/>
  <c r="N134" i="10"/>
  <c r="M134" i="10"/>
  <c r="L134" i="10"/>
  <c r="Q133" i="10"/>
  <c r="P133" i="10"/>
  <c r="O133" i="10"/>
  <c r="N133" i="10"/>
  <c r="M133" i="10"/>
  <c r="L133" i="10"/>
  <c r="Q132" i="10"/>
  <c r="P132" i="10"/>
  <c r="O132" i="10"/>
  <c r="N132" i="10"/>
  <c r="M132" i="10"/>
  <c r="L132" i="10"/>
  <c r="Q131" i="10"/>
  <c r="P131" i="10"/>
  <c r="O131" i="10"/>
  <c r="N131" i="10"/>
  <c r="M131" i="10"/>
  <c r="L131" i="10"/>
  <c r="Q130" i="10"/>
  <c r="P130" i="10"/>
  <c r="O130" i="10"/>
  <c r="N130" i="10"/>
  <c r="M130" i="10"/>
  <c r="L130" i="10"/>
  <c r="Q129" i="10"/>
  <c r="P129" i="10"/>
  <c r="O129" i="10"/>
  <c r="N129" i="10"/>
  <c r="M129" i="10"/>
  <c r="L129" i="10"/>
  <c r="Q128" i="10"/>
  <c r="P128" i="10"/>
  <c r="O128" i="10"/>
  <c r="N128" i="10"/>
  <c r="M128" i="10"/>
  <c r="L128" i="10"/>
  <c r="Q127" i="10"/>
  <c r="P127" i="10"/>
  <c r="O127" i="10"/>
  <c r="N127" i="10"/>
  <c r="M127" i="10"/>
  <c r="L127" i="10"/>
  <c r="Q126" i="10"/>
  <c r="P126" i="10"/>
  <c r="O126" i="10"/>
  <c r="N126" i="10"/>
  <c r="M126" i="10"/>
  <c r="L126" i="10"/>
  <c r="Q125" i="10"/>
  <c r="P125" i="10"/>
  <c r="O125" i="10"/>
  <c r="N125" i="10"/>
  <c r="M125" i="10"/>
  <c r="L125" i="10"/>
  <c r="Q124" i="10"/>
  <c r="P124" i="10"/>
  <c r="O124" i="10"/>
  <c r="N124" i="10"/>
  <c r="M124" i="10"/>
  <c r="L124" i="10"/>
  <c r="Q123" i="10"/>
  <c r="P123" i="10"/>
  <c r="O123" i="10"/>
  <c r="N123" i="10"/>
  <c r="M123" i="10"/>
  <c r="L123" i="10"/>
  <c r="Q122" i="10"/>
  <c r="P122" i="10"/>
  <c r="O122" i="10"/>
  <c r="N122" i="10"/>
  <c r="M122" i="10"/>
  <c r="L122" i="10"/>
  <c r="Q121" i="10"/>
  <c r="P121" i="10"/>
  <c r="O121" i="10"/>
  <c r="N121" i="10"/>
  <c r="M121" i="10"/>
  <c r="L121" i="10"/>
  <c r="Q120" i="10"/>
  <c r="P120" i="10"/>
  <c r="O120" i="10"/>
  <c r="N120" i="10"/>
  <c r="M120" i="10"/>
  <c r="L120" i="10"/>
  <c r="Q119" i="10"/>
  <c r="P119" i="10"/>
  <c r="O119" i="10"/>
  <c r="N119" i="10"/>
  <c r="M119" i="10"/>
  <c r="L119" i="10"/>
  <c r="Q118" i="10"/>
  <c r="P118" i="10"/>
  <c r="O118" i="10"/>
  <c r="N118" i="10"/>
  <c r="M118" i="10"/>
  <c r="L118" i="10"/>
  <c r="Q117" i="10"/>
  <c r="P117" i="10"/>
  <c r="O117" i="10"/>
  <c r="N117" i="10"/>
  <c r="M117" i="10"/>
  <c r="L117" i="10"/>
  <c r="Q116" i="10"/>
  <c r="P116" i="10"/>
  <c r="O116" i="10"/>
  <c r="N116" i="10"/>
  <c r="M116" i="10"/>
  <c r="L116" i="10"/>
  <c r="Q115" i="10"/>
  <c r="P115" i="10"/>
  <c r="O115" i="10"/>
  <c r="N115" i="10"/>
  <c r="M115" i="10"/>
  <c r="L115" i="10"/>
  <c r="Q114" i="10"/>
  <c r="P114" i="10"/>
  <c r="O114" i="10"/>
  <c r="N114" i="10"/>
  <c r="M114" i="10"/>
  <c r="L114" i="10"/>
  <c r="Q113" i="10"/>
  <c r="P113" i="10"/>
  <c r="O113" i="10"/>
  <c r="N113" i="10"/>
  <c r="M113" i="10"/>
  <c r="L113" i="10"/>
  <c r="Q112" i="10"/>
  <c r="P112" i="10"/>
  <c r="O112" i="10"/>
  <c r="N112" i="10"/>
  <c r="M112" i="10"/>
  <c r="L112" i="10"/>
  <c r="Q111" i="10"/>
  <c r="P111" i="10"/>
  <c r="O111" i="10"/>
  <c r="N111" i="10"/>
  <c r="M111" i="10"/>
  <c r="L111" i="10"/>
  <c r="Q110" i="10"/>
  <c r="P110" i="10"/>
  <c r="O110" i="10"/>
  <c r="N110" i="10"/>
  <c r="M110" i="10"/>
  <c r="L110" i="10"/>
  <c r="Q109" i="10"/>
  <c r="P109" i="10"/>
  <c r="O109" i="10"/>
  <c r="N109" i="10"/>
  <c r="M109" i="10"/>
  <c r="L109" i="10"/>
  <c r="Q108" i="10"/>
  <c r="P108" i="10"/>
  <c r="O108" i="10"/>
  <c r="N108" i="10"/>
  <c r="M108" i="10"/>
  <c r="L108" i="10"/>
  <c r="Q107" i="10"/>
  <c r="P107" i="10"/>
  <c r="O107" i="10"/>
  <c r="N107" i="10"/>
  <c r="M107" i="10"/>
  <c r="L107" i="10"/>
  <c r="Q106" i="10"/>
  <c r="P106" i="10"/>
  <c r="O106" i="10"/>
  <c r="N106" i="10"/>
  <c r="M106" i="10"/>
  <c r="L106" i="10"/>
  <c r="Q105" i="10"/>
  <c r="P105" i="10"/>
  <c r="O105" i="10"/>
  <c r="N105" i="10"/>
  <c r="M105" i="10"/>
  <c r="L105" i="10"/>
  <c r="Q104" i="10"/>
  <c r="P104" i="10"/>
  <c r="O104" i="10"/>
  <c r="N104" i="10"/>
  <c r="M104" i="10"/>
  <c r="L104" i="10"/>
  <c r="Q103" i="10"/>
  <c r="P103" i="10"/>
  <c r="O103" i="10"/>
  <c r="N103" i="10"/>
  <c r="M103" i="10"/>
  <c r="L103" i="10"/>
  <c r="Q102" i="10"/>
  <c r="P102" i="10"/>
  <c r="O102" i="10"/>
  <c r="N102" i="10"/>
  <c r="M102" i="10"/>
  <c r="L102" i="10"/>
  <c r="Q101" i="10"/>
  <c r="P101" i="10"/>
  <c r="O101" i="10"/>
  <c r="N101" i="10"/>
  <c r="M101" i="10"/>
  <c r="L101" i="10"/>
  <c r="Q100" i="10"/>
  <c r="P100" i="10"/>
  <c r="O100" i="10"/>
  <c r="N100" i="10"/>
  <c r="M100" i="10"/>
  <c r="L100" i="10"/>
  <c r="Q99" i="10"/>
  <c r="P99" i="10"/>
  <c r="O99" i="10"/>
  <c r="N99" i="10"/>
  <c r="M99" i="10"/>
  <c r="L99" i="10"/>
  <c r="Q98" i="10"/>
  <c r="P98" i="10"/>
  <c r="O98" i="10"/>
  <c r="N98" i="10"/>
  <c r="M98" i="10"/>
  <c r="L98" i="10"/>
  <c r="Q97" i="10"/>
  <c r="P97" i="10"/>
  <c r="O97" i="10"/>
  <c r="N97" i="10"/>
  <c r="M97" i="10"/>
  <c r="L97" i="10"/>
  <c r="Q96" i="10"/>
  <c r="P96" i="10"/>
  <c r="O96" i="10"/>
  <c r="N96" i="10"/>
  <c r="M96" i="10"/>
  <c r="L96" i="10"/>
  <c r="Q95" i="10"/>
  <c r="P95" i="10"/>
  <c r="O95" i="10"/>
  <c r="N95" i="10"/>
  <c r="M95" i="10"/>
  <c r="L95" i="10"/>
  <c r="Q94" i="10"/>
  <c r="P94" i="10"/>
  <c r="O94" i="10"/>
  <c r="N94" i="10"/>
  <c r="M94" i="10"/>
  <c r="L94" i="10"/>
  <c r="Q93" i="10"/>
  <c r="P93" i="10"/>
  <c r="O93" i="10"/>
  <c r="N93" i="10"/>
  <c r="M93" i="10"/>
  <c r="L93" i="10"/>
  <c r="Q92" i="10"/>
  <c r="P92" i="10"/>
  <c r="O92" i="10"/>
  <c r="N92" i="10"/>
  <c r="M92" i="10"/>
  <c r="L92" i="10"/>
  <c r="Q91" i="10"/>
  <c r="P91" i="10"/>
  <c r="O91" i="10"/>
  <c r="N91" i="10"/>
  <c r="M91" i="10"/>
  <c r="L91" i="10"/>
  <c r="Q90" i="10"/>
  <c r="P90" i="10"/>
  <c r="O90" i="10"/>
  <c r="N90" i="10"/>
  <c r="M90" i="10"/>
  <c r="L90" i="10"/>
  <c r="Q89" i="10"/>
  <c r="P89" i="10"/>
  <c r="O89" i="10"/>
  <c r="N89" i="10"/>
  <c r="M89" i="10"/>
  <c r="L89" i="10"/>
  <c r="Q88" i="10"/>
  <c r="P88" i="10"/>
  <c r="O88" i="10"/>
  <c r="N88" i="10"/>
  <c r="M88" i="10"/>
  <c r="L88" i="10"/>
  <c r="Q87" i="10"/>
  <c r="P87" i="10"/>
  <c r="O87" i="10"/>
  <c r="N87" i="10"/>
  <c r="M87" i="10"/>
  <c r="L87" i="10"/>
  <c r="Q86" i="10"/>
  <c r="P86" i="10"/>
  <c r="O86" i="10"/>
  <c r="N86" i="10"/>
  <c r="M86" i="10"/>
  <c r="L86" i="10"/>
  <c r="Q85" i="10"/>
  <c r="P85" i="10"/>
  <c r="O85" i="10"/>
  <c r="N85" i="10"/>
  <c r="M85" i="10"/>
  <c r="L85" i="10"/>
  <c r="Q84" i="10"/>
  <c r="P84" i="10"/>
  <c r="O84" i="10"/>
  <c r="N84" i="10"/>
  <c r="M84" i="10"/>
  <c r="L84" i="10"/>
  <c r="Q83" i="10"/>
  <c r="P83" i="10"/>
  <c r="O83" i="10"/>
  <c r="N83" i="10"/>
  <c r="M83" i="10"/>
  <c r="L83" i="10"/>
  <c r="Q82" i="10"/>
  <c r="P82" i="10"/>
  <c r="O82" i="10"/>
  <c r="N82" i="10"/>
  <c r="M82" i="10"/>
  <c r="L82" i="10"/>
  <c r="Q81" i="10"/>
  <c r="P81" i="10"/>
  <c r="O81" i="10"/>
  <c r="N81" i="10"/>
  <c r="M81" i="10"/>
  <c r="L81" i="10"/>
  <c r="Q80" i="10"/>
  <c r="P80" i="10"/>
  <c r="O80" i="10"/>
  <c r="N80" i="10"/>
  <c r="M80" i="10"/>
  <c r="L80" i="10"/>
  <c r="Q79" i="10"/>
  <c r="P79" i="10"/>
  <c r="O79" i="10"/>
  <c r="N79" i="10"/>
  <c r="M79" i="10"/>
  <c r="L79" i="10"/>
  <c r="Q78" i="10"/>
  <c r="P78" i="10"/>
  <c r="O78" i="10"/>
  <c r="N78" i="10"/>
  <c r="M78" i="10"/>
  <c r="L78" i="10"/>
  <c r="Q77" i="10"/>
  <c r="P77" i="10"/>
  <c r="O77" i="10"/>
  <c r="N77" i="10"/>
  <c r="M77" i="10"/>
  <c r="L77" i="10"/>
  <c r="Q76" i="10"/>
  <c r="P76" i="10"/>
  <c r="O76" i="10"/>
  <c r="N76" i="10"/>
  <c r="M76" i="10"/>
  <c r="L76" i="10"/>
  <c r="Q75" i="10"/>
  <c r="P75" i="10"/>
  <c r="O75" i="10"/>
  <c r="N75" i="10"/>
  <c r="M75" i="10"/>
  <c r="L75" i="10"/>
  <c r="Q74" i="10"/>
  <c r="P74" i="10"/>
  <c r="O74" i="10"/>
  <c r="N74" i="10"/>
  <c r="M74" i="10"/>
  <c r="L74" i="10"/>
  <c r="Q73" i="10"/>
  <c r="P73" i="10"/>
  <c r="O73" i="10"/>
  <c r="N73" i="10"/>
  <c r="M73" i="10"/>
  <c r="L73" i="10"/>
  <c r="Q72" i="10"/>
  <c r="P72" i="10"/>
  <c r="O72" i="10"/>
  <c r="N72" i="10"/>
  <c r="M72" i="10"/>
  <c r="L72" i="10"/>
  <c r="Q71" i="10"/>
  <c r="P71" i="10"/>
  <c r="O71" i="10"/>
  <c r="N71" i="10"/>
  <c r="M71" i="10"/>
  <c r="L71" i="10"/>
  <c r="Q70" i="10"/>
  <c r="P70" i="10"/>
  <c r="O70" i="10"/>
  <c r="N70" i="10"/>
  <c r="M70" i="10"/>
  <c r="L70" i="10"/>
  <c r="Q69" i="10"/>
  <c r="P69" i="10"/>
  <c r="O69" i="10"/>
  <c r="N69" i="10"/>
  <c r="M69" i="10"/>
  <c r="L69" i="10"/>
  <c r="Q68" i="10"/>
  <c r="P68" i="10"/>
  <c r="O68" i="10"/>
  <c r="N68" i="10"/>
  <c r="M68" i="10"/>
  <c r="L68" i="10"/>
  <c r="Q67" i="10"/>
  <c r="P67" i="10"/>
  <c r="O67" i="10"/>
  <c r="N67" i="10"/>
  <c r="M67" i="10"/>
  <c r="L67" i="10"/>
  <c r="Q66" i="10"/>
  <c r="P66" i="10"/>
  <c r="O66" i="10"/>
  <c r="N66" i="10"/>
  <c r="M66" i="10"/>
  <c r="L66" i="10"/>
  <c r="Q65" i="10"/>
  <c r="P65" i="10"/>
  <c r="O65" i="10"/>
  <c r="N65" i="10"/>
  <c r="M65" i="10"/>
  <c r="L65" i="10"/>
  <c r="Q64" i="10"/>
  <c r="P64" i="10"/>
  <c r="O64" i="10"/>
  <c r="N64" i="10"/>
  <c r="M64" i="10"/>
  <c r="L64" i="10"/>
  <c r="Q63" i="10"/>
  <c r="P63" i="10"/>
  <c r="O63" i="10"/>
  <c r="N63" i="10"/>
  <c r="M63" i="10"/>
  <c r="L63" i="10"/>
  <c r="Q62" i="10"/>
  <c r="P62" i="10"/>
  <c r="O62" i="10"/>
  <c r="N62" i="10"/>
  <c r="M62" i="10"/>
  <c r="L62" i="10"/>
  <c r="Q61" i="10"/>
  <c r="P61" i="10"/>
  <c r="O61" i="10"/>
  <c r="N61" i="10"/>
  <c r="M61" i="10"/>
  <c r="L61" i="10"/>
  <c r="Q60" i="10"/>
  <c r="P60" i="10"/>
  <c r="O60" i="10"/>
  <c r="N60" i="10"/>
  <c r="M60" i="10"/>
  <c r="L60" i="10"/>
  <c r="Q59" i="10"/>
  <c r="P59" i="10"/>
  <c r="O59" i="10"/>
  <c r="N59" i="10"/>
  <c r="M59" i="10"/>
  <c r="L59" i="10"/>
  <c r="Q58" i="10"/>
  <c r="P58" i="10"/>
  <c r="O58" i="10"/>
  <c r="N58" i="10"/>
  <c r="M58" i="10"/>
  <c r="L58" i="10"/>
  <c r="Q57" i="10"/>
  <c r="P57" i="10"/>
  <c r="O57" i="10"/>
  <c r="N57" i="10"/>
  <c r="M57" i="10"/>
  <c r="L57" i="10"/>
  <c r="Q56" i="10"/>
  <c r="P56" i="10"/>
  <c r="O56" i="10"/>
  <c r="N56" i="10"/>
  <c r="M56" i="10"/>
  <c r="L56" i="10"/>
  <c r="Q55" i="10"/>
  <c r="P55" i="10"/>
  <c r="O55" i="10"/>
  <c r="N55" i="10"/>
  <c r="M55" i="10"/>
  <c r="L55" i="10"/>
  <c r="Q54" i="10"/>
  <c r="P54" i="10"/>
  <c r="O54" i="10"/>
  <c r="N54" i="10"/>
  <c r="M54" i="10"/>
  <c r="L54" i="10"/>
  <c r="Q53" i="10"/>
  <c r="P53" i="10"/>
  <c r="O53" i="10"/>
  <c r="N53" i="10"/>
  <c r="M53" i="10"/>
  <c r="L53" i="10"/>
  <c r="Q52" i="10"/>
  <c r="P52" i="10"/>
  <c r="O52" i="10"/>
  <c r="N52" i="10"/>
  <c r="M52" i="10"/>
  <c r="L52" i="10"/>
  <c r="Q51" i="10"/>
  <c r="P51" i="10"/>
  <c r="O51" i="10"/>
  <c r="N51" i="10"/>
  <c r="M51" i="10"/>
  <c r="L51" i="10"/>
  <c r="Q50" i="10"/>
  <c r="P50" i="10"/>
  <c r="O50" i="10"/>
  <c r="N50" i="10"/>
  <c r="M50" i="10"/>
  <c r="L50" i="10"/>
  <c r="Q49" i="10"/>
  <c r="P49" i="10"/>
  <c r="O49" i="10"/>
  <c r="N49" i="10"/>
  <c r="M49" i="10"/>
  <c r="L49" i="10"/>
  <c r="Q48" i="10"/>
  <c r="P48" i="10"/>
  <c r="O48" i="10"/>
  <c r="N48" i="10"/>
  <c r="M48" i="10"/>
  <c r="L48" i="10"/>
  <c r="Q47" i="10"/>
  <c r="P47" i="10"/>
  <c r="O47" i="10"/>
  <c r="N47" i="10"/>
  <c r="M47" i="10"/>
  <c r="L47" i="10"/>
  <c r="Q46" i="10"/>
  <c r="P46" i="10"/>
  <c r="O46" i="10"/>
  <c r="N46" i="10"/>
  <c r="M46" i="10"/>
  <c r="L46" i="10"/>
  <c r="Q45" i="10"/>
  <c r="P45" i="10"/>
  <c r="O45" i="10"/>
  <c r="N45" i="10"/>
  <c r="M45" i="10"/>
  <c r="L45" i="10"/>
  <c r="Q44" i="10"/>
  <c r="P44" i="10"/>
  <c r="O44" i="10"/>
  <c r="N44" i="10"/>
  <c r="M44" i="10"/>
  <c r="L44" i="10"/>
  <c r="Q43" i="10"/>
  <c r="P43" i="10"/>
  <c r="O43" i="10"/>
  <c r="N43" i="10"/>
  <c r="M43" i="10"/>
  <c r="L43" i="10"/>
  <c r="Q42" i="10"/>
  <c r="P42" i="10"/>
  <c r="O42" i="10"/>
  <c r="N42" i="10"/>
  <c r="M42" i="10"/>
  <c r="L42" i="10"/>
  <c r="Q41" i="10"/>
  <c r="P41" i="10"/>
  <c r="O41" i="10"/>
  <c r="N41" i="10"/>
  <c r="M41" i="10"/>
  <c r="L41" i="10"/>
  <c r="Q40" i="10"/>
  <c r="P40" i="10"/>
  <c r="O40" i="10"/>
  <c r="N40" i="10"/>
  <c r="M40" i="10"/>
  <c r="L40" i="10"/>
  <c r="Q39" i="10"/>
  <c r="P39" i="10"/>
  <c r="O39" i="10"/>
  <c r="N39" i="10"/>
  <c r="M39" i="10"/>
  <c r="L39" i="10"/>
  <c r="Q38" i="10"/>
  <c r="P38" i="10"/>
  <c r="O38" i="10"/>
  <c r="N38" i="10"/>
  <c r="M38" i="10"/>
  <c r="L38" i="10"/>
  <c r="Q37" i="10"/>
  <c r="P37" i="10"/>
  <c r="O37" i="10"/>
  <c r="N37" i="10"/>
  <c r="M37" i="10"/>
  <c r="L37" i="10"/>
  <c r="Q36" i="10"/>
  <c r="P36" i="10"/>
  <c r="O36" i="10"/>
  <c r="N36" i="10"/>
  <c r="M36" i="10"/>
  <c r="L36" i="10"/>
  <c r="Q35" i="10"/>
  <c r="P35" i="10"/>
  <c r="O35" i="10"/>
  <c r="N35" i="10"/>
  <c r="M35" i="10"/>
  <c r="L35" i="10"/>
  <c r="Q34" i="10"/>
  <c r="P34" i="10"/>
  <c r="O34" i="10"/>
  <c r="N34" i="10"/>
  <c r="M34" i="10"/>
  <c r="L34" i="10"/>
  <c r="Q33" i="10"/>
  <c r="P33" i="10"/>
  <c r="O33" i="10"/>
  <c r="N33" i="10"/>
  <c r="M33" i="10"/>
  <c r="L33" i="10"/>
  <c r="Q32" i="10"/>
  <c r="P32" i="10"/>
  <c r="O32" i="10"/>
  <c r="N32" i="10"/>
  <c r="M32" i="10"/>
  <c r="L32" i="10"/>
  <c r="Q31" i="10"/>
  <c r="P31" i="10"/>
  <c r="O31" i="10"/>
  <c r="N31" i="10"/>
  <c r="M31" i="10"/>
  <c r="L31" i="10"/>
  <c r="Q30" i="10"/>
  <c r="P30" i="10"/>
  <c r="O30" i="10"/>
  <c r="N30" i="10"/>
  <c r="M30" i="10"/>
  <c r="L30" i="10"/>
  <c r="Q29" i="10"/>
  <c r="P29" i="10"/>
  <c r="O29" i="10"/>
  <c r="N29" i="10"/>
  <c r="M29" i="10"/>
  <c r="L29" i="10"/>
  <c r="Q28" i="10"/>
  <c r="P28" i="10"/>
  <c r="O28" i="10"/>
  <c r="N28" i="10"/>
  <c r="M28" i="10"/>
  <c r="L28" i="10"/>
  <c r="Q27" i="10"/>
  <c r="P27" i="10"/>
  <c r="O27" i="10"/>
  <c r="N27" i="10"/>
  <c r="M27" i="10"/>
  <c r="L27" i="10"/>
  <c r="Q26" i="10"/>
  <c r="P26" i="10"/>
  <c r="O26" i="10"/>
  <c r="N26" i="10"/>
  <c r="M26" i="10"/>
  <c r="L26" i="10"/>
  <c r="Q25" i="10"/>
  <c r="P25" i="10"/>
  <c r="O25" i="10"/>
  <c r="N25" i="10"/>
  <c r="M25" i="10"/>
  <c r="L25" i="10"/>
  <c r="Q24" i="10"/>
  <c r="P24" i="10"/>
  <c r="O24" i="10"/>
  <c r="N24" i="10"/>
  <c r="M24" i="10"/>
  <c r="L24" i="10"/>
  <c r="Q23" i="10"/>
  <c r="P23" i="10"/>
  <c r="O23" i="10"/>
  <c r="N23" i="10"/>
  <c r="M23" i="10"/>
  <c r="L23" i="10"/>
  <c r="Q22" i="10"/>
  <c r="P22" i="10"/>
  <c r="O22" i="10"/>
  <c r="N22" i="10"/>
  <c r="M22" i="10"/>
  <c r="L22" i="10"/>
  <c r="Q21" i="10"/>
  <c r="P21" i="10"/>
  <c r="O21" i="10"/>
  <c r="N21" i="10"/>
  <c r="M21" i="10"/>
  <c r="L21" i="10"/>
  <c r="Q20" i="10"/>
  <c r="P20" i="10"/>
  <c r="O20" i="10"/>
  <c r="N20" i="10"/>
  <c r="M20" i="10"/>
  <c r="L20" i="10"/>
  <c r="Q19" i="10"/>
  <c r="P19" i="10"/>
  <c r="O19" i="10"/>
  <c r="N19" i="10"/>
  <c r="M19" i="10"/>
  <c r="L19" i="10"/>
  <c r="Q18" i="10"/>
  <c r="P18" i="10"/>
  <c r="O18" i="10"/>
  <c r="N18" i="10"/>
  <c r="M18" i="10"/>
  <c r="L18" i="10"/>
  <c r="Q17" i="10"/>
  <c r="P17" i="10"/>
  <c r="O17" i="10"/>
  <c r="N17" i="10"/>
  <c r="M17" i="10"/>
  <c r="L17" i="10"/>
  <c r="Q16" i="10"/>
  <c r="P16" i="10"/>
  <c r="O16" i="10"/>
  <c r="N16" i="10"/>
  <c r="M16" i="10"/>
  <c r="L16" i="10"/>
  <c r="Q15" i="10"/>
  <c r="P15" i="10"/>
  <c r="O15" i="10"/>
  <c r="N15" i="10"/>
  <c r="M15" i="10"/>
  <c r="L15" i="10"/>
  <c r="Q14" i="10"/>
  <c r="P14" i="10"/>
  <c r="O14" i="10"/>
  <c r="N14" i="10"/>
  <c r="M14" i="10"/>
  <c r="L14" i="10"/>
  <c r="Q13" i="10"/>
  <c r="P13" i="10"/>
  <c r="O13" i="10"/>
  <c r="N13" i="10"/>
  <c r="M13" i="10"/>
  <c r="L13" i="10"/>
  <c r="Q12" i="10"/>
  <c r="P12" i="10"/>
  <c r="O12" i="10"/>
  <c r="N12" i="10"/>
  <c r="M12" i="10"/>
  <c r="L12" i="10"/>
  <c r="Q11" i="10"/>
  <c r="P11" i="10"/>
  <c r="O11" i="10"/>
  <c r="N11" i="10"/>
  <c r="M11" i="10"/>
  <c r="L11" i="10"/>
  <c r="Q10" i="10"/>
  <c r="P10" i="10"/>
  <c r="O10" i="10"/>
  <c r="N10" i="10"/>
  <c r="M10" i="10"/>
  <c r="L10" i="10"/>
  <c r="Q9" i="10"/>
  <c r="P9" i="10"/>
  <c r="O9" i="10"/>
  <c r="N9" i="10"/>
  <c r="M9" i="10"/>
  <c r="L9" i="10"/>
  <c r="Q8" i="10"/>
  <c r="P8" i="10"/>
  <c r="O8" i="10"/>
  <c r="N8" i="10"/>
  <c r="M8" i="10"/>
  <c r="L8" i="10"/>
  <c r="Q7" i="10"/>
  <c r="P7" i="10"/>
  <c r="O7" i="10"/>
  <c r="N7" i="10"/>
  <c r="M7" i="10"/>
  <c r="L7" i="10"/>
  <c r="Q6" i="10"/>
  <c r="P6" i="10"/>
  <c r="O6" i="10"/>
  <c r="N6" i="10"/>
  <c r="M6" i="10"/>
  <c r="L6" i="10"/>
  <c r="Q5" i="10"/>
  <c r="P5" i="10"/>
  <c r="O5" i="10"/>
  <c r="N5" i="10"/>
  <c r="M5" i="10"/>
  <c r="L5" i="10"/>
  <c r="Q4" i="10"/>
  <c r="P4" i="10"/>
  <c r="O4" i="10"/>
  <c r="N4" i="10"/>
  <c r="M4" i="10"/>
  <c r="L4" i="10"/>
  <c r="Q3" i="10"/>
  <c r="P3" i="10"/>
  <c r="O3" i="10"/>
  <c r="N3" i="10"/>
  <c r="M3" i="10"/>
  <c r="L3" i="10"/>
  <c r="Q2" i="10"/>
  <c r="P2" i="10"/>
  <c r="O2" i="10"/>
  <c r="N2" i="10"/>
  <c r="M2" i="10"/>
  <c r="L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1" i="10"/>
  <c r="J10" i="10"/>
  <c r="J9" i="10"/>
  <c r="J8" i="10"/>
  <c r="J7" i="10"/>
  <c r="J6" i="10"/>
  <c r="J5" i="10"/>
  <c r="J4" i="10"/>
  <c r="J3" i="10"/>
  <c r="J2" i="10"/>
  <c r="H301" i="10"/>
  <c r="H300" i="10"/>
  <c r="H299" i="10"/>
  <c r="H298" i="10"/>
  <c r="H297" i="10"/>
  <c r="H296" i="10"/>
  <c r="H295" i="10"/>
  <c r="H294" i="10"/>
  <c r="H293" i="10"/>
  <c r="H292" i="10"/>
  <c r="H291" i="10"/>
  <c r="H290" i="10"/>
  <c r="H289" i="10"/>
  <c r="H288" i="10"/>
  <c r="H287" i="10"/>
  <c r="H286" i="10"/>
  <c r="H285" i="10"/>
  <c r="H284" i="10"/>
  <c r="H283" i="10"/>
  <c r="H282" i="10"/>
  <c r="H281" i="10"/>
  <c r="H280" i="10"/>
  <c r="H279" i="10"/>
  <c r="H278" i="10"/>
  <c r="H277" i="10"/>
  <c r="H276" i="10"/>
  <c r="H275" i="10"/>
  <c r="H274" i="10"/>
  <c r="H273" i="10"/>
  <c r="H272" i="10"/>
  <c r="H271" i="10"/>
  <c r="H270" i="10"/>
  <c r="H269" i="10"/>
  <c r="H268" i="10"/>
  <c r="H267" i="10"/>
  <c r="H266" i="10"/>
  <c r="H265" i="10"/>
  <c r="H264" i="10"/>
  <c r="H263" i="10"/>
  <c r="H262" i="10"/>
  <c r="H261" i="10"/>
  <c r="H260" i="10"/>
  <c r="H259" i="10"/>
  <c r="H258" i="10"/>
  <c r="H257" i="10"/>
  <c r="H256" i="10"/>
  <c r="H255" i="10"/>
  <c r="H254" i="10"/>
  <c r="H253" i="10"/>
  <c r="H252" i="10"/>
  <c r="H251" i="10"/>
  <c r="H250" i="10"/>
  <c r="H249" i="10"/>
  <c r="H248" i="10"/>
  <c r="H247" i="10"/>
  <c r="H246" i="10"/>
  <c r="H245" i="10"/>
  <c r="H244" i="10"/>
  <c r="H243" i="10"/>
  <c r="H242" i="10"/>
  <c r="H241" i="10"/>
  <c r="H240" i="10"/>
  <c r="H239" i="10"/>
  <c r="H238" i="10"/>
  <c r="H237" i="10"/>
  <c r="H236" i="10"/>
  <c r="H235" i="10"/>
  <c r="H234" i="10"/>
  <c r="H233" i="10"/>
  <c r="H232" i="10"/>
  <c r="H231" i="10"/>
  <c r="H230" i="10"/>
  <c r="H229" i="10"/>
  <c r="H228" i="10"/>
  <c r="H227" i="10"/>
  <c r="H226" i="10"/>
  <c r="H225" i="10"/>
  <c r="H224" i="10"/>
  <c r="H223" i="10"/>
  <c r="H222" i="10"/>
  <c r="H221" i="10"/>
  <c r="H220" i="10"/>
  <c r="H219" i="10"/>
  <c r="H218" i="10"/>
  <c r="H217" i="10"/>
  <c r="H216" i="10"/>
  <c r="H215" i="10"/>
  <c r="H214" i="10"/>
  <c r="H213" i="10"/>
  <c r="H212" i="10"/>
  <c r="H211" i="10"/>
  <c r="H210" i="10"/>
  <c r="H209" i="10"/>
  <c r="H208" i="10"/>
  <c r="H207" i="10"/>
  <c r="H206" i="10"/>
  <c r="H205" i="10"/>
  <c r="H204" i="10"/>
  <c r="H203" i="10"/>
  <c r="H202" i="10"/>
  <c r="H201" i="10"/>
  <c r="H200" i="10"/>
  <c r="H199" i="10"/>
  <c r="H198" i="10"/>
  <c r="H197" i="10"/>
  <c r="H196" i="10"/>
  <c r="H195" i="10"/>
  <c r="H194" i="10"/>
  <c r="H193" i="10"/>
  <c r="H192" i="10"/>
  <c r="H191" i="10"/>
  <c r="H190" i="10"/>
  <c r="H189" i="10"/>
  <c r="H188" i="10"/>
  <c r="H187" i="10"/>
  <c r="H186" i="10"/>
  <c r="H185" i="10"/>
  <c r="H184" i="10"/>
  <c r="H183" i="10"/>
  <c r="H182" i="10"/>
  <c r="H181" i="10"/>
  <c r="H180" i="10"/>
  <c r="H179" i="10"/>
  <c r="H178" i="10"/>
  <c r="H177" i="10"/>
  <c r="H176" i="10"/>
  <c r="H175" i="10"/>
  <c r="H174" i="10"/>
  <c r="H173" i="10"/>
  <c r="H172" i="10"/>
  <c r="H171" i="10"/>
  <c r="H170" i="10"/>
  <c r="H169" i="10"/>
  <c r="H168" i="10"/>
  <c r="H167" i="10"/>
  <c r="H166" i="10"/>
  <c r="H165" i="10"/>
  <c r="H164" i="10"/>
  <c r="H163" i="10"/>
  <c r="H162" i="10"/>
  <c r="H161" i="10"/>
  <c r="H160" i="10"/>
  <c r="H159" i="10"/>
  <c r="H158" i="10"/>
  <c r="H157" i="10"/>
  <c r="H156" i="10"/>
  <c r="H155" i="10"/>
  <c r="H154" i="10"/>
  <c r="H153" i="10"/>
  <c r="H152" i="10"/>
  <c r="H151" i="10"/>
  <c r="H150" i="10"/>
  <c r="H149" i="10"/>
  <c r="H148" i="10"/>
  <c r="H147" i="10"/>
  <c r="H146" i="10"/>
  <c r="H145" i="10"/>
  <c r="H144" i="10"/>
  <c r="H143" i="10"/>
  <c r="H142" i="10"/>
  <c r="H141" i="10"/>
  <c r="H140" i="10"/>
  <c r="H139" i="10"/>
  <c r="H138" i="10"/>
  <c r="H137" i="10"/>
  <c r="H136" i="10"/>
  <c r="H135" i="10"/>
  <c r="H134" i="10"/>
  <c r="H133" i="10"/>
  <c r="H132" i="10"/>
  <c r="H131" i="10"/>
  <c r="H130" i="10"/>
  <c r="H129" i="10"/>
  <c r="H128" i="10"/>
  <c r="H127" i="10"/>
  <c r="H126" i="10"/>
  <c r="H125" i="10"/>
  <c r="H124" i="10"/>
  <c r="H123" i="10"/>
  <c r="H122" i="10"/>
  <c r="H121" i="10"/>
  <c r="H120" i="10"/>
  <c r="H119" i="10"/>
  <c r="H118" i="10"/>
  <c r="H117" i="10"/>
  <c r="H116" i="10"/>
  <c r="H115" i="10"/>
  <c r="H114" i="10"/>
  <c r="H113" i="10"/>
  <c r="H112" i="10"/>
  <c r="H111" i="10"/>
  <c r="H110" i="10"/>
  <c r="H109" i="10"/>
  <c r="H108" i="10"/>
  <c r="H107" i="10"/>
  <c r="H106" i="10"/>
  <c r="H105" i="10"/>
  <c r="H104" i="10"/>
  <c r="H103" i="10"/>
  <c r="H102" i="10"/>
  <c r="H101" i="10"/>
  <c r="H100" i="10"/>
  <c r="H99" i="10"/>
  <c r="H98" i="10"/>
  <c r="H97" i="10"/>
  <c r="H96" i="10"/>
  <c r="H95" i="10"/>
  <c r="H94" i="10"/>
  <c r="H93" i="10"/>
  <c r="H92" i="10"/>
  <c r="H91" i="10"/>
  <c r="H90" i="10"/>
  <c r="H89" i="10"/>
  <c r="H88" i="10"/>
  <c r="H87" i="10"/>
  <c r="H86" i="10"/>
  <c r="H85" i="10"/>
  <c r="H84" i="10"/>
  <c r="H83" i="10"/>
  <c r="H82" i="10"/>
  <c r="H81" i="10"/>
  <c r="H80" i="10"/>
  <c r="H79" i="10"/>
  <c r="H78" i="10"/>
  <c r="H77" i="10"/>
  <c r="H76" i="10"/>
  <c r="H75"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H3" i="10"/>
  <c r="H2" i="10"/>
  <c r="BF2" i="10"/>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AZ304" i="10"/>
  <c r="AZ3" i="10"/>
  <c r="BH3" i="10"/>
  <c r="BE301" i="10"/>
  <c r="BE300" i="10"/>
  <c r="BE299" i="10"/>
  <c r="BE298" i="10"/>
  <c r="BE297" i="10"/>
  <c r="BE296" i="10"/>
  <c r="BE295" i="10"/>
  <c r="BE294" i="10"/>
  <c r="BE293" i="10"/>
  <c r="BE292" i="10"/>
  <c r="BE291" i="10"/>
  <c r="BE290" i="10"/>
  <c r="BE289" i="10"/>
  <c r="BE288" i="10"/>
  <c r="BE287" i="10"/>
  <c r="BE286" i="10"/>
  <c r="BE285" i="10"/>
  <c r="BE284" i="10"/>
  <c r="BE283" i="10"/>
  <c r="BE282" i="10"/>
  <c r="BE281" i="10"/>
  <c r="BE280" i="10"/>
  <c r="BE279" i="10"/>
  <c r="BE278" i="10"/>
  <c r="BE277" i="10"/>
  <c r="BE276" i="10"/>
  <c r="BE275" i="10"/>
  <c r="BE274" i="10"/>
  <c r="BE273" i="10"/>
  <c r="BE272" i="10"/>
  <c r="BE271" i="10"/>
  <c r="BE270" i="10"/>
  <c r="BE269" i="10"/>
  <c r="BE268" i="10"/>
  <c r="BE267" i="10"/>
  <c r="BE266" i="10"/>
  <c r="BE265" i="10"/>
  <c r="BE264" i="10"/>
  <c r="BE263" i="10"/>
  <c r="BE262" i="10"/>
  <c r="BE261" i="10"/>
  <c r="BE260" i="10"/>
  <c r="BE259" i="10"/>
  <c r="BE258" i="10"/>
  <c r="BE257" i="10"/>
  <c r="BE256" i="10"/>
  <c r="BE255" i="10"/>
  <c r="BE254" i="10"/>
  <c r="BE253" i="10"/>
  <c r="BE252" i="10"/>
  <c r="BE251" i="10"/>
  <c r="BE250" i="10"/>
  <c r="BE249" i="10"/>
  <c r="BE248" i="10"/>
  <c r="BE247" i="10"/>
  <c r="BE246" i="10"/>
  <c r="BE245" i="10"/>
  <c r="BE244" i="10"/>
  <c r="BE243" i="10"/>
  <c r="BE242" i="10"/>
  <c r="BE241" i="10"/>
  <c r="BE240" i="10"/>
  <c r="BE239" i="10"/>
  <c r="BE238" i="10"/>
  <c r="BE237" i="10"/>
  <c r="BE236" i="10"/>
  <c r="BE235" i="10"/>
  <c r="BE234" i="10"/>
  <c r="BE233" i="10"/>
  <c r="BE232" i="10"/>
  <c r="BE231" i="10"/>
  <c r="BE230" i="10"/>
  <c r="BE229" i="10"/>
  <c r="BE228" i="10"/>
  <c r="BE227" i="10"/>
  <c r="BE226" i="10"/>
  <c r="BE225" i="10"/>
  <c r="BE224" i="10"/>
  <c r="BE223" i="10"/>
  <c r="BE222" i="10"/>
  <c r="BE221" i="10"/>
  <c r="BE220" i="10"/>
  <c r="BE219" i="10"/>
  <c r="BE218" i="10"/>
  <c r="BE217" i="10"/>
  <c r="BE216" i="10"/>
  <c r="BE215" i="10"/>
  <c r="BE214" i="10"/>
  <c r="BE213" i="10"/>
  <c r="BE212" i="10"/>
  <c r="BE211" i="10"/>
  <c r="BE210" i="10"/>
  <c r="BE209" i="10"/>
  <c r="BE208" i="10"/>
  <c r="BE207" i="10"/>
  <c r="BE206" i="10"/>
  <c r="BE205" i="10"/>
  <c r="BE204" i="10"/>
  <c r="BE203" i="10"/>
  <c r="BE202" i="10"/>
  <c r="BE201" i="10"/>
  <c r="BE200" i="10"/>
  <c r="BE199" i="10"/>
  <c r="BE198" i="10"/>
  <c r="BE197" i="10"/>
  <c r="BE196" i="10"/>
  <c r="BE195" i="10"/>
  <c r="BE194" i="10"/>
  <c r="BE193" i="10"/>
  <c r="BE192" i="10"/>
  <c r="BE191" i="10"/>
  <c r="BE190" i="10"/>
  <c r="BE189" i="10"/>
  <c r="BE188" i="10"/>
  <c r="BE187" i="10"/>
  <c r="BE186" i="10"/>
  <c r="BE185" i="10"/>
  <c r="BE184" i="10"/>
  <c r="BE183" i="10"/>
  <c r="BE182" i="10"/>
  <c r="BE181" i="10"/>
  <c r="BE180" i="10"/>
  <c r="BE179" i="10"/>
  <c r="BE178" i="10"/>
  <c r="BE177" i="10"/>
  <c r="BE176" i="10"/>
  <c r="BE175" i="10"/>
  <c r="BE174" i="10"/>
  <c r="BE173" i="10"/>
  <c r="BE172" i="10"/>
  <c r="BE171" i="10"/>
  <c r="BE170" i="10"/>
  <c r="BE169" i="10"/>
  <c r="BE168" i="10"/>
  <c r="BE167" i="10"/>
  <c r="BE166" i="10"/>
  <c r="BE165" i="10"/>
  <c r="BE164" i="10"/>
  <c r="BE163" i="10"/>
  <c r="BE162" i="10"/>
  <c r="BE161" i="10"/>
  <c r="BE160" i="10"/>
  <c r="BE159" i="10"/>
  <c r="BE158" i="10"/>
  <c r="BE157" i="10"/>
  <c r="BE156" i="10"/>
  <c r="BE155" i="10"/>
  <c r="BE154" i="10"/>
  <c r="BE153" i="10"/>
  <c r="BE152" i="10"/>
  <c r="BE151" i="10"/>
  <c r="BE150" i="10"/>
  <c r="BE149" i="10"/>
  <c r="BE148" i="10"/>
  <c r="BE147" i="10"/>
  <c r="BE146" i="10"/>
  <c r="BE145" i="10"/>
  <c r="BE144" i="10"/>
  <c r="BE143" i="10"/>
  <c r="BE142" i="10"/>
  <c r="BE141" i="10"/>
  <c r="BE140" i="10"/>
  <c r="BE139" i="10"/>
  <c r="BE138" i="10"/>
  <c r="BE137" i="10"/>
  <c r="BE136" i="10"/>
  <c r="BE135" i="10"/>
  <c r="BE134" i="10"/>
  <c r="BE133" i="10"/>
  <c r="BE132" i="10"/>
  <c r="BE131" i="10"/>
  <c r="BE130" i="10"/>
  <c r="BE129" i="10"/>
  <c r="BE128" i="10"/>
  <c r="BE127" i="10"/>
  <c r="BE126" i="10"/>
  <c r="BE125" i="10"/>
  <c r="BE124" i="10"/>
  <c r="BE123" i="10"/>
  <c r="BE122" i="10"/>
  <c r="BE121" i="10"/>
  <c r="BE120" i="10"/>
  <c r="BE119" i="10"/>
  <c r="BE118" i="10"/>
  <c r="BE117" i="10"/>
  <c r="BE116" i="10"/>
  <c r="BE115" i="10"/>
  <c r="BE114" i="10"/>
  <c r="BE113" i="10"/>
  <c r="BE112" i="10"/>
  <c r="BE111" i="10"/>
  <c r="BE110" i="10"/>
  <c r="BE109" i="10"/>
  <c r="BE108" i="10"/>
  <c r="BE107" i="10"/>
  <c r="BE106" i="10"/>
  <c r="BE105" i="10"/>
  <c r="BE104" i="10"/>
  <c r="BE103" i="10"/>
  <c r="BE102" i="10"/>
  <c r="BE101" i="10"/>
  <c r="BE100" i="10"/>
  <c r="BE99" i="10"/>
  <c r="BE98" i="10"/>
  <c r="BE97" i="10"/>
  <c r="BE96" i="10"/>
  <c r="BE95" i="10"/>
  <c r="BE94" i="10"/>
  <c r="BE93" i="10"/>
  <c r="BE92" i="10"/>
  <c r="BE91" i="10"/>
  <c r="BE90" i="10"/>
  <c r="BE89" i="10"/>
  <c r="BE88" i="10"/>
  <c r="BE87" i="10"/>
  <c r="BE86" i="10"/>
  <c r="BE85" i="10"/>
  <c r="BE84" i="10"/>
  <c r="BE83" i="10"/>
  <c r="BE82" i="10"/>
  <c r="BE81" i="10"/>
  <c r="BE80" i="10"/>
  <c r="BE79" i="10"/>
  <c r="BE78" i="10"/>
  <c r="BE77" i="10"/>
  <c r="BE76" i="10"/>
  <c r="BE75" i="10"/>
  <c r="BE74" i="10"/>
  <c r="BE73" i="10"/>
  <c r="BE72" i="10"/>
  <c r="BE71" i="10"/>
  <c r="BE70" i="10"/>
  <c r="BE69" i="10"/>
  <c r="BE68" i="10"/>
  <c r="BE67" i="10"/>
  <c r="BE66" i="10"/>
  <c r="BE65" i="10"/>
  <c r="BE64" i="10"/>
  <c r="BE63" i="10"/>
  <c r="BE62" i="10"/>
  <c r="BE61" i="10"/>
  <c r="BE60" i="10"/>
  <c r="BE59" i="10"/>
  <c r="BE58" i="10"/>
  <c r="BE57" i="10"/>
  <c r="BE56" i="10"/>
  <c r="BE55" i="10"/>
  <c r="BE54" i="10"/>
  <c r="BE53" i="10"/>
  <c r="BE52" i="10"/>
  <c r="BE51" i="10"/>
  <c r="BE50" i="10"/>
  <c r="BE49" i="10"/>
  <c r="BE48" i="10"/>
  <c r="BE47" i="10"/>
  <c r="BE46" i="10"/>
  <c r="BE45" i="10"/>
  <c r="BE44" i="10"/>
  <c r="BE43" i="10"/>
  <c r="BE42" i="10"/>
  <c r="BE41" i="10"/>
  <c r="BE40" i="10"/>
  <c r="BE39" i="10"/>
  <c r="BE38" i="10"/>
  <c r="BE37" i="10"/>
  <c r="BE36" i="10"/>
  <c r="BE35" i="10"/>
  <c r="BE34" i="10"/>
  <c r="BE33" i="10"/>
  <c r="BE32" i="10"/>
  <c r="BE31" i="10"/>
  <c r="BE30" i="10"/>
  <c r="BE29" i="10"/>
  <c r="BE28" i="10"/>
  <c r="BE27" i="10"/>
  <c r="BE26" i="10"/>
  <c r="BE25" i="10"/>
  <c r="BE24" i="10"/>
  <c r="BE23" i="10"/>
  <c r="BE22" i="10"/>
  <c r="BE21" i="10"/>
  <c r="BE20" i="10"/>
  <c r="BE19" i="10"/>
  <c r="BE18" i="10"/>
  <c r="BE17" i="10"/>
  <c r="BE16" i="10"/>
  <c r="BE15" i="10"/>
  <c r="BE14" i="10"/>
  <c r="BE13" i="10"/>
  <c r="BE12" i="10"/>
  <c r="BE11" i="10"/>
  <c r="BE10" i="10"/>
  <c r="BE9" i="10"/>
  <c r="BE8" i="10"/>
  <c r="BE7" i="10"/>
  <c r="BE6" i="10"/>
  <c r="BE5" i="10"/>
  <c r="BE4" i="10"/>
  <c r="BE3" i="10"/>
  <c r="AZ2" i="10"/>
  <c r="BH2" i="10"/>
  <c r="BE2" i="10"/>
  <c r="AZ301" i="10"/>
  <c r="AZ300" i="10"/>
  <c r="AZ299" i="10"/>
  <c r="AZ298" i="10"/>
  <c r="AZ297" i="10"/>
  <c r="AZ296" i="10"/>
  <c r="AZ295" i="10"/>
  <c r="AZ294" i="10"/>
  <c r="AZ293" i="10"/>
  <c r="AZ292" i="10"/>
  <c r="AZ291" i="10"/>
  <c r="AZ290" i="10"/>
  <c r="AZ289" i="10"/>
  <c r="AZ288" i="10"/>
  <c r="AZ287" i="10"/>
  <c r="AZ286" i="10"/>
  <c r="AZ285" i="10"/>
  <c r="AZ284" i="10"/>
  <c r="AZ283" i="10"/>
  <c r="AZ282" i="10"/>
  <c r="AZ281" i="10"/>
  <c r="AZ280" i="10"/>
  <c r="AZ279" i="10"/>
  <c r="AZ278" i="10"/>
  <c r="AZ277" i="10"/>
  <c r="AZ276" i="10"/>
  <c r="AZ275" i="10"/>
  <c r="AZ274" i="10"/>
  <c r="AZ273" i="10"/>
  <c r="AZ272" i="10"/>
  <c r="AZ271" i="10"/>
  <c r="AZ270" i="10"/>
  <c r="AZ269" i="10"/>
  <c r="AZ268" i="10"/>
  <c r="AZ267" i="10"/>
  <c r="AZ266" i="10"/>
  <c r="AZ265" i="10"/>
  <c r="AZ264" i="10"/>
  <c r="AZ263" i="10"/>
  <c r="AZ262" i="10"/>
  <c r="AZ261" i="10"/>
  <c r="AZ260" i="10"/>
  <c r="AZ259" i="10"/>
  <c r="AZ258" i="10"/>
  <c r="AZ257" i="10"/>
  <c r="AZ256" i="10"/>
  <c r="AZ255" i="10"/>
  <c r="AZ254" i="10"/>
  <c r="AZ253" i="10"/>
  <c r="AZ252" i="10"/>
  <c r="AZ251" i="10"/>
  <c r="AZ250" i="10"/>
  <c r="AZ249" i="10"/>
  <c r="AZ248" i="10"/>
  <c r="AZ247" i="10"/>
  <c r="AZ246" i="10"/>
  <c r="AZ245" i="10"/>
  <c r="AZ244" i="10"/>
  <c r="AZ243" i="10"/>
  <c r="AZ242" i="10"/>
  <c r="AZ241" i="10"/>
  <c r="AZ240" i="10"/>
  <c r="AZ239" i="10"/>
  <c r="AZ238" i="10"/>
  <c r="AZ237" i="10"/>
  <c r="AZ236" i="10"/>
  <c r="AZ235" i="10"/>
  <c r="AZ234" i="10"/>
  <c r="AZ233" i="10"/>
  <c r="AZ232" i="10"/>
  <c r="AZ231" i="10"/>
  <c r="AZ230" i="10"/>
  <c r="AZ229" i="10"/>
  <c r="AZ228" i="10"/>
  <c r="AZ227" i="10"/>
  <c r="AZ226" i="10"/>
  <c r="AZ225" i="10"/>
  <c r="AZ224" i="10"/>
  <c r="AZ223" i="10"/>
  <c r="AZ222" i="10"/>
  <c r="AZ221" i="10"/>
  <c r="AZ220" i="10"/>
  <c r="AZ219" i="10"/>
  <c r="AZ218" i="10"/>
  <c r="AZ217" i="10"/>
  <c r="AZ216" i="10"/>
  <c r="AZ215" i="10"/>
  <c r="AZ214" i="10"/>
  <c r="AZ213" i="10"/>
  <c r="AZ212" i="10"/>
  <c r="AZ211" i="10"/>
  <c r="AZ210" i="10"/>
  <c r="AZ209" i="10"/>
  <c r="AZ208" i="10"/>
  <c r="AZ207" i="10"/>
  <c r="AZ206" i="10"/>
  <c r="AZ205" i="10"/>
  <c r="AZ204" i="10"/>
  <c r="AZ203" i="10"/>
  <c r="AZ202" i="10"/>
  <c r="AZ201" i="10"/>
  <c r="AZ200" i="10"/>
  <c r="AZ199" i="10"/>
  <c r="AZ198" i="10"/>
  <c r="AZ197" i="10"/>
  <c r="AZ196" i="10"/>
  <c r="AZ195" i="10"/>
  <c r="AZ194" i="10"/>
  <c r="AZ193" i="10"/>
  <c r="AZ192" i="10"/>
  <c r="AZ191" i="10"/>
  <c r="AZ190" i="10"/>
  <c r="AZ189" i="10"/>
  <c r="AZ188" i="10"/>
  <c r="AZ187" i="10"/>
  <c r="AZ186" i="10"/>
  <c r="AZ185" i="10"/>
  <c r="AZ184" i="10"/>
  <c r="AZ183" i="10"/>
  <c r="AZ182" i="10"/>
  <c r="AZ181" i="10"/>
  <c r="AZ180" i="10"/>
  <c r="AZ179" i="10"/>
  <c r="AZ178" i="10"/>
  <c r="AZ177" i="10"/>
  <c r="AZ176" i="10"/>
  <c r="AZ175" i="10"/>
  <c r="AZ174" i="10"/>
  <c r="AZ173" i="10"/>
  <c r="AZ172" i="10"/>
  <c r="AZ171" i="10"/>
  <c r="AZ170" i="10"/>
  <c r="AZ169" i="10"/>
  <c r="AZ168" i="10"/>
  <c r="AZ167" i="10"/>
  <c r="AZ166" i="10"/>
  <c r="AZ165" i="10"/>
  <c r="AZ164" i="10"/>
  <c r="AZ163" i="10"/>
  <c r="AZ162" i="10"/>
  <c r="AZ161" i="10"/>
  <c r="AZ160" i="10"/>
  <c r="AZ159" i="10"/>
  <c r="AZ158" i="10"/>
  <c r="AZ157" i="10"/>
  <c r="AZ156" i="10"/>
  <c r="AZ155" i="10"/>
  <c r="AZ154" i="10"/>
  <c r="AZ153" i="10"/>
  <c r="AZ152" i="10"/>
  <c r="AZ151" i="10"/>
  <c r="AZ150" i="10"/>
  <c r="AZ149" i="10"/>
  <c r="AZ148" i="10"/>
  <c r="AZ147" i="10"/>
  <c r="AZ146" i="10"/>
  <c r="AZ145" i="10"/>
  <c r="AZ144" i="10"/>
  <c r="AZ143" i="10"/>
  <c r="AZ142" i="10"/>
  <c r="AZ141" i="10"/>
  <c r="AZ140" i="10"/>
  <c r="AZ139" i="10"/>
  <c r="AZ138" i="10"/>
  <c r="AZ137" i="10"/>
  <c r="AZ136" i="10"/>
  <c r="AZ135" i="10"/>
  <c r="AZ134" i="10"/>
  <c r="AZ133" i="10"/>
  <c r="AZ132" i="10"/>
  <c r="AZ131" i="10"/>
  <c r="AZ130" i="10"/>
  <c r="AZ129" i="10"/>
  <c r="AZ128" i="10"/>
  <c r="AZ127" i="10"/>
  <c r="AZ126" i="10"/>
  <c r="AZ125" i="10"/>
  <c r="AZ124" i="10"/>
  <c r="AZ123" i="10"/>
  <c r="AZ122" i="10"/>
  <c r="AZ121" i="10"/>
  <c r="AZ120" i="10"/>
  <c r="AZ119" i="10"/>
  <c r="AZ118" i="10"/>
  <c r="AZ117" i="10"/>
  <c r="AZ116" i="10"/>
  <c r="AZ115" i="10"/>
  <c r="AZ114" i="10"/>
  <c r="AZ113" i="10"/>
  <c r="AZ112" i="10"/>
  <c r="AZ111" i="10"/>
  <c r="AZ110" i="10"/>
  <c r="AZ109" i="10"/>
  <c r="AZ108" i="10"/>
  <c r="AZ107" i="10"/>
  <c r="AZ106" i="10"/>
  <c r="AZ105" i="10"/>
  <c r="AZ104" i="10"/>
  <c r="AZ103" i="10"/>
  <c r="AZ102" i="10"/>
  <c r="AZ101" i="10"/>
  <c r="AZ100" i="10"/>
  <c r="AZ99" i="10"/>
  <c r="AZ98" i="10"/>
  <c r="AZ97" i="10"/>
  <c r="AZ96" i="10"/>
  <c r="AZ95" i="10"/>
  <c r="AZ94" i="10"/>
  <c r="AZ93" i="10"/>
  <c r="AZ92" i="10"/>
  <c r="AZ91" i="10"/>
  <c r="AZ90" i="10"/>
  <c r="AZ89" i="10"/>
  <c r="AZ88" i="10"/>
  <c r="AZ87" i="10"/>
  <c r="AZ86" i="10"/>
  <c r="AZ85" i="10"/>
  <c r="AZ84" i="10"/>
  <c r="AZ83" i="10"/>
  <c r="AZ82" i="10"/>
  <c r="AZ81" i="10"/>
  <c r="AZ80" i="10"/>
  <c r="AZ79" i="10"/>
  <c r="AZ78" i="10"/>
  <c r="AZ77" i="10"/>
  <c r="AZ76" i="10"/>
  <c r="AZ75" i="10"/>
  <c r="AZ74" i="10"/>
  <c r="AZ73" i="10"/>
  <c r="AZ72" i="10"/>
  <c r="AZ71" i="10"/>
  <c r="AZ70" i="10"/>
  <c r="AZ69" i="10"/>
  <c r="AZ68" i="10"/>
  <c r="AZ67" i="10"/>
  <c r="AZ66" i="10"/>
  <c r="AZ65" i="10"/>
  <c r="AZ64" i="10"/>
  <c r="AZ63" i="10"/>
  <c r="AZ62" i="10"/>
  <c r="AZ61" i="10"/>
  <c r="AZ60" i="10"/>
  <c r="AZ59" i="10"/>
  <c r="AZ58" i="10"/>
  <c r="AZ57" i="10"/>
  <c r="AZ56" i="10"/>
  <c r="AZ55" i="10"/>
  <c r="AZ54" i="10"/>
  <c r="AZ53" i="10"/>
  <c r="AZ52" i="10"/>
  <c r="AZ51" i="10"/>
  <c r="AZ50" i="10"/>
  <c r="AZ49" i="10"/>
  <c r="AZ48" i="10"/>
  <c r="AZ47" i="10"/>
  <c r="AZ46" i="10"/>
  <c r="AZ45" i="10"/>
  <c r="AZ44" i="10"/>
  <c r="AZ43" i="10"/>
  <c r="AZ42" i="10"/>
  <c r="AZ41" i="10"/>
  <c r="AZ40" i="10"/>
  <c r="AZ39" i="10"/>
  <c r="AZ38" i="10"/>
  <c r="AZ37" i="10"/>
  <c r="AZ36" i="10"/>
  <c r="AZ35" i="10"/>
  <c r="AZ34" i="10"/>
  <c r="AZ33" i="10"/>
  <c r="AZ32" i="10"/>
  <c r="AZ31" i="10"/>
  <c r="AZ30" i="10"/>
  <c r="AZ29" i="10"/>
  <c r="AZ28" i="10"/>
  <c r="AZ27" i="10"/>
  <c r="AZ26" i="10"/>
  <c r="AZ25" i="10"/>
  <c r="AZ24" i="10"/>
  <c r="AZ23" i="10"/>
  <c r="AZ22" i="10"/>
  <c r="AZ21" i="10"/>
  <c r="AZ20" i="10"/>
  <c r="AZ19" i="10"/>
  <c r="AZ18" i="10"/>
  <c r="AZ17" i="10"/>
  <c r="AZ16" i="10"/>
  <c r="AZ15" i="10"/>
  <c r="AZ14" i="10"/>
  <c r="AZ13" i="10"/>
  <c r="AZ12" i="10"/>
  <c r="AZ11" i="10"/>
  <c r="AZ10" i="10"/>
  <c r="AZ9" i="10"/>
  <c r="AZ8" i="10"/>
  <c r="AZ7" i="10"/>
  <c r="AZ6" i="10"/>
  <c r="AZ5" i="10"/>
  <c r="AZ4" i="10"/>
  <c r="C2" i="9"/>
  <c r="G2" i="9"/>
  <c r="AY304" i="9"/>
  <c r="AY2" i="9"/>
  <c r="AX301" i="10"/>
  <c r="AX300" i="10"/>
  <c r="AX299" i="10"/>
  <c r="AX298" i="10"/>
  <c r="AX297" i="10"/>
  <c r="AX296" i="10"/>
  <c r="AX295" i="10"/>
  <c r="AX294" i="10"/>
  <c r="AX293" i="10"/>
  <c r="AX292" i="10"/>
  <c r="AX291" i="10"/>
  <c r="AX290" i="10"/>
  <c r="AX289" i="10"/>
  <c r="AX288" i="10"/>
  <c r="AX287" i="10"/>
  <c r="AX286" i="10"/>
  <c r="AX285" i="10"/>
  <c r="AX284" i="10"/>
  <c r="AX283" i="10"/>
  <c r="AX282" i="10"/>
  <c r="AX281" i="10"/>
  <c r="AX280" i="10"/>
  <c r="AX279" i="10"/>
  <c r="AX278" i="10"/>
  <c r="AX277" i="10"/>
  <c r="AX276" i="10"/>
  <c r="AX275" i="10"/>
  <c r="AX274" i="10"/>
  <c r="AX273" i="10"/>
  <c r="AX272" i="10"/>
  <c r="AX271" i="10"/>
  <c r="AX270" i="10"/>
  <c r="AX269" i="10"/>
  <c r="AX268" i="10"/>
  <c r="AX267" i="10"/>
  <c r="AX266" i="10"/>
  <c r="AX265" i="10"/>
  <c r="AX264" i="10"/>
  <c r="AX263" i="10"/>
  <c r="AX262" i="10"/>
  <c r="AX261" i="10"/>
  <c r="AX260" i="10"/>
  <c r="AX259" i="10"/>
  <c r="AX258" i="10"/>
  <c r="AX257" i="10"/>
  <c r="AX256" i="10"/>
  <c r="AX255" i="10"/>
  <c r="AX254" i="10"/>
  <c r="AX253" i="10"/>
  <c r="AX252" i="10"/>
  <c r="AX251" i="10"/>
  <c r="AX250" i="10"/>
  <c r="AX249" i="10"/>
  <c r="AX248" i="10"/>
  <c r="AX247" i="10"/>
  <c r="AX246" i="10"/>
  <c r="AX245" i="10"/>
  <c r="AX244" i="10"/>
  <c r="AX243" i="10"/>
  <c r="AX242" i="10"/>
  <c r="AX241" i="10"/>
  <c r="AX240" i="10"/>
  <c r="AX239" i="10"/>
  <c r="AX238" i="10"/>
  <c r="AX237" i="10"/>
  <c r="AX236" i="10"/>
  <c r="AX235" i="10"/>
  <c r="AX234" i="10"/>
  <c r="AX233" i="10"/>
  <c r="AX232" i="10"/>
  <c r="AX231" i="10"/>
  <c r="AX230" i="10"/>
  <c r="AX229" i="10"/>
  <c r="AX228" i="10"/>
  <c r="AX227" i="10"/>
  <c r="AX226" i="10"/>
  <c r="AX225" i="10"/>
  <c r="AX224" i="10"/>
  <c r="AX223" i="10"/>
  <c r="AX222" i="10"/>
  <c r="AX221" i="10"/>
  <c r="AX220" i="10"/>
  <c r="AX219" i="10"/>
  <c r="AX218" i="10"/>
  <c r="AX217" i="10"/>
  <c r="AX216" i="10"/>
  <c r="AX215" i="10"/>
  <c r="AX214" i="10"/>
  <c r="AX213" i="10"/>
  <c r="AX212" i="10"/>
  <c r="AX211" i="10"/>
  <c r="AX210" i="10"/>
  <c r="AX209" i="10"/>
  <c r="AX208" i="10"/>
  <c r="AX207" i="10"/>
  <c r="AX206" i="10"/>
  <c r="AX205" i="10"/>
  <c r="AX204" i="10"/>
  <c r="AX203" i="10"/>
  <c r="AX202" i="10"/>
  <c r="AX201" i="10"/>
  <c r="AX200" i="10"/>
  <c r="AX199" i="10"/>
  <c r="AX198" i="10"/>
  <c r="AX197" i="10"/>
  <c r="AX196" i="10"/>
  <c r="AX195" i="10"/>
  <c r="AX194" i="10"/>
  <c r="AX193" i="10"/>
  <c r="AX192" i="10"/>
  <c r="AX191" i="10"/>
  <c r="AX190" i="10"/>
  <c r="AX189" i="10"/>
  <c r="AX188" i="10"/>
  <c r="AX187" i="10"/>
  <c r="AX186" i="10"/>
  <c r="AX185" i="10"/>
  <c r="AX184" i="10"/>
  <c r="AX183" i="10"/>
  <c r="AX182" i="10"/>
  <c r="AX181" i="10"/>
  <c r="AX180" i="10"/>
  <c r="AX179" i="10"/>
  <c r="AX178" i="10"/>
  <c r="AX177" i="10"/>
  <c r="AX176" i="10"/>
  <c r="AX175" i="10"/>
  <c r="AX174" i="10"/>
  <c r="AX173" i="10"/>
  <c r="AX172" i="10"/>
  <c r="AX171" i="10"/>
  <c r="AX170" i="10"/>
  <c r="AX169" i="10"/>
  <c r="AX168" i="10"/>
  <c r="AX167" i="10"/>
  <c r="AX166" i="10"/>
  <c r="AX165" i="10"/>
  <c r="AX164" i="10"/>
  <c r="AX163" i="10"/>
  <c r="AX162" i="10"/>
  <c r="AX161" i="10"/>
  <c r="AX160" i="10"/>
  <c r="AX159" i="10"/>
  <c r="AX158" i="10"/>
  <c r="AX157" i="10"/>
  <c r="AX156" i="10"/>
  <c r="AX155" i="10"/>
  <c r="AX154" i="10"/>
  <c r="AX153" i="10"/>
  <c r="AX152" i="10"/>
  <c r="AX151" i="10"/>
  <c r="AX150" i="10"/>
  <c r="AX149" i="10"/>
  <c r="AX148" i="10"/>
  <c r="AX147" i="10"/>
  <c r="AX146" i="10"/>
  <c r="AX145" i="10"/>
  <c r="AX144" i="10"/>
  <c r="AX143" i="10"/>
  <c r="AX142" i="10"/>
  <c r="AX141" i="10"/>
  <c r="AX140" i="10"/>
  <c r="AX139" i="10"/>
  <c r="AX138" i="10"/>
  <c r="AX137" i="10"/>
  <c r="AX136" i="10"/>
  <c r="AX135" i="10"/>
  <c r="AX134" i="10"/>
  <c r="AX133" i="10"/>
  <c r="AX132" i="10"/>
  <c r="AX131" i="10"/>
  <c r="AX130" i="10"/>
  <c r="AX129" i="10"/>
  <c r="AX128" i="10"/>
  <c r="AX127" i="10"/>
  <c r="AX126" i="10"/>
  <c r="AX125" i="10"/>
  <c r="AX124" i="10"/>
  <c r="AX123" i="10"/>
  <c r="AX122" i="10"/>
  <c r="AX121" i="10"/>
  <c r="AX120" i="10"/>
  <c r="AX119" i="10"/>
  <c r="AX118" i="10"/>
  <c r="AX117" i="10"/>
  <c r="AX116" i="10"/>
  <c r="AX115" i="10"/>
  <c r="AX114" i="10"/>
  <c r="AX113" i="10"/>
  <c r="AX112" i="10"/>
  <c r="AX111" i="10"/>
  <c r="AX110" i="10"/>
  <c r="AX109" i="10"/>
  <c r="AX108" i="10"/>
  <c r="AX107" i="10"/>
  <c r="AX106" i="10"/>
  <c r="AX105" i="10"/>
  <c r="AX104" i="10"/>
  <c r="AX103" i="10"/>
  <c r="AX102" i="10"/>
  <c r="AX101" i="10"/>
  <c r="AX100" i="10"/>
  <c r="AX99" i="10"/>
  <c r="AX98" i="10"/>
  <c r="AX97" i="10"/>
  <c r="AX96" i="10"/>
  <c r="AX95" i="10"/>
  <c r="AX94" i="10"/>
  <c r="AX93" i="10"/>
  <c r="AX92" i="10"/>
  <c r="AX91" i="10"/>
  <c r="AX90" i="10"/>
  <c r="AX89" i="10"/>
  <c r="AX88" i="10"/>
  <c r="AX87" i="10"/>
  <c r="AX86" i="10"/>
  <c r="AX85" i="10"/>
  <c r="AX84" i="10"/>
  <c r="AX83" i="10"/>
  <c r="AX82" i="10"/>
  <c r="AX81" i="10"/>
  <c r="AX80" i="10"/>
  <c r="AX79" i="10"/>
  <c r="AX78" i="10"/>
  <c r="AX77" i="10"/>
  <c r="AX76" i="10"/>
  <c r="AX75" i="10"/>
  <c r="AX74" i="10"/>
  <c r="AX73" i="10"/>
  <c r="AX72" i="10"/>
  <c r="AX71" i="10"/>
  <c r="AX70" i="10"/>
  <c r="AX69" i="10"/>
  <c r="AX68" i="10"/>
  <c r="AX67" i="10"/>
  <c r="AX66" i="10"/>
  <c r="AX65" i="10"/>
  <c r="AX64" i="10"/>
  <c r="AX63" i="10"/>
  <c r="AX62" i="10"/>
  <c r="AX61" i="10"/>
  <c r="AX60" i="10"/>
  <c r="AX59" i="10"/>
  <c r="AX58" i="10"/>
  <c r="AX57" i="10"/>
  <c r="AX56" i="10"/>
  <c r="AX55" i="10"/>
  <c r="AX54" i="10"/>
  <c r="AX53" i="10"/>
  <c r="AX52" i="10"/>
  <c r="AX51" i="10"/>
  <c r="AX50" i="10"/>
  <c r="AX49" i="10"/>
  <c r="AX48" i="10"/>
  <c r="AX47" i="10"/>
  <c r="AX46" i="10"/>
  <c r="AX45" i="10"/>
  <c r="AX44" i="10"/>
  <c r="AX43" i="10"/>
  <c r="AX42" i="10"/>
  <c r="AX41" i="10"/>
  <c r="AX40" i="10"/>
  <c r="AX39" i="10"/>
  <c r="AX38" i="10"/>
  <c r="AX37" i="10"/>
  <c r="AX36" i="10"/>
  <c r="AX35" i="10"/>
  <c r="AX34" i="10"/>
  <c r="AX33" i="10"/>
  <c r="AX32" i="10"/>
  <c r="AX31" i="10"/>
  <c r="AX30" i="10"/>
  <c r="AX29" i="10"/>
  <c r="AX28" i="10"/>
  <c r="AX27" i="10"/>
  <c r="AX26" i="10"/>
  <c r="AX25" i="10"/>
  <c r="AX24" i="10"/>
  <c r="AX23" i="10"/>
  <c r="AX22" i="10"/>
  <c r="AX21" i="10"/>
  <c r="AX20" i="10"/>
  <c r="AX19" i="10"/>
  <c r="AX18" i="10"/>
  <c r="AX17" i="10"/>
  <c r="AX16" i="10"/>
  <c r="AX15" i="10"/>
  <c r="AX14" i="10"/>
  <c r="AX13" i="10"/>
  <c r="AX12" i="10"/>
  <c r="AX11" i="10"/>
  <c r="AX10" i="10"/>
  <c r="AX9" i="10"/>
  <c r="AX8" i="10"/>
  <c r="AX7" i="10"/>
  <c r="AX6" i="10"/>
  <c r="AX5" i="10"/>
  <c r="AX4" i="10"/>
  <c r="AX3" i="10"/>
  <c r="AX2" i="10"/>
  <c r="AU323" i="1"/>
  <c r="AT301" i="10"/>
  <c r="AT300" i="10"/>
  <c r="AT299" i="10"/>
  <c r="AT298" i="10"/>
  <c r="AT297" i="10"/>
  <c r="AT296" i="10"/>
  <c r="AT295" i="10"/>
  <c r="AT294" i="10"/>
  <c r="AT293" i="10"/>
  <c r="AT292" i="10"/>
  <c r="AT291" i="10"/>
  <c r="AT290" i="10"/>
  <c r="AT289" i="10"/>
  <c r="AT288" i="10"/>
  <c r="AT287" i="10"/>
  <c r="AT286" i="10"/>
  <c r="AT285" i="10"/>
  <c r="AT284" i="10"/>
  <c r="AT283" i="10"/>
  <c r="AT282" i="10"/>
  <c r="AT281" i="10"/>
  <c r="AT280" i="10"/>
  <c r="AT279" i="10"/>
  <c r="AT278" i="10"/>
  <c r="AT277" i="10"/>
  <c r="AT276" i="10"/>
  <c r="AT275" i="10"/>
  <c r="AT274" i="10"/>
  <c r="AT273" i="10"/>
  <c r="AT272" i="10"/>
  <c r="AT271" i="10"/>
  <c r="AT270" i="10"/>
  <c r="AT269" i="10"/>
  <c r="AT268" i="10"/>
  <c r="AT267" i="10"/>
  <c r="AT266" i="10"/>
  <c r="AT265" i="10"/>
  <c r="AT264" i="10"/>
  <c r="AT263" i="10"/>
  <c r="AT262" i="10"/>
  <c r="AT261" i="10"/>
  <c r="AT260" i="10"/>
  <c r="AT259" i="10"/>
  <c r="AT258" i="10"/>
  <c r="AT257" i="10"/>
  <c r="AT256" i="10"/>
  <c r="AT255" i="10"/>
  <c r="AT254" i="10"/>
  <c r="AT253" i="10"/>
  <c r="AT252" i="10"/>
  <c r="AT251" i="10"/>
  <c r="AT250" i="10"/>
  <c r="AT249" i="10"/>
  <c r="AT248" i="10"/>
  <c r="AT247" i="10"/>
  <c r="AT246" i="10"/>
  <c r="AT245" i="10"/>
  <c r="AT244" i="10"/>
  <c r="AT243" i="10"/>
  <c r="AT242" i="10"/>
  <c r="AT241" i="10"/>
  <c r="AT240" i="10"/>
  <c r="AT239" i="10"/>
  <c r="AT238" i="10"/>
  <c r="AT237" i="10"/>
  <c r="AT236" i="10"/>
  <c r="AT235" i="10"/>
  <c r="AT234" i="10"/>
  <c r="AT233" i="10"/>
  <c r="AT232" i="10"/>
  <c r="AT231" i="10"/>
  <c r="AT230" i="10"/>
  <c r="AT229" i="10"/>
  <c r="AT228" i="10"/>
  <c r="AT227" i="10"/>
  <c r="AT226" i="10"/>
  <c r="AT225" i="10"/>
  <c r="AT224" i="10"/>
  <c r="AT223" i="10"/>
  <c r="AT222" i="10"/>
  <c r="AT221" i="10"/>
  <c r="AT220" i="10"/>
  <c r="AT219" i="10"/>
  <c r="AT218" i="10"/>
  <c r="AT217" i="10"/>
  <c r="AT216" i="10"/>
  <c r="AT215" i="10"/>
  <c r="AT214" i="10"/>
  <c r="AT213" i="10"/>
  <c r="AT212" i="10"/>
  <c r="AT211" i="10"/>
  <c r="AT210" i="10"/>
  <c r="AT209" i="10"/>
  <c r="AT208" i="10"/>
  <c r="AT207" i="10"/>
  <c r="AT206" i="10"/>
  <c r="AT205" i="10"/>
  <c r="AT204" i="10"/>
  <c r="AT203" i="10"/>
  <c r="AT202" i="10"/>
  <c r="AT201" i="10"/>
  <c r="AT200" i="10"/>
  <c r="AT199" i="10"/>
  <c r="AT198" i="10"/>
  <c r="AT197" i="10"/>
  <c r="AT196" i="10"/>
  <c r="AT195" i="10"/>
  <c r="AT194" i="10"/>
  <c r="AT193" i="10"/>
  <c r="AT192" i="10"/>
  <c r="AT191" i="10"/>
  <c r="AT190" i="10"/>
  <c r="AT189" i="10"/>
  <c r="AT188" i="10"/>
  <c r="AT187" i="10"/>
  <c r="AT186" i="10"/>
  <c r="AT185" i="10"/>
  <c r="AT184" i="10"/>
  <c r="AT183" i="10"/>
  <c r="AT182" i="10"/>
  <c r="AT181" i="10"/>
  <c r="AT180" i="10"/>
  <c r="AT179" i="10"/>
  <c r="AT178" i="10"/>
  <c r="AT177" i="10"/>
  <c r="AT176" i="10"/>
  <c r="AT175" i="10"/>
  <c r="AT174" i="10"/>
  <c r="AT173" i="10"/>
  <c r="AT172" i="10"/>
  <c r="AT171" i="10"/>
  <c r="AT170" i="10"/>
  <c r="AT169" i="10"/>
  <c r="AT168" i="10"/>
  <c r="AT167" i="10"/>
  <c r="AT166" i="10"/>
  <c r="AT165" i="10"/>
  <c r="AT164" i="10"/>
  <c r="AT163" i="10"/>
  <c r="AT162" i="10"/>
  <c r="AT161" i="10"/>
  <c r="AT160" i="10"/>
  <c r="AT159" i="10"/>
  <c r="AT158" i="10"/>
  <c r="AT157" i="10"/>
  <c r="AT156" i="10"/>
  <c r="AT155" i="10"/>
  <c r="AT154" i="10"/>
  <c r="AT153" i="10"/>
  <c r="AT152" i="10"/>
  <c r="AT151" i="10"/>
  <c r="AT150" i="10"/>
  <c r="AT149" i="10"/>
  <c r="AT148" i="10"/>
  <c r="AT147" i="10"/>
  <c r="AT146" i="10"/>
  <c r="AT145" i="10"/>
  <c r="AT144" i="10"/>
  <c r="AT143" i="10"/>
  <c r="AT142" i="10"/>
  <c r="AT141" i="10"/>
  <c r="AT140" i="10"/>
  <c r="AT139" i="10"/>
  <c r="AT138" i="10"/>
  <c r="AT137" i="10"/>
  <c r="AT136" i="10"/>
  <c r="AT135" i="10"/>
  <c r="AT134" i="10"/>
  <c r="AT133" i="10"/>
  <c r="AT132" i="10"/>
  <c r="AT131" i="10"/>
  <c r="AT130" i="10"/>
  <c r="AT129" i="10"/>
  <c r="AT128" i="10"/>
  <c r="AT127" i="10"/>
  <c r="AT126" i="10"/>
  <c r="AT125" i="10"/>
  <c r="AT124" i="10"/>
  <c r="AT123" i="10"/>
  <c r="AT122" i="10"/>
  <c r="AT121" i="10"/>
  <c r="AT120" i="10"/>
  <c r="AT119" i="10"/>
  <c r="AT118" i="10"/>
  <c r="AT117" i="10"/>
  <c r="AT116" i="10"/>
  <c r="AT115" i="10"/>
  <c r="AT114" i="10"/>
  <c r="AT113" i="10"/>
  <c r="AT112" i="10"/>
  <c r="AT111" i="10"/>
  <c r="AT110" i="10"/>
  <c r="AT109" i="10"/>
  <c r="AT108" i="10"/>
  <c r="AT107" i="10"/>
  <c r="AT106" i="10"/>
  <c r="AT105" i="10"/>
  <c r="AT104" i="10"/>
  <c r="AT103" i="10"/>
  <c r="AT102" i="10"/>
  <c r="AT101" i="10"/>
  <c r="AT100" i="10"/>
  <c r="AT99" i="10"/>
  <c r="AT98" i="10"/>
  <c r="AT97" i="10"/>
  <c r="AT96" i="10"/>
  <c r="AT95" i="10"/>
  <c r="AT94" i="10"/>
  <c r="AT93" i="10"/>
  <c r="AT92" i="10"/>
  <c r="AT91" i="10"/>
  <c r="AT90" i="10"/>
  <c r="AT89" i="10"/>
  <c r="AT88" i="10"/>
  <c r="AT87" i="10"/>
  <c r="AT86" i="10"/>
  <c r="AT85" i="10"/>
  <c r="AT84" i="10"/>
  <c r="AT83" i="10"/>
  <c r="AT82" i="10"/>
  <c r="AT81" i="10"/>
  <c r="AT80" i="10"/>
  <c r="AT79" i="10"/>
  <c r="AT78" i="10"/>
  <c r="AT77" i="10"/>
  <c r="AT76" i="10"/>
  <c r="AT75" i="10"/>
  <c r="AT74" i="10"/>
  <c r="AT73" i="10"/>
  <c r="AT72" i="10"/>
  <c r="AT71" i="10"/>
  <c r="AT70" i="10"/>
  <c r="AT69" i="10"/>
  <c r="AT68" i="10"/>
  <c r="AT67" i="10"/>
  <c r="AT66" i="10"/>
  <c r="AT65" i="10"/>
  <c r="AT64" i="10"/>
  <c r="AT63" i="10"/>
  <c r="AT62" i="10"/>
  <c r="AT61" i="10"/>
  <c r="AT60" i="10"/>
  <c r="AT59" i="10"/>
  <c r="AT58" i="10"/>
  <c r="AT57" i="10"/>
  <c r="AT56" i="10"/>
  <c r="AT55" i="10"/>
  <c r="AT54" i="10"/>
  <c r="AT53" i="10"/>
  <c r="AT52" i="10"/>
  <c r="AT51" i="10"/>
  <c r="AT50" i="10"/>
  <c r="AT49" i="10"/>
  <c r="AT48" i="10"/>
  <c r="AT47" i="10"/>
  <c r="AT46" i="10"/>
  <c r="AT45" i="10"/>
  <c r="AT44" i="10"/>
  <c r="AT43" i="10"/>
  <c r="AT42" i="10"/>
  <c r="AT41" i="10"/>
  <c r="AT40" i="10"/>
  <c r="AT39" i="10"/>
  <c r="AT38" i="10"/>
  <c r="AT37" i="10"/>
  <c r="AT36" i="10"/>
  <c r="AT35" i="10"/>
  <c r="AT34" i="10"/>
  <c r="AT33" i="10"/>
  <c r="AT32" i="10"/>
  <c r="AT31" i="10"/>
  <c r="AT30" i="10"/>
  <c r="AT29" i="10"/>
  <c r="AT28" i="10"/>
  <c r="AT27" i="10"/>
  <c r="AT26" i="10"/>
  <c r="AT25" i="10"/>
  <c r="AT24" i="10"/>
  <c r="AT23" i="10"/>
  <c r="AT22" i="10"/>
  <c r="AT21" i="10"/>
  <c r="AT20" i="10"/>
  <c r="AT19" i="10"/>
  <c r="AT18" i="10"/>
  <c r="AT17" i="10"/>
  <c r="AT16" i="10"/>
  <c r="AT15" i="10"/>
  <c r="AT14" i="10"/>
  <c r="AT13" i="10"/>
  <c r="AT12" i="10"/>
  <c r="AT11" i="10"/>
  <c r="AT10" i="10"/>
  <c r="AT9" i="10"/>
  <c r="AT8" i="10"/>
  <c r="AT7" i="10"/>
  <c r="AT6" i="10"/>
  <c r="AT5" i="10"/>
  <c r="AT4" i="10"/>
  <c r="AT3" i="10"/>
  <c r="AT2" i="10"/>
  <c r="AS323" i="1"/>
  <c r="AR301" i="10"/>
  <c r="AR300" i="10"/>
  <c r="AR299" i="10"/>
  <c r="AR298" i="10"/>
  <c r="AR297" i="10"/>
  <c r="AR296" i="10"/>
  <c r="AR295" i="10"/>
  <c r="AR294" i="10"/>
  <c r="AR293" i="10"/>
  <c r="AR292" i="10"/>
  <c r="AR291" i="10"/>
  <c r="AR290" i="10"/>
  <c r="AR289" i="10"/>
  <c r="AR288" i="10"/>
  <c r="AR287" i="10"/>
  <c r="AR286" i="10"/>
  <c r="AR285" i="10"/>
  <c r="AR284" i="10"/>
  <c r="AR283" i="10"/>
  <c r="AR282" i="10"/>
  <c r="AR281" i="10"/>
  <c r="AR280" i="10"/>
  <c r="AR279" i="10"/>
  <c r="AR278" i="10"/>
  <c r="AR277" i="10"/>
  <c r="AR276" i="10"/>
  <c r="AR275" i="10"/>
  <c r="AR274" i="10"/>
  <c r="AR273" i="10"/>
  <c r="AR272" i="10"/>
  <c r="AR271" i="10"/>
  <c r="AR270" i="10"/>
  <c r="AR269" i="10"/>
  <c r="AR268" i="10"/>
  <c r="AR267" i="10"/>
  <c r="AR266" i="10"/>
  <c r="AR265" i="10"/>
  <c r="AR264" i="10"/>
  <c r="AR263" i="10"/>
  <c r="AR262" i="10"/>
  <c r="AR261" i="10"/>
  <c r="AR260" i="10"/>
  <c r="AR259" i="10"/>
  <c r="AR258" i="10"/>
  <c r="AR257" i="10"/>
  <c r="AR256" i="10"/>
  <c r="AR255" i="10"/>
  <c r="AR254" i="10"/>
  <c r="AR253" i="10"/>
  <c r="AR252" i="10"/>
  <c r="AR251" i="10"/>
  <c r="AR250" i="10"/>
  <c r="AR249" i="10"/>
  <c r="AR248" i="10"/>
  <c r="AR247" i="10"/>
  <c r="AR246" i="10"/>
  <c r="AR245" i="10"/>
  <c r="AR244" i="10"/>
  <c r="AR243" i="10"/>
  <c r="AR242" i="10"/>
  <c r="AR241" i="10"/>
  <c r="AR240" i="10"/>
  <c r="AR239" i="10"/>
  <c r="AR238" i="10"/>
  <c r="AR237" i="10"/>
  <c r="AR236" i="10"/>
  <c r="AR235" i="10"/>
  <c r="AR234" i="10"/>
  <c r="AR233" i="10"/>
  <c r="AR232" i="10"/>
  <c r="AR231" i="10"/>
  <c r="AR230" i="10"/>
  <c r="AR229" i="10"/>
  <c r="AR228" i="10"/>
  <c r="AR227" i="10"/>
  <c r="AR226" i="10"/>
  <c r="AR225" i="10"/>
  <c r="AR224" i="10"/>
  <c r="AR223" i="10"/>
  <c r="AR222" i="10"/>
  <c r="AR221" i="10"/>
  <c r="AR220" i="10"/>
  <c r="AR219" i="10"/>
  <c r="AR218" i="10"/>
  <c r="AR217" i="10"/>
  <c r="AR216" i="10"/>
  <c r="AR215" i="10"/>
  <c r="AR214" i="10"/>
  <c r="AR213" i="10"/>
  <c r="AR212" i="10"/>
  <c r="AR211" i="10"/>
  <c r="AR210" i="10"/>
  <c r="AR209" i="10"/>
  <c r="AR208" i="10"/>
  <c r="AR207" i="10"/>
  <c r="AR206" i="10"/>
  <c r="AR205" i="10"/>
  <c r="AR204" i="10"/>
  <c r="AR203" i="10"/>
  <c r="AR202" i="10"/>
  <c r="AR201" i="10"/>
  <c r="AR200" i="10"/>
  <c r="AR199" i="10"/>
  <c r="AR198" i="10"/>
  <c r="AR197" i="10"/>
  <c r="AR196" i="10"/>
  <c r="AR195" i="10"/>
  <c r="AR194" i="10"/>
  <c r="AR193" i="10"/>
  <c r="AR192" i="10"/>
  <c r="AR191" i="10"/>
  <c r="AR190" i="10"/>
  <c r="AR189" i="10"/>
  <c r="AR188" i="10"/>
  <c r="AR187" i="10"/>
  <c r="AR186" i="10"/>
  <c r="AR185" i="10"/>
  <c r="AR184" i="10"/>
  <c r="AR183" i="10"/>
  <c r="AR182" i="10"/>
  <c r="AR181" i="10"/>
  <c r="AR180" i="10"/>
  <c r="AR179" i="10"/>
  <c r="AR178" i="10"/>
  <c r="AR177" i="10"/>
  <c r="AR176" i="10"/>
  <c r="AR175" i="10"/>
  <c r="AR174" i="10"/>
  <c r="AR173" i="10"/>
  <c r="AR172" i="10"/>
  <c r="AR171" i="10"/>
  <c r="AR170" i="10"/>
  <c r="AR169" i="10"/>
  <c r="AR168" i="10"/>
  <c r="AR167" i="10"/>
  <c r="AR166" i="10"/>
  <c r="AR165" i="10"/>
  <c r="AR164" i="10"/>
  <c r="AR163" i="10"/>
  <c r="AR162" i="10"/>
  <c r="AR161" i="10"/>
  <c r="AR160" i="10"/>
  <c r="AR159" i="10"/>
  <c r="AR158" i="10"/>
  <c r="AR157" i="10"/>
  <c r="AR156" i="10"/>
  <c r="AR155" i="10"/>
  <c r="AR154" i="10"/>
  <c r="AR153" i="10"/>
  <c r="AR152" i="10"/>
  <c r="AR151" i="10"/>
  <c r="AR150" i="10"/>
  <c r="AR149" i="10"/>
  <c r="AR148" i="10"/>
  <c r="AR147" i="10"/>
  <c r="AR146" i="10"/>
  <c r="AR145" i="10"/>
  <c r="AR144" i="10"/>
  <c r="AR143" i="10"/>
  <c r="AR142" i="10"/>
  <c r="AR141" i="10"/>
  <c r="AR140" i="10"/>
  <c r="AR139" i="10"/>
  <c r="AR138" i="10"/>
  <c r="AR137" i="10"/>
  <c r="AR136" i="10"/>
  <c r="AR135" i="10"/>
  <c r="AR134" i="10"/>
  <c r="AR133" i="10"/>
  <c r="AR132" i="10"/>
  <c r="AR131" i="10"/>
  <c r="AR130" i="10"/>
  <c r="AR129" i="10"/>
  <c r="AR128" i="10"/>
  <c r="AR127" i="10"/>
  <c r="AR126" i="10"/>
  <c r="AR125" i="10"/>
  <c r="AR124" i="10"/>
  <c r="AR123" i="10"/>
  <c r="AR122" i="10"/>
  <c r="AR121" i="10"/>
  <c r="AR120" i="10"/>
  <c r="AR119" i="10"/>
  <c r="AR118" i="10"/>
  <c r="AR117" i="10"/>
  <c r="AR116" i="10"/>
  <c r="AR115" i="10"/>
  <c r="AR114" i="10"/>
  <c r="AR113" i="10"/>
  <c r="AR112" i="10"/>
  <c r="AR111" i="10"/>
  <c r="AR110" i="10"/>
  <c r="AR109" i="10"/>
  <c r="AR108" i="10"/>
  <c r="AR107" i="10"/>
  <c r="AR106" i="10"/>
  <c r="AR105" i="10"/>
  <c r="AR104" i="10"/>
  <c r="AR103" i="10"/>
  <c r="AR102" i="10"/>
  <c r="AR101" i="10"/>
  <c r="AR100" i="10"/>
  <c r="AR99" i="10"/>
  <c r="AR98" i="10"/>
  <c r="AR97" i="10"/>
  <c r="AR96" i="10"/>
  <c r="AR95" i="10"/>
  <c r="AR94" i="10"/>
  <c r="AR93" i="10"/>
  <c r="AR92" i="10"/>
  <c r="AR91" i="10"/>
  <c r="AR90" i="10"/>
  <c r="AR89" i="10"/>
  <c r="AR88" i="10"/>
  <c r="AR87" i="10"/>
  <c r="AR86" i="10"/>
  <c r="AR85" i="10"/>
  <c r="AR84" i="10"/>
  <c r="AR83" i="10"/>
  <c r="AR82" i="10"/>
  <c r="AR81" i="10"/>
  <c r="AR80" i="10"/>
  <c r="AR79" i="10"/>
  <c r="AR78" i="10"/>
  <c r="AR77" i="10"/>
  <c r="AR76" i="10"/>
  <c r="AR75" i="10"/>
  <c r="AR74" i="10"/>
  <c r="AR73" i="10"/>
  <c r="AR72" i="10"/>
  <c r="AR71" i="10"/>
  <c r="AR70" i="10"/>
  <c r="AR69" i="10"/>
  <c r="AR68" i="10"/>
  <c r="AR67" i="10"/>
  <c r="AR66" i="10"/>
  <c r="AR65" i="10"/>
  <c r="AR64" i="10"/>
  <c r="AR63" i="10"/>
  <c r="AR62" i="10"/>
  <c r="AR61" i="10"/>
  <c r="AR60" i="10"/>
  <c r="AR59" i="10"/>
  <c r="AR58" i="10"/>
  <c r="AR57" i="10"/>
  <c r="AR56" i="10"/>
  <c r="AR55" i="10"/>
  <c r="AR54" i="10"/>
  <c r="AR53" i="10"/>
  <c r="AR52" i="10"/>
  <c r="AR51" i="10"/>
  <c r="AR50" i="10"/>
  <c r="AR49" i="10"/>
  <c r="AR48" i="10"/>
  <c r="AR47" i="10"/>
  <c r="AR46" i="10"/>
  <c r="AR45" i="10"/>
  <c r="AR44" i="10"/>
  <c r="AR43" i="10"/>
  <c r="AR42" i="10"/>
  <c r="AR41" i="10"/>
  <c r="AR40" i="10"/>
  <c r="AR39" i="10"/>
  <c r="AR38" i="10"/>
  <c r="AR37" i="10"/>
  <c r="AR36" i="10"/>
  <c r="AR35" i="10"/>
  <c r="AR34" i="10"/>
  <c r="AR33" i="10"/>
  <c r="AR32" i="10"/>
  <c r="AR31" i="10"/>
  <c r="AR30" i="10"/>
  <c r="AR29" i="10"/>
  <c r="AR28" i="10"/>
  <c r="AR27" i="10"/>
  <c r="AR26" i="10"/>
  <c r="AR25" i="10"/>
  <c r="AR24" i="10"/>
  <c r="AR23" i="10"/>
  <c r="AR22" i="10"/>
  <c r="AR21" i="10"/>
  <c r="AR20" i="10"/>
  <c r="AR19" i="10"/>
  <c r="AR18" i="10"/>
  <c r="AR17" i="10"/>
  <c r="AR16" i="10"/>
  <c r="AR15" i="10"/>
  <c r="AR14" i="10"/>
  <c r="AR13" i="10"/>
  <c r="AR12" i="10"/>
  <c r="AR11" i="10"/>
  <c r="AR10" i="10"/>
  <c r="AR9" i="10"/>
  <c r="AR8" i="10"/>
  <c r="AR7" i="10"/>
  <c r="AR6" i="10"/>
  <c r="AR5" i="10"/>
  <c r="AR4" i="10"/>
  <c r="AR3" i="10"/>
  <c r="AR2" i="10"/>
  <c r="AN301" i="10"/>
  <c r="AN300" i="10"/>
  <c r="AN299" i="10"/>
  <c r="AN298" i="10"/>
  <c r="AN297" i="10"/>
  <c r="AN296" i="10"/>
  <c r="AN295" i="10"/>
  <c r="AN294" i="10"/>
  <c r="AN293" i="10"/>
  <c r="AN292" i="10"/>
  <c r="AN291" i="10"/>
  <c r="AN290" i="10"/>
  <c r="AN289" i="10"/>
  <c r="AN288" i="10"/>
  <c r="AN287" i="10"/>
  <c r="AN286" i="10"/>
  <c r="AN285" i="10"/>
  <c r="AN284" i="10"/>
  <c r="AN283" i="10"/>
  <c r="AN282" i="10"/>
  <c r="AN281" i="10"/>
  <c r="AN280" i="10"/>
  <c r="AN279" i="10"/>
  <c r="AN278" i="10"/>
  <c r="AN277" i="10"/>
  <c r="AN276" i="10"/>
  <c r="AN275" i="10"/>
  <c r="AN274" i="10"/>
  <c r="AN273" i="10"/>
  <c r="AN272" i="10"/>
  <c r="AN271" i="10"/>
  <c r="AN270" i="10"/>
  <c r="AN269" i="10"/>
  <c r="AN268" i="10"/>
  <c r="AN267" i="10"/>
  <c r="AN266" i="10"/>
  <c r="AN265" i="10"/>
  <c r="AN264" i="10"/>
  <c r="AN263" i="10"/>
  <c r="AN262" i="10"/>
  <c r="AN261" i="10"/>
  <c r="AN260" i="10"/>
  <c r="AN259" i="10"/>
  <c r="AN258" i="10"/>
  <c r="AN257" i="10"/>
  <c r="AN256" i="10"/>
  <c r="AN255" i="10"/>
  <c r="AN254" i="10"/>
  <c r="AN253" i="10"/>
  <c r="AN252" i="10"/>
  <c r="AN251" i="10"/>
  <c r="AN250" i="10"/>
  <c r="AN249" i="10"/>
  <c r="AN248" i="10"/>
  <c r="AN247" i="10"/>
  <c r="AN246" i="10"/>
  <c r="AN245" i="10"/>
  <c r="AN244" i="10"/>
  <c r="AN243" i="10"/>
  <c r="AN242" i="10"/>
  <c r="AN241" i="10"/>
  <c r="AN240" i="10"/>
  <c r="AN239" i="10"/>
  <c r="AN238" i="10"/>
  <c r="AN237" i="10"/>
  <c r="AN236" i="10"/>
  <c r="AN235" i="10"/>
  <c r="AN234" i="10"/>
  <c r="AN233" i="10"/>
  <c r="AN232" i="10"/>
  <c r="AN231" i="10"/>
  <c r="AN230" i="10"/>
  <c r="AN229" i="10"/>
  <c r="AN228" i="10"/>
  <c r="AN227" i="10"/>
  <c r="AN226" i="10"/>
  <c r="AN225" i="10"/>
  <c r="AN224" i="10"/>
  <c r="AN223" i="10"/>
  <c r="AN222" i="10"/>
  <c r="AN221" i="10"/>
  <c r="AN220" i="10"/>
  <c r="AN219" i="10"/>
  <c r="AN218" i="10"/>
  <c r="AN217" i="10"/>
  <c r="AN216" i="10"/>
  <c r="AN215" i="10"/>
  <c r="AN214" i="10"/>
  <c r="AN213" i="10"/>
  <c r="AN212" i="10"/>
  <c r="AN211" i="10"/>
  <c r="AN210" i="10"/>
  <c r="AN209" i="10"/>
  <c r="AN208" i="10"/>
  <c r="AN207" i="10"/>
  <c r="AN206" i="10"/>
  <c r="AN205" i="10"/>
  <c r="AN204" i="10"/>
  <c r="AN203" i="10"/>
  <c r="AN202" i="10"/>
  <c r="AN201" i="10"/>
  <c r="AN200" i="10"/>
  <c r="AN199" i="10"/>
  <c r="AN198" i="10"/>
  <c r="AN197" i="10"/>
  <c r="AN196" i="10"/>
  <c r="AN195" i="10"/>
  <c r="AN194" i="10"/>
  <c r="AN193" i="10"/>
  <c r="AN192" i="10"/>
  <c r="AN191" i="10"/>
  <c r="AN190" i="10"/>
  <c r="AN189" i="10"/>
  <c r="AN188" i="10"/>
  <c r="AN187" i="10"/>
  <c r="AN186" i="10"/>
  <c r="AN185" i="10"/>
  <c r="AN184" i="10"/>
  <c r="AN183" i="10"/>
  <c r="AN182" i="10"/>
  <c r="AN181" i="10"/>
  <c r="AN180" i="10"/>
  <c r="AN179" i="10"/>
  <c r="AN178" i="10"/>
  <c r="AN177" i="10"/>
  <c r="AN176" i="10"/>
  <c r="AN175" i="10"/>
  <c r="AN174" i="10"/>
  <c r="AN173" i="10"/>
  <c r="AN172" i="10"/>
  <c r="AN171" i="10"/>
  <c r="AN170" i="10"/>
  <c r="AN169" i="10"/>
  <c r="AN168" i="10"/>
  <c r="AN167" i="10"/>
  <c r="AN166" i="10"/>
  <c r="AN165" i="10"/>
  <c r="AN164" i="10"/>
  <c r="AN163" i="10"/>
  <c r="AN162" i="10"/>
  <c r="AN161" i="10"/>
  <c r="AN160" i="10"/>
  <c r="AN159" i="10"/>
  <c r="AN158" i="10"/>
  <c r="AN157" i="10"/>
  <c r="AN156" i="10"/>
  <c r="AN155" i="10"/>
  <c r="AN154" i="10"/>
  <c r="AN153" i="10"/>
  <c r="AN152" i="10"/>
  <c r="AN151" i="10"/>
  <c r="AN150" i="10"/>
  <c r="AN149" i="10"/>
  <c r="AN148" i="10"/>
  <c r="AN147" i="10"/>
  <c r="AN146" i="10"/>
  <c r="AN145" i="10"/>
  <c r="AN144" i="10"/>
  <c r="AN143" i="10"/>
  <c r="AN142" i="10"/>
  <c r="AN141" i="10"/>
  <c r="AN140" i="10"/>
  <c r="AN139" i="10"/>
  <c r="AN138" i="10"/>
  <c r="AN137" i="10"/>
  <c r="AN136" i="10"/>
  <c r="AN135" i="10"/>
  <c r="AN134" i="10"/>
  <c r="AN133" i="10"/>
  <c r="AN132" i="10"/>
  <c r="AN131" i="10"/>
  <c r="AN130" i="10"/>
  <c r="AN129" i="10"/>
  <c r="AN128" i="10"/>
  <c r="AN127" i="10"/>
  <c r="AN126" i="10"/>
  <c r="AN125" i="10"/>
  <c r="AN124" i="10"/>
  <c r="AN123" i="10"/>
  <c r="AN122" i="10"/>
  <c r="AN121" i="10"/>
  <c r="AN120" i="10"/>
  <c r="AN119" i="10"/>
  <c r="AN118" i="10"/>
  <c r="AN117" i="10"/>
  <c r="AN116" i="10"/>
  <c r="AN115" i="10"/>
  <c r="AN114" i="10"/>
  <c r="AN113" i="10"/>
  <c r="AN112" i="10"/>
  <c r="AN111" i="10"/>
  <c r="AN110" i="10"/>
  <c r="AN109" i="10"/>
  <c r="AN108" i="10"/>
  <c r="AN107" i="10"/>
  <c r="AN106" i="10"/>
  <c r="AN105" i="10"/>
  <c r="AN104" i="10"/>
  <c r="AN103" i="10"/>
  <c r="AN102" i="10"/>
  <c r="AN101" i="10"/>
  <c r="AN100" i="10"/>
  <c r="AN99" i="10"/>
  <c r="AN98" i="10"/>
  <c r="AN97" i="10"/>
  <c r="AN96" i="10"/>
  <c r="AN95" i="10"/>
  <c r="AN94" i="10"/>
  <c r="AN93" i="10"/>
  <c r="AN92" i="10"/>
  <c r="AN91" i="10"/>
  <c r="AN90" i="10"/>
  <c r="AN89" i="10"/>
  <c r="AN88" i="10"/>
  <c r="AN87" i="10"/>
  <c r="AN86" i="10"/>
  <c r="AN85" i="10"/>
  <c r="AN84" i="10"/>
  <c r="AN83" i="10"/>
  <c r="AN82" i="10"/>
  <c r="AN81" i="10"/>
  <c r="AN80" i="10"/>
  <c r="AN79" i="10"/>
  <c r="AN78" i="10"/>
  <c r="AN77" i="10"/>
  <c r="AN76" i="10"/>
  <c r="AN75" i="10"/>
  <c r="AN74" i="10"/>
  <c r="AN73" i="10"/>
  <c r="AN72" i="10"/>
  <c r="AN71" i="10"/>
  <c r="AN70" i="10"/>
  <c r="AN69" i="10"/>
  <c r="AN68" i="10"/>
  <c r="AN67" i="10"/>
  <c r="AN66" i="10"/>
  <c r="AN65" i="10"/>
  <c r="AN64" i="10"/>
  <c r="AN63" i="10"/>
  <c r="AN62" i="10"/>
  <c r="AN61" i="10"/>
  <c r="AN60" i="10"/>
  <c r="AN59" i="10"/>
  <c r="AN58" i="10"/>
  <c r="AN57" i="10"/>
  <c r="AN56" i="10"/>
  <c r="AN55" i="10"/>
  <c r="AN54" i="10"/>
  <c r="AN53" i="10"/>
  <c r="AN52" i="10"/>
  <c r="AN51" i="10"/>
  <c r="AN50" i="10"/>
  <c r="AN49" i="10"/>
  <c r="AN48" i="10"/>
  <c r="AN47" i="10"/>
  <c r="AN46" i="10"/>
  <c r="AN45" i="10"/>
  <c r="AN44" i="10"/>
  <c r="AN43" i="10"/>
  <c r="AN42" i="10"/>
  <c r="AN41" i="10"/>
  <c r="AN40" i="10"/>
  <c r="AN39" i="10"/>
  <c r="AN38" i="10"/>
  <c r="AN37" i="10"/>
  <c r="AN36" i="10"/>
  <c r="AN35" i="10"/>
  <c r="AN34" i="10"/>
  <c r="AN33" i="10"/>
  <c r="AN32" i="10"/>
  <c r="AN31" i="10"/>
  <c r="AN30" i="10"/>
  <c r="AN29" i="10"/>
  <c r="AN28" i="10"/>
  <c r="AN27" i="10"/>
  <c r="AN26" i="10"/>
  <c r="AN25" i="10"/>
  <c r="AN24" i="10"/>
  <c r="AN23" i="10"/>
  <c r="AN22" i="10"/>
  <c r="AN21" i="10"/>
  <c r="AN20" i="10"/>
  <c r="AN19" i="10"/>
  <c r="AN18" i="10"/>
  <c r="AN17" i="10"/>
  <c r="AN16" i="10"/>
  <c r="AN15" i="10"/>
  <c r="AN14" i="10"/>
  <c r="AN13" i="10"/>
  <c r="AN12" i="10"/>
  <c r="AN11" i="10"/>
  <c r="AN10" i="10"/>
  <c r="AN9" i="10"/>
  <c r="AN8" i="10"/>
  <c r="AN7" i="10"/>
  <c r="AN6" i="10"/>
  <c r="AN5" i="10"/>
  <c r="AN4" i="10"/>
  <c r="AN3" i="10"/>
  <c r="AN2" i="10"/>
  <c r="AL301" i="10"/>
  <c r="AK301" i="10"/>
  <c r="AJ301" i="10"/>
  <c r="AI301" i="10"/>
  <c r="AH301" i="10"/>
  <c r="AG301" i="10"/>
  <c r="AF301" i="10"/>
  <c r="AE301" i="10"/>
  <c r="AD301" i="10"/>
  <c r="AC301" i="10"/>
  <c r="AB301" i="10"/>
  <c r="AA301" i="10"/>
  <c r="Z301" i="10"/>
  <c r="Y301" i="10"/>
  <c r="X301" i="10"/>
  <c r="W301" i="10"/>
  <c r="V301" i="10"/>
  <c r="AL300" i="10"/>
  <c r="AK300" i="10"/>
  <c r="AJ300" i="10"/>
  <c r="AI300" i="10"/>
  <c r="AH300" i="10"/>
  <c r="AG300" i="10"/>
  <c r="AF300" i="10"/>
  <c r="AE300" i="10"/>
  <c r="AD300" i="10"/>
  <c r="AC300" i="10"/>
  <c r="AB300" i="10"/>
  <c r="AA300" i="10"/>
  <c r="Z300" i="10"/>
  <c r="Y300" i="10"/>
  <c r="X300" i="10"/>
  <c r="W300" i="10"/>
  <c r="V300" i="10"/>
  <c r="AL299" i="10"/>
  <c r="AK299" i="10"/>
  <c r="AJ299" i="10"/>
  <c r="AI299" i="10"/>
  <c r="AH299" i="10"/>
  <c r="AG299" i="10"/>
  <c r="AF299" i="10"/>
  <c r="AE299" i="10"/>
  <c r="AD299" i="10"/>
  <c r="AC299" i="10"/>
  <c r="AB299" i="10"/>
  <c r="AA299" i="10"/>
  <c r="Z299" i="10"/>
  <c r="Y299" i="10"/>
  <c r="X299" i="10"/>
  <c r="W299" i="10"/>
  <c r="V299" i="10"/>
  <c r="AL298" i="10"/>
  <c r="AK298" i="10"/>
  <c r="AJ298" i="10"/>
  <c r="AI298" i="10"/>
  <c r="AH298" i="10"/>
  <c r="AG298" i="10"/>
  <c r="AF298" i="10"/>
  <c r="AE298" i="10"/>
  <c r="AD298" i="10"/>
  <c r="AC298" i="10"/>
  <c r="AB298" i="10"/>
  <c r="AA298" i="10"/>
  <c r="Z298" i="10"/>
  <c r="Y298" i="10"/>
  <c r="X298" i="10"/>
  <c r="W298" i="10"/>
  <c r="V298" i="10"/>
  <c r="AL297" i="10"/>
  <c r="AK297" i="10"/>
  <c r="AJ297" i="10"/>
  <c r="AI297" i="10"/>
  <c r="AH297" i="10"/>
  <c r="AG297" i="10"/>
  <c r="AF297" i="10"/>
  <c r="AE297" i="10"/>
  <c r="AD297" i="10"/>
  <c r="AC297" i="10"/>
  <c r="AB297" i="10"/>
  <c r="AA297" i="10"/>
  <c r="Z297" i="10"/>
  <c r="Y297" i="10"/>
  <c r="X297" i="10"/>
  <c r="W297" i="10"/>
  <c r="V297" i="10"/>
  <c r="AL296" i="10"/>
  <c r="AK296" i="10"/>
  <c r="AJ296" i="10"/>
  <c r="AI296" i="10"/>
  <c r="AH296" i="10"/>
  <c r="AG296" i="10"/>
  <c r="AF296" i="10"/>
  <c r="AE296" i="10"/>
  <c r="AD296" i="10"/>
  <c r="AC296" i="10"/>
  <c r="AB296" i="10"/>
  <c r="AA296" i="10"/>
  <c r="Z296" i="10"/>
  <c r="Y296" i="10"/>
  <c r="X296" i="10"/>
  <c r="W296" i="10"/>
  <c r="V296" i="10"/>
  <c r="AL295" i="10"/>
  <c r="AK295" i="10"/>
  <c r="AJ295" i="10"/>
  <c r="AI295" i="10"/>
  <c r="AH295" i="10"/>
  <c r="AG295" i="10"/>
  <c r="AF295" i="10"/>
  <c r="AE295" i="10"/>
  <c r="AD295" i="10"/>
  <c r="AC295" i="10"/>
  <c r="AB295" i="10"/>
  <c r="AA295" i="10"/>
  <c r="Z295" i="10"/>
  <c r="Y295" i="10"/>
  <c r="X295" i="10"/>
  <c r="W295" i="10"/>
  <c r="V295" i="10"/>
  <c r="AL294" i="10"/>
  <c r="AK294" i="10"/>
  <c r="AJ294" i="10"/>
  <c r="AI294" i="10"/>
  <c r="AH294" i="10"/>
  <c r="AG294" i="10"/>
  <c r="AF294" i="10"/>
  <c r="AE294" i="10"/>
  <c r="AD294" i="10"/>
  <c r="AC294" i="10"/>
  <c r="AB294" i="10"/>
  <c r="AA294" i="10"/>
  <c r="Z294" i="10"/>
  <c r="Y294" i="10"/>
  <c r="X294" i="10"/>
  <c r="W294" i="10"/>
  <c r="V294" i="10"/>
  <c r="AL293" i="10"/>
  <c r="AK293" i="10"/>
  <c r="AJ293" i="10"/>
  <c r="AI293" i="10"/>
  <c r="AH293" i="10"/>
  <c r="AG293" i="10"/>
  <c r="AF293" i="10"/>
  <c r="AE293" i="10"/>
  <c r="AD293" i="10"/>
  <c r="AC293" i="10"/>
  <c r="AB293" i="10"/>
  <c r="AA293" i="10"/>
  <c r="Z293" i="10"/>
  <c r="Y293" i="10"/>
  <c r="X293" i="10"/>
  <c r="W293" i="10"/>
  <c r="V293" i="10"/>
  <c r="AL292" i="10"/>
  <c r="AK292" i="10"/>
  <c r="AJ292" i="10"/>
  <c r="AI292" i="10"/>
  <c r="AH292" i="10"/>
  <c r="AG292" i="10"/>
  <c r="AF292" i="10"/>
  <c r="AE292" i="10"/>
  <c r="AD292" i="10"/>
  <c r="AC292" i="10"/>
  <c r="AB292" i="10"/>
  <c r="AA292" i="10"/>
  <c r="Z292" i="10"/>
  <c r="Y292" i="10"/>
  <c r="X292" i="10"/>
  <c r="W292" i="10"/>
  <c r="V292" i="10"/>
  <c r="AL291" i="10"/>
  <c r="AK291" i="10"/>
  <c r="AJ291" i="10"/>
  <c r="AI291" i="10"/>
  <c r="AH291" i="10"/>
  <c r="AG291" i="10"/>
  <c r="AF291" i="10"/>
  <c r="AE291" i="10"/>
  <c r="AD291" i="10"/>
  <c r="AC291" i="10"/>
  <c r="AB291" i="10"/>
  <c r="AA291" i="10"/>
  <c r="Z291" i="10"/>
  <c r="Y291" i="10"/>
  <c r="X291" i="10"/>
  <c r="W291" i="10"/>
  <c r="V291" i="10"/>
  <c r="AL290" i="10"/>
  <c r="AK290" i="10"/>
  <c r="AJ290" i="10"/>
  <c r="AI290" i="10"/>
  <c r="AH290" i="10"/>
  <c r="AG290" i="10"/>
  <c r="AF290" i="10"/>
  <c r="AE290" i="10"/>
  <c r="AD290" i="10"/>
  <c r="AC290" i="10"/>
  <c r="AB290" i="10"/>
  <c r="AA290" i="10"/>
  <c r="Z290" i="10"/>
  <c r="Y290" i="10"/>
  <c r="X290" i="10"/>
  <c r="W290" i="10"/>
  <c r="V290" i="10"/>
  <c r="AL289" i="10"/>
  <c r="AK289" i="10"/>
  <c r="AJ289" i="10"/>
  <c r="AI289" i="10"/>
  <c r="AH289" i="10"/>
  <c r="AG289" i="10"/>
  <c r="AF289" i="10"/>
  <c r="AE289" i="10"/>
  <c r="AD289" i="10"/>
  <c r="AC289" i="10"/>
  <c r="AB289" i="10"/>
  <c r="AA289" i="10"/>
  <c r="Z289" i="10"/>
  <c r="Y289" i="10"/>
  <c r="X289" i="10"/>
  <c r="W289" i="10"/>
  <c r="V289" i="10"/>
  <c r="AL288" i="10"/>
  <c r="AK288" i="10"/>
  <c r="AJ288" i="10"/>
  <c r="AI288" i="10"/>
  <c r="AH288" i="10"/>
  <c r="AG288" i="10"/>
  <c r="AF288" i="10"/>
  <c r="AE288" i="10"/>
  <c r="AD288" i="10"/>
  <c r="AC288" i="10"/>
  <c r="AB288" i="10"/>
  <c r="AA288" i="10"/>
  <c r="Z288" i="10"/>
  <c r="Y288" i="10"/>
  <c r="X288" i="10"/>
  <c r="W288" i="10"/>
  <c r="V288" i="10"/>
  <c r="AL287" i="10"/>
  <c r="AK287" i="10"/>
  <c r="AJ287" i="10"/>
  <c r="AI287" i="10"/>
  <c r="AH287" i="10"/>
  <c r="AG287" i="10"/>
  <c r="AF287" i="10"/>
  <c r="AE287" i="10"/>
  <c r="AD287" i="10"/>
  <c r="AC287" i="10"/>
  <c r="AB287" i="10"/>
  <c r="AA287" i="10"/>
  <c r="Z287" i="10"/>
  <c r="Y287" i="10"/>
  <c r="X287" i="10"/>
  <c r="W287" i="10"/>
  <c r="V287" i="10"/>
  <c r="AL286" i="10"/>
  <c r="AK286" i="10"/>
  <c r="AJ286" i="10"/>
  <c r="AI286" i="10"/>
  <c r="AH286" i="10"/>
  <c r="AG286" i="10"/>
  <c r="AF286" i="10"/>
  <c r="AE286" i="10"/>
  <c r="AD286" i="10"/>
  <c r="AC286" i="10"/>
  <c r="AB286" i="10"/>
  <c r="AA286" i="10"/>
  <c r="Z286" i="10"/>
  <c r="Y286" i="10"/>
  <c r="X286" i="10"/>
  <c r="W286" i="10"/>
  <c r="V286" i="10"/>
  <c r="AL285" i="10"/>
  <c r="AK285" i="10"/>
  <c r="AJ285" i="10"/>
  <c r="AI285" i="10"/>
  <c r="AH285" i="10"/>
  <c r="AG285" i="10"/>
  <c r="AF285" i="10"/>
  <c r="AE285" i="10"/>
  <c r="AD285" i="10"/>
  <c r="AC285" i="10"/>
  <c r="AB285" i="10"/>
  <c r="AA285" i="10"/>
  <c r="Z285" i="10"/>
  <c r="Y285" i="10"/>
  <c r="X285" i="10"/>
  <c r="W285" i="10"/>
  <c r="V285" i="10"/>
  <c r="AL284" i="10"/>
  <c r="AK284" i="10"/>
  <c r="AJ284" i="10"/>
  <c r="AI284" i="10"/>
  <c r="AH284" i="10"/>
  <c r="AG284" i="10"/>
  <c r="AF284" i="10"/>
  <c r="AE284" i="10"/>
  <c r="AD284" i="10"/>
  <c r="AC284" i="10"/>
  <c r="AB284" i="10"/>
  <c r="AA284" i="10"/>
  <c r="Z284" i="10"/>
  <c r="Y284" i="10"/>
  <c r="X284" i="10"/>
  <c r="W284" i="10"/>
  <c r="V284" i="10"/>
  <c r="AL283" i="10"/>
  <c r="AK283" i="10"/>
  <c r="AJ283" i="10"/>
  <c r="AI283" i="10"/>
  <c r="AH283" i="10"/>
  <c r="AG283" i="10"/>
  <c r="AF283" i="10"/>
  <c r="AE283" i="10"/>
  <c r="AD283" i="10"/>
  <c r="AC283" i="10"/>
  <c r="AB283" i="10"/>
  <c r="AA283" i="10"/>
  <c r="Z283" i="10"/>
  <c r="Y283" i="10"/>
  <c r="X283" i="10"/>
  <c r="W283" i="10"/>
  <c r="V283" i="10"/>
  <c r="AL282" i="10"/>
  <c r="AK282" i="10"/>
  <c r="AJ282" i="10"/>
  <c r="AI282" i="10"/>
  <c r="AH282" i="10"/>
  <c r="AG282" i="10"/>
  <c r="AF282" i="10"/>
  <c r="AE282" i="10"/>
  <c r="AD282" i="10"/>
  <c r="AC282" i="10"/>
  <c r="AB282" i="10"/>
  <c r="AA282" i="10"/>
  <c r="Z282" i="10"/>
  <c r="Y282" i="10"/>
  <c r="X282" i="10"/>
  <c r="W282" i="10"/>
  <c r="V282" i="10"/>
  <c r="AL281" i="10"/>
  <c r="AK281" i="10"/>
  <c r="AJ281" i="10"/>
  <c r="AI281" i="10"/>
  <c r="AH281" i="10"/>
  <c r="AG281" i="10"/>
  <c r="AF281" i="10"/>
  <c r="AE281" i="10"/>
  <c r="AD281" i="10"/>
  <c r="AC281" i="10"/>
  <c r="AB281" i="10"/>
  <c r="AA281" i="10"/>
  <c r="Z281" i="10"/>
  <c r="Y281" i="10"/>
  <c r="X281" i="10"/>
  <c r="W281" i="10"/>
  <c r="V281" i="10"/>
  <c r="AL280" i="10"/>
  <c r="AK280" i="10"/>
  <c r="AJ280" i="10"/>
  <c r="AI280" i="10"/>
  <c r="AH280" i="10"/>
  <c r="AG280" i="10"/>
  <c r="AF280" i="10"/>
  <c r="AE280" i="10"/>
  <c r="AD280" i="10"/>
  <c r="AC280" i="10"/>
  <c r="AB280" i="10"/>
  <c r="AA280" i="10"/>
  <c r="Z280" i="10"/>
  <c r="Y280" i="10"/>
  <c r="X280" i="10"/>
  <c r="W280" i="10"/>
  <c r="V280" i="10"/>
  <c r="AL279" i="10"/>
  <c r="AK279" i="10"/>
  <c r="AJ279" i="10"/>
  <c r="AI279" i="10"/>
  <c r="AH279" i="10"/>
  <c r="AG279" i="10"/>
  <c r="AF279" i="10"/>
  <c r="AE279" i="10"/>
  <c r="AD279" i="10"/>
  <c r="AC279" i="10"/>
  <c r="AB279" i="10"/>
  <c r="AA279" i="10"/>
  <c r="Z279" i="10"/>
  <c r="Y279" i="10"/>
  <c r="X279" i="10"/>
  <c r="W279" i="10"/>
  <c r="V279" i="10"/>
  <c r="AL278" i="10"/>
  <c r="AK278" i="10"/>
  <c r="AJ278" i="10"/>
  <c r="AI278" i="10"/>
  <c r="AH278" i="10"/>
  <c r="AG278" i="10"/>
  <c r="AF278" i="10"/>
  <c r="AE278" i="10"/>
  <c r="AD278" i="10"/>
  <c r="AC278" i="10"/>
  <c r="AB278" i="10"/>
  <c r="AA278" i="10"/>
  <c r="Z278" i="10"/>
  <c r="Y278" i="10"/>
  <c r="X278" i="10"/>
  <c r="W278" i="10"/>
  <c r="V278" i="10"/>
  <c r="AL277" i="10"/>
  <c r="AK277" i="10"/>
  <c r="AJ277" i="10"/>
  <c r="AI277" i="10"/>
  <c r="AH277" i="10"/>
  <c r="AG277" i="10"/>
  <c r="AF277" i="10"/>
  <c r="AE277" i="10"/>
  <c r="AD277" i="10"/>
  <c r="AC277" i="10"/>
  <c r="AB277" i="10"/>
  <c r="AA277" i="10"/>
  <c r="Z277" i="10"/>
  <c r="Y277" i="10"/>
  <c r="X277" i="10"/>
  <c r="W277" i="10"/>
  <c r="V277" i="10"/>
  <c r="AL276" i="10"/>
  <c r="AK276" i="10"/>
  <c r="AJ276" i="10"/>
  <c r="AI276" i="10"/>
  <c r="AH276" i="10"/>
  <c r="AG276" i="10"/>
  <c r="AF276" i="10"/>
  <c r="AE276" i="10"/>
  <c r="AD276" i="10"/>
  <c r="AC276" i="10"/>
  <c r="AB276" i="10"/>
  <c r="AA276" i="10"/>
  <c r="Z276" i="10"/>
  <c r="Y276" i="10"/>
  <c r="X276" i="10"/>
  <c r="W276" i="10"/>
  <c r="V276" i="10"/>
  <c r="AL275" i="10"/>
  <c r="AK275" i="10"/>
  <c r="AJ275" i="10"/>
  <c r="AI275" i="10"/>
  <c r="AH275" i="10"/>
  <c r="AG275" i="10"/>
  <c r="AF275" i="10"/>
  <c r="AE275" i="10"/>
  <c r="AD275" i="10"/>
  <c r="AC275" i="10"/>
  <c r="AB275" i="10"/>
  <c r="AA275" i="10"/>
  <c r="Z275" i="10"/>
  <c r="Y275" i="10"/>
  <c r="X275" i="10"/>
  <c r="W275" i="10"/>
  <c r="V275" i="10"/>
  <c r="AL274" i="10"/>
  <c r="AK274" i="10"/>
  <c r="AJ274" i="10"/>
  <c r="AI274" i="10"/>
  <c r="AH274" i="10"/>
  <c r="AG274" i="10"/>
  <c r="AF274" i="10"/>
  <c r="AE274" i="10"/>
  <c r="AD274" i="10"/>
  <c r="AC274" i="10"/>
  <c r="AB274" i="10"/>
  <c r="AA274" i="10"/>
  <c r="Z274" i="10"/>
  <c r="Y274" i="10"/>
  <c r="X274" i="10"/>
  <c r="W274" i="10"/>
  <c r="V274" i="10"/>
  <c r="AL273" i="10"/>
  <c r="AK273" i="10"/>
  <c r="AJ273" i="10"/>
  <c r="AI273" i="10"/>
  <c r="AH273" i="10"/>
  <c r="AG273" i="10"/>
  <c r="AF273" i="10"/>
  <c r="AE273" i="10"/>
  <c r="AD273" i="10"/>
  <c r="AC273" i="10"/>
  <c r="AB273" i="10"/>
  <c r="AA273" i="10"/>
  <c r="Z273" i="10"/>
  <c r="Y273" i="10"/>
  <c r="X273" i="10"/>
  <c r="W273" i="10"/>
  <c r="V273" i="10"/>
  <c r="AL272" i="10"/>
  <c r="AK272" i="10"/>
  <c r="AJ272" i="10"/>
  <c r="AI272" i="10"/>
  <c r="AH272" i="10"/>
  <c r="AG272" i="10"/>
  <c r="AF272" i="10"/>
  <c r="AE272" i="10"/>
  <c r="AD272" i="10"/>
  <c r="AC272" i="10"/>
  <c r="AB272" i="10"/>
  <c r="AA272" i="10"/>
  <c r="Z272" i="10"/>
  <c r="Y272" i="10"/>
  <c r="X272" i="10"/>
  <c r="W272" i="10"/>
  <c r="V272" i="10"/>
  <c r="AL271" i="10"/>
  <c r="AK271" i="10"/>
  <c r="AJ271" i="10"/>
  <c r="AI271" i="10"/>
  <c r="AH271" i="10"/>
  <c r="AG271" i="10"/>
  <c r="AF271" i="10"/>
  <c r="AE271" i="10"/>
  <c r="AD271" i="10"/>
  <c r="AC271" i="10"/>
  <c r="AB271" i="10"/>
  <c r="AA271" i="10"/>
  <c r="Z271" i="10"/>
  <c r="Y271" i="10"/>
  <c r="X271" i="10"/>
  <c r="W271" i="10"/>
  <c r="V271" i="10"/>
  <c r="AL270" i="10"/>
  <c r="AK270" i="10"/>
  <c r="AJ270" i="10"/>
  <c r="AI270" i="10"/>
  <c r="AH270" i="10"/>
  <c r="AG270" i="10"/>
  <c r="AF270" i="10"/>
  <c r="AE270" i="10"/>
  <c r="AD270" i="10"/>
  <c r="AC270" i="10"/>
  <c r="AB270" i="10"/>
  <c r="AA270" i="10"/>
  <c r="Z270" i="10"/>
  <c r="Y270" i="10"/>
  <c r="X270" i="10"/>
  <c r="W270" i="10"/>
  <c r="V270" i="10"/>
  <c r="AL269" i="10"/>
  <c r="AK269" i="10"/>
  <c r="AJ269" i="10"/>
  <c r="AI269" i="10"/>
  <c r="AH269" i="10"/>
  <c r="AG269" i="10"/>
  <c r="AF269" i="10"/>
  <c r="AE269" i="10"/>
  <c r="AD269" i="10"/>
  <c r="AC269" i="10"/>
  <c r="AB269" i="10"/>
  <c r="AA269" i="10"/>
  <c r="Z269" i="10"/>
  <c r="Y269" i="10"/>
  <c r="X269" i="10"/>
  <c r="W269" i="10"/>
  <c r="V269" i="10"/>
  <c r="AL268" i="10"/>
  <c r="AK268" i="10"/>
  <c r="AJ268" i="10"/>
  <c r="AI268" i="10"/>
  <c r="AH268" i="10"/>
  <c r="AG268" i="10"/>
  <c r="AF268" i="10"/>
  <c r="AE268" i="10"/>
  <c r="AD268" i="10"/>
  <c r="AC268" i="10"/>
  <c r="AB268" i="10"/>
  <c r="AA268" i="10"/>
  <c r="Z268" i="10"/>
  <c r="Y268" i="10"/>
  <c r="X268" i="10"/>
  <c r="W268" i="10"/>
  <c r="V268" i="10"/>
  <c r="AL267" i="10"/>
  <c r="AK267" i="10"/>
  <c r="AJ267" i="10"/>
  <c r="AI267" i="10"/>
  <c r="AH267" i="10"/>
  <c r="AG267" i="10"/>
  <c r="AF267" i="10"/>
  <c r="AE267" i="10"/>
  <c r="AD267" i="10"/>
  <c r="AC267" i="10"/>
  <c r="AB267" i="10"/>
  <c r="AA267" i="10"/>
  <c r="Z267" i="10"/>
  <c r="Y267" i="10"/>
  <c r="X267" i="10"/>
  <c r="W267" i="10"/>
  <c r="V267" i="10"/>
  <c r="AL266" i="10"/>
  <c r="AK266" i="10"/>
  <c r="AJ266" i="10"/>
  <c r="AI266" i="10"/>
  <c r="AH266" i="10"/>
  <c r="AG266" i="10"/>
  <c r="AF266" i="10"/>
  <c r="AE266" i="10"/>
  <c r="AD266" i="10"/>
  <c r="AC266" i="10"/>
  <c r="AB266" i="10"/>
  <c r="AA266" i="10"/>
  <c r="Z266" i="10"/>
  <c r="Y266" i="10"/>
  <c r="X266" i="10"/>
  <c r="W266" i="10"/>
  <c r="V266" i="10"/>
  <c r="AL265" i="10"/>
  <c r="AK265" i="10"/>
  <c r="AJ265" i="10"/>
  <c r="AI265" i="10"/>
  <c r="AH265" i="10"/>
  <c r="AG265" i="10"/>
  <c r="AF265" i="10"/>
  <c r="AE265" i="10"/>
  <c r="AD265" i="10"/>
  <c r="AC265" i="10"/>
  <c r="AB265" i="10"/>
  <c r="AA265" i="10"/>
  <c r="Z265" i="10"/>
  <c r="Y265" i="10"/>
  <c r="X265" i="10"/>
  <c r="W265" i="10"/>
  <c r="V265" i="10"/>
  <c r="AL264" i="10"/>
  <c r="AK264" i="10"/>
  <c r="AJ264" i="10"/>
  <c r="AI264" i="10"/>
  <c r="AH264" i="10"/>
  <c r="AG264" i="10"/>
  <c r="AF264" i="10"/>
  <c r="AE264" i="10"/>
  <c r="AD264" i="10"/>
  <c r="AC264" i="10"/>
  <c r="AB264" i="10"/>
  <c r="AA264" i="10"/>
  <c r="Z264" i="10"/>
  <c r="Y264" i="10"/>
  <c r="X264" i="10"/>
  <c r="W264" i="10"/>
  <c r="V264" i="10"/>
  <c r="AL263" i="10"/>
  <c r="AK263" i="10"/>
  <c r="AJ263" i="10"/>
  <c r="AI263" i="10"/>
  <c r="AH263" i="10"/>
  <c r="AG263" i="10"/>
  <c r="AF263" i="10"/>
  <c r="AE263" i="10"/>
  <c r="AD263" i="10"/>
  <c r="AC263" i="10"/>
  <c r="AB263" i="10"/>
  <c r="AA263" i="10"/>
  <c r="Z263" i="10"/>
  <c r="Y263" i="10"/>
  <c r="X263" i="10"/>
  <c r="W263" i="10"/>
  <c r="V263" i="10"/>
  <c r="AL262" i="10"/>
  <c r="AK262" i="10"/>
  <c r="AJ262" i="10"/>
  <c r="AI262" i="10"/>
  <c r="AH262" i="10"/>
  <c r="AG262" i="10"/>
  <c r="AF262" i="10"/>
  <c r="AE262" i="10"/>
  <c r="AD262" i="10"/>
  <c r="AC262" i="10"/>
  <c r="AB262" i="10"/>
  <c r="AA262" i="10"/>
  <c r="Z262" i="10"/>
  <c r="Y262" i="10"/>
  <c r="X262" i="10"/>
  <c r="W262" i="10"/>
  <c r="V262" i="10"/>
  <c r="AL261" i="10"/>
  <c r="AK261" i="10"/>
  <c r="AJ261" i="10"/>
  <c r="AI261" i="10"/>
  <c r="AH261" i="10"/>
  <c r="AG261" i="10"/>
  <c r="AF261" i="10"/>
  <c r="AE261" i="10"/>
  <c r="AD261" i="10"/>
  <c r="AC261" i="10"/>
  <c r="AB261" i="10"/>
  <c r="AA261" i="10"/>
  <c r="Z261" i="10"/>
  <c r="Y261" i="10"/>
  <c r="X261" i="10"/>
  <c r="W261" i="10"/>
  <c r="V261" i="10"/>
  <c r="AL260" i="10"/>
  <c r="AK260" i="10"/>
  <c r="AJ260" i="10"/>
  <c r="AI260" i="10"/>
  <c r="AH260" i="10"/>
  <c r="AG260" i="10"/>
  <c r="AF260" i="10"/>
  <c r="AE260" i="10"/>
  <c r="AD260" i="10"/>
  <c r="AC260" i="10"/>
  <c r="AB260" i="10"/>
  <c r="AA260" i="10"/>
  <c r="Z260" i="10"/>
  <c r="Y260" i="10"/>
  <c r="X260" i="10"/>
  <c r="W260" i="10"/>
  <c r="V260" i="10"/>
  <c r="AL259" i="10"/>
  <c r="AK259" i="10"/>
  <c r="AJ259" i="10"/>
  <c r="AI259" i="10"/>
  <c r="AH259" i="10"/>
  <c r="AG259" i="10"/>
  <c r="AF259" i="10"/>
  <c r="AE259" i="10"/>
  <c r="AD259" i="10"/>
  <c r="AC259" i="10"/>
  <c r="AB259" i="10"/>
  <c r="AA259" i="10"/>
  <c r="Z259" i="10"/>
  <c r="Y259" i="10"/>
  <c r="X259" i="10"/>
  <c r="W259" i="10"/>
  <c r="V259" i="10"/>
  <c r="AL258" i="10"/>
  <c r="AK258" i="10"/>
  <c r="AJ258" i="10"/>
  <c r="AI258" i="10"/>
  <c r="AH258" i="10"/>
  <c r="AG258" i="10"/>
  <c r="AF258" i="10"/>
  <c r="AE258" i="10"/>
  <c r="AD258" i="10"/>
  <c r="AC258" i="10"/>
  <c r="AB258" i="10"/>
  <c r="AA258" i="10"/>
  <c r="Z258" i="10"/>
  <c r="Y258" i="10"/>
  <c r="X258" i="10"/>
  <c r="W258" i="10"/>
  <c r="V258" i="10"/>
  <c r="AL257" i="10"/>
  <c r="AK257" i="10"/>
  <c r="AJ257" i="10"/>
  <c r="AI257" i="10"/>
  <c r="AH257" i="10"/>
  <c r="AG257" i="10"/>
  <c r="AF257" i="10"/>
  <c r="AE257" i="10"/>
  <c r="AD257" i="10"/>
  <c r="AC257" i="10"/>
  <c r="AB257" i="10"/>
  <c r="AA257" i="10"/>
  <c r="Z257" i="10"/>
  <c r="Y257" i="10"/>
  <c r="X257" i="10"/>
  <c r="W257" i="10"/>
  <c r="V257" i="10"/>
  <c r="AL256" i="10"/>
  <c r="AK256" i="10"/>
  <c r="AJ256" i="10"/>
  <c r="AI256" i="10"/>
  <c r="AH256" i="10"/>
  <c r="AG256" i="10"/>
  <c r="AF256" i="10"/>
  <c r="AE256" i="10"/>
  <c r="AD256" i="10"/>
  <c r="AC256" i="10"/>
  <c r="AB256" i="10"/>
  <c r="AA256" i="10"/>
  <c r="Z256" i="10"/>
  <c r="Y256" i="10"/>
  <c r="X256" i="10"/>
  <c r="W256" i="10"/>
  <c r="V256" i="10"/>
  <c r="AL255" i="10"/>
  <c r="AK255" i="10"/>
  <c r="AJ255" i="10"/>
  <c r="AI255" i="10"/>
  <c r="AH255" i="10"/>
  <c r="AG255" i="10"/>
  <c r="AF255" i="10"/>
  <c r="AE255" i="10"/>
  <c r="AD255" i="10"/>
  <c r="AC255" i="10"/>
  <c r="AB255" i="10"/>
  <c r="AA255" i="10"/>
  <c r="Z255" i="10"/>
  <c r="Y255" i="10"/>
  <c r="X255" i="10"/>
  <c r="W255" i="10"/>
  <c r="V255" i="10"/>
  <c r="AL254" i="10"/>
  <c r="AK254" i="10"/>
  <c r="AJ254" i="10"/>
  <c r="AI254" i="10"/>
  <c r="AH254" i="10"/>
  <c r="AG254" i="10"/>
  <c r="AF254" i="10"/>
  <c r="AE254" i="10"/>
  <c r="AD254" i="10"/>
  <c r="AC254" i="10"/>
  <c r="AB254" i="10"/>
  <c r="AA254" i="10"/>
  <c r="Z254" i="10"/>
  <c r="Y254" i="10"/>
  <c r="X254" i="10"/>
  <c r="W254" i="10"/>
  <c r="V254" i="10"/>
  <c r="AL253" i="10"/>
  <c r="AK253" i="10"/>
  <c r="AJ253" i="10"/>
  <c r="AI253" i="10"/>
  <c r="AH253" i="10"/>
  <c r="AG253" i="10"/>
  <c r="AF253" i="10"/>
  <c r="AE253" i="10"/>
  <c r="AD253" i="10"/>
  <c r="AC253" i="10"/>
  <c r="AB253" i="10"/>
  <c r="AA253" i="10"/>
  <c r="Z253" i="10"/>
  <c r="Y253" i="10"/>
  <c r="X253" i="10"/>
  <c r="W253" i="10"/>
  <c r="V253" i="10"/>
  <c r="AL252" i="10"/>
  <c r="AK252" i="10"/>
  <c r="AJ252" i="10"/>
  <c r="AI252" i="10"/>
  <c r="AH252" i="10"/>
  <c r="AG252" i="10"/>
  <c r="AF252" i="10"/>
  <c r="AE252" i="10"/>
  <c r="AD252" i="10"/>
  <c r="AC252" i="10"/>
  <c r="AB252" i="10"/>
  <c r="AA252" i="10"/>
  <c r="Z252" i="10"/>
  <c r="Y252" i="10"/>
  <c r="X252" i="10"/>
  <c r="W252" i="10"/>
  <c r="V252" i="10"/>
  <c r="AL251" i="10"/>
  <c r="AK251" i="10"/>
  <c r="AJ251" i="10"/>
  <c r="AI251" i="10"/>
  <c r="AH251" i="10"/>
  <c r="AG251" i="10"/>
  <c r="AF251" i="10"/>
  <c r="AE251" i="10"/>
  <c r="AD251" i="10"/>
  <c r="AC251" i="10"/>
  <c r="AB251" i="10"/>
  <c r="AA251" i="10"/>
  <c r="Z251" i="10"/>
  <c r="Y251" i="10"/>
  <c r="X251" i="10"/>
  <c r="W251" i="10"/>
  <c r="V251" i="10"/>
  <c r="AL250" i="10"/>
  <c r="AK250" i="10"/>
  <c r="AJ250" i="10"/>
  <c r="AI250" i="10"/>
  <c r="AH250" i="10"/>
  <c r="AG250" i="10"/>
  <c r="AF250" i="10"/>
  <c r="AE250" i="10"/>
  <c r="AD250" i="10"/>
  <c r="AC250" i="10"/>
  <c r="AB250" i="10"/>
  <c r="AA250" i="10"/>
  <c r="Z250" i="10"/>
  <c r="Y250" i="10"/>
  <c r="X250" i="10"/>
  <c r="W250" i="10"/>
  <c r="V250" i="10"/>
  <c r="AL249" i="10"/>
  <c r="AK249" i="10"/>
  <c r="AJ249" i="10"/>
  <c r="AI249" i="10"/>
  <c r="AH249" i="10"/>
  <c r="AG249" i="10"/>
  <c r="AF249" i="10"/>
  <c r="AE249" i="10"/>
  <c r="AD249" i="10"/>
  <c r="AC249" i="10"/>
  <c r="AB249" i="10"/>
  <c r="AA249" i="10"/>
  <c r="Z249" i="10"/>
  <c r="Y249" i="10"/>
  <c r="X249" i="10"/>
  <c r="W249" i="10"/>
  <c r="V249" i="10"/>
  <c r="AL248" i="10"/>
  <c r="AK248" i="10"/>
  <c r="AJ248" i="10"/>
  <c r="AI248" i="10"/>
  <c r="AH248" i="10"/>
  <c r="AG248" i="10"/>
  <c r="AF248" i="10"/>
  <c r="AE248" i="10"/>
  <c r="AD248" i="10"/>
  <c r="AC248" i="10"/>
  <c r="AB248" i="10"/>
  <c r="AA248" i="10"/>
  <c r="Z248" i="10"/>
  <c r="Y248" i="10"/>
  <c r="X248" i="10"/>
  <c r="W248" i="10"/>
  <c r="V248" i="10"/>
  <c r="AL247" i="10"/>
  <c r="AK247" i="10"/>
  <c r="AJ247" i="10"/>
  <c r="AI247" i="10"/>
  <c r="AH247" i="10"/>
  <c r="AG247" i="10"/>
  <c r="AF247" i="10"/>
  <c r="AE247" i="10"/>
  <c r="AD247" i="10"/>
  <c r="AC247" i="10"/>
  <c r="AB247" i="10"/>
  <c r="AA247" i="10"/>
  <c r="Z247" i="10"/>
  <c r="Y247" i="10"/>
  <c r="X247" i="10"/>
  <c r="W247" i="10"/>
  <c r="V247" i="10"/>
  <c r="AL246" i="10"/>
  <c r="AK246" i="10"/>
  <c r="AJ246" i="10"/>
  <c r="AI246" i="10"/>
  <c r="AH246" i="10"/>
  <c r="AG246" i="10"/>
  <c r="AF246" i="10"/>
  <c r="AE246" i="10"/>
  <c r="AD246" i="10"/>
  <c r="AC246" i="10"/>
  <c r="AB246" i="10"/>
  <c r="AA246" i="10"/>
  <c r="Z246" i="10"/>
  <c r="Y246" i="10"/>
  <c r="X246" i="10"/>
  <c r="W246" i="10"/>
  <c r="V246" i="10"/>
  <c r="AL245" i="10"/>
  <c r="AK245" i="10"/>
  <c r="AJ245" i="10"/>
  <c r="AI245" i="10"/>
  <c r="AH245" i="10"/>
  <c r="AG245" i="10"/>
  <c r="AF245" i="10"/>
  <c r="AE245" i="10"/>
  <c r="AD245" i="10"/>
  <c r="AC245" i="10"/>
  <c r="AB245" i="10"/>
  <c r="AA245" i="10"/>
  <c r="Z245" i="10"/>
  <c r="Y245" i="10"/>
  <c r="X245" i="10"/>
  <c r="W245" i="10"/>
  <c r="V245" i="10"/>
  <c r="AL244" i="10"/>
  <c r="AK244" i="10"/>
  <c r="AJ244" i="10"/>
  <c r="AI244" i="10"/>
  <c r="AH244" i="10"/>
  <c r="AG244" i="10"/>
  <c r="AF244" i="10"/>
  <c r="AE244" i="10"/>
  <c r="AD244" i="10"/>
  <c r="AC244" i="10"/>
  <c r="AB244" i="10"/>
  <c r="AA244" i="10"/>
  <c r="Z244" i="10"/>
  <c r="Y244" i="10"/>
  <c r="X244" i="10"/>
  <c r="W244" i="10"/>
  <c r="V244" i="10"/>
  <c r="AL243" i="10"/>
  <c r="AK243" i="10"/>
  <c r="AJ243" i="10"/>
  <c r="AI243" i="10"/>
  <c r="AH243" i="10"/>
  <c r="AG243" i="10"/>
  <c r="AF243" i="10"/>
  <c r="AE243" i="10"/>
  <c r="AD243" i="10"/>
  <c r="AC243" i="10"/>
  <c r="AB243" i="10"/>
  <c r="AA243" i="10"/>
  <c r="Z243" i="10"/>
  <c r="Y243" i="10"/>
  <c r="X243" i="10"/>
  <c r="W243" i="10"/>
  <c r="V243" i="10"/>
  <c r="AL242" i="10"/>
  <c r="AK242" i="10"/>
  <c r="AJ242" i="10"/>
  <c r="AI242" i="10"/>
  <c r="AH242" i="10"/>
  <c r="AG242" i="10"/>
  <c r="AF242" i="10"/>
  <c r="AE242" i="10"/>
  <c r="AD242" i="10"/>
  <c r="AC242" i="10"/>
  <c r="AB242" i="10"/>
  <c r="AA242" i="10"/>
  <c r="Z242" i="10"/>
  <c r="Y242" i="10"/>
  <c r="X242" i="10"/>
  <c r="W242" i="10"/>
  <c r="V242" i="10"/>
  <c r="AL241" i="10"/>
  <c r="AK241" i="10"/>
  <c r="AJ241" i="10"/>
  <c r="AI241" i="10"/>
  <c r="AH241" i="10"/>
  <c r="AG241" i="10"/>
  <c r="AF241" i="10"/>
  <c r="AE241" i="10"/>
  <c r="AD241" i="10"/>
  <c r="AC241" i="10"/>
  <c r="AB241" i="10"/>
  <c r="AA241" i="10"/>
  <c r="Z241" i="10"/>
  <c r="Y241" i="10"/>
  <c r="X241" i="10"/>
  <c r="W241" i="10"/>
  <c r="V241" i="10"/>
  <c r="AL240" i="10"/>
  <c r="AK240" i="10"/>
  <c r="AJ240" i="10"/>
  <c r="AI240" i="10"/>
  <c r="AH240" i="10"/>
  <c r="AG240" i="10"/>
  <c r="AF240" i="10"/>
  <c r="AE240" i="10"/>
  <c r="AD240" i="10"/>
  <c r="AC240" i="10"/>
  <c r="AB240" i="10"/>
  <c r="AA240" i="10"/>
  <c r="Z240" i="10"/>
  <c r="Y240" i="10"/>
  <c r="X240" i="10"/>
  <c r="W240" i="10"/>
  <c r="V240" i="10"/>
  <c r="AL239" i="10"/>
  <c r="AK239" i="10"/>
  <c r="AJ239" i="10"/>
  <c r="AI239" i="10"/>
  <c r="AH239" i="10"/>
  <c r="AG239" i="10"/>
  <c r="AF239" i="10"/>
  <c r="AE239" i="10"/>
  <c r="AD239" i="10"/>
  <c r="AC239" i="10"/>
  <c r="AB239" i="10"/>
  <c r="AA239" i="10"/>
  <c r="Z239" i="10"/>
  <c r="Y239" i="10"/>
  <c r="X239" i="10"/>
  <c r="W239" i="10"/>
  <c r="V239" i="10"/>
  <c r="AL238" i="10"/>
  <c r="AK238" i="10"/>
  <c r="AJ238" i="10"/>
  <c r="AI238" i="10"/>
  <c r="AH238" i="10"/>
  <c r="AG238" i="10"/>
  <c r="AF238" i="10"/>
  <c r="AE238" i="10"/>
  <c r="AD238" i="10"/>
  <c r="AC238" i="10"/>
  <c r="AB238" i="10"/>
  <c r="AA238" i="10"/>
  <c r="Z238" i="10"/>
  <c r="Y238" i="10"/>
  <c r="X238" i="10"/>
  <c r="W238" i="10"/>
  <c r="V238" i="10"/>
  <c r="AL237" i="10"/>
  <c r="AK237" i="10"/>
  <c r="AJ237" i="10"/>
  <c r="AI237" i="10"/>
  <c r="AH237" i="10"/>
  <c r="AG237" i="10"/>
  <c r="AF237" i="10"/>
  <c r="AE237" i="10"/>
  <c r="AD237" i="10"/>
  <c r="AC237" i="10"/>
  <c r="AB237" i="10"/>
  <c r="AA237" i="10"/>
  <c r="Z237" i="10"/>
  <c r="Y237" i="10"/>
  <c r="X237" i="10"/>
  <c r="W237" i="10"/>
  <c r="V237" i="10"/>
  <c r="AL236" i="10"/>
  <c r="AK236" i="10"/>
  <c r="AJ236" i="10"/>
  <c r="AI236" i="10"/>
  <c r="AH236" i="10"/>
  <c r="AG236" i="10"/>
  <c r="AF236" i="10"/>
  <c r="AE236" i="10"/>
  <c r="AD236" i="10"/>
  <c r="AC236" i="10"/>
  <c r="AB236" i="10"/>
  <c r="AA236" i="10"/>
  <c r="Z236" i="10"/>
  <c r="Y236" i="10"/>
  <c r="X236" i="10"/>
  <c r="W236" i="10"/>
  <c r="V236" i="10"/>
  <c r="AL235" i="10"/>
  <c r="AK235" i="10"/>
  <c r="AJ235" i="10"/>
  <c r="AI235" i="10"/>
  <c r="AH235" i="10"/>
  <c r="AG235" i="10"/>
  <c r="AF235" i="10"/>
  <c r="AE235" i="10"/>
  <c r="AD235" i="10"/>
  <c r="AC235" i="10"/>
  <c r="AB235" i="10"/>
  <c r="AA235" i="10"/>
  <c r="Z235" i="10"/>
  <c r="Y235" i="10"/>
  <c r="X235" i="10"/>
  <c r="W235" i="10"/>
  <c r="V235" i="10"/>
  <c r="AL234" i="10"/>
  <c r="AK234" i="10"/>
  <c r="AJ234" i="10"/>
  <c r="AI234" i="10"/>
  <c r="AH234" i="10"/>
  <c r="AG234" i="10"/>
  <c r="AF234" i="10"/>
  <c r="AE234" i="10"/>
  <c r="AD234" i="10"/>
  <c r="AC234" i="10"/>
  <c r="AB234" i="10"/>
  <c r="AA234" i="10"/>
  <c r="Z234" i="10"/>
  <c r="Y234" i="10"/>
  <c r="X234" i="10"/>
  <c r="W234" i="10"/>
  <c r="V234" i="10"/>
  <c r="AL233" i="10"/>
  <c r="AK233" i="10"/>
  <c r="AJ233" i="10"/>
  <c r="AI233" i="10"/>
  <c r="AH233" i="10"/>
  <c r="AG233" i="10"/>
  <c r="AF233" i="10"/>
  <c r="AE233" i="10"/>
  <c r="AD233" i="10"/>
  <c r="AC233" i="10"/>
  <c r="AB233" i="10"/>
  <c r="AA233" i="10"/>
  <c r="Z233" i="10"/>
  <c r="Y233" i="10"/>
  <c r="X233" i="10"/>
  <c r="W233" i="10"/>
  <c r="V233" i="10"/>
  <c r="AL232" i="10"/>
  <c r="AK232" i="10"/>
  <c r="AJ232" i="10"/>
  <c r="AI232" i="10"/>
  <c r="AH232" i="10"/>
  <c r="AG232" i="10"/>
  <c r="AF232" i="10"/>
  <c r="AE232" i="10"/>
  <c r="AD232" i="10"/>
  <c r="AC232" i="10"/>
  <c r="AB232" i="10"/>
  <c r="AA232" i="10"/>
  <c r="Z232" i="10"/>
  <c r="Y232" i="10"/>
  <c r="X232" i="10"/>
  <c r="W232" i="10"/>
  <c r="V232" i="10"/>
  <c r="AL231" i="10"/>
  <c r="AK231" i="10"/>
  <c r="AJ231" i="10"/>
  <c r="AI231" i="10"/>
  <c r="AH231" i="10"/>
  <c r="AG231" i="10"/>
  <c r="AF231" i="10"/>
  <c r="AE231" i="10"/>
  <c r="AD231" i="10"/>
  <c r="AC231" i="10"/>
  <c r="AB231" i="10"/>
  <c r="AA231" i="10"/>
  <c r="Z231" i="10"/>
  <c r="Y231" i="10"/>
  <c r="X231" i="10"/>
  <c r="W231" i="10"/>
  <c r="V231" i="10"/>
  <c r="AL230" i="10"/>
  <c r="AK230" i="10"/>
  <c r="AJ230" i="10"/>
  <c r="AI230" i="10"/>
  <c r="AH230" i="10"/>
  <c r="AG230" i="10"/>
  <c r="AF230" i="10"/>
  <c r="AE230" i="10"/>
  <c r="AD230" i="10"/>
  <c r="AC230" i="10"/>
  <c r="AB230" i="10"/>
  <c r="AA230" i="10"/>
  <c r="Z230" i="10"/>
  <c r="Y230" i="10"/>
  <c r="X230" i="10"/>
  <c r="W230" i="10"/>
  <c r="V230" i="10"/>
  <c r="AL229" i="10"/>
  <c r="AK229" i="10"/>
  <c r="AJ229" i="10"/>
  <c r="AI229" i="10"/>
  <c r="AH229" i="10"/>
  <c r="AG229" i="10"/>
  <c r="AF229" i="10"/>
  <c r="AE229" i="10"/>
  <c r="AD229" i="10"/>
  <c r="AC229" i="10"/>
  <c r="AB229" i="10"/>
  <c r="AA229" i="10"/>
  <c r="Z229" i="10"/>
  <c r="Y229" i="10"/>
  <c r="X229" i="10"/>
  <c r="W229" i="10"/>
  <c r="V229" i="10"/>
  <c r="AL228" i="10"/>
  <c r="AK228" i="10"/>
  <c r="AJ228" i="10"/>
  <c r="AI228" i="10"/>
  <c r="AH228" i="10"/>
  <c r="AG228" i="10"/>
  <c r="AF228" i="10"/>
  <c r="AE228" i="10"/>
  <c r="AD228" i="10"/>
  <c r="AC228" i="10"/>
  <c r="AB228" i="10"/>
  <c r="AA228" i="10"/>
  <c r="Z228" i="10"/>
  <c r="Y228" i="10"/>
  <c r="X228" i="10"/>
  <c r="W228" i="10"/>
  <c r="V228" i="10"/>
  <c r="AL227" i="10"/>
  <c r="AK227" i="10"/>
  <c r="AJ227" i="10"/>
  <c r="AI227" i="10"/>
  <c r="AH227" i="10"/>
  <c r="AG227" i="10"/>
  <c r="AF227" i="10"/>
  <c r="AE227" i="10"/>
  <c r="AD227" i="10"/>
  <c r="AC227" i="10"/>
  <c r="AB227" i="10"/>
  <c r="AA227" i="10"/>
  <c r="Z227" i="10"/>
  <c r="Y227" i="10"/>
  <c r="X227" i="10"/>
  <c r="W227" i="10"/>
  <c r="V227" i="10"/>
  <c r="AL226" i="10"/>
  <c r="AK226" i="10"/>
  <c r="AJ226" i="10"/>
  <c r="AI226" i="10"/>
  <c r="AH226" i="10"/>
  <c r="AG226" i="10"/>
  <c r="AF226" i="10"/>
  <c r="AE226" i="10"/>
  <c r="AD226" i="10"/>
  <c r="AC226" i="10"/>
  <c r="AB226" i="10"/>
  <c r="AA226" i="10"/>
  <c r="Z226" i="10"/>
  <c r="Y226" i="10"/>
  <c r="X226" i="10"/>
  <c r="W226" i="10"/>
  <c r="V226" i="10"/>
  <c r="AL225" i="10"/>
  <c r="AK225" i="10"/>
  <c r="AJ225" i="10"/>
  <c r="AI225" i="10"/>
  <c r="AH225" i="10"/>
  <c r="AG225" i="10"/>
  <c r="AF225" i="10"/>
  <c r="AE225" i="10"/>
  <c r="AD225" i="10"/>
  <c r="AC225" i="10"/>
  <c r="AB225" i="10"/>
  <c r="AA225" i="10"/>
  <c r="Z225" i="10"/>
  <c r="Y225" i="10"/>
  <c r="X225" i="10"/>
  <c r="W225" i="10"/>
  <c r="V225" i="10"/>
  <c r="AL224" i="10"/>
  <c r="AK224" i="10"/>
  <c r="AJ224" i="10"/>
  <c r="AI224" i="10"/>
  <c r="AH224" i="10"/>
  <c r="AG224" i="10"/>
  <c r="AF224" i="10"/>
  <c r="AE224" i="10"/>
  <c r="AD224" i="10"/>
  <c r="AC224" i="10"/>
  <c r="AB224" i="10"/>
  <c r="AA224" i="10"/>
  <c r="Z224" i="10"/>
  <c r="Y224" i="10"/>
  <c r="X224" i="10"/>
  <c r="W224" i="10"/>
  <c r="V224" i="10"/>
  <c r="AL223" i="10"/>
  <c r="AK223" i="10"/>
  <c r="AJ223" i="10"/>
  <c r="AI223" i="10"/>
  <c r="AH223" i="10"/>
  <c r="AG223" i="10"/>
  <c r="AF223" i="10"/>
  <c r="AE223" i="10"/>
  <c r="AD223" i="10"/>
  <c r="AC223" i="10"/>
  <c r="AB223" i="10"/>
  <c r="AA223" i="10"/>
  <c r="Z223" i="10"/>
  <c r="Y223" i="10"/>
  <c r="X223" i="10"/>
  <c r="W223" i="10"/>
  <c r="V223" i="10"/>
  <c r="AL222" i="10"/>
  <c r="AK222" i="10"/>
  <c r="AJ222" i="10"/>
  <c r="AI222" i="10"/>
  <c r="AH222" i="10"/>
  <c r="AG222" i="10"/>
  <c r="AF222" i="10"/>
  <c r="AE222" i="10"/>
  <c r="AD222" i="10"/>
  <c r="AC222" i="10"/>
  <c r="AB222" i="10"/>
  <c r="AA222" i="10"/>
  <c r="Z222" i="10"/>
  <c r="Y222" i="10"/>
  <c r="X222" i="10"/>
  <c r="W222" i="10"/>
  <c r="V222" i="10"/>
  <c r="AL221" i="10"/>
  <c r="AK221" i="10"/>
  <c r="AJ221" i="10"/>
  <c r="AI221" i="10"/>
  <c r="AH221" i="10"/>
  <c r="AG221" i="10"/>
  <c r="AF221" i="10"/>
  <c r="AE221" i="10"/>
  <c r="AD221" i="10"/>
  <c r="AC221" i="10"/>
  <c r="AB221" i="10"/>
  <c r="AA221" i="10"/>
  <c r="Z221" i="10"/>
  <c r="Y221" i="10"/>
  <c r="X221" i="10"/>
  <c r="W221" i="10"/>
  <c r="V221" i="10"/>
  <c r="AL220" i="10"/>
  <c r="AK220" i="10"/>
  <c r="AJ220" i="10"/>
  <c r="AI220" i="10"/>
  <c r="AH220" i="10"/>
  <c r="AG220" i="10"/>
  <c r="AF220" i="10"/>
  <c r="AE220" i="10"/>
  <c r="AD220" i="10"/>
  <c r="AC220" i="10"/>
  <c r="AB220" i="10"/>
  <c r="AA220" i="10"/>
  <c r="Z220" i="10"/>
  <c r="Y220" i="10"/>
  <c r="X220" i="10"/>
  <c r="W220" i="10"/>
  <c r="V220" i="10"/>
  <c r="AL219" i="10"/>
  <c r="AK219" i="10"/>
  <c r="AJ219" i="10"/>
  <c r="AI219" i="10"/>
  <c r="AH219" i="10"/>
  <c r="AG219" i="10"/>
  <c r="AF219" i="10"/>
  <c r="AE219" i="10"/>
  <c r="AD219" i="10"/>
  <c r="AC219" i="10"/>
  <c r="AB219" i="10"/>
  <c r="AA219" i="10"/>
  <c r="Z219" i="10"/>
  <c r="Y219" i="10"/>
  <c r="X219" i="10"/>
  <c r="W219" i="10"/>
  <c r="V219" i="10"/>
  <c r="AL218" i="10"/>
  <c r="AK218" i="10"/>
  <c r="AJ218" i="10"/>
  <c r="AI218" i="10"/>
  <c r="AH218" i="10"/>
  <c r="AG218" i="10"/>
  <c r="AF218" i="10"/>
  <c r="AE218" i="10"/>
  <c r="AD218" i="10"/>
  <c r="AC218" i="10"/>
  <c r="AB218" i="10"/>
  <c r="AA218" i="10"/>
  <c r="Z218" i="10"/>
  <c r="Y218" i="10"/>
  <c r="X218" i="10"/>
  <c r="W218" i="10"/>
  <c r="V218" i="10"/>
  <c r="AL217" i="10"/>
  <c r="AK217" i="10"/>
  <c r="AJ217" i="10"/>
  <c r="AI217" i="10"/>
  <c r="AH217" i="10"/>
  <c r="AG217" i="10"/>
  <c r="AF217" i="10"/>
  <c r="AE217" i="10"/>
  <c r="AD217" i="10"/>
  <c r="AC217" i="10"/>
  <c r="AB217" i="10"/>
  <c r="AA217" i="10"/>
  <c r="Z217" i="10"/>
  <c r="Y217" i="10"/>
  <c r="X217" i="10"/>
  <c r="W217" i="10"/>
  <c r="V217" i="10"/>
  <c r="AL216" i="10"/>
  <c r="AK216" i="10"/>
  <c r="AJ216" i="10"/>
  <c r="AI216" i="10"/>
  <c r="AH216" i="10"/>
  <c r="AG216" i="10"/>
  <c r="AF216" i="10"/>
  <c r="AE216" i="10"/>
  <c r="AD216" i="10"/>
  <c r="AC216" i="10"/>
  <c r="AB216" i="10"/>
  <c r="AA216" i="10"/>
  <c r="Z216" i="10"/>
  <c r="Y216" i="10"/>
  <c r="X216" i="10"/>
  <c r="W216" i="10"/>
  <c r="V216" i="10"/>
  <c r="AL215" i="10"/>
  <c r="AK215" i="10"/>
  <c r="AJ215" i="10"/>
  <c r="AI215" i="10"/>
  <c r="AH215" i="10"/>
  <c r="AG215" i="10"/>
  <c r="AF215" i="10"/>
  <c r="AE215" i="10"/>
  <c r="AD215" i="10"/>
  <c r="AC215" i="10"/>
  <c r="AB215" i="10"/>
  <c r="AA215" i="10"/>
  <c r="Z215" i="10"/>
  <c r="Y215" i="10"/>
  <c r="X215" i="10"/>
  <c r="W215" i="10"/>
  <c r="V215" i="10"/>
  <c r="AL214" i="10"/>
  <c r="AK214" i="10"/>
  <c r="AJ214" i="10"/>
  <c r="AI214" i="10"/>
  <c r="AH214" i="10"/>
  <c r="AG214" i="10"/>
  <c r="AF214" i="10"/>
  <c r="AE214" i="10"/>
  <c r="AD214" i="10"/>
  <c r="AC214" i="10"/>
  <c r="AB214" i="10"/>
  <c r="AA214" i="10"/>
  <c r="Z214" i="10"/>
  <c r="Y214" i="10"/>
  <c r="X214" i="10"/>
  <c r="W214" i="10"/>
  <c r="V214" i="10"/>
  <c r="AL213" i="10"/>
  <c r="AK213" i="10"/>
  <c r="AJ213" i="10"/>
  <c r="AI213" i="10"/>
  <c r="AH213" i="10"/>
  <c r="AG213" i="10"/>
  <c r="AF213" i="10"/>
  <c r="AE213" i="10"/>
  <c r="AD213" i="10"/>
  <c r="AC213" i="10"/>
  <c r="AB213" i="10"/>
  <c r="AA213" i="10"/>
  <c r="Z213" i="10"/>
  <c r="Y213" i="10"/>
  <c r="X213" i="10"/>
  <c r="W213" i="10"/>
  <c r="V213" i="10"/>
  <c r="AL212" i="10"/>
  <c r="AK212" i="10"/>
  <c r="AJ212" i="10"/>
  <c r="AI212" i="10"/>
  <c r="AH212" i="10"/>
  <c r="AG212" i="10"/>
  <c r="AF212" i="10"/>
  <c r="AE212" i="10"/>
  <c r="AD212" i="10"/>
  <c r="AC212" i="10"/>
  <c r="AB212" i="10"/>
  <c r="AA212" i="10"/>
  <c r="Z212" i="10"/>
  <c r="Y212" i="10"/>
  <c r="X212" i="10"/>
  <c r="W212" i="10"/>
  <c r="V212" i="10"/>
  <c r="AL211" i="10"/>
  <c r="AK211" i="10"/>
  <c r="AJ211" i="10"/>
  <c r="AI211" i="10"/>
  <c r="AH211" i="10"/>
  <c r="AG211" i="10"/>
  <c r="AF211" i="10"/>
  <c r="AE211" i="10"/>
  <c r="AD211" i="10"/>
  <c r="AC211" i="10"/>
  <c r="AB211" i="10"/>
  <c r="AA211" i="10"/>
  <c r="Z211" i="10"/>
  <c r="Y211" i="10"/>
  <c r="X211" i="10"/>
  <c r="W211" i="10"/>
  <c r="V211" i="10"/>
  <c r="AL210" i="10"/>
  <c r="AK210" i="10"/>
  <c r="AJ210" i="10"/>
  <c r="AI210" i="10"/>
  <c r="AH210" i="10"/>
  <c r="AG210" i="10"/>
  <c r="AF210" i="10"/>
  <c r="AE210" i="10"/>
  <c r="AD210" i="10"/>
  <c r="AC210" i="10"/>
  <c r="AB210" i="10"/>
  <c r="AA210" i="10"/>
  <c r="Z210" i="10"/>
  <c r="Y210" i="10"/>
  <c r="X210" i="10"/>
  <c r="W210" i="10"/>
  <c r="V210" i="10"/>
  <c r="AL209" i="10"/>
  <c r="AK209" i="10"/>
  <c r="AJ209" i="10"/>
  <c r="AI209" i="10"/>
  <c r="AH209" i="10"/>
  <c r="AG209" i="10"/>
  <c r="AF209" i="10"/>
  <c r="AE209" i="10"/>
  <c r="AD209" i="10"/>
  <c r="AC209" i="10"/>
  <c r="AB209" i="10"/>
  <c r="AA209" i="10"/>
  <c r="Z209" i="10"/>
  <c r="Y209" i="10"/>
  <c r="X209" i="10"/>
  <c r="W209" i="10"/>
  <c r="V209" i="10"/>
  <c r="AL208" i="10"/>
  <c r="AK208" i="10"/>
  <c r="AJ208" i="10"/>
  <c r="AI208" i="10"/>
  <c r="AH208" i="10"/>
  <c r="AG208" i="10"/>
  <c r="AF208" i="10"/>
  <c r="AE208" i="10"/>
  <c r="AD208" i="10"/>
  <c r="AC208" i="10"/>
  <c r="AB208" i="10"/>
  <c r="AA208" i="10"/>
  <c r="Z208" i="10"/>
  <c r="Y208" i="10"/>
  <c r="X208" i="10"/>
  <c r="W208" i="10"/>
  <c r="V208" i="10"/>
  <c r="AL207" i="10"/>
  <c r="AK207" i="10"/>
  <c r="AJ207" i="10"/>
  <c r="AI207" i="10"/>
  <c r="AH207" i="10"/>
  <c r="AG207" i="10"/>
  <c r="AF207" i="10"/>
  <c r="AE207" i="10"/>
  <c r="AD207" i="10"/>
  <c r="AC207" i="10"/>
  <c r="AB207" i="10"/>
  <c r="AA207" i="10"/>
  <c r="Z207" i="10"/>
  <c r="Y207" i="10"/>
  <c r="X207" i="10"/>
  <c r="W207" i="10"/>
  <c r="V207" i="10"/>
  <c r="AL206" i="10"/>
  <c r="AK206" i="10"/>
  <c r="AJ206" i="10"/>
  <c r="AI206" i="10"/>
  <c r="AH206" i="10"/>
  <c r="AG206" i="10"/>
  <c r="AF206" i="10"/>
  <c r="AE206" i="10"/>
  <c r="AD206" i="10"/>
  <c r="AC206" i="10"/>
  <c r="AB206" i="10"/>
  <c r="AA206" i="10"/>
  <c r="Z206" i="10"/>
  <c r="Y206" i="10"/>
  <c r="X206" i="10"/>
  <c r="W206" i="10"/>
  <c r="V206" i="10"/>
  <c r="AL205" i="10"/>
  <c r="AK205" i="10"/>
  <c r="AJ205" i="10"/>
  <c r="AI205" i="10"/>
  <c r="AH205" i="10"/>
  <c r="AG205" i="10"/>
  <c r="AF205" i="10"/>
  <c r="AE205" i="10"/>
  <c r="AD205" i="10"/>
  <c r="AC205" i="10"/>
  <c r="AB205" i="10"/>
  <c r="AA205" i="10"/>
  <c r="Z205" i="10"/>
  <c r="Y205" i="10"/>
  <c r="X205" i="10"/>
  <c r="W205" i="10"/>
  <c r="V205" i="10"/>
  <c r="AL204" i="10"/>
  <c r="AK204" i="10"/>
  <c r="AJ204" i="10"/>
  <c r="AI204" i="10"/>
  <c r="AH204" i="10"/>
  <c r="AG204" i="10"/>
  <c r="AF204" i="10"/>
  <c r="AE204" i="10"/>
  <c r="AD204" i="10"/>
  <c r="AC204" i="10"/>
  <c r="AB204" i="10"/>
  <c r="AA204" i="10"/>
  <c r="Z204" i="10"/>
  <c r="Y204" i="10"/>
  <c r="X204" i="10"/>
  <c r="W204" i="10"/>
  <c r="V204" i="10"/>
  <c r="AL203" i="10"/>
  <c r="AK203" i="10"/>
  <c r="AJ203" i="10"/>
  <c r="AI203" i="10"/>
  <c r="AH203" i="10"/>
  <c r="AG203" i="10"/>
  <c r="AF203" i="10"/>
  <c r="AE203" i="10"/>
  <c r="AD203" i="10"/>
  <c r="AC203" i="10"/>
  <c r="AB203" i="10"/>
  <c r="AA203" i="10"/>
  <c r="Z203" i="10"/>
  <c r="Y203" i="10"/>
  <c r="X203" i="10"/>
  <c r="W203" i="10"/>
  <c r="V203" i="10"/>
  <c r="AL202" i="10"/>
  <c r="AK202" i="10"/>
  <c r="AJ202" i="10"/>
  <c r="AI202" i="10"/>
  <c r="AH202" i="10"/>
  <c r="AG202" i="10"/>
  <c r="AF202" i="10"/>
  <c r="AE202" i="10"/>
  <c r="AD202" i="10"/>
  <c r="AC202" i="10"/>
  <c r="AB202" i="10"/>
  <c r="AA202" i="10"/>
  <c r="Z202" i="10"/>
  <c r="Y202" i="10"/>
  <c r="X202" i="10"/>
  <c r="W202" i="10"/>
  <c r="V202" i="10"/>
  <c r="AL201" i="10"/>
  <c r="AK201" i="10"/>
  <c r="AJ201" i="10"/>
  <c r="AI201" i="10"/>
  <c r="AH201" i="10"/>
  <c r="AG201" i="10"/>
  <c r="AF201" i="10"/>
  <c r="AE201" i="10"/>
  <c r="AD201" i="10"/>
  <c r="AC201" i="10"/>
  <c r="AB201" i="10"/>
  <c r="AA201" i="10"/>
  <c r="Z201" i="10"/>
  <c r="Y201" i="10"/>
  <c r="X201" i="10"/>
  <c r="W201" i="10"/>
  <c r="V201" i="10"/>
  <c r="AL200" i="10"/>
  <c r="AK200" i="10"/>
  <c r="AJ200" i="10"/>
  <c r="AI200" i="10"/>
  <c r="AH200" i="10"/>
  <c r="AG200" i="10"/>
  <c r="AF200" i="10"/>
  <c r="AE200" i="10"/>
  <c r="AD200" i="10"/>
  <c r="AC200" i="10"/>
  <c r="AB200" i="10"/>
  <c r="AA200" i="10"/>
  <c r="Z200" i="10"/>
  <c r="Y200" i="10"/>
  <c r="X200" i="10"/>
  <c r="W200" i="10"/>
  <c r="V200" i="10"/>
  <c r="AL199" i="10"/>
  <c r="AK199" i="10"/>
  <c r="AJ199" i="10"/>
  <c r="AI199" i="10"/>
  <c r="AH199" i="10"/>
  <c r="AG199" i="10"/>
  <c r="AF199" i="10"/>
  <c r="AE199" i="10"/>
  <c r="AD199" i="10"/>
  <c r="AC199" i="10"/>
  <c r="AB199" i="10"/>
  <c r="AA199" i="10"/>
  <c r="Z199" i="10"/>
  <c r="Y199" i="10"/>
  <c r="X199" i="10"/>
  <c r="W199" i="10"/>
  <c r="V199" i="10"/>
  <c r="AL198" i="10"/>
  <c r="AK198" i="10"/>
  <c r="AJ198" i="10"/>
  <c r="AI198" i="10"/>
  <c r="AH198" i="10"/>
  <c r="AG198" i="10"/>
  <c r="AF198" i="10"/>
  <c r="AE198" i="10"/>
  <c r="AD198" i="10"/>
  <c r="AC198" i="10"/>
  <c r="AB198" i="10"/>
  <c r="AA198" i="10"/>
  <c r="Z198" i="10"/>
  <c r="Y198" i="10"/>
  <c r="X198" i="10"/>
  <c r="W198" i="10"/>
  <c r="V198" i="10"/>
  <c r="AL197" i="10"/>
  <c r="AK197" i="10"/>
  <c r="AJ197" i="10"/>
  <c r="AI197" i="10"/>
  <c r="AH197" i="10"/>
  <c r="AG197" i="10"/>
  <c r="AF197" i="10"/>
  <c r="AE197" i="10"/>
  <c r="AD197" i="10"/>
  <c r="AC197" i="10"/>
  <c r="AB197" i="10"/>
  <c r="AA197" i="10"/>
  <c r="Z197" i="10"/>
  <c r="Y197" i="10"/>
  <c r="X197" i="10"/>
  <c r="W197" i="10"/>
  <c r="V197" i="10"/>
  <c r="AL196" i="10"/>
  <c r="AK196" i="10"/>
  <c r="AJ196" i="10"/>
  <c r="AI196" i="10"/>
  <c r="AH196" i="10"/>
  <c r="AG196" i="10"/>
  <c r="AF196" i="10"/>
  <c r="AE196" i="10"/>
  <c r="AD196" i="10"/>
  <c r="AC196" i="10"/>
  <c r="AB196" i="10"/>
  <c r="AA196" i="10"/>
  <c r="Z196" i="10"/>
  <c r="Y196" i="10"/>
  <c r="X196" i="10"/>
  <c r="W196" i="10"/>
  <c r="V196" i="10"/>
  <c r="AL195" i="10"/>
  <c r="AK195" i="10"/>
  <c r="AJ195" i="10"/>
  <c r="AI195" i="10"/>
  <c r="AH195" i="10"/>
  <c r="AG195" i="10"/>
  <c r="AF195" i="10"/>
  <c r="AE195" i="10"/>
  <c r="AD195" i="10"/>
  <c r="AC195" i="10"/>
  <c r="AB195" i="10"/>
  <c r="AA195" i="10"/>
  <c r="Z195" i="10"/>
  <c r="Y195" i="10"/>
  <c r="X195" i="10"/>
  <c r="W195" i="10"/>
  <c r="V195" i="10"/>
  <c r="AL194" i="10"/>
  <c r="AK194" i="10"/>
  <c r="AJ194" i="10"/>
  <c r="AI194" i="10"/>
  <c r="AH194" i="10"/>
  <c r="AG194" i="10"/>
  <c r="AF194" i="10"/>
  <c r="AE194" i="10"/>
  <c r="AD194" i="10"/>
  <c r="AC194" i="10"/>
  <c r="AB194" i="10"/>
  <c r="AA194" i="10"/>
  <c r="Z194" i="10"/>
  <c r="Y194" i="10"/>
  <c r="X194" i="10"/>
  <c r="W194" i="10"/>
  <c r="V194" i="10"/>
  <c r="AL193" i="10"/>
  <c r="AK193" i="10"/>
  <c r="AJ193" i="10"/>
  <c r="AI193" i="10"/>
  <c r="AH193" i="10"/>
  <c r="AG193" i="10"/>
  <c r="AF193" i="10"/>
  <c r="AE193" i="10"/>
  <c r="AD193" i="10"/>
  <c r="AC193" i="10"/>
  <c r="AB193" i="10"/>
  <c r="AA193" i="10"/>
  <c r="Z193" i="10"/>
  <c r="Y193" i="10"/>
  <c r="X193" i="10"/>
  <c r="W193" i="10"/>
  <c r="V193" i="10"/>
  <c r="AL192" i="10"/>
  <c r="AK192" i="10"/>
  <c r="AJ192" i="10"/>
  <c r="AI192" i="10"/>
  <c r="AH192" i="10"/>
  <c r="AG192" i="10"/>
  <c r="AF192" i="10"/>
  <c r="AE192" i="10"/>
  <c r="AD192" i="10"/>
  <c r="AC192" i="10"/>
  <c r="AB192" i="10"/>
  <c r="AA192" i="10"/>
  <c r="Z192" i="10"/>
  <c r="Y192" i="10"/>
  <c r="X192" i="10"/>
  <c r="W192" i="10"/>
  <c r="V192" i="10"/>
  <c r="AL191" i="10"/>
  <c r="AK191" i="10"/>
  <c r="AJ191" i="10"/>
  <c r="AI191" i="10"/>
  <c r="AH191" i="10"/>
  <c r="AG191" i="10"/>
  <c r="AF191" i="10"/>
  <c r="AE191" i="10"/>
  <c r="AD191" i="10"/>
  <c r="AC191" i="10"/>
  <c r="AB191" i="10"/>
  <c r="AA191" i="10"/>
  <c r="Z191" i="10"/>
  <c r="Y191" i="10"/>
  <c r="X191" i="10"/>
  <c r="W191" i="10"/>
  <c r="V191" i="10"/>
  <c r="AL190" i="10"/>
  <c r="AK190" i="10"/>
  <c r="AJ190" i="10"/>
  <c r="AI190" i="10"/>
  <c r="AH190" i="10"/>
  <c r="AG190" i="10"/>
  <c r="AF190" i="10"/>
  <c r="AE190" i="10"/>
  <c r="AD190" i="10"/>
  <c r="AC190" i="10"/>
  <c r="AB190" i="10"/>
  <c r="AA190" i="10"/>
  <c r="Z190" i="10"/>
  <c r="Y190" i="10"/>
  <c r="X190" i="10"/>
  <c r="W190" i="10"/>
  <c r="V190" i="10"/>
  <c r="AL189" i="10"/>
  <c r="AK189" i="10"/>
  <c r="AJ189" i="10"/>
  <c r="AI189" i="10"/>
  <c r="AH189" i="10"/>
  <c r="AG189" i="10"/>
  <c r="AF189" i="10"/>
  <c r="AE189" i="10"/>
  <c r="AD189" i="10"/>
  <c r="AC189" i="10"/>
  <c r="AB189" i="10"/>
  <c r="AA189" i="10"/>
  <c r="Z189" i="10"/>
  <c r="Y189" i="10"/>
  <c r="X189" i="10"/>
  <c r="W189" i="10"/>
  <c r="V189" i="10"/>
  <c r="AL188" i="10"/>
  <c r="AK188" i="10"/>
  <c r="AJ188" i="10"/>
  <c r="AI188" i="10"/>
  <c r="AH188" i="10"/>
  <c r="AG188" i="10"/>
  <c r="AF188" i="10"/>
  <c r="AE188" i="10"/>
  <c r="AD188" i="10"/>
  <c r="AC188" i="10"/>
  <c r="AB188" i="10"/>
  <c r="AA188" i="10"/>
  <c r="Z188" i="10"/>
  <c r="Y188" i="10"/>
  <c r="X188" i="10"/>
  <c r="W188" i="10"/>
  <c r="V188" i="10"/>
  <c r="AL187" i="10"/>
  <c r="AK187" i="10"/>
  <c r="AJ187" i="10"/>
  <c r="AI187" i="10"/>
  <c r="AH187" i="10"/>
  <c r="AG187" i="10"/>
  <c r="AF187" i="10"/>
  <c r="AE187" i="10"/>
  <c r="AD187" i="10"/>
  <c r="AC187" i="10"/>
  <c r="AB187" i="10"/>
  <c r="AA187" i="10"/>
  <c r="Z187" i="10"/>
  <c r="Y187" i="10"/>
  <c r="X187" i="10"/>
  <c r="W187" i="10"/>
  <c r="V187" i="10"/>
  <c r="AL186" i="10"/>
  <c r="AK186" i="10"/>
  <c r="AJ186" i="10"/>
  <c r="AI186" i="10"/>
  <c r="AH186" i="10"/>
  <c r="AG186" i="10"/>
  <c r="AF186" i="10"/>
  <c r="AE186" i="10"/>
  <c r="AD186" i="10"/>
  <c r="AC186" i="10"/>
  <c r="AB186" i="10"/>
  <c r="AA186" i="10"/>
  <c r="Z186" i="10"/>
  <c r="Y186" i="10"/>
  <c r="X186" i="10"/>
  <c r="W186" i="10"/>
  <c r="V186" i="10"/>
  <c r="AL185" i="10"/>
  <c r="AK185" i="10"/>
  <c r="AJ185" i="10"/>
  <c r="AI185" i="10"/>
  <c r="AH185" i="10"/>
  <c r="AG185" i="10"/>
  <c r="AF185" i="10"/>
  <c r="AE185" i="10"/>
  <c r="AD185" i="10"/>
  <c r="AC185" i="10"/>
  <c r="AB185" i="10"/>
  <c r="AA185" i="10"/>
  <c r="Z185" i="10"/>
  <c r="Y185" i="10"/>
  <c r="X185" i="10"/>
  <c r="W185" i="10"/>
  <c r="V185" i="10"/>
  <c r="AL184" i="10"/>
  <c r="AK184" i="10"/>
  <c r="AJ184" i="10"/>
  <c r="AI184" i="10"/>
  <c r="AH184" i="10"/>
  <c r="AG184" i="10"/>
  <c r="AF184" i="10"/>
  <c r="AE184" i="10"/>
  <c r="AD184" i="10"/>
  <c r="AC184" i="10"/>
  <c r="AB184" i="10"/>
  <c r="AA184" i="10"/>
  <c r="Z184" i="10"/>
  <c r="Y184" i="10"/>
  <c r="X184" i="10"/>
  <c r="W184" i="10"/>
  <c r="V184" i="10"/>
  <c r="AL183" i="10"/>
  <c r="AK183" i="10"/>
  <c r="AJ183" i="10"/>
  <c r="AI183" i="10"/>
  <c r="AH183" i="10"/>
  <c r="AG183" i="10"/>
  <c r="AF183" i="10"/>
  <c r="AE183" i="10"/>
  <c r="AD183" i="10"/>
  <c r="AC183" i="10"/>
  <c r="AB183" i="10"/>
  <c r="AA183" i="10"/>
  <c r="Z183" i="10"/>
  <c r="Y183" i="10"/>
  <c r="X183" i="10"/>
  <c r="W183" i="10"/>
  <c r="V183" i="10"/>
  <c r="AL182" i="10"/>
  <c r="AK182" i="10"/>
  <c r="AJ182" i="10"/>
  <c r="AI182" i="10"/>
  <c r="AH182" i="10"/>
  <c r="AG182" i="10"/>
  <c r="AF182" i="10"/>
  <c r="AE182" i="10"/>
  <c r="AD182" i="10"/>
  <c r="AC182" i="10"/>
  <c r="AB182" i="10"/>
  <c r="AA182" i="10"/>
  <c r="Z182" i="10"/>
  <c r="Y182" i="10"/>
  <c r="X182" i="10"/>
  <c r="W182" i="10"/>
  <c r="V182" i="10"/>
  <c r="AL181" i="10"/>
  <c r="AK181" i="10"/>
  <c r="AJ181" i="10"/>
  <c r="AI181" i="10"/>
  <c r="AH181" i="10"/>
  <c r="AG181" i="10"/>
  <c r="AF181" i="10"/>
  <c r="AE181" i="10"/>
  <c r="AD181" i="10"/>
  <c r="AC181" i="10"/>
  <c r="AB181" i="10"/>
  <c r="AA181" i="10"/>
  <c r="Z181" i="10"/>
  <c r="Y181" i="10"/>
  <c r="X181" i="10"/>
  <c r="W181" i="10"/>
  <c r="V181" i="10"/>
  <c r="AL180" i="10"/>
  <c r="AK180" i="10"/>
  <c r="AJ180" i="10"/>
  <c r="AI180" i="10"/>
  <c r="AH180" i="10"/>
  <c r="AG180" i="10"/>
  <c r="AF180" i="10"/>
  <c r="AE180" i="10"/>
  <c r="AD180" i="10"/>
  <c r="AC180" i="10"/>
  <c r="AB180" i="10"/>
  <c r="AA180" i="10"/>
  <c r="Z180" i="10"/>
  <c r="Y180" i="10"/>
  <c r="X180" i="10"/>
  <c r="W180" i="10"/>
  <c r="V180" i="10"/>
  <c r="AL179" i="10"/>
  <c r="AK179" i="10"/>
  <c r="AJ179" i="10"/>
  <c r="AI179" i="10"/>
  <c r="AH179" i="10"/>
  <c r="AG179" i="10"/>
  <c r="AF179" i="10"/>
  <c r="AE179" i="10"/>
  <c r="AD179" i="10"/>
  <c r="AC179" i="10"/>
  <c r="AB179" i="10"/>
  <c r="AA179" i="10"/>
  <c r="Z179" i="10"/>
  <c r="Y179" i="10"/>
  <c r="X179" i="10"/>
  <c r="W179" i="10"/>
  <c r="V179" i="10"/>
  <c r="AL178" i="10"/>
  <c r="AK178" i="10"/>
  <c r="AJ178" i="10"/>
  <c r="AI178" i="10"/>
  <c r="AH178" i="10"/>
  <c r="AG178" i="10"/>
  <c r="AF178" i="10"/>
  <c r="AE178" i="10"/>
  <c r="AD178" i="10"/>
  <c r="AC178" i="10"/>
  <c r="AB178" i="10"/>
  <c r="AA178" i="10"/>
  <c r="Z178" i="10"/>
  <c r="Y178" i="10"/>
  <c r="X178" i="10"/>
  <c r="W178" i="10"/>
  <c r="V178" i="10"/>
  <c r="AL177" i="10"/>
  <c r="AK177" i="10"/>
  <c r="AJ177" i="10"/>
  <c r="AI177" i="10"/>
  <c r="AH177" i="10"/>
  <c r="AG177" i="10"/>
  <c r="AF177" i="10"/>
  <c r="AE177" i="10"/>
  <c r="AD177" i="10"/>
  <c r="AC177" i="10"/>
  <c r="AB177" i="10"/>
  <c r="AA177" i="10"/>
  <c r="Z177" i="10"/>
  <c r="Y177" i="10"/>
  <c r="X177" i="10"/>
  <c r="W177" i="10"/>
  <c r="V177" i="10"/>
  <c r="AL176" i="10"/>
  <c r="AK176" i="10"/>
  <c r="AJ176" i="10"/>
  <c r="AI176" i="10"/>
  <c r="AH176" i="10"/>
  <c r="AG176" i="10"/>
  <c r="AF176" i="10"/>
  <c r="AE176" i="10"/>
  <c r="AD176" i="10"/>
  <c r="AC176" i="10"/>
  <c r="AB176" i="10"/>
  <c r="AA176" i="10"/>
  <c r="Z176" i="10"/>
  <c r="Y176" i="10"/>
  <c r="X176" i="10"/>
  <c r="W176" i="10"/>
  <c r="V176" i="10"/>
  <c r="AL175" i="10"/>
  <c r="AK175" i="10"/>
  <c r="AJ175" i="10"/>
  <c r="AI175" i="10"/>
  <c r="AH175" i="10"/>
  <c r="AG175" i="10"/>
  <c r="AF175" i="10"/>
  <c r="AE175" i="10"/>
  <c r="AD175" i="10"/>
  <c r="AC175" i="10"/>
  <c r="AB175" i="10"/>
  <c r="AA175" i="10"/>
  <c r="Z175" i="10"/>
  <c r="Y175" i="10"/>
  <c r="X175" i="10"/>
  <c r="W175" i="10"/>
  <c r="V175" i="10"/>
  <c r="AL174" i="10"/>
  <c r="AK174" i="10"/>
  <c r="AJ174" i="10"/>
  <c r="AI174" i="10"/>
  <c r="AH174" i="10"/>
  <c r="AG174" i="10"/>
  <c r="AF174" i="10"/>
  <c r="AE174" i="10"/>
  <c r="AD174" i="10"/>
  <c r="AC174" i="10"/>
  <c r="AB174" i="10"/>
  <c r="AA174" i="10"/>
  <c r="Z174" i="10"/>
  <c r="Y174" i="10"/>
  <c r="X174" i="10"/>
  <c r="W174" i="10"/>
  <c r="V174" i="10"/>
  <c r="AL173" i="10"/>
  <c r="AK173" i="10"/>
  <c r="AJ173" i="10"/>
  <c r="AI173" i="10"/>
  <c r="AH173" i="10"/>
  <c r="AG173" i="10"/>
  <c r="AF173" i="10"/>
  <c r="AE173" i="10"/>
  <c r="AD173" i="10"/>
  <c r="AC173" i="10"/>
  <c r="AB173" i="10"/>
  <c r="AA173" i="10"/>
  <c r="Z173" i="10"/>
  <c r="Y173" i="10"/>
  <c r="X173" i="10"/>
  <c r="W173" i="10"/>
  <c r="V173" i="10"/>
  <c r="AL172" i="10"/>
  <c r="AK172" i="10"/>
  <c r="AJ172" i="10"/>
  <c r="AI172" i="10"/>
  <c r="AH172" i="10"/>
  <c r="AG172" i="10"/>
  <c r="AF172" i="10"/>
  <c r="AE172" i="10"/>
  <c r="AD172" i="10"/>
  <c r="AC172" i="10"/>
  <c r="AB172" i="10"/>
  <c r="AA172" i="10"/>
  <c r="Z172" i="10"/>
  <c r="Y172" i="10"/>
  <c r="X172" i="10"/>
  <c r="W172" i="10"/>
  <c r="V172" i="10"/>
  <c r="AL171" i="10"/>
  <c r="AK171" i="10"/>
  <c r="AJ171" i="10"/>
  <c r="AI171" i="10"/>
  <c r="AH171" i="10"/>
  <c r="AG171" i="10"/>
  <c r="AF171" i="10"/>
  <c r="AE171" i="10"/>
  <c r="AD171" i="10"/>
  <c r="AC171" i="10"/>
  <c r="AB171" i="10"/>
  <c r="AA171" i="10"/>
  <c r="Z171" i="10"/>
  <c r="Y171" i="10"/>
  <c r="X171" i="10"/>
  <c r="W171" i="10"/>
  <c r="V171" i="10"/>
  <c r="AL170" i="10"/>
  <c r="AK170" i="10"/>
  <c r="AJ170" i="10"/>
  <c r="AI170" i="10"/>
  <c r="AH170" i="10"/>
  <c r="AG170" i="10"/>
  <c r="AF170" i="10"/>
  <c r="AE170" i="10"/>
  <c r="AD170" i="10"/>
  <c r="AC170" i="10"/>
  <c r="AB170" i="10"/>
  <c r="AA170" i="10"/>
  <c r="Z170" i="10"/>
  <c r="Y170" i="10"/>
  <c r="X170" i="10"/>
  <c r="W170" i="10"/>
  <c r="V170" i="10"/>
  <c r="AL169" i="10"/>
  <c r="AK169" i="10"/>
  <c r="AJ169" i="10"/>
  <c r="AI169" i="10"/>
  <c r="AH169" i="10"/>
  <c r="AG169" i="10"/>
  <c r="AF169" i="10"/>
  <c r="AE169" i="10"/>
  <c r="AD169" i="10"/>
  <c r="AC169" i="10"/>
  <c r="AB169" i="10"/>
  <c r="AA169" i="10"/>
  <c r="Z169" i="10"/>
  <c r="Y169" i="10"/>
  <c r="X169" i="10"/>
  <c r="W169" i="10"/>
  <c r="V169" i="10"/>
  <c r="AL168" i="10"/>
  <c r="AK168" i="10"/>
  <c r="AJ168" i="10"/>
  <c r="AI168" i="10"/>
  <c r="AH168" i="10"/>
  <c r="AG168" i="10"/>
  <c r="AF168" i="10"/>
  <c r="AE168" i="10"/>
  <c r="AD168" i="10"/>
  <c r="AC168" i="10"/>
  <c r="AB168" i="10"/>
  <c r="AA168" i="10"/>
  <c r="Z168" i="10"/>
  <c r="Y168" i="10"/>
  <c r="X168" i="10"/>
  <c r="W168" i="10"/>
  <c r="V168" i="10"/>
  <c r="AL167" i="10"/>
  <c r="AK167" i="10"/>
  <c r="AJ167" i="10"/>
  <c r="AI167" i="10"/>
  <c r="AH167" i="10"/>
  <c r="AG167" i="10"/>
  <c r="AF167" i="10"/>
  <c r="AE167" i="10"/>
  <c r="AD167" i="10"/>
  <c r="AC167" i="10"/>
  <c r="AB167" i="10"/>
  <c r="AA167" i="10"/>
  <c r="Z167" i="10"/>
  <c r="Y167" i="10"/>
  <c r="X167" i="10"/>
  <c r="W167" i="10"/>
  <c r="V167" i="10"/>
  <c r="AL166" i="10"/>
  <c r="AK166" i="10"/>
  <c r="AJ166" i="10"/>
  <c r="AI166" i="10"/>
  <c r="AH166" i="10"/>
  <c r="AG166" i="10"/>
  <c r="AF166" i="10"/>
  <c r="AE166" i="10"/>
  <c r="AD166" i="10"/>
  <c r="AC166" i="10"/>
  <c r="AB166" i="10"/>
  <c r="AA166" i="10"/>
  <c r="Z166" i="10"/>
  <c r="Y166" i="10"/>
  <c r="X166" i="10"/>
  <c r="W166" i="10"/>
  <c r="V166" i="10"/>
  <c r="AL165" i="10"/>
  <c r="AK165" i="10"/>
  <c r="AJ165" i="10"/>
  <c r="AI165" i="10"/>
  <c r="AH165" i="10"/>
  <c r="AG165" i="10"/>
  <c r="AF165" i="10"/>
  <c r="AE165" i="10"/>
  <c r="AD165" i="10"/>
  <c r="AC165" i="10"/>
  <c r="AB165" i="10"/>
  <c r="AA165" i="10"/>
  <c r="Z165" i="10"/>
  <c r="Y165" i="10"/>
  <c r="X165" i="10"/>
  <c r="W165" i="10"/>
  <c r="V165" i="10"/>
  <c r="AL164" i="10"/>
  <c r="AK164" i="10"/>
  <c r="AJ164" i="10"/>
  <c r="AI164" i="10"/>
  <c r="AH164" i="10"/>
  <c r="AG164" i="10"/>
  <c r="AF164" i="10"/>
  <c r="AE164" i="10"/>
  <c r="AD164" i="10"/>
  <c r="AC164" i="10"/>
  <c r="AB164" i="10"/>
  <c r="AA164" i="10"/>
  <c r="Z164" i="10"/>
  <c r="Y164" i="10"/>
  <c r="X164" i="10"/>
  <c r="W164" i="10"/>
  <c r="V164" i="10"/>
  <c r="AL163" i="10"/>
  <c r="AK163" i="10"/>
  <c r="AJ163" i="10"/>
  <c r="AI163" i="10"/>
  <c r="AH163" i="10"/>
  <c r="AG163" i="10"/>
  <c r="AF163" i="10"/>
  <c r="AE163" i="10"/>
  <c r="AD163" i="10"/>
  <c r="AC163" i="10"/>
  <c r="AB163" i="10"/>
  <c r="AA163" i="10"/>
  <c r="Z163" i="10"/>
  <c r="Y163" i="10"/>
  <c r="X163" i="10"/>
  <c r="W163" i="10"/>
  <c r="V163" i="10"/>
  <c r="AL162" i="10"/>
  <c r="AK162" i="10"/>
  <c r="AJ162" i="10"/>
  <c r="AI162" i="10"/>
  <c r="AH162" i="10"/>
  <c r="AG162" i="10"/>
  <c r="AF162" i="10"/>
  <c r="AE162" i="10"/>
  <c r="AD162" i="10"/>
  <c r="AC162" i="10"/>
  <c r="AB162" i="10"/>
  <c r="AA162" i="10"/>
  <c r="Z162" i="10"/>
  <c r="Y162" i="10"/>
  <c r="X162" i="10"/>
  <c r="W162" i="10"/>
  <c r="V162" i="10"/>
  <c r="AL161" i="10"/>
  <c r="AK161" i="10"/>
  <c r="AJ161" i="10"/>
  <c r="AI161" i="10"/>
  <c r="AH161" i="10"/>
  <c r="AG161" i="10"/>
  <c r="AF161" i="10"/>
  <c r="AE161" i="10"/>
  <c r="AD161" i="10"/>
  <c r="AC161" i="10"/>
  <c r="AB161" i="10"/>
  <c r="AA161" i="10"/>
  <c r="Z161" i="10"/>
  <c r="Y161" i="10"/>
  <c r="X161" i="10"/>
  <c r="W161" i="10"/>
  <c r="V161" i="10"/>
  <c r="AL160" i="10"/>
  <c r="AK160" i="10"/>
  <c r="AJ160" i="10"/>
  <c r="AI160" i="10"/>
  <c r="AH160" i="10"/>
  <c r="AG160" i="10"/>
  <c r="AF160" i="10"/>
  <c r="AE160" i="10"/>
  <c r="AD160" i="10"/>
  <c r="AC160" i="10"/>
  <c r="AB160" i="10"/>
  <c r="AA160" i="10"/>
  <c r="Z160" i="10"/>
  <c r="Y160" i="10"/>
  <c r="X160" i="10"/>
  <c r="W160" i="10"/>
  <c r="V160" i="10"/>
  <c r="AL159" i="10"/>
  <c r="AK159" i="10"/>
  <c r="AJ159" i="10"/>
  <c r="AI159" i="10"/>
  <c r="AH159" i="10"/>
  <c r="AG159" i="10"/>
  <c r="AF159" i="10"/>
  <c r="AE159" i="10"/>
  <c r="AD159" i="10"/>
  <c r="AC159" i="10"/>
  <c r="AB159" i="10"/>
  <c r="AA159" i="10"/>
  <c r="Z159" i="10"/>
  <c r="Y159" i="10"/>
  <c r="X159" i="10"/>
  <c r="W159" i="10"/>
  <c r="V159" i="10"/>
  <c r="AL158" i="10"/>
  <c r="AK158" i="10"/>
  <c r="AJ158" i="10"/>
  <c r="AI158" i="10"/>
  <c r="AH158" i="10"/>
  <c r="AG158" i="10"/>
  <c r="AF158" i="10"/>
  <c r="AE158" i="10"/>
  <c r="AD158" i="10"/>
  <c r="AC158" i="10"/>
  <c r="AB158" i="10"/>
  <c r="AA158" i="10"/>
  <c r="Z158" i="10"/>
  <c r="Y158" i="10"/>
  <c r="X158" i="10"/>
  <c r="W158" i="10"/>
  <c r="V158" i="10"/>
  <c r="AL157" i="10"/>
  <c r="AK157" i="10"/>
  <c r="AJ157" i="10"/>
  <c r="AI157" i="10"/>
  <c r="AH157" i="10"/>
  <c r="AG157" i="10"/>
  <c r="AF157" i="10"/>
  <c r="AE157" i="10"/>
  <c r="AD157" i="10"/>
  <c r="AC157" i="10"/>
  <c r="AB157" i="10"/>
  <c r="AA157" i="10"/>
  <c r="Z157" i="10"/>
  <c r="Y157" i="10"/>
  <c r="X157" i="10"/>
  <c r="W157" i="10"/>
  <c r="V157" i="10"/>
  <c r="AL156" i="10"/>
  <c r="AK156" i="10"/>
  <c r="AJ156" i="10"/>
  <c r="AI156" i="10"/>
  <c r="AH156" i="10"/>
  <c r="AG156" i="10"/>
  <c r="AF156" i="10"/>
  <c r="AE156" i="10"/>
  <c r="AD156" i="10"/>
  <c r="AC156" i="10"/>
  <c r="AB156" i="10"/>
  <c r="AA156" i="10"/>
  <c r="Z156" i="10"/>
  <c r="Y156" i="10"/>
  <c r="X156" i="10"/>
  <c r="W156" i="10"/>
  <c r="V156" i="10"/>
  <c r="AL155" i="10"/>
  <c r="AK155" i="10"/>
  <c r="AJ155" i="10"/>
  <c r="AI155" i="10"/>
  <c r="AH155" i="10"/>
  <c r="AG155" i="10"/>
  <c r="AF155" i="10"/>
  <c r="AE155" i="10"/>
  <c r="AD155" i="10"/>
  <c r="AC155" i="10"/>
  <c r="AB155" i="10"/>
  <c r="AA155" i="10"/>
  <c r="Z155" i="10"/>
  <c r="Y155" i="10"/>
  <c r="X155" i="10"/>
  <c r="W155" i="10"/>
  <c r="V155" i="10"/>
  <c r="AL154" i="10"/>
  <c r="AK154" i="10"/>
  <c r="AJ154" i="10"/>
  <c r="AI154" i="10"/>
  <c r="AH154" i="10"/>
  <c r="AG154" i="10"/>
  <c r="AF154" i="10"/>
  <c r="AE154" i="10"/>
  <c r="AD154" i="10"/>
  <c r="AC154" i="10"/>
  <c r="AB154" i="10"/>
  <c r="AA154" i="10"/>
  <c r="Z154" i="10"/>
  <c r="Y154" i="10"/>
  <c r="X154" i="10"/>
  <c r="W154" i="10"/>
  <c r="V154" i="10"/>
  <c r="AL153" i="10"/>
  <c r="AK153" i="10"/>
  <c r="AJ153" i="10"/>
  <c r="AI153" i="10"/>
  <c r="AH153" i="10"/>
  <c r="AG153" i="10"/>
  <c r="AF153" i="10"/>
  <c r="AE153" i="10"/>
  <c r="AD153" i="10"/>
  <c r="AC153" i="10"/>
  <c r="AB153" i="10"/>
  <c r="AA153" i="10"/>
  <c r="Z153" i="10"/>
  <c r="Y153" i="10"/>
  <c r="X153" i="10"/>
  <c r="W153" i="10"/>
  <c r="V153" i="10"/>
  <c r="AL152" i="10"/>
  <c r="AK152" i="10"/>
  <c r="AJ152" i="10"/>
  <c r="AI152" i="10"/>
  <c r="AH152" i="10"/>
  <c r="AG152" i="10"/>
  <c r="AF152" i="10"/>
  <c r="AE152" i="10"/>
  <c r="AD152" i="10"/>
  <c r="AC152" i="10"/>
  <c r="AB152" i="10"/>
  <c r="AA152" i="10"/>
  <c r="Z152" i="10"/>
  <c r="Y152" i="10"/>
  <c r="X152" i="10"/>
  <c r="W152" i="10"/>
  <c r="V152" i="10"/>
  <c r="AL151" i="10"/>
  <c r="AK151" i="10"/>
  <c r="AJ151" i="10"/>
  <c r="AI151" i="10"/>
  <c r="AH151" i="10"/>
  <c r="AG151" i="10"/>
  <c r="AF151" i="10"/>
  <c r="AE151" i="10"/>
  <c r="AD151" i="10"/>
  <c r="AC151" i="10"/>
  <c r="AB151" i="10"/>
  <c r="AA151" i="10"/>
  <c r="Z151" i="10"/>
  <c r="Y151" i="10"/>
  <c r="X151" i="10"/>
  <c r="W151" i="10"/>
  <c r="V151" i="10"/>
  <c r="AL150" i="10"/>
  <c r="AK150" i="10"/>
  <c r="AJ150" i="10"/>
  <c r="AI150" i="10"/>
  <c r="AH150" i="10"/>
  <c r="AG150" i="10"/>
  <c r="AF150" i="10"/>
  <c r="AE150" i="10"/>
  <c r="AD150" i="10"/>
  <c r="AC150" i="10"/>
  <c r="AB150" i="10"/>
  <c r="AA150" i="10"/>
  <c r="Z150" i="10"/>
  <c r="Y150" i="10"/>
  <c r="X150" i="10"/>
  <c r="W150" i="10"/>
  <c r="V150" i="10"/>
  <c r="AL149" i="10"/>
  <c r="AK149" i="10"/>
  <c r="AJ149" i="10"/>
  <c r="AI149" i="10"/>
  <c r="AH149" i="10"/>
  <c r="AG149" i="10"/>
  <c r="AF149" i="10"/>
  <c r="AE149" i="10"/>
  <c r="AD149" i="10"/>
  <c r="AC149" i="10"/>
  <c r="AB149" i="10"/>
  <c r="AA149" i="10"/>
  <c r="Z149" i="10"/>
  <c r="Y149" i="10"/>
  <c r="X149" i="10"/>
  <c r="W149" i="10"/>
  <c r="V149" i="10"/>
  <c r="AL148" i="10"/>
  <c r="AK148" i="10"/>
  <c r="AJ148" i="10"/>
  <c r="AI148" i="10"/>
  <c r="AH148" i="10"/>
  <c r="AG148" i="10"/>
  <c r="AF148" i="10"/>
  <c r="AE148" i="10"/>
  <c r="AD148" i="10"/>
  <c r="AC148" i="10"/>
  <c r="AB148" i="10"/>
  <c r="AA148" i="10"/>
  <c r="Z148" i="10"/>
  <c r="Y148" i="10"/>
  <c r="X148" i="10"/>
  <c r="W148" i="10"/>
  <c r="V148" i="10"/>
  <c r="AL147" i="10"/>
  <c r="AK147" i="10"/>
  <c r="AJ147" i="10"/>
  <c r="AI147" i="10"/>
  <c r="AH147" i="10"/>
  <c r="AG147" i="10"/>
  <c r="AF147" i="10"/>
  <c r="AE147" i="10"/>
  <c r="AD147" i="10"/>
  <c r="AC147" i="10"/>
  <c r="AB147" i="10"/>
  <c r="AA147" i="10"/>
  <c r="Z147" i="10"/>
  <c r="Y147" i="10"/>
  <c r="X147" i="10"/>
  <c r="W147" i="10"/>
  <c r="V147" i="10"/>
  <c r="AL146" i="10"/>
  <c r="AK146" i="10"/>
  <c r="AJ146" i="10"/>
  <c r="AI146" i="10"/>
  <c r="AH146" i="10"/>
  <c r="AG146" i="10"/>
  <c r="AF146" i="10"/>
  <c r="AE146" i="10"/>
  <c r="AD146" i="10"/>
  <c r="AC146" i="10"/>
  <c r="AB146" i="10"/>
  <c r="AA146" i="10"/>
  <c r="Z146" i="10"/>
  <c r="Y146" i="10"/>
  <c r="X146" i="10"/>
  <c r="W146" i="10"/>
  <c r="V146" i="10"/>
  <c r="AL145" i="10"/>
  <c r="AK145" i="10"/>
  <c r="AJ145" i="10"/>
  <c r="AI145" i="10"/>
  <c r="AH145" i="10"/>
  <c r="AG145" i="10"/>
  <c r="AF145" i="10"/>
  <c r="AE145" i="10"/>
  <c r="AD145" i="10"/>
  <c r="AC145" i="10"/>
  <c r="AB145" i="10"/>
  <c r="AA145" i="10"/>
  <c r="Z145" i="10"/>
  <c r="Y145" i="10"/>
  <c r="X145" i="10"/>
  <c r="W145" i="10"/>
  <c r="V145" i="10"/>
  <c r="AL144" i="10"/>
  <c r="AK144" i="10"/>
  <c r="AJ144" i="10"/>
  <c r="AI144" i="10"/>
  <c r="AH144" i="10"/>
  <c r="AG144" i="10"/>
  <c r="AF144" i="10"/>
  <c r="AE144" i="10"/>
  <c r="AD144" i="10"/>
  <c r="AC144" i="10"/>
  <c r="AB144" i="10"/>
  <c r="AA144" i="10"/>
  <c r="Z144" i="10"/>
  <c r="Y144" i="10"/>
  <c r="X144" i="10"/>
  <c r="W144" i="10"/>
  <c r="V144" i="10"/>
  <c r="AL143" i="10"/>
  <c r="AK143" i="10"/>
  <c r="AJ143" i="10"/>
  <c r="AI143" i="10"/>
  <c r="AH143" i="10"/>
  <c r="AG143" i="10"/>
  <c r="AF143" i="10"/>
  <c r="AE143" i="10"/>
  <c r="AD143" i="10"/>
  <c r="AC143" i="10"/>
  <c r="AB143" i="10"/>
  <c r="AA143" i="10"/>
  <c r="Z143" i="10"/>
  <c r="Y143" i="10"/>
  <c r="X143" i="10"/>
  <c r="W143" i="10"/>
  <c r="V143" i="10"/>
  <c r="AL142" i="10"/>
  <c r="AK142" i="10"/>
  <c r="AJ142" i="10"/>
  <c r="AI142" i="10"/>
  <c r="AH142" i="10"/>
  <c r="AG142" i="10"/>
  <c r="AF142" i="10"/>
  <c r="AE142" i="10"/>
  <c r="AD142" i="10"/>
  <c r="AC142" i="10"/>
  <c r="AB142" i="10"/>
  <c r="AA142" i="10"/>
  <c r="Z142" i="10"/>
  <c r="Y142" i="10"/>
  <c r="X142" i="10"/>
  <c r="W142" i="10"/>
  <c r="V142" i="10"/>
  <c r="AL141" i="10"/>
  <c r="AK141" i="10"/>
  <c r="AJ141" i="10"/>
  <c r="AI141" i="10"/>
  <c r="AH141" i="10"/>
  <c r="AG141" i="10"/>
  <c r="AF141" i="10"/>
  <c r="AE141" i="10"/>
  <c r="AD141" i="10"/>
  <c r="AC141" i="10"/>
  <c r="AB141" i="10"/>
  <c r="AA141" i="10"/>
  <c r="Z141" i="10"/>
  <c r="Y141" i="10"/>
  <c r="X141" i="10"/>
  <c r="W141" i="10"/>
  <c r="V141" i="10"/>
  <c r="AL140" i="10"/>
  <c r="AK140" i="10"/>
  <c r="AJ140" i="10"/>
  <c r="AI140" i="10"/>
  <c r="AH140" i="10"/>
  <c r="AG140" i="10"/>
  <c r="AF140" i="10"/>
  <c r="AE140" i="10"/>
  <c r="AD140" i="10"/>
  <c r="AC140" i="10"/>
  <c r="AB140" i="10"/>
  <c r="AA140" i="10"/>
  <c r="Z140" i="10"/>
  <c r="Y140" i="10"/>
  <c r="X140" i="10"/>
  <c r="W140" i="10"/>
  <c r="V140" i="10"/>
  <c r="AL139" i="10"/>
  <c r="AK139" i="10"/>
  <c r="AJ139" i="10"/>
  <c r="AI139" i="10"/>
  <c r="AH139" i="10"/>
  <c r="AG139" i="10"/>
  <c r="AF139" i="10"/>
  <c r="AE139" i="10"/>
  <c r="AD139" i="10"/>
  <c r="AC139" i="10"/>
  <c r="AB139" i="10"/>
  <c r="AA139" i="10"/>
  <c r="Z139" i="10"/>
  <c r="Y139" i="10"/>
  <c r="X139" i="10"/>
  <c r="W139" i="10"/>
  <c r="V139" i="10"/>
  <c r="AL138" i="10"/>
  <c r="AK138" i="10"/>
  <c r="AJ138" i="10"/>
  <c r="AI138" i="10"/>
  <c r="AH138" i="10"/>
  <c r="AG138" i="10"/>
  <c r="AF138" i="10"/>
  <c r="AE138" i="10"/>
  <c r="AD138" i="10"/>
  <c r="AC138" i="10"/>
  <c r="AB138" i="10"/>
  <c r="AA138" i="10"/>
  <c r="Z138" i="10"/>
  <c r="Y138" i="10"/>
  <c r="X138" i="10"/>
  <c r="W138" i="10"/>
  <c r="V138" i="10"/>
  <c r="AL137" i="10"/>
  <c r="AK137" i="10"/>
  <c r="AJ137" i="10"/>
  <c r="AI137" i="10"/>
  <c r="AH137" i="10"/>
  <c r="AG137" i="10"/>
  <c r="AF137" i="10"/>
  <c r="AE137" i="10"/>
  <c r="AD137" i="10"/>
  <c r="AC137" i="10"/>
  <c r="AB137" i="10"/>
  <c r="AA137" i="10"/>
  <c r="Z137" i="10"/>
  <c r="Y137" i="10"/>
  <c r="X137" i="10"/>
  <c r="W137" i="10"/>
  <c r="V137" i="10"/>
  <c r="AL136" i="10"/>
  <c r="AK136" i="10"/>
  <c r="AJ136" i="10"/>
  <c r="AI136" i="10"/>
  <c r="AH136" i="10"/>
  <c r="AG136" i="10"/>
  <c r="AF136" i="10"/>
  <c r="AE136" i="10"/>
  <c r="AD136" i="10"/>
  <c r="AC136" i="10"/>
  <c r="AB136" i="10"/>
  <c r="AA136" i="10"/>
  <c r="Z136" i="10"/>
  <c r="Y136" i="10"/>
  <c r="X136" i="10"/>
  <c r="W136" i="10"/>
  <c r="V136" i="10"/>
  <c r="AL135" i="10"/>
  <c r="AK135" i="10"/>
  <c r="AJ135" i="10"/>
  <c r="AI135" i="10"/>
  <c r="AH135" i="10"/>
  <c r="AG135" i="10"/>
  <c r="AF135" i="10"/>
  <c r="AE135" i="10"/>
  <c r="AD135" i="10"/>
  <c r="AC135" i="10"/>
  <c r="AB135" i="10"/>
  <c r="AA135" i="10"/>
  <c r="Z135" i="10"/>
  <c r="Y135" i="10"/>
  <c r="X135" i="10"/>
  <c r="W135" i="10"/>
  <c r="V135" i="10"/>
  <c r="AL134" i="10"/>
  <c r="AK134" i="10"/>
  <c r="AJ134" i="10"/>
  <c r="AI134" i="10"/>
  <c r="AH134" i="10"/>
  <c r="AG134" i="10"/>
  <c r="AF134" i="10"/>
  <c r="AE134" i="10"/>
  <c r="AD134" i="10"/>
  <c r="AC134" i="10"/>
  <c r="AB134" i="10"/>
  <c r="AA134" i="10"/>
  <c r="Z134" i="10"/>
  <c r="Y134" i="10"/>
  <c r="X134" i="10"/>
  <c r="W134" i="10"/>
  <c r="V134" i="10"/>
  <c r="AL133" i="10"/>
  <c r="AK133" i="10"/>
  <c r="AJ133" i="10"/>
  <c r="AI133" i="10"/>
  <c r="AH133" i="10"/>
  <c r="AG133" i="10"/>
  <c r="AF133" i="10"/>
  <c r="AE133" i="10"/>
  <c r="AD133" i="10"/>
  <c r="AC133" i="10"/>
  <c r="AB133" i="10"/>
  <c r="AA133" i="10"/>
  <c r="Z133" i="10"/>
  <c r="Y133" i="10"/>
  <c r="X133" i="10"/>
  <c r="W133" i="10"/>
  <c r="V133" i="10"/>
  <c r="AL132" i="10"/>
  <c r="AK132" i="10"/>
  <c r="AJ132" i="10"/>
  <c r="AI132" i="10"/>
  <c r="AH132" i="10"/>
  <c r="AG132" i="10"/>
  <c r="AF132" i="10"/>
  <c r="AE132" i="10"/>
  <c r="AD132" i="10"/>
  <c r="AC132" i="10"/>
  <c r="AB132" i="10"/>
  <c r="AA132" i="10"/>
  <c r="Z132" i="10"/>
  <c r="Y132" i="10"/>
  <c r="X132" i="10"/>
  <c r="W132" i="10"/>
  <c r="V132" i="10"/>
  <c r="AL131" i="10"/>
  <c r="AK131" i="10"/>
  <c r="AJ131" i="10"/>
  <c r="AI131" i="10"/>
  <c r="AH131" i="10"/>
  <c r="AG131" i="10"/>
  <c r="AF131" i="10"/>
  <c r="AE131" i="10"/>
  <c r="AD131" i="10"/>
  <c r="AC131" i="10"/>
  <c r="AB131" i="10"/>
  <c r="AA131" i="10"/>
  <c r="Z131" i="10"/>
  <c r="Y131" i="10"/>
  <c r="X131" i="10"/>
  <c r="W131" i="10"/>
  <c r="V131" i="10"/>
  <c r="AL130" i="10"/>
  <c r="AK130" i="10"/>
  <c r="AJ130" i="10"/>
  <c r="AI130" i="10"/>
  <c r="AH130" i="10"/>
  <c r="AG130" i="10"/>
  <c r="AF130" i="10"/>
  <c r="AE130" i="10"/>
  <c r="AD130" i="10"/>
  <c r="AC130" i="10"/>
  <c r="AB130" i="10"/>
  <c r="AA130" i="10"/>
  <c r="Z130" i="10"/>
  <c r="Y130" i="10"/>
  <c r="X130" i="10"/>
  <c r="W130" i="10"/>
  <c r="V130" i="10"/>
  <c r="AL129" i="10"/>
  <c r="AK129" i="10"/>
  <c r="AJ129" i="10"/>
  <c r="AI129" i="10"/>
  <c r="AH129" i="10"/>
  <c r="AG129" i="10"/>
  <c r="AF129" i="10"/>
  <c r="AE129" i="10"/>
  <c r="AD129" i="10"/>
  <c r="AC129" i="10"/>
  <c r="AB129" i="10"/>
  <c r="AA129" i="10"/>
  <c r="Z129" i="10"/>
  <c r="Y129" i="10"/>
  <c r="X129" i="10"/>
  <c r="W129" i="10"/>
  <c r="V129" i="10"/>
  <c r="AL128" i="10"/>
  <c r="AK128" i="10"/>
  <c r="AJ128" i="10"/>
  <c r="AI128" i="10"/>
  <c r="AH128" i="10"/>
  <c r="AG128" i="10"/>
  <c r="AF128" i="10"/>
  <c r="AE128" i="10"/>
  <c r="AD128" i="10"/>
  <c r="AC128" i="10"/>
  <c r="AB128" i="10"/>
  <c r="AA128" i="10"/>
  <c r="Z128" i="10"/>
  <c r="Y128" i="10"/>
  <c r="X128" i="10"/>
  <c r="W128" i="10"/>
  <c r="V128" i="10"/>
  <c r="AL127" i="10"/>
  <c r="AK127" i="10"/>
  <c r="AJ127" i="10"/>
  <c r="AI127" i="10"/>
  <c r="AH127" i="10"/>
  <c r="AG127" i="10"/>
  <c r="AF127" i="10"/>
  <c r="AE127" i="10"/>
  <c r="AD127" i="10"/>
  <c r="AC127" i="10"/>
  <c r="AB127" i="10"/>
  <c r="AA127" i="10"/>
  <c r="Z127" i="10"/>
  <c r="Y127" i="10"/>
  <c r="X127" i="10"/>
  <c r="W127" i="10"/>
  <c r="V127" i="10"/>
  <c r="AL126" i="10"/>
  <c r="AK126" i="10"/>
  <c r="AJ126" i="10"/>
  <c r="AI126" i="10"/>
  <c r="AH126" i="10"/>
  <c r="AG126" i="10"/>
  <c r="AF126" i="10"/>
  <c r="AE126" i="10"/>
  <c r="AD126" i="10"/>
  <c r="AC126" i="10"/>
  <c r="AB126" i="10"/>
  <c r="AA126" i="10"/>
  <c r="Z126" i="10"/>
  <c r="Y126" i="10"/>
  <c r="X126" i="10"/>
  <c r="W126" i="10"/>
  <c r="V126" i="10"/>
  <c r="AL125" i="10"/>
  <c r="AK125" i="10"/>
  <c r="AJ125" i="10"/>
  <c r="AI125" i="10"/>
  <c r="AH125" i="10"/>
  <c r="AG125" i="10"/>
  <c r="AF125" i="10"/>
  <c r="AE125" i="10"/>
  <c r="AD125" i="10"/>
  <c r="AC125" i="10"/>
  <c r="AB125" i="10"/>
  <c r="AA125" i="10"/>
  <c r="Z125" i="10"/>
  <c r="Y125" i="10"/>
  <c r="X125" i="10"/>
  <c r="W125" i="10"/>
  <c r="V125" i="10"/>
  <c r="AL124" i="10"/>
  <c r="AK124" i="10"/>
  <c r="AJ124" i="10"/>
  <c r="AI124" i="10"/>
  <c r="AH124" i="10"/>
  <c r="AG124" i="10"/>
  <c r="AF124" i="10"/>
  <c r="AE124" i="10"/>
  <c r="AD124" i="10"/>
  <c r="AC124" i="10"/>
  <c r="AB124" i="10"/>
  <c r="AA124" i="10"/>
  <c r="Z124" i="10"/>
  <c r="Y124" i="10"/>
  <c r="X124" i="10"/>
  <c r="W124" i="10"/>
  <c r="V124" i="10"/>
  <c r="AL123" i="10"/>
  <c r="AK123" i="10"/>
  <c r="AJ123" i="10"/>
  <c r="AI123" i="10"/>
  <c r="AH123" i="10"/>
  <c r="AG123" i="10"/>
  <c r="AF123" i="10"/>
  <c r="AE123" i="10"/>
  <c r="AD123" i="10"/>
  <c r="AC123" i="10"/>
  <c r="AB123" i="10"/>
  <c r="AA123" i="10"/>
  <c r="Z123" i="10"/>
  <c r="Y123" i="10"/>
  <c r="X123" i="10"/>
  <c r="W123" i="10"/>
  <c r="V123" i="10"/>
  <c r="AL122" i="10"/>
  <c r="AK122" i="10"/>
  <c r="AJ122" i="10"/>
  <c r="AI122" i="10"/>
  <c r="AH122" i="10"/>
  <c r="AG122" i="10"/>
  <c r="AF122" i="10"/>
  <c r="AE122" i="10"/>
  <c r="AD122" i="10"/>
  <c r="AC122" i="10"/>
  <c r="AB122" i="10"/>
  <c r="AA122" i="10"/>
  <c r="Z122" i="10"/>
  <c r="Y122" i="10"/>
  <c r="X122" i="10"/>
  <c r="W122" i="10"/>
  <c r="V122" i="10"/>
  <c r="AL121" i="10"/>
  <c r="AK121" i="10"/>
  <c r="AJ121" i="10"/>
  <c r="AI121" i="10"/>
  <c r="AH121" i="10"/>
  <c r="AG121" i="10"/>
  <c r="AF121" i="10"/>
  <c r="AE121" i="10"/>
  <c r="AD121" i="10"/>
  <c r="AC121" i="10"/>
  <c r="AB121" i="10"/>
  <c r="AA121" i="10"/>
  <c r="Z121" i="10"/>
  <c r="Y121" i="10"/>
  <c r="X121" i="10"/>
  <c r="W121" i="10"/>
  <c r="V121" i="10"/>
  <c r="AL120" i="10"/>
  <c r="AK120" i="10"/>
  <c r="AJ120" i="10"/>
  <c r="AI120" i="10"/>
  <c r="AH120" i="10"/>
  <c r="AG120" i="10"/>
  <c r="AF120" i="10"/>
  <c r="AE120" i="10"/>
  <c r="AD120" i="10"/>
  <c r="AC120" i="10"/>
  <c r="AB120" i="10"/>
  <c r="AA120" i="10"/>
  <c r="Z120" i="10"/>
  <c r="Y120" i="10"/>
  <c r="X120" i="10"/>
  <c r="W120" i="10"/>
  <c r="V120" i="10"/>
  <c r="AL119" i="10"/>
  <c r="AK119" i="10"/>
  <c r="AJ119" i="10"/>
  <c r="AI119" i="10"/>
  <c r="AH119" i="10"/>
  <c r="AG119" i="10"/>
  <c r="AF119" i="10"/>
  <c r="AE119" i="10"/>
  <c r="AD119" i="10"/>
  <c r="AC119" i="10"/>
  <c r="AB119" i="10"/>
  <c r="AA119" i="10"/>
  <c r="Z119" i="10"/>
  <c r="Y119" i="10"/>
  <c r="X119" i="10"/>
  <c r="W119" i="10"/>
  <c r="V119" i="10"/>
  <c r="AL118" i="10"/>
  <c r="AK118" i="10"/>
  <c r="AJ118" i="10"/>
  <c r="AI118" i="10"/>
  <c r="AH118" i="10"/>
  <c r="AG118" i="10"/>
  <c r="AF118" i="10"/>
  <c r="AE118" i="10"/>
  <c r="AD118" i="10"/>
  <c r="AC118" i="10"/>
  <c r="AB118" i="10"/>
  <c r="AA118" i="10"/>
  <c r="Z118" i="10"/>
  <c r="Y118" i="10"/>
  <c r="X118" i="10"/>
  <c r="W118" i="10"/>
  <c r="V118" i="10"/>
  <c r="AL117" i="10"/>
  <c r="AK117" i="10"/>
  <c r="AJ117" i="10"/>
  <c r="AI117" i="10"/>
  <c r="AH117" i="10"/>
  <c r="AG117" i="10"/>
  <c r="AF117" i="10"/>
  <c r="AE117" i="10"/>
  <c r="AD117" i="10"/>
  <c r="AC117" i="10"/>
  <c r="AB117" i="10"/>
  <c r="AA117" i="10"/>
  <c r="Z117" i="10"/>
  <c r="Y117" i="10"/>
  <c r="X117" i="10"/>
  <c r="W117" i="10"/>
  <c r="V117" i="10"/>
  <c r="AL116" i="10"/>
  <c r="AK116" i="10"/>
  <c r="AJ116" i="10"/>
  <c r="AI116" i="10"/>
  <c r="AH116" i="10"/>
  <c r="AG116" i="10"/>
  <c r="AF116" i="10"/>
  <c r="AE116" i="10"/>
  <c r="AD116" i="10"/>
  <c r="AC116" i="10"/>
  <c r="AB116" i="10"/>
  <c r="AA116" i="10"/>
  <c r="Z116" i="10"/>
  <c r="Y116" i="10"/>
  <c r="X116" i="10"/>
  <c r="W116" i="10"/>
  <c r="V116" i="10"/>
  <c r="AL115" i="10"/>
  <c r="AK115" i="10"/>
  <c r="AJ115" i="10"/>
  <c r="AI115" i="10"/>
  <c r="AH115" i="10"/>
  <c r="AG115" i="10"/>
  <c r="AF115" i="10"/>
  <c r="AE115" i="10"/>
  <c r="AD115" i="10"/>
  <c r="AC115" i="10"/>
  <c r="AB115" i="10"/>
  <c r="AA115" i="10"/>
  <c r="Z115" i="10"/>
  <c r="Y115" i="10"/>
  <c r="X115" i="10"/>
  <c r="W115" i="10"/>
  <c r="V115" i="10"/>
  <c r="AL114" i="10"/>
  <c r="AK114" i="10"/>
  <c r="AJ114" i="10"/>
  <c r="AI114" i="10"/>
  <c r="AH114" i="10"/>
  <c r="AG114" i="10"/>
  <c r="AF114" i="10"/>
  <c r="AE114" i="10"/>
  <c r="AD114" i="10"/>
  <c r="AC114" i="10"/>
  <c r="AB114" i="10"/>
  <c r="AA114" i="10"/>
  <c r="Z114" i="10"/>
  <c r="Y114" i="10"/>
  <c r="X114" i="10"/>
  <c r="W114" i="10"/>
  <c r="V114" i="10"/>
  <c r="AL113" i="10"/>
  <c r="AK113" i="10"/>
  <c r="AJ113" i="10"/>
  <c r="AI113" i="10"/>
  <c r="AH113" i="10"/>
  <c r="AG113" i="10"/>
  <c r="AF113" i="10"/>
  <c r="AE113" i="10"/>
  <c r="AD113" i="10"/>
  <c r="AC113" i="10"/>
  <c r="AB113" i="10"/>
  <c r="AA113" i="10"/>
  <c r="Z113" i="10"/>
  <c r="Y113" i="10"/>
  <c r="X113" i="10"/>
  <c r="W113" i="10"/>
  <c r="V113" i="10"/>
  <c r="AL112" i="10"/>
  <c r="AK112" i="10"/>
  <c r="AJ112" i="10"/>
  <c r="AI112" i="10"/>
  <c r="AH112" i="10"/>
  <c r="AG112" i="10"/>
  <c r="AF112" i="10"/>
  <c r="AE112" i="10"/>
  <c r="AD112" i="10"/>
  <c r="AC112" i="10"/>
  <c r="AB112" i="10"/>
  <c r="AA112" i="10"/>
  <c r="Z112" i="10"/>
  <c r="Y112" i="10"/>
  <c r="X112" i="10"/>
  <c r="W112" i="10"/>
  <c r="V112" i="10"/>
  <c r="AL111" i="10"/>
  <c r="AK111" i="10"/>
  <c r="AJ111" i="10"/>
  <c r="AI111" i="10"/>
  <c r="AH111" i="10"/>
  <c r="AG111" i="10"/>
  <c r="AF111" i="10"/>
  <c r="AE111" i="10"/>
  <c r="AD111" i="10"/>
  <c r="AC111" i="10"/>
  <c r="AB111" i="10"/>
  <c r="AA111" i="10"/>
  <c r="Z111" i="10"/>
  <c r="Y111" i="10"/>
  <c r="X111" i="10"/>
  <c r="W111" i="10"/>
  <c r="V111" i="10"/>
  <c r="AL110" i="10"/>
  <c r="AK110" i="10"/>
  <c r="AJ110" i="10"/>
  <c r="AI110" i="10"/>
  <c r="AH110" i="10"/>
  <c r="AG110" i="10"/>
  <c r="AF110" i="10"/>
  <c r="AE110" i="10"/>
  <c r="AD110" i="10"/>
  <c r="AC110" i="10"/>
  <c r="AB110" i="10"/>
  <c r="AA110" i="10"/>
  <c r="Z110" i="10"/>
  <c r="Y110" i="10"/>
  <c r="X110" i="10"/>
  <c r="W110" i="10"/>
  <c r="V110" i="10"/>
  <c r="AL109" i="10"/>
  <c r="AK109" i="10"/>
  <c r="AJ109" i="10"/>
  <c r="AI109" i="10"/>
  <c r="AH109" i="10"/>
  <c r="AG109" i="10"/>
  <c r="AF109" i="10"/>
  <c r="AE109" i="10"/>
  <c r="AD109" i="10"/>
  <c r="AC109" i="10"/>
  <c r="AB109" i="10"/>
  <c r="AA109" i="10"/>
  <c r="Z109" i="10"/>
  <c r="Y109" i="10"/>
  <c r="X109" i="10"/>
  <c r="W109" i="10"/>
  <c r="V109" i="10"/>
  <c r="AL108" i="10"/>
  <c r="AK108" i="10"/>
  <c r="AJ108" i="10"/>
  <c r="AI108" i="10"/>
  <c r="AH108" i="10"/>
  <c r="AG108" i="10"/>
  <c r="AF108" i="10"/>
  <c r="AE108" i="10"/>
  <c r="AD108" i="10"/>
  <c r="AC108" i="10"/>
  <c r="AB108" i="10"/>
  <c r="AA108" i="10"/>
  <c r="Z108" i="10"/>
  <c r="Y108" i="10"/>
  <c r="X108" i="10"/>
  <c r="W108" i="10"/>
  <c r="V108" i="10"/>
  <c r="AL107" i="10"/>
  <c r="AK107" i="10"/>
  <c r="AJ107" i="10"/>
  <c r="AI107" i="10"/>
  <c r="AH107" i="10"/>
  <c r="AG107" i="10"/>
  <c r="AF107" i="10"/>
  <c r="AE107" i="10"/>
  <c r="AD107" i="10"/>
  <c r="AC107" i="10"/>
  <c r="AB107" i="10"/>
  <c r="AA107" i="10"/>
  <c r="Z107" i="10"/>
  <c r="Y107" i="10"/>
  <c r="X107" i="10"/>
  <c r="W107" i="10"/>
  <c r="V107" i="10"/>
  <c r="AL106" i="10"/>
  <c r="AK106" i="10"/>
  <c r="AJ106" i="10"/>
  <c r="AI106" i="10"/>
  <c r="AH106" i="10"/>
  <c r="AG106" i="10"/>
  <c r="AF106" i="10"/>
  <c r="AE106" i="10"/>
  <c r="AD106" i="10"/>
  <c r="AC106" i="10"/>
  <c r="AB106" i="10"/>
  <c r="AA106" i="10"/>
  <c r="Z106" i="10"/>
  <c r="Y106" i="10"/>
  <c r="X106" i="10"/>
  <c r="W106" i="10"/>
  <c r="V106" i="10"/>
  <c r="AL105" i="10"/>
  <c r="AK105" i="10"/>
  <c r="AJ105" i="10"/>
  <c r="AI105" i="10"/>
  <c r="AH105" i="10"/>
  <c r="AG105" i="10"/>
  <c r="AF105" i="10"/>
  <c r="AE105" i="10"/>
  <c r="AD105" i="10"/>
  <c r="AC105" i="10"/>
  <c r="AB105" i="10"/>
  <c r="AA105" i="10"/>
  <c r="Z105" i="10"/>
  <c r="Y105" i="10"/>
  <c r="X105" i="10"/>
  <c r="W105" i="10"/>
  <c r="V105" i="10"/>
  <c r="AL104" i="10"/>
  <c r="AK104" i="10"/>
  <c r="AJ104" i="10"/>
  <c r="AI104" i="10"/>
  <c r="AH104" i="10"/>
  <c r="AG104" i="10"/>
  <c r="AF104" i="10"/>
  <c r="AE104" i="10"/>
  <c r="AD104" i="10"/>
  <c r="AC104" i="10"/>
  <c r="AB104" i="10"/>
  <c r="AA104" i="10"/>
  <c r="Z104" i="10"/>
  <c r="Y104" i="10"/>
  <c r="X104" i="10"/>
  <c r="W104" i="10"/>
  <c r="V104" i="10"/>
  <c r="AL103" i="10"/>
  <c r="AK103" i="10"/>
  <c r="AJ103" i="10"/>
  <c r="AI103" i="10"/>
  <c r="AH103" i="10"/>
  <c r="AG103" i="10"/>
  <c r="AF103" i="10"/>
  <c r="AE103" i="10"/>
  <c r="AD103" i="10"/>
  <c r="AC103" i="10"/>
  <c r="AB103" i="10"/>
  <c r="AA103" i="10"/>
  <c r="Z103" i="10"/>
  <c r="Y103" i="10"/>
  <c r="X103" i="10"/>
  <c r="W103" i="10"/>
  <c r="V103" i="10"/>
  <c r="AL102" i="10"/>
  <c r="AK102" i="10"/>
  <c r="AJ102" i="10"/>
  <c r="AI102" i="10"/>
  <c r="AH102" i="10"/>
  <c r="AG102" i="10"/>
  <c r="AF102" i="10"/>
  <c r="AE102" i="10"/>
  <c r="AD102" i="10"/>
  <c r="AC102" i="10"/>
  <c r="AB102" i="10"/>
  <c r="AA102" i="10"/>
  <c r="Z102" i="10"/>
  <c r="Y102" i="10"/>
  <c r="X102" i="10"/>
  <c r="W102" i="10"/>
  <c r="V102" i="10"/>
  <c r="AL101" i="10"/>
  <c r="AK101" i="10"/>
  <c r="AJ101" i="10"/>
  <c r="AI101" i="10"/>
  <c r="AH101" i="10"/>
  <c r="AG101" i="10"/>
  <c r="AF101" i="10"/>
  <c r="AE101" i="10"/>
  <c r="AD101" i="10"/>
  <c r="AC101" i="10"/>
  <c r="AB101" i="10"/>
  <c r="AA101" i="10"/>
  <c r="Z101" i="10"/>
  <c r="Y101" i="10"/>
  <c r="X101" i="10"/>
  <c r="W101" i="10"/>
  <c r="V101" i="10"/>
  <c r="AL100" i="10"/>
  <c r="AK100" i="10"/>
  <c r="AJ100" i="10"/>
  <c r="AI100" i="10"/>
  <c r="AH100" i="10"/>
  <c r="AG100" i="10"/>
  <c r="AF100" i="10"/>
  <c r="AE100" i="10"/>
  <c r="AD100" i="10"/>
  <c r="AC100" i="10"/>
  <c r="AB100" i="10"/>
  <c r="AA100" i="10"/>
  <c r="Z100" i="10"/>
  <c r="Y100" i="10"/>
  <c r="X100" i="10"/>
  <c r="W100" i="10"/>
  <c r="V100" i="10"/>
  <c r="AL99" i="10"/>
  <c r="AK99" i="10"/>
  <c r="AJ99" i="10"/>
  <c r="AI99" i="10"/>
  <c r="AH99" i="10"/>
  <c r="AG99" i="10"/>
  <c r="AF99" i="10"/>
  <c r="AE99" i="10"/>
  <c r="AD99" i="10"/>
  <c r="AC99" i="10"/>
  <c r="AB99" i="10"/>
  <c r="AA99" i="10"/>
  <c r="Z99" i="10"/>
  <c r="Y99" i="10"/>
  <c r="X99" i="10"/>
  <c r="W99" i="10"/>
  <c r="V99" i="10"/>
  <c r="AL98" i="10"/>
  <c r="AK98" i="10"/>
  <c r="AJ98" i="10"/>
  <c r="AI98" i="10"/>
  <c r="AH98" i="10"/>
  <c r="AG98" i="10"/>
  <c r="AF98" i="10"/>
  <c r="AE98" i="10"/>
  <c r="AD98" i="10"/>
  <c r="AC98" i="10"/>
  <c r="AB98" i="10"/>
  <c r="AA98" i="10"/>
  <c r="Z98" i="10"/>
  <c r="Y98" i="10"/>
  <c r="X98" i="10"/>
  <c r="W98" i="10"/>
  <c r="V98" i="10"/>
  <c r="AL97" i="10"/>
  <c r="AK97" i="10"/>
  <c r="AJ97" i="10"/>
  <c r="AI97" i="10"/>
  <c r="AH97" i="10"/>
  <c r="AG97" i="10"/>
  <c r="AF97" i="10"/>
  <c r="AE97" i="10"/>
  <c r="AD97" i="10"/>
  <c r="AC97" i="10"/>
  <c r="AB97" i="10"/>
  <c r="AA97" i="10"/>
  <c r="Z97" i="10"/>
  <c r="Y97" i="10"/>
  <c r="X97" i="10"/>
  <c r="W97" i="10"/>
  <c r="V97" i="10"/>
  <c r="AL96" i="10"/>
  <c r="AK96" i="10"/>
  <c r="AJ96" i="10"/>
  <c r="AI96" i="10"/>
  <c r="AH96" i="10"/>
  <c r="AG96" i="10"/>
  <c r="AF96" i="10"/>
  <c r="AE96" i="10"/>
  <c r="AD96" i="10"/>
  <c r="AC96" i="10"/>
  <c r="AB96" i="10"/>
  <c r="AA96" i="10"/>
  <c r="Z96" i="10"/>
  <c r="Y96" i="10"/>
  <c r="X96" i="10"/>
  <c r="W96" i="10"/>
  <c r="V96" i="10"/>
  <c r="AL95" i="10"/>
  <c r="AK95" i="10"/>
  <c r="AJ95" i="10"/>
  <c r="AI95" i="10"/>
  <c r="AH95" i="10"/>
  <c r="AG95" i="10"/>
  <c r="AF95" i="10"/>
  <c r="AE95" i="10"/>
  <c r="AD95" i="10"/>
  <c r="AC95" i="10"/>
  <c r="AB95" i="10"/>
  <c r="AA95" i="10"/>
  <c r="Z95" i="10"/>
  <c r="Y95" i="10"/>
  <c r="X95" i="10"/>
  <c r="W95" i="10"/>
  <c r="V95" i="10"/>
  <c r="AL94" i="10"/>
  <c r="AK94" i="10"/>
  <c r="AJ94" i="10"/>
  <c r="AI94" i="10"/>
  <c r="AH94" i="10"/>
  <c r="AG94" i="10"/>
  <c r="AF94" i="10"/>
  <c r="AE94" i="10"/>
  <c r="AD94" i="10"/>
  <c r="AC94" i="10"/>
  <c r="AB94" i="10"/>
  <c r="AA94" i="10"/>
  <c r="Z94" i="10"/>
  <c r="Y94" i="10"/>
  <c r="X94" i="10"/>
  <c r="W94" i="10"/>
  <c r="V94" i="10"/>
  <c r="AL93" i="10"/>
  <c r="AK93" i="10"/>
  <c r="AJ93" i="10"/>
  <c r="AI93" i="10"/>
  <c r="AH93" i="10"/>
  <c r="AG93" i="10"/>
  <c r="AF93" i="10"/>
  <c r="AE93" i="10"/>
  <c r="AD93" i="10"/>
  <c r="AC93" i="10"/>
  <c r="AB93" i="10"/>
  <c r="AA93" i="10"/>
  <c r="Z93" i="10"/>
  <c r="Y93" i="10"/>
  <c r="X93" i="10"/>
  <c r="W93" i="10"/>
  <c r="V93" i="10"/>
  <c r="AL92" i="10"/>
  <c r="AK92" i="10"/>
  <c r="AJ92" i="10"/>
  <c r="AI92" i="10"/>
  <c r="AH92" i="10"/>
  <c r="AG92" i="10"/>
  <c r="AF92" i="10"/>
  <c r="AE92" i="10"/>
  <c r="AD92" i="10"/>
  <c r="AC92" i="10"/>
  <c r="AB92" i="10"/>
  <c r="AA92" i="10"/>
  <c r="Z92" i="10"/>
  <c r="Y92" i="10"/>
  <c r="X92" i="10"/>
  <c r="W92" i="10"/>
  <c r="V92" i="10"/>
  <c r="AL91" i="10"/>
  <c r="AK91" i="10"/>
  <c r="AJ91" i="10"/>
  <c r="AI91" i="10"/>
  <c r="AH91" i="10"/>
  <c r="AG91" i="10"/>
  <c r="AF91" i="10"/>
  <c r="AE91" i="10"/>
  <c r="AD91" i="10"/>
  <c r="AC91" i="10"/>
  <c r="AB91" i="10"/>
  <c r="AA91" i="10"/>
  <c r="Z91" i="10"/>
  <c r="Y91" i="10"/>
  <c r="X91" i="10"/>
  <c r="W91" i="10"/>
  <c r="V91" i="10"/>
  <c r="AL90" i="10"/>
  <c r="AK90" i="10"/>
  <c r="AJ90" i="10"/>
  <c r="AI90" i="10"/>
  <c r="AH90" i="10"/>
  <c r="AG90" i="10"/>
  <c r="AF90" i="10"/>
  <c r="AE90" i="10"/>
  <c r="AD90" i="10"/>
  <c r="AC90" i="10"/>
  <c r="AB90" i="10"/>
  <c r="AA90" i="10"/>
  <c r="Z90" i="10"/>
  <c r="Y90" i="10"/>
  <c r="X90" i="10"/>
  <c r="W90" i="10"/>
  <c r="V90" i="10"/>
  <c r="AL89" i="10"/>
  <c r="AK89" i="10"/>
  <c r="AJ89" i="10"/>
  <c r="AI89" i="10"/>
  <c r="AH89" i="10"/>
  <c r="AG89" i="10"/>
  <c r="AF89" i="10"/>
  <c r="AE89" i="10"/>
  <c r="AD89" i="10"/>
  <c r="AC89" i="10"/>
  <c r="AB89" i="10"/>
  <c r="AA89" i="10"/>
  <c r="Z89" i="10"/>
  <c r="Y89" i="10"/>
  <c r="X89" i="10"/>
  <c r="W89" i="10"/>
  <c r="V89" i="10"/>
  <c r="AL88" i="10"/>
  <c r="AK88" i="10"/>
  <c r="AJ88" i="10"/>
  <c r="AI88" i="10"/>
  <c r="AH88" i="10"/>
  <c r="AG88" i="10"/>
  <c r="AF88" i="10"/>
  <c r="AE88" i="10"/>
  <c r="AD88" i="10"/>
  <c r="AC88" i="10"/>
  <c r="AB88" i="10"/>
  <c r="AA88" i="10"/>
  <c r="Z88" i="10"/>
  <c r="Y88" i="10"/>
  <c r="X88" i="10"/>
  <c r="W88" i="10"/>
  <c r="V88" i="10"/>
  <c r="AL87" i="10"/>
  <c r="AK87" i="10"/>
  <c r="AJ87" i="10"/>
  <c r="AI87" i="10"/>
  <c r="AH87" i="10"/>
  <c r="AG87" i="10"/>
  <c r="AF87" i="10"/>
  <c r="AE87" i="10"/>
  <c r="AD87" i="10"/>
  <c r="AC87" i="10"/>
  <c r="AB87" i="10"/>
  <c r="AA87" i="10"/>
  <c r="Z87" i="10"/>
  <c r="Y87" i="10"/>
  <c r="X87" i="10"/>
  <c r="W87" i="10"/>
  <c r="V87" i="10"/>
  <c r="AL86" i="10"/>
  <c r="AK86" i="10"/>
  <c r="AJ86" i="10"/>
  <c r="AI86" i="10"/>
  <c r="AH86" i="10"/>
  <c r="AG86" i="10"/>
  <c r="AF86" i="10"/>
  <c r="AE86" i="10"/>
  <c r="AD86" i="10"/>
  <c r="AC86" i="10"/>
  <c r="AB86" i="10"/>
  <c r="AA86" i="10"/>
  <c r="Z86" i="10"/>
  <c r="Y86" i="10"/>
  <c r="X86" i="10"/>
  <c r="W86" i="10"/>
  <c r="V86" i="10"/>
  <c r="AL85" i="10"/>
  <c r="AK85" i="10"/>
  <c r="AJ85" i="10"/>
  <c r="AI85" i="10"/>
  <c r="AH85" i="10"/>
  <c r="AG85" i="10"/>
  <c r="AF85" i="10"/>
  <c r="AE85" i="10"/>
  <c r="AD85" i="10"/>
  <c r="AC85" i="10"/>
  <c r="AB85" i="10"/>
  <c r="AA85" i="10"/>
  <c r="Z85" i="10"/>
  <c r="Y85" i="10"/>
  <c r="X85" i="10"/>
  <c r="W85" i="10"/>
  <c r="V85" i="10"/>
  <c r="AL84" i="10"/>
  <c r="AK84" i="10"/>
  <c r="AJ84" i="10"/>
  <c r="AI84" i="10"/>
  <c r="AH84" i="10"/>
  <c r="AG84" i="10"/>
  <c r="AF84" i="10"/>
  <c r="AE84" i="10"/>
  <c r="AD84" i="10"/>
  <c r="AC84" i="10"/>
  <c r="AB84" i="10"/>
  <c r="AA84" i="10"/>
  <c r="Z84" i="10"/>
  <c r="Y84" i="10"/>
  <c r="X84" i="10"/>
  <c r="W84" i="10"/>
  <c r="V84" i="10"/>
  <c r="AL83" i="10"/>
  <c r="AK83" i="10"/>
  <c r="AJ83" i="10"/>
  <c r="AI83" i="10"/>
  <c r="AH83" i="10"/>
  <c r="AG83" i="10"/>
  <c r="AF83" i="10"/>
  <c r="AE83" i="10"/>
  <c r="AD83" i="10"/>
  <c r="AC83" i="10"/>
  <c r="AB83" i="10"/>
  <c r="AA83" i="10"/>
  <c r="Z83" i="10"/>
  <c r="Y83" i="10"/>
  <c r="X83" i="10"/>
  <c r="W83" i="10"/>
  <c r="V83" i="10"/>
  <c r="AL82" i="10"/>
  <c r="AK82" i="10"/>
  <c r="AJ82" i="10"/>
  <c r="AI82" i="10"/>
  <c r="AH82" i="10"/>
  <c r="AG82" i="10"/>
  <c r="AF82" i="10"/>
  <c r="AE82" i="10"/>
  <c r="AD82" i="10"/>
  <c r="AC82" i="10"/>
  <c r="AB82" i="10"/>
  <c r="AA82" i="10"/>
  <c r="Z82" i="10"/>
  <c r="Y82" i="10"/>
  <c r="X82" i="10"/>
  <c r="W82" i="10"/>
  <c r="V82" i="10"/>
  <c r="AL81" i="10"/>
  <c r="AK81" i="10"/>
  <c r="AJ81" i="10"/>
  <c r="AI81" i="10"/>
  <c r="AH81" i="10"/>
  <c r="AG81" i="10"/>
  <c r="AF81" i="10"/>
  <c r="AE81" i="10"/>
  <c r="AD81" i="10"/>
  <c r="AC81" i="10"/>
  <c r="AB81" i="10"/>
  <c r="AA81" i="10"/>
  <c r="Z81" i="10"/>
  <c r="Y81" i="10"/>
  <c r="X81" i="10"/>
  <c r="W81" i="10"/>
  <c r="V81" i="10"/>
  <c r="AL80" i="10"/>
  <c r="AK80" i="10"/>
  <c r="AJ80" i="10"/>
  <c r="AI80" i="10"/>
  <c r="AH80" i="10"/>
  <c r="AG80" i="10"/>
  <c r="AF80" i="10"/>
  <c r="AE80" i="10"/>
  <c r="AD80" i="10"/>
  <c r="AC80" i="10"/>
  <c r="AB80" i="10"/>
  <c r="AA80" i="10"/>
  <c r="Z80" i="10"/>
  <c r="Y80" i="10"/>
  <c r="X80" i="10"/>
  <c r="W80" i="10"/>
  <c r="V80" i="10"/>
  <c r="AL79" i="10"/>
  <c r="AK79" i="10"/>
  <c r="AJ79" i="10"/>
  <c r="AI79" i="10"/>
  <c r="AH79" i="10"/>
  <c r="AG79" i="10"/>
  <c r="AF79" i="10"/>
  <c r="AE79" i="10"/>
  <c r="AD79" i="10"/>
  <c r="AC79" i="10"/>
  <c r="AB79" i="10"/>
  <c r="AA79" i="10"/>
  <c r="Z79" i="10"/>
  <c r="Y79" i="10"/>
  <c r="X79" i="10"/>
  <c r="W79" i="10"/>
  <c r="V79" i="10"/>
  <c r="AL78" i="10"/>
  <c r="AK78" i="10"/>
  <c r="AJ78" i="10"/>
  <c r="AI78" i="10"/>
  <c r="AH78" i="10"/>
  <c r="AG78" i="10"/>
  <c r="AF78" i="10"/>
  <c r="AE78" i="10"/>
  <c r="AD78" i="10"/>
  <c r="AC78" i="10"/>
  <c r="AB78" i="10"/>
  <c r="AA78" i="10"/>
  <c r="Z78" i="10"/>
  <c r="Y78" i="10"/>
  <c r="X78" i="10"/>
  <c r="W78" i="10"/>
  <c r="V78" i="10"/>
  <c r="AL77" i="10"/>
  <c r="AK77" i="10"/>
  <c r="AJ77" i="10"/>
  <c r="AI77" i="10"/>
  <c r="AH77" i="10"/>
  <c r="AG77" i="10"/>
  <c r="AF77" i="10"/>
  <c r="AE77" i="10"/>
  <c r="AD77" i="10"/>
  <c r="AC77" i="10"/>
  <c r="AB77" i="10"/>
  <c r="AA77" i="10"/>
  <c r="Z77" i="10"/>
  <c r="Y77" i="10"/>
  <c r="X77" i="10"/>
  <c r="W77" i="10"/>
  <c r="V77" i="10"/>
  <c r="AL76" i="10"/>
  <c r="AK76" i="10"/>
  <c r="AJ76" i="10"/>
  <c r="AI76" i="10"/>
  <c r="AH76" i="10"/>
  <c r="AG76" i="10"/>
  <c r="AF76" i="10"/>
  <c r="AE76" i="10"/>
  <c r="AD76" i="10"/>
  <c r="AC76" i="10"/>
  <c r="AB76" i="10"/>
  <c r="AA76" i="10"/>
  <c r="Z76" i="10"/>
  <c r="Y76" i="10"/>
  <c r="X76" i="10"/>
  <c r="W76" i="10"/>
  <c r="V76" i="10"/>
  <c r="AL75" i="10"/>
  <c r="AK75" i="10"/>
  <c r="AJ75" i="10"/>
  <c r="AI75" i="10"/>
  <c r="AH75" i="10"/>
  <c r="AG75" i="10"/>
  <c r="AF75" i="10"/>
  <c r="AE75" i="10"/>
  <c r="AD75" i="10"/>
  <c r="AC75" i="10"/>
  <c r="AB75" i="10"/>
  <c r="AA75" i="10"/>
  <c r="Z75" i="10"/>
  <c r="Y75" i="10"/>
  <c r="X75" i="10"/>
  <c r="W75" i="10"/>
  <c r="V75" i="10"/>
  <c r="AL74" i="10"/>
  <c r="AK74" i="10"/>
  <c r="AJ74" i="10"/>
  <c r="AI74" i="10"/>
  <c r="AH74" i="10"/>
  <c r="AG74" i="10"/>
  <c r="AF74" i="10"/>
  <c r="AE74" i="10"/>
  <c r="AD74" i="10"/>
  <c r="AC74" i="10"/>
  <c r="AB74" i="10"/>
  <c r="AA74" i="10"/>
  <c r="Z74" i="10"/>
  <c r="Y74" i="10"/>
  <c r="X74" i="10"/>
  <c r="W74" i="10"/>
  <c r="V74" i="10"/>
  <c r="AL73" i="10"/>
  <c r="AK73" i="10"/>
  <c r="AJ73" i="10"/>
  <c r="AI73" i="10"/>
  <c r="AH73" i="10"/>
  <c r="AG73" i="10"/>
  <c r="AF73" i="10"/>
  <c r="AE73" i="10"/>
  <c r="AD73" i="10"/>
  <c r="AC73" i="10"/>
  <c r="AB73" i="10"/>
  <c r="AA73" i="10"/>
  <c r="Z73" i="10"/>
  <c r="Y73" i="10"/>
  <c r="X73" i="10"/>
  <c r="W73" i="10"/>
  <c r="V73" i="10"/>
  <c r="AL72" i="10"/>
  <c r="AK72" i="10"/>
  <c r="AJ72" i="10"/>
  <c r="AI72" i="10"/>
  <c r="AH72" i="10"/>
  <c r="AG72" i="10"/>
  <c r="AF72" i="10"/>
  <c r="AE72" i="10"/>
  <c r="AD72" i="10"/>
  <c r="AC72" i="10"/>
  <c r="AB72" i="10"/>
  <c r="AA72" i="10"/>
  <c r="Z72" i="10"/>
  <c r="Y72" i="10"/>
  <c r="X72" i="10"/>
  <c r="W72" i="10"/>
  <c r="V72" i="10"/>
  <c r="AL71" i="10"/>
  <c r="AK71" i="10"/>
  <c r="AJ71" i="10"/>
  <c r="AI71" i="10"/>
  <c r="AH71" i="10"/>
  <c r="AG71" i="10"/>
  <c r="AF71" i="10"/>
  <c r="AE71" i="10"/>
  <c r="AD71" i="10"/>
  <c r="AC71" i="10"/>
  <c r="AB71" i="10"/>
  <c r="AA71" i="10"/>
  <c r="Z71" i="10"/>
  <c r="Y71" i="10"/>
  <c r="X71" i="10"/>
  <c r="W71" i="10"/>
  <c r="V71" i="10"/>
  <c r="AL70" i="10"/>
  <c r="AK70" i="10"/>
  <c r="AJ70" i="10"/>
  <c r="AI70" i="10"/>
  <c r="AH70" i="10"/>
  <c r="AG70" i="10"/>
  <c r="AF70" i="10"/>
  <c r="AE70" i="10"/>
  <c r="AD70" i="10"/>
  <c r="AC70" i="10"/>
  <c r="AB70" i="10"/>
  <c r="AA70" i="10"/>
  <c r="Z70" i="10"/>
  <c r="Y70" i="10"/>
  <c r="X70" i="10"/>
  <c r="W70" i="10"/>
  <c r="V70" i="10"/>
  <c r="AL69" i="10"/>
  <c r="AK69" i="10"/>
  <c r="AJ69" i="10"/>
  <c r="AI69" i="10"/>
  <c r="AH69" i="10"/>
  <c r="AG69" i="10"/>
  <c r="AF69" i="10"/>
  <c r="AE69" i="10"/>
  <c r="AD69" i="10"/>
  <c r="AC69" i="10"/>
  <c r="AB69" i="10"/>
  <c r="AA69" i="10"/>
  <c r="Z69" i="10"/>
  <c r="Y69" i="10"/>
  <c r="X69" i="10"/>
  <c r="W69" i="10"/>
  <c r="V69" i="10"/>
  <c r="AL68" i="10"/>
  <c r="AK68" i="10"/>
  <c r="AJ68" i="10"/>
  <c r="AI68" i="10"/>
  <c r="AH68" i="10"/>
  <c r="AG68" i="10"/>
  <c r="AF68" i="10"/>
  <c r="AE68" i="10"/>
  <c r="AD68" i="10"/>
  <c r="AC68" i="10"/>
  <c r="AB68" i="10"/>
  <c r="AA68" i="10"/>
  <c r="Z68" i="10"/>
  <c r="Y68" i="10"/>
  <c r="X68" i="10"/>
  <c r="W68" i="10"/>
  <c r="V68" i="10"/>
  <c r="AL67" i="10"/>
  <c r="AK67" i="10"/>
  <c r="AJ67" i="10"/>
  <c r="AI67" i="10"/>
  <c r="AH67" i="10"/>
  <c r="AG67" i="10"/>
  <c r="AF67" i="10"/>
  <c r="AE67" i="10"/>
  <c r="AD67" i="10"/>
  <c r="AC67" i="10"/>
  <c r="AB67" i="10"/>
  <c r="AA67" i="10"/>
  <c r="Z67" i="10"/>
  <c r="Y67" i="10"/>
  <c r="X67" i="10"/>
  <c r="W67" i="10"/>
  <c r="V67" i="10"/>
  <c r="AL66" i="10"/>
  <c r="AK66" i="10"/>
  <c r="AJ66" i="10"/>
  <c r="AI66" i="10"/>
  <c r="AH66" i="10"/>
  <c r="AG66" i="10"/>
  <c r="AF66" i="10"/>
  <c r="AE66" i="10"/>
  <c r="AD66" i="10"/>
  <c r="AC66" i="10"/>
  <c r="AB66" i="10"/>
  <c r="AA66" i="10"/>
  <c r="Z66" i="10"/>
  <c r="Y66" i="10"/>
  <c r="X66" i="10"/>
  <c r="W66" i="10"/>
  <c r="V66" i="10"/>
  <c r="AL65" i="10"/>
  <c r="AK65" i="10"/>
  <c r="AJ65" i="10"/>
  <c r="AI65" i="10"/>
  <c r="AH65" i="10"/>
  <c r="AG65" i="10"/>
  <c r="AF65" i="10"/>
  <c r="AE65" i="10"/>
  <c r="AD65" i="10"/>
  <c r="AC65" i="10"/>
  <c r="AB65" i="10"/>
  <c r="AA65" i="10"/>
  <c r="Z65" i="10"/>
  <c r="Y65" i="10"/>
  <c r="X65" i="10"/>
  <c r="W65" i="10"/>
  <c r="V65" i="10"/>
  <c r="AL64" i="10"/>
  <c r="AK64" i="10"/>
  <c r="AJ64" i="10"/>
  <c r="AI64" i="10"/>
  <c r="AH64" i="10"/>
  <c r="AG64" i="10"/>
  <c r="AF64" i="10"/>
  <c r="AE64" i="10"/>
  <c r="AD64" i="10"/>
  <c r="AC64" i="10"/>
  <c r="AB64" i="10"/>
  <c r="AA64" i="10"/>
  <c r="Z64" i="10"/>
  <c r="Y64" i="10"/>
  <c r="X64" i="10"/>
  <c r="W64" i="10"/>
  <c r="V64" i="10"/>
  <c r="AL63" i="10"/>
  <c r="AK63" i="10"/>
  <c r="AJ63" i="10"/>
  <c r="AI63" i="10"/>
  <c r="AH63" i="10"/>
  <c r="AG63" i="10"/>
  <c r="AF63" i="10"/>
  <c r="AE63" i="10"/>
  <c r="AD63" i="10"/>
  <c r="AC63" i="10"/>
  <c r="AB63" i="10"/>
  <c r="AA63" i="10"/>
  <c r="Z63" i="10"/>
  <c r="Y63" i="10"/>
  <c r="X63" i="10"/>
  <c r="W63" i="10"/>
  <c r="V63" i="10"/>
  <c r="AL62" i="10"/>
  <c r="AK62" i="10"/>
  <c r="AJ62" i="10"/>
  <c r="AI62" i="10"/>
  <c r="AH62" i="10"/>
  <c r="AG62" i="10"/>
  <c r="AF62" i="10"/>
  <c r="AE62" i="10"/>
  <c r="AD62" i="10"/>
  <c r="AC62" i="10"/>
  <c r="AB62" i="10"/>
  <c r="AA62" i="10"/>
  <c r="Z62" i="10"/>
  <c r="Y62" i="10"/>
  <c r="X62" i="10"/>
  <c r="W62" i="10"/>
  <c r="V62" i="10"/>
  <c r="AL61" i="10"/>
  <c r="AK61" i="10"/>
  <c r="AJ61" i="10"/>
  <c r="AI61" i="10"/>
  <c r="AH61" i="10"/>
  <c r="AG61" i="10"/>
  <c r="AF61" i="10"/>
  <c r="AE61" i="10"/>
  <c r="AD61" i="10"/>
  <c r="AC61" i="10"/>
  <c r="AB61" i="10"/>
  <c r="AA61" i="10"/>
  <c r="Z61" i="10"/>
  <c r="Y61" i="10"/>
  <c r="X61" i="10"/>
  <c r="W61" i="10"/>
  <c r="V61" i="10"/>
  <c r="AL60" i="10"/>
  <c r="AK60" i="10"/>
  <c r="AJ60" i="10"/>
  <c r="AI60" i="10"/>
  <c r="AH60" i="10"/>
  <c r="AG60" i="10"/>
  <c r="AF60" i="10"/>
  <c r="AE60" i="10"/>
  <c r="AD60" i="10"/>
  <c r="AC60" i="10"/>
  <c r="AB60" i="10"/>
  <c r="AA60" i="10"/>
  <c r="Z60" i="10"/>
  <c r="Y60" i="10"/>
  <c r="X60" i="10"/>
  <c r="W60" i="10"/>
  <c r="V60" i="10"/>
  <c r="AL59" i="10"/>
  <c r="AK59" i="10"/>
  <c r="AJ59" i="10"/>
  <c r="AI59" i="10"/>
  <c r="AH59" i="10"/>
  <c r="AG59" i="10"/>
  <c r="AF59" i="10"/>
  <c r="AE59" i="10"/>
  <c r="AD59" i="10"/>
  <c r="AC59" i="10"/>
  <c r="AB59" i="10"/>
  <c r="AA59" i="10"/>
  <c r="Z59" i="10"/>
  <c r="Y59" i="10"/>
  <c r="X59" i="10"/>
  <c r="W59" i="10"/>
  <c r="V59" i="10"/>
  <c r="AL58" i="10"/>
  <c r="AK58" i="10"/>
  <c r="AJ58" i="10"/>
  <c r="AI58" i="10"/>
  <c r="AH58" i="10"/>
  <c r="AG58" i="10"/>
  <c r="AF58" i="10"/>
  <c r="AE58" i="10"/>
  <c r="AD58" i="10"/>
  <c r="AC58" i="10"/>
  <c r="AB58" i="10"/>
  <c r="AA58" i="10"/>
  <c r="Z58" i="10"/>
  <c r="Y58" i="10"/>
  <c r="X58" i="10"/>
  <c r="W58" i="10"/>
  <c r="V58" i="10"/>
  <c r="AL57" i="10"/>
  <c r="AK57" i="10"/>
  <c r="AJ57" i="10"/>
  <c r="AI57" i="10"/>
  <c r="AH57" i="10"/>
  <c r="AG57" i="10"/>
  <c r="AF57" i="10"/>
  <c r="AE57" i="10"/>
  <c r="AD57" i="10"/>
  <c r="AC57" i="10"/>
  <c r="AB57" i="10"/>
  <c r="AA57" i="10"/>
  <c r="Z57" i="10"/>
  <c r="Y57" i="10"/>
  <c r="X57" i="10"/>
  <c r="W57" i="10"/>
  <c r="V57" i="10"/>
  <c r="AL56" i="10"/>
  <c r="AK56" i="10"/>
  <c r="AJ56" i="10"/>
  <c r="AI56" i="10"/>
  <c r="AH56" i="10"/>
  <c r="AG56" i="10"/>
  <c r="AF56" i="10"/>
  <c r="AE56" i="10"/>
  <c r="AD56" i="10"/>
  <c r="AC56" i="10"/>
  <c r="AB56" i="10"/>
  <c r="AA56" i="10"/>
  <c r="Z56" i="10"/>
  <c r="Y56" i="10"/>
  <c r="X56" i="10"/>
  <c r="W56" i="10"/>
  <c r="V56" i="10"/>
  <c r="AL55" i="10"/>
  <c r="AK55" i="10"/>
  <c r="AJ55" i="10"/>
  <c r="AI55" i="10"/>
  <c r="AH55" i="10"/>
  <c r="AG55" i="10"/>
  <c r="AF55" i="10"/>
  <c r="AE55" i="10"/>
  <c r="AD55" i="10"/>
  <c r="AC55" i="10"/>
  <c r="AB55" i="10"/>
  <c r="AA55" i="10"/>
  <c r="Z55" i="10"/>
  <c r="Y55" i="10"/>
  <c r="X55" i="10"/>
  <c r="W55" i="10"/>
  <c r="V55" i="10"/>
  <c r="AL54" i="10"/>
  <c r="AK54" i="10"/>
  <c r="AJ54" i="10"/>
  <c r="AI54" i="10"/>
  <c r="AH54" i="10"/>
  <c r="AG54" i="10"/>
  <c r="AF54" i="10"/>
  <c r="AE54" i="10"/>
  <c r="AD54" i="10"/>
  <c r="AC54" i="10"/>
  <c r="AB54" i="10"/>
  <c r="AA54" i="10"/>
  <c r="Z54" i="10"/>
  <c r="Y54" i="10"/>
  <c r="X54" i="10"/>
  <c r="W54" i="10"/>
  <c r="V54" i="10"/>
  <c r="AL53" i="10"/>
  <c r="AK53" i="10"/>
  <c r="AJ53" i="10"/>
  <c r="AI53" i="10"/>
  <c r="AH53" i="10"/>
  <c r="AG53" i="10"/>
  <c r="AF53" i="10"/>
  <c r="AE53" i="10"/>
  <c r="AD53" i="10"/>
  <c r="AC53" i="10"/>
  <c r="AB53" i="10"/>
  <c r="AA53" i="10"/>
  <c r="Z53" i="10"/>
  <c r="Y53" i="10"/>
  <c r="X53" i="10"/>
  <c r="W53" i="10"/>
  <c r="V53" i="10"/>
  <c r="AL52" i="10"/>
  <c r="AK52" i="10"/>
  <c r="AJ52" i="10"/>
  <c r="AI52" i="10"/>
  <c r="AH52" i="10"/>
  <c r="AG52" i="10"/>
  <c r="AF52" i="10"/>
  <c r="AE52" i="10"/>
  <c r="AD52" i="10"/>
  <c r="AC52" i="10"/>
  <c r="AB52" i="10"/>
  <c r="AA52" i="10"/>
  <c r="Z52" i="10"/>
  <c r="Y52" i="10"/>
  <c r="X52" i="10"/>
  <c r="W52" i="10"/>
  <c r="V52" i="10"/>
  <c r="AL51" i="10"/>
  <c r="AK51" i="10"/>
  <c r="AJ51" i="10"/>
  <c r="AI51" i="10"/>
  <c r="AH51" i="10"/>
  <c r="AG51" i="10"/>
  <c r="AF51" i="10"/>
  <c r="AE51" i="10"/>
  <c r="AD51" i="10"/>
  <c r="AC51" i="10"/>
  <c r="AB51" i="10"/>
  <c r="AA51" i="10"/>
  <c r="Z51" i="10"/>
  <c r="Y51" i="10"/>
  <c r="X51" i="10"/>
  <c r="W51" i="10"/>
  <c r="V51" i="10"/>
  <c r="AL50" i="10"/>
  <c r="AK50" i="10"/>
  <c r="AJ50" i="10"/>
  <c r="AI50" i="10"/>
  <c r="AH50" i="10"/>
  <c r="AG50" i="10"/>
  <c r="AF50" i="10"/>
  <c r="AE50" i="10"/>
  <c r="AD50" i="10"/>
  <c r="AC50" i="10"/>
  <c r="AB50" i="10"/>
  <c r="AA50" i="10"/>
  <c r="Z50" i="10"/>
  <c r="Y50" i="10"/>
  <c r="X50" i="10"/>
  <c r="W50" i="10"/>
  <c r="V50" i="10"/>
  <c r="AL49" i="10"/>
  <c r="AK49" i="10"/>
  <c r="AJ49" i="10"/>
  <c r="AI49" i="10"/>
  <c r="AH49" i="10"/>
  <c r="AG49" i="10"/>
  <c r="AF49" i="10"/>
  <c r="AE49" i="10"/>
  <c r="AD49" i="10"/>
  <c r="AC49" i="10"/>
  <c r="AB49" i="10"/>
  <c r="AA49" i="10"/>
  <c r="Z49" i="10"/>
  <c r="Y49" i="10"/>
  <c r="X49" i="10"/>
  <c r="W49" i="10"/>
  <c r="V49" i="10"/>
  <c r="AL48" i="10"/>
  <c r="AK48" i="10"/>
  <c r="AJ48" i="10"/>
  <c r="AI48" i="10"/>
  <c r="AH48" i="10"/>
  <c r="AG48" i="10"/>
  <c r="AF48" i="10"/>
  <c r="AE48" i="10"/>
  <c r="AD48" i="10"/>
  <c r="AC48" i="10"/>
  <c r="AB48" i="10"/>
  <c r="AA48" i="10"/>
  <c r="Z48" i="10"/>
  <c r="Y48" i="10"/>
  <c r="X48" i="10"/>
  <c r="W48" i="10"/>
  <c r="V48" i="10"/>
  <c r="AL47" i="10"/>
  <c r="AK47" i="10"/>
  <c r="AJ47" i="10"/>
  <c r="AI47" i="10"/>
  <c r="AH47" i="10"/>
  <c r="AG47" i="10"/>
  <c r="AF47" i="10"/>
  <c r="AE47" i="10"/>
  <c r="AD47" i="10"/>
  <c r="AC47" i="10"/>
  <c r="AB47" i="10"/>
  <c r="AA47" i="10"/>
  <c r="Z47" i="10"/>
  <c r="Y47" i="10"/>
  <c r="X47" i="10"/>
  <c r="W47" i="10"/>
  <c r="V47" i="10"/>
  <c r="AL46" i="10"/>
  <c r="AK46" i="10"/>
  <c r="AJ46" i="10"/>
  <c r="AI46" i="10"/>
  <c r="AH46" i="10"/>
  <c r="AG46" i="10"/>
  <c r="AF46" i="10"/>
  <c r="AE46" i="10"/>
  <c r="AD46" i="10"/>
  <c r="AC46" i="10"/>
  <c r="AB46" i="10"/>
  <c r="AA46" i="10"/>
  <c r="Z46" i="10"/>
  <c r="Y46" i="10"/>
  <c r="X46" i="10"/>
  <c r="W46" i="10"/>
  <c r="V46" i="10"/>
  <c r="AL45" i="10"/>
  <c r="AK45" i="10"/>
  <c r="AJ45" i="10"/>
  <c r="AI45" i="10"/>
  <c r="AH45" i="10"/>
  <c r="AG45" i="10"/>
  <c r="AF45" i="10"/>
  <c r="AE45" i="10"/>
  <c r="AD45" i="10"/>
  <c r="AC45" i="10"/>
  <c r="AB45" i="10"/>
  <c r="AA45" i="10"/>
  <c r="Z45" i="10"/>
  <c r="Y45" i="10"/>
  <c r="X45" i="10"/>
  <c r="W45" i="10"/>
  <c r="V45" i="10"/>
  <c r="AL44" i="10"/>
  <c r="AK44" i="10"/>
  <c r="AJ44" i="10"/>
  <c r="AI44" i="10"/>
  <c r="AH44" i="10"/>
  <c r="AG44" i="10"/>
  <c r="AF44" i="10"/>
  <c r="AE44" i="10"/>
  <c r="AD44" i="10"/>
  <c r="AC44" i="10"/>
  <c r="AB44" i="10"/>
  <c r="AA44" i="10"/>
  <c r="Z44" i="10"/>
  <c r="Y44" i="10"/>
  <c r="X44" i="10"/>
  <c r="W44" i="10"/>
  <c r="V44" i="10"/>
  <c r="AL43" i="10"/>
  <c r="AK43" i="10"/>
  <c r="AJ43" i="10"/>
  <c r="AI43" i="10"/>
  <c r="AH43" i="10"/>
  <c r="AG43" i="10"/>
  <c r="AF43" i="10"/>
  <c r="AE43" i="10"/>
  <c r="AD43" i="10"/>
  <c r="AC43" i="10"/>
  <c r="AB43" i="10"/>
  <c r="AA43" i="10"/>
  <c r="Z43" i="10"/>
  <c r="Y43" i="10"/>
  <c r="X43" i="10"/>
  <c r="W43" i="10"/>
  <c r="V43" i="10"/>
  <c r="AL42" i="10"/>
  <c r="AK42" i="10"/>
  <c r="AJ42" i="10"/>
  <c r="AI42" i="10"/>
  <c r="AH42" i="10"/>
  <c r="AG42" i="10"/>
  <c r="AF42" i="10"/>
  <c r="AE42" i="10"/>
  <c r="AD42" i="10"/>
  <c r="AC42" i="10"/>
  <c r="AB42" i="10"/>
  <c r="AA42" i="10"/>
  <c r="Z42" i="10"/>
  <c r="Y42" i="10"/>
  <c r="X42" i="10"/>
  <c r="W42" i="10"/>
  <c r="V42" i="10"/>
  <c r="AL41" i="10"/>
  <c r="AK41" i="10"/>
  <c r="AJ41" i="10"/>
  <c r="AI41" i="10"/>
  <c r="AH41" i="10"/>
  <c r="AG41" i="10"/>
  <c r="AF41" i="10"/>
  <c r="AE41" i="10"/>
  <c r="AD41" i="10"/>
  <c r="AC41" i="10"/>
  <c r="AB41" i="10"/>
  <c r="AA41" i="10"/>
  <c r="Z41" i="10"/>
  <c r="Y41" i="10"/>
  <c r="X41" i="10"/>
  <c r="W41" i="10"/>
  <c r="V41" i="10"/>
  <c r="AL40" i="10"/>
  <c r="AK40" i="10"/>
  <c r="AJ40" i="10"/>
  <c r="AI40" i="10"/>
  <c r="AH40" i="10"/>
  <c r="AG40" i="10"/>
  <c r="AF40" i="10"/>
  <c r="AE40" i="10"/>
  <c r="AD40" i="10"/>
  <c r="AC40" i="10"/>
  <c r="AB40" i="10"/>
  <c r="AA40" i="10"/>
  <c r="Z40" i="10"/>
  <c r="Y40" i="10"/>
  <c r="X40" i="10"/>
  <c r="W40" i="10"/>
  <c r="V40" i="10"/>
  <c r="AL39" i="10"/>
  <c r="AK39" i="10"/>
  <c r="AJ39" i="10"/>
  <c r="AI39" i="10"/>
  <c r="AH39" i="10"/>
  <c r="AG39" i="10"/>
  <c r="AF39" i="10"/>
  <c r="AE39" i="10"/>
  <c r="AD39" i="10"/>
  <c r="AC39" i="10"/>
  <c r="AB39" i="10"/>
  <c r="AA39" i="10"/>
  <c r="Z39" i="10"/>
  <c r="Y39" i="10"/>
  <c r="X39" i="10"/>
  <c r="W39" i="10"/>
  <c r="V39" i="10"/>
  <c r="AL38" i="10"/>
  <c r="AK38" i="10"/>
  <c r="AJ38" i="10"/>
  <c r="AI38" i="10"/>
  <c r="AH38" i="10"/>
  <c r="AG38" i="10"/>
  <c r="AF38" i="10"/>
  <c r="AE38" i="10"/>
  <c r="AD38" i="10"/>
  <c r="AC38" i="10"/>
  <c r="AB38" i="10"/>
  <c r="AA38" i="10"/>
  <c r="Z38" i="10"/>
  <c r="Y38" i="10"/>
  <c r="X38" i="10"/>
  <c r="W38" i="10"/>
  <c r="V38" i="10"/>
  <c r="AL37" i="10"/>
  <c r="AK37" i="10"/>
  <c r="AJ37" i="10"/>
  <c r="AI37" i="10"/>
  <c r="AH37" i="10"/>
  <c r="AG37" i="10"/>
  <c r="AF37" i="10"/>
  <c r="AE37" i="10"/>
  <c r="AD37" i="10"/>
  <c r="AC37" i="10"/>
  <c r="AB37" i="10"/>
  <c r="AA37" i="10"/>
  <c r="Z37" i="10"/>
  <c r="Y37" i="10"/>
  <c r="X37" i="10"/>
  <c r="W37" i="10"/>
  <c r="V37" i="10"/>
  <c r="AL36" i="10"/>
  <c r="AK36" i="10"/>
  <c r="AJ36" i="10"/>
  <c r="AI36" i="10"/>
  <c r="AH36" i="10"/>
  <c r="AG36" i="10"/>
  <c r="AF36" i="10"/>
  <c r="AE36" i="10"/>
  <c r="AD36" i="10"/>
  <c r="AC36" i="10"/>
  <c r="AB36" i="10"/>
  <c r="AA36" i="10"/>
  <c r="Z36" i="10"/>
  <c r="Y36" i="10"/>
  <c r="X36" i="10"/>
  <c r="W36" i="10"/>
  <c r="V36" i="10"/>
  <c r="AL35" i="10"/>
  <c r="AK35" i="10"/>
  <c r="AJ35" i="10"/>
  <c r="AI35" i="10"/>
  <c r="AH35" i="10"/>
  <c r="AG35" i="10"/>
  <c r="AF35" i="10"/>
  <c r="AE35" i="10"/>
  <c r="AD35" i="10"/>
  <c r="AC35" i="10"/>
  <c r="AB35" i="10"/>
  <c r="AA35" i="10"/>
  <c r="Z35" i="10"/>
  <c r="Y35" i="10"/>
  <c r="X35" i="10"/>
  <c r="W35" i="10"/>
  <c r="V35" i="10"/>
  <c r="AL34" i="10"/>
  <c r="AK34" i="10"/>
  <c r="AJ34" i="10"/>
  <c r="AI34" i="10"/>
  <c r="AH34" i="10"/>
  <c r="AG34" i="10"/>
  <c r="AF34" i="10"/>
  <c r="AE34" i="10"/>
  <c r="AD34" i="10"/>
  <c r="AC34" i="10"/>
  <c r="AB34" i="10"/>
  <c r="AA34" i="10"/>
  <c r="Z34" i="10"/>
  <c r="Y34" i="10"/>
  <c r="X34" i="10"/>
  <c r="W34" i="10"/>
  <c r="V34" i="10"/>
  <c r="AL33" i="10"/>
  <c r="AK33" i="10"/>
  <c r="AJ33" i="10"/>
  <c r="AI33" i="10"/>
  <c r="AH33" i="10"/>
  <c r="AG33" i="10"/>
  <c r="AF33" i="10"/>
  <c r="AE33" i="10"/>
  <c r="AD33" i="10"/>
  <c r="AC33" i="10"/>
  <c r="AB33" i="10"/>
  <c r="AA33" i="10"/>
  <c r="Z33" i="10"/>
  <c r="Y33" i="10"/>
  <c r="X33" i="10"/>
  <c r="W33" i="10"/>
  <c r="V33" i="10"/>
  <c r="AL32" i="10"/>
  <c r="AK32" i="10"/>
  <c r="AJ32" i="10"/>
  <c r="AI32" i="10"/>
  <c r="AH32" i="10"/>
  <c r="AG32" i="10"/>
  <c r="AF32" i="10"/>
  <c r="AE32" i="10"/>
  <c r="AD32" i="10"/>
  <c r="AC32" i="10"/>
  <c r="AB32" i="10"/>
  <c r="AA32" i="10"/>
  <c r="Z32" i="10"/>
  <c r="Y32" i="10"/>
  <c r="X32" i="10"/>
  <c r="W32" i="10"/>
  <c r="V32" i="10"/>
  <c r="AL31" i="10"/>
  <c r="AK31" i="10"/>
  <c r="AJ31" i="10"/>
  <c r="AI31" i="10"/>
  <c r="AH31" i="10"/>
  <c r="AG31" i="10"/>
  <c r="AF31" i="10"/>
  <c r="AE31" i="10"/>
  <c r="AD31" i="10"/>
  <c r="AC31" i="10"/>
  <c r="AB31" i="10"/>
  <c r="AA31" i="10"/>
  <c r="Z31" i="10"/>
  <c r="Y31" i="10"/>
  <c r="X31" i="10"/>
  <c r="W31" i="10"/>
  <c r="V31" i="10"/>
  <c r="AL30" i="10"/>
  <c r="AK30" i="10"/>
  <c r="AJ30" i="10"/>
  <c r="AI30" i="10"/>
  <c r="AH30" i="10"/>
  <c r="AG30" i="10"/>
  <c r="AF30" i="10"/>
  <c r="AE30" i="10"/>
  <c r="AD30" i="10"/>
  <c r="AC30" i="10"/>
  <c r="AB30" i="10"/>
  <c r="AA30" i="10"/>
  <c r="Z30" i="10"/>
  <c r="Y30" i="10"/>
  <c r="X30" i="10"/>
  <c r="W30" i="10"/>
  <c r="V30" i="10"/>
  <c r="AL29" i="10"/>
  <c r="AK29" i="10"/>
  <c r="AJ29" i="10"/>
  <c r="AI29" i="10"/>
  <c r="AH29" i="10"/>
  <c r="AG29" i="10"/>
  <c r="AF29" i="10"/>
  <c r="AE29" i="10"/>
  <c r="AD29" i="10"/>
  <c r="AC29" i="10"/>
  <c r="AB29" i="10"/>
  <c r="AA29" i="10"/>
  <c r="Z29" i="10"/>
  <c r="Y29" i="10"/>
  <c r="X29" i="10"/>
  <c r="W29" i="10"/>
  <c r="V29" i="10"/>
  <c r="AL28" i="10"/>
  <c r="AK28" i="10"/>
  <c r="AJ28" i="10"/>
  <c r="AI28" i="10"/>
  <c r="AH28" i="10"/>
  <c r="AG28" i="10"/>
  <c r="AF28" i="10"/>
  <c r="AE28" i="10"/>
  <c r="AD28" i="10"/>
  <c r="AC28" i="10"/>
  <c r="AB28" i="10"/>
  <c r="AA28" i="10"/>
  <c r="Z28" i="10"/>
  <c r="Y28" i="10"/>
  <c r="X28" i="10"/>
  <c r="W28" i="10"/>
  <c r="V28" i="10"/>
  <c r="AL27" i="10"/>
  <c r="AK27" i="10"/>
  <c r="AJ27" i="10"/>
  <c r="AI27" i="10"/>
  <c r="AH27" i="10"/>
  <c r="AG27" i="10"/>
  <c r="AF27" i="10"/>
  <c r="AE27" i="10"/>
  <c r="AD27" i="10"/>
  <c r="AC27" i="10"/>
  <c r="AB27" i="10"/>
  <c r="AA27" i="10"/>
  <c r="Z27" i="10"/>
  <c r="Y27" i="10"/>
  <c r="X27" i="10"/>
  <c r="W27" i="10"/>
  <c r="V27" i="10"/>
  <c r="AL26" i="10"/>
  <c r="AK26" i="10"/>
  <c r="AJ26" i="10"/>
  <c r="AI26" i="10"/>
  <c r="AH26" i="10"/>
  <c r="AG26" i="10"/>
  <c r="AF26" i="10"/>
  <c r="AE26" i="10"/>
  <c r="AD26" i="10"/>
  <c r="AC26" i="10"/>
  <c r="AB26" i="10"/>
  <c r="AA26" i="10"/>
  <c r="Z26" i="10"/>
  <c r="Y26" i="10"/>
  <c r="X26" i="10"/>
  <c r="W26" i="10"/>
  <c r="V26" i="10"/>
  <c r="AL25" i="10"/>
  <c r="AK25" i="10"/>
  <c r="AJ25" i="10"/>
  <c r="AI25" i="10"/>
  <c r="AH25" i="10"/>
  <c r="AG25" i="10"/>
  <c r="AF25" i="10"/>
  <c r="AE25" i="10"/>
  <c r="AD25" i="10"/>
  <c r="AC25" i="10"/>
  <c r="AB25" i="10"/>
  <c r="AA25" i="10"/>
  <c r="Z25" i="10"/>
  <c r="Y25" i="10"/>
  <c r="X25" i="10"/>
  <c r="W25" i="10"/>
  <c r="V25" i="10"/>
  <c r="AL24" i="10"/>
  <c r="AK24" i="10"/>
  <c r="AJ24" i="10"/>
  <c r="AI24" i="10"/>
  <c r="AH24" i="10"/>
  <c r="AG24" i="10"/>
  <c r="AF24" i="10"/>
  <c r="AE24" i="10"/>
  <c r="AD24" i="10"/>
  <c r="AC24" i="10"/>
  <c r="AB24" i="10"/>
  <c r="AA24" i="10"/>
  <c r="Z24" i="10"/>
  <c r="Y24" i="10"/>
  <c r="X24" i="10"/>
  <c r="W24" i="10"/>
  <c r="V24" i="10"/>
  <c r="AL23" i="10"/>
  <c r="AK23" i="10"/>
  <c r="AJ23" i="10"/>
  <c r="AI23" i="10"/>
  <c r="AH23" i="10"/>
  <c r="AG23" i="10"/>
  <c r="AF23" i="10"/>
  <c r="AE23" i="10"/>
  <c r="AD23" i="10"/>
  <c r="AC23" i="10"/>
  <c r="AB23" i="10"/>
  <c r="AA23" i="10"/>
  <c r="Z23" i="10"/>
  <c r="Y23" i="10"/>
  <c r="X23" i="10"/>
  <c r="W23" i="10"/>
  <c r="V23" i="10"/>
  <c r="AL22" i="10"/>
  <c r="AK22" i="10"/>
  <c r="AJ22" i="10"/>
  <c r="AI22" i="10"/>
  <c r="AH22" i="10"/>
  <c r="AG22" i="10"/>
  <c r="AF22" i="10"/>
  <c r="AE22" i="10"/>
  <c r="AD22" i="10"/>
  <c r="AC22" i="10"/>
  <c r="AB22" i="10"/>
  <c r="AA22" i="10"/>
  <c r="Z22" i="10"/>
  <c r="Y22" i="10"/>
  <c r="X22" i="10"/>
  <c r="W22" i="10"/>
  <c r="V22" i="10"/>
  <c r="AL21" i="10"/>
  <c r="AK21" i="10"/>
  <c r="AJ21" i="10"/>
  <c r="AI21" i="10"/>
  <c r="AH21" i="10"/>
  <c r="AG21" i="10"/>
  <c r="AF21" i="10"/>
  <c r="AE21" i="10"/>
  <c r="AD21" i="10"/>
  <c r="AC21" i="10"/>
  <c r="AB21" i="10"/>
  <c r="AA21" i="10"/>
  <c r="Z21" i="10"/>
  <c r="Y21" i="10"/>
  <c r="X21" i="10"/>
  <c r="W21" i="10"/>
  <c r="V21" i="10"/>
  <c r="AL20" i="10"/>
  <c r="AK20" i="10"/>
  <c r="AJ20" i="10"/>
  <c r="AI20" i="10"/>
  <c r="AH20" i="10"/>
  <c r="AG20" i="10"/>
  <c r="AF20" i="10"/>
  <c r="AE20" i="10"/>
  <c r="AD20" i="10"/>
  <c r="AC20" i="10"/>
  <c r="AB20" i="10"/>
  <c r="AA20" i="10"/>
  <c r="Z20" i="10"/>
  <c r="Y20" i="10"/>
  <c r="X20" i="10"/>
  <c r="W20" i="10"/>
  <c r="V20" i="10"/>
  <c r="AL19" i="10"/>
  <c r="AK19" i="10"/>
  <c r="AJ19" i="10"/>
  <c r="AI19" i="10"/>
  <c r="AH19" i="10"/>
  <c r="AG19" i="10"/>
  <c r="AF19" i="10"/>
  <c r="AE19" i="10"/>
  <c r="AD19" i="10"/>
  <c r="AC19" i="10"/>
  <c r="AB19" i="10"/>
  <c r="AA19" i="10"/>
  <c r="Z19" i="10"/>
  <c r="Y19" i="10"/>
  <c r="X19" i="10"/>
  <c r="W19" i="10"/>
  <c r="V19" i="10"/>
  <c r="AL18" i="10"/>
  <c r="AK18" i="10"/>
  <c r="AJ18" i="10"/>
  <c r="AI18" i="10"/>
  <c r="AH18" i="10"/>
  <c r="AG18" i="10"/>
  <c r="AF18" i="10"/>
  <c r="AE18" i="10"/>
  <c r="AD18" i="10"/>
  <c r="AC18" i="10"/>
  <c r="AB18" i="10"/>
  <c r="AA18" i="10"/>
  <c r="Z18" i="10"/>
  <c r="Y18" i="10"/>
  <c r="X18" i="10"/>
  <c r="W18" i="10"/>
  <c r="V18" i="10"/>
  <c r="AL17" i="10"/>
  <c r="AK17" i="10"/>
  <c r="AJ17" i="10"/>
  <c r="AI17" i="10"/>
  <c r="AH17" i="10"/>
  <c r="AG17" i="10"/>
  <c r="AF17" i="10"/>
  <c r="AE17" i="10"/>
  <c r="AD17" i="10"/>
  <c r="AC17" i="10"/>
  <c r="AB17" i="10"/>
  <c r="AA17" i="10"/>
  <c r="Z17" i="10"/>
  <c r="Y17" i="10"/>
  <c r="X17" i="10"/>
  <c r="W17" i="10"/>
  <c r="V17" i="10"/>
  <c r="AL16" i="10"/>
  <c r="AK16" i="10"/>
  <c r="AJ16" i="10"/>
  <c r="AI16" i="10"/>
  <c r="AH16" i="10"/>
  <c r="AG16" i="10"/>
  <c r="AF16" i="10"/>
  <c r="AE16" i="10"/>
  <c r="AD16" i="10"/>
  <c r="AC16" i="10"/>
  <c r="AB16" i="10"/>
  <c r="AA16" i="10"/>
  <c r="Z16" i="10"/>
  <c r="Y16" i="10"/>
  <c r="X16" i="10"/>
  <c r="W16" i="10"/>
  <c r="V16" i="10"/>
  <c r="AL15" i="10"/>
  <c r="AK15" i="10"/>
  <c r="AJ15" i="10"/>
  <c r="AI15" i="10"/>
  <c r="AH15" i="10"/>
  <c r="AG15" i="10"/>
  <c r="AF15" i="10"/>
  <c r="AE15" i="10"/>
  <c r="AD15" i="10"/>
  <c r="AC15" i="10"/>
  <c r="AB15" i="10"/>
  <c r="AA15" i="10"/>
  <c r="Z15" i="10"/>
  <c r="Y15" i="10"/>
  <c r="X15" i="10"/>
  <c r="W15" i="10"/>
  <c r="V15" i="10"/>
  <c r="AL14" i="10"/>
  <c r="AK14" i="10"/>
  <c r="AJ14" i="10"/>
  <c r="AI14" i="10"/>
  <c r="AH14" i="10"/>
  <c r="AG14" i="10"/>
  <c r="AF14" i="10"/>
  <c r="AE14" i="10"/>
  <c r="AD14" i="10"/>
  <c r="AC14" i="10"/>
  <c r="AB14" i="10"/>
  <c r="AA14" i="10"/>
  <c r="Z14" i="10"/>
  <c r="Y14" i="10"/>
  <c r="X14" i="10"/>
  <c r="W14" i="10"/>
  <c r="V14" i="10"/>
  <c r="AL13" i="10"/>
  <c r="AK13" i="10"/>
  <c r="AJ13" i="10"/>
  <c r="AI13" i="10"/>
  <c r="AH13" i="10"/>
  <c r="AG13" i="10"/>
  <c r="AF13" i="10"/>
  <c r="AE13" i="10"/>
  <c r="AD13" i="10"/>
  <c r="AC13" i="10"/>
  <c r="AB13" i="10"/>
  <c r="AA13" i="10"/>
  <c r="Z13" i="10"/>
  <c r="Y13" i="10"/>
  <c r="X13" i="10"/>
  <c r="W13" i="10"/>
  <c r="V13" i="10"/>
  <c r="AL12" i="10"/>
  <c r="AK12" i="10"/>
  <c r="AJ12" i="10"/>
  <c r="AI12" i="10"/>
  <c r="AH12" i="10"/>
  <c r="AG12" i="10"/>
  <c r="AF12" i="10"/>
  <c r="AE12" i="10"/>
  <c r="AD12" i="10"/>
  <c r="AC12" i="10"/>
  <c r="AB12" i="10"/>
  <c r="AA12" i="10"/>
  <c r="Z12" i="10"/>
  <c r="Y12" i="10"/>
  <c r="X12" i="10"/>
  <c r="W12" i="10"/>
  <c r="V12" i="10"/>
  <c r="AL11" i="10"/>
  <c r="AK11" i="10"/>
  <c r="AJ11" i="10"/>
  <c r="AI11" i="10"/>
  <c r="AH11" i="10"/>
  <c r="AG11" i="10"/>
  <c r="AF11" i="10"/>
  <c r="AE11" i="10"/>
  <c r="AD11" i="10"/>
  <c r="AC11" i="10"/>
  <c r="AB11" i="10"/>
  <c r="AA11" i="10"/>
  <c r="Z11" i="10"/>
  <c r="Y11" i="10"/>
  <c r="X11" i="10"/>
  <c r="W11" i="10"/>
  <c r="V11" i="10"/>
  <c r="AL10" i="10"/>
  <c r="AK10" i="10"/>
  <c r="AJ10" i="10"/>
  <c r="AI10" i="10"/>
  <c r="AH10" i="10"/>
  <c r="AG10" i="10"/>
  <c r="AF10" i="10"/>
  <c r="AE10" i="10"/>
  <c r="AD10" i="10"/>
  <c r="AC10" i="10"/>
  <c r="AB10" i="10"/>
  <c r="AA10" i="10"/>
  <c r="Z10" i="10"/>
  <c r="Y10" i="10"/>
  <c r="X10" i="10"/>
  <c r="W10" i="10"/>
  <c r="V10" i="10"/>
  <c r="AL9" i="10"/>
  <c r="AK9" i="10"/>
  <c r="AJ9" i="10"/>
  <c r="AI9" i="10"/>
  <c r="AH9" i="10"/>
  <c r="AG9" i="10"/>
  <c r="AF9" i="10"/>
  <c r="AE9" i="10"/>
  <c r="AD9" i="10"/>
  <c r="AC9" i="10"/>
  <c r="AB9" i="10"/>
  <c r="AA9" i="10"/>
  <c r="Z9" i="10"/>
  <c r="Y9" i="10"/>
  <c r="X9" i="10"/>
  <c r="W9" i="10"/>
  <c r="V9" i="10"/>
  <c r="AL8" i="10"/>
  <c r="AK8" i="10"/>
  <c r="AJ8" i="10"/>
  <c r="AI8" i="10"/>
  <c r="AH8" i="10"/>
  <c r="AG8" i="10"/>
  <c r="AF8" i="10"/>
  <c r="AE8" i="10"/>
  <c r="AD8" i="10"/>
  <c r="AC8" i="10"/>
  <c r="AB8" i="10"/>
  <c r="AA8" i="10"/>
  <c r="Z8" i="10"/>
  <c r="Y8" i="10"/>
  <c r="X8" i="10"/>
  <c r="W8" i="10"/>
  <c r="V8" i="10"/>
  <c r="AL7" i="10"/>
  <c r="AK7" i="10"/>
  <c r="AJ7" i="10"/>
  <c r="AI7" i="10"/>
  <c r="AH7" i="10"/>
  <c r="AG7" i="10"/>
  <c r="AF7" i="10"/>
  <c r="AE7" i="10"/>
  <c r="AD7" i="10"/>
  <c r="AC7" i="10"/>
  <c r="AB7" i="10"/>
  <c r="AA7" i="10"/>
  <c r="Z7" i="10"/>
  <c r="Y7" i="10"/>
  <c r="X7" i="10"/>
  <c r="W7" i="10"/>
  <c r="V7" i="10"/>
  <c r="AL6" i="10"/>
  <c r="AK6" i="10"/>
  <c r="AJ6" i="10"/>
  <c r="AI6" i="10"/>
  <c r="AH6" i="10"/>
  <c r="AG6" i="10"/>
  <c r="AF6" i="10"/>
  <c r="AE6" i="10"/>
  <c r="AD6" i="10"/>
  <c r="AC6" i="10"/>
  <c r="AB6" i="10"/>
  <c r="AA6" i="10"/>
  <c r="Z6" i="10"/>
  <c r="Y6" i="10"/>
  <c r="X6" i="10"/>
  <c r="W6" i="10"/>
  <c r="V6" i="10"/>
  <c r="AL5" i="10"/>
  <c r="AK5" i="10"/>
  <c r="AJ5" i="10"/>
  <c r="AI5" i="10"/>
  <c r="AH5" i="10"/>
  <c r="AG5" i="10"/>
  <c r="AF5" i="10"/>
  <c r="AE5" i="10"/>
  <c r="AD5" i="10"/>
  <c r="AC5" i="10"/>
  <c r="AB5" i="10"/>
  <c r="AA5" i="10"/>
  <c r="Z5" i="10"/>
  <c r="Y5" i="10"/>
  <c r="X5" i="10"/>
  <c r="W5" i="10"/>
  <c r="V5" i="10"/>
  <c r="AL4" i="10"/>
  <c r="AK4" i="10"/>
  <c r="AJ4" i="10"/>
  <c r="AI4" i="10"/>
  <c r="AH4" i="10"/>
  <c r="AG4" i="10"/>
  <c r="AF4" i="10"/>
  <c r="AE4" i="10"/>
  <c r="AD4" i="10"/>
  <c r="AC4" i="10"/>
  <c r="AB4" i="10"/>
  <c r="AA4" i="10"/>
  <c r="Z4" i="10"/>
  <c r="Y4" i="10"/>
  <c r="X4" i="10"/>
  <c r="W4" i="10"/>
  <c r="V4" i="10"/>
  <c r="AL3" i="10"/>
  <c r="AK3" i="10"/>
  <c r="AJ3" i="10"/>
  <c r="AI3" i="10"/>
  <c r="AH3" i="10"/>
  <c r="AG3" i="10"/>
  <c r="AF3" i="10"/>
  <c r="AE3" i="10"/>
  <c r="AD3" i="10"/>
  <c r="AC3" i="10"/>
  <c r="AB3" i="10"/>
  <c r="AA3" i="10"/>
  <c r="Z3" i="10"/>
  <c r="Y3" i="10"/>
  <c r="X3" i="10"/>
  <c r="W3" i="10"/>
  <c r="V3" i="10"/>
  <c r="AL2" i="10"/>
  <c r="AK2" i="10"/>
  <c r="AJ2" i="10"/>
  <c r="AI2" i="10"/>
  <c r="AH2" i="10"/>
  <c r="AG2" i="10"/>
  <c r="AF2" i="10"/>
  <c r="AE2" i="10"/>
  <c r="AD2" i="10"/>
  <c r="AC2" i="10"/>
  <c r="AB2" i="10"/>
  <c r="AA2" i="10"/>
  <c r="Z2" i="10"/>
  <c r="Y2" i="10"/>
  <c r="X2" i="10"/>
  <c r="W2" i="10"/>
  <c r="V2" i="10"/>
  <c r="R301" i="10"/>
  <c r="R300" i="10"/>
  <c r="R299" i="10"/>
  <c r="R298" i="10"/>
  <c r="R297" i="10"/>
  <c r="R296" i="10"/>
  <c r="R295" i="10"/>
  <c r="R294" i="10"/>
  <c r="R293" i="10"/>
  <c r="R292" i="10"/>
  <c r="R291" i="10"/>
  <c r="R290" i="10"/>
  <c r="R289" i="10"/>
  <c r="R288" i="10"/>
  <c r="R287" i="10"/>
  <c r="R286" i="10"/>
  <c r="R285" i="10"/>
  <c r="R284" i="10"/>
  <c r="R283" i="10"/>
  <c r="R282" i="10"/>
  <c r="R281" i="10"/>
  <c r="R280" i="10"/>
  <c r="R279" i="10"/>
  <c r="R278" i="10"/>
  <c r="R277" i="10"/>
  <c r="R276" i="10"/>
  <c r="R275" i="10"/>
  <c r="R274" i="10"/>
  <c r="R273" i="10"/>
  <c r="R272" i="10"/>
  <c r="R271" i="10"/>
  <c r="R270" i="10"/>
  <c r="R269" i="10"/>
  <c r="R268" i="10"/>
  <c r="R267" i="10"/>
  <c r="R266" i="10"/>
  <c r="R265" i="10"/>
  <c r="R264" i="10"/>
  <c r="R263" i="10"/>
  <c r="R262" i="10"/>
  <c r="R261" i="10"/>
  <c r="R260" i="10"/>
  <c r="R259" i="10"/>
  <c r="R258" i="10"/>
  <c r="R257" i="10"/>
  <c r="R256" i="10"/>
  <c r="R255" i="10"/>
  <c r="R254" i="10"/>
  <c r="R253" i="10"/>
  <c r="R252" i="10"/>
  <c r="R251" i="10"/>
  <c r="R250" i="10"/>
  <c r="R249" i="10"/>
  <c r="R248" i="10"/>
  <c r="R247" i="10"/>
  <c r="R246" i="10"/>
  <c r="R245" i="10"/>
  <c r="R244" i="10"/>
  <c r="R243" i="10"/>
  <c r="R242" i="10"/>
  <c r="R241" i="10"/>
  <c r="R240" i="10"/>
  <c r="R239" i="10"/>
  <c r="R238" i="10"/>
  <c r="R237" i="10"/>
  <c r="R236" i="10"/>
  <c r="R235" i="10"/>
  <c r="R234" i="10"/>
  <c r="R233" i="10"/>
  <c r="R232" i="10"/>
  <c r="R231" i="10"/>
  <c r="R230" i="10"/>
  <c r="R229" i="10"/>
  <c r="R228" i="10"/>
  <c r="R227" i="10"/>
  <c r="R226" i="10"/>
  <c r="R225" i="10"/>
  <c r="R224" i="10"/>
  <c r="R223" i="10"/>
  <c r="R222" i="10"/>
  <c r="R221" i="10"/>
  <c r="R220" i="10"/>
  <c r="R219" i="10"/>
  <c r="R218" i="10"/>
  <c r="R217" i="10"/>
  <c r="R216" i="10"/>
  <c r="R215" i="10"/>
  <c r="R214" i="10"/>
  <c r="R213" i="10"/>
  <c r="R212" i="10"/>
  <c r="R211" i="10"/>
  <c r="R210" i="10"/>
  <c r="R209" i="10"/>
  <c r="R208" i="10"/>
  <c r="R207" i="10"/>
  <c r="R206" i="10"/>
  <c r="R205" i="10"/>
  <c r="R204" i="10"/>
  <c r="R203" i="10"/>
  <c r="R202" i="10"/>
  <c r="R201" i="10"/>
  <c r="R200" i="10"/>
  <c r="R199" i="10"/>
  <c r="R198" i="10"/>
  <c r="R197" i="10"/>
  <c r="R196" i="10"/>
  <c r="R195" i="10"/>
  <c r="R194" i="10"/>
  <c r="R193" i="10"/>
  <c r="R192" i="10"/>
  <c r="R191" i="10"/>
  <c r="R190" i="10"/>
  <c r="R189" i="10"/>
  <c r="R188" i="10"/>
  <c r="R187" i="10"/>
  <c r="R186" i="10"/>
  <c r="R185" i="10"/>
  <c r="R184" i="10"/>
  <c r="R183" i="10"/>
  <c r="R182" i="10"/>
  <c r="R181" i="10"/>
  <c r="R180" i="10"/>
  <c r="R179" i="10"/>
  <c r="R178" i="10"/>
  <c r="R177" i="10"/>
  <c r="R176" i="10"/>
  <c r="R175" i="10"/>
  <c r="R174" i="10"/>
  <c r="R173" i="10"/>
  <c r="R172" i="10"/>
  <c r="R171" i="10"/>
  <c r="R170" i="10"/>
  <c r="R169" i="10"/>
  <c r="R168" i="10"/>
  <c r="R167" i="10"/>
  <c r="R166" i="10"/>
  <c r="R165" i="10"/>
  <c r="R164" i="10"/>
  <c r="R163" i="10"/>
  <c r="R162" i="10"/>
  <c r="R161" i="10"/>
  <c r="R160" i="10"/>
  <c r="R159" i="10"/>
  <c r="R158" i="10"/>
  <c r="R157" i="10"/>
  <c r="R156" i="10"/>
  <c r="R155" i="10"/>
  <c r="R154" i="10"/>
  <c r="R153" i="10"/>
  <c r="R152" i="10"/>
  <c r="R151" i="10"/>
  <c r="R150" i="10"/>
  <c r="R149" i="10"/>
  <c r="R148" i="10"/>
  <c r="R147" i="10"/>
  <c r="R146" i="10"/>
  <c r="R145" i="10"/>
  <c r="R144" i="10"/>
  <c r="R143" i="10"/>
  <c r="R142" i="10"/>
  <c r="R141" i="10"/>
  <c r="R140" i="10"/>
  <c r="R139" i="10"/>
  <c r="R138" i="10"/>
  <c r="R137" i="10"/>
  <c r="R136" i="10"/>
  <c r="R135" i="10"/>
  <c r="R134" i="10"/>
  <c r="R133" i="10"/>
  <c r="R132" i="10"/>
  <c r="R131" i="10"/>
  <c r="R130" i="10"/>
  <c r="R129" i="10"/>
  <c r="R128" i="10"/>
  <c r="R127" i="10"/>
  <c r="R126" i="10"/>
  <c r="R125" i="10"/>
  <c r="R124" i="10"/>
  <c r="R123" i="10"/>
  <c r="R122" i="10"/>
  <c r="R121" i="10"/>
  <c r="R120" i="10"/>
  <c r="R119" i="10"/>
  <c r="R118" i="10"/>
  <c r="R117" i="10"/>
  <c r="R116" i="10"/>
  <c r="R115" i="10"/>
  <c r="R114" i="10"/>
  <c r="R113" i="10"/>
  <c r="R112" i="10"/>
  <c r="R111" i="10"/>
  <c r="R110" i="10"/>
  <c r="R109" i="10"/>
  <c r="R108" i="10"/>
  <c r="R107" i="10"/>
  <c r="R106" i="10"/>
  <c r="R105" i="10"/>
  <c r="R104" i="10"/>
  <c r="R103" i="10"/>
  <c r="R102" i="10"/>
  <c r="R101" i="10"/>
  <c r="R100" i="10"/>
  <c r="R99" i="10"/>
  <c r="R98" i="10"/>
  <c r="R97" i="10"/>
  <c r="R96" i="10"/>
  <c r="R95" i="10"/>
  <c r="R94" i="10"/>
  <c r="R93" i="10"/>
  <c r="R92" i="10"/>
  <c r="R91" i="10"/>
  <c r="R90" i="10"/>
  <c r="R89" i="10"/>
  <c r="R88" i="10"/>
  <c r="R87" i="10"/>
  <c r="R86" i="10"/>
  <c r="R85" i="10"/>
  <c r="R84" i="10"/>
  <c r="R83" i="10"/>
  <c r="R82" i="10"/>
  <c r="R81" i="10"/>
  <c r="R80" i="10"/>
  <c r="R79" i="10"/>
  <c r="R78" i="10"/>
  <c r="R77" i="10"/>
  <c r="R76" i="10"/>
  <c r="R75" i="10"/>
  <c r="R74" i="10"/>
  <c r="R73" i="10"/>
  <c r="R72" i="10"/>
  <c r="R71" i="10"/>
  <c r="R70" i="10"/>
  <c r="R69" i="10"/>
  <c r="R68" i="10"/>
  <c r="R67" i="10"/>
  <c r="R66" i="10"/>
  <c r="R65" i="10"/>
  <c r="R64" i="10"/>
  <c r="R63" i="10"/>
  <c r="R62" i="10"/>
  <c r="R61" i="10"/>
  <c r="R60" i="10"/>
  <c r="R59" i="10"/>
  <c r="R58" i="10"/>
  <c r="R57" i="10"/>
  <c r="R56" i="10"/>
  <c r="R55" i="10"/>
  <c r="R54" i="10"/>
  <c r="R53" i="10"/>
  <c r="R52" i="10"/>
  <c r="R51" i="10"/>
  <c r="R50" i="10"/>
  <c r="R49" i="10"/>
  <c r="R48" i="10"/>
  <c r="R47" i="10"/>
  <c r="R46" i="10"/>
  <c r="R45" i="10"/>
  <c r="R44" i="10"/>
  <c r="R43" i="10"/>
  <c r="R42" i="10"/>
  <c r="R41" i="10"/>
  <c r="R40" i="10"/>
  <c r="R39" i="10"/>
  <c r="R38" i="10"/>
  <c r="R37" i="10"/>
  <c r="R36" i="10"/>
  <c r="R35" i="10"/>
  <c r="R34" i="10"/>
  <c r="R33" i="10"/>
  <c r="R32" i="10"/>
  <c r="R31" i="10"/>
  <c r="R30" i="10"/>
  <c r="R29" i="10"/>
  <c r="R28" i="10"/>
  <c r="R27" i="10"/>
  <c r="R26" i="10"/>
  <c r="R25" i="10"/>
  <c r="R24" i="10"/>
  <c r="R23" i="10"/>
  <c r="R22" i="10"/>
  <c r="R21" i="10"/>
  <c r="R20" i="10"/>
  <c r="R19" i="10"/>
  <c r="R18" i="10"/>
  <c r="R17" i="10"/>
  <c r="R16" i="10"/>
  <c r="R15" i="10"/>
  <c r="R14" i="10"/>
  <c r="R13" i="10"/>
  <c r="R12" i="10"/>
  <c r="R11" i="10"/>
  <c r="R10" i="10"/>
  <c r="R9" i="10"/>
  <c r="R8" i="10"/>
  <c r="R7" i="10"/>
  <c r="R6" i="10"/>
  <c r="R5" i="10"/>
  <c r="R4" i="10"/>
  <c r="R3" i="10"/>
  <c r="R2" i="10"/>
  <c r="K301" i="10"/>
  <c r="K300" i="10"/>
  <c r="K299" i="10"/>
  <c r="K298" i="10"/>
  <c r="K297" i="10"/>
  <c r="K296" i="10"/>
  <c r="K295" i="10"/>
  <c r="K294" i="10"/>
  <c r="K293" i="10"/>
  <c r="K292" i="10"/>
  <c r="K291" i="10"/>
  <c r="K290" i="10"/>
  <c r="K289" i="10"/>
  <c r="K288" i="10"/>
  <c r="K287" i="10"/>
  <c r="K286" i="10"/>
  <c r="K285" i="10"/>
  <c r="K284" i="10"/>
  <c r="K283" i="10"/>
  <c r="K282" i="10"/>
  <c r="K281" i="10"/>
  <c r="K280" i="10"/>
  <c r="K279" i="10"/>
  <c r="K278" i="10"/>
  <c r="K277" i="10"/>
  <c r="K276" i="10"/>
  <c r="K275" i="10"/>
  <c r="K274" i="10"/>
  <c r="K273" i="10"/>
  <c r="K272" i="10"/>
  <c r="K271" i="10"/>
  <c r="K270" i="10"/>
  <c r="K269" i="10"/>
  <c r="K268" i="10"/>
  <c r="K267" i="10"/>
  <c r="K266" i="10"/>
  <c r="K265" i="10"/>
  <c r="K264" i="10"/>
  <c r="K263" i="10"/>
  <c r="K262" i="10"/>
  <c r="K261" i="10"/>
  <c r="K260" i="10"/>
  <c r="K259" i="10"/>
  <c r="K258" i="10"/>
  <c r="K257" i="10"/>
  <c r="K256" i="10"/>
  <c r="K255" i="10"/>
  <c r="K254" i="10"/>
  <c r="K253" i="10"/>
  <c r="K252" i="10"/>
  <c r="K251" i="10"/>
  <c r="K250" i="10"/>
  <c r="K249" i="10"/>
  <c r="K248" i="10"/>
  <c r="K247" i="10"/>
  <c r="K246" i="10"/>
  <c r="K245" i="10"/>
  <c r="K244" i="10"/>
  <c r="K243" i="10"/>
  <c r="K242" i="10"/>
  <c r="K241" i="10"/>
  <c r="K240" i="10"/>
  <c r="K239" i="10"/>
  <c r="K238" i="10"/>
  <c r="K237" i="10"/>
  <c r="K236" i="10"/>
  <c r="K235" i="10"/>
  <c r="K234" i="10"/>
  <c r="K233" i="10"/>
  <c r="K232" i="10"/>
  <c r="K231" i="10"/>
  <c r="K230" i="10"/>
  <c r="K229" i="10"/>
  <c r="K228" i="10"/>
  <c r="K227" i="10"/>
  <c r="K226" i="10"/>
  <c r="K225" i="10"/>
  <c r="K224" i="10"/>
  <c r="K223" i="10"/>
  <c r="K222" i="10"/>
  <c r="K221" i="10"/>
  <c r="K220" i="10"/>
  <c r="K219" i="10"/>
  <c r="K218" i="10"/>
  <c r="K217" i="10"/>
  <c r="K216" i="10"/>
  <c r="K215" i="10"/>
  <c r="K214" i="10"/>
  <c r="K213" i="10"/>
  <c r="K212" i="10"/>
  <c r="K211" i="10"/>
  <c r="K210" i="10"/>
  <c r="K209" i="10"/>
  <c r="K208" i="10"/>
  <c r="K207" i="10"/>
  <c r="K206" i="10"/>
  <c r="K205" i="10"/>
  <c r="K204" i="10"/>
  <c r="K203" i="10"/>
  <c r="K202" i="10"/>
  <c r="K201" i="10"/>
  <c r="K200" i="10"/>
  <c r="K199" i="10"/>
  <c r="K198" i="10"/>
  <c r="K197" i="10"/>
  <c r="K196" i="10"/>
  <c r="K195" i="10"/>
  <c r="K194" i="10"/>
  <c r="K193" i="10"/>
  <c r="K192" i="10"/>
  <c r="K191" i="10"/>
  <c r="K190" i="10"/>
  <c r="K189" i="10"/>
  <c r="K188" i="10"/>
  <c r="K187" i="10"/>
  <c r="K186" i="10"/>
  <c r="K185" i="10"/>
  <c r="K184" i="10"/>
  <c r="K183" i="10"/>
  <c r="K182" i="10"/>
  <c r="K181" i="10"/>
  <c r="K180" i="10"/>
  <c r="K179" i="10"/>
  <c r="K178" i="10"/>
  <c r="K177" i="10"/>
  <c r="K176" i="10"/>
  <c r="K175" i="10"/>
  <c r="K174" i="10"/>
  <c r="K173" i="10"/>
  <c r="K172" i="10"/>
  <c r="K171" i="10"/>
  <c r="K170" i="10"/>
  <c r="K169" i="10"/>
  <c r="K168" i="10"/>
  <c r="K167" i="10"/>
  <c r="K166" i="10"/>
  <c r="K165" i="10"/>
  <c r="K164" i="10"/>
  <c r="K163" i="10"/>
  <c r="K162" i="10"/>
  <c r="K161" i="10"/>
  <c r="K160" i="10"/>
  <c r="K159" i="10"/>
  <c r="K158" i="10"/>
  <c r="K157" i="10"/>
  <c r="K156" i="10"/>
  <c r="K155" i="10"/>
  <c r="K154" i="10"/>
  <c r="K153" i="10"/>
  <c r="K152" i="10"/>
  <c r="K151" i="10"/>
  <c r="K150" i="10"/>
  <c r="K149" i="10"/>
  <c r="K148" i="10"/>
  <c r="K147" i="10"/>
  <c r="K146" i="10"/>
  <c r="K145" i="10"/>
  <c r="K144" i="10"/>
  <c r="K143" i="10"/>
  <c r="K142" i="10"/>
  <c r="K141" i="10"/>
  <c r="K140" i="10"/>
  <c r="K139" i="10"/>
  <c r="K138" i="10"/>
  <c r="K137" i="10"/>
  <c r="K136" i="10"/>
  <c r="K135" i="10"/>
  <c r="K134" i="10"/>
  <c r="K133" i="10"/>
  <c r="K132" i="10"/>
  <c r="K131" i="10"/>
  <c r="K130" i="10"/>
  <c r="K129" i="10"/>
  <c r="K128" i="10"/>
  <c r="K127" i="10"/>
  <c r="K126" i="10"/>
  <c r="K125" i="10"/>
  <c r="K124" i="10"/>
  <c r="K123" i="10"/>
  <c r="K122" i="10"/>
  <c r="K121" i="10"/>
  <c r="K120" i="10"/>
  <c r="K119" i="10"/>
  <c r="K118" i="10"/>
  <c r="K117" i="10"/>
  <c r="K116" i="10"/>
  <c r="K115" i="10"/>
  <c r="K114" i="10"/>
  <c r="K113" i="10"/>
  <c r="K112" i="10"/>
  <c r="K111" i="10"/>
  <c r="K110" i="10"/>
  <c r="K109" i="10"/>
  <c r="K108" i="10"/>
  <c r="K107" i="10"/>
  <c r="K106" i="10"/>
  <c r="K105" i="10"/>
  <c r="K104" i="10"/>
  <c r="K103" i="10"/>
  <c r="K102" i="10"/>
  <c r="K101" i="10"/>
  <c r="K100" i="10"/>
  <c r="K99" i="10"/>
  <c r="K98" i="10"/>
  <c r="K97" i="10"/>
  <c r="K96" i="10"/>
  <c r="K95" i="10"/>
  <c r="K94" i="10"/>
  <c r="K93" i="10"/>
  <c r="K92" i="10"/>
  <c r="K91" i="10"/>
  <c r="K90" i="10"/>
  <c r="K89" i="10"/>
  <c r="K88" i="10"/>
  <c r="K87" i="10"/>
  <c r="K86" i="10"/>
  <c r="K85" i="10"/>
  <c r="K84" i="10"/>
  <c r="K83" i="10"/>
  <c r="K82" i="10"/>
  <c r="K81" i="10"/>
  <c r="K80" i="10"/>
  <c r="K79" i="10"/>
  <c r="K78" i="10"/>
  <c r="K77" i="10"/>
  <c r="K76" i="10"/>
  <c r="K75" i="10"/>
  <c r="K74" i="10"/>
  <c r="K73" i="10"/>
  <c r="K72" i="10"/>
  <c r="K71" i="10"/>
  <c r="K70" i="10"/>
  <c r="K69" i="10"/>
  <c r="K68" i="10"/>
  <c r="K67" i="10"/>
  <c r="K66" i="10"/>
  <c r="K65" i="10"/>
  <c r="K64" i="10"/>
  <c r="K63" i="10"/>
  <c r="K62" i="10"/>
  <c r="K61" i="10"/>
  <c r="K60" i="10"/>
  <c r="K59" i="10"/>
  <c r="K58" i="10"/>
  <c r="K57" i="10"/>
  <c r="K56" i="10"/>
  <c r="K55" i="10"/>
  <c r="K54" i="10"/>
  <c r="K53" i="10"/>
  <c r="K52" i="10"/>
  <c r="K51" i="10"/>
  <c r="K50" i="10"/>
  <c r="K49" i="10"/>
  <c r="K48" i="10"/>
  <c r="K47" i="10"/>
  <c r="K46" i="10"/>
  <c r="K45" i="10"/>
  <c r="K44" i="10"/>
  <c r="K43" i="10"/>
  <c r="K42" i="10"/>
  <c r="K41" i="10"/>
  <c r="K40" i="10"/>
  <c r="K39" i="10"/>
  <c r="K38" i="10"/>
  <c r="K37" i="10"/>
  <c r="K36" i="10"/>
  <c r="K35" i="10"/>
  <c r="K34" i="10"/>
  <c r="K33" i="10"/>
  <c r="K32" i="10"/>
  <c r="K31" i="10"/>
  <c r="K30" i="10"/>
  <c r="K29" i="10"/>
  <c r="K28" i="10"/>
  <c r="K27" i="10"/>
  <c r="K26" i="10"/>
  <c r="K25" i="10"/>
  <c r="K24" i="10"/>
  <c r="K23" i="10"/>
  <c r="K22" i="10"/>
  <c r="K21" i="10"/>
  <c r="K20" i="10"/>
  <c r="K19" i="10"/>
  <c r="K18" i="10"/>
  <c r="K17" i="10"/>
  <c r="K16" i="10"/>
  <c r="K15" i="10"/>
  <c r="K14" i="10"/>
  <c r="K13" i="10"/>
  <c r="K12" i="10"/>
  <c r="K11" i="10"/>
  <c r="K10" i="10"/>
  <c r="K9" i="10"/>
  <c r="K8" i="10"/>
  <c r="K7" i="10"/>
  <c r="K6" i="10"/>
  <c r="K5" i="10"/>
  <c r="K4" i="10"/>
  <c r="K3" i="10"/>
  <c r="K2" i="10"/>
  <c r="I301" i="10"/>
  <c r="I300" i="10"/>
  <c r="I299" i="10"/>
  <c r="I298" i="10"/>
  <c r="I297" i="10"/>
  <c r="I296" i="10"/>
  <c r="I295" i="10"/>
  <c r="I294" i="10"/>
  <c r="I293" i="10"/>
  <c r="I292" i="10"/>
  <c r="I291" i="10"/>
  <c r="I290" i="10"/>
  <c r="I289" i="10"/>
  <c r="I288" i="10"/>
  <c r="I287" i="10"/>
  <c r="I286" i="10"/>
  <c r="I285" i="10"/>
  <c r="I284" i="10"/>
  <c r="I283" i="10"/>
  <c r="I282" i="10"/>
  <c r="I281" i="10"/>
  <c r="I280" i="10"/>
  <c r="I279" i="10"/>
  <c r="I278" i="10"/>
  <c r="I277" i="10"/>
  <c r="I276" i="10"/>
  <c r="I275" i="10"/>
  <c r="I274" i="10"/>
  <c r="I273" i="10"/>
  <c r="I272" i="10"/>
  <c r="I271" i="10"/>
  <c r="I270" i="10"/>
  <c r="I269" i="10"/>
  <c r="I268" i="10"/>
  <c r="I267" i="10"/>
  <c r="I266" i="10"/>
  <c r="I265" i="10"/>
  <c r="I264" i="10"/>
  <c r="I263" i="10"/>
  <c r="I262" i="10"/>
  <c r="I261" i="10"/>
  <c r="I260" i="10"/>
  <c r="I259" i="10"/>
  <c r="I258" i="10"/>
  <c r="I257" i="10"/>
  <c r="I256" i="10"/>
  <c r="I255" i="10"/>
  <c r="I254" i="10"/>
  <c r="I253" i="10"/>
  <c r="I252" i="10"/>
  <c r="I251" i="10"/>
  <c r="I250" i="10"/>
  <c r="I249" i="10"/>
  <c r="I248" i="10"/>
  <c r="I247" i="10"/>
  <c r="I246" i="10"/>
  <c r="I245" i="10"/>
  <c r="I244" i="10"/>
  <c r="I243" i="10"/>
  <c r="I242" i="10"/>
  <c r="I241" i="10"/>
  <c r="I240" i="10"/>
  <c r="I239" i="10"/>
  <c r="I238" i="10"/>
  <c r="I237" i="10"/>
  <c r="I236" i="10"/>
  <c r="I235" i="10"/>
  <c r="I234" i="10"/>
  <c r="I233" i="10"/>
  <c r="I232" i="10"/>
  <c r="I231" i="10"/>
  <c r="I230" i="10"/>
  <c r="I229" i="10"/>
  <c r="I228" i="10"/>
  <c r="I227" i="10"/>
  <c r="I226" i="10"/>
  <c r="I225" i="10"/>
  <c r="I224" i="10"/>
  <c r="I223" i="10"/>
  <c r="I222" i="10"/>
  <c r="I221" i="10"/>
  <c r="I220" i="10"/>
  <c r="I219" i="10"/>
  <c r="I218" i="10"/>
  <c r="I217" i="10"/>
  <c r="I216" i="10"/>
  <c r="I215" i="10"/>
  <c r="I214" i="10"/>
  <c r="I213" i="10"/>
  <c r="I212" i="10"/>
  <c r="I211" i="10"/>
  <c r="I210" i="10"/>
  <c r="I209" i="10"/>
  <c r="I208" i="10"/>
  <c r="I207" i="10"/>
  <c r="I206" i="10"/>
  <c r="I205" i="10"/>
  <c r="I204" i="10"/>
  <c r="I203" i="10"/>
  <c r="I202" i="10"/>
  <c r="I201" i="10"/>
  <c r="I200" i="10"/>
  <c r="I199" i="10"/>
  <c r="I198" i="10"/>
  <c r="I197" i="10"/>
  <c r="I196" i="10"/>
  <c r="I195" i="10"/>
  <c r="I194" i="10"/>
  <c r="I193" i="10"/>
  <c r="I192" i="10"/>
  <c r="I191" i="10"/>
  <c r="I190" i="10"/>
  <c r="I189" i="10"/>
  <c r="I188" i="10"/>
  <c r="I187" i="10"/>
  <c r="I186" i="10"/>
  <c r="I185" i="10"/>
  <c r="I184" i="10"/>
  <c r="I183" i="10"/>
  <c r="I182" i="10"/>
  <c r="I181" i="10"/>
  <c r="I180" i="10"/>
  <c r="I179" i="10"/>
  <c r="I178" i="10"/>
  <c r="I177" i="10"/>
  <c r="I176" i="10"/>
  <c r="I175" i="10"/>
  <c r="I174" i="10"/>
  <c r="I173" i="10"/>
  <c r="I172" i="10"/>
  <c r="I171" i="10"/>
  <c r="I170" i="10"/>
  <c r="I169" i="10"/>
  <c r="I168" i="10"/>
  <c r="I167" i="10"/>
  <c r="I166" i="10"/>
  <c r="I165" i="10"/>
  <c r="I164" i="10"/>
  <c r="I163" i="10"/>
  <c r="I162" i="10"/>
  <c r="I161" i="10"/>
  <c r="I160" i="10"/>
  <c r="I159" i="10"/>
  <c r="I158" i="10"/>
  <c r="I157" i="10"/>
  <c r="I156" i="10"/>
  <c r="I155" i="10"/>
  <c r="I154" i="10"/>
  <c r="I153" i="10"/>
  <c r="I152" i="10"/>
  <c r="I151" i="10"/>
  <c r="I150" i="10"/>
  <c r="I149" i="10"/>
  <c r="I148" i="10"/>
  <c r="I147" i="10"/>
  <c r="I146" i="10"/>
  <c r="I145" i="10"/>
  <c r="I144" i="10"/>
  <c r="I143" i="10"/>
  <c r="I142" i="10"/>
  <c r="I141" i="10"/>
  <c r="I140" i="10"/>
  <c r="I139" i="10"/>
  <c r="I138" i="10"/>
  <c r="I137" i="10"/>
  <c r="I136" i="10"/>
  <c r="I135" i="10"/>
  <c r="I134" i="10"/>
  <c r="I133" i="10"/>
  <c r="I132" i="10"/>
  <c r="I131" i="10"/>
  <c r="I130" i="10"/>
  <c r="I129" i="10"/>
  <c r="I128" i="10"/>
  <c r="I127" i="10"/>
  <c r="I126" i="10"/>
  <c r="I125" i="10"/>
  <c r="I124" i="10"/>
  <c r="I123" i="10"/>
  <c r="I122" i="10"/>
  <c r="I121" i="10"/>
  <c r="I120" i="10"/>
  <c r="I119" i="10"/>
  <c r="I118" i="10"/>
  <c r="I117" i="10"/>
  <c r="I116" i="10"/>
  <c r="I115" i="10"/>
  <c r="I114" i="10"/>
  <c r="I113" i="10"/>
  <c r="I112" i="10"/>
  <c r="I111" i="10"/>
  <c r="I110" i="10"/>
  <c r="I109" i="10"/>
  <c r="I108" i="10"/>
  <c r="I107" i="10"/>
  <c r="I106" i="10"/>
  <c r="I105" i="10"/>
  <c r="I104" i="10"/>
  <c r="I103" i="10"/>
  <c r="I102" i="10"/>
  <c r="I101" i="10"/>
  <c r="I100" i="10"/>
  <c r="I99" i="10"/>
  <c r="I98" i="10"/>
  <c r="I97" i="10"/>
  <c r="I96" i="10"/>
  <c r="I95" i="10"/>
  <c r="I94" i="10"/>
  <c r="I93" i="10"/>
  <c r="I92" i="10"/>
  <c r="I91" i="10"/>
  <c r="I90" i="10"/>
  <c r="I89" i="10"/>
  <c r="I88" i="10"/>
  <c r="I87" i="10"/>
  <c r="I86" i="10"/>
  <c r="I85" i="10"/>
  <c r="I84" i="10"/>
  <c r="I83" i="10"/>
  <c r="I82" i="10"/>
  <c r="I81" i="10"/>
  <c r="I80" i="10"/>
  <c r="I79" i="10"/>
  <c r="I78" i="10"/>
  <c r="I77" i="10"/>
  <c r="I76" i="10"/>
  <c r="I75" i="10"/>
  <c r="I74" i="10"/>
  <c r="I73" i="10"/>
  <c r="I72" i="10"/>
  <c r="I71" i="10"/>
  <c r="I70" i="10"/>
  <c r="I69" i="10"/>
  <c r="I68" i="10"/>
  <c r="I67" i="10"/>
  <c r="I66" i="10"/>
  <c r="I65" i="10"/>
  <c r="I64" i="10"/>
  <c r="I63" i="10"/>
  <c r="I62" i="10"/>
  <c r="I61" i="10"/>
  <c r="I60" i="10"/>
  <c r="I59" i="10"/>
  <c r="I58" i="10"/>
  <c r="I57" i="10"/>
  <c r="I56" i="10"/>
  <c r="I55" i="10"/>
  <c r="I54" i="10"/>
  <c r="I53" i="10"/>
  <c r="I52" i="10"/>
  <c r="I51" i="10"/>
  <c r="I50" i="10"/>
  <c r="I49" i="10"/>
  <c r="I48" i="10"/>
  <c r="I47" i="10"/>
  <c r="I46" i="10"/>
  <c r="I45" i="10"/>
  <c r="I44" i="10"/>
  <c r="I43" i="10"/>
  <c r="I42" i="10"/>
  <c r="I41" i="10"/>
  <c r="I40" i="10"/>
  <c r="I39" i="10"/>
  <c r="I38" i="10"/>
  <c r="I37" i="10"/>
  <c r="I36" i="10"/>
  <c r="I35" i="10"/>
  <c r="I34" i="10"/>
  <c r="I33" i="10"/>
  <c r="I32" i="10"/>
  <c r="I31" i="10"/>
  <c r="I30" i="10"/>
  <c r="I29" i="10"/>
  <c r="I28" i="10"/>
  <c r="I27" i="10"/>
  <c r="I26" i="10"/>
  <c r="I25" i="10"/>
  <c r="I24" i="10"/>
  <c r="I23" i="10"/>
  <c r="I22" i="10"/>
  <c r="I21" i="10"/>
  <c r="I20" i="10"/>
  <c r="I19" i="10"/>
  <c r="I18" i="10"/>
  <c r="I17" i="10"/>
  <c r="I16" i="10"/>
  <c r="I15" i="10"/>
  <c r="I14" i="10"/>
  <c r="I13" i="10"/>
  <c r="I12" i="10"/>
  <c r="I11" i="10"/>
  <c r="I10" i="10"/>
  <c r="I9" i="10"/>
  <c r="I8" i="10"/>
  <c r="I7" i="10"/>
  <c r="I6" i="10"/>
  <c r="I5" i="10"/>
  <c r="I4" i="10"/>
  <c r="I3" i="10"/>
  <c r="I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F5" i="10"/>
  <c r="F4" i="10"/>
  <c r="F3" i="10"/>
  <c r="F2" i="10"/>
  <c r="E301" i="10"/>
  <c r="E300" i="10"/>
  <c r="E299" i="10"/>
  <c r="E298" i="10"/>
  <c r="E297" i="10"/>
  <c r="E296" i="10"/>
  <c r="E295" i="10"/>
  <c r="E294" i="10"/>
  <c r="E293" i="10"/>
  <c r="E292" i="10"/>
  <c r="E291" i="10"/>
  <c r="E290" i="10"/>
  <c r="E289" i="10"/>
  <c r="E288" i="10"/>
  <c r="E287" i="10"/>
  <c r="E286" i="10"/>
  <c r="E285" i="10"/>
  <c r="E284" i="10"/>
  <c r="E283" i="10"/>
  <c r="E282" i="10"/>
  <c r="E281" i="10"/>
  <c r="E280" i="10"/>
  <c r="E279" i="10"/>
  <c r="E278" i="10"/>
  <c r="E277" i="10"/>
  <c r="E276" i="10"/>
  <c r="E275" i="10"/>
  <c r="E274" i="10"/>
  <c r="E273" i="10"/>
  <c r="E272" i="10"/>
  <c r="E271" i="10"/>
  <c r="E270" i="10"/>
  <c r="E269" i="10"/>
  <c r="E268" i="10"/>
  <c r="E267" i="10"/>
  <c r="E266" i="10"/>
  <c r="E265" i="10"/>
  <c r="E264" i="10"/>
  <c r="E263" i="10"/>
  <c r="E262" i="10"/>
  <c r="E261" i="10"/>
  <c r="E260" i="10"/>
  <c r="E259" i="10"/>
  <c r="E258" i="10"/>
  <c r="E257" i="10"/>
  <c r="E256" i="10"/>
  <c r="E255" i="10"/>
  <c r="E254" i="10"/>
  <c r="E253" i="10"/>
  <c r="E252" i="10"/>
  <c r="E251" i="10"/>
  <c r="E250" i="10"/>
  <c r="E249" i="10"/>
  <c r="E248" i="10"/>
  <c r="E247" i="10"/>
  <c r="E246" i="10"/>
  <c r="E245" i="10"/>
  <c r="E244" i="10"/>
  <c r="E243" i="10"/>
  <c r="E242" i="10"/>
  <c r="E241" i="10"/>
  <c r="E240" i="10"/>
  <c r="E239" i="10"/>
  <c r="E238" i="10"/>
  <c r="E237" i="10"/>
  <c r="E236" i="10"/>
  <c r="E235" i="10"/>
  <c r="E234" i="10"/>
  <c r="E233" i="10"/>
  <c r="E232" i="10"/>
  <c r="E231" i="10"/>
  <c r="E230" i="10"/>
  <c r="E229" i="10"/>
  <c r="E228" i="10"/>
  <c r="E227" i="10"/>
  <c r="E226" i="10"/>
  <c r="E225" i="10"/>
  <c r="E224" i="10"/>
  <c r="E223" i="10"/>
  <c r="E222" i="10"/>
  <c r="E221" i="10"/>
  <c r="E220" i="10"/>
  <c r="E219" i="10"/>
  <c r="E218" i="10"/>
  <c r="E217" i="10"/>
  <c r="E216" i="10"/>
  <c r="E215" i="10"/>
  <c r="E214" i="10"/>
  <c r="E213" i="10"/>
  <c r="E212" i="10"/>
  <c r="E211" i="10"/>
  <c r="E210" i="10"/>
  <c r="E209" i="10"/>
  <c r="E208" i="10"/>
  <c r="E207" i="10"/>
  <c r="E206" i="10"/>
  <c r="E205" i="10"/>
  <c r="E204" i="10"/>
  <c r="E203" i="10"/>
  <c r="E202" i="10"/>
  <c r="E201" i="10"/>
  <c r="E200" i="10"/>
  <c r="E199" i="10"/>
  <c r="E198" i="10"/>
  <c r="E197" i="10"/>
  <c r="E196" i="10"/>
  <c r="E195" i="10"/>
  <c r="E194" i="10"/>
  <c r="E193" i="10"/>
  <c r="E192" i="10"/>
  <c r="E191" i="10"/>
  <c r="E190" i="10"/>
  <c r="E189" i="10"/>
  <c r="E188" i="10"/>
  <c r="E187" i="10"/>
  <c r="E186" i="10"/>
  <c r="E185" i="10"/>
  <c r="E184" i="10"/>
  <c r="E183" i="10"/>
  <c r="E182" i="10"/>
  <c r="E181" i="10"/>
  <c r="E180" i="10"/>
  <c r="E179" i="10"/>
  <c r="E178" i="10"/>
  <c r="E177" i="10"/>
  <c r="E176" i="10"/>
  <c r="E175" i="10"/>
  <c r="E174" i="10"/>
  <c r="E173" i="10"/>
  <c r="E172" i="10"/>
  <c r="E171" i="10"/>
  <c r="E170" i="10"/>
  <c r="E169" i="10"/>
  <c r="E168" i="10"/>
  <c r="E167" i="10"/>
  <c r="E166" i="10"/>
  <c r="E165" i="10"/>
  <c r="E164" i="10"/>
  <c r="E163" i="10"/>
  <c r="E162" i="10"/>
  <c r="E161" i="10"/>
  <c r="E160" i="10"/>
  <c r="E159" i="10"/>
  <c r="E158" i="10"/>
  <c r="E157" i="10"/>
  <c r="E156" i="10"/>
  <c r="E155" i="10"/>
  <c r="E154" i="10"/>
  <c r="E153" i="10"/>
  <c r="E152" i="10"/>
  <c r="E151" i="10"/>
  <c r="E150" i="10"/>
  <c r="E149" i="10"/>
  <c r="E148" i="10"/>
  <c r="E147" i="10"/>
  <c r="E146" i="10"/>
  <c r="E145" i="10"/>
  <c r="E144" i="10"/>
  <c r="E143" i="10"/>
  <c r="E142" i="10"/>
  <c r="E141" i="10"/>
  <c r="E140" i="10"/>
  <c r="E139" i="10"/>
  <c r="E138" i="10"/>
  <c r="E137" i="10"/>
  <c r="E136" i="10"/>
  <c r="E135" i="10"/>
  <c r="E134" i="10"/>
  <c r="E133" i="10"/>
  <c r="E132" i="10"/>
  <c r="E131" i="10"/>
  <c r="E130" i="10"/>
  <c r="E129" i="10"/>
  <c r="E128" i="10"/>
  <c r="E127" i="10"/>
  <c r="E126" i="10"/>
  <c r="E125" i="10"/>
  <c r="E124" i="10"/>
  <c r="E123" i="10"/>
  <c r="E122" i="10"/>
  <c r="E121" i="10"/>
  <c r="E120" i="10"/>
  <c r="E119" i="10"/>
  <c r="E118" i="10"/>
  <c r="E117" i="10"/>
  <c r="E116" i="10"/>
  <c r="E115" i="10"/>
  <c r="E114" i="10"/>
  <c r="E113" i="10"/>
  <c r="E112" i="10"/>
  <c r="E111" i="10"/>
  <c r="E110" i="10"/>
  <c r="E109" i="10"/>
  <c r="E108" i="10"/>
  <c r="E107" i="10"/>
  <c r="E106" i="10"/>
  <c r="E105" i="10"/>
  <c r="E104" i="10"/>
  <c r="E103" i="10"/>
  <c r="E102" i="10"/>
  <c r="E101" i="10"/>
  <c r="E100" i="10"/>
  <c r="E99" i="10"/>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AM13" i="1"/>
  <c r="BH301" i="10"/>
  <c r="BF301" i="10"/>
  <c r="BH300" i="10"/>
  <c r="BF300" i="10"/>
  <c r="BH299" i="10"/>
  <c r="BF299" i="10"/>
  <c r="BH298" i="10"/>
  <c r="BF298" i="10"/>
  <c r="BH297" i="10"/>
  <c r="BF297" i="10"/>
  <c r="BH296" i="10"/>
  <c r="BF296" i="10"/>
  <c r="BH295" i="10"/>
  <c r="BF295" i="10"/>
  <c r="BH294" i="10"/>
  <c r="BF294" i="10"/>
  <c r="BH293" i="10"/>
  <c r="BF293" i="10"/>
  <c r="BH292" i="10"/>
  <c r="BF292" i="10"/>
  <c r="BH291" i="10"/>
  <c r="BF291" i="10"/>
  <c r="BH290" i="10"/>
  <c r="BF290" i="10"/>
  <c r="BH289" i="10"/>
  <c r="BF289" i="10"/>
  <c r="BH288" i="10"/>
  <c r="BF288" i="10"/>
  <c r="BH287" i="10"/>
  <c r="BF287" i="10"/>
  <c r="BH286" i="10"/>
  <c r="BF286" i="10"/>
  <c r="BH285" i="10"/>
  <c r="BF285" i="10"/>
  <c r="BH284" i="10"/>
  <c r="BF284" i="10"/>
  <c r="BH283" i="10"/>
  <c r="BF283" i="10"/>
  <c r="BH282" i="10"/>
  <c r="BF282" i="10"/>
  <c r="BH281" i="10"/>
  <c r="BF281" i="10"/>
  <c r="BH280" i="10"/>
  <c r="BF280" i="10"/>
  <c r="BH279" i="10"/>
  <c r="BF279" i="10"/>
  <c r="BH278" i="10"/>
  <c r="BF278" i="10"/>
  <c r="BH277" i="10"/>
  <c r="BF277" i="10"/>
  <c r="BH276" i="10"/>
  <c r="BF276" i="10"/>
  <c r="AO276" i="10"/>
  <c r="BH275" i="10"/>
  <c r="BF275" i="10"/>
  <c r="AO275" i="10"/>
  <c r="BH274" i="10"/>
  <c r="BF274" i="10"/>
  <c r="AO274" i="10"/>
  <c r="BH273" i="10"/>
  <c r="BF273" i="10"/>
  <c r="AO273" i="10"/>
  <c r="BH272" i="10"/>
  <c r="BF272" i="10"/>
  <c r="AO272" i="10"/>
  <c r="BH271" i="10"/>
  <c r="BF271" i="10"/>
  <c r="AO271" i="10"/>
  <c r="BH270" i="10"/>
  <c r="BF270" i="10"/>
  <c r="AO270" i="10"/>
  <c r="BH269" i="10"/>
  <c r="BF269" i="10"/>
  <c r="AO269" i="10"/>
  <c r="BH268" i="10"/>
  <c r="BF268" i="10"/>
  <c r="AO268" i="10"/>
  <c r="BH267" i="10"/>
  <c r="BF267" i="10"/>
  <c r="AO267" i="10"/>
  <c r="BH266" i="10"/>
  <c r="BF266" i="10"/>
  <c r="AO266" i="10"/>
  <c r="BH265" i="10"/>
  <c r="BF265" i="10"/>
  <c r="AO265" i="10"/>
  <c r="BH264" i="10"/>
  <c r="BF264" i="10"/>
  <c r="AO264" i="10"/>
  <c r="BH263" i="10"/>
  <c r="BF263" i="10"/>
  <c r="AO263" i="10"/>
  <c r="BH262" i="10"/>
  <c r="BF262" i="10"/>
  <c r="AO262" i="10"/>
  <c r="BH261" i="10"/>
  <c r="BF261" i="10"/>
  <c r="AO261" i="10"/>
  <c r="BH260" i="10"/>
  <c r="BF260" i="10"/>
  <c r="AO260" i="10"/>
  <c r="BH259" i="10"/>
  <c r="BF259" i="10"/>
  <c r="AO259" i="10"/>
  <c r="BH258" i="10"/>
  <c r="BF258" i="10"/>
  <c r="AO258" i="10"/>
  <c r="BH257" i="10"/>
  <c r="BF257" i="10"/>
  <c r="AO257" i="10"/>
  <c r="BH256" i="10"/>
  <c r="BF256" i="10"/>
  <c r="AO256" i="10"/>
  <c r="BH255" i="10"/>
  <c r="BF255" i="10"/>
  <c r="AO255" i="10"/>
  <c r="BH254" i="10"/>
  <c r="BF254" i="10"/>
  <c r="AO254" i="10"/>
  <c r="BH253" i="10"/>
  <c r="BF253" i="10"/>
  <c r="AO253" i="10"/>
  <c r="BH252" i="10"/>
  <c r="BF252" i="10"/>
  <c r="AO252" i="10"/>
  <c r="BH251" i="10"/>
  <c r="BF251" i="10"/>
  <c r="AO251" i="10"/>
  <c r="BH250" i="10"/>
  <c r="BF250" i="10"/>
  <c r="AO250" i="10"/>
  <c r="BH249" i="10"/>
  <c r="BF249" i="10"/>
  <c r="AO249" i="10"/>
  <c r="BH248" i="10"/>
  <c r="BF248" i="10"/>
  <c r="AO248" i="10"/>
  <c r="BH247" i="10"/>
  <c r="BF247" i="10"/>
  <c r="AO247" i="10"/>
  <c r="BH246" i="10"/>
  <c r="BF246" i="10"/>
  <c r="AO246" i="10"/>
  <c r="BH245" i="10"/>
  <c r="BF245" i="10"/>
  <c r="AO245" i="10"/>
  <c r="BH244" i="10"/>
  <c r="BF244" i="10"/>
  <c r="AO244" i="10"/>
  <c r="BH243" i="10"/>
  <c r="BF243" i="10"/>
  <c r="AO243" i="10"/>
  <c r="BH242" i="10"/>
  <c r="BF242" i="10"/>
  <c r="AO242" i="10"/>
  <c r="BH241" i="10"/>
  <c r="BF241" i="10"/>
  <c r="AO241" i="10"/>
  <c r="BH240" i="10"/>
  <c r="BF240" i="10"/>
  <c r="AO240" i="10"/>
  <c r="BH239" i="10"/>
  <c r="BF239" i="10"/>
  <c r="AO239" i="10"/>
  <c r="BH238" i="10"/>
  <c r="BF238" i="10"/>
  <c r="AO238" i="10"/>
  <c r="BH237" i="10"/>
  <c r="BF237" i="10"/>
  <c r="AO237" i="10"/>
  <c r="BH236" i="10"/>
  <c r="BF236" i="10"/>
  <c r="AO236" i="10"/>
  <c r="BH235" i="10"/>
  <c r="BF235" i="10"/>
  <c r="AO235" i="10"/>
  <c r="BH234" i="10"/>
  <c r="BF234" i="10"/>
  <c r="AO234" i="10"/>
  <c r="BH233" i="10"/>
  <c r="BF233" i="10"/>
  <c r="AO233" i="10"/>
  <c r="BH232" i="10"/>
  <c r="BF232" i="10"/>
  <c r="AO232" i="10"/>
  <c r="BH231" i="10"/>
  <c r="BF231" i="10"/>
  <c r="AO231" i="10"/>
  <c r="BH230" i="10"/>
  <c r="BF230" i="10"/>
  <c r="AO230" i="10"/>
  <c r="BH229" i="10"/>
  <c r="BF229" i="10"/>
  <c r="AO229" i="10"/>
  <c r="BH228" i="10"/>
  <c r="BF228" i="10"/>
  <c r="AO228" i="10"/>
  <c r="BH227" i="10"/>
  <c r="BF227" i="10"/>
  <c r="AO227" i="10"/>
  <c r="BH226" i="10"/>
  <c r="BF226" i="10"/>
  <c r="AO226" i="10"/>
  <c r="BH225" i="10"/>
  <c r="BF225" i="10"/>
  <c r="AO225" i="10"/>
  <c r="BH224" i="10"/>
  <c r="BF224" i="10"/>
  <c r="AO224" i="10"/>
  <c r="BH223" i="10"/>
  <c r="BF223" i="10"/>
  <c r="AO223" i="10"/>
  <c r="BH222" i="10"/>
  <c r="BF222" i="10"/>
  <c r="AO222" i="10"/>
  <c r="BH221" i="10"/>
  <c r="BF221" i="10"/>
  <c r="AO221" i="10"/>
  <c r="BH220" i="10"/>
  <c r="BF220" i="10"/>
  <c r="AO220" i="10"/>
  <c r="BH219" i="10"/>
  <c r="BF219" i="10"/>
  <c r="AO219" i="10"/>
  <c r="BH218" i="10"/>
  <c r="BF218" i="10"/>
  <c r="AO218" i="10"/>
  <c r="BH217" i="10"/>
  <c r="BF217" i="10"/>
  <c r="AO217" i="10"/>
  <c r="BH216" i="10"/>
  <c r="BF216" i="10"/>
  <c r="AO216" i="10"/>
  <c r="BH215" i="10"/>
  <c r="BF215" i="10"/>
  <c r="AO215" i="10"/>
  <c r="BH214" i="10"/>
  <c r="BF214" i="10"/>
  <c r="AO214" i="10"/>
  <c r="BH213" i="10"/>
  <c r="BF213" i="10"/>
  <c r="AO213" i="10"/>
  <c r="BH212" i="10"/>
  <c r="BF212" i="10"/>
  <c r="AO212" i="10"/>
  <c r="BH211" i="10"/>
  <c r="BF211" i="10"/>
  <c r="AO211" i="10"/>
  <c r="BH210" i="10"/>
  <c r="BF210" i="10"/>
  <c r="AO210" i="10"/>
  <c r="BH209" i="10"/>
  <c r="BF209" i="10"/>
  <c r="AO209" i="10"/>
  <c r="BH208" i="10"/>
  <c r="BF208" i="10"/>
  <c r="AO208" i="10"/>
  <c r="BH207" i="10"/>
  <c r="BF207" i="10"/>
  <c r="AO207" i="10"/>
  <c r="BH206" i="10"/>
  <c r="BF206" i="10"/>
  <c r="AO206" i="10"/>
  <c r="BH205" i="10"/>
  <c r="BF205" i="10"/>
  <c r="AO205" i="10"/>
  <c r="BH204" i="10"/>
  <c r="BF204" i="10"/>
  <c r="AO204" i="10"/>
  <c r="BH203" i="10"/>
  <c r="BF203" i="10"/>
  <c r="AO203" i="10"/>
  <c r="BH202" i="10"/>
  <c r="BF202" i="10"/>
  <c r="AO202" i="10"/>
  <c r="BH201" i="10"/>
  <c r="BF201" i="10"/>
  <c r="AO201" i="10"/>
  <c r="BH200" i="10"/>
  <c r="BF200" i="10"/>
  <c r="AO200" i="10"/>
  <c r="BH199" i="10"/>
  <c r="BF199" i="10"/>
  <c r="AO199" i="10"/>
  <c r="BH198" i="10"/>
  <c r="BF198" i="10"/>
  <c r="AO198" i="10"/>
  <c r="BH197" i="10"/>
  <c r="BF197" i="10"/>
  <c r="AO197" i="10"/>
  <c r="BH196" i="10"/>
  <c r="BF196" i="10"/>
  <c r="AO196" i="10"/>
  <c r="BH195" i="10"/>
  <c r="BF195" i="10"/>
  <c r="AO195" i="10"/>
  <c r="BH194" i="10"/>
  <c r="BF194" i="10"/>
  <c r="AO194" i="10"/>
  <c r="BH193" i="10"/>
  <c r="BF193" i="10"/>
  <c r="AO193" i="10"/>
  <c r="BH192" i="10"/>
  <c r="BF192" i="10"/>
  <c r="AO192" i="10"/>
  <c r="BH191" i="10"/>
  <c r="BF191" i="10"/>
  <c r="AO191" i="10"/>
  <c r="BH190" i="10"/>
  <c r="BF190" i="10"/>
  <c r="AO190" i="10"/>
  <c r="BH189" i="10"/>
  <c r="BF189" i="10"/>
  <c r="AO189" i="10"/>
  <c r="BH188" i="10"/>
  <c r="BF188" i="10"/>
  <c r="AO188" i="10"/>
  <c r="BH187" i="10"/>
  <c r="BF187" i="10"/>
  <c r="AO187" i="10"/>
  <c r="BH186" i="10"/>
  <c r="BF186" i="10"/>
  <c r="AO186" i="10"/>
  <c r="BH185" i="10"/>
  <c r="BF185" i="10"/>
  <c r="AO185" i="10"/>
  <c r="BH184" i="10"/>
  <c r="BF184" i="10"/>
  <c r="AO184" i="10"/>
  <c r="BH183" i="10"/>
  <c r="BF183" i="10"/>
  <c r="AO183" i="10"/>
  <c r="BH182" i="10"/>
  <c r="BF182" i="10"/>
  <c r="AO182" i="10"/>
  <c r="BH181" i="10"/>
  <c r="BF181" i="10"/>
  <c r="AO181" i="10"/>
  <c r="BH180" i="10"/>
  <c r="BF180" i="10"/>
  <c r="AO180" i="10"/>
  <c r="BH179" i="10"/>
  <c r="BF179" i="10"/>
  <c r="AO179" i="10"/>
  <c r="BH178" i="10"/>
  <c r="BF178" i="10"/>
  <c r="AO178" i="10"/>
  <c r="BH177" i="10"/>
  <c r="BF177" i="10"/>
  <c r="AO177" i="10"/>
  <c r="BH176" i="10"/>
  <c r="BF176" i="10"/>
  <c r="AO176" i="10"/>
  <c r="BH175" i="10"/>
  <c r="BF175" i="10"/>
  <c r="AO175" i="10"/>
  <c r="BH174" i="10"/>
  <c r="BF174" i="10"/>
  <c r="AO174" i="10"/>
  <c r="BH173" i="10"/>
  <c r="BF173" i="10"/>
  <c r="AO173" i="10"/>
  <c r="BH172" i="10"/>
  <c r="BF172" i="10"/>
  <c r="AO172" i="10"/>
  <c r="BH171" i="10"/>
  <c r="BF171" i="10"/>
  <c r="AO171" i="10"/>
  <c r="BH170" i="10"/>
  <c r="BF170" i="10"/>
  <c r="AO170" i="10"/>
  <c r="BH169" i="10"/>
  <c r="BF169" i="10"/>
  <c r="AO169" i="10"/>
  <c r="BH168" i="10"/>
  <c r="BF168" i="10"/>
  <c r="AO168" i="10"/>
  <c r="BH167" i="10"/>
  <c r="BF167" i="10"/>
  <c r="AO167" i="10"/>
  <c r="BH166" i="10"/>
  <c r="BF166" i="10"/>
  <c r="AO166" i="10"/>
  <c r="BH165" i="10"/>
  <c r="BF165" i="10"/>
  <c r="AO165" i="10"/>
  <c r="BH164" i="10"/>
  <c r="BF164" i="10"/>
  <c r="AO164" i="10"/>
  <c r="BH163" i="10"/>
  <c r="BF163" i="10"/>
  <c r="AO163" i="10"/>
  <c r="BH162" i="10"/>
  <c r="BF162" i="10"/>
  <c r="AO162" i="10"/>
  <c r="BH161" i="10"/>
  <c r="BF161" i="10"/>
  <c r="AO161" i="10"/>
  <c r="BH160" i="10"/>
  <c r="BF160" i="10"/>
  <c r="AO160" i="10"/>
  <c r="BH159" i="10"/>
  <c r="BF159" i="10"/>
  <c r="AO159" i="10"/>
  <c r="BH158" i="10"/>
  <c r="BF158" i="10"/>
  <c r="AO158" i="10"/>
  <c r="BH157" i="10"/>
  <c r="BF157" i="10"/>
  <c r="AO157" i="10"/>
  <c r="BH156" i="10"/>
  <c r="BF156" i="10"/>
  <c r="AO156" i="10"/>
  <c r="BH155" i="10"/>
  <c r="BF155" i="10"/>
  <c r="AO155" i="10"/>
  <c r="BH154" i="10"/>
  <c r="BF154" i="10"/>
  <c r="AO154" i="10"/>
  <c r="BH153" i="10"/>
  <c r="BF153" i="10"/>
  <c r="AO153" i="10"/>
  <c r="BH152" i="10"/>
  <c r="BF152" i="10"/>
  <c r="AO152" i="10"/>
  <c r="BH151" i="10"/>
  <c r="BF151" i="10"/>
  <c r="AO151" i="10"/>
  <c r="BH150" i="10"/>
  <c r="BF150" i="10"/>
  <c r="AO150" i="10"/>
  <c r="BH149" i="10"/>
  <c r="BF149" i="10"/>
  <c r="AO149" i="10"/>
  <c r="BH148" i="10"/>
  <c r="BF148" i="10"/>
  <c r="AO148" i="10"/>
  <c r="BH147" i="10"/>
  <c r="BF147" i="10"/>
  <c r="AO147" i="10"/>
  <c r="BH146" i="10"/>
  <c r="BF146" i="10"/>
  <c r="AO146" i="10"/>
  <c r="BH145" i="10"/>
  <c r="BF145" i="10"/>
  <c r="AO145" i="10"/>
  <c r="BH144" i="10"/>
  <c r="BF144" i="10"/>
  <c r="AO144" i="10"/>
  <c r="BH143" i="10"/>
  <c r="BF143" i="10"/>
  <c r="AO143" i="10"/>
  <c r="BH142" i="10"/>
  <c r="BF142" i="10"/>
  <c r="AO142" i="10"/>
  <c r="BH141" i="10"/>
  <c r="BF141" i="10"/>
  <c r="AO141" i="10"/>
  <c r="BH140" i="10"/>
  <c r="BF140" i="10"/>
  <c r="AO140" i="10"/>
  <c r="BH139" i="10"/>
  <c r="BF139" i="10"/>
  <c r="AO139" i="10"/>
  <c r="BH138" i="10"/>
  <c r="BF138" i="10"/>
  <c r="AO138" i="10"/>
  <c r="BH137" i="10"/>
  <c r="BF137" i="10"/>
  <c r="AO137" i="10"/>
  <c r="BH136" i="10"/>
  <c r="BF136" i="10"/>
  <c r="AO136" i="10"/>
  <c r="BH135" i="10"/>
  <c r="BF135" i="10"/>
  <c r="AO135" i="10"/>
  <c r="BH134" i="10"/>
  <c r="BF134" i="10"/>
  <c r="AO134" i="10"/>
  <c r="BH133" i="10"/>
  <c r="BF133" i="10"/>
  <c r="AO133" i="10"/>
  <c r="BH132" i="10"/>
  <c r="BF132" i="10"/>
  <c r="AO132" i="10"/>
  <c r="BH131" i="10"/>
  <c r="BF131" i="10"/>
  <c r="AO131" i="10"/>
  <c r="BH130" i="10"/>
  <c r="BF130" i="10"/>
  <c r="AO130" i="10"/>
  <c r="BH129" i="10"/>
  <c r="BF129" i="10"/>
  <c r="AO129" i="10"/>
  <c r="BH128" i="10"/>
  <c r="BF128" i="10"/>
  <c r="AO128" i="10"/>
  <c r="BH127" i="10"/>
  <c r="BF127" i="10"/>
  <c r="AO127" i="10"/>
  <c r="BH126" i="10"/>
  <c r="BF126" i="10"/>
  <c r="AO126" i="10"/>
  <c r="BH125" i="10"/>
  <c r="BF125" i="10"/>
  <c r="AO125" i="10"/>
  <c r="BH124" i="10"/>
  <c r="BF124" i="10"/>
  <c r="AO124" i="10"/>
  <c r="BH123" i="10"/>
  <c r="BF123" i="10"/>
  <c r="AO123" i="10"/>
  <c r="BH122" i="10"/>
  <c r="BF122" i="10"/>
  <c r="AO122" i="10"/>
  <c r="BH121" i="10"/>
  <c r="BF121" i="10"/>
  <c r="AO121" i="10"/>
  <c r="BH120" i="10"/>
  <c r="BF120" i="10"/>
  <c r="AO120" i="10"/>
  <c r="BH119" i="10"/>
  <c r="BF119" i="10"/>
  <c r="AO119" i="10"/>
  <c r="BH118" i="10"/>
  <c r="BF118" i="10"/>
  <c r="AO118" i="10"/>
  <c r="BH117" i="10"/>
  <c r="BF117" i="10"/>
  <c r="AO117" i="10"/>
  <c r="BH116" i="10"/>
  <c r="BF116" i="10"/>
  <c r="AO116" i="10"/>
  <c r="BH115" i="10"/>
  <c r="BF115" i="10"/>
  <c r="AO115" i="10"/>
  <c r="BH114" i="10"/>
  <c r="BF114" i="10"/>
  <c r="AO114" i="10"/>
  <c r="BH113" i="10"/>
  <c r="BF113" i="10"/>
  <c r="AO113" i="10"/>
  <c r="BH112" i="10"/>
  <c r="BF112" i="10"/>
  <c r="AO112" i="10"/>
  <c r="BH111" i="10"/>
  <c r="BF111" i="10"/>
  <c r="AO111" i="10"/>
  <c r="BH110" i="10"/>
  <c r="BF110" i="10"/>
  <c r="AO110" i="10"/>
  <c r="BH109" i="10"/>
  <c r="BF109" i="10"/>
  <c r="AO109" i="10"/>
  <c r="BH108" i="10"/>
  <c r="BF108" i="10"/>
  <c r="AO108" i="10"/>
  <c r="BH107" i="10"/>
  <c r="BF107" i="10"/>
  <c r="AO107" i="10"/>
  <c r="BH106" i="10"/>
  <c r="BF106" i="10"/>
  <c r="AO106" i="10"/>
  <c r="BH105" i="10"/>
  <c r="BF105" i="10"/>
  <c r="AO105" i="10"/>
  <c r="BH104" i="10"/>
  <c r="BF104" i="10"/>
  <c r="AO104" i="10"/>
  <c r="BH103" i="10"/>
  <c r="BF103" i="10"/>
  <c r="AO103" i="10"/>
  <c r="BH102" i="10"/>
  <c r="BF102" i="10"/>
  <c r="AO102" i="10"/>
  <c r="BH101" i="10"/>
  <c r="BF101" i="10"/>
  <c r="AO101" i="10"/>
  <c r="BH100" i="10"/>
  <c r="BF100" i="10"/>
  <c r="AO100" i="10"/>
  <c r="BH99" i="10"/>
  <c r="BF99" i="10"/>
  <c r="AO99" i="10"/>
  <c r="BH98" i="10"/>
  <c r="BF98" i="10"/>
  <c r="AO98" i="10"/>
  <c r="BH97" i="10"/>
  <c r="BF97" i="10"/>
  <c r="AO97" i="10"/>
  <c r="BH96" i="10"/>
  <c r="BF96" i="10"/>
  <c r="AO96" i="10"/>
  <c r="BH95" i="10"/>
  <c r="BF95" i="10"/>
  <c r="AO95" i="10"/>
  <c r="BH94" i="10"/>
  <c r="BF94" i="10"/>
  <c r="AO94" i="10"/>
  <c r="BH93" i="10"/>
  <c r="BF93" i="10"/>
  <c r="AO93" i="10"/>
  <c r="BH92" i="10"/>
  <c r="BF92" i="10"/>
  <c r="AO92" i="10"/>
  <c r="BH91" i="10"/>
  <c r="BF91" i="10"/>
  <c r="AO91" i="10"/>
  <c r="BH90" i="10"/>
  <c r="BF90" i="10"/>
  <c r="AO90" i="10"/>
  <c r="BH89" i="10"/>
  <c r="BF89" i="10"/>
  <c r="AO89" i="10"/>
  <c r="BH88" i="10"/>
  <c r="BF88" i="10"/>
  <c r="AO88" i="10"/>
  <c r="BH87" i="10"/>
  <c r="BF87" i="10"/>
  <c r="AO87" i="10"/>
  <c r="BH86" i="10"/>
  <c r="BF86" i="10"/>
  <c r="AO86" i="10"/>
  <c r="BH85" i="10"/>
  <c r="BF85" i="10"/>
  <c r="AO85" i="10"/>
  <c r="BH84" i="10"/>
  <c r="BF84" i="10"/>
  <c r="AO84" i="10"/>
  <c r="BH83" i="10"/>
  <c r="BF83" i="10"/>
  <c r="AO83" i="10"/>
  <c r="BH82" i="10"/>
  <c r="BF82" i="10"/>
  <c r="AO82" i="10"/>
  <c r="BH81" i="10"/>
  <c r="BF81" i="10"/>
  <c r="AO81" i="10"/>
  <c r="BH80" i="10"/>
  <c r="BF80" i="10"/>
  <c r="AO80" i="10"/>
  <c r="BH79" i="10"/>
  <c r="BF79" i="10"/>
  <c r="AO79" i="10"/>
  <c r="BH78" i="10"/>
  <c r="BF78" i="10"/>
  <c r="AO78" i="10"/>
  <c r="BH77" i="10"/>
  <c r="BF77" i="10"/>
  <c r="AO77" i="10"/>
  <c r="BH76" i="10"/>
  <c r="BF76" i="10"/>
  <c r="AO76" i="10"/>
  <c r="BH75" i="10"/>
  <c r="BF75" i="10"/>
  <c r="AO75" i="10"/>
  <c r="BH74" i="10"/>
  <c r="BF74" i="10"/>
  <c r="AO74" i="10"/>
  <c r="BH73" i="10"/>
  <c r="BF73" i="10"/>
  <c r="AO73" i="10"/>
  <c r="BH72" i="10"/>
  <c r="BF72" i="10"/>
  <c r="AO72" i="10"/>
  <c r="BH71" i="10"/>
  <c r="BF71" i="10"/>
  <c r="AO71" i="10"/>
  <c r="BH70" i="10"/>
  <c r="BF70" i="10"/>
  <c r="AO70" i="10"/>
  <c r="BH69" i="10"/>
  <c r="BF69" i="10"/>
  <c r="AO69" i="10"/>
  <c r="BH68" i="10"/>
  <c r="BF68" i="10"/>
  <c r="AO68" i="10"/>
  <c r="BH67" i="10"/>
  <c r="BF67" i="10"/>
  <c r="AO67" i="10"/>
  <c r="BH66" i="10"/>
  <c r="BF66" i="10"/>
  <c r="AO66" i="10"/>
  <c r="BH65" i="10"/>
  <c r="BF65" i="10"/>
  <c r="AO65" i="10"/>
  <c r="BH64" i="10"/>
  <c r="BF64" i="10"/>
  <c r="AO64" i="10"/>
  <c r="BH63" i="10"/>
  <c r="BF63" i="10"/>
  <c r="AO63" i="10"/>
  <c r="BH62" i="10"/>
  <c r="BF62" i="10"/>
  <c r="AO62" i="10"/>
  <c r="BH61" i="10"/>
  <c r="BF61" i="10"/>
  <c r="AO61" i="10"/>
  <c r="BH60" i="10"/>
  <c r="BF60" i="10"/>
  <c r="AO60" i="10"/>
  <c r="BH59" i="10"/>
  <c r="BF59" i="10"/>
  <c r="AO59" i="10"/>
  <c r="BH58" i="10"/>
  <c r="BF58" i="10"/>
  <c r="AO58" i="10"/>
  <c r="BH57" i="10"/>
  <c r="BF57" i="10"/>
  <c r="AO57" i="10"/>
  <c r="BH56" i="10"/>
  <c r="BF56" i="10"/>
  <c r="AO56" i="10"/>
  <c r="BH55" i="10"/>
  <c r="BF55" i="10"/>
  <c r="AO55" i="10"/>
  <c r="BH54" i="10"/>
  <c r="BF54" i="10"/>
  <c r="AO54" i="10"/>
  <c r="BH53" i="10"/>
  <c r="BF53" i="10"/>
  <c r="AO53" i="10"/>
  <c r="BH52" i="10"/>
  <c r="BF52" i="10"/>
  <c r="AO52" i="10"/>
  <c r="BH51" i="10"/>
  <c r="BF51" i="10"/>
  <c r="AO51" i="10"/>
  <c r="BH50" i="10"/>
  <c r="BF50" i="10"/>
  <c r="AO50" i="10"/>
  <c r="BH49" i="10"/>
  <c r="BF49" i="10"/>
  <c r="AO49" i="10"/>
  <c r="BH48" i="10"/>
  <c r="BF48" i="10"/>
  <c r="AO48" i="10"/>
  <c r="BH47" i="10"/>
  <c r="BF47" i="10"/>
  <c r="AO47" i="10"/>
  <c r="BH46" i="10"/>
  <c r="BF46" i="10"/>
  <c r="AO46" i="10"/>
  <c r="BH45" i="10"/>
  <c r="BF45" i="10"/>
  <c r="AO45" i="10"/>
  <c r="BH44" i="10"/>
  <c r="BF44" i="10"/>
  <c r="AO44" i="10"/>
  <c r="BH43" i="10"/>
  <c r="BF43" i="10"/>
  <c r="AO43" i="10"/>
  <c r="BH42" i="10"/>
  <c r="BF42" i="10"/>
  <c r="AO42" i="10"/>
  <c r="BH41" i="10"/>
  <c r="BF41" i="10"/>
  <c r="AO41" i="10"/>
  <c r="BH40" i="10"/>
  <c r="BF40" i="10"/>
  <c r="AO40" i="10"/>
  <c r="BH39" i="10"/>
  <c r="BF39" i="10"/>
  <c r="AO39" i="10"/>
  <c r="BH38" i="10"/>
  <c r="BF38" i="10"/>
  <c r="AO38" i="10"/>
  <c r="BH37" i="10"/>
  <c r="BF37" i="10"/>
  <c r="AO37" i="10"/>
  <c r="BH36" i="10"/>
  <c r="BF36" i="10"/>
  <c r="AO36" i="10"/>
  <c r="BH35" i="10"/>
  <c r="BF35" i="10"/>
  <c r="AO35" i="10"/>
  <c r="BH34" i="10"/>
  <c r="BF34" i="10"/>
  <c r="AO34" i="10"/>
  <c r="BH33" i="10"/>
  <c r="BF33" i="10"/>
  <c r="AO33" i="10"/>
  <c r="BH32" i="10"/>
  <c r="BF32" i="10"/>
  <c r="AO32" i="10"/>
  <c r="BH31" i="10"/>
  <c r="BF31" i="10"/>
  <c r="AO31" i="10"/>
  <c r="BH30" i="10"/>
  <c r="BF30" i="10"/>
  <c r="AO30" i="10"/>
  <c r="BH29" i="10"/>
  <c r="BF29" i="10"/>
  <c r="AO29" i="10"/>
  <c r="BH28" i="10"/>
  <c r="BF28" i="10"/>
  <c r="AO28" i="10"/>
  <c r="BH27" i="10"/>
  <c r="BF27" i="10"/>
  <c r="AO27" i="10"/>
  <c r="BH26" i="10"/>
  <c r="BF26" i="10"/>
  <c r="AO26" i="10"/>
  <c r="BH25" i="10"/>
  <c r="BF25" i="10"/>
  <c r="AO25" i="10"/>
  <c r="BH24" i="10"/>
  <c r="BF24" i="10"/>
  <c r="AO24" i="10"/>
  <c r="BH23" i="10"/>
  <c r="BF23" i="10"/>
  <c r="AO23" i="10"/>
  <c r="BH22" i="10"/>
  <c r="BF22" i="10"/>
  <c r="AO22" i="10"/>
  <c r="BH21" i="10"/>
  <c r="BF21" i="10"/>
  <c r="AO21" i="10"/>
  <c r="BH20" i="10"/>
  <c r="BF20" i="10"/>
  <c r="AO20" i="10"/>
  <c r="BH19" i="10"/>
  <c r="BF19" i="10"/>
  <c r="AO19" i="10"/>
  <c r="BH18" i="10"/>
  <c r="BF18" i="10"/>
  <c r="AO18" i="10"/>
  <c r="BH17" i="10"/>
  <c r="BF17" i="10"/>
  <c r="AO17" i="10"/>
  <c r="BH16" i="10"/>
  <c r="BF16" i="10"/>
  <c r="AO16" i="10"/>
  <c r="BH15" i="10"/>
  <c r="BF15" i="10"/>
  <c r="AO15" i="10"/>
  <c r="BH14" i="10"/>
  <c r="BF14" i="10"/>
  <c r="AO14" i="10"/>
  <c r="BH13" i="10"/>
  <c r="BF13" i="10"/>
  <c r="AO13" i="10"/>
  <c r="BH12" i="10"/>
  <c r="BF12" i="10"/>
  <c r="AO12" i="10"/>
  <c r="BH11" i="10"/>
  <c r="BF11" i="10"/>
  <c r="AO11" i="10"/>
  <c r="BH10" i="10"/>
  <c r="BF10" i="10"/>
  <c r="AO10" i="10"/>
  <c r="BH9" i="10"/>
  <c r="BF9" i="10"/>
  <c r="AO9" i="10"/>
  <c r="BH8" i="10"/>
  <c r="BF8" i="10"/>
  <c r="AO8" i="10"/>
  <c r="BH7" i="10"/>
  <c r="BF7" i="10"/>
  <c r="AO7" i="10"/>
  <c r="BH6" i="10"/>
  <c r="BF6" i="10"/>
  <c r="AO6" i="10"/>
  <c r="BH5" i="10"/>
  <c r="BF5" i="10"/>
  <c r="AO5" i="10"/>
  <c r="BH4" i="10"/>
  <c r="BF4" i="10"/>
  <c r="AO4" i="10"/>
  <c r="BF323" i="1"/>
  <c r="BF3" i="10"/>
  <c r="BE25" i="1"/>
  <c r="AO3" i="10"/>
  <c r="AO2" i="10"/>
  <c r="C301" i="9"/>
  <c r="G301" i="9"/>
  <c r="BD301" i="9"/>
  <c r="C300" i="9"/>
  <c r="G300" i="9"/>
  <c r="BD300" i="9"/>
  <c r="C299" i="9"/>
  <c r="G299" i="9"/>
  <c r="BD299" i="9"/>
  <c r="C298" i="9"/>
  <c r="G298" i="9"/>
  <c r="BD298" i="9"/>
  <c r="C297" i="9"/>
  <c r="G297" i="9"/>
  <c r="BD297" i="9"/>
  <c r="C296" i="9"/>
  <c r="G296" i="9"/>
  <c r="BD296" i="9"/>
  <c r="C295" i="9"/>
  <c r="G295" i="9"/>
  <c r="BD295" i="9"/>
  <c r="C294" i="9"/>
  <c r="G294" i="9"/>
  <c r="BD294" i="9"/>
  <c r="C293" i="9"/>
  <c r="G293" i="9"/>
  <c r="BD293" i="9"/>
  <c r="C292" i="9"/>
  <c r="G292" i="9"/>
  <c r="BD292" i="9"/>
  <c r="C291" i="9"/>
  <c r="G291" i="9"/>
  <c r="BD291" i="9"/>
  <c r="C290" i="9"/>
  <c r="G290" i="9"/>
  <c r="BD290" i="9"/>
  <c r="C289" i="9"/>
  <c r="G289" i="9"/>
  <c r="BD289" i="9"/>
  <c r="C288" i="9"/>
  <c r="G288" i="9"/>
  <c r="BD288" i="9"/>
  <c r="C287" i="9"/>
  <c r="G287" i="9"/>
  <c r="BD287" i="9"/>
  <c r="C286" i="9"/>
  <c r="G286" i="9"/>
  <c r="BD286" i="9"/>
  <c r="C285" i="9"/>
  <c r="G285" i="9"/>
  <c r="BD285" i="9"/>
  <c r="C284" i="9"/>
  <c r="G284" i="9"/>
  <c r="BD284" i="9"/>
  <c r="C283" i="9"/>
  <c r="G283" i="9"/>
  <c r="BD283" i="9"/>
  <c r="C282" i="9"/>
  <c r="G282" i="9"/>
  <c r="BD282" i="9"/>
  <c r="C281" i="9"/>
  <c r="G281" i="9"/>
  <c r="BD281" i="9"/>
  <c r="C280" i="9"/>
  <c r="G280" i="9"/>
  <c r="BD280" i="9"/>
  <c r="C279" i="9"/>
  <c r="G279" i="9"/>
  <c r="BD279" i="9"/>
  <c r="C278" i="9"/>
  <c r="G278" i="9"/>
  <c r="BD278" i="9"/>
  <c r="C277" i="9"/>
  <c r="G277" i="9"/>
  <c r="BD277" i="9"/>
  <c r="C276" i="9"/>
  <c r="G276" i="9"/>
  <c r="BD276" i="9"/>
  <c r="C275" i="9"/>
  <c r="G275" i="9"/>
  <c r="BD275" i="9"/>
  <c r="C274" i="9"/>
  <c r="G274" i="9"/>
  <c r="BD274" i="9"/>
  <c r="C273" i="9"/>
  <c r="G273" i="9"/>
  <c r="BD273" i="9"/>
  <c r="C272" i="9"/>
  <c r="G272" i="9"/>
  <c r="BD272" i="9"/>
  <c r="C271" i="9"/>
  <c r="G271" i="9"/>
  <c r="BD271" i="9"/>
  <c r="C270" i="9"/>
  <c r="G270" i="9"/>
  <c r="BD270" i="9"/>
  <c r="C269" i="9"/>
  <c r="G269" i="9"/>
  <c r="BD269" i="9"/>
  <c r="C268" i="9"/>
  <c r="G268" i="9"/>
  <c r="BD268" i="9"/>
  <c r="C267" i="9"/>
  <c r="G267" i="9"/>
  <c r="BD267" i="9"/>
  <c r="C266" i="9"/>
  <c r="G266" i="9"/>
  <c r="BD266" i="9"/>
  <c r="C265" i="9"/>
  <c r="G265" i="9"/>
  <c r="BD265" i="9"/>
  <c r="C264" i="9"/>
  <c r="G264" i="9"/>
  <c r="BD264" i="9"/>
  <c r="C263" i="9"/>
  <c r="G263" i="9"/>
  <c r="BD263" i="9"/>
  <c r="C262" i="9"/>
  <c r="G262" i="9"/>
  <c r="BD262" i="9"/>
  <c r="C261" i="9"/>
  <c r="G261" i="9"/>
  <c r="BD261" i="9"/>
  <c r="C260" i="9"/>
  <c r="G260" i="9"/>
  <c r="BD260" i="9"/>
  <c r="C259" i="9"/>
  <c r="G259" i="9"/>
  <c r="BD259" i="9"/>
  <c r="C258" i="9"/>
  <c r="G258" i="9"/>
  <c r="BD258" i="9"/>
  <c r="C257" i="9"/>
  <c r="G257" i="9"/>
  <c r="BD257" i="9"/>
  <c r="C256" i="9"/>
  <c r="G256" i="9"/>
  <c r="BD256" i="9"/>
  <c r="C255" i="9"/>
  <c r="G255" i="9"/>
  <c r="BD255" i="9"/>
  <c r="C254" i="9"/>
  <c r="G254" i="9"/>
  <c r="BD254" i="9"/>
  <c r="C253" i="9"/>
  <c r="G253" i="9"/>
  <c r="BD253" i="9"/>
  <c r="C252" i="9"/>
  <c r="G252" i="9"/>
  <c r="BD252" i="9"/>
  <c r="C251" i="9"/>
  <c r="G251" i="9"/>
  <c r="BD251" i="9"/>
  <c r="C250" i="9"/>
  <c r="G250" i="9"/>
  <c r="BD250" i="9"/>
  <c r="C249" i="9"/>
  <c r="G249" i="9"/>
  <c r="BD249" i="9"/>
  <c r="C248" i="9"/>
  <c r="G248" i="9"/>
  <c r="BD248" i="9"/>
  <c r="C247" i="9"/>
  <c r="G247" i="9"/>
  <c r="BD247" i="9"/>
  <c r="C246" i="9"/>
  <c r="G246" i="9"/>
  <c r="BD246" i="9"/>
  <c r="C245" i="9"/>
  <c r="G245" i="9"/>
  <c r="BD245" i="9"/>
  <c r="C244" i="9"/>
  <c r="G244" i="9"/>
  <c r="BD244" i="9"/>
  <c r="C243" i="9"/>
  <c r="G243" i="9"/>
  <c r="BD243" i="9"/>
  <c r="C242" i="9"/>
  <c r="G242" i="9"/>
  <c r="BD242" i="9"/>
  <c r="C241" i="9"/>
  <c r="G241" i="9"/>
  <c r="BD241" i="9"/>
  <c r="C240" i="9"/>
  <c r="G240" i="9"/>
  <c r="BD240" i="9"/>
  <c r="C239" i="9"/>
  <c r="G239" i="9"/>
  <c r="BD239" i="9"/>
  <c r="C238" i="9"/>
  <c r="G238" i="9"/>
  <c r="BD238" i="9"/>
  <c r="C237" i="9"/>
  <c r="G237" i="9"/>
  <c r="BD237" i="9"/>
  <c r="C236" i="9"/>
  <c r="G236" i="9"/>
  <c r="BD236" i="9"/>
  <c r="C235" i="9"/>
  <c r="G235" i="9"/>
  <c r="BD235" i="9"/>
  <c r="C234" i="9"/>
  <c r="G234" i="9"/>
  <c r="BD234" i="9"/>
  <c r="C233" i="9"/>
  <c r="G233" i="9"/>
  <c r="BD233" i="9"/>
  <c r="C232" i="9"/>
  <c r="G232" i="9"/>
  <c r="BD232" i="9"/>
  <c r="C231" i="9"/>
  <c r="G231" i="9"/>
  <c r="BD231" i="9"/>
  <c r="C230" i="9"/>
  <c r="G230" i="9"/>
  <c r="BD230" i="9"/>
  <c r="C229" i="9"/>
  <c r="G229" i="9"/>
  <c r="BD229" i="9"/>
  <c r="C228" i="9"/>
  <c r="G228" i="9"/>
  <c r="BD228" i="9"/>
  <c r="C227" i="9"/>
  <c r="G227" i="9"/>
  <c r="BD227" i="9"/>
  <c r="C226" i="9"/>
  <c r="G226" i="9"/>
  <c r="BD226" i="9"/>
  <c r="C225" i="9"/>
  <c r="G225" i="9"/>
  <c r="BD225" i="9"/>
  <c r="C224" i="9"/>
  <c r="G224" i="9"/>
  <c r="BD224" i="9"/>
  <c r="C223" i="9"/>
  <c r="G223" i="9"/>
  <c r="BD223" i="9"/>
  <c r="C222" i="9"/>
  <c r="G222" i="9"/>
  <c r="BD222" i="9"/>
  <c r="C221" i="9"/>
  <c r="G221" i="9"/>
  <c r="BD221" i="9"/>
  <c r="C220" i="9"/>
  <c r="G220" i="9"/>
  <c r="BD220" i="9"/>
  <c r="C219" i="9"/>
  <c r="G219" i="9"/>
  <c r="BD219" i="9"/>
  <c r="C218" i="9"/>
  <c r="G218" i="9"/>
  <c r="BD218" i="9"/>
  <c r="C217" i="9"/>
  <c r="G217" i="9"/>
  <c r="BD217" i="9"/>
  <c r="C216" i="9"/>
  <c r="G216" i="9"/>
  <c r="BD216" i="9"/>
  <c r="C215" i="9"/>
  <c r="G215" i="9"/>
  <c r="BD215" i="9"/>
  <c r="C214" i="9"/>
  <c r="G214" i="9"/>
  <c r="BD214" i="9"/>
  <c r="C213" i="9"/>
  <c r="G213" i="9"/>
  <c r="BD213" i="9"/>
  <c r="C212" i="9"/>
  <c r="G212" i="9"/>
  <c r="BD212" i="9"/>
  <c r="C211" i="9"/>
  <c r="G211" i="9"/>
  <c r="BD211" i="9"/>
  <c r="C210" i="9"/>
  <c r="G210" i="9"/>
  <c r="BD210" i="9"/>
  <c r="C209" i="9"/>
  <c r="G209" i="9"/>
  <c r="BD209" i="9"/>
  <c r="C208" i="9"/>
  <c r="G208" i="9"/>
  <c r="BD208" i="9"/>
  <c r="C207" i="9"/>
  <c r="G207" i="9"/>
  <c r="BD207" i="9"/>
  <c r="C206" i="9"/>
  <c r="G206" i="9"/>
  <c r="BD206" i="9"/>
  <c r="C205" i="9"/>
  <c r="G205" i="9"/>
  <c r="BD205" i="9"/>
  <c r="C204" i="9"/>
  <c r="G204" i="9"/>
  <c r="BD204" i="9"/>
  <c r="C203" i="9"/>
  <c r="G203" i="9"/>
  <c r="BD203" i="9"/>
  <c r="C202" i="9"/>
  <c r="G202" i="9"/>
  <c r="BD202" i="9"/>
  <c r="C201" i="9"/>
  <c r="G201" i="9"/>
  <c r="BD201" i="9"/>
  <c r="C200" i="9"/>
  <c r="G200" i="9"/>
  <c r="BD200" i="9"/>
  <c r="C199" i="9"/>
  <c r="G199" i="9"/>
  <c r="BD199" i="9"/>
  <c r="C198" i="9"/>
  <c r="G198" i="9"/>
  <c r="BD198" i="9"/>
  <c r="C197" i="9"/>
  <c r="G197" i="9"/>
  <c r="BD197" i="9"/>
  <c r="C196" i="9"/>
  <c r="G196" i="9"/>
  <c r="BD196" i="9"/>
  <c r="C195" i="9"/>
  <c r="G195" i="9"/>
  <c r="BD195" i="9"/>
  <c r="C194" i="9"/>
  <c r="G194" i="9"/>
  <c r="BD194" i="9"/>
  <c r="C193" i="9"/>
  <c r="G193" i="9"/>
  <c r="BD193" i="9"/>
  <c r="C192" i="9"/>
  <c r="G192" i="9"/>
  <c r="BD192" i="9"/>
  <c r="C191" i="9"/>
  <c r="G191" i="9"/>
  <c r="BD191" i="9"/>
  <c r="C190" i="9"/>
  <c r="G190" i="9"/>
  <c r="BD190" i="9"/>
  <c r="C189" i="9"/>
  <c r="G189" i="9"/>
  <c r="BD189" i="9"/>
  <c r="C188" i="9"/>
  <c r="G188" i="9"/>
  <c r="BD188" i="9"/>
  <c r="C187" i="9"/>
  <c r="G187" i="9"/>
  <c r="BD187" i="9"/>
  <c r="C186" i="9"/>
  <c r="G186" i="9"/>
  <c r="BD186" i="9"/>
  <c r="C185" i="9"/>
  <c r="G185" i="9"/>
  <c r="BD185" i="9"/>
  <c r="C184" i="9"/>
  <c r="G184" i="9"/>
  <c r="BD184" i="9"/>
  <c r="C183" i="9"/>
  <c r="G183" i="9"/>
  <c r="BD183" i="9"/>
  <c r="C182" i="9"/>
  <c r="G182" i="9"/>
  <c r="BD182" i="9"/>
  <c r="C181" i="9"/>
  <c r="G181" i="9"/>
  <c r="BD181" i="9"/>
  <c r="C180" i="9"/>
  <c r="G180" i="9"/>
  <c r="BD180" i="9"/>
  <c r="C179" i="9"/>
  <c r="G179" i="9"/>
  <c r="BD179" i="9"/>
  <c r="C178" i="9"/>
  <c r="G178" i="9"/>
  <c r="BD178" i="9"/>
  <c r="C177" i="9"/>
  <c r="G177" i="9"/>
  <c r="BD177" i="9"/>
  <c r="C176" i="9"/>
  <c r="G176" i="9"/>
  <c r="BD176" i="9"/>
  <c r="C175" i="9"/>
  <c r="G175" i="9"/>
  <c r="BD175" i="9"/>
  <c r="C174" i="9"/>
  <c r="G174" i="9"/>
  <c r="BD174" i="9"/>
  <c r="C173" i="9"/>
  <c r="G173" i="9"/>
  <c r="BD173" i="9"/>
  <c r="C172" i="9"/>
  <c r="G172" i="9"/>
  <c r="BD172" i="9"/>
  <c r="C171" i="9"/>
  <c r="G171" i="9"/>
  <c r="BD171" i="9"/>
  <c r="C170" i="9"/>
  <c r="G170" i="9"/>
  <c r="BD170" i="9"/>
  <c r="C169" i="9"/>
  <c r="G169" i="9"/>
  <c r="BD169" i="9"/>
  <c r="C168" i="9"/>
  <c r="G168" i="9"/>
  <c r="BD168" i="9"/>
  <c r="C167" i="9"/>
  <c r="G167" i="9"/>
  <c r="BD167" i="9"/>
  <c r="C166" i="9"/>
  <c r="G166" i="9"/>
  <c r="BD166" i="9"/>
  <c r="C165" i="9"/>
  <c r="G165" i="9"/>
  <c r="BD165" i="9"/>
  <c r="C164" i="9"/>
  <c r="G164" i="9"/>
  <c r="BD164" i="9"/>
  <c r="C163" i="9"/>
  <c r="G163" i="9"/>
  <c r="BD163" i="9"/>
  <c r="C162" i="9"/>
  <c r="G162" i="9"/>
  <c r="BD162" i="9"/>
  <c r="C161" i="9"/>
  <c r="G161" i="9"/>
  <c r="BD161" i="9"/>
  <c r="C160" i="9"/>
  <c r="G160" i="9"/>
  <c r="BD160" i="9"/>
  <c r="C159" i="9"/>
  <c r="G159" i="9"/>
  <c r="BD159" i="9"/>
  <c r="C158" i="9"/>
  <c r="G158" i="9"/>
  <c r="BD158" i="9"/>
  <c r="C157" i="9"/>
  <c r="G157" i="9"/>
  <c r="BD157" i="9"/>
  <c r="C156" i="9"/>
  <c r="G156" i="9"/>
  <c r="BD156" i="9"/>
  <c r="C155" i="9"/>
  <c r="G155" i="9"/>
  <c r="BD155" i="9"/>
  <c r="C154" i="9"/>
  <c r="G154" i="9"/>
  <c r="BD154" i="9"/>
  <c r="C153" i="9"/>
  <c r="G153" i="9"/>
  <c r="BD153" i="9"/>
  <c r="C152" i="9"/>
  <c r="G152" i="9"/>
  <c r="BD152" i="9"/>
  <c r="C151" i="9"/>
  <c r="G151" i="9"/>
  <c r="BD151" i="9"/>
  <c r="C150" i="9"/>
  <c r="G150" i="9"/>
  <c r="BD150" i="9"/>
  <c r="C149" i="9"/>
  <c r="G149" i="9"/>
  <c r="BD149" i="9"/>
  <c r="C148" i="9"/>
  <c r="G148" i="9"/>
  <c r="BD148" i="9"/>
  <c r="C147" i="9"/>
  <c r="G147" i="9"/>
  <c r="BD147" i="9"/>
  <c r="C146" i="9"/>
  <c r="G146" i="9"/>
  <c r="BD146" i="9"/>
  <c r="C145" i="9"/>
  <c r="G145" i="9"/>
  <c r="BD145" i="9"/>
  <c r="C144" i="9"/>
  <c r="G144" i="9"/>
  <c r="BD144" i="9"/>
  <c r="C143" i="9"/>
  <c r="G143" i="9"/>
  <c r="BD143" i="9"/>
  <c r="C142" i="9"/>
  <c r="G142" i="9"/>
  <c r="BD142" i="9"/>
  <c r="C141" i="9"/>
  <c r="G141" i="9"/>
  <c r="BD141" i="9"/>
  <c r="C140" i="9"/>
  <c r="G140" i="9"/>
  <c r="BD140" i="9"/>
  <c r="C139" i="9"/>
  <c r="G139" i="9"/>
  <c r="BD139" i="9"/>
  <c r="C138" i="9"/>
  <c r="G138" i="9"/>
  <c r="BD138" i="9"/>
  <c r="C137" i="9"/>
  <c r="G137" i="9"/>
  <c r="BD137" i="9"/>
  <c r="C136" i="9"/>
  <c r="G136" i="9"/>
  <c r="BD136" i="9"/>
  <c r="C135" i="9"/>
  <c r="G135" i="9"/>
  <c r="BD135" i="9"/>
  <c r="C134" i="9"/>
  <c r="G134" i="9"/>
  <c r="BD134" i="9"/>
  <c r="C133" i="9"/>
  <c r="G133" i="9"/>
  <c r="BD133" i="9"/>
  <c r="C132" i="9"/>
  <c r="G132" i="9"/>
  <c r="BD132" i="9"/>
  <c r="C131" i="9"/>
  <c r="G131" i="9"/>
  <c r="BD131" i="9"/>
  <c r="C130" i="9"/>
  <c r="G130" i="9"/>
  <c r="BD130" i="9"/>
  <c r="C129" i="9"/>
  <c r="G129" i="9"/>
  <c r="BD129" i="9"/>
  <c r="C128" i="9"/>
  <c r="G128" i="9"/>
  <c r="BD128" i="9"/>
  <c r="C127" i="9"/>
  <c r="G127" i="9"/>
  <c r="BD127" i="9"/>
  <c r="C126" i="9"/>
  <c r="G126" i="9"/>
  <c r="BD126" i="9"/>
  <c r="C125" i="9"/>
  <c r="G125" i="9"/>
  <c r="BD125" i="9"/>
  <c r="C124" i="9"/>
  <c r="G124" i="9"/>
  <c r="BD124" i="9"/>
  <c r="C123" i="9"/>
  <c r="G123" i="9"/>
  <c r="BD123" i="9"/>
  <c r="C122" i="9"/>
  <c r="G122" i="9"/>
  <c r="BD122" i="9"/>
  <c r="C121" i="9"/>
  <c r="G121" i="9"/>
  <c r="BD121" i="9"/>
  <c r="C120" i="9"/>
  <c r="G120" i="9"/>
  <c r="BD120" i="9"/>
  <c r="C119" i="9"/>
  <c r="G119" i="9"/>
  <c r="BD119" i="9"/>
  <c r="C118" i="9"/>
  <c r="G118" i="9"/>
  <c r="BD118" i="9"/>
  <c r="C117" i="9"/>
  <c r="G117" i="9"/>
  <c r="BD117" i="9"/>
  <c r="C116" i="9"/>
  <c r="G116" i="9"/>
  <c r="BD116" i="9"/>
  <c r="C115" i="9"/>
  <c r="G115" i="9"/>
  <c r="BD115" i="9"/>
  <c r="C114" i="9"/>
  <c r="G114" i="9"/>
  <c r="BD114" i="9"/>
  <c r="C113" i="9"/>
  <c r="G113" i="9"/>
  <c r="BD113" i="9"/>
  <c r="C112" i="9"/>
  <c r="G112" i="9"/>
  <c r="BD112" i="9"/>
  <c r="C111" i="9"/>
  <c r="G111" i="9"/>
  <c r="BD111" i="9"/>
  <c r="C110" i="9"/>
  <c r="G110" i="9"/>
  <c r="BD110" i="9"/>
  <c r="C109" i="9"/>
  <c r="G109" i="9"/>
  <c r="BD109" i="9"/>
  <c r="C108" i="9"/>
  <c r="G108" i="9"/>
  <c r="BD108" i="9"/>
  <c r="C107" i="9"/>
  <c r="G107" i="9"/>
  <c r="BD107" i="9"/>
  <c r="C106" i="9"/>
  <c r="G106" i="9"/>
  <c r="BD106" i="9"/>
  <c r="C105" i="9"/>
  <c r="G105" i="9"/>
  <c r="BD105" i="9"/>
  <c r="C104" i="9"/>
  <c r="G104" i="9"/>
  <c r="BD104" i="9"/>
  <c r="C103" i="9"/>
  <c r="G103" i="9"/>
  <c r="BD103" i="9"/>
  <c r="C102" i="9"/>
  <c r="G102" i="9"/>
  <c r="BD102" i="9"/>
  <c r="C101" i="9"/>
  <c r="G101" i="9"/>
  <c r="BD101" i="9"/>
  <c r="C100" i="9"/>
  <c r="G100" i="9"/>
  <c r="BD100" i="9"/>
  <c r="C99" i="9"/>
  <c r="G99" i="9"/>
  <c r="BD99" i="9"/>
  <c r="C98" i="9"/>
  <c r="G98" i="9"/>
  <c r="BD98" i="9"/>
  <c r="C97" i="9"/>
  <c r="G97" i="9"/>
  <c r="BD97" i="9"/>
  <c r="C96" i="9"/>
  <c r="G96" i="9"/>
  <c r="BD96" i="9"/>
  <c r="C95" i="9"/>
  <c r="G95" i="9"/>
  <c r="BD95" i="9"/>
  <c r="C94" i="9"/>
  <c r="G94" i="9"/>
  <c r="BD94" i="9"/>
  <c r="C93" i="9"/>
  <c r="G93" i="9"/>
  <c r="BD93" i="9"/>
  <c r="C92" i="9"/>
  <c r="G92" i="9"/>
  <c r="BD92" i="9"/>
  <c r="C91" i="9"/>
  <c r="G91" i="9"/>
  <c r="BD91" i="9"/>
  <c r="C90" i="9"/>
  <c r="G90" i="9"/>
  <c r="BD90" i="9"/>
  <c r="C89" i="9"/>
  <c r="G89" i="9"/>
  <c r="BD89" i="9"/>
  <c r="C88" i="9"/>
  <c r="G88" i="9"/>
  <c r="BD88" i="9"/>
  <c r="C87" i="9"/>
  <c r="G87" i="9"/>
  <c r="BD87" i="9"/>
  <c r="C86" i="9"/>
  <c r="G86" i="9"/>
  <c r="BD86" i="9"/>
  <c r="C85" i="9"/>
  <c r="G85" i="9"/>
  <c r="BD85" i="9"/>
  <c r="C84" i="9"/>
  <c r="G84" i="9"/>
  <c r="BD84" i="9"/>
  <c r="C83" i="9"/>
  <c r="G83" i="9"/>
  <c r="BD83" i="9"/>
  <c r="C82" i="9"/>
  <c r="G82" i="9"/>
  <c r="BD82" i="9"/>
  <c r="C81" i="9"/>
  <c r="G81" i="9"/>
  <c r="BD81" i="9"/>
  <c r="C80" i="9"/>
  <c r="G80" i="9"/>
  <c r="BD80" i="9"/>
  <c r="C79" i="9"/>
  <c r="G79" i="9"/>
  <c r="BD79" i="9"/>
  <c r="C78" i="9"/>
  <c r="G78" i="9"/>
  <c r="BD78" i="9"/>
  <c r="C77" i="9"/>
  <c r="G77" i="9"/>
  <c r="BD77" i="9"/>
  <c r="C76" i="9"/>
  <c r="G76" i="9"/>
  <c r="BD76" i="9"/>
  <c r="C75" i="9"/>
  <c r="G75" i="9"/>
  <c r="BD75" i="9"/>
  <c r="C74" i="9"/>
  <c r="G74" i="9"/>
  <c r="BD74" i="9"/>
  <c r="C73" i="9"/>
  <c r="G73" i="9"/>
  <c r="BD73" i="9"/>
  <c r="C72" i="9"/>
  <c r="G72" i="9"/>
  <c r="BD72" i="9"/>
  <c r="C71" i="9"/>
  <c r="G71" i="9"/>
  <c r="BD71" i="9"/>
  <c r="C70" i="9"/>
  <c r="G70" i="9"/>
  <c r="BD70" i="9"/>
  <c r="C69" i="9"/>
  <c r="G69" i="9"/>
  <c r="BD69" i="9"/>
  <c r="C68" i="9"/>
  <c r="G68" i="9"/>
  <c r="BD68" i="9"/>
  <c r="C67" i="9"/>
  <c r="G67" i="9"/>
  <c r="BD67" i="9"/>
  <c r="C66" i="9"/>
  <c r="G66" i="9"/>
  <c r="BD66" i="9"/>
  <c r="C65" i="9"/>
  <c r="G65" i="9"/>
  <c r="BD65" i="9"/>
  <c r="C64" i="9"/>
  <c r="G64" i="9"/>
  <c r="BD64" i="9"/>
  <c r="C63" i="9"/>
  <c r="G63" i="9"/>
  <c r="BD63" i="9"/>
  <c r="C62" i="9"/>
  <c r="G62" i="9"/>
  <c r="BD62" i="9"/>
  <c r="C61" i="9"/>
  <c r="G61" i="9"/>
  <c r="BD61" i="9"/>
  <c r="C60" i="9"/>
  <c r="G60" i="9"/>
  <c r="BD60" i="9"/>
  <c r="C59" i="9"/>
  <c r="G59" i="9"/>
  <c r="BD59" i="9"/>
  <c r="C58" i="9"/>
  <c r="G58" i="9"/>
  <c r="BD58" i="9"/>
  <c r="C57" i="9"/>
  <c r="G57" i="9"/>
  <c r="BD57" i="9"/>
  <c r="C56" i="9"/>
  <c r="G56" i="9"/>
  <c r="BD56" i="9"/>
  <c r="C55" i="9"/>
  <c r="G55" i="9"/>
  <c r="BD55" i="9"/>
  <c r="C54" i="9"/>
  <c r="G54" i="9"/>
  <c r="BD54" i="9"/>
  <c r="C53" i="9"/>
  <c r="G53" i="9"/>
  <c r="BD53" i="9"/>
  <c r="C52" i="9"/>
  <c r="G52" i="9"/>
  <c r="BD52" i="9"/>
  <c r="C51" i="9"/>
  <c r="G51" i="9"/>
  <c r="BD51" i="9"/>
  <c r="C50" i="9"/>
  <c r="G50" i="9"/>
  <c r="BD50" i="9"/>
  <c r="C49" i="9"/>
  <c r="G49" i="9"/>
  <c r="BD49" i="9"/>
  <c r="C48" i="9"/>
  <c r="G48" i="9"/>
  <c r="BD48" i="9"/>
  <c r="C47" i="9"/>
  <c r="G47" i="9"/>
  <c r="BD47" i="9"/>
  <c r="C46" i="9"/>
  <c r="G46" i="9"/>
  <c r="BD46" i="9"/>
  <c r="C45" i="9"/>
  <c r="G45" i="9"/>
  <c r="BD45" i="9"/>
  <c r="C44" i="9"/>
  <c r="G44" i="9"/>
  <c r="BD44" i="9"/>
  <c r="C43" i="9"/>
  <c r="G43" i="9"/>
  <c r="BD43" i="9"/>
  <c r="C42" i="9"/>
  <c r="G42" i="9"/>
  <c r="BD42" i="9"/>
  <c r="C41" i="9"/>
  <c r="G41" i="9"/>
  <c r="BD41" i="9"/>
  <c r="C40" i="9"/>
  <c r="G40" i="9"/>
  <c r="BD40" i="9"/>
  <c r="C39" i="9"/>
  <c r="G39" i="9"/>
  <c r="BD39" i="9"/>
  <c r="C38" i="9"/>
  <c r="G38" i="9"/>
  <c r="BD38" i="9"/>
  <c r="C37" i="9"/>
  <c r="G37" i="9"/>
  <c r="BD37" i="9"/>
  <c r="C36" i="9"/>
  <c r="G36" i="9"/>
  <c r="BD36" i="9"/>
  <c r="C35" i="9"/>
  <c r="G35" i="9"/>
  <c r="BD35" i="9"/>
  <c r="C34" i="9"/>
  <c r="G34" i="9"/>
  <c r="BD34" i="9"/>
  <c r="C33" i="9"/>
  <c r="G33" i="9"/>
  <c r="BD33" i="9"/>
  <c r="C32" i="9"/>
  <c r="G32" i="9"/>
  <c r="BD32" i="9"/>
  <c r="C31" i="9"/>
  <c r="G31" i="9"/>
  <c r="BD31" i="9"/>
  <c r="C30" i="9"/>
  <c r="G30" i="9"/>
  <c r="BD30" i="9"/>
  <c r="C29" i="9"/>
  <c r="G29" i="9"/>
  <c r="BD29" i="9"/>
  <c r="C28" i="9"/>
  <c r="G28" i="9"/>
  <c r="BD28" i="9"/>
  <c r="C27" i="9"/>
  <c r="G27" i="9"/>
  <c r="BD27" i="9"/>
  <c r="C26" i="9"/>
  <c r="G26" i="9"/>
  <c r="BD26" i="9"/>
  <c r="C25" i="9"/>
  <c r="G25" i="9"/>
  <c r="BD25" i="9"/>
  <c r="C24" i="9"/>
  <c r="G24" i="9"/>
  <c r="BD24" i="9"/>
  <c r="C23" i="9"/>
  <c r="G23" i="9"/>
  <c r="BD23" i="9"/>
  <c r="C22" i="9"/>
  <c r="G22" i="9"/>
  <c r="BD22" i="9"/>
  <c r="C21" i="9"/>
  <c r="G21" i="9"/>
  <c r="BD21" i="9"/>
  <c r="C20" i="9"/>
  <c r="G20" i="9"/>
  <c r="BD20" i="9"/>
  <c r="C19" i="9"/>
  <c r="G19" i="9"/>
  <c r="BD19" i="9"/>
  <c r="C18" i="9"/>
  <c r="G18" i="9"/>
  <c r="BD18" i="9"/>
  <c r="C17" i="9"/>
  <c r="G17" i="9"/>
  <c r="BD17" i="9"/>
  <c r="C16" i="9"/>
  <c r="G16" i="9"/>
  <c r="BD16" i="9"/>
  <c r="C15" i="9"/>
  <c r="G15" i="9"/>
  <c r="BD15" i="9"/>
  <c r="C14" i="9"/>
  <c r="G14" i="9"/>
  <c r="BD14" i="9"/>
  <c r="C13" i="9"/>
  <c r="G13" i="9"/>
  <c r="BD13" i="9"/>
  <c r="C12" i="9"/>
  <c r="G12" i="9"/>
  <c r="BD12" i="9"/>
  <c r="C11" i="9"/>
  <c r="G11" i="9"/>
  <c r="BD11" i="9"/>
  <c r="C10" i="9"/>
  <c r="G10" i="9"/>
  <c r="BD10" i="9"/>
  <c r="C9" i="9"/>
  <c r="G9" i="9"/>
  <c r="BD9" i="9"/>
  <c r="C8" i="9"/>
  <c r="G8" i="9"/>
  <c r="AY8" i="9"/>
  <c r="BH8" i="9"/>
  <c r="BD8" i="9"/>
  <c r="C7" i="9"/>
  <c r="G7" i="9"/>
  <c r="AY7" i="9"/>
  <c r="BH7" i="9"/>
  <c r="BD7" i="9"/>
  <c r="C6" i="9"/>
  <c r="G6" i="9"/>
  <c r="AY6" i="9"/>
  <c r="BH6" i="9"/>
  <c r="BD6" i="9"/>
  <c r="C5" i="9"/>
  <c r="G5" i="9"/>
  <c r="AY5" i="9"/>
  <c r="BH5" i="9"/>
  <c r="BD5" i="9"/>
  <c r="C4" i="9"/>
  <c r="G4" i="9"/>
  <c r="AY4" i="9"/>
  <c r="BH4" i="9"/>
  <c r="BD4" i="9"/>
  <c r="C3" i="9"/>
  <c r="G3" i="9"/>
  <c r="AY3" i="9"/>
  <c r="BH3" i="9"/>
  <c r="BD3" i="9"/>
  <c r="BH301" i="9"/>
  <c r="BH300" i="9"/>
  <c r="BH299" i="9"/>
  <c r="BH298" i="9"/>
  <c r="BH297" i="9"/>
  <c r="BH296" i="9"/>
  <c r="BH295" i="9"/>
  <c r="BH294" i="9"/>
  <c r="BH293" i="9"/>
  <c r="BH292" i="9"/>
  <c r="BH291" i="9"/>
  <c r="BH290" i="9"/>
  <c r="BH289" i="9"/>
  <c r="BH288" i="9"/>
  <c r="BH287" i="9"/>
  <c r="BH286" i="9"/>
  <c r="BH285" i="9"/>
  <c r="BH284" i="9"/>
  <c r="BH283" i="9"/>
  <c r="BH282" i="9"/>
  <c r="BH281" i="9"/>
  <c r="BH280" i="9"/>
  <c r="BH279" i="9"/>
  <c r="BH278" i="9"/>
  <c r="BH277" i="9"/>
  <c r="BH276" i="9"/>
  <c r="BH275" i="9"/>
  <c r="BH274" i="9"/>
  <c r="BH273" i="9"/>
  <c r="BH272" i="9"/>
  <c r="BH271" i="9"/>
  <c r="BH270" i="9"/>
  <c r="BH269" i="9"/>
  <c r="BH268" i="9"/>
  <c r="BH267" i="9"/>
  <c r="BH266" i="9"/>
  <c r="BH265" i="9"/>
  <c r="BH264" i="9"/>
  <c r="BH263" i="9"/>
  <c r="BH262" i="9"/>
  <c r="BH261" i="9"/>
  <c r="BH260" i="9"/>
  <c r="BH259" i="9"/>
  <c r="BH258" i="9"/>
  <c r="BH257" i="9"/>
  <c r="BH256" i="9"/>
  <c r="BH255" i="9"/>
  <c r="BH254" i="9"/>
  <c r="BH253" i="9"/>
  <c r="BH252" i="9"/>
  <c r="BH251" i="9"/>
  <c r="BH250" i="9"/>
  <c r="BH249" i="9"/>
  <c r="BH248" i="9"/>
  <c r="BH247" i="9"/>
  <c r="BH246" i="9"/>
  <c r="BH245" i="9"/>
  <c r="BH244" i="9"/>
  <c r="BH243" i="9"/>
  <c r="BH242" i="9"/>
  <c r="BH241" i="9"/>
  <c r="BH240" i="9"/>
  <c r="BH239" i="9"/>
  <c r="BH238" i="9"/>
  <c r="BH237" i="9"/>
  <c r="BH236" i="9"/>
  <c r="BH235" i="9"/>
  <c r="BH234" i="9"/>
  <c r="BH233" i="9"/>
  <c r="BH232" i="9"/>
  <c r="BH231" i="9"/>
  <c r="BH230" i="9"/>
  <c r="BH229" i="9"/>
  <c r="BH228" i="9"/>
  <c r="BH227" i="9"/>
  <c r="BH226" i="9"/>
  <c r="BH225" i="9"/>
  <c r="BH224" i="9"/>
  <c r="BH223" i="9"/>
  <c r="BH222" i="9"/>
  <c r="BH221" i="9"/>
  <c r="BH220" i="9"/>
  <c r="BH219" i="9"/>
  <c r="BH218" i="9"/>
  <c r="BH217" i="9"/>
  <c r="BH216" i="9"/>
  <c r="BH215" i="9"/>
  <c r="BH214" i="9"/>
  <c r="BH213" i="9"/>
  <c r="BH212" i="9"/>
  <c r="BH211" i="9"/>
  <c r="BH210" i="9"/>
  <c r="BH209" i="9"/>
  <c r="BH208" i="9"/>
  <c r="BH207" i="9"/>
  <c r="BH206" i="9"/>
  <c r="BH205" i="9"/>
  <c r="BH204" i="9"/>
  <c r="BH203" i="9"/>
  <c r="BH202" i="9"/>
  <c r="BH201" i="9"/>
  <c r="BH200" i="9"/>
  <c r="BH199" i="9"/>
  <c r="BH198" i="9"/>
  <c r="BH197" i="9"/>
  <c r="BH196" i="9"/>
  <c r="BH195" i="9"/>
  <c r="BH194" i="9"/>
  <c r="BH193" i="9"/>
  <c r="BH192" i="9"/>
  <c r="BH191" i="9"/>
  <c r="BH190" i="9"/>
  <c r="BH189" i="9"/>
  <c r="BH188" i="9"/>
  <c r="BH187" i="9"/>
  <c r="BH186" i="9"/>
  <c r="BH185" i="9"/>
  <c r="BH184" i="9"/>
  <c r="BH183" i="9"/>
  <c r="BH182" i="9"/>
  <c r="BH181" i="9"/>
  <c r="BH180" i="9"/>
  <c r="BH179" i="9"/>
  <c r="BH178" i="9"/>
  <c r="BH177" i="9"/>
  <c r="BH176" i="9"/>
  <c r="BH175" i="9"/>
  <c r="BH174" i="9"/>
  <c r="BH173" i="9"/>
  <c r="BH172" i="9"/>
  <c r="BH171" i="9"/>
  <c r="BH170" i="9"/>
  <c r="BH169" i="9"/>
  <c r="BH168" i="9"/>
  <c r="BH167" i="9"/>
  <c r="BH166" i="9"/>
  <c r="BH165" i="9"/>
  <c r="BH164" i="9"/>
  <c r="BH163" i="9"/>
  <c r="BH162" i="9"/>
  <c r="BH161" i="9"/>
  <c r="BH160" i="9"/>
  <c r="BH159" i="9"/>
  <c r="BH158" i="9"/>
  <c r="BH157" i="9"/>
  <c r="BH156" i="9"/>
  <c r="BH155" i="9"/>
  <c r="BH154" i="9"/>
  <c r="BH153" i="9"/>
  <c r="BH152" i="9"/>
  <c r="BH151" i="9"/>
  <c r="BH150" i="9"/>
  <c r="BH149" i="9"/>
  <c r="BH148" i="9"/>
  <c r="BH147" i="9"/>
  <c r="BH146" i="9"/>
  <c r="BH145" i="9"/>
  <c r="BH144" i="9"/>
  <c r="BH143" i="9"/>
  <c r="BH142" i="9"/>
  <c r="BH141" i="9"/>
  <c r="BH140" i="9"/>
  <c r="BH139" i="9"/>
  <c r="BH138" i="9"/>
  <c r="BH137" i="9"/>
  <c r="BH136" i="9"/>
  <c r="BH135" i="9"/>
  <c r="BH134" i="9"/>
  <c r="BH133" i="9"/>
  <c r="BH132" i="9"/>
  <c r="BH131" i="9"/>
  <c r="BH130" i="9"/>
  <c r="BH129" i="9"/>
  <c r="BH128" i="9"/>
  <c r="BH127" i="9"/>
  <c r="BH126" i="9"/>
  <c r="BH125" i="9"/>
  <c r="BH124" i="9"/>
  <c r="BH123" i="9"/>
  <c r="BH122" i="9"/>
  <c r="BH121" i="9"/>
  <c r="BH120" i="9"/>
  <c r="BH119" i="9"/>
  <c r="BH118" i="9"/>
  <c r="BH117" i="9"/>
  <c r="BH116" i="9"/>
  <c r="BH115" i="9"/>
  <c r="BH114" i="9"/>
  <c r="BH113" i="9"/>
  <c r="BH112" i="9"/>
  <c r="BH111" i="9"/>
  <c r="BH110" i="9"/>
  <c r="BH109" i="9"/>
  <c r="BH108" i="9"/>
  <c r="BH107" i="9"/>
  <c r="BH106" i="9"/>
  <c r="BH105" i="9"/>
  <c r="BH104" i="9"/>
  <c r="BH103" i="9"/>
  <c r="BH102" i="9"/>
  <c r="BH101" i="9"/>
  <c r="BH100" i="9"/>
  <c r="BH99" i="9"/>
  <c r="BH98" i="9"/>
  <c r="BH97" i="9"/>
  <c r="BH96" i="9"/>
  <c r="BH95" i="9"/>
  <c r="BH94" i="9"/>
  <c r="BH93" i="9"/>
  <c r="BH92" i="9"/>
  <c r="BH91" i="9"/>
  <c r="BH90" i="9"/>
  <c r="BH89" i="9"/>
  <c r="BH88" i="9"/>
  <c r="BH87" i="9"/>
  <c r="BH86" i="9"/>
  <c r="BH85" i="9"/>
  <c r="BH84" i="9"/>
  <c r="BH83" i="9"/>
  <c r="BH82" i="9"/>
  <c r="BH81" i="9"/>
  <c r="BH80" i="9"/>
  <c r="BH79" i="9"/>
  <c r="BH78" i="9"/>
  <c r="BH77" i="9"/>
  <c r="BH76" i="9"/>
  <c r="BH75" i="9"/>
  <c r="BH74" i="9"/>
  <c r="BH73" i="9"/>
  <c r="BH72" i="9"/>
  <c r="BH71" i="9"/>
  <c r="BH70" i="9"/>
  <c r="BH69" i="9"/>
  <c r="BH68" i="9"/>
  <c r="BH67" i="9"/>
  <c r="BH66" i="9"/>
  <c r="BH65" i="9"/>
  <c r="BH64" i="9"/>
  <c r="BH63" i="9"/>
  <c r="BH62" i="9"/>
  <c r="BH61" i="9"/>
  <c r="BH60" i="9"/>
  <c r="BH59" i="9"/>
  <c r="BH58" i="9"/>
  <c r="BH57" i="9"/>
  <c r="BH56" i="9"/>
  <c r="BH55" i="9"/>
  <c r="BH54" i="9"/>
  <c r="BH53" i="9"/>
  <c r="BH52" i="9"/>
  <c r="BH51" i="9"/>
  <c r="BH50" i="9"/>
  <c r="BH49" i="9"/>
  <c r="BH48" i="9"/>
  <c r="BH47" i="9"/>
  <c r="BH46" i="9"/>
  <c r="BH45" i="9"/>
  <c r="BH44" i="9"/>
  <c r="BH43" i="9"/>
  <c r="BH42" i="9"/>
  <c r="BH41" i="9"/>
  <c r="BH40" i="9"/>
  <c r="BH39" i="9"/>
  <c r="BH38" i="9"/>
  <c r="BH37" i="9"/>
  <c r="BH36" i="9"/>
  <c r="BH35" i="9"/>
  <c r="BH34" i="9"/>
  <c r="BH33" i="9"/>
  <c r="BH32" i="9"/>
  <c r="BH31" i="9"/>
  <c r="BH30" i="9"/>
  <c r="BH29" i="9"/>
  <c r="BH28" i="9"/>
  <c r="BH27" i="9"/>
  <c r="BH26" i="9"/>
  <c r="BH25" i="9"/>
  <c r="BH24" i="9"/>
  <c r="BH23" i="9"/>
  <c r="BH22" i="9"/>
  <c r="BH21" i="9"/>
  <c r="BH20" i="9"/>
  <c r="BH19" i="9"/>
  <c r="BH18" i="9"/>
  <c r="BH17" i="9"/>
  <c r="BH16" i="9"/>
  <c r="BH15" i="9"/>
  <c r="BH14" i="9"/>
  <c r="BH13" i="9"/>
  <c r="BH12" i="9"/>
  <c r="BH11" i="9"/>
  <c r="BH10" i="9"/>
  <c r="BH9" i="9"/>
  <c r="BH2" i="9"/>
  <c r="BD2" i="9"/>
  <c r="K2" i="9"/>
  <c r="AY301" i="9"/>
  <c r="AY300" i="9"/>
  <c r="AY299" i="9"/>
  <c r="AY298" i="9"/>
  <c r="AY297" i="9"/>
  <c r="AY296" i="9"/>
  <c r="AY295" i="9"/>
  <c r="AY294" i="9"/>
  <c r="AY293" i="9"/>
  <c r="AY292" i="9"/>
  <c r="AY291" i="9"/>
  <c r="AY290" i="9"/>
  <c r="AY289" i="9"/>
  <c r="AY288" i="9"/>
  <c r="AY287" i="9"/>
  <c r="AY286" i="9"/>
  <c r="AY285" i="9"/>
  <c r="AY284" i="9"/>
  <c r="AY283" i="9"/>
  <c r="AY282" i="9"/>
  <c r="AY281" i="9"/>
  <c r="AY280" i="9"/>
  <c r="AY279" i="9"/>
  <c r="AY278" i="9"/>
  <c r="AY277" i="9"/>
  <c r="AY276" i="9"/>
  <c r="AY275" i="9"/>
  <c r="AY274" i="9"/>
  <c r="AY273" i="9"/>
  <c r="AY272" i="9"/>
  <c r="AY271" i="9"/>
  <c r="AY270" i="9"/>
  <c r="AY269" i="9"/>
  <c r="AY268" i="9"/>
  <c r="AY267" i="9"/>
  <c r="AY266" i="9"/>
  <c r="AY265" i="9"/>
  <c r="AY264" i="9"/>
  <c r="AY263" i="9"/>
  <c r="AY262" i="9"/>
  <c r="AY261" i="9"/>
  <c r="AY260" i="9"/>
  <c r="AY259" i="9"/>
  <c r="AY258" i="9"/>
  <c r="AY257" i="9"/>
  <c r="AY256" i="9"/>
  <c r="AY255" i="9"/>
  <c r="AY254" i="9"/>
  <c r="AY253" i="9"/>
  <c r="AY252" i="9"/>
  <c r="AY251" i="9"/>
  <c r="AY250" i="9"/>
  <c r="AY249" i="9"/>
  <c r="AY248" i="9"/>
  <c r="AY247" i="9"/>
  <c r="AY246" i="9"/>
  <c r="AY245" i="9"/>
  <c r="AY244" i="9"/>
  <c r="AY243" i="9"/>
  <c r="AY242" i="9"/>
  <c r="AY241" i="9"/>
  <c r="AY240" i="9"/>
  <c r="AY239" i="9"/>
  <c r="AY238" i="9"/>
  <c r="AY237" i="9"/>
  <c r="AY236" i="9"/>
  <c r="AY235" i="9"/>
  <c r="AY234" i="9"/>
  <c r="AY233" i="9"/>
  <c r="AY232" i="9"/>
  <c r="AY231" i="9"/>
  <c r="AY230" i="9"/>
  <c r="AY229" i="9"/>
  <c r="AY228" i="9"/>
  <c r="AY227" i="9"/>
  <c r="AY226" i="9"/>
  <c r="AY225" i="9"/>
  <c r="AY224" i="9"/>
  <c r="AY223" i="9"/>
  <c r="AY222" i="9"/>
  <c r="AY221" i="9"/>
  <c r="AY220" i="9"/>
  <c r="AY219" i="9"/>
  <c r="AY218" i="9"/>
  <c r="AY217" i="9"/>
  <c r="AY216" i="9"/>
  <c r="AY215" i="9"/>
  <c r="AY214" i="9"/>
  <c r="AY213" i="9"/>
  <c r="AY212" i="9"/>
  <c r="AY211" i="9"/>
  <c r="AY210" i="9"/>
  <c r="AY209" i="9"/>
  <c r="AY208" i="9"/>
  <c r="AY207" i="9"/>
  <c r="AY206" i="9"/>
  <c r="AY205" i="9"/>
  <c r="AY204" i="9"/>
  <c r="AY203" i="9"/>
  <c r="AY202" i="9"/>
  <c r="AY201" i="9"/>
  <c r="AY200" i="9"/>
  <c r="AY199" i="9"/>
  <c r="AY198" i="9"/>
  <c r="AY197" i="9"/>
  <c r="AY196" i="9"/>
  <c r="AY195" i="9"/>
  <c r="AY194" i="9"/>
  <c r="AY193" i="9"/>
  <c r="AY192" i="9"/>
  <c r="AY191" i="9"/>
  <c r="AY190" i="9"/>
  <c r="AY189" i="9"/>
  <c r="AY188" i="9"/>
  <c r="AY187" i="9"/>
  <c r="AY186" i="9"/>
  <c r="AY185" i="9"/>
  <c r="AY184" i="9"/>
  <c r="AY183" i="9"/>
  <c r="AY182" i="9"/>
  <c r="AY181" i="9"/>
  <c r="AY180" i="9"/>
  <c r="AY179" i="9"/>
  <c r="AY178" i="9"/>
  <c r="AY177" i="9"/>
  <c r="AY176" i="9"/>
  <c r="AY175" i="9"/>
  <c r="AY174" i="9"/>
  <c r="AY173" i="9"/>
  <c r="AY172" i="9"/>
  <c r="AY171" i="9"/>
  <c r="AY170" i="9"/>
  <c r="AY169" i="9"/>
  <c r="AY168" i="9"/>
  <c r="AY167" i="9"/>
  <c r="AY166" i="9"/>
  <c r="AY165" i="9"/>
  <c r="AY164" i="9"/>
  <c r="AY163" i="9"/>
  <c r="AY162" i="9"/>
  <c r="AY161" i="9"/>
  <c r="AY160" i="9"/>
  <c r="AY159" i="9"/>
  <c r="AY158" i="9"/>
  <c r="AY157" i="9"/>
  <c r="AY156" i="9"/>
  <c r="AY155" i="9"/>
  <c r="AY154" i="9"/>
  <c r="AY153" i="9"/>
  <c r="AY152" i="9"/>
  <c r="AY151" i="9"/>
  <c r="AY150" i="9"/>
  <c r="AY149" i="9"/>
  <c r="AY148" i="9"/>
  <c r="AY147" i="9"/>
  <c r="AY146" i="9"/>
  <c r="AY145" i="9"/>
  <c r="AY144" i="9"/>
  <c r="AY143" i="9"/>
  <c r="AY142" i="9"/>
  <c r="AY141" i="9"/>
  <c r="AY140" i="9"/>
  <c r="AY139" i="9"/>
  <c r="AY138" i="9"/>
  <c r="AY137" i="9"/>
  <c r="AY136" i="9"/>
  <c r="AY135" i="9"/>
  <c r="AY134" i="9"/>
  <c r="AY133" i="9"/>
  <c r="AY132" i="9"/>
  <c r="AY131" i="9"/>
  <c r="AY130" i="9"/>
  <c r="AY129" i="9"/>
  <c r="AY128" i="9"/>
  <c r="AY127" i="9"/>
  <c r="AY126" i="9"/>
  <c r="AY125" i="9"/>
  <c r="AY124" i="9"/>
  <c r="AY123" i="9"/>
  <c r="AY122" i="9"/>
  <c r="AY121" i="9"/>
  <c r="AY120" i="9"/>
  <c r="AY119" i="9"/>
  <c r="AY118" i="9"/>
  <c r="AY117" i="9"/>
  <c r="AY116" i="9"/>
  <c r="AY115" i="9"/>
  <c r="AY114" i="9"/>
  <c r="AY113" i="9"/>
  <c r="AY112" i="9"/>
  <c r="AY111" i="9"/>
  <c r="AY110" i="9"/>
  <c r="AY109" i="9"/>
  <c r="AY108" i="9"/>
  <c r="AY107" i="9"/>
  <c r="AY106" i="9"/>
  <c r="AY105" i="9"/>
  <c r="AY104" i="9"/>
  <c r="AY103" i="9"/>
  <c r="AY102" i="9"/>
  <c r="AY101" i="9"/>
  <c r="AY100" i="9"/>
  <c r="AY99" i="9"/>
  <c r="AY98" i="9"/>
  <c r="AY97" i="9"/>
  <c r="AY96" i="9"/>
  <c r="AY95" i="9"/>
  <c r="AY94" i="9"/>
  <c r="AY93" i="9"/>
  <c r="AY92" i="9"/>
  <c r="AY91" i="9"/>
  <c r="AY90" i="9"/>
  <c r="AY89" i="9"/>
  <c r="AY88" i="9"/>
  <c r="AY87" i="9"/>
  <c r="AY86" i="9"/>
  <c r="AY85" i="9"/>
  <c r="AY84" i="9"/>
  <c r="AY83" i="9"/>
  <c r="AY82" i="9"/>
  <c r="AY81" i="9"/>
  <c r="AY80" i="9"/>
  <c r="AY79" i="9"/>
  <c r="AY78" i="9"/>
  <c r="AY77" i="9"/>
  <c r="AY76" i="9"/>
  <c r="AY75" i="9"/>
  <c r="AY74" i="9"/>
  <c r="AY73" i="9"/>
  <c r="AY72" i="9"/>
  <c r="AY71" i="9"/>
  <c r="AY70" i="9"/>
  <c r="AY69" i="9"/>
  <c r="AY68" i="9"/>
  <c r="AY67" i="9"/>
  <c r="AY66" i="9"/>
  <c r="AY65" i="9"/>
  <c r="AY64" i="9"/>
  <c r="AY63" i="9"/>
  <c r="AY62" i="9"/>
  <c r="AY61" i="9"/>
  <c r="AY60" i="9"/>
  <c r="AY59" i="9"/>
  <c r="AY58" i="9"/>
  <c r="AY57" i="9"/>
  <c r="AY56" i="9"/>
  <c r="AY55" i="9"/>
  <c r="AY54" i="9"/>
  <c r="AY53" i="9"/>
  <c r="AY52" i="9"/>
  <c r="AY51" i="9"/>
  <c r="AY50" i="9"/>
  <c r="AY49" i="9"/>
  <c r="AY48" i="9"/>
  <c r="AY47" i="9"/>
  <c r="AY46" i="9"/>
  <c r="AY45" i="9"/>
  <c r="AY44" i="9"/>
  <c r="AY43" i="9"/>
  <c r="AY42" i="9"/>
  <c r="AY41" i="9"/>
  <c r="AY40" i="9"/>
  <c r="AY39" i="9"/>
  <c r="AY38" i="9"/>
  <c r="AY37" i="9"/>
  <c r="AY36" i="9"/>
  <c r="AY35" i="9"/>
  <c r="AY34" i="9"/>
  <c r="AY33" i="9"/>
  <c r="AY32" i="9"/>
  <c r="AY31" i="9"/>
  <c r="AY30" i="9"/>
  <c r="AY29" i="9"/>
  <c r="AY28" i="9"/>
  <c r="AY27" i="9"/>
  <c r="AY26" i="9"/>
  <c r="AY25" i="9"/>
  <c r="AY24" i="9"/>
  <c r="AY23" i="9"/>
  <c r="AY22" i="9"/>
  <c r="AY21" i="9"/>
  <c r="AY20" i="9"/>
  <c r="AY19" i="9"/>
  <c r="AY18" i="9"/>
  <c r="AY17" i="9"/>
  <c r="AY16" i="9"/>
  <c r="AY15" i="9"/>
  <c r="AY14" i="9"/>
  <c r="AY13" i="9"/>
  <c r="AY12" i="9"/>
  <c r="AY11" i="9"/>
  <c r="AY10" i="9"/>
  <c r="AY9" i="9"/>
  <c r="AZ2" i="9"/>
  <c r="AV301" i="9"/>
  <c r="AU301" i="9"/>
  <c r="AV300" i="9"/>
  <c r="AU300" i="9"/>
  <c r="AV299" i="9"/>
  <c r="AU299" i="9"/>
  <c r="AV298" i="9"/>
  <c r="AU298" i="9"/>
  <c r="AV297" i="9"/>
  <c r="AU297" i="9"/>
  <c r="AV296" i="9"/>
  <c r="AU296" i="9"/>
  <c r="AV295" i="9"/>
  <c r="AU295" i="9"/>
  <c r="AV294" i="9"/>
  <c r="AU294" i="9"/>
  <c r="AV293" i="9"/>
  <c r="AU293" i="9"/>
  <c r="AV292" i="9"/>
  <c r="AU292" i="9"/>
  <c r="AV291" i="9"/>
  <c r="AU291" i="9"/>
  <c r="AV290" i="9"/>
  <c r="AU290" i="9"/>
  <c r="AV289" i="9"/>
  <c r="AU289" i="9"/>
  <c r="AV288" i="9"/>
  <c r="AU288" i="9"/>
  <c r="AV287" i="9"/>
  <c r="AU287" i="9"/>
  <c r="AV286" i="9"/>
  <c r="AU286" i="9"/>
  <c r="AV285" i="9"/>
  <c r="AU285" i="9"/>
  <c r="AV284" i="9"/>
  <c r="AU284" i="9"/>
  <c r="AV283" i="9"/>
  <c r="AU283" i="9"/>
  <c r="AV282" i="9"/>
  <c r="AU282" i="9"/>
  <c r="AV281" i="9"/>
  <c r="AU281" i="9"/>
  <c r="AV280" i="9"/>
  <c r="AU280" i="9"/>
  <c r="AV279" i="9"/>
  <c r="AU279" i="9"/>
  <c r="AV278" i="9"/>
  <c r="AU278" i="9"/>
  <c r="AV277" i="9"/>
  <c r="AU277" i="9"/>
  <c r="AV276" i="9"/>
  <c r="AU276" i="9"/>
  <c r="AV275" i="9"/>
  <c r="AU275" i="9"/>
  <c r="AV274" i="9"/>
  <c r="AU274" i="9"/>
  <c r="AV273" i="9"/>
  <c r="AU273" i="9"/>
  <c r="AV272" i="9"/>
  <c r="AU272" i="9"/>
  <c r="AV271" i="9"/>
  <c r="AU271" i="9"/>
  <c r="AV270" i="9"/>
  <c r="AU270" i="9"/>
  <c r="AV269" i="9"/>
  <c r="AU269" i="9"/>
  <c r="AV268" i="9"/>
  <c r="AU268" i="9"/>
  <c r="AV267" i="9"/>
  <c r="AU267" i="9"/>
  <c r="AV266" i="9"/>
  <c r="AU266" i="9"/>
  <c r="AV265" i="9"/>
  <c r="AU265" i="9"/>
  <c r="AV264" i="9"/>
  <c r="AU264" i="9"/>
  <c r="AV263" i="9"/>
  <c r="AU263" i="9"/>
  <c r="AV262" i="9"/>
  <c r="AU262" i="9"/>
  <c r="AV261" i="9"/>
  <c r="AU261" i="9"/>
  <c r="AV260" i="9"/>
  <c r="AU260" i="9"/>
  <c r="AV259" i="9"/>
  <c r="AU259" i="9"/>
  <c r="AV258" i="9"/>
  <c r="AU258" i="9"/>
  <c r="AV257" i="9"/>
  <c r="AU257" i="9"/>
  <c r="AV256" i="9"/>
  <c r="AU256" i="9"/>
  <c r="AV255" i="9"/>
  <c r="AU255" i="9"/>
  <c r="AV254" i="9"/>
  <c r="AU254" i="9"/>
  <c r="AV253" i="9"/>
  <c r="AU253" i="9"/>
  <c r="AV252" i="9"/>
  <c r="AU252" i="9"/>
  <c r="AV251" i="9"/>
  <c r="AU251" i="9"/>
  <c r="AV250" i="9"/>
  <c r="AU250" i="9"/>
  <c r="AV249" i="9"/>
  <c r="AU249" i="9"/>
  <c r="AV248" i="9"/>
  <c r="AU248" i="9"/>
  <c r="AV247" i="9"/>
  <c r="AU247" i="9"/>
  <c r="AV246" i="9"/>
  <c r="AU246" i="9"/>
  <c r="AV245" i="9"/>
  <c r="AU245" i="9"/>
  <c r="AV244" i="9"/>
  <c r="AU244" i="9"/>
  <c r="AV243" i="9"/>
  <c r="AU243" i="9"/>
  <c r="AV242" i="9"/>
  <c r="AU242" i="9"/>
  <c r="AV241" i="9"/>
  <c r="AU241" i="9"/>
  <c r="AV240" i="9"/>
  <c r="AU240" i="9"/>
  <c r="AV239" i="9"/>
  <c r="AU239" i="9"/>
  <c r="AV238" i="9"/>
  <c r="AU238" i="9"/>
  <c r="AV237" i="9"/>
  <c r="AU237" i="9"/>
  <c r="AV236" i="9"/>
  <c r="AU236" i="9"/>
  <c r="AV235" i="9"/>
  <c r="AU235" i="9"/>
  <c r="AV234" i="9"/>
  <c r="AU234" i="9"/>
  <c r="AV233" i="9"/>
  <c r="AU233" i="9"/>
  <c r="AV232" i="9"/>
  <c r="AU232" i="9"/>
  <c r="AV231" i="9"/>
  <c r="AU231" i="9"/>
  <c r="AV230" i="9"/>
  <c r="AU230" i="9"/>
  <c r="AV229" i="9"/>
  <c r="AU229" i="9"/>
  <c r="AV228" i="9"/>
  <c r="AU228" i="9"/>
  <c r="AV227" i="9"/>
  <c r="AU227" i="9"/>
  <c r="AV226" i="9"/>
  <c r="AU226" i="9"/>
  <c r="AV225" i="9"/>
  <c r="AU225" i="9"/>
  <c r="AV224" i="9"/>
  <c r="AU224" i="9"/>
  <c r="AV223" i="9"/>
  <c r="AU223" i="9"/>
  <c r="AV222" i="9"/>
  <c r="AU222" i="9"/>
  <c r="AV221" i="9"/>
  <c r="AU221" i="9"/>
  <c r="AV220" i="9"/>
  <c r="AU220" i="9"/>
  <c r="AV219" i="9"/>
  <c r="AU219" i="9"/>
  <c r="AV218" i="9"/>
  <c r="AU218" i="9"/>
  <c r="AV217" i="9"/>
  <c r="AU217" i="9"/>
  <c r="AV216" i="9"/>
  <c r="AU216" i="9"/>
  <c r="AV215" i="9"/>
  <c r="AU215" i="9"/>
  <c r="AV214" i="9"/>
  <c r="AU214" i="9"/>
  <c r="AV213" i="9"/>
  <c r="AU213" i="9"/>
  <c r="AV212" i="9"/>
  <c r="AU212" i="9"/>
  <c r="AV211" i="9"/>
  <c r="AU211" i="9"/>
  <c r="AV210" i="9"/>
  <c r="AU210" i="9"/>
  <c r="AV209" i="9"/>
  <c r="AU209" i="9"/>
  <c r="AV208" i="9"/>
  <c r="AU208" i="9"/>
  <c r="AV207" i="9"/>
  <c r="AU207" i="9"/>
  <c r="AV206" i="9"/>
  <c r="AU206" i="9"/>
  <c r="AV205" i="9"/>
  <c r="AU205" i="9"/>
  <c r="AV204" i="9"/>
  <c r="AU204" i="9"/>
  <c r="AV203" i="9"/>
  <c r="AU203" i="9"/>
  <c r="AV202" i="9"/>
  <c r="AU202" i="9"/>
  <c r="AV201" i="9"/>
  <c r="AU201" i="9"/>
  <c r="AV200" i="9"/>
  <c r="AU200" i="9"/>
  <c r="AV199" i="9"/>
  <c r="AU199" i="9"/>
  <c r="AV198" i="9"/>
  <c r="AU198" i="9"/>
  <c r="AV197" i="9"/>
  <c r="AU197" i="9"/>
  <c r="AV196" i="9"/>
  <c r="AU196" i="9"/>
  <c r="AV195" i="9"/>
  <c r="AU195" i="9"/>
  <c r="AV194" i="9"/>
  <c r="AU194" i="9"/>
  <c r="AV193" i="9"/>
  <c r="AU193" i="9"/>
  <c r="AV192" i="9"/>
  <c r="AU192" i="9"/>
  <c r="AV191" i="9"/>
  <c r="AU191" i="9"/>
  <c r="AV190" i="9"/>
  <c r="AU190" i="9"/>
  <c r="AV189" i="9"/>
  <c r="AU189" i="9"/>
  <c r="AV188" i="9"/>
  <c r="AU188" i="9"/>
  <c r="AV187" i="9"/>
  <c r="AU187" i="9"/>
  <c r="AV186" i="9"/>
  <c r="AU186" i="9"/>
  <c r="AV185" i="9"/>
  <c r="AU185" i="9"/>
  <c r="AV184" i="9"/>
  <c r="AU184" i="9"/>
  <c r="AV183" i="9"/>
  <c r="AU183" i="9"/>
  <c r="AV182" i="9"/>
  <c r="AU182" i="9"/>
  <c r="AV181" i="9"/>
  <c r="AU181" i="9"/>
  <c r="AV180" i="9"/>
  <c r="AU180" i="9"/>
  <c r="AV179" i="9"/>
  <c r="AU179" i="9"/>
  <c r="AV178" i="9"/>
  <c r="AU178" i="9"/>
  <c r="AV177" i="9"/>
  <c r="AU177" i="9"/>
  <c r="AV176" i="9"/>
  <c r="AU176" i="9"/>
  <c r="AV175" i="9"/>
  <c r="AU175" i="9"/>
  <c r="AV174" i="9"/>
  <c r="AU174" i="9"/>
  <c r="AV173" i="9"/>
  <c r="AU173" i="9"/>
  <c r="AV172" i="9"/>
  <c r="AU172" i="9"/>
  <c r="AV171" i="9"/>
  <c r="AU171" i="9"/>
  <c r="AV170" i="9"/>
  <c r="AU170" i="9"/>
  <c r="AV169" i="9"/>
  <c r="AU169" i="9"/>
  <c r="AV168" i="9"/>
  <c r="AU168" i="9"/>
  <c r="AV167" i="9"/>
  <c r="AU167" i="9"/>
  <c r="AV166" i="9"/>
  <c r="AU166" i="9"/>
  <c r="AV165" i="9"/>
  <c r="AU165" i="9"/>
  <c r="AV164" i="9"/>
  <c r="AU164" i="9"/>
  <c r="AV163" i="9"/>
  <c r="AU163" i="9"/>
  <c r="AV162" i="9"/>
  <c r="AU162" i="9"/>
  <c r="AV161" i="9"/>
  <c r="AU161" i="9"/>
  <c r="AV160" i="9"/>
  <c r="AU160" i="9"/>
  <c r="AV159" i="9"/>
  <c r="AU159" i="9"/>
  <c r="AV158" i="9"/>
  <c r="AU158" i="9"/>
  <c r="AV157" i="9"/>
  <c r="AU157" i="9"/>
  <c r="AV156" i="9"/>
  <c r="AU156" i="9"/>
  <c r="AV155" i="9"/>
  <c r="AU155" i="9"/>
  <c r="AV154" i="9"/>
  <c r="AU154" i="9"/>
  <c r="AV153" i="9"/>
  <c r="AU153" i="9"/>
  <c r="AV152" i="9"/>
  <c r="AU152" i="9"/>
  <c r="AV151" i="9"/>
  <c r="AU151" i="9"/>
  <c r="AV150" i="9"/>
  <c r="AU150" i="9"/>
  <c r="AV149" i="9"/>
  <c r="AU149" i="9"/>
  <c r="AV148" i="9"/>
  <c r="AU148" i="9"/>
  <c r="AV147" i="9"/>
  <c r="AU147" i="9"/>
  <c r="AV146" i="9"/>
  <c r="AU146" i="9"/>
  <c r="AV145" i="9"/>
  <c r="AU145" i="9"/>
  <c r="AV144" i="9"/>
  <c r="AU144" i="9"/>
  <c r="AV143" i="9"/>
  <c r="AU143" i="9"/>
  <c r="AV142" i="9"/>
  <c r="AU142" i="9"/>
  <c r="AV141" i="9"/>
  <c r="AU141" i="9"/>
  <c r="AV140" i="9"/>
  <c r="AU140" i="9"/>
  <c r="AV139" i="9"/>
  <c r="AU139" i="9"/>
  <c r="AV138" i="9"/>
  <c r="AU138" i="9"/>
  <c r="AV137" i="9"/>
  <c r="AU137" i="9"/>
  <c r="AV136" i="9"/>
  <c r="AU136" i="9"/>
  <c r="AV135" i="9"/>
  <c r="AU135" i="9"/>
  <c r="AV134" i="9"/>
  <c r="AU134" i="9"/>
  <c r="AV133" i="9"/>
  <c r="AU133" i="9"/>
  <c r="AV132" i="9"/>
  <c r="AU132" i="9"/>
  <c r="AV131" i="9"/>
  <c r="AU131" i="9"/>
  <c r="AV130" i="9"/>
  <c r="AU130" i="9"/>
  <c r="AV129" i="9"/>
  <c r="AU129" i="9"/>
  <c r="AV128" i="9"/>
  <c r="AU128" i="9"/>
  <c r="AV127" i="9"/>
  <c r="AU127" i="9"/>
  <c r="AV126" i="9"/>
  <c r="AU126" i="9"/>
  <c r="AV125" i="9"/>
  <c r="AU125" i="9"/>
  <c r="AV124" i="9"/>
  <c r="AU124" i="9"/>
  <c r="AV123" i="9"/>
  <c r="AU123" i="9"/>
  <c r="AV122" i="9"/>
  <c r="AU122" i="9"/>
  <c r="AV121" i="9"/>
  <c r="AU121" i="9"/>
  <c r="AV120" i="9"/>
  <c r="AU120" i="9"/>
  <c r="AV119" i="9"/>
  <c r="AU119" i="9"/>
  <c r="AV118" i="9"/>
  <c r="AU118" i="9"/>
  <c r="AV117" i="9"/>
  <c r="AU117" i="9"/>
  <c r="AV116" i="9"/>
  <c r="AU116" i="9"/>
  <c r="AV115" i="9"/>
  <c r="AU115" i="9"/>
  <c r="AV114" i="9"/>
  <c r="AU114" i="9"/>
  <c r="AV113" i="9"/>
  <c r="AU113" i="9"/>
  <c r="AV112" i="9"/>
  <c r="AU112" i="9"/>
  <c r="AV111" i="9"/>
  <c r="AU111" i="9"/>
  <c r="AV110" i="9"/>
  <c r="AU110" i="9"/>
  <c r="AV109" i="9"/>
  <c r="AU109" i="9"/>
  <c r="AV108" i="9"/>
  <c r="AU108" i="9"/>
  <c r="AV107" i="9"/>
  <c r="AU107" i="9"/>
  <c r="AV106" i="9"/>
  <c r="AU106" i="9"/>
  <c r="AV105" i="9"/>
  <c r="AU105" i="9"/>
  <c r="AV104" i="9"/>
  <c r="AU104" i="9"/>
  <c r="AV103" i="9"/>
  <c r="AU103" i="9"/>
  <c r="AV102" i="9"/>
  <c r="AU102" i="9"/>
  <c r="AV101" i="9"/>
  <c r="AU101" i="9"/>
  <c r="AV100" i="9"/>
  <c r="AU100" i="9"/>
  <c r="AV99" i="9"/>
  <c r="AU99" i="9"/>
  <c r="AV98" i="9"/>
  <c r="AU98" i="9"/>
  <c r="AV97" i="9"/>
  <c r="AU97" i="9"/>
  <c r="AV96" i="9"/>
  <c r="AU96" i="9"/>
  <c r="AV95" i="9"/>
  <c r="AU95" i="9"/>
  <c r="AV94" i="9"/>
  <c r="AU94" i="9"/>
  <c r="AV93" i="9"/>
  <c r="AU93" i="9"/>
  <c r="AV92" i="9"/>
  <c r="AU92" i="9"/>
  <c r="AV91" i="9"/>
  <c r="AU91" i="9"/>
  <c r="AV90" i="9"/>
  <c r="AU90" i="9"/>
  <c r="AV89" i="9"/>
  <c r="AU89" i="9"/>
  <c r="AV88" i="9"/>
  <c r="AU88" i="9"/>
  <c r="AV87" i="9"/>
  <c r="AU87" i="9"/>
  <c r="AV86" i="9"/>
  <c r="AU86" i="9"/>
  <c r="AV85" i="9"/>
  <c r="AU85" i="9"/>
  <c r="AV84" i="9"/>
  <c r="AU84" i="9"/>
  <c r="AV83" i="9"/>
  <c r="AU83" i="9"/>
  <c r="AV82" i="9"/>
  <c r="AU82" i="9"/>
  <c r="AV81" i="9"/>
  <c r="AU81" i="9"/>
  <c r="AV80" i="9"/>
  <c r="AU80" i="9"/>
  <c r="AV79" i="9"/>
  <c r="AU79" i="9"/>
  <c r="AV78" i="9"/>
  <c r="AU78" i="9"/>
  <c r="AV77" i="9"/>
  <c r="AU77" i="9"/>
  <c r="AV76" i="9"/>
  <c r="AU76" i="9"/>
  <c r="AV75" i="9"/>
  <c r="AU75" i="9"/>
  <c r="AV74" i="9"/>
  <c r="AU74" i="9"/>
  <c r="AV73" i="9"/>
  <c r="AU73" i="9"/>
  <c r="AV72" i="9"/>
  <c r="AU72" i="9"/>
  <c r="AV71" i="9"/>
  <c r="AU71" i="9"/>
  <c r="AV70" i="9"/>
  <c r="AU70" i="9"/>
  <c r="AV69" i="9"/>
  <c r="AU69" i="9"/>
  <c r="AV68" i="9"/>
  <c r="AU68" i="9"/>
  <c r="AV67" i="9"/>
  <c r="AU67" i="9"/>
  <c r="AV66" i="9"/>
  <c r="AU66" i="9"/>
  <c r="AV65" i="9"/>
  <c r="AU65" i="9"/>
  <c r="AV64" i="9"/>
  <c r="AU64" i="9"/>
  <c r="AV63" i="9"/>
  <c r="AU63" i="9"/>
  <c r="AV62" i="9"/>
  <c r="AU62" i="9"/>
  <c r="AV61" i="9"/>
  <c r="AU61" i="9"/>
  <c r="AV60" i="9"/>
  <c r="AU60" i="9"/>
  <c r="AV59" i="9"/>
  <c r="AU59" i="9"/>
  <c r="AV58" i="9"/>
  <c r="AU58" i="9"/>
  <c r="AV57" i="9"/>
  <c r="AU57" i="9"/>
  <c r="AV56" i="9"/>
  <c r="AU56" i="9"/>
  <c r="AV55" i="9"/>
  <c r="AU55" i="9"/>
  <c r="AV54" i="9"/>
  <c r="AU54" i="9"/>
  <c r="AV53" i="9"/>
  <c r="AU53" i="9"/>
  <c r="AV52" i="9"/>
  <c r="AU52" i="9"/>
  <c r="AV51" i="9"/>
  <c r="AU51" i="9"/>
  <c r="AV50" i="9"/>
  <c r="AU50" i="9"/>
  <c r="AV49" i="9"/>
  <c r="AU49" i="9"/>
  <c r="AV48" i="9"/>
  <c r="AU48" i="9"/>
  <c r="AV47" i="9"/>
  <c r="AU47" i="9"/>
  <c r="AV46" i="9"/>
  <c r="AU46" i="9"/>
  <c r="AV45" i="9"/>
  <c r="AU45" i="9"/>
  <c r="AV44" i="9"/>
  <c r="AU44" i="9"/>
  <c r="AV43" i="9"/>
  <c r="AU43" i="9"/>
  <c r="AV42" i="9"/>
  <c r="AU42" i="9"/>
  <c r="AV41" i="9"/>
  <c r="AU41" i="9"/>
  <c r="AV40" i="9"/>
  <c r="AU40" i="9"/>
  <c r="AV39" i="9"/>
  <c r="AU39" i="9"/>
  <c r="AV38" i="9"/>
  <c r="AU38" i="9"/>
  <c r="AV37" i="9"/>
  <c r="AU37" i="9"/>
  <c r="AV36" i="9"/>
  <c r="AU36" i="9"/>
  <c r="AV35" i="9"/>
  <c r="AU35" i="9"/>
  <c r="AV34" i="9"/>
  <c r="AU34" i="9"/>
  <c r="AV33" i="9"/>
  <c r="AU33" i="9"/>
  <c r="AV32" i="9"/>
  <c r="AU32" i="9"/>
  <c r="AV31" i="9"/>
  <c r="AU31" i="9"/>
  <c r="AV30" i="9"/>
  <c r="AU30" i="9"/>
  <c r="AV29" i="9"/>
  <c r="AU29" i="9"/>
  <c r="AV28" i="9"/>
  <c r="AU28" i="9"/>
  <c r="AV27" i="9"/>
  <c r="AU27" i="9"/>
  <c r="AV26" i="9"/>
  <c r="AU26" i="9"/>
  <c r="AV25" i="9"/>
  <c r="AU25" i="9"/>
  <c r="AV24" i="9"/>
  <c r="AU24" i="9"/>
  <c r="AV23" i="9"/>
  <c r="AU23" i="9"/>
  <c r="AV22" i="9"/>
  <c r="AU22" i="9"/>
  <c r="AV21" i="9"/>
  <c r="AU21" i="9"/>
  <c r="AV20" i="9"/>
  <c r="AU20" i="9"/>
  <c r="AV19" i="9"/>
  <c r="AU19" i="9"/>
  <c r="AV18" i="9"/>
  <c r="AU18" i="9"/>
  <c r="AV17" i="9"/>
  <c r="AU17" i="9"/>
  <c r="AV16" i="9"/>
  <c r="AU16" i="9"/>
  <c r="AV15" i="9"/>
  <c r="AU15" i="9"/>
  <c r="AV14" i="9"/>
  <c r="AU14" i="9"/>
  <c r="AV13" i="9"/>
  <c r="AU13" i="9"/>
  <c r="AV12" i="9"/>
  <c r="AU12" i="9"/>
  <c r="AV11" i="9"/>
  <c r="AU11" i="9"/>
  <c r="AV10" i="9"/>
  <c r="AU10" i="9"/>
  <c r="AV9" i="9"/>
  <c r="AU9" i="9"/>
  <c r="AV8" i="9"/>
  <c r="AU8" i="9"/>
  <c r="AV7" i="9"/>
  <c r="AU7" i="9"/>
  <c r="AV6" i="9"/>
  <c r="AU6" i="9"/>
  <c r="AV5" i="9"/>
  <c r="AU5" i="9"/>
  <c r="AV4" i="9"/>
  <c r="AU4" i="9"/>
  <c r="AV3" i="9"/>
  <c r="AU3" i="9"/>
  <c r="AV2" i="9"/>
  <c r="AU2" i="9"/>
  <c r="AS301" i="9"/>
  <c r="AS300" i="9"/>
  <c r="AS299" i="9"/>
  <c r="AS298" i="9"/>
  <c r="AS297" i="9"/>
  <c r="AS296" i="9"/>
  <c r="AS295" i="9"/>
  <c r="AS294" i="9"/>
  <c r="AS293" i="9"/>
  <c r="AS292" i="9"/>
  <c r="AS291" i="9"/>
  <c r="AS290" i="9"/>
  <c r="AS289" i="9"/>
  <c r="AS288" i="9"/>
  <c r="AS287" i="9"/>
  <c r="AS286" i="9"/>
  <c r="AS285" i="9"/>
  <c r="AS284" i="9"/>
  <c r="AS283" i="9"/>
  <c r="AS282" i="9"/>
  <c r="AS281" i="9"/>
  <c r="AS280" i="9"/>
  <c r="AS279" i="9"/>
  <c r="AS278" i="9"/>
  <c r="AS277" i="9"/>
  <c r="AS276" i="9"/>
  <c r="AS275" i="9"/>
  <c r="AS274" i="9"/>
  <c r="AS273" i="9"/>
  <c r="AS272" i="9"/>
  <c r="AS271" i="9"/>
  <c r="AS270" i="9"/>
  <c r="AS269" i="9"/>
  <c r="AS268" i="9"/>
  <c r="AS267" i="9"/>
  <c r="AS266" i="9"/>
  <c r="AS265" i="9"/>
  <c r="AS264" i="9"/>
  <c r="AS263" i="9"/>
  <c r="AS262" i="9"/>
  <c r="AS261" i="9"/>
  <c r="AS260" i="9"/>
  <c r="AS259" i="9"/>
  <c r="AS258" i="9"/>
  <c r="AS257" i="9"/>
  <c r="AS256" i="9"/>
  <c r="AS255" i="9"/>
  <c r="AS254" i="9"/>
  <c r="AS253" i="9"/>
  <c r="AS252" i="9"/>
  <c r="AS251" i="9"/>
  <c r="AS250" i="9"/>
  <c r="AS249" i="9"/>
  <c r="AS248" i="9"/>
  <c r="AS247" i="9"/>
  <c r="AS246" i="9"/>
  <c r="AS245" i="9"/>
  <c r="AS244" i="9"/>
  <c r="AS243" i="9"/>
  <c r="AS242" i="9"/>
  <c r="AS241" i="9"/>
  <c r="AS240" i="9"/>
  <c r="AS239" i="9"/>
  <c r="AS238" i="9"/>
  <c r="AS237" i="9"/>
  <c r="AS236" i="9"/>
  <c r="AS235" i="9"/>
  <c r="AS234" i="9"/>
  <c r="AS233" i="9"/>
  <c r="AS232" i="9"/>
  <c r="AS231" i="9"/>
  <c r="AS230" i="9"/>
  <c r="AS229" i="9"/>
  <c r="AS228" i="9"/>
  <c r="AS227" i="9"/>
  <c r="AS226" i="9"/>
  <c r="AS225" i="9"/>
  <c r="AS224" i="9"/>
  <c r="AS223" i="9"/>
  <c r="AS222" i="9"/>
  <c r="AS221" i="9"/>
  <c r="AS220" i="9"/>
  <c r="AS219" i="9"/>
  <c r="AS218" i="9"/>
  <c r="AS217" i="9"/>
  <c r="AS216" i="9"/>
  <c r="AS215" i="9"/>
  <c r="AS214" i="9"/>
  <c r="AS213" i="9"/>
  <c r="AS212" i="9"/>
  <c r="AS211" i="9"/>
  <c r="AS210" i="9"/>
  <c r="AS209" i="9"/>
  <c r="AS208" i="9"/>
  <c r="AS207" i="9"/>
  <c r="AS206" i="9"/>
  <c r="AS205" i="9"/>
  <c r="AS204" i="9"/>
  <c r="AS203" i="9"/>
  <c r="AS202" i="9"/>
  <c r="AS201" i="9"/>
  <c r="AS200" i="9"/>
  <c r="AS199" i="9"/>
  <c r="AS198" i="9"/>
  <c r="AS197" i="9"/>
  <c r="AS196" i="9"/>
  <c r="AS195" i="9"/>
  <c r="AS194" i="9"/>
  <c r="AS193" i="9"/>
  <c r="AS192" i="9"/>
  <c r="AS191" i="9"/>
  <c r="AS190" i="9"/>
  <c r="AS189" i="9"/>
  <c r="AS188" i="9"/>
  <c r="AS187" i="9"/>
  <c r="AS186" i="9"/>
  <c r="AS185" i="9"/>
  <c r="AS184" i="9"/>
  <c r="AS183" i="9"/>
  <c r="AS182" i="9"/>
  <c r="AS181" i="9"/>
  <c r="AS180" i="9"/>
  <c r="AS179" i="9"/>
  <c r="AS178" i="9"/>
  <c r="AS177" i="9"/>
  <c r="AS176" i="9"/>
  <c r="AS175" i="9"/>
  <c r="AS174" i="9"/>
  <c r="AS173" i="9"/>
  <c r="AS172" i="9"/>
  <c r="AS171" i="9"/>
  <c r="AS170" i="9"/>
  <c r="AS169" i="9"/>
  <c r="AS168" i="9"/>
  <c r="AS167" i="9"/>
  <c r="AS166" i="9"/>
  <c r="AS165" i="9"/>
  <c r="AS164" i="9"/>
  <c r="AS163" i="9"/>
  <c r="AS162" i="9"/>
  <c r="AS161" i="9"/>
  <c r="AS160" i="9"/>
  <c r="AS159" i="9"/>
  <c r="AS158" i="9"/>
  <c r="AS157" i="9"/>
  <c r="AS156" i="9"/>
  <c r="AS155" i="9"/>
  <c r="AS154" i="9"/>
  <c r="AS153" i="9"/>
  <c r="AS152" i="9"/>
  <c r="AS151" i="9"/>
  <c r="AS150" i="9"/>
  <c r="AS149" i="9"/>
  <c r="AS148" i="9"/>
  <c r="AS147" i="9"/>
  <c r="AS146" i="9"/>
  <c r="AS145" i="9"/>
  <c r="AS144" i="9"/>
  <c r="AS143" i="9"/>
  <c r="AS142" i="9"/>
  <c r="AS141" i="9"/>
  <c r="AS140" i="9"/>
  <c r="AS139" i="9"/>
  <c r="AS138" i="9"/>
  <c r="AS137" i="9"/>
  <c r="AS136" i="9"/>
  <c r="AS135" i="9"/>
  <c r="AS134" i="9"/>
  <c r="AS133" i="9"/>
  <c r="AS132" i="9"/>
  <c r="AS131" i="9"/>
  <c r="AS130" i="9"/>
  <c r="AS129" i="9"/>
  <c r="AS128" i="9"/>
  <c r="AS127" i="9"/>
  <c r="AS126" i="9"/>
  <c r="AS125" i="9"/>
  <c r="AS124" i="9"/>
  <c r="AS123" i="9"/>
  <c r="AS122" i="9"/>
  <c r="AS121" i="9"/>
  <c r="AS120" i="9"/>
  <c r="AS119" i="9"/>
  <c r="AS118" i="9"/>
  <c r="AS117" i="9"/>
  <c r="AS116" i="9"/>
  <c r="AS115" i="9"/>
  <c r="AS114" i="9"/>
  <c r="AS113" i="9"/>
  <c r="AS112" i="9"/>
  <c r="AS111" i="9"/>
  <c r="AS110" i="9"/>
  <c r="AS109" i="9"/>
  <c r="AS108" i="9"/>
  <c r="AS107" i="9"/>
  <c r="AS106" i="9"/>
  <c r="AS105" i="9"/>
  <c r="AS104" i="9"/>
  <c r="AS103" i="9"/>
  <c r="AS102" i="9"/>
  <c r="AS101" i="9"/>
  <c r="AS100" i="9"/>
  <c r="AS99" i="9"/>
  <c r="AS98" i="9"/>
  <c r="AS97" i="9"/>
  <c r="AS96" i="9"/>
  <c r="AS95" i="9"/>
  <c r="AS94" i="9"/>
  <c r="AS93" i="9"/>
  <c r="AS92" i="9"/>
  <c r="AS91" i="9"/>
  <c r="AS90" i="9"/>
  <c r="AS89" i="9"/>
  <c r="AS88" i="9"/>
  <c r="AS87" i="9"/>
  <c r="AS86" i="9"/>
  <c r="AS85" i="9"/>
  <c r="AS84" i="9"/>
  <c r="AS83" i="9"/>
  <c r="AS82" i="9"/>
  <c r="AS81" i="9"/>
  <c r="AS80" i="9"/>
  <c r="AS79" i="9"/>
  <c r="AS78" i="9"/>
  <c r="AS77" i="9"/>
  <c r="AS76" i="9"/>
  <c r="AS75" i="9"/>
  <c r="AS74" i="9"/>
  <c r="AS73" i="9"/>
  <c r="AS72" i="9"/>
  <c r="AS71" i="9"/>
  <c r="AS70" i="9"/>
  <c r="AS69" i="9"/>
  <c r="AS68" i="9"/>
  <c r="AS67" i="9"/>
  <c r="AS66" i="9"/>
  <c r="AS65" i="9"/>
  <c r="AS64" i="9"/>
  <c r="AS63" i="9"/>
  <c r="AS62" i="9"/>
  <c r="AS61" i="9"/>
  <c r="AS60" i="9"/>
  <c r="AS59" i="9"/>
  <c r="AS58" i="9"/>
  <c r="AS57" i="9"/>
  <c r="AS56" i="9"/>
  <c r="AS55" i="9"/>
  <c r="AS54" i="9"/>
  <c r="AS53" i="9"/>
  <c r="AS52" i="9"/>
  <c r="AS51" i="9"/>
  <c r="AS50" i="9"/>
  <c r="AS49" i="9"/>
  <c r="AS48" i="9"/>
  <c r="AS47" i="9"/>
  <c r="AS46" i="9"/>
  <c r="AS45" i="9"/>
  <c r="AS44" i="9"/>
  <c r="AS43" i="9"/>
  <c r="AS42" i="9"/>
  <c r="AS41" i="9"/>
  <c r="AS40" i="9"/>
  <c r="AS39" i="9"/>
  <c r="AS38" i="9"/>
  <c r="AS37" i="9"/>
  <c r="AS36" i="9"/>
  <c r="AS35" i="9"/>
  <c r="AS34" i="9"/>
  <c r="AS33" i="9"/>
  <c r="AS32" i="9"/>
  <c r="AS31" i="9"/>
  <c r="AS30" i="9"/>
  <c r="AS29" i="9"/>
  <c r="AS28" i="9"/>
  <c r="AS27" i="9"/>
  <c r="AS26" i="9"/>
  <c r="AS25" i="9"/>
  <c r="AS24" i="9"/>
  <c r="AS23" i="9"/>
  <c r="AS22" i="9"/>
  <c r="AS21" i="9"/>
  <c r="AS20" i="9"/>
  <c r="AS19" i="9"/>
  <c r="AS18" i="9"/>
  <c r="AS17" i="9"/>
  <c r="AS16" i="9"/>
  <c r="AS15" i="9"/>
  <c r="AS14" i="9"/>
  <c r="AS13" i="9"/>
  <c r="AS12" i="9"/>
  <c r="AS11" i="9"/>
  <c r="AS10" i="9"/>
  <c r="AS9" i="9"/>
  <c r="AS8" i="9"/>
  <c r="AS7" i="9"/>
  <c r="AS6" i="9"/>
  <c r="AS5" i="9"/>
  <c r="AS4" i="9"/>
  <c r="AS3" i="9"/>
  <c r="AS2" i="9"/>
  <c r="AQ301" i="9"/>
  <c r="AQ300" i="9"/>
  <c r="AQ299" i="9"/>
  <c r="AQ298" i="9"/>
  <c r="AQ297" i="9"/>
  <c r="AQ296" i="9"/>
  <c r="AQ295" i="9"/>
  <c r="AQ294" i="9"/>
  <c r="AQ293" i="9"/>
  <c r="AQ292" i="9"/>
  <c r="AQ291" i="9"/>
  <c r="AQ290" i="9"/>
  <c r="AQ289" i="9"/>
  <c r="AQ288" i="9"/>
  <c r="AQ287" i="9"/>
  <c r="AQ286" i="9"/>
  <c r="AQ285" i="9"/>
  <c r="AQ284" i="9"/>
  <c r="AQ283" i="9"/>
  <c r="AQ282" i="9"/>
  <c r="AQ281" i="9"/>
  <c r="AQ280" i="9"/>
  <c r="AQ279" i="9"/>
  <c r="AQ278" i="9"/>
  <c r="AQ277" i="9"/>
  <c r="AQ276" i="9"/>
  <c r="AQ275" i="9"/>
  <c r="AQ274" i="9"/>
  <c r="AQ273" i="9"/>
  <c r="AQ272" i="9"/>
  <c r="AQ271" i="9"/>
  <c r="AQ270" i="9"/>
  <c r="AQ269" i="9"/>
  <c r="AQ268" i="9"/>
  <c r="AQ267" i="9"/>
  <c r="AQ266" i="9"/>
  <c r="AQ265" i="9"/>
  <c r="AQ264" i="9"/>
  <c r="AQ263" i="9"/>
  <c r="AQ262" i="9"/>
  <c r="AQ261" i="9"/>
  <c r="AQ260" i="9"/>
  <c r="AQ259" i="9"/>
  <c r="AQ258" i="9"/>
  <c r="AQ257" i="9"/>
  <c r="AQ256" i="9"/>
  <c r="AQ255" i="9"/>
  <c r="AQ254" i="9"/>
  <c r="AQ253" i="9"/>
  <c r="AQ252" i="9"/>
  <c r="AQ251" i="9"/>
  <c r="AQ250" i="9"/>
  <c r="AQ249" i="9"/>
  <c r="AQ248" i="9"/>
  <c r="AQ247" i="9"/>
  <c r="AQ246" i="9"/>
  <c r="AQ245" i="9"/>
  <c r="AQ244" i="9"/>
  <c r="AQ243" i="9"/>
  <c r="AQ242" i="9"/>
  <c r="AQ241" i="9"/>
  <c r="AQ240" i="9"/>
  <c r="AQ239" i="9"/>
  <c r="AQ238" i="9"/>
  <c r="AQ237" i="9"/>
  <c r="AQ236" i="9"/>
  <c r="AQ235" i="9"/>
  <c r="AQ234" i="9"/>
  <c r="AQ233" i="9"/>
  <c r="AQ232" i="9"/>
  <c r="AQ231" i="9"/>
  <c r="AQ230" i="9"/>
  <c r="AQ229" i="9"/>
  <c r="AQ228" i="9"/>
  <c r="AQ227" i="9"/>
  <c r="AQ226" i="9"/>
  <c r="AQ225" i="9"/>
  <c r="AQ224" i="9"/>
  <c r="AQ223" i="9"/>
  <c r="AQ222" i="9"/>
  <c r="AQ221" i="9"/>
  <c r="AQ220" i="9"/>
  <c r="AQ219" i="9"/>
  <c r="AQ218" i="9"/>
  <c r="AQ217" i="9"/>
  <c r="AQ216" i="9"/>
  <c r="AQ215" i="9"/>
  <c r="AQ214" i="9"/>
  <c r="AQ213" i="9"/>
  <c r="AQ212" i="9"/>
  <c r="AQ211" i="9"/>
  <c r="AQ210" i="9"/>
  <c r="AQ209" i="9"/>
  <c r="AQ208" i="9"/>
  <c r="AQ207" i="9"/>
  <c r="AQ206" i="9"/>
  <c r="AQ205" i="9"/>
  <c r="AQ204" i="9"/>
  <c r="AQ203" i="9"/>
  <c r="AQ202" i="9"/>
  <c r="AQ201" i="9"/>
  <c r="AQ200" i="9"/>
  <c r="AQ199" i="9"/>
  <c r="AQ198" i="9"/>
  <c r="AQ197" i="9"/>
  <c r="AQ196" i="9"/>
  <c r="AQ195" i="9"/>
  <c r="AQ194" i="9"/>
  <c r="AQ193" i="9"/>
  <c r="AQ192" i="9"/>
  <c r="AQ191" i="9"/>
  <c r="AQ190" i="9"/>
  <c r="AQ189" i="9"/>
  <c r="AQ188" i="9"/>
  <c r="AQ187" i="9"/>
  <c r="AQ186" i="9"/>
  <c r="AQ185" i="9"/>
  <c r="AQ184" i="9"/>
  <c r="AQ183" i="9"/>
  <c r="AQ182" i="9"/>
  <c r="AQ181" i="9"/>
  <c r="AQ180" i="9"/>
  <c r="AQ179" i="9"/>
  <c r="AQ178" i="9"/>
  <c r="AQ177" i="9"/>
  <c r="AQ176" i="9"/>
  <c r="AQ175" i="9"/>
  <c r="AQ174" i="9"/>
  <c r="AQ173" i="9"/>
  <c r="AQ172" i="9"/>
  <c r="AQ171" i="9"/>
  <c r="AQ170" i="9"/>
  <c r="AQ169" i="9"/>
  <c r="AQ168" i="9"/>
  <c r="AQ167" i="9"/>
  <c r="AQ166" i="9"/>
  <c r="AQ165" i="9"/>
  <c r="AQ164" i="9"/>
  <c r="AQ163" i="9"/>
  <c r="AQ162" i="9"/>
  <c r="AQ161" i="9"/>
  <c r="AQ160" i="9"/>
  <c r="AQ159" i="9"/>
  <c r="AQ158" i="9"/>
  <c r="AQ157" i="9"/>
  <c r="AQ156" i="9"/>
  <c r="AQ155" i="9"/>
  <c r="AQ154" i="9"/>
  <c r="AQ153" i="9"/>
  <c r="AQ152" i="9"/>
  <c r="AQ151" i="9"/>
  <c r="AQ150" i="9"/>
  <c r="AQ149" i="9"/>
  <c r="AQ148" i="9"/>
  <c r="AQ147" i="9"/>
  <c r="AQ146" i="9"/>
  <c r="AQ145" i="9"/>
  <c r="AQ144" i="9"/>
  <c r="AQ143" i="9"/>
  <c r="AQ142" i="9"/>
  <c r="AQ141" i="9"/>
  <c r="AQ140" i="9"/>
  <c r="AQ139" i="9"/>
  <c r="AQ138" i="9"/>
  <c r="AQ137" i="9"/>
  <c r="AQ136" i="9"/>
  <c r="AQ135" i="9"/>
  <c r="AQ134" i="9"/>
  <c r="AQ133" i="9"/>
  <c r="AQ132" i="9"/>
  <c r="AQ131" i="9"/>
  <c r="AQ130" i="9"/>
  <c r="AQ129" i="9"/>
  <c r="AQ128" i="9"/>
  <c r="AQ127" i="9"/>
  <c r="AQ126" i="9"/>
  <c r="AQ125" i="9"/>
  <c r="AQ124" i="9"/>
  <c r="AQ123" i="9"/>
  <c r="AQ122" i="9"/>
  <c r="AQ121" i="9"/>
  <c r="AQ120" i="9"/>
  <c r="AQ119" i="9"/>
  <c r="AQ118" i="9"/>
  <c r="AQ117" i="9"/>
  <c r="AQ116" i="9"/>
  <c r="AQ115" i="9"/>
  <c r="AQ114" i="9"/>
  <c r="AQ113" i="9"/>
  <c r="AQ112" i="9"/>
  <c r="AQ111" i="9"/>
  <c r="AQ110" i="9"/>
  <c r="AQ109" i="9"/>
  <c r="AQ108" i="9"/>
  <c r="AQ107" i="9"/>
  <c r="AQ106" i="9"/>
  <c r="AQ105" i="9"/>
  <c r="AQ104" i="9"/>
  <c r="AQ103" i="9"/>
  <c r="AQ102" i="9"/>
  <c r="AQ101" i="9"/>
  <c r="AQ100" i="9"/>
  <c r="AQ99" i="9"/>
  <c r="AQ98" i="9"/>
  <c r="AQ97" i="9"/>
  <c r="AQ96" i="9"/>
  <c r="AQ95" i="9"/>
  <c r="AQ94" i="9"/>
  <c r="AQ93" i="9"/>
  <c r="AQ92" i="9"/>
  <c r="AQ91" i="9"/>
  <c r="AQ90" i="9"/>
  <c r="AQ89" i="9"/>
  <c r="AQ88" i="9"/>
  <c r="AQ87" i="9"/>
  <c r="AQ86" i="9"/>
  <c r="AQ85" i="9"/>
  <c r="AQ84" i="9"/>
  <c r="AQ83" i="9"/>
  <c r="AQ82" i="9"/>
  <c r="AQ81" i="9"/>
  <c r="AQ80" i="9"/>
  <c r="AQ79" i="9"/>
  <c r="AQ78" i="9"/>
  <c r="AQ77" i="9"/>
  <c r="AQ76" i="9"/>
  <c r="AQ75" i="9"/>
  <c r="AQ74" i="9"/>
  <c r="AQ73" i="9"/>
  <c r="AQ72" i="9"/>
  <c r="AQ71" i="9"/>
  <c r="AQ70" i="9"/>
  <c r="AQ69" i="9"/>
  <c r="AQ68" i="9"/>
  <c r="AQ67" i="9"/>
  <c r="AQ66" i="9"/>
  <c r="AQ65" i="9"/>
  <c r="AQ64" i="9"/>
  <c r="AQ63" i="9"/>
  <c r="AQ62" i="9"/>
  <c r="AQ61" i="9"/>
  <c r="AQ60" i="9"/>
  <c r="AQ59" i="9"/>
  <c r="AQ58" i="9"/>
  <c r="AQ57" i="9"/>
  <c r="AQ56" i="9"/>
  <c r="AQ55" i="9"/>
  <c r="AQ54" i="9"/>
  <c r="AQ53" i="9"/>
  <c r="AQ52" i="9"/>
  <c r="AQ51" i="9"/>
  <c r="AQ50" i="9"/>
  <c r="AQ49" i="9"/>
  <c r="AQ48" i="9"/>
  <c r="AQ47" i="9"/>
  <c r="AQ46" i="9"/>
  <c r="AQ45" i="9"/>
  <c r="AQ44" i="9"/>
  <c r="AQ43" i="9"/>
  <c r="AQ42" i="9"/>
  <c r="AQ41" i="9"/>
  <c r="AQ40" i="9"/>
  <c r="AQ39" i="9"/>
  <c r="AQ38" i="9"/>
  <c r="AQ37" i="9"/>
  <c r="AQ36" i="9"/>
  <c r="AQ35" i="9"/>
  <c r="AQ34" i="9"/>
  <c r="AQ33" i="9"/>
  <c r="AQ32" i="9"/>
  <c r="AQ31" i="9"/>
  <c r="AQ30" i="9"/>
  <c r="AQ29" i="9"/>
  <c r="AQ28" i="9"/>
  <c r="AQ27" i="9"/>
  <c r="AQ26" i="9"/>
  <c r="AQ25" i="9"/>
  <c r="AQ24" i="9"/>
  <c r="AQ23" i="9"/>
  <c r="AQ22" i="9"/>
  <c r="AQ21" i="9"/>
  <c r="AQ20" i="9"/>
  <c r="AQ19" i="9"/>
  <c r="AQ18" i="9"/>
  <c r="AQ17" i="9"/>
  <c r="AQ16" i="9"/>
  <c r="AQ15" i="9"/>
  <c r="AQ14" i="9"/>
  <c r="AQ13" i="9"/>
  <c r="AQ12" i="9"/>
  <c r="AQ11" i="9"/>
  <c r="AQ10" i="9"/>
  <c r="AQ9" i="9"/>
  <c r="AQ8" i="9"/>
  <c r="AQ7" i="9"/>
  <c r="AQ6" i="9"/>
  <c r="AQ5" i="9"/>
  <c r="AQ4" i="9"/>
  <c r="AQ3" i="9"/>
  <c r="AQ2" i="9"/>
  <c r="AO301" i="9"/>
  <c r="AO300" i="9"/>
  <c r="AO299" i="9"/>
  <c r="AO298" i="9"/>
  <c r="AO297" i="9"/>
  <c r="AO296" i="9"/>
  <c r="AO295" i="9"/>
  <c r="AO294" i="9"/>
  <c r="AO293" i="9"/>
  <c r="AO292" i="9"/>
  <c r="AO291" i="9"/>
  <c r="AO290" i="9"/>
  <c r="AO289" i="9"/>
  <c r="AO288" i="9"/>
  <c r="AO287" i="9"/>
  <c r="AO286" i="9"/>
  <c r="AO285" i="9"/>
  <c r="AO284" i="9"/>
  <c r="AO283" i="9"/>
  <c r="AO282" i="9"/>
  <c r="AO281" i="9"/>
  <c r="AO280" i="9"/>
  <c r="AO279" i="9"/>
  <c r="AO278" i="9"/>
  <c r="AO277" i="9"/>
  <c r="AO276" i="9"/>
  <c r="AO275" i="9"/>
  <c r="AO274" i="9"/>
  <c r="AO273" i="9"/>
  <c r="AO272" i="9"/>
  <c r="AO271" i="9"/>
  <c r="AO270" i="9"/>
  <c r="AO269" i="9"/>
  <c r="AO268" i="9"/>
  <c r="AO267" i="9"/>
  <c r="AO266" i="9"/>
  <c r="AO265" i="9"/>
  <c r="AO264" i="9"/>
  <c r="AO263" i="9"/>
  <c r="AO262" i="9"/>
  <c r="AO261" i="9"/>
  <c r="AO260" i="9"/>
  <c r="AO259" i="9"/>
  <c r="AO258" i="9"/>
  <c r="AO257" i="9"/>
  <c r="AO256" i="9"/>
  <c r="AO255" i="9"/>
  <c r="AO254" i="9"/>
  <c r="AO253" i="9"/>
  <c r="AO252" i="9"/>
  <c r="AO251" i="9"/>
  <c r="AO250" i="9"/>
  <c r="AO249" i="9"/>
  <c r="AO248" i="9"/>
  <c r="AO247" i="9"/>
  <c r="AO246" i="9"/>
  <c r="AO245" i="9"/>
  <c r="AO244" i="9"/>
  <c r="AO243" i="9"/>
  <c r="AO242" i="9"/>
  <c r="AO241" i="9"/>
  <c r="AO240" i="9"/>
  <c r="AO239" i="9"/>
  <c r="AO238" i="9"/>
  <c r="AO237" i="9"/>
  <c r="AO236" i="9"/>
  <c r="AO235" i="9"/>
  <c r="AO234" i="9"/>
  <c r="AO233" i="9"/>
  <c r="AO232" i="9"/>
  <c r="AO231" i="9"/>
  <c r="AO230" i="9"/>
  <c r="AO229" i="9"/>
  <c r="AO228" i="9"/>
  <c r="AO227" i="9"/>
  <c r="AO226" i="9"/>
  <c r="AO225" i="9"/>
  <c r="AO224" i="9"/>
  <c r="AO223" i="9"/>
  <c r="AO222" i="9"/>
  <c r="AO221" i="9"/>
  <c r="AO220" i="9"/>
  <c r="AO219" i="9"/>
  <c r="AO218" i="9"/>
  <c r="AO217" i="9"/>
  <c r="AO216" i="9"/>
  <c r="AO215" i="9"/>
  <c r="AO214" i="9"/>
  <c r="AO213" i="9"/>
  <c r="AO212" i="9"/>
  <c r="AO211" i="9"/>
  <c r="AO210" i="9"/>
  <c r="AO209" i="9"/>
  <c r="AO208" i="9"/>
  <c r="AO207" i="9"/>
  <c r="AO206" i="9"/>
  <c r="AO205" i="9"/>
  <c r="AO204" i="9"/>
  <c r="AO203" i="9"/>
  <c r="AO202" i="9"/>
  <c r="AO201" i="9"/>
  <c r="AO200" i="9"/>
  <c r="AO199" i="9"/>
  <c r="AO198" i="9"/>
  <c r="AO197" i="9"/>
  <c r="AO196" i="9"/>
  <c r="AO195" i="9"/>
  <c r="AO194" i="9"/>
  <c r="AO193" i="9"/>
  <c r="AO192" i="9"/>
  <c r="AO191" i="9"/>
  <c r="AO190" i="9"/>
  <c r="AO189" i="9"/>
  <c r="AO188" i="9"/>
  <c r="AO187" i="9"/>
  <c r="AO186" i="9"/>
  <c r="AO185" i="9"/>
  <c r="AO184" i="9"/>
  <c r="AO183" i="9"/>
  <c r="AO182" i="9"/>
  <c r="AO181" i="9"/>
  <c r="AO180" i="9"/>
  <c r="AO179" i="9"/>
  <c r="AO178" i="9"/>
  <c r="AO177" i="9"/>
  <c r="AO176" i="9"/>
  <c r="AO175" i="9"/>
  <c r="AO174" i="9"/>
  <c r="AO173" i="9"/>
  <c r="AO172" i="9"/>
  <c r="AO171" i="9"/>
  <c r="AO170" i="9"/>
  <c r="AO169" i="9"/>
  <c r="AO168" i="9"/>
  <c r="AO167" i="9"/>
  <c r="AO166" i="9"/>
  <c r="AO165" i="9"/>
  <c r="AO164" i="9"/>
  <c r="AO163" i="9"/>
  <c r="AO162" i="9"/>
  <c r="AO161" i="9"/>
  <c r="AO160" i="9"/>
  <c r="AO159" i="9"/>
  <c r="AO158" i="9"/>
  <c r="AO157" i="9"/>
  <c r="AO156" i="9"/>
  <c r="AO155" i="9"/>
  <c r="AO154" i="9"/>
  <c r="AO153" i="9"/>
  <c r="AO152" i="9"/>
  <c r="AO151" i="9"/>
  <c r="AO150" i="9"/>
  <c r="AO149" i="9"/>
  <c r="AO148" i="9"/>
  <c r="AO147" i="9"/>
  <c r="AO146" i="9"/>
  <c r="AO145" i="9"/>
  <c r="AO144" i="9"/>
  <c r="AO143" i="9"/>
  <c r="AO142" i="9"/>
  <c r="AO141" i="9"/>
  <c r="AO140" i="9"/>
  <c r="AO139" i="9"/>
  <c r="AO138" i="9"/>
  <c r="AO137" i="9"/>
  <c r="AO136" i="9"/>
  <c r="AO135" i="9"/>
  <c r="AO134" i="9"/>
  <c r="AO133" i="9"/>
  <c r="AO132" i="9"/>
  <c r="AO131" i="9"/>
  <c r="AO130" i="9"/>
  <c r="AO129" i="9"/>
  <c r="AO128" i="9"/>
  <c r="AO127" i="9"/>
  <c r="AO126" i="9"/>
  <c r="AO125" i="9"/>
  <c r="AO124" i="9"/>
  <c r="AO123" i="9"/>
  <c r="AO122" i="9"/>
  <c r="AO121" i="9"/>
  <c r="AO120" i="9"/>
  <c r="AO119" i="9"/>
  <c r="AO118" i="9"/>
  <c r="AO117" i="9"/>
  <c r="AO116" i="9"/>
  <c r="AO115" i="9"/>
  <c r="AO114" i="9"/>
  <c r="AO113" i="9"/>
  <c r="AO112" i="9"/>
  <c r="AO111" i="9"/>
  <c r="AO110" i="9"/>
  <c r="AO109" i="9"/>
  <c r="AO108" i="9"/>
  <c r="AO107" i="9"/>
  <c r="AO106" i="9"/>
  <c r="AO105" i="9"/>
  <c r="AO104" i="9"/>
  <c r="AO103" i="9"/>
  <c r="AO102" i="9"/>
  <c r="AO101" i="9"/>
  <c r="AO100" i="9"/>
  <c r="AO99" i="9"/>
  <c r="AO98" i="9"/>
  <c r="AO97" i="9"/>
  <c r="AO96" i="9"/>
  <c r="AO95" i="9"/>
  <c r="AO94" i="9"/>
  <c r="AO93" i="9"/>
  <c r="AO92" i="9"/>
  <c r="AO91" i="9"/>
  <c r="AO90" i="9"/>
  <c r="AO89" i="9"/>
  <c r="AO88" i="9"/>
  <c r="AO87" i="9"/>
  <c r="AO86" i="9"/>
  <c r="AO85" i="9"/>
  <c r="AO84" i="9"/>
  <c r="AO83" i="9"/>
  <c r="AO82" i="9"/>
  <c r="AO81" i="9"/>
  <c r="AO80" i="9"/>
  <c r="AO79" i="9"/>
  <c r="AO78" i="9"/>
  <c r="AO77" i="9"/>
  <c r="AO76" i="9"/>
  <c r="AO75" i="9"/>
  <c r="AO74" i="9"/>
  <c r="AO73" i="9"/>
  <c r="AO72" i="9"/>
  <c r="AO71" i="9"/>
  <c r="AO70" i="9"/>
  <c r="AO69" i="9"/>
  <c r="AO68" i="9"/>
  <c r="AO67" i="9"/>
  <c r="AO66" i="9"/>
  <c r="AO65" i="9"/>
  <c r="AO64" i="9"/>
  <c r="AO63" i="9"/>
  <c r="AO62" i="9"/>
  <c r="AO61" i="9"/>
  <c r="AO60" i="9"/>
  <c r="AO59" i="9"/>
  <c r="AO58" i="9"/>
  <c r="AO57" i="9"/>
  <c r="AO56" i="9"/>
  <c r="AO55" i="9"/>
  <c r="AO54" i="9"/>
  <c r="AO53" i="9"/>
  <c r="AO52" i="9"/>
  <c r="AO51" i="9"/>
  <c r="AO50" i="9"/>
  <c r="AO49" i="9"/>
  <c r="AO48" i="9"/>
  <c r="AO47" i="9"/>
  <c r="AO46" i="9"/>
  <c r="AO45" i="9"/>
  <c r="AO44" i="9"/>
  <c r="AO43" i="9"/>
  <c r="AO42" i="9"/>
  <c r="AO41" i="9"/>
  <c r="AO40" i="9"/>
  <c r="AO39" i="9"/>
  <c r="AO38" i="9"/>
  <c r="AO37" i="9"/>
  <c r="AO36" i="9"/>
  <c r="AO35" i="9"/>
  <c r="AO34" i="9"/>
  <c r="AO33" i="9"/>
  <c r="AO32" i="9"/>
  <c r="AO31" i="9"/>
  <c r="AO30" i="9"/>
  <c r="AO29" i="9"/>
  <c r="AO28" i="9"/>
  <c r="AO27" i="9"/>
  <c r="AO26" i="9"/>
  <c r="AO25" i="9"/>
  <c r="AO24" i="9"/>
  <c r="AO23" i="9"/>
  <c r="AO22" i="9"/>
  <c r="AO21" i="9"/>
  <c r="AO20" i="9"/>
  <c r="AO19" i="9"/>
  <c r="AO18" i="9"/>
  <c r="AO17" i="9"/>
  <c r="AO16" i="9"/>
  <c r="AO15" i="9"/>
  <c r="AO14" i="9"/>
  <c r="AO13" i="9"/>
  <c r="AO12" i="9"/>
  <c r="AO11" i="9"/>
  <c r="AO10" i="9"/>
  <c r="AO9" i="9"/>
  <c r="AO8" i="9"/>
  <c r="AO7" i="9"/>
  <c r="AO6" i="9"/>
  <c r="AO5" i="9"/>
  <c r="AO4" i="9"/>
  <c r="AO3" i="9"/>
  <c r="AO2" i="9"/>
  <c r="U301" i="9"/>
  <c r="T301" i="9"/>
  <c r="S301" i="9"/>
  <c r="U300" i="9"/>
  <c r="T300" i="9"/>
  <c r="S300" i="9"/>
  <c r="U299" i="9"/>
  <c r="T299" i="9"/>
  <c r="S299" i="9"/>
  <c r="U298" i="9"/>
  <c r="T298" i="9"/>
  <c r="S298" i="9"/>
  <c r="U297" i="9"/>
  <c r="T297" i="9"/>
  <c r="S297" i="9"/>
  <c r="U296" i="9"/>
  <c r="T296" i="9"/>
  <c r="S296" i="9"/>
  <c r="U295" i="9"/>
  <c r="T295" i="9"/>
  <c r="S295" i="9"/>
  <c r="U294" i="9"/>
  <c r="T294" i="9"/>
  <c r="S294" i="9"/>
  <c r="U293" i="9"/>
  <c r="T293" i="9"/>
  <c r="S293" i="9"/>
  <c r="U292" i="9"/>
  <c r="T292" i="9"/>
  <c r="S292" i="9"/>
  <c r="U291" i="9"/>
  <c r="T291" i="9"/>
  <c r="S291" i="9"/>
  <c r="U290" i="9"/>
  <c r="T290" i="9"/>
  <c r="S290" i="9"/>
  <c r="U289" i="9"/>
  <c r="T289" i="9"/>
  <c r="S289" i="9"/>
  <c r="U288" i="9"/>
  <c r="T288" i="9"/>
  <c r="S288" i="9"/>
  <c r="U287" i="9"/>
  <c r="T287" i="9"/>
  <c r="S287" i="9"/>
  <c r="U286" i="9"/>
  <c r="T286" i="9"/>
  <c r="S286" i="9"/>
  <c r="U285" i="9"/>
  <c r="T285" i="9"/>
  <c r="S285" i="9"/>
  <c r="U284" i="9"/>
  <c r="T284" i="9"/>
  <c r="S284" i="9"/>
  <c r="U283" i="9"/>
  <c r="T283" i="9"/>
  <c r="S283" i="9"/>
  <c r="U282" i="9"/>
  <c r="T282" i="9"/>
  <c r="S282" i="9"/>
  <c r="U281" i="9"/>
  <c r="T281" i="9"/>
  <c r="S281" i="9"/>
  <c r="U280" i="9"/>
  <c r="T280" i="9"/>
  <c r="S280" i="9"/>
  <c r="U279" i="9"/>
  <c r="T279" i="9"/>
  <c r="S279" i="9"/>
  <c r="U278" i="9"/>
  <c r="T278" i="9"/>
  <c r="S278" i="9"/>
  <c r="U277" i="9"/>
  <c r="T277" i="9"/>
  <c r="S277" i="9"/>
  <c r="U276" i="9"/>
  <c r="T276" i="9"/>
  <c r="S276" i="9"/>
  <c r="U275" i="9"/>
  <c r="T275" i="9"/>
  <c r="S275" i="9"/>
  <c r="U274" i="9"/>
  <c r="T274" i="9"/>
  <c r="S274" i="9"/>
  <c r="U273" i="9"/>
  <c r="T273" i="9"/>
  <c r="S273" i="9"/>
  <c r="U272" i="9"/>
  <c r="T272" i="9"/>
  <c r="S272" i="9"/>
  <c r="U271" i="9"/>
  <c r="T271" i="9"/>
  <c r="S271" i="9"/>
  <c r="U270" i="9"/>
  <c r="T270" i="9"/>
  <c r="S270" i="9"/>
  <c r="U269" i="9"/>
  <c r="T269" i="9"/>
  <c r="S269" i="9"/>
  <c r="U268" i="9"/>
  <c r="T268" i="9"/>
  <c r="S268" i="9"/>
  <c r="U267" i="9"/>
  <c r="T267" i="9"/>
  <c r="S267" i="9"/>
  <c r="U266" i="9"/>
  <c r="T266" i="9"/>
  <c r="S266" i="9"/>
  <c r="U265" i="9"/>
  <c r="T265" i="9"/>
  <c r="S265" i="9"/>
  <c r="U264" i="9"/>
  <c r="T264" i="9"/>
  <c r="S264" i="9"/>
  <c r="U263" i="9"/>
  <c r="T263" i="9"/>
  <c r="S263" i="9"/>
  <c r="U262" i="9"/>
  <c r="T262" i="9"/>
  <c r="S262" i="9"/>
  <c r="U261" i="9"/>
  <c r="T261" i="9"/>
  <c r="S261" i="9"/>
  <c r="U260" i="9"/>
  <c r="T260" i="9"/>
  <c r="S260" i="9"/>
  <c r="U259" i="9"/>
  <c r="T259" i="9"/>
  <c r="S259" i="9"/>
  <c r="U258" i="9"/>
  <c r="T258" i="9"/>
  <c r="S258" i="9"/>
  <c r="U257" i="9"/>
  <c r="T257" i="9"/>
  <c r="S257" i="9"/>
  <c r="U256" i="9"/>
  <c r="T256" i="9"/>
  <c r="S256" i="9"/>
  <c r="U255" i="9"/>
  <c r="T255" i="9"/>
  <c r="S255" i="9"/>
  <c r="U254" i="9"/>
  <c r="T254" i="9"/>
  <c r="S254" i="9"/>
  <c r="U253" i="9"/>
  <c r="T253" i="9"/>
  <c r="S253" i="9"/>
  <c r="U252" i="9"/>
  <c r="T252" i="9"/>
  <c r="S252" i="9"/>
  <c r="U251" i="9"/>
  <c r="T251" i="9"/>
  <c r="S251" i="9"/>
  <c r="U250" i="9"/>
  <c r="T250" i="9"/>
  <c r="S250" i="9"/>
  <c r="U249" i="9"/>
  <c r="T249" i="9"/>
  <c r="S249" i="9"/>
  <c r="U248" i="9"/>
  <c r="T248" i="9"/>
  <c r="S248" i="9"/>
  <c r="U247" i="9"/>
  <c r="T247" i="9"/>
  <c r="S247" i="9"/>
  <c r="U246" i="9"/>
  <c r="T246" i="9"/>
  <c r="S246" i="9"/>
  <c r="U245" i="9"/>
  <c r="T245" i="9"/>
  <c r="S245" i="9"/>
  <c r="U244" i="9"/>
  <c r="T244" i="9"/>
  <c r="S244" i="9"/>
  <c r="U243" i="9"/>
  <c r="T243" i="9"/>
  <c r="S243" i="9"/>
  <c r="U242" i="9"/>
  <c r="T242" i="9"/>
  <c r="S242" i="9"/>
  <c r="U241" i="9"/>
  <c r="T241" i="9"/>
  <c r="S241" i="9"/>
  <c r="U240" i="9"/>
  <c r="T240" i="9"/>
  <c r="S240" i="9"/>
  <c r="U239" i="9"/>
  <c r="T239" i="9"/>
  <c r="S239" i="9"/>
  <c r="U238" i="9"/>
  <c r="T238" i="9"/>
  <c r="S238" i="9"/>
  <c r="U237" i="9"/>
  <c r="T237" i="9"/>
  <c r="S237" i="9"/>
  <c r="U236" i="9"/>
  <c r="T236" i="9"/>
  <c r="S236" i="9"/>
  <c r="U235" i="9"/>
  <c r="T235" i="9"/>
  <c r="S235" i="9"/>
  <c r="U234" i="9"/>
  <c r="T234" i="9"/>
  <c r="S234" i="9"/>
  <c r="U233" i="9"/>
  <c r="T233" i="9"/>
  <c r="S233" i="9"/>
  <c r="U232" i="9"/>
  <c r="T232" i="9"/>
  <c r="S232" i="9"/>
  <c r="U231" i="9"/>
  <c r="T231" i="9"/>
  <c r="S231" i="9"/>
  <c r="U230" i="9"/>
  <c r="T230" i="9"/>
  <c r="S230" i="9"/>
  <c r="U229" i="9"/>
  <c r="T229" i="9"/>
  <c r="S229" i="9"/>
  <c r="U228" i="9"/>
  <c r="T228" i="9"/>
  <c r="S228" i="9"/>
  <c r="U227" i="9"/>
  <c r="T227" i="9"/>
  <c r="S227" i="9"/>
  <c r="U226" i="9"/>
  <c r="T226" i="9"/>
  <c r="S226" i="9"/>
  <c r="U225" i="9"/>
  <c r="T225" i="9"/>
  <c r="S225" i="9"/>
  <c r="U224" i="9"/>
  <c r="T224" i="9"/>
  <c r="S224" i="9"/>
  <c r="U223" i="9"/>
  <c r="T223" i="9"/>
  <c r="S223" i="9"/>
  <c r="U222" i="9"/>
  <c r="T222" i="9"/>
  <c r="S222" i="9"/>
  <c r="U221" i="9"/>
  <c r="T221" i="9"/>
  <c r="S221" i="9"/>
  <c r="U220" i="9"/>
  <c r="T220" i="9"/>
  <c r="S220" i="9"/>
  <c r="U219" i="9"/>
  <c r="T219" i="9"/>
  <c r="S219" i="9"/>
  <c r="U218" i="9"/>
  <c r="T218" i="9"/>
  <c r="S218" i="9"/>
  <c r="U217" i="9"/>
  <c r="T217" i="9"/>
  <c r="S217" i="9"/>
  <c r="U216" i="9"/>
  <c r="T216" i="9"/>
  <c r="S216" i="9"/>
  <c r="U215" i="9"/>
  <c r="T215" i="9"/>
  <c r="S215" i="9"/>
  <c r="U214" i="9"/>
  <c r="T214" i="9"/>
  <c r="S214" i="9"/>
  <c r="U213" i="9"/>
  <c r="T213" i="9"/>
  <c r="S213" i="9"/>
  <c r="U212" i="9"/>
  <c r="T212" i="9"/>
  <c r="S212" i="9"/>
  <c r="U211" i="9"/>
  <c r="T211" i="9"/>
  <c r="S211" i="9"/>
  <c r="U210" i="9"/>
  <c r="T210" i="9"/>
  <c r="S210" i="9"/>
  <c r="U209" i="9"/>
  <c r="T209" i="9"/>
  <c r="S209" i="9"/>
  <c r="U208" i="9"/>
  <c r="T208" i="9"/>
  <c r="S208" i="9"/>
  <c r="U207" i="9"/>
  <c r="T207" i="9"/>
  <c r="S207" i="9"/>
  <c r="U206" i="9"/>
  <c r="T206" i="9"/>
  <c r="S206" i="9"/>
  <c r="U205" i="9"/>
  <c r="T205" i="9"/>
  <c r="S205" i="9"/>
  <c r="U204" i="9"/>
  <c r="T204" i="9"/>
  <c r="S204" i="9"/>
  <c r="U203" i="9"/>
  <c r="T203" i="9"/>
  <c r="S203" i="9"/>
  <c r="U202" i="9"/>
  <c r="T202" i="9"/>
  <c r="S202" i="9"/>
  <c r="U201" i="9"/>
  <c r="T201" i="9"/>
  <c r="S201" i="9"/>
  <c r="U200" i="9"/>
  <c r="T200" i="9"/>
  <c r="S200" i="9"/>
  <c r="U199" i="9"/>
  <c r="T199" i="9"/>
  <c r="S199" i="9"/>
  <c r="U198" i="9"/>
  <c r="T198" i="9"/>
  <c r="S198" i="9"/>
  <c r="U197" i="9"/>
  <c r="T197" i="9"/>
  <c r="S197" i="9"/>
  <c r="U196" i="9"/>
  <c r="T196" i="9"/>
  <c r="S196" i="9"/>
  <c r="U195" i="9"/>
  <c r="T195" i="9"/>
  <c r="S195" i="9"/>
  <c r="U194" i="9"/>
  <c r="T194" i="9"/>
  <c r="S194" i="9"/>
  <c r="U193" i="9"/>
  <c r="T193" i="9"/>
  <c r="S193" i="9"/>
  <c r="U192" i="9"/>
  <c r="T192" i="9"/>
  <c r="S192" i="9"/>
  <c r="U191" i="9"/>
  <c r="T191" i="9"/>
  <c r="S191" i="9"/>
  <c r="U190" i="9"/>
  <c r="T190" i="9"/>
  <c r="S190" i="9"/>
  <c r="U189" i="9"/>
  <c r="T189" i="9"/>
  <c r="S189" i="9"/>
  <c r="U188" i="9"/>
  <c r="T188" i="9"/>
  <c r="S188" i="9"/>
  <c r="U187" i="9"/>
  <c r="T187" i="9"/>
  <c r="S187" i="9"/>
  <c r="U186" i="9"/>
  <c r="T186" i="9"/>
  <c r="S186" i="9"/>
  <c r="U185" i="9"/>
  <c r="T185" i="9"/>
  <c r="S185" i="9"/>
  <c r="U184" i="9"/>
  <c r="T184" i="9"/>
  <c r="S184" i="9"/>
  <c r="U183" i="9"/>
  <c r="T183" i="9"/>
  <c r="S183" i="9"/>
  <c r="U182" i="9"/>
  <c r="T182" i="9"/>
  <c r="S182" i="9"/>
  <c r="U181" i="9"/>
  <c r="T181" i="9"/>
  <c r="S181" i="9"/>
  <c r="U180" i="9"/>
  <c r="T180" i="9"/>
  <c r="S180" i="9"/>
  <c r="U179" i="9"/>
  <c r="T179" i="9"/>
  <c r="S179" i="9"/>
  <c r="U178" i="9"/>
  <c r="T178" i="9"/>
  <c r="S178" i="9"/>
  <c r="U177" i="9"/>
  <c r="T177" i="9"/>
  <c r="S177" i="9"/>
  <c r="U176" i="9"/>
  <c r="T176" i="9"/>
  <c r="S176" i="9"/>
  <c r="U175" i="9"/>
  <c r="T175" i="9"/>
  <c r="S175" i="9"/>
  <c r="U174" i="9"/>
  <c r="T174" i="9"/>
  <c r="S174" i="9"/>
  <c r="U173" i="9"/>
  <c r="T173" i="9"/>
  <c r="S173" i="9"/>
  <c r="U172" i="9"/>
  <c r="T172" i="9"/>
  <c r="S172" i="9"/>
  <c r="U171" i="9"/>
  <c r="T171" i="9"/>
  <c r="S171" i="9"/>
  <c r="U170" i="9"/>
  <c r="T170" i="9"/>
  <c r="S170" i="9"/>
  <c r="U169" i="9"/>
  <c r="T169" i="9"/>
  <c r="S169" i="9"/>
  <c r="U168" i="9"/>
  <c r="T168" i="9"/>
  <c r="S168" i="9"/>
  <c r="U167" i="9"/>
  <c r="T167" i="9"/>
  <c r="S167" i="9"/>
  <c r="U166" i="9"/>
  <c r="T166" i="9"/>
  <c r="S166" i="9"/>
  <c r="U165" i="9"/>
  <c r="T165" i="9"/>
  <c r="S165" i="9"/>
  <c r="U164" i="9"/>
  <c r="T164" i="9"/>
  <c r="S164" i="9"/>
  <c r="U163" i="9"/>
  <c r="T163" i="9"/>
  <c r="S163" i="9"/>
  <c r="U162" i="9"/>
  <c r="T162" i="9"/>
  <c r="S162" i="9"/>
  <c r="U161" i="9"/>
  <c r="T161" i="9"/>
  <c r="S161" i="9"/>
  <c r="U160" i="9"/>
  <c r="T160" i="9"/>
  <c r="S160" i="9"/>
  <c r="U159" i="9"/>
  <c r="T159" i="9"/>
  <c r="S159" i="9"/>
  <c r="U158" i="9"/>
  <c r="T158" i="9"/>
  <c r="S158" i="9"/>
  <c r="U157" i="9"/>
  <c r="T157" i="9"/>
  <c r="S157" i="9"/>
  <c r="U156" i="9"/>
  <c r="T156" i="9"/>
  <c r="S156" i="9"/>
  <c r="U155" i="9"/>
  <c r="T155" i="9"/>
  <c r="S155" i="9"/>
  <c r="U154" i="9"/>
  <c r="T154" i="9"/>
  <c r="S154" i="9"/>
  <c r="U153" i="9"/>
  <c r="T153" i="9"/>
  <c r="S153" i="9"/>
  <c r="U152" i="9"/>
  <c r="T152" i="9"/>
  <c r="S152" i="9"/>
  <c r="U151" i="9"/>
  <c r="T151" i="9"/>
  <c r="S151" i="9"/>
  <c r="U150" i="9"/>
  <c r="T150" i="9"/>
  <c r="S150" i="9"/>
  <c r="U149" i="9"/>
  <c r="T149" i="9"/>
  <c r="S149" i="9"/>
  <c r="U148" i="9"/>
  <c r="T148" i="9"/>
  <c r="S148" i="9"/>
  <c r="U147" i="9"/>
  <c r="T147" i="9"/>
  <c r="S147" i="9"/>
  <c r="U146" i="9"/>
  <c r="T146" i="9"/>
  <c r="S146" i="9"/>
  <c r="U145" i="9"/>
  <c r="T145" i="9"/>
  <c r="S145" i="9"/>
  <c r="U144" i="9"/>
  <c r="T144" i="9"/>
  <c r="S144" i="9"/>
  <c r="U143" i="9"/>
  <c r="T143" i="9"/>
  <c r="S143" i="9"/>
  <c r="U142" i="9"/>
  <c r="T142" i="9"/>
  <c r="S142" i="9"/>
  <c r="U141" i="9"/>
  <c r="T141" i="9"/>
  <c r="S141" i="9"/>
  <c r="U140" i="9"/>
  <c r="T140" i="9"/>
  <c r="S140" i="9"/>
  <c r="U139" i="9"/>
  <c r="T139" i="9"/>
  <c r="S139" i="9"/>
  <c r="U138" i="9"/>
  <c r="T138" i="9"/>
  <c r="S138" i="9"/>
  <c r="U137" i="9"/>
  <c r="T137" i="9"/>
  <c r="S137" i="9"/>
  <c r="U136" i="9"/>
  <c r="T136" i="9"/>
  <c r="S136" i="9"/>
  <c r="U135" i="9"/>
  <c r="T135" i="9"/>
  <c r="S135" i="9"/>
  <c r="U134" i="9"/>
  <c r="T134" i="9"/>
  <c r="S134" i="9"/>
  <c r="U133" i="9"/>
  <c r="T133" i="9"/>
  <c r="S133" i="9"/>
  <c r="U132" i="9"/>
  <c r="T132" i="9"/>
  <c r="S132" i="9"/>
  <c r="U131" i="9"/>
  <c r="T131" i="9"/>
  <c r="S131" i="9"/>
  <c r="U130" i="9"/>
  <c r="T130" i="9"/>
  <c r="S130" i="9"/>
  <c r="U129" i="9"/>
  <c r="T129" i="9"/>
  <c r="S129" i="9"/>
  <c r="U128" i="9"/>
  <c r="T128" i="9"/>
  <c r="S128" i="9"/>
  <c r="U127" i="9"/>
  <c r="T127" i="9"/>
  <c r="S127" i="9"/>
  <c r="U126" i="9"/>
  <c r="T126" i="9"/>
  <c r="S126" i="9"/>
  <c r="U125" i="9"/>
  <c r="T125" i="9"/>
  <c r="S125" i="9"/>
  <c r="U124" i="9"/>
  <c r="T124" i="9"/>
  <c r="S124" i="9"/>
  <c r="U123" i="9"/>
  <c r="T123" i="9"/>
  <c r="S123" i="9"/>
  <c r="U122" i="9"/>
  <c r="T122" i="9"/>
  <c r="S122" i="9"/>
  <c r="U121" i="9"/>
  <c r="T121" i="9"/>
  <c r="S121" i="9"/>
  <c r="U120" i="9"/>
  <c r="T120" i="9"/>
  <c r="S120" i="9"/>
  <c r="U119" i="9"/>
  <c r="T119" i="9"/>
  <c r="S119" i="9"/>
  <c r="U118" i="9"/>
  <c r="T118" i="9"/>
  <c r="S118" i="9"/>
  <c r="U117" i="9"/>
  <c r="T117" i="9"/>
  <c r="S117" i="9"/>
  <c r="U116" i="9"/>
  <c r="T116" i="9"/>
  <c r="S116" i="9"/>
  <c r="U115" i="9"/>
  <c r="T115" i="9"/>
  <c r="S115" i="9"/>
  <c r="U114" i="9"/>
  <c r="T114" i="9"/>
  <c r="S114" i="9"/>
  <c r="U113" i="9"/>
  <c r="T113" i="9"/>
  <c r="S113" i="9"/>
  <c r="U112" i="9"/>
  <c r="T112" i="9"/>
  <c r="S112" i="9"/>
  <c r="U111" i="9"/>
  <c r="T111" i="9"/>
  <c r="S111" i="9"/>
  <c r="U110" i="9"/>
  <c r="T110" i="9"/>
  <c r="S110" i="9"/>
  <c r="U109" i="9"/>
  <c r="T109" i="9"/>
  <c r="S109" i="9"/>
  <c r="U108" i="9"/>
  <c r="T108" i="9"/>
  <c r="S108" i="9"/>
  <c r="U107" i="9"/>
  <c r="T107" i="9"/>
  <c r="S107" i="9"/>
  <c r="U106" i="9"/>
  <c r="T106" i="9"/>
  <c r="S106" i="9"/>
  <c r="U105" i="9"/>
  <c r="T105" i="9"/>
  <c r="S105" i="9"/>
  <c r="U104" i="9"/>
  <c r="T104" i="9"/>
  <c r="S104" i="9"/>
  <c r="U103" i="9"/>
  <c r="T103" i="9"/>
  <c r="S103" i="9"/>
  <c r="U102" i="9"/>
  <c r="T102" i="9"/>
  <c r="S102" i="9"/>
  <c r="U101" i="9"/>
  <c r="T101" i="9"/>
  <c r="S101" i="9"/>
  <c r="U100" i="9"/>
  <c r="T100" i="9"/>
  <c r="S100" i="9"/>
  <c r="U99" i="9"/>
  <c r="T99" i="9"/>
  <c r="S99" i="9"/>
  <c r="U98" i="9"/>
  <c r="T98" i="9"/>
  <c r="S98" i="9"/>
  <c r="U97" i="9"/>
  <c r="T97" i="9"/>
  <c r="S97" i="9"/>
  <c r="U96" i="9"/>
  <c r="T96" i="9"/>
  <c r="S96" i="9"/>
  <c r="U95" i="9"/>
  <c r="T95" i="9"/>
  <c r="S95" i="9"/>
  <c r="U94" i="9"/>
  <c r="T94" i="9"/>
  <c r="S94" i="9"/>
  <c r="U93" i="9"/>
  <c r="T93" i="9"/>
  <c r="S93" i="9"/>
  <c r="U92" i="9"/>
  <c r="T92" i="9"/>
  <c r="S92" i="9"/>
  <c r="U91" i="9"/>
  <c r="T91" i="9"/>
  <c r="S91" i="9"/>
  <c r="U90" i="9"/>
  <c r="T90" i="9"/>
  <c r="S90" i="9"/>
  <c r="U89" i="9"/>
  <c r="T89" i="9"/>
  <c r="S89" i="9"/>
  <c r="U88" i="9"/>
  <c r="T88" i="9"/>
  <c r="S88" i="9"/>
  <c r="U87" i="9"/>
  <c r="T87" i="9"/>
  <c r="S87" i="9"/>
  <c r="U86" i="9"/>
  <c r="T86" i="9"/>
  <c r="S86" i="9"/>
  <c r="U85" i="9"/>
  <c r="T85" i="9"/>
  <c r="S85" i="9"/>
  <c r="U84" i="9"/>
  <c r="T84" i="9"/>
  <c r="S84" i="9"/>
  <c r="U83" i="9"/>
  <c r="T83" i="9"/>
  <c r="S83" i="9"/>
  <c r="U82" i="9"/>
  <c r="T82" i="9"/>
  <c r="S82" i="9"/>
  <c r="U81" i="9"/>
  <c r="T81" i="9"/>
  <c r="S81" i="9"/>
  <c r="U80" i="9"/>
  <c r="T80" i="9"/>
  <c r="S80" i="9"/>
  <c r="U79" i="9"/>
  <c r="T79" i="9"/>
  <c r="S79" i="9"/>
  <c r="U78" i="9"/>
  <c r="T78" i="9"/>
  <c r="S78" i="9"/>
  <c r="U77" i="9"/>
  <c r="T77" i="9"/>
  <c r="S77" i="9"/>
  <c r="U76" i="9"/>
  <c r="T76" i="9"/>
  <c r="S76" i="9"/>
  <c r="U75" i="9"/>
  <c r="T75" i="9"/>
  <c r="S75" i="9"/>
  <c r="U74" i="9"/>
  <c r="T74" i="9"/>
  <c r="S74" i="9"/>
  <c r="U73" i="9"/>
  <c r="T73" i="9"/>
  <c r="S73" i="9"/>
  <c r="U72" i="9"/>
  <c r="T72" i="9"/>
  <c r="S72" i="9"/>
  <c r="U71" i="9"/>
  <c r="T71" i="9"/>
  <c r="S71" i="9"/>
  <c r="U70" i="9"/>
  <c r="T70" i="9"/>
  <c r="S70" i="9"/>
  <c r="U69" i="9"/>
  <c r="T69" i="9"/>
  <c r="S69" i="9"/>
  <c r="U68" i="9"/>
  <c r="T68" i="9"/>
  <c r="S68" i="9"/>
  <c r="U67" i="9"/>
  <c r="T67" i="9"/>
  <c r="S67" i="9"/>
  <c r="U66" i="9"/>
  <c r="T66" i="9"/>
  <c r="S66" i="9"/>
  <c r="U65" i="9"/>
  <c r="T65" i="9"/>
  <c r="S65" i="9"/>
  <c r="U64" i="9"/>
  <c r="T64" i="9"/>
  <c r="S64" i="9"/>
  <c r="U63" i="9"/>
  <c r="T63" i="9"/>
  <c r="S63" i="9"/>
  <c r="U62" i="9"/>
  <c r="T62" i="9"/>
  <c r="S62" i="9"/>
  <c r="U61" i="9"/>
  <c r="T61" i="9"/>
  <c r="S61" i="9"/>
  <c r="U60" i="9"/>
  <c r="T60" i="9"/>
  <c r="S60" i="9"/>
  <c r="U59" i="9"/>
  <c r="T59" i="9"/>
  <c r="S59" i="9"/>
  <c r="U58" i="9"/>
  <c r="T58" i="9"/>
  <c r="S58" i="9"/>
  <c r="U57" i="9"/>
  <c r="T57" i="9"/>
  <c r="S57" i="9"/>
  <c r="U56" i="9"/>
  <c r="T56" i="9"/>
  <c r="S56" i="9"/>
  <c r="U55" i="9"/>
  <c r="T55" i="9"/>
  <c r="S55" i="9"/>
  <c r="U54" i="9"/>
  <c r="T54" i="9"/>
  <c r="S54" i="9"/>
  <c r="U53" i="9"/>
  <c r="T53" i="9"/>
  <c r="S53" i="9"/>
  <c r="U52" i="9"/>
  <c r="T52" i="9"/>
  <c r="S52" i="9"/>
  <c r="U51" i="9"/>
  <c r="T51" i="9"/>
  <c r="S51" i="9"/>
  <c r="U50" i="9"/>
  <c r="T50" i="9"/>
  <c r="S50" i="9"/>
  <c r="U49" i="9"/>
  <c r="T49" i="9"/>
  <c r="S49" i="9"/>
  <c r="U48" i="9"/>
  <c r="T48" i="9"/>
  <c r="S48" i="9"/>
  <c r="U47" i="9"/>
  <c r="T47" i="9"/>
  <c r="S47" i="9"/>
  <c r="U46" i="9"/>
  <c r="T46" i="9"/>
  <c r="S46" i="9"/>
  <c r="U45" i="9"/>
  <c r="T45" i="9"/>
  <c r="S45" i="9"/>
  <c r="U44" i="9"/>
  <c r="T44" i="9"/>
  <c r="S44" i="9"/>
  <c r="U43" i="9"/>
  <c r="T43" i="9"/>
  <c r="S43" i="9"/>
  <c r="U42" i="9"/>
  <c r="T42" i="9"/>
  <c r="S42" i="9"/>
  <c r="U41" i="9"/>
  <c r="T41" i="9"/>
  <c r="S41" i="9"/>
  <c r="U40" i="9"/>
  <c r="T40" i="9"/>
  <c r="S40" i="9"/>
  <c r="U39" i="9"/>
  <c r="T39" i="9"/>
  <c r="S39" i="9"/>
  <c r="U38" i="9"/>
  <c r="T38" i="9"/>
  <c r="S38" i="9"/>
  <c r="U37" i="9"/>
  <c r="T37" i="9"/>
  <c r="S37" i="9"/>
  <c r="U36" i="9"/>
  <c r="T36" i="9"/>
  <c r="S36" i="9"/>
  <c r="U35" i="9"/>
  <c r="T35" i="9"/>
  <c r="S35" i="9"/>
  <c r="U34" i="9"/>
  <c r="T34" i="9"/>
  <c r="S34" i="9"/>
  <c r="U33" i="9"/>
  <c r="T33" i="9"/>
  <c r="S33" i="9"/>
  <c r="U32" i="9"/>
  <c r="T32" i="9"/>
  <c r="S32" i="9"/>
  <c r="U31" i="9"/>
  <c r="T31" i="9"/>
  <c r="S31" i="9"/>
  <c r="U30" i="9"/>
  <c r="T30" i="9"/>
  <c r="S30" i="9"/>
  <c r="U29" i="9"/>
  <c r="T29" i="9"/>
  <c r="S29" i="9"/>
  <c r="U28" i="9"/>
  <c r="T28" i="9"/>
  <c r="S28" i="9"/>
  <c r="U27" i="9"/>
  <c r="T27" i="9"/>
  <c r="S27" i="9"/>
  <c r="U26" i="9"/>
  <c r="T26" i="9"/>
  <c r="S26" i="9"/>
  <c r="U25" i="9"/>
  <c r="T25" i="9"/>
  <c r="S25" i="9"/>
  <c r="U24" i="9"/>
  <c r="T24" i="9"/>
  <c r="S24" i="9"/>
  <c r="U23" i="9"/>
  <c r="T23" i="9"/>
  <c r="S23" i="9"/>
  <c r="U22" i="9"/>
  <c r="T22" i="9"/>
  <c r="S22" i="9"/>
  <c r="U21" i="9"/>
  <c r="T21" i="9"/>
  <c r="S21" i="9"/>
  <c r="U20" i="9"/>
  <c r="T20" i="9"/>
  <c r="S20" i="9"/>
  <c r="U19" i="9"/>
  <c r="T19" i="9"/>
  <c r="S19" i="9"/>
  <c r="U18" i="9"/>
  <c r="T18" i="9"/>
  <c r="S18" i="9"/>
  <c r="U17" i="9"/>
  <c r="T17" i="9"/>
  <c r="S17" i="9"/>
  <c r="U16" i="9"/>
  <c r="T16" i="9"/>
  <c r="S16" i="9"/>
  <c r="U15" i="9"/>
  <c r="T15" i="9"/>
  <c r="S15" i="9"/>
  <c r="U14" i="9"/>
  <c r="T14" i="9"/>
  <c r="S14" i="9"/>
  <c r="U13" i="9"/>
  <c r="T13" i="9"/>
  <c r="S13" i="9"/>
  <c r="U12" i="9"/>
  <c r="T12" i="9"/>
  <c r="S12" i="9"/>
  <c r="U11" i="9"/>
  <c r="T11" i="9"/>
  <c r="S11" i="9"/>
  <c r="U10" i="9"/>
  <c r="T10" i="9"/>
  <c r="S10" i="9"/>
  <c r="U9" i="9"/>
  <c r="T9" i="9"/>
  <c r="S9" i="9"/>
  <c r="U8" i="9"/>
  <c r="T8" i="9"/>
  <c r="S8" i="9"/>
  <c r="U7" i="9"/>
  <c r="T7" i="9"/>
  <c r="S7" i="9"/>
  <c r="U6" i="9"/>
  <c r="T6" i="9"/>
  <c r="S6" i="9"/>
  <c r="U5" i="9"/>
  <c r="T5" i="9"/>
  <c r="S5" i="9"/>
  <c r="U4" i="9"/>
  <c r="T4" i="9"/>
  <c r="S4" i="9"/>
  <c r="U3" i="9"/>
  <c r="T3" i="9"/>
  <c r="S3" i="9"/>
  <c r="U2" i="9"/>
  <c r="T2" i="9"/>
  <c r="S2" i="9"/>
  <c r="AX301" i="9"/>
  <c r="AX300" i="9"/>
  <c r="AX299" i="9"/>
  <c r="AX298" i="9"/>
  <c r="AX297" i="9"/>
  <c r="AX296" i="9"/>
  <c r="AX295" i="9"/>
  <c r="AX294" i="9"/>
  <c r="AX293" i="9"/>
  <c r="AX292" i="9"/>
  <c r="AX291" i="9"/>
  <c r="AX290" i="9"/>
  <c r="AX289" i="9"/>
  <c r="AX288" i="9"/>
  <c r="AX287" i="9"/>
  <c r="AX286" i="9"/>
  <c r="AX285" i="9"/>
  <c r="AX284" i="9"/>
  <c r="AX283" i="9"/>
  <c r="AX282" i="9"/>
  <c r="AX281" i="9"/>
  <c r="AX280" i="9"/>
  <c r="AX279" i="9"/>
  <c r="AX278" i="9"/>
  <c r="AX277" i="9"/>
  <c r="AX276" i="9"/>
  <c r="AX275" i="9"/>
  <c r="AX274" i="9"/>
  <c r="AX273" i="9"/>
  <c r="AX272" i="9"/>
  <c r="AX271" i="9"/>
  <c r="AX270" i="9"/>
  <c r="AX269" i="9"/>
  <c r="AX268" i="9"/>
  <c r="AX267" i="9"/>
  <c r="AX266" i="9"/>
  <c r="AX265" i="9"/>
  <c r="AX264" i="9"/>
  <c r="AX263" i="9"/>
  <c r="AX262" i="9"/>
  <c r="AX261" i="9"/>
  <c r="AX260" i="9"/>
  <c r="AX259" i="9"/>
  <c r="AX258" i="9"/>
  <c r="AX257" i="9"/>
  <c r="AX256" i="9"/>
  <c r="AX255" i="9"/>
  <c r="AX254" i="9"/>
  <c r="AX253" i="9"/>
  <c r="AX252" i="9"/>
  <c r="AX251" i="9"/>
  <c r="AX250" i="9"/>
  <c r="AX249" i="9"/>
  <c r="AX248" i="9"/>
  <c r="AX247" i="9"/>
  <c r="AX246" i="9"/>
  <c r="AX245" i="9"/>
  <c r="AX244" i="9"/>
  <c r="AX243" i="9"/>
  <c r="AX242" i="9"/>
  <c r="AX241" i="9"/>
  <c r="AX240" i="9"/>
  <c r="AX239" i="9"/>
  <c r="AX238" i="9"/>
  <c r="AX237" i="9"/>
  <c r="AX236" i="9"/>
  <c r="AX235" i="9"/>
  <c r="AX234" i="9"/>
  <c r="AX233" i="9"/>
  <c r="AX232" i="9"/>
  <c r="AX231" i="9"/>
  <c r="AX230" i="9"/>
  <c r="AX229" i="9"/>
  <c r="AX228" i="9"/>
  <c r="AX227" i="9"/>
  <c r="AX226" i="9"/>
  <c r="AX225" i="9"/>
  <c r="AX224" i="9"/>
  <c r="AX223" i="9"/>
  <c r="AX222" i="9"/>
  <c r="AX221" i="9"/>
  <c r="AX220" i="9"/>
  <c r="AX219" i="9"/>
  <c r="AX218" i="9"/>
  <c r="AX217" i="9"/>
  <c r="AX216" i="9"/>
  <c r="AX215" i="9"/>
  <c r="AX214" i="9"/>
  <c r="AX213" i="9"/>
  <c r="AX212" i="9"/>
  <c r="AX211" i="9"/>
  <c r="AX210" i="9"/>
  <c r="AX209" i="9"/>
  <c r="AX208" i="9"/>
  <c r="AX207" i="9"/>
  <c r="AX206" i="9"/>
  <c r="AX205" i="9"/>
  <c r="AX204" i="9"/>
  <c r="AX203" i="9"/>
  <c r="AX202" i="9"/>
  <c r="AX201" i="9"/>
  <c r="AX200" i="9"/>
  <c r="AX199" i="9"/>
  <c r="AX198" i="9"/>
  <c r="AX197" i="9"/>
  <c r="AX196" i="9"/>
  <c r="AX195" i="9"/>
  <c r="AX194" i="9"/>
  <c r="AX193" i="9"/>
  <c r="AX192" i="9"/>
  <c r="AX191" i="9"/>
  <c r="AX190" i="9"/>
  <c r="AX189" i="9"/>
  <c r="AX188" i="9"/>
  <c r="AX187" i="9"/>
  <c r="AX186" i="9"/>
  <c r="AX185" i="9"/>
  <c r="AX184" i="9"/>
  <c r="AX183" i="9"/>
  <c r="AX182" i="9"/>
  <c r="AX181" i="9"/>
  <c r="AX180" i="9"/>
  <c r="AX179" i="9"/>
  <c r="AX178" i="9"/>
  <c r="AX177" i="9"/>
  <c r="AX176" i="9"/>
  <c r="AX175" i="9"/>
  <c r="AX174" i="9"/>
  <c r="AX173" i="9"/>
  <c r="AX172" i="9"/>
  <c r="AX171" i="9"/>
  <c r="AX170" i="9"/>
  <c r="AX169" i="9"/>
  <c r="AX168" i="9"/>
  <c r="AX167" i="9"/>
  <c r="AX166" i="9"/>
  <c r="AX165" i="9"/>
  <c r="AX164" i="9"/>
  <c r="AX163" i="9"/>
  <c r="AX162" i="9"/>
  <c r="AX161" i="9"/>
  <c r="AX160" i="9"/>
  <c r="AX159" i="9"/>
  <c r="AX158" i="9"/>
  <c r="AX157" i="9"/>
  <c r="AX156" i="9"/>
  <c r="AX155" i="9"/>
  <c r="AX154" i="9"/>
  <c r="AX153" i="9"/>
  <c r="AX152" i="9"/>
  <c r="AX151" i="9"/>
  <c r="AX150" i="9"/>
  <c r="AX149" i="9"/>
  <c r="AX148" i="9"/>
  <c r="AX147" i="9"/>
  <c r="AX146" i="9"/>
  <c r="AX145" i="9"/>
  <c r="AX144" i="9"/>
  <c r="AX143" i="9"/>
  <c r="AX142" i="9"/>
  <c r="AX141" i="9"/>
  <c r="AX140" i="9"/>
  <c r="AX139" i="9"/>
  <c r="AX138" i="9"/>
  <c r="AX137" i="9"/>
  <c r="AX136" i="9"/>
  <c r="AX135" i="9"/>
  <c r="AX134" i="9"/>
  <c r="AX133" i="9"/>
  <c r="AX132" i="9"/>
  <c r="AX131" i="9"/>
  <c r="AX130" i="9"/>
  <c r="AX129" i="9"/>
  <c r="AX128" i="9"/>
  <c r="AX127" i="9"/>
  <c r="AX126" i="9"/>
  <c r="AX125" i="9"/>
  <c r="AX124" i="9"/>
  <c r="AX123" i="9"/>
  <c r="AX122" i="9"/>
  <c r="AX121" i="9"/>
  <c r="AX120" i="9"/>
  <c r="AX119" i="9"/>
  <c r="AX118" i="9"/>
  <c r="AX117" i="9"/>
  <c r="AX116" i="9"/>
  <c r="AX115" i="9"/>
  <c r="AX114" i="9"/>
  <c r="AX113" i="9"/>
  <c r="AX112" i="9"/>
  <c r="AX111" i="9"/>
  <c r="AX110" i="9"/>
  <c r="AX109" i="9"/>
  <c r="AX108" i="9"/>
  <c r="AX107" i="9"/>
  <c r="AX106" i="9"/>
  <c r="AX105" i="9"/>
  <c r="AX104" i="9"/>
  <c r="AX103" i="9"/>
  <c r="AX102" i="9"/>
  <c r="AX101" i="9"/>
  <c r="AX100" i="9"/>
  <c r="AX99" i="9"/>
  <c r="AX98" i="9"/>
  <c r="AX97" i="9"/>
  <c r="AX96" i="9"/>
  <c r="AX95" i="9"/>
  <c r="AX94" i="9"/>
  <c r="AX93" i="9"/>
  <c r="AX92" i="9"/>
  <c r="AX91" i="9"/>
  <c r="AX90" i="9"/>
  <c r="AX89" i="9"/>
  <c r="AX88" i="9"/>
  <c r="AX87" i="9"/>
  <c r="AX86" i="9"/>
  <c r="AX85" i="9"/>
  <c r="AX84" i="9"/>
  <c r="AX83" i="9"/>
  <c r="AX82" i="9"/>
  <c r="AX81" i="9"/>
  <c r="AX80" i="9"/>
  <c r="AX79" i="9"/>
  <c r="AX78" i="9"/>
  <c r="AX77" i="9"/>
  <c r="AX76" i="9"/>
  <c r="AX75" i="9"/>
  <c r="AX74" i="9"/>
  <c r="AX73" i="9"/>
  <c r="AX72" i="9"/>
  <c r="AX71" i="9"/>
  <c r="AX70" i="9"/>
  <c r="AX69" i="9"/>
  <c r="AX68" i="9"/>
  <c r="AX67" i="9"/>
  <c r="AX66" i="9"/>
  <c r="AX65" i="9"/>
  <c r="AX64" i="9"/>
  <c r="AX63" i="9"/>
  <c r="AX62" i="9"/>
  <c r="AX61" i="9"/>
  <c r="AX60" i="9"/>
  <c r="AX59" i="9"/>
  <c r="AX58" i="9"/>
  <c r="AX57" i="9"/>
  <c r="AX56" i="9"/>
  <c r="AX55" i="9"/>
  <c r="AX54" i="9"/>
  <c r="AX53" i="9"/>
  <c r="AX52" i="9"/>
  <c r="AX51" i="9"/>
  <c r="AX50" i="9"/>
  <c r="AX49" i="9"/>
  <c r="AX48" i="9"/>
  <c r="AX47" i="9"/>
  <c r="AX46" i="9"/>
  <c r="AX45" i="9"/>
  <c r="AX44" i="9"/>
  <c r="AX43" i="9"/>
  <c r="AX42" i="9"/>
  <c r="AX41" i="9"/>
  <c r="AX40" i="9"/>
  <c r="AX39" i="9"/>
  <c r="AX38" i="9"/>
  <c r="AX37" i="9"/>
  <c r="AX36" i="9"/>
  <c r="AX35" i="9"/>
  <c r="AX34" i="9"/>
  <c r="AX33" i="9"/>
  <c r="AX32" i="9"/>
  <c r="AX31" i="9"/>
  <c r="AX30" i="9"/>
  <c r="AX29" i="9"/>
  <c r="AX28" i="9"/>
  <c r="AX27" i="9"/>
  <c r="AX26" i="9"/>
  <c r="AX25" i="9"/>
  <c r="AX24" i="9"/>
  <c r="AX23" i="9"/>
  <c r="AX22" i="9"/>
  <c r="AX21" i="9"/>
  <c r="AX20" i="9"/>
  <c r="AX19" i="9"/>
  <c r="AX18" i="9"/>
  <c r="AX17" i="9"/>
  <c r="AX16" i="9"/>
  <c r="AX15" i="9"/>
  <c r="AX14" i="9"/>
  <c r="AX13" i="9"/>
  <c r="AX12" i="9"/>
  <c r="AX11" i="9"/>
  <c r="AX10" i="9"/>
  <c r="AX9" i="9"/>
  <c r="AX8" i="9"/>
  <c r="AX7" i="9"/>
  <c r="AX6" i="9"/>
  <c r="AX5" i="9"/>
  <c r="AX4" i="9"/>
  <c r="AX3" i="9"/>
  <c r="AX2" i="9"/>
  <c r="AT301" i="9"/>
  <c r="AT300" i="9"/>
  <c r="AT299" i="9"/>
  <c r="AT298" i="9"/>
  <c r="AT297" i="9"/>
  <c r="AT296" i="9"/>
  <c r="AT295" i="9"/>
  <c r="AT294" i="9"/>
  <c r="AT293" i="9"/>
  <c r="AT292" i="9"/>
  <c r="AT291" i="9"/>
  <c r="AT290" i="9"/>
  <c r="AT289" i="9"/>
  <c r="AT288" i="9"/>
  <c r="AT287" i="9"/>
  <c r="AT286" i="9"/>
  <c r="AT285" i="9"/>
  <c r="AT284" i="9"/>
  <c r="AT283" i="9"/>
  <c r="AT282" i="9"/>
  <c r="AT281" i="9"/>
  <c r="AT280" i="9"/>
  <c r="AT279" i="9"/>
  <c r="AT278" i="9"/>
  <c r="AT277" i="9"/>
  <c r="AT276" i="9"/>
  <c r="AT275" i="9"/>
  <c r="AT274" i="9"/>
  <c r="AT273" i="9"/>
  <c r="AT272" i="9"/>
  <c r="AT271" i="9"/>
  <c r="AT270" i="9"/>
  <c r="AT269" i="9"/>
  <c r="AT268" i="9"/>
  <c r="AT267" i="9"/>
  <c r="AT266" i="9"/>
  <c r="AT265" i="9"/>
  <c r="AT264" i="9"/>
  <c r="AT263" i="9"/>
  <c r="AT262" i="9"/>
  <c r="AT261" i="9"/>
  <c r="AT260" i="9"/>
  <c r="AT259" i="9"/>
  <c r="AT258" i="9"/>
  <c r="AT257" i="9"/>
  <c r="AT256" i="9"/>
  <c r="AT255" i="9"/>
  <c r="AT254" i="9"/>
  <c r="AT253" i="9"/>
  <c r="AT252" i="9"/>
  <c r="AT251" i="9"/>
  <c r="AT250" i="9"/>
  <c r="AT249" i="9"/>
  <c r="AT248" i="9"/>
  <c r="AT247" i="9"/>
  <c r="AT246" i="9"/>
  <c r="AT245" i="9"/>
  <c r="AT244" i="9"/>
  <c r="AT243" i="9"/>
  <c r="AT242" i="9"/>
  <c r="AT241" i="9"/>
  <c r="AT240" i="9"/>
  <c r="AT239" i="9"/>
  <c r="AT238" i="9"/>
  <c r="AT237" i="9"/>
  <c r="AT236" i="9"/>
  <c r="AT235" i="9"/>
  <c r="AT234" i="9"/>
  <c r="AT233" i="9"/>
  <c r="AT232" i="9"/>
  <c r="AT231" i="9"/>
  <c r="AT230" i="9"/>
  <c r="AT229" i="9"/>
  <c r="AT228" i="9"/>
  <c r="AT227" i="9"/>
  <c r="AT226" i="9"/>
  <c r="AT225" i="9"/>
  <c r="AT224" i="9"/>
  <c r="AT223" i="9"/>
  <c r="AT222" i="9"/>
  <c r="AT221" i="9"/>
  <c r="AT220" i="9"/>
  <c r="AT219" i="9"/>
  <c r="AT218" i="9"/>
  <c r="AT217" i="9"/>
  <c r="AT216" i="9"/>
  <c r="AT215" i="9"/>
  <c r="AT214" i="9"/>
  <c r="AT213" i="9"/>
  <c r="AT212" i="9"/>
  <c r="AT211" i="9"/>
  <c r="AT210" i="9"/>
  <c r="AT209" i="9"/>
  <c r="AT208" i="9"/>
  <c r="AT207" i="9"/>
  <c r="AT206" i="9"/>
  <c r="AT205" i="9"/>
  <c r="AT204" i="9"/>
  <c r="AT203" i="9"/>
  <c r="AT202" i="9"/>
  <c r="AT201" i="9"/>
  <c r="AT200" i="9"/>
  <c r="AT199" i="9"/>
  <c r="AT198" i="9"/>
  <c r="AT197" i="9"/>
  <c r="AT196" i="9"/>
  <c r="AT195" i="9"/>
  <c r="AT194" i="9"/>
  <c r="AT193" i="9"/>
  <c r="AT192" i="9"/>
  <c r="AT191" i="9"/>
  <c r="AT190" i="9"/>
  <c r="AT189" i="9"/>
  <c r="AT188" i="9"/>
  <c r="AT187" i="9"/>
  <c r="AT186" i="9"/>
  <c r="AT185" i="9"/>
  <c r="AT184" i="9"/>
  <c r="AT183" i="9"/>
  <c r="AT182" i="9"/>
  <c r="AT181" i="9"/>
  <c r="AT180" i="9"/>
  <c r="AT179" i="9"/>
  <c r="AT178" i="9"/>
  <c r="AT177" i="9"/>
  <c r="AT176" i="9"/>
  <c r="AT175" i="9"/>
  <c r="AT174" i="9"/>
  <c r="AT173" i="9"/>
  <c r="AT172" i="9"/>
  <c r="AT171" i="9"/>
  <c r="AT170" i="9"/>
  <c r="AT169" i="9"/>
  <c r="AT168" i="9"/>
  <c r="AT167" i="9"/>
  <c r="AT166" i="9"/>
  <c r="AT165" i="9"/>
  <c r="AT164" i="9"/>
  <c r="AT163" i="9"/>
  <c r="AT162" i="9"/>
  <c r="AT161" i="9"/>
  <c r="AT160" i="9"/>
  <c r="AT159" i="9"/>
  <c r="AT158" i="9"/>
  <c r="AT157" i="9"/>
  <c r="AT156" i="9"/>
  <c r="AT155" i="9"/>
  <c r="AT154" i="9"/>
  <c r="AT153" i="9"/>
  <c r="AT152" i="9"/>
  <c r="AT151" i="9"/>
  <c r="AT150" i="9"/>
  <c r="AT149" i="9"/>
  <c r="AT148" i="9"/>
  <c r="AT147" i="9"/>
  <c r="AT146" i="9"/>
  <c r="AT145" i="9"/>
  <c r="AT144" i="9"/>
  <c r="AT143" i="9"/>
  <c r="AT142" i="9"/>
  <c r="AT141" i="9"/>
  <c r="AT140" i="9"/>
  <c r="AT139" i="9"/>
  <c r="AT138" i="9"/>
  <c r="AT137" i="9"/>
  <c r="AT136" i="9"/>
  <c r="AT135" i="9"/>
  <c r="AT134" i="9"/>
  <c r="AT133" i="9"/>
  <c r="AT132" i="9"/>
  <c r="AT131" i="9"/>
  <c r="AT130" i="9"/>
  <c r="AT129" i="9"/>
  <c r="AT128" i="9"/>
  <c r="AT127" i="9"/>
  <c r="AT126" i="9"/>
  <c r="AT125" i="9"/>
  <c r="AT124" i="9"/>
  <c r="AT123" i="9"/>
  <c r="AT122" i="9"/>
  <c r="AT121" i="9"/>
  <c r="AT120" i="9"/>
  <c r="AT119" i="9"/>
  <c r="AT118" i="9"/>
  <c r="AT117" i="9"/>
  <c r="AT116" i="9"/>
  <c r="AT115" i="9"/>
  <c r="AT114" i="9"/>
  <c r="AT113" i="9"/>
  <c r="AT112" i="9"/>
  <c r="AT111" i="9"/>
  <c r="AT110" i="9"/>
  <c r="AT109" i="9"/>
  <c r="AT108" i="9"/>
  <c r="AT107" i="9"/>
  <c r="AT106" i="9"/>
  <c r="AT105" i="9"/>
  <c r="AT104" i="9"/>
  <c r="AT103" i="9"/>
  <c r="AT102" i="9"/>
  <c r="AT101" i="9"/>
  <c r="AT100" i="9"/>
  <c r="AT99" i="9"/>
  <c r="AT98" i="9"/>
  <c r="AT97" i="9"/>
  <c r="AT96" i="9"/>
  <c r="AT95" i="9"/>
  <c r="AT94" i="9"/>
  <c r="AT93" i="9"/>
  <c r="AT92" i="9"/>
  <c r="AT91" i="9"/>
  <c r="AT90" i="9"/>
  <c r="AT89" i="9"/>
  <c r="AT88" i="9"/>
  <c r="AT87" i="9"/>
  <c r="AT86" i="9"/>
  <c r="AT85" i="9"/>
  <c r="AT84" i="9"/>
  <c r="AT83" i="9"/>
  <c r="AT82" i="9"/>
  <c r="AT81" i="9"/>
  <c r="AT80" i="9"/>
  <c r="AT79" i="9"/>
  <c r="AT78" i="9"/>
  <c r="AT77" i="9"/>
  <c r="AT76" i="9"/>
  <c r="AT75" i="9"/>
  <c r="AT74" i="9"/>
  <c r="AT73" i="9"/>
  <c r="AT72" i="9"/>
  <c r="AT71" i="9"/>
  <c r="AT70" i="9"/>
  <c r="AT69" i="9"/>
  <c r="AT68" i="9"/>
  <c r="AT67" i="9"/>
  <c r="AT66" i="9"/>
  <c r="AT65" i="9"/>
  <c r="AT64" i="9"/>
  <c r="AT63" i="9"/>
  <c r="AT62" i="9"/>
  <c r="AT61" i="9"/>
  <c r="AT60" i="9"/>
  <c r="AT59" i="9"/>
  <c r="AT58" i="9"/>
  <c r="AT57" i="9"/>
  <c r="AT56" i="9"/>
  <c r="AT55" i="9"/>
  <c r="AT54" i="9"/>
  <c r="AT53" i="9"/>
  <c r="AT52" i="9"/>
  <c r="AT51" i="9"/>
  <c r="AT50" i="9"/>
  <c r="AT49" i="9"/>
  <c r="AT48" i="9"/>
  <c r="AT47" i="9"/>
  <c r="AT46" i="9"/>
  <c r="AT45" i="9"/>
  <c r="AT44" i="9"/>
  <c r="AT43" i="9"/>
  <c r="AT42" i="9"/>
  <c r="AT41" i="9"/>
  <c r="AT40" i="9"/>
  <c r="AT39" i="9"/>
  <c r="AT38" i="9"/>
  <c r="AT37" i="9"/>
  <c r="AT36" i="9"/>
  <c r="AT35" i="9"/>
  <c r="AT34" i="9"/>
  <c r="AT33" i="9"/>
  <c r="AT32" i="9"/>
  <c r="AT31" i="9"/>
  <c r="AT30" i="9"/>
  <c r="AT29" i="9"/>
  <c r="AT28" i="9"/>
  <c r="AT27" i="9"/>
  <c r="AT26" i="9"/>
  <c r="AT25" i="9"/>
  <c r="AT24" i="9"/>
  <c r="AT23" i="9"/>
  <c r="AT22" i="9"/>
  <c r="AT21" i="9"/>
  <c r="AT20" i="9"/>
  <c r="AT19" i="9"/>
  <c r="AT18" i="9"/>
  <c r="AT17" i="9"/>
  <c r="AT16" i="9"/>
  <c r="AT15" i="9"/>
  <c r="AT14" i="9"/>
  <c r="AT13" i="9"/>
  <c r="AT12" i="9"/>
  <c r="AT11" i="9"/>
  <c r="AT10" i="9"/>
  <c r="AT9" i="9"/>
  <c r="AT8" i="9"/>
  <c r="AU33" i="1"/>
  <c r="AT7" i="9"/>
  <c r="AU32" i="1"/>
  <c r="AT6" i="9"/>
  <c r="AU30" i="1"/>
  <c r="AT5" i="9"/>
  <c r="AT4" i="9"/>
  <c r="AT3" i="9"/>
  <c r="AT2" i="9"/>
  <c r="AR301" i="9"/>
  <c r="AR300" i="9"/>
  <c r="AR299" i="9"/>
  <c r="AR298" i="9"/>
  <c r="AR297" i="9"/>
  <c r="AR296" i="9"/>
  <c r="AR295" i="9"/>
  <c r="AR294" i="9"/>
  <c r="AR293" i="9"/>
  <c r="AR292" i="9"/>
  <c r="AR291" i="9"/>
  <c r="AR290" i="9"/>
  <c r="AR289" i="9"/>
  <c r="AR288" i="9"/>
  <c r="AR287" i="9"/>
  <c r="AR286" i="9"/>
  <c r="AR285" i="9"/>
  <c r="AR284" i="9"/>
  <c r="AR283" i="9"/>
  <c r="AR282" i="9"/>
  <c r="AR281" i="9"/>
  <c r="AR280" i="9"/>
  <c r="AR279" i="9"/>
  <c r="AR278" i="9"/>
  <c r="AR277" i="9"/>
  <c r="AR276" i="9"/>
  <c r="AR275" i="9"/>
  <c r="AR274" i="9"/>
  <c r="AR273" i="9"/>
  <c r="AR272" i="9"/>
  <c r="AR271" i="9"/>
  <c r="AR270" i="9"/>
  <c r="AR269" i="9"/>
  <c r="AR268" i="9"/>
  <c r="AR267" i="9"/>
  <c r="AR266" i="9"/>
  <c r="AR265" i="9"/>
  <c r="AR264" i="9"/>
  <c r="AR263" i="9"/>
  <c r="AR262" i="9"/>
  <c r="AR261" i="9"/>
  <c r="AR260" i="9"/>
  <c r="AR259" i="9"/>
  <c r="AR258" i="9"/>
  <c r="AR257" i="9"/>
  <c r="AR256" i="9"/>
  <c r="AR255" i="9"/>
  <c r="AR254" i="9"/>
  <c r="AR253" i="9"/>
  <c r="AR252" i="9"/>
  <c r="AR251" i="9"/>
  <c r="AR250" i="9"/>
  <c r="AR249" i="9"/>
  <c r="AR248" i="9"/>
  <c r="AR247" i="9"/>
  <c r="AR246" i="9"/>
  <c r="AR245" i="9"/>
  <c r="AR244" i="9"/>
  <c r="AR243" i="9"/>
  <c r="AR242" i="9"/>
  <c r="AR241" i="9"/>
  <c r="AR240" i="9"/>
  <c r="AR239" i="9"/>
  <c r="AR238" i="9"/>
  <c r="AR237" i="9"/>
  <c r="AR236" i="9"/>
  <c r="AR235" i="9"/>
  <c r="AR234" i="9"/>
  <c r="AR233" i="9"/>
  <c r="AR232" i="9"/>
  <c r="AR231" i="9"/>
  <c r="AR230" i="9"/>
  <c r="AR229" i="9"/>
  <c r="AR228" i="9"/>
  <c r="AR227" i="9"/>
  <c r="AR226" i="9"/>
  <c r="AR225" i="9"/>
  <c r="AR224" i="9"/>
  <c r="AR223" i="9"/>
  <c r="AR222" i="9"/>
  <c r="AR221" i="9"/>
  <c r="AR220" i="9"/>
  <c r="AR219" i="9"/>
  <c r="AR218" i="9"/>
  <c r="AR217" i="9"/>
  <c r="AR216" i="9"/>
  <c r="AR215" i="9"/>
  <c r="AR214" i="9"/>
  <c r="AR213" i="9"/>
  <c r="AR212" i="9"/>
  <c r="AR211" i="9"/>
  <c r="AR210" i="9"/>
  <c r="AR209" i="9"/>
  <c r="AR208" i="9"/>
  <c r="AR207" i="9"/>
  <c r="AR206" i="9"/>
  <c r="AR205" i="9"/>
  <c r="AR204" i="9"/>
  <c r="AR203" i="9"/>
  <c r="AR202" i="9"/>
  <c r="AR201" i="9"/>
  <c r="AR200" i="9"/>
  <c r="AR199" i="9"/>
  <c r="AR198" i="9"/>
  <c r="AR197" i="9"/>
  <c r="AR196" i="9"/>
  <c r="AR195" i="9"/>
  <c r="AR194" i="9"/>
  <c r="AR193" i="9"/>
  <c r="AR192" i="9"/>
  <c r="AR191" i="9"/>
  <c r="AR190" i="9"/>
  <c r="AR189" i="9"/>
  <c r="AR188" i="9"/>
  <c r="AR187" i="9"/>
  <c r="AR186" i="9"/>
  <c r="AR185" i="9"/>
  <c r="AR184" i="9"/>
  <c r="AR183" i="9"/>
  <c r="AR182" i="9"/>
  <c r="AR181" i="9"/>
  <c r="AR180" i="9"/>
  <c r="AR179" i="9"/>
  <c r="AR178" i="9"/>
  <c r="AR177" i="9"/>
  <c r="AR176" i="9"/>
  <c r="AR175" i="9"/>
  <c r="AR174" i="9"/>
  <c r="AR173" i="9"/>
  <c r="AR172" i="9"/>
  <c r="AR171" i="9"/>
  <c r="AR170" i="9"/>
  <c r="AR169" i="9"/>
  <c r="AR168" i="9"/>
  <c r="AR167" i="9"/>
  <c r="AR166" i="9"/>
  <c r="AR165" i="9"/>
  <c r="AR164" i="9"/>
  <c r="AR163" i="9"/>
  <c r="AR162" i="9"/>
  <c r="AR161" i="9"/>
  <c r="AR160" i="9"/>
  <c r="AR159" i="9"/>
  <c r="AR158" i="9"/>
  <c r="AR157" i="9"/>
  <c r="AR156" i="9"/>
  <c r="AR155" i="9"/>
  <c r="AR154" i="9"/>
  <c r="AR153" i="9"/>
  <c r="AR152" i="9"/>
  <c r="AR151" i="9"/>
  <c r="AR150" i="9"/>
  <c r="AR149" i="9"/>
  <c r="AR148" i="9"/>
  <c r="AR147" i="9"/>
  <c r="AR146" i="9"/>
  <c r="AR145" i="9"/>
  <c r="AR144" i="9"/>
  <c r="AR143" i="9"/>
  <c r="AR142" i="9"/>
  <c r="AR141" i="9"/>
  <c r="AR140" i="9"/>
  <c r="AR139" i="9"/>
  <c r="AR138" i="9"/>
  <c r="AR137" i="9"/>
  <c r="AR136" i="9"/>
  <c r="AR135" i="9"/>
  <c r="AR134" i="9"/>
  <c r="AR133" i="9"/>
  <c r="AR132" i="9"/>
  <c r="AR131" i="9"/>
  <c r="AR130" i="9"/>
  <c r="AR129" i="9"/>
  <c r="AR128" i="9"/>
  <c r="AR127" i="9"/>
  <c r="AR126" i="9"/>
  <c r="AR125" i="9"/>
  <c r="AR124" i="9"/>
  <c r="AR123" i="9"/>
  <c r="AR122" i="9"/>
  <c r="AR121" i="9"/>
  <c r="AR120" i="9"/>
  <c r="AR119" i="9"/>
  <c r="AR118" i="9"/>
  <c r="AR117" i="9"/>
  <c r="AR116" i="9"/>
  <c r="AR115" i="9"/>
  <c r="AR114" i="9"/>
  <c r="AR113" i="9"/>
  <c r="AR112" i="9"/>
  <c r="AR111" i="9"/>
  <c r="AR110" i="9"/>
  <c r="AR109" i="9"/>
  <c r="AR108" i="9"/>
  <c r="AR107" i="9"/>
  <c r="AR106" i="9"/>
  <c r="AR105" i="9"/>
  <c r="AR104" i="9"/>
  <c r="AR103" i="9"/>
  <c r="AR102" i="9"/>
  <c r="AR101" i="9"/>
  <c r="AR100" i="9"/>
  <c r="AR99" i="9"/>
  <c r="AR98" i="9"/>
  <c r="AR97" i="9"/>
  <c r="AR96" i="9"/>
  <c r="AR95" i="9"/>
  <c r="AR94" i="9"/>
  <c r="AR93" i="9"/>
  <c r="AR92" i="9"/>
  <c r="AR91" i="9"/>
  <c r="AR90" i="9"/>
  <c r="AR89" i="9"/>
  <c r="AR88" i="9"/>
  <c r="AR87" i="9"/>
  <c r="AR86" i="9"/>
  <c r="AR85" i="9"/>
  <c r="AR84" i="9"/>
  <c r="AR83" i="9"/>
  <c r="AR82" i="9"/>
  <c r="AR81" i="9"/>
  <c r="AR80" i="9"/>
  <c r="AR79" i="9"/>
  <c r="AR78" i="9"/>
  <c r="AR77" i="9"/>
  <c r="AR76" i="9"/>
  <c r="AR75" i="9"/>
  <c r="AR74" i="9"/>
  <c r="AR73" i="9"/>
  <c r="AR72" i="9"/>
  <c r="AR71" i="9"/>
  <c r="AR70" i="9"/>
  <c r="AR69" i="9"/>
  <c r="AR68" i="9"/>
  <c r="AR67" i="9"/>
  <c r="AR66" i="9"/>
  <c r="AR65" i="9"/>
  <c r="AR64" i="9"/>
  <c r="AR63" i="9"/>
  <c r="AR62" i="9"/>
  <c r="AR61" i="9"/>
  <c r="AR60" i="9"/>
  <c r="AR59" i="9"/>
  <c r="AR58" i="9"/>
  <c r="AR57" i="9"/>
  <c r="AR56" i="9"/>
  <c r="AR55" i="9"/>
  <c r="AR54" i="9"/>
  <c r="AR53" i="9"/>
  <c r="AR52" i="9"/>
  <c r="AR51" i="9"/>
  <c r="AR50" i="9"/>
  <c r="AR49" i="9"/>
  <c r="AR48" i="9"/>
  <c r="AR47" i="9"/>
  <c r="AR46" i="9"/>
  <c r="AR45" i="9"/>
  <c r="AR44" i="9"/>
  <c r="AR43" i="9"/>
  <c r="AR42" i="9"/>
  <c r="AR41" i="9"/>
  <c r="AR40" i="9"/>
  <c r="AR39" i="9"/>
  <c r="AR38" i="9"/>
  <c r="AR37" i="9"/>
  <c r="AR36" i="9"/>
  <c r="AR35" i="9"/>
  <c r="AR34" i="9"/>
  <c r="AR33" i="9"/>
  <c r="AR32" i="9"/>
  <c r="AR31" i="9"/>
  <c r="AR30" i="9"/>
  <c r="AR29" i="9"/>
  <c r="AR28" i="9"/>
  <c r="AR27" i="9"/>
  <c r="AR26" i="9"/>
  <c r="AR25" i="9"/>
  <c r="AR24" i="9"/>
  <c r="AR23" i="9"/>
  <c r="AR22" i="9"/>
  <c r="AR21" i="9"/>
  <c r="AR20" i="9"/>
  <c r="AR19" i="9"/>
  <c r="AR18" i="9"/>
  <c r="AR17" i="9"/>
  <c r="AR16" i="9"/>
  <c r="AR15" i="9"/>
  <c r="AR14" i="9"/>
  <c r="AR13" i="9"/>
  <c r="AR12" i="9"/>
  <c r="AR11" i="9"/>
  <c r="AR10" i="9"/>
  <c r="AR9" i="9"/>
  <c r="AR8" i="9"/>
  <c r="AS33" i="1"/>
  <c r="AR7" i="9"/>
  <c r="AS32" i="1"/>
  <c r="AR6" i="9"/>
  <c r="AS30" i="1"/>
  <c r="AR5" i="9"/>
  <c r="AS28" i="1"/>
  <c r="AR4" i="9"/>
  <c r="AR3" i="9"/>
  <c r="AR2" i="9"/>
  <c r="AN301" i="9"/>
  <c r="AN300" i="9"/>
  <c r="AN299" i="9"/>
  <c r="AN298" i="9"/>
  <c r="AN297" i="9"/>
  <c r="AN296" i="9"/>
  <c r="AN295" i="9"/>
  <c r="AN294" i="9"/>
  <c r="AN293" i="9"/>
  <c r="AN292" i="9"/>
  <c r="AN291" i="9"/>
  <c r="AN290" i="9"/>
  <c r="AN289" i="9"/>
  <c r="AN288" i="9"/>
  <c r="AN287" i="9"/>
  <c r="AN286" i="9"/>
  <c r="AN285" i="9"/>
  <c r="AN284" i="9"/>
  <c r="AN283" i="9"/>
  <c r="AN282" i="9"/>
  <c r="AN281" i="9"/>
  <c r="AN280" i="9"/>
  <c r="AN279" i="9"/>
  <c r="AN278" i="9"/>
  <c r="AN277" i="9"/>
  <c r="AN276" i="9"/>
  <c r="AN275" i="9"/>
  <c r="AN274" i="9"/>
  <c r="AN273" i="9"/>
  <c r="AN272" i="9"/>
  <c r="AN271" i="9"/>
  <c r="AN270" i="9"/>
  <c r="AN269" i="9"/>
  <c r="AN268" i="9"/>
  <c r="AN267" i="9"/>
  <c r="AN266" i="9"/>
  <c r="AN265" i="9"/>
  <c r="AN264" i="9"/>
  <c r="AN263" i="9"/>
  <c r="AN262" i="9"/>
  <c r="AN261" i="9"/>
  <c r="AN260" i="9"/>
  <c r="AN259" i="9"/>
  <c r="AN258" i="9"/>
  <c r="AN257" i="9"/>
  <c r="AN256" i="9"/>
  <c r="AN255" i="9"/>
  <c r="AN254" i="9"/>
  <c r="AN253" i="9"/>
  <c r="AN252" i="9"/>
  <c r="AN251" i="9"/>
  <c r="AN250" i="9"/>
  <c r="AN249" i="9"/>
  <c r="AN248" i="9"/>
  <c r="AN247" i="9"/>
  <c r="AN246" i="9"/>
  <c r="AN245" i="9"/>
  <c r="AN244" i="9"/>
  <c r="AN243" i="9"/>
  <c r="AN242" i="9"/>
  <c r="AN241" i="9"/>
  <c r="AN240" i="9"/>
  <c r="AN239" i="9"/>
  <c r="AN238" i="9"/>
  <c r="AN237" i="9"/>
  <c r="AN236" i="9"/>
  <c r="AN235" i="9"/>
  <c r="AN234" i="9"/>
  <c r="AN233" i="9"/>
  <c r="AN232" i="9"/>
  <c r="AN231" i="9"/>
  <c r="AN230" i="9"/>
  <c r="AN229" i="9"/>
  <c r="AN228" i="9"/>
  <c r="AN227" i="9"/>
  <c r="AN226" i="9"/>
  <c r="AN225" i="9"/>
  <c r="AN224" i="9"/>
  <c r="AN223" i="9"/>
  <c r="AN222" i="9"/>
  <c r="AN221" i="9"/>
  <c r="AN220" i="9"/>
  <c r="AN219" i="9"/>
  <c r="AN218" i="9"/>
  <c r="AN217" i="9"/>
  <c r="AN216" i="9"/>
  <c r="AN215" i="9"/>
  <c r="AN214" i="9"/>
  <c r="AN213" i="9"/>
  <c r="AN212" i="9"/>
  <c r="AN211" i="9"/>
  <c r="AN210" i="9"/>
  <c r="AN209" i="9"/>
  <c r="AN208" i="9"/>
  <c r="AN207" i="9"/>
  <c r="AN206" i="9"/>
  <c r="AN205" i="9"/>
  <c r="AN204" i="9"/>
  <c r="AN203" i="9"/>
  <c r="AN202" i="9"/>
  <c r="AN201" i="9"/>
  <c r="AN200" i="9"/>
  <c r="AN199" i="9"/>
  <c r="AN198" i="9"/>
  <c r="AN197" i="9"/>
  <c r="AN196" i="9"/>
  <c r="AN195" i="9"/>
  <c r="AN194" i="9"/>
  <c r="AN193" i="9"/>
  <c r="AN192" i="9"/>
  <c r="AN191" i="9"/>
  <c r="AN190" i="9"/>
  <c r="AN189" i="9"/>
  <c r="AN188" i="9"/>
  <c r="AN187" i="9"/>
  <c r="AN186" i="9"/>
  <c r="AN185" i="9"/>
  <c r="AN184" i="9"/>
  <c r="AN183" i="9"/>
  <c r="AN182" i="9"/>
  <c r="AN181" i="9"/>
  <c r="AN180" i="9"/>
  <c r="AN179" i="9"/>
  <c r="AN178" i="9"/>
  <c r="AN177" i="9"/>
  <c r="AN176" i="9"/>
  <c r="AN175" i="9"/>
  <c r="AN174" i="9"/>
  <c r="AN173" i="9"/>
  <c r="AN172" i="9"/>
  <c r="AN171" i="9"/>
  <c r="AN170" i="9"/>
  <c r="AN169" i="9"/>
  <c r="AN168" i="9"/>
  <c r="AN167" i="9"/>
  <c r="AN166" i="9"/>
  <c r="AN165" i="9"/>
  <c r="AN164" i="9"/>
  <c r="AN163" i="9"/>
  <c r="AN162" i="9"/>
  <c r="AN161" i="9"/>
  <c r="AN160" i="9"/>
  <c r="AN159" i="9"/>
  <c r="AN158" i="9"/>
  <c r="AN157" i="9"/>
  <c r="AN156" i="9"/>
  <c r="AN155" i="9"/>
  <c r="AN154" i="9"/>
  <c r="AN153" i="9"/>
  <c r="AN152" i="9"/>
  <c r="AN151" i="9"/>
  <c r="AN150" i="9"/>
  <c r="AN149" i="9"/>
  <c r="AN148" i="9"/>
  <c r="AN147" i="9"/>
  <c r="AN146" i="9"/>
  <c r="AN145" i="9"/>
  <c r="AN144" i="9"/>
  <c r="AN143" i="9"/>
  <c r="AN142" i="9"/>
  <c r="AN141" i="9"/>
  <c r="AN140" i="9"/>
  <c r="AN139" i="9"/>
  <c r="AN138" i="9"/>
  <c r="AN137" i="9"/>
  <c r="AN136" i="9"/>
  <c r="AN135" i="9"/>
  <c r="AN134" i="9"/>
  <c r="AN133" i="9"/>
  <c r="AN132" i="9"/>
  <c r="AN131" i="9"/>
  <c r="AN130" i="9"/>
  <c r="AN129" i="9"/>
  <c r="AN128" i="9"/>
  <c r="AN127" i="9"/>
  <c r="AN126" i="9"/>
  <c r="AN125" i="9"/>
  <c r="AN124" i="9"/>
  <c r="AN123" i="9"/>
  <c r="AN122" i="9"/>
  <c r="AN121" i="9"/>
  <c r="AN120" i="9"/>
  <c r="AN119" i="9"/>
  <c r="AN118" i="9"/>
  <c r="AN117" i="9"/>
  <c r="AN116" i="9"/>
  <c r="AN115" i="9"/>
  <c r="AN114" i="9"/>
  <c r="AN113" i="9"/>
  <c r="AN112" i="9"/>
  <c r="AN111" i="9"/>
  <c r="AN110" i="9"/>
  <c r="AN109" i="9"/>
  <c r="AN108" i="9"/>
  <c r="AN107" i="9"/>
  <c r="AN106" i="9"/>
  <c r="AN105" i="9"/>
  <c r="AN104" i="9"/>
  <c r="AN103" i="9"/>
  <c r="AN102" i="9"/>
  <c r="AN101" i="9"/>
  <c r="AN100" i="9"/>
  <c r="AN99" i="9"/>
  <c r="AN98" i="9"/>
  <c r="AN97" i="9"/>
  <c r="AN96" i="9"/>
  <c r="AN95" i="9"/>
  <c r="AN94" i="9"/>
  <c r="AN93" i="9"/>
  <c r="AN92" i="9"/>
  <c r="AN91" i="9"/>
  <c r="AN90" i="9"/>
  <c r="AN89" i="9"/>
  <c r="AN88" i="9"/>
  <c r="AN87" i="9"/>
  <c r="AN86" i="9"/>
  <c r="AN85" i="9"/>
  <c r="AN84" i="9"/>
  <c r="AN83" i="9"/>
  <c r="AN82" i="9"/>
  <c r="AN81" i="9"/>
  <c r="AN80" i="9"/>
  <c r="AN79" i="9"/>
  <c r="AN78" i="9"/>
  <c r="AN77" i="9"/>
  <c r="AN76" i="9"/>
  <c r="AN75" i="9"/>
  <c r="AN74" i="9"/>
  <c r="AN73" i="9"/>
  <c r="AN72" i="9"/>
  <c r="AN71" i="9"/>
  <c r="AN70" i="9"/>
  <c r="AN69" i="9"/>
  <c r="AN68" i="9"/>
  <c r="AN67" i="9"/>
  <c r="AN66" i="9"/>
  <c r="AN65" i="9"/>
  <c r="AN64" i="9"/>
  <c r="AN63" i="9"/>
  <c r="AN62" i="9"/>
  <c r="AN61" i="9"/>
  <c r="AN60" i="9"/>
  <c r="AN59" i="9"/>
  <c r="AN58" i="9"/>
  <c r="AN57" i="9"/>
  <c r="AN56" i="9"/>
  <c r="AN55" i="9"/>
  <c r="AN54" i="9"/>
  <c r="AN53" i="9"/>
  <c r="AN52" i="9"/>
  <c r="AN51" i="9"/>
  <c r="AN50" i="9"/>
  <c r="AN49" i="9"/>
  <c r="AN48" i="9"/>
  <c r="AN47" i="9"/>
  <c r="AN46" i="9"/>
  <c r="AN45" i="9"/>
  <c r="AN44" i="9"/>
  <c r="AN43" i="9"/>
  <c r="AN42" i="9"/>
  <c r="AN41" i="9"/>
  <c r="AN40" i="9"/>
  <c r="AN39" i="9"/>
  <c r="AN38" i="9"/>
  <c r="AN37" i="9"/>
  <c r="AN36" i="9"/>
  <c r="AN35" i="9"/>
  <c r="AN34" i="9"/>
  <c r="AN33" i="9"/>
  <c r="AN32" i="9"/>
  <c r="AN31" i="9"/>
  <c r="AN30" i="9"/>
  <c r="AN29" i="9"/>
  <c r="AN28" i="9"/>
  <c r="AN27" i="9"/>
  <c r="AN26" i="9"/>
  <c r="AN25" i="9"/>
  <c r="AN24" i="9"/>
  <c r="AN23" i="9"/>
  <c r="AN22" i="9"/>
  <c r="AN21" i="9"/>
  <c r="AN20" i="9"/>
  <c r="AN19" i="9"/>
  <c r="AN18" i="9"/>
  <c r="AN17" i="9"/>
  <c r="AN16" i="9"/>
  <c r="AN15" i="9"/>
  <c r="AN14" i="9"/>
  <c r="AN13" i="9"/>
  <c r="AN12" i="9"/>
  <c r="AN11" i="9"/>
  <c r="AN10" i="9"/>
  <c r="AN9" i="9"/>
  <c r="AN8" i="9"/>
  <c r="AN7" i="9"/>
  <c r="AN6" i="9"/>
  <c r="AN5" i="9"/>
  <c r="AN4" i="9"/>
  <c r="AN3" i="9"/>
  <c r="AN2" i="9"/>
  <c r="AL301" i="9"/>
  <c r="AK301" i="9"/>
  <c r="AJ301" i="9"/>
  <c r="AI301" i="9"/>
  <c r="AH301" i="9"/>
  <c r="AG301" i="9"/>
  <c r="AF301" i="9"/>
  <c r="AE301" i="9"/>
  <c r="AD301" i="9"/>
  <c r="AC301" i="9"/>
  <c r="AB301" i="9"/>
  <c r="AA301" i="9"/>
  <c r="Z301" i="9"/>
  <c r="Y301" i="9"/>
  <c r="X301" i="9"/>
  <c r="W301" i="9"/>
  <c r="V301" i="9"/>
  <c r="AL300" i="9"/>
  <c r="AK300" i="9"/>
  <c r="AJ300" i="9"/>
  <c r="AI300" i="9"/>
  <c r="AH300" i="9"/>
  <c r="AG300" i="9"/>
  <c r="AF300" i="9"/>
  <c r="AE300" i="9"/>
  <c r="AD300" i="9"/>
  <c r="AC300" i="9"/>
  <c r="AB300" i="9"/>
  <c r="AA300" i="9"/>
  <c r="Z300" i="9"/>
  <c r="Y300" i="9"/>
  <c r="X300" i="9"/>
  <c r="W300" i="9"/>
  <c r="V300" i="9"/>
  <c r="AL299" i="9"/>
  <c r="AK299" i="9"/>
  <c r="AJ299" i="9"/>
  <c r="AI299" i="9"/>
  <c r="AH299" i="9"/>
  <c r="AG299" i="9"/>
  <c r="AF299" i="9"/>
  <c r="AE299" i="9"/>
  <c r="AD299" i="9"/>
  <c r="AC299" i="9"/>
  <c r="AB299" i="9"/>
  <c r="AA299" i="9"/>
  <c r="Z299" i="9"/>
  <c r="Y299" i="9"/>
  <c r="X299" i="9"/>
  <c r="W299" i="9"/>
  <c r="V299" i="9"/>
  <c r="AL298" i="9"/>
  <c r="AK298" i="9"/>
  <c r="AJ298" i="9"/>
  <c r="AI298" i="9"/>
  <c r="AH298" i="9"/>
  <c r="AG298" i="9"/>
  <c r="AF298" i="9"/>
  <c r="AE298" i="9"/>
  <c r="AD298" i="9"/>
  <c r="AC298" i="9"/>
  <c r="AB298" i="9"/>
  <c r="AA298" i="9"/>
  <c r="Z298" i="9"/>
  <c r="Y298" i="9"/>
  <c r="X298" i="9"/>
  <c r="W298" i="9"/>
  <c r="V298" i="9"/>
  <c r="AL297" i="9"/>
  <c r="AK297" i="9"/>
  <c r="AJ297" i="9"/>
  <c r="AI297" i="9"/>
  <c r="AH297" i="9"/>
  <c r="AG297" i="9"/>
  <c r="AF297" i="9"/>
  <c r="AE297" i="9"/>
  <c r="AD297" i="9"/>
  <c r="AC297" i="9"/>
  <c r="AB297" i="9"/>
  <c r="AA297" i="9"/>
  <c r="Z297" i="9"/>
  <c r="Y297" i="9"/>
  <c r="X297" i="9"/>
  <c r="W297" i="9"/>
  <c r="V297" i="9"/>
  <c r="AL296" i="9"/>
  <c r="AK296" i="9"/>
  <c r="AJ296" i="9"/>
  <c r="AI296" i="9"/>
  <c r="AH296" i="9"/>
  <c r="AG296" i="9"/>
  <c r="AF296" i="9"/>
  <c r="AE296" i="9"/>
  <c r="AD296" i="9"/>
  <c r="AC296" i="9"/>
  <c r="AB296" i="9"/>
  <c r="AA296" i="9"/>
  <c r="Z296" i="9"/>
  <c r="Y296" i="9"/>
  <c r="X296" i="9"/>
  <c r="W296" i="9"/>
  <c r="V296" i="9"/>
  <c r="AL295" i="9"/>
  <c r="AK295" i="9"/>
  <c r="AJ295" i="9"/>
  <c r="AI295" i="9"/>
  <c r="AH295" i="9"/>
  <c r="AG295" i="9"/>
  <c r="AF295" i="9"/>
  <c r="AE295" i="9"/>
  <c r="AD295" i="9"/>
  <c r="AC295" i="9"/>
  <c r="AB295" i="9"/>
  <c r="AA295" i="9"/>
  <c r="Z295" i="9"/>
  <c r="Y295" i="9"/>
  <c r="X295" i="9"/>
  <c r="W295" i="9"/>
  <c r="V295" i="9"/>
  <c r="AL294" i="9"/>
  <c r="AK294" i="9"/>
  <c r="AJ294" i="9"/>
  <c r="AI294" i="9"/>
  <c r="AH294" i="9"/>
  <c r="AG294" i="9"/>
  <c r="AF294" i="9"/>
  <c r="AE294" i="9"/>
  <c r="AD294" i="9"/>
  <c r="AC294" i="9"/>
  <c r="AB294" i="9"/>
  <c r="AA294" i="9"/>
  <c r="Z294" i="9"/>
  <c r="Y294" i="9"/>
  <c r="X294" i="9"/>
  <c r="W294" i="9"/>
  <c r="V294" i="9"/>
  <c r="AL293" i="9"/>
  <c r="AK293" i="9"/>
  <c r="AJ293" i="9"/>
  <c r="AI293" i="9"/>
  <c r="AH293" i="9"/>
  <c r="AG293" i="9"/>
  <c r="AF293" i="9"/>
  <c r="AE293" i="9"/>
  <c r="AD293" i="9"/>
  <c r="AC293" i="9"/>
  <c r="AB293" i="9"/>
  <c r="AA293" i="9"/>
  <c r="Z293" i="9"/>
  <c r="Y293" i="9"/>
  <c r="X293" i="9"/>
  <c r="W293" i="9"/>
  <c r="V293" i="9"/>
  <c r="AL292" i="9"/>
  <c r="AK292" i="9"/>
  <c r="AJ292" i="9"/>
  <c r="AI292" i="9"/>
  <c r="AH292" i="9"/>
  <c r="AG292" i="9"/>
  <c r="AF292" i="9"/>
  <c r="AE292" i="9"/>
  <c r="AD292" i="9"/>
  <c r="AC292" i="9"/>
  <c r="AB292" i="9"/>
  <c r="AA292" i="9"/>
  <c r="Z292" i="9"/>
  <c r="Y292" i="9"/>
  <c r="X292" i="9"/>
  <c r="W292" i="9"/>
  <c r="V292" i="9"/>
  <c r="AL291" i="9"/>
  <c r="AK291" i="9"/>
  <c r="AJ291" i="9"/>
  <c r="AI291" i="9"/>
  <c r="AH291" i="9"/>
  <c r="AG291" i="9"/>
  <c r="AF291" i="9"/>
  <c r="AE291" i="9"/>
  <c r="AD291" i="9"/>
  <c r="AC291" i="9"/>
  <c r="AB291" i="9"/>
  <c r="AA291" i="9"/>
  <c r="Z291" i="9"/>
  <c r="Y291" i="9"/>
  <c r="X291" i="9"/>
  <c r="W291" i="9"/>
  <c r="V291" i="9"/>
  <c r="AL290" i="9"/>
  <c r="AK290" i="9"/>
  <c r="AJ290" i="9"/>
  <c r="AI290" i="9"/>
  <c r="AH290" i="9"/>
  <c r="AG290" i="9"/>
  <c r="AF290" i="9"/>
  <c r="AE290" i="9"/>
  <c r="AD290" i="9"/>
  <c r="AC290" i="9"/>
  <c r="AB290" i="9"/>
  <c r="AA290" i="9"/>
  <c r="Z290" i="9"/>
  <c r="Y290" i="9"/>
  <c r="X290" i="9"/>
  <c r="W290" i="9"/>
  <c r="V290" i="9"/>
  <c r="AL289" i="9"/>
  <c r="AK289" i="9"/>
  <c r="AJ289" i="9"/>
  <c r="AI289" i="9"/>
  <c r="AH289" i="9"/>
  <c r="AG289" i="9"/>
  <c r="AF289" i="9"/>
  <c r="AE289" i="9"/>
  <c r="AD289" i="9"/>
  <c r="AC289" i="9"/>
  <c r="AB289" i="9"/>
  <c r="AA289" i="9"/>
  <c r="Z289" i="9"/>
  <c r="Y289" i="9"/>
  <c r="X289" i="9"/>
  <c r="W289" i="9"/>
  <c r="V289" i="9"/>
  <c r="AL288" i="9"/>
  <c r="AK288" i="9"/>
  <c r="AJ288" i="9"/>
  <c r="AI288" i="9"/>
  <c r="AH288" i="9"/>
  <c r="AG288" i="9"/>
  <c r="AF288" i="9"/>
  <c r="AE288" i="9"/>
  <c r="AD288" i="9"/>
  <c r="AC288" i="9"/>
  <c r="AB288" i="9"/>
  <c r="AA288" i="9"/>
  <c r="Z288" i="9"/>
  <c r="Y288" i="9"/>
  <c r="X288" i="9"/>
  <c r="W288" i="9"/>
  <c r="V288" i="9"/>
  <c r="AL287" i="9"/>
  <c r="AK287" i="9"/>
  <c r="AJ287" i="9"/>
  <c r="AI287" i="9"/>
  <c r="AH287" i="9"/>
  <c r="AG287" i="9"/>
  <c r="AF287" i="9"/>
  <c r="AE287" i="9"/>
  <c r="AD287" i="9"/>
  <c r="AC287" i="9"/>
  <c r="AB287" i="9"/>
  <c r="AA287" i="9"/>
  <c r="Z287" i="9"/>
  <c r="Y287" i="9"/>
  <c r="X287" i="9"/>
  <c r="W287" i="9"/>
  <c r="V287" i="9"/>
  <c r="AL286" i="9"/>
  <c r="AK286" i="9"/>
  <c r="AJ286" i="9"/>
  <c r="AI286" i="9"/>
  <c r="AH286" i="9"/>
  <c r="AG286" i="9"/>
  <c r="AF286" i="9"/>
  <c r="AE286" i="9"/>
  <c r="AD286" i="9"/>
  <c r="AC286" i="9"/>
  <c r="AB286" i="9"/>
  <c r="AA286" i="9"/>
  <c r="Z286" i="9"/>
  <c r="Y286" i="9"/>
  <c r="X286" i="9"/>
  <c r="W286" i="9"/>
  <c r="V286" i="9"/>
  <c r="AL285" i="9"/>
  <c r="AK285" i="9"/>
  <c r="AJ285" i="9"/>
  <c r="AI285" i="9"/>
  <c r="AH285" i="9"/>
  <c r="AG285" i="9"/>
  <c r="AF285" i="9"/>
  <c r="AE285" i="9"/>
  <c r="AD285" i="9"/>
  <c r="AC285" i="9"/>
  <c r="AB285" i="9"/>
  <c r="AA285" i="9"/>
  <c r="Z285" i="9"/>
  <c r="Y285" i="9"/>
  <c r="X285" i="9"/>
  <c r="W285" i="9"/>
  <c r="V285" i="9"/>
  <c r="AL284" i="9"/>
  <c r="AK284" i="9"/>
  <c r="AJ284" i="9"/>
  <c r="AI284" i="9"/>
  <c r="AH284" i="9"/>
  <c r="AG284" i="9"/>
  <c r="AF284" i="9"/>
  <c r="AE284" i="9"/>
  <c r="AD284" i="9"/>
  <c r="AC284" i="9"/>
  <c r="AB284" i="9"/>
  <c r="AA284" i="9"/>
  <c r="Z284" i="9"/>
  <c r="Y284" i="9"/>
  <c r="X284" i="9"/>
  <c r="W284" i="9"/>
  <c r="V284" i="9"/>
  <c r="AL283" i="9"/>
  <c r="AK283" i="9"/>
  <c r="AJ283" i="9"/>
  <c r="AI283" i="9"/>
  <c r="AH283" i="9"/>
  <c r="AG283" i="9"/>
  <c r="AF283" i="9"/>
  <c r="AE283" i="9"/>
  <c r="AD283" i="9"/>
  <c r="AC283" i="9"/>
  <c r="AB283" i="9"/>
  <c r="AA283" i="9"/>
  <c r="Z283" i="9"/>
  <c r="Y283" i="9"/>
  <c r="X283" i="9"/>
  <c r="W283" i="9"/>
  <c r="V283" i="9"/>
  <c r="AL282" i="9"/>
  <c r="AK282" i="9"/>
  <c r="AJ282" i="9"/>
  <c r="AI282" i="9"/>
  <c r="AH282" i="9"/>
  <c r="AG282" i="9"/>
  <c r="AF282" i="9"/>
  <c r="AE282" i="9"/>
  <c r="AD282" i="9"/>
  <c r="AC282" i="9"/>
  <c r="AB282" i="9"/>
  <c r="AA282" i="9"/>
  <c r="Z282" i="9"/>
  <c r="Y282" i="9"/>
  <c r="X282" i="9"/>
  <c r="W282" i="9"/>
  <c r="V282" i="9"/>
  <c r="AL281" i="9"/>
  <c r="AK281" i="9"/>
  <c r="AJ281" i="9"/>
  <c r="AI281" i="9"/>
  <c r="AH281" i="9"/>
  <c r="AG281" i="9"/>
  <c r="AF281" i="9"/>
  <c r="AE281" i="9"/>
  <c r="AD281" i="9"/>
  <c r="AC281" i="9"/>
  <c r="AB281" i="9"/>
  <c r="AA281" i="9"/>
  <c r="Z281" i="9"/>
  <c r="Y281" i="9"/>
  <c r="X281" i="9"/>
  <c r="W281" i="9"/>
  <c r="V281" i="9"/>
  <c r="AL280" i="9"/>
  <c r="AK280" i="9"/>
  <c r="AJ280" i="9"/>
  <c r="AI280" i="9"/>
  <c r="AH280" i="9"/>
  <c r="AG280" i="9"/>
  <c r="AF280" i="9"/>
  <c r="AE280" i="9"/>
  <c r="AD280" i="9"/>
  <c r="AC280" i="9"/>
  <c r="AB280" i="9"/>
  <c r="AA280" i="9"/>
  <c r="Z280" i="9"/>
  <c r="Y280" i="9"/>
  <c r="X280" i="9"/>
  <c r="W280" i="9"/>
  <c r="V280" i="9"/>
  <c r="AL279" i="9"/>
  <c r="AK279" i="9"/>
  <c r="AJ279" i="9"/>
  <c r="AI279" i="9"/>
  <c r="AH279" i="9"/>
  <c r="AG279" i="9"/>
  <c r="AF279" i="9"/>
  <c r="AE279" i="9"/>
  <c r="AD279" i="9"/>
  <c r="AC279" i="9"/>
  <c r="AB279" i="9"/>
  <c r="AA279" i="9"/>
  <c r="Z279" i="9"/>
  <c r="Y279" i="9"/>
  <c r="X279" i="9"/>
  <c r="W279" i="9"/>
  <c r="V279" i="9"/>
  <c r="AL278" i="9"/>
  <c r="AK278" i="9"/>
  <c r="AJ278" i="9"/>
  <c r="AI278" i="9"/>
  <c r="AH278" i="9"/>
  <c r="AG278" i="9"/>
  <c r="AF278" i="9"/>
  <c r="AE278" i="9"/>
  <c r="AD278" i="9"/>
  <c r="AC278" i="9"/>
  <c r="AB278" i="9"/>
  <c r="AA278" i="9"/>
  <c r="Z278" i="9"/>
  <c r="Y278" i="9"/>
  <c r="X278" i="9"/>
  <c r="W278" i="9"/>
  <c r="V278" i="9"/>
  <c r="AL277" i="9"/>
  <c r="AK277" i="9"/>
  <c r="AJ277" i="9"/>
  <c r="AI277" i="9"/>
  <c r="AH277" i="9"/>
  <c r="AG277" i="9"/>
  <c r="AF277" i="9"/>
  <c r="AE277" i="9"/>
  <c r="AD277" i="9"/>
  <c r="AC277" i="9"/>
  <c r="AB277" i="9"/>
  <c r="AA277" i="9"/>
  <c r="Z277" i="9"/>
  <c r="Y277" i="9"/>
  <c r="X277" i="9"/>
  <c r="W277" i="9"/>
  <c r="V277" i="9"/>
  <c r="AL276" i="9"/>
  <c r="AK276" i="9"/>
  <c r="AJ276" i="9"/>
  <c r="AI276" i="9"/>
  <c r="AH276" i="9"/>
  <c r="AG276" i="9"/>
  <c r="AF276" i="9"/>
  <c r="AE276" i="9"/>
  <c r="AD276" i="9"/>
  <c r="AC276" i="9"/>
  <c r="AB276" i="9"/>
  <c r="AA276" i="9"/>
  <c r="Z276" i="9"/>
  <c r="Y276" i="9"/>
  <c r="X276" i="9"/>
  <c r="W276" i="9"/>
  <c r="V276" i="9"/>
  <c r="AL275" i="9"/>
  <c r="AK275" i="9"/>
  <c r="AJ275" i="9"/>
  <c r="AI275" i="9"/>
  <c r="AH275" i="9"/>
  <c r="AG275" i="9"/>
  <c r="AF275" i="9"/>
  <c r="AE275" i="9"/>
  <c r="AD275" i="9"/>
  <c r="AC275" i="9"/>
  <c r="AB275" i="9"/>
  <c r="AA275" i="9"/>
  <c r="Z275" i="9"/>
  <c r="Y275" i="9"/>
  <c r="X275" i="9"/>
  <c r="W275" i="9"/>
  <c r="V275" i="9"/>
  <c r="AL274" i="9"/>
  <c r="AK274" i="9"/>
  <c r="AJ274" i="9"/>
  <c r="AI274" i="9"/>
  <c r="AH274" i="9"/>
  <c r="AG274" i="9"/>
  <c r="AF274" i="9"/>
  <c r="AE274" i="9"/>
  <c r="AD274" i="9"/>
  <c r="AC274" i="9"/>
  <c r="AB274" i="9"/>
  <c r="AA274" i="9"/>
  <c r="Z274" i="9"/>
  <c r="Y274" i="9"/>
  <c r="X274" i="9"/>
  <c r="W274" i="9"/>
  <c r="V274" i="9"/>
  <c r="AL273" i="9"/>
  <c r="AK273" i="9"/>
  <c r="AJ273" i="9"/>
  <c r="AI273" i="9"/>
  <c r="AH273" i="9"/>
  <c r="AG273" i="9"/>
  <c r="AF273" i="9"/>
  <c r="AE273" i="9"/>
  <c r="AD273" i="9"/>
  <c r="AC273" i="9"/>
  <c r="AB273" i="9"/>
  <c r="AA273" i="9"/>
  <c r="Z273" i="9"/>
  <c r="Y273" i="9"/>
  <c r="X273" i="9"/>
  <c r="W273" i="9"/>
  <c r="V273" i="9"/>
  <c r="AL272" i="9"/>
  <c r="AK272" i="9"/>
  <c r="AJ272" i="9"/>
  <c r="AI272" i="9"/>
  <c r="AH272" i="9"/>
  <c r="AG272" i="9"/>
  <c r="AF272" i="9"/>
  <c r="AE272" i="9"/>
  <c r="AD272" i="9"/>
  <c r="AC272" i="9"/>
  <c r="AB272" i="9"/>
  <c r="AA272" i="9"/>
  <c r="Z272" i="9"/>
  <c r="Y272" i="9"/>
  <c r="X272" i="9"/>
  <c r="W272" i="9"/>
  <c r="V272" i="9"/>
  <c r="AL271" i="9"/>
  <c r="AK271" i="9"/>
  <c r="AJ271" i="9"/>
  <c r="AI271" i="9"/>
  <c r="AH271" i="9"/>
  <c r="AG271" i="9"/>
  <c r="AF271" i="9"/>
  <c r="AE271" i="9"/>
  <c r="AD271" i="9"/>
  <c r="AC271" i="9"/>
  <c r="AB271" i="9"/>
  <c r="AA271" i="9"/>
  <c r="Z271" i="9"/>
  <c r="Y271" i="9"/>
  <c r="X271" i="9"/>
  <c r="W271" i="9"/>
  <c r="V271" i="9"/>
  <c r="AL270" i="9"/>
  <c r="AK270" i="9"/>
  <c r="AJ270" i="9"/>
  <c r="AI270" i="9"/>
  <c r="AH270" i="9"/>
  <c r="AG270" i="9"/>
  <c r="AF270" i="9"/>
  <c r="AE270" i="9"/>
  <c r="AD270" i="9"/>
  <c r="AC270" i="9"/>
  <c r="AB270" i="9"/>
  <c r="AA270" i="9"/>
  <c r="Z270" i="9"/>
  <c r="Y270" i="9"/>
  <c r="X270" i="9"/>
  <c r="W270" i="9"/>
  <c r="V270" i="9"/>
  <c r="AL269" i="9"/>
  <c r="AK269" i="9"/>
  <c r="AJ269" i="9"/>
  <c r="AI269" i="9"/>
  <c r="AH269" i="9"/>
  <c r="AG269" i="9"/>
  <c r="AF269" i="9"/>
  <c r="AE269" i="9"/>
  <c r="AD269" i="9"/>
  <c r="AC269" i="9"/>
  <c r="AB269" i="9"/>
  <c r="AA269" i="9"/>
  <c r="Z269" i="9"/>
  <c r="Y269" i="9"/>
  <c r="X269" i="9"/>
  <c r="W269" i="9"/>
  <c r="V269" i="9"/>
  <c r="AL268" i="9"/>
  <c r="AK268" i="9"/>
  <c r="AJ268" i="9"/>
  <c r="AI268" i="9"/>
  <c r="AH268" i="9"/>
  <c r="AG268" i="9"/>
  <c r="AF268" i="9"/>
  <c r="AE268" i="9"/>
  <c r="AD268" i="9"/>
  <c r="AC268" i="9"/>
  <c r="AB268" i="9"/>
  <c r="AA268" i="9"/>
  <c r="Z268" i="9"/>
  <c r="Y268" i="9"/>
  <c r="X268" i="9"/>
  <c r="W268" i="9"/>
  <c r="V268" i="9"/>
  <c r="AL267" i="9"/>
  <c r="AK267" i="9"/>
  <c r="AJ267" i="9"/>
  <c r="AI267" i="9"/>
  <c r="AH267" i="9"/>
  <c r="AG267" i="9"/>
  <c r="AF267" i="9"/>
  <c r="AE267" i="9"/>
  <c r="AD267" i="9"/>
  <c r="AC267" i="9"/>
  <c r="AB267" i="9"/>
  <c r="AA267" i="9"/>
  <c r="Z267" i="9"/>
  <c r="Y267" i="9"/>
  <c r="X267" i="9"/>
  <c r="W267" i="9"/>
  <c r="V267" i="9"/>
  <c r="AL266" i="9"/>
  <c r="AK266" i="9"/>
  <c r="AJ266" i="9"/>
  <c r="AI266" i="9"/>
  <c r="AH266" i="9"/>
  <c r="AG266" i="9"/>
  <c r="AF266" i="9"/>
  <c r="AE266" i="9"/>
  <c r="AD266" i="9"/>
  <c r="AC266" i="9"/>
  <c r="AB266" i="9"/>
  <c r="AA266" i="9"/>
  <c r="Z266" i="9"/>
  <c r="Y266" i="9"/>
  <c r="X266" i="9"/>
  <c r="W266" i="9"/>
  <c r="V266" i="9"/>
  <c r="AL265" i="9"/>
  <c r="AK265" i="9"/>
  <c r="AJ265" i="9"/>
  <c r="AI265" i="9"/>
  <c r="AH265" i="9"/>
  <c r="AG265" i="9"/>
  <c r="AF265" i="9"/>
  <c r="AE265" i="9"/>
  <c r="AD265" i="9"/>
  <c r="AC265" i="9"/>
  <c r="AB265" i="9"/>
  <c r="AA265" i="9"/>
  <c r="Z265" i="9"/>
  <c r="Y265" i="9"/>
  <c r="X265" i="9"/>
  <c r="W265" i="9"/>
  <c r="V265" i="9"/>
  <c r="AL264" i="9"/>
  <c r="AK264" i="9"/>
  <c r="AJ264" i="9"/>
  <c r="AI264" i="9"/>
  <c r="AH264" i="9"/>
  <c r="AG264" i="9"/>
  <c r="AF264" i="9"/>
  <c r="AE264" i="9"/>
  <c r="AD264" i="9"/>
  <c r="AC264" i="9"/>
  <c r="AB264" i="9"/>
  <c r="AA264" i="9"/>
  <c r="Z264" i="9"/>
  <c r="Y264" i="9"/>
  <c r="X264" i="9"/>
  <c r="W264" i="9"/>
  <c r="V264" i="9"/>
  <c r="AL263" i="9"/>
  <c r="AK263" i="9"/>
  <c r="AJ263" i="9"/>
  <c r="AI263" i="9"/>
  <c r="AH263" i="9"/>
  <c r="AG263" i="9"/>
  <c r="AF263" i="9"/>
  <c r="AE263" i="9"/>
  <c r="AD263" i="9"/>
  <c r="AC263" i="9"/>
  <c r="AB263" i="9"/>
  <c r="AA263" i="9"/>
  <c r="Z263" i="9"/>
  <c r="Y263" i="9"/>
  <c r="X263" i="9"/>
  <c r="W263" i="9"/>
  <c r="V263" i="9"/>
  <c r="AL262" i="9"/>
  <c r="AK262" i="9"/>
  <c r="AJ262" i="9"/>
  <c r="AI262" i="9"/>
  <c r="AH262" i="9"/>
  <c r="AG262" i="9"/>
  <c r="AF262" i="9"/>
  <c r="AE262" i="9"/>
  <c r="AD262" i="9"/>
  <c r="AC262" i="9"/>
  <c r="AB262" i="9"/>
  <c r="AA262" i="9"/>
  <c r="Z262" i="9"/>
  <c r="Y262" i="9"/>
  <c r="X262" i="9"/>
  <c r="W262" i="9"/>
  <c r="V262" i="9"/>
  <c r="AL261" i="9"/>
  <c r="AK261" i="9"/>
  <c r="AJ261" i="9"/>
  <c r="AI261" i="9"/>
  <c r="AH261" i="9"/>
  <c r="AG261" i="9"/>
  <c r="AF261" i="9"/>
  <c r="AE261" i="9"/>
  <c r="AD261" i="9"/>
  <c r="AC261" i="9"/>
  <c r="AB261" i="9"/>
  <c r="AA261" i="9"/>
  <c r="Z261" i="9"/>
  <c r="Y261" i="9"/>
  <c r="X261" i="9"/>
  <c r="W261" i="9"/>
  <c r="V261" i="9"/>
  <c r="AL260" i="9"/>
  <c r="AK260" i="9"/>
  <c r="AJ260" i="9"/>
  <c r="AI260" i="9"/>
  <c r="AH260" i="9"/>
  <c r="AG260" i="9"/>
  <c r="AF260" i="9"/>
  <c r="AE260" i="9"/>
  <c r="AD260" i="9"/>
  <c r="AC260" i="9"/>
  <c r="AB260" i="9"/>
  <c r="AA260" i="9"/>
  <c r="Z260" i="9"/>
  <c r="Y260" i="9"/>
  <c r="X260" i="9"/>
  <c r="W260" i="9"/>
  <c r="V260" i="9"/>
  <c r="AL259" i="9"/>
  <c r="AK259" i="9"/>
  <c r="AJ259" i="9"/>
  <c r="AI259" i="9"/>
  <c r="AH259" i="9"/>
  <c r="AG259" i="9"/>
  <c r="AF259" i="9"/>
  <c r="AE259" i="9"/>
  <c r="AD259" i="9"/>
  <c r="AC259" i="9"/>
  <c r="AB259" i="9"/>
  <c r="AA259" i="9"/>
  <c r="Z259" i="9"/>
  <c r="Y259" i="9"/>
  <c r="X259" i="9"/>
  <c r="W259" i="9"/>
  <c r="V259" i="9"/>
  <c r="AL258" i="9"/>
  <c r="AK258" i="9"/>
  <c r="AJ258" i="9"/>
  <c r="AI258" i="9"/>
  <c r="AH258" i="9"/>
  <c r="AG258" i="9"/>
  <c r="AF258" i="9"/>
  <c r="AE258" i="9"/>
  <c r="AD258" i="9"/>
  <c r="AC258" i="9"/>
  <c r="AB258" i="9"/>
  <c r="AA258" i="9"/>
  <c r="Z258" i="9"/>
  <c r="Y258" i="9"/>
  <c r="X258" i="9"/>
  <c r="W258" i="9"/>
  <c r="V258" i="9"/>
  <c r="AL257" i="9"/>
  <c r="AK257" i="9"/>
  <c r="AJ257" i="9"/>
  <c r="AI257" i="9"/>
  <c r="AH257" i="9"/>
  <c r="AG257" i="9"/>
  <c r="AF257" i="9"/>
  <c r="AE257" i="9"/>
  <c r="AD257" i="9"/>
  <c r="AC257" i="9"/>
  <c r="AB257" i="9"/>
  <c r="AA257" i="9"/>
  <c r="Z257" i="9"/>
  <c r="Y257" i="9"/>
  <c r="X257" i="9"/>
  <c r="W257" i="9"/>
  <c r="V257" i="9"/>
  <c r="AL256" i="9"/>
  <c r="AK256" i="9"/>
  <c r="AJ256" i="9"/>
  <c r="AI256" i="9"/>
  <c r="AH256" i="9"/>
  <c r="AG256" i="9"/>
  <c r="AF256" i="9"/>
  <c r="AE256" i="9"/>
  <c r="AD256" i="9"/>
  <c r="AC256" i="9"/>
  <c r="AB256" i="9"/>
  <c r="AA256" i="9"/>
  <c r="Z256" i="9"/>
  <c r="Y256" i="9"/>
  <c r="X256" i="9"/>
  <c r="W256" i="9"/>
  <c r="V256" i="9"/>
  <c r="AL255" i="9"/>
  <c r="AK255" i="9"/>
  <c r="AJ255" i="9"/>
  <c r="AI255" i="9"/>
  <c r="AH255" i="9"/>
  <c r="AG255" i="9"/>
  <c r="AF255" i="9"/>
  <c r="AE255" i="9"/>
  <c r="AD255" i="9"/>
  <c r="AC255" i="9"/>
  <c r="AB255" i="9"/>
  <c r="AA255" i="9"/>
  <c r="Z255" i="9"/>
  <c r="Y255" i="9"/>
  <c r="X255" i="9"/>
  <c r="W255" i="9"/>
  <c r="V255" i="9"/>
  <c r="AL254" i="9"/>
  <c r="AK254" i="9"/>
  <c r="AJ254" i="9"/>
  <c r="AI254" i="9"/>
  <c r="AH254" i="9"/>
  <c r="AG254" i="9"/>
  <c r="AF254" i="9"/>
  <c r="AE254" i="9"/>
  <c r="AD254" i="9"/>
  <c r="AC254" i="9"/>
  <c r="AB254" i="9"/>
  <c r="AA254" i="9"/>
  <c r="Z254" i="9"/>
  <c r="Y254" i="9"/>
  <c r="X254" i="9"/>
  <c r="W254" i="9"/>
  <c r="V254" i="9"/>
  <c r="AL253" i="9"/>
  <c r="AK253" i="9"/>
  <c r="AJ253" i="9"/>
  <c r="AI253" i="9"/>
  <c r="AH253" i="9"/>
  <c r="AG253" i="9"/>
  <c r="AF253" i="9"/>
  <c r="AE253" i="9"/>
  <c r="AD253" i="9"/>
  <c r="AC253" i="9"/>
  <c r="AB253" i="9"/>
  <c r="AA253" i="9"/>
  <c r="Z253" i="9"/>
  <c r="Y253" i="9"/>
  <c r="X253" i="9"/>
  <c r="W253" i="9"/>
  <c r="V253" i="9"/>
  <c r="AL252" i="9"/>
  <c r="AK252" i="9"/>
  <c r="AJ252" i="9"/>
  <c r="AI252" i="9"/>
  <c r="AH252" i="9"/>
  <c r="AG252" i="9"/>
  <c r="AF252" i="9"/>
  <c r="AE252" i="9"/>
  <c r="AD252" i="9"/>
  <c r="AC252" i="9"/>
  <c r="AB252" i="9"/>
  <c r="AA252" i="9"/>
  <c r="Z252" i="9"/>
  <c r="Y252" i="9"/>
  <c r="X252" i="9"/>
  <c r="W252" i="9"/>
  <c r="V252" i="9"/>
  <c r="AL251" i="9"/>
  <c r="AK251" i="9"/>
  <c r="AJ251" i="9"/>
  <c r="AI251" i="9"/>
  <c r="AH251" i="9"/>
  <c r="AG251" i="9"/>
  <c r="AF251" i="9"/>
  <c r="AE251" i="9"/>
  <c r="AD251" i="9"/>
  <c r="AC251" i="9"/>
  <c r="AB251" i="9"/>
  <c r="AA251" i="9"/>
  <c r="Z251" i="9"/>
  <c r="Y251" i="9"/>
  <c r="X251" i="9"/>
  <c r="W251" i="9"/>
  <c r="V251" i="9"/>
  <c r="AL250" i="9"/>
  <c r="AK250" i="9"/>
  <c r="AJ250" i="9"/>
  <c r="AI250" i="9"/>
  <c r="AH250" i="9"/>
  <c r="AG250" i="9"/>
  <c r="AF250" i="9"/>
  <c r="AE250" i="9"/>
  <c r="AD250" i="9"/>
  <c r="AC250" i="9"/>
  <c r="AB250" i="9"/>
  <c r="AA250" i="9"/>
  <c r="Z250" i="9"/>
  <c r="Y250" i="9"/>
  <c r="X250" i="9"/>
  <c r="W250" i="9"/>
  <c r="V250" i="9"/>
  <c r="AL249" i="9"/>
  <c r="AK249" i="9"/>
  <c r="AJ249" i="9"/>
  <c r="AI249" i="9"/>
  <c r="AH249" i="9"/>
  <c r="AG249" i="9"/>
  <c r="AF249" i="9"/>
  <c r="AE249" i="9"/>
  <c r="AD249" i="9"/>
  <c r="AC249" i="9"/>
  <c r="AB249" i="9"/>
  <c r="AA249" i="9"/>
  <c r="Z249" i="9"/>
  <c r="Y249" i="9"/>
  <c r="X249" i="9"/>
  <c r="W249" i="9"/>
  <c r="V249" i="9"/>
  <c r="AL248" i="9"/>
  <c r="AK248" i="9"/>
  <c r="AJ248" i="9"/>
  <c r="AI248" i="9"/>
  <c r="AH248" i="9"/>
  <c r="AG248" i="9"/>
  <c r="AF248" i="9"/>
  <c r="AE248" i="9"/>
  <c r="AD248" i="9"/>
  <c r="AC248" i="9"/>
  <c r="AB248" i="9"/>
  <c r="AA248" i="9"/>
  <c r="Z248" i="9"/>
  <c r="Y248" i="9"/>
  <c r="X248" i="9"/>
  <c r="W248" i="9"/>
  <c r="V248" i="9"/>
  <c r="AL247" i="9"/>
  <c r="AK247" i="9"/>
  <c r="AJ247" i="9"/>
  <c r="AI247" i="9"/>
  <c r="AH247" i="9"/>
  <c r="AG247" i="9"/>
  <c r="AF247" i="9"/>
  <c r="AE247" i="9"/>
  <c r="AD247" i="9"/>
  <c r="AC247" i="9"/>
  <c r="AB247" i="9"/>
  <c r="AA247" i="9"/>
  <c r="Z247" i="9"/>
  <c r="Y247" i="9"/>
  <c r="X247" i="9"/>
  <c r="W247" i="9"/>
  <c r="V247" i="9"/>
  <c r="AL246" i="9"/>
  <c r="AK246" i="9"/>
  <c r="AJ246" i="9"/>
  <c r="AI246" i="9"/>
  <c r="AH246" i="9"/>
  <c r="AG246" i="9"/>
  <c r="AF246" i="9"/>
  <c r="AE246" i="9"/>
  <c r="AD246" i="9"/>
  <c r="AC246" i="9"/>
  <c r="AB246" i="9"/>
  <c r="AA246" i="9"/>
  <c r="Z246" i="9"/>
  <c r="Y246" i="9"/>
  <c r="X246" i="9"/>
  <c r="W246" i="9"/>
  <c r="V246" i="9"/>
  <c r="AL245" i="9"/>
  <c r="AK245" i="9"/>
  <c r="AJ245" i="9"/>
  <c r="AI245" i="9"/>
  <c r="AH245" i="9"/>
  <c r="AG245" i="9"/>
  <c r="AF245" i="9"/>
  <c r="AE245" i="9"/>
  <c r="AD245" i="9"/>
  <c r="AC245" i="9"/>
  <c r="AB245" i="9"/>
  <c r="AA245" i="9"/>
  <c r="Z245" i="9"/>
  <c r="Y245" i="9"/>
  <c r="X245" i="9"/>
  <c r="W245" i="9"/>
  <c r="V245" i="9"/>
  <c r="AL244" i="9"/>
  <c r="AK244" i="9"/>
  <c r="AJ244" i="9"/>
  <c r="AI244" i="9"/>
  <c r="AH244" i="9"/>
  <c r="AG244" i="9"/>
  <c r="AF244" i="9"/>
  <c r="AE244" i="9"/>
  <c r="AD244" i="9"/>
  <c r="AC244" i="9"/>
  <c r="AB244" i="9"/>
  <c r="AA244" i="9"/>
  <c r="Z244" i="9"/>
  <c r="Y244" i="9"/>
  <c r="X244" i="9"/>
  <c r="W244" i="9"/>
  <c r="V244" i="9"/>
  <c r="AL243" i="9"/>
  <c r="AK243" i="9"/>
  <c r="AJ243" i="9"/>
  <c r="AI243" i="9"/>
  <c r="AH243" i="9"/>
  <c r="AG243" i="9"/>
  <c r="AF243" i="9"/>
  <c r="AE243" i="9"/>
  <c r="AD243" i="9"/>
  <c r="AC243" i="9"/>
  <c r="AB243" i="9"/>
  <c r="AA243" i="9"/>
  <c r="Z243" i="9"/>
  <c r="Y243" i="9"/>
  <c r="X243" i="9"/>
  <c r="W243" i="9"/>
  <c r="V243" i="9"/>
  <c r="AL242" i="9"/>
  <c r="AK242" i="9"/>
  <c r="AJ242" i="9"/>
  <c r="AI242" i="9"/>
  <c r="AH242" i="9"/>
  <c r="AG242" i="9"/>
  <c r="AF242" i="9"/>
  <c r="AE242" i="9"/>
  <c r="AD242" i="9"/>
  <c r="AC242" i="9"/>
  <c r="AB242" i="9"/>
  <c r="AA242" i="9"/>
  <c r="Z242" i="9"/>
  <c r="Y242" i="9"/>
  <c r="X242" i="9"/>
  <c r="W242" i="9"/>
  <c r="V242" i="9"/>
  <c r="AL241" i="9"/>
  <c r="AK241" i="9"/>
  <c r="AJ241" i="9"/>
  <c r="AI241" i="9"/>
  <c r="AH241" i="9"/>
  <c r="AG241" i="9"/>
  <c r="AF241" i="9"/>
  <c r="AE241" i="9"/>
  <c r="AD241" i="9"/>
  <c r="AC241" i="9"/>
  <c r="AB241" i="9"/>
  <c r="AA241" i="9"/>
  <c r="Z241" i="9"/>
  <c r="Y241" i="9"/>
  <c r="X241" i="9"/>
  <c r="W241" i="9"/>
  <c r="V241" i="9"/>
  <c r="AL240" i="9"/>
  <c r="AK240" i="9"/>
  <c r="AJ240" i="9"/>
  <c r="AI240" i="9"/>
  <c r="AH240" i="9"/>
  <c r="AG240" i="9"/>
  <c r="AF240" i="9"/>
  <c r="AE240" i="9"/>
  <c r="AD240" i="9"/>
  <c r="AC240" i="9"/>
  <c r="AB240" i="9"/>
  <c r="AA240" i="9"/>
  <c r="Z240" i="9"/>
  <c r="Y240" i="9"/>
  <c r="X240" i="9"/>
  <c r="W240" i="9"/>
  <c r="V240" i="9"/>
  <c r="AL239" i="9"/>
  <c r="AK239" i="9"/>
  <c r="AJ239" i="9"/>
  <c r="AI239" i="9"/>
  <c r="AH239" i="9"/>
  <c r="AG239" i="9"/>
  <c r="AF239" i="9"/>
  <c r="AE239" i="9"/>
  <c r="AD239" i="9"/>
  <c r="AC239" i="9"/>
  <c r="AB239" i="9"/>
  <c r="AA239" i="9"/>
  <c r="Z239" i="9"/>
  <c r="Y239" i="9"/>
  <c r="X239" i="9"/>
  <c r="W239" i="9"/>
  <c r="V239" i="9"/>
  <c r="AL238" i="9"/>
  <c r="AK238" i="9"/>
  <c r="AJ238" i="9"/>
  <c r="AI238" i="9"/>
  <c r="AH238" i="9"/>
  <c r="AG238" i="9"/>
  <c r="AF238" i="9"/>
  <c r="AE238" i="9"/>
  <c r="AD238" i="9"/>
  <c r="AC238" i="9"/>
  <c r="AB238" i="9"/>
  <c r="AA238" i="9"/>
  <c r="Z238" i="9"/>
  <c r="Y238" i="9"/>
  <c r="X238" i="9"/>
  <c r="W238" i="9"/>
  <c r="V238" i="9"/>
  <c r="AL237" i="9"/>
  <c r="AK237" i="9"/>
  <c r="AJ237" i="9"/>
  <c r="AI237" i="9"/>
  <c r="AH237" i="9"/>
  <c r="AG237" i="9"/>
  <c r="AF237" i="9"/>
  <c r="AE237" i="9"/>
  <c r="AD237" i="9"/>
  <c r="AC237" i="9"/>
  <c r="AB237" i="9"/>
  <c r="AA237" i="9"/>
  <c r="Z237" i="9"/>
  <c r="Y237" i="9"/>
  <c r="X237" i="9"/>
  <c r="W237" i="9"/>
  <c r="V237" i="9"/>
  <c r="AL236" i="9"/>
  <c r="AK236" i="9"/>
  <c r="AJ236" i="9"/>
  <c r="AI236" i="9"/>
  <c r="AH236" i="9"/>
  <c r="AG236" i="9"/>
  <c r="AF236" i="9"/>
  <c r="AE236" i="9"/>
  <c r="AD236" i="9"/>
  <c r="AC236" i="9"/>
  <c r="AB236" i="9"/>
  <c r="AA236" i="9"/>
  <c r="Z236" i="9"/>
  <c r="Y236" i="9"/>
  <c r="X236" i="9"/>
  <c r="W236" i="9"/>
  <c r="V236" i="9"/>
  <c r="AL235" i="9"/>
  <c r="AK235" i="9"/>
  <c r="AJ235" i="9"/>
  <c r="AI235" i="9"/>
  <c r="AH235" i="9"/>
  <c r="AG235" i="9"/>
  <c r="AF235" i="9"/>
  <c r="AE235" i="9"/>
  <c r="AD235" i="9"/>
  <c r="AC235" i="9"/>
  <c r="AB235" i="9"/>
  <c r="AA235" i="9"/>
  <c r="Z235" i="9"/>
  <c r="Y235" i="9"/>
  <c r="X235" i="9"/>
  <c r="W235" i="9"/>
  <c r="V235" i="9"/>
  <c r="AL234" i="9"/>
  <c r="AK234" i="9"/>
  <c r="AJ234" i="9"/>
  <c r="AI234" i="9"/>
  <c r="AH234" i="9"/>
  <c r="AG234" i="9"/>
  <c r="AF234" i="9"/>
  <c r="AE234" i="9"/>
  <c r="AD234" i="9"/>
  <c r="AC234" i="9"/>
  <c r="AB234" i="9"/>
  <c r="AA234" i="9"/>
  <c r="Z234" i="9"/>
  <c r="Y234" i="9"/>
  <c r="X234" i="9"/>
  <c r="W234" i="9"/>
  <c r="V234" i="9"/>
  <c r="AL233" i="9"/>
  <c r="AK233" i="9"/>
  <c r="AJ233" i="9"/>
  <c r="AI233" i="9"/>
  <c r="AH233" i="9"/>
  <c r="AG233" i="9"/>
  <c r="AF233" i="9"/>
  <c r="AE233" i="9"/>
  <c r="AD233" i="9"/>
  <c r="AC233" i="9"/>
  <c r="AB233" i="9"/>
  <c r="AA233" i="9"/>
  <c r="Z233" i="9"/>
  <c r="Y233" i="9"/>
  <c r="X233" i="9"/>
  <c r="W233" i="9"/>
  <c r="V233" i="9"/>
  <c r="AL232" i="9"/>
  <c r="AK232" i="9"/>
  <c r="AJ232" i="9"/>
  <c r="AI232" i="9"/>
  <c r="AH232" i="9"/>
  <c r="AG232" i="9"/>
  <c r="AF232" i="9"/>
  <c r="AE232" i="9"/>
  <c r="AD232" i="9"/>
  <c r="AC232" i="9"/>
  <c r="AB232" i="9"/>
  <c r="AA232" i="9"/>
  <c r="Z232" i="9"/>
  <c r="Y232" i="9"/>
  <c r="X232" i="9"/>
  <c r="W232" i="9"/>
  <c r="V232" i="9"/>
  <c r="AL231" i="9"/>
  <c r="AK231" i="9"/>
  <c r="AJ231" i="9"/>
  <c r="AI231" i="9"/>
  <c r="AH231" i="9"/>
  <c r="AG231" i="9"/>
  <c r="AF231" i="9"/>
  <c r="AE231" i="9"/>
  <c r="AD231" i="9"/>
  <c r="AC231" i="9"/>
  <c r="AB231" i="9"/>
  <c r="AA231" i="9"/>
  <c r="Z231" i="9"/>
  <c r="Y231" i="9"/>
  <c r="X231" i="9"/>
  <c r="W231" i="9"/>
  <c r="V231" i="9"/>
  <c r="AL230" i="9"/>
  <c r="AK230" i="9"/>
  <c r="AJ230" i="9"/>
  <c r="AI230" i="9"/>
  <c r="AH230" i="9"/>
  <c r="AG230" i="9"/>
  <c r="AF230" i="9"/>
  <c r="AE230" i="9"/>
  <c r="AD230" i="9"/>
  <c r="AC230" i="9"/>
  <c r="AB230" i="9"/>
  <c r="AA230" i="9"/>
  <c r="Z230" i="9"/>
  <c r="Y230" i="9"/>
  <c r="X230" i="9"/>
  <c r="W230" i="9"/>
  <c r="V230" i="9"/>
  <c r="AL229" i="9"/>
  <c r="AK229" i="9"/>
  <c r="AJ229" i="9"/>
  <c r="AI229" i="9"/>
  <c r="AH229" i="9"/>
  <c r="AG229" i="9"/>
  <c r="AF229" i="9"/>
  <c r="AE229" i="9"/>
  <c r="AD229" i="9"/>
  <c r="AC229" i="9"/>
  <c r="AB229" i="9"/>
  <c r="AA229" i="9"/>
  <c r="Z229" i="9"/>
  <c r="Y229" i="9"/>
  <c r="X229" i="9"/>
  <c r="W229" i="9"/>
  <c r="V229" i="9"/>
  <c r="AL228" i="9"/>
  <c r="AK228" i="9"/>
  <c r="AJ228" i="9"/>
  <c r="AI228" i="9"/>
  <c r="AH228" i="9"/>
  <c r="AG228" i="9"/>
  <c r="AF228" i="9"/>
  <c r="AE228" i="9"/>
  <c r="AD228" i="9"/>
  <c r="AC228" i="9"/>
  <c r="AB228" i="9"/>
  <c r="AA228" i="9"/>
  <c r="Z228" i="9"/>
  <c r="Y228" i="9"/>
  <c r="X228" i="9"/>
  <c r="W228" i="9"/>
  <c r="V228" i="9"/>
  <c r="AL227" i="9"/>
  <c r="AK227" i="9"/>
  <c r="AJ227" i="9"/>
  <c r="AI227" i="9"/>
  <c r="AH227" i="9"/>
  <c r="AG227" i="9"/>
  <c r="AF227" i="9"/>
  <c r="AE227" i="9"/>
  <c r="AD227" i="9"/>
  <c r="AC227" i="9"/>
  <c r="AB227" i="9"/>
  <c r="AA227" i="9"/>
  <c r="Z227" i="9"/>
  <c r="Y227" i="9"/>
  <c r="X227" i="9"/>
  <c r="W227" i="9"/>
  <c r="V227" i="9"/>
  <c r="AL226" i="9"/>
  <c r="AK226" i="9"/>
  <c r="AJ226" i="9"/>
  <c r="AI226" i="9"/>
  <c r="AH226" i="9"/>
  <c r="AG226" i="9"/>
  <c r="AF226" i="9"/>
  <c r="AE226" i="9"/>
  <c r="AD226" i="9"/>
  <c r="AC226" i="9"/>
  <c r="AB226" i="9"/>
  <c r="AA226" i="9"/>
  <c r="Z226" i="9"/>
  <c r="Y226" i="9"/>
  <c r="X226" i="9"/>
  <c r="W226" i="9"/>
  <c r="V226" i="9"/>
  <c r="AL225" i="9"/>
  <c r="AK225" i="9"/>
  <c r="AJ225" i="9"/>
  <c r="AI225" i="9"/>
  <c r="AH225" i="9"/>
  <c r="AG225" i="9"/>
  <c r="AF225" i="9"/>
  <c r="AE225" i="9"/>
  <c r="AD225" i="9"/>
  <c r="AC225" i="9"/>
  <c r="AB225" i="9"/>
  <c r="AA225" i="9"/>
  <c r="Z225" i="9"/>
  <c r="Y225" i="9"/>
  <c r="X225" i="9"/>
  <c r="W225" i="9"/>
  <c r="V225" i="9"/>
  <c r="AL224" i="9"/>
  <c r="AK224" i="9"/>
  <c r="AJ224" i="9"/>
  <c r="AI224" i="9"/>
  <c r="AH224" i="9"/>
  <c r="AG224" i="9"/>
  <c r="AF224" i="9"/>
  <c r="AE224" i="9"/>
  <c r="AD224" i="9"/>
  <c r="AC224" i="9"/>
  <c r="AB224" i="9"/>
  <c r="AA224" i="9"/>
  <c r="Z224" i="9"/>
  <c r="Y224" i="9"/>
  <c r="X224" i="9"/>
  <c r="W224" i="9"/>
  <c r="V224" i="9"/>
  <c r="AL223" i="9"/>
  <c r="AK223" i="9"/>
  <c r="AJ223" i="9"/>
  <c r="AI223" i="9"/>
  <c r="AH223" i="9"/>
  <c r="AG223" i="9"/>
  <c r="AF223" i="9"/>
  <c r="AE223" i="9"/>
  <c r="AD223" i="9"/>
  <c r="AC223" i="9"/>
  <c r="AB223" i="9"/>
  <c r="AA223" i="9"/>
  <c r="Z223" i="9"/>
  <c r="Y223" i="9"/>
  <c r="X223" i="9"/>
  <c r="W223" i="9"/>
  <c r="V223" i="9"/>
  <c r="AL222" i="9"/>
  <c r="AK222" i="9"/>
  <c r="AJ222" i="9"/>
  <c r="AI222" i="9"/>
  <c r="AH222" i="9"/>
  <c r="AG222" i="9"/>
  <c r="AF222" i="9"/>
  <c r="AE222" i="9"/>
  <c r="AD222" i="9"/>
  <c r="AC222" i="9"/>
  <c r="AB222" i="9"/>
  <c r="AA222" i="9"/>
  <c r="Z222" i="9"/>
  <c r="Y222" i="9"/>
  <c r="X222" i="9"/>
  <c r="W222" i="9"/>
  <c r="V222" i="9"/>
  <c r="AL221" i="9"/>
  <c r="AK221" i="9"/>
  <c r="AJ221" i="9"/>
  <c r="AI221" i="9"/>
  <c r="AH221" i="9"/>
  <c r="AG221" i="9"/>
  <c r="AF221" i="9"/>
  <c r="AE221" i="9"/>
  <c r="AD221" i="9"/>
  <c r="AC221" i="9"/>
  <c r="AB221" i="9"/>
  <c r="AA221" i="9"/>
  <c r="Z221" i="9"/>
  <c r="Y221" i="9"/>
  <c r="X221" i="9"/>
  <c r="W221" i="9"/>
  <c r="V221" i="9"/>
  <c r="AL220" i="9"/>
  <c r="AK220" i="9"/>
  <c r="AJ220" i="9"/>
  <c r="AI220" i="9"/>
  <c r="AH220" i="9"/>
  <c r="AG220" i="9"/>
  <c r="AF220" i="9"/>
  <c r="AE220" i="9"/>
  <c r="AD220" i="9"/>
  <c r="AC220" i="9"/>
  <c r="AB220" i="9"/>
  <c r="AA220" i="9"/>
  <c r="Z220" i="9"/>
  <c r="Y220" i="9"/>
  <c r="X220" i="9"/>
  <c r="W220" i="9"/>
  <c r="V220" i="9"/>
  <c r="AL219" i="9"/>
  <c r="AK219" i="9"/>
  <c r="AJ219" i="9"/>
  <c r="AI219" i="9"/>
  <c r="AH219" i="9"/>
  <c r="AG219" i="9"/>
  <c r="AF219" i="9"/>
  <c r="AE219" i="9"/>
  <c r="AD219" i="9"/>
  <c r="AC219" i="9"/>
  <c r="AB219" i="9"/>
  <c r="AA219" i="9"/>
  <c r="Z219" i="9"/>
  <c r="Y219" i="9"/>
  <c r="X219" i="9"/>
  <c r="W219" i="9"/>
  <c r="V219" i="9"/>
  <c r="AL218" i="9"/>
  <c r="AK218" i="9"/>
  <c r="AJ218" i="9"/>
  <c r="AI218" i="9"/>
  <c r="AH218" i="9"/>
  <c r="AG218" i="9"/>
  <c r="AF218" i="9"/>
  <c r="AE218" i="9"/>
  <c r="AD218" i="9"/>
  <c r="AC218" i="9"/>
  <c r="AB218" i="9"/>
  <c r="AA218" i="9"/>
  <c r="Z218" i="9"/>
  <c r="Y218" i="9"/>
  <c r="X218" i="9"/>
  <c r="W218" i="9"/>
  <c r="V218" i="9"/>
  <c r="AL217" i="9"/>
  <c r="AK217" i="9"/>
  <c r="AJ217" i="9"/>
  <c r="AI217" i="9"/>
  <c r="AH217" i="9"/>
  <c r="AG217" i="9"/>
  <c r="AF217" i="9"/>
  <c r="AE217" i="9"/>
  <c r="AD217" i="9"/>
  <c r="AC217" i="9"/>
  <c r="AB217" i="9"/>
  <c r="AA217" i="9"/>
  <c r="Z217" i="9"/>
  <c r="Y217" i="9"/>
  <c r="X217" i="9"/>
  <c r="W217" i="9"/>
  <c r="V217" i="9"/>
  <c r="AL216" i="9"/>
  <c r="AK216" i="9"/>
  <c r="AJ216" i="9"/>
  <c r="AI216" i="9"/>
  <c r="AH216" i="9"/>
  <c r="AG216" i="9"/>
  <c r="AF216" i="9"/>
  <c r="AE216" i="9"/>
  <c r="AD216" i="9"/>
  <c r="AC216" i="9"/>
  <c r="AB216" i="9"/>
  <c r="AA216" i="9"/>
  <c r="Z216" i="9"/>
  <c r="Y216" i="9"/>
  <c r="X216" i="9"/>
  <c r="W216" i="9"/>
  <c r="V216" i="9"/>
  <c r="AL215" i="9"/>
  <c r="AK215" i="9"/>
  <c r="AJ215" i="9"/>
  <c r="AI215" i="9"/>
  <c r="AH215" i="9"/>
  <c r="AG215" i="9"/>
  <c r="AF215" i="9"/>
  <c r="AE215" i="9"/>
  <c r="AD215" i="9"/>
  <c r="AC215" i="9"/>
  <c r="AB215" i="9"/>
  <c r="AA215" i="9"/>
  <c r="Z215" i="9"/>
  <c r="Y215" i="9"/>
  <c r="X215" i="9"/>
  <c r="W215" i="9"/>
  <c r="V215" i="9"/>
  <c r="AL214" i="9"/>
  <c r="AK214" i="9"/>
  <c r="AJ214" i="9"/>
  <c r="AI214" i="9"/>
  <c r="AH214" i="9"/>
  <c r="AG214" i="9"/>
  <c r="AF214" i="9"/>
  <c r="AE214" i="9"/>
  <c r="AD214" i="9"/>
  <c r="AC214" i="9"/>
  <c r="AB214" i="9"/>
  <c r="AA214" i="9"/>
  <c r="Z214" i="9"/>
  <c r="Y214" i="9"/>
  <c r="X214" i="9"/>
  <c r="W214" i="9"/>
  <c r="V214" i="9"/>
  <c r="AL213" i="9"/>
  <c r="AK213" i="9"/>
  <c r="AJ213" i="9"/>
  <c r="AI213" i="9"/>
  <c r="AH213" i="9"/>
  <c r="AG213" i="9"/>
  <c r="AF213" i="9"/>
  <c r="AE213" i="9"/>
  <c r="AD213" i="9"/>
  <c r="AC213" i="9"/>
  <c r="AB213" i="9"/>
  <c r="AA213" i="9"/>
  <c r="Z213" i="9"/>
  <c r="Y213" i="9"/>
  <c r="X213" i="9"/>
  <c r="W213" i="9"/>
  <c r="V213" i="9"/>
  <c r="AL212" i="9"/>
  <c r="AK212" i="9"/>
  <c r="AJ212" i="9"/>
  <c r="AI212" i="9"/>
  <c r="AH212" i="9"/>
  <c r="AG212" i="9"/>
  <c r="AF212" i="9"/>
  <c r="AE212" i="9"/>
  <c r="AD212" i="9"/>
  <c r="AC212" i="9"/>
  <c r="AB212" i="9"/>
  <c r="AA212" i="9"/>
  <c r="Z212" i="9"/>
  <c r="Y212" i="9"/>
  <c r="X212" i="9"/>
  <c r="W212" i="9"/>
  <c r="V212" i="9"/>
  <c r="AL211" i="9"/>
  <c r="AK211" i="9"/>
  <c r="AJ211" i="9"/>
  <c r="AI211" i="9"/>
  <c r="AH211" i="9"/>
  <c r="AG211" i="9"/>
  <c r="AF211" i="9"/>
  <c r="AE211" i="9"/>
  <c r="AD211" i="9"/>
  <c r="AC211" i="9"/>
  <c r="AB211" i="9"/>
  <c r="AA211" i="9"/>
  <c r="Z211" i="9"/>
  <c r="Y211" i="9"/>
  <c r="X211" i="9"/>
  <c r="W211" i="9"/>
  <c r="V211" i="9"/>
  <c r="AL210" i="9"/>
  <c r="AK210" i="9"/>
  <c r="AJ210" i="9"/>
  <c r="AI210" i="9"/>
  <c r="AH210" i="9"/>
  <c r="AG210" i="9"/>
  <c r="AF210" i="9"/>
  <c r="AE210" i="9"/>
  <c r="AD210" i="9"/>
  <c r="AC210" i="9"/>
  <c r="AB210" i="9"/>
  <c r="AA210" i="9"/>
  <c r="Z210" i="9"/>
  <c r="Y210" i="9"/>
  <c r="X210" i="9"/>
  <c r="W210" i="9"/>
  <c r="V210" i="9"/>
  <c r="AL209" i="9"/>
  <c r="AK209" i="9"/>
  <c r="AJ209" i="9"/>
  <c r="AI209" i="9"/>
  <c r="AH209" i="9"/>
  <c r="AG209" i="9"/>
  <c r="AF209" i="9"/>
  <c r="AE209" i="9"/>
  <c r="AD209" i="9"/>
  <c r="AC209" i="9"/>
  <c r="AB209" i="9"/>
  <c r="AA209" i="9"/>
  <c r="Z209" i="9"/>
  <c r="Y209" i="9"/>
  <c r="X209" i="9"/>
  <c r="W209" i="9"/>
  <c r="V209" i="9"/>
  <c r="AL208" i="9"/>
  <c r="AK208" i="9"/>
  <c r="AJ208" i="9"/>
  <c r="AI208" i="9"/>
  <c r="AH208" i="9"/>
  <c r="AG208" i="9"/>
  <c r="AF208" i="9"/>
  <c r="AE208" i="9"/>
  <c r="AD208" i="9"/>
  <c r="AC208" i="9"/>
  <c r="AB208" i="9"/>
  <c r="AA208" i="9"/>
  <c r="Z208" i="9"/>
  <c r="Y208" i="9"/>
  <c r="X208" i="9"/>
  <c r="W208" i="9"/>
  <c r="V208" i="9"/>
  <c r="AL207" i="9"/>
  <c r="AK207" i="9"/>
  <c r="AJ207" i="9"/>
  <c r="AI207" i="9"/>
  <c r="AH207" i="9"/>
  <c r="AG207" i="9"/>
  <c r="AF207" i="9"/>
  <c r="AE207" i="9"/>
  <c r="AD207" i="9"/>
  <c r="AC207" i="9"/>
  <c r="AB207" i="9"/>
  <c r="AA207" i="9"/>
  <c r="Z207" i="9"/>
  <c r="Y207" i="9"/>
  <c r="X207" i="9"/>
  <c r="W207" i="9"/>
  <c r="V207" i="9"/>
  <c r="AL206" i="9"/>
  <c r="AK206" i="9"/>
  <c r="AJ206" i="9"/>
  <c r="AI206" i="9"/>
  <c r="AH206" i="9"/>
  <c r="AG206" i="9"/>
  <c r="AF206" i="9"/>
  <c r="AE206" i="9"/>
  <c r="AD206" i="9"/>
  <c r="AC206" i="9"/>
  <c r="AB206" i="9"/>
  <c r="AA206" i="9"/>
  <c r="Z206" i="9"/>
  <c r="Y206" i="9"/>
  <c r="X206" i="9"/>
  <c r="W206" i="9"/>
  <c r="V206" i="9"/>
  <c r="AL205" i="9"/>
  <c r="AK205" i="9"/>
  <c r="AJ205" i="9"/>
  <c r="AI205" i="9"/>
  <c r="AH205" i="9"/>
  <c r="AG205" i="9"/>
  <c r="AF205" i="9"/>
  <c r="AE205" i="9"/>
  <c r="AD205" i="9"/>
  <c r="AC205" i="9"/>
  <c r="AB205" i="9"/>
  <c r="AA205" i="9"/>
  <c r="Z205" i="9"/>
  <c r="Y205" i="9"/>
  <c r="X205" i="9"/>
  <c r="W205" i="9"/>
  <c r="V205" i="9"/>
  <c r="AL204" i="9"/>
  <c r="AK204" i="9"/>
  <c r="AJ204" i="9"/>
  <c r="AI204" i="9"/>
  <c r="AH204" i="9"/>
  <c r="AG204" i="9"/>
  <c r="AF204" i="9"/>
  <c r="AE204" i="9"/>
  <c r="AD204" i="9"/>
  <c r="AC204" i="9"/>
  <c r="AB204" i="9"/>
  <c r="AA204" i="9"/>
  <c r="Z204" i="9"/>
  <c r="Y204" i="9"/>
  <c r="X204" i="9"/>
  <c r="W204" i="9"/>
  <c r="V204" i="9"/>
  <c r="AL203" i="9"/>
  <c r="AK203" i="9"/>
  <c r="AJ203" i="9"/>
  <c r="AI203" i="9"/>
  <c r="AH203" i="9"/>
  <c r="AG203" i="9"/>
  <c r="AF203" i="9"/>
  <c r="AE203" i="9"/>
  <c r="AD203" i="9"/>
  <c r="AC203" i="9"/>
  <c r="AB203" i="9"/>
  <c r="AA203" i="9"/>
  <c r="Z203" i="9"/>
  <c r="Y203" i="9"/>
  <c r="X203" i="9"/>
  <c r="W203" i="9"/>
  <c r="V203" i="9"/>
  <c r="AL202" i="9"/>
  <c r="AK202" i="9"/>
  <c r="AJ202" i="9"/>
  <c r="AI202" i="9"/>
  <c r="AH202" i="9"/>
  <c r="AG202" i="9"/>
  <c r="AF202" i="9"/>
  <c r="AE202" i="9"/>
  <c r="AD202" i="9"/>
  <c r="AC202" i="9"/>
  <c r="AB202" i="9"/>
  <c r="AA202" i="9"/>
  <c r="Z202" i="9"/>
  <c r="Y202" i="9"/>
  <c r="X202" i="9"/>
  <c r="W202" i="9"/>
  <c r="V202" i="9"/>
  <c r="AL201" i="9"/>
  <c r="AK201" i="9"/>
  <c r="AJ201" i="9"/>
  <c r="AI201" i="9"/>
  <c r="AH201" i="9"/>
  <c r="AG201" i="9"/>
  <c r="AF201" i="9"/>
  <c r="AE201" i="9"/>
  <c r="AD201" i="9"/>
  <c r="AC201" i="9"/>
  <c r="AB201" i="9"/>
  <c r="AA201" i="9"/>
  <c r="Z201" i="9"/>
  <c r="Y201" i="9"/>
  <c r="X201" i="9"/>
  <c r="W201" i="9"/>
  <c r="V201" i="9"/>
  <c r="AL200" i="9"/>
  <c r="AK200" i="9"/>
  <c r="AJ200" i="9"/>
  <c r="AI200" i="9"/>
  <c r="AH200" i="9"/>
  <c r="AG200" i="9"/>
  <c r="AF200" i="9"/>
  <c r="AE200" i="9"/>
  <c r="AD200" i="9"/>
  <c r="AC200" i="9"/>
  <c r="AB200" i="9"/>
  <c r="AA200" i="9"/>
  <c r="Z200" i="9"/>
  <c r="Y200" i="9"/>
  <c r="X200" i="9"/>
  <c r="W200" i="9"/>
  <c r="V200" i="9"/>
  <c r="AL199" i="9"/>
  <c r="AK199" i="9"/>
  <c r="AJ199" i="9"/>
  <c r="AI199" i="9"/>
  <c r="AH199" i="9"/>
  <c r="AG199" i="9"/>
  <c r="AF199" i="9"/>
  <c r="AE199" i="9"/>
  <c r="AD199" i="9"/>
  <c r="AC199" i="9"/>
  <c r="AB199" i="9"/>
  <c r="AA199" i="9"/>
  <c r="Z199" i="9"/>
  <c r="Y199" i="9"/>
  <c r="X199" i="9"/>
  <c r="W199" i="9"/>
  <c r="V199" i="9"/>
  <c r="AL198" i="9"/>
  <c r="AK198" i="9"/>
  <c r="AJ198" i="9"/>
  <c r="AI198" i="9"/>
  <c r="AH198" i="9"/>
  <c r="AG198" i="9"/>
  <c r="AF198" i="9"/>
  <c r="AE198" i="9"/>
  <c r="AD198" i="9"/>
  <c r="AC198" i="9"/>
  <c r="AB198" i="9"/>
  <c r="AA198" i="9"/>
  <c r="Z198" i="9"/>
  <c r="Y198" i="9"/>
  <c r="X198" i="9"/>
  <c r="W198" i="9"/>
  <c r="V198" i="9"/>
  <c r="AL197" i="9"/>
  <c r="AK197" i="9"/>
  <c r="AJ197" i="9"/>
  <c r="AI197" i="9"/>
  <c r="AH197" i="9"/>
  <c r="AG197" i="9"/>
  <c r="AF197" i="9"/>
  <c r="AE197" i="9"/>
  <c r="AD197" i="9"/>
  <c r="AC197" i="9"/>
  <c r="AB197" i="9"/>
  <c r="AA197" i="9"/>
  <c r="Z197" i="9"/>
  <c r="Y197" i="9"/>
  <c r="X197" i="9"/>
  <c r="W197" i="9"/>
  <c r="V197" i="9"/>
  <c r="AL196" i="9"/>
  <c r="AK196" i="9"/>
  <c r="AJ196" i="9"/>
  <c r="AI196" i="9"/>
  <c r="AH196" i="9"/>
  <c r="AG196" i="9"/>
  <c r="AF196" i="9"/>
  <c r="AE196" i="9"/>
  <c r="AD196" i="9"/>
  <c r="AC196" i="9"/>
  <c r="AB196" i="9"/>
  <c r="AA196" i="9"/>
  <c r="Z196" i="9"/>
  <c r="Y196" i="9"/>
  <c r="X196" i="9"/>
  <c r="W196" i="9"/>
  <c r="V196" i="9"/>
  <c r="AL195" i="9"/>
  <c r="AK195" i="9"/>
  <c r="AJ195" i="9"/>
  <c r="AI195" i="9"/>
  <c r="AH195" i="9"/>
  <c r="AG195" i="9"/>
  <c r="AF195" i="9"/>
  <c r="AE195" i="9"/>
  <c r="AD195" i="9"/>
  <c r="AC195" i="9"/>
  <c r="AB195" i="9"/>
  <c r="AA195" i="9"/>
  <c r="Z195" i="9"/>
  <c r="Y195" i="9"/>
  <c r="X195" i="9"/>
  <c r="W195" i="9"/>
  <c r="V195" i="9"/>
  <c r="AL194" i="9"/>
  <c r="AK194" i="9"/>
  <c r="AJ194" i="9"/>
  <c r="AI194" i="9"/>
  <c r="AH194" i="9"/>
  <c r="AG194" i="9"/>
  <c r="AF194" i="9"/>
  <c r="AE194" i="9"/>
  <c r="AD194" i="9"/>
  <c r="AC194" i="9"/>
  <c r="AB194" i="9"/>
  <c r="AA194" i="9"/>
  <c r="Z194" i="9"/>
  <c r="Y194" i="9"/>
  <c r="X194" i="9"/>
  <c r="W194" i="9"/>
  <c r="V194" i="9"/>
  <c r="AL193" i="9"/>
  <c r="AK193" i="9"/>
  <c r="AJ193" i="9"/>
  <c r="AI193" i="9"/>
  <c r="AH193" i="9"/>
  <c r="AG193" i="9"/>
  <c r="AF193" i="9"/>
  <c r="AE193" i="9"/>
  <c r="AD193" i="9"/>
  <c r="AC193" i="9"/>
  <c r="AB193" i="9"/>
  <c r="AA193" i="9"/>
  <c r="Z193" i="9"/>
  <c r="Y193" i="9"/>
  <c r="X193" i="9"/>
  <c r="W193" i="9"/>
  <c r="V193" i="9"/>
  <c r="AL192" i="9"/>
  <c r="AK192" i="9"/>
  <c r="AJ192" i="9"/>
  <c r="AI192" i="9"/>
  <c r="AH192" i="9"/>
  <c r="AG192" i="9"/>
  <c r="AF192" i="9"/>
  <c r="AE192" i="9"/>
  <c r="AD192" i="9"/>
  <c r="AC192" i="9"/>
  <c r="AB192" i="9"/>
  <c r="AA192" i="9"/>
  <c r="Z192" i="9"/>
  <c r="Y192" i="9"/>
  <c r="X192" i="9"/>
  <c r="W192" i="9"/>
  <c r="V192" i="9"/>
  <c r="AL191" i="9"/>
  <c r="AK191" i="9"/>
  <c r="AJ191" i="9"/>
  <c r="AI191" i="9"/>
  <c r="AH191" i="9"/>
  <c r="AG191" i="9"/>
  <c r="AF191" i="9"/>
  <c r="AE191" i="9"/>
  <c r="AD191" i="9"/>
  <c r="AC191" i="9"/>
  <c r="AB191" i="9"/>
  <c r="AA191" i="9"/>
  <c r="Z191" i="9"/>
  <c r="Y191" i="9"/>
  <c r="X191" i="9"/>
  <c r="W191" i="9"/>
  <c r="V191" i="9"/>
  <c r="AL190" i="9"/>
  <c r="AK190" i="9"/>
  <c r="AJ190" i="9"/>
  <c r="AI190" i="9"/>
  <c r="AH190" i="9"/>
  <c r="AG190" i="9"/>
  <c r="AF190" i="9"/>
  <c r="AE190" i="9"/>
  <c r="AD190" i="9"/>
  <c r="AC190" i="9"/>
  <c r="AB190" i="9"/>
  <c r="AA190" i="9"/>
  <c r="Z190" i="9"/>
  <c r="Y190" i="9"/>
  <c r="X190" i="9"/>
  <c r="W190" i="9"/>
  <c r="V190" i="9"/>
  <c r="AL189" i="9"/>
  <c r="AK189" i="9"/>
  <c r="AJ189" i="9"/>
  <c r="AI189" i="9"/>
  <c r="AH189" i="9"/>
  <c r="AG189" i="9"/>
  <c r="AF189" i="9"/>
  <c r="AE189" i="9"/>
  <c r="AD189" i="9"/>
  <c r="AC189" i="9"/>
  <c r="AB189" i="9"/>
  <c r="AA189" i="9"/>
  <c r="Z189" i="9"/>
  <c r="Y189" i="9"/>
  <c r="X189" i="9"/>
  <c r="W189" i="9"/>
  <c r="V189" i="9"/>
  <c r="AL188" i="9"/>
  <c r="AK188" i="9"/>
  <c r="AJ188" i="9"/>
  <c r="AI188" i="9"/>
  <c r="AH188" i="9"/>
  <c r="AG188" i="9"/>
  <c r="AF188" i="9"/>
  <c r="AE188" i="9"/>
  <c r="AD188" i="9"/>
  <c r="AC188" i="9"/>
  <c r="AB188" i="9"/>
  <c r="AA188" i="9"/>
  <c r="Z188" i="9"/>
  <c r="Y188" i="9"/>
  <c r="X188" i="9"/>
  <c r="W188" i="9"/>
  <c r="V188" i="9"/>
  <c r="AL187" i="9"/>
  <c r="AK187" i="9"/>
  <c r="AJ187" i="9"/>
  <c r="AI187" i="9"/>
  <c r="AH187" i="9"/>
  <c r="AG187" i="9"/>
  <c r="AF187" i="9"/>
  <c r="AE187" i="9"/>
  <c r="AD187" i="9"/>
  <c r="AC187" i="9"/>
  <c r="AB187" i="9"/>
  <c r="AA187" i="9"/>
  <c r="Z187" i="9"/>
  <c r="Y187" i="9"/>
  <c r="X187" i="9"/>
  <c r="W187" i="9"/>
  <c r="V187" i="9"/>
  <c r="AL186" i="9"/>
  <c r="AK186" i="9"/>
  <c r="AJ186" i="9"/>
  <c r="AI186" i="9"/>
  <c r="AH186" i="9"/>
  <c r="AG186" i="9"/>
  <c r="AF186" i="9"/>
  <c r="AE186" i="9"/>
  <c r="AD186" i="9"/>
  <c r="AC186" i="9"/>
  <c r="AB186" i="9"/>
  <c r="AA186" i="9"/>
  <c r="Z186" i="9"/>
  <c r="Y186" i="9"/>
  <c r="X186" i="9"/>
  <c r="W186" i="9"/>
  <c r="V186" i="9"/>
  <c r="AL185" i="9"/>
  <c r="AK185" i="9"/>
  <c r="AJ185" i="9"/>
  <c r="AI185" i="9"/>
  <c r="AH185" i="9"/>
  <c r="AG185" i="9"/>
  <c r="AF185" i="9"/>
  <c r="AE185" i="9"/>
  <c r="AD185" i="9"/>
  <c r="AC185" i="9"/>
  <c r="AB185" i="9"/>
  <c r="AA185" i="9"/>
  <c r="Z185" i="9"/>
  <c r="Y185" i="9"/>
  <c r="X185" i="9"/>
  <c r="W185" i="9"/>
  <c r="V185" i="9"/>
  <c r="AL184" i="9"/>
  <c r="AK184" i="9"/>
  <c r="AJ184" i="9"/>
  <c r="AI184" i="9"/>
  <c r="AH184" i="9"/>
  <c r="AG184" i="9"/>
  <c r="AF184" i="9"/>
  <c r="AE184" i="9"/>
  <c r="AD184" i="9"/>
  <c r="AC184" i="9"/>
  <c r="AB184" i="9"/>
  <c r="AA184" i="9"/>
  <c r="Z184" i="9"/>
  <c r="Y184" i="9"/>
  <c r="X184" i="9"/>
  <c r="W184" i="9"/>
  <c r="V184" i="9"/>
  <c r="AL183" i="9"/>
  <c r="AK183" i="9"/>
  <c r="AJ183" i="9"/>
  <c r="AI183" i="9"/>
  <c r="AH183" i="9"/>
  <c r="AG183" i="9"/>
  <c r="AF183" i="9"/>
  <c r="AE183" i="9"/>
  <c r="AD183" i="9"/>
  <c r="AC183" i="9"/>
  <c r="AB183" i="9"/>
  <c r="AA183" i="9"/>
  <c r="Z183" i="9"/>
  <c r="Y183" i="9"/>
  <c r="X183" i="9"/>
  <c r="W183" i="9"/>
  <c r="V183" i="9"/>
  <c r="AL182" i="9"/>
  <c r="AK182" i="9"/>
  <c r="AJ182" i="9"/>
  <c r="AI182" i="9"/>
  <c r="AH182" i="9"/>
  <c r="AG182" i="9"/>
  <c r="AF182" i="9"/>
  <c r="AE182" i="9"/>
  <c r="AD182" i="9"/>
  <c r="AC182" i="9"/>
  <c r="AB182" i="9"/>
  <c r="AA182" i="9"/>
  <c r="Z182" i="9"/>
  <c r="Y182" i="9"/>
  <c r="X182" i="9"/>
  <c r="W182" i="9"/>
  <c r="V182" i="9"/>
  <c r="AL181" i="9"/>
  <c r="AK181" i="9"/>
  <c r="AJ181" i="9"/>
  <c r="AI181" i="9"/>
  <c r="AH181" i="9"/>
  <c r="AG181" i="9"/>
  <c r="AF181" i="9"/>
  <c r="AE181" i="9"/>
  <c r="AD181" i="9"/>
  <c r="AC181" i="9"/>
  <c r="AB181" i="9"/>
  <c r="AA181" i="9"/>
  <c r="Z181" i="9"/>
  <c r="Y181" i="9"/>
  <c r="X181" i="9"/>
  <c r="W181" i="9"/>
  <c r="V181" i="9"/>
  <c r="AL180" i="9"/>
  <c r="AK180" i="9"/>
  <c r="AJ180" i="9"/>
  <c r="AI180" i="9"/>
  <c r="AH180" i="9"/>
  <c r="AG180" i="9"/>
  <c r="AF180" i="9"/>
  <c r="AE180" i="9"/>
  <c r="AD180" i="9"/>
  <c r="AC180" i="9"/>
  <c r="AB180" i="9"/>
  <c r="AA180" i="9"/>
  <c r="Z180" i="9"/>
  <c r="Y180" i="9"/>
  <c r="X180" i="9"/>
  <c r="W180" i="9"/>
  <c r="V180" i="9"/>
  <c r="AL179" i="9"/>
  <c r="AK179" i="9"/>
  <c r="AJ179" i="9"/>
  <c r="AI179" i="9"/>
  <c r="AH179" i="9"/>
  <c r="AG179" i="9"/>
  <c r="AF179" i="9"/>
  <c r="AE179" i="9"/>
  <c r="AD179" i="9"/>
  <c r="AC179" i="9"/>
  <c r="AB179" i="9"/>
  <c r="AA179" i="9"/>
  <c r="Z179" i="9"/>
  <c r="Y179" i="9"/>
  <c r="X179" i="9"/>
  <c r="W179" i="9"/>
  <c r="V179" i="9"/>
  <c r="AL178" i="9"/>
  <c r="AK178" i="9"/>
  <c r="AJ178" i="9"/>
  <c r="AI178" i="9"/>
  <c r="AH178" i="9"/>
  <c r="AG178" i="9"/>
  <c r="AF178" i="9"/>
  <c r="AE178" i="9"/>
  <c r="AD178" i="9"/>
  <c r="AC178" i="9"/>
  <c r="AB178" i="9"/>
  <c r="AA178" i="9"/>
  <c r="Z178" i="9"/>
  <c r="Y178" i="9"/>
  <c r="X178" i="9"/>
  <c r="W178" i="9"/>
  <c r="V178" i="9"/>
  <c r="AL177" i="9"/>
  <c r="AK177" i="9"/>
  <c r="AJ177" i="9"/>
  <c r="AI177" i="9"/>
  <c r="AH177" i="9"/>
  <c r="AG177" i="9"/>
  <c r="AF177" i="9"/>
  <c r="AE177" i="9"/>
  <c r="AD177" i="9"/>
  <c r="AC177" i="9"/>
  <c r="AB177" i="9"/>
  <c r="AA177" i="9"/>
  <c r="Z177" i="9"/>
  <c r="Y177" i="9"/>
  <c r="X177" i="9"/>
  <c r="W177" i="9"/>
  <c r="V177" i="9"/>
  <c r="AL176" i="9"/>
  <c r="AK176" i="9"/>
  <c r="AJ176" i="9"/>
  <c r="AI176" i="9"/>
  <c r="AH176" i="9"/>
  <c r="AG176" i="9"/>
  <c r="AF176" i="9"/>
  <c r="AE176" i="9"/>
  <c r="AD176" i="9"/>
  <c r="AC176" i="9"/>
  <c r="AB176" i="9"/>
  <c r="AA176" i="9"/>
  <c r="Z176" i="9"/>
  <c r="Y176" i="9"/>
  <c r="X176" i="9"/>
  <c r="W176" i="9"/>
  <c r="V176" i="9"/>
  <c r="AL175" i="9"/>
  <c r="AK175" i="9"/>
  <c r="AJ175" i="9"/>
  <c r="AI175" i="9"/>
  <c r="AH175" i="9"/>
  <c r="AG175" i="9"/>
  <c r="AF175" i="9"/>
  <c r="AE175" i="9"/>
  <c r="AD175" i="9"/>
  <c r="AC175" i="9"/>
  <c r="AB175" i="9"/>
  <c r="AA175" i="9"/>
  <c r="Z175" i="9"/>
  <c r="Y175" i="9"/>
  <c r="X175" i="9"/>
  <c r="W175" i="9"/>
  <c r="V175" i="9"/>
  <c r="AL174" i="9"/>
  <c r="AK174" i="9"/>
  <c r="AJ174" i="9"/>
  <c r="AI174" i="9"/>
  <c r="AH174" i="9"/>
  <c r="AG174" i="9"/>
  <c r="AF174" i="9"/>
  <c r="AE174" i="9"/>
  <c r="AD174" i="9"/>
  <c r="AC174" i="9"/>
  <c r="AB174" i="9"/>
  <c r="AA174" i="9"/>
  <c r="Z174" i="9"/>
  <c r="Y174" i="9"/>
  <c r="X174" i="9"/>
  <c r="W174" i="9"/>
  <c r="V174" i="9"/>
  <c r="AL173" i="9"/>
  <c r="AK173" i="9"/>
  <c r="AJ173" i="9"/>
  <c r="AI173" i="9"/>
  <c r="AH173" i="9"/>
  <c r="AG173" i="9"/>
  <c r="AF173" i="9"/>
  <c r="AE173" i="9"/>
  <c r="AD173" i="9"/>
  <c r="AC173" i="9"/>
  <c r="AB173" i="9"/>
  <c r="AA173" i="9"/>
  <c r="Z173" i="9"/>
  <c r="Y173" i="9"/>
  <c r="X173" i="9"/>
  <c r="W173" i="9"/>
  <c r="V173" i="9"/>
  <c r="AL172" i="9"/>
  <c r="AK172" i="9"/>
  <c r="AJ172" i="9"/>
  <c r="AI172" i="9"/>
  <c r="AH172" i="9"/>
  <c r="AG172" i="9"/>
  <c r="AF172" i="9"/>
  <c r="AE172" i="9"/>
  <c r="AD172" i="9"/>
  <c r="AC172" i="9"/>
  <c r="AB172" i="9"/>
  <c r="AA172" i="9"/>
  <c r="Z172" i="9"/>
  <c r="Y172" i="9"/>
  <c r="X172" i="9"/>
  <c r="W172" i="9"/>
  <c r="V172" i="9"/>
  <c r="AL171" i="9"/>
  <c r="AK171" i="9"/>
  <c r="AJ171" i="9"/>
  <c r="AI171" i="9"/>
  <c r="AH171" i="9"/>
  <c r="AG171" i="9"/>
  <c r="AF171" i="9"/>
  <c r="AE171" i="9"/>
  <c r="AD171" i="9"/>
  <c r="AC171" i="9"/>
  <c r="AB171" i="9"/>
  <c r="AA171" i="9"/>
  <c r="Z171" i="9"/>
  <c r="Y171" i="9"/>
  <c r="X171" i="9"/>
  <c r="W171" i="9"/>
  <c r="V171" i="9"/>
  <c r="AL170" i="9"/>
  <c r="AK170" i="9"/>
  <c r="AJ170" i="9"/>
  <c r="AI170" i="9"/>
  <c r="AH170" i="9"/>
  <c r="AG170" i="9"/>
  <c r="AF170" i="9"/>
  <c r="AE170" i="9"/>
  <c r="AD170" i="9"/>
  <c r="AC170" i="9"/>
  <c r="AB170" i="9"/>
  <c r="AA170" i="9"/>
  <c r="Z170" i="9"/>
  <c r="Y170" i="9"/>
  <c r="X170" i="9"/>
  <c r="W170" i="9"/>
  <c r="V170" i="9"/>
  <c r="AL169" i="9"/>
  <c r="AK169" i="9"/>
  <c r="AJ169" i="9"/>
  <c r="AI169" i="9"/>
  <c r="AH169" i="9"/>
  <c r="AG169" i="9"/>
  <c r="AF169" i="9"/>
  <c r="AE169" i="9"/>
  <c r="AD169" i="9"/>
  <c r="AC169" i="9"/>
  <c r="AB169" i="9"/>
  <c r="AA169" i="9"/>
  <c r="Z169" i="9"/>
  <c r="Y169" i="9"/>
  <c r="X169" i="9"/>
  <c r="W169" i="9"/>
  <c r="V169" i="9"/>
  <c r="AL168" i="9"/>
  <c r="AK168" i="9"/>
  <c r="AJ168" i="9"/>
  <c r="AI168" i="9"/>
  <c r="AH168" i="9"/>
  <c r="AG168" i="9"/>
  <c r="AF168" i="9"/>
  <c r="AE168" i="9"/>
  <c r="AD168" i="9"/>
  <c r="AC168" i="9"/>
  <c r="AB168" i="9"/>
  <c r="AA168" i="9"/>
  <c r="Z168" i="9"/>
  <c r="Y168" i="9"/>
  <c r="X168" i="9"/>
  <c r="W168" i="9"/>
  <c r="V168" i="9"/>
  <c r="AL167" i="9"/>
  <c r="AK167" i="9"/>
  <c r="AJ167" i="9"/>
  <c r="AI167" i="9"/>
  <c r="AH167" i="9"/>
  <c r="AG167" i="9"/>
  <c r="AF167" i="9"/>
  <c r="AE167" i="9"/>
  <c r="AD167" i="9"/>
  <c r="AC167" i="9"/>
  <c r="AB167" i="9"/>
  <c r="AA167" i="9"/>
  <c r="Z167" i="9"/>
  <c r="Y167" i="9"/>
  <c r="X167" i="9"/>
  <c r="W167" i="9"/>
  <c r="V167" i="9"/>
  <c r="AL166" i="9"/>
  <c r="AK166" i="9"/>
  <c r="AJ166" i="9"/>
  <c r="AI166" i="9"/>
  <c r="AH166" i="9"/>
  <c r="AG166" i="9"/>
  <c r="AF166" i="9"/>
  <c r="AE166" i="9"/>
  <c r="AD166" i="9"/>
  <c r="AC166" i="9"/>
  <c r="AB166" i="9"/>
  <c r="AA166" i="9"/>
  <c r="Z166" i="9"/>
  <c r="Y166" i="9"/>
  <c r="X166" i="9"/>
  <c r="W166" i="9"/>
  <c r="V166" i="9"/>
  <c r="AL165" i="9"/>
  <c r="AK165" i="9"/>
  <c r="AJ165" i="9"/>
  <c r="AI165" i="9"/>
  <c r="AH165" i="9"/>
  <c r="AG165" i="9"/>
  <c r="AF165" i="9"/>
  <c r="AE165" i="9"/>
  <c r="AD165" i="9"/>
  <c r="AC165" i="9"/>
  <c r="AB165" i="9"/>
  <c r="AA165" i="9"/>
  <c r="Z165" i="9"/>
  <c r="Y165" i="9"/>
  <c r="X165" i="9"/>
  <c r="W165" i="9"/>
  <c r="V165" i="9"/>
  <c r="AL164" i="9"/>
  <c r="AK164" i="9"/>
  <c r="AJ164" i="9"/>
  <c r="AI164" i="9"/>
  <c r="AH164" i="9"/>
  <c r="AG164" i="9"/>
  <c r="AF164" i="9"/>
  <c r="AE164" i="9"/>
  <c r="AD164" i="9"/>
  <c r="AC164" i="9"/>
  <c r="AB164" i="9"/>
  <c r="AA164" i="9"/>
  <c r="Z164" i="9"/>
  <c r="Y164" i="9"/>
  <c r="X164" i="9"/>
  <c r="W164" i="9"/>
  <c r="V164" i="9"/>
  <c r="AL163" i="9"/>
  <c r="AK163" i="9"/>
  <c r="AJ163" i="9"/>
  <c r="AI163" i="9"/>
  <c r="AH163" i="9"/>
  <c r="AG163" i="9"/>
  <c r="AF163" i="9"/>
  <c r="AE163" i="9"/>
  <c r="AD163" i="9"/>
  <c r="AC163" i="9"/>
  <c r="AB163" i="9"/>
  <c r="AA163" i="9"/>
  <c r="Z163" i="9"/>
  <c r="Y163" i="9"/>
  <c r="X163" i="9"/>
  <c r="W163" i="9"/>
  <c r="V163" i="9"/>
  <c r="AL162" i="9"/>
  <c r="AK162" i="9"/>
  <c r="AJ162" i="9"/>
  <c r="AI162" i="9"/>
  <c r="AH162" i="9"/>
  <c r="AG162" i="9"/>
  <c r="AF162" i="9"/>
  <c r="AE162" i="9"/>
  <c r="AD162" i="9"/>
  <c r="AC162" i="9"/>
  <c r="AB162" i="9"/>
  <c r="AA162" i="9"/>
  <c r="Z162" i="9"/>
  <c r="Y162" i="9"/>
  <c r="X162" i="9"/>
  <c r="W162" i="9"/>
  <c r="V162" i="9"/>
  <c r="AL161" i="9"/>
  <c r="AK161" i="9"/>
  <c r="AJ161" i="9"/>
  <c r="AI161" i="9"/>
  <c r="AH161" i="9"/>
  <c r="AG161" i="9"/>
  <c r="AF161" i="9"/>
  <c r="AE161" i="9"/>
  <c r="AD161" i="9"/>
  <c r="AC161" i="9"/>
  <c r="AB161" i="9"/>
  <c r="AA161" i="9"/>
  <c r="Z161" i="9"/>
  <c r="Y161" i="9"/>
  <c r="X161" i="9"/>
  <c r="W161" i="9"/>
  <c r="V161" i="9"/>
  <c r="AL160" i="9"/>
  <c r="AK160" i="9"/>
  <c r="AJ160" i="9"/>
  <c r="AI160" i="9"/>
  <c r="AH160" i="9"/>
  <c r="AG160" i="9"/>
  <c r="AF160" i="9"/>
  <c r="AE160" i="9"/>
  <c r="AD160" i="9"/>
  <c r="AC160" i="9"/>
  <c r="AB160" i="9"/>
  <c r="AA160" i="9"/>
  <c r="Z160" i="9"/>
  <c r="Y160" i="9"/>
  <c r="X160" i="9"/>
  <c r="W160" i="9"/>
  <c r="V160" i="9"/>
  <c r="AL159" i="9"/>
  <c r="AK159" i="9"/>
  <c r="AJ159" i="9"/>
  <c r="AI159" i="9"/>
  <c r="AH159" i="9"/>
  <c r="AG159" i="9"/>
  <c r="AF159" i="9"/>
  <c r="AE159" i="9"/>
  <c r="AD159" i="9"/>
  <c r="AC159" i="9"/>
  <c r="AB159" i="9"/>
  <c r="AA159" i="9"/>
  <c r="Z159" i="9"/>
  <c r="Y159" i="9"/>
  <c r="X159" i="9"/>
  <c r="W159" i="9"/>
  <c r="V159" i="9"/>
  <c r="AL158" i="9"/>
  <c r="AK158" i="9"/>
  <c r="AJ158" i="9"/>
  <c r="AI158" i="9"/>
  <c r="AH158" i="9"/>
  <c r="AG158" i="9"/>
  <c r="AF158" i="9"/>
  <c r="AE158" i="9"/>
  <c r="AD158" i="9"/>
  <c r="AC158" i="9"/>
  <c r="AB158" i="9"/>
  <c r="AA158" i="9"/>
  <c r="Z158" i="9"/>
  <c r="Y158" i="9"/>
  <c r="X158" i="9"/>
  <c r="W158" i="9"/>
  <c r="V158" i="9"/>
  <c r="AL157" i="9"/>
  <c r="AK157" i="9"/>
  <c r="AJ157" i="9"/>
  <c r="AI157" i="9"/>
  <c r="AH157" i="9"/>
  <c r="AG157" i="9"/>
  <c r="AF157" i="9"/>
  <c r="AE157" i="9"/>
  <c r="AD157" i="9"/>
  <c r="AC157" i="9"/>
  <c r="AB157" i="9"/>
  <c r="AA157" i="9"/>
  <c r="Z157" i="9"/>
  <c r="Y157" i="9"/>
  <c r="X157" i="9"/>
  <c r="W157" i="9"/>
  <c r="V157" i="9"/>
  <c r="AL156" i="9"/>
  <c r="AK156" i="9"/>
  <c r="AJ156" i="9"/>
  <c r="AI156" i="9"/>
  <c r="AH156" i="9"/>
  <c r="AG156" i="9"/>
  <c r="AF156" i="9"/>
  <c r="AE156" i="9"/>
  <c r="AD156" i="9"/>
  <c r="AC156" i="9"/>
  <c r="AB156" i="9"/>
  <c r="AA156" i="9"/>
  <c r="Z156" i="9"/>
  <c r="Y156" i="9"/>
  <c r="X156" i="9"/>
  <c r="W156" i="9"/>
  <c r="V156" i="9"/>
  <c r="AL155" i="9"/>
  <c r="AK155" i="9"/>
  <c r="AJ155" i="9"/>
  <c r="AI155" i="9"/>
  <c r="AH155" i="9"/>
  <c r="AG155" i="9"/>
  <c r="AF155" i="9"/>
  <c r="AE155" i="9"/>
  <c r="AD155" i="9"/>
  <c r="AC155" i="9"/>
  <c r="AB155" i="9"/>
  <c r="AA155" i="9"/>
  <c r="Z155" i="9"/>
  <c r="Y155" i="9"/>
  <c r="X155" i="9"/>
  <c r="W155" i="9"/>
  <c r="V155" i="9"/>
  <c r="AL154" i="9"/>
  <c r="AK154" i="9"/>
  <c r="AJ154" i="9"/>
  <c r="AI154" i="9"/>
  <c r="AH154" i="9"/>
  <c r="AG154" i="9"/>
  <c r="AF154" i="9"/>
  <c r="AE154" i="9"/>
  <c r="AD154" i="9"/>
  <c r="AC154" i="9"/>
  <c r="AB154" i="9"/>
  <c r="AA154" i="9"/>
  <c r="Z154" i="9"/>
  <c r="Y154" i="9"/>
  <c r="X154" i="9"/>
  <c r="W154" i="9"/>
  <c r="V154" i="9"/>
  <c r="AL153" i="9"/>
  <c r="AK153" i="9"/>
  <c r="AJ153" i="9"/>
  <c r="AI153" i="9"/>
  <c r="AH153" i="9"/>
  <c r="AG153" i="9"/>
  <c r="AF153" i="9"/>
  <c r="AE153" i="9"/>
  <c r="AD153" i="9"/>
  <c r="AC153" i="9"/>
  <c r="AB153" i="9"/>
  <c r="AA153" i="9"/>
  <c r="Z153" i="9"/>
  <c r="Y153" i="9"/>
  <c r="X153" i="9"/>
  <c r="W153" i="9"/>
  <c r="V153" i="9"/>
  <c r="AL152" i="9"/>
  <c r="AK152" i="9"/>
  <c r="AJ152" i="9"/>
  <c r="AI152" i="9"/>
  <c r="AH152" i="9"/>
  <c r="AG152" i="9"/>
  <c r="AF152" i="9"/>
  <c r="AE152" i="9"/>
  <c r="AD152" i="9"/>
  <c r="AC152" i="9"/>
  <c r="AB152" i="9"/>
  <c r="AA152" i="9"/>
  <c r="Z152" i="9"/>
  <c r="Y152" i="9"/>
  <c r="X152" i="9"/>
  <c r="W152" i="9"/>
  <c r="V152" i="9"/>
  <c r="AL151" i="9"/>
  <c r="AK151" i="9"/>
  <c r="AJ151" i="9"/>
  <c r="AI151" i="9"/>
  <c r="AH151" i="9"/>
  <c r="AG151" i="9"/>
  <c r="AF151" i="9"/>
  <c r="AE151" i="9"/>
  <c r="AD151" i="9"/>
  <c r="AC151" i="9"/>
  <c r="AB151" i="9"/>
  <c r="AA151" i="9"/>
  <c r="Z151" i="9"/>
  <c r="Y151" i="9"/>
  <c r="X151" i="9"/>
  <c r="W151" i="9"/>
  <c r="V151" i="9"/>
  <c r="AL150" i="9"/>
  <c r="AK150" i="9"/>
  <c r="AJ150" i="9"/>
  <c r="AI150" i="9"/>
  <c r="AH150" i="9"/>
  <c r="AG150" i="9"/>
  <c r="AF150" i="9"/>
  <c r="AE150" i="9"/>
  <c r="AD150" i="9"/>
  <c r="AC150" i="9"/>
  <c r="AB150" i="9"/>
  <c r="AA150" i="9"/>
  <c r="Z150" i="9"/>
  <c r="Y150" i="9"/>
  <c r="X150" i="9"/>
  <c r="W150" i="9"/>
  <c r="V150" i="9"/>
  <c r="AL149" i="9"/>
  <c r="AK149" i="9"/>
  <c r="AJ149" i="9"/>
  <c r="AI149" i="9"/>
  <c r="AH149" i="9"/>
  <c r="AG149" i="9"/>
  <c r="AF149" i="9"/>
  <c r="AE149" i="9"/>
  <c r="AD149" i="9"/>
  <c r="AC149" i="9"/>
  <c r="AB149" i="9"/>
  <c r="AA149" i="9"/>
  <c r="Z149" i="9"/>
  <c r="Y149" i="9"/>
  <c r="X149" i="9"/>
  <c r="W149" i="9"/>
  <c r="V149" i="9"/>
  <c r="AL148" i="9"/>
  <c r="AK148" i="9"/>
  <c r="AJ148" i="9"/>
  <c r="AI148" i="9"/>
  <c r="AH148" i="9"/>
  <c r="AG148" i="9"/>
  <c r="AF148" i="9"/>
  <c r="AE148" i="9"/>
  <c r="AD148" i="9"/>
  <c r="AC148" i="9"/>
  <c r="AB148" i="9"/>
  <c r="AA148" i="9"/>
  <c r="Z148" i="9"/>
  <c r="Y148" i="9"/>
  <c r="X148" i="9"/>
  <c r="W148" i="9"/>
  <c r="V148" i="9"/>
  <c r="AL147" i="9"/>
  <c r="AK147" i="9"/>
  <c r="AJ147" i="9"/>
  <c r="AI147" i="9"/>
  <c r="AH147" i="9"/>
  <c r="AG147" i="9"/>
  <c r="AF147" i="9"/>
  <c r="AE147" i="9"/>
  <c r="AD147" i="9"/>
  <c r="AC147" i="9"/>
  <c r="AB147" i="9"/>
  <c r="AA147" i="9"/>
  <c r="Z147" i="9"/>
  <c r="Y147" i="9"/>
  <c r="X147" i="9"/>
  <c r="W147" i="9"/>
  <c r="V147" i="9"/>
  <c r="AL146" i="9"/>
  <c r="AK146" i="9"/>
  <c r="AJ146" i="9"/>
  <c r="AI146" i="9"/>
  <c r="AH146" i="9"/>
  <c r="AG146" i="9"/>
  <c r="AF146" i="9"/>
  <c r="AE146" i="9"/>
  <c r="AD146" i="9"/>
  <c r="AC146" i="9"/>
  <c r="AB146" i="9"/>
  <c r="AA146" i="9"/>
  <c r="Z146" i="9"/>
  <c r="Y146" i="9"/>
  <c r="X146" i="9"/>
  <c r="W146" i="9"/>
  <c r="V146" i="9"/>
  <c r="AL145" i="9"/>
  <c r="AK145" i="9"/>
  <c r="AJ145" i="9"/>
  <c r="AI145" i="9"/>
  <c r="AH145" i="9"/>
  <c r="AG145" i="9"/>
  <c r="AF145" i="9"/>
  <c r="AE145" i="9"/>
  <c r="AD145" i="9"/>
  <c r="AC145" i="9"/>
  <c r="AB145" i="9"/>
  <c r="AA145" i="9"/>
  <c r="Z145" i="9"/>
  <c r="Y145" i="9"/>
  <c r="X145" i="9"/>
  <c r="W145" i="9"/>
  <c r="V145" i="9"/>
  <c r="AL144" i="9"/>
  <c r="AK144" i="9"/>
  <c r="AJ144" i="9"/>
  <c r="AI144" i="9"/>
  <c r="AH144" i="9"/>
  <c r="AG144" i="9"/>
  <c r="AF144" i="9"/>
  <c r="AE144" i="9"/>
  <c r="AD144" i="9"/>
  <c r="AC144" i="9"/>
  <c r="AB144" i="9"/>
  <c r="AA144" i="9"/>
  <c r="Z144" i="9"/>
  <c r="Y144" i="9"/>
  <c r="X144" i="9"/>
  <c r="W144" i="9"/>
  <c r="V144" i="9"/>
  <c r="AL143" i="9"/>
  <c r="AK143" i="9"/>
  <c r="AJ143" i="9"/>
  <c r="AI143" i="9"/>
  <c r="AH143" i="9"/>
  <c r="AG143" i="9"/>
  <c r="AF143" i="9"/>
  <c r="AE143" i="9"/>
  <c r="AD143" i="9"/>
  <c r="AC143" i="9"/>
  <c r="AB143" i="9"/>
  <c r="AA143" i="9"/>
  <c r="Z143" i="9"/>
  <c r="Y143" i="9"/>
  <c r="X143" i="9"/>
  <c r="W143" i="9"/>
  <c r="V143" i="9"/>
  <c r="AL142" i="9"/>
  <c r="AK142" i="9"/>
  <c r="AJ142" i="9"/>
  <c r="AI142" i="9"/>
  <c r="AH142" i="9"/>
  <c r="AG142" i="9"/>
  <c r="AF142" i="9"/>
  <c r="AE142" i="9"/>
  <c r="AD142" i="9"/>
  <c r="AC142" i="9"/>
  <c r="AB142" i="9"/>
  <c r="AA142" i="9"/>
  <c r="Z142" i="9"/>
  <c r="Y142" i="9"/>
  <c r="X142" i="9"/>
  <c r="W142" i="9"/>
  <c r="V142" i="9"/>
  <c r="AL141" i="9"/>
  <c r="AK141" i="9"/>
  <c r="AJ141" i="9"/>
  <c r="AI141" i="9"/>
  <c r="AH141" i="9"/>
  <c r="AG141" i="9"/>
  <c r="AF141" i="9"/>
  <c r="AE141" i="9"/>
  <c r="AD141" i="9"/>
  <c r="AC141" i="9"/>
  <c r="AB141" i="9"/>
  <c r="AA141" i="9"/>
  <c r="Z141" i="9"/>
  <c r="Y141" i="9"/>
  <c r="X141" i="9"/>
  <c r="W141" i="9"/>
  <c r="V141" i="9"/>
  <c r="AL140" i="9"/>
  <c r="AK140" i="9"/>
  <c r="AJ140" i="9"/>
  <c r="AI140" i="9"/>
  <c r="AH140" i="9"/>
  <c r="AG140" i="9"/>
  <c r="AF140" i="9"/>
  <c r="AE140" i="9"/>
  <c r="AD140" i="9"/>
  <c r="AC140" i="9"/>
  <c r="AB140" i="9"/>
  <c r="AA140" i="9"/>
  <c r="Z140" i="9"/>
  <c r="Y140" i="9"/>
  <c r="X140" i="9"/>
  <c r="W140" i="9"/>
  <c r="V140" i="9"/>
  <c r="AL139" i="9"/>
  <c r="AK139" i="9"/>
  <c r="AJ139" i="9"/>
  <c r="AI139" i="9"/>
  <c r="AH139" i="9"/>
  <c r="AG139" i="9"/>
  <c r="AF139" i="9"/>
  <c r="AE139" i="9"/>
  <c r="AD139" i="9"/>
  <c r="AC139" i="9"/>
  <c r="AB139" i="9"/>
  <c r="AA139" i="9"/>
  <c r="Z139" i="9"/>
  <c r="Y139" i="9"/>
  <c r="X139" i="9"/>
  <c r="W139" i="9"/>
  <c r="V139" i="9"/>
  <c r="AL138" i="9"/>
  <c r="AK138" i="9"/>
  <c r="AJ138" i="9"/>
  <c r="AI138" i="9"/>
  <c r="AH138" i="9"/>
  <c r="AG138" i="9"/>
  <c r="AF138" i="9"/>
  <c r="AE138" i="9"/>
  <c r="AD138" i="9"/>
  <c r="AC138" i="9"/>
  <c r="AB138" i="9"/>
  <c r="AA138" i="9"/>
  <c r="Z138" i="9"/>
  <c r="Y138" i="9"/>
  <c r="X138" i="9"/>
  <c r="W138" i="9"/>
  <c r="V138" i="9"/>
  <c r="AL137" i="9"/>
  <c r="AK137" i="9"/>
  <c r="AJ137" i="9"/>
  <c r="AI137" i="9"/>
  <c r="AH137" i="9"/>
  <c r="AG137" i="9"/>
  <c r="AF137" i="9"/>
  <c r="AE137" i="9"/>
  <c r="AD137" i="9"/>
  <c r="AC137" i="9"/>
  <c r="AB137" i="9"/>
  <c r="AA137" i="9"/>
  <c r="Z137" i="9"/>
  <c r="Y137" i="9"/>
  <c r="X137" i="9"/>
  <c r="W137" i="9"/>
  <c r="V137" i="9"/>
  <c r="AL136" i="9"/>
  <c r="AK136" i="9"/>
  <c r="AJ136" i="9"/>
  <c r="AI136" i="9"/>
  <c r="AH136" i="9"/>
  <c r="AG136" i="9"/>
  <c r="AF136" i="9"/>
  <c r="AE136" i="9"/>
  <c r="AD136" i="9"/>
  <c r="AC136" i="9"/>
  <c r="AB136" i="9"/>
  <c r="AA136" i="9"/>
  <c r="Z136" i="9"/>
  <c r="Y136" i="9"/>
  <c r="X136" i="9"/>
  <c r="W136" i="9"/>
  <c r="V136" i="9"/>
  <c r="AL135" i="9"/>
  <c r="AK135" i="9"/>
  <c r="AJ135" i="9"/>
  <c r="AI135" i="9"/>
  <c r="AH135" i="9"/>
  <c r="AG135" i="9"/>
  <c r="AF135" i="9"/>
  <c r="AE135" i="9"/>
  <c r="AD135" i="9"/>
  <c r="AC135" i="9"/>
  <c r="AB135" i="9"/>
  <c r="AA135" i="9"/>
  <c r="Z135" i="9"/>
  <c r="Y135" i="9"/>
  <c r="X135" i="9"/>
  <c r="W135" i="9"/>
  <c r="V135" i="9"/>
  <c r="AL134" i="9"/>
  <c r="AK134" i="9"/>
  <c r="AJ134" i="9"/>
  <c r="AI134" i="9"/>
  <c r="AH134" i="9"/>
  <c r="AG134" i="9"/>
  <c r="AF134" i="9"/>
  <c r="AE134" i="9"/>
  <c r="AD134" i="9"/>
  <c r="AC134" i="9"/>
  <c r="AB134" i="9"/>
  <c r="AA134" i="9"/>
  <c r="Z134" i="9"/>
  <c r="Y134" i="9"/>
  <c r="X134" i="9"/>
  <c r="W134" i="9"/>
  <c r="V134" i="9"/>
  <c r="AL133" i="9"/>
  <c r="AK133" i="9"/>
  <c r="AJ133" i="9"/>
  <c r="AI133" i="9"/>
  <c r="AH133" i="9"/>
  <c r="AG133" i="9"/>
  <c r="AF133" i="9"/>
  <c r="AE133" i="9"/>
  <c r="AD133" i="9"/>
  <c r="AC133" i="9"/>
  <c r="AB133" i="9"/>
  <c r="AA133" i="9"/>
  <c r="Z133" i="9"/>
  <c r="Y133" i="9"/>
  <c r="X133" i="9"/>
  <c r="W133" i="9"/>
  <c r="V133" i="9"/>
  <c r="AL132" i="9"/>
  <c r="AK132" i="9"/>
  <c r="AJ132" i="9"/>
  <c r="AI132" i="9"/>
  <c r="AH132" i="9"/>
  <c r="AG132" i="9"/>
  <c r="AF132" i="9"/>
  <c r="AE132" i="9"/>
  <c r="AD132" i="9"/>
  <c r="AC132" i="9"/>
  <c r="AB132" i="9"/>
  <c r="AA132" i="9"/>
  <c r="Z132" i="9"/>
  <c r="Y132" i="9"/>
  <c r="X132" i="9"/>
  <c r="W132" i="9"/>
  <c r="V132" i="9"/>
  <c r="AL131" i="9"/>
  <c r="AK131" i="9"/>
  <c r="AJ131" i="9"/>
  <c r="AI131" i="9"/>
  <c r="AH131" i="9"/>
  <c r="AG131" i="9"/>
  <c r="AF131" i="9"/>
  <c r="AE131" i="9"/>
  <c r="AD131" i="9"/>
  <c r="AC131" i="9"/>
  <c r="AB131" i="9"/>
  <c r="AA131" i="9"/>
  <c r="Z131" i="9"/>
  <c r="Y131" i="9"/>
  <c r="X131" i="9"/>
  <c r="W131" i="9"/>
  <c r="V131" i="9"/>
  <c r="AL130" i="9"/>
  <c r="AK130" i="9"/>
  <c r="AJ130" i="9"/>
  <c r="AI130" i="9"/>
  <c r="AH130" i="9"/>
  <c r="AG130" i="9"/>
  <c r="AF130" i="9"/>
  <c r="AE130" i="9"/>
  <c r="AD130" i="9"/>
  <c r="AC130" i="9"/>
  <c r="AB130" i="9"/>
  <c r="AA130" i="9"/>
  <c r="Z130" i="9"/>
  <c r="Y130" i="9"/>
  <c r="X130" i="9"/>
  <c r="W130" i="9"/>
  <c r="V130" i="9"/>
  <c r="AL129" i="9"/>
  <c r="AK129" i="9"/>
  <c r="AJ129" i="9"/>
  <c r="AI129" i="9"/>
  <c r="AH129" i="9"/>
  <c r="AG129" i="9"/>
  <c r="AF129" i="9"/>
  <c r="AE129" i="9"/>
  <c r="AD129" i="9"/>
  <c r="AC129" i="9"/>
  <c r="AB129" i="9"/>
  <c r="AA129" i="9"/>
  <c r="Z129" i="9"/>
  <c r="Y129" i="9"/>
  <c r="X129" i="9"/>
  <c r="W129" i="9"/>
  <c r="V129" i="9"/>
  <c r="AL128" i="9"/>
  <c r="AK128" i="9"/>
  <c r="AJ128" i="9"/>
  <c r="AI128" i="9"/>
  <c r="AH128" i="9"/>
  <c r="AG128" i="9"/>
  <c r="AF128" i="9"/>
  <c r="AE128" i="9"/>
  <c r="AD128" i="9"/>
  <c r="AC128" i="9"/>
  <c r="AB128" i="9"/>
  <c r="AA128" i="9"/>
  <c r="Z128" i="9"/>
  <c r="Y128" i="9"/>
  <c r="X128" i="9"/>
  <c r="W128" i="9"/>
  <c r="V128" i="9"/>
  <c r="AL127" i="9"/>
  <c r="AK127" i="9"/>
  <c r="AJ127" i="9"/>
  <c r="AI127" i="9"/>
  <c r="AH127" i="9"/>
  <c r="AG127" i="9"/>
  <c r="AF127" i="9"/>
  <c r="AE127" i="9"/>
  <c r="AD127" i="9"/>
  <c r="AC127" i="9"/>
  <c r="AB127" i="9"/>
  <c r="AA127" i="9"/>
  <c r="Z127" i="9"/>
  <c r="Y127" i="9"/>
  <c r="X127" i="9"/>
  <c r="W127" i="9"/>
  <c r="V127" i="9"/>
  <c r="AL126" i="9"/>
  <c r="AK126" i="9"/>
  <c r="AJ126" i="9"/>
  <c r="AI126" i="9"/>
  <c r="AH126" i="9"/>
  <c r="AG126" i="9"/>
  <c r="AF126" i="9"/>
  <c r="AE126" i="9"/>
  <c r="AD126" i="9"/>
  <c r="AC126" i="9"/>
  <c r="AB126" i="9"/>
  <c r="AA126" i="9"/>
  <c r="Z126" i="9"/>
  <c r="Y126" i="9"/>
  <c r="X126" i="9"/>
  <c r="W126" i="9"/>
  <c r="V126" i="9"/>
  <c r="AL125" i="9"/>
  <c r="AK125" i="9"/>
  <c r="AJ125" i="9"/>
  <c r="AI125" i="9"/>
  <c r="AH125" i="9"/>
  <c r="AG125" i="9"/>
  <c r="AF125" i="9"/>
  <c r="AE125" i="9"/>
  <c r="AD125" i="9"/>
  <c r="AC125" i="9"/>
  <c r="AB125" i="9"/>
  <c r="AA125" i="9"/>
  <c r="Z125" i="9"/>
  <c r="Y125" i="9"/>
  <c r="X125" i="9"/>
  <c r="W125" i="9"/>
  <c r="V125" i="9"/>
  <c r="AL124" i="9"/>
  <c r="AK124" i="9"/>
  <c r="AJ124" i="9"/>
  <c r="AI124" i="9"/>
  <c r="AH124" i="9"/>
  <c r="AG124" i="9"/>
  <c r="AF124" i="9"/>
  <c r="AE124" i="9"/>
  <c r="AD124" i="9"/>
  <c r="AC124" i="9"/>
  <c r="AB124" i="9"/>
  <c r="AA124" i="9"/>
  <c r="Z124" i="9"/>
  <c r="Y124" i="9"/>
  <c r="X124" i="9"/>
  <c r="W124" i="9"/>
  <c r="V124" i="9"/>
  <c r="AL123" i="9"/>
  <c r="AK123" i="9"/>
  <c r="AJ123" i="9"/>
  <c r="AI123" i="9"/>
  <c r="AH123" i="9"/>
  <c r="AG123" i="9"/>
  <c r="AF123" i="9"/>
  <c r="AE123" i="9"/>
  <c r="AD123" i="9"/>
  <c r="AC123" i="9"/>
  <c r="AB123" i="9"/>
  <c r="AA123" i="9"/>
  <c r="Z123" i="9"/>
  <c r="Y123" i="9"/>
  <c r="X123" i="9"/>
  <c r="W123" i="9"/>
  <c r="V123" i="9"/>
  <c r="AL122" i="9"/>
  <c r="AK122" i="9"/>
  <c r="AJ122" i="9"/>
  <c r="AI122" i="9"/>
  <c r="AH122" i="9"/>
  <c r="AG122" i="9"/>
  <c r="AF122" i="9"/>
  <c r="AE122" i="9"/>
  <c r="AD122" i="9"/>
  <c r="AC122" i="9"/>
  <c r="AB122" i="9"/>
  <c r="AA122" i="9"/>
  <c r="Z122" i="9"/>
  <c r="Y122" i="9"/>
  <c r="X122" i="9"/>
  <c r="W122" i="9"/>
  <c r="V122" i="9"/>
  <c r="AL121" i="9"/>
  <c r="AK121" i="9"/>
  <c r="AJ121" i="9"/>
  <c r="AI121" i="9"/>
  <c r="AH121" i="9"/>
  <c r="AG121" i="9"/>
  <c r="AF121" i="9"/>
  <c r="AE121" i="9"/>
  <c r="AD121" i="9"/>
  <c r="AC121" i="9"/>
  <c r="AB121" i="9"/>
  <c r="AA121" i="9"/>
  <c r="Z121" i="9"/>
  <c r="Y121" i="9"/>
  <c r="X121" i="9"/>
  <c r="W121" i="9"/>
  <c r="V121" i="9"/>
  <c r="AL120" i="9"/>
  <c r="AK120" i="9"/>
  <c r="AJ120" i="9"/>
  <c r="AI120" i="9"/>
  <c r="AH120" i="9"/>
  <c r="AG120" i="9"/>
  <c r="AF120" i="9"/>
  <c r="AE120" i="9"/>
  <c r="AD120" i="9"/>
  <c r="AC120" i="9"/>
  <c r="AB120" i="9"/>
  <c r="AA120" i="9"/>
  <c r="Z120" i="9"/>
  <c r="Y120" i="9"/>
  <c r="X120" i="9"/>
  <c r="W120" i="9"/>
  <c r="V120" i="9"/>
  <c r="AL119" i="9"/>
  <c r="AK119" i="9"/>
  <c r="AJ119" i="9"/>
  <c r="AI119" i="9"/>
  <c r="AH119" i="9"/>
  <c r="AG119" i="9"/>
  <c r="AF119" i="9"/>
  <c r="AE119" i="9"/>
  <c r="AD119" i="9"/>
  <c r="AC119" i="9"/>
  <c r="AB119" i="9"/>
  <c r="AA119" i="9"/>
  <c r="Z119" i="9"/>
  <c r="Y119" i="9"/>
  <c r="X119" i="9"/>
  <c r="W119" i="9"/>
  <c r="V119" i="9"/>
  <c r="AL118" i="9"/>
  <c r="AK118" i="9"/>
  <c r="AJ118" i="9"/>
  <c r="AI118" i="9"/>
  <c r="AH118" i="9"/>
  <c r="AG118" i="9"/>
  <c r="AF118" i="9"/>
  <c r="AE118" i="9"/>
  <c r="AD118" i="9"/>
  <c r="AC118" i="9"/>
  <c r="AB118" i="9"/>
  <c r="AA118" i="9"/>
  <c r="Z118" i="9"/>
  <c r="Y118" i="9"/>
  <c r="X118" i="9"/>
  <c r="W118" i="9"/>
  <c r="V118" i="9"/>
  <c r="AL117" i="9"/>
  <c r="AK117" i="9"/>
  <c r="AJ117" i="9"/>
  <c r="AI117" i="9"/>
  <c r="AH117" i="9"/>
  <c r="AG117" i="9"/>
  <c r="AF117" i="9"/>
  <c r="AE117" i="9"/>
  <c r="AD117" i="9"/>
  <c r="AC117" i="9"/>
  <c r="AB117" i="9"/>
  <c r="AA117" i="9"/>
  <c r="Z117" i="9"/>
  <c r="Y117" i="9"/>
  <c r="X117" i="9"/>
  <c r="W117" i="9"/>
  <c r="V117" i="9"/>
  <c r="AL116" i="9"/>
  <c r="AK116" i="9"/>
  <c r="AJ116" i="9"/>
  <c r="AI116" i="9"/>
  <c r="AH116" i="9"/>
  <c r="AG116" i="9"/>
  <c r="AF116" i="9"/>
  <c r="AE116" i="9"/>
  <c r="AD116" i="9"/>
  <c r="AC116" i="9"/>
  <c r="AB116" i="9"/>
  <c r="AA116" i="9"/>
  <c r="Z116" i="9"/>
  <c r="Y116" i="9"/>
  <c r="X116" i="9"/>
  <c r="W116" i="9"/>
  <c r="V116" i="9"/>
  <c r="AL115" i="9"/>
  <c r="AK115" i="9"/>
  <c r="AJ115" i="9"/>
  <c r="AI115" i="9"/>
  <c r="AH115" i="9"/>
  <c r="AG115" i="9"/>
  <c r="AF115" i="9"/>
  <c r="AE115" i="9"/>
  <c r="AD115" i="9"/>
  <c r="AC115" i="9"/>
  <c r="AB115" i="9"/>
  <c r="AA115" i="9"/>
  <c r="Z115" i="9"/>
  <c r="Y115" i="9"/>
  <c r="X115" i="9"/>
  <c r="W115" i="9"/>
  <c r="V115" i="9"/>
  <c r="AL114" i="9"/>
  <c r="AK114" i="9"/>
  <c r="AJ114" i="9"/>
  <c r="AI114" i="9"/>
  <c r="AH114" i="9"/>
  <c r="AG114" i="9"/>
  <c r="AF114" i="9"/>
  <c r="AE114" i="9"/>
  <c r="AD114" i="9"/>
  <c r="AC114" i="9"/>
  <c r="AB114" i="9"/>
  <c r="AA114" i="9"/>
  <c r="Z114" i="9"/>
  <c r="Y114" i="9"/>
  <c r="X114" i="9"/>
  <c r="W114" i="9"/>
  <c r="V114" i="9"/>
  <c r="AL113" i="9"/>
  <c r="AK113" i="9"/>
  <c r="AJ113" i="9"/>
  <c r="AI113" i="9"/>
  <c r="AH113" i="9"/>
  <c r="AG113" i="9"/>
  <c r="AF113" i="9"/>
  <c r="AE113" i="9"/>
  <c r="AD113" i="9"/>
  <c r="AC113" i="9"/>
  <c r="AB113" i="9"/>
  <c r="AA113" i="9"/>
  <c r="Z113" i="9"/>
  <c r="Y113" i="9"/>
  <c r="X113" i="9"/>
  <c r="W113" i="9"/>
  <c r="V113" i="9"/>
  <c r="AL112" i="9"/>
  <c r="AK112" i="9"/>
  <c r="AJ112" i="9"/>
  <c r="AI112" i="9"/>
  <c r="AH112" i="9"/>
  <c r="AG112" i="9"/>
  <c r="AF112" i="9"/>
  <c r="AE112" i="9"/>
  <c r="AD112" i="9"/>
  <c r="AC112" i="9"/>
  <c r="AB112" i="9"/>
  <c r="AA112" i="9"/>
  <c r="Z112" i="9"/>
  <c r="Y112" i="9"/>
  <c r="X112" i="9"/>
  <c r="W112" i="9"/>
  <c r="V112" i="9"/>
  <c r="AL111" i="9"/>
  <c r="AK111" i="9"/>
  <c r="AJ111" i="9"/>
  <c r="AI111" i="9"/>
  <c r="AH111" i="9"/>
  <c r="AG111" i="9"/>
  <c r="AF111" i="9"/>
  <c r="AE111" i="9"/>
  <c r="AD111" i="9"/>
  <c r="AC111" i="9"/>
  <c r="AB111" i="9"/>
  <c r="AA111" i="9"/>
  <c r="Z111" i="9"/>
  <c r="Y111" i="9"/>
  <c r="X111" i="9"/>
  <c r="W111" i="9"/>
  <c r="V111" i="9"/>
  <c r="AL110" i="9"/>
  <c r="AK110" i="9"/>
  <c r="AJ110" i="9"/>
  <c r="AI110" i="9"/>
  <c r="AH110" i="9"/>
  <c r="AG110" i="9"/>
  <c r="AF110" i="9"/>
  <c r="AE110" i="9"/>
  <c r="AD110" i="9"/>
  <c r="AC110" i="9"/>
  <c r="AB110" i="9"/>
  <c r="AA110" i="9"/>
  <c r="Z110" i="9"/>
  <c r="Y110" i="9"/>
  <c r="X110" i="9"/>
  <c r="W110" i="9"/>
  <c r="V110" i="9"/>
  <c r="AL109" i="9"/>
  <c r="AK109" i="9"/>
  <c r="AJ109" i="9"/>
  <c r="AI109" i="9"/>
  <c r="AH109" i="9"/>
  <c r="AG109" i="9"/>
  <c r="AF109" i="9"/>
  <c r="AE109" i="9"/>
  <c r="AD109" i="9"/>
  <c r="AC109" i="9"/>
  <c r="AB109" i="9"/>
  <c r="AA109" i="9"/>
  <c r="Z109" i="9"/>
  <c r="Y109" i="9"/>
  <c r="X109" i="9"/>
  <c r="W109" i="9"/>
  <c r="V109" i="9"/>
  <c r="AL108" i="9"/>
  <c r="AK108" i="9"/>
  <c r="AJ108" i="9"/>
  <c r="AI108" i="9"/>
  <c r="AH108" i="9"/>
  <c r="AG108" i="9"/>
  <c r="AF108" i="9"/>
  <c r="AE108" i="9"/>
  <c r="AD108" i="9"/>
  <c r="AC108" i="9"/>
  <c r="AB108" i="9"/>
  <c r="AA108" i="9"/>
  <c r="Z108" i="9"/>
  <c r="Y108" i="9"/>
  <c r="X108" i="9"/>
  <c r="W108" i="9"/>
  <c r="V108" i="9"/>
  <c r="AL107" i="9"/>
  <c r="AK107" i="9"/>
  <c r="AJ107" i="9"/>
  <c r="AI107" i="9"/>
  <c r="AH107" i="9"/>
  <c r="AG107" i="9"/>
  <c r="AF107" i="9"/>
  <c r="AE107" i="9"/>
  <c r="AD107" i="9"/>
  <c r="AC107" i="9"/>
  <c r="AB107" i="9"/>
  <c r="AA107" i="9"/>
  <c r="Z107" i="9"/>
  <c r="Y107" i="9"/>
  <c r="X107" i="9"/>
  <c r="W107" i="9"/>
  <c r="V107" i="9"/>
  <c r="AL106" i="9"/>
  <c r="AK106" i="9"/>
  <c r="AJ106" i="9"/>
  <c r="AI106" i="9"/>
  <c r="AH106" i="9"/>
  <c r="AG106" i="9"/>
  <c r="AF106" i="9"/>
  <c r="AE106" i="9"/>
  <c r="AD106" i="9"/>
  <c r="AC106" i="9"/>
  <c r="AB106" i="9"/>
  <c r="AA106" i="9"/>
  <c r="Z106" i="9"/>
  <c r="Y106" i="9"/>
  <c r="X106" i="9"/>
  <c r="W106" i="9"/>
  <c r="V106" i="9"/>
  <c r="AL105" i="9"/>
  <c r="AK105" i="9"/>
  <c r="AJ105" i="9"/>
  <c r="AI105" i="9"/>
  <c r="AH105" i="9"/>
  <c r="AG105" i="9"/>
  <c r="AF105" i="9"/>
  <c r="AE105" i="9"/>
  <c r="AD105" i="9"/>
  <c r="AC105" i="9"/>
  <c r="AB105" i="9"/>
  <c r="AA105" i="9"/>
  <c r="Z105" i="9"/>
  <c r="Y105" i="9"/>
  <c r="X105" i="9"/>
  <c r="W105" i="9"/>
  <c r="V105" i="9"/>
  <c r="AL104" i="9"/>
  <c r="AK104" i="9"/>
  <c r="AJ104" i="9"/>
  <c r="AI104" i="9"/>
  <c r="AH104" i="9"/>
  <c r="AG104" i="9"/>
  <c r="AF104" i="9"/>
  <c r="AE104" i="9"/>
  <c r="AD104" i="9"/>
  <c r="AC104" i="9"/>
  <c r="AB104" i="9"/>
  <c r="AA104" i="9"/>
  <c r="Z104" i="9"/>
  <c r="Y104" i="9"/>
  <c r="X104" i="9"/>
  <c r="W104" i="9"/>
  <c r="V104" i="9"/>
  <c r="AL103" i="9"/>
  <c r="AK103" i="9"/>
  <c r="AJ103" i="9"/>
  <c r="AI103" i="9"/>
  <c r="AH103" i="9"/>
  <c r="AG103" i="9"/>
  <c r="AF103" i="9"/>
  <c r="AE103" i="9"/>
  <c r="AD103" i="9"/>
  <c r="AC103" i="9"/>
  <c r="AB103" i="9"/>
  <c r="AA103" i="9"/>
  <c r="Z103" i="9"/>
  <c r="Y103" i="9"/>
  <c r="X103" i="9"/>
  <c r="W103" i="9"/>
  <c r="V103" i="9"/>
  <c r="AL102" i="9"/>
  <c r="AK102" i="9"/>
  <c r="AJ102" i="9"/>
  <c r="AI102" i="9"/>
  <c r="AH102" i="9"/>
  <c r="AG102" i="9"/>
  <c r="AF102" i="9"/>
  <c r="AE102" i="9"/>
  <c r="AD102" i="9"/>
  <c r="AC102" i="9"/>
  <c r="AB102" i="9"/>
  <c r="AA102" i="9"/>
  <c r="Z102" i="9"/>
  <c r="Y102" i="9"/>
  <c r="X102" i="9"/>
  <c r="W102" i="9"/>
  <c r="V102" i="9"/>
  <c r="AL101" i="9"/>
  <c r="AK101" i="9"/>
  <c r="AJ101" i="9"/>
  <c r="AI101" i="9"/>
  <c r="AH101" i="9"/>
  <c r="AG101" i="9"/>
  <c r="AF101" i="9"/>
  <c r="AE101" i="9"/>
  <c r="AD101" i="9"/>
  <c r="AC101" i="9"/>
  <c r="AB101" i="9"/>
  <c r="AA101" i="9"/>
  <c r="Z101" i="9"/>
  <c r="Y101" i="9"/>
  <c r="X101" i="9"/>
  <c r="W101" i="9"/>
  <c r="V101" i="9"/>
  <c r="AL100" i="9"/>
  <c r="AK100" i="9"/>
  <c r="AJ100" i="9"/>
  <c r="AI100" i="9"/>
  <c r="AH100" i="9"/>
  <c r="AG100" i="9"/>
  <c r="AF100" i="9"/>
  <c r="AE100" i="9"/>
  <c r="AD100" i="9"/>
  <c r="AC100" i="9"/>
  <c r="AB100" i="9"/>
  <c r="AA100" i="9"/>
  <c r="Z100" i="9"/>
  <c r="Y100" i="9"/>
  <c r="X100" i="9"/>
  <c r="W100" i="9"/>
  <c r="V100" i="9"/>
  <c r="AL99" i="9"/>
  <c r="AK99" i="9"/>
  <c r="AJ99" i="9"/>
  <c r="AI99" i="9"/>
  <c r="AH99" i="9"/>
  <c r="AG99" i="9"/>
  <c r="AF99" i="9"/>
  <c r="AE99" i="9"/>
  <c r="AD99" i="9"/>
  <c r="AC99" i="9"/>
  <c r="AB99" i="9"/>
  <c r="AA99" i="9"/>
  <c r="Z99" i="9"/>
  <c r="Y99" i="9"/>
  <c r="X99" i="9"/>
  <c r="W99" i="9"/>
  <c r="V99" i="9"/>
  <c r="AL98" i="9"/>
  <c r="AK98" i="9"/>
  <c r="AJ98" i="9"/>
  <c r="AI98" i="9"/>
  <c r="AH98" i="9"/>
  <c r="AG98" i="9"/>
  <c r="AF98" i="9"/>
  <c r="AE98" i="9"/>
  <c r="AD98" i="9"/>
  <c r="AC98" i="9"/>
  <c r="AB98" i="9"/>
  <c r="AA98" i="9"/>
  <c r="Z98" i="9"/>
  <c r="Y98" i="9"/>
  <c r="X98" i="9"/>
  <c r="W98" i="9"/>
  <c r="V98" i="9"/>
  <c r="AL97" i="9"/>
  <c r="AK97" i="9"/>
  <c r="AJ97" i="9"/>
  <c r="AI97" i="9"/>
  <c r="AH97" i="9"/>
  <c r="AG97" i="9"/>
  <c r="AF97" i="9"/>
  <c r="AE97" i="9"/>
  <c r="AD97" i="9"/>
  <c r="AC97" i="9"/>
  <c r="AB97" i="9"/>
  <c r="AA97" i="9"/>
  <c r="Z97" i="9"/>
  <c r="Y97" i="9"/>
  <c r="X97" i="9"/>
  <c r="W97" i="9"/>
  <c r="V97" i="9"/>
  <c r="AL96" i="9"/>
  <c r="AK96" i="9"/>
  <c r="AJ96" i="9"/>
  <c r="AI96" i="9"/>
  <c r="AH96" i="9"/>
  <c r="AG96" i="9"/>
  <c r="AF96" i="9"/>
  <c r="AE96" i="9"/>
  <c r="AD96" i="9"/>
  <c r="AC96" i="9"/>
  <c r="AB96" i="9"/>
  <c r="AA96" i="9"/>
  <c r="Z96" i="9"/>
  <c r="Y96" i="9"/>
  <c r="X96" i="9"/>
  <c r="W96" i="9"/>
  <c r="V96" i="9"/>
  <c r="AL95" i="9"/>
  <c r="AK95" i="9"/>
  <c r="AJ95" i="9"/>
  <c r="AI95" i="9"/>
  <c r="AH95" i="9"/>
  <c r="AG95" i="9"/>
  <c r="AF95" i="9"/>
  <c r="AE95" i="9"/>
  <c r="AD95" i="9"/>
  <c r="AC95" i="9"/>
  <c r="AB95" i="9"/>
  <c r="AA95" i="9"/>
  <c r="Z95" i="9"/>
  <c r="Y95" i="9"/>
  <c r="X95" i="9"/>
  <c r="W95" i="9"/>
  <c r="V95" i="9"/>
  <c r="AL94" i="9"/>
  <c r="AK94" i="9"/>
  <c r="AJ94" i="9"/>
  <c r="AI94" i="9"/>
  <c r="AH94" i="9"/>
  <c r="AG94" i="9"/>
  <c r="AF94" i="9"/>
  <c r="AE94" i="9"/>
  <c r="AD94" i="9"/>
  <c r="AC94" i="9"/>
  <c r="AB94" i="9"/>
  <c r="AA94" i="9"/>
  <c r="Z94" i="9"/>
  <c r="Y94" i="9"/>
  <c r="X94" i="9"/>
  <c r="W94" i="9"/>
  <c r="V94" i="9"/>
  <c r="AL93" i="9"/>
  <c r="AK93" i="9"/>
  <c r="AJ93" i="9"/>
  <c r="AI93" i="9"/>
  <c r="AH93" i="9"/>
  <c r="AG93" i="9"/>
  <c r="AF93" i="9"/>
  <c r="AE93" i="9"/>
  <c r="AD93" i="9"/>
  <c r="AC93" i="9"/>
  <c r="AB93" i="9"/>
  <c r="AA93" i="9"/>
  <c r="Z93" i="9"/>
  <c r="Y93" i="9"/>
  <c r="X93" i="9"/>
  <c r="W93" i="9"/>
  <c r="V93" i="9"/>
  <c r="AL92" i="9"/>
  <c r="AK92" i="9"/>
  <c r="AJ92" i="9"/>
  <c r="AI92" i="9"/>
  <c r="AH92" i="9"/>
  <c r="AG92" i="9"/>
  <c r="AF92" i="9"/>
  <c r="AE92" i="9"/>
  <c r="AD92" i="9"/>
  <c r="AC92" i="9"/>
  <c r="AB92" i="9"/>
  <c r="AA92" i="9"/>
  <c r="Z92" i="9"/>
  <c r="Y92" i="9"/>
  <c r="X92" i="9"/>
  <c r="W92" i="9"/>
  <c r="V92" i="9"/>
  <c r="AL91" i="9"/>
  <c r="AK91" i="9"/>
  <c r="AJ91" i="9"/>
  <c r="AI91" i="9"/>
  <c r="AH91" i="9"/>
  <c r="AG91" i="9"/>
  <c r="AF91" i="9"/>
  <c r="AE91" i="9"/>
  <c r="AD91" i="9"/>
  <c r="AC91" i="9"/>
  <c r="AB91" i="9"/>
  <c r="AA91" i="9"/>
  <c r="Z91" i="9"/>
  <c r="Y91" i="9"/>
  <c r="X91" i="9"/>
  <c r="W91" i="9"/>
  <c r="V91" i="9"/>
  <c r="AL90" i="9"/>
  <c r="AK90" i="9"/>
  <c r="AJ90" i="9"/>
  <c r="AI90" i="9"/>
  <c r="AH90" i="9"/>
  <c r="AG90" i="9"/>
  <c r="AF90" i="9"/>
  <c r="AE90" i="9"/>
  <c r="AD90" i="9"/>
  <c r="AC90" i="9"/>
  <c r="AB90" i="9"/>
  <c r="AA90" i="9"/>
  <c r="Z90" i="9"/>
  <c r="Y90" i="9"/>
  <c r="X90" i="9"/>
  <c r="W90" i="9"/>
  <c r="V90" i="9"/>
  <c r="AL89" i="9"/>
  <c r="AK89" i="9"/>
  <c r="AJ89" i="9"/>
  <c r="AI89" i="9"/>
  <c r="AH89" i="9"/>
  <c r="AG89" i="9"/>
  <c r="AF89" i="9"/>
  <c r="AE89" i="9"/>
  <c r="AD89" i="9"/>
  <c r="AC89" i="9"/>
  <c r="AB89" i="9"/>
  <c r="AA89" i="9"/>
  <c r="Z89" i="9"/>
  <c r="Y89" i="9"/>
  <c r="X89" i="9"/>
  <c r="W89" i="9"/>
  <c r="V89" i="9"/>
  <c r="AL88" i="9"/>
  <c r="AK88" i="9"/>
  <c r="AJ88" i="9"/>
  <c r="AI88" i="9"/>
  <c r="AH88" i="9"/>
  <c r="AG88" i="9"/>
  <c r="AF88" i="9"/>
  <c r="AE88" i="9"/>
  <c r="AD88" i="9"/>
  <c r="AC88" i="9"/>
  <c r="AB88" i="9"/>
  <c r="AA88" i="9"/>
  <c r="Z88" i="9"/>
  <c r="Y88" i="9"/>
  <c r="X88" i="9"/>
  <c r="W88" i="9"/>
  <c r="V88" i="9"/>
  <c r="AL87" i="9"/>
  <c r="AK87" i="9"/>
  <c r="AJ87" i="9"/>
  <c r="AI87" i="9"/>
  <c r="AH87" i="9"/>
  <c r="AG87" i="9"/>
  <c r="AF87" i="9"/>
  <c r="AE87" i="9"/>
  <c r="AD87" i="9"/>
  <c r="AC87" i="9"/>
  <c r="AB87" i="9"/>
  <c r="AA87" i="9"/>
  <c r="Z87" i="9"/>
  <c r="Y87" i="9"/>
  <c r="X87" i="9"/>
  <c r="W87" i="9"/>
  <c r="V87" i="9"/>
  <c r="AL86" i="9"/>
  <c r="AK86" i="9"/>
  <c r="AJ86" i="9"/>
  <c r="AI86" i="9"/>
  <c r="AH86" i="9"/>
  <c r="AG86" i="9"/>
  <c r="AF86" i="9"/>
  <c r="AE86" i="9"/>
  <c r="AD86" i="9"/>
  <c r="AC86" i="9"/>
  <c r="AB86" i="9"/>
  <c r="AA86" i="9"/>
  <c r="Z86" i="9"/>
  <c r="Y86" i="9"/>
  <c r="X86" i="9"/>
  <c r="W86" i="9"/>
  <c r="V86" i="9"/>
  <c r="AL85" i="9"/>
  <c r="AK85" i="9"/>
  <c r="AJ85" i="9"/>
  <c r="AI85" i="9"/>
  <c r="AH85" i="9"/>
  <c r="AG85" i="9"/>
  <c r="AF85" i="9"/>
  <c r="AE85" i="9"/>
  <c r="AD85" i="9"/>
  <c r="AC85" i="9"/>
  <c r="AB85" i="9"/>
  <c r="AA85" i="9"/>
  <c r="Z85" i="9"/>
  <c r="Y85" i="9"/>
  <c r="X85" i="9"/>
  <c r="W85" i="9"/>
  <c r="V85" i="9"/>
  <c r="AL84" i="9"/>
  <c r="AK84" i="9"/>
  <c r="AJ84" i="9"/>
  <c r="AI84" i="9"/>
  <c r="AH84" i="9"/>
  <c r="AG84" i="9"/>
  <c r="AF84" i="9"/>
  <c r="AE84" i="9"/>
  <c r="AD84" i="9"/>
  <c r="AC84" i="9"/>
  <c r="AB84" i="9"/>
  <c r="AA84" i="9"/>
  <c r="Z84" i="9"/>
  <c r="Y84" i="9"/>
  <c r="X84" i="9"/>
  <c r="W84" i="9"/>
  <c r="V84" i="9"/>
  <c r="AL83" i="9"/>
  <c r="AK83" i="9"/>
  <c r="AJ83" i="9"/>
  <c r="AI83" i="9"/>
  <c r="AH83" i="9"/>
  <c r="AG83" i="9"/>
  <c r="AF83" i="9"/>
  <c r="AE83" i="9"/>
  <c r="AD83" i="9"/>
  <c r="AC83" i="9"/>
  <c r="AB83" i="9"/>
  <c r="AA83" i="9"/>
  <c r="Z83" i="9"/>
  <c r="Y83" i="9"/>
  <c r="X83" i="9"/>
  <c r="W83" i="9"/>
  <c r="V83" i="9"/>
  <c r="AL82" i="9"/>
  <c r="AK82" i="9"/>
  <c r="AJ82" i="9"/>
  <c r="AI82" i="9"/>
  <c r="AH82" i="9"/>
  <c r="AG82" i="9"/>
  <c r="AF82" i="9"/>
  <c r="AE82" i="9"/>
  <c r="AD82" i="9"/>
  <c r="AC82" i="9"/>
  <c r="AB82" i="9"/>
  <c r="AA82" i="9"/>
  <c r="Z82" i="9"/>
  <c r="Y82" i="9"/>
  <c r="X82" i="9"/>
  <c r="W82" i="9"/>
  <c r="V82" i="9"/>
  <c r="AL81" i="9"/>
  <c r="AK81" i="9"/>
  <c r="AJ81" i="9"/>
  <c r="AI81" i="9"/>
  <c r="AH81" i="9"/>
  <c r="AG81" i="9"/>
  <c r="AF81" i="9"/>
  <c r="AE81" i="9"/>
  <c r="AD81" i="9"/>
  <c r="AC81" i="9"/>
  <c r="AB81" i="9"/>
  <c r="AA81" i="9"/>
  <c r="Z81" i="9"/>
  <c r="Y81" i="9"/>
  <c r="X81" i="9"/>
  <c r="W81" i="9"/>
  <c r="V81" i="9"/>
  <c r="AL80" i="9"/>
  <c r="AK80" i="9"/>
  <c r="AJ80" i="9"/>
  <c r="AI80" i="9"/>
  <c r="AH80" i="9"/>
  <c r="AG80" i="9"/>
  <c r="AF80" i="9"/>
  <c r="AE80" i="9"/>
  <c r="AD80" i="9"/>
  <c r="AC80" i="9"/>
  <c r="AB80" i="9"/>
  <c r="AA80" i="9"/>
  <c r="Z80" i="9"/>
  <c r="Y80" i="9"/>
  <c r="X80" i="9"/>
  <c r="W80" i="9"/>
  <c r="V80" i="9"/>
  <c r="AL79" i="9"/>
  <c r="AK79" i="9"/>
  <c r="AJ79" i="9"/>
  <c r="AI79" i="9"/>
  <c r="AH79" i="9"/>
  <c r="AG79" i="9"/>
  <c r="AF79" i="9"/>
  <c r="AE79" i="9"/>
  <c r="AD79" i="9"/>
  <c r="AC79" i="9"/>
  <c r="AB79" i="9"/>
  <c r="AA79" i="9"/>
  <c r="Z79" i="9"/>
  <c r="Y79" i="9"/>
  <c r="X79" i="9"/>
  <c r="W79" i="9"/>
  <c r="V79" i="9"/>
  <c r="AL78" i="9"/>
  <c r="AK78" i="9"/>
  <c r="AJ78" i="9"/>
  <c r="AI78" i="9"/>
  <c r="AH78" i="9"/>
  <c r="AG78" i="9"/>
  <c r="AF78" i="9"/>
  <c r="AE78" i="9"/>
  <c r="AD78" i="9"/>
  <c r="AC78" i="9"/>
  <c r="AB78" i="9"/>
  <c r="AA78" i="9"/>
  <c r="Z78" i="9"/>
  <c r="Y78" i="9"/>
  <c r="X78" i="9"/>
  <c r="W78" i="9"/>
  <c r="V78" i="9"/>
  <c r="AL77" i="9"/>
  <c r="AK77" i="9"/>
  <c r="AJ77" i="9"/>
  <c r="AI77" i="9"/>
  <c r="AH77" i="9"/>
  <c r="AG77" i="9"/>
  <c r="AF77" i="9"/>
  <c r="AE77" i="9"/>
  <c r="AD77" i="9"/>
  <c r="AC77" i="9"/>
  <c r="AB77" i="9"/>
  <c r="AA77" i="9"/>
  <c r="Z77" i="9"/>
  <c r="Y77" i="9"/>
  <c r="X77" i="9"/>
  <c r="W77" i="9"/>
  <c r="V77" i="9"/>
  <c r="AL76" i="9"/>
  <c r="AK76" i="9"/>
  <c r="AJ76" i="9"/>
  <c r="AI76" i="9"/>
  <c r="AH76" i="9"/>
  <c r="AG76" i="9"/>
  <c r="AF76" i="9"/>
  <c r="AE76" i="9"/>
  <c r="AD76" i="9"/>
  <c r="AC76" i="9"/>
  <c r="AB76" i="9"/>
  <c r="AA76" i="9"/>
  <c r="Z76" i="9"/>
  <c r="Y76" i="9"/>
  <c r="X76" i="9"/>
  <c r="W76" i="9"/>
  <c r="V76" i="9"/>
  <c r="AL75" i="9"/>
  <c r="AK75" i="9"/>
  <c r="AJ75" i="9"/>
  <c r="AI75" i="9"/>
  <c r="AH75" i="9"/>
  <c r="AG75" i="9"/>
  <c r="AF75" i="9"/>
  <c r="AE75" i="9"/>
  <c r="AD75" i="9"/>
  <c r="AC75" i="9"/>
  <c r="AB75" i="9"/>
  <c r="AA75" i="9"/>
  <c r="Z75" i="9"/>
  <c r="Y75" i="9"/>
  <c r="X75" i="9"/>
  <c r="W75" i="9"/>
  <c r="V75" i="9"/>
  <c r="AL74" i="9"/>
  <c r="AK74" i="9"/>
  <c r="AJ74" i="9"/>
  <c r="AI74" i="9"/>
  <c r="AH74" i="9"/>
  <c r="AG74" i="9"/>
  <c r="AF74" i="9"/>
  <c r="AE74" i="9"/>
  <c r="AD74" i="9"/>
  <c r="AC74" i="9"/>
  <c r="AB74" i="9"/>
  <c r="AA74" i="9"/>
  <c r="Z74" i="9"/>
  <c r="Y74" i="9"/>
  <c r="X74" i="9"/>
  <c r="W74" i="9"/>
  <c r="V74" i="9"/>
  <c r="AL73" i="9"/>
  <c r="AK73" i="9"/>
  <c r="AJ73" i="9"/>
  <c r="AI73" i="9"/>
  <c r="AH73" i="9"/>
  <c r="AG73" i="9"/>
  <c r="AF73" i="9"/>
  <c r="AE73" i="9"/>
  <c r="AD73" i="9"/>
  <c r="AC73" i="9"/>
  <c r="AB73" i="9"/>
  <c r="AA73" i="9"/>
  <c r="Z73" i="9"/>
  <c r="Y73" i="9"/>
  <c r="X73" i="9"/>
  <c r="W73" i="9"/>
  <c r="V73" i="9"/>
  <c r="AL72" i="9"/>
  <c r="AK72" i="9"/>
  <c r="AJ72" i="9"/>
  <c r="AI72" i="9"/>
  <c r="AH72" i="9"/>
  <c r="AG72" i="9"/>
  <c r="AF72" i="9"/>
  <c r="AE72" i="9"/>
  <c r="AD72" i="9"/>
  <c r="AC72" i="9"/>
  <c r="AB72" i="9"/>
  <c r="AA72" i="9"/>
  <c r="Z72" i="9"/>
  <c r="Y72" i="9"/>
  <c r="X72" i="9"/>
  <c r="W72" i="9"/>
  <c r="V72" i="9"/>
  <c r="AL71" i="9"/>
  <c r="AK71" i="9"/>
  <c r="AJ71" i="9"/>
  <c r="AI71" i="9"/>
  <c r="AH71" i="9"/>
  <c r="AG71" i="9"/>
  <c r="AF71" i="9"/>
  <c r="AE71" i="9"/>
  <c r="AD71" i="9"/>
  <c r="AC71" i="9"/>
  <c r="AB71" i="9"/>
  <c r="AA71" i="9"/>
  <c r="Z71" i="9"/>
  <c r="Y71" i="9"/>
  <c r="X71" i="9"/>
  <c r="W71" i="9"/>
  <c r="V71" i="9"/>
  <c r="AL70" i="9"/>
  <c r="AK70" i="9"/>
  <c r="AJ70" i="9"/>
  <c r="AI70" i="9"/>
  <c r="AH70" i="9"/>
  <c r="AG70" i="9"/>
  <c r="AF70" i="9"/>
  <c r="AE70" i="9"/>
  <c r="AD70" i="9"/>
  <c r="AC70" i="9"/>
  <c r="AB70" i="9"/>
  <c r="AA70" i="9"/>
  <c r="Z70" i="9"/>
  <c r="Y70" i="9"/>
  <c r="X70" i="9"/>
  <c r="W70" i="9"/>
  <c r="V70" i="9"/>
  <c r="AL69" i="9"/>
  <c r="AK69" i="9"/>
  <c r="AJ69" i="9"/>
  <c r="AI69" i="9"/>
  <c r="AH69" i="9"/>
  <c r="AG69" i="9"/>
  <c r="AF69" i="9"/>
  <c r="AE69" i="9"/>
  <c r="AD69" i="9"/>
  <c r="AC69" i="9"/>
  <c r="AB69" i="9"/>
  <c r="AA69" i="9"/>
  <c r="Z69" i="9"/>
  <c r="Y69" i="9"/>
  <c r="X69" i="9"/>
  <c r="W69" i="9"/>
  <c r="V69" i="9"/>
  <c r="AL68" i="9"/>
  <c r="AK68" i="9"/>
  <c r="AJ68" i="9"/>
  <c r="AI68" i="9"/>
  <c r="AH68" i="9"/>
  <c r="AG68" i="9"/>
  <c r="AF68" i="9"/>
  <c r="AE68" i="9"/>
  <c r="AD68" i="9"/>
  <c r="AC68" i="9"/>
  <c r="AB68" i="9"/>
  <c r="AA68" i="9"/>
  <c r="Z68" i="9"/>
  <c r="Y68" i="9"/>
  <c r="X68" i="9"/>
  <c r="W68" i="9"/>
  <c r="V68" i="9"/>
  <c r="AL67" i="9"/>
  <c r="AK67" i="9"/>
  <c r="AJ67" i="9"/>
  <c r="AI67" i="9"/>
  <c r="AH67" i="9"/>
  <c r="AG67" i="9"/>
  <c r="AF67" i="9"/>
  <c r="AE67" i="9"/>
  <c r="AD67" i="9"/>
  <c r="AC67" i="9"/>
  <c r="AB67" i="9"/>
  <c r="AA67" i="9"/>
  <c r="Z67" i="9"/>
  <c r="Y67" i="9"/>
  <c r="X67" i="9"/>
  <c r="W67" i="9"/>
  <c r="V67" i="9"/>
  <c r="AL66" i="9"/>
  <c r="AK66" i="9"/>
  <c r="AJ66" i="9"/>
  <c r="AI66" i="9"/>
  <c r="AH66" i="9"/>
  <c r="AG66" i="9"/>
  <c r="AF66" i="9"/>
  <c r="AE66" i="9"/>
  <c r="AD66" i="9"/>
  <c r="AC66" i="9"/>
  <c r="AB66" i="9"/>
  <c r="AA66" i="9"/>
  <c r="Z66" i="9"/>
  <c r="Y66" i="9"/>
  <c r="X66" i="9"/>
  <c r="W66" i="9"/>
  <c r="V66" i="9"/>
  <c r="AL65" i="9"/>
  <c r="AK65" i="9"/>
  <c r="AJ65" i="9"/>
  <c r="AI65" i="9"/>
  <c r="AH65" i="9"/>
  <c r="AG65" i="9"/>
  <c r="AF65" i="9"/>
  <c r="AE65" i="9"/>
  <c r="AD65" i="9"/>
  <c r="AC65" i="9"/>
  <c r="AB65" i="9"/>
  <c r="AA65" i="9"/>
  <c r="Z65" i="9"/>
  <c r="Y65" i="9"/>
  <c r="X65" i="9"/>
  <c r="W65" i="9"/>
  <c r="V65" i="9"/>
  <c r="AL64" i="9"/>
  <c r="AK64" i="9"/>
  <c r="AJ64" i="9"/>
  <c r="AI64" i="9"/>
  <c r="AH64" i="9"/>
  <c r="AG64" i="9"/>
  <c r="AF64" i="9"/>
  <c r="AE64" i="9"/>
  <c r="AD64" i="9"/>
  <c r="AC64" i="9"/>
  <c r="AB64" i="9"/>
  <c r="AA64" i="9"/>
  <c r="Z64" i="9"/>
  <c r="Y64" i="9"/>
  <c r="X64" i="9"/>
  <c r="W64" i="9"/>
  <c r="V64" i="9"/>
  <c r="AL63" i="9"/>
  <c r="AK63" i="9"/>
  <c r="AJ63" i="9"/>
  <c r="AI63" i="9"/>
  <c r="AH63" i="9"/>
  <c r="AG63" i="9"/>
  <c r="AF63" i="9"/>
  <c r="AE63" i="9"/>
  <c r="AD63" i="9"/>
  <c r="AC63" i="9"/>
  <c r="AB63" i="9"/>
  <c r="AA63" i="9"/>
  <c r="Z63" i="9"/>
  <c r="Y63" i="9"/>
  <c r="X63" i="9"/>
  <c r="W63" i="9"/>
  <c r="V63" i="9"/>
  <c r="AL62" i="9"/>
  <c r="AK62" i="9"/>
  <c r="AJ62" i="9"/>
  <c r="AI62" i="9"/>
  <c r="AH62" i="9"/>
  <c r="AG62" i="9"/>
  <c r="AF62" i="9"/>
  <c r="AE62" i="9"/>
  <c r="AD62" i="9"/>
  <c r="AC62" i="9"/>
  <c r="AB62" i="9"/>
  <c r="AA62" i="9"/>
  <c r="Z62" i="9"/>
  <c r="Y62" i="9"/>
  <c r="X62" i="9"/>
  <c r="W62" i="9"/>
  <c r="V62" i="9"/>
  <c r="AL61" i="9"/>
  <c r="AK61" i="9"/>
  <c r="AJ61" i="9"/>
  <c r="AI61" i="9"/>
  <c r="AH61" i="9"/>
  <c r="AG61" i="9"/>
  <c r="AF61" i="9"/>
  <c r="AE61" i="9"/>
  <c r="AD61" i="9"/>
  <c r="AC61" i="9"/>
  <c r="AB61" i="9"/>
  <c r="AA61" i="9"/>
  <c r="Z61" i="9"/>
  <c r="Y61" i="9"/>
  <c r="X61" i="9"/>
  <c r="W61" i="9"/>
  <c r="V61" i="9"/>
  <c r="AL60" i="9"/>
  <c r="AK60" i="9"/>
  <c r="AJ60" i="9"/>
  <c r="AI60" i="9"/>
  <c r="AH60" i="9"/>
  <c r="AG60" i="9"/>
  <c r="AF60" i="9"/>
  <c r="AE60" i="9"/>
  <c r="AD60" i="9"/>
  <c r="AC60" i="9"/>
  <c r="AB60" i="9"/>
  <c r="AA60" i="9"/>
  <c r="Z60" i="9"/>
  <c r="Y60" i="9"/>
  <c r="X60" i="9"/>
  <c r="W60" i="9"/>
  <c r="V60" i="9"/>
  <c r="AL59" i="9"/>
  <c r="AK59" i="9"/>
  <c r="AJ59" i="9"/>
  <c r="AI59" i="9"/>
  <c r="AH59" i="9"/>
  <c r="AG59" i="9"/>
  <c r="AF59" i="9"/>
  <c r="AE59" i="9"/>
  <c r="AD59" i="9"/>
  <c r="AC59" i="9"/>
  <c r="AB59" i="9"/>
  <c r="AA59" i="9"/>
  <c r="Z59" i="9"/>
  <c r="Y59" i="9"/>
  <c r="X59" i="9"/>
  <c r="W59" i="9"/>
  <c r="V59" i="9"/>
  <c r="AL58" i="9"/>
  <c r="AK58" i="9"/>
  <c r="AJ58" i="9"/>
  <c r="AI58" i="9"/>
  <c r="AH58" i="9"/>
  <c r="AG58" i="9"/>
  <c r="AF58" i="9"/>
  <c r="AE58" i="9"/>
  <c r="AD58" i="9"/>
  <c r="AC58" i="9"/>
  <c r="AB58" i="9"/>
  <c r="AA58" i="9"/>
  <c r="Z58" i="9"/>
  <c r="Y58" i="9"/>
  <c r="X58" i="9"/>
  <c r="W58" i="9"/>
  <c r="V58" i="9"/>
  <c r="AL57" i="9"/>
  <c r="AK57" i="9"/>
  <c r="AJ57" i="9"/>
  <c r="AI57" i="9"/>
  <c r="AH57" i="9"/>
  <c r="AG57" i="9"/>
  <c r="AF57" i="9"/>
  <c r="AE57" i="9"/>
  <c r="AD57" i="9"/>
  <c r="AC57" i="9"/>
  <c r="AB57" i="9"/>
  <c r="AA57" i="9"/>
  <c r="Z57" i="9"/>
  <c r="Y57" i="9"/>
  <c r="X57" i="9"/>
  <c r="W57" i="9"/>
  <c r="V57" i="9"/>
  <c r="AL56" i="9"/>
  <c r="AK56" i="9"/>
  <c r="AJ56" i="9"/>
  <c r="AI56" i="9"/>
  <c r="AH56" i="9"/>
  <c r="AG56" i="9"/>
  <c r="AF56" i="9"/>
  <c r="AE56" i="9"/>
  <c r="AD56" i="9"/>
  <c r="AC56" i="9"/>
  <c r="AB56" i="9"/>
  <c r="AA56" i="9"/>
  <c r="Z56" i="9"/>
  <c r="Y56" i="9"/>
  <c r="X56" i="9"/>
  <c r="W56" i="9"/>
  <c r="V56" i="9"/>
  <c r="AL55" i="9"/>
  <c r="AK55" i="9"/>
  <c r="AJ55" i="9"/>
  <c r="AI55" i="9"/>
  <c r="AH55" i="9"/>
  <c r="AG55" i="9"/>
  <c r="AF55" i="9"/>
  <c r="AE55" i="9"/>
  <c r="AD55" i="9"/>
  <c r="AC55" i="9"/>
  <c r="AB55" i="9"/>
  <c r="AA55" i="9"/>
  <c r="Z55" i="9"/>
  <c r="Y55" i="9"/>
  <c r="X55" i="9"/>
  <c r="W55" i="9"/>
  <c r="V55" i="9"/>
  <c r="AL54" i="9"/>
  <c r="AK54" i="9"/>
  <c r="AJ54" i="9"/>
  <c r="AI54" i="9"/>
  <c r="AH54" i="9"/>
  <c r="AG54" i="9"/>
  <c r="AF54" i="9"/>
  <c r="AE54" i="9"/>
  <c r="AD54" i="9"/>
  <c r="AC54" i="9"/>
  <c r="AB54" i="9"/>
  <c r="AA54" i="9"/>
  <c r="Z54" i="9"/>
  <c r="Y54" i="9"/>
  <c r="X54" i="9"/>
  <c r="W54" i="9"/>
  <c r="V54" i="9"/>
  <c r="AL53" i="9"/>
  <c r="AK53" i="9"/>
  <c r="AJ53" i="9"/>
  <c r="AI53" i="9"/>
  <c r="AH53" i="9"/>
  <c r="AG53" i="9"/>
  <c r="AF53" i="9"/>
  <c r="AE53" i="9"/>
  <c r="AD53" i="9"/>
  <c r="AC53" i="9"/>
  <c r="AB53" i="9"/>
  <c r="AA53" i="9"/>
  <c r="Z53" i="9"/>
  <c r="Y53" i="9"/>
  <c r="X53" i="9"/>
  <c r="W53" i="9"/>
  <c r="V53" i="9"/>
  <c r="AL52" i="9"/>
  <c r="AK52" i="9"/>
  <c r="AJ52" i="9"/>
  <c r="AI52" i="9"/>
  <c r="AH52" i="9"/>
  <c r="AG52" i="9"/>
  <c r="AF52" i="9"/>
  <c r="AE52" i="9"/>
  <c r="AD52" i="9"/>
  <c r="AC52" i="9"/>
  <c r="AB52" i="9"/>
  <c r="AA52" i="9"/>
  <c r="Z52" i="9"/>
  <c r="Y52" i="9"/>
  <c r="X52" i="9"/>
  <c r="W52" i="9"/>
  <c r="V52" i="9"/>
  <c r="AL51" i="9"/>
  <c r="AK51" i="9"/>
  <c r="AJ51" i="9"/>
  <c r="AI51" i="9"/>
  <c r="AH51" i="9"/>
  <c r="AG51" i="9"/>
  <c r="AF51" i="9"/>
  <c r="AE51" i="9"/>
  <c r="AD51" i="9"/>
  <c r="AC51" i="9"/>
  <c r="AB51" i="9"/>
  <c r="AA51" i="9"/>
  <c r="Z51" i="9"/>
  <c r="Y51" i="9"/>
  <c r="X51" i="9"/>
  <c r="W51" i="9"/>
  <c r="V51" i="9"/>
  <c r="AL50" i="9"/>
  <c r="AK50" i="9"/>
  <c r="AJ50" i="9"/>
  <c r="AI50" i="9"/>
  <c r="AH50" i="9"/>
  <c r="AG50" i="9"/>
  <c r="AF50" i="9"/>
  <c r="AE50" i="9"/>
  <c r="AD50" i="9"/>
  <c r="AC50" i="9"/>
  <c r="AB50" i="9"/>
  <c r="AA50" i="9"/>
  <c r="Z50" i="9"/>
  <c r="Y50" i="9"/>
  <c r="X50" i="9"/>
  <c r="W50" i="9"/>
  <c r="V50" i="9"/>
  <c r="AL49" i="9"/>
  <c r="AK49" i="9"/>
  <c r="AJ49" i="9"/>
  <c r="AI49" i="9"/>
  <c r="AH49" i="9"/>
  <c r="AG49" i="9"/>
  <c r="AF49" i="9"/>
  <c r="AE49" i="9"/>
  <c r="AD49" i="9"/>
  <c r="AC49" i="9"/>
  <c r="AB49" i="9"/>
  <c r="AA49" i="9"/>
  <c r="Z49" i="9"/>
  <c r="Y49" i="9"/>
  <c r="X49" i="9"/>
  <c r="W49" i="9"/>
  <c r="V49" i="9"/>
  <c r="AL48" i="9"/>
  <c r="AK48" i="9"/>
  <c r="AJ48" i="9"/>
  <c r="AI48" i="9"/>
  <c r="AH48" i="9"/>
  <c r="AG48" i="9"/>
  <c r="AF48" i="9"/>
  <c r="AE48" i="9"/>
  <c r="AD48" i="9"/>
  <c r="AC48" i="9"/>
  <c r="AB48" i="9"/>
  <c r="AA48" i="9"/>
  <c r="Z48" i="9"/>
  <c r="Y48" i="9"/>
  <c r="X48" i="9"/>
  <c r="W48" i="9"/>
  <c r="V48" i="9"/>
  <c r="AL47" i="9"/>
  <c r="AK47" i="9"/>
  <c r="AJ47" i="9"/>
  <c r="AI47" i="9"/>
  <c r="AH47" i="9"/>
  <c r="AG47" i="9"/>
  <c r="AF47" i="9"/>
  <c r="AE47" i="9"/>
  <c r="AD47" i="9"/>
  <c r="AC47" i="9"/>
  <c r="AB47" i="9"/>
  <c r="AA47" i="9"/>
  <c r="Z47" i="9"/>
  <c r="Y47" i="9"/>
  <c r="X47" i="9"/>
  <c r="W47" i="9"/>
  <c r="V47" i="9"/>
  <c r="AL46" i="9"/>
  <c r="AK46" i="9"/>
  <c r="AJ46" i="9"/>
  <c r="AI46" i="9"/>
  <c r="AH46" i="9"/>
  <c r="AG46" i="9"/>
  <c r="AF46" i="9"/>
  <c r="AE46" i="9"/>
  <c r="AD46" i="9"/>
  <c r="AC46" i="9"/>
  <c r="AB46" i="9"/>
  <c r="AA46" i="9"/>
  <c r="Z46" i="9"/>
  <c r="Y46" i="9"/>
  <c r="X46" i="9"/>
  <c r="W46" i="9"/>
  <c r="V46" i="9"/>
  <c r="AL45" i="9"/>
  <c r="AK45" i="9"/>
  <c r="AJ45" i="9"/>
  <c r="AI45" i="9"/>
  <c r="AH45" i="9"/>
  <c r="AG45" i="9"/>
  <c r="AF45" i="9"/>
  <c r="AE45" i="9"/>
  <c r="AD45" i="9"/>
  <c r="AC45" i="9"/>
  <c r="AB45" i="9"/>
  <c r="AA45" i="9"/>
  <c r="Z45" i="9"/>
  <c r="Y45" i="9"/>
  <c r="X45" i="9"/>
  <c r="W45" i="9"/>
  <c r="V45" i="9"/>
  <c r="AL44" i="9"/>
  <c r="AK44" i="9"/>
  <c r="AJ44" i="9"/>
  <c r="AI44" i="9"/>
  <c r="AH44" i="9"/>
  <c r="AG44" i="9"/>
  <c r="AF44" i="9"/>
  <c r="AE44" i="9"/>
  <c r="AD44" i="9"/>
  <c r="AC44" i="9"/>
  <c r="AB44" i="9"/>
  <c r="AA44" i="9"/>
  <c r="Z44" i="9"/>
  <c r="Y44" i="9"/>
  <c r="X44" i="9"/>
  <c r="W44" i="9"/>
  <c r="V44" i="9"/>
  <c r="AL43" i="9"/>
  <c r="AK43" i="9"/>
  <c r="AJ43" i="9"/>
  <c r="AI43" i="9"/>
  <c r="AH43" i="9"/>
  <c r="AG43" i="9"/>
  <c r="AF43" i="9"/>
  <c r="AE43" i="9"/>
  <c r="AD43" i="9"/>
  <c r="AC43" i="9"/>
  <c r="AB43" i="9"/>
  <c r="AA43" i="9"/>
  <c r="Z43" i="9"/>
  <c r="Y43" i="9"/>
  <c r="X43" i="9"/>
  <c r="W43" i="9"/>
  <c r="V43" i="9"/>
  <c r="AL42" i="9"/>
  <c r="AK42" i="9"/>
  <c r="AJ42" i="9"/>
  <c r="AI42" i="9"/>
  <c r="AH42" i="9"/>
  <c r="AG42" i="9"/>
  <c r="AF42" i="9"/>
  <c r="AE42" i="9"/>
  <c r="AD42" i="9"/>
  <c r="AC42" i="9"/>
  <c r="AB42" i="9"/>
  <c r="AA42" i="9"/>
  <c r="Z42" i="9"/>
  <c r="Y42" i="9"/>
  <c r="X42" i="9"/>
  <c r="W42" i="9"/>
  <c r="V42" i="9"/>
  <c r="AL41" i="9"/>
  <c r="AK41" i="9"/>
  <c r="AJ41" i="9"/>
  <c r="AI41" i="9"/>
  <c r="AH41" i="9"/>
  <c r="AG41" i="9"/>
  <c r="AF41" i="9"/>
  <c r="AE41" i="9"/>
  <c r="AD41" i="9"/>
  <c r="AC41" i="9"/>
  <c r="AB41" i="9"/>
  <c r="AA41" i="9"/>
  <c r="Z41" i="9"/>
  <c r="Y41" i="9"/>
  <c r="X41" i="9"/>
  <c r="W41" i="9"/>
  <c r="V41" i="9"/>
  <c r="AL40" i="9"/>
  <c r="AK40" i="9"/>
  <c r="AJ40" i="9"/>
  <c r="AI40" i="9"/>
  <c r="AH40" i="9"/>
  <c r="AG40" i="9"/>
  <c r="AF40" i="9"/>
  <c r="AE40" i="9"/>
  <c r="AD40" i="9"/>
  <c r="AC40" i="9"/>
  <c r="AB40" i="9"/>
  <c r="AA40" i="9"/>
  <c r="Z40" i="9"/>
  <c r="Y40" i="9"/>
  <c r="X40" i="9"/>
  <c r="W40" i="9"/>
  <c r="V40" i="9"/>
  <c r="AL39" i="9"/>
  <c r="AK39" i="9"/>
  <c r="AJ39" i="9"/>
  <c r="AI39" i="9"/>
  <c r="AH39" i="9"/>
  <c r="AG39" i="9"/>
  <c r="AF39" i="9"/>
  <c r="AE39" i="9"/>
  <c r="AD39" i="9"/>
  <c r="AC39" i="9"/>
  <c r="AB39" i="9"/>
  <c r="AA39" i="9"/>
  <c r="Z39" i="9"/>
  <c r="Y39" i="9"/>
  <c r="X39" i="9"/>
  <c r="W39" i="9"/>
  <c r="V39" i="9"/>
  <c r="AL38" i="9"/>
  <c r="AK38" i="9"/>
  <c r="AJ38" i="9"/>
  <c r="AI38" i="9"/>
  <c r="AH38" i="9"/>
  <c r="AG38" i="9"/>
  <c r="AF38" i="9"/>
  <c r="AE38" i="9"/>
  <c r="AD38" i="9"/>
  <c r="AC38" i="9"/>
  <c r="AB38" i="9"/>
  <c r="AA38" i="9"/>
  <c r="Z38" i="9"/>
  <c r="Y38" i="9"/>
  <c r="X38" i="9"/>
  <c r="W38" i="9"/>
  <c r="V38" i="9"/>
  <c r="AL37" i="9"/>
  <c r="AK37" i="9"/>
  <c r="AJ37" i="9"/>
  <c r="AI37" i="9"/>
  <c r="AH37" i="9"/>
  <c r="AG37" i="9"/>
  <c r="AF37" i="9"/>
  <c r="AE37" i="9"/>
  <c r="AD37" i="9"/>
  <c r="AC37" i="9"/>
  <c r="AB37" i="9"/>
  <c r="AA37" i="9"/>
  <c r="Z37" i="9"/>
  <c r="Y37" i="9"/>
  <c r="X37" i="9"/>
  <c r="W37" i="9"/>
  <c r="V37" i="9"/>
  <c r="AL36" i="9"/>
  <c r="AK36" i="9"/>
  <c r="AJ36" i="9"/>
  <c r="AI36" i="9"/>
  <c r="AH36" i="9"/>
  <c r="AG36" i="9"/>
  <c r="AF36" i="9"/>
  <c r="AE36" i="9"/>
  <c r="AD36" i="9"/>
  <c r="AC36" i="9"/>
  <c r="AB36" i="9"/>
  <c r="AA36" i="9"/>
  <c r="Z36" i="9"/>
  <c r="Y36" i="9"/>
  <c r="X36" i="9"/>
  <c r="W36" i="9"/>
  <c r="V36" i="9"/>
  <c r="AL35" i="9"/>
  <c r="AK35" i="9"/>
  <c r="AJ35" i="9"/>
  <c r="AI35" i="9"/>
  <c r="AH35" i="9"/>
  <c r="AG35" i="9"/>
  <c r="AF35" i="9"/>
  <c r="AE35" i="9"/>
  <c r="AD35" i="9"/>
  <c r="AC35" i="9"/>
  <c r="AB35" i="9"/>
  <c r="AA35" i="9"/>
  <c r="Z35" i="9"/>
  <c r="Y35" i="9"/>
  <c r="X35" i="9"/>
  <c r="W35" i="9"/>
  <c r="V35" i="9"/>
  <c r="AL34" i="9"/>
  <c r="AK34" i="9"/>
  <c r="AJ34" i="9"/>
  <c r="AI34" i="9"/>
  <c r="AH34" i="9"/>
  <c r="AG34" i="9"/>
  <c r="AF34" i="9"/>
  <c r="AE34" i="9"/>
  <c r="AD34" i="9"/>
  <c r="AC34" i="9"/>
  <c r="AB34" i="9"/>
  <c r="AA34" i="9"/>
  <c r="Z34" i="9"/>
  <c r="Y34" i="9"/>
  <c r="X34" i="9"/>
  <c r="W34" i="9"/>
  <c r="V34" i="9"/>
  <c r="AL33" i="9"/>
  <c r="AK33" i="9"/>
  <c r="AJ33" i="9"/>
  <c r="AI33" i="9"/>
  <c r="AH33" i="9"/>
  <c r="AG33" i="9"/>
  <c r="AF33" i="9"/>
  <c r="AE33" i="9"/>
  <c r="AD33" i="9"/>
  <c r="AC33" i="9"/>
  <c r="AB33" i="9"/>
  <c r="AA33" i="9"/>
  <c r="Z33" i="9"/>
  <c r="Y33" i="9"/>
  <c r="X33" i="9"/>
  <c r="W33" i="9"/>
  <c r="V33" i="9"/>
  <c r="AL32" i="9"/>
  <c r="AK32" i="9"/>
  <c r="AJ32" i="9"/>
  <c r="AI32" i="9"/>
  <c r="AH32" i="9"/>
  <c r="AG32" i="9"/>
  <c r="AF32" i="9"/>
  <c r="AE32" i="9"/>
  <c r="AD32" i="9"/>
  <c r="AC32" i="9"/>
  <c r="AB32" i="9"/>
  <c r="AA32" i="9"/>
  <c r="Z32" i="9"/>
  <c r="Y32" i="9"/>
  <c r="X32" i="9"/>
  <c r="W32" i="9"/>
  <c r="V32" i="9"/>
  <c r="AL31" i="9"/>
  <c r="AK31" i="9"/>
  <c r="AJ31" i="9"/>
  <c r="AI31" i="9"/>
  <c r="AH31" i="9"/>
  <c r="AG31" i="9"/>
  <c r="AF31" i="9"/>
  <c r="AE31" i="9"/>
  <c r="AD31" i="9"/>
  <c r="AC31" i="9"/>
  <c r="AB31" i="9"/>
  <c r="AA31" i="9"/>
  <c r="Z31" i="9"/>
  <c r="Y31" i="9"/>
  <c r="X31" i="9"/>
  <c r="W31" i="9"/>
  <c r="V31" i="9"/>
  <c r="AL30" i="9"/>
  <c r="AK30" i="9"/>
  <c r="AJ30" i="9"/>
  <c r="AI30" i="9"/>
  <c r="AH30" i="9"/>
  <c r="AG30" i="9"/>
  <c r="AF30" i="9"/>
  <c r="AE30" i="9"/>
  <c r="AD30" i="9"/>
  <c r="AC30" i="9"/>
  <c r="AB30" i="9"/>
  <c r="AA30" i="9"/>
  <c r="Z30" i="9"/>
  <c r="Y30" i="9"/>
  <c r="X30" i="9"/>
  <c r="W30" i="9"/>
  <c r="V30" i="9"/>
  <c r="AL29" i="9"/>
  <c r="AK29" i="9"/>
  <c r="AJ29" i="9"/>
  <c r="AI29" i="9"/>
  <c r="AH29" i="9"/>
  <c r="AG29" i="9"/>
  <c r="AF29" i="9"/>
  <c r="AE29" i="9"/>
  <c r="AD29" i="9"/>
  <c r="AC29" i="9"/>
  <c r="AB29" i="9"/>
  <c r="AA29" i="9"/>
  <c r="Z29" i="9"/>
  <c r="Y29" i="9"/>
  <c r="X29" i="9"/>
  <c r="W29" i="9"/>
  <c r="V29" i="9"/>
  <c r="AL28" i="9"/>
  <c r="AK28" i="9"/>
  <c r="AJ28" i="9"/>
  <c r="AI28" i="9"/>
  <c r="AH28" i="9"/>
  <c r="AG28" i="9"/>
  <c r="AF28" i="9"/>
  <c r="AE28" i="9"/>
  <c r="AD28" i="9"/>
  <c r="AC28" i="9"/>
  <c r="AB28" i="9"/>
  <c r="AA28" i="9"/>
  <c r="Z28" i="9"/>
  <c r="Y28" i="9"/>
  <c r="X28" i="9"/>
  <c r="W28" i="9"/>
  <c r="V28" i="9"/>
  <c r="AL27" i="9"/>
  <c r="AK27" i="9"/>
  <c r="AJ27" i="9"/>
  <c r="AI27" i="9"/>
  <c r="AH27" i="9"/>
  <c r="AG27" i="9"/>
  <c r="AF27" i="9"/>
  <c r="AE27" i="9"/>
  <c r="AD27" i="9"/>
  <c r="AC27" i="9"/>
  <c r="AB27" i="9"/>
  <c r="AA27" i="9"/>
  <c r="Z27" i="9"/>
  <c r="Y27" i="9"/>
  <c r="X27" i="9"/>
  <c r="W27" i="9"/>
  <c r="V27" i="9"/>
  <c r="AL26" i="9"/>
  <c r="AK26" i="9"/>
  <c r="AJ26" i="9"/>
  <c r="AI26" i="9"/>
  <c r="AH26" i="9"/>
  <c r="AG26" i="9"/>
  <c r="AF26" i="9"/>
  <c r="AE26" i="9"/>
  <c r="AD26" i="9"/>
  <c r="AC26" i="9"/>
  <c r="AB26" i="9"/>
  <c r="AA26" i="9"/>
  <c r="Z26" i="9"/>
  <c r="Y26" i="9"/>
  <c r="X26" i="9"/>
  <c r="W26" i="9"/>
  <c r="V26" i="9"/>
  <c r="AL25" i="9"/>
  <c r="AK25" i="9"/>
  <c r="AJ25" i="9"/>
  <c r="AI25" i="9"/>
  <c r="AH25" i="9"/>
  <c r="AG25" i="9"/>
  <c r="AF25" i="9"/>
  <c r="AE25" i="9"/>
  <c r="AD25" i="9"/>
  <c r="AC25" i="9"/>
  <c r="AB25" i="9"/>
  <c r="AA25" i="9"/>
  <c r="Z25" i="9"/>
  <c r="Y25" i="9"/>
  <c r="X25" i="9"/>
  <c r="W25" i="9"/>
  <c r="V25" i="9"/>
  <c r="AL24" i="9"/>
  <c r="AK24" i="9"/>
  <c r="AJ24" i="9"/>
  <c r="AI24" i="9"/>
  <c r="AH24" i="9"/>
  <c r="AG24" i="9"/>
  <c r="AF24" i="9"/>
  <c r="AE24" i="9"/>
  <c r="AD24" i="9"/>
  <c r="AC24" i="9"/>
  <c r="AB24" i="9"/>
  <c r="AA24" i="9"/>
  <c r="Z24" i="9"/>
  <c r="Y24" i="9"/>
  <c r="X24" i="9"/>
  <c r="W24" i="9"/>
  <c r="V24" i="9"/>
  <c r="AL23" i="9"/>
  <c r="AK23" i="9"/>
  <c r="AJ23" i="9"/>
  <c r="AI23" i="9"/>
  <c r="AH23" i="9"/>
  <c r="AG23" i="9"/>
  <c r="AF23" i="9"/>
  <c r="AE23" i="9"/>
  <c r="AD23" i="9"/>
  <c r="AC23" i="9"/>
  <c r="AB23" i="9"/>
  <c r="AA23" i="9"/>
  <c r="Z23" i="9"/>
  <c r="Y23" i="9"/>
  <c r="X23" i="9"/>
  <c r="W23" i="9"/>
  <c r="V23" i="9"/>
  <c r="AL22" i="9"/>
  <c r="AK22" i="9"/>
  <c r="AJ22" i="9"/>
  <c r="AI22" i="9"/>
  <c r="AH22" i="9"/>
  <c r="AG22" i="9"/>
  <c r="AF22" i="9"/>
  <c r="AE22" i="9"/>
  <c r="AD22" i="9"/>
  <c r="AC22" i="9"/>
  <c r="AB22" i="9"/>
  <c r="AA22" i="9"/>
  <c r="Z22" i="9"/>
  <c r="Y22" i="9"/>
  <c r="X22" i="9"/>
  <c r="W22" i="9"/>
  <c r="V22" i="9"/>
  <c r="AL21" i="9"/>
  <c r="AK21" i="9"/>
  <c r="AJ21" i="9"/>
  <c r="AI21" i="9"/>
  <c r="AH21" i="9"/>
  <c r="AG21" i="9"/>
  <c r="AF21" i="9"/>
  <c r="AE21" i="9"/>
  <c r="AD21" i="9"/>
  <c r="AC21" i="9"/>
  <c r="AB21" i="9"/>
  <c r="AA21" i="9"/>
  <c r="Z21" i="9"/>
  <c r="Y21" i="9"/>
  <c r="X21" i="9"/>
  <c r="W21" i="9"/>
  <c r="V21" i="9"/>
  <c r="AL20" i="9"/>
  <c r="AK20" i="9"/>
  <c r="AJ20" i="9"/>
  <c r="AI20" i="9"/>
  <c r="AH20" i="9"/>
  <c r="AG20" i="9"/>
  <c r="AF20" i="9"/>
  <c r="AE20" i="9"/>
  <c r="AD20" i="9"/>
  <c r="AC20" i="9"/>
  <c r="AB20" i="9"/>
  <c r="AA20" i="9"/>
  <c r="Z20" i="9"/>
  <c r="Y20" i="9"/>
  <c r="X20" i="9"/>
  <c r="W20" i="9"/>
  <c r="V20" i="9"/>
  <c r="AL19" i="9"/>
  <c r="AK19" i="9"/>
  <c r="AJ19" i="9"/>
  <c r="AI19" i="9"/>
  <c r="AH19" i="9"/>
  <c r="AG19" i="9"/>
  <c r="AF19" i="9"/>
  <c r="AE19" i="9"/>
  <c r="AD19" i="9"/>
  <c r="AC19" i="9"/>
  <c r="AB19" i="9"/>
  <c r="AA19" i="9"/>
  <c r="Z19" i="9"/>
  <c r="Y19" i="9"/>
  <c r="X19" i="9"/>
  <c r="W19" i="9"/>
  <c r="V19" i="9"/>
  <c r="AL18" i="9"/>
  <c r="AK18" i="9"/>
  <c r="AJ18" i="9"/>
  <c r="AI18" i="9"/>
  <c r="AH18" i="9"/>
  <c r="AG18" i="9"/>
  <c r="AF18" i="9"/>
  <c r="AE18" i="9"/>
  <c r="AD18" i="9"/>
  <c r="AC18" i="9"/>
  <c r="AB18" i="9"/>
  <c r="AA18" i="9"/>
  <c r="Z18" i="9"/>
  <c r="Y18" i="9"/>
  <c r="X18" i="9"/>
  <c r="W18" i="9"/>
  <c r="V18" i="9"/>
  <c r="AL17" i="9"/>
  <c r="AK17" i="9"/>
  <c r="AJ17" i="9"/>
  <c r="AI17" i="9"/>
  <c r="AH17" i="9"/>
  <c r="AG17" i="9"/>
  <c r="AF17" i="9"/>
  <c r="AE17" i="9"/>
  <c r="AD17" i="9"/>
  <c r="AC17" i="9"/>
  <c r="AB17" i="9"/>
  <c r="AA17" i="9"/>
  <c r="Z17" i="9"/>
  <c r="Y17" i="9"/>
  <c r="X17" i="9"/>
  <c r="W17" i="9"/>
  <c r="V17" i="9"/>
  <c r="AL16" i="9"/>
  <c r="AK16" i="9"/>
  <c r="AJ16" i="9"/>
  <c r="AI16" i="9"/>
  <c r="AH16" i="9"/>
  <c r="AG16" i="9"/>
  <c r="AF16" i="9"/>
  <c r="AE16" i="9"/>
  <c r="AD16" i="9"/>
  <c r="AC16" i="9"/>
  <c r="AB16" i="9"/>
  <c r="AA16" i="9"/>
  <c r="Z16" i="9"/>
  <c r="Y16" i="9"/>
  <c r="X16" i="9"/>
  <c r="W16" i="9"/>
  <c r="V16" i="9"/>
  <c r="AL15" i="9"/>
  <c r="AK15" i="9"/>
  <c r="AJ15" i="9"/>
  <c r="AI15" i="9"/>
  <c r="AH15" i="9"/>
  <c r="AG15" i="9"/>
  <c r="AF15" i="9"/>
  <c r="AE15" i="9"/>
  <c r="AD15" i="9"/>
  <c r="AC15" i="9"/>
  <c r="AB15" i="9"/>
  <c r="AA15" i="9"/>
  <c r="Z15" i="9"/>
  <c r="Y15" i="9"/>
  <c r="X15" i="9"/>
  <c r="W15" i="9"/>
  <c r="V15" i="9"/>
  <c r="AL14" i="9"/>
  <c r="AK14" i="9"/>
  <c r="AJ14" i="9"/>
  <c r="AI14" i="9"/>
  <c r="AH14" i="9"/>
  <c r="AG14" i="9"/>
  <c r="AF14" i="9"/>
  <c r="AE14" i="9"/>
  <c r="AD14" i="9"/>
  <c r="AC14" i="9"/>
  <c r="AB14" i="9"/>
  <c r="AA14" i="9"/>
  <c r="Z14" i="9"/>
  <c r="Y14" i="9"/>
  <c r="X14" i="9"/>
  <c r="W14" i="9"/>
  <c r="V14" i="9"/>
  <c r="AL13" i="9"/>
  <c r="AK13" i="9"/>
  <c r="AJ13" i="9"/>
  <c r="AI13" i="9"/>
  <c r="AH13" i="9"/>
  <c r="AG13" i="9"/>
  <c r="AF13" i="9"/>
  <c r="AE13" i="9"/>
  <c r="AD13" i="9"/>
  <c r="AC13" i="9"/>
  <c r="AB13" i="9"/>
  <c r="AA13" i="9"/>
  <c r="Z13" i="9"/>
  <c r="Y13" i="9"/>
  <c r="X13" i="9"/>
  <c r="W13" i="9"/>
  <c r="V13" i="9"/>
  <c r="AL12" i="9"/>
  <c r="AK12" i="9"/>
  <c r="AJ12" i="9"/>
  <c r="AI12" i="9"/>
  <c r="AH12" i="9"/>
  <c r="AG12" i="9"/>
  <c r="AF12" i="9"/>
  <c r="AE12" i="9"/>
  <c r="AD12" i="9"/>
  <c r="AC12" i="9"/>
  <c r="AB12" i="9"/>
  <c r="AA12" i="9"/>
  <c r="Z12" i="9"/>
  <c r="Y12" i="9"/>
  <c r="X12" i="9"/>
  <c r="W12" i="9"/>
  <c r="V12" i="9"/>
  <c r="AL11" i="9"/>
  <c r="AK11" i="9"/>
  <c r="AJ11" i="9"/>
  <c r="AI11" i="9"/>
  <c r="AH11" i="9"/>
  <c r="AG11" i="9"/>
  <c r="AF11" i="9"/>
  <c r="AE11" i="9"/>
  <c r="AD11" i="9"/>
  <c r="AC11" i="9"/>
  <c r="AB11" i="9"/>
  <c r="AA11" i="9"/>
  <c r="Z11" i="9"/>
  <c r="Y11" i="9"/>
  <c r="X11" i="9"/>
  <c r="W11" i="9"/>
  <c r="V11" i="9"/>
  <c r="AL10" i="9"/>
  <c r="AK10" i="9"/>
  <c r="AJ10" i="9"/>
  <c r="AI10" i="9"/>
  <c r="AH10" i="9"/>
  <c r="AG10" i="9"/>
  <c r="AF10" i="9"/>
  <c r="AE10" i="9"/>
  <c r="AD10" i="9"/>
  <c r="AC10" i="9"/>
  <c r="AB10" i="9"/>
  <c r="AA10" i="9"/>
  <c r="Z10" i="9"/>
  <c r="Y10" i="9"/>
  <c r="X10" i="9"/>
  <c r="W10" i="9"/>
  <c r="V10" i="9"/>
  <c r="AL9" i="9"/>
  <c r="AK9" i="9"/>
  <c r="AJ9" i="9"/>
  <c r="AI9" i="9"/>
  <c r="AH9" i="9"/>
  <c r="AG9" i="9"/>
  <c r="AF9" i="9"/>
  <c r="AE9" i="9"/>
  <c r="AD9" i="9"/>
  <c r="AC9" i="9"/>
  <c r="AB9" i="9"/>
  <c r="AA9" i="9"/>
  <c r="Z9" i="9"/>
  <c r="Y9" i="9"/>
  <c r="X9" i="9"/>
  <c r="W9" i="9"/>
  <c r="V9" i="9"/>
  <c r="AL8" i="9"/>
  <c r="AK8" i="9"/>
  <c r="AJ8" i="9"/>
  <c r="AI8" i="9"/>
  <c r="AH8" i="9"/>
  <c r="AG8" i="9"/>
  <c r="AF8" i="9"/>
  <c r="AE8" i="9"/>
  <c r="AD8" i="9"/>
  <c r="AC8" i="9"/>
  <c r="AB8" i="9"/>
  <c r="AA8" i="9"/>
  <c r="Z8" i="9"/>
  <c r="Y8" i="9"/>
  <c r="X8" i="9"/>
  <c r="W8" i="9"/>
  <c r="V8" i="9"/>
  <c r="AL7" i="9"/>
  <c r="AK7" i="9"/>
  <c r="AJ7" i="9"/>
  <c r="AI7" i="9"/>
  <c r="AH7" i="9"/>
  <c r="AG7" i="9"/>
  <c r="AF7" i="9"/>
  <c r="AE7" i="9"/>
  <c r="AD7" i="9"/>
  <c r="AC7" i="9"/>
  <c r="AB7" i="9"/>
  <c r="AA7" i="9"/>
  <c r="Z7" i="9"/>
  <c r="Y7" i="9"/>
  <c r="X7" i="9"/>
  <c r="W7" i="9"/>
  <c r="V7" i="9"/>
  <c r="AL6" i="9"/>
  <c r="AK6" i="9"/>
  <c r="AJ6" i="9"/>
  <c r="AI6" i="9"/>
  <c r="AH6" i="9"/>
  <c r="AG6" i="9"/>
  <c r="AF6" i="9"/>
  <c r="AE6" i="9"/>
  <c r="AD6" i="9"/>
  <c r="AC6" i="9"/>
  <c r="AB6" i="9"/>
  <c r="AA6" i="9"/>
  <c r="Z6" i="9"/>
  <c r="Y6" i="9"/>
  <c r="X6" i="9"/>
  <c r="W6" i="9"/>
  <c r="V6" i="9"/>
  <c r="AL5" i="9"/>
  <c r="AK5" i="9"/>
  <c r="AJ5" i="9"/>
  <c r="AI5" i="9"/>
  <c r="AH5" i="9"/>
  <c r="AG5" i="9"/>
  <c r="AF5" i="9"/>
  <c r="AE5" i="9"/>
  <c r="AD5" i="9"/>
  <c r="AC5" i="9"/>
  <c r="AB5" i="9"/>
  <c r="AA5" i="9"/>
  <c r="Z5" i="9"/>
  <c r="Y5" i="9"/>
  <c r="X5" i="9"/>
  <c r="W5" i="9"/>
  <c r="V5" i="9"/>
  <c r="AL4" i="9"/>
  <c r="AK4" i="9"/>
  <c r="AJ4" i="9"/>
  <c r="AI4" i="9"/>
  <c r="AH4" i="9"/>
  <c r="AG4" i="9"/>
  <c r="AF4" i="9"/>
  <c r="AE4" i="9"/>
  <c r="AD4" i="9"/>
  <c r="AC4" i="9"/>
  <c r="AB4" i="9"/>
  <c r="AA4" i="9"/>
  <c r="Z4" i="9"/>
  <c r="Y4" i="9"/>
  <c r="X4" i="9"/>
  <c r="W4" i="9"/>
  <c r="V4" i="9"/>
  <c r="AL3" i="9"/>
  <c r="AK3" i="9"/>
  <c r="AJ3" i="9"/>
  <c r="AI3" i="9"/>
  <c r="AH3" i="9"/>
  <c r="AG3" i="9"/>
  <c r="AF3" i="9"/>
  <c r="AE3" i="9"/>
  <c r="AD3" i="9"/>
  <c r="AC3" i="9"/>
  <c r="AB3" i="9"/>
  <c r="AA3" i="9"/>
  <c r="Z3" i="9"/>
  <c r="Y3" i="9"/>
  <c r="X3" i="9"/>
  <c r="W3" i="9"/>
  <c r="V3" i="9"/>
  <c r="AL2" i="9"/>
  <c r="AK2" i="9"/>
  <c r="AJ2" i="9"/>
  <c r="AI2" i="9"/>
  <c r="AH2" i="9"/>
  <c r="AG2" i="9"/>
  <c r="AF2" i="9"/>
  <c r="AE2" i="9"/>
  <c r="AD2" i="9"/>
  <c r="AC2" i="9"/>
  <c r="AB2" i="9"/>
  <c r="AA2" i="9"/>
  <c r="Z2" i="9"/>
  <c r="Y2" i="9"/>
  <c r="X2" i="9"/>
  <c r="W2" i="9"/>
  <c r="V2" i="9"/>
  <c r="R301" i="9"/>
  <c r="R300" i="9"/>
  <c r="R299" i="9"/>
  <c r="R298" i="9"/>
  <c r="R297" i="9"/>
  <c r="R296" i="9"/>
  <c r="R295" i="9"/>
  <c r="R294" i="9"/>
  <c r="R293" i="9"/>
  <c r="R292" i="9"/>
  <c r="R291" i="9"/>
  <c r="R290" i="9"/>
  <c r="R289" i="9"/>
  <c r="R288" i="9"/>
  <c r="R287" i="9"/>
  <c r="R286" i="9"/>
  <c r="R285" i="9"/>
  <c r="R284" i="9"/>
  <c r="R283" i="9"/>
  <c r="R282" i="9"/>
  <c r="R281" i="9"/>
  <c r="R280" i="9"/>
  <c r="R279" i="9"/>
  <c r="R278" i="9"/>
  <c r="R277" i="9"/>
  <c r="R276" i="9"/>
  <c r="R275" i="9"/>
  <c r="R274" i="9"/>
  <c r="R273" i="9"/>
  <c r="R272" i="9"/>
  <c r="R271" i="9"/>
  <c r="R270" i="9"/>
  <c r="R269" i="9"/>
  <c r="R268" i="9"/>
  <c r="R267" i="9"/>
  <c r="R266" i="9"/>
  <c r="R265" i="9"/>
  <c r="R264" i="9"/>
  <c r="R263" i="9"/>
  <c r="R262" i="9"/>
  <c r="R261" i="9"/>
  <c r="R260" i="9"/>
  <c r="R259" i="9"/>
  <c r="R258" i="9"/>
  <c r="R257" i="9"/>
  <c r="R256" i="9"/>
  <c r="R255" i="9"/>
  <c r="R254" i="9"/>
  <c r="R253" i="9"/>
  <c r="R252" i="9"/>
  <c r="R251" i="9"/>
  <c r="R250" i="9"/>
  <c r="R249" i="9"/>
  <c r="R248" i="9"/>
  <c r="R247" i="9"/>
  <c r="R246" i="9"/>
  <c r="R245" i="9"/>
  <c r="R244" i="9"/>
  <c r="R243" i="9"/>
  <c r="R242" i="9"/>
  <c r="R241" i="9"/>
  <c r="R240" i="9"/>
  <c r="R239" i="9"/>
  <c r="R238" i="9"/>
  <c r="R237" i="9"/>
  <c r="R236" i="9"/>
  <c r="R235" i="9"/>
  <c r="R234" i="9"/>
  <c r="R233" i="9"/>
  <c r="R232" i="9"/>
  <c r="R231" i="9"/>
  <c r="R230" i="9"/>
  <c r="R229" i="9"/>
  <c r="R228" i="9"/>
  <c r="R227" i="9"/>
  <c r="R226" i="9"/>
  <c r="R225" i="9"/>
  <c r="R224" i="9"/>
  <c r="R223" i="9"/>
  <c r="R222" i="9"/>
  <c r="R221" i="9"/>
  <c r="R220" i="9"/>
  <c r="R219" i="9"/>
  <c r="R218" i="9"/>
  <c r="R217" i="9"/>
  <c r="R216" i="9"/>
  <c r="R215" i="9"/>
  <c r="R214" i="9"/>
  <c r="R213" i="9"/>
  <c r="R212" i="9"/>
  <c r="R211" i="9"/>
  <c r="R210" i="9"/>
  <c r="R209" i="9"/>
  <c r="R208" i="9"/>
  <c r="R207" i="9"/>
  <c r="R206" i="9"/>
  <c r="R205" i="9"/>
  <c r="R204" i="9"/>
  <c r="R203" i="9"/>
  <c r="R202" i="9"/>
  <c r="R201" i="9"/>
  <c r="R200" i="9"/>
  <c r="R199" i="9"/>
  <c r="R198" i="9"/>
  <c r="R197" i="9"/>
  <c r="R196" i="9"/>
  <c r="R195" i="9"/>
  <c r="R194" i="9"/>
  <c r="R193" i="9"/>
  <c r="R192" i="9"/>
  <c r="R191" i="9"/>
  <c r="R190" i="9"/>
  <c r="R189" i="9"/>
  <c r="R188" i="9"/>
  <c r="R187" i="9"/>
  <c r="R186" i="9"/>
  <c r="R185" i="9"/>
  <c r="R184" i="9"/>
  <c r="R183" i="9"/>
  <c r="R182" i="9"/>
  <c r="R181" i="9"/>
  <c r="R180" i="9"/>
  <c r="R179" i="9"/>
  <c r="R178" i="9"/>
  <c r="R177" i="9"/>
  <c r="R176" i="9"/>
  <c r="R175" i="9"/>
  <c r="R174" i="9"/>
  <c r="R173" i="9"/>
  <c r="R172" i="9"/>
  <c r="R171" i="9"/>
  <c r="R170" i="9"/>
  <c r="R169" i="9"/>
  <c r="R168" i="9"/>
  <c r="R167" i="9"/>
  <c r="R166" i="9"/>
  <c r="R165" i="9"/>
  <c r="R164" i="9"/>
  <c r="R163" i="9"/>
  <c r="R162" i="9"/>
  <c r="R161" i="9"/>
  <c r="R160" i="9"/>
  <c r="R159" i="9"/>
  <c r="R158" i="9"/>
  <c r="R157" i="9"/>
  <c r="R156" i="9"/>
  <c r="R155" i="9"/>
  <c r="R154" i="9"/>
  <c r="R153" i="9"/>
  <c r="R152" i="9"/>
  <c r="R151" i="9"/>
  <c r="R150" i="9"/>
  <c r="R149" i="9"/>
  <c r="R148" i="9"/>
  <c r="R147" i="9"/>
  <c r="R146" i="9"/>
  <c r="R145" i="9"/>
  <c r="R144" i="9"/>
  <c r="R143" i="9"/>
  <c r="R142" i="9"/>
  <c r="R141" i="9"/>
  <c r="R140" i="9"/>
  <c r="R139" i="9"/>
  <c r="R138" i="9"/>
  <c r="R137" i="9"/>
  <c r="R136" i="9"/>
  <c r="R135" i="9"/>
  <c r="R134" i="9"/>
  <c r="R133" i="9"/>
  <c r="R132" i="9"/>
  <c r="R131" i="9"/>
  <c r="R130" i="9"/>
  <c r="R129" i="9"/>
  <c r="R128" i="9"/>
  <c r="R127" i="9"/>
  <c r="R126" i="9"/>
  <c r="R125" i="9"/>
  <c r="R124" i="9"/>
  <c r="R123" i="9"/>
  <c r="R122" i="9"/>
  <c r="R121" i="9"/>
  <c r="R120" i="9"/>
  <c r="R119" i="9"/>
  <c r="R118" i="9"/>
  <c r="R117" i="9"/>
  <c r="R116" i="9"/>
  <c r="R115" i="9"/>
  <c r="R114" i="9"/>
  <c r="R113" i="9"/>
  <c r="R112" i="9"/>
  <c r="R111" i="9"/>
  <c r="R110" i="9"/>
  <c r="R109" i="9"/>
  <c r="R108" i="9"/>
  <c r="R107" i="9"/>
  <c r="R106" i="9"/>
  <c r="R105" i="9"/>
  <c r="R104" i="9"/>
  <c r="R103" i="9"/>
  <c r="R102" i="9"/>
  <c r="R101" i="9"/>
  <c r="R100" i="9"/>
  <c r="R99" i="9"/>
  <c r="R98" i="9"/>
  <c r="R97" i="9"/>
  <c r="R96" i="9"/>
  <c r="R95" i="9"/>
  <c r="R94" i="9"/>
  <c r="R93" i="9"/>
  <c r="R92" i="9"/>
  <c r="R91" i="9"/>
  <c r="R90" i="9"/>
  <c r="R89" i="9"/>
  <c r="R88" i="9"/>
  <c r="R87" i="9"/>
  <c r="R86" i="9"/>
  <c r="R85" i="9"/>
  <c r="R84" i="9"/>
  <c r="R83" i="9"/>
  <c r="R82" i="9"/>
  <c r="R81" i="9"/>
  <c r="R80" i="9"/>
  <c r="R79" i="9"/>
  <c r="R78" i="9"/>
  <c r="R77" i="9"/>
  <c r="R76" i="9"/>
  <c r="R75" i="9"/>
  <c r="R74" i="9"/>
  <c r="R73" i="9"/>
  <c r="R72" i="9"/>
  <c r="R71" i="9"/>
  <c r="R70" i="9"/>
  <c r="R69" i="9"/>
  <c r="R68" i="9"/>
  <c r="R67" i="9"/>
  <c r="R66" i="9"/>
  <c r="R65" i="9"/>
  <c r="R64" i="9"/>
  <c r="R63" i="9"/>
  <c r="R62" i="9"/>
  <c r="R61" i="9"/>
  <c r="R60" i="9"/>
  <c r="R59" i="9"/>
  <c r="R58" i="9"/>
  <c r="R57" i="9"/>
  <c r="R56" i="9"/>
  <c r="R55" i="9"/>
  <c r="R54" i="9"/>
  <c r="R53" i="9"/>
  <c r="R52" i="9"/>
  <c r="R51" i="9"/>
  <c r="R50" i="9"/>
  <c r="R49" i="9"/>
  <c r="R48" i="9"/>
  <c r="R47" i="9"/>
  <c r="R46" i="9"/>
  <c r="R45" i="9"/>
  <c r="R44" i="9"/>
  <c r="R43" i="9"/>
  <c r="R42" i="9"/>
  <c r="R41" i="9"/>
  <c r="R40" i="9"/>
  <c r="R39" i="9"/>
  <c r="R38" i="9"/>
  <c r="R37" i="9"/>
  <c r="R36" i="9"/>
  <c r="R35" i="9"/>
  <c r="R34" i="9"/>
  <c r="R33" i="9"/>
  <c r="R32" i="9"/>
  <c r="R31" i="9"/>
  <c r="R30" i="9"/>
  <c r="R29" i="9"/>
  <c r="R28" i="9"/>
  <c r="R27" i="9"/>
  <c r="R26" i="9"/>
  <c r="R25" i="9"/>
  <c r="R24" i="9"/>
  <c r="R23" i="9"/>
  <c r="R22" i="9"/>
  <c r="R21" i="9"/>
  <c r="R20" i="9"/>
  <c r="R19" i="9"/>
  <c r="R18" i="9"/>
  <c r="R17" i="9"/>
  <c r="R16" i="9"/>
  <c r="R15" i="9"/>
  <c r="R14" i="9"/>
  <c r="R13" i="9"/>
  <c r="R12" i="9"/>
  <c r="R11" i="9"/>
  <c r="R10" i="9"/>
  <c r="R9" i="9"/>
  <c r="R8" i="9"/>
  <c r="R7" i="9"/>
  <c r="R6" i="9"/>
  <c r="R5" i="9"/>
  <c r="R4" i="9"/>
  <c r="R3" i="9"/>
  <c r="R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5" i="9"/>
  <c r="K224" i="9"/>
  <c r="K223" i="9"/>
  <c r="K222" i="9"/>
  <c r="K221" i="9"/>
  <c r="K220" i="9"/>
  <c r="K219" i="9"/>
  <c r="K218" i="9"/>
  <c r="K217" i="9"/>
  <c r="K216" i="9"/>
  <c r="K215" i="9"/>
  <c r="K214" i="9"/>
  <c r="K213" i="9"/>
  <c r="K212" i="9"/>
  <c r="K211" i="9"/>
  <c r="K210" i="9"/>
  <c r="K209" i="9"/>
  <c r="K208" i="9"/>
  <c r="K207" i="9"/>
  <c r="K206" i="9"/>
  <c r="K205" i="9"/>
  <c r="K204" i="9"/>
  <c r="K203" i="9"/>
  <c r="K202" i="9"/>
  <c r="K201" i="9"/>
  <c r="K200" i="9"/>
  <c r="K199" i="9"/>
  <c r="K198" i="9"/>
  <c r="K197" i="9"/>
  <c r="K196" i="9"/>
  <c r="K195" i="9"/>
  <c r="K194" i="9"/>
  <c r="K193" i="9"/>
  <c r="K192" i="9"/>
  <c r="K191" i="9"/>
  <c r="K190" i="9"/>
  <c r="K189" i="9"/>
  <c r="K188" i="9"/>
  <c r="K187" i="9"/>
  <c r="K186" i="9"/>
  <c r="K185" i="9"/>
  <c r="K184" i="9"/>
  <c r="K183" i="9"/>
  <c r="K182" i="9"/>
  <c r="K181" i="9"/>
  <c r="K180" i="9"/>
  <c r="K179" i="9"/>
  <c r="K178" i="9"/>
  <c r="K177" i="9"/>
  <c r="K176" i="9"/>
  <c r="K175" i="9"/>
  <c r="K174" i="9"/>
  <c r="K173" i="9"/>
  <c r="K172" i="9"/>
  <c r="K171" i="9"/>
  <c r="K170" i="9"/>
  <c r="K169" i="9"/>
  <c r="K168" i="9"/>
  <c r="K167" i="9"/>
  <c r="K166" i="9"/>
  <c r="K165" i="9"/>
  <c r="K164" i="9"/>
  <c r="K163" i="9"/>
  <c r="K162" i="9"/>
  <c r="K161" i="9"/>
  <c r="K160" i="9"/>
  <c r="K159" i="9"/>
  <c r="K158" i="9"/>
  <c r="K157" i="9"/>
  <c r="K156" i="9"/>
  <c r="K155" i="9"/>
  <c r="K154" i="9"/>
  <c r="K153" i="9"/>
  <c r="K152" i="9"/>
  <c r="K151" i="9"/>
  <c r="K150" i="9"/>
  <c r="K149" i="9"/>
  <c r="K148" i="9"/>
  <c r="K147" i="9"/>
  <c r="K146" i="9"/>
  <c r="K145" i="9"/>
  <c r="K144" i="9"/>
  <c r="K143" i="9"/>
  <c r="K142" i="9"/>
  <c r="K141" i="9"/>
  <c r="K140" i="9"/>
  <c r="K139" i="9"/>
  <c r="K138" i="9"/>
  <c r="K137" i="9"/>
  <c r="K136" i="9"/>
  <c r="K135" i="9"/>
  <c r="K134" i="9"/>
  <c r="K133" i="9"/>
  <c r="K132" i="9"/>
  <c r="K131" i="9"/>
  <c r="K130" i="9"/>
  <c r="K129" i="9"/>
  <c r="K128" i="9"/>
  <c r="K127" i="9"/>
  <c r="K126" i="9"/>
  <c r="K125" i="9"/>
  <c r="K124" i="9"/>
  <c r="K123" i="9"/>
  <c r="K122" i="9"/>
  <c r="K121" i="9"/>
  <c r="K120" i="9"/>
  <c r="K119" i="9"/>
  <c r="K118" i="9"/>
  <c r="K117" i="9"/>
  <c r="K116" i="9"/>
  <c r="K115" i="9"/>
  <c r="K114" i="9"/>
  <c r="K113" i="9"/>
  <c r="K112" i="9"/>
  <c r="K111" i="9"/>
  <c r="K110" i="9"/>
  <c r="K109" i="9"/>
  <c r="K108" i="9"/>
  <c r="K107" i="9"/>
  <c r="K106" i="9"/>
  <c r="K105" i="9"/>
  <c r="K104" i="9"/>
  <c r="K103" i="9"/>
  <c r="K102" i="9"/>
  <c r="K101" i="9"/>
  <c r="K100" i="9"/>
  <c r="K99" i="9"/>
  <c r="K98" i="9"/>
  <c r="K97" i="9"/>
  <c r="K96" i="9"/>
  <c r="K95" i="9"/>
  <c r="K94" i="9"/>
  <c r="K93" i="9"/>
  <c r="K92" i="9"/>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K4" i="9"/>
  <c r="K3" i="9"/>
  <c r="I301" i="9"/>
  <c r="I300" i="9"/>
  <c r="I299" i="9"/>
  <c r="I298" i="9"/>
  <c r="I297" i="9"/>
  <c r="I296" i="9"/>
  <c r="I295" i="9"/>
  <c r="I294" i="9"/>
  <c r="I293" i="9"/>
  <c r="I292" i="9"/>
  <c r="I291" i="9"/>
  <c r="I290" i="9"/>
  <c r="I289" i="9"/>
  <c r="I288" i="9"/>
  <c r="I287" i="9"/>
  <c r="I286" i="9"/>
  <c r="I285" i="9"/>
  <c r="I284" i="9"/>
  <c r="I283" i="9"/>
  <c r="I282" i="9"/>
  <c r="I281" i="9"/>
  <c r="I280" i="9"/>
  <c r="I279" i="9"/>
  <c r="I278" i="9"/>
  <c r="I277" i="9"/>
  <c r="I276" i="9"/>
  <c r="I275" i="9"/>
  <c r="I274" i="9"/>
  <c r="I273" i="9"/>
  <c r="I272" i="9"/>
  <c r="I271" i="9"/>
  <c r="I270" i="9"/>
  <c r="I269" i="9"/>
  <c r="I268" i="9"/>
  <c r="I267" i="9"/>
  <c r="I266" i="9"/>
  <c r="I265" i="9"/>
  <c r="I264" i="9"/>
  <c r="I263" i="9"/>
  <c r="I262" i="9"/>
  <c r="I261" i="9"/>
  <c r="I260" i="9"/>
  <c r="I259" i="9"/>
  <c r="I258" i="9"/>
  <c r="I257" i="9"/>
  <c r="I256" i="9"/>
  <c r="I255" i="9"/>
  <c r="I254" i="9"/>
  <c r="I253" i="9"/>
  <c r="I252" i="9"/>
  <c r="I251" i="9"/>
  <c r="I250" i="9"/>
  <c r="I249" i="9"/>
  <c r="I248" i="9"/>
  <c r="I247" i="9"/>
  <c r="I246" i="9"/>
  <c r="I245" i="9"/>
  <c r="I244" i="9"/>
  <c r="I243" i="9"/>
  <c r="I242" i="9"/>
  <c r="I241" i="9"/>
  <c r="I240" i="9"/>
  <c r="I239" i="9"/>
  <c r="I238" i="9"/>
  <c r="I237" i="9"/>
  <c r="I236" i="9"/>
  <c r="I235" i="9"/>
  <c r="I234" i="9"/>
  <c r="I233" i="9"/>
  <c r="I232" i="9"/>
  <c r="I231" i="9"/>
  <c r="I230" i="9"/>
  <c r="I229" i="9"/>
  <c r="I228" i="9"/>
  <c r="I227" i="9"/>
  <c r="I226" i="9"/>
  <c r="I225" i="9"/>
  <c r="I224" i="9"/>
  <c r="I223" i="9"/>
  <c r="I222" i="9"/>
  <c r="I221" i="9"/>
  <c r="I220" i="9"/>
  <c r="I219" i="9"/>
  <c r="I218" i="9"/>
  <c r="I217" i="9"/>
  <c r="I216" i="9"/>
  <c r="I215" i="9"/>
  <c r="I214" i="9"/>
  <c r="I213" i="9"/>
  <c r="I212" i="9"/>
  <c r="I211" i="9"/>
  <c r="I210" i="9"/>
  <c r="I209" i="9"/>
  <c r="I208" i="9"/>
  <c r="I207" i="9"/>
  <c r="I206" i="9"/>
  <c r="I205" i="9"/>
  <c r="I204" i="9"/>
  <c r="I203" i="9"/>
  <c r="I202" i="9"/>
  <c r="I201" i="9"/>
  <c r="I200" i="9"/>
  <c r="I199" i="9"/>
  <c r="I198" i="9"/>
  <c r="I197" i="9"/>
  <c r="I196" i="9"/>
  <c r="I195" i="9"/>
  <c r="I194" i="9"/>
  <c r="I193" i="9"/>
  <c r="I192" i="9"/>
  <c r="I191" i="9"/>
  <c r="I190" i="9"/>
  <c r="I189" i="9"/>
  <c r="I188" i="9"/>
  <c r="I187" i="9"/>
  <c r="I186" i="9"/>
  <c r="I185" i="9"/>
  <c r="I184" i="9"/>
  <c r="I183" i="9"/>
  <c r="I182" i="9"/>
  <c r="I181" i="9"/>
  <c r="I180" i="9"/>
  <c r="I179" i="9"/>
  <c r="I178" i="9"/>
  <c r="I177" i="9"/>
  <c r="I176" i="9"/>
  <c r="I175" i="9"/>
  <c r="I174" i="9"/>
  <c r="I173" i="9"/>
  <c r="I172" i="9"/>
  <c r="I171" i="9"/>
  <c r="I170" i="9"/>
  <c r="I169" i="9"/>
  <c r="I168" i="9"/>
  <c r="I167" i="9"/>
  <c r="I166" i="9"/>
  <c r="I165" i="9"/>
  <c r="I164" i="9"/>
  <c r="I163" i="9"/>
  <c r="I162" i="9"/>
  <c r="I161" i="9"/>
  <c r="I160" i="9"/>
  <c r="I159" i="9"/>
  <c r="I158" i="9"/>
  <c r="I157" i="9"/>
  <c r="I156" i="9"/>
  <c r="I155" i="9"/>
  <c r="I154" i="9"/>
  <c r="I153" i="9"/>
  <c r="I152" i="9"/>
  <c r="I151" i="9"/>
  <c r="I150" i="9"/>
  <c r="I149" i="9"/>
  <c r="I148" i="9"/>
  <c r="I147" i="9"/>
  <c r="I146" i="9"/>
  <c r="I145" i="9"/>
  <c r="I144" i="9"/>
  <c r="I143" i="9"/>
  <c r="I142" i="9"/>
  <c r="I141" i="9"/>
  <c r="I140" i="9"/>
  <c r="I139" i="9"/>
  <c r="I138" i="9"/>
  <c r="I137" i="9"/>
  <c r="I136" i="9"/>
  <c r="I135" i="9"/>
  <c r="I134" i="9"/>
  <c r="I133" i="9"/>
  <c r="I132" i="9"/>
  <c r="I131" i="9"/>
  <c r="I130" i="9"/>
  <c r="I129" i="9"/>
  <c r="I128" i="9"/>
  <c r="I127" i="9"/>
  <c r="I126" i="9"/>
  <c r="I125" i="9"/>
  <c r="I124" i="9"/>
  <c r="I123" i="9"/>
  <c r="I122" i="9"/>
  <c r="I121" i="9"/>
  <c r="I120" i="9"/>
  <c r="I119" i="9"/>
  <c r="I118" i="9"/>
  <c r="I117" i="9"/>
  <c r="I116" i="9"/>
  <c r="I115" i="9"/>
  <c r="I114" i="9"/>
  <c r="I113" i="9"/>
  <c r="I112" i="9"/>
  <c r="I111" i="9"/>
  <c r="I110" i="9"/>
  <c r="I109" i="9"/>
  <c r="I108" i="9"/>
  <c r="I107" i="9"/>
  <c r="I106" i="9"/>
  <c r="I105" i="9"/>
  <c r="I104" i="9"/>
  <c r="I103" i="9"/>
  <c r="I102" i="9"/>
  <c r="I101" i="9"/>
  <c r="I100" i="9"/>
  <c r="I99" i="9"/>
  <c r="I98" i="9"/>
  <c r="I97" i="9"/>
  <c r="I96" i="9"/>
  <c r="I95" i="9"/>
  <c r="I94" i="9"/>
  <c r="I93" i="9"/>
  <c r="I92" i="9"/>
  <c r="I91" i="9"/>
  <c r="I90" i="9"/>
  <c r="I89" i="9"/>
  <c r="I88" i="9"/>
  <c r="I87" i="9"/>
  <c r="I86" i="9"/>
  <c r="I85" i="9"/>
  <c r="I84" i="9"/>
  <c r="I83" i="9"/>
  <c r="I82" i="9"/>
  <c r="I81" i="9"/>
  <c r="I80" i="9"/>
  <c r="I79" i="9"/>
  <c r="I78" i="9"/>
  <c r="I77" i="9"/>
  <c r="I76" i="9"/>
  <c r="I75" i="9"/>
  <c r="I74" i="9"/>
  <c r="I73" i="9"/>
  <c r="I72" i="9"/>
  <c r="I71" i="9"/>
  <c r="I70" i="9"/>
  <c r="I69" i="9"/>
  <c r="I68" i="9"/>
  <c r="I67" i="9"/>
  <c r="I66" i="9"/>
  <c r="I65" i="9"/>
  <c r="I64" i="9"/>
  <c r="I63" i="9"/>
  <c r="I62" i="9"/>
  <c r="I61" i="9"/>
  <c r="I60" i="9"/>
  <c r="I59" i="9"/>
  <c r="I58" i="9"/>
  <c r="I57" i="9"/>
  <c r="I56" i="9"/>
  <c r="I55" i="9"/>
  <c r="I54" i="9"/>
  <c r="I53" i="9"/>
  <c r="I52" i="9"/>
  <c r="I51" i="9"/>
  <c r="I50" i="9"/>
  <c r="I49" i="9"/>
  <c r="I48" i="9"/>
  <c r="I47" i="9"/>
  <c r="I46" i="9"/>
  <c r="I45" i="9"/>
  <c r="I44" i="9"/>
  <c r="I43" i="9"/>
  <c r="I42" i="9"/>
  <c r="I41" i="9"/>
  <c r="I40" i="9"/>
  <c r="I39" i="9"/>
  <c r="I38" i="9"/>
  <c r="I37" i="9"/>
  <c r="I36" i="9"/>
  <c r="I35" i="9"/>
  <c r="I34" i="9"/>
  <c r="I33" i="9"/>
  <c r="I32" i="9"/>
  <c r="I31" i="9"/>
  <c r="I30" i="9"/>
  <c r="I29" i="9"/>
  <c r="I28" i="9"/>
  <c r="I27" i="9"/>
  <c r="I26" i="9"/>
  <c r="I25" i="9"/>
  <c r="I24" i="9"/>
  <c r="I23" i="9"/>
  <c r="I22" i="9"/>
  <c r="I21" i="9"/>
  <c r="I20" i="9"/>
  <c r="I19" i="9"/>
  <c r="I18" i="9"/>
  <c r="I17" i="9"/>
  <c r="I16" i="9"/>
  <c r="I15" i="9"/>
  <c r="I14" i="9"/>
  <c r="I13" i="9"/>
  <c r="I12" i="9"/>
  <c r="I11" i="9"/>
  <c r="I10" i="9"/>
  <c r="I9" i="9"/>
  <c r="I8" i="9"/>
  <c r="I7" i="9"/>
  <c r="I6" i="9"/>
  <c r="I5" i="9"/>
  <c r="I4" i="9"/>
  <c r="I3" i="9"/>
  <c r="I2" i="9"/>
  <c r="F301" i="9"/>
  <c r="F300" i="9"/>
  <c r="F299" i="9"/>
  <c r="F298" i="9"/>
  <c r="F297" i="9"/>
  <c r="F296" i="9"/>
  <c r="F295" i="9"/>
  <c r="F294" i="9"/>
  <c r="F293" i="9"/>
  <c r="F292" i="9"/>
  <c r="F291" i="9"/>
  <c r="F290" i="9"/>
  <c r="F289" i="9"/>
  <c r="F288" i="9"/>
  <c r="F287" i="9"/>
  <c r="F286" i="9"/>
  <c r="F285" i="9"/>
  <c r="F284" i="9"/>
  <c r="F283" i="9"/>
  <c r="F282" i="9"/>
  <c r="F281" i="9"/>
  <c r="F280" i="9"/>
  <c r="F279" i="9"/>
  <c r="F278" i="9"/>
  <c r="F277" i="9"/>
  <c r="F276" i="9"/>
  <c r="F275" i="9"/>
  <c r="F274" i="9"/>
  <c r="F273" i="9"/>
  <c r="F272" i="9"/>
  <c r="F271" i="9"/>
  <c r="F270" i="9"/>
  <c r="F269" i="9"/>
  <c r="F268" i="9"/>
  <c r="F267" i="9"/>
  <c r="F266" i="9"/>
  <c r="F265" i="9"/>
  <c r="F264" i="9"/>
  <c r="F263" i="9"/>
  <c r="F262" i="9"/>
  <c r="F261" i="9"/>
  <c r="F260" i="9"/>
  <c r="F259" i="9"/>
  <c r="F258" i="9"/>
  <c r="F257" i="9"/>
  <c r="F256" i="9"/>
  <c r="F255" i="9"/>
  <c r="F254" i="9"/>
  <c r="F253" i="9"/>
  <c r="F252" i="9"/>
  <c r="F251" i="9"/>
  <c r="F250" i="9"/>
  <c r="F249" i="9"/>
  <c r="F248" i="9"/>
  <c r="F247" i="9"/>
  <c r="F246" i="9"/>
  <c r="F245" i="9"/>
  <c r="F244" i="9"/>
  <c r="F243" i="9"/>
  <c r="F242" i="9"/>
  <c r="F241" i="9"/>
  <c r="F240" i="9"/>
  <c r="F239" i="9"/>
  <c r="F238" i="9"/>
  <c r="F237" i="9"/>
  <c r="F236" i="9"/>
  <c r="F235" i="9"/>
  <c r="F234" i="9"/>
  <c r="F233" i="9"/>
  <c r="F232" i="9"/>
  <c r="F231" i="9"/>
  <c r="F230" i="9"/>
  <c r="F229" i="9"/>
  <c r="F228" i="9"/>
  <c r="F227" i="9"/>
  <c r="F226" i="9"/>
  <c r="F225" i="9"/>
  <c r="F224" i="9"/>
  <c r="F223" i="9"/>
  <c r="F222" i="9"/>
  <c r="F221" i="9"/>
  <c r="F220" i="9"/>
  <c r="F219" i="9"/>
  <c r="F218" i="9"/>
  <c r="F217" i="9"/>
  <c r="F216" i="9"/>
  <c r="F215" i="9"/>
  <c r="F214" i="9"/>
  <c r="F213" i="9"/>
  <c r="F212" i="9"/>
  <c r="F211" i="9"/>
  <c r="F210" i="9"/>
  <c r="F209" i="9"/>
  <c r="F208" i="9"/>
  <c r="F207"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F159" i="9"/>
  <c r="F158" i="9"/>
  <c r="F157" i="9"/>
  <c r="F156" i="9"/>
  <c r="F155" i="9"/>
  <c r="F154" i="9"/>
  <c r="F153" i="9"/>
  <c r="F152" i="9"/>
  <c r="F151" i="9"/>
  <c r="F150" i="9"/>
  <c r="F149" i="9"/>
  <c r="F148" i="9"/>
  <c r="F147" i="9"/>
  <c r="F146" i="9"/>
  <c r="F145" i="9"/>
  <c r="F144" i="9"/>
  <c r="F143" i="9"/>
  <c r="F142" i="9"/>
  <c r="F141" i="9"/>
  <c r="F140" i="9"/>
  <c r="F139" i="9"/>
  <c r="F138" i="9"/>
  <c r="F137" i="9"/>
  <c r="F136" i="9"/>
  <c r="F135" i="9"/>
  <c r="F134" i="9"/>
  <c r="F133" i="9"/>
  <c r="F132" i="9"/>
  <c r="F131" i="9"/>
  <c r="F130" i="9"/>
  <c r="F129" i="9"/>
  <c r="F128" i="9"/>
  <c r="F127" i="9"/>
  <c r="F126" i="9"/>
  <c r="F125" i="9"/>
  <c r="F124" i="9"/>
  <c r="F123" i="9"/>
  <c r="F122" i="9"/>
  <c r="F121" i="9"/>
  <c r="F120" i="9"/>
  <c r="F119" i="9"/>
  <c r="F118" i="9"/>
  <c r="F117" i="9"/>
  <c r="F116" i="9"/>
  <c r="F115" i="9"/>
  <c r="F114" i="9"/>
  <c r="F113" i="9"/>
  <c r="F112" i="9"/>
  <c r="F111" i="9"/>
  <c r="F110" i="9"/>
  <c r="F109" i="9"/>
  <c r="F108" i="9"/>
  <c r="F107" i="9"/>
  <c r="F106" i="9"/>
  <c r="F105" i="9"/>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E301" i="9"/>
  <c r="E300" i="9"/>
  <c r="E299" i="9"/>
  <c r="E298" i="9"/>
  <c r="E297" i="9"/>
  <c r="E296" i="9"/>
  <c r="E295" i="9"/>
  <c r="E294" i="9"/>
  <c r="E293" i="9"/>
  <c r="E292" i="9"/>
  <c r="E291" i="9"/>
  <c r="E290" i="9"/>
  <c r="E289" i="9"/>
  <c r="E288" i="9"/>
  <c r="E287" i="9"/>
  <c r="E286" i="9"/>
  <c r="E285" i="9"/>
  <c r="E284" i="9"/>
  <c r="E283" i="9"/>
  <c r="E282" i="9"/>
  <c r="E281" i="9"/>
  <c r="E280" i="9"/>
  <c r="E279" i="9"/>
  <c r="E278" i="9"/>
  <c r="E277" i="9"/>
  <c r="E276" i="9"/>
  <c r="E275" i="9"/>
  <c r="E274" i="9"/>
  <c r="E273" i="9"/>
  <c r="E272" i="9"/>
  <c r="E271" i="9"/>
  <c r="E270" i="9"/>
  <c r="E269" i="9"/>
  <c r="E268" i="9"/>
  <c r="E267" i="9"/>
  <c r="E266" i="9"/>
  <c r="E265" i="9"/>
  <c r="E264" i="9"/>
  <c r="E263" i="9"/>
  <c r="E262" i="9"/>
  <c r="E261" i="9"/>
  <c r="E260" i="9"/>
  <c r="E259" i="9"/>
  <c r="E258" i="9"/>
  <c r="E257" i="9"/>
  <c r="E256" i="9"/>
  <c r="E255" i="9"/>
  <c r="E254" i="9"/>
  <c r="E253" i="9"/>
  <c r="E252" i="9"/>
  <c r="E251" i="9"/>
  <c r="E250" i="9"/>
  <c r="E249" i="9"/>
  <c r="E248" i="9"/>
  <c r="E247" i="9"/>
  <c r="E246" i="9"/>
  <c r="E245" i="9"/>
  <c r="E244" i="9"/>
  <c r="E243" i="9"/>
  <c r="E242" i="9"/>
  <c r="E241" i="9"/>
  <c r="E240" i="9"/>
  <c r="E239" i="9"/>
  <c r="E238" i="9"/>
  <c r="E237" i="9"/>
  <c r="E236" i="9"/>
  <c r="E235" i="9"/>
  <c r="E234" i="9"/>
  <c r="E233" i="9"/>
  <c r="E232" i="9"/>
  <c r="E231" i="9"/>
  <c r="E230" i="9"/>
  <c r="E229" i="9"/>
  <c r="E228" i="9"/>
  <c r="E227" i="9"/>
  <c r="E226" i="9"/>
  <c r="E225" i="9"/>
  <c r="E224" i="9"/>
  <c r="E223" i="9"/>
  <c r="E222" i="9"/>
  <c r="E221" i="9"/>
  <c r="E220" i="9"/>
  <c r="E219" i="9"/>
  <c r="E218" i="9"/>
  <c r="E217" i="9"/>
  <c r="E216" i="9"/>
  <c r="E215" i="9"/>
  <c r="E214" i="9"/>
  <c r="E213" i="9"/>
  <c r="E212" i="9"/>
  <c r="E211" i="9"/>
  <c r="E210" i="9"/>
  <c r="E209" i="9"/>
  <c r="E208" i="9"/>
  <c r="E207" i="9"/>
  <c r="E206" i="9"/>
  <c r="E205" i="9"/>
  <c r="E204" i="9"/>
  <c r="E203" i="9"/>
  <c r="E202" i="9"/>
  <c r="E201" i="9"/>
  <c r="E200" i="9"/>
  <c r="E199" i="9"/>
  <c r="E198" i="9"/>
  <c r="E197" i="9"/>
  <c r="E196" i="9"/>
  <c r="E195" i="9"/>
  <c r="E194" i="9"/>
  <c r="E193" i="9"/>
  <c r="E192" i="9"/>
  <c r="E191" i="9"/>
  <c r="E190" i="9"/>
  <c r="E189" i="9"/>
  <c r="E188" i="9"/>
  <c r="E187" i="9"/>
  <c r="E186" i="9"/>
  <c r="E185" i="9"/>
  <c r="E184" i="9"/>
  <c r="E183" i="9"/>
  <c r="E182" i="9"/>
  <c r="E181" i="9"/>
  <c r="E180" i="9"/>
  <c r="E179" i="9"/>
  <c r="E178" i="9"/>
  <c r="E177" i="9"/>
  <c r="E176" i="9"/>
  <c r="E175" i="9"/>
  <c r="E174" i="9"/>
  <c r="E173" i="9"/>
  <c r="E172" i="9"/>
  <c r="E171" i="9"/>
  <c r="E170" i="9"/>
  <c r="E169" i="9"/>
  <c r="E168" i="9"/>
  <c r="E167" i="9"/>
  <c r="E166" i="9"/>
  <c r="E165" i="9"/>
  <c r="E164" i="9"/>
  <c r="E163" i="9"/>
  <c r="E162" i="9"/>
  <c r="E161" i="9"/>
  <c r="E160" i="9"/>
  <c r="E159" i="9"/>
  <c r="E158" i="9"/>
  <c r="E157" i="9"/>
  <c r="E156" i="9"/>
  <c r="E155" i="9"/>
  <c r="E154" i="9"/>
  <c r="E153" i="9"/>
  <c r="E152" i="9"/>
  <c r="E151" i="9"/>
  <c r="E150" i="9"/>
  <c r="E149" i="9"/>
  <c r="E148" i="9"/>
  <c r="E147" i="9"/>
  <c r="E146" i="9"/>
  <c r="E145" i="9"/>
  <c r="E144" i="9"/>
  <c r="E143" i="9"/>
  <c r="E142" i="9"/>
  <c r="E141" i="9"/>
  <c r="E140" i="9"/>
  <c r="E139" i="9"/>
  <c r="E138" i="9"/>
  <c r="E137" i="9"/>
  <c r="E136" i="9"/>
  <c r="E135" i="9"/>
  <c r="E134" i="9"/>
  <c r="E133" i="9"/>
  <c r="E132" i="9"/>
  <c r="E131" i="9"/>
  <c r="E130" i="9"/>
  <c r="E129" i="9"/>
  <c r="E128" i="9"/>
  <c r="E127" i="9"/>
  <c r="E126" i="9"/>
  <c r="E125" i="9"/>
  <c r="E124" i="9"/>
  <c r="E123" i="9"/>
  <c r="E122" i="9"/>
  <c r="E121" i="9"/>
  <c r="E120" i="9"/>
  <c r="E119" i="9"/>
  <c r="E118" i="9"/>
  <c r="E117" i="9"/>
  <c r="E116" i="9"/>
  <c r="E115" i="9"/>
  <c r="E114" i="9"/>
  <c r="E113" i="9"/>
  <c r="E112" i="9"/>
  <c r="E111" i="9"/>
  <c r="E110" i="9"/>
  <c r="E109" i="9"/>
  <c r="E108" i="9"/>
  <c r="E107" i="9"/>
  <c r="E106" i="9"/>
  <c r="E105" i="9"/>
  <c r="E104" i="9"/>
  <c r="E103" i="9"/>
  <c r="E102" i="9"/>
  <c r="E101" i="9"/>
  <c r="E100" i="9"/>
  <c r="E99" i="9"/>
  <c r="E98" i="9"/>
  <c r="E97" i="9"/>
  <c r="E96" i="9"/>
  <c r="E95" i="9"/>
  <c r="E94" i="9"/>
  <c r="E93" i="9"/>
  <c r="E92" i="9"/>
  <c r="E91" i="9"/>
  <c r="E90" i="9"/>
  <c r="E89" i="9"/>
  <c r="E88" i="9"/>
  <c r="E87" i="9"/>
  <c r="E86" i="9"/>
  <c r="E85" i="9"/>
  <c r="E84" i="9"/>
  <c r="E83" i="9"/>
  <c r="E82" i="9"/>
  <c r="E81" i="9"/>
  <c r="E80" i="9"/>
  <c r="E79" i="9"/>
  <c r="E78" i="9"/>
  <c r="E77" i="9"/>
  <c r="E76" i="9"/>
  <c r="E75" i="9"/>
  <c r="E74" i="9"/>
  <c r="E73" i="9"/>
  <c r="E72" i="9"/>
  <c r="E71" i="9"/>
  <c r="E70" i="9"/>
  <c r="E69" i="9"/>
  <c r="E68" i="9"/>
  <c r="E67" i="9"/>
  <c r="E66" i="9"/>
  <c r="E65" i="9"/>
  <c r="E64" i="9"/>
  <c r="E63" i="9"/>
  <c r="E62" i="9"/>
  <c r="E61" i="9"/>
  <c r="E60" i="9"/>
  <c r="E59" i="9"/>
  <c r="E58" i="9"/>
  <c r="E57" i="9"/>
  <c r="E56" i="9"/>
  <c r="E55" i="9"/>
  <c r="E54" i="9"/>
  <c r="E53" i="9"/>
  <c r="E52" i="9"/>
  <c r="E51" i="9"/>
  <c r="E50" i="9"/>
  <c r="E49" i="9"/>
  <c r="E48" i="9"/>
  <c r="E47" i="9"/>
  <c r="E46" i="9"/>
  <c r="E45" i="9"/>
  <c r="E44" i="9"/>
  <c r="E43" i="9"/>
  <c r="E42" i="9"/>
  <c r="E41" i="9"/>
  <c r="E40" i="9"/>
  <c r="E39" i="9"/>
  <c r="E38" i="9"/>
  <c r="E37" i="9"/>
  <c r="E36" i="9"/>
  <c r="E35" i="9"/>
  <c r="E34" i="9"/>
  <c r="E33" i="9"/>
  <c r="E32" i="9"/>
  <c r="E31" i="9"/>
  <c r="E30" i="9"/>
  <c r="E29" i="9"/>
  <c r="E28" i="9"/>
  <c r="E27" i="9"/>
  <c r="E26" i="9"/>
  <c r="E25" i="9"/>
  <c r="E24" i="9"/>
  <c r="E23" i="9"/>
  <c r="E22" i="9"/>
  <c r="E21" i="9"/>
  <c r="E20" i="9"/>
  <c r="E19" i="9"/>
  <c r="E18" i="9"/>
  <c r="E17" i="9"/>
  <c r="E16" i="9"/>
  <c r="E15" i="9"/>
  <c r="E14" i="9"/>
  <c r="E13" i="9"/>
  <c r="E12" i="9"/>
  <c r="E11" i="9"/>
  <c r="E10" i="9"/>
  <c r="E9" i="9"/>
  <c r="E8" i="9"/>
  <c r="E7" i="9"/>
  <c r="E6" i="9"/>
  <c r="E5" i="9"/>
  <c r="E4" i="9"/>
  <c r="E3" i="9"/>
  <c r="E2" i="9"/>
  <c r="BF301" i="9"/>
  <c r="BE301" i="9"/>
  <c r="BF300" i="9"/>
  <c r="BE300" i="9"/>
  <c r="BF299" i="9"/>
  <c r="BE299" i="9"/>
  <c r="BF298" i="9"/>
  <c r="BE298" i="9"/>
  <c r="BF297" i="9"/>
  <c r="BE297" i="9"/>
  <c r="BF296" i="9"/>
  <c r="BE296" i="9"/>
  <c r="BF295" i="9"/>
  <c r="BE295" i="9"/>
  <c r="BF294" i="9"/>
  <c r="BE294" i="9"/>
  <c r="BF293" i="9"/>
  <c r="BE293" i="9"/>
  <c r="BF292" i="9"/>
  <c r="BE292" i="9"/>
  <c r="BF291" i="9"/>
  <c r="BE291" i="9"/>
  <c r="BF290" i="9"/>
  <c r="BE290" i="9"/>
  <c r="BF289" i="9"/>
  <c r="BE289" i="9"/>
  <c r="BF288" i="9"/>
  <c r="BE288" i="9"/>
  <c r="BF287" i="9"/>
  <c r="BE287" i="9"/>
  <c r="BF286" i="9"/>
  <c r="BE286" i="9"/>
  <c r="BF285" i="9"/>
  <c r="BE285" i="9"/>
  <c r="BF284" i="9"/>
  <c r="BE284" i="9"/>
  <c r="BF283" i="9"/>
  <c r="BE283" i="9"/>
  <c r="BF282" i="9"/>
  <c r="BE282" i="9"/>
  <c r="BF281" i="9"/>
  <c r="BE281" i="9"/>
  <c r="BF280" i="9"/>
  <c r="BE280" i="9"/>
  <c r="BF279" i="9"/>
  <c r="BE279" i="9"/>
  <c r="BF278" i="9"/>
  <c r="BE278" i="9"/>
  <c r="BF277" i="9"/>
  <c r="BE277" i="9"/>
  <c r="BF276" i="9"/>
  <c r="BE276" i="9"/>
  <c r="BF275" i="9"/>
  <c r="BE275" i="9"/>
  <c r="BF274" i="9"/>
  <c r="BE274" i="9"/>
  <c r="BF273" i="9"/>
  <c r="BE273" i="9"/>
  <c r="BF272" i="9"/>
  <c r="BE272" i="9"/>
  <c r="BF271" i="9"/>
  <c r="BE271" i="9"/>
  <c r="BF270" i="9"/>
  <c r="BE270" i="9"/>
  <c r="BF269" i="9"/>
  <c r="BE269" i="9"/>
  <c r="BF268" i="9"/>
  <c r="BE268" i="9"/>
  <c r="BF267" i="9"/>
  <c r="BE267" i="9"/>
  <c r="BF266" i="9"/>
  <c r="BE266" i="9"/>
  <c r="BF265" i="9"/>
  <c r="BE265" i="9"/>
  <c r="BF264" i="9"/>
  <c r="BE264" i="9"/>
  <c r="BF263" i="9"/>
  <c r="BE263" i="9"/>
  <c r="BF262" i="9"/>
  <c r="BE262" i="9"/>
  <c r="BF261" i="9"/>
  <c r="BE261" i="9"/>
  <c r="BF260" i="9"/>
  <c r="BE260" i="9"/>
  <c r="BF259" i="9"/>
  <c r="BE259" i="9"/>
  <c r="BF258" i="9"/>
  <c r="BE258" i="9"/>
  <c r="BF257" i="9"/>
  <c r="BE257" i="9"/>
  <c r="BF256" i="9"/>
  <c r="BE256" i="9"/>
  <c r="BF255" i="9"/>
  <c r="BE255" i="9"/>
  <c r="BF254" i="9"/>
  <c r="BE254" i="9"/>
  <c r="BF253" i="9"/>
  <c r="BE253" i="9"/>
  <c r="BF252" i="9"/>
  <c r="BE252" i="9"/>
  <c r="BF251" i="9"/>
  <c r="BE251" i="9"/>
  <c r="BF250" i="9"/>
  <c r="BE250" i="9"/>
  <c r="BF249" i="9"/>
  <c r="BE249" i="9"/>
  <c r="BF248" i="9"/>
  <c r="BE248" i="9"/>
  <c r="BF247" i="9"/>
  <c r="BE247" i="9"/>
  <c r="BF246" i="9"/>
  <c r="BE246" i="9"/>
  <c r="BF245" i="9"/>
  <c r="BE245" i="9"/>
  <c r="BF244" i="9"/>
  <c r="BE244" i="9"/>
  <c r="BF243" i="9"/>
  <c r="BE243" i="9"/>
  <c r="BF242" i="9"/>
  <c r="BE242" i="9"/>
  <c r="BF241" i="9"/>
  <c r="BE241" i="9"/>
  <c r="BF240" i="9"/>
  <c r="BE240" i="9"/>
  <c r="BF239" i="9"/>
  <c r="BE239" i="9"/>
  <c r="BF238" i="9"/>
  <c r="BE238" i="9"/>
  <c r="BF237" i="9"/>
  <c r="BE237" i="9"/>
  <c r="BF236" i="9"/>
  <c r="BE236" i="9"/>
  <c r="BF235" i="9"/>
  <c r="BE235" i="9"/>
  <c r="BF234" i="9"/>
  <c r="BE234" i="9"/>
  <c r="BF233" i="9"/>
  <c r="BE233" i="9"/>
  <c r="BF232" i="9"/>
  <c r="BE232" i="9"/>
  <c r="BF231" i="9"/>
  <c r="BE231" i="9"/>
  <c r="BF230" i="9"/>
  <c r="BE230" i="9"/>
  <c r="BF229" i="9"/>
  <c r="BE229" i="9"/>
  <c r="BF228" i="9"/>
  <c r="BE228" i="9"/>
  <c r="BF227" i="9"/>
  <c r="BE227" i="9"/>
  <c r="BF226" i="9"/>
  <c r="BE226" i="9"/>
  <c r="BF225" i="9"/>
  <c r="BE225" i="9"/>
  <c r="BF224" i="9"/>
  <c r="BE224" i="9"/>
  <c r="BF223" i="9"/>
  <c r="BE223" i="9"/>
  <c r="BF222" i="9"/>
  <c r="BE222" i="9"/>
  <c r="BF221" i="9"/>
  <c r="BE221" i="9"/>
  <c r="BF220" i="9"/>
  <c r="BE220" i="9"/>
  <c r="BF219" i="9"/>
  <c r="BE219" i="9"/>
  <c r="BF218" i="9"/>
  <c r="BE218" i="9"/>
  <c r="BF217" i="9"/>
  <c r="BE217" i="9"/>
  <c r="BF216" i="9"/>
  <c r="BE216" i="9"/>
  <c r="BF215" i="9"/>
  <c r="BE215" i="9"/>
  <c r="BF214" i="9"/>
  <c r="BE214" i="9"/>
  <c r="BF213" i="9"/>
  <c r="BE213" i="9"/>
  <c r="BF212" i="9"/>
  <c r="BE212" i="9"/>
  <c r="BF211" i="9"/>
  <c r="BE211" i="9"/>
  <c r="BF210" i="9"/>
  <c r="BE210" i="9"/>
  <c r="BF209" i="9"/>
  <c r="BE209" i="9"/>
  <c r="BF208" i="9"/>
  <c r="BE208" i="9"/>
  <c r="BF207" i="9"/>
  <c r="BE207" i="9"/>
  <c r="BF206" i="9"/>
  <c r="BE206" i="9"/>
  <c r="BF205" i="9"/>
  <c r="BE205" i="9"/>
  <c r="BF204" i="9"/>
  <c r="BE204" i="9"/>
  <c r="BF203" i="9"/>
  <c r="BE203" i="9"/>
  <c r="BF202" i="9"/>
  <c r="BE202" i="9"/>
  <c r="BF201" i="9"/>
  <c r="BE201" i="9"/>
  <c r="BF200" i="9"/>
  <c r="BE200" i="9"/>
  <c r="BF199" i="9"/>
  <c r="BE199" i="9"/>
  <c r="BF198" i="9"/>
  <c r="BE198" i="9"/>
  <c r="BF197" i="9"/>
  <c r="BE197" i="9"/>
  <c r="BF196" i="9"/>
  <c r="BE196" i="9"/>
  <c r="BF195" i="9"/>
  <c r="BE195" i="9"/>
  <c r="BF194" i="9"/>
  <c r="BE194" i="9"/>
  <c r="BF193" i="9"/>
  <c r="BE193" i="9"/>
  <c r="BF192" i="9"/>
  <c r="BE192" i="9"/>
  <c r="BF191" i="9"/>
  <c r="BE191" i="9"/>
  <c r="BF190" i="9"/>
  <c r="BE190" i="9"/>
  <c r="BF189" i="9"/>
  <c r="BE189" i="9"/>
  <c r="BF188" i="9"/>
  <c r="BE188" i="9"/>
  <c r="BF187" i="9"/>
  <c r="BE187" i="9"/>
  <c r="BF186" i="9"/>
  <c r="BE186" i="9"/>
  <c r="BF185" i="9"/>
  <c r="BE185" i="9"/>
  <c r="BF184" i="9"/>
  <c r="BE184" i="9"/>
  <c r="BF183" i="9"/>
  <c r="BE183" i="9"/>
  <c r="BF182" i="9"/>
  <c r="BE182" i="9"/>
  <c r="BF181" i="9"/>
  <c r="BE181" i="9"/>
  <c r="BF180" i="9"/>
  <c r="BE180" i="9"/>
  <c r="BF179" i="9"/>
  <c r="BE179" i="9"/>
  <c r="BF178" i="9"/>
  <c r="BE178" i="9"/>
  <c r="BF177" i="9"/>
  <c r="BE177" i="9"/>
  <c r="BF176" i="9"/>
  <c r="BE176" i="9"/>
  <c r="BF175" i="9"/>
  <c r="BE175" i="9"/>
  <c r="BF174" i="9"/>
  <c r="BE174" i="9"/>
  <c r="BF173" i="9"/>
  <c r="BE173" i="9"/>
  <c r="BF172" i="9"/>
  <c r="BE172" i="9"/>
  <c r="BF171" i="9"/>
  <c r="BE171" i="9"/>
  <c r="BF170" i="9"/>
  <c r="BE170" i="9"/>
  <c r="BF169" i="9"/>
  <c r="BE169" i="9"/>
  <c r="BF168" i="9"/>
  <c r="BE168" i="9"/>
  <c r="BF167" i="9"/>
  <c r="BE167" i="9"/>
  <c r="BF166" i="9"/>
  <c r="BE166" i="9"/>
  <c r="BF165" i="9"/>
  <c r="BE165" i="9"/>
  <c r="BF164" i="9"/>
  <c r="BE164" i="9"/>
  <c r="BF163" i="9"/>
  <c r="BE163" i="9"/>
  <c r="BF162" i="9"/>
  <c r="BE162" i="9"/>
  <c r="BF161" i="9"/>
  <c r="BE161" i="9"/>
  <c r="BF160" i="9"/>
  <c r="BE160" i="9"/>
  <c r="BF159" i="9"/>
  <c r="BE159" i="9"/>
  <c r="BF158" i="9"/>
  <c r="BE158" i="9"/>
  <c r="BF157" i="9"/>
  <c r="BE157" i="9"/>
  <c r="BF156" i="9"/>
  <c r="BE156" i="9"/>
  <c r="BF155" i="9"/>
  <c r="BE155" i="9"/>
  <c r="BF154" i="9"/>
  <c r="BE154" i="9"/>
  <c r="BF153" i="9"/>
  <c r="BE153" i="9"/>
  <c r="BF152" i="9"/>
  <c r="BE152" i="9"/>
  <c r="BF151" i="9"/>
  <c r="BE151" i="9"/>
  <c r="BF150" i="9"/>
  <c r="BE150" i="9"/>
  <c r="BF149" i="9"/>
  <c r="BE149" i="9"/>
  <c r="BF148" i="9"/>
  <c r="BE148" i="9"/>
  <c r="BF147" i="9"/>
  <c r="BE147" i="9"/>
  <c r="BF146" i="9"/>
  <c r="BE146" i="9"/>
  <c r="BF145" i="9"/>
  <c r="BE145" i="9"/>
  <c r="BF144" i="9"/>
  <c r="BE144" i="9"/>
  <c r="BF143" i="9"/>
  <c r="BE143" i="9"/>
  <c r="BF142" i="9"/>
  <c r="BE142" i="9"/>
  <c r="BF141" i="9"/>
  <c r="BE141" i="9"/>
  <c r="BF140" i="9"/>
  <c r="BE140" i="9"/>
  <c r="BF139" i="9"/>
  <c r="BE139" i="9"/>
  <c r="BF138" i="9"/>
  <c r="BE138" i="9"/>
  <c r="BF137" i="9"/>
  <c r="BE137" i="9"/>
  <c r="BF136" i="9"/>
  <c r="BE136" i="9"/>
  <c r="BF135" i="9"/>
  <c r="BE135" i="9"/>
  <c r="BF134" i="9"/>
  <c r="BE134" i="9"/>
  <c r="BF133" i="9"/>
  <c r="BE133" i="9"/>
  <c r="BF132" i="9"/>
  <c r="BE132" i="9"/>
  <c r="BF131" i="9"/>
  <c r="BE131" i="9"/>
  <c r="BF130" i="9"/>
  <c r="BE130" i="9"/>
  <c r="BF129" i="9"/>
  <c r="BE129" i="9"/>
  <c r="BF128" i="9"/>
  <c r="BE128" i="9"/>
  <c r="BF127" i="9"/>
  <c r="BE127" i="9"/>
  <c r="BF126" i="9"/>
  <c r="BE126" i="9"/>
  <c r="BF125" i="9"/>
  <c r="BE125" i="9"/>
  <c r="BF124" i="9"/>
  <c r="BE124" i="9"/>
  <c r="BF123" i="9"/>
  <c r="BE123" i="9"/>
  <c r="BF122" i="9"/>
  <c r="BE122" i="9"/>
  <c r="BF121" i="9"/>
  <c r="BE121" i="9"/>
  <c r="BF120" i="9"/>
  <c r="BE120" i="9"/>
  <c r="BF119" i="9"/>
  <c r="BE119" i="9"/>
  <c r="BF118" i="9"/>
  <c r="BE118" i="9"/>
  <c r="BF117" i="9"/>
  <c r="BE117" i="9"/>
  <c r="BF116" i="9"/>
  <c r="BE116" i="9"/>
  <c r="BF115" i="9"/>
  <c r="BE115" i="9"/>
  <c r="BF114" i="9"/>
  <c r="BE114" i="9"/>
  <c r="BF113" i="9"/>
  <c r="BE113" i="9"/>
  <c r="BF112" i="9"/>
  <c r="BE112" i="9"/>
  <c r="BF111" i="9"/>
  <c r="BE111" i="9"/>
  <c r="BF110" i="9"/>
  <c r="BE110" i="9"/>
  <c r="BF109" i="9"/>
  <c r="BE109" i="9"/>
  <c r="BF108" i="9"/>
  <c r="BE108" i="9"/>
  <c r="BF107" i="9"/>
  <c r="BE107" i="9"/>
  <c r="BF106" i="9"/>
  <c r="BE106" i="9"/>
  <c r="BF105" i="9"/>
  <c r="BE105" i="9"/>
  <c r="BF104" i="9"/>
  <c r="BE104" i="9"/>
  <c r="BF103" i="9"/>
  <c r="BE103" i="9"/>
  <c r="BF102" i="9"/>
  <c r="BE102" i="9"/>
  <c r="BF101" i="9"/>
  <c r="BE101" i="9"/>
  <c r="BF100" i="9"/>
  <c r="BE100" i="9"/>
  <c r="BF99" i="9"/>
  <c r="BE99" i="9"/>
  <c r="BF98" i="9"/>
  <c r="BE98" i="9"/>
  <c r="BF97" i="9"/>
  <c r="BE97" i="9"/>
  <c r="BF96" i="9"/>
  <c r="BE96" i="9"/>
  <c r="BF95" i="9"/>
  <c r="BE95" i="9"/>
  <c r="BF94" i="9"/>
  <c r="BE94" i="9"/>
  <c r="BF93" i="9"/>
  <c r="BE93" i="9"/>
  <c r="BF92" i="9"/>
  <c r="BE92" i="9"/>
  <c r="BF91" i="9"/>
  <c r="BE91" i="9"/>
  <c r="BF90" i="9"/>
  <c r="BE90" i="9"/>
  <c r="BF89" i="9"/>
  <c r="BE89" i="9"/>
  <c r="BF88" i="9"/>
  <c r="BE88" i="9"/>
  <c r="BF87" i="9"/>
  <c r="BE87" i="9"/>
  <c r="BF86" i="9"/>
  <c r="BE86" i="9"/>
  <c r="BF85" i="9"/>
  <c r="BE85" i="9"/>
  <c r="BF84" i="9"/>
  <c r="BE84" i="9"/>
  <c r="BF83" i="9"/>
  <c r="BE83" i="9"/>
  <c r="BF82" i="9"/>
  <c r="BE82" i="9"/>
  <c r="BF81" i="9"/>
  <c r="BE81" i="9"/>
  <c r="BF80" i="9"/>
  <c r="BE80" i="9"/>
  <c r="BF79" i="9"/>
  <c r="BE79" i="9"/>
  <c r="BF78" i="9"/>
  <c r="BE78" i="9"/>
  <c r="BF77" i="9"/>
  <c r="BE77" i="9"/>
  <c r="BF76" i="9"/>
  <c r="BE76" i="9"/>
  <c r="BF75" i="9"/>
  <c r="BE75" i="9"/>
  <c r="BF74" i="9"/>
  <c r="BE74" i="9"/>
  <c r="BF73" i="9"/>
  <c r="BE73" i="9"/>
  <c r="BF72" i="9"/>
  <c r="BE72" i="9"/>
  <c r="BF71" i="9"/>
  <c r="BE71" i="9"/>
  <c r="BF70" i="9"/>
  <c r="BE70" i="9"/>
  <c r="BF69" i="9"/>
  <c r="BE69" i="9"/>
  <c r="BF68" i="9"/>
  <c r="BE68" i="9"/>
  <c r="BF67" i="9"/>
  <c r="BE67" i="9"/>
  <c r="BF66" i="9"/>
  <c r="BE66" i="9"/>
  <c r="BF65" i="9"/>
  <c r="BE65" i="9"/>
  <c r="BF64" i="9"/>
  <c r="BE64" i="9"/>
  <c r="BF63" i="9"/>
  <c r="BE63" i="9"/>
  <c r="BF62" i="9"/>
  <c r="BE62" i="9"/>
  <c r="BF61" i="9"/>
  <c r="BE61" i="9"/>
  <c r="BF60" i="9"/>
  <c r="BE60" i="9"/>
  <c r="BF59" i="9"/>
  <c r="BE59" i="9"/>
  <c r="BF58" i="9"/>
  <c r="BE58" i="9"/>
  <c r="BF57" i="9"/>
  <c r="BE57" i="9"/>
  <c r="BF56" i="9"/>
  <c r="BE56" i="9"/>
  <c r="BF55" i="9"/>
  <c r="BE55" i="9"/>
  <c r="BF54" i="9"/>
  <c r="BE54" i="9"/>
  <c r="BF53" i="9"/>
  <c r="BE53" i="9"/>
  <c r="BF52" i="9"/>
  <c r="BE52" i="9"/>
  <c r="BF51" i="9"/>
  <c r="BE51" i="9"/>
  <c r="BF50" i="9"/>
  <c r="BE50" i="9"/>
  <c r="BF49" i="9"/>
  <c r="BE49" i="9"/>
  <c r="BF48" i="9"/>
  <c r="BE48" i="9"/>
  <c r="BF47" i="9"/>
  <c r="BE47" i="9"/>
  <c r="BF46" i="9"/>
  <c r="BE46" i="9"/>
  <c r="BF45" i="9"/>
  <c r="BE45" i="9"/>
  <c r="BF44" i="9"/>
  <c r="BE44" i="9"/>
  <c r="BF43" i="9"/>
  <c r="BE43" i="9"/>
  <c r="BF42" i="9"/>
  <c r="BE42" i="9"/>
  <c r="BF41" i="9"/>
  <c r="BE41" i="9"/>
  <c r="BF40" i="9"/>
  <c r="BE40" i="9"/>
  <c r="BF39" i="9"/>
  <c r="BE39" i="9"/>
  <c r="BF38" i="9"/>
  <c r="BE38" i="9"/>
  <c r="BF37" i="9"/>
  <c r="BE37" i="9"/>
  <c r="BF36" i="9"/>
  <c r="BE36" i="9"/>
  <c r="BF35" i="9"/>
  <c r="BE35" i="9"/>
  <c r="BF34" i="9"/>
  <c r="BE34" i="9"/>
  <c r="BF33" i="9"/>
  <c r="BE33" i="9"/>
  <c r="BF32" i="9"/>
  <c r="BE32" i="9"/>
  <c r="BF31" i="9"/>
  <c r="BE31" i="9"/>
  <c r="BF30" i="9"/>
  <c r="BE30" i="9"/>
  <c r="BF29" i="9"/>
  <c r="BE29" i="9"/>
  <c r="BF28" i="9"/>
  <c r="BE28" i="9"/>
  <c r="BF27" i="9"/>
  <c r="BE27" i="9"/>
  <c r="BF26" i="9"/>
  <c r="BE26" i="9"/>
  <c r="BF25" i="9"/>
  <c r="BE25" i="9"/>
  <c r="BF24" i="9"/>
  <c r="BE24" i="9"/>
  <c r="BF23" i="9"/>
  <c r="BE23" i="9"/>
  <c r="BF22" i="9"/>
  <c r="BE22" i="9"/>
  <c r="BF21" i="9"/>
  <c r="BE21" i="9"/>
  <c r="BF20" i="9"/>
  <c r="BE20" i="9"/>
  <c r="BF19" i="9"/>
  <c r="BE19" i="9"/>
  <c r="BF18" i="9"/>
  <c r="BE18" i="9"/>
  <c r="BF17" i="9"/>
  <c r="BE17" i="9"/>
  <c r="BF16" i="9"/>
  <c r="BE16" i="9"/>
  <c r="BF15" i="9"/>
  <c r="BE15" i="9"/>
  <c r="BF14" i="9"/>
  <c r="BE14" i="9"/>
  <c r="BF13" i="9"/>
  <c r="BE13" i="9"/>
  <c r="BF12" i="9"/>
  <c r="BE12" i="9"/>
  <c r="BF11" i="9"/>
  <c r="BE11" i="9"/>
  <c r="BF10" i="9"/>
  <c r="BE10" i="9"/>
  <c r="BF9" i="9"/>
  <c r="BE9" i="9"/>
  <c r="BF8" i="9"/>
  <c r="BE8" i="9"/>
  <c r="BF7" i="9"/>
  <c r="BE7" i="9"/>
  <c r="BF6" i="9"/>
  <c r="BE6" i="9"/>
  <c r="BF5" i="9"/>
  <c r="BE5" i="9"/>
  <c r="BF4" i="9"/>
  <c r="BE4" i="9"/>
  <c r="BF3" i="9"/>
  <c r="BE3" i="9"/>
  <c r="BF2" i="9"/>
  <c r="BE2" i="9"/>
  <c r="AW301" i="9"/>
  <c r="AW300" i="9"/>
  <c r="AW299" i="9"/>
  <c r="AW298" i="9"/>
  <c r="AW297" i="9"/>
  <c r="AW296" i="9"/>
  <c r="AW295" i="9"/>
  <c r="AW294" i="9"/>
  <c r="AW293" i="9"/>
  <c r="AW292" i="9"/>
  <c r="AW291" i="9"/>
  <c r="AW290" i="9"/>
  <c r="AW289" i="9"/>
  <c r="AW288" i="9"/>
  <c r="AW287" i="9"/>
  <c r="AW286" i="9"/>
  <c r="AW285" i="9"/>
  <c r="AW284" i="9"/>
  <c r="AW283" i="9"/>
  <c r="AW282" i="9"/>
  <c r="AW281" i="9"/>
  <c r="AW280" i="9"/>
  <c r="AW279" i="9"/>
  <c r="AW278" i="9"/>
  <c r="AW277" i="9"/>
  <c r="AW276" i="9"/>
  <c r="AW275" i="9"/>
  <c r="AW274" i="9"/>
  <c r="AW273" i="9"/>
  <c r="AW272" i="9"/>
  <c r="AW271" i="9"/>
  <c r="AW270" i="9"/>
  <c r="AW269" i="9"/>
  <c r="AW268" i="9"/>
  <c r="AW267" i="9"/>
  <c r="AW266" i="9"/>
  <c r="AW265" i="9"/>
  <c r="AW264" i="9"/>
  <c r="AW263" i="9"/>
  <c r="AW262" i="9"/>
  <c r="AW261" i="9"/>
  <c r="AW260" i="9"/>
  <c r="AW259" i="9"/>
  <c r="AW258" i="9"/>
  <c r="AW257" i="9"/>
  <c r="AW256" i="9"/>
  <c r="AW255" i="9"/>
  <c r="AW254" i="9"/>
  <c r="AW253" i="9"/>
  <c r="AW252" i="9"/>
  <c r="AW251" i="9"/>
  <c r="AW250" i="9"/>
  <c r="AW249" i="9"/>
  <c r="AW248" i="9"/>
  <c r="AW247" i="9"/>
  <c r="AW246" i="9"/>
  <c r="AW245" i="9"/>
  <c r="AW244" i="9"/>
  <c r="AW243" i="9"/>
  <c r="AW242" i="9"/>
  <c r="AW241" i="9"/>
  <c r="AW240" i="9"/>
  <c r="AW239" i="9"/>
  <c r="AW238" i="9"/>
  <c r="AW237" i="9"/>
  <c r="AW236" i="9"/>
  <c r="AW235" i="9"/>
  <c r="AW234" i="9"/>
  <c r="AW233" i="9"/>
  <c r="AW232" i="9"/>
  <c r="AW231" i="9"/>
  <c r="AW230" i="9"/>
  <c r="AW229" i="9"/>
  <c r="AW228" i="9"/>
  <c r="AW227" i="9"/>
  <c r="AW226" i="9"/>
  <c r="AW225" i="9"/>
  <c r="AW224" i="9"/>
  <c r="AW223" i="9"/>
  <c r="AW222" i="9"/>
  <c r="AW221" i="9"/>
  <c r="AW220" i="9"/>
  <c r="AW219" i="9"/>
  <c r="AW218" i="9"/>
  <c r="AW217" i="9"/>
  <c r="AW216" i="9"/>
  <c r="AW215" i="9"/>
  <c r="AW214" i="9"/>
  <c r="AW213" i="9"/>
  <c r="AW212" i="9"/>
  <c r="AW211" i="9"/>
  <c r="AW210" i="9"/>
  <c r="AW209" i="9"/>
  <c r="AW208" i="9"/>
  <c r="AW207" i="9"/>
  <c r="AW206" i="9"/>
  <c r="AW205" i="9"/>
  <c r="AW204" i="9"/>
  <c r="AW203" i="9"/>
  <c r="AW202" i="9"/>
  <c r="AW201" i="9"/>
  <c r="AW200" i="9"/>
  <c r="AW199" i="9"/>
  <c r="AW198" i="9"/>
  <c r="AW197" i="9"/>
  <c r="AW196" i="9"/>
  <c r="AW195" i="9"/>
  <c r="AW194" i="9"/>
  <c r="AW193" i="9"/>
  <c r="AW192" i="9"/>
  <c r="AW191" i="9"/>
  <c r="AW190" i="9"/>
  <c r="AW189" i="9"/>
  <c r="AW188" i="9"/>
  <c r="AW187" i="9"/>
  <c r="AW186" i="9"/>
  <c r="AW185" i="9"/>
  <c r="AW184" i="9"/>
  <c r="AW183" i="9"/>
  <c r="AW182" i="9"/>
  <c r="AW181" i="9"/>
  <c r="AW180" i="9"/>
  <c r="AW179" i="9"/>
  <c r="AW178" i="9"/>
  <c r="AW177" i="9"/>
  <c r="AW176" i="9"/>
  <c r="AW175" i="9"/>
  <c r="AW174" i="9"/>
  <c r="AW173" i="9"/>
  <c r="AW172" i="9"/>
  <c r="AW171" i="9"/>
  <c r="AW170" i="9"/>
  <c r="AW169" i="9"/>
  <c r="AW168" i="9"/>
  <c r="AW167" i="9"/>
  <c r="AW166" i="9"/>
  <c r="AW165" i="9"/>
  <c r="AW164" i="9"/>
  <c r="AW163" i="9"/>
  <c r="AW162" i="9"/>
  <c r="AW161" i="9"/>
  <c r="AW160" i="9"/>
  <c r="AW159" i="9"/>
  <c r="AW158" i="9"/>
  <c r="AW157" i="9"/>
  <c r="AW156" i="9"/>
  <c r="AW155" i="9"/>
  <c r="AW154" i="9"/>
  <c r="AW153" i="9"/>
  <c r="AW152" i="9"/>
  <c r="AW151" i="9"/>
  <c r="AW150" i="9"/>
  <c r="AW149" i="9"/>
  <c r="AW148" i="9"/>
  <c r="AW147" i="9"/>
  <c r="AW146" i="9"/>
  <c r="AW145" i="9"/>
  <c r="AW144" i="9"/>
  <c r="AW143" i="9"/>
  <c r="AW142" i="9"/>
  <c r="AW141" i="9"/>
  <c r="AW140" i="9"/>
  <c r="AW139" i="9"/>
  <c r="AW138" i="9"/>
  <c r="AW137" i="9"/>
  <c r="AW136" i="9"/>
  <c r="AW135" i="9"/>
  <c r="AW134" i="9"/>
  <c r="AW133" i="9"/>
  <c r="AW132" i="9"/>
  <c r="AW131" i="9"/>
  <c r="AW130" i="9"/>
  <c r="AW129" i="9"/>
  <c r="AW128" i="9"/>
  <c r="AW127" i="9"/>
  <c r="AW126" i="9"/>
  <c r="AW125" i="9"/>
  <c r="AW124" i="9"/>
  <c r="AW123" i="9"/>
  <c r="AW122" i="9"/>
  <c r="AW121" i="9"/>
  <c r="AW120" i="9"/>
  <c r="AW119" i="9"/>
  <c r="AW118" i="9"/>
  <c r="AW117" i="9"/>
  <c r="AW116" i="9"/>
  <c r="AW115" i="9"/>
  <c r="AW114" i="9"/>
  <c r="AW113" i="9"/>
  <c r="AW112" i="9"/>
  <c r="AW111" i="9"/>
  <c r="AW110" i="9"/>
  <c r="AW109" i="9"/>
  <c r="AW108" i="9"/>
  <c r="AW107" i="9"/>
  <c r="AW106" i="9"/>
  <c r="AW105" i="9"/>
  <c r="AW104" i="9"/>
  <c r="AW103" i="9"/>
  <c r="AW102" i="9"/>
  <c r="AW101" i="9"/>
  <c r="AW100" i="9"/>
  <c r="AW99" i="9"/>
  <c r="AW98" i="9"/>
  <c r="AW97" i="9"/>
  <c r="AW96" i="9"/>
  <c r="AW95" i="9"/>
  <c r="AW94" i="9"/>
  <c r="AW93" i="9"/>
  <c r="AW92" i="9"/>
  <c r="AW91" i="9"/>
  <c r="AW90" i="9"/>
  <c r="AW89" i="9"/>
  <c r="AW88" i="9"/>
  <c r="AW87" i="9"/>
  <c r="AW86" i="9"/>
  <c r="AW85" i="9"/>
  <c r="AW84" i="9"/>
  <c r="AW83" i="9"/>
  <c r="AW82" i="9"/>
  <c r="AW81" i="9"/>
  <c r="AW80" i="9"/>
  <c r="AW79" i="9"/>
  <c r="AW78" i="9"/>
  <c r="AW77" i="9"/>
  <c r="AW76" i="9"/>
  <c r="AW75" i="9"/>
  <c r="AW74" i="9"/>
  <c r="AW73" i="9"/>
  <c r="AW72" i="9"/>
  <c r="AW71" i="9"/>
  <c r="AW70" i="9"/>
  <c r="AW69" i="9"/>
  <c r="AW68" i="9"/>
  <c r="AW67" i="9"/>
  <c r="AW66" i="9"/>
  <c r="AW65" i="9"/>
  <c r="AW64" i="9"/>
  <c r="AW63" i="9"/>
  <c r="AW62" i="9"/>
  <c r="AW61" i="9"/>
  <c r="AW60" i="9"/>
  <c r="AW59" i="9"/>
  <c r="AW58" i="9"/>
  <c r="AW57" i="9"/>
  <c r="AW56" i="9"/>
  <c r="AW55" i="9"/>
  <c r="AW54" i="9"/>
  <c r="AW53" i="9"/>
  <c r="AW52" i="9"/>
  <c r="AW51" i="9"/>
  <c r="AW50" i="9"/>
  <c r="AW49" i="9"/>
  <c r="AW48" i="9"/>
  <c r="AW47" i="9"/>
  <c r="AW46" i="9"/>
  <c r="AW45" i="9"/>
  <c r="AW44" i="9"/>
  <c r="AW43" i="9"/>
  <c r="AW42" i="9"/>
  <c r="AW41" i="9"/>
  <c r="AW40" i="9"/>
  <c r="AW39" i="9"/>
  <c r="AW38" i="9"/>
  <c r="AW37" i="9"/>
  <c r="AW36" i="9"/>
  <c r="AW35" i="9"/>
  <c r="AW34" i="9"/>
  <c r="AW33" i="9"/>
  <c r="AW32" i="9"/>
  <c r="AW31" i="9"/>
  <c r="AW30" i="9"/>
  <c r="AW29" i="9"/>
  <c r="AW28" i="9"/>
  <c r="AW27" i="9"/>
  <c r="AW26" i="9"/>
  <c r="AW25" i="9"/>
  <c r="AW24" i="9"/>
  <c r="AW23" i="9"/>
  <c r="AW22" i="9"/>
  <c r="AW21" i="9"/>
  <c r="AW20" i="9"/>
  <c r="AW19" i="9"/>
  <c r="AW18" i="9"/>
  <c r="AW17" i="9"/>
  <c r="AW16" i="9"/>
  <c r="AW15" i="9"/>
  <c r="AW14" i="9"/>
  <c r="AW13" i="9"/>
  <c r="AW12" i="9"/>
  <c r="AW11" i="9"/>
  <c r="AW10" i="9"/>
  <c r="AW9" i="9"/>
  <c r="AW8" i="9"/>
  <c r="AW7" i="9"/>
  <c r="AW6" i="9"/>
  <c r="AW5" i="9"/>
  <c r="AW4" i="9"/>
  <c r="AW3" i="9"/>
  <c r="AW2" i="9"/>
  <c r="AP301" i="9"/>
  <c r="AP300" i="9"/>
  <c r="AP299" i="9"/>
  <c r="AP298" i="9"/>
  <c r="AP297" i="9"/>
  <c r="AP296" i="9"/>
  <c r="AP295" i="9"/>
  <c r="AP294" i="9"/>
  <c r="AP293" i="9"/>
  <c r="AP292" i="9"/>
  <c r="AP291" i="9"/>
  <c r="AP290" i="9"/>
  <c r="AP289" i="9"/>
  <c r="AP288" i="9"/>
  <c r="AP287" i="9"/>
  <c r="AP286" i="9"/>
  <c r="AP285" i="9"/>
  <c r="AP284" i="9"/>
  <c r="AP283" i="9"/>
  <c r="AP282" i="9"/>
  <c r="AP281" i="9"/>
  <c r="AP280" i="9"/>
  <c r="AP279" i="9"/>
  <c r="AP278" i="9"/>
  <c r="AP277" i="9"/>
  <c r="AP276" i="9"/>
  <c r="AP275" i="9"/>
  <c r="AP274" i="9"/>
  <c r="AP273" i="9"/>
  <c r="AP272" i="9"/>
  <c r="AP271" i="9"/>
  <c r="AP270" i="9"/>
  <c r="AP269" i="9"/>
  <c r="AP268" i="9"/>
  <c r="AP267" i="9"/>
  <c r="AP266" i="9"/>
  <c r="AP265" i="9"/>
  <c r="AP264" i="9"/>
  <c r="AP263" i="9"/>
  <c r="AP262" i="9"/>
  <c r="AP261" i="9"/>
  <c r="AP260" i="9"/>
  <c r="AP259" i="9"/>
  <c r="AP258" i="9"/>
  <c r="AP257" i="9"/>
  <c r="AP256" i="9"/>
  <c r="AP255" i="9"/>
  <c r="AP254" i="9"/>
  <c r="AP253" i="9"/>
  <c r="AP252" i="9"/>
  <c r="AP251" i="9"/>
  <c r="AP250" i="9"/>
  <c r="AP249" i="9"/>
  <c r="AP248" i="9"/>
  <c r="AP247" i="9"/>
  <c r="AP246" i="9"/>
  <c r="AP245" i="9"/>
  <c r="AP244" i="9"/>
  <c r="AP243" i="9"/>
  <c r="AP242" i="9"/>
  <c r="AP241" i="9"/>
  <c r="AP240" i="9"/>
  <c r="AP239" i="9"/>
  <c r="AP238" i="9"/>
  <c r="AP237" i="9"/>
  <c r="AP236" i="9"/>
  <c r="AP235" i="9"/>
  <c r="AP234" i="9"/>
  <c r="AP233" i="9"/>
  <c r="AP232" i="9"/>
  <c r="AP231" i="9"/>
  <c r="AP230" i="9"/>
  <c r="AP229" i="9"/>
  <c r="AP228" i="9"/>
  <c r="AP227" i="9"/>
  <c r="AP226" i="9"/>
  <c r="AP225" i="9"/>
  <c r="AP224" i="9"/>
  <c r="AP223" i="9"/>
  <c r="AP222" i="9"/>
  <c r="AP221" i="9"/>
  <c r="AP220" i="9"/>
  <c r="AP219" i="9"/>
  <c r="AP218" i="9"/>
  <c r="AP217" i="9"/>
  <c r="AP216" i="9"/>
  <c r="AP215" i="9"/>
  <c r="AP214" i="9"/>
  <c r="AP213" i="9"/>
  <c r="AP212" i="9"/>
  <c r="AP211" i="9"/>
  <c r="AP210" i="9"/>
  <c r="AP209" i="9"/>
  <c r="AP208" i="9"/>
  <c r="AP207" i="9"/>
  <c r="AP206" i="9"/>
  <c r="AP205" i="9"/>
  <c r="AP204" i="9"/>
  <c r="AP203" i="9"/>
  <c r="AP202" i="9"/>
  <c r="AP201" i="9"/>
  <c r="AP200" i="9"/>
  <c r="AP199" i="9"/>
  <c r="AP198" i="9"/>
  <c r="AP197" i="9"/>
  <c r="AP196" i="9"/>
  <c r="AP195" i="9"/>
  <c r="AP194" i="9"/>
  <c r="AP193" i="9"/>
  <c r="AP192" i="9"/>
  <c r="AP191" i="9"/>
  <c r="AP190" i="9"/>
  <c r="AP189" i="9"/>
  <c r="AP188" i="9"/>
  <c r="AP187" i="9"/>
  <c r="AP186" i="9"/>
  <c r="AP185" i="9"/>
  <c r="AP184" i="9"/>
  <c r="AP183" i="9"/>
  <c r="AP182" i="9"/>
  <c r="AP181" i="9"/>
  <c r="AP180" i="9"/>
  <c r="AP179" i="9"/>
  <c r="AP178" i="9"/>
  <c r="AP177" i="9"/>
  <c r="AP176" i="9"/>
  <c r="AP175" i="9"/>
  <c r="AP174" i="9"/>
  <c r="AP173" i="9"/>
  <c r="AP172" i="9"/>
  <c r="AP171" i="9"/>
  <c r="AP170" i="9"/>
  <c r="AP169" i="9"/>
  <c r="AP168" i="9"/>
  <c r="AP167" i="9"/>
  <c r="AP166" i="9"/>
  <c r="AP165" i="9"/>
  <c r="AP164" i="9"/>
  <c r="AP163" i="9"/>
  <c r="AP162" i="9"/>
  <c r="AP161" i="9"/>
  <c r="AP160" i="9"/>
  <c r="AP159" i="9"/>
  <c r="AP158" i="9"/>
  <c r="AP157" i="9"/>
  <c r="AP156" i="9"/>
  <c r="AP155" i="9"/>
  <c r="AP154" i="9"/>
  <c r="AP153" i="9"/>
  <c r="AP152" i="9"/>
  <c r="AP151" i="9"/>
  <c r="AP150" i="9"/>
  <c r="AP149" i="9"/>
  <c r="AP148" i="9"/>
  <c r="AP147" i="9"/>
  <c r="AP146" i="9"/>
  <c r="AP145" i="9"/>
  <c r="AP144" i="9"/>
  <c r="AP143" i="9"/>
  <c r="AP142" i="9"/>
  <c r="AP141" i="9"/>
  <c r="AP140" i="9"/>
  <c r="AP139" i="9"/>
  <c r="AP138" i="9"/>
  <c r="AP137" i="9"/>
  <c r="AP136" i="9"/>
  <c r="AP135" i="9"/>
  <c r="AP134" i="9"/>
  <c r="AP133" i="9"/>
  <c r="AP132" i="9"/>
  <c r="AP131" i="9"/>
  <c r="AP130" i="9"/>
  <c r="AP129" i="9"/>
  <c r="AP128" i="9"/>
  <c r="AP127" i="9"/>
  <c r="AP126" i="9"/>
  <c r="AP125" i="9"/>
  <c r="AP124" i="9"/>
  <c r="AP123" i="9"/>
  <c r="AP122" i="9"/>
  <c r="AP121" i="9"/>
  <c r="AP120" i="9"/>
  <c r="AP119" i="9"/>
  <c r="AP118" i="9"/>
  <c r="AP117" i="9"/>
  <c r="AP116" i="9"/>
  <c r="AP115" i="9"/>
  <c r="AP114" i="9"/>
  <c r="AP113" i="9"/>
  <c r="AP112" i="9"/>
  <c r="AP111" i="9"/>
  <c r="AP110" i="9"/>
  <c r="AP109" i="9"/>
  <c r="AP108" i="9"/>
  <c r="AP107" i="9"/>
  <c r="AP106" i="9"/>
  <c r="AP105" i="9"/>
  <c r="AP104" i="9"/>
  <c r="AP103" i="9"/>
  <c r="AP102" i="9"/>
  <c r="AP101" i="9"/>
  <c r="AP100" i="9"/>
  <c r="AP99" i="9"/>
  <c r="AP98" i="9"/>
  <c r="AP97" i="9"/>
  <c r="AP96" i="9"/>
  <c r="AP95" i="9"/>
  <c r="AP94" i="9"/>
  <c r="AP93" i="9"/>
  <c r="AP92" i="9"/>
  <c r="AP91" i="9"/>
  <c r="AP90" i="9"/>
  <c r="AP89" i="9"/>
  <c r="AP88" i="9"/>
  <c r="AP87" i="9"/>
  <c r="AP86" i="9"/>
  <c r="AP85" i="9"/>
  <c r="AP84" i="9"/>
  <c r="AP83" i="9"/>
  <c r="AP82" i="9"/>
  <c r="AP81" i="9"/>
  <c r="AP80" i="9"/>
  <c r="AP79" i="9"/>
  <c r="AP78" i="9"/>
  <c r="AP77" i="9"/>
  <c r="AP76" i="9"/>
  <c r="AP75" i="9"/>
  <c r="AP74" i="9"/>
  <c r="AP73" i="9"/>
  <c r="AP72" i="9"/>
  <c r="AP71" i="9"/>
  <c r="AP70" i="9"/>
  <c r="AP69" i="9"/>
  <c r="AP68" i="9"/>
  <c r="AP67" i="9"/>
  <c r="AP66" i="9"/>
  <c r="AP65" i="9"/>
  <c r="AP64" i="9"/>
  <c r="AP63" i="9"/>
  <c r="AP62" i="9"/>
  <c r="AP61" i="9"/>
  <c r="AP60" i="9"/>
  <c r="AP59" i="9"/>
  <c r="AP58" i="9"/>
  <c r="AP57" i="9"/>
  <c r="AP56" i="9"/>
  <c r="AP55" i="9"/>
  <c r="AP54" i="9"/>
  <c r="AP53" i="9"/>
  <c r="AP52" i="9"/>
  <c r="AP51" i="9"/>
  <c r="AP50" i="9"/>
  <c r="AP49" i="9"/>
  <c r="AP48" i="9"/>
  <c r="AP47" i="9"/>
  <c r="AP46" i="9"/>
  <c r="AP45" i="9"/>
  <c r="AP44" i="9"/>
  <c r="AP43" i="9"/>
  <c r="AP42" i="9"/>
  <c r="AP41" i="9"/>
  <c r="AP40" i="9"/>
  <c r="AP39" i="9"/>
  <c r="AP38" i="9"/>
  <c r="AP37" i="9"/>
  <c r="AP36" i="9"/>
  <c r="AP35" i="9"/>
  <c r="AP34" i="9"/>
  <c r="AP33" i="9"/>
  <c r="AP32" i="9"/>
  <c r="AP31" i="9"/>
  <c r="AP30" i="9"/>
  <c r="AP29" i="9"/>
  <c r="AP28" i="9"/>
  <c r="AP27" i="9"/>
  <c r="AP26" i="9"/>
  <c r="AP25" i="9"/>
  <c r="AP24" i="9"/>
  <c r="AP23" i="9"/>
  <c r="AP22" i="9"/>
  <c r="AP21" i="9"/>
  <c r="AP20" i="9"/>
  <c r="AP19" i="9"/>
  <c r="AP18" i="9"/>
  <c r="AP17" i="9"/>
  <c r="AP16" i="9"/>
  <c r="AP15" i="9"/>
  <c r="AP14" i="9"/>
  <c r="AP13" i="9"/>
  <c r="AP12" i="9"/>
  <c r="AP11" i="9"/>
  <c r="AP10" i="9"/>
  <c r="AP9" i="9"/>
  <c r="AP8" i="9"/>
  <c r="AP7" i="9"/>
  <c r="AP6" i="9"/>
  <c r="AP5" i="9"/>
  <c r="AP4" i="9"/>
  <c r="AP3" i="9"/>
  <c r="AP2" i="9"/>
  <c r="AM301" i="9"/>
  <c r="AM300" i="9"/>
  <c r="AM299" i="9"/>
  <c r="AM298" i="9"/>
  <c r="AM297" i="9"/>
  <c r="AM296" i="9"/>
  <c r="AM295" i="9"/>
  <c r="AM294" i="9"/>
  <c r="AM293" i="9"/>
  <c r="AM292" i="9"/>
  <c r="AM291" i="9"/>
  <c r="AM290" i="9"/>
  <c r="AM289" i="9"/>
  <c r="AM288" i="9"/>
  <c r="AM287" i="9"/>
  <c r="AM286" i="9"/>
  <c r="AM285" i="9"/>
  <c r="AM284" i="9"/>
  <c r="AM283" i="9"/>
  <c r="AM282" i="9"/>
  <c r="AM281" i="9"/>
  <c r="AM280" i="9"/>
  <c r="AM279" i="9"/>
  <c r="AM278" i="9"/>
  <c r="AM277" i="9"/>
  <c r="AM276" i="9"/>
  <c r="AM275" i="9"/>
  <c r="AM274" i="9"/>
  <c r="AM273" i="9"/>
  <c r="AM272" i="9"/>
  <c r="AM271" i="9"/>
  <c r="AM270" i="9"/>
  <c r="AM269" i="9"/>
  <c r="AM268" i="9"/>
  <c r="AM267" i="9"/>
  <c r="AM266" i="9"/>
  <c r="AM265" i="9"/>
  <c r="AM264" i="9"/>
  <c r="AM263" i="9"/>
  <c r="AM262" i="9"/>
  <c r="AM261" i="9"/>
  <c r="AM260" i="9"/>
  <c r="AM259" i="9"/>
  <c r="AM258" i="9"/>
  <c r="AM257" i="9"/>
  <c r="AM256" i="9"/>
  <c r="AM255" i="9"/>
  <c r="AM254" i="9"/>
  <c r="AM253" i="9"/>
  <c r="AM252" i="9"/>
  <c r="AM251" i="9"/>
  <c r="AM250" i="9"/>
  <c r="AM249" i="9"/>
  <c r="AM248" i="9"/>
  <c r="AM247" i="9"/>
  <c r="AM246" i="9"/>
  <c r="AM245" i="9"/>
  <c r="AM244" i="9"/>
  <c r="AM243" i="9"/>
  <c r="AM242" i="9"/>
  <c r="AM241" i="9"/>
  <c r="AM240" i="9"/>
  <c r="AM239" i="9"/>
  <c r="AM238" i="9"/>
  <c r="AM237" i="9"/>
  <c r="AM236" i="9"/>
  <c r="AM235" i="9"/>
  <c r="AM234" i="9"/>
  <c r="AM233" i="9"/>
  <c r="AM232" i="9"/>
  <c r="AM231" i="9"/>
  <c r="AM230" i="9"/>
  <c r="AM229" i="9"/>
  <c r="AM228" i="9"/>
  <c r="AM227" i="9"/>
  <c r="AM226" i="9"/>
  <c r="AM225" i="9"/>
  <c r="AM224" i="9"/>
  <c r="AM223" i="9"/>
  <c r="AM222" i="9"/>
  <c r="AM221" i="9"/>
  <c r="AM220" i="9"/>
  <c r="AM219" i="9"/>
  <c r="AM218" i="9"/>
  <c r="AM217" i="9"/>
  <c r="AM216" i="9"/>
  <c r="AM215" i="9"/>
  <c r="AM214" i="9"/>
  <c r="AM213" i="9"/>
  <c r="AM212" i="9"/>
  <c r="AM211" i="9"/>
  <c r="AM210" i="9"/>
  <c r="AM209" i="9"/>
  <c r="AM208" i="9"/>
  <c r="AM207" i="9"/>
  <c r="AM206" i="9"/>
  <c r="AM205" i="9"/>
  <c r="AM204" i="9"/>
  <c r="AM203" i="9"/>
  <c r="AM202" i="9"/>
  <c r="AM201" i="9"/>
  <c r="AM200" i="9"/>
  <c r="AM199" i="9"/>
  <c r="AM198" i="9"/>
  <c r="AM197" i="9"/>
  <c r="AM196" i="9"/>
  <c r="AM195" i="9"/>
  <c r="AM194" i="9"/>
  <c r="AM193" i="9"/>
  <c r="AM192" i="9"/>
  <c r="AM191" i="9"/>
  <c r="AM190" i="9"/>
  <c r="AM189" i="9"/>
  <c r="AM188" i="9"/>
  <c r="AM187" i="9"/>
  <c r="AM186" i="9"/>
  <c r="AM185" i="9"/>
  <c r="AM184" i="9"/>
  <c r="AM183" i="9"/>
  <c r="AM182" i="9"/>
  <c r="AM181" i="9"/>
  <c r="AM180" i="9"/>
  <c r="AM179" i="9"/>
  <c r="AM178" i="9"/>
  <c r="AM177" i="9"/>
  <c r="AM176" i="9"/>
  <c r="AM175" i="9"/>
  <c r="AM174" i="9"/>
  <c r="AM173" i="9"/>
  <c r="AM172" i="9"/>
  <c r="AM171" i="9"/>
  <c r="AM170" i="9"/>
  <c r="AM169" i="9"/>
  <c r="AM168" i="9"/>
  <c r="AM167" i="9"/>
  <c r="AM166" i="9"/>
  <c r="AM165" i="9"/>
  <c r="AM164" i="9"/>
  <c r="AM163" i="9"/>
  <c r="AM162" i="9"/>
  <c r="AM161" i="9"/>
  <c r="AM160" i="9"/>
  <c r="AM159" i="9"/>
  <c r="AM158" i="9"/>
  <c r="AM157" i="9"/>
  <c r="AM156" i="9"/>
  <c r="AM155" i="9"/>
  <c r="AM154" i="9"/>
  <c r="AM153" i="9"/>
  <c r="AM152" i="9"/>
  <c r="AM151" i="9"/>
  <c r="AM150" i="9"/>
  <c r="AM149" i="9"/>
  <c r="AM148" i="9"/>
  <c r="AM147" i="9"/>
  <c r="AM146" i="9"/>
  <c r="AM145" i="9"/>
  <c r="AM144" i="9"/>
  <c r="AM143" i="9"/>
  <c r="AM142" i="9"/>
  <c r="AM141" i="9"/>
  <c r="AM140" i="9"/>
  <c r="AM139" i="9"/>
  <c r="AM138" i="9"/>
  <c r="AM137" i="9"/>
  <c r="AM136" i="9"/>
  <c r="AM135" i="9"/>
  <c r="AM134" i="9"/>
  <c r="AM133" i="9"/>
  <c r="AM132" i="9"/>
  <c r="AM131" i="9"/>
  <c r="AM130" i="9"/>
  <c r="AM129" i="9"/>
  <c r="AM128" i="9"/>
  <c r="AM127" i="9"/>
  <c r="AM126" i="9"/>
  <c r="AM125" i="9"/>
  <c r="AM124" i="9"/>
  <c r="AM123" i="9"/>
  <c r="AM122" i="9"/>
  <c r="AM121" i="9"/>
  <c r="AM120" i="9"/>
  <c r="AM119" i="9"/>
  <c r="AM118" i="9"/>
  <c r="AM117" i="9"/>
  <c r="AM116" i="9"/>
  <c r="AM115" i="9"/>
  <c r="AM114" i="9"/>
  <c r="AM113" i="9"/>
  <c r="AM112" i="9"/>
  <c r="AM111" i="9"/>
  <c r="AM110" i="9"/>
  <c r="AM109" i="9"/>
  <c r="AM108" i="9"/>
  <c r="AM107" i="9"/>
  <c r="AM106" i="9"/>
  <c r="AM105" i="9"/>
  <c r="AM104" i="9"/>
  <c r="AM103" i="9"/>
  <c r="AM102" i="9"/>
  <c r="AM101" i="9"/>
  <c r="AM100" i="9"/>
  <c r="AM99" i="9"/>
  <c r="AM98" i="9"/>
  <c r="AM97" i="9"/>
  <c r="AM96" i="9"/>
  <c r="AM95" i="9"/>
  <c r="AM94" i="9"/>
  <c r="AM93" i="9"/>
  <c r="AM92" i="9"/>
  <c r="AM91" i="9"/>
  <c r="AM90" i="9"/>
  <c r="AM89" i="9"/>
  <c r="AM88" i="9"/>
  <c r="AM87" i="9"/>
  <c r="AM86" i="9"/>
  <c r="AM85" i="9"/>
  <c r="AM84" i="9"/>
  <c r="AM83" i="9"/>
  <c r="AM82" i="9"/>
  <c r="AM81" i="9"/>
  <c r="AM80" i="9"/>
  <c r="AM79" i="9"/>
  <c r="AM78" i="9"/>
  <c r="AM77" i="9"/>
  <c r="AM76" i="9"/>
  <c r="AM75" i="9"/>
  <c r="AM74" i="9"/>
  <c r="AM73" i="9"/>
  <c r="AM72" i="9"/>
  <c r="AM71" i="9"/>
  <c r="AM70" i="9"/>
  <c r="AM69" i="9"/>
  <c r="AM68" i="9"/>
  <c r="AM67" i="9"/>
  <c r="AM66" i="9"/>
  <c r="AM65" i="9"/>
  <c r="AM64" i="9"/>
  <c r="AM63" i="9"/>
  <c r="AM62" i="9"/>
  <c r="AM61" i="9"/>
  <c r="AM60" i="9"/>
  <c r="AM59" i="9"/>
  <c r="AM58" i="9"/>
  <c r="AM57" i="9"/>
  <c r="AM56" i="9"/>
  <c r="AM55" i="9"/>
  <c r="AM54" i="9"/>
  <c r="AM53" i="9"/>
  <c r="AM52" i="9"/>
  <c r="AM51" i="9"/>
  <c r="AM50" i="9"/>
  <c r="AM49" i="9"/>
  <c r="AM48" i="9"/>
  <c r="AM47" i="9"/>
  <c r="AM46" i="9"/>
  <c r="AM45" i="9"/>
  <c r="AM44" i="9"/>
  <c r="AM43" i="9"/>
  <c r="AM42" i="9"/>
  <c r="AM41" i="9"/>
  <c r="AM40" i="9"/>
  <c r="AM39" i="9"/>
  <c r="AM38" i="9"/>
  <c r="AM37" i="9"/>
  <c r="AM36" i="9"/>
  <c r="AM35" i="9"/>
  <c r="AM34" i="9"/>
  <c r="AM33" i="9"/>
  <c r="AM32" i="9"/>
  <c r="AM31" i="9"/>
  <c r="AM30" i="9"/>
  <c r="AM29" i="9"/>
  <c r="AM28" i="9"/>
  <c r="AM27" i="9"/>
  <c r="AM26" i="9"/>
  <c r="AM25" i="9"/>
  <c r="AM24" i="9"/>
  <c r="AM23" i="9"/>
  <c r="AM22" i="9"/>
  <c r="AM21" i="9"/>
  <c r="AM20" i="9"/>
  <c r="AM19" i="9"/>
  <c r="AM18" i="9"/>
  <c r="AM17" i="9"/>
  <c r="AM16" i="9"/>
  <c r="AM15" i="9"/>
  <c r="AM14" i="9"/>
  <c r="AM13" i="9"/>
  <c r="AM12" i="9"/>
  <c r="AM11" i="9"/>
  <c r="AM10" i="9"/>
  <c r="AM9" i="9"/>
  <c r="AM8" i="9"/>
  <c r="AM7" i="9"/>
  <c r="AM6" i="9"/>
  <c r="AM5" i="9"/>
  <c r="AM4" i="9"/>
  <c r="AM3" i="9"/>
  <c r="AM2" i="9"/>
  <c r="Q301" i="9"/>
  <c r="P301" i="9"/>
  <c r="O301" i="9"/>
  <c r="N301" i="9"/>
  <c r="M301" i="9"/>
  <c r="L301" i="9"/>
  <c r="Q300" i="9"/>
  <c r="P300" i="9"/>
  <c r="O300" i="9"/>
  <c r="N300" i="9"/>
  <c r="M300" i="9"/>
  <c r="L300" i="9"/>
  <c r="Q299" i="9"/>
  <c r="P299" i="9"/>
  <c r="O299" i="9"/>
  <c r="N299" i="9"/>
  <c r="M299" i="9"/>
  <c r="L299" i="9"/>
  <c r="Q298" i="9"/>
  <c r="P298" i="9"/>
  <c r="O298" i="9"/>
  <c r="N298" i="9"/>
  <c r="M298" i="9"/>
  <c r="L298" i="9"/>
  <c r="Q297" i="9"/>
  <c r="P297" i="9"/>
  <c r="O297" i="9"/>
  <c r="N297" i="9"/>
  <c r="M297" i="9"/>
  <c r="L297" i="9"/>
  <c r="Q296" i="9"/>
  <c r="P296" i="9"/>
  <c r="O296" i="9"/>
  <c r="N296" i="9"/>
  <c r="M296" i="9"/>
  <c r="L296" i="9"/>
  <c r="Q295" i="9"/>
  <c r="P295" i="9"/>
  <c r="O295" i="9"/>
  <c r="N295" i="9"/>
  <c r="M295" i="9"/>
  <c r="L295" i="9"/>
  <c r="Q294" i="9"/>
  <c r="P294" i="9"/>
  <c r="O294" i="9"/>
  <c r="N294" i="9"/>
  <c r="M294" i="9"/>
  <c r="L294" i="9"/>
  <c r="Q293" i="9"/>
  <c r="P293" i="9"/>
  <c r="O293" i="9"/>
  <c r="N293" i="9"/>
  <c r="M293" i="9"/>
  <c r="L293" i="9"/>
  <c r="Q292" i="9"/>
  <c r="P292" i="9"/>
  <c r="O292" i="9"/>
  <c r="N292" i="9"/>
  <c r="M292" i="9"/>
  <c r="L292" i="9"/>
  <c r="Q291" i="9"/>
  <c r="P291" i="9"/>
  <c r="O291" i="9"/>
  <c r="N291" i="9"/>
  <c r="M291" i="9"/>
  <c r="L291" i="9"/>
  <c r="Q290" i="9"/>
  <c r="P290" i="9"/>
  <c r="O290" i="9"/>
  <c r="N290" i="9"/>
  <c r="M290" i="9"/>
  <c r="L290" i="9"/>
  <c r="Q289" i="9"/>
  <c r="P289" i="9"/>
  <c r="O289" i="9"/>
  <c r="N289" i="9"/>
  <c r="M289" i="9"/>
  <c r="L289" i="9"/>
  <c r="Q288" i="9"/>
  <c r="P288" i="9"/>
  <c r="O288" i="9"/>
  <c r="N288" i="9"/>
  <c r="M288" i="9"/>
  <c r="L288" i="9"/>
  <c r="Q287" i="9"/>
  <c r="P287" i="9"/>
  <c r="O287" i="9"/>
  <c r="N287" i="9"/>
  <c r="M287" i="9"/>
  <c r="L287" i="9"/>
  <c r="Q286" i="9"/>
  <c r="P286" i="9"/>
  <c r="O286" i="9"/>
  <c r="N286" i="9"/>
  <c r="M286" i="9"/>
  <c r="L286" i="9"/>
  <c r="Q285" i="9"/>
  <c r="P285" i="9"/>
  <c r="O285" i="9"/>
  <c r="N285" i="9"/>
  <c r="M285" i="9"/>
  <c r="L285" i="9"/>
  <c r="Q284" i="9"/>
  <c r="P284" i="9"/>
  <c r="O284" i="9"/>
  <c r="N284" i="9"/>
  <c r="M284" i="9"/>
  <c r="L284" i="9"/>
  <c r="Q283" i="9"/>
  <c r="P283" i="9"/>
  <c r="O283" i="9"/>
  <c r="N283" i="9"/>
  <c r="M283" i="9"/>
  <c r="L283" i="9"/>
  <c r="Q282" i="9"/>
  <c r="P282" i="9"/>
  <c r="O282" i="9"/>
  <c r="N282" i="9"/>
  <c r="M282" i="9"/>
  <c r="L282" i="9"/>
  <c r="Q281" i="9"/>
  <c r="P281" i="9"/>
  <c r="O281" i="9"/>
  <c r="N281" i="9"/>
  <c r="M281" i="9"/>
  <c r="L281" i="9"/>
  <c r="Q280" i="9"/>
  <c r="P280" i="9"/>
  <c r="O280" i="9"/>
  <c r="N280" i="9"/>
  <c r="M280" i="9"/>
  <c r="L280" i="9"/>
  <c r="Q279" i="9"/>
  <c r="P279" i="9"/>
  <c r="O279" i="9"/>
  <c r="N279" i="9"/>
  <c r="M279" i="9"/>
  <c r="L279" i="9"/>
  <c r="Q278" i="9"/>
  <c r="P278" i="9"/>
  <c r="O278" i="9"/>
  <c r="N278" i="9"/>
  <c r="M278" i="9"/>
  <c r="L278" i="9"/>
  <c r="Q277" i="9"/>
  <c r="P277" i="9"/>
  <c r="O277" i="9"/>
  <c r="N277" i="9"/>
  <c r="M277" i="9"/>
  <c r="L277" i="9"/>
  <c r="Q276" i="9"/>
  <c r="P276" i="9"/>
  <c r="O276" i="9"/>
  <c r="N276" i="9"/>
  <c r="M276" i="9"/>
  <c r="L276" i="9"/>
  <c r="Q275" i="9"/>
  <c r="P275" i="9"/>
  <c r="O275" i="9"/>
  <c r="N275" i="9"/>
  <c r="M275" i="9"/>
  <c r="L275" i="9"/>
  <c r="Q274" i="9"/>
  <c r="P274" i="9"/>
  <c r="O274" i="9"/>
  <c r="N274" i="9"/>
  <c r="M274" i="9"/>
  <c r="L274" i="9"/>
  <c r="Q273" i="9"/>
  <c r="P273" i="9"/>
  <c r="O273" i="9"/>
  <c r="N273" i="9"/>
  <c r="M273" i="9"/>
  <c r="L273" i="9"/>
  <c r="Q272" i="9"/>
  <c r="P272" i="9"/>
  <c r="O272" i="9"/>
  <c r="N272" i="9"/>
  <c r="M272" i="9"/>
  <c r="L272" i="9"/>
  <c r="Q271" i="9"/>
  <c r="P271" i="9"/>
  <c r="O271" i="9"/>
  <c r="N271" i="9"/>
  <c r="M271" i="9"/>
  <c r="L271" i="9"/>
  <c r="Q270" i="9"/>
  <c r="P270" i="9"/>
  <c r="O270" i="9"/>
  <c r="N270" i="9"/>
  <c r="M270" i="9"/>
  <c r="L270" i="9"/>
  <c r="Q269" i="9"/>
  <c r="P269" i="9"/>
  <c r="O269" i="9"/>
  <c r="N269" i="9"/>
  <c r="M269" i="9"/>
  <c r="L269" i="9"/>
  <c r="Q268" i="9"/>
  <c r="P268" i="9"/>
  <c r="O268" i="9"/>
  <c r="N268" i="9"/>
  <c r="M268" i="9"/>
  <c r="L268" i="9"/>
  <c r="Q267" i="9"/>
  <c r="P267" i="9"/>
  <c r="O267" i="9"/>
  <c r="N267" i="9"/>
  <c r="M267" i="9"/>
  <c r="L267" i="9"/>
  <c r="Q266" i="9"/>
  <c r="P266" i="9"/>
  <c r="O266" i="9"/>
  <c r="N266" i="9"/>
  <c r="M266" i="9"/>
  <c r="L266" i="9"/>
  <c r="Q265" i="9"/>
  <c r="P265" i="9"/>
  <c r="O265" i="9"/>
  <c r="N265" i="9"/>
  <c r="M265" i="9"/>
  <c r="L265" i="9"/>
  <c r="Q264" i="9"/>
  <c r="P264" i="9"/>
  <c r="O264" i="9"/>
  <c r="N264" i="9"/>
  <c r="M264" i="9"/>
  <c r="L264" i="9"/>
  <c r="Q263" i="9"/>
  <c r="P263" i="9"/>
  <c r="O263" i="9"/>
  <c r="N263" i="9"/>
  <c r="M263" i="9"/>
  <c r="L263" i="9"/>
  <c r="Q262" i="9"/>
  <c r="P262" i="9"/>
  <c r="O262" i="9"/>
  <c r="N262" i="9"/>
  <c r="M262" i="9"/>
  <c r="L262" i="9"/>
  <c r="Q261" i="9"/>
  <c r="P261" i="9"/>
  <c r="O261" i="9"/>
  <c r="N261" i="9"/>
  <c r="M261" i="9"/>
  <c r="L261" i="9"/>
  <c r="Q260" i="9"/>
  <c r="P260" i="9"/>
  <c r="O260" i="9"/>
  <c r="N260" i="9"/>
  <c r="M260" i="9"/>
  <c r="L260" i="9"/>
  <c r="Q259" i="9"/>
  <c r="P259" i="9"/>
  <c r="O259" i="9"/>
  <c r="N259" i="9"/>
  <c r="M259" i="9"/>
  <c r="L259" i="9"/>
  <c r="Q258" i="9"/>
  <c r="P258" i="9"/>
  <c r="O258" i="9"/>
  <c r="N258" i="9"/>
  <c r="M258" i="9"/>
  <c r="L258" i="9"/>
  <c r="Q257" i="9"/>
  <c r="P257" i="9"/>
  <c r="O257" i="9"/>
  <c r="N257" i="9"/>
  <c r="M257" i="9"/>
  <c r="L257" i="9"/>
  <c r="Q256" i="9"/>
  <c r="P256" i="9"/>
  <c r="O256" i="9"/>
  <c r="N256" i="9"/>
  <c r="M256" i="9"/>
  <c r="L256" i="9"/>
  <c r="Q255" i="9"/>
  <c r="P255" i="9"/>
  <c r="O255" i="9"/>
  <c r="N255" i="9"/>
  <c r="M255" i="9"/>
  <c r="L255" i="9"/>
  <c r="Q254" i="9"/>
  <c r="P254" i="9"/>
  <c r="O254" i="9"/>
  <c r="N254" i="9"/>
  <c r="M254" i="9"/>
  <c r="L254" i="9"/>
  <c r="Q253" i="9"/>
  <c r="P253" i="9"/>
  <c r="O253" i="9"/>
  <c r="N253" i="9"/>
  <c r="M253" i="9"/>
  <c r="L253" i="9"/>
  <c r="Q252" i="9"/>
  <c r="P252" i="9"/>
  <c r="O252" i="9"/>
  <c r="N252" i="9"/>
  <c r="M252" i="9"/>
  <c r="L252" i="9"/>
  <c r="Q251" i="9"/>
  <c r="P251" i="9"/>
  <c r="O251" i="9"/>
  <c r="N251" i="9"/>
  <c r="M251" i="9"/>
  <c r="L251" i="9"/>
  <c r="Q250" i="9"/>
  <c r="P250" i="9"/>
  <c r="O250" i="9"/>
  <c r="N250" i="9"/>
  <c r="M250" i="9"/>
  <c r="L250" i="9"/>
  <c r="Q249" i="9"/>
  <c r="P249" i="9"/>
  <c r="O249" i="9"/>
  <c r="N249" i="9"/>
  <c r="M249" i="9"/>
  <c r="L249" i="9"/>
  <c r="Q248" i="9"/>
  <c r="P248" i="9"/>
  <c r="O248" i="9"/>
  <c r="N248" i="9"/>
  <c r="M248" i="9"/>
  <c r="L248" i="9"/>
  <c r="Q247" i="9"/>
  <c r="P247" i="9"/>
  <c r="O247" i="9"/>
  <c r="N247" i="9"/>
  <c r="M247" i="9"/>
  <c r="L247" i="9"/>
  <c r="Q246" i="9"/>
  <c r="P246" i="9"/>
  <c r="O246" i="9"/>
  <c r="N246" i="9"/>
  <c r="M246" i="9"/>
  <c r="L246" i="9"/>
  <c r="Q245" i="9"/>
  <c r="P245" i="9"/>
  <c r="O245" i="9"/>
  <c r="N245" i="9"/>
  <c r="M245" i="9"/>
  <c r="L245" i="9"/>
  <c r="Q244" i="9"/>
  <c r="P244" i="9"/>
  <c r="O244" i="9"/>
  <c r="N244" i="9"/>
  <c r="M244" i="9"/>
  <c r="L244" i="9"/>
  <c r="Q243" i="9"/>
  <c r="P243" i="9"/>
  <c r="O243" i="9"/>
  <c r="N243" i="9"/>
  <c r="M243" i="9"/>
  <c r="L243" i="9"/>
  <c r="Q242" i="9"/>
  <c r="P242" i="9"/>
  <c r="O242" i="9"/>
  <c r="N242" i="9"/>
  <c r="M242" i="9"/>
  <c r="L242" i="9"/>
  <c r="Q241" i="9"/>
  <c r="P241" i="9"/>
  <c r="O241" i="9"/>
  <c r="N241" i="9"/>
  <c r="M241" i="9"/>
  <c r="L241" i="9"/>
  <c r="Q240" i="9"/>
  <c r="P240" i="9"/>
  <c r="O240" i="9"/>
  <c r="N240" i="9"/>
  <c r="M240" i="9"/>
  <c r="L240" i="9"/>
  <c r="Q239" i="9"/>
  <c r="P239" i="9"/>
  <c r="O239" i="9"/>
  <c r="N239" i="9"/>
  <c r="M239" i="9"/>
  <c r="L239" i="9"/>
  <c r="Q238" i="9"/>
  <c r="P238" i="9"/>
  <c r="O238" i="9"/>
  <c r="N238" i="9"/>
  <c r="M238" i="9"/>
  <c r="L238" i="9"/>
  <c r="Q237" i="9"/>
  <c r="P237" i="9"/>
  <c r="O237" i="9"/>
  <c r="N237" i="9"/>
  <c r="M237" i="9"/>
  <c r="L237" i="9"/>
  <c r="Q236" i="9"/>
  <c r="P236" i="9"/>
  <c r="O236" i="9"/>
  <c r="N236" i="9"/>
  <c r="M236" i="9"/>
  <c r="L236" i="9"/>
  <c r="Q235" i="9"/>
  <c r="P235" i="9"/>
  <c r="O235" i="9"/>
  <c r="N235" i="9"/>
  <c r="M235" i="9"/>
  <c r="L235" i="9"/>
  <c r="Q234" i="9"/>
  <c r="P234" i="9"/>
  <c r="O234" i="9"/>
  <c r="N234" i="9"/>
  <c r="M234" i="9"/>
  <c r="L234" i="9"/>
  <c r="Q233" i="9"/>
  <c r="P233" i="9"/>
  <c r="O233" i="9"/>
  <c r="N233" i="9"/>
  <c r="M233" i="9"/>
  <c r="L233" i="9"/>
  <c r="Q232" i="9"/>
  <c r="P232" i="9"/>
  <c r="O232" i="9"/>
  <c r="N232" i="9"/>
  <c r="M232" i="9"/>
  <c r="L232" i="9"/>
  <c r="Q231" i="9"/>
  <c r="P231" i="9"/>
  <c r="O231" i="9"/>
  <c r="N231" i="9"/>
  <c r="M231" i="9"/>
  <c r="L231" i="9"/>
  <c r="Q230" i="9"/>
  <c r="P230" i="9"/>
  <c r="O230" i="9"/>
  <c r="N230" i="9"/>
  <c r="M230" i="9"/>
  <c r="L230" i="9"/>
  <c r="Q229" i="9"/>
  <c r="P229" i="9"/>
  <c r="O229" i="9"/>
  <c r="N229" i="9"/>
  <c r="M229" i="9"/>
  <c r="L229" i="9"/>
  <c r="Q228" i="9"/>
  <c r="P228" i="9"/>
  <c r="O228" i="9"/>
  <c r="N228" i="9"/>
  <c r="M228" i="9"/>
  <c r="L228" i="9"/>
  <c r="Q227" i="9"/>
  <c r="P227" i="9"/>
  <c r="O227" i="9"/>
  <c r="N227" i="9"/>
  <c r="M227" i="9"/>
  <c r="L227" i="9"/>
  <c r="Q226" i="9"/>
  <c r="P226" i="9"/>
  <c r="O226" i="9"/>
  <c r="N226" i="9"/>
  <c r="M226" i="9"/>
  <c r="L226" i="9"/>
  <c r="Q225" i="9"/>
  <c r="P225" i="9"/>
  <c r="O225" i="9"/>
  <c r="N225" i="9"/>
  <c r="M225" i="9"/>
  <c r="L225" i="9"/>
  <c r="Q224" i="9"/>
  <c r="P224" i="9"/>
  <c r="O224" i="9"/>
  <c r="N224" i="9"/>
  <c r="M224" i="9"/>
  <c r="L224" i="9"/>
  <c r="Q223" i="9"/>
  <c r="P223" i="9"/>
  <c r="O223" i="9"/>
  <c r="N223" i="9"/>
  <c r="M223" i="9"/>
  <c r="L223" i="9"/>
  <c r="Q222" i="9"/>
  <c r="P222" i="9"/>
  <c r="O222" i="9"/>
  <c r="N222" i="9"/>
  <c r="M222" i="9"/>
  <c r="L222" i="9"/>
  <c r="Q221" i="9"/>
  <c r="P221" i="9"/>
  <c r="O221" i="9"/>
  <c r="N221" i="9"/>
  <c r="M221" i="9"/>
  <c r="L221" i="9"/>
  <c r="Q220" i="9"/>
  <c r="P220" i="9"/>
  <c r="O220" i="9"/>
  <c r="N220" i="9"/>
  <c r="M220" i="9"/>
  <c r="L220" i="9"/>
  <c r="Q219" i="9"/>
  <c r="P219" i="9"/>
  <c r="O219" i="9"/>
  <c r="N219" i="9"/>
  <c r="M219" i="9"/>
  <c r="L219" i="9"/>
  <c r="Q218" i="9"/>
  <c r="P218" i="9"/>
  <c r="O218" i="9"/>
  <c r="N218" i="9"/>
  <c r="M218" i="9"/>
  <c r="L218" i="9"/>
  <c r="Q217" i="9"/>
  <c r="P217" i="9"/>
  <c r="O217" i="9"/>
  <c r="N217" i="9"/>
  <c r="M217" i="9"/>
  <c r="L217" i="9"/>
  <c r="Q216" i="9"/>
  <c r="P216" i="9"/>
  <c r="O216" i="9"/>
  <c r="N216" i="9"/>
  <c r="M216" i="9"/>
  <c r="L216" i="9"/>
  <c r="Q215" i="9"/>
  <c r="P215" i="9"/>
  <c r="O215" i="9"/>
  <c r="N215" i="9"/>
  <c r="M215" i="9"/>
  <c r="L215" i="9"/>
  <c r="Q214" i="9"/>
  <c r="P214" i="9"/>
  <c r="O214" i="9"/>
  <c r="N214" i="9"/>
  <c r="M214" i="9"/>
  <c r="L214" i="9"/>
  <c r="Q213" i="9"/>
  <c r="P213" i="9"/>
  <c r="O213" i="9"/>
  <c r="N213" i="9"/>
  <c r="M213" i="9"/>
  <c r="L213" i="9"/>
  <c r="Q212" i="9"/>
  <c r="P212" i="9"/>
  <c r="O212" i="9"/>
  <c r="N212" i="9"/>
  <c r="M212" i="9"/>
  <c r="L212" i="9"/>
  <c r="Q211" i="9"/>
  <c r="P211" i="9"/>
  <c r="O211" i="9"/>
  <c r="N211" i="9"/>
  <c r="M211" i="9"/>
  <c r="L211" i="9"/>
  <c r="Q210" i="9"/>
  <c r="P210" i="9"/>
  <c r="O210" i="9"/>
  <c r="N210" i="9"/>
  <c r="M210" i="9"/>
  <c r="L210" i="9"/>
  <c r="Q209" i="9"/>
  <c r="P209" i="9"/>
  <c r="O209" i="9"/>
  <c r="N209" i="9"/>
  <c r="M209" i="9"/>
  <c r="L209" i="9"/>
  <c r="Q208" i="9"/>
  <c r="P208" i="9"/>
  <c r="O208" i="9"/>
  <c r="N208" i="9"/>
  <c r="M208" i="9"/>
  <c r="L208" i="9"/>
  <c r="Q207" i="9"/>
  <c r="P207" i="9"/>
  <c r="O207" i="9"/>
  <c r="N207" i="9"/>
  <c r="M207" i="9"/>
  <c r="L207" i="9"/>
  <c r="Q206" i="9"/>
  <c r="P206" i="9"/>
  <c r="O206" i="9"/>
  <c r="N206" i="9"/>
  <c r="M206" i="9"/>
  <c r="L206" i="9"/>
  <c r="Q205" i="9"/>
  <c r="P205" i="9"/>
  <c r="O205" i="9"/>
  <c r="N205" i="9"/>
  <c r="M205" i="9"/>
  <c r="L205" i="9"/>
  <c r="Q204" i="9"/>
  <c r="P204" i="9"/>
  <c r="O204" i="9"/>
  <c r="N204" i="9"/>
  <c r="M204" i="9"/>
  <c r="L204" i="9"/>
  <c r="Q203" i="9"/>
  <c r="P203" i="9"/>
  <c r="O203" i="9"/>
  <c r="N203" i="9"/>
  <c r="M203" i="9"/>
  <c r="L203" i="9"/>
  <c r="Q202" i="9"/>
  <c r="P202" i="9"/>
  <c r="O202" i="9"/>
  <c r="N202" i="9"/>
  <c r="M202" i="9"/>
  <c r="L202" i="9"/>
  <c r="Q201" i="9"/>
  <c r="P201" i="9"/>
  <c r="O201" i="9"/>
  <c r="N201" i="9"/>
  <c r="M201" i="9"/>
  <c r="L201" i="9"/>
  <c r="Q200" i="9"/>
  <c r="P200" i="9"/>
  <c r="O200" i="9"/>
  <c r="N200" i="9"/>
  <c r="M200" i="9"/>
  <c r="L200" i="9"/>
  <c r="Q199" i="9"/>
  <c r="P199" i="9"/>
  <c r="O199" i="9"/>
  <c r="N199" i="9"/>
  <c r="M199" i="9"/>
  <c r="L199" i="9"/>
  <c r="Q198" i="9"/>
  <c r="P198" i="9"/>
  <c r="O198" i="9"/>
  <c r="N198" i="9"/>
  <c r="M198" i="9"/>
  <c r="L198" i="9"/>
  <c r="Q197" i="9"/>
  <c r="P197" i="9"/>
  <c r="O197" i="9"/>
  <c r="N197" i="9"/>
  <c r="M197" i="9"/>
  <c r="L197" i="9"/>
  <c r="Q196" i="9"/>
  <c r="P196" i="9"/>
  <c r="O196" i="9"/>
  <c r="N196" i="9"/>
  <c r="M196" i="9"/>
  <c r="L196" i="9"/>
  <c r="Q195" i="9"/>
  <c r="P195" i="9"/>
  <c r="O195" i="9"/>
  <c r="N195" i="9"/>
  <c r="M195" i="9"/>
  <c r="L195" i="9"/>
  <c r="Q194" i="9"/>
  <c r="P194" i="9"/>
  <c r="O194" i="9"/>
  <c r="N194" i="9"/>
  <c r="M194" i="9"/>
  <c r="L194" i="9"/>
  <c r="Q193" i="9"/>
  <c r="P193" i="9"/>
  <c r="O193" i="9"/>
  <c r="N193" i="9"/>
  <c r="M193" i="9"/>
  <c r="L193" i="9"/>
  <c r="Q192" i="9"/>
  <c r="P192" i="9"/>
  <c r="O192" i="9"/>
  <c r="N192" i="9"/>
  <c r="M192" i="9"/>
  <c r="L192" i="9"/>
  <c r="Q191" i="9"/>
  <c r="P191" i="9"/>
  <c r="O191" i="9"/>
  <c r="N191" i="9"/>
  <c r="M191" i="9"/>
  <c r="L191" i="9"/>
  <c r="Q190" i="9"/>
  <c r="P190" i="9"/>
  <c r="O190" i="9"/>
  <c r="N190" i="9"/>
  <c r="M190" i="9"/>
  <c r="L190" i="9"/>
  <c r="Q189" i="9"/>
  <c r="P189" i="9"/>
  <c r="O189" i="9"/>
  <c r="N189" i="9"/>
  <c r="M189" i="9"/>
  <c r="L189" i="9"/>
  <c r="Q188" i="9"/>
  <c r="P188" i="9"/>
  <c r="O188" i="9"/>
  <c r="N188" i="9"/>
  <c r="M188" i="9"/>
  <c r="L188" i="9"/>
  <c r="Q187" i="9"/>
  <c r="P187" i="9"/>
  <c r="O187" i="9"/>
  <c r="N187" i="9"/>
  <c r="M187" i="9"/>
  <c r="L187" i="9"/>
  <c r="Q186" i="9"/>
  <c r="P186" i="9"/>
  <c r="O186" i="9"/>
  <c r="N186" i="9"/>
  <c r="M186" i="9"/>
  <c r="L186" i="9"/>
  <c r="Q185" i="9"/>
  <c r="P185" i="9"/>
  <c r="O185" i="9"/>
  <c r="N185" i="9"/>
  <c r="M185" i="9"/>
  <c r="L185" i="9"/>
  <c r="Q184" i="9"/>
  <c r="P184" i="9"/>
  <c r="O184" i="9"/>
  <c r="N184" i="9"/>
  <c r="M184" i="9"/>
  <c r="L184" i="9"/>
  <c r="Q183" i="9"/>
  <c r="P183" i="9"/>
  <c r="O183" i="9"/>
  <c r="N183" i="9"/>
  <c r="M183" i="9"/>
  <c r="L183" i="9"/>
  <c r="Q182" i="9"/>
  <c r="P182" i="9"/>
  <c r="O182" i="9"/>
  <c r="N182" i="9"/>
  <c r="M182" i="9"/>
  <c r="L182" i="9"/>
  <c r="Q181" i="9"/>
  <c r="P181" i="9"/>
  <c r="O181" i="9"/>
  <c r="N181" i="9"/>
  <c r="M181" i="9"/>
  <c r="L181" i="9"/>
  <c r="Q180" i="9"/>
  <c r="P180" i="9"/>
  <c r="O180" i="9"/>
  <c r="N180" i="9"/>
  <c r="M180" i="9"/>
  <c r="L180" i="9"/>
  <c r="Q179" i="9"/>
  <c r="P179" i="9"/>
  <c r="O179" i="9"/>
  <c r="N179" i="9"/>
  <c r="M179" i="9"/>
  <c r="L179" i="9"/>
  <c r="Q178" i="9"/>
  <c r="P178" i="9"/>
  <c r="O178" i="9"/>
  <c r="N178" i="9"/>
  <c r="M178" i="9"/>
  <c r="L178" i="9"/>
  <c r="Q177" i="9"/>
  <c r="P177" i="9"/>
  <c r="O177" i="9"/>
  <c r="N177" i="9"/>
  <c r="M177" i="9"/>
  <c r="L177" i="9"/>
  <c r="Q176" i="9"/>
  <c r="P176" i="9"/>
  <c r="O176" i="9"/>
  <c r="N176" i="9"/>
  <c r="M176" i="9"/>
  <c r="L176" i="9"/>
  <c r="Q175" i="9"/>
  <c r="P175" i="9"/>
  <c r="O175" i="9"/>
  <c r="N175" i="9"/>
  <c r="M175" i="9"/>
  <c r="L175" i="9"/>
  <c r="Q174" i="9"/>
  <c r="P174" i="9"/>
  <c r="O174" i="9"/>
  <c r="N174" i="9"/>
  <c r="M174" i="9"/>
  <c r="L174" i="9"/>
  <c r="Q173" i="9"/>
  <c r="P173" i="9"/>
  <c r="O173" i="9"/>
  <c r="N173" i="9"/>
  <c r="M173" i="9"/>
  <c r="L173" i="9"/>
  <c r="Q172" i="9"/>
  <c r="P172" i="9"/>
  <c r="O172" i="9"/>
  <c r="N172" i="9"/>
  <c r="M172" i="9"/>
  <c r="L172" i="9"/>
  <c r="Q171" i="9"/>
  <c r="P171" i="9"/>
  <c r="O171" i="9"/>
  <c r="N171" i="9"/>
  <c r="M171" i="9"/>
  <c r="L171" i="9"/>
  <c r="Q170" i="9"/>
  <c r="P170" i="9"/>
  <c r="O170" i="9"/>
  <c r="N170" i="9"/>
  <c r="M170" i="9"/>
  <c r="L170" i="9"/>
  <c r="Q169" i="9"/>
  <c r="P169" i="9"/>
  <c r="O169" i="9"/>
  <c r="N169" i="9"/>
  <c r="M169" i="9"/>
  <c r="L169" i="9"/>
  <c r="Q168" i="9"/>
  <c r="P168" i="9"/>
  <c r="O168" i="9"/>
  <c r="N168" i="9"/>
  <c r="M168" i="9"/>
  <c r="L168" i="9"/>
  <c r="Q167" i="9"/>
  <c r="P167" i="9"/>
  <c r="O167" i="9"/>
  <c r="N167" i="9"/>
  <c r="M167" i="9"/>
  <c r="L167" i="9"/>
  <c r="Q166" i="9"/>
  <c r="P166" i="9"/>
  <c r="O166" i="9"/>
  <c r="N166" i="9"/>
  <c r="M166" i="9"/>
  <c r="L166" i="9"/>
  <c r="Q165" i="9"/>
  <c r="P165" i="9"/>
  <c r="O165" i="9"/>
  <c r="N165" i="9"/>
  <c r="M165" i="9"/>
  <c r="L165" i="9"/>
  <c r="Q164" i="9"/>
  <c r="P164" i="9"/>
  <c r="O164" i="9"/>
  <c r="N164" i="9"/>
  <c r="M164" i="9"/>
  <c r="L164" i="9"/>
  <c r="Q163" i="9"/>
  <c r="P163" i="9"/>
  <c r="O163" i="9"/>
  <c r="N163" i="9"/>
  <c r="M163" i="9"/>
  <c r="L163" i="9"/>
  <c r="Q162" i="9"/>
  <c r="P162" i="9"/>
  <c r="O162" i="9"/>
  <c r="N162" i="9"/>
  <c r="M162" i="9"/>
  <c r="L162" i="9"/>
  <c r="Q161" i="9"/>
  <c r="P161" i="9"/>
  <c r="O161" i="9"/>
  <c r="N161" i="9"/>
  <c r="M161" i="9"/>
  <c r="L161" i="9"/>
  <c r="Q160" i="9"/>
  <c r="P160" i="9"/>
  <c r="O160" i="9"/>
  <c r="N160" i="9"/>
  <c r="M160" i="9"/>
  <c r="L160" i="9"/>
  <c r="Q159" i="9"/>
  <c r="P159" i="9"/>
  <c r="O159" i="9"/>
  <c r="N159" i="9"/>
  <c r="M159" i="9"/>
  <c r="L159" i="9"/>
  <c r="Q158" i="9"/>
  <c r="P158" i="9"/>
  <c r="O158" i="9"/>
  <c r="N158" i="9"/>
  <c r="M158" i="9"/>
  <c r="L158" i="9"/>
  <c r="Q157" i="9"/>
  <c r="P157" i="9"/>
  <c r="O157" i="9"/>
  <c r="N157" i="9"/>
  <c r="M157" i="9"/>
  <c r="L157" i="9"/>
  <c r="Q156" i="9"/>
  <c r="P156" i="9"/>
  <c r="O156" i="9"/>
  <c r="N156" i="9"/>
  <c r="M156" i="9"/>
  <c r="L156" i="9"/>
  <c r="Q155" i="9"/>
  <c r="P155" i="9"/>
  <c r="O155" i="9"/>
  <c r="N155" i="9"/>
  <c r="M155" i="9"/>
  <c r="L155" i="9"/>
  <c r="Q154" i="9"/>
  <c r="P154" i="9"/>
  <c r="O154" i="9"/>
  <c r="N154" i="9"/>
  <c r="M154" i="9"/>
  <c r="L154" i="9"/>
  <c r="Q153" i="9"/>
  <c r="P153" i="9"/>
  <c r="O153" i="9"/>
  <c r="N153" i="9"/>
  <c r="M153" i="9"/>
  <c r="L153" i="9"/>
  <c r="Q152" i="9"/>
  <c r="P152" i="9"/>
  <c r="O152" i="9"/>
  <c r="N152" i="9"/>
  <c r="M152" i="9"/>
  <c r="L152" i="9"/>
  <c r="Q151" i="9"/>
  <c r="P151" i="9"/>
  <c r="O151" i="9"/>
  <c r="N151" i="9"/>
  <c r="M151" i="9"/>
  <c r="L151" i="9"/>
  <c r="Q150" i="9"/>
  <c r="P150" i="9"/>
  <c r="O150" i="9"/>
  <c r="N150" i="9"/>
  <c r="M150" i="9"/>
  <c r="L150" i="9"/>
  <c r="Q149" i="9"/>
  <c r="P149" i="9"/>
  <c r="O149" i="9"/>
  <c r="N149" i="9"/>
  <c r="M149" i="9"/>
  <c r="L149" i="9"/>
  <c r="Q148" i="9"/>
  <c r="P148" i="9"/>
  <c r="O148" i="9"/>
  <c r="N148" i="9"/>
  <c r="M148" i="9"/>
  <c r="L148" i="9"/>
  <c r="Q147" i="9"/>
  <c r="P147" i="9"/>
  <c r="O147" i="9"/>
  <c r="N147" i="9"/>
  <c r="M147" i="9"/>
  <c r="L147" i="9"/>
  <c r="Q146" i="9"/>
  <c r="P146" i="9"/>
  <c r="O146" i="9"/>
  <c r="N146" i="9"/>
  <c r="M146" i="9"/>
  <c r="L146" i="9"/>
  <c r="Q145" i="9"/>
  <c r="P145" i="9"/>
  <c r="O145" i="9"/>
  <c r="N145" i="9"/>
  <c r="M145" i="9"/>
  <c r="L145" i="9"/>
  <c r="Q144" i="9"/>
  <c r="P144" i="9"/>
  <c r="O144" i="9"/>
  <c r="N144" i="9"/>
  <c r="M144" i="9"/>
  <c r="L144" i="9"/>
  <c r="Q143" i="9"/>
  <c r="P143" i="9"/>
  <c r="O143" i="9"/>
  <c r="N143" i="9"/>
  <c r="M143" i="9"/>
  <c r="L143" i="9"/>
  <c r="Q142" i="9"/>
  <c r="P142" i="9"/>
  <c r="O142" i="9"/>
  <c r="N142" i="9"/>
  <c r="M142" i="9"/>
  <c r="L142" i="9"/>
  <c r="Q141" i="9"/>
  <c r="P141" i="9"/>
  <c r="O141" i="9"/>
  <c r="N141" i="9"/>
  <c r="M141" i="9"/>
  <c r="L141" i="9"/>
  <c r="Q140" i="9"/>
  <c r="P140" i="9"/>
  <c r="O140" i="9"/>
  <c r="N140" i="9"/>
  <c r="M140" i="9"/>
  <c r="L140" i="9"/>
  <c r="Q139" i="9"/>
  <c r="P139" i="9"/>
  <c r="O139" i="9"/>
  <c r="N139" i="9"/>
  <c r="M139" i="9"/>
  <c r="L139" i="9"/>
  <c r="Q138" i="9"/>
  <c r="P138" i="9"/>
  <c r="O138" i="9"/>
  <c r="N138" i="9"/>
  <c r="M138" i="9"/>
  <c r="L138" i="9"/>
  <c r="Q137" i="9"/>
  <c r="P137" i="9"/>
  <c r="O137" i="9"/>
  <c r="N137" i="9"/>
  <c r="M137" i="9"/>
  <c r="L137" i="9"/>
  <c r="Q136" i="9"/>
  <c r="P136" i="9"/>
  <c r="O136" i="9"/>
  <c r="N136" i="9"/>
  <c r="M136" i="9"/>
  <c r="L136" i="9"/>
  <c r="Q135" i="9"/>
  <c r="P135" i="9"/>
  <c r="O135" i="9"/>
  <c r="N135" i="9"/>
  <c r="M135" i="9"/>
  <c r="L135" i="9"/>
  <c r="Q134" i="9"/>
  <c r="P134" i="9"/>
  <c r="O134" i="9"/>
  <c r="N134" i="9"/>
  <c r="M134" i="9"/>
  <c r="L134" i="9"/>
  <c r="Q133" i="9"/>
  <c r="P133" i="9"/>
  <c r="O133" i="9"/>
  <c r="N133" i="9"/>
  <c r="M133" i="9"/>
  <c r="L133" i="9"/>
  <c r="Q132" i="9"/>
  <c r="P132" i="9"/>
  <c r="O132" i="9"/>
  <c r="N132" i="9"/>
  <c r="M132" i="9"/>
  <c r="L132" i="9"/>
  <c r="Q131" i="9"/>
  <c r="P131" i="9"/>
  <c r="O131" i="9"/>
  <c r="N131" i="9"/>
  <c r="M131" i="9"/>
  <c r="L131" i="9"/>
  <c r="Q130" i="9"/>
  <c r="P130" i="9"/>
  <c r="O130" i="9"/>
  <c r="N130" i="9"/>
  <c r="M130" i="9"/>
  <c r="L130" i="9"/>
  <c r="Q129" i="9"/>
  <c r="P129" i="9"/>
  <c r="O129" i="9"/>
  <c r="N129" i="9"/>
  <c r="M129" i="9"/>
  <c r="L129" i="9"/>
  <c r="Q128" i="9"/>
  <c r="P128" i="9"/>
  <c r="O128" i="9"/>
  <c r="N128" i="9"/>
  <c r="M128" i="9"/>
  <c r="L128" i="9"/>
  <c r="Q127" i="9"/>
  <c r="P127" i="9"/>
  <c r="O127" i="9"/>
  <c r="N127" i="9"/>
  <c r="M127" i="9"/>
  <c r="L127" i="9"/>
  <c r="Q126" i="9"/>
  <c r="P126" i="9"/>
  <c r="O126" i="9"/>
  <c r="N126" i="9"/>
  <c r="M126" i="9"/>
  <c r="L126" i="9"/>
  <c r="Q125" i="9"/>
  <c r="P125" i="9"/>
  <c r="O125" i="9"/>
  <c r="N125" i="9"/>
  <c r="M125" i="9"/>
  <c r="L125" i="9"/>
  <c r="Q124" i="9"/>
  <c r="P124" i="9"/>
  <c r="O124" i="9"/>
  <c r="N124" i="9"/>
  <c r="M124" i="9"/>
  <c r="L124" i="9"/>
  <c r="Q123" i="9"/>
  <c r="P123" i="9"/>
  <c r="O123" i="9"/>
  <c r="N123" i="9"/>
  <c r="M123" i="9"/>
  <c r="L123" i="9"/>
  <c r="Q122" i="9"/>
  <c r="P122" i="9"/>
  <c r="O122" i="9"/>
  <c r="N122" i="9"/>
  <c r="M122" i="9"/>
  <c r="L122" i="9"/>
  <c r="Q121" i="9"/>
  <c r="P121" i="9"/>
  <c r="O121" i="9"/>
  <c r="N121" i="9"/>
  <c r="M121" i="9"/>
  <c r="L121" i="9"/>
  <c r="Q120" i="9"/>
  <c r="P120" i="9"/>
  <c r="O120" i="9"/>
  <c r="N120" i="9"/>
  <c r="M120" i="9"/>
  <c r="L120" i="9"/>
  <c r="Q119" i="9"/>
  <c r="P119" i="9"/>
  <c r="O119" i="9"/>
  <c r="N119" i="9"/>
  <c r="M119" i="9"/>
  <c r="L119" i="9"/>
  <c r="Q118" i="9"/>
  <c r="P118" i="9"/>
  <c r="O118" i="9"/>
  <c r="N118" i="9"/>
  <c r="M118" i="9"/>
  <c r="L118" i="9"/>
  <c r="Q117" i="9"/>
  <c r="P117" i="9"/>
  <c r="O117" i="9"/>
  <c r="N117" i="9"/>
  <c r="M117" i="9"/>
  <c r="L117" i="9"/>
  <c r="Q116" i="9"/>
  <c r="P116" i="9"/>
  <c r="O116" i="9"/>
  <c r="N116" i="9"/>
  <c r="M116" i="9"/>
  <c r="L116" i="9"/>
  <c r="Q115" i="9"/>
  <c r="P115" i="9"/>
  <c r="O115" i="9"/>
  <c r="N115" i="9"/>
  <c r="M115" i="9"/>
  <c r="L115" i="9"/>
  <c r="Q114" i="9"/>
  <c r="P114" i="9"/>
  <c r="O114" i="9"/>
  <c r="N114" i="9"/>
  <c r="M114" i="9"/>
  <c r="L114" i="9"/>
  <c r="Q113" i="9"/>
  <c r="P113" i="9"/>
  <c r="O113" i="9"/>
  <c r="N113" i="9"/>
  <c r="M113" i="9"/>
  <c r="L113" i="9"/>
  <c r="Q112" i="9"/>
  <c r="P112" i="9"/>
  <c r="O112" i="9"/>
  <c r="N112" i="9"/>
  <c r="M112" i="9"/>
  <c r="L112" i="9"/>
  <c r="Q111" i="9"/>
  <c r="P111" i="9"/>
  <c r="O111" i="9"/>
  <c r="N111" i="9"/>
  <c r="M111" i="9"/>
  <c r="L111" i="9"/>
  <c r="Q110" i="9"/>
  <c r="P110" i="9"/>
  <c r="O110" i="9"/>
  <c r="N110" i="9"/>
  <c r="M110" i="9"/>
  <c r="L110" i="9"/>
  <c r="Q109" i="9"/>
  <c r="P109" i="9"/>
  <c r="O109" i="9"/>
  <c r="N109" i="9"/>
  <c r="M109" i="9"/>
  <c r="L109" i="9"/>
  <c r="Q108" i="9"/>
  <c r="P108" i="9"/>
  <c r="O108" i="9"/>
  <c r="N108" i="9"/>
  <c r="M108" i="9"/>
  <c r="L108" i="9"/>
  <c r="Q107" i="9"/>
  <c r="P107" i="9"/>
  <c r="O107" i="9"/>
  <c r="N107" i="9"/>
  <c r="M107" i="9"/>
  <c r="L107" i="9"/>
  <c r="Q106" i="9"/>
  <c r="P106" i="9"/>
  <c r="O106" i="9"/>
  <c r="N106" i="9"/>
  <c r="M106" i="9"/>
  <c r="L106" i="9"/>
  <c r="Q105" i="9"/>
  <c r="P105" i="9"/>
  <c r="O105" i="9"/>
  <c r="N105" i="9"/>
  <c r="M105" i="9"/>
  <c r="L105" i="9"/>
  <c r="Q104" i="9"/>
  <c r="P104" i="9"/>
  <c r="O104" i="9"/>
  <c r="N104" i="9"/>
  <c r="M104" i="9"/>
  <c r="L104" i="9"/>
  <c r="Q103" i="9"/>
  <c r="P103" i="9"/>
  <c r="O103" i="9"/>
  <c r="N103" i="9"/>
  <c r="M103" i="9"/>
  <c r="L103" i="9"/>
  <c r="Q102" i="9"/>
  <c r="P102" i="9"/>
  <c r="O102" i="9"/>
  <c r="N102" i="9"/>
  <c r="M102" i="9"/>
  <c r="L102" i="9"/>
  <c r="Q101" i="9"/>
  <c r="P101" i="9"/>
  <c r="O101" i="9"/>
  <c r="N101" i="9"/>
  <c r="M101" i="9"/>
  <c r="L101" i="9"/>
  <c r="Q100" i="9"/>
  <c r="P100" i="9"/>
  <c r="O100" i="9"/>
  <c r="N100" i="9"/>
  <c r="M100" i="9"/>
  <c r="L100" i="9"/>
  <c r="Q99" i="9"/>
  <c r="P99" i="9"/>
  <c r="O99" i="9"/>
  <c r="N99" i="9"/>
  <c r="M99" i="9"/>
  <c r="L99" i="9"/>
  <c r="Q98" i="9"/>
  <c r="P98" i="9"/>
  <c r="O98" i="9"/>
  <c r="N98" i="9"/>
  <c r="M98" i="9"/>
  <c r="L98" i="9"/>
  <c r="Q97" i="9"/>
  <c r="P97" i="9"/>
  <c r="O97" i="9"/>
  <c r="N97" i="9"/>
  <c r="M97" i="9"/>
  <c r="L97" i="9"/>
  <c r="Q96" i="9"/>
  <c r="P96" i="9"/>
  <c r="O96" i="9"/>
  <c r="N96" i="9"/>
  <c r="M96" i="9"/>
  <c r="L96" i="9"/>
  <c r="Q95" i="9"/>
  <c r="P95" i="9"/>
  <c r="O95" i="9"/>
  <c r="N95" i="9"/>
  <c r="M95" i="9"/>
  <c r="L95" i="9"/>
  <c r="Q94" i="9"/>
  <c r="P94" i="9"/>
  <c r="O94" i="9"/>
  <c r="N94" i="9"/>
  <c r="M94" i="9"/>
  <c r="L94" i="9"/>
  <c r="Q93" i="9"/>
  <c r="P93" i="9"/>
  <c r="O93" i="9"/>
  <c r="N93" i="9"/>
  <c r="M93" i="9"/>
  <c r="L93" i="9"/>
  <c r="Q92" i="9"/>
  <c r="P92" i="9"/>
  <c r="O92" i="9"/>
  <c r="N92" i="9"/>
  <c r="M92" i="9"/>
  <c r="L92" i="9"/>
  <c r="Q91" i="9"/>
  <c r="P91" i="9"/>
  <c r="O91" i="9"/>
  <c r="N91" i="9"/>
  <c r="M91" i="9"/>
  <c r="L91" i="9"/>
  <c r="Q90" i="9"/>
  <c r="P90" i="9"/>
  <c r="O90" i="9"/>
  <c r="N90" i="9"/>
  <c r="M90" i="9"/>
  <c r="L90" i="9"/>
  <c r="Q89" i="9"/>
  <c r="P89" i="9"/>
  <c r="O89" i="9"/>
  <c r="N89" i="9"/>
  <c r="M89" i="9"/>
  <c r="L89" i="9"/>
  <c r="Q88" i="9"/>
  <c r="P88" i="9"/>
  <c r="O88" i="9"/>
  <c r="N88" i="9"/>
  <c r="M88" i="9"/>
  <c r="L88" i="9"/>
  <c r="Q87" i="9"/>
  <c r="P87" i="9"/>
  <c r="O87" i="9"/>
  <c r="N87" i="9"/>
  <c r="M87" i="9"/>
  <c r="L87" i="9"/>
  <c r="Q86" i="9"/>
  <c r="P86" i="9"/>
  <c r="O86" i="9"/>
  <c r="N86" i="9"/>
  <c r="M86" i="9"/>
  <c r="L86" i="9"/>
  <c r="Q85" i="9"/>
  <c r="P85" i="9"/>
  <c r="O85" i="9"/>
  <c r="N85" i="9"/>
  <c r="M85" i="9"/>
  <c r="L85" i="9"/>
  <c r="Q84" i="9"/>
  <c r="P84" i="9"/>
  <c r="O84" i="9"/>
  <c r="N84" i="9"/>
  <c r="M84" i="9"/>
  <c r="L84" i="9"/>
  <c r="Q83" i="9"/>
  <c r="P83" i="9"/>
  <c r="O83" i="9"/>
  <c r="N83" i="9"/>
  <c r="M83" i="9"/>
  <c r="L83" i="9"/>
  <c r="Q82" i="9"/>
  <c r="P82" i="9"/>
  <c r="O82" i="9"/>
  <c r="N82" i="9"/>
  <c r="M82" i="9"/>
  <c r="L82" i="9"/>
  <c r="Q81" i="9"/>
  <c r="P81" i="9"/>
  <c r="O81" i="9"/>
  <c r="N81" i="9"/>
  <c r="M81" i="9"/>
  <c r="L81" i="9"/>
  <c r="Q80" i="9"/>
  <c r="P80" i="9"/>
  <c r="O80" i="9"/>
  <c r="N80" i="9"/>
  <c r="M80" i="9"/>
  <c r="L80" i="9"/>
  <c r="Q79" i="9"/>
  <c r="P79" i="9"/>
  <c r="O79" i="9"/>
  <c r="N79" i="9"/>
  <c r="M79" i="9"/>
  <c r="L79" i="9"/>
  <c r="Q78" i="9"/>
  <c r="P78" i="9"/>
  <c r="O78" i="9"/>
  <c r="N78" i="9"/>
  <c r="M78" i="9"/>
  <c r="L78" i="9"/>
  <c r="Q77" i="9"/>
  <c r="P77" i="9"/>
  <c r="O77" i="9"/>
  <c r="N77" i="9"/>
  <c r="M77" i="9"/>
  <c r="L77" i="9"/>
  <c r="Q76" i="9"/>
  <c r="P76" i="9"/>
  <c r="O76" i="9"/>
  <c r="N76" i="9"/>
  <c r="M76" i="9"/>
  <c r="L76" i="9"/>
  <c r="Q75" i="9"/>
  <c r="P75" i="9"/>
  <c r="O75" i="9"/>
  <c r="N75" i="9"/>
  <c r="M75" i="9"/>
  <c r="L75" i="9"/>
  <c r="Q74" i="9"/>
  <c r="P74" i="9"/>
  <c r="O74" i="9"/>
  <c r="N74" i="9"/>
  <c r="M74" i="9"/>
  <c r="L74" i="9"/>
  <c r="Q73" i="9"/>
  <c r="P73" i="9"/>
  <c r="O73" i="9"/>
  <c r="N73" i="9"/>
  <c r="M73" i="9"/>
  <c r="L73" i="9"/>
  <c r="Q72" i="9"/>
  <c r="P72" i="9"/>
  <c r="O72" i="9"/>
  <c r="N72" i="9"/>
  <c r="M72" i="9"/>
  <c r="L72" i="9"/>
  <c r="Q71" i="9"/>
  <c r="P71" i="9"/>
  <c r="O71" i="9"/>
  <c r="N71" i="9"/>
  <c r="M71" i="9"/>
  <c r="L71" i="9"/>
  <c r="Q70" i="9"/>
  <c r="P70" i="9"/>
  <c r="O70" i="9"/>
  <c r="N70" i="9"/>
  <c r="M70" i="9"/>
  <c r="L70" i="9"/>
  <c r="Q69" i="9"/>
  <c r="P69" i="9"/>
  <c r="O69" i="9"/>
  <c r="N69" i="9"/>
  <c r="M69" i="9"/>
  <c r="L69" i="9"/>
  <c r="Q68" i="9"/>
  <c r="P68" i="9"/>
  <c r="O68" i="9"/>
  <c r="N68" i="9"/>
  <c r="M68" i="9"/>
  <c r="L68" i="9"/>
  <c r="Q67" i="9"/>
  <c r="P67" i="9"/>
  <c r="O67" i="9"/>
  <c r="N67" i="9"/>
  <c r="M67" i="9"/>
  <c r="L67" i="9"/>
  <c r="Q66" i="9"/>
  <c r="P66" i="9"/>
  <c r="O66" i="9"/>
  <c r="N66" i="9"/>
  <c r="M66" i="9"/>
  <c r="L66" i="9"/>
  <c r="Q65" i="9"/>
  <c r="P65" i="9"/>
  <c r="O65" i="9"/>
  <c r="N65" i="9"/>
  <c r="M65" i="9"/>
  <c r="L65" i="9"/>
  <c r="Q64" i="9"/>
  <c r="P64" i="9"/>
  <c r="O64" i="9"/>
  <c r="N64" i="9"/>
  <c r="M64" i="9"/>
  <c r="L64" i="9"/>
  <c r="Q63" i="9"/>
  <c r="P63" i="9"/>
  <c r="O63" i="9"/>
  <c r="N63" i="9"/>
  <c r="M63" i="9"/>
  <c r="L63" i="9"/>
  <c r="Q62" i="9"/>
  <c r="P62" i="9"/>
  <c r="O62" i="9"/>
  <c r="N62" i="9"/>
  <c r="M62" i="9"/>
  <c r="L62" i="9"/>
  <c r="Q61" i="9"/>
  <c r="P61" i="9"/>
  <c r="O61" i="9"/>
  <c r="N61" i="9"/>
  <c r="M61" i="9"/>
  <c r="L61" i="9"/>
  <c r="Q60" i="9"/>
  <c r="P60" i="9"/>
  <c r="O60" i="9"/>
  <c r="N60" i="9"/>
  <c r="M60" i="9"/>
  <c r="L60" i="9"/>
  <c r="Q59" i="9"/>
  <c r="P59" i="9"/>
  <c r="O59" i="9"/>
  <c r="N59" i="9"/>
  <c r="M59" i="9"/>
  <c r="L59" i="9"/>
  <c r="Q58" i="9"/>
  <c r="P58" i="9"/>
  <c r="O58" i="9"/>
  <c r="N58" i="9"/>
  <c r="M58" i="9"/>
  <c r="L58" i="9"/>
  <c r="Q57" i="9"/>
  <c r="P57" i="9"/>
  <c r="O57" i="9"/>
  <c r="N57" i="9"/>
  <c r="M57" i="9"/>
  <c r="L57" i="9"/>
  <c r="Q56" i="9"/>
  <c r="P56" i="9"/>
  <c r="O56" i="9"/>
  <c r="N56" i="9"/>
  <c r="M56" i="9"/>
  <c r="L56" i="9"/>
  <c r="Q55" i="9"/>
  <c r="P55" i="9"/>
  <c r="O55" i="9"/>
  <c r="N55" i="9"/>
  <c r="M55" i="9"/>
  <c r="L55" i="9"/>
  <c r="Q54" i="9"/>
  <c r="P54" i="9"/>
  <c r="O54" i="9"/>
  <c r="N54" i="9"/>
  <c r="M54" i="9"/>
  <c r="L54" i="9"/>
  <c r="Q53" i="9"/>
  <c r="P53" i="9"/>
  <c r="O53" i="9"/>
  <c r="N53" i="9"/>
  <c r="M53" i="9"/>
  <c r="L53" i="9"/>
  <c r="Q52" i="9"/>
  <c r="P52" i="9"/>
  <c r="O52" i="9"/>
  <c r="N52" i="9"/>
  <c r="M52" i="9"/>
  <c r="L52" i="9"/>
  <c r="Q51" i="9"/>
  <c r="P51" i="9"/>
  <c r="O51" i="9"/>
  <c r="N51" i="9"/>
  <c r="M51" i="9"/>
  <c r="L51" i="9"/>
  <c r="Q50" i="9"/>
  <c r="P50" i="9"/>
  <c r="O50" i="9"/>
  <c r="N50" i="9"/>
  <c r="M50" i="9"/>
  <c r="L50" i="9"/>
  <c r="Q49" i="9"/>
  <c r="P49" i="9"/>
  <c r="O49" i="9"/>
  <c r="N49" i="9"/>
  <c r="M49" i="9"/>
  <c r="L49" i="9"/>
  <c r="Q48" i="9"/>
  <c r="P48" i="9"/>
  <c r="O48" i="9"/>
  <c r="N48" i="9"/>
  <c r="M48" i="9"/>
  <c r="L48" i="9"/>
  <c r="Q47" i="9"/>
  <c r="P47" i="9"/>
  <c r="O47" i="9"/>
  <c r="N47" i="9"/>
  <c r="M47" i="9"/>
  <c r="L47" i="9"/>
  <c r="Q46" i="9"/>
  <c r="P46" i="9"/>
  <c r="O46" i="9"/>
  <c r="N46" i="9"/>
  <c r="M46" i="9"/>
  <c r="L46" i="9"/>
  <c r="Q45" i="9"/>
  <c r="P45" i="9"/>
  <c r="O45" i="9"/>
  <c r="N45" i="9"/>
  <c r="M45" i="9"/>
  <c r="L45" i="9"/>
  <c r="Q44" i="9"/>
  <c r="P44" i="9"/>
  <c r="O44" i="9"/>
  <c r="N44" i="9"/>
  <c r="M44" i="9"/>
  <c r="L44" i="9"/>
  <c r="Q43" i="9"/>
  <c r="P43" i="9"/>
  <c r="O43" i="9"/>
  <c r="N43" i="9"/>
  <c r="M43" i="9"/>
  <c r="L43" i="9"/>
  <c r="Q42" i="9"/>
  <c r="P42" i="9"/>
  <c r="O42" i="9"/>
  <c r="N42" i="9"/>
  <c r="M42" i="9"/>
  <c r="L42" i="9"/>
  <c r="Q41" i="9"/>
  <c r="P41" i="9"/>
  <c r="O41" i="9"/>
  <c r="N41" i="9"/>
  <c r="M41" i="9"/>
  <c r="L41" i="9"/>
  <c r="Q40" i="9"/>
  <c r="P40" i="9"/>
  <c r="O40" i="9"/>
  <c r="N40" i="9"/>
  <c r="M40" i="9"/>
  <c r="L40" i="9"/>
  <c r="Q39" i="9"/>
  <c r="P39" i="9"/>
  <c r="O39" i="9"/>
  <c r="N39" i="9"/>
  <c r="M39" i="9"/>
  <c r="L39" i="9"/>
  <c r="Q38" i="9"/>
  <c r="P38" i="9"/>
  <c r="O38" i="9"/>
  <c r="N38" i="9"/>
  <c r="M38" i="9"/>
  <c r="L38" i="9"/>
  <c r="Q37" i="9"/>
  <c r="P37" i="9"/>
  <c r="O37" i="9"/>
  <c r="N37" i="9"/>
  <c r="M37" i="9"/>
  <c r="L37" i="9"/>
  <c r="Q36" i="9"/>
  <c r="P36" i="9"/>
  <c r="O36" i="9"/>
  <c r="N36" i="9"/>
  <c r="M36" i="9"/>
  <c r="L36" i="9"/>
  <c r="Q35" i="9"/>
  <c r="P35" i="9"/>
  <c r="O35" i="9"/>
  <c r="N35" i="9"/>
  <c r="M35" i="9"/>
  <c r="L35" i="9"/>
  <c r="Q34" i="9"/>
  <c r="P34" i="9"/>
  <c r="O34" i="9"/>
  <c r="N34" i="9"/>
  <c r="M34" i="9"/>
  <c r="L34" i="9"/>
  <c r="Q33" i="9"/>
  <c r="P33" i="9"/>
  <c r="O33" i="9"/>
  <c r="N33" i="9"/>
  <c r="M33" i="9"/>
  <c r="L33" i="9"/>
  <c r="Q32" i="9"/>
  <c r="P32" i="9"/>
  <c r="O32" i="9"/>
  <c r="N32" i="9"/>
  <c r="M32" i="9"/>
  <c r="L32" i="9"/>
  <c r="Q31" i="9"/>
  <c r="P31" i="9"/>
  <c r="O31" i="9"/>
  <c r="N31" i="9"/>
  <c r="M31" i="9"/>
  <c r="L31" i="9"/>
  <c r="Q30" i="9"/>
  <c r="P30" i="9"/>
  <c r="O30" i="9"/>
  <c r="N30" i="9"/>
  <c r="M30" i="9"/>
  <c r="L30" i="9"/>
  <c r="Q29" i="9"/>
  <c r="P29" i="9"/>
  <c r="O29" i="9"/>
  <c r="N29" i="9"/>
  <c r="M29" i="9"/>
  <c r="L29" i="9"/>
  <c r="Q28" i="9"/>
  <c r="P28" i="9"/>
  <c r="O28" i="9"/>
  <c r="N28" i="9"/>
  <c r="M28" i="9"/>
  <c r="L28" i="9"/>
  <c r="Q27" i="9"/>
  <c r="P27" i="9"/>
  <c r="O27" i="9"/>
  <c r="N27" i="9"/>
  <c r="M27" i="9"/>
  <c r="L27" i="9"/>
  <c r="Q26" i="9"/>
  <c r="P26" i="9"/>
  <c r="O26" i="9"/>
  <c r="N26" i="9"/>
  <c r="M26" i="9"/>
  <c r="L26" i="9"/>
  <c r="Q25" i="9"/>
  <c r="P25" i="9"/>
  <c r="O25" i="9"/>
  <c r="N25" i="9"/>
  <c r="M25" i="9"/>
  <c r="L25" i="9"/>
  <c r="Q24" i="9"/>
  <c r="P24" i="9"/>
  <c r="O24" i="9"/>
  <c r="N24" i="9"/>
  <c r="M24" i="9"/>
  <c r="L24" i="9"/>
  <c r="Q23" i="9"/>
  <c r="P23" i="9"/>
  <c r="O23" i="9"/>
  <c r="N23" i="9"/>
  <c r="M23" i="9"/>
  <c r="L23" i="9"/>
  <c r="Q22" i="9"/>
  <c r="P22" i="9"/>
  <c r="O22" i="9"/>
  <c r="N22" i="9"/>
  <c r="M22" i="9"/>
  <c r="L22" i="9"/>
  <c r="Q21" i="9"/>
  <c r="P21" i="9"/>
  <c r="O21" i="9"/>
  <c r="N21" i="9"/>
  <c r="M21" i="9"/>
  <c r="L21" i="9"/>
  <c r="Q20" i="9"/>
  <c r="P20" i="9"/>
  <c r="O20" i="9"/>
  <c r="N20" i="9"/>
  <c r="M20" i="9"/>
  <c r="L20" i="9"/>
  <c r="Q19" i="9"/>
  <c r="P19" i="9"/>
  <c r="O19" i="9"/>
  <c r="N19" i="9"/>
  <c r="M19" i="9"/>
  <c r="L19" i="9"/>
  <c r="Q18" i="9"/>
  <c r="P18" i="9"/>
  <c r="O18" i="9"/>
  <c r="N18" i="9"/>
  <c r="M18" i="9"/>
  <c r="L18" i="9"/>
  <c r="Q17" i="9"/>
  <c r="P17" i="9"/>
  <c r="O17" i="9"/>
  <c r="N17" i="9"/>
  <c r="M17" i="9"/>
  <c r="L17" i="9"/>
  <c r="Q16" i="9"/>
  <c r="P16" i="9"/>
  <c r="O16" i="9"/>
  <c r="N16" i="9"/>
  <c r="M16" i="9"/>
  <c r="L16" i="9"/>
  <c r="Q15" i="9"/>
  <c r="P15" i="9"/>
  <c r="O15" i="9"/>
  <c r="N15" i="9"/>
  <c r="M15" i="9"/>
  <c r="L15" i="9"/>
  <c r="Q14" i="9"/>
  <c r="P14" i="9"/>
  <c r="O14" i="9"/>
  <c r="N14" i="9"/>
  <c r="M14" i="9"/>
  <c r="L14" i="9"/>
  <c r="Q13" i="9"/>
  <c r="P13" i="9"/>
  <c r="O13" i="9"/>
  <c r="N13" i="9"/>
  <c r="M13" i="9"/>
  <c r="L13" i="9"/>
  <c r="Q12" i="9"/>
  <c r="P12" i="9"/>
  <c r="O12" i="9"/>
  <c r="N12" i="9"/>
  <c r="M12" i="9"/>
  <c r="L12" i="9"/>
  <c r="Q11" i="9"/>
  <c r="P11" i="9"/>
  <c r="O11" i="9"/>
  <c r="N11" i="9"/>
  <c r="M11" i="9"/>
  <c r="L11" i="9"/>
  <c r="Q10" i="9"/>
  <c r="P10" i="9"/>
  <c r="O10" i="9"/>
  <c r="N10" i="9"/>
  <c r="M10" i="9"/>
  <c r="L10" i="9"/>
  <c r="Q9" i="9"/>
  <c r="P9" i="9"/>
  <c r="O9" i="9"/>
  <c r="N9" i="9"/>
  <c r="M9" i="9"/>
  <c r="L9" i="9"/>
  <c r="Q8" i="9"/>
  <c r="P8" i="9"/>
  <c r="O8" i="9"/>
  <c r="N8" i="9"/>
  <c r="M8" i="9"/>
  <c r="L8" i="9"/>
  <c r="Q7" i="9"/>
  <c r="P7" i="9"/>
  <c r="O7" i="9"/>
  <c r="N7" i="9"/>
  <c r="M7" i="9"/>
  <c r="L7" i="9"/>
  <c r="Q6" i="9"/>
  <c r="P6" i="9"/>
  <c r="O6" i="9"/>
  <c r="N6" i="9"/>
  <c r="M6" i="9"/>
  <c r="L6" i="9"/>
  <c r="Q5" i="9"/>
  <c r="P5" i="9"/>
  <c r="O5" i="9"/>
  <c r="N5" i="9"/>
  <c r="M5" i="9"/>
  <c r="L5" i="9"/>
  <c r="Q4" i="9"/>
  <c r="P4" i="9"/>
  <c r="O4" i="9"/>
  <c r="N4" i="9"/>
  <c r="M4" i="9"/>
  <c r="L4" i="9"/>
  <c r="Q3" i="9"/>
  <c r="P3" i="9"/>
  <c r="O3" i="9"/>
  <c r="N3" i="9"/>
  <c r="M3" i="9"/>
  <c r="L3" i="9"/>
  <c r="Q2" i="9"/>
  <c r="P2" i="9"/>
  <c r="O2" i="9"/>
  <c r="N2" i="9"/>
  <c r="M2" i="9"/>
  <c r="L2" i="9"/>
  <c r="J301" i="9"/>
  <c r="J300" i="9"/>
  <c r="J299" i="9"/>
  <c r="J298" i="9"/>
  <c r="J297" i="9"/>
  <c r="J296" i="9"/>
  <c r="J295" i="9"/>
  <c r="J294" i="9"/>
  <c r="J293" i="9"/>
  <c r="J292" i="9"/>
  <c r="J291" i="9"/>
  <c r="J290" i="9"/>
  <c r="J289" i="9"/>
  <c r="J288" i="9"/>
  <c r="J287" i="9"/>
  <c r="J286" i="9"/>
  <c r="J285" i="9"/>
  <c r="J284" i="9"/>
  <c r="J283" i="9"/>
  <c r="J282" i="9"/>
  <c r="J281" i="9"/>
  <c r="J280" i="9"/>
  <c r="J279" i="9"/>
  <c r="J278" i="9"/>
  <c r="J277" i="9"/>
  <c r="J276" i="9"/>
  <c r="J275" i="9"/>
  <c r="J274" i="9"/>
  <c r="J273" i="9"/>
  <c r="J272" i="9"/>
  <c r="J271" i="9"/>
  <c r="J270" i="9"/>
  <c r="J269" i="9"/>
  <c r="J268" i="9"/>
  <c r="J267" i="9"/>
  <c r="J266" i="9"/>
  <c r="J265" i="9"/>
  <c r="J264" i="9"/>
  <c r="J263" i="9"/>
  <c r="J262" i="9"/>
  <c r="J261" i="9"/>
  <c r="J260" i="9"/>
  <c r="J259" i="9"/>
  <c r="J258" i="9"/>
  <c r="J257" i="9"/>
  <c r="J256" i="9"/>
  <c r="J255" i="9"/>
  <c r="J254" i="9"/>
  <c r="J253" i="9"/>
  <c r="J252" i="9"/>
  <c r="J251" i="9"/>
  <c r="J250" i="9"/>
  <c r="J249" i="9"/>
  <c r="J248" i="9"/>
  <c r="J247" i="9"/>
  <c r="J246" i="9"/>
  <c r="J245" i="9"/>
  <c r="J244" i="9"/>
  <c r="J243" i="9"/>
  <c r="J242" i="9"/>
  <c r="J241" i="9"/>
  <c r="J240" i="9"/>
  <c r="J239" i="9"/>
  <c r="J238" i="9"/>
  <c r="J237" i="9"/>
  <c r="J236" i="9"/>
  <c r="J235" i="9"/>
  <c r="J234" i="9"/>
  <c r="J233" i="9"/>
  <c r="J232" i="9"/>
  <c r="J231" i="9"/>
  <c r="J230" i="9"/>
  <c r="J229" i="9"/>
  <c r="J228" i="9"/>
  <c r="J227" i="9"/>
  <c r="J226" i="9"/>
  <c r="J225" i="9"/>
  <c r="J224" i="9"/>
  <c r="J223" i="9"/>
  <c r="J222" i="9"/>
  <c r="J221" i="9"/>
  <c r="J220" i="9"/>
  <c r="J219" i="9"/>
  <c r="J218" i="9"/>
  <c r="J217" i="9"/>
  <c r="J216" i="9"/>
  <c r="J215" i="9"/>
  <c r="J214" i="9"/>
  <c r="J213" i="9"/>
  <c r="J212" i="9"/>
  <c r="J211" i="9"/>
  <c r="J210" i="9"/>
  <c r="J209" i="9"/>
  <c r="J208" i="9"/>
  <c r="J207" i="9"/>
  <c r="J206" i="9"/>
  <c r="J205" i="9"/>
  <c r="J204" i="9"/>
  <c r="J203" i="9"/>
  <c r="J202" i="9"/>
  <c r="J201" i="9"/>
  <c r="J200" i="9"/>
  <c r="J199" i="9"/>
  <c r="J198" i="9"/>
  <c r="J197" i="9"/>
  <c r="J196" i="9"/>
  <c r="J195" i="9"/>
  <c r="J194" i="9"/>
  <c r="J193" i="9"/>
  <c r="J192" i="9"/>
  <c r="J191" i="9"/>
  <c r="J190" i="9"/>
  <c r="J189" i="9"/>
  <c r="J188" i="9"/>
  <c r="J187" i="9"/>
  <c r="J186" i="9"/>
  <c r="J185" i="9"/>
  <c r="J184" i="9"/>
  <c r="J183" i="9"/>
  <c r="J182" i="9"/>
  <c r="J181" i="9"/>
  <c r="J180" i="9"/>
  <c r="J179" i="9"/>
  <c r="J178" i="9"/>
  <c r="J177" i="9"/>
  <c r="J176" i="9"/>
  <c r="J175" i="9"/>
  <c r="J174" i="9"/>
  <c r="J173" i="9"/>
  <c r="J172" i="9"/>
  <c r="J171" i="9"/>
  <c r="J170" i="9"/>
  <c r="J169" i="9"/>
  <c r="J168" i="9"/>
  <c r="J167" i="9"/>
  <c r="J166" i="9"/>
  <c r="J165" i="9"/>
  <c r="J164" i="9"/>
  <c r="J163" i="9"/>
  <c r="J162" i="9"/>
  <c r="J161" i="9"/>
  <c r="J160" i="9"/>
  <c r="J159" i="9"/>
  <c r="J158" i="9"/>
  <c r="J157" i="9"/>
  <c r="J156" i="9"/>
  <c r="J155" i="9"/>
  <c r="J154" i="9"/>
  <c r="J153" i="9"/>
  <c r="J152" i="9"/>
  <c r="J151" i="9"/>
  <c r="J150" i="9"/>
  <c r="J149" i="9"/>
  <c r="J148" i="9"/>
  <c r="J147" i="9"/>
  <c r="J146" i="9"/>
  <c r="J145" i="9"/>
  <c r="J144" i="9"/>
  <c r="J143" i="9"/>
  <c r="J142" i="9"/>
  <c r="J141" i="9"/>
  <c r="J140" i="9"/>
  <c r="J139" i="9"/>
  <c r="J138" i="9"/>
  <c r="J137" i="9"/>
  <c r="J136" i="9"/>
  <c r="J135" i="9"/>
  <c r="J134" i="9"/>
  <c r="J133" i="9"/>
  <c r="J132" i="9"/>
  <c r="J131" i="9"/>
  <c r="J130" i="9"/>
  <c r="J129" i="9"/>
  <c r="J128" i="9"/>
  <c r="J127" i="9"/>
  <c r="J126" i="9"/>
  <c r="J125" i="9"/>
  <c r="J124" i="9"/>
  <c r="J123" i="9"/>
  <c r="J122" i="9"/>
  <c r="J121" i="9"/>
  <c r="J120" i="9"/>
  <c r="J119" i="9"/>
  <c r="J118" i="9"/>
  <c r="J117" i="9"/>
  <c r="J116" i="9"/>
  <c r="J115" i="9"/>
  <c r="J114" i="9"/>
  <c r="J113" i="9"/>
  <c r="J112" i="9"/>
  <c r="J111" i="9"/>
  <c r="J110" i="9"/>
  <c r="J109" i="9"/>
  <c r="J108" i="9"/>
  <c r="J107" i="9"/>
  <c r="J106" i="9"/>
  <c r="J105" i="9"/>
  <c r="J104" i="9"/>
  <c r="J103" i="9"/>
  <c r="J102" i="9"/>
  <c r="J101" i="9"/>
  <c r="J100" i="9"/>
  <c r="J99" i="9"/>
  <c r="J98" i="9"/>
  <c r="J97" i="9"/>
  <c r="J96" i="9"/>
  <c r="J95" i="9"/>
  <c r="J94" i="9"/>
  <c r="J93" i="9"/>
  <c r="J92" i="9"/>
  <c r="J91" i="9"/>
  <c r="J90" i="9"/>
  <c r="J89" i="9"/>
  <c r="J88" i="9"/>
  <c r="J87" i="9"/>
  <c r="J86" i="9"/>
  <c r="J85" i="9"/>
  <c r="J84" i="9"/>
  <c r="J83" i="9"/>
  <c r="J82" i="9"/>
  <c r="J81" i="9"/>
  <c r="J80" i="9"/>
  <c r="J79" i="9"/>
  <c r="J78" i="9"/>
  <c r="J77" i="9"/>
  <c r="J76" i="9"/>
  <c r="J75" i="9"/>
  <c r="J74" i="9"/>
  <c r="J73" i="9"/>
  <c r="J72" i="9"/>
  <c r="J71" i="9"/>
  <c r="J70" i="9"/>
  <c r="J69" i="9"/>
  <c r="J68" i="9"/>
  <c r="J67" i="9"/>
  <c r="J66" i="9"/>
  <c r="J65" i="9"/>
  <c r="J64" i="9"/>
  <c r="J63" i="9"/>
  <c r="J62" i="9"/>
  <c r="J61" i="9"/>
  <c r="J60" i="9"/>
  <c r="J59" i="9"/>
  <c r="J58" i="9"/>
  <c r="J57" i="9"/>
  <c r="J56" i="9"/>
  <c r="J55" i="9"/>
  <c r="J54" i="9"/>
  <c r="J53" i="9"/>
  <c r="J52" i="9"/>
  <c r="J51" i="9"/>
  <c r="J50" i="9"/>
  <c r="J49" i="9"/>
  <c r="J48" i="9"/>
  <c r="J47" i="9"/>
  <c r="J46" i="9"/>
  <c r="J45" i="9"/>
  <c r="J44" i="9"/>
  <c r="J43" i="9"/>
  <c r="J42" i="9"/>
  <c r="J41" i="9"/>
  <c r="J40" i="9"/>
  <c r="J39" i="9"/>
  <c r="J38" i="9"/>
  <c r="J37" i="9"/>
  <c r="J36" i="9"/>
  <c r="J35" i="9"/>
  <c r="J34" i="9"/>
  <c r="J33" i="9"/>
  <c r="J32" i="9"/>
  <c r="J31" i="9"/>
  <c r="J30" i="9"/>
  <c r="J29" i="9"/>
  <c r="J28" i="9"/>
  <c r="J27" i="9"/>
  <c r="J26" i="9"/>
  <c r="J25" i="9"/>
  <c r="J24" i="9"/>
  <c r="J23" i="9"/>
  <c r="J22" i="9"/>
  <c r="J21" i="9"/>
  <c r="J20" i="9"/>
  <c r="J19" i="9"/>
  <c r="J18" i="9"/>
  <c r="J17" i="9"/>
  <c r="J16" i="9"/>
  <c r="J15" i="9"/>
  <c r="J14" i="9"/>
  <c r="J13" i="9"/>
  <c r="J12" i="9"/>
  <c r="J11" i="9"/>
  <c r="J10" i="9"/>
  <c r="J9" i="9"/>
  <c r="J8" i="9"/>
  <c r="J7" i="9"/>
  <c r="J6" i="9"/>
  <c r="J5" i="9"/>
  <c r="J4" i="9"/>
  <c r="J3" i="9"/>
  <c r="J2" i="9"/>
  <c r="H301" i="9"/>
  <c r="H300" i="9"/>
  <c r="H299" i="9"/>
  <c r="H298" i="9"/>
  <c r="H297" i="9"/>
  <c r="H296" i="9"/>
  <c r="H295" i="9"/>
  <c r="H294" i="9"/>
  <c r="H293" i="9"/>
  <c r="H292" i="9"/>
  <c r="H291" i="9"/>
  <c r="H290" i="9"/>
  <c r="H289" i="9"/>
  <c r="H288" i="9"/>
  <c r="H287" i="9"/>
  <c r="H286" i="9"/>
  <c r="H285" i="9"/>
  <c r="H284" i="9"/>
  <c r="H283" i="9"/>
  <c r="H282" i="9"/>
  <c r="H281" i="9"/>
  <c r="H280" i="9"/>
  <c r="H279" i="9"/>
  <c r="H278" i="9"/>
  <c r="H277" i="9"/>
  <c r="H276" i="9"/>
  <c r="H275" i="9"/>
  <c r="H274" i="9"/>
  <c r="H273" i="9"/>
  <c r="H272" i="9"/>
  <c r="H271" i="9"/>
  <c r="H270" i="9"/>
  <c r="H269" i="9"/>
  <c r="H268" i="9"/>
  <c r="H267" i="9"/>
  <c r="H266" i="9"/>
  <c r="H265" i="9"/>
  <c r="H264" i="9"/>
  <c r="H263" i="9"/>
  <c r="H262" i="9"/>
  <c r="H261" i="9"/>
  <c r="H260" i="9"/>
  <c r="H259" i="9"/>
  <c r="H258" i="9"/>
  <c r="H257" i="9"/>
  <c r="H256" i="9"/>
  <c r="H255" i="9"/>
  <c r="H254" i="9"/>
  <c r="H253" i="9"/>
  <c r="H252" i="9"/>
  <c r="H251" i="9"/>
  <c r="H250" i="9"/>
  <c r="H249" i="9"/>
  <c r="H248" i="9"/>
  <c r="H247" i="9"/>
  <c r="H246" i="9"/>
  <c r="H245" i="9"/>
  <c r="H244" i="9"/>
  <c r="H243" i="9"/>
  <c r="H242" i="9"/>
  <c r="H241" i="9"/>
  <c r="H240" i="9"/>
  <c r="H239" i="9"/>
  <c r="H238" i="9"/>
  <c r="H237" i="9"/>
  <c r="H236" i="9"/>
  <c r="H235" i="9"/>
  <c r="H234" i="9"/>
  <c r="H233" i="9"/>
  <c r="H232" i="9"/>
  <c r="H231" i="9"/>
  <c r="H230" i="9"/>
  <c r="H229" i="9"/>
  <c r="H228" i="9"/>
  <c r="H227" i="9"/>
  <c r="H226" i="9"/>
  <c r="H225" i="9"/>
  <c r="H224" i="9"/>
  <c r="H223" i="9"/>
  <c r="H222" i="9"/>
  <c r="H221" i="9"/>
  <c r="H220" i="9"/>
  <c r="H219" i="9"/>
  <c r="H218" i="9"/>
  <c r="H217" i="9"/>
  <c r="H216" i="9"/>
  <c r="H215" i="9"/>
  <c r="H214" i="9"/>
  <c r="H213" i="9"/>
  <c r="H212" i="9"/>
  <c r="H211" i="9"/>
  <c r="H210" i="9"/>
  <c r="H209" i="9"/>
  <c r="H208" i="9"/>
  <c r="H207" i="9"/>
  <c r="H206" i="9"/>
  <c r="H205" i="9"/>
  <c r="H204" i="9"/>
  <c r="H203" i="9"/>
  <c r="H202" i="9"/>
  <c r="H201" i="9"/>
  <c r="H200" i="9"/>
  <c r="H199" i="9"/>
  <c r="H198" i="9"/>
  <c r="H197" i="9"/>
  <c r="H196" i="9"/>
  <c r="H195" i="9"/>
  <c r="H194" i="9"/>
  <c r="H193" i="9"/>
  <c r="H192" i="9"/>
  <c r="H191" i="9"/>
  <c r="H190" i="9"/>
  <c r="H189" i="9"/>
  <c r="H188" i="9"/>
  <c r="H187" i="9"/>
  <c r="H186" i="9"/>
  <c r="H185" i="9"/>
  <c r="H184" i="9"/>
  <c r="H183" i="9"/>
  <c r="H182" i="9"/>
  <c r="H181" i="9"/>
  <c r="H180" i="9"/>
  <c r="H179" i="9"/>
  <c r="H178" i="9"/>
  <c r="H177" i="9"/>
  <c r="H176" i="9"/>
  <c r="H175" i="9"/>
  <c r="H174" i="9"/>
  <c r="H173" i="9"/>
  <c r="H172" i="9"/>
  <c r="H171" i="9"/>
  <c r="H170" i="9"/>
  <c r="H169" i="9"/>
  <c r="H168" i="9"/>
  <c r="H167" i="9"/>
  <c r="H166" i="9"/>
  <c r="H165" i="9"/>
  <c r="H164" i="9"/>
  <c r="H163" i="9"/>
  <c r="H162" i="9"/>
  <c r="H161" i="9"/>
  <c r="H160" i="9"/>
  <c r="H159" i="9"/>
  <c r="H158" i="9"/>
  <c r="H157" i="9"/>
  <c r="H156" i="9"/>
  <c r="H155" i="9"/>
  <c r="H154" i="9"/>
  <c r="H153"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5" i="9"/>
  <c r="H124" i="9"/>
  <c r="H123" i="9"/>
  <c r="H122" i="9"/>
  <c r="H121" i="9"/>
  <c r="H120" i="9"/>
  <c r="H119" i="9"/>
  <c r="H118" i="9"/>
  <c r="H117"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8" i="9"/>
  <c r="H87" i="9"/>
  <c r="H86" i="9"/>
  <c r="H85"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7" i="9"/>
  <c r="H46" i="9"/>
  <c r="H45" i="9"/>
  <c r="H44"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10" i="9"/>
  <c r="H9" i="9"/>
  <c r="H8" i="9"/>
  <c r="H7" i="9"/>
  <c r="H6" i="9"/>
  <c r="H5" i="9"/>
  <c r="H4" i="9"/>
  <c r="H3" i="9"/>
  <c r="H2" i="9"/>
  <c r="BC301" i="9"/>
  <c r="BB301" i="9"/>
  <c r="BA301" i="9"/>
  <c r="AZ301" i="9"/>
  <c r="BC300" i="9"/>
  <c r="BB300" i="9"/>
  <c r="BA300" i="9"/>
  <c r="AZ300" i="9"/>
  <c r="BC299" i="9"/>
  <c r="BB299" i="9"/>
  <c r="BA299" i="9"/>
  <c r="AZ299" i="9"/>
  <c r="BC298" i="9"/>
  <c r="BB298" i="9"/>
  <c r="BA298" i="9"/>
  <c r="AZ298" i="9"/>
  <c r="BC297" i="9"/>
  <c r="BB297" i="9"/>
  <c r="BA297" i="9"/>
  <c r="AZ297" i="9"/>
  <c r="BC296" i="9"/>
  <c r="BB296" i="9"/>
  <c r="BA296" i="9"/>
  <c r="AZ296" i="9"/>
  <c r="BC295" i="9"/>
  <c r="BB295" i="9"/>
  <c r="BA295" i="9"/>
  <c r="AZ295" i="9"/>
  <c r="BC294" i="9"/>
  <c r="BB294" i="9"/>
  <c r="BA294" i="9"/>
  <c r="AZ294" i="9"/>
  <c r="BC293" i="9"/>
  <c r="BB293" i="9"/>
  <c r="BA293" i="9"/>
  <c r="AZ293" i="9"/>
  <c r="BC292" i="9"/>
  <c r="BB292" i="9"/>
  <c r="BA292" i="9"/>
  <c r="AZ292" i="9"/>
  <c r="BC291" i="9"/>
  <c r="BB291" i="9"/>
  <c r="BA291" i="9"/>
  <c r="AZ291" i="9"/>
  <c r="BC290" i="9"/>
  <c r="BB290" i="9"/>
  <c r="BA290" i="9"/>
  <c r="AZ290" i="9"/>
  <c r="BC289" i="9"/>
  <c r="BB289" i="9"/>
  <c r="BA289" i="9"/>
  <c r="AZ289" i="9"/>
  <c r="BC288" i="9"/>
  <c r="BB288" i="9"/>
  <c r="BA288" i="9"/>
  <c r="AZ288" i="9"/>
  <c r="BC287" i="9"/>
  <c r="BB287" i="9"/>
  <c r="BA287" i="9"/>
  <c r="AZ287" i="9"/>
  <c r="BC286" i="9"/>
  <c r="BB286" i="9"/>
  <c r="BA286" i="9"/>
  <c r="AZ286" i="9"/>
  <c r="BC285" i="9"/>
  <c r="BB285" i="9"/>
  <c r="BA285" i="9"/>
  <c r="AZ285" i="9"/>
  <c r="BC284" i="9"/>
  <c r="BB284" i="9"/>
  <c r="BA284" i="9"/>
  <c r="AZ284" i="9"/>
  <c r="BC283" i="9"/>
  <c r="BB283" i="9"/>
  <c r="BA283" i="9"/>
  <c r="AZ283" i="9"/>
  <c r="BC282" i="9"/>
  <c r="BB282" i="9"/>
  <c r="BA282" i="9"/>
  <c r="AZ282" i="9"/>
  <c r="BC281" i="9"/>
  <c r="BB281" i="9"/>
  <c r="BA281" i="9"/>
  <c r="AZ281" i="9"/>
  <c r="BC280" i="9"/>
  <c r="BB280" i="9"/>
  <c r="BA280" i="9"/>
  <c r="AZ280" i="9"/>
  <c r="BC279" i="9"/>
  <c r="BB279" i="9"/>
  <c r="BA279" i="9"/>
  <c r="AZ279" i="9"/>
  <c r="BC278" i="9"/>
  <c r="BB278" i="9"/>
  <c r="BA278" i="9"/>
  <c r="AZ278" i="9"/>
  <c r="BC277" i="9"/>
  <c r="BB277" i="9"/>
  <c r="BA277" i="9"/>
  <c r="AZ277" i="9"/>
  <c r="BC276" i="9"/>
  <c r="BB276" i="9"/>
  <c r="BA276" i="9"/>
  <c r="AZ276" i="9"/>
  <c r="BC275" i="9"/>
  <c r="BB275" i="9"/>
  <c r="BA275" i="9"/>
  <c r="AZ275" i="9"/>
  <c r="BC274" i="9"/>
  <c r="BB274" i="9"/>
  <c r="BA274" i="9"/>
  <c r="AZ274" i="9"/>
  <c r="BC273" i="9"/>
  <c r="BB273" i="9"/>
  <c r="BA273" i="9"/>
  <c r="AZ273" i="9"/>
  <c r="BC272" i="9"/>
  <c r="BB272" i="9"/>
  <c r="BA272" i="9"/>
  <c r="AZ272" i="9"/>
  <c r="BC271" i="9"/>
  <c r="BB271" i="9"/>
  <c r="BA271" i="9"/>
  <c r="AZ271" i="9"/>
  <c r="BC270" i="9"/>
  <c r="BB270" i="9"/>
  <c r="BA270" i="9"/>
  <c r="AZ270" i="9"/>
  <c r="BC269" i="9"/>
  <c r="BB269" i="9"/>
  <c r="BA269" i="9"/>
  <c r="AZ269" i="9"/>
  <c r="BC268" i="9"/>
  <c r="BB268" i="9"/>
  <c r="BA268" i="9"/>
  <c r="AZ268" i="9"/>
  <c r="BC267" i="9"/>
  <c r="BB267" i="9"/>
  <c r="BA267" i="9"/>
  <c r="AZ267" i="9"/>
  <c r="BC266" i="9"/>
  <c r="BB266" i="9"/>
  <c r="BA266" i="9"/>
  <c r="AZ266" i="9"/>
  <c r="BC265" i="9"/>
  <c r="BB265" i="9"/>
  <c r="BA265" i="9"/>
  <c r="AZ265" i="9"/>
  <c r="BC264" i="9"/>
  <c r="BB264" i="9"/>
  <c r="BA264" i="9"/>
  <c r="AZ264" i="9"/>
  <c r="BC263" i="9"/>
  <c r="BB263" i="9"/>
  <c r="BA263" i="9"/>
  <c r="AZ263" i="9"/>
  <c r="BC262" i="9"/>
  <c r="BB262" i="9"/>
  <c r="BA262" i="9"/>
  <c r="AZ262" i="9"/>
  <c r="BC261" i="9"/>
  <c r="BB261" i="9"/>
  <c r="BA261" i="9"/>
  <c r="AZ261" i="9"/>
  <c r="BC260" i="9"/>
  <c r="BB260" i="9"/>
  <c r="BA260" i="9"/>
  <c r="AZ260" i="9"/>
  <c r="BC259" i="9"/>
  <c r="BB259" i="9"/>
  <c r="BA259" i="9"/>
  <c r="AZ259" i="9"/>
  <c r="BC258" i="9"/>
  <c r="BB258" i="9"/>
  <c r="BA258" i="9"/>
  <c r="AZ258" i="9"/>
  <c r="BC257" i="9"/>
  <c r="BB257" i="9"/>
  <c r="BA257" i="9"/>
  <c r="AZ257" i="9"/>
  <c r="BC256" i="9"/>
  <c r="BB256" i="9"/>
  <c r="BA256" i="9"/>
  <c r="AZ256" i="9"/>
  <c r="BC255" i="9"/>
  <c r="BB255" i="9"/>
  <c r="BA255" i="9"/>
  <c r="AZ255" i="9"/>
  <c r="BC254" i="9"/>
  <c r="BB254" i="9"/>
  <c r="BA254" i="9"/>
  <c r="AZ254" i="9"/>
  <c r="BC253" i="9"/>
  <c r="BB253" i="9"/>
  <c r="BA253" i="9"/>
  <c r="AZ253" i="9"/>
  <c r="BC252" i="9"/>
  <c r="BB252" i="9"/>
  <c r="BA252" i="9"/>
  <c r="AZ252" i="9"/>
  <c r="BC251" i="9"/>
  <c r="BB251" i="9"/>
  <c r="BA251" i="9"/>
  <c r="AZ251" i="9"/>
  <c r="BC250" i="9"/>
  <c r="BB250" i="9"/>
  <c r="BA250" i="9"/>
  <c r="AZ250" i="9"/>
  <c r="BC249" i="9"/>
  <c r="BB249" i="9"/>
  <c r="BA249" i="9"/>
  <c r="AZ249" i="9"/>
  <c r="BC248" i="9"/>
  <c r="BB248" i="9"/>
  <c r="BA248" i="9"/>
  <c r="AZ248" i="9"/>
  <c r="BC247" i="9"/>
  <c r="BB247" i="9"/>
  <c r="BA247" i="9"/>
  <c r="AZ247" i="9"/>
  <c r="BC246" i="9"/>
  <c r="BB246" i="9"/>
  <c r="BA246" i="9"/>
  <c r="AZ246" i="9"/>
  <c r="BC245" i="9"/>
  <c r="BB245" i="9"/>
  <c r="BA245" i="9"/>
  <c r="AZ245" i="9"/>
  <c r="BC244" i="9"/>
  <c r="BB244" i="9"/>
  <c r="BA244" i="9"/>
  <c r="AZ244" i="9"/>
  <c r="BC243" i="9"/>
  <c r="BB243" i="9"/>
  <c r="BA243" i="9"/>
  <c r="AZ243" i="9"/>
  <c r="BC242" i="9"/>
  <c r="BB242" i="9"/>
  <c r="BA242" i="9"/>
  <c r="AZ242" i="9"/>
  <c r="BC241" i="9"/>
  <c r="BB241" i="9"/>
  <c r="BA241" i="9"/>
  <c r="AZ241" i="9"/>
  <c r="BC240" i="9"/>
  <c r="BB240" i="9"/>
  <c r="BA240" i="9"/>
  <c r="AZ240" i="9"/>
  <c r="BC239" i="9"/>
  <c r="BB239" i="9"/>
  <c r="BA239" i="9"/>
  <c r="AZ239" i="9"/>
  <c r="BC238" i="9"/>
  <c r="BB238" i="9"/>
  <c r="BA238" i="9"/>
  <c r="AZ238" i="9"/>
  <c r="BC237" i="9"/>
  <c r="BB237" i="9"/>
  <c r="BA237" i="9"/>
  <c r="AZ237" i="9"/>
  <c r="BC236" i="9"/>
  <c r="BB236" i="9"/>
  <c r="BA236" i="9"/>
  <c r="AZ236" i="9"/>
  <c r="BC235" i="9"/>
  <c r="BB235" i="9"/>
  <c r="BA235" i="9"/>
  <c r="AZ235" i="9"/>
  <c r="BC234" i="9"/>
  <c r="BB234" i="9"/>
  <c r="BA234" i="9"/>
  <c r="AZ234" i="9"/>
  <c r="BC233" i="9"/>
  <c r="BB233" i="9"/>
  <c r="BA233" i="9"/>
  <c r="AZ233" i="9"/>
  <c r="BC232" i="9"/>
  <c r="BB232" i="9"/>
  <c r="BA232" i="9"/>
  <c r="AZ232" i="9"/>
  <c r="BC231" i="9"/>
  <c r="BB231" i="9"/>
  <c r="BA231" i="9"/>
  <c r="AZ231" i="9"/>
  <c r="BC230" i="9"/>
  <c r="BB230" i="9"/>
  <c r="BA230" i="9"/>
  <c r="AZ230" i="9"/>
  <c r="BC229" i="9"/>
  <c r="BB229" i="9"/>
  <c r="BA229" i="9"/>
  <c r="AZ229" i="9"/>
  <c r="BC228" i="9"/>
  <c r="BB228" i="9"/>
  <c r="BA228" i="9"/>
  <c r="AZ228" i="9"/>
  <c r="BC227" i="9"/>
  <c r="BB227" i="9"/>
  <c r="BA227" i="9"/>
  <c r="AZ227" i="9"/>
  <c r="BC226" i="9"/>
  <c r="BB226" i="9"/>
  <c r="BA226" i="9"/>
  <c r="AZ226" i="9"/>
  <c r="BC225" i="9"/>
  <c r="BB225" i="9"/>
  <c r="BA225" i="9"/>
  <c r="AZ225" i="9"/>
  <c r="BC224" i="9"/>
  <c r="BB224" i="9"/>
  <c r="BA224" i="9"/>
  <c r="AZ224" i="9"/>
  <c r="BC223" i="9"/>
  <c r="BB223" i="9"/>
  <c r="BA223" i="9"/>
  <c r="AZ223" i="9"/>
  <c r="BC222" i="9"/>
  <c r="BB222" i="9"/>
  <c r="BA222" i="9"/>
  <c r="AZ222" i="9"/>
  <c r="BC221" i="9"/>
  <c r="BB221" i="9"/>
  <c r="BA221" i="9"/>
  <c r="AZ221" i="9"/>
  <c r="BC220" i="9"/>
  <c r="BB220" i="9"/>
  <c r="BA220" i="9"/>
  <c r="AZ220" i="9"/>
  <c r="BC219" i="9"/>
  <c r="BB219" i="9"/>
  <c r="BA219" i="9"/>
  <c r="AZ219" i="9"/>
  <c r="BC218" i="9"/>
  <c r="BB218" i="9"/>
  <c r="BA218" i="9"/>
  <c r="AZ218" i="9"/>
  <c r="BC217" i="9"/>
  <c r="BB217" i="9"/>
  <c r="BA217" i="9"/>
  <c r="AZ217" i="9"/>
  <c r="BC216" i="9"/>
  <c r="BB216" i="9"/>
  <c r="BA216" i="9"/>
  <c r="AZ216" i="9"/>
  <c r="BC215" i="9"/>
  <c r="BB215" i="9"/>
  <c r="BA215" i="9"/>
  <c r="AZ215" i="9"/>
  <c r="BC214" i="9"/>
  <c r="BB214" i="9"/>
  <c r="BA214" i="9"/>
  <c r="AZ214" i="9"/>
  <c r="BC213" i="9"/>
  <c r="BB213" i="9"/>
  <c r="BA213" i="9"/>
  <c r="AZ213" i="9"/>
  <c r="BC212" i="9"/>
  <c r="BB212" i="9"/>
  <c r="BA212" i="9"/>
  <c r="AZ212" i="9"/>
  <c r="BC211" i="9"/>
  <c r="BB211" i="9"/>
  <c r="BA211" i="9"/>
  <c r="AZ211" i="9"/>
  <c r="BC210" i="9"/>
  <c r="BB210" i="9"/>
  <c r="BA210" i="9"/>
  <c r="AZ210" i="9"/>
  <c r="BC209" i="9"/>
  <c r="BB209" i="9"/>
  <c r="BA209" i="9"/>
  <c r="AZ209" i="9"/>
  <c r="BC208" i="9"/>
  <c r="BB208" i="9"/>
  <c r="BA208" i="9"/>
  <c r="AZ208" i="9"/>
  <c r="BC207" i="9"/>
  <c r="BB207" i="9"/>
  <c r="BA207" i="9"/>
  <c r="AZ207" i="9"/>
  <c r="BC206" i="9"/>
  <c r="BB206" i="9"/>
  <c r="BA206" i="9"/>
  <c r="AZ206" i="9"/>
  <c r="BC205" i="9"/>
  <c r="BB205" i="9"/>
  <c r="BA205" i="9"/>
  <c r="AZ205" i="9"/>
  <c r="BC204" i="9"/>
  <c r="BB204" i="9"/>
  <c r="BA204" i="9"/>
  <c r="AZ204" i="9"/>
  <c r="BC203" i="9"/>
  <c r="BB203" i="9"/>
  <c r="BA203" i="9"/>
  <c r="AZ203" i="9"/>
  <c r="BC202" i="9"/>
  <c r="BB202" i="9"/>
  <c r="BA202" i="9"/>
  <c r="AZ202" i="9"/>
  <c r="BC201" i="9"/>
  <c r="BB201" i="9"/>
  <c r="BA201" i="9"/>
  <c r="AZ201" i="9"/>
  <c r="BC200" i="9"/>
  <c r="BB200" i="9"/>
  <c r="BA200" i="9"/>
  <c r="AZ200" i="9"/>
  <c r="BC199" i="9"/>
  <c r="BB199" i="9"/>
  <c r="BA199" i="9"/>
  <c r="AZ199" i="9"/>
  <c r="BC198" i="9"/>
  <c r="BB198" i="9"/>
  <c r="BA198" i="9"/>
  <c r="AZ198" i="9"/>
  <c r="BC197" i="9"/>
  <c r="BB197" i="9"/>
  <c r="BA197" i="9"/>
  <c r="AZ197" i="9"/>
  <c r="BC196" i="9"/>
  <c r="BB196" i="9"/>
  <c r="BA196" i="9"/>
  <c r="AZ196" i="9"/>
  <c r="BC195" i="9"/>
  <c r="BB195" i="9"/>
  <c r="BA195" i="9"/>
  <c r="AZ195" i="9"/>
  <c r="BC194" i="9"/>
  <c r="BB194" i="9"/>
  <c r="BA194" i="9"/>
  <c r="AZ194" i="9"/>
  <c r="BC193" i="9"/>
  <c r="BB193" i="9"/>
  <c r="BA193" i="9"/>
  <c r="AZ193" i="9"/>
  <c r="BC192" i="9"/>
  <c r="BB192" i="9"/>
  <c r="BA192" i="9"/>
  <c r="AZ192" i="9"/>
  <c r="BC191" i="9"/>
  <c r="BB191" i="9"/>
  <c r="BA191" i="9"/>
  <c r="AZ191" i="9"/>
  <c r="BC190" i="9"/>
  <c r="BB190" i="9"/>
  <c r="BA190" i="9"/>
  <c r="AZ190" i="9"/>
  <c r="BC189" i="9"/>
  <c r="BB189" i="9"/>
  <c r="BA189" i="9"/>
  <c r="AZ189" i="9"/>
  <c r="BC188" i="9"/>
  <c r="BB188" i="9"/>
  <c r="BA188" i="9"/>
  <c r="AZ188" i="9"/>
  <c r="BC187" i="9"/>
  <c r="BB187" i="9"/>
  <c r="BA187" i="9"/>
  <c r="AZ187" i="9"/>
  <c r="BC186" i="9"/>
  <c r="BB186" i="9"/>
  <c r="BA186" i="9"/>
  <c r="AZ186" i="9"/>
  <c r="BC185" i="9"/>
  <c r="BB185" i="9"/>
  <c r="BA185" i="9"/>
  <c r="AZ185" i="9"/>
  <c r="BC184" i="9"/>
  <c r="BB184" i="9"/>
  <c r="BA184" i="9"/>
  <c r="AZ184" i="9"/>
  <c r="BC183" i="9"/>
  <c r="BB183" i="9"/>
  <c r="BA183" i="9"/>
  <c r="AZ183" i="9"/>
  <c r="BC182" i="9"/>
  <c r="BB182" i="9"/>
  <c r="BA182" i="9"/>
  <c r="AZ182" i="9"/>
  <c r="BC181" i="9"/>
  <c r="BB181" i="9"/>
  <c r="BA181" i="9"/>
  <c r="AZ181" i="9"/>
  <c r="BC180" i="9"/>
  <c r="BB180" i="9"/>
  <c r="BA180" i="9"/>
  <c r="AZ180" i="9"/>
  <c r="BC179" i="9"/>
  <c r="BB179" i="9"/>
  <c r="BA179" i="9"/>
  <c r="AZ179" i="9"/>
  <c r="BC178" i="9"/>
  <c r="BB178" i="9"/>
  <c r="BA178" i="9"/>
  <c r="AZ178" i="9"/>
  <c r="BC177" i="9"/>
  <c r="BB177" i="9"/>
  <c r="BA177" i="9"/>
  <c r="AZ177" i="9"/>
  <c r="BC176" i="9"/>
  <c r="BB176" i="9"/>
  <c r="BA176" i="9"/>
  <c r="AZ176" i="9"/>
  <c r="BC175" i="9"/>
  <c r="BB175" i="9"/>
  <c r="BA175" i="9"/>
  <c r="AZ175" i="9"/>
  <c r="BC174" i="9"/>
  <c r="BB174" i="9"/>
  <c r="BA174" i="9"/>
  <c r="AZ174" i="9"/>
  <c r="BC173" i="9"/>
  <c r="BB173" i="9"/>
  <c r="BA173" i="9"/>
  <c r="AZ173" i="9"/>
  <c r="BC172" i="9"/>
  <c r="BB172" i="9"/>
  <c r="BA172" i="9"/>
  <c r="AZ172" i="9"/>
  <c r="BC171" i="9"/>
  <c r="BB171" i="9"/>
  <c r="BA171" i="9"/>
  <c r="AZ171" i="9"/>
  <c r="BC170" i="9"/>
  <c r="BB170" i="9"/>
  <c r="BA170" i="9"/>
  <c r="AZ170" i="9"/>
  <c r="BC169" i="9"/>
  <c r="BB169" i="9"/>
  <c r="BA169" i="9"/>
  <c r="AZ169" i="9"/>
  <c r="BC168" i="9"/>
  <c r="BB168" i="9"/>
  <c r="BA168" i="9"/>
  <c r="AZ168" i="9"/>
  <c r="BC167" i="9"/>
  <c r="BB167" i="9"/>
  <c r="BA167" i="9"/>
  <c r="AZ167" i="9"/>
  <c r="BC166" i="9"/>
  <c r="BB166" i="9"/>
  <c r="BA166" i="9"/>
  <c r="AZ166" i="9"/>
  <c r="BC165" i="9"/>
  <c r="BB165" i="9"/>
  <c r="BA165" i="9"/>
  <c r="AZ165" i="9"/>
  <c r="BC164" i="9"/>
  <c r="BB164" i="9"/>
  <c r="BA164" i="9"/>
  <c r="AZ164" i="9"/>
  <c r="BC163" i="9"/>
  <c r="BB163" i="9"/>
  <c r="BA163" i="9"/>
  <c r="AZ163" i="9"/>
  <c r="BC162" i="9"/>
  <c r="BB162" i="9"/>
  <c r="BA162" i="9"/>
  <c r="AZ162" i="9"/>
  <c r="BC161" i="9"/>
  <c r="BB161" i="9"/>
  <c r="BA161" i="9"/>
  <c r="AZ161" i="9"/>
  <c r="BC160" i="9"/>
  <c r="BB160" i="9"/>
  <c r="BA160" i="9"/>
  <c r="AZ160" i="9"/>
  <c r="BC159" i="9"/>
  <c r="BB159" i="9"/>
  <c r="BA159" i="9"/>
  <c r="AZ159" i="9"/>
  <c r="BC158" i="9"/>
  <c r="BB158" i="9"/>
  <c r="BA158" i="9"/>
  <c r="AZ158" i="9"/>
  <c r="BC157" i="9"/>
  <c r="BB157" i="9"/>
  <c r="BA157" i="9"/>
  <c r="AZ157" i="9"/>
  <c r="BC156" i="9"/>
  <c r="BB156" i="9"/>
  <c r="BA156" i="9"/>
  <c r="AZ156" i="9"/>
  <c r="BC155" i="9"/>
  <c r="BB155" i="9"/>
  <c r="BA155" i="9"/>
  <c r="AZ155" i="9"/>
  <c r="BC154" i="9"/>
  <c r="BB154" i="9"/>
  <c r="BA154" i="9"/>
  <c r="AZ154" i="9"/>
  <c r="BC153" i="9"/>
  <c r="BB153" i="9"/>
  <c r="BA153" i="9"/>
  <c r="AZ153" i="9"/>
  <c r="BC152" i="9"/>
  <c r="BB152" i="9"/>
  <c r="BA152" i="9"/>
  <c r="AZ152" i="9"/>
  <c r="BC151" i="9"/>
  <c r="BB151" i="9"/>
  <c r="BA151" i="9"/>
  <c r="AZ151" i="9"/>
  <c r="BC150" i="9"/>
  <c r="BB150" i="9"/>
  <c r="BA150" i="9"/>
  <c r="AZ150" i="9"/>
  <c r="BC149" i="9"/>
  <c r="BB149" i="9"/>
  <c r="BA149" i="9"/>
  <c r="AZ149" i="9"/>
  <c r="BC148" i="9"/>
  <c r="BB148" i="9"/>
  <c r="BA148" i="9"/>
  <c r="AZ148" i="9"/>
  <c r="BC147" i="9"/>
  <c r="BB147" i="9"/>
  <c r="BA147" i="9"/>
  <c r="AZ147" i="9"/>
  <c r="BC146" i="9"/>
  <c r="BB146" i="9"/>
  <c r="BA146" i="9"/>
  <c r="AZ146" i="9"/>
  <c r="BC145" i="9"/>
  <c r="BB145" i="9"/>
  <c r="BA145" i="9"/>
  <c r="AZ145" i="9"/>
  <c r="BC144" i="9"/>
  <c r="BB144" i="9"/>
  <c r="BA144" i="9"/>
  <c r="AZ144" i="9"/>
  <c r="BC143" i="9"/>
  <c r="BB143" i="9"/>
  <c r="BA143" i="9"/>
  <c r="AZ143" i="9"/>
  <c r="BC142" i="9"/>
  <c r="BB142" i="9"/>
  <c r="BA142" i="9"/>
  <c r="AZ142" i="9"/>
  <c r="BC141" i="9"/>
  <c r="BB141" i="9"/>
  <c r="BA141" i="9"/>
  <c r="AZ141" i="9"/>
  <c r="BC140" i="9"/>
  <c r="BB140" i="9"/>
  <c r="BA140" i="9"/>
  <c r="AZ140" i="9"/>
  <c r="BC139" i="9"/>
  <c r="BB139" i="9"/>
  <c r="BA139" i="9"/>
  <c r="AZ139" i="9"/>
  <c r="BC138" i="9"/>
  <c r="BB138" i="9"/>
  <c r="BA138" i="9"/>
  <c r="AZ138" i="9"/>
  <c r="BC137" i="9"/>
  <c r="BB137" i="9"/>
  <c r="BA137" i="9"/>
  <c r="AZ137" i="9"/>
  <c r="BC136" i="9"/>
  <c r="BB136" i="9"/>
  <c r="BA136" i="9"/>
  <c r="AZ136" i="9"/>
  <c r="BC135" i="9"/>
  <c r="BB135" i="9"/>
  <c r="BA135" i="9"/>
  <c r="AZ135" i="9"/>
  <c r="BC134" i="9"/>
  <c r="BB134" i="9"/>
  <c r="BA134" i="9"/>
  <c r="AZ134" i="9"/>
  <c r="BC133" i="9"/>
  <c r="BB133" i="9"/>
  <c r="BA133" i="9"/>
  <c r="AZ133" i="9"/>
  <c r="BC132" i="9"/>
  <c r="BB132" i="9"/>
  <c r="BA132" i="9"/>
  <c r="AZ132" i="9"/>
  <c r="BC131" i="9"/>
  <c r="BB131" i="9"/>
  <c r="BA131" i="9"/>
  <c r="AZ131" i="9"/>
  <c r="BC130" i="9"/>
  <c r="BB130" i="9"/>
  <c r="BA130" i="9"/>
  <c r="AZ130" i="9"/>
  <c r="BC129" i="9"/>
  <c r="BB129" i="9"/>
  <c r="BA129" i="9"/>
  <c r="AZ129" i="9"/>
  <c r="BC128" i="9"/>
  <c r="BB128" i="9"/>
  <c r="BA128" i="9"/>
  <c r="AZ128" i="9"/>
  <c r="BC127" i="9"/>
  <c r="BB127" i="9"/>
  <c r="BA127" i="9"/>
  <c r="AZ127" i="9"/>
  <c r="BC126" i="9"/>
  <c r="BB126" i="9"/>
  <c r="BA126" i="9"/>
  <c r="AZ126" i="9"/>
  <c r="BC125" i="9"/>
  <c r="BB125" i="9"/>
  <c r="BA125" i="9"/>
  <c r="AZ125" i="9"/>
  <c r="BC124" i="9"/>
  <c r="BB124" i="9"/>
  <c r="BA124" i="9"/>
  <c r="AZ124" i="9"/>
  <c r="BC123" i="9"/>
  <c r="BB123" i="9"/>
  <c r="BA123" i="9"/>
  <c r="AZ123" i="9"/>
  <c r="BC122" i="9"/>
  <c r="BB122" i="9"/>
  <c r="BA122" i="9"/>
  <c r="AZ122" i="9"/>
  <c r="BC121" i="9"/>
  <c r="BB121" i="9"/>
  <c r="BA121" i="9"/>
  <c r="AZ121" i="9"/>
  <c r="BC120" i="9"/>
  <c r="BB120" i="9"/>
  <c r="BA120" i="9"/>
  <c r="AZ120" i="9"/>
  <c r="BC119" i="9"/>
  <c r="BB119" i="9"/>
  <c r="BA119" i="9"/>
  <c r="AZ119" i="9"/>
  <c r="BC118" i="9"/>
  <c r="BB118" i="9"/>
  <c r="BA118" i="9"/>
  <c r="AZ118" i="9"/>
  <c r="BC117" i="9"/>
  <c r="BB117" i="9"/>
  <c r="BA117" i="9"/>
  <c r="AZ117" i="9"/>
  <c r="BC116" i="9"/>
  <c r="BB116" i="9"/>
  <c r="BA116" i="9"/>
  <c r="AZ116" i="9"/>
  <c r="BC115" i="9"/>
  <c r="BB115" i="9"/>
  <c r="BA115" i="9"/>
  <c r="AZ115" i="9"/>
  <c r="BC114" i="9"/>
  <c r="BB114" i="9"/>
  <c r="BA114" i="9"/>
  <c r="AZ114" i="9"/>
  <c r="BC113" i="9"/>
  <c r="BB113" i="9"/>
  <c r="BA113" i="9"/>
  <c r="AZ113" i="9"/>
  <c r="BC112" i="9"/>
  <c r="BB112" i="9"/>
  <c r="BA112" i="9"/>
  <c r="AZ112" i="9"/>
  <c r="BC111" i="9"/>
  <c r="BB111" i="9"/>
  <c r="BA111" i="9"/>
  <c r="AZ111" i="9"/>
  <c r="BC110" i="9"/>
  <c r="BB110" i="9"/>
  <c r="BA110" i="9"/>
  <c r="AZ110" i="9"/>
  <c r="BC109" i="9"/>
  <c r="BB109" i="9"/>
  <c r="BA109" i="9"/>
  <c r="AZ109" i="9"/>
  <c r="BC108" i="9"/>
  <c r="BB108" i="9"/>
  <c r="BA108" i="9"/>
  <c r="AZ108" i="9"/>
  <c r="BC107" i="9"/>
  <c r="BB107" i="9"/>
  <c r="BA107" i="9"/>
  <c r="AZ107" i="9"/>
  <c r="BC106" i="9"/>
  <c r="BB106" i="9"/>
  <c r="BA106" i="9"/>
  <c r="AZ106" i="9"/>
  <c r="BC105" i="9"/>
  <c r="BB105" i="9"/>
  <c r="BA105" i="9"/>
  <c r="AZ105" i="9"/>
  <c r="BC104" i="9"/>
  <c r="BB104" i="9"/>
  <c r="BA104" i="9"/>
  <c r="AZ104" i="9"/>
  <c r="BC103" i="9"/>
  <c r="BB103" i="9"/>
  <c r="BA103" i="9"/>
  <c r="AZ103" i="9"/>
  <c r="BC102" i="9"/>
  <c r="BB102" i="9"/>
  <c r="BA102" i="9"/>
  <c r="AZ102" i="9"/>
  <c r="BC101" i="9"/>
  <c r="BB101" i="9"/>
  <c r="BA101" i="9"/>
  <c r="AZ101" i="9"/>
  <c r="BC100" i="9"/>
  <c r="BB100" i="9"/>
  <c r="BA100" i="9"/>
  <c r="AZ100" i="9"/>
  <c r="BC99" i="9"/>
  <c r="BB99" i="9"/>
  <c r="BA99" i="9"/>
  <c r="AZ99" i="9"/>
  <c r="BC98" i="9"/>
  <c r="BB98" i="9"/>
  <c r="BA98" i="9"/>
  <c r="AZ98" i="9"/>
  <c r="BC97" i="9"/>
  <c r="BB97" i="9"/>
  <c r="BA97" i="9"/>
  <c r="AZ97" i="9"/>
  <c r="BC96" i="9"/>
  <c r="BB96" i="9"/>
  <c r="BA96" i="9"/>
  <c r="AZ96" i="9"/>
  <c r="BC95" i="9"/>
  <c r="BB95" i="9"/>
  <c r="BA95" i="9"/>
  <c r="AZ95" i="9"/>
  <c r="BC94" i="9"/>
  <c r="BB94" i="9"/>
  <c r="BA94" i="9"/>
  <c r="AZ94" i="9"/>
  <c r="BC93" i="9"/>
  <c r="BB93" i="9"/>
  <c r="BA93" i="9"/>
  <c r="AZ93" i="9"/>
  <c r="BC92" i="9"/>
  <c r="BB92" i="9"/>
  <c r="BA92" i="9"/>
  <c r="AZ92" i="9"/>
  <c r="BC91" i="9"/>
  <c r="BB91" i="9"/>
  <c r="BA91" i="9"/>
  <c r="AZ91" i="9"/>
  <c r="BC90" i="9"/>
  <c r="BB90" i="9"/>
  <c r="BA90" i="9"/>
  <c r="AZ90" i="9"/>
  <c r="BC89" i="9"/>
  <c r="BB89" i="9"/>
  <c r="BA89" i="9"/>
  <c r="AZ89" i="9"/>
  <c r="BC88" i="9"/>
  <c r="BB88" i="9"/>
  <c r="BA88" i="9"/>
  <c r="AZ88" i="9"/>
  <c r="BC87" i="9"/>
  <c r="BB87" i="9"/>
  <c r="BA87" i="9"/>
  <c r="AZ87" i="9"/>
  <c r="BC86" i="9"/>
  <c r="BB86" i="9"/>
  <c r="BA86" i="9"/>
  <c r="AZ86" i="9"/>
  <c r="BC85" i="9"/>
  <c r="BB85" i="9"/>
  <c r="BA85" i="9"/>
  <c r="AZ85" i="9"/>
  <c r="BC84" i="9"/>
  <c r="BB84" i="9"/>
  <c r="BA84" i="9"/>
  <c r="AZ84" i="9"/>
  <c r="BC83" i="9"/>
  <c r="BB83" i="9"/>
  <c r="BA83" i="9"/>
  <c r="AZ83" i="9"/>
  <c r="BC82" i="9"/>
  <c r="BB82" i="9"/>
  <c r="BA82" i="9"/>
  <c r="AZ82" i="9"/>
  <c r="BC81" i="9"/>
  <c r="BB81" i="9"/>
  <c r="BA81" i="9"/>
  <c r="AZ81" i="9"/>
  <c r="BC80" i="9"/>
  <c r="BB80" i="9"/>
  <c r="BA80" i="9"/>
  <c r="AZ80" i="9"/>
  <c r="BC79" i="9"/>
  <c r="BB79" i="9"/>
  <c r="BA79" i="9"/>
  <c r="AZ79" i="9"/>
  <c r="BC78" i="9"/>
  <c r="BB78" i="9"/>
  <c r="BA78" i="9"/>
  <c r="AZ78" i="9"/>
  <c r="BC77" i="9"/>
  <c r="BB77" i="9"/>
  <c r="BA77" i="9"/>
  <c r="AZ77" i="9"/>
  <c r="BC76" i="9"/>
  <c r="BB76" i="9"/>
  <c r="BA76" i="9"/>
  <c r="AZ76" i="9"/>
  <c r="BC75" i="9"/>
  <c r="BB75" i="9"/>
  <c r="BA75" i="9"/>
  <c r="AZ75" i="9"/>
  <c r="BC74" i="9"/>
  <c r="BB74" i="9"/>
  <c r="BA74" i="9"/>
  <c r="AZ74" i="9"/>
  <c r="BC73" i="9"/>
  <c r="BB73" i="9"/>
  <c r="BA73" i="9"/>
  <c r="AZ73" i="9"/>
  <c r="BC72" i="9"/>
  <c r="BB72" i="9"/>
  <c r="BA72" i="9"/>
  <c r="AZ72" i="9"/>
  <c r="BC71" i="9"/>
  <c r="BB71" i="9"/>
  <c r="BA71" i="9"/>
  <c r="AZ71" i="9"/>
  <c r="BC70" i="9"/>
  <c r="BB70" i="9"/>
  <c r="BA70" i="9"/>
  <c r="AZ70" i="9"/>
  <c r="BC69" i="9"/>
  <c r="BB69" i="9"/>
  <c r="BA69" i="9"/>
  <c r="AZ69" i="9"/>
  <c r="BC68" i="9"/>
  <c r="BB68" i="9"/>
  <c r="BA68" i="9"/>
  <c r="AZ68" i="9"/>
  <c r="BC67" i="9"/>
  <c r="BB67" i="9"/>
  <c r="BA67" i="9"/>
  <c r="AZ67" i="9"/>
  <c r="BC66" i="9"/>
  <c r="BB66" i="9"/>
  <c r="BA66" i="9"/>
  <c r="AZ66" i="9"/>
  <c r="BC65" i="9"/>
  <c r="BB65" i="9"/>
  <c r="BA65" i="9"/>
  <c r="AZ65" i="9"/>
  <c r="BC64" i="9"/>
  <c r="BB64" i="9"/>
  <c r="BA64" i="9"/>
  <c r="AZ64" i="9"/>
  <c r="BC63" i="9"/>
  <c r="BB63" i="9"/>
  <c r="BA63" i="9"/>
  <c r="AZ63" i="9"/>
  <c r="BC62" i="9"/>
  <c r="BB62" i="9"/>
  <c r="BA62" i="9"/>
  <c r="AZ62" i="9"/>
  <c r="BC61" i="9"/>
  <c r="BB61" i="9"/>
  <c r="BA61" i="9"/>
  <c r="AZ61" i="9"/>
  <c r="BC60" i="9"/>
  <c r="BB60" i="9"/>
  <c r="BA60" i="9"/>
  <c r="AZ60" i="9"/>
  <c r="BC59" i="9"/>
  <c r="BB59" i="9"/>
  <c r="BA59" i="9"/>
  <c r="AZ59" i="9"/>
  <c r="BC58" i="9"/>
  <c r="BB58" i="9"/>
  <c r="BA58" i="9"/>
  <c r="AZ58" i="9"/>
  <c r="BC57" i="9"/>
  <c r="BB57" i="9"/>
  <c r="BA57" i="9"/>
  <c r="AZ57" i="9"/>
  <c r="BC56" i="9"/>
  <c r="BB56" i="9"/>
  <c r="BA56" i="9"/>
  <c r="AZ56" i="9"/>
  <c r="BC55" i="9"/>
  <c r="BB55" i="9"/>
  <c r="BA55" i="9"/>
  <c r="AZ55" i="9"/>
  <c r="BC54" i="9"/>
  <c r="BB54" i="9"/>
  <c r="BA54" i="9"/>
  <c r="AZ54" i="9"/>
  <c r="BC53" i="9"/>
  <c r="BB53" i="9"/>
  <c r="BA53" i="9"/>
  <c r="AZ53" i="9"/>
  <c r="BC52" i="9"/>
  <c r="BB52" i="9"/>
  <c r="BA52" i="9"/>
  <c r="AZ52" i="9"/>
  <c r="BC51" i="9"/>
  <c r="BB51" i="9"/>
  <c r="BA51" i="9"/>
  <c r="AZ51" i="9"/>
  <c r="BC50" i="9"/>
  <c r="BB50" i="9"/>
  <c r="BA50" i="9"/>
  <c r="AZ50" i="9"/>
  <c r="BC49" i="9"/>
  <c r="BB49" i="9"/>
  <c r="BA49" i="9"/>
  <c r="AZ49" i="9"/>
  <c r="BC48" i="9"/>
  <c r="BB48" i="9"/>
  <c r="BA48" i="9"/>
  <c r="AZ48" i="9"/>
  <c r="BC47" i="9"/>
  <c r="BB47" i="9"/>
  <c r="BA47" i="9"/>
  <c r="AZ47" i="9"/>
  <c r="BC46" i="9"/>
  <c r="BB46" i="9"/>
  <c r="BA46" i="9"/>
  <c r="AZ46" i="9"/>
  <c r="BC45" i="9"/>
  <c r="BB45" i="9"/>
  <c r="BA45" i="9"/>
  <c r="AZ45" i="9"/>
  <c r="BC44" i="9"/>
  <c r="BB44" i="9"/>
  <c r="BA44" i="9"/>
  <c r="AZ44" i="9"/>
  <c r="BC43" i="9"/>
  <c r="BB43" i="9"/>
  <c r="BA43" i="9"/>
  <c r="AZ43" i="9"/>
  <c r="BC42" i="9"/>
  <c r="BB42" i="9"/>
  <c r="BA42" i="9"/>
  <c r="AZ42" i="9"/>
  <c r="BC41" i="9"/>
  <c r="BB41" i="9"/>
  <c r="BA41" i="9"/>
  <c r="AZ41" i="9"/>
  <c r="BC40" i="9"/>
  <c r="BB40" i="9"/>
  <c r="BA40" i="9"/>
  <c r="AZ40" i="9"/>
  <c r="BC39" i="9"/>
  <c r="BB39" i="9"/>
  <c r="BA39" i="9"/>
  <c r="AZ39" i="9"/>
  <c r="BC38" i="9"/>
  <c r="BB38" i="9"/>
  <c r="BA38" i="9"/>
  <c r="AZ38" i="9"/>
  <c r="BC37" i="9"/>
  <c r="BB37" i="9"/>
  <c r="BA37" i="9"/>
  <c r="AZ37" i="9"/>
  <c r="BC36" i="9"/>
  <c r="BB36" i="9"/>
  <c r="BA36" i="9"/>
  <c r="AZ36" i="9"/>
  <c r="BC35" i="9"/>
  <c r="BB35" i="9"/>
  <c r="BA35" i="9"/>
  <c r="AZ35" i="9"/>
  <c r="BC34" i="9"/>
  <c r="BB34" i="9"/>
  <c r="BA34" i="9"/>
  <c r="AZ34" i="9"/>
  <c r="BC33" i="9"/>
  <c r="BB33" i="9"/>
  <c r="BA33" i="9"/>
  <c r="AZ33" i="9"/>
  <c r="BC32" i="9"/>
  <c r="BB32" i="9"/>
  <c r="BA32" i="9"/>
  <c r="AZ32" i="9"/>
  <c r="BC31" i="9"/>
  <c r="BB31" i="9"/>
  <c r="BA31" i="9"/>
  <c r="AZ31" i="9"/>
  <c r="BC30" i="9"/>
  <c r="BB30" i="9"/>
  <c r="BA30" i="9"/>
  <c r="AZ30" i="9"/>
  <c r="BC29" i="9"/>
  <c r="BB29" i="9"/>
  <c r="BA29" i="9"/>
  <c r="AZ29" i="9"/>
  <c r="BC28" i="9"/>
  <c r="BB28" i="9"/>
  <c r="BA28" i="9"/>
  <c r="AZ28" i="9"/>
  <c r="BC27" i="9"/>
  <c r="BB27" i="9"/>
  <c r="BA27" i="9"/>
  <c r="AZ27" i="9"/>
  <c r="BC26" i="9"/>
  <c r="BB26" i="9"/>
  <c r="BA26" i="9"/>
  <c r="AZ26" i="9"/>
  <c r="BC25" i="9"/>
  <c r="BB25" i="9"/>
  <c r="BA25" i="9"/>
  <c r="AZ25" i="9"/>
  <c r="BC24" i="9"/>
  <c r="BB24" i="9"/>
  <c r="BA24" i="9"/>
  <c r="AZ24" i="9"/>
  <c r="BC23" i="9"/>
  <c r="BB23" i="9"/>
  <c r="BA23" i="9"/>
  <c r="AZ23" i="9"/>
  <c r="BC22" i="9"/>
  <c r="BB22" i="9"/>
  <c r="BA22" i="9"/>
  <c r="AZ22" i="9"/>
  <c r="BC21" i="9"/>
  <c r="BB21" i="9"/>
  <c r="BA21" i="9"/>
  <c r="AZ21" i="9"/>
  <c r="BC20" i="9"/>
  <c r="BB20" i="9"/>
  <c r="BA20" i="9"/>
  <c r="AZ20" i="9"/>
  <c r="BC19" i="9"/>
  <c r="BB19" i="9"/>
  <c r="BA19" i="9"/>
  <c r="AZ19" i="9"/>
  <c r="BC18" i="9"/>
  <c r="BB18" i="9"/>
  <c r="BA18" i="9"/>
  <c r="AZ18" i="9"/>
  <c r="BC17" i="9"/>
  <c r="BB17" i="9"/>
  <c r="BA17" i="9"/>
  <c r="AZ17" i="9"/>
  <c r="BC16" i="9"/>
  <c r="BB16" i="9"/>
  <c r="BA16" i="9"/>
  <c r="AZ16" i="9"/>
  <c r="BC15" i="9"/>
  <c r="BB15" i="9"/>
  <c r="BA15" i="9"/>
  <c r="AZ15" i="9"/>
  <c r="BC14" i="9"/>
  <c r="BB14" i="9"/>
  <c r="BA14" i="9"/>
  <c r="AZ14" i="9"/>
  <c r="BC13" i="9"/>
  <c r="BB13" i="9"/>
  <c r="BA13" i="9"/>
  <c r="AZ13" i="9"/>
  <c r="BC12" i="9"/>
  <c r="BB12" i="9"/>
  <c r="BA12" i="9"/>
  <c r="AZ12" i="9"/>
  <c r="BC11" i="9"/>
  <c r="BB11" i="9"/>
  <c r="BA11" i="9"/>
  <c r="AZ11" i="9"/>
  <c r="BC10" i="9"/>
  <c r="BB10" i="9"/>
  <c r="BA10" i="9"/>
  <c r="AZ10" i="9"/>
  <c r="BC9" i="9"/>
  <c r="BB9" i="9"/>
  <c r="BA9" i="9"/>
  <c r="AZ9" i="9"/>
  <c r="BC8" i="9"/>
  <c r="BB8" i="9"/>
  <c r="BA8" i="9"/>
  <c r="AZ8" i="9"/>
  <c r="BC7" i="9"/>
  <c r="BB7" i="9"/>
  <c r="BA7" i="9"/>
  <c r="AZ7" i="9"/>
  <c r="BC6" i="9"/>
  <c r="BB6" i="9"/>
  <c r="BA6" i="9"/>
  <c r="AZ6" i="9"/>
  <c r="BC5" i="9"/>
  <c r="BB5" i="9"/>
  <c r="BA5" i="9"/>
  <c r="AZ5" i="9"/>
  <c r="BC4" i="9"/>
  <c r="BB4" i="9"/>
  <c r="BA4" i="9"/>
  <c r="AZ4" i="9"/>
  <c r="BC3" i="9"/>
  <c r="BB3" i="9"/>
  <c r="BA3" i="9"/>
  <c r="AZ3" i="9"/>
  <c r="BC2" i="9"/>
  <c r="BB323" i="1"/>
  <c r="BB2" i="9"/>
  <c r="BA2" i="9"/>
  <c r="AU36" i="1"/>
  <c r="B2" i="5"/>
  <c r="G2" i="5"/>
  <c r="K2" i="5"/>
  <c r="I2" i="5"/>
  <c r="G2" i="4"/>
  <c r="BH27" i="1"/>
  <c r="BH24" i="1"/>
  <c r="BH25" i="1"/>
  <c r="BH26" i="1"/>
  <c r="BH28" i="1"/>
  <c r="BH29" i="1"/>
  <c r="BH30" i="1"/>
  <c r="BH31" i="1"/>
  <c r="BH32" i="1"/>
  <c r="BH33" i="1"/>
  <c r="BH34" i="1"/>
  <c r="BH35" i="1"/>
  <c r="BH36" i="1"/>
  <c r="BH37" i="1"/>
  <c r="BH38" i="1"/>
  <c r="BH39" i="1"/>
  <c r="BH40" i="1"/>
  <c r="BH41" i="1"/>
  <c r="BH42" i="1"/>
  <c r="BH43" i="1"/>
  <c r="BH44" i="1"/>
  <c r="BH45" i="1"/>
  <c r="BH46" i="1"/>
  <c r="BH47" i="1"/>
  <c r="BH48" i="1"/>
  <c r="BH49" i="1"/>
  <c r="BH50" i="1"/>
  <c r="BH51" i="1"/>
  <c r="BH52" i="1"/>
  <c r="BH53" i="1"/>
  <c r="BH54" i="1"/>
  <c r="BH55" i="1"/>
  <c r="BH56" i="1"/>
  <c r="BH57" i="1"/>
  <c r="BH58" i="1"/>
  <c r="BH59" i="1"/>
  <c r="BH60" i="1"/>
  <c r="BH61" i="1"/>
  <c r="BH62" i="1"/>
  <c r="BH63" i="1"/>
  <c r="BH64" i="1"/>
  <c r="BH65" i="1"/>
  <c r="BH66" i="1"/>
  <c r="BH67" i="1"/>
  <c r="BH68" i="1"/>
  <c r="BH69" i="1"/>
  <c r="BH70" i="1"/>
  <c r="BH71" i="1"/>
  <c r="BH72" i="1"/>
  <c r="BH73" i="1"/>
  <c r="BH74" i="1"/>
  <c r="BH75" i="1"/>
  <c r="BH76" i="1"/>
  <c r="BH77" i="1"/>
  <c r="BH78" i="1"/>
  <c r="BH79" i="1"/>
  <c r="BH80" i="1"/>
  <c r="BH81" i="1"/>
  <c r="BH82" i="1"/>
  <c r="BH83" i="1"/>
  <c r="BH84" i="1"/>
  <c r="BH85" i="1"/>
  <c r="BH86" i="1"/>
  <c r="BH87" i="1"/>
  <c r="BH88" i="1"/>
  <c r="BH89" i="1"/>
  <c r="BH90" i="1"/>
  <c r="BH91" i="1"/>
  <c r="BH92" i="1"/>
  <c r="BH93" i="1"/>
  <c r="BH94" i="1"/>
  <c r="BH95" i="1"/>
  <c r="BH96" i="1"/>
  <c r="BH97" i="1"/>
  <c r="BH98" i="1"/>
  <c r="BH99" i="1"/>
  <c r="BH100" i="1"/>
  <c r="BH101" i="1"/>
  <c r="BH102" i="1"/>
  <c r="BH103" i="1"/>
  <c r="BH104" i="1"/>
  <c r="BH105" i="1"/>
  <c r="BH106" i="1"/>
  <c r="BH107" i="1"/>
  <c r="BH108" i="1"/>
  <c r="BH109" i="1"/>
  <c r="BH110" i="1"/>
  <c r="BH111" i="1"/>
  <c r="BH112" i="1"/>
  <c r="BH113" i="1"/>
  <c r="BH114" i="1"/>
  <c r="BH115" i="1"/>
  <c r="BH116" i="1"/>
  <c r="BH117" i="1"/>
  <c r="BH118" i="1"/>
  <c r="BH119" i="1"/>
  <c r="BH120" i="1"/>
  <c r="BH121" i="1"/>
  <c r="BH122" i="1"/>
  <c r="BH123" i="1"/>
  <c r="BH124" i="1"/>
  <c r="BH125" i="1"/>
  <c r="BH126" i="1"/>
  <c r="BH127" i="1"/>
  <c r="BH128" i="1"/>
  <c r="BH129" i="1"/>
  <c r="BH130" i="1"/>
  <c r="BH131" i="1"/>
  <c r="BH132" i="1"/>
  <c r="BH133" i="1"/>
  <c r="BH134" i="1"/>
  <c r="BH135" i="1"/>
  <c r="BH136" i="1"/>
  <c r="BH137" i="1"/>
  <c r="BH138" i="1"/>
  <c r="BH139" i="1"/>
  <c r="BH140" i="1"/>
  <c r="BH141" i="1"/>
  <c r="BH142" i="1"/>
  <c r="BH143" i="1"/>
  <c r="BH144" i="1"/>
  <c r="BH145" i="1"/>
  <c r="BH146" i="1"/>
  <c r="BH147" i="1"/>
  <c r="BH148" i="1"/>
  <c r="BH149" i="1"/>
  <c r="BH150" i="1"/>
  <c r="BH151" i="1"/>
  <c r="BH152" i="1"/>
  <c r="BH153" i="1"/>
  <c r="BH154" i="1"/>
  <c r="BH155" i="1"/>
  <c r="BH156" i="1"/>
  <c r="BH157" i="1"/>
  <c r="BH158" i="1"/>
  <c r="BH159" i="1"/>
  <c r="BH160" i="1"/>
  <c r="BH161" i="1"/>
  <c r="BH162" i="1"/>
  <c r="BH163" i="1"/>
  <c r="BH164" i="1"/>
  <c r="BH165" i="1"/>
  <c r="BH166" i="1"/>
  <c r="BH167" i="1"/>
  <c r="BH168" i="1"/>
  <c r="BH169" i="1"/>
  <c r="BH170" i="1"/>
  <c r="BH171" i="1"/>
  <c r="BH172" i="1"/>
  <c r="BH173" i="1"/>
  <c r="BH174" i="1"/>
  <c r="BH175" i="1"/>
  <c r="BH176" i="1"/>
  <c r="BH177" i="1"/>
  <c r="BH178" i="1"/>
  <c r="BH179" i="1"/>
  <c r="BH180" i="1"/>
  <c r="BH181" i="1"/>
  <c r="BH182" i="1"/>
  <c r="BH183" i="1"/>
  <c r="BH184" i="1"/>
  <c r="BH185" i="1"/>
  <c r="BH186" i="1"/>
  <c r="BH187" i="1"/>
  <c r="BH188" i="1"/>
  <c r="BH189" i="1"/>
  <c r="BH190" i="1"/>
  <c r="BH191" i="1"/>
  <c r="BH192" i="1"/>
  <c r="BH193" i="1"/>
  <c r="BH194" i="1"/>
  <c r="BH195" i="1"/>
  <c r="BH196" i="1"/>
  <c r="BH197" i="1"/>
  <c r="BH198" i="1"/>
  <c r="BH199" i="1"/>
  <c r="BH200" i="1"/>
  <c r="BH201" i="1"/>
  <c r="BH202" i="1"/>
  <c r="BH203" i="1"/>
  <c r="BH204" i="1"/>
  <c r="BH205" i="1"/>
  <c r="BH206" i="1"/>
  <c r="BH207" i="1"/>
  <c r="BH208" i="1"/>
  <c r="BH209" i="1"/>
  <c r="BH210" i="1"/>
  <c r="BH211" i="1"/>
  <c r="BH212" i="1"/>
  <c r="BH213" i="1"/>
  <c r="BH214" i="1"/>
  <c r="BH215" i="1"/>
  <c r="BH216" i="1"/>
  <c r="BH217" i="1"/>
  <c r="BH218" i="1"/>
  <c r="BH219" i="1"/>
  <c r="BH220" i="1"/>
  <c r="BH221" i="1"/>
  <c r="BH222" i="1"/>
  <c r="BH223" i="1"/>
  <c r="BH224" i="1"/>
  <c r="BH225" i="1"/>
  <c r="BH226" i="1"/>
  <c r="BH227" i="1"/>
  <c r="BH228" i="1"/>
  <c r="BH229" i="1"/>
  <c r="BH230" i="1"/>
  <c r="BH231" i="1"/>
  <c r="BH232" i="1"/>
  <c r="BH233" i="1"/>
  <c r="BH234" i="1"/>
  <c r="BH235" i="1"/>
  <c r="BH236" i="1"/>
  <c r="BH237" i="1"/>
  <c r="BH238" i="1"/>
  <c r="BH239" i="1"/>
  <c r="BH240" i="1"/>
  <c r="BH241" i="1"/>
  <c r="BH242" i="1"/>
  <c r="BH243" i="1"/>
  <c r="BH244" i="1"/>
  <c r="BH245" i="1"/>
  <c r="BH246" i="1"/>
  <c r="BH247" i="1"/>
  <c r="BH248" i="1"/>
  <c r="BH249" i="1"/>
  <c r="BH250" i="1"/>
  <c r="BH251" i="1"/>
  <c r="BH252" i="1"/>
  <c r="BH253" i="1"/>
  <c r="BH254" i="1"/>
  <c r="BH255" i="1"/>
  <c r="BH256" i="1"/>
  <c r="BH257" i="1"/>
  <c r="BH258" i="1"/>
  <c r="BH259" i="1"/>
  <c r="BH260" i="1"/>
  <c r="BH261" i="1"/>
  <c r="BH262" i="1"/>
  <c r="BH263" i="1"/>
  <c r="BH264" i="1"/>
  <c r="BH265" i="1"/>
  <c r="BH266" i="1"/>
  <c r="BH267" i="1"/>
  <c r="BH268" i="1"/>
  <c r="BH269" i="1"/>
  <c r="BH270" i="1"/>
  <c r="BH271" i="1"/>
  <c r="BH272" i="1"/>
  <c r="BH273" i="1"/>
  <c r="BH274" i="1"/>
  <c r="BH275" i="1"/>
  <c r="BH276" i="1"/>
  <c r="BH277" i="1"/>
  <c r="BH278" i="1"/>
  <c r="BH279" i="1"/>
  <c r="BH280" i="1"/>
  <c r="BH281" i="1"/>
  <c r="BH282" i="1"/>
  <c r="BH283" i="1"/>
  <c r="BH284" i="1"/>
  <c r="BH285" i="1"/>
  <c r="BH286" i="1"/>
  <c r="BH287" i="1"/>
  <c r="BH288" i="1"/>
  <c r="BH289" i="1"/>
  <c r="BH290" i="1"/>
  <c r="BH291" i="1"/>
  <c r="BH292" i="1"/>
  <c r="BH293" i="1"/>
  <c r="BH294" i="1"/>
  <c r="BH295" i="1"/>
  <c r="BH296" i="1"/>
  <c r="BH297" i="1"/>
  <c r="BH298" i="1"/>
  <c r="BH299" i="1"/>
  <c r="BH300" i="1"/>
  <c r="BH301" i="1"/>
  <c r="BH302" i="1"/>
  <c r="BH303" i="1"/>
  <c r="BH304" i="1"/>
  <c r="BH305" i="1"/>
  <c r="BH306" i="1"/>
  <c r="BH307" i="1"/>
  <c r="BH308" i="1"/>
  <c r="BH309" i="1"/>
  <c r="BH310" i="1"/>
  <c r="BH311" i="1"/>
  <c r="BH312" i="1"/>
  <c r="BH313" i="1"/>
  <c r="BH314" i="1"/>
  <c r="BH315" i="1"/>
  <c r="BH316" i="1"/>
  <c r="BH317" i="1"/>
  <c r="BH318" i="1"/>
  <c r="BH319" i="1"/>
  <c r="BH320" i="1"/>
  <c r="BH321" i="1"/>
  <c r="BH322" i="1"/>
  <c r="BH323" i="1"/>
  <c r="M25" i="7"/>
  <c r="AP10" i="1"/>
  <c r="AP8" i="1"/>
  <c r="F27" i="4"/>
  <c r="B301" i="5"/>
  <c r="M22" i="7"/>
  <c r="CF13" i="1"/>
  <c r="CF25" i="1"/>
  <c r="CF27" i="1"/>
  <c r="CF24" i="1"/>
  <c r="CF26" i="1"/>
  <c r="CF28" i="1"/>
  <c r="CF29" i="1"/>
  <c r="CF30" i="1"/>
  <c r="CF31" i="1"/>
  <c r="CF32" i="1"/>
  <c r="CF33" i="1"/>
  <c r="CF34" i="1"/>
  <c r="CF35" i="1"/>
  <c r="CF36" i="1"/>
  <c r="CF37" i="1"/>
  <c r="CF38" i="1"/>
  <c r="CF39" i="1"/>
  <c r="CF40" i="1"/>
  <c r="CF41" i="1"/>
  <c r="CF42" i="1"/>
  <c r="CF43" i="1"/>
  <c r="CF44" i="1"/>
  <c r="CF45" i="1"/>
  <c r="CF46" i="1"/>
  <c r="CF47" i="1"/>
  <c r="CF48" i="1"/>
  <c r="CF49" i="1"/>
  <c r="CF50" i="1"/>
  <c r="CF51" i="1"/>
  <c r="CF52" i="1"/>
  <c r="CF53" i="1"/>
  <c r="CF54" i="1"/>
  <c r="CF55" i="1"/>
  <c r="CF56" i="1"/>
  <c r="CF57" i="1"/>
  <c r="CF58" i="1"/>
  <c r="CF59" i="1"/>
  <c r="CF60" i="1"/>
  <c r="CF61" i="1"/>
  <c r="CF62" i="1"/>
  <c r="CF63" i="1"/>
  <c r="CF64" i="1"/>
  <c r="CF65" i="1"/>
  <c r="CF66" i="1"/>
  <c r="CF67" i="1"/>
  <c r="CF68" i="1"/>
  <c r="CF69" i="1"/>
  <c r="CF70" i="1"/>
  <c r="CF71" i="1"/>
  <c r="CF72" i="1"/>
  <c r="CF73" i="1"/>
  <c r="CF74" i="1"/>
  <c r="CF75" i="1"/>
  <c r="CF76" i="1"/>
  <c r="CF77" i="1"/>
  <c r="CF78" i="1"/>
  <c r="CF79" i="1"/>
  <c r="CF80" i="1"/>
  <c r="CF81" i="1"/>
  <c r="CF82" i="1"/>
  <c r="CF83" i="1"/>
  <c r="CF84" i="1"/>
  <c r="CF85" i="1"/>
  <c r="CF86" i="1"/>
  <c r="CF87" i="1"/>
  <c r="CF88" i="1"/>
  <c r="CF89" i="1"/>
  <c r="CF90" i="1"/>
  <c r="CF91" i="1"/>
  <c r="CF92" i="1"/>
  <c r="CF93" i="1"/>
  <c r="CF94" i="1"/>
  <c r="CF95" i="1"/>
  <c r="CF96" i="1"/>
  <c r="CF97" i="1"/>
  <c r="CF98" i="1"/>
  <c r="CF99" i="1"/>
  <c r="CF100" i="1"/>
  <c r="CF101" i="1"/>
  <c r="CF102" i="1"/>
  <c r="CF103" i="1"/>
  <c r="CF104" i="1"/>
  <c r="CF105" i="1"/>
  <c r="CF106" i="1"/>
  <c r="CF107" i="1"/>
  <c r="CF108" i="1"/>
  <c r="CF109" i="1"/>
  <c r="CF110" i="1"/>
  <c r="CF111" i="1"/>
  <c r="CF112" i="1"/>
  <c r="CF113" i="1"/>
  <c r="CF114" i="1"/>
  <c r="CF115" i="1"/>
  <c r="CF116" i="1"/>
  <c r="CF117" i="1"/>
  <c r="CF118" i="1"/>
  <c r="CF119" i="1"/>
  <c r="CF120" i="1"/>
  <c r="CF121" i="1"/>
  <c r="CF122" i="1"/>
  <c r="CF123" i="1"/>
  <c r="CF124" i="1"/>
  <c r="CF125" i="1"/>
  <c r="CF126" i="1"/>
  <c r="CF127" i="1"/>
  <c r="CF128" i="1"/>
  <c r="CF129" i="1"/>
  <c r="CF130" i="1"/>
  <c r="CF131" i="1"/>
  <c r="CF132" i="1"/>
  <c r="CF133" i="1"/>
  <c r="CF134" i="1"/>
  <c r="CF135" i="1"/>
  <c r="CF136" i="1"/>
  <c r="CF137" i="1"/>
  <c r="CF138" i="1"/>
  <c r="CF139" i="1"/>
  <c r="CF140" i="1"/>
  <c r="CF141" i="1"/>
  <c r="CF142" i="1"/>
  <c r="CF143" i="1"/>
  <c r="CF144" i="1"/>
  <c r="CF145" i="1"/>
  <c r="CF146" i="1"/>
  <c r="CF147" i="1"/>
  <c r="CF148" i="1"/>
  <c r="CF149" i="1"/>
  <c r="CF150" i="1"/>
  <c r="CF151" i="1"/>
  <c r="CF152" i="1"/>
  <c r="CF153" i="1"/>
  <c r="CF154" i="1"/>
  <c r="CF155" i="1"/>
  <c r="CF156" i="1"/>
  <c r="CF157" i="1"/>
  <c r="CF158" i="1"/>
  <c r="CF159" i="1"/>
  <c r="CF160" i="1"/>
  <c r="CF161" i="1"/>
  <c r="CF162" i="1"/>
  <c r="CF163" i="1"/>
  <c r="CF164" i="1"/>
  <c r="CF165" i="1"/>
  <c r="CF166" i="1"/>
  <c r="CF167" i="1"/>
  <c r="CF168" i="1"/>
  <c r="CF169" i="1"/>
  <c r="CF170" i="1"/>
  <c r="CF171" i="1"/>
  <c r="CF172" i="1"/>
  <c r="CF173" i="1"/>
  <c r="CF174" i="1"/>
  <c r="CF175" i="1"/>
  <c r="CF176" i="1"/>
  <c r="CF177" i="1"/>
  <c r="CF178" i="1"/>
  <c r="CF179" i="1"/>
  <c r="CF180" i="1"/>
  <c r="CF181" i="1"/>
  <c r="CF182" i="1"/>
  <c r="CF183" i="1"/>
  <c r="CF184" i="1"/>
  <c r="CF185" i="1"/>
  <c r="CF186" i="1"/>
  <c r="CF187" i="1"/>
  <c r="CF188" i="1"/>
  <c r="CF189" i="1"/>
  <c r="CF190" i="1"/>
  <c r="CF191" i="1"/>
  <c r="CF192" i="1"/>
  <c r="CF193" i="1"/>
  <c r="CF194" i="1"/>
  <c r="CF195" i="1"/>
  <c r="CF196" i="1"/>
  <c r="CF197" i="1"/>
  <c r="CF198" i="1"/>
  <c r="CF199" i="1"/>
  <c r="CF200" i="1"/>
  <c r="CF201" i="1"/>
  <c r="CF202" i="1"/>
  <c r="CF203" i="1"/>
  <c r="CF204" i="1"/>
  <c r="CF205" i="1"/>
  <c r="CF206" i="1"/>
  <c r="CF207" i="1"/>
  <c r="CF208" i="1"/>
  <c r="CF209" i="1"/>
  <c r="CF210" i="1"/>
  <c r="CF211" i="1"/>
  <c r="CF212" i="1"/>
  <c r="CF213" i="1"/>
  <c r="CF214" i="1"/>
  <c r="CF215" i="1"/>
  <c r="CF216" i="1"/>
  <c r="CF217" i="1"/>
  <c r="CF218" i="1"/>
  <c r="CF219" i="1"/>
  <c r="CF220" i="1"/>
  <c r="CF221" i="1"/>
  <c r="CF222" i="1"/>
  <c r="CF223" i="1"/>
  <c r="CF224" i="1"/>
  <c r="CF225" i="1"/>
  <c r="CF226" i="1"/>
  <c r="CF227" i="1"/>
  <c r="CF228" i="1"/>
  <c r="CF229" i="1"/>
  <c r="CF230" i="1"/>
  <c r="CF231" i="1"/>
  <c r="CF232" i="1"/>
  <c r="CF233" i="1"/>
  <c r="CF234" i="1"/>
  <c r="CF235" i="1"/>
  <c r="CF236" i="1"/>
  <c r="CF237" i="1"/>
  <c r="CF238" i="1"/>
  <c r="CF239" i="1"/>
  <c r="CF240" i="1"/>
  <c r="CF241" i="1"/>
  <c r="CF242" i="1"/>
  <c r="CF243" i="1"/>
  <c r="CF244" i="1"/>
  <c r="CF245" i="1"/>
  <c r="CF246" i="1"/>
  <c r="CF247" i="1"/>
  <c r="CF248" i="1"/>
  <c r="CF249" i="1"/>
  <c r="CF250" i="1"/>
  <c r="CF251" i="1"/>
  <c r="CF252" i="1"/>
  <c r="CF253" i="1"/>
  <c r="CF254" i="1"/>
  <c r="CF255" i="1"/>
  <c r="CF256" i="1"/>
  <c r="CF257" i="1"/>
  <c r="CF258" i="1"/>
  <c r="CF259" i="1"/>
  <c r="CF260" i="1"/>
  <c r="CF261" i="1"/>
  <c r="CF262" i="1"/>
  <c r="CF263" i="1"/>
  <c r="CF264" i="1"/>
  <c r="CF265" i="1"/>
  <c r="CF266" i="1"/>
  <c r="CF267" i="1"/>
  <c r="CF268" i="1"/>
  <c r="CF269" i="1"/>
  <c r="CF270" i="1"/>
  <c r="CF271" i="1"/>
  <c r="CF272" i="1"/>
  <c r="CF273" i="1"/>
  <c r="CF274" i="1"/>
  <c r="CF275" i="1"/>
  <c r="CF276" i="1"/>
  <c r="CF277" i="1"/>
  <c r="CF278" i="1"/>
  <c r="CF279" i="1"/>
  <c r="CF280" i="1"/>
  <c r="CF281" i="1"/>
  <c r="CF282" i="1"/>
  <c r="CF283" i="1"/>
  <c r="CF284" i="1"/>
  <c r="CF285" i="1"/>
  <c r="CF286" i="1"/>
  <c r="CF287" i="1"/>
  <c r="CF288" i="1"/>
  <c r="CF289" i="1"/>
  <c r="CF290" i="1"/>
  <c r="CF291" i="1"/>
  <c r="CF292" i="1"/>
  <c r="CF293" i="1"/>
  <c r="CF294" i="1"/>
  <c r="CF295" i="1"/>
  <c r="CF296" i="1"/>
  <c r="CF297" i="1"/>
  <c r="CF298" i="1"/>
  <c r="CF299" i="1"/>
  <c r="CF300" i="1"/>
  <c r="CF301" i="1"/>
  <c r="CF302" i="1"/>
  <c r="CF303" i="1"/>
  <c r="CF304" i="1"/>
  <c r="CF305" i="1"/>
  <c r="CF306" i="1"/>
  <c r="CF307" i="1"/>
  <c r="CF308" i="1"/>
  <c r="CF309" i="1"/>
  <c r="CF310" i="1"/>
  <c r="CF311" i="1"/>
  <c r="CF312" i="1"/>
  <c r="CF313" i="1"/>
  <c r="CF314" i="1"/>
  <c r="CF315" i="1"/>
  <c r="CF316" i="1"/>
  <c r="CF317" i="1"/>
  <c r="CF318" i="1"/>
  <c r="CF319" i="1"/>
  <c r="CF320" i="1"/>
  <c r="CF321" i="1"/>
  <c r="CF322" i="1"/>
  <c r="CF323" i="1"/>
  <c r="CF10" i="1"/>
  <c r="CH13" i="1"/>
  <c r="CH25" i="1"/>
  <c r="CH27" i="1"/>
  <c r="CH24" i="1"/>
  <c r="CH26" i="1"/>
  <c r="CH28" i="1"/>
  <c r="CH29" i="1"/>
  <c r="CH30" i="1"/>
  <c r="CH31" i="1"/>
  <c r="CH32" i="1"/>
  <c r="CH33" i="1"/>
  <c r="CH34" i="1"/>
  <c r="CH35" i="1"/>
  <c r="CH36" i="1"/>
  <c r="CH37" i="1"/>
  <c r="CH38" i="1"/>
  <c r="CH39" i="1"/>
  <c r="CH40" i="1"/>
  <c r="CH41" i="1"/>
  <c r="CH42" i="1"/>
  <c r="CH43" i="1"/>
  <c r="CH44" i="1"/>
  <c r="CH45" i="1"/>
  <c r="CH46" i="1"/>
  <c r="CH47" i="1"/>
  <c r="CH48" i="1"/>
  <c r="CH49" i="1"/>
  <c r="CH50" i="1"/>
  <c r="CH51" i="1"/>
  <c r="CH52" i="1"/>
  <c r="CH53" i="1"/>
  <c r="CH54" i="1"/>
  <c r="CH55" i="1"/>
  <c r="CH56" i="1"/>
  <c r="CH57" i="1"/>
  <c r="CH58" i="1"/>
  <c r="CH59" i="1"/>
  <c r="CH60" i="1"/>
  <c r="CH61" i="1"/>
  <c r="CH62" i="1"/>
  <c r="CH63" i="1"/>
  <c r="CH64" i="1"/>
  <c r="CH65" i="1"/>
  <c r="CH66" i="1"/>
  <c r="CH67" i="1"/>
  <c r="CH68" i="1"/>
  <c r="CH69" i="1"/>
  <c r="CH70" i="1"/>
  <c r="CH71" i="1"/>
  <c r="CH72" i="1"/>
  <c r="CH73" i="1"/>
  <c r="CH74" i="1"/>
  <c r="CH75" i="1"/>
  <c r="CH76" i="1"/>
  <c r="CH77" i="1"/>
  <c r="CH78" i="1"/>
  <c r="CH79" i="1"/>
  <c r="CH80" i="1"/>
  <c r="CH81" i="1"/>
  <c r="CH82" i="1"/>
  <c r="CH83" i="1"/>
  <c r="CH84" i="1"/>
  <c r="CH85" i="1"/>
  <c r="CH86" i="1"/>
  <c r="CH87" i="1"/>
  <c r="CH88" i="1"/>
  <c r="CH89" i="1"/>
  <c r="CH90" i="1"/>
  <c r="CH91" i="1"/>
  <c r="CH92" i="1"/>
  <c r="CH93" i="1"/>
  <c r="CH94" i="1"/>
  <c r="CH95" i="1"/>
  <c r="CH96" i="1"/>
  <c r="CH97" i="1"/>
  <c r="CH98" i="1"/>
  <c r="CH99" i="1"/>
  <c r="CH100" i="1"/>
  <c r="CH101" i="1"/>
  <c r="CH102" i="1"/>
  <c r="CH103" i="1"/>
  <c r="CH104" i="1"/>
  <c r="CH105" i="1"/>
  <c r="CH106" i="1"/>
  <c r="CH107" i="1"/>
  <c r="CH108" i="1"/>
  <c r="CH109" i="1"/>
  <c r="CH110" i="1"/>
  <c r="CH111" i="1"/>
  <c r="CH112" i="1"/>
  <c r="CH113" i="1"/>
  <c r="CH114" i="1"/>
  <c r="CH115" i="1"/>
  <c r="CH116" i="1"/>
  <c r="CH117" i="1"/>
  <c r="CH118" i="1"/>
  <c r="CH119" i="1"/>
  <c r="CH120" i="1"/>
  <c r="CH121" i="1"/>
  <c r="CH122" i="1"/>
  <c r="CH123" i="1"/>
  <c r="CH124" i="1"/>
  <c r="CH125" i="1"/>
  <c r="CH126" i="1"/>
  <c r="CH127" i="1"/>
  <c r="CH128" i="1"/>
  <c r="CH129" i="1"/>
  <c r="CH130" i="1"/>
  <c r="CH131" i="1"/>
  <c r="CH132" i="1"/>
  <c r="CH133" i="1"/>
  <c r="CH134" i="1"/>
  <c r="CH135" i="1"/>
  <c r="CH136" i="1"/>
  <c r="CH137" i="1"/>
  <c r="CH138" i="1"/>
  <c r="CH139" i="1"/>
  <c r="CH140" i="1"/>
  <c r="CH141" i="1"/>
  <c r="CH142" i="1"/>
  <c r="CH143" i="1"/>
  <c r="CH144" i="1"/>
  <c r="CH145" i="1"/>
  <c r="CH146" i="1"/>
  <c r="CH147" i="1"/>
  <c r="CH148" i="1"/>
  <c r="CH149" i="1"/>
  <c r="CH150" i="1"/>
  <c r="CH151" i="1"/>
  <c r="CH152" i="1"/>
  <c r="CH153" i="1"/>
  <c r="CH154" i="1"/>
  <c r="CH155" i="1"/>
  <c r="CH156" i="1"/>
  <c r="CH157" i="1"/>
  <c r="CH158" i="1"/>
  <c r="CH159" i="1"/>
  <c r="CH160" i="1"/>
  <c r="CH161" i="1"/>
  <c r="CH162" i="1"/>
  <c r="CH163" i="1"/>
  <c r="CH164" i="1"/>
  <c r="CH165" i="1"/>
  <c r="CH166" i="1"/>
  <c r="CH167" i="1"/>
  <c r="CH168" i="1"/>
  <c r="CH169" i="1"/>
  <c r="CH170" i="1"/>
  <c r="CH171" i="1"/>
  <c r="CH172" i="1"/>
  <c r="CH173" i="1"/>
  <c r="CH174" i="1"/>
  <c r="CH175" i="1"/>
  <c r="CH176" i="1"/>
  <c r="CH177" i="1"/>
  <c r="CH178" i="1"/>
  <c r="CH179" i="1"/>
  <c r="CH180" i="1"/>
  <c r="CH181" i="1"/>
  <c r="CH182" i="1"/>
  <c r="CH183" i="1"/>
  <c r="CH184" i="1"/>
  <c r="CH185" i="1"/>
  <c r="CH186" i="1"/>
  <c r="CH187" i="1"/>
  <c r="CH188" i="1"/>
  <c r="CH189" i="1"/>
  <c r="CH190" i="1"/>
  <c r="CH191" i="1"/>
  <c r="CH192" i="1"/>
  <c r="CH193" i="1"/>
  <c r="CH194" i="1"/>
  <c r="CH195" i="1"/>
  <c r="CH196" i="1"/>
  <c r="CH197" i="1"/>
  <c r="CH198" i="1"/>
  <c r="CH199" i="1"/>
  <c r="CH200" i="1"/>
  <c r="CH201" i="1"/>
  <c r="CH202" i="1"/>
  <c r="CH203" i="1"/>
  <c r="CH204" i="1"/>
  <c r="CH205" i="1"/>
  <c r="CH206" i="1"/>
  <c r="CH207" i="1"/>
  <c r="CH208" i="1"/>
  <c r="CH209" i="1"/>
  <c r="CH210" i="1"/>
  <c r="CH211" i="1"/>
  <c r="CH212" i="1"/>
  <c r="CH213" i="1"/>
  <c r="CH214" i="1"/>
  <c r="CH215" i="1"/>
  <c r="CH216" i="1"/>
  <c r="CH217" i="1"/>
  <c r="CH218" i="1"/>
  <c r="CH219" i="1"/>
  <c r="CH220" i="1"/>
  <c r="CH221" i="1"/>
  <c r="CH222" i="1"/>
  <c r="CH223" i="1"/>
  <c r="CH224" i="1"/>
  <c r="CH225" i="1"/>
  <c r="CH226" i="1"/>
  <c r="CH227" i="1"/>
  <c r="CH228" i="1"/>
  <c r="CH229" i="1"/>
  <c r="CH230" i="1"/>
  <c r="CH231" i="1"/>
  <c r="CH232" i="1"/>
  <c r="CH233" i="1"/>
  <c r="CH234" i="1"/>
  <c r="CH235" i="1"/>
  <c r="CH236" i="1"/>
  <c r="CH237" i="1"/>
  <c r="CH238" i="1"/>
  <c r="CH239" i="1"/>
  <c r="CH240" i="1"/>
  <c r="CH241" i="1"/>
  <c r="CH242" i="1"/>
  <c r="CH243" i="1"/>
  <c r="CH244" i="1"/>
  <c r="CH245" i="1"/>
  <c r="CH246" i="1"/>
  <c r="CH247" i="1"/>
  <c r="CH248" i="1"/>
  <c r="CH249" i="1"/>
  <c r="CH250" i="1"/>
  <c r="CH251" i="1"/>
  <c r="CH252" i="1"/>
  <c r="CH253" i="1"/>
  <c r="CH254" i="1"/>
  <c r="CH255" i="1"/>
  <c r="CH256" i="1"/>
  <c r="CH257" i="1"/>
  <c r="CH258" i="1"/>
  <c r="CH259" i="1"/>
  <c r="CH260" i="1"/>
  <c r="CH261" i="1"/>
  <c r="CH262" i="1"/>
  <c r="CH263" i="1"/>
  <c r="CH264" i="1"/>
  <c r="CH265" i="1"/>
  <c r="CH266" i="1"/>
  <c r="CH267" i="1"/>
  <c r="CH268" i="1"/>
  <c r="CH269" i="1"/>
  <c r="CH270" i="1"/>
  <c r="CH271" i="1"/>
  <c r="CH272" i="1"/>
  <c r="CH273" i="1"/>
  <c r="CH274" i="1"/>
  <c r="CH275" i="1"/>
  <c r="CH276" i="1"/>
  <c r="CH277" i="1"/>
  <c r="CH278" i="1"/>
  <c r="CH279" i="1"/>
  <c r="CH280" i="1"/>
  <c r="CH281" i="1"/>
  <c r="CH282" i="1"/>
  <c r="CH283" i="1"/>
  <c r="CH284" i="1"/>
  <c r="CH285" i="1"/>
  <c r="CH286" i="1"/>
  <c r="CH287" i="1"/>
  <c r="CH288" i="1"/>
  <c r="CH289" i="1"/>
  <c r="CH290" i="1"/>
  <c r="CH291" i="1"/>
  <c r="CH292" i="1"/>
  <c r="CH293" i="1"/>
  <c r="CH294" i="1"/>
  <c r="CH295" i="1"/>
  <c r="CH296" i="1"/>
  <c r="CH297" i="1"/>
  <c r="CH298" i="1"/>
  <c r="CH299" i="1"/>
  <c r="CH300" i="1"/>
  <c r="CH301" i="1"/>
  <c r="CH302" i="1"/>
  <c r="CH303" i="1"/>
  <c r="CH304" i="1"/>
  <c r="CH305" i="1"/>
  <c r="CH306" i="1"/>
  <c r="CH307" i="1"/>
  <c r="CH308" i="1"/>
  <c r="CH309" i="1"/>
  <c r="CH310" i="1"/>
  <c r="CH311" i="1"/>
  <c r="CH312" i="1"/>
  <c r="CH313" i="1"/>
  <c r="CH314" i="1"/>
  <c r="CH315" i="1"/>
  <c r="CH316" i="1"/>
  <c r="CH317" i="1"/>
  <c r="CH318" i="1"/>
  <c r="CH319" i="1"/>
  <c r="CH320" i="1"/>
  <c r="CH321" i="1"/>
  <c r="CH322" i="1"/>
  <c r="CH323" i="1"/>
  <c r="CH10" i="1"/>
  <c r="CI13" i="1"/>
  <c r="CI25" i="1"/>
  <c r="CI27" i="1"/>
  <c r="CI24" i="1"/>
  <c r="CI26" i="1"/>
  <c r="CI28" i="1"/>
  <c r="CI29" i="1"/>
  <c r="CI30" i="1"/>
  <c r="CI31" i="1"/>
  <c r="CI32" i="1"/>
  <c r="CI33" i="1"/>
  <c r="CI34" i="1"/>
  <c r="CI35" i="1"/>
  <c r="CI36" i="1"/>
  <c r="CI37" i="1"/>
  <c r="CI38" i="1"/>
  <c r="CI39" i="1"/>
  <c r="CI40" i="1"/>
  <c r="CI41" i="1"/>
  <c r="CI42" i="1"/>
  <c r="CI43" i="1"/>
  <c r="CI44" i="1"/>
  <c r="CI45" i="1"/>
  <c r="CI46" i="1"/>
  <c r="CI47" i="1"/>
  <c r="CI48" i="1"/>
  <c r="CI49" i="1"/>
  <c r="CI50" i="1"/>
  <c r="CI51" i="1"/>
  <c r="CI52" i="1"/>
  <c r="CI53" i="1"/>
  <c r="CI54" i="1"/>
  <c r="CI55" i="1"/>
  <c r="CI56" i="1"/>
  <c r="CI57" i="1"/>
  <c r="CI58" i="1"/>
  <c r="CI59" i="1"/>
  <c r="CI60" i="1"/>
  <c r="CI61" i="1"/>
  <c r="CI62" i="1"/>
  <c r="CI63" i="1"/>
  <c r="CI64" i="1"/>
  <c r="CI65" i="1"/>
  <c r="CI66" i="1"/>
  <c r="CI67" i="1"/>
  <c r="CI68" i="1"/>
  <c r="CI69" i="1"/>
  <c r="CI70" i="1"/>
  <c r="CI71" i="1"/>
  <c r="CI72" i="1"/>
  <c r="CI73" i="1"/>
  <c r="CI74" i="1"/>
  <c r="CI75" i="1"/>
  <c r="CI76" i="1"/>
  <c r="CI77" i="1"/>
  <c r="CI78" i="1"/>
  <c r="CI79" i="1"/>
  <c r="CI80" i="1"/>
  <c r="CI81" i="1"/>
  <c r="CI82" i="1"/>
  <c r="CI83" i="1"/>
  <c r="CI84" i="1"/>
  <c r="CI85" i="1"/>
  <c r="CI86" i="1"/>
  <c r="CI87" i="1"/>
  <c r="CI88" i="1"/>
  <c r="CI89" i="1"/>
  <c r="CI90" i="1"/>
  <c r="CI91" i="1"/>
  <c r="CI92" i="1"/>
  <c r="CI93" i="1"/>
  <c r="CI94" i="1"/>
  <c r="CI95" i="1"/>
  <c r="CI96" i="1"/>
  <c r="CI97" i="1"/>
  <c r="CI98" i="1"/>
  <c r="CI99" i="1"/>
  <c r="CI100" i="1"/>
  <c r="CI101" i="1"/>
  <c r="CI102" i="1"/>
  <c r="CI103" i="1"/>
  <c r="CI104" i="1"/>
  <c r="CI105" i="1"/>
  <c r="CI106" i="1"/>
  <c r="CI107" i="1"/>
  <c r="CI108" i="1"/>
  <c r="CI109" i="1"/>
  <c r="CI110" i="1"/>
  <c r="CI111" i="1"/>
  <c r="CI112" i="1"/>
  <c r="CI113" i="1"/>
  <c r="CI114" i="1"/>
  <c r="CI115" i="1"/>
  <c r="CI116" i="1"/>
  <c r="CI117" i="1"/>
  <c r="CI118" i="1"/>
  <c r="CI119" i="1"/>
  <c r="CI120" i="1"/>
  <c r="CI121" i="1"/>
  <c r="CI122" i="1"/>
  <c r="CI123" i="1"/>
  <c r="CI124" i="1"/>
  <c r="CI125" i="1"/>
  <c r="CI126" i="1"/>
  <c r="CI127" i="1"/>
  <c r="CI128" i="1"/>
  <c r="CI129" i="1"/>
  <c r="CI130" i="1"/>
  <c r="CI131" i="1"/>
  <c r="CI132" i="1"/>
  <c r="CI133" i="1"/>
  <c r="CI134" i="1"/>
  <c r="CI135" i="1"/>
  <c r="CI136" i="1"/>
  <c r="CI137" i="1"/>
  <c r="CI138" i="1"/>
  <c r="CI139" i="1"/>
  <c r="CI140" i="1"/>
  <c r="CI141" i="1"/>
  <c r="CI142" i="1"/>
  <c r="CI143" i="1"/>
  <c r="CI144" i="1"/>
  <c r="CI145" i="1"/>
  <c r="CI146" i="1"/>
  <c r="CI147" i="1"/>
  <c r="CI148" i="1"/>
  <c r="CI149" i="1"/>
  <c r="CI150" i="1"/>
  <c r="CI151" i="1"/>
  <c r="CI152" i="1"/>
  <c r="CI153" i="1"/>
  <c r="CI154" i="1"/>
  <c r="CI155" i="1"/>
  <c r="CI156" i="1"/>
  <c r="CI157" i="1"/>
  <c r="CI158" i="1"/>
  <c r="CI159" i="1"/>
  <c r="CI160" i="1"/>
  <c r="CI161" i="1"/>
  <c r="CI162" i="1"/>
  <c r="CI163" i="1"/>
  <c r="CI164" i="1"/>
  <c r="CI165" i="1"/>
  <c r="CI166" i="1"/>
  <c r="CI167" i="1"/>
  <c r="CI168" i="1"/>
  <c r="CI169" i="1"/>
  <c r="CI170" i="1"/>
  <c r="CI171" i="1"/>
  <c r="CI172" i="1"/>
  <c r="CI173" i="1"/>
  <c r="CI174" i="1"/>
  <c r="CI175" i="1"/>
  <c r="CI176" i="1"/>
  <c r="CI177" i="1"/>
  <c r="CI178" i="1"/>
  <c r="CI179" i="1"/>
  <c r="CI180" i="1"/>
  <c r="CI181" i="1"/>
  <c r="CI182" i="1"/>
  <c r="CI183" i="1"/>
  <c r="CI184" i="1"/>
  <c r="CI185" i="1"/>
  <c r="CI186" i="1"/>
  <c r="CI187" i="1"/>
  <c r="CI188" i="1"/>
  <c r="CI189" i="1"/>
  <c r="CI190" i="1"/>
  <c r="CI191" i="1"/>
  <c r="CI192" i="1"/>
  <c r="CI193" i="1"/>
  <c r="CI194" i="1"/>
  <c r="CI195" i="1"/>
  <c r="CI196" i="1"/>
  <c r="CI197" i="1"/>
  <c r="CI198" i="1"/>
  <c r="CI199" i="1"/>
  <c r="CI200" i="1"/>
  <c r="CI201" i="1"/>
  <c r="CI202" i="1"/>
  <c r="CI203" i="1"/>
  <c r="CI204" i="1"/>
  <c r="CI205" i="1"/>
  <c r="CI206" i="1"/>
  <c r="CI207" i="1"/>
  <c r="CI208" i="1"/>
  <c r="CI209" i="1"/>
  <c r="CI210" i="1"/>
  <c r="CI211" i="1"/>
  <c r="CI212" i="1"/>
  <c r="CI213" i="1"/>
  <c r="CI214" i="1"/>
  <c r="CI215" i="1"/>
  <c r="CI216" i="1"/>
  <c r="CI217" i="1"/>
  <c r="CI218" i="1"/>
  <c r="CI219" i="1"/>
  <c r="CI220" i="1"/>
  <c r="CI221" i="1"/>
  <c r="CI222" i="1"/>
  <c r="CI223" i="1"/>
  <c r="CI224" i="1"/>
  <c r="CI225" i="1"/>
  <c r="CI226" i="1"/>
  <c r="CI227" i="1"/>
  <c r="CI228" i="1"/>
  <c r="CI229" i="1"/>
  <c r="CI230" i="1"/>
  <c r="CI231" i="1"/>
  <c r="CI232" i="1"/>
  <c r="CI233" i="1"/>
  <c r="CI234" i="1"/>
  <c r="CI235" i="1"/>
  <c r="CI236" i="1"/>
  <c r="CI237" i="1"/>
  <c r="CI238" i="1"/>
  <c r="CI239" i="1"/>
  <c r="CI240" i="1"/>
  <c r="CI241" i="1"/>
  <c r="CI242" i="1"/>
  <c r="CI243" i="1"/>
  <c r="CI244" i="1"/>
  <c r="CI245" i="1"/>
  <c r="CI246" i="1"/>
  <c r="CI247" i="1"/>
  <c r="CI248" i="1"/>
  <c r="CI249" i="1"/>
  <c r="CI250" i="1"/>
  <c r="CI251" i="1"/>
  <c r="CI252" i="1"/>
  <c r="CI253" i="1"/>
  <c r="CI254" i="1"/>
  <c r="CI255" i="1"/>
  <c r="CI256" i="1"/>
  <c r="CI257" i="1"/>
  <c r="CI258" i="1"/>
  <c r="CI259" i="1"/>
  <c r="CI260" i="1"/>
  <c r="CI261" i="1"/>
  <c r="CI262" i="1"/>
  <c r="CI263" i="1"/>
  <c r="CI264" i="1"/>
  <c r="CI265" i="1"/>
  <c r="CI266" i="1"/>
  <c r="CI267" i="1"/>
  <c r="CI268" i="1"/>
  <c r="CI269" i="1"/>
  <c r="CI270" i="1"/>
  <c r="CI271" i="1"/>
  <c r="CI272" i="1"/>
  <c r="CI273" i="1"/>
  <c r="CI274" i="1"/>
  <c r="CI275" i="1"/>
  <c r="CI276" i="1"/>
  <c r="CI277" i="1"/>
  <c r="CI278" i="1"/>
  <c r="CI279" i="1"/>
  <c r="CI280" i="1"/>
  <c r="CI281" i="1"/>
  <c r="CI282" i="1"/>
  <c r="CI283" i="1"/>
  <c r="CI284" i="1"/>
  <c r="CI285" i="1"/>
  <c r="CI286" i="1"/>
  <c r="CI287" i="1"/>
  <c r="CI288" i="1"/>
  <c r="CI289" i="1"/>
  <c r="CI290" i="1"/>
  <c r="CI291" i="1"/>
  <c r="CI292" i="1"/>
  <c r="CI293" i="1"/>
  <c r="CI294" i="1"/>
  <c r="CI295" i="1"/>
  <c r="CI296" i="1"/>
  <c r="CI297" i="1"/>
  <c r="CI298" i="1"/>
  <c r="CI299" i="1"/>
  <c r="CI300" i="1"/>
  <c r="CI301" i="1"/>
  <c r="CI302" i="1"/>
  <c r="CI303" i="1"/>
  <c r="CI304" i="1"/>
  <c r="CI305" i="1"/>
  <c r="CI306" i="1"/>
  <c r="CI307" i="1"/>
  <c r="CI308" i="1"/>
  <c r="CI309" i="1"/>
  <c r="CI310" i="1"/>
  <c r="CI311" i="1"/>
  <c r="CI312" i="1"/>
  <c r="CI313" i="1"/>
  <c r="CI314" i="1"/>
  <c r="CI315" i="1"/>
  <c r="CI316" i="1"/>
  <c r="CI317" i="1"/>
  <c r="CI318" i="1"/>
  <c r="CI319" i="1"/>
  <c r="CI320" i="1"/>
  <c r="CI321" i="1"/>
  <c r="CI322" i="1"/>
  <c r="CI323" i="1"/>
  <c r="CI10" i="1"/>
  <c r="CJ13" i="1"/>
  <c r="CJ25" i="1"/>
  <c r="CJ27" i="1"/>
  <c r="CJ24" i="1"/>
  <c r="CJ26" i="1"/>
  <c r="CJ28" i="1"/>
  <c r="CJ29" i="1"/>
  <c r="CJ30" i="1"/>
  <c r="CJ31" i="1"/>
  <c r="CJ32" i="1"/>
  <c r="CJ33" i="1"/>
  <c r="CJ34" i="1"/>
  <c r="CJ35" i="1"/>
  <c r="CJ36" i="1"/>
  <c r="CJ37" i="1"/>
  <c r="CJ38" i="1"/>
  <c r="CJ39" i="1"/>
  <c r="CJ40" i="1"/>
  <c r="CJ41" i="1"/>
  <c r="CJ42" i="1"/>
  <c r="CJ43" i="1"/>
  <c r="CJ44" i="1"/>
  <c r="CJ45" i="1"/>
  <c r="CJ46" i="1"/>
  <c r="CJ47" i="1"/>
  <c r="CJ48" i="1"/>
  <c r="CJ49" i="1"/>
  <c r="CJ50" i="1"/>
  <c r="CJ51" i="1"/>
  <c r="CJ52" i="1"/>
  <c r="CJ53" i="1"/>
  <c r="CJ54" i="1"/>
  <c r="CJ55" i="1"/>
  <c r="CJ56" i="1"/>
  <c r="CJ57" i="1"/>
  <c r="CJ58" i="1"/>
  <c r="CJ59" i="1"/>
  <c r="CJ60" i="1"/>
  <c r="CJ61" i="1"/>
  <c r="CJ62" i="1"/>
  <c r="CJ63" i="1"/>
  <c r="CJ64" i="1"/>
  <c r="CJ65" i="1"/>
  <c r="CJ66" i="1"/>
  <c r="CJ67" i="1"/>
  <c r="CJ68" i="1"/>
  <c r="CJ69" i="1"/>
  <c r="CJ70" i="1"/>
  <c r="CJ71" i="1"/>
  <c r="CJ72" i="1"/>
  <c r="CJ73" i="1"/>
  <c r="CJ74" i="1"/>
  <c r="CJ75" i="1"/>
  <c r="CJ76" i="1"/>
  <c r="CJ77" i="1"/>
  <c r="CJ78" i="1"/>
  <c r="CJ79" i="1"/>
  <c r="CJ80" i="1"/>
  <c r="CJ81" i="1"/>
  <c r="CJ82" i="1"/>
  <c r="CJ83" i="1"/>
  <c r="CJ84" i="1"/>
  <c r="CJ85" i="1"/>
  <c r="CJ86" i="1"/>
  <c r="CJ87" i="1"/>
  <c r="CJ88" i="1"/>
  <c r="CJ89" i="1"/>
  <c r="CJ90" i="1"/>
  <c r="CJ91" i="1"/>
  <c r="CJ92" i="1"/>
  <c r="CJ93" i="1"/>
  <c r="CJ94" i="1"/>
  <c r="CJ95" i="1"/>
  <c r="CJ96" i="1"/>
  <c r="CJ97" i="1"/>
  <c r="CJ98" i="1"/>
  <c r="CJ99" i="1"/>
  <c r="CJ100" i="1"/>
  <c r="CJ101" i="1"/>
  <c r="CJ102" i="1"/>
  <c r="CJ103" i="1"/>
  <c r="CJ104" i="1"/>
  <c r="CJ105" i="1"/>
  <c r="CJ106" i="1"/>
  <c r="CJ107" i="1"/>
  <c r="CJ108" i="1"/>
  <c r="CJ109" i="1"/>
  <c r="CJ110" i="1"/>
  <c r="CJ111" i="1"/>
  <c r="CJ112" i="1"/>
  <c r="CJ113" i="1"/>
  <c r="CJ114" i="1"/>
  <c r="CJ115" i="1"/>
  <c r="CJ116" i="1"/>
  <c r="CJ117" i="1"/>
  <c r="CJ118" i="1"/>
  <c r="CJ119" i="1"/>
  <c r="CJ120" i="1"/>
  <c r="CJ121" i="1"/>
  <c r="CJ122" i="1"/>
  <c r="CJ123" i="1"/>
  <c r="CJ124" i="1"/>
  <c r="CJ125" i="1"/>
  <c r="CJ126" i="1"/>
  <c r="CJ127" i="1"/>
  <c r="CJ128" i="1"/>
  <c r="CJ129" i="1"/>
  <c r="CJ130" i="1"/>
  <c r="CJ131" i="1"/>
  <c r="CJ132" i="1"/>
  <c r="CJ133" i="1"/>
  <c r="CJ134" i="1"/>
  <c r="CJ135" i="1"/>
  <c r="CJ136" i="1"/>
  <c r="CJ137" i="1"/>
  <c r="CJ138" i="1"/>
  <c r="CJ139" i="1"/>
  <c r="CJ140" i="1"/>
  <c r="CJ141" i="1"/>
  <c r="CJ142" i="1"/>
  <c r="CJ143" i="1"/>
  <c r="CJ144" i="1"/>
  <c r="CJ145" i="1"/>
  <c r="CJ146" i="1"/>
  <c r="CJ147" i="1"/>
  <c r="CJ148" i="1"/>
  <c r="CJ149" i="1"/>
  <c r="CJ150" i="1"/>
  <c r="CJ151" i="1"/>
  <c r="CJ152" i="1"/>
  <c r="CJ153" i="1"/>
  <c r="CJ154" i="1"/>
  <c r="CJ155" i="1"/>
  <c r="CJ156" i="1"/>
  <c r="CJ157" i="1"/>
  <c r="CJ158" i="1"/>
  <c r="CJ159" i="1"/>
  <c r="CJ160" i="1"/>
  <c r="CJ161" i="1"/>
  <c r="CJ162" i="1"/>
  <c r="CJ163" i="1"/>
  <c r="CJ164" i="1"/>
  <c r="CJ165" i="1"/>
  <c r="CJ166" i="1"/>
  <c r="CJ167" i="1"/>
  <c r="CJ168" i="1"/>
  <c r="CJ169" i="1"/>
  <c r="CJ170" i="1"/>
  <c r="CJ171" i="1"/>
  <c r="CJ172" i="1"/>
  <c r="CJ173" i="1"/>
  <c r="CJ174" i="1"/>
  <c r="CJ175" i="1"/>
  <c r="CJ176" i="1"/>
  <c r="CJ177" i="1"/>
  <c r="CJ178" i="1"/>
  <c r="CJ179" i="1"/>
  <c r="CJ180" i="1"/>
  <c r="CJ181" i="1"/>
  <c r="CJ182" i="1"/>
  <c r="CJ183" i="1"/>
  <c r="CJ184" i="1"/>
  <c r="CJ185" i="1"/>
  <c r="CJ186" i="1"/>
  <c r="CJ187" i="1"/>
  <c r="CJ188" i="1"/>
  <c r="CJ189" i="1"/>
  <c r="CJ190" i="1"/>
  <c r="CJ191" i="1"/>
  <c r="CJ192" i="1"/>
  <c r="CJ193" i="1"/>
  <c r="CJ194" i="1"/>
  <c r="CJ195" i="1"/>
  <c r="CJ196" i="1"/>
  <c r="CJ197" i="1"/>
  <c r="CJ198" i="1"/>
  <c r="CJ199" i="1"/>
  <c r="CJ200" i="1"/>
  <c r="CJ201" i="1"/>
  <c r="CJ202" i="1"/>
  <c r="CJ203" i="1"/>
  <c r="CJ204" i="1"/>
  <c r="CJ205" i="1"/>
  <c r="CJ206" i="1"/>
  <c r="CJ207" i="1"/>
  <c r="CJ208" i="1"/>
  <c r="CJ209" i="1"/>
  <c r="CJ210" i="1"/>
  <c r="CJ211" i="1"/>
  <c r="CJ212" i="1"/>
  <c r="CJ213" i="1"/>
  <c r="CJ214" i="1"/>
  <c r="CJ215" i="1"/>
  <c r="CJ216" i="1"/>
  <c r="CJ217" i="1"/>
  <c r="CJ218" i="1"/>
  <c r="CJ219" i="1"/>
  <c r="CJ220" i="1"/>
  <c r="CJ221" i="1"/>
  <c r="CJ222" i="1"/>
  <c r="CJ223" i="1"/>
  <c r="CJ224" i="1"/>
  <c r="CJ225" i="1"/>
  <c r="CJ226" i="1"/>
  <c r="CJ227" i="1"/>
  <c r="CJ228" i="1"/>
  <c r="CJ229" i="1"/>
  <c r="CJ230" i="1"/>
  <c r="CJ231" i="1"/>
  <c r="CJ232" i="1"/>
  <c r="CJ233" i="1"/>
  <c r="CJ234" i="1"/>
  <c r="CJ235" i="1"/>
  <c r="CJ236" i="1"/>
  <c r="CJ237" i="1"/>
  <c r="CJ238" i="1"/>
  <c r="CJ239" i="1"/>
  <c r="CJ240" i="1"/>
  <c r="CJ241" i="1"/>
  <c r="CJ242" i="1"/>
  <c r="CJ243" i="1"/>
  <c r="CJ244" i="1"/>
  <c r="CJ245" i="1"/>
  <c r="CJ246" i="1"/>
  <c r="CJ247" i="1"/>
  <c r="CJ248" i="1"/>
  <c r="CJ249" i="1"/>
  <c r="CJ250" i="1"/>
  <c r="CJ251" i="1"/>
  <c r="CJ252" i="1"/>
  <c r="CJ253" i="1"/>
  <c r="CJ254" i="1"/>
  <c r="CJ255" i="1"/>
  <c r="CJ256" i="1"/>
  <c r="CJ257" i="1"/>
  <c r="CJ258" i="1"/>
  <c r="CJ259" i="1"/>
  <c r="CJ260" i="1"/>
  <c r="CJ261" i="1"/>
  <c r="CJ262" i="1"/>
  <c r="CJ263" i="1"/>
  <c r="CJ264" i="1"/>
  <c r="CJ265" i="1"/>
  <c r="CJ266" i="1"/>
  <c r="CJ267" i="1"/>
  <c r="CJ268" i="1"/>
  <c r="CJ269" i="1"/>
  <c r="CJ270" i="1"/>
  <c r="CJ271" i="1"/>
  <c r="CJ272" i="1"/>
  <c r="CJ273" i="1"/>
  <c r="CJ274" i="1"/>
  <c r="CJ275" i="1"/>
  <c r="CJ276" i="1"/>
  <c r="CJ277" i="1"/>
  <c r="CJ278" i="1"/>
  <c r="CJ279" i="1"/>
  <c r="CJ280" i="1"/>
  <c r="CJ281" i="1"/>
  <c r="CJ282" i="1"/>
  <c r="CJ283" i="1"/>
  <c r="CJ284" i="1"/>
  <c r="CJ285" i="1"/>
  <c r="CJ286" i="1"/>
  <c r="CJ287" i="1"/>
  <c r="CJ288" i="1"/>
  <c r="CJ289" i="1"/>
  <c r="CJ290" i="1"/>
  <c r="CJ291" i="1"/>
  <c r="CJ292" i="1"/>
  <c r="CJ293" i="1"/>
  <c r="CJ294" i="1"/>
  <c r="CJ295" i="1"/>
  <c r="CJ296" i="1"/>
  <c r="CJ297" i="1"/>
  <c r="CJ298" i="1"/>
  <c r="CJ299" i="1"/>
  <c r="CJ300" i="1"/>
  <c r="CJ301" i="1"/>
  <c r="CJ302" i="1"/>
  <c r="CJ303" i="1"/>
  <c r="CJ304" i="1"/>
  <c r="CJ305" i="1"/>
  <c r="CJ306" i="1"/>
  <c r="CJ307" i="1"/>
  <c r="CJ308" i="1"/>
  <c r="CJ309" i="1"/>
  <c r="CJ310" i="1"/>
  <c r="CJ311" i="1"/>
  <c r="CJ312" i="1"/>
  <c r="CJ313" i="1"/>
  <c r="CJ314" i="1"/>
  <c r="CJ315" i="1"/>
  <c r="CJ316" i="1"/>
  <c r="CJ317" i="1"/>
  <c r="CJ318" i="1"/>
  <c r="CJ319" i="1"/>
  <c r="CJ320" i="1"/>
  <c r="CJ321" i="1"/>
  <c r="CJ322" i="1"/>
  <c r="CJ323" i="1"/>
  <c r="CJ10" i="1"/>
  <c r="CK13" i="1"/>
  <c r="CK25" i="1"/>
  <c r="CK27" i="1"/>
  <c r="CK24" i="1"/>
  <c r="CK26" i="1"/>
  <c r="CK28" i="1"/>
  <c r="CK29" i="1"/>
  <c r="CK30" i="1"/>
  <c r="CK31" i="1"/>
  <c r="CK32" i="1"/>
  <c r="CK33" i="1"/>
  <c r="CK34" i="1"/>
  <c r="CK35" i="1"/>
  <c r="CK36" i="1"/>
  <c r="CK37" i="1"/>
  <c r="CK38" i="1"/>
  <c r="CK39" i="1"/>
  <c r="CK40" i="1"/>
  <c r="CK41" i="1"/>
  <c r="CK42" i="1"/>
  <c r="CK43" i="1"/>
  <c r="CK44" i="1"/>
  <c r="CK45" i="1"/>
  <c r="CK46" i="1"/>
  <c r="CK47" i="1"/>
  <c r="CK48" i="1"/>
  <c r="CK49" i="1"/>
  <c r="CK50" i="1"/>
  <c r="CK51" i="1"/>
  <c r="CK52" i="1"/>
  <c r="CK53" i="1"/>
  <c r="CK54" i="1"/>
  <c r="CK55" i="1"/>
  <c r="CK56" i="1"/>
  <c r="CK57" i="1"/>
  <c r="CK58" i="1"/>
  <c r="CK59" i="1"/>
  <c r="CK60" i="1"/>
  <c r="CK61" i="1"/>
  <c r="CK62" i="1"/>
  <c r="CK63" i="1"/>
  <c r="CK64" i="1"/>
  <c r="CK65" i="1"/>
  <c r="CK66" i="1"/>
  <c r="CK67" i="1"/>
  <c r="CK68" i="1"/>
  <c r="CK69" i="1"/>
  <c r="CK70" i="1"/>
  <c r="CK71" i="1"/>
  <c r="CK72" i="1"/>
  <c r="CK73" i="1"/>
  <c r="CK74" i="1"/>
  <c r="CK75" i="1"/>
  <c r="CK76" i="1"/>
  <c r="CK77" i="1"/>
  <c r="CK78" i="1"/>
  <c r="CK79" i="1"/>
  <c r="CK80" i="1"/>
  <c r="CK81" i="1"/>
  <c r="CK82" i="1"/>
  <c r="CK83" i="1"/>
  <c r="CK84" i="1"/>
  <c r="CK85" i="1"/>
  <c r="CK86" i="1"/>
  <c r="CK87" i="1"/>
  <c r="CK88" i="1"/>
  <c r="CK89" i="1"/>
  <c r="CK90" i="1"/>
  <c r="CK91" i="1"/>
  <c r="CK92" i="1"/>
  <c r="CK93" i="1"/>
  <c r="CK94" i="1"/>
  <c r="CK95" i="1"/>
  <c r="CK96" i="1"/>
  <c r="CK97" i="1"/>
  <c r="CK98" i="1"/>
  <c r="CK99" i="1"/>
  <c r="CK100" i="1"/>
  <c r="CK101" i="1"/>
  <c r="CK102" i="1"/>
  <c r="CK103" i="1"/>
  <c r="CK104" i="1"/>
  <c r="CK105" i="1"/>
  <c r="CK106" i="1"/>
  <c r="CK107" i="1"/>
  <c r="CK108" i="1"/>
  <c r="CK109" i="1"/>
  <c r="CK110" i="1"/>
  <c r="CK111" i="1"/>
  <c r="CK112" i="1"/>
  <c r="CK113" i="1"/>
  <c r="CK114" i="1"/>
  <c r="CK115" i="1"/>
  <c r="CK116" i="1"/>
  <c r="CK117" i="1"/>
  <c r="CK118" i="1"/>
  <c r="CK119" i="1"/>
  <c r="CK120" i="1"/>
  <c r="CK121" i="1"/>
  <c r="CK122" i="1"/>
  <c r="CK123" i="1"/>
  <c r="CK124" i="1"/>
  <c r="CK125" i="1"/>
  <c r="CK126" i="1"/>
  <c r="CK127" i="1"/>
  <c r="CK128" i="1"/>
  <c r="CK129" i="1"/>
  <c r="CK130" i="1"/>
  <c r="CK131" i="1"/>
  <c r="CK132" i="1"/>
  <c r="CK133" i="1"/>
  <c r="CK134" i="1"/>
  <c r="CK135" i="1"/>
  <c r="CK136" i="1"/>
  <c r="CK137" i="1"/>
  <c r="CK138" i="1"/>
  <c r="CK139" i="1"/>
  <c r="CK140" i="1"/>
  <c r="CK141" i="1"/>
  <c r="CK142" i="1"/>
  <c r="CK143" i="1"/>
  <c r="CK144" i="1"/>
  <c r="CK145" i="1"/>
  <c r="CK146" i="1"/>
  <c r="CK147" i="1"/>
  <c r="CK148" i="1"/>
  <c r="CK149" i="1"/>
  <c r="CK150" i="1"/>
  <c r="CK151" i="1"/>
  <c r="CK152" i="1"/>
  <c r="CK153" i="1"/>
  <c r="CK154" i="1"/>
  <c r="CK155" i="1"/>
  <c r="CK156" i="1"/>
  <c r="CK157" i="1"/>
  <c r="CK158" i="1"/>
  <c r="CK159" i="1"/>
  <c r="CK160" i="1"/>
  <c r="CK161" i="1"/>
  <c r="CK162" i="1"/>
  <c r="CK163" i="1"/>
  <c r="CK164" i="1"/>
  <c r="CK165" i="1"/>
  <c r="CK166" i="1"/>
  <c r="CK167" i="1"/>
  <c r="CK168" i="1"/>
  <c r="CK169" i="1"/>
  <c r="CK170" i="1"/>
  <c r="CK171" i="1"/>
  <c r="CK172" i="1"/>
  <c r="CK173" i="1"/>
  <c r="CK174" i="1"/>
  <c r="CK175" i="1"/>
  <c r="CK176" i="1"/>
  <c r="CK177" i="1"/>
  <c r="CK178" i="1"/>
  <c r="CK179" i="1"/>
  <c r="CK180" i="1"/>
  <c r="CK181" i="1"/>
  <c r="CK182" i="1"/>
  <c r="CK183" i="1"/>
  <c r="CK184" i="1"/>
  <c r="CK185" i="1"/>
  <c r="CK186" i="1"/>
  <c r="CK187" i="1"/>
  <c r="CK188" i="1"/>
  <c r="CK189" i="1"/>
  <c r="CK190" i="1"/>
  <c r="CK191" i="1"/>
  <c r="CK192" i="1"/>
  <c r="CK193" i="1"/>
  <c r="CK194" i="1"/>
  <c r="CK195" i="1"/>
  <c r="CK196" i="1"/>
  <c r="CK197" i="1"/>
  <c r="CK198" i="1"/>
  <c r="CK199" i="1"/>
  <c r="CK200" i="1"/>
  <c r="CK201" i="1"/>
  <c r="CK202" i="1"/>
  <c r="CK203" i="1"/>
  <c r="CK204" i="1"/>
  <c r="CK205" i="1"/>
  <c r="CK206" i="1"/>
  <c r="CK207" i="1"/>
  <c r="CK208" i="1"/>
  <c r="CK209" i="1"/>
  <c r="CK210" i="1"/>
  <c r="CK211" i="1"/>
  <c r="CK212" i="1"/>
  <c r="CK213" i="1"/>
  <c r="CK214" i="1"/>
  <c r="CK215" i="1"/>
  <c r="CK216" i="1"/>
  <c r="CK217" i="1"/>
  <c r="CK218" i="1"/>
  <c r="CK219" i="1"/>
  <c r="CK220" i="1"/>
  <c r="CK221" i="1"/>
  <c r="CK222" i="1"/>
  <c r="CK223" i="1"/>
  <c r="CK224" i="1"/>
  <c r="CK225" i="1"/>
  <c r="CK226" i="1"/>
  <c r="CK227" i="1"/>
  <c r="CK228" i="1"/>
  <c r="CK229" i="1"/>
  <c r="CK230" i="1"/>
  <c r="CK231" i="1"/>
  <c r="CK232" i="1"/>
  <c r="CK233" i="1"/>
  <c r="CK234" i="1"/>
  <c r="CK235" i="1"/>
  <c r="CK236" i="1"/>
  <c r="CK237" i="1"/>
  <c r="CK238" i="1"/>
  <c r="CK239" i="1"/>
  <c r="CK240" i="1"/>
  <c r="CK241" i="1"/>
  <c r="CK242" i="1"/>
  <c r="CK243" i="1"/>
  <c r="CK244" i="1"/>
  <c r="CK245" i="1"/>
  <c r="CK246" i="1"/>
  <c r="CK247" i="1"/>
  <c r="CK248" i="1"/>
  <c r="CK249" i="1"/>
  <c r="CK250" i="1"/>
  <c r="CK251" i="1"/>
  <c r="CK252" i="1"/>
  <c r="CK253" i="1"/>
  <c r="CK254" i="1"/>
  <c r="CK255" i="1"/>
  <c r="CK256" i="1"/>
  <c r="CK257" i="1"/>
  <c r="CK258" i="1"/>
  <c r="CK259" i="1"/>
  <c r="CK260" i="1"/>
  <c r="CK261" i="1"/>
  <c r="CK262" i="1"/>
  <c r="CK263" i="1"/>
  <c r="CK264" i="1"/>
  <c r="CK265" i="1"/>
  <c r="CK266" i="1"/>
  <c r="CK267" i="1"/>
  <c r="CK268" i="1"/>
  <c r="CK269" i="1"/>
  <c r="CK270" i="1"/>
  <c r="CK271" i="1"/>
  <c r="CK272" i="1"/>
  <c r="CK273" i="1"/>
  <c r="CK274" i="1"/>
  <c r="CK275" i="1"/>
  <c r="CK276" i="1"/>
  <c r="CK277" i="1"/>
  <c r="CK278" i="1"/>
  <c r="CK279" i="1"/>
  <c r="CK280" i="1"/>
  <c r="CK281" i="1"/>
  <c r="CK282" i="1"/>
  <c r="CK283" i="1"/>
  <c r="CK284" i="1"/>
  <c r="CK285" i="1"/>
  <c r="CK286" i="1"/>
  <c r="CK287" i="1"/>
  <c r="CK288" i="1"/>
  <c r="CK289" i="1"/>
  <c r="CK290" i="1"/>
  <c r="CK291" i="1"/>
  <c r="CK292" i="1"/>
  <c r="CK293" i="1"/>
  <c r="CK294" i="1"/>
  <c r="CK295" i="1"/>
  <c r="CK296" i="1"/>
  <c r="CK297" i="1"/>
  <c r="CK298" i="1"/>
  <c r="CK299" i="1"/>
  <c r="CK300" i="1"/>
  <c r="CK301" i="1"/>
  <c r="CK302" i="1"/>
  <c r="CK303" i="1"/>
  <c r="CK304" i="1"/>
  <c r="CK305" i="1"/>
  <c r="CK306" i="1"/>
  <c r="CK307" i="1"/>
  <c r="CK308" i="1"/>
  <c r="CK309" i="1"/>
  <c r="CK310" i="1"/>
  <c r="CK311" i="1"/>
  <c r="CK312" i="1"/>
  <c r="CK313" i="1"/>
  <c r="CK314" i="1"/>
  <c r="CK315" i="1"/>
  <c r="CK316" i="1"/>
  <c r="CK317" i="1"/>
  <c r="CK318" i="1"/>
  <c r="CK319" i="1"/>
  <c r="CK320" i="1"/>
  <c r="CK321" i="1"/>
  <c r="CK322" i="1"/>
  <c r="CK323" i="1"/>
  <c r="CK10" i="1"/>
  <c r="F24" i="4"/>
  <c r="E26" i="2"/>
  <c r="E25" i="2"/>
  <c r="E24" i="2"/>
  <c r="F18" i="4"/>
  <c r="F17" i="4"/>
  <c r="F16" i="4"/>
  <c r="F15" i="4"/>
  <c r="F13" i="4"/>
  <c r="F12" i="4"/>
  <c r="F11" i="4"/>
  <c r="F10" i="4"/>
  <c r="F9" i="4"/>
  <c r="F7" i="4"/>
  <c r="F6" i="4"/>
  <c r="F5" i="4"/>
  <c r="F4" i="4"/>
  <c r="C4" i="4"/>
  <c r="C5" i="4"/>
  <c r="C6" i="4"/>
  <c r="C7" i="4"/>
  <c r="C9" i="4"/>
  <c r="C10" i="4"/>
  <c r="C11" i="4"/>
  <c r="C12" i="4"/>
  <c r="C13" i="4"/>
  <c r="C14" i="4"/>
  <c r="C15" i="4"/>
  <c r="C16" i="4"/>
  <c r="C17" i="4"/>
  <c r="C18" i="4"/>
  <c r="F23" i="4"/>
  <c r="C23" i="4"/>
  <c r="C24" i="4"/>
  <c r="G23" i="4"/>
  <c r="BB322" i="1"/>
  <c r="BB321" i="1"/>
  <c r="BB320" i="1"/>
  <c r="BB319" i="1"/>
  <c r="BB318" i="1"/>
  <c r="BB317" i="1"/>
  <c r="BB316" i="1"/>
  <c r="BB315" i="1"/>
  <c r="BB314" i="1"/>
  <c r="BB313" i="1"/>
  <c r="BB312" i="1"/>
  <c r="BB311" i="1"/>
  <c r="BB310" i="1"/>
  <c r="BB309" i="1"/>
  <c r="BB308" i="1"/>
  <c r="BB307" i="1"/>
  <c r="BB306" i="1"/>
  <c r="BB305" i="1"/>
  <c r="BB304" i="1"/>
  <c r="BB303" i="1"/>
  <c r="BB302" i="1"/>
  <c r="BB301" i="1"/>
  <c r="BB300" i="1"/>
  <c r="BB299" i="1"/>
  <c r="BB298" i="1"/>
  <c r="BB297" i="1"/>
  <c r="BB296" i="1"/>
  <c r="BB295" i="1"/>
  <c r="BB294" i="1"/>
  <c r="BB293" i="1"/>
  <c r="BB292" i="1"/>
  <c r="BB291" i="1"/>
  <c r="BB290" i="1"/>
  <c r="BB289" i="1"/>
  <c r="BB288" i="1"/>
  <c r="BB287" i="1"/>
  <c r="BB286" i="1"/>
  <c r="BB285" i="1"/>
  <c r="BB284" i="1"/>
  <c r="BB283" i="1"/>
  <c r="BB282" i="1"/>
  <c r="BB281" i="1"/>
  <c r="BB280" i="1"/>
  <c r="BB279" i="1"/>
  <c r="BB278" i="1"/>
  <c r="BB277" i="1"/>
  <c r="BB276" i="1"/>
  <c r="BB275" i="1"/>
  <c r="BB274" i="1"/>
  <c r="BB273" i="1"/>
  <c r="BB272" i="1"/>
  <c r="BB271" i="1"/>
  <c r="BB270" i="1"/>
  <c r="BB269" i="1"/>
  <c r="BB268" i="1"/>
  <c r="BB267" i="1"/>
  <c r="BB266" i="1"/>
  <c r="BB265" i="1"/>
  <c r="BB264" i="1"/>
  <c r="BB263" i="1"/>
  <c r="BB262" i="1"/>
  <c r="BB261" i="1"/>
  <c r="BB260" i="1"/>
  <c r="BB259" i="1"/>
  <c r="BB258" i="1"/>
  <c r="BB257" i="1"/>
  <c r="BB256" i="1"/>
  <c r="BB255" i="1"/>
  <c r="BB254" i="1"/>
  <c r="BB253" i="1"/>
  <c r="BB252" i="1"/>
  <c r="BB251" i="1"/>
  <c r="BB250" i="1"/>
  <c r="BB249" i="1"/>
  <c r="BB248" i="1"/>
  <c r="BB247" i="1"/>
  <c r="BB246" i="1"/>
  <c r="BB245" i="1"/>
  <c r="BB244" i="1"/>
  <c r="BB243" i="1"/>
  <c r="BB242" i="1"/>
  <c r="BB241" i="1"/>
  <c r="BB240" i="1"/>
  <c r="BB239" i="1"/>
  <c r="BB238" i="1"/>
  <c r="BB237" i="1"/>
  <c r="BB236" i="1"/>
  <c r="BB235" i="1"/>
  <c r="BB234" i="1"/>
  <c r="BB233" i="1"/>
  <c r="BB232" i="1"/>
  <c r="BB231" i="1"/>
  <c r="BB230" i="1"/>
  <c r="BB229" i="1"/>
  <c r="BB228" i="1"/>
  <c r="BB227" i="1"/>
  <c r="BB226" i="1"/>
  <c r="BB225" i="1"/>
  <c r="BB224" i="1"/>
  <c r="BB223" i="1"/>
  <c r="BB222" i="1"/>
  <c r="BB221" i="1"/>
  <c r="BB220" i="1"/>
  <c r="BB219" i="1"/>
  <c r="BB218" i="1"/>
  <c r="BB217" i="1"/>
  <c r="BB216" i="1"/>
  <c r="BB215" i="1"/>
  <c r="BB214" i="1"/>
  <c r="BB213" i="1"/>
  <c r="BB212" i="1"/>
  <c r="BB211" i="1"/>
  <c r="BB210" i="1"/>
  <c r="BB209" i="1"/>
  <c r="BB208" i="1"/>
  <c r="BB207" i="1"/>
  <c r="BB206" i="1"/>
  <c r="BB205" i="1"/>
  <c r="BB204" i="1"/>
  <c r="BB203" i="1"/>
  <c r="BB202" i="1"/>
  <c r="BB201" i="1"/>
  <c r="BB200" i="1"/>
  <c r="BB199" i="1"/>
  <c r="BB198" i="1"/>
  <c r="BB197" i="1"/>
  <c r="BB196" i="1"/>
  <c r="BB195" i="1"/>
  <c r="BB194" i="1"/>
  <c r="BB193" i="1"/>
  <c r="BB192" i="1"/>
  <c r="BB191" i="1"/>
  <c r="BB190" i="1"/>
  <c r="BB189" i="1"/>
  <c r="BB188" i="1"/>
  <c r="BB187" i="1"/>
  <c r="BB186" i="1"/>
  <c r="BB185" i="1"/>
  <c r="BB184" i="1"/>
  <c r="BB183" i="1"/>
  <c r="BB182" i="1"/>
  <c r="BB181" i="1"/>
  <c r="BB180" i="1"/>
  <c r="BB179" i="1"/>
  <c r="BB178" i="1"/>
  <c r="BB177" i="1"/>
  <c r="BB176" i="1"/>
  <c r="BB175" i="1"/>
  <c r="BB174" i="1"/>
  <c r="BB173" i="1"/>
  <c r="BB172" i="1"/>
  <c r="BB171" i="1"/>
  <c r="BB170" i="1"/>
  <c r="BB169" i="1"/>
  <c r="BB168" i="1"/>
  <c r="BB167" i="1"/>
  <c r="BB166" i="1"/>
  <c r="BB165" i="1"/>
  <c r="BB164" i="1"/>
  <c r="BB163" i="1"/>
  <c r="BB162" i="1"/>
  <c r="BB161" i="1"/>
  <c r="BB160" i="1"/>
  <c r="BB159" i="1"/>
  <c r="BB158" i="1"/>
  <c r="BB157" i="1"/>
  <c r="BB156" i="1"/>
  <c r="BB155" i="1"/>
  <c r="BB154" i="1"/>
  <c r="BB153" i="1"/>
  <c r="BB152" i="1"/>
  <c r="BB151" i="1"/>
  <c r="BB150" i="1"/>
  <c r="BB149" i="1"/>
  <c r="BB148" i="1"/>
  <c r="BB147" i="1"/>
  <c r="BB146" i="1"/>
  <c r="BB145" i="1"/>
  <c r="BB144" i="1"/>
  <c r="BB143" i="1"/>
  <c r="BB142" i="1"/>
  <c r="BB141" i="1"/>
  <c r="BB140" i="1"/>
  <c r="BB139" i="1"/>
  <c r="BB138" i="1"/>
  <c r="BB137" i="1"/>
  <c r="BB136" i="1"/>
  <c r="BB135" i="1"/>
  <c r="BB134" i="1"/>
  <c r="BB133" i="1"/>
  <c r="BB132" i="1"/>
  <c r="BB131" i="1"/>
  <c r="BB130" i="1"/>
  <c r="BB129" i="1"/>
  <c r="BB128" i="1"/>
  <c r="BB127" i="1"/>
  <c r="BB126" i="1"/>
  <c r="BB125" i="1"/>
  <c r="BB124" i="1"/>
  <c r="BB123" i="1"/>
  <c r="BB122" i="1"/>
  <c r="BB121" i="1"/>
  <c r="BB120" i="1"/>
  <c r="BB119" i="1"/>
  <c r="BB118" i="1"/>
  <c r="BB117" i="1"/>
  <c r="BB116" i="1"/>
  <c r="BB115" i="1"/>
  <c r="BB114" i="1"/>
  <c r="BB113" i="1"/>
  <c r="BB112" i="1"/>
  <c r="BB111" i="1"/>
  <c r="BB110" i="1"/>
  <c r="BB109" i="1"/>
  <c r="BB108" i="1"/>
  <c r="BB107" i="1"/>
  <c r="BB106" i="1"/>
  <c r="BB105" i="1"/>
  <c r="BB104" i="1"/>
  <c r="BB103" i="1"/>
  <c r="BB102" i="1"/>
  <c r="BB101" i="1"/>
  <c r="BB100" i="1"/>
  <c r="BB99" i="1"/>
  <c r="BB98" i="1"/>
  <c r="BB97" i="1"/>
  <c r="BB96" i="1"/>
  <c r="BB95" i="1"/>
  <c r="BB94" i="1"/>
  <c r="BB93" i="1"/>
  <c r="BB92" i="1"/>
  <c r="BB91" i="1"/>
  <c r="BB90" i="1"/>
  <c r="BB89" i="1"/>
  <c r="BB88" i="1"/>
  <c r="BB87" i="1"/>
  <c r="BB86" i="1"/>
  <c r="BB85" i="1"/>
  <c r="BB84" i="1"/>
  <c r="BB83" i="1"/>
  <c r="BB82" i="1"/>
  <c r="BB81" i="1"/>
  <c r="BB80" i="1"/>
  <c r="BB79" i="1"/>
  <c r="BB78" i="1"/>
  <c r="BB77" i="1"/>
  <c r="BB76" i="1"/>
  <c r="BB75" i="1"/>
  <c r="BB74" i="1"/>
  <c r="BB73" i="1"/>
  <c r="BB72" i="1"/>
  <c r="BB71" i="1"/>
  <c r="BB70" i="1"/>
  <c r="BB69" i="1"/>
  <c r="BB68" i="1"/>
  <c r="BB67" i="1"/>
  <c r="BB66" i="1"/>
  <c r="BB65" i="1"/>
  <c r="BB64" i="1"/>
  <c r="BB63" i="1"/>
  <c r="BB62" i="1"/>
  <c r="BB61" i="1"/>
  <c r="BB60" i="1"/>
  <c r="BB59" i="1"/>
  <c r="BB58" i="1"/>
  <c r="BB57" i="1"/>
  <c r="BB56" i="1"/>
  <c r="BB55" i="1"/>
  <c r="BB54" i="1"/>
  <c r="BB53" i="1"/>
  <c r="BB52" i="1"/>
  <c r="BB51" i="1"/>
  <c r="BB50" i="1"/>
  <c r="BB49" i="1"/>
  <c r="BB48" i="1"/>
  <c r="BB47" i="1"/>
  <c r="BB46" i="1"/>
  <c r="BB45" i="1"/>
  <c r="BB44" i="1"/>
  <c r="BB43" i="1"/>
  <c r="BB42" i="1"/>
  <c r="BB41" i="1"/>
  <c r="BB34" i="1"/>
  <c r="BB39" i="1"/>
  <c r="BB38" i="1"/>
  <c r="BB32" i="1"/>
  <c r="BB37" i="1"/>
  <c r="BB33" i="1"/>
  <c r="BB28" i="1"/>
  <c r="BB35" i="1"/>
  <c r="BB30" i="1"/>
  <c r="BB40" i="1"/>
  <c r="BB31" i="1"/>
  <c r="BB36" i="1"/>
  <c r="AG8" i="1"/>
  <c r="M7" i="7"/>
  <c r="L7" i="7"/>
  <c r="CN24" i="1"/>
  <c r="CN25" i="1"/>
  <c r="CN26" i="1"/>
  <c r="CN27" i="1"/>
  <c r="CN28" i="1"/>
  <c r="CN29" i="1"/>
  <c r="CN30" i="1"/>
  <c r="CN31" i="1"/>
  <c r="CN32" i="1"/>
  <c r="CN33" i="1"/>
  <c r="CN34" i="1"/>
  <c r="CN35" i="1"/>
  <c r="CN36" i="1"/>
  <c r="CN37" i="1"/>
  <c r="CN38" i="1"/>
  <c r="CN39" i="1"/>
  <c r="CN40" i="1"/>
  <c r="CN41" i="1"/>
  <c r="CN42" i="1"/>
  <c r="CN43" i="1"/>
  <c r="CN44" i="1"/>
  <c r="CN45" i="1"/>
  <c r="CN46" i="1"/>
  <c r="CN47" i="1"/>
  <c r="CN48" i="1"/>
  <c r="CN49" i="1"/>
  <c r="CN50" i="1"/>
  <c r="CN51" i="1"/>
  <c r="CN52" i="1"/>
  <c r="CN53" i="1"/>
  <c r="CN54" i="1"/>
  <c r="CN55" i="1"/>
  <c r="CN56" i="1"/>
  <c r="CN57" i="1"/>
  <c r="CN58" i="1"/>
  <c r="CN59" i="1"/>
  <c r="CN60" i="1"/>
  <c r="CN61" i="1"/>
  <c r="CN62" i="1"/>
  <c r="CN63" i="1"/>
  <c r="CN64" i="1"/>
  <c r="CN65" i="1"/>
  <c r="CN66" i="1"/>
  <c r="CN67" i="1"/>
  <c r="CN68" i="1"/>
  <c r="CN69" i="1"/>
  <c r="CN70" i="1"/>
  <c r="CN71" i="1"/>
  <c r="CN72" i="1"/>
  <c r="CN73" i="1"/>
  <c r="CN74" i="1"/>
  <c r="CN75" i="1"/>
  <c r="CN76" i="1"/>
  <c r="CN77" i="1"/>
  <c r="CN78" i="1"/>
  <c r="CN79" i="1"/>
  <c r="CN80" i="1"/>
  <c r="CN81" i="1"/>
  <c r="CN82" i="1"/>
  <c r="CN83" i="1"/>
  <c r="CN84" i="1"/>
  <c r="CN85" i="1"/>
  <c r="CN86" i="1"/>
  <c r="CN87" i="1"/>
  <c r="CN88" i="1"/>
  <c r="CN89" i="1"/>
  <c r="CN90" i="1"/>
  <c r="CN91" i="1"/>
  <c r="CN92" i="1"/>
  <c r="CN93" i="1"/>
  <c r="CN94" i="1"/>
  <c r="CN95" i="1"/>
  <c r="CN96" i="1"/>
  <c r="CN97" i="1"/>
  <c r="CN98" i="1"/>
  <c r="CN99" i="1"/>
  <c r="CN100" i="1"/>
  <c r="CN101" i="1"/>
  <c r="CN102" i="1"/>
  <c r="CN103" i="1"/>
  <c r="CN104" i="1"/>
  <c r="CN105" i="1"/>
  <c r="CN106" i="1"/>
  <c r="CN107" i="1"/>
  <c r="CN108" i="1"/>
  <c r="CN109" i="1"/>
  <c r="CN110" i="1"/>
  <c r="CN111" i="1"/>
  <c r="CN112" i="1"/>
  <c r="CN113" i="1"/>
  <c r="CN114" i="1"/>
  <c r="CN115" i="1"/>
  <c r="CN116" i="1"/>
  <c r="CN117" i="1"/>
  <c r="CN118" i="1"/>
  <c r="CN119" i="1"/>
  <c r="CN120" i="1"/>
  <c r="CN121" i="1"/>
  <c r="CN122" i="1"/>
  <c r="CN123" i="1"/>
  <c r="CN124" i="1"/>
  <c r="CN125" i="1"/>
  <c r="CN126" i="1"/>
  <c r="CN127" i="1"/>
  <c r="CN128" i="1"/>
  <c r="CN129" i="1"/>
  <c r="CN130" i="1"/>
  <c r="CN131" i="1"/>
  <c r="CN132" i="1"/>
  <c r="CN133" i="1"/>
  <c r="CN134" i="1"/>
  <c r="CN135" i="1"/>
  <c r="CN136" i="1"/>
  <c r="CN137" i="1"/>
  <c r="CN138" i="1"/>
  <c r="CN139" i="1"/>
  <c r="CN140" i="1"/>
  <c r="CN141" i="1"/>
  <c r="CN142" i="1"/>
  <c r="CN143" i="1"/>
  <c r="CN144" i="1"/>
  <c r="CN145" i="1"/>
  <c r="CN146" i="1"/>
  <c r="CN147" i="1"/>
  <c r="CN148" i="1"/>
  <c r="CN149" i="1"/>
  <c r="CN150" i="1"/>
  <c r="CN151" i="1"/>
  <c r="CN152" i="1"/>
  <c r="CN153" i="1"/>
  <c r="CN154" i="1"/>
  <c r="CN155" i="1"/>
  <c r="CN156" i="1"/>
  <c r="CN157" i="1"/>
  <c r="CN158" i="1"/>
  <c r="CN159" i="1"/>
  <c r="CN160" i="1"/>
  <c r="CN161" i="1"/>
  <c r="CN162" i="1"/>
  <c r="CN163" i="1"/>
  <c r="CN164" i="1"/>
  <c r="CN165" i="1"/>
  <c r="CN166" i="1"/>
  <c r="CN167" i="1"/>
  <c r="CN168" i="1"/>
  <c r="CN169" i="1"/>
  <c r="CN170" i="1"/>
  <c r="CN171" i="1"/>
  <c r="CN172" i="1"/>
  <c r="CN173" i="1"/>
  <c r="CN174" i="1"/>
  <c r="CN175" i="1"/>
  <c r="CN176" i="1"/>
  <c r="CN177" i="1"/>
  <c r="CN178" i="1"/>
  <c r="CN179" i="1"/>
  <c r="CN180" i="1"/>
  <c r="CN181" i="1"/>
  <c r="CN182" i="1"/>
  <c r="CN183" i="1"/>
  <c r="CN184" i="1"/>
  <c r="CN185" i="1"/>
  <c r="CN186" i="1"/>
  <c r="CN187" i="1"/>
  <c r="CN188" i="1"/>
  <c r="CN189" i="1"/>
  <c r="CN190" i="1"/>
  <c r="CN191" i="1"/>
  <c r="CN192" i="1"/>
  <c r="CN193" i="1"/>
  <c r="CN194" i="1"/>
  <c r="CN195" i="1"/>
  <c r="CN196" i="1"/>
  <c r="CN197" i="1"/>
  <c r="CN198" i="1"/>
  <c r="CN199" i="1"/>
  <c r="CN200" i="1"/>
  <c r="CN201" i="1"/>
  <c r="CN202" i="1"/>
  <c r="CN203" i="1"/>
  <c r="CN204" i="1"/>
  <c r="CN205" i="1"/>
  <c r="CN206" i="1"/>
  <c r="CN207" i="1"/>
  <c r="CN208" i="1"/>
  <c r="CN209" i="1"/>
  <c r="CN210" i="1"/>
  <c r="CN211" i="1"/>
  <c r="CN212" i="1"/>
  <c r="CN213" i="1"/>
  <c r="CN214" i="1"/>
  <c r="CN215" i="1"/>
  <c r="CN216" i="1"/>
  <c r="CN217" i="1"/>
  <c r="CN218" i="1"/>
  <c r="CN219" i="1"/>
  <c r="CN220" i="1"/>
  <c r="CN221" i="1"/>
  <c r="CN222" i="1"/>
  <c r="CN223" i="1"/>
  <c r="CN224" i="1"/>
  <c r="CN225" i="1"/>
  <c r="CN226" i="1"/>
  <c r="CN227" i="1"/>
  <c r="CN228" i="1"/>
  <c r="CN229" i="1"/>
  <c r="CN230" i="1"/>
  <c r="CN231" i="1"/>
  <c r="CN232" i="1"/>
  <c r="CN233" i="1"/>
  <c r="CN234" i="1"/>
  <c r="CN235" i="1"/>
  <c r="CN236" i="1"/>
  <c r="CN237" i="1"/>
  <c r="CN238" i="1"/>
  <c r="CN239" i="1"/>
  <c r="CN240" i="1"/>
  <c r="CN241" i="1"/>
  <c r="CN242" i="1"/>
  <c r="CN243" i="1"/>
  <c r="CN244" i="1"/>
  <c r="CN245" i="1"/>
  <c r="CN246" i="1"/>
  <c r="CN247" i="1"/>
  <c r="CN248" i="1"/>
  <c r="CN249" i="1"/>
  <c r="CN250" i="1"/>
  <c r="CN251" i="1"/>
  <c r="CN252" i="1"/>
  <c r="CN253" i="1"/>
  <c r="CN254" i="1"/>
  <c r="CN255" i="1"/>
  <c r="CN256" i="1"/>
  <c r="CN257" i="1"/>
  <c r="CN258" i="1"/>
  <c r="CN259" i="1"/>
  <c r="CN260" i="1"/>
  <c r="CN261" i="1"/>
  <c r="CN262" i="1"/>
  <c r="CN263" i="1"/>
  <c r="CN264" i="1"/>
  <c r="CN265" i="1"/>
  <c r="CN266" i="1"/>
  <c r="CN267" i="1"/>
  <c r="CN268" i="1"/>
  <c r="CN269" i="1"/>
  <c r="CN270" i="1"/>
  <c r="CN271" i="1"/>
  <c r="CN272" i="1"/>
  <c r="CN273" i="1"/>
  <c r="CN274" i="1"/>
  <c r="CN275" i="1"/>
  <c r="CN276" i="1"/>
  <c r="CN277" i="1"/>
  <c r="CN278" i="1"/>
  <c r="CN279" i="1"/>
  <c r="CN280" i="1"/>
  <c r="CN281" i="1"/>
  <c r="CN282" i="1"/>
  <c r="CN283" i="1"/>
  <c r="CN284" i="1"/>
  <c r="CN285" i="1"/>
  <c r="CN286" i="1"/>
  <c r="CN287" i="1"/>
  <c r="CN288" i="1"/>
  <c r="CN289" i="1"/>
  <c r="CN290" i="1"/>
  <c r="CN291" i="1"/>
  <c r="CN292" i="1"/>
  <c r="CN293" i="1"/>
  <c r="CN294" i="1"/>
  <c r="CN295" i="1"/>
  <c r="CN296" i="1"/>
  <c r="CN297" i="1"/>
  <c r="CN298" i="1"/>
  <c r="CN299" i="1"/>
  <c r="CN300" i="1"/>
  <c r="CN301" i="1"/>
  <c r="CN302" i="1"/>
  <c r="CN303" i="1"/>
  <c r="CN304" i="1"/>
  <c r="CN305" i="1"/>
  <c r="CN306" i="1"/>
  <c r="CN307" i="1"/>
  <c r="CN308" i="1"/>
  <c r="CN309" i="1"/>
  <c r="CN310" i="1"/>
  <c r="CN311" i="1"/>
  <c r="CN312" i="1"/>
  <c r="CN313" i="1"/>
  <c r="CN314" i="1"/>
  <c r="CN315" i="1"/>
  <c r="CN316" i="1"/>
  <c r="CN317" i="1"/>
  <c r="CN318" i="1"/>
  <c r="CN319" i="1"/>
  <c r="CN320" i="1"/>
  <c r="CN321" i="1"/>
  <c r="CN322" i="1"/>
  <c r="CN323" i="1"/>
  <c r="AJ7" i="1"/>
  <c r="M27" i="7"/>
  <c r="CN326" i="1"/>
  <c r="CN325" i="1"/>
  <c r="F25" i="4"/>
  <c r="G25" i="4"/>
  <c r="CO24" i="1"/>
  <c r="CO25" i="1"/>
  <c r="CO26" i="1"/>
  <c r="CO27" i="1"/>
  <c r="CO28" i="1"/>
  <c r="CO29" i="1"/>
  <c r="CO30" i="1"/>
  <c r="CO31" i="1"/>
  <c r="CO32" i="1"/>
  <c r="CO33" i="1"/>
  <c r="CO34" i="1"/>
  <c r="CO35" i="1"/>
  <c r="CO36" i="1"/>
  <c r="CO37" i="1"/>
  <c r="CO38" i="1"/>
  <c r="CO39" i="1"/>
  <c r="CO40" i="1"/>
  <c r="CO41" i="1"/>
  <c r="CO42" i="1"/>
  <c r="CO43" i="1"/>
  <c r="CO44" i="1"/>
  <c r="CO45" i="1"/>
  <c r="CO46" i="1"/>
  <c r="CO47" i="1"/>
  <c r="CO48" i="1"/>
  <c r="CO49" i="1"/>
  <c r="CO50" i="1"/>
  <c r="CO51" i="1"/>
  <c r="CO52" i="1"/>
  <c r="CO53" i="1"/>
  <c r="CO54" i="1"/>
  <c r="CO55" i="1"/>
  <c r="CO56" i="1"/>
  <c r="CO57" i="1"/>
  <c r="CO58" i="1"/>
  <c r="CO59" i="1"/>
  <c r="CO60" i="1"/>
  <c r="CO61" i="1"/>
  <c r="CO62" i="1"/>
  <c r="CO63" i="1"/>
  <c r="CO64" i="1"/>
  <c r="CO65" i="1"/>
  <c r="CO66" i="1"/>
  <c r="CO67" i="1"/>
  <c r="CO68" i="1"/>
  <c r="CO69" i="1"/>
  <c r="CO70" i="1"/>
  <c r="CO71" i="1"/>
  <c r="CO72" i="1"/>
  <c r="CO73" i="1"/>
  <c r="CO74" i="1"/>
  <c r="CO75" i="1"/>
  <c r="CO76" i="1"/>
  <c r="CO77" i="1"/>
  <c r="CO78" i="1"/>
  <c r="CO79" i="1"/>
  <c r="CO80" i="1"/>
  <c r="CO81" i="1"/>
  <c r="CO82" i="1"/>
  <c r="CO83" i="1"/>
  <c r="CO84" i="1"/>
  <c r="CO85" i="1"/>
  <c r="CO86" i="1"/>
  <c r="CO87" i="1"/>
  <c r="CO88" i="1"/>
  <c r="CO89" i="1"/>
  <c r="CO90" i="1"/>
  <c r="CO91" i="1"/>
  <c r="CO92" i="1"/>
  <c r="CO93" i="1"/>
  <c r="CO94" i="1"/>
  <c r="CO95" i="1"/>
  <c r="CO96" i="1"/>
  <c r="CO97" i="1"/>
  <c r="CO98" i="1"/>
  <c r="CO99" i="1"/>
  <c r="CO100" i="1"/>
  <c r="CO101" i="1"/>
  <c r="CO102" i="1"/>
  <c r="CO103" i="1"/>
  <c r="CO104" i="1"/>
  <c r="CO105" i="1"/>
  <c r="CO106" i="1"/>
  <c r="CO107" i="1"/>
  <c r="CO108" i="1"/>
  <c r="CO109" i="1"/>
  <c r="CO110" i="1"/>
  <c r="CO111" i="1"/>
  <c r="CO112" i="1"/>
  <c r="CO113" i="1"/>
  <c r="CO114" i="1"/>
  <c r="CO115" i="1"/>
  <c r="CO116" i="1"/>
  <c r="CO117" i="1"/>
  <c r="CO118" i="1"/>
  <c r="CO119" i="1"/>
  <c r="CO120" i="1"/>
  <c r="CO121" i="1"/>
  <c r="CO122" i="1"/>
  <c r="CO123" i="1"/>
  <c r="CO124" i="1"/>
  <c r="CO125" i="1"/>
  <c r="CO126" i="1"/>
  <c r="CO127" i="1"/>
  <c r="CO128" i="1"/>
  <c r="CO129" i="1"/>
  <c r="CO130" i="1"/>
  <c r="CO131" i="1"/>
  <c r="CO132" i="1"/>
  <c r="CO133" i="1"/>
  <c r="CO134" i="1"/>
  <c r="CO135" i="1"/>
  <c r="CO136" i="1"/>
  <c r="CO137" i="1"/>
  <c r="CO138" i="1"/>
  <c r="CO139" i="1"/>
  <c r="CO140" i="1"/>
  <c r="CO141" i="1"/>
  <c r="CO142" i="1"/>
  <c r="CO143" i="1"/>
  <c r="CO144" i="1"/>
  <c r="CO145" i="1"/>
  <c r="CO146" i="1"/>
  <c r="CO147" i="1"/>
  <c r="CO148" i="1"/>
  <c r="CO149" i="1"/>
  <c r="CO150" i="1"/>
  <c r="CO151" i="1"/>
  <c r="CO152" i="1"/>
  <c r="CO153" i="1"/>
  <c r="CO154" i="1"/>
  <c r="CO155" i="1"/>
  <c r="CO156" i="1"/>
  <c r="CO157" i="1"/>
  <c r="CO158" i="1"/>
  <c r="CO159" i="1"/>
  <c r="CO160" i="1"/>
  <c r="CO161" i="1"/>
  <c r="CO162" i="1"/>
  <c r="CO163" i="1"/>
  <c r="CO164" i="1"/>
  <c r="CO165" i="1"/>
  <c r="CO166" i="1"/>
  <c r="CO167" i="1"/>
  <c r="CO168" i="1"/>
  <c r="CO169" i="1"/>
  <c r="CO170" i="1"/>
  <c r="CO171" i="1"/>
  <c r="CO172" i="1"/>
  <c r="CO173" i="1"/>
  <c r="CO174" i="1"/>
  <c r="CO175" i="1"/>
  <c r="CO176" i="1"/>
  <c r="CO177" i="1"/>
  <c r="CO178" i="1"/>
  <c r="CO179" i="1"/>
  <c r="CO180" i="1"/>
  <c r="CO181" i="1"/>
  <c r="CO182" i="1"/>
  <c r="CO183" i="1"/>
  <c r="CO184" i="1"/>
  <c r="CO185" i="1"/>
  <c r="CO186" i="1"/>
  <c r="CO187" i="1"/>
  <c r="CO188" i="1"/>
  <c r="CO189" i="1"/>
  <c r="CO190" i="1"/>
  <c r="CO191" i="1"/>
  <c r="CO192" i="1"/>
  <c r="CO193" i="1"/>
  <c r="CO194" i="1"/>
  <c r="CO195" i="1"/>
  <c r="CO196" i="1"/>
  <c r="CO197" i="1"/>
  <c r="CO198" i="1"/>
  <c r="CO199" i="1"/>
  <c r="CO200" i="1"/>
  <c r="CO201" i="1"/>
  <c r="CO202" i="1"/>
  <c r="CO203" i="1"/>
  <c r="CO204" i="1"/>
  <c r="CO205" i="1"/>
  <c r="CO206" i="1"/>
  <c r="CO207" i="1"/>
  <c r="CO208" i="1"/>
  <c r="CO209" i="1"/>
  <c r="CO210" i="1"/>
  <c r="CO211" i="1"/>
  <c r="CO212" i="1"/>
  <c r="CO213" i="1"/>
  <c r="CO214" i="1"/>
  <c r="CO215" i="1"/>
  <c r="CO216" i="1"/>
  <c r="CO217" i="1"/>
  <c r="CO218" i="1"/>
  <c r="CO219" i="1"/>
  <c r="CO220" i="1"/>
  <c r="CO221" i="1"/>
  <c r="CO222" i="1"/>
  <c r="CO223" i="1"/>
  <c r="CO224" i="1"/>
  <c r="CO225" i="1"/>
  <c r="CO226" i="1"/>
  <c r="CO227" i="1"/>
  <c r="CO228" i="1"/>
  <c r="CO229" i="1"/>
  <c r="CO230" i="1"/>
  <c r="CO231" i="1"/>
  <c r="CO232" i="1"/>
  <c r="CO233" i="1"/>
  <c r="CO234" i="1"/>
  <c r="CO235" i="1"/>
  <c r="CO236" i="1"/>
  <c r="CO237" i="1"/>
  <c r="CO238" i="1"/>
  <c r="CO239" i="1"/>
  <c r="CO240" i="1"/>
  <c r="CO241" i="1"/>
  <c r="CO242" i="1"/>
  <c r="CO243" i="1"/>
  <c r="CO244" i="1"/>
  <c r="CO245" i="1"/>
  <c r="CO246" i="1"/>
  <c r="CO247" i="1"/>
  <c r="CO248" i="1"/>
  <c r="CO249" i="1"/>
  <c r="CO250" i="1"/>
  <c r="CO251" i="1"/>
  <c r="CO252" i="1"/>
  <c r="CO253" i="1"/>
  <c r="CO254" i="1"/>
  <c r="CO255" i="1"/>
  <c r="CO256" i="1"/>
  <c r="CO257" i="1"/>
  <c r="CO258" i="1"/>
  <c r="CO259" i="1"/>
  <c r="CO260" i="1"/>
  <c r="CO261" i="1"/>
  <c r="CO262" i="1"/>
  <c r="CO263" i="1"/>
  <c r="CO264" i="1"/>
  <c r="CO265" i="1"/>
  <c r="CO266" i="1"/>
  <c r="CO267" i="1"/>
  <c r="CO268" i="1"/>
  <c r="CO269" i="1"/>
  <c r="CO270" i="1"/>
  <c r="CO271" i="1"/>
  <c r="CO272" i="1"/>
  <c r="CO273" i="1"/>
  <c r="CO274" i="1"/>
  <c r="CO275" i="1"/>
  <c r="CO276" i="1"/>
  <c r="CO277" i="1"/>
  <c r="CO278" i="1"/>
  <c r="CO279" i="1"/>
  <c r="CO280" i="1"/>
  <c r="CO281" i="1"/>
  <c r="CO282" i="1"/>
  <c r="CO283" i="1"/>
  <c r="CO284" i="1"/>
  <c r="CO285" i="1"/>
  <c r="CO286" i="1"/>
  <c r="CO287" i="1"/>
  <c r="CO288" i="1"/>
  <c r="CO289" i="1"/>
  <c r="CO290" i="1"/>
  <c r="CO291" i="1"/>
  <c r="CO292" i="1"/>
  <c r="CO293" i="1"/>
  <c r="CO294" i="1"/>
  <c r="CO295" i="1"/>
  <c r="CO296" i="1"/>
  <c r="CO297" i="1"/>
  <c r="CO298" i="1"/>
  <c r="CO299" i="1"/>
  <c r="CO300" i="1"/>
  <c r="CO301" i="1"/>
  <c r="CO302" i="1"/>
  <c r="CO303" i="1"/>
  <c r="CO304" i="1"/>
  <c r="CO305" i="1"/>
  <c r="CO306" i="1"/>
  <c r="CO307" i="1"/>
  <c r="CO308" i="1"/>
  <c r="CO309" i="1"/>
  <c r="CO310" i="1"/>
  <c r="CO311" i="1"/>
  <c r="CO312" i="1"/>
  <c r="CO313" i="1"/>
  <c r="CO314" i="1"/>
  <c r="CO315" i="1"/>
  <c r="CO316" i="1"/>
  <c r="CO317" i="1"/>
  <c r="CO318" i="1"/>
  <c r="CO319" i="1"/>
  <c r="CO320" i="1"/>
  <c r="CO321" i="1"/>
  <c r="CO322" i="1"/>
  <c r="CO323" i="1"/>
  <c r="AJ8" i="1"/>
  <c r="M28" i="7"/>
  <c r="CO326" i="1"/>
  <c r="CO325" i="1"/>
  <c r="F26" i="4"/>
  <c r="C25" i="4"/>
  <c r="C26" i="4"/>
  <c r="C27" i="4"/>
  <c r="C28" i="4"/>
  <c r="C29" i="4"/>
  <c r="C30" i="4"/>
  <c r="C31" i="4"/>
  <c r="C32" i="4"/>
  <c r="C33" i="4"/>
  <c r="C34" i="4"/>
  <c r="C35" i="4"/>
  <c r="C36" i="4"/>
  <c r="C37" i="4"/>
  <c r="C38" i="4"/>
  <c r="M12" i="1"/>
  <c r="J11" i="2"/>
  <c r="K11" i="2"/>
  <c r="I11" i="2"/>
  <c r="L12" i="7"/>
  <c r="CL13" i="1"/>
  <c r="CL24" i="1"/>
  <c r="CL25" i="1"/>
  <c r="CL26" i="1"/>
  <c r="CL27" i="1"/>
  <c r="CL28" i="1"/>
  <c r="CL29" i="1"/>
  <c r="CL30" i="1"/>
  <c r="CL31" i="1"/>
  <c r="CL32" i="1"/>
  <c r="CL33" i="1"/>
  <c r="CL34" i="1"/>
  <c r="CL35" i="1"/>
  <c r="CL36" i="1"/>
  <c r="CL37" i="1"/>
  <c r="CL38" i="1"/>
  <c r="CL39" i="1"/>
  <c r="CL40" i="1"/>
  <c r="CL41" i="1"/>
  <c r="CL42" i="1"/>
  <c r="CL43" i="1"/>
  <c r="CL44" i="1"/>
  <c r="CL45" i="1"/>
  <c r="CL46" i="1"/>
  <c r="CL47" i="1"/>
  <c r="CL48" i="1"/>
  <c r="CL49" i="1"/>
  <c r="CL50" i="1"/>
  <c r="CL51" i="1"/>
  <c r="CL52" i="1"/>
  <c r="CL53" i="1"/>
  <c r="CL54" i="1"/>
  <c r="CL55" i="1"/>
  <c r="CL56" i="1"/>
  <c r="CL57" i="1"/>
  <c r="CL58" i="1"/>
  <c r="CL59" i="1"/>
  <c r="CL60" i="1"/>
  <c r="CL61" i="1"/>
  <c r="CL62" i="1"/>
  <c r="CL63" i="1"/>
  <c r="CL64" i="1"/>
  <c r="CL65" i="1"/>
  <c r="CL66" i="1"/>
  <c r="CL67" i="1"/>
  <c r="CL68" i="1"/>
  <c r="CL69" i="1"/>
  <c r="CL70" i="1"/>
  <c r="CL71" i="1"/>
  <c r="CL72" i="1"/>
  <c r="CL73" i="1"/>
  <c r="CL74" i="1"/>
  <c r="CL75" i="1"/>
  <c r="CL76" i="1"/>
  <c r="CL77" i="1"/>
  <c r="CL78" i="1"/>
  <c r="CL79" i="1"/>
  <c r="CL80" i="1"/>
  <c r="CL81" i="1"/>
  <c r="CL82" i="1"/>
  <c r="CL83" i="1"/>
  <c r="CL84" i="1"/>
  <c r="CL85" i="1"/>
  <c r="CL86" i="1"/>
  <c r="CL87" i="1"/>
  <c r="CL88" i="1"/>
  <c r="CL89" i="1"/>
  <c r="CL90" i="1"/>
  <c r="CL91" i="1"/>
  <c r="CL92" i="1"/>
  <c r="CL93" i="1"/>
  <c r="CL94" i="1"/>
  <c r="CL95" i="1"/>
  <c r="CL96" i="1"/>
  <c r="CL97" i="1"/>
  <c r="CL98" i="1"/>
  <c r="CL99" i="1"/>
  <c r="CL100" i="1"/>
  <c r="CL101" i="1"/>
  <c r="CL102" i="1"/>
  <c r="CL103" i="1"/>
  <c r="CL104" i="1"/>
  <c r="CL105" i="1"/>
  <c r="CL106" i="1"/>
  <c r="CL107" i="1"/>
  <c r="CL108" i="1"/>
  <c r="CL109" i="1"/>
  <c r="CL110" i="1"/>
  <c r="CL111" i="1"/>
  <c r="CL112" i="1"/>
  <c r="CL113" i="1"/>
  <c r="CL114" i="1"/>
  <c r="CL115" i="1"/>
  <c r="CL116" i="1"/>
  <c r="CL117" i="1"/>
  <c r="CL118" i="1"/>
  <c r="CL119" i="1"/>
  <c r="CL120" i="1"/>
  <c r="CL121" i="1"/>
  <c r="CL122" i="1"/>
  <c r="CL123" i="1"/>
  <c r="CL124" i="1"/>
  <c r="CL125" i="1"/>
  <c r="CL126" i="1"/>
  <c r="CL127" i="1"/>
  <c r="CL128" i="1"/>
  <c r="CL129" i="1"/>
  <c r="CL130" i="1"/>
  <c r="CL131" i="1"/>
  <c r="CL132" i="1"/>
  <c r="CL133" i="1"/>
  <c r="CL134" i="1"/>
  <c r="CL135" i="1"/>
  <c r="CL136" i="1"/>
  <c r="CL137" i="1"/>
  <c r="CL138" i="1"/>
  <c r="CL139" i="1"/>
  <c r="CL140" i="1"/>
  <c r="CL141" i="1"/>
  <c r="CL142" i="1"/>
  <c r="CL143" i="1"/>
  <c r="CL144" i="1"/>
  <c r="CL145" i="1"/>
  <c r="CL146" i="1"/>
  <c r="CL147" i="1"/>
  <c r="CL148" i="1"/>
  <c r="CL149" i="1"/>
  <c r="CL150" i="1"/>
  <c r="CL151" i="1"/>
  <c r="CL152" i="1"/>
  <c r="CL153" i="1"/>
  <c r="CL154" i="1"/>
  <c r="CL155" i="1"/>
  <c r="CL156" i="1"/>
  <c r="CL157" i="1"/>
  <c r="CL158" i="1"/>
  <c r="CL159" i="1"/>
  <c r="CL160" i="1"/>
  <c r="CL161" i="1"/>
  <c r="CL162" i="1"/>
  <c r="CL163" i="1"/>
  <c r="CL164" i="1"/>
  <c r="CL165" i="1"/>
  <c r="CL166" i="1"/>
  <c r="CL167" i="1"/>
  <c r="CL168" i="1"/>
  <c r="CL169" i="1"/>
  <c r="CL170" i="1"/>
  <c r="CL171" i="1"/>
  <c r="CL172" i="1"/>
  <c r="CL173" i="1"/>
  <c r="CL174" i="1"/>
  <c r="CL175" i="1"/>
  <c r="CL176" i="1"/>
  <c r="CL177" i="1"/>
  <c r="CL178" i="1"/>
  <c r="CL179" i="1"/>
  <c r="CL180" i="1"/>
  <c r="CL181" i="1"/>
  <c r="CL182" i="1"/>
  <c r="CL183" i="1"/>
  <c r="CL184" i="1"/>
  <c r="CL185" i="1"/>
  <c r="CL186" i="1"/>
  <c r="CL187" i="1"/>
  <c r="CL188" i="1"/>
  <c r="CL189" i="1"/>
  <c r="CL190" i="1"/>
  <c r="CL191" i="1"/>
  <c r="CL192" i="1"/>
  <c r="CL193" i="1"/>
  <c r="CL194" i="1"/>
  <c r="CL195" i="1"/>
  <c r="CL196" i="1"/>
  <c r="CL197" i="1"/>
  <c r="CL198" i="1"/>
  <c r="CL199" i="1"/>
  <c r="CL200" i="1"/>
  <c r="CL201" i="1"/>
  <c r="CL202" i="1"/>
  <c r="CL203" i="1"/>
  <c r="CL204" i="1"/>
  <c r="CL205" i="1"/>
  <c r="CL206" i="1"/>
  <c r="CL207" i="1"/>
  <c r="CL208" i="1"/>
  <c r="CL209" i="1"/>
  <c r="CL210" i="1"/>
  <c r="CL211" i="1"/>
  <c r="CL212" i="1"/>
  <c r="CL213" i="1"/>
  <c r="CL214" i="1"/>
  <c r="CL215" i="1"/>
  <c r="CL216" i="1"/>
  <c r="CL217" i="1"/>
  <c r="CL218" i="1"/>
  <c r="CL219" i="1"/>
  <c r="CL220" i="1"/>
  <c r="CL221" i="1"/>
  <c r="CL222" i="1"/>
  <c r="CL223" i="1"/>
  <c r="CL224" i="1"/>
  <c r="CL225" i="1"/>
  <c r="CL226" i="1"/>
  <c r="CL227" i="1"/>
  <c r="CL228" i="1"/>
  <c r="CL229" i="1"/>
  <c r="CL230" i="1"/>
  <c r="CL231" i="1"/>
  <c r="CL232" i="1"/>
  <c r="CL233" i="1"/>
  <c r="CL234" i="1"/>
  <c r="CL235" i="1"/>
  <c r="CL236" i="1"/>
  <c r="CL237" i="1"/>
  <c r="CL238" i="1"/>
  <c r="CL239" i="1"/>
  <c r="CL240" i="1"/>
  <c r="CL241" i="1"/>
  <c r="CL242" i="1"/>
  <c r="CL243" i="1"/>
  <c r="CL244" i="1"/>
  <c r="CL245" i="1"/>
  <c r="CL246" i="1"/>
  <c r="CL247" i="1"/>
  <c r="CL248" i="1"/>
  <c r="CL249" i="1"/>
  <c r="CL250" i="1"/>
  <c r="CL251" i="1"/>
  <c r="CL252" i="1"/>
  <c r="CL253" i="1"/>
  <c r="CL254" i="1"/>
  <c r="CL255" i="1"/>
  <c r="CL256" i="1"/>
  <c r="CL257" i="1"/>
  <c r="CL258" i="1"/>
  <c r="CL259" i="1"/>
  <c r="CL260" i="1"/>
  <c r="CL261" i="1"/>
  <c r="CL262" i="1"/>
  <c r="CL263" i="1"/>
  <c r="CL264" i="1"/>
  <c r="CL265" i="1"/>
  <c r="CL266" i="1"/>
  <c r="CL267" i="1"/>
  <c r="CL268" i="1"/>
  <c r="CL269" i="1"/>
  <c r="CL270" i="1"/>
  <c r="CL271" i="1"/>
  <c r="CL272" i="1"/>
  <c r="CL273" i="1"/>
  <c r="CL274" i="1"/>
  <c r="CL275" i="1"/>
  <c r="CL276" i="1"/>
  <c r="CL277" i="1"/>
  <c r="CL278" i="1"/>
  <c r="CL279" i="1"/>
  <c r="CL280" i="1"/>
  <c r="CL281" i="1"/>
  <c r="CL282" i="1"/>
  <c r="CL283" i="1"/>
  <c r="CL284" i="1"/>
  <c r="CL285" i="1"/>
  <c r="CL286" i="1"/>
  <c r="CL287" i="1"/>
  <c r="CL288" i="1"/>
  <c r="CL289" i="1"/>
  <c r="CL290" i="1"/>
  <c r="CL291" i="1"/>
  <c r="CL292" i="1"/>
  <c r="CL293" i="1"/>
  <c r="CL294" i="1"/>
  <c r="CL295" i="1"/>
  <c r="CL296" i="1"/>
  <c r="CL297" i="1"/>
  <c r="CL298" i="1"/>
  <c r="CL299" i="1"/>
  <c r="CL300" i="1"/>
  <c r="CL301" i="1"/>
  <c r="CL302" i="1"/>
  <c r="CL303" i="1"/>
  <c r="CL304" i="1"/>
  <c r="CL305" i="1"/>
  <c r="CL306" i="1"/>
  <c r="CL307" i="1"/>
  <c r="CL308" i="1"/>
  <c r="CL309" i="1"/>
  <c r="CL310" i="1"/>
  <c r="CL311" i="1"/>
  <c r="CL312" i="1"/>
  <c r="CL313" i="1"/>
  <c r="CL314" i="1"/>
  <c r="CL315" i="1"/>
  <c r="CL316" i="1"/>
  <c r="CL317" i="1"/>
  <c r="CL318" i="1"/>
  <c r="CL319" i="1"/>
  <c r="CL320" i="1"/>
  <c r="CL321" i="1"/>
  <c r="CL322" i="1"/>
  <c r="CL323" i="1"/>
  <c r="CL10" i="1"/>
  <c r="F19" i="4"/>
  <c r="G19" i="4"/>
  <c r="G11" i="2"/>
  <c r="E8" i="2"/>
  <c r="BI24" i="1"/>
  <c r="BI25" i="1"/>
  <c r="BI26" i="1"/>
  <c r="BI27" i="1"/>
  <c r="BI28" i="1"/>
  <c r="BI29" i="1"/>
  <c r="BI30" i="1"/>
  <c r="BI31" i="1"/>
  <c r="BI32" i="1"/>
  <c r="BI33" i="1"/>
  <c r="BI34" i="1"/>
  <c r="BI35" i="1"/>
  <c r="BI36" i="1"/>
  <c r="BI37" i="1"/>
  <c r="BI38" i="1"/>
  <c r="BI39" i="1"/>
  <c r="BI40" i="1"/>
  <c r="BI41" i="1"/>
  <c r="BI42" i="1"/>
  <c r="BI43" i="1"/>
  <c r="BI44" i="1"/>
  <c r="BI45" i="1"/>
  <c r="BI46" i="1"/>
  <c r="BI47" i="1"/>
  <c r="BI48" i="1"/>
  <c r="BI49" i="1"/>
  <c r="BI50" i="1"/>
  <c r="BI51" i="1"/>
  <c r="BI52" i="1"/>
  <c r="BI53" i="1"/>
  <c r="BI54" i="1"/>
  <c r="BI55" i="1"/>
  <c r="BI56" i="1"/>
  <c r="BI57" i="1"/>
  <c r="BI58" i="1"/>
  <c r="BI59" i="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150" i="1"/>
  <c r="BI151" i="1"/>
  <c r="BI152" i="1"/>
  <c r="BI153" i="1"/>
  <c r="BI154" i="1"/>
  <c r="BI155" i="1"/>
  <c r="BI156" i="1"/>
  <c r="BI157" i="1"/>
  <c r="BI158" i="1"/>
  <c r="BI159" i="1"/>
  <c r="BI160" i="1"/>
  <c r="BI161" i="1"/>
  <c r="BI162" i="1"/>
  <c r="BI163" i="1"/>
  <c r="BI164" i="1"/>
  <c r="BI165" i="1"/>
  <c r="BI166" i="1"/>
  <c r="BI167" i="1"/>
  <c r="BI168" i="1"/>
  <c r="BI169" i="1"/>
  <c r="BI170" i="1"/>
  <c r="BI171" i="1"/>
  <c r="BI172" i="1"/>
  <c r="BI173" i="1"/>
  <c r="BI174" i="1"/>
  <c r="BI175" i="1"/>
  <c r="BI176" i="1"/>
  <c r="BI177" i="1"/>
  <c r="BI178" i="1"/>
  <c r="BI179" i="1"/>
  <c r="BI180" i="1"/>
  <c r="BI181" i="1"/>
  <c r="BI182" i="1"/>
  <c r="BI183" i="1"/>
  <c r="BI184" i="1"/>
  <c r="BI185" i="1"/>
  <c r="BI186" i="1"/>
  <c r="BI187" i="1"/>
  <c r="BI188" i="1"/>
  <c r="BI189" i="1"/>
  <c r="BI190" i="1"/>
  <c r="BI191" i="1"/>
  <c r="BI192" i="1"/>
  <c r="BI193" i="1"/>
  <c r="BI194" i="1"/>
  <c r="BI195" i="1"/>
  <c r="BI196" i="1"/>
  <c r="BI197" i="1"/>
  <c r="BI198" i="1"/>
  <c r="BI199" i="1"/>
  <c r="BI200" i="1"/>
  <c r="BI201" i="1"/>
  <c r="BI202" i="1"/>
  <c r="BI203" i="1"/>
  <c r="BI204" i="1"/>
  <c r="BI205" i="1"/>
  <c r="BI206" i="1"/>
  <c r="BI207" i="1"/>
  <c r="BI208" i="1"/>
  <c r="BI209" i="1"/>
  <c r="BI210" i="1"/>
  <c r="BI211" i="1"/>
  <c r="BI212" i="1"/>
  <c r="BI213" i="1"/>
  <c r="BI214" i="1"/>
  <c r="BI215" i="1"/>
  <c r="BI216" i="1"/>
  <c r="BI217" i="1"/>
  <c r="BI218" i="1"/>
  <c r="BI219" i="1"/>
  <c r="BI220" i="1"/>
  <c r="BI221" i="1"/>
  <c r="BI222" i="1"/>
  <c r="BI223" i="1"/>
  <c r="BI224" i="1"/>
  <c r="BI225" i="1"/>
  <c r="BI226" i="1"/>
  <c r="BI227" i="1"/>
  <c r="BI228" i="1"/>
  <c r="BI229" i="1"/>
  <c r="BI230" i="1"/>
  <c r="BI231" i="1"/>
  <c r="BI232" i="1"/>
  <c r="BI233" i="1"/>
  <c r="BI234" i="1"/>
  <c r="BI235" i="1"/>
  <c r="BI236" i="1"/>
  <c r="BI237" i="1"/>
  <c r="BI238" i="1"/>
  <c r="BI239" i="1"/>
  <c r="BI240" i="1"/>
  <c r="BI241" i="1"/>
  <c r="BI242" i="1"/>
  <c r="BI243" i="1"/>
  <c r="BI244" i="1"/>
  <c r="BI245" i="1"/>
  <c r="BI246" i="1"/>
  <c r="BI247" i="1"/>
  <c r="BI248" i="1"/>
  <c r="BI249" i="1"/>
  <c r="BI250" i="1"/>
  <c r="BI251" i="1"/>
  <c r="BI252" i="1"/>
  <c r="BI253" i="1"/>
  <c r="BI254" i="1"/>
  <c r="BI255" i="1"/>
  <c r="BI256" i="1"/>
  <c r="BI257" i="1"/>
  <c r="BI258" i="1"/>
  <c r="BI259" i="1"/>
  <c r="BI260" i="1"/>
  <c r="BI261" i="1"/>
  <c r="BI262" i="1"/>
  <c r="BI263" i="1"/>
  <c r="BI264" i="1"/>
  <c r="BI265" i="1"/>
  <c r="BI266" i="1"/>
  <c r="BI267" i="1"/>
  <c r="BI268" i="1"/>
  <c r="BI269" i="1"/>
  <c r="BI270" i="1"/>
  <c r="BI271" i="1"/>
  <c r="BI272" i="1"/>
  <c r="BI273" i="1"/>
  <c r="BI274" i="1"/>
  <c r="BI275" i="1"/>
  <c r="BI276" i="1"/>
  <c r="BI277" i="1"/>
  <c r="BI278" i="1"/>
  <c r="BI279" i="1"/>
  <c r="BI280" i="1"/>
  <c r="BI281" i="1"/>
  <c r="BI282" i="1"/>
  <c r="BI283" i="1"/>
  <c r="BI284" i="1"/>
  <c r="BI285" i="1"/>
  <c r="BI286" i="1"/>
  <c r="BI287" i="1"/>
  <c r="BI288" i="1"/>
  <c r="BI289" i="1"/>
  <c r="BI290" i="1"/>
  <c r="BI291" i="1"/>
  <c r="BI292" i="1"/>
  <c r="BI293" i="1"/>
  <c r="BI294" i="1"/>
  <c r="BI295" i="1"/>
  <c r="BI296" i="1"/>
  <c r="BI297" i="1"/>
  <c r="BI298" i="1"/>
  <c r="BI299" i="1"/>
  <c r="BI300" i="1"/>
  <c r="BI301" i="1"/>
  <c r="BI302" i="1"/>
  <c r="BI303" i="1"/>
  <c r="BI304" i="1"/>
  <c r="BI305" i="1"/>
  <c r="BI306" i="1"/>
  <c r="BI307" i="1"/>
  <c r="BI308" i="1"/>
  <c r="BI309" i="1"/>
  <c r="BI310" i="1"/>
  <c r="BI311" i="1"/>
  <c r="BI312" i="1"/>
  <c r="BI313" i="1"/>
  <c r="BI314" i="1"/>
  <c r="BI315" i="1"/>
  <c r="BI316" i="1"/>
  <c r="BI317" i="1"/>
  <c r="BI318" i="1"/>
  <c r="BI319" i="1"/>
  <c r="BI320" i="1"/>
  <c r="BI321" i="1"/>
  <c r="BI322" i="1"/>
  <c r="BI6" i="1"/>
  <c r="M23" i="7"/>
  <c r="BJ24" i="1"/>
  <c r="BJ25" i="1"/>
  <c r="BJ26" i="1"/>
  <c r="BJ27" i="1"/>
  <c r="BJ28" i="1"/>
  <c r="BJ29" i="1"/>
  <c r="BJ30" i="1"/>
  <c r="BJ31" i="1"/>
  <c r="BJ32" i="1"/>
  <c r="BJ33" i="1"/>
  <c r="BJ34" i="1"/>
  <c r="BJ35" i="1"/>
  <c r="BJ36" i="1"/>
  <c r="BJ37" i="1"/>
  <c r="BJ38" i="1"/>
  <c r="BJ39" i="1"/>
  <c r="BJ40" i="1"/>
  <c r="BJ41" i="1"/>
  <c r="BJ42" i="1"/>
  <c r="BJ43" i="1"/>
  <c r="BJ44" i="1"/>
  <c r="BJ45" i="1"/>
  <c r="BJ46" i="1"/>
  <c r="BJ47" i="1"/>
  <c r="BJ48" i="1"/>
  <c r="BJ49" i="1"/>
  <c r="BJ50" i="1"/>
  <c r="BJ51" i="1"/>
  <c r="BJ52" i="1"/>
  <c r="BJ53" i="1"/>
  <c r="BJ54" i="1"/>
  <c r="BJ55" i="1"/>
  <c r="BJ56" i="1"/>
  <c r="BJ57" i="1"/>
  <c r="BJ58" i="1"/>
  <c r="BJ59" i="1"/>
  <c r="BJ60" i="1"/>
  <c r="BJ61" i="1"/>
  <c r="BJ62" i="1"/>
  <c r="BJ63" i="1"/>
  <c r="BJ64" i="1"/>
  <c r="BJ65" i="1"/>
  <c r="BJ66" i="1"/>
  <c r="BJ67" i="1"/>
  <c r="BJ68" i="1"/>
  <c r="BJ69" i="1"/>
  <c r="BJ70" i="1"/>
  <c r="BJ71" i="1"/>
  <c r="BJ72" i="1"/>
  <c r="BJ73" i="1"/>
  <c r="BJ74" i="1"/>
  <c r="BJ75" i="1"/>
  <c r="BJ76" i="1"/>
  <c r="BJ77" i="1"/>
  <c r="BJ78" i="1"/>
  <c r="BJ79" i="1"/>
  <c r="BJ80" i="1"/>
  <c r="BJ81" i="1"/>
  <c r="BJ82" i="1"/>
  <c r="BJ83" i="1"/>
  <c r="BJ84" i="1"/>
  <c r="BJ85" i="1"/>
  <c r="BJ86" i="1"/>
  <c r="BJ87" i="1"/>
  <c r="BJ88" i="1"/>
  <c r="BJ89" i="1"/>
  <c r="BJ90" i="1"/>
  <c r="BJ91" i="1"/>
  <c r="BJ92" i="1"/>
  <c r="BJ93" i="1"/>
  <c r="BJ94" i="1"/>
  <c r="BJ95" i="1"/>
  <c r="BJ96" i="1"/>
  <c r="BJ97" i="1"/>
  <c r="BJ98" i="1"/>
  <c r="BJ99" i="1"/>
  <c r="BJ100" i="1"/>
  <c r="BJ101" i="1"/>
  <c r="BJ102" i="1"/>
  <c r="BJ103" i="1"/>
  <c r="BJ104" i="1"/>
  <c r="BJ105" i="1"/>
  <c r="BJ106" i="1"/>
  <c r="BJ107" i="1"/>
  <c r="BJ108" i="1"/>
  <c r="BJ109" i="1"/>
  <c r="BJ110" i="1"/>
  <c r="BJ111" i="1"/>
  <c r="BJ112" i="1"/>
  <c r="BJ113" i="1"/>
  <c r="BJ114" i="1"/>
  <c r="BJ115" i="1"/>
  <c r="BJ116" i="1"/>
  <c r="BJ117" i="1"/>
  <c r="BJ118" i="1"/>
  <c r="BJ119" i="1"/>
  <c r="BJ120" i="1"/>
  <c r="BJ121" i="1"/>
  <c r="BJ122" i="1"/>
  <c r="BJ123" i="1"/>
  <c r="BJ124" i="1"/>
  <c r="BJ125" i="1"/>
  <c r="BJ126" i="1"/>
  <c r="BJ127" i="1"/>
  <c r="BJ128" i="1"/>
  <c r="BJ129" i="1"/>
  <c r="BJ130" i="1"/>
  <c r="BJ131" i="1"/>
  <c r="BJ132" i="1"/>
  <c r="BJ133" i="1"/>
  <c r="BJ134" i="1"/>
  <c r="BJ135" i="1"/>
  <c r="BJ136" i="1"/>
  <c r="BJ137" i="1"/>
  <c r="BJ138" i="1"/>
  <c r="BJ139" i="1"/>
  <c r="BJ140" i="1"/>
  <c r="BJ141" i="1"/>
  <c r="BJ142" i="1"/>
  <c r="BJ143" i="1"/>
  <c r="BJ144" i="1"/>
  <c r="BJ145" i="1"/>
  <c r="BJ146" i="1"/>
  <c r="BJ147" i="1"/>
  <c r="BJ148" i="1"/>
  <c r="BJ149" i="1"/>
  <c r="BJ150" i="1"/>
  <c r="BJ151" i="1"/>
  <c r="BJ152" i="1"/>
  <c r="BJ153" i="1"/>
  <c r="BJ154" i="1"/>
  <c r="BJ155" i="1"/>
  <c r="BJ156" i="1"/>
  <c r="BJ157" i="1"/>
  <c r="BJ158" i="1"/>
  <c r="BJ159" i="1"/>
  <c r="BJ160" i="1"/>
  <c r="BJ161" i="1"/>
  <c r="BJ162" i="1"/>
  <c r="BJ163" i="1"/>
  <c r="BJ164" i="1"/>
  <c r="BJ165" i="1"/>
  <c r="BJ166" i="1"/>
  <c r="BJ167" i="1"/>
  <c r="BJ168" i="1"/>
  <c r="BJ169" i="1"/>
  <c r="BJ170" i="1"/>
  <c r="BJ171" i="1"/>
  <c r="BJ172" i="1"/>
  <c r="BJ173" i="1"/>
  <c r="BJ174" i="1"/>
  <c r="BJ175" i="1"/>
  <c r="BJ176" i="1"/>
  <c r="BJ177" i="1"/>
  <c r="BJ178" i="1"/>
  <c r="BJ179" i="1"/>
  <c r="BJ180" i="1"/>
  <c r="BJ181" i="1"/>
  <c r="BJ182" i="1"/>
  <c r="BJ183" i="1"/>
  <c r="BJ184" i="1"/>
  <c r="BJ185" i="1"/>
  <c r="BJ186" i="1"/>
  <c r="BJ187" i="1"/>
  <c r="BJ188" i="1"/>
  <c r="BJ189" i="1"/>
  <c r="BJ190" i="1"/>
  <c r="BJ191" i="1"/>
  <c r="BJ192" i="1"/>
  <c r="BJ193" i="1"/>
  <c r="BJ194" i="1"/>
  <c r="BJ195" i="1"/>
  <c r="BJ196" i="1"/>
  <c r="BJ197" i="1"/>
  <c r="BJ198" i="1"/>
  <c r="BJ199" i="1"/>
  <c r="BJ200" i="1"/>
  <c r="BJ201" i="1"/>
  <c r="BJ202" i="1"/>
  <c r="BJ203" i="1"/>
  <c r="BJ204" i="1"/>
  <c r="BJ205" i="1"/>
  <c r="BJ206" i="1"/>
  <c r="BJ207" i="1"/>
  <c r="BJ208" i="1"/>
  <c r="BJ209" i="1"/>
  <c r="BJ210" i="1"/>
  <c r="BJ211" i="1"/>
  <c r="BJ212" i="1"/>
  <c r="BJ213" i="1"/>
  <c r="BJ214" i="1"/>
  <c r="BJ215" i="1"/>
  <c r="BJ216" i="1"/>
  <c r="BJ217" i="1"/>
  <c r="BJ218" i="1"/>
  <c r="BJ219" i="1"/>
  <c r="BJ220" i="1"/>
  <c r="BJ221" i="1"/>
  <c r="BJ222" i="1"/>
  <c r="BJ223" i="1"/>
  <c r="BJ224" i="1"/>
  <c r="BJ225" i="1"/>
  <c r="BJ226" i="1"/>
  <c r="BJ227" i="1"/>
  <c r="BJ228" i="1"/>
  <c r="BJ229" i="1"/>
  <c r="BJ230" i="1"/>
  <c r="BJ231" i="1"/>
  <c r="BJ232" i="1"/>
  <c r="BJ233" i="1"/>
  <c r="BJ234" i="1"/>
  <c r="BJ235" i="1"/>
  <c r="BJ236" i="1"/>
  <c r="BJ237" i="1"/>
  <c r="BJ238" i="1"/>
  <c r="BJ239" i="1"/>
  <c r="BJ240" i="1"/>
  <c r="BJ241" i="1"/>
  <c r="BJ242" i="1"/>
  <c r="BJ243" i="1"/>
  <c r="BJ244" i="1"/>
  <c r="BJ245" i="1"/>
  <c r="BJ246" i="1"/>
  <c r="BJ247" i="1"/>
  <c r="BJ248" i="1"/>
  <c r="BJ249" i="1"/>
  <c r="BJ250" i="1"/>
  <c r="BJ251" i="1"/>
  <c r="BJ252" i="1"/>
  <c r="BJ253" i="1"/>
  <c r="BJ254" i="1"/>
  <c r="BJ255" i="1"/>
  <c r="BJ256" i="1"/>
  <c r="BJ257" i="1"/>
  <c r="BJ258" i="1"/>
  <c r="BJ259" i="1"/>
  <c r="BJ260" i="1"/>
  <c r="BJ261" i="1"/>
  <c r="BJ262" i="1"/>
  <c r="BJ263" i="1"/>
  <c r="BJ264" i="1"/>
  <c r="BJ265" i="1"/>
  <c r="BJ266" i="1"/>
  <c r="BJ267" i="1"/>
  <c r="BJ268" i="1"/>
  <c r="BJ269" i="1"/>
  <c r="BJ270" i="1"/>
  <c r="BJ271" i="1"/>
  <c r="BJ272" i="1"/>
  <c r="BJ273" i="1"/>
  <c r="BJ274" i="1"/>
  <c r="BJ275" i="1"/>
  <c r="BJ276" i="1"/>
  <c r="BJ277" i="1"/>
  <c r="BJ278" i="1"/>
  <c r="BJ279" i="1"/>
  <c r="BJ280" i="1"/>
  <c r="BJ281" i="1"/>
  <c r="BJ282" i="1"/>
  <c r="BJ283" i="1"/>
  <c r="BJ284" i="1"/>
  <c r="BJ285" i="1"/>
  <c r="BJ286" i="1"/>
  <c r="BJ287" i="1"/>
  <c r="BJ288" i="1"/>
  <c r="BJ289" i="1"/>
  <c r="BJ290" i="1"/>
  <c r="BJ291" i="1"/>
  <c r="BJ292" i="1"/>
  <c r="BJ293" i="1"/>
  <c r="BJ294" i="1"/>
  <c r="BJ295" i="1"/>
  <c r="BJ296" i="1"/>
  <c r="BJ297" i="1"/>
  <c r="BJ298" i="1"/>
  <c r="BJ299" i="1"/>
  <c r="BJ300" i="1"/>
  <c r="BJ301" i="1"/>
  <c r="BJ302" i="1"/>
  <c r="BJ303" i="1"/>
  <c r="BJ304" i="1"/>
  <c r="BJ305" i="1"/>
  <c r="BJ306" i="1"/>
  <c r="BJ307" i="1"/>
  <c r="BJ308" i="1"/>
  <c r="BJ309" i="1"/>
  <c r="BJ310" i="1"/>
  <c r="BJ311" i="1"/>
  <c r="BJ312" i="1"/>
  <c r="BJ313" i="1"/>
  <c r="BJ314" i="1"/>
  <c r="BJ315" i="1"/>
  <c r="BJ316" i="1"/>
  <c r="BJ317" i="1"/>
  <c r="BJ318" i="1"/>
  <c r="BJ319" i="1"/>
  <c r="BJ320" i="1"/>
  <c r="BJ321" i="1"/>
  <c r="BJ322" i="1"/>
  <c r="BJ6" i="1"/>
  <c r="M24" i="7"/>
  <c r="J3" i="4"/>
  <c r="K4" i="4"/>
  <c r="L4" i="4"/>
  <c r="CM9" i="1"/>
  <c r="G7" i="4"/>
  <c r="G5" i="4"/>
  <c r="G6" i="4"/>
  <c r="G4" i="4"/>
  <c r="L17" i="7"/>
  <c r="L16" i="7"/>
  <c r="L15" i="7"/>
  <c r="L14" i="7"/>
  <c r="L20" i="7"/>
  <c r="CL9" i="1"/>
  <c r="CK9" i="1"/>
  <c r="CB23" i="1"/>
  <c r="CB22" i="1"/>
  <c r="CJ9" i="1"/>
  <c r="CI9" i="1"/>
  <c r="CH9" i="1"/>
  <c r="CG9" i="1"/>
  <c r="CF9" i="1"/>
  <c r="CE9" i="1"/>
  <c r="CD9" i="1"/>
  <c r="CC9" i="1"/>
  <c r="CB9" i="1"/>
  <c r="L6" i="7"/>
  <c r="L25" i="7"/>
  <c r="BJ5" i="1"/>
  <c r="BI5" i="1"/>
  <c r="L23" i="7"/>
  <c r="BC8" i="1"/>
  <c r="BJ323" i="1"/>
  <c r="BI323" i="1"/>
  <c r="BE323" i="1"/>
  <c r="BD323" i="1"/>
  <c r="BF322" i="1"/>
  <c r="BE322" i="1"/>
  <c r="BD322" i="1"/>
  <c r="BF321" i="1"/>
  <c r="BE321" i="1"/>
  <c r="BD321" i="1"/>
  <c r="BF320" i="1"/>
  <c r="BE320" i="1"/>
  <c r="BD320" i="1"/>
  <c r="BF319" i="1"/>
  <c r="BE319" i="1"/>
  <c r="BD319" i="1"/>
  <c r="BF318" i="1"/>
  <c r="BE318" i="1"/>
  <c r="BD318" i="1"/>
  <c r="BF317" i="1"/>
  <c r="BE317" i="1"/>
  <c r="BD317" i="1"/>
  <c r="BF316" i="1"/>
  <c r="BE316" i="1"/>
  <c r="BD316" i="1"/>
  <c r="BF315" i="1"/>
  <c r="BE315" i="1"/>
  <c r="BD315" i="1"/>
  <c r="BF314" i="1"/>
  <c r="BE314" i="1"/>
  <c r="BD314" i="1"/>
  <c r="BF313" i="1"/>
  <c r="BE313" i="1"/>
  <c r="BD313" i="1"/>
  <c r="BF312" i="1"/>
  <c r="BE312" i="1"/>
  <c r="BD312" i="1"/>
  <c r="BF311" i="1"/>
  <c r="BE311" i="1"/>
  <c r="BD311" i="1"/>
  <c r="BF310" i="1"/>
  <c r="BE310" i="1"/>
  <c r="BD310" i="1"/>
  <c r="BF309" i="1"/>
  <c r="BE309" i="1"/>
  <c r="BD309" i="1"/>
  <c r="BF308" i="1"/>
  <c r="BE308" i="1"/>
  <c r="BD308" i="1"/>
  <c r="BF307" i="1"/>
  <c r="BE307" i="1"/>
  <c r="BD307" i="1"/>
  <c r="BF306" i="1"/>
  <c r="BE306" i="1"/>
  <c r="BD306" i="1"/>
  <c r="BF305" i="1"/>
  <c r="BE305" i="1"/>
  <c r="BD305" i="1"/>
  <c r="BF304" i="1"/>
  <c r="BE304" i="1"/>
  <c r="BD304" i="1"/>
  <c r="BF303" i="1"/>
  <c r="BE303" i="1"/>
  <c r="BD303" i="1"/>
  <c r="BF302" i="1"/>
  <c r="BE302" i="1"/>
  <c r="BD302" i="1"/>
  <c r="BF301" i="1"/>
  <c r="BE301" i="1"/>
  <c r="BD301" i="1"/>
  <c r="BF300" i="1"/>
  <c r="BE300" i="1"/>
  <c r="BD300" i="1"/>
  <c r="BF299" i="1"/>
  <c r="BE299" i="1"/>
  <c r="BD299" i="1"/>
  <c r="BF298" i="1"/>
  <c r="BE298" i="1"/>
  <c r="BD298" i="1"/>
  <c r="BF297" i="1"/>
  <c r="BE297" i="1"/>
  <c r="BD297" i="1"/>
  <c r="BF296" i="1"/>
  <c r="BE296" i="1"/>
  <c r="BD296" i="1"/>
  <c r="BF295" i="1"/>
  <c r="BE295" i="1"/>
  <c r="BD295" i="1"/>
  <c r="BF294" i="1"/>
  <c r="BE294" i="1"/>
  <c r="BD294" i="1"/>
  <c r="BF293" i="1"/>
  <c r="BE293" i="1"/>
  <c r="BD293" i="1"/>
  <c r="BF292" i="1"/>
  <c r="BE292" i="1"/>
  <c r="BD292" i="1"/>
  <c r="BF291" i="1"/>
  <c r="BE291" i="1"/>
  <c r="BD291" i="1"/>
  <c r="BF290" i="1"/>
  <c r="BE290" i="1"/>
  <c r="BD290" i="1"/>
  <c r="BF289" i="1"/>
  <c r="BE289" i="1"/>
  <c r="BD289" i="1"/>
  <c r="BF288" i="1"/>
  <c r="BE288" i="1"/>
  <c r="BD288" i="1"/>
  <c r="BF287" i="1"/>
  <c r="BE287" i="1"/>
  <c r="BD287" i="1"/>
  <c r="BF286" i="1"/>
  <c r="BE286" i="1"/>
  <c r="BD286" i="1"/>
  <c r="BF285" i="1"/>
  <c r="BE285" i="1"/>
  <c r="BD285" i="1"/>
  <c r="BF284" i="1"/>
  <c r="BE284" i="1"/>
  <c r="BD284" i="1"/>
  <c r="BF283" i="1"/>
  <c r="BE283" i="1"/>
  <c r="BD283" i="1"/>
  <c r="BF282" i="1"/>
  <c r="BE282" i="1"/>
  <c r="BD282" i="1"/>
  <c r="BF281" i="1"/>
  <c r="BE281" i="1"/>
  <c r="BD281" i="1"/>
  <c r="BF280" i="1"/>
  <c r="BE280" i="1"/>
  <c r="BD280" i="1"/>
  <c r="BF279" i="1"/>
  <c r="BE279" i="1"/>
  <c r="BD279" i="1"/>
  <c r="BF278" i="1"/>
  <c r="BE278" i="1"/>
  <c r="BD278" i="1"/>
  <c r="BF277" i="1"/>
  <c r="BE277" i="1"/>
  <c r="BD277" i="1"/>
  <c r="BF276" i="1"/>
  <c r="BE276" i="1"/>
  <c r="BD276" i="1"/>
  <c r="BF275" i="1"/>
  <c r="BE275" i="1"/>
  <c r="BD275" i="1"/>
  <c r="BF274" i="1"/>
  <c r="BE274" i="1"/>
  <c r="BD274" i="1"/>
  <c r="BF273" i="1"/>
  <c r="BE273" i="1"/>
  <c r="BD273" i="1"/>
  <c r="BF272" i="1"/>
  <c r="BE272" i="1"/>
  <c r="BD272" i="1"/>
  <c r="BF271" i="1"/>
  <c r="BE271" i="1"/>
  <c r="BD271" i="1"/>
  <c r="BF270" i="1"/>
  <c r="BE270" i="1"/>
  <c r="BD270" i="1"/>
  <c r="BF269" i="1"/>
  <c r="BE269" i="1"/>
  <c r="BD269" i="1"/>
  <c r="BF268" i="1"/>
  <c r="BE268" i="1"/>
  <c r="BD268" i="1"/>
  <c r="BF267" i="1"/>
  <c r="BE267" i="1"/>
  <c r="BD267" i="1"/>
  <c r="BF266" i="1"/>
  <c r="BE266" i="1"/>
  <c r="BD266" i="1"/>
  <c r="BF265" i="1"/>
  <c r="BE265" i="1"/>
  <c r="BD265" i="1"/>
  <c r="BF264" i="1"/>
  <c r="BE264" i="1"/>
  <c r="BD264" i="1"/>
  <c r="BF263" i="1"/>
  <c r="BE263" i="1"/>
  <c r="BD263" i="1"/>
  <c r="BF262" i="1"/>
  <c r="BE262" i="1"/>
  <c r="BD262" i="1"/>
  <c r="BF261" i="1"/>
  <c r="BE261" i="1"/>
  <c r="BD261" i="1"/>
  <c r="BF260" i="1"/>
  <c r="BE260" i="1"/>
  <c r="BD260" i="1"/>
  <c r="BF259" i="1"/>
  <c r="BE259" i="1"/>
  <c r="BD259" i="1"/>
  <c r="BF258" i="1"/>
  <c r="BE258" i="1"/>
  <c r="BD258" i="1"/>
  <c r="BF257" i="1"/>
  <c r="BE257" i="1"/>
  <c r="BD257" i="1"/>
  <c r="BF256" i="1"/>
  <c r="BE256" i="1"/>
  <c r="BD256" i="1"/>
  <c r="BF255" i="1"/>
  <c r="BE255" i="1"/>
  <c r="BD255" i="1"/>
  <c r="BF254" i="1"/>
  <c r="BE254" i="1"/>
  <c r="BD254" i="1"/>
  <c r="BF253" i="1"/>
  <c r="BE253" i="1"/>
  <c r="BD253" i="1"/>
  <c r="BF252" i="1"/>
  <c r="BE252" i="1"/>
  <c r="BD252" i="1"/>
  <c r="BF251" i="1"/>
  <c r="BE251" i="1"/>
  <c r="BD251" i="1"/>
  <c r="BF250" i="1"/>
  <c r="BE250" i="1"/>
  <c r="BD250" i="1"/>
  <c r="BF249" i="1"/>
  <c r="BE249" i="1"/>
  <c r="BD249" i="1"/>
  <c r="BF248" i="1"/>
  <c r="BE248" i="1"/>
  <c r="BD248" i="1"/>
  <c r="BF247" i="1"/>
  <c r="BE247" i="1"/>
  <c r="BD247" i="1"/>
  <c r="BF246" i="1"/>
  <c r="BE246" i="1"/>
  <c r="BD246" i="1"/>
  <c r="BF245" i="1"/>
  <c r="BE245" i="1"/>
  <c r="BD245" i="1"/>
  <c r="BF244" i="1"/>
  <c r="BE244" i="1"/>
  <c r="BD244" i="1"/>
  <c r="BF243" i="1"/>
  <c r="BE243" i="1"/>
  <c r="BD243" i="1"/>
  <c r="BF242" i="1"/>
  <c r="BE242" i="1"/>
  <c r="BD242" i="1"/>
  <c r="BF241" i="1"/>
  <c r="BE241" i="1"/>
  <c r="BD241" i="1"/>
  <c r="BF240" i="1"/>
  <c r="BE240" i="1"/>
  <c r="BD240" i="1"/>
  <c r="BF239" i="1"/>
  <c r="BE239" i="1"/>
  <c r="BD239" i="1"/>
  <c r="BF238" i="1"/>
  <c r="BE238" i="1"/>
  <c r="BD238" i="1"/>
  <c r="BF237" i="1"/>
  <c r="BE237" i="1"/>
  <c r="BD237" i="1"/>
  <c r="BF236" i="1"/>
  <c r="BE236" i="1"/>
  <c r="BD236" i="1"/>
  <c r="BF235" i="1"/>
  <c r="BE235" i="1"/>
  <c r="BD235" i="1"/>
  <c r="BF234" i="1"/>
  <c r="BE234" i="1"/>
  <c r="BD234" i="1"/>
  <c r="BF233" i="1"/>
  <c r="BE233" i="1"/>
  <c r="BD233" i="1"/>
  <c r="BF232" i="1"/>
  <c r="BE232" i="1"/>
  <c r="BD232" i="1"/>
  <c r="BF231" i="1"/>
  <c r="BE231" i="1"/>
  <c r="BD231" i="1"/>
  <c r="BF230" i="1"/>
  <c r="BE230" i="1"/>
  <c r="BD230" i="1"/>
  <c r="BF229" i="1"/>
  <c r="BE229" i="1"/>
  <c r="BD229" i="1"/>
  <c r="BF228" i="1"/>
  <c r="BE228" i="1"/>
  <c r="BD228" i="1"/>
  <c r="BF227" i="1"/>
  <c r="BE227" i="1"/>
  <c r="BD227" i="1"/>
  <c r="BF226" i="1"/>
  <c r="BE226" i="1"/>
  <c r="BD226" i="1"/>
  <c r="BF225" i="1"/>
  <c r="BE225" i="1"/>
  <c r="BD225" i="1"/>
  <c r="BF224" i="1"/>
  <c r="BE224" i="1"/>
  <c r="BD224" i="1"/>
  <c r="BF223" i="1"/>
  <c r="BE223" i="1"/>
  <c r="BD223" i="1"/>
  <c r="BF222" i="1"/>
  <c r="BE222" i="1"/>
  <c r="BD222" i="1"/>
  <c r="BF221" i="1"/>
  <c r="BE221" i="1"/>
  <c r="BD221" i="1"/>
  <c r="BF220" i="1"/>
  <c r="BE220" i="1"/>
  <c r="BD220" i="1"/>
  <c r="BF219" i="1"/>
  <c r="BE219" i="1"/>
  <c r="BD219" i="1"/>
  <c r="BF218" i="1"/>
  <c r="BE218" i="1"/>
  <c r="BD218" i="1"/>
  <c r="BF217" i="1"/>
  <c r="BE217" i="1"/>
  <c r="BD217" i="1"/>
  <c r="BF216" i="1"/>
  <c r="BE216" i="1"/>
  <c r="BD216" i="1"/>
  <c r="BF215" i="1"/>
  <c r="BE215" i="1"/>
  <c r="BD215" i="1"/>
  <c r="BF214" i="1"/>
  <c r="BE214" i="1"/>
  <c r="BD214" i="1"/>
  <c r="BF213" i="1"/>
  <c r="BE213" i="1"/>
  <c r="BD213" i="1"/>
  <c r="BF212" i="1"/>
  <c r="BE212" i="1"/>
  <c r="BD212" i="1"/>
  <c r="BF211" i="1"/>
  <c r="BE211" i="1"/>
  <c r="BD211" i="1"/>
  <c r="BF210" i="1"/>
  <c r="BE210" i="1"/>
  <c r="BD210" i="1"/>
  <c r="BF209" i="1"/>
  <c r="BE209" i="1"/>
  <c r="BD209" i="1"/>
  <c r="BF208" i="1"/>
  <c r="BE208" i="1"/>
  <c r="BD208" i="1"/>
  <c r="BF207" i="1"/>
  <c r="BE207" i="1"/>
  <c r="BD207" i="1"/>
  <c r="BF206" i="1"/>
  <c r="BE206" i="1"/>
  <c r="BD206" i="1"/>
  <c r="BF205" i="1"/>
  <c r="BE205" i="1"/>
  <c r="BD205" i="1"/>
  <c r="BF204" i="1"/>
  <c r="BE204" i="1"/>
  <c r="BD204" i="1"/>
  <c r="BF203" i="1"/>
  <c r="BE203" i="1"/>
  <c r="BD203" i="1"/>
  <c r="BF202" i="1"/>
  <c r="BE202" i="1"/>
  <c r="BD202" i="1"/>
  <c r="BF201" i="1"/>
  <c r="BE201" i="1"/>
  <c r="BD201" i="1"/>
  <c r="BF200" i="1"/>
  <c r="BE200" i="1"/>
  <c r="BD200" i="1"/>
  <c r="BF199" i="1"/>
  <c r="BE199" i="1"/>
  <c r="BD199" i="1"/>
  <c r="BF198" i="1"/>
  <c r="BE198" i="1"/>
  <c r="BD198" i="1"/>
  <c r="BF197" i="1"/>
  <c r="BE197" i="1"/>
  <c r="BD197" i="1"/>
  <c r="BF196" i="1"/>
  <c r="BE196" i="1"/>
  <c r="BD196" i="1"/>
  <c r="BF195" i="1"/>
  <c r="BE195" i="1"/>
  <c r="BD195" i="1"/>
  <c r="BF194" i="1"/>
  <c r="BE194" i="1"/>
  <c r="BD194" i="1"/>
  <c r="BF193" i="1"/>
  <c r="BE193" i="1"/>
  <c r="BD193" i="1"/>
  <c r="BF192" i="1"/>
  <c r="BE192" i="1"/>
  <c r="BD192" i="1"/>
  <c r="BF191" i="1"/>
  <c r="BE191" i="1"/>
  <c r="BD191" i="1"/>
  <c r="BF190" i="1"/>
  <c r="BE190" i="1"/>
  <c r="BD190" i="1"/>
  <c r="BF189" i="1"/>
  <c r="BE189" i="1"/>
  <c r="BD189" i="1"/>
  <c r="BF188" i="1"/>
  <c r="BE188" i="1"/>
  <c r="BD188" i="1"/>
  <c r="BF187" i="1"/>
  <c r="BE187" i="1"/>
  <c r="BD187" i="1"/>
  <c r="BF186" i="1"/>
  <c r="BE186" i="1"/>
  <c r="BD186" i="1"/>
  <c r="BF185" i="1"/>
  <c r="BE185" i="1"/>
  <c r="BD185" i="1"/>
  <c r="BF184" i="1"/>
  <c r="BE184" i="1"/>
  <c r="BD184" i="1"/>
  <c r="BF183" i="1"/>
  <c r="BE183" i="1"/>
  <c r="BD183" i="1"/>
  <c r="BF182" i="1"/>
  <c r="BE182" i="1"/>
  <c r="BD182" i="1"/>
  <c r="BF181" i="1"/>
  <c r="BE181" i="1"/>
  <c r="BD181" i="1"/>
  <c r="BF180" i="1"/>
  <c r="BE180" i="1"/>
  <c r="BD180" i="1"/>
  <c r="BF179" i="1"/>
  <c r="BE179" i="1"/>
  <c r="BD179" i="1"/>
  <c r="BF178" i="1"/>
  <c r="BE178" i="1"/>
  <c r="BD178" i="1"/>
  <c r="BF177" i="1"/>
  <c r="BE177" i="1"/>
  <c r="BD177" i="1"/>
  <c r="BF176" i="1"/>
  <c r="BE176" i="1"/>
  <c r="BD176" i="1"/>
  <c r="BF175" i="1"/>
  <c r="BE175" i="1"/>
  <c r="BD175" i="1"/>
  <c r="BF174" i="1"/>
  <c r="BE174" i="1"/>
  <c r="BD174" i="1"/>
  <c r="BF173" i="1"/>
  <c r="BE173" i="1"/>
  <c r="BD173" i="1"/>
  <c r="BF172" i="1"/>
  <c r="BE172" i="1"/>
  <c r="BD172" i="1"/>
  <c r="BF171" i="1"/>
  <c r="BE171" i="1"/>
  <c r="BD171" i="1"/>
  <c r="BF170" i="1"/>
  <c r="BE170" i="1"/>
  <c r="BD170" i="1"/>
  <c r="BF169" i="1"/>
  <c r="BE169" i="1"/>
  <c r="BD169" i="1"/>
  <c r="BF168" i="1"/>
  <c r="BE168" i="1"/>
  <c r="BD168" i="1"/>
  <c r="BF167" i="1"/>
  <c r="BE167" i="1"/>
  <c r="BD167" i="1"/>
  <c r="BF166" i="1"/>
  <c r="BE166" i="1"/>
  <c r="BD166" i="1"/>
  <c r="BF165" i="1"/>
  <c r="BE165" i="1"/>
  <c r="BD165" i="1"/>
  <c r="BF164" i="1"/>
  <c r="BE164" i="1"/>
  <c r="BD164" i="1"/>
  <c r="BF163" i="1"/>
  <c r="BE163" i="1"/>
  <c r="BD163" i="1"/>
  <c r="BF162" i="1"/>
  <c r="BE162" i="1"/>
  <c r="BD162" i="1"/>
  <c r="BF161" i="1"/>
  <c r="BE161" i="1"/>
  <c r="BD161" i="1"/>
  <c r="BF160" i="1"/>
  <c r="BE160" i="1"/>
  <c r="BD160" i="1"/>
  <c r="BF159" i="1"/>
  <c r="BE159" i="1"/>
  <c r="BD159" i="1"/>
  <c r="BF158" i="1"/>
  <c r="BE158" i="1"/>
  <c r="BD158" i="1"/>
  <c r="BF157" i="1"/>
  <c r="BE157" i="1"/>
  <c r="BD157" i="1"/>
  <c r="BF156" i="1"/>
  <c r="BE156" i="1"/>
  <c r="BD156" i="1"/>
  <c r="BF155" i="1"/>
  <c r="BE155" i="1"/>
  <c r="BD155" i="1"/>
  <c r="BF154" i="1"/>
  <c r="BE154" i="1"/>
  <c r="BD154" i="1"/>
  <c r="BF153" i="1"/>
  <c r="BE153" i="1"/>
  <c r="BD153" i="1"/>
  <c r="BF152" i="1"/>
  <c r="BE152" i="1"/>
  <c r="BD152" i="1"/>
  <c r="BF151" i="1"/>
  <c r="BE151" i="1"/>
  <c r="BD151" i="1"/>
  <c r="BF150" i="1"/>
  <c r="BE150" i="1"/>
  <c r="BD150" i="1"/>
  <c r="BF149" i="1"/>
  <c r="BE149" i="1"/>
  <c r="BD149" i="1"/>
  <c r="BF148" i="1"/>
  <c r="BE148" i="1"/>
  <c r="BD148" i="1"/>
  <c r="BF147" i="1"/>
  <c r="BE147" i="1"/>
  <c r="BD147" i="1"/>
  <c r="BF146" i="1"/>
  <c r="BE146" i="1"/>
  <c r="BD146" i="1"/>
  <c r="BF145" i="1"/>
  <c r="BE145" i="1"/>
  <c r="BD145" i="1"/>
  <c r="BF144" i="1"/>
  <c r="BE144" i="1"/>
  <c r="BD144" i="1"/>
  <c r="BF143" i="1"/>
  <c r="BE143" i="1"/>
  <c r="BD143" i="1"/>
  <c r="BF142" i="1"/>
  <c r="BE142" i="1"/>
  <c r="BD142" i="1"/>
  <c r="BF141" i="1"/>
  <c r="BE141" i="1"/>
  <c r="BD141" i="1"/>
  <c r="BF140" i="1"/>
  <c r="BE140" i="1"/>
  <c r="BD140" i="1"/>
  <c r="BF139" i="1"/>
  <c r="BE139" i="1"/>
  <c r="BD139" i="1"/>
  <c r="BF138" i="1"/>
  <c r="BE138" i="1"/>
  <c r="BD138" i="1"/>
  <c r="BF137" i="1"/>
  <c r="BE137" i="1"/>
  <c r="BD137" i="1"/>
  <c r="BF136" i="1"/>
  <c r="BE136" i="1"/>
  <c r="BD136" i="1"/>
  <c r="BF135" i="1"/>
  <c r="BE135" i="1"/>
  <c r="BD135" i="1"/>
  <c r="BF134" i="1"/>
  <c r="BE134" i="1"/>
  <c r="BD134" i="1"/>
  <c r="BF133" i="1"/>
  <c r="BE133" i="1"/>
  <c r="BD133" i="1"/>
  <c r="BF132" i="1"/>
  <c r="BE132" i="1"/>
  <c r="BD132" i="1"/>
  <c r="BF131" i="1"/>
  <c r="BE131" i="1"/>
  <c r="BD131" i="1"/>
  <c r="BF130" i="1"/>
  <c r="BE130" i="1"/>
  <c r="BD130" i="1"/>
  <c r="BF129" i="1"/>
  <c r="BE129" i="1"/>
  <c r="BD129" i="1"/>
  <c r="BF128" i="1"/>
  <c r="BE128" i="1"/>
  <c r="BD128" i="1"/>
  <c r="BF127" i="1"/>
  <c r="BE127" i="1"/>
  <c r="BD127" i="1"/>
  <c r="BF126" i="1"/>
  <c r="BE126" i="1"/>
  <c r="BD126" i="1"/>
  <c r="BF125" i="1"/>
  <c r="BE125" i="1"/>
  <c r="BD125" i="1"/>
  <c r="BF124" i="1"/>
  <c r="BE124" i="1"/>
  <c r="BD124" i="1"/>
  <c r="BF123" i="1"/>
  <c r="BE123" i="1"/>
  <c r="BD123" i="1"/>
  <c r="BF122" i="1"/>
  <c r="BE122" i="1"/>
  <c r="BD122" i="1"/>
  <c r="BF121" i="1"/>
  <c r="BE121" i="1"/>
  <c r="BD121" i="1"/>
  <c r="BF120" i="1"/>
  <c r="BE120" i="1"/>
  <c r="BD120" i="1"/>
  <c r="BF119" i="1"/>
  <c r="BE119" i="1"/>
  <c r="BD119" i="1"/>
  <c r="BF118" i="1"/>
  <c r="BE118" i="1"/>
  <c r="BD118" i="1"/>
  <c r="BF117" i="1"/>
  <c r="BE117" i="1"/>
  <c r="BD117" i="1"/>
  <c r="BF116" i="1"/>
  <c r="BE116" i="1"/>
  <c r="BD116" i="1"/>
  <c r="BF115" i="1"/>
  <c r="BE115" i="1"/>
  <c r="BD115" i="1"/>
  <c r="BF114" i="1"/>
  <c r="BE114" i="1"/>
  <c r="BD114" i="1"/>
  <c r="BF113" i="1"/>
  <c r="BE113" i="1"/>
  <c r="BD113" i="1"/>
  <c r="BF112" i="1"/>
  <c r="BE112" i="1"/>
  <c r="BD112" i="1"/>
  <c r="BF111" i="1"/>
  <c r="BE111" i="1"/>
  <c r="BD111" i="1"/>
  <c r="BF110" i="1"/>
  <c r="BE110" i="1"/>
  <c r="BD110" i="1"/>
  <c r="BF109" i="1"/>
  <c r="BE109" i="1"/>
  <c r="BD109" i="1"/>
  <c r="BF108" i="1"/>
  <c r="BE108" i="1"/>
  <c r="BD108" i="1"/>
  <c r="BF107" i="1"/>
  <c r="BE107" i="1"/>
  <c r="BD107" i="1"/>
  <c r="BF106" i="1"/>
  <c r="BE106" i="1"/>
  <c r="BD106" i="1"/>
  <c r="BF105" i="1"/>
  <c r="BE105" i="1"/>
  <c r="BD105" i="1"/>
  <c r="BF104" i="1"/>
  <c r="BE104" i="1"/>
  <c r="BD104" i="1"/>
  <c r="BF103" i="1"/>
  <c r="BE103" i="1"/>
  <c r="BD103" i="1"/>
  <c r="BF102" i="1"/>
  <c r="BE102" i="1"/>
  <c r="BD102" i="1"/>
  <c r="BF101" i="1"/>
  <c r="BE101" i="1"/>
  <c r="BD101" i="1"/>
  <c r="BF100" i="1"/>
  <c r="BE100" i="1"/>
  <c r="BD100" i="1"/>
  <c r="BF99" i="1"/>
  <c r="BE99" i="1"/>
  <c r="BD99" i="1"/>
  <c r="BF98" i="1"/>
  <c r="BE98" i="1"/>
  <c r="BD98" i="1"/>
  <c r="BF97" i="1"/>
  <c r="BE97" i="1"/>
  <c r="BD97" i="1"/>
  <c r="BF96" i="1"/>
  <c r="BE96" i="1"/>
  <c r="BD96" i="1"/>
  <c r="BF95" i="1"/>
  <c r="BE95" i="1"/>
  <c r="BD95" i="1"/>
  <c r="BF94" i="1"/>
  <c r="BE94" i="1"/>
  <c r="BD94" i="1"/>
  <c r="BF93" i="1"/>
  <c r="BE93" i="1"/>
  <c r="BD93" i="1"/>
  <c r="BF92" i="1"/>
  <c r="BE92" i="1"/>
  <c r="BD92" i="1"/>
  <c r="BF91" i="1"/>
  <c r="BE91" i="1"/>
  <c r="BD91" i="1"/>
  <c r="BF90" i="1"/>
  <c r="BE90" i="1"/>
  <c r="BD90" i="1"/>
  <c r="BF89" i="1"/>
  <c r="BE89" i="1"/>
  <c r="BD89" i="1"/>
  <c r="BF88" i="1"/>
  <c r="BE88" i="1"/>
  <c r="BD88" i="1"/>
  <c r="BF87" i="1"/>
  <c r="BE87" i="1"/>
  <c r="BD87" i="1"/>
  <c r="BF86" i="1"/>
  <c r="BE86" i="1"/>
  <c r="BD86" i="1"/>
  <c r="BF85" i="1"/>
  <c r="BE85" i="1"/>
  <c r="BD85" i="1"/>
  <c r="BF84" i="1"/>
  <c r="BE84" i="1"/>
  <c r="BD84" i="1"/>
  <c r="BF83" i="1"/>
  <c r="BE83" i="1"/>
  <c r="BD83" i="1"/>
  <c r="BF82" i="1"/>
  <c r="BE82" i="1"/>
  <c r="BD82" i="1"/>
  <c r="BF81" i="1"/>
  <c r="BE81" i="1"/>
  <c r="BD81" i="1"/>
  <c r="BF80" i="1"/>
  <c r="BE80" i="1"/>
  <c r="BD80" i="1"/>
  <c r="BF79" i="1"/>
  <c r="BE79" i="1"/>
  <c r="BD79" i="1"/>
  <c r="BF78" i="1"/>
  <c r="BE78" i="1"/>
  <c r="BD78" i="1"/>
  <c r="BF77" i="1"/>
  <c r="BE77" i="1"/>
  <c r="BD77" i="1"/>
  <c r="BF76" i="1"/>
  <c r="BE76" i="1"/>
  <c r="BD76" i="1"/>
  <c r="BF75" i="1"/>
  <c r="BE75" i="1"/>
  <c r="BD75" i="1"/>
  <c r="BF74" i="1"/>
  <c r="BE74" i="1"/>
  <c r="BD74" i="1"/>
  <c r="BF73" i="1"/>
  <c r="BE73" i="1"/>
  <c r="BD73" i="1"/>
  <c r="BF72" i="1"/>
  <c r="BE72" i="1"/>
  <c r="BD72" i="1"/>
  <c r="BF71" i="1"/>
  <c r="BE71" i="1"/>
  <c r="BD71" i="1"/>
  <c r="BF70" i="1"/>
  <c r="BE70" i="1"/>
  <c r="BD70" i="1"/>
  <c r="BF69" i="1"/>
  <c r="BE69" i="1"/>
  <c r="BD69" i="1"/>
  <c r="BF68" i="1"/>
  <c r="BE68" i="1"/>
  <c r="BD68" i="1"/>
  <c r="BF67" i="1"/>
  <c r="BE67" i="1"/>
  <c r="BD67" i="1"/>
  <c r="BF66" i="1"/>
  <c r="BE66" i="1"/>
  <c r="BD66" i="1"/>
  <c r="BF65" i="1"/>
  <c r="BE65" i="1"/>
  <c r="BD65" i="1"/>
  <c r="BF64" i="1"/>
  <c r="BE64" i="1"/>
  <c r="BD64" i="1"/>
  <c r="BF63" i="1"/>
  <c r="BE63" i="1"/>
  <c r="BD63" i="1"/>
  <c r="BF62" i="1"/>
  <c r="BE62" i="1"/>
  <c r="BD62" i="1"/>
  <c r="BF61" i="1"/>
  <c r="BE61" i="1"/>
  <c r="BD61" i="1"/>
  <c r="BF60" i="1"/>
  <c r="BE60" i="1"/>
  <c r="BD60" i="1"/>
  <c r="BF59" i="1"/>
  <c r="BE59" i="1"/>
  <c r="BD59" i="1"/>
  <c r="BF58" i="1"/>
  <c r="BE58" i="1"/>
  <c r="BD58" i="1"/>
  <c r="BF57" i="1"/>
  <c r="BE57" i="1"/>
  <c r="BD57" i="1"/>
  <c r="BF56" i="1"/>
  <c r="BE56" i="1"/>
  <c r="BD56" i="1"/>
  <c r="BF55" i="1"/>
  <c r="BE55" i="1"/>
  <c r="BD55" i="1"/>
  <c r="BF54" i="1"/>
  <c r="BE54" i="1"/>
  <c r="BD54" i="1"/>
  <c r="BF53" i="1"/>
  <c r="BE53" i="1"/>
  <c r="BD53" i="1"/>
  <c r="BF52" i="1"/>
  <c r="BE52" i="1"/>
  <c r="BD52" i="1"/>
  <c r="BF51" i="1"/>
  <c r="BE51" i="1"/>
  <c r="BD51" i="1"/>
  <c r="BF50" i="1"/>
  <c r="BE50" i="1"/>
  <c r="BD50" i="1"/>
  <c r="BF49" i="1"/>
  <c r="BE49" i="1"/>
  <c r="BD49" i="1"/>
  <c r="BF48" i="1"/>
  <c r="BE48" i="1"/>
  <c r="BD48" i="1"/>
  <c r="BF47" i="1"/>
  <c r="BE47" i="1"/>
  <c r="BD47" i="1"/>
  <c r="BF46" i="1"/>
  <c r="BE46" i="1"/>
  <c r="BD46" i="1"/>
  <c r="BF45" i="1"/>
  <c r="BE45" i="1"/>
  <c r="BD45" i="1"/>
  <c r="BF44" i="1"/>
  <c r="BE44" i="1"/>
  <c r="BD44" i="1"/>
  <c r="BF43" i="1"/>
  <c r="BE43" i="1"/>
  <c r="BD43" i="1"/>
  <c r="BF42" i="1"/>
  <c r="BE42" i="1"/>
  <c r="BD42" i="1"/>
  <c r="BF41" i="1"/>
  <c r="BE41" i="1"/>
  <c r="BD41" i="1"/>
  <c r="BF40" i="1"/>
  <c r="BE40" i="1"/>
  <c r="BD40" i="1"/>
  <c r="BF39" i="1"/>
  <c r="BE39" i="1"/>
  <c r="BD39" i="1"/>
  <c r="BF38" i="1"/>
  <c r="BE38" i="1"/>
  <c r="BD38" i="1"/>
  <c r="BF37" i="1"/>
  <c r="BE37" i="1"/>
  <c r="BD37" i="1"/>
  <c r="BF36" i="1"/>
  <c r="BE36" i="1"/>
  <c r="BD36" i="1"/>
  <c r="BF35" i="1"/>
  <c r="BE35" i="1"/>
  <c r="BD35" i="1"/>
  <c r="BF34" i="1"/>
  <c r="BE34" i="1"/>
  <c r="BD34" i="1"/>
  <c r="BF33" i="1"/>
  <c r="BE33" i="1"/>
  <c r="BD33" i="1"/>
  <c r="BF32" i="1"/>
  <c r="BE32" i="1"/>
  <c r="BD32" i="1"/>
  <c r="BF31" i="1"/>
  <c r="BE31" i="1"/>
  <c r="BD31" i="1"/>
  <c r="BF30" i="1"/>
  <c r="BE30" i="1"/>
  <c r="BD30" i="1"/>
  <c r="BF29" i="1"/>
  <c r="BE29" i="1"/>
  <c r="BD29" i="1"/>
  <c r="BF28" i="1"/>
  <c r="BE28" i="1"/>
  <c r="BD28" i="1"/>
  <c r="BF27" i="1"/>
  <c r="BE27" i="1"/>
  <c r="BD27" i="1"/>
  <c r="BF26" i="1"/>
  <c r="BE26" i="1"/>
  <c r="BD26" i="1"/>
  <c r="BF25" i="1"/>
  <c r="BD25" i="1"/>
  <c r="BF24" i="1"/>
  <c r="BE24" i="1"/>
  <c r="BD24" i="1"/>
  <c r="L24" i="7"/>
  <c r="S15" i="1"/>
  <c r="S16" i="1"/>
  <c r="S17" i="1"/>
  <c r="S18" i="1"/>
  <c r="S19" i="1"/>
  <c r="S20" i="1"/>
  <c r="S21" i="1"/>
  <c r="S22" i="1"/>
  <c r="S23" i="1"/>
  <c r="F330" i="1"/>
  <c r="G330" i="1"/>
  <c r="H330" i="1"/>
  <c r="I330" i="1"/>
  <c r="J330" i="1"/>
  <c r="K330" i="1"/>
  <c r="L330" i="1"/>
  <c r="M330" i="1"/>
  <c r="N330" i="1"/>
  <c r="O330" i="1"/>
  <c r="P330" i="1"/>
  <c r="Q330" i="1"/>
  <c r="R330" i="1"/>
  <c r="S330" i="1"/>
  <c r="T330" i="1"/>
  <c r="U330" i="1"/>
  <c r="V330" i="1"/>
  <c r="W330" i="1"/>
  <c r="X330" i="1"/>
  <c r="Y330" i="1"/>
  <c r="Z330" i="1"/>
  <c r="AA330" i="1"/>
  <c r="AB330" i="1"/>
  <c r="AC330" i="1"/>
  <c r="AD330" i="1"/>
  <c r="AE330" i="1"/>
  <c r="AF330" i="1"/>
  <c r="AG330" i="1"/>
  <c r="AH330" i="1"/>
  <c r="AI330" i="1"/>
  <c r="AJ330" i="1"/>
  <c r="AK330" i="1"/>
  <c r="AL330" i="1"/>
  <c r="AM330" i="1"/>
  <c r="AN330" i="1"/>
  <c r="AO330" i="1"/>
  <c r="AP330" i="1"/>
  <c r="AQ330" i="1"/>
  <c r="AR330" i="1"/>
  <c r="AS330" i="1"/>
  <c r="AT330" i="1"/>
  <c r="AU330" i="1"/>
  <c r="AV330" i="1"/>
  <c r="AW330" i="1"/>
  <c r="AX330" i="1"/>
  <c r="AY330" i="1"/>
  <c r="AZ330" i="1"/>
  <c r="BA330" i="1"/>
  <c r="BB330" i="1"/>
  <c r="BC330" i="1"/>
  <c r="BD330" i="1"/>
  <c r="BE330" i="1"/>
  <c r="BF330" i="1"/>
  <c r="BG330" i="1"/>
  <c r="BH330" i="1"/>
  <c r="BI330" i="1"/>
  <c r="BJ330" i="1"/>
  <c r="BK330" i="1"/>
  <c r="B330" i="1"/>
  <c r="E329" i="1"/>
  <c r="F329" i="1"/>
  <c r="G329" i="1"/>
  <c r="H329" i="1"/>
  <c r="I329" i="1"/>
  <c r="J329" i="1"/>
  <c r="K329" i="1"/>
  <c r="L329" i="1"/>
  <c r="M329" i="1"/>
  <c r="N329" i="1"/>
  <c r="O329" i="1"/>
  <c r="P329" i="1"/>
  <c r="Q329" i="1"/>
  <c r="R329" i="1"/>
  <c r="S329" i="1"/>
  <c r="T329" i="1"/>
  <c r="U329" i="1"/>
  <c r="V329" i="1"/>
  <c r="W329" i="1"/>
  <c r="X329" i="1"/>
  <c r="Y329" i="1"/>
  <c r="Z329" i="1"/>
  <c r="AA329" i="1"/>
  <c r="AB329" i="1"/>
  <c r="AC329" i="1"/>
  <c r="AD329" i="1"/>
  <c r="AE329" i="1"/>
  <c r="AF329" i="1"/>
  <c r="AG329" i="1"/>
  <c r="AH329" i="1"/>
  <c r="AI329" i="1"/>
  <c r="AJ329" i="1"/>
  <c r="AK329" i="1"/>
  <c r="AL329" i="1"/>
  <c r="AM329" i="1"/>
  <c r="AN329" i="1"/>
  <c r="AO329" i="1"/>
  <c r="AP329" i="1"/>
  <c r="AQ329" i="1"/>
  <c r="AR329" i="1"/>
  <c r="AS329" i="1"/>
  <c r="AT329" i="1"/>
  <c r="AU329" i="1"/>
  <c r="AV329" i="1"/>
  <c r="AW329" i="1"/>
  <c r="AX329" i="1"/>
  <c r="AY329" i="1"/>
  <c r="AZ329" i="1"/>
  <c r="BA329" i="1"/>
  <c r="BB329" i="1"/>
  <c r="BC329" i="1"/>
  <c r="BD329" i="1"/>
  <c r="BE329" i="1"/>
  <c r="BF329" i="1"/>
  <c r="BG329" i="1"/>
  <c r="BH329" i="1"/>
  <c r="BI329" i="1"/>
  <c r="BJ329" i="1"/>
  <c r="BK329" i="1"/>
  <c r="B329" i="1"/>
  <c r="D328" i="1"/>
  <c r="E328" i="1"/>
  <c r="L49" i="7"/>
  <c r="BW2" i="1"/>
  <c r="BV2" i="1"/>
  <c r="BU2" i="1"/>
  <c r="BT2" i="1"/>
  <c r="BS2" i="1"/>
  <c r="BR2" i="1"/>
  <c r="BQ2" i="1"/>
  <c r="BP2" i="1"/>
  <c r="BO2" i="1"/>
  <c r="BN2" i="1"/>
  <c r="BM2" i="1"/>
  <c r="BL2" i="1"/>
  <c r="BK2" i="1"/>
  <c r="BJ2" i="1"/>
  <c r="BI2" i="1"/>
  <c r="BH2" i="1"/>
  <c r="BG2" i="1"/>
  <c r="BF2" i="1"/>
  <c r="BE2" i="1"/>
  <c r="BD2" i="1"/>
  <c r="BC2" i="1"/>
  <c r="BB2" i="1"/>
  <c r="BA2" i="1"/>
  <c r="AZ2" i="1"/>
  <c r="AY2" i="1"/>
  <c r="AX2" i="1"/>
  <c r="AW2" i="1"/>
  <c r="AV2" i="1"/>
  <c r="AU2" i="1"/>
  <c r="AT2" i="1"/>
  <c r="AS2" i="1"/>
  <c r="AR2" i="1"/>
  <c r="AQ2" i="1"/>
  <c r="AP2" i="1"/>
  <c r="AO2" i="1"/>
  <c r="AN2" i="1"/>
  <c r="AM2" i="1"/>
  <c r="AL2" i="1"/>
  <c r="AK2" i="1"/>
  <c r="AJ2" i="1"/>
  <c r="AI2" i="1"/>
  <c r="AH2" i="1"/>
  <c r="AG2" i="1"/>
  <c r="AF2" i="1"/>
  <c r="AE2" i="1"/>
  <c r="AD2" i="1"/>
  <c r="AC2" i="1"/>
  <c r="AB2" i="1"/>
  <c r="AA2" i="1"/>
  <c r="Z2" i="1"/>
  <c r="Y2" i="1"/>
  <c r="X2" i="1"/>
  <c r="W2" i="1"/>
  <c r="V2" i="1"/>
  <c r="U2" i="1"/>
  <c r="T2" i="1"/>
  <c r="S2" i="1"/>
  <c r="R2" i="1"/>
  <c r="Q2" i="1"/>
  <c r="P2" i="1"/>
  <c r="O2" i="1"/>
  <c r="N2" i="1"/>
  <c r="M2" i="1"/>
  <c r="L2" i="1"/>
  <c r="K2" i="1"/>
  <c r="J2" i="1"/>
  <c r="I2" i="1"/>
  <c r="H2" i="1"/>
  <c r="G2" i="1"/>
  <c r="F2" i="1"/>
  <c r="E2" i="1"/>
  <c r="D2" i="1"/>
  <c r="C2" i="1"/>
  <c r="B2" i="1"/>
  <c r="AW13" i="1"/>
  <c r="G21" i="2"/>
  <c r="G20" i="2"/>
  <c r="G14" i="2"/>
  <c r="L28" i="7"/>
  <c r="L27" i="7"/>
  <c r="G15" i="2"/>
  <c r="AN1" i="1"/>
  <c r="K23" i="1"/>
  <c r="K22" i="1"/>
  <c r="K21" i="1"/>
  <c r="K20" i="1"/>
  <c r="K19" i="1"/>
  <c r="K18" i="1"/>
  <c r="K17" i="1"/>
  <c r="K16" i="1"/>
  <c r="K15" i="1"/>
  <c r="K14" i="1"/>
  <c r="CM66" i="1"/>
  <c r="CM98" i="1"/>
  <c r="CM138" i="1"/>
  <c r="CM186" i="1"/>
  <c r="CM210" i="1"/>
  <c r="CM234" i="1"/>
  <c r="CM266" i="1"/>
  <c r="CM290" i="1"/>
  <c r="CM43" i="1"/>
  <c r="CM51" i="1"/>
  <c r="CM59" i="1"/>
  <c r="CM67" i="1"/>
  <c r="CM75" i="1"/>
  <c r="CM83" i="1"/>
  <c r="CM91" i="1"/>
  <c r="CM99" i="1"/>
  <c r="CM107" i="1"/>
  <c r="CM115" i="1"/>
  <c r="CM123" i="1"/>
  <c r="CM131" i="1"/>
  <c r="CM139" i="1"/>
  <c r="CM147" i="1"/>
  <c r="CM155" i="1"/>
  <c r="CM163" i="1"/>
  <c r="CM171" i="1"/>
  <c r="CM179" i="1"/>
  <c r="CM187" i="1"/>
  <c r="CM195" i="1"/>
  <c r="CM203" i="1"/>
  <c r="CM211" i="1"/>
  <c r="CM219" i="1"/>
  <c r="CM227" i="1"/>
  <c r="CM235" i="1"/>
  <c r="CM243" i="1"/>
  <c r="CM251" i="1"/>
  <c r="CM259" i="1"/>
  <c r="CM267" i="1"/>
  <c r="CM275" i="1"/>
  <c r="CM283" i="1"/>
  <c r="CM291" i="1"/>
  <c r="CM299" i="1"/>
  <c r="CM307" i="1"/>
  <c r="CM315" i="1"/>
  <c r="CM44" i="1"/>
  <c r="CM52" i="1"/>
  <c r="CM60" i="1"/>
  <c r="CM68" i="1"/>
  <c r="CM76" i="1"/>
  <c r="CM84" i="1"/>
  <c r="CM92" i="1"/>
  <c r="CM100" i="1"/>
  <c r="CM108" i="1"/>
  <c r="CM116" i="1"/>
  <c r="CM124" i="1"/>
  <c r="CM132" i="1"/>
  <c r="CM140" i="1"/>
  <c r="CM148" i="1"/>
  <c r="CM156" i="1"/>
  <c r="CM164" i="1"/>
  <c r="CM172" i="1"/>
  <c r="CM180" i="1"/>
  <c r="CM188" i="1"/>
  <c r="CM196" i="1"/>
  <c r="CM204" i="1"/>
  <c r="CM212" i="1"/>
  <c r="CM220" i="1"/>
  <c r="CM228" i="1"/>
  <c r="CM236" i="1"/>
  <c r="CM244" i="1"/>
  <c r="CM252" i="1"/>
  <c r="CM260" i="1"/>
  <c r="CM268" i="1"/>
  <c r="CM276" i="1"/>
  <c r="CM284" i="1"/>
  <c r="CM292" i="1"/>
  <c r="CM300" i="1"/>
  <c r="CM308" i="1"/>
  <c r="CM316" i="1"/>
  <c r="CM58" i="1"/>
  <c r="CM90" i="1"/>
  <c r="CM122" i="1"/>
  <c r="CM154" i="1"/>
  <c r="CM170" i="1"/>
  <c r="CM202" i="1"/>
  <c r="CM250" i="1"/>
  <c r="CM282" i="1"/>
  <c r="CM314" i="1"/>
  <c r="CM45" i="1"/>
  <c r="CM69" i="1"/>
  <c r="CM93" i="1"/>
  <c r="CM117" i="1"/>
  <c r="CM141" i="1"/>
  <c r="CM165" i="1"/>
  <c r="CM189" i="1"/>
  <c r="CM213" i="1"/>
  <c r="CM237" i="1"/>
  <c r="CM261" i="1"/>
  <c r="CM309" i="1"/>
  <c r="CM62" i="1"/>
  <c r="CM86" i="1"/>
  <c r="CM110" i="1"/>
  <c r="CM134" i="1"/>
  <c r="CM158" i="1"/>
  <c r="CM182" i="1"/>
  <c r="CM206" i="1"/>
  <c r="CM230" i="1"/>
  <c r="CM254" i="1"/>
  <c r="CM278" i="1"/>
  <c r="CM294" i="1"/>
  <c r="CM318" i="1"/>
  <c r="CM42" i="1"/>
  <c r="CM47" i="1"/>
  <c r="CM55" i="1"/>
  <c r="CM63" i="1"/>
  <c r="CM71" i="1"/>
  <c r="CM79" i="1"/>
  <c r="CM87" i="1"/>
  <c r="CM95" i="1"/>
  <c r="CM103" i="1"/>
  <c r="CM111" i="1"/>
  <c r="CM119" i="1"/>
  <c r="CM127" i="1"/>
  <c r="CM135" i="1"/>
  <c r="CM143" i="1"/>
  <c r="CM151" i="1"/>
  <c r="CM159" i="1"/>
  <c r="CM167" i="1"/>
  <c r="CM175" i="1"/>
  <c r="CM183" i="1"/>
  <c r="CM191" i="1"/>
  <c r="CM199" i="1"/>
  <c r="CM207" i="1"/>
  <c r="CM215" i="1"/>
  <c r="CM223" i="1"/>
  <c r="CM231" i="1"/>
  <c r="CM239" i="1"/>
  <c r="CM247" i="1"/>
  <c r="CM255" i="1"/>
  <c r="CM263" i="1"/>
  <c r="CM271" i="1"/>
  <c r="CM279" i="1"/>
  <c r="CM287" i="1"/>
  <c r="CM295" i="1"/>
  <c r="CM303" i="1"/>
  <c r="CM311" i="1"/>
  <c r="CM319" i="1"/>
  <c r="CM50" i="1"/>
  <c r="CM82" i="1"/>
  <c r="CM114" i="1"/>
  <c r="CM146" i="1"/>
  <c r="CM178" i="1"/>
  <c r="CM218" i="1"/>
  <c r="CM258" i="1"/>
  <c r="CM298" i="1"/>
  <c r="CM53" i="1"/>
  <c r="CM77" i="1"/>
  <c r="CM101" i="1"/>
  <c r="CM125" i="1"/>
  <c r="CM149" i="1"/>
  <c r="CM173" i="1"/>
  <c r="CM197" i="1"/>
  <c r="CM221" i="1"/>
  <c r="CM245" i="1"/>
  <c r="CM269" i="1"/>
  <c r="CM293" i="1"/>
  <c r="CM46" i="1"/>
  <c r="CM70" i="1"/>
  <c r="CM102" i="1"/>
  <c r="CM126" i="1"/>
  <c r="CM150" i="1"/>
  <c r="CM174" i="1"/>
  <c r="CM198" i="1"/>
  <c r="CM222" i="1"/>
  <c r="CM246" i="1"/>
  <c r="CM270" i="1"/>
  <c r="CM286" i="1"/>
  <c r="CM310" i="1"/>
  <c r="CM29" i="1"/>
  <c r="CM48" i="1"/>
  <c r="CM56" i="1"/>
  <c r="CM64" i="1"/>
  <c r="CM72" i="1"/>
  <c r="CM80" i="1"/>
  <c r="CM88" i="1"/>
  <c r="CM96" i="1"/>
  <c r="CM104" i="1"/>
  <c r="CM112" i="1"/>
  <c r="CM120" i="1"/>
  <c r="CM128" i="1"/>
  <c r="CM136" i="1"/>
  <c r="CM144" i="1"/>
  <c r="CM152" i="1"/>
  <c r="CM160" i="1"/>
  <c r="CM168" i="1"/>
  <c r="CM176" i="1"/>
  <c r="CM184" i="1"/>
  <c r="CM192" i="1"/>
  <c r="CM200" i="1"/>
  <c r="CM208" i="1"/>
  <c r="CM216" i="1"/>
  <c r="CM224" i="1"/>
  <c r="CM232" i="1"/>
  <c r="CM240" i="1"/>
  <c r="CM248" i="1"/>
  <c r="CM256" i="1"/>
  <c r="CM264" i="1"/>
  <c r="CM272" i="1"/>
  <c r="CM280" i="1"/>
  <c r="CM288" i="1"/>
  <c r="CM296" i="1"/>
  <c r="CM304" i="1"/>
  <c r="CM312" i="1"/>
  <c r="CM320" i="1"/>
  <c r="CM41" i="1"/>
  <c r="CM74" i="1"/>
  <c r="CM106" i="1"/>
  <c r="CM130" i="1"/>
  <c r="CM162" i="1"/>
  <c r="CM194" i="1"/>
  <c r="CM226" i="1"/>
  <c r="CM242" i="1"/>
  <c r="CM274" i="1"/>
  <c r="CM306" i="1"/>
  <c r="CM61" i="1"/>
  <c r="CM85" i="1"/>
  <c r="CM109" i="1"/>
  <c r="CM133" i="1"/>
  <c r="CM157" i="1"/>
  <c r="CM181" i="1"/>
  <c r="CM205" i="1"/>
  <c r="CM229" i="1"/>
  <c r="CM253" i="1"/>
  <c r="CM277" i="1"/>
  <c r="CM285" i="1"/>
  <c r="CM301" i="1"/>
  <c r="CM317" i="1"/>
  <c r="CM54" i="1"/>
  <c r="CM78" i="1"/>
  <c r="CM94" i="1"/>
  <c r="CM118" i="1"/>
  <c r="CM142" i="1"/>
  <c r="CM166" i="1"/>
  <c r="CM190" i="1"/>
  <c r="CM214" i="1"/>
  <c r="CM238" i="1"/>
  <c r="CM262" i="1"/>
  <c r="CM302" i="1"/>
  <c r="CM40" i="1"/>
  <c r="CM49" i="1"/>
  <c r="CM57" i="1"/>
  <c r="CM65" i="1"/>
  <c r="CM73" i="1"/>
  <c r="CM81" i="1"/>
  <c r="CM89" i="1"/>
  <c r="CM97" i="1"/>
  <c r="CM105" i="1"/>
  <c r="CM113" i="1"/>
  <c r="CM121" i="1"/>
  <c r="CM129" i="1"/>
  <c r="CM137" i="1"/>
  <c r="CM145" i="1"/>
  <c r="CM153" i="1"/>
  <c r="CM161" i="1"/>
  <c r="CM169" i="1"/>
  <c r="CM177" i="1"/>
  <c r="CM185" i="1"/>
  <c r="CM193" i="1"/>
  <c r="CM201" i="1"/>
  <c r="CM209" i="1"/>
  <c r="CM217" i="1"/>
  <c r="CM225" i="1"/>
  <c r="CM233" i="1"/>
  <c r="CM241" i="1"/>
  <c r="CM249" i="1"/>
  <c r="CM257" i="1"/>
  <c r="CM265" i="1"/>
  <c r="CM273" i="1"/>
  <c r="CM281" i="1"/>
  <c r="CM289" i="1"/>
  <c r="CM297" i="1"/>
  <c r="CM305" i="1"/>
  <c r="CM313" i="1"/>
  <c r="CM321" i="1"/>
  <c r="AV13" i="1"/>
  <c r="BL13" i="1"/>
  <c r="AT13" i="1"/>
  <c r="CM26" i="1"/>
  <c r="AS162" i="1"/>
  <c r="AS218" i="1"/>
  <c r="AS290" i="1"/>
  <c r="AS317" i="1"/>
  <c r="G19" i="2"/>
  <c r="G18" i="2"/>
  <c r="F328" i="1"/>
  <c r="G328" i="1"/>
  <c r="H328" i="1"/>
  <c r="I328" i="1"/>
  <c r="J328" i="1"/>
  <c r="K328" i="1"/>
  <c r="L328" i="1"/>
  <c r="M328" i="1"/>
  <c r="N328" i="1"/>
  <c r="O328" i="1"/>
  <c r="P328" i="1"/>
  <c r="Q328" i="1"/>
  <c r="R328" i="1"/>
  <c r="S328" i="1"/>
  <c r="T328" i="1"/>
  <c r="U328" i="1"/>
  <c r="V328" i="1"/>
  <c r="W328" i="1"/>
  <c r="X328" i="1"/>
  <c r="Y328" i="1"/>
  <c r="Z328" i="1"/>
  <c r="AA328" i="1"/>
  <c r="AB328" i="1"/>
  <c r="AC328" i="1"/>
  <c r="AD328" i="1"/>
  <c r="AE328" i="1"/>
  <c r="AF328" i="1"/>
  <c r="AG328" i="1"/>
  <c r="AH328" i="1"/>
  <c r="AI328" i="1"/>
  <c r="AJ328" i="1"/>
  <c r="AK328" i="1"/>
  <c r="AL328" i="1"/>
  <c r="AM328" i="1"/>
  <c r="AN328" i="1"/>
  <c r="AO328" i="1"/>
  <c r="AP328" i="1"/>
  <c r="AQ328" i="1"/>
  <c r="AR328" i="1"/>
  <c r="AS328" i="1"/>
  <c r="AT328" i="1"/>
  <c r="AU328" i="1"/>
  <c r="AV328" i="1"/>
  <c r="AW328" i="1"/>
  <c r="AX328" i="1"/>
  <c r="AY328" i="1"/>
  <c r="AZ328" i="1"/>
  <c r="BA328" i="1"/>
  <c r="BB328" i="1"/>
  <c r="BC328" i="1"/>
  <c r="BD328" i="1"/>
  <c r="BE328" i="1"/>
  <c r="BF328" i="1"/>
  <c r="BG328" i="1"/>
  <c r="BH328" i="1"/>
  <c r="BI328" i="1"/>
  <c r="BJ328" i="1"/>
  <c r="BK328" i="1"/>
  <c r="BM13" i="1"/>
  <c r="AS83" i="1"/>
  <c r="AS155" i="1"/>
  <c r="AS187" i="1"/>
  <c r="AU58" i="1"/>
  <c r="AS74" i="1"/>
  <c r="AU138" i="1"/>
  <c r="AS146" i="1"/>
  <c r="AS274" i="1"/>
  <c r="AS60" i="1"/>
  <c r="AS132" i="1"/>
  <c r="AS188" i="1"/>
  <c r="AU236" i="1"/>
  <c r="AS133" i="1"/>
  <c r="AS102" i="1"/>
  <c r="BN13" i="1"/>
  <c r="AU35" i="1"/>
  <c r="AS243" i="1"/>
  <c r="G16" i="2"/>
  <c r="G17" i="2"/>
  <c r="CM38" i="1"/>
  <c r="CM37" i="1"/>
  <c r="CM30" i="1"/>
  <c r="CM24" i="1"/>
  <c r="CM28" i="1"/>
  <c r="CM34" i="1"/>
  <c r="CM39" i="1"/>
  <c r="CM31" i="1"/>
  <c r="CM33" i="1"/>
  <c r="CM35" i="1"/>
  <c r="CM36" i="1"/>
  <c r="CM32" i="1"/>
  <c r="CM27" i="1"/>
  <c r="CM25" i="1"/>
  <c r="G12" i="1"/>
  <c r="BI9" i="1"/>
  <c r="AS226" i="1"/>
  <c r="B328" i="1"/>
  <c r="M33" i="7"/>
  <c r="AU74" i="1"/>
  <c r="AS316" i="1"/>
  <c r="AS211" i="1"/>
  <c r="AU122" i="1"/>
  <c r="AS260" i="1"/>
  <c r="AS275" i="1"/>
  <c r="AS202" i="1"/>
  <c r="AS115" i="1"/>
  <c r="AU203" i="1"/>
  <c r="AU250" i="1"/>
  <c r="AS225" i="1"/>
  <c r="AS242" i="1"/>
  <c r="AS141" i="1"/>
  <c r="AU172" i="1"/>
  <c r="AU148" i="1"/>
  <c r="AS100" i="1"/>
  <c r="AS76" i="1"/>
  <c r="AS52" i="1"/>
  <c r="AS288" i="1"/>
  <c r="AS239" i="1"/>
  <c r="AU55" i="1"/>
  <c r="AU46" i="1"/>
  <c r="AU240" i="1"/>
  <c r="AS255" i="1"/>
  <c r="AS143" i="1"/>
  <c r="AU47" i="1"/>
  <c r="AS216" i="1"/>
  <c r="AS120" i="1"/>
  <c r="AU287" i="1"/>
  <c r="AU167" i="1"/>
  <c r="AS142" i="1"/>
  <c r="AU118" i="1"/>
  <c r="AU94" i="1"/>
  <c r="AS70" i="1"/>
  <c r="AS256" i="1"/>
  <c r="AU136" i="1"/>
  <c r="AS295" i="1"/>
  <c r="AU223" i="1"/>
  <c r="AU135" i="1"/>
  <c r="AU261" i="1"/>
  <c r="AU125" i="1"/>
  <c r="AU142" i="1"/>
  <c r="AS314" i="1"/>
  <c r="AU210" i="1"/>
  <c r="AU146" i="1"/>
  <c r="AU155" i="1"/>
  <c r="AU147" i="1"/>
  <c r="AS116" i="1"/>
  <c r="AU123" i="1"/>
  <c r="AS130" i="1"/>
  <c r="AS200" i="1"/>
  <c r="AU57" i="1"/>
  <c r="AS299" i="1"/>
  <c r="AS259" i="1"/>
  <c r="AS195" i="1"/>
  <c r="AS131" i="1"/>
  <c r="AS67" i="1"/>
  <c r="AS307" i="1"/>
  <c r="AS93" i="1"/>
  <c r="AU313" i="1"/>
  <c r="AS281" i="1"/>
  <c r="AU257" i="1"/>
  <c r="AU225" i="1"/>
  <c r="AU193" i="1"/>
  <c r="AU161" i="1"/>
  <c r="AU129" i="1"/>
  <c r="AU97" i="1"/>
  <c r="AS65" i="1"/>
  <c r="AS186" i="1"/>
  <c r="AU309" i="1"/>
  <c r="AU253" i="1"/>
  <c r="AU205" i="1"/>
  <c r="AU141" i="1"/>
  <c r="AU77" i="1"/>
  <c r="AS230" i="1"/>
  <c r="AU308" i="1"/>
  <c r="AU284" i="1"/>
  <c r="AU252" i="1"/>
  <c r="AS220" i="1"/>
  <c r="AU196" i="1"/>
  <c r="AU124" i="1"/>
  <c r="AU76" i="1"/>
  <c r="AU288" i="1"/>
  <c r="AS160" i="1"/>
  <c r="AU311" i="1"/>
  <c r="AS151" i="1"/>
  <c r="AS55" i="1"/>
  <c r="AS302" i="1"/>
  <c r="AS208" i="1"/>
  <c r="AU64" i="1"/>
  <c r="AU215" i="1"/>
  <c r="AS47" i="1"/>
  <c r="AS304" i="1"/>
  <c r="AS287" i="1"/>
  <c r="AS167" i="1"/>
  <c r="AU63" i="1"/>
  <c r="AS318" i="1"/>
  <c r="AS294" i="1"/>
  <c r="AU270" i="1"/>
  <c r="AU246" i="1"/>
  <c r="AU222" i="1"/>
  <c r="AU198" i="1"/>
  <c r="AU174" i="1"/>
  <c r="AS118" i="1"/>
  <c r="AS94" i="1"/>
  <c r="AU70" i="1"/>
  <c r="AS72" i="1"/>
  <c r="AU256" i="1"/>
  <c r="AS112" i="1"/>
  <c r="AS223" i="1"/>
  <c r="AS135" i="1"/>
  <c r="AU229" i="1"/>
  <c r="AU101" i="1"/>
  <c r="AS285" i="1"/>
  <c r="AS286" i="1"/>
  <c r="AS306" i="1"/>
  <c r="AU202" i="1"/>
  <c r="AS138" i="1"/>
  <c r="AU66" i="1"/>
  <c r="AS90" i="1"/>
  <c r="AU115" i="1"/>
  <c r="AS44" i="1"/>
  <c r="AU91" i="1"/>
  <c r="AS219" i="1"/>
  <c r="AU144" i="1"/>
  <c r="AU139" i="1"/>
  <c r="AU314" i="1"/>
  <c r="AU282" i="1"/>
  <c r="AS313" i="1"/>
  <c r="AS257" i="1"/>
  <c r="AS129" i="1"/>
  <c r="AS97" i="1"/>
  <c r="AU180" i="1"/>
  <c r="AU259" i="1"/>
  <c r="AU67" i="1"/>
  <c r="AU306" i="1"/>
  <c r="AU274" i="1"/>
  <c r="AS234" i="1"/>
  <c r="AS305" i="1"/>
  <c r="AS217" i="1"/>
  <c r="AS121" i="1"/>
  <c r="AU41" i="1"/>
  <c r="AS301" i="1"/>
  <c r="AS181" i="1"/>
  <c r="AS158" i="1"/>
  <c r="AU276" i="1"/>
  <c r="AU220" i="1"/>
  <c r="AS164" i="1"/>
  <c r="AU116" i="1"/>
  <c r="AU208" i="1"/>
  <c r="AU111" i="1"/>
  <c r="AS88" i="1"/>
  <c r="AU134" i="1"/>
  <c r="AU112" i="1"/>
  <c r="AU279" i="1"/>
  <c r="AU103" i="1"/>
  <c r="AU221" i="1"/>
  <c r="AU93" i="1"/>
  <c r="AS71" i="1"/>
  <c r="AU194" i="1"/>
  <c r="AS229" i="1"/>
  <c r="AS69" i="1"/>
  <c r="AU267" i="1"/>
  <c r="AU75" i="1"/>
  <c r="AS123" i="1"/>
  <c r="AU289" i="1"/>
  <c r="AS193" i="1"/>
  <c r="AU65" i="1"/>
  <c r="AS309" i="1"/>
  <c r="AS205" i="1"/>
  <c r="AS77" i="1"/>
  <c r="AS252" i="1"/>
  <c r="AS282" i="1"/>
  <c r="AU299" i="1"/>
  <c r="AU281" i="1"/>
  <c r="AS249" i="1"/>
  <c r="AS185" i="1"/>
  <c r="AS89" i="1"/>
  <c r="AS170" i="1"/>
  <c r="AS245" i="1"/>
  <c r="AS117" i="1"/>
  <c r="AS308" i="1"/>
  <c r="AU244" i="1"/>
  <c r="AS196" i="1"/>
  <c r="AS140" i="1"/>
  <c r="AS92" i="1"/>
  <c r="AU52" i="1"/>
  <c r="AU128" i="1"/>
  <c r="AU318" i="1"/>
  <c r="AS262" i="1"/>
  <c r="AS190" i="1"/>
  <c r="AS298" i="1"/>
  <c r="AU130" i="1"/>
  <c r="AS58" i="1"/>
  <c r="AS147" i="1"/>
  <c r="AU59" i="1"/>
  <c r="AU106" i="1"/>
  <c r="AS91" i="1"/>
  <c r="AS197" i="1"/>
  <c r="AS322" i="1"/>
  <c r="AS161" i="1"/>
  <c r="AU195" i="1"/>
  <c r="AU131" i="1"/>
  <c r="AS293" i="1"/>
  <c r="AS66" i="1"/>
  <c r="AS153" i="1"/>
  <c r="AS53" i="1"/>
  <c r="AS264" i="1"/>
  <c r="AS311" i="1"/>
  <c r="AU207" i="1"/>
  <c r="AU119" i="1"/>
  <c r="AS272" i="1"/>
  <c r="AU312" i="1"/>
  <c r="AS64" i="1"/>
  <c r="AU158" i="1"/>
  <c r="AU304" i="1"/>
  <c r="AU184" i="1"/>
  <c r="AU263" i="1"/>
  <c r="AS63" i="1"/>
  <c r="AU294" i="1"/>
  <c r="AS238" i="1"/>
  <c r="AS166" i="1"/>
  <c r="AS38" i="1"/>
  <c r="AU51" i="1"/>
  <c r="AU72" i="1"/>
  <c r="AU120" i="1"/>
  <c r="AS57" i="1"/>
  <c r="AS171" i="1"/>
  <c r="AS251" i="1"/>
  <c r="AU249" i="1"/>
  <c r="AU121" i="1"/>
  <c r="AU301" i="1"/>
  <c r="AU117" i="1"/>
  <c r="AS276" i="1"/>
  <c r="AU68" i="1"/>
  <c r="AS215" i="1"/>
  <c r="AU88" i="1"/>
  <c r="AS310" i="1"/>
  <c r="AU214" i="1"/>
  <c r="AU110" i="1"/>
  <c r="AS250" i="1"/>
  <c r="AU283" i="1"/>
  <c r="AU163" i="1"/>
  <c r="AU99" i="1"/>
  <c r="AS179" i="1"/>
  <c r="AU290" i="1"/>
  <c r="AS321" i="1"/>
  <c r="AS233" i="1"/>
  <c r="AS169" i="1"/>
  <c r="AS137" i="1"/>
  <c r="AU73" i="1"/>
  <c r="AS269" i="1"/>
  <c r="AS149" i="1"/>
  <c r="AS85" i="1"/>
  <c r="AU82" i="1"/>
  <c r="AU228" i="1"/>
  <c r="AS37" i="1"/>
  <c r="AS320" i="1"/>
  <c r="AU34" i="1"/>
  <c r="AS183" i="1"/>
  <c r="AS87" i="1"/>
  <c r="AU96" i="1"/>
  <c r="AU78" i="1"/>
  <c r="AS267" i="1"/>
  <c r="AS203" i="1"/>
  <c r="AS139" i="1"/>
  <c r="AS75" i="1"/>
  <c r="AU49" i="1"/>
  <c r="AS165" i="1"/>
  <c r="AU321" i="1"/>
  <c r="AS289" i="1"/>
  <c r="AU265" i="1"/>
  <c r="AU233" i="1"/>
  <c r="AU201" i="1"/>
  <c r="AU169" i="1"/>
  <c r="AU137" i="1"/>
  <c r="AU105" i="1"/>
  <c r="AS73" i="1"/>
  <c r="AU31" i="1"/>
  <c r="AU269" i="1"/>
  <c r="AU213" i="1"/>
  <c r="AU149" i="1"/>
  <c r="AU85" i="1"/>
  <c r="AU300" i="1"/>
  <c r="AU316" i="1"/>
  <c r="AS284" i="1"/>
  <c r="AU260" i="1"/>
  <c r="AS228" i="1"/>
  <c r="AS204" i="1"/>
  <c r="AS148" i="1"/>
  <c r="AS124" i="1"/>
  <c r="AU100" i="1"/>
  <c r="AU37" i="1"/>
  <c r="AU320" i="1"/>
  <c r="AU160" i="1"/>
  <c r="AU239" i="1"/>
  <c r="AU151" i="1"/>
  <c r="AU104" i="1"/>
  <c r="AS240" i="1"/>
  <c r="AS96" i="1"/>
  <c r="AU255" i="1"/>
  <c r="AU143" i="1"/>
  <c r="AU216" i="1"/>
  <c r="AS303" i="1"/>
  <c r="AS199" i="1"/>
  <c r="AS95" i="1"/>
  <c r="AU302" i="1"/>
  <c r="AS270" i="1"/>
  <c r="AS246" i="1"/>
  <c r="AS222" i="1"/>
  <c r="AS198" i="1"/>
  <c r="AU182" i="1"/>
  <c r="AU150" i="1"/>
  <c r="AU102" i="1"/>
  <c r="AU54" i="1"/>
  <c r="AU200" i="1"/>
  <c r="AS136" i="1"/>
  <c r="AS159" i="1"/>
  <c r="AU285" i="1"/>
  <c r="AU133" i="1"/>
  <c r="AU87" i="1"/>
  <c r="AU218" i="1"/>
  <c r="AS154" i="1"/>
  <c r="AS82" i="1"/>
  <c r="AU219" i="1"/>
  <c r="AS172" i="1"/>
  <c r="AU83" i="1"/>
  <c r="AS232" i="1"/>
  <c r="AS157" i="1"/>
  <c r="AS235" i="1"/>
  <c r="AS43" i="1"/>
  <c r="AS51" i="1"/>
  <c r="AU305" i="1"/>
  <c r="AU185" i="1"/>
  <c r="AU89" i="1"/>
  <c r="AU245" i="1"/>
  <c r="AU53" i="1"/>
  <c r="AU164" i="1"/>
  <c r="AS207" i="1"/>
  <c r="AS184" i="1"/>
  <c r="AU127" i="1"/>
  <c r="AU262" i="1"/>
  <c r="AS224" i="1"/>
  <c r="AU191" i="1"/>
  <c r="AS315" i="1"/>
  <c r="AU275" i="1"/>
  <c r="AS104" i="1"/>
  <c r="AS210" i="1"/>
  <c r="AU291" i="1"/>
  <c r="AU235" i="1"/>
  <c r="AU171" i="1"/>
  <c r="AU107" i="1"/>
  <c r="AU43" i="1"/>
  <c r="AS221" i="1"/>
  <c r="AU298" i="1"/>
  <c r="AU266" i="1"/>
  <c r="AS106" i="1"/>
  <c r="AS297" i="1"/>
  <c r="AS273" i="1"/>
  <c r="AS241" i="1"/>
  <c r="AS209" i="1"/>
  <c r="AS177" i="1"/>
  <c r="AS145" i="1"/>
  <c r="AS113" i="1"/>
  <c r="AS81" i="1"/>
  <c r="AS42" i="1"/>
  <c r="AS277" i="1"/>
  <c r="AS237" i="1"/>
  <c r="AS173" i="1"/>
  <c r="AS109" i="1"/>
  <c r="AS45" i="1"/>
  <c r="AU292" i="1"/>
  <c r="AS268" i="1"/>
  <c r="AS236" i="1"/>
  <c r="AS212" i="1"/>
  <c r="AU188" i="1"/>
  <c r="AS108" i="1"/>
  <c r="AS68" i="1"/>
  <c r="AS128" i="1"/>
  <c r="AU183" i="1"/>
  <c r="AS119" i="1"/>
  <c r="AS46" i="1"/>
  <c r="AS312" i="1"/>
  <c r="AU176" i="1"/>
  <c r="AU248" i="1"/>
  <c r="AU56" i="1"/>
  <c r="AU231" i="1"/>
  <c r="AS127" i="1"/>
  <c r="AS39" i="1"/>
  <c r="AU310" i="1"/>
  <c r="AU286" i="1"/>
  <c r="AU238" i="1"/>
  <c r="AS206" i="1"/>
  <c r="AU190" i="1"/>
  <c r="AU166" i="1"/>
  <c r="AS110" i="1"/>
  <c r="AU86" i="1"/>
  <c r="AU62" i="1"/>
  <c r="AU280" i="1"/>
  <c r="AU224" i="1"/>
  <c r="AU80" i="1"/>
  <c r="AU319" i="1"/>
  <c r="AU247" i="1"/>
  <c r="AS191" i="1"/>
  <c r="AS144" i="1"/>
  <c r="AU189" i="1"/>
  <c r="AU61" i="1"/>
  <c r="AS189" i="1"/>
  <c r="AU242" i="1"/>
  <c r="AU178" i="1"/>
  <c r="AU114" i="1"/>
  <c r="AS253" i="1"/>
  <c r="AS283" i="1"/>
  <c r="AU251" i="1"/>
  <c r="AU211" i="1"/>
  <c r="AS261" i="1"/>
  <c r="AS178" i="1"/>
  <c r="AU153" i="1"/>
  <c r="AS41" i="1"/>
  <c r="AU181" i="1"/>
  <c r="AU140" i="1"/>
  <c r="AU92" i="1"/>
  <c r="AU271" i="1"/>
  <c r="AS86" i="1"/>
  <c r="AS111" i="1"/>
  <c r="AU39" i="1"/>
  <c r="AS134" i="1"/>
  <c r="AS62" i="1"/>
  <c r="AS296" i="1"/>
  <c r="AS279" i="1"/>
  <c r="AU197" i="1"/>
  <c r="AS174" i="1"/>
  <c r="AS122" i="1"/>
  <c r="AU50" i="1"/>
  <c r="AS227" i="1"/>
  <c r="AS163" i="1"/>
  <c r="AS99" i="1"/>
  <c r="AS194" i="1"/>
  <c r="AS50" i="1"/>
  <c r="AU297" i="1"/>
  <c r="AU273" i="1"/>
  <c r="AU241" i="1"/>
  <c r="AU209" i="1"/>
  <c r="AU177" i="1"/>
  <c r="AU145" i="1"/>
  <c r="AU113" i="1"/>
  <c r="AU81" i="1"/>
  <c r="AU277" i="1"/>
  <c r="AU237" i="1"/>
  <c r="AU173" i="1"/>
  <c r="AU109" i="1"/>
  <c r="AU45" i="1"/>
  <c r="AS292" i="1"/>
  <c r="AU212" i="1"/>
  <c r="AS156" i="1"/>
  <c r="AU132" i="1"/>
  <c r="AU108" i="1"/>
  <c r="AS84" i="1"/>
  <c r="AS192" i="1"/>
  <c r="AS34" i="1"/>
  <c r="AS271" i="1"/>
  <c r="AU296" i="1"/>
  <c r="AS175" i="1"/>
  <c r="AU79" i="1"/>
  <c r="AS248" i="1"/>
  <c r="AS152" i="1"/>
  <c r="AS56" i="1"/>
  <c r="AS231" i="1"/>
  <c r="AU71" i="1"/>
  <c r="AS278" i="1"/>
  <c r="AS254" i="1"/>
  <c r="AS182" i="1"/>
  <c r="AS150" i="1"/>
  <c r="AS126" i="1"/>
  <c r="AS78" i="1"/>
  <c r="AS280" i="1"/>
  <c r="AS168" i="1"/>
  <c r="AU48" i="1"/>
  <c r="AS319" i="1"/>
  <c r="AU159" i="1"/>
  <c r="AU317" i="1"/>
  <c r="AU165" i="1"/>
  <c r="AS214" i="1"/>
  <c r="AS61" i="1"/>
  <c r="AU234" i="1"/>
  <c r="AU170" i="1"/>
  <c r="AS125" i="1"/>
  <c r="AU315" i="1"/>
  <c r="AS59" i="1"/>
  <c r="AS244" i="1"/>
  <c r="AU90" i="1"/>
  <c r="AU179" i="1"/>
  <c r="AU264" i="1"/>
  <c r="AU232" i="1"/>
  <c r="AS266" i="1"/>
  <c r="AS291" i="1"/>
  <c r="AS107" i="1"/>
  <c r="AU217" i="1"/>
  <c r="AS114" i="1"/>
  <c r="AU44" i="1"/>
  <c r="AS176" i="1"/>
  <c r="AS300" i="1"/>
  <c r="AS263" i="1"/>
  <c r="AU38" i="1"/>
  <c r="AS80" i="1"/>
  <c r="AS103" i="1"/>
  <c r="AU69" i="1"/>
  <c r="AU186" i="1"/>
  <c r="AU268" i="1"/>
  <c r="AS258" i="1"/>
  <c r="AU42" i="1"/>
  <c r="AS49" i="1"/>
  <c r="AU227" i="1"/>
  <c r="AU322" i="1"/>
  <c r="AU258" i="1"/>
  <c r="AS265" i="1"/>
  <c r="AS201" i="1"/>
  <c r="AS105" i="1"/>
  <c r="AU154" i="1"/>
  <c r="AS213" i="1"/>
  <c r="AS180" i="1"/>
  <c r="AU84" i="1"/>
  <c r="AU60" i="1"/>
  <c r="AU192" i="1"/>
  <c r="AU175" i="1"/>
  <c r="AU272" i="1"/>
  <c r="AS79" i="1"/>
  <c r="AU152" i="1"/>
  <c r="AU303" i="1"/>
  <c r="AU199" i="1"/>
  <c r="AU95" i="1"/>
  <c r="AU278" i="1"/>
  <c r="AU254" i="1"/>
  <c r="AU230" i="1"/>
  <c r="AU206" i="1"/>
  <c r="AU126" i="1"/>
  <c r="AS54" i="1"/>
  <c r="AU168" i="1"/>
  <c r="AS48" i="1"/>
  <c r="AU295" i="1"/>
  <c r="AS247" i="1"/>
  <c r="AU293" i="1"/>
  <c r="AU157" i="1"/>
  <c r="AS35" i="1"/>
  <c r="AU226" i="1"/>
  <c r="AU162" i="1"/>
  <c r="AU98" i="1"/>
  <c r="AS31" i="1"/>
  <c r="AU243" i="1"/>
  <c r="AU307" i="1"/>
  <c r="AU156" i="1"/>
  <c r="AU204" i="1"/>
  <c r="AU187" i="1"/>
  <c r="AS98" i="1"/>
  <c r="AS101" i="1"/>
  <c r="AS36" i="1"/>
  <c r="G27" i="4"/>
  <c r="CM10" i="1"/>
  <c r="G16" i="4"/>
  <c r="G17" i="4"/>
  <c r="G18" i="4"/>
  <c r="G13" i="4"/>
  <c r="G10" i="4"/>
  <c r="G14" i="4"/>
  <c r="G15" i="4"/>
  <c r="B15" i="5"/>
  <c r="B3" i="5"/>
  <c r="B5" i="5"/>
  <c r="B4" i="5"/>
  <c r="G9" i="4"/>
  <c r="C2" i="5"/>
  <c r="H2" i="5"/>
  <c r="Y2" i="5"/>
  <c r="AB2" i="5"/>
  <c r="AR2" i="5"/>
  <c r="AO2" i="5"/>
  <c r="BB2" i="5"/>
  <c r="AM2" i="5"/>
  <c r="U2" i="5"/>
  <c r="AV2" i="5"/>
  <c r="BA2" i="5"/>
  <c r="AK2" i="5"/>
  <c r="V2" i="5"/>
  <c r="AW2" i="5"/>
  <c r="O2" i="5"/>
  <c r="N2" i="5"/>
  <c r="AA2" i="5"/>
  <c r="W2" i="5"/>
  <c r="R2" i="5"/>
  <c r="Q2" i="5"/>
  <c r="AG2" i="5"/>
  <c r="BF2" i="5"/>
  <c r="AS2" i="5"/>
  <c r="T2" i="5"/>
  <c r="F2" i="5"/>
  <c r="M2" i="5"/>
  <c r="AY2" i="5"/>
  <c r="AE2" i="5"/>
  <c r="AD2" i="5"/>
  <c r="AT2" i="5"/>
  <c r="AJ2" i="5"/>
  <c r="AL2" i="5"/>
  <c r="AX2" i="5"/>
  <c r="AZ2" i="5"/>
  <c r="AU2" i="5"/>
  <c r="AC2" i="5"/>
  <c r="L2" i="5"/>
  <c r="BC2" i="5"/>
  <c r="BE2" i="5"/>
  <c r="J2" i="5"/>
  <c r="P2" i="5"/>
  <c r="X2" i="5"/>
  <c r="Z2" i="5"/>
  <c r="AP2" i="5"/>
  <c r="BD2" i="5"/>
  <c r="S2" i="5"/>
  <c r="AQ2" i="5"/>
  <c r="AF2" i="5"/>
  <c r="AN2" i="5"/>
  <c r="B299" i="5"/>
  <c r="B60" i="5"/>
  <c r="B17" i="5"/>
  <c r="B222" i="5"/>
  <c r="D2" i="5"/>
  <c r="E2" i="5"/>
  <c r="B6" i="5"/>
  <c r="B118" i="5"/>
  <c r="B61" i="5"/>
  <c r="B91" i="5"/>
  <c r="B196" i="5"/>
  <c r="B66" i="5"/>
  <c r="B92" i="5"/>
  <c r="B238" i="5"/>
  <c r="B133" i="5"/>
  <c r="B76" i="5"/>
  <c r="B73" i="5"/>
  <c r="B277" i="5"/>
  <c r="B54" i="5"/>
  <c r="B247" i="5"/>
  <c r="B191" i="5"/>
  <c r="B256" i="5"/>
  <c r="B188" i="5"/>
  <c r="B261" i="5"/>
  <c r="B236" i="5"/>
  <c r="B232" i="5"/>
  <c r="B84" i="5"/>
  <c r="B101" i="5"/>
  <c r="B141" i="5"/>
  <c r="B33" i="5"/>
  <c r="B206" i="5"/>
  <c r="B9" i="5"/>
  <c r="B266" i="5"/>
  <c r="B250" i="5"/>
  <c r="B116" i="5"/>
  <c r="B284" i="5"/>
  <c r="B259" i="5"/>
  <c r="B169" i="5"/>
  <c r="B177" i="5"/>
  <c r="B23" i="5"/>
  <c r="B200" i="5"/>
  <c r="B103" i="5"/>
  <c r="B263" i="5"/>
  <c r="B134" i="5"/>
  <c r="B178" i="5"/>
  <c r="B254" i="5"/>
  <c r="B79" i="5"/>
  <c r="B223" i="5"/>
  <c r="B215" i="5"/>
  <c r="B155" i="5"/>
  <c r="B111" i="5"/>
  <c r="B269" i="5"/>
  <c r="B275" i="5"/>
  <c r="B142" i="5"/>
  <c r="B47" i="5"/>
  <c r="B185" i="5"/>
  <c r="B240" i="5"/>
  <c r="B295" i="5"/>
  <c r="B182" i="5"/>
  <c r="B131" i="5"/>
  <c r="B145" i="5"/>
  <c r="B126" i="5"/>
  <c r="B280" i="5"/>
  <c r="B181" i="5"/>
  <c r="B298" i="5"/>
  <c r="B229" i="5"/>
  <c r="B187" i="5"/>
  <c r="B227" i="5"/>
  <c r="B233" i="5"/>
  <c r="B166" i="5"/>
  <c r="B180" i="5"/>
  <c r="B42" i="5"/>
  <c r="B36" i="5"/>
  <c r="B151" i="5"/>
  <c r="B293" i="5"/>
  <c r="B140" i="5"/>
  <c r="B51" i="5"/>
  <c r="B75" i="5"/>
  <c r="B243" i="5"/>
  <c r="B70" i="5"/>
  <c r="B173" i="5"/>
  <c r="B44" i="5"/>
  <c r="B123" i="5"/>
  <c r="B211" i="5"/>
  <c r="B94" i="5"/>
  <c r="B265" i="5"/>
  <c r="B197" i="5"/>
  <c r="B135" i="5"/>
  <c r="B29" i="5"/>
  <c r="B221" i="5"/>
  <c r="B127" i="5"/>
  <c r="B30" i="5"/>
  <c r="B136" i="5"/>
  <c r="B230" i="5"/>
  <c r="B216" i="5"/>
  <c r="B201" i="5"/>
  <c r="B57" i="5"/>
  <c r="B253" i="5"/>
  <c r="B159" i="5"/>
  <c r="B117" i="5"/>
  <c r="B194" i="5"/>
  <c r="B37" i="5"/>
  <c r="B18" i="5"/>
  <c r="B53" i="5"/>
  <c r="B149" i="5"/>
  <c r="B241" i="5"/>
  <c r="B48" i="5"/>
  <c r="B268" i="5"/>
  <c r="B276" i="5"/>
  <c r="B49" i="5"/>
  <c r="B7" i="5"/>
  <c r="B257" i="5"/>
  <c r="B208" i="5"/>
  <c r="B246" i="5"/>
  <c r="B290" i="5"/>
  <c r="B97" i="5"/>
  <c r="B26" i="5"/>
  <c r="B237" i="5"/>
  <c r="B260" i="5"/>
  <c r="B56" i="5"/>
  <c r="B189" i="5"/>
  <c r="B58" i="5"/>
  <c r="B88" i="5"/>
  <c r="B214" i="5"/>
  <c r="B165" i="5"/>
  <c r="B171" i="5"/>
  <c r="B104" i="5"/>
  <c r="B80" i="5"/>
  <c r="B248" i="5"/>
  <c r="B231" i="5"/>
  <c r="B281" i="5"/>
  <c r="B124" i="5"/>
  <c r="B132" i="5"/>
  <c r="B163" i="5"/>
  <c r="B86" i="5"/>
  <c r="B150" i="5"/>
  <c r="B161" i="5"/>
  <c r="B93" i="5"/>
  <c r="B146" i="5"/>
  <c r="B183" i="5"/>
  <c r="B148" i="5"/>
  <c r="B143" i="5"/>
  <c r="B158" i="5"/>
  <c r="B267" i="5"/>
  <c r="B270" i="5"/>
  <c r="B168" i="5"/>
  <c r="B89" i="5"/>
  <c r="B147" i="5"/>
  <c r="B144" i="5"/>
  <c r="B152" i="5"/>
  <c r="B128" i="5"/>
  <c r="B162" i="5"/>
  <c r="B99" i="5"/>
  <c r="B90" i="5"/>
  <c r="B43" i="5"/>
  <c r="B114" i="5"/>
  <c r="B203" i="5"/>
  <c r="B251" i="5"/>
  <c r="B176" i="5"/>
  <c r="B83" i="5"/>
  <c r="B98" i="5"/>
  <c r="B24" i="5"/>
  <c r="B190" i="5"/>
  <c r="B121" i="5"/>
  <c r="B210" i="5"/>
  <c r="B217" i="5"/>
  <c r="B10" i="5"/>
  <c r="B85" i="5"/>
  <c r="B109" i="5"/>
  <c r="B87" i="5"/>
  <c r="B286" i="5"/>
  <c r="B288" i="5"/>
  <c r="B212" i="5"/>
  <c r="B67" i="5"/>
  <c r="B64" i="5"/>
  <c r="B219" i="5"/>
  <c r="B27" i="5"/>
  <c r="B192" i="5"/>
  <c r="B157" i="5"/>
  <c r="B204" i="5"/>
  <c r="B106" i="5"/>
  <c r="B274" i="5"/>
  <c r="B14" i="5"/>
  <c r="B199" i="5"/>
  <c r="B105" i="5"/>
  <c r="B119" i="5"/>
  <c r="B31" i="5"/>
  <c r="B72" i="5"/>
  <c r="B41" i="5"/>
  <c r="B175" i="5"/>
  <c r="B226" i="5"/>
  <c r="B292" i="5"/>
  <c r="B160" i="5"/>
  <c r="B285" i="5"/>
  <c r="B294" i="5"/>
  <c r="B193" i="5"/>
  <c r="B296" i="5"/>
  <c r="B20" i="5"/>
  <c r="B172" i="5"/>
  <c r="B77" i="5"/>
  <c r="B110" i="5"/>
  <c r="B25" i="5"/>
  <c r="B68" i="5"/>
  <c r="B122" i="5"/>
  <c r="B164" i="5"/>
  <c r="B71" i="5"/>
  <c r="B102" i="5"/>
  <c r="B224" i="5"/>
  <c r="B95" i="5"/>
  <c r="B167" i="5"/>
  <c r="B107" i="5"/>
  <c r="B55" i="5"/>
  <c r="B38" i="5"/>
  <c r="B179" i="5"/>
  <c r="B65" i="5"/>
  <c r="B264" i="5"/>
  <c r="B220" i="5"/>
  <c r="B50" i="5"/>
  <c r="B272" i="5"/>
  <c r="B11" i="5"/>
  <c r="B39" i="5"/>
  <c r="B19" i="5"/>
  <c r="B28" i="5"/>
  <c r="B12" i="5"/>
  <c r="B120" i="5"/>
  <c r="B245" i="5"/>
  <c r="B300" i="5"/>
  <c r="B195" i="5"/>
  <c r="B81" i="5"/>
  <c r="B287" i="5"/>
  <c r="B78" i="5"/>
  <c r="B8" i="5"/>
  <c r="B209" i="5"/>
  <c r="B96" i="5"/>
  <c r="B205" i="5"/>
  <c r="B59" i="5"/>
  <c r="B170" i="5"/>
  <c r="B283" i="5"/>
  <c r="B255" i="5"/>
  <c r="B239" i="5"/>
  <c r="B125" i="5"/>
  <c r="B34" i="5"/>
  <c r="B130" i="5"/>
  <c r="B113" i="5"/>
  <c r="B258" i="5"/>
  <c r="B282" i="5"/>
  <c r="B69" i="5"/>
  <c r="B139" i="5"/>
  <c r="B244" i="5"/>
  <c r="B21" i="5"/>
  <c r="B62" i="5"/>
  <c r="B129" i="5"/>
  <c r="B45" i="5"/>
  <c r="B138" i="5"/>
  <c r="B289" i="5"/>
  <c r="B108" i="5"/>
  <c r="B252" i="5"/>
  <c r="B112" i="5"/>
  <c r="B35" i="5"/>
  <c r="B234" i="5"/>
  <c r="B262" i="5"/>
  <c r="B174" i="5"/>
  <c r="B186" i="5"/>
  <c r="B154" i="5"/>
  <c r="B202" i="5"/>
  <c r="B100" i="5"/>
  <c r="B16" i="5"/>
  <c r="B278" i="5"/>
  <c r="B207" i="5"/>
  <c r="B32" i="5"/>
  <c r="B279" i="5"/>
  <c r="B213" i="5"/>
  <c r="B115" i="5"/>
  <c r="B40" i="5"/>
  <c r="B225" i="5"/>
  <c r="B291" i="5"/>
  <c r="B82" i="5"/>
  <c r="B235" i="5"/>
  <c r="B13" i="5"/>
  <c r="B242" i="5"/>
  <c r="B22" i="5"/>
  <c r="B198" i="5"/>
  <c r="B52" i="5"/>
  <c r="B137" i="5"/>
  <c r="B297" i="5"/>
  <c r="B218" i="5"/>
  <c r="B271" i="5"/>
  <c r="B63" i="5"/>
  <c r="B74" i="5"/>
  <c r="B228" i="5"/>
  <c r="B273" i="5"/>
  <c r="B153" i="5"/>
  <c r="B156" i="5"/>
  <c r="B184" i="5"/>
  <c r="B249" i="5"/>
  <c r="B46" i="5"/>
  <c r="G12" i="4"/>
  <c r="AI2" i="5"/>
  <c r="AH2" i="5"/>
  <c r="G26" i="4"/>
  <c r="G262" i="5"/>
  <c r="G239" i="5"/>
  <c r="G203" i="5"/>
  <c r="G171" i="5"/>
  <c r="G8" i="5"/>
  <c r="G258" i="5"/>
  <c r="G158" i="5"/>
  <c r="G91" i="5"/>
  <c r="G275" i="5"/>
  <c r="G135" i="5"/>
  <c r="G33" i="5"/>
  <c r="G191" i="5"/>
  <c r="G202" i="5"/>
  <c r="G221" i="5"/>
  <c r="G139" i="5"/>
  <c r="G129" i="5"/>
  <c r="G272" i="5"/>
  <c r="G15" i="5"/>
  <c r="G298" i="5"/>
  <c r="G208" i="5"/>
  <c r="G209" i="5"/>
  <c r="G148" i="5"/>
  <c r="G254" i="5"/>
  <c r="G218" i="5"/>
  <c r="G37" i="5"/>
  <c r="G289" i="5"/>
  <c r="G90" i="5"/>
  <c r="G186" i="5"/>
  <c r="G279" i="5"/>
  <c r="G68" i="5"/>
  <c r="G184" i="5"/>
  <c r="G99" i="5"/>
  <c r="G67" i="5"/>
  <c r="G235" i="5"/>
  <c r="G257" i="5"/>
  <c r="G7" i="5"/>
  <c r="G32" i="5"/>
  <c r="G110" i="5"/>
  <c r="G131" i="5"/>
  <c r="G252" i="5"/>
  <c r="G147" i="5"/>
  <c r="G181" i="5"/>
  <c r="G69" i="5"/>
  <c r="G16" i="5"/>
  <c r="G207" i="5"/>
  <c r="G206" i="5"/>
  <c r="G128" i="5"/>
  <c r="G31" i="5"/>
  <c r="G78" i="5"/>
  <c r="G216" i="5"/>
  <c r="G3" i="5"/>
  <c r="G116" i="5"/>
  <c r="G34" i="5"/>
  <c r="G214" i="5"/>
  <c r="G273" i="5"/>
  <c r="G97" i="5"/>
  <c r="G47" i="5"/>
  <c r="G38" i="5"/>
  <c r="G95" i="5"/>
  <c r="G150" i="5"/>
  <c r="G288" i="5"/>
  <c r="G130" i="5"/>
  <c r="G122" i="5"/>
  <c r="G174" i="5"/>
  <c r="G192" i="5"/>
  <c r="G101" i="5"/>
  <c r="G180" i="5"/>
  <c r="G240" i="5"/>
  <c r="G26" i="5"/>
  <c r="G301" i="5"/>
  <c r="G300" i="5"/>
  <c r="G53" i="5"/>
  <c r="G249" i="5"/>
  <c r="G198" i="5"/>
  <c r="G87" i="5"/>
  <c r="G157" i="5"/>
  <c r="G200" i="5"/>
  <c r="G45" i="5"/>
  <c r="G197" i="5"/>
  <c r="G121" i="5"/>
  <c r="G230" i="5"/>
  <c r="G60" i="5"/>
  <c r="G52" i="5"/>
  <c r="G156" i="5"/>
  <c r="G57" i="5"/>
  <c r="G234" i="5"/>
  <c r="G141" i="5"/>
  <c r="G229" i="5"/>
  <c r="G19" i="5"/>
  <c r="G80" i="5"/>
  <c r="G259" i="5"/>
  <c r="G199" i="5"/>
  <c r="G48" i="5"/>
  <c r="G102" i="5"/>
  <c r="G75" i="5"/>
  <c r="G81" i="5"/>
  <c r="G166" i="5"/>
  <c r="G152" i="5"/>
  <c r="G58" i="5"/>
  <c r="G103" i="5"/>
  <c r="G205" i="5"/>
  <c r="G211" i="5"/>
  <c r="G195" i="5"/>
  <c r="G276" i="5"/>
  <c r="G286" i="5"/>
  <c r="G35" i="5"/>
  <c r="G119" i="5"/>
  <c r="G196" i="5"/>
  <c r="G225" i="5"/>
  <c r="G283" i="5"/>
  <c r="G187" i="5"/>
  <c r="G109" i="5"/>
  <c r="G168" i="5"/>
  <c r="G228" i="5"/>
  <c r="G134" i="5"/>
  <c r="G63" i="5"/>
  <c r="G146" i="5"/>
  <c r="G159" i="5"/>
  <c r="G17" i="5"/>
  <c r="G172" i="5"/>
  <c r="G237" i="5"/>
  <c r="G79" i="5"/>
  <c r="G219" i="5"/>
  <c r="G61" i="5"/>
  <c r="G94" i="5"/>
  <c r="G185" i="5"/>
  <c r="G226" i="5"/>
  <c r="G50" i="5"/>
  <c r="G242" i="5"/>
  <c r="G12" i="5"/>
  <c r="G89" i="5"/>
  <c r="G107" i="5"/>
  <c r="G287" i="5"/>
  <c r="G39" i="5"/>
  <c r="G82" i="5"/>
  <c r="G224" i="5"/>
  <c r="G25" i="5"/>
  <c r="G175" i="5"/>
  <c r="G142" i="5"/>
  <c r="G43" i="5"/>
  <c r="G293" i="5"/>
  <c r="G123" i="5"/>
  <c r="G183" i="5"/>
  <c r="G238" i="5"/>
  <c r="G65" i="5"/>
  <c r="G96" i="5"/>
  <c r="G44" i="5"/>
  <c r="G76" i="5"/>
  <c r="G125" i="5"/>
  <c r="G104" i="5"/>
  <c r="G56" i="5"/>
  <c r="G193" i="5"/>
  <c r="G264" i="5"/>
  <c r="G182" i="5"/>
  <c r="G260" i="5"/>
  <c r="G132" i="5"/>
  <c r="G178" i="5"/>
  <c r="G161" i="5"/>
  <c r="G204" i="5"/>
  <c r="G212" i="5"/>
  <c r="G4" i="5"/>
  <c r="G127" i="5"/>
  <c r="G74" i="5"/>
  <c r="G13" i="5"/>
  <c r="G296" i="5"/>
  <c r="G20" i="5"/>
  <c r="G256" i="5"/>
  <c r="G284" i="5"/>
  <c r="G153" i="5"/>
  <c r="G21" i="5"/>
  <c r="G261" i="5"/>
  <c r="G73" i="5"/>
  <c r="G85" i="5"/>
  <c r="G213" i="5"/>
  <c r="G217" i="5"/>
  <c r="G105" i="5"/>
  <c r="G133" i="5"/>
  <c r="G253" i="5"/>
  <c r="G9" i="5"/>
  <c r="G88" i="5"/>
  <c r="G49" i="5"/>
  <c r="G106" i="5"/>
  <c r="G112" i="5"/>
  <c r="G233" i="5"/>
  <c r="G126" i="5"/>
  <c r="G41" i="5"/>
  <c r="G169" i="5"/>
  <c r="G54" i="5"/>
  <c r="G98" i="5"/>
  <c r="G179" i="5"/>
  <c r="G263" i="5"/>
  <c r="G117" i="5"/>
  <c r="G144" i="5"/>
  <c r="G6" i="5"/>
  <c r="G92" i="5"/>
  <c r="G111" i="5"/>
  <c r="G23" i="5"/>
  <c r="G265" i="5"/>
  <c r="G27" i="5"/>
  <c r="G72" i="5"/>
  <c r="G189" i="5"/>
  <c r="G244" i="5"/>
  <c r="G149" i="5"/>
  <c r="G176" i="5"/>
  <c r="G246" i="5"/>
  <c r="G250" i="5"/>
  <c r="G28" i="5"/>
  <c r="G151" i="5"/>
  <c r="G118" i="5"/>
  <c r="G62" i="5"/>
  <c r="G255" i="5"/>
  <c r="G274" i="5"/>
  <c r="G154" i="5"/>
  <c r="G295" i="5"/>
  <c r="G243" i="5"/>
  <c r="G66" i="5"/>
  <c r="G46" i="5"/>
  <c r="G294" i="5"/>
  <c r="G84" i="5"/>
  <c r="G160" i="5"/>
  <c r="G270" i="5"/>
  <c r="G24" i="5"/>
  <c r="G42" i="5"/>
  <c r="G10" i="5"/>
  <c r="G282" i="5"/>
  <c r="G223" i="5"/>
  <c r="G245" i="5"/>
  <c r="G155" i="5"/>
  <c r="G36" i="5"/>
  <c r="G86" i="5"/>
  <c r="G136" i="5"/>
  <c r="G170" i="5"/>
  <c r="G231" i="5"/>
  <c r="G77" i="5"/>
  <c r="G268" i="5"/>
  <c r="G269" i="5"/>
  <c r="G271" i="5"/>
  <c r="G113" i="5"/>
  <c r="G281" i="5"/>
  <c r="G251" i="5"/>
  <c r="G64" i="5"/>
  <c r="G22" i="5"/>
  <c r="G83" i="5"/>
  <c r="G14" i="5"/>
  <c r="G140" i="5"/>
  <c r="G51" i="5"/>
  <c r="G40" i="5"/>
  <c r="G280" i="5"/>
  <c r="G59" i="5"/>
  <c r="G299" i="5"/>
  <c r="G100" i="5"/>
  <c r="G164" i="5"/>
  <c r="G124" i="5"/>
  <c r="G190" i="5"/>
  <c r="G93" i="5"/>
  <c r="G5" i="5"/>
  <c r="G145" i="5"/>
  <c r="G291" i="5"/>
  <c r="G114" i="5"/>
  <c r="G55" i="5"/>
  <c r="G70" i="5"/>
  <c r="G30" i="5"/>
  <c r="G162" i="5"/>
  <c r="G29" i="5"/>
  <c r="G278" i="5"/>
  <c r="G165" i="5"/>
  <c r="G297" i="5"/>
  <c r="G241" i="5"/>
  <c r="G115" i="5"/>
  <c r="G290" i="5"/>
  <c r="G120" i="5"/>
  <c r="G108" i="5"/>
  <c r="G210" i="5"/>
  <c r="G201" i="5"/>
  <c r="G232" i="5"/>
  <c r="G173" i="5"/>
  <c r="G277" i="5"/>
  <c r="G227" i="5"/>
  <c r="G222" i="5"/>
  <c r="G215" i="5"/>
  <c r="G247" i="5"/>
  <c r="G292" i="5"/>
  <c r="G220" i="5"/>
  <c r="G266" i="5"/>
  <c r="G163" i="5"/>
  <c r="G11" i="5"/>
  <c r="G248" i="5"/>
  <c r="G138" i="5"/>
  <c r="G194" i="5"/>
  <c r="G285" i="5"/>
  <c r="G143" i="5"/>
  <c r="G137" i="5"/>
  <c r="G188" i="5"/>
  <c r="G71" i="5"/>
  <c r="G177" i="5"/>
  <c r="G236" i="5"/>
  <c r="G267" i="5"/>
  <c r="G167" i="5"/>
  <c r="G18" i="5"/>
  <c r="G11" i="4"/>
  <c r="AT115" i="5"/>
  <c r="F115" i="5"/>
  <c r="AT140" i="5"/>
  <c r="F140" i="5"/>
  <c r="AT154" i="5"/>
  <c r="F154" i="5"/>
  <c r="AT49" i="5"/>
  <c r="F49" i="5"/>
  <c r="AT293" i="5"/>
  <c r="F293" i="5"/>
  <c r="AT173" i="5"/>
  <c r="F173" i="5"/>
  <c r="AT164" i="5"/>
  <c r="F164" i="5"/>
  <c r="AT155" i="5"/>
  <c r="F155" i="5"/>
  <c r="AT176" i="5"/>
  <c r="F176" i="5"/>
  <c r="AT88" i="5"/>
  <c r="F88" i="5"/>
  <c r="AT13" i="5"/>
  <c r="F13" i="5"/>
  <c r="AT177" i="5"/>
  <c r="F177" i="5"/>
  <c r="AT222" i="5"/>
  <c r="F222" i="5"/>
  <c r="AT162" i="5"/>
  <c r="F162" i="5"/>
  <c r="AT40" i="5"/>
  <c r="F40" i="5"/>
  <c r="AT136" i="5"/>
  <c r="F136" i="5"/>
  <c r="AT28" i="5"/>
  <c r="F28" i="5"/>
  <c r="AT112" i="5"/>
  <c r="F112" i="5"/>
  <c r="AT163" i="5"/>
  <c r="F163" i="5"/>
  <c r="AT124" i="5"/>
  <c r="F124" i="5"/>
  <c r="AT270" i="5"/>
  <c r="F270" i="5"/>
  <c r="AT98" i="5"/>
  <c r="F98" i="5"/>
  <c r="AT296" i="5"/>
  <c r="F296" i="5"/>
  <c r="AT137" i="5"/>
  <c r="F137" i="5"/>
  <c r="AT241" i="5"/>
  <c r="F241" i="5"/>
  <c r="AT14" i="5"/>
  <c r="F14" i="5"/>
  <c r="AT160" i="5"/>
  <c r="F160" i="5"/>
  <c r="AT54" i="5"/>
  <c r="F54" i="5"/>
  <c r="AT76" i="5"/>
  <c r="F76" i="5"/>
  <c r="AT248" i="5"/>
  <c r="F248" i="5"/>
  <c r="AT120" i="5"/>
  <c r="F120" i="5"/>
  <c r="AT93" i="5"/>
  <c r="F93" i="5"/>
  <c r="AT281" i="5"/>
  <c r="F281" i="5"/>
  <c r="AT42" i="5"/>
  <c r="F42" i="5"/>
  <c r="AT243" i="5"/>
  <c r="F243" i="5"/>
  <c r="AT27" i="5"/>
  <c r="F27" i="5"/>
  <c r="AT263" i="5"/>
  <c r="F263" i="5"/>
  <c r="AT217" i="5"/>
  <c r="F217" i="5"/>
  <c r="AT256" i="5"/>
  <c r="F256" i="5"/>
  <c r="AT204" i="5"/>
  <c r="F204" i="5"/>
  <c r="AT56" i="5"/>
  <c r="F56" i="5"/>
  <c r="AT183" i="5"/>
  <c r="F183" i="5"/>
  <c r="AT82" i="5"/>
  <c r="F82" i="5"/>
  <c r="AT226" i="5"/>
  <c r="F226" i="5"/>
  <c r="AT17" i="5"/>
  <c r="F17" i="5"/>
  <c r="AT187" i="5"/>
  <c r="F187" i="5"/>
  <c r="AT195" i="5"/>
  <c r="F195" i="5"/>
  <c r="AT75" i="5"/>
  <c r="F75" i="5"/>
  <c r="AT141" i="5"/>
  <c r="F141" i="5"/>
  <c r="AT197" i="5"/>
  <c r="F197" i="5"/>
  <c r="AT300" i="5"/>
  <c r="F300" i="5"/>
  <c r="AT122" i="5"/>
  <c r="F122" i="5"/>
  <c r="AT273" i="5"/>
  <c r="F273" i="5"/>
  <c r="AT128" i="5"/>
  <c r="F128" i="5"/>
  <c r="AT131" i="5"/>
  <c r="F131" i="5"/>
  <c r="AT184" i="5"/>
  <c r="F184" i="5"/>
  <c r="AT254" i="5"/>
  <c r="F254" i="5"/>
  <c r="AT139" i="5"/>
  <c r="F139" i="5"/>
  <c r="AT158" i="5"/>
  <c r="F158" i="5"/>
  <c r="AT71" i="5"/>
  <c r="F71" i="5"/>
  <c r="AT11" i="5"/>
  <c r="F11" i="5"/>
  <c r="AT227" i="5"/>
  <c r="F227" i="5"/>
  <c r="AT290" i="5"/>
  <c r="F290" i="5"/>
  <c r="AT30" i="5"/>
  <c r="F30" i="5"/>
  <c r="AT190" i="5"/>
  <c r="F190" i="5"/>
  <c r="AT51" i="5"/>
  <c r="F51" i="5"/>
  <c r="AT113" i="5"/>
  <c r="F113" i="5"/>
  <c r="AT86" i="5"/>
  <c r="F86" i="5"/>
  <c r="AT24" i="5"/>
  <c r="F24" i="5"/>
  <c r="AT295" i="5"/>
  <c r="F295" i="5"/>
  <c r="AT250" i="5"/>
  <c r="F250" i="5"/>
  <c r="AT265" i="5"/>
  <c r="F265" i="5"/>
  <c r="AT179" i="5"/>
  <c r="F179" i="5"/>
  <c r="AT106" i="5"/>
  <c r="F106" i="5"/>
  <c r="AT213" i="5"/>
  <c r="F213" i="5"/>
  <c r="AT20" i="5"/>
  <c r="F20" i="5"/>
  <c r="AT161" i="5"/>
  <c r="F161" i="5"/>
  <c r="AT104" i="5"/>
  <c r="F104" i="5"/>
  <c r="AT123" i="5"/>
  <c r="F123" i="5"/>
  <c r="AT39" i="5"/>
  <c r="F39" i="5"/>
  <c r="AT185" i="5"/>
  <c r="F185" i="5"/>
  <c r="AT159" i="5"/>
  <c r="F159" i="5"/>
  <c r="AT283" i="5"/>
  <c r="F283" i="5"/>
  <c r="AT211" i="5"/>
  <c r="F211" i="5"/>
  <c r="AT102" i="5"/>
  <c r="F102" i="5"/>
  <c r="AT234" i="5"/>
  <c r="F234" i="5"/>
  <c r="AT45" i="5"/>
  <c r="F45" i="5"/>
  <c r="AT301" i="5"/>
  <c r="F301" i="5"/>
  <c r="AT130" i="5"/>
  <c r="F130" i="5"/>
  <c r="AT214" i="5"/>
  <c r="F214" i="5"/>
  <c r="AT206" i="5"/>
  <c r="F206" i="5"/>
  <c r="AT110" i="5"/>
  <c r="F110" i="5"/>
  <c r="AT68" i="5"/>
  <c r="F68" i="5"/>
  <c r="AT148" i="5"/>
  <c r="F148" i="5"/>
  <c r="AT221" i="5"/>
  <c r="F221" i="5"/>
  <c r="AT258" i="5"/>
  <c r="F258" i="5"/>
  <c r="AT277" i="5"/>
  <c r="F277" i="5"/>
  <c r="AT271" i="5"/>
  <c r="F271" i="5"/>
  <c r="AT246" i="5"/>
  <c r="F246" i="5"/>
  <c r="AT85" i="5"/>
  <c r="F85" i="5"/>
  <c r="AT125" i="5"/>
  <c r="F125" i="5"/>
  <c r="AT287" i="5"/>
  <c r="F287" i="5"/>
  <c r="AT94" i="5"/>
  <c r="F94" i="5"/>
  <c r="AT146" i="5"/>
  <c r="F146" i="5"/>
  <c r="AT225" i="5"/>
  <c r="F225" i="5"/>
  <c r="AT205" i="5"/>
  <c r="F205" i="5"/>
  <c r="AT48" i="5"/>
  <c r="F48" i="5"/>
  <c r="AT57" i="5"/>
  <c r="F57" i="5"/>
  <c r="AT200" i="5"/>
  <c r="F200" i="5"/>
  <c r="AT26" i="5"/>
  <c r="F26" i="5"/>
  <c r="AT288" i="5"/>
  <c r="F288" i="5"/>
  <c r="AT34" i="5"/>
  <c r="F34" i="5"/>
  <c r="AT207" i="5"/>
  <c r="F207" i="5"/>
  <c r="AT32" i="5"/>
  <c r="F32" i="5"/>
  <c r="AT279" i="5"/>
  <c r="F279" i="5"/>
  <c r="AT209" i="5"/>
  <c r="F209" i="5"/>
  <c r="AT202" i="5"/>
  <c r="F202" i="5"/>
  <c r="AT8" i="5"/>
  <c r="F8" i="5"/>
  <c r="AT188" i="5"/>
  <c r="F188" i="5"/>
  <c r="AT70" i="5"/>
  <c r="F70" i="5"/>
  <c r="AT36" i="5"/>
  <c r="F36" i="5"/>
  <c r="AT23" i="5"/>
  <c r="F23" i="5"/>
  <c r="AT178" i="5"/>
  <c r="F178" i="5"/>
  <c r="AT266" i="5"/>
  <c r="F266" i="5"/>
  <c r="AT55" i="5"/>
  <c r="F55" i="5"/>
  <c r="AT269" i="5"/>
  <c r="F269" i="5"/>
  <c r="AT274" i="5"/>
  <c r="F274" i="5"/>
  <c r="AT111" i="5"/>
  <c r="F111" i="5"/>
  <c r="AT73" i="5"/>
  <c r="F73" i="5"/>
  <c r="AT132" i="5"/>
  <c r="F132" i="5"/>
  <c r="AT43" i="5"/>
  <c r="F43" i="5"/>
  <c r="AT107" i="5"/>
  <c r="F107" i="5"/>
  <c r="AT61" i="5"/>
  <c r="F61" i="5"/>
  <c r="AT63" i="5"/>
  <c r="F63" i="5"/>
  <c r="AT196" i="5"/>
  <c r="F196" i="5"/>
  <c r="AT103" i="5"/>
  <c r="F103" i="5"/>
  <c r="AT199" i="5"/>
  <c r="F199" i="5"/>
  <c r="AT156" i="5"/>
  <c r="F156" i="5"/>
  <c r="AT157" i="5"/>
  <c r="F157" i="5"/>
  <c r="AT150" i="5"/>
  <c r="F150" i="5"/>
  <c r="AT16" i="5"/>
  <c r="F16" i="5"/>
  <c r="AT208" i="5"/>
  <c r="F208" i="5"/>
  <c r="AT18" i="5"/>
  <c r="F18" i="5"/>
  <c r="AT232" i="5"/>
  <c r="F232" i="5"/>
  <c r="AT100" i="5"/>
  <c r="F100" i="5"/>
  <c r="AT245" i="5"/>
  <c r="F245" i="5"/>
  <c r="AT149" i="5"/>
  <c r="F149" i="5"/>
  <c r="AT9" i="5"/>
  <c r="F9" i="5"/>
  <c r="AT260" i="5"/>
  <c r="F260" i="5"/>
  <c r="AT134" i="5"/>
  <c r="F134" i="5"/>
  <c r="AT259" i="5"/>
  <c r="F259" i="5"/>
  <c r="AT3" i="5"/>
  <c r="F3" i="5"/>
  <c r="AT257" i="5"/>
  <c r="F257" i="5"/>
  <c r="AT298" i="5"/>
  <c r="F298" i="5"/>
  <c r="AT203" i="5"/>
  <c r="F203" i="5"/>
  <c r="AT167" i="5"/>
  <c r="F167" i="5"/>
  <c r="AT285" i="5"/>
  <c r="F285" i="5"/>
  <c r="AT292" i="5"/>
  <c r="F292" i="5"/>
  <c r="AT201" i="5"/>
  <c r="F201" i="5"/>
  <c r="AT165" i="5"/>
  <c r="F165" i="5"/>
  <c r="AT291" i="5"/>
  <c r="F291" i="5"/>
  <c r="AT299" i="5"/>
  <c r="F299" i="5"/>
  <c r="AT22" i="5"/>
  <c r="F22" i="5"/>
  <c r="AT77" i="5"/>
  <c r="F77" i="5"/>
  <c r="AT223" i="5"/>
  <c r="F223" i="5"/>
  <c r="AT294" i="5"/>
  <c r="F294" i="5"/>
  <c r="AT62" i="5"/>
  <c r="F62" i="5"/>
  <c r="AT244" i="5"/>
  <c r="F244" i="5"/>
  <c r="AT6" i="5"/>
  <c r="F6" i="5"/>
  <c r="AT41" i="5"/>
  <c r="F41" i="5"/>
  <c r="AT253" i="5"/>
  <c r="F253" i="5"/>
  <c r="AT21" i="5"/>
  <c r="F21" i="5"/>
  <c r="AT127" i="5"/>
  <c r="F127" i="5"/>
  <c r="AT182" i="5"/>
  <c r="F182" i="5"/>
  <c r="AT96" i="5"/>
  <c r="F96" i="5"/>
  <c r="AT175" i="5"/>
  <c r="F175" i="5"/>
  <c r="AT12" i="5"/>
  <c r="F12" i="5"/>
  <c r="AT79" i="5"/>
  <c r="F79" i="5"/>
  <c r="AT228" i="5"/>
  <c r="F228" i="5"/>
  <c r="AT35" i="5"/>
  <c r="F35" i="5"/>
  <c r="AT152" i="5"/>
  <c r="F152" i="5"/>
  <c r="AT80" i="5"/>
  <c r="F80" i="5"/>
  <c r="AT60" i="5"/>
  <c r="F60" i="5"/>
  <c r="AT198" i="5"/>
  <c r="F198" i="5"/>
  <c r="AT101" i="5"/>
  <c r="F101" i="5"/>
  <c r="AT38" i="5"/>
  <c r="F38" i="5"/>
  <c r="AT216" i="5"/>
  <c r="F216" i="5"/>
  <c r="AT181" i="5"/>
  <c r="F181" i="5"/>
  <c r="AT235" i="5"/>
  <c r="F235" i="5"/>
  <c r="AT289" i="5"/>
  <c r="F289" i="5"/>
  <c r="AT15" i="5"/>
  <c r="F15" i="5"/>
  <c r="AT135" i="5"/>
  <c r="F135" i="5"/>
  <c r="AT239" i="5"/>
  <c r="F239" i="5"/>
  <c r="AT116" i="5"/>
  <c r="F116" i="5"/>
  <c r="AT186" i="5"/>
  <c r="F186" i="5"/>
  <c r="AT191" i="5"/>
  <c r="F191" i="5"/>
  <c r="AT143" i="5"/>
  <c r="F143" i="5"/>
  <c r="AT297" i="5"/>
  <c r="F297" i="5"/>
  <c r="AT83" i="5"/>
  <c r="F83" i="5"/>
  <c r="AT84" i="5"/>
  <c r="F84" i="5"/>
  <c r="AT92" i="5"/>
  <c r="F92" i="5"/>
  <c r="AT261" i="5"/>
  <c r="F261" i="5"/>
  <c r="AT44" i="5"/>
  <c r="F44" i="5"/>
  <c r="AT89" i="5"/>
  <c r="F89" i="5"/>
  <c r="AT119" i="5"/>
  <c r="F119" i="5"/>
  <c r="AT52" i="5"/>
  <c r="F52" i="5"/>
  <c r="AT87" i="5"/>
  <c r="F87" i="5"/>
  <c r="AT180" i="5"/>
  <c r="F180" i="5"/>
  <c r="AT69" i="5"/>
  <c r="F69" i="5"/>
  <c r="AT90" i="5"/>
  <c r="F90" i="5"/>
  <c r="AT33" i="5"/>
  <c r="F33" i="5"/>
  <c r="AT267" i="5"/>
  <c r="F267" i="5"/>
  <c r="AT194" i="5"/>
  <c r="F194" i="5"/>
  <c r="AT247" i="5"/>
  <c r="F247" i="5"/>
  <c r="AT210" i="5"/>
  <c r="F210" i="5"/>
  <c r="AT278" i="5"/>
  <c r="F278" i="5"/>
  <c r="AT145" i="5"/>
  <c r="F145" i="5"/>
  <c r="AT59" i="5"/>
  <c r="F59" i="5"/>
  <c r="AT64" i="5"/>
  <c r="F64" i="5"/>
  <c r="AT231" i="5"/>
  <c r="F231" i="5"/>
  <c r="AT282" i="5"/>
  <c r="F282" i="5"/>
  <c r="AT46" i="5"/>
  <c r="F46" i="5"/>
  <c r="AT118" i="5"/>
  <c r="F118" i="5"/>
  <c r="AT189" i="5"/>
  <c r="F189" i="5"/>
  <c r="AT144" i="5"/>
  <c r="F144" i="5"/>
  <c r="AT126" i="5"/>
  <c r="F126" i="5"/>
  <c r="AT133" i="5"/>
  <c r="F133" i="5"/>
  <c r="AT153" i="5"/>
  <c r="F153" i="5"/>
  <c r="AT4" i="5"/>
  <c r="F4" i="5"/>
  <c r="AT264" i="5"/>
  <c r="F264" i="5"/>
  <c r="AT65" i="5"/>
  <c r="F65" i="5"/>
  <c r="AT25" i="5"/>
  <c r="F25" i="5"/>
  <c r="AT242" i="5"/>
  <c r="F242" i="5"/>
  <c r="AT237" i="5"/>
  <c r="F237" i="5"/>
  <c r="AT168" i="5"/>
  <c r="F168" i="5"/>
  <c r="AT286" i="5"/>
  <c r="F286" i="5"/>
  <c r="AT166" i="5"/>
  <c r="F166" i="5"/>
  <c r="AT19" i="5"/>
  <c r="F19" i="5"/>
  <c r="AT230" i="5"/>
  <c r="F230" i="5"/>
  <c r="AT249" i="5"/>
  <c r="F249" i="5"/>
  <c r="AT192" i="5"/>
  <c r="F192" i="5"/>
  <c r="AT47" i="5"/>
  <c r="F47" i="5"/>
  <c r="AT78" i="5"/>
  <c r="F78" i="5"/>
  <c r="AT147" i="5"/>
  <c r="F147" i="5"/>
  <c r="AT67" i="5"/>
  <c r="F67" i="5"/>
  <c r="AT37" i="5"/>
  <c r="F37" i="5"/>
  <c r="AT272" i="5"/>
  <c r="F272" i="5"/>
  <c r="AT275" i="5"/>
  <c r="F275" i="5"/>
  <c r="AT262" i="5"/>
  <c r="F262" i="5"/>
  <c r="AT240" i="5"/>
  <c r="F240" i="5"/>
  <c r="AT7" i="5"/>
  <c r="F7" i="5"/>
  <c r="AT171" i="5"/>
  <c r="F171" i="5"/>
  <c r="AT220" i="5"/>
  <c r="F220" i="5"/>
  <c r="AT114" i="5"/>
  <c r="F114" i="5"/>
  <c r="AT268" i="5"/>
  <c r="F268" i="5"/>
  <c r="AT255" i="5"/>
  <c r="F255" i="5"/>
  <c r="AT169" i="5"/>
  <c r="F169" i="5"/>
  <c r="AT74" i="5"/>
  <c r="F74" i="5"/>
  <c r="AT142" i="5"/>
  <c r="F142" i="5"/>
  <c r="AT219" i="5"/>
  <c r="F219" i="5"/>
  <c r="AT58" i="5"/>
  <c r="F58" i="5"/>
  <c r="AT95" i="5"/>
  <c r="F95" i="5"/>
  <c r="AT236" i="5"/>
  <c r="F236" i="5"/>
  <c r="AT138" i="5"/>
  <c r="F138" i="5"/>
  <c r="AT215" i="5"/>
  <c r="F215" i="5"/>
  <c r="AT108" i="5"/>
  <c r="F108" i="5"/>
  <c r="AT29" i="5"/>
  <c r="F29" i="5"/>
  <c r="AT5" i="5"/>
  <c r="F5" i="5"/>
  <c r="AT280" i="5"/>
  <c r="F280" i="5"/>
  <c r="AT251" i="5"/>
  <c r="F251" i="5"/>
  <c r="AT170" i="5"/>
  <c r="F170" i="5"/>
  <c r="AT10" i="5"/>
  <c r="F10" i="5"/>
  <c r="AT66" i="5"/>
  <c r="F66" i="5"/>
  <c r="AT151" i="5"/>
  <c r="F151" i="5"/>
  <c r="AT72" i="5"/>
  <c r="F72" i="5"/>
  <c r="AT117" i="5"/>
  <c r="F117" i="5"/>
  <c r="AT233" i="5"/>
  <c r="F233" i="5"/>
  <c r="AT105" i="5"/>
  <c r="F105" i="5"/>
  <c r="AT284" i="5"/>
  <c r="F284" i="5"/>
  <c r="AT212" i="5"/>
  <c r="F212" i="5"/>
  <c r="AT193" i="5"/>
  <c r="F193" i="5"/>
  <c r="AT238" i="5"/>
  <c r="F238" i="5"/>
  <c r="AT224" i="5"/>
  <c r="F224" i="5"/>
  <c r="AT50" i="5"/>
  <c r="F50" i="5"/>
  <c r="AT172" i="5"/>
  <c r="F172" i="5"/>
  <c r="AT109" i="5"/>
  <c r="F109" i="5"/>
  <c r="AT276" i="5"/>
  <c r="F276" i="5"/>
  <c r="AT81" i="5"/>
  <c r="F81" i="5"/>
  <c r="AT229" i="5"/>
  <c r="F229" i="5"/>
  <c r="AT121" i="5"/>
  <c r="F121" i="5"/>
  <c r="AT53" i="5"/>
  <c r="F53" i="5"/>
  <c r="AT174" i="5"/>
  <c r="F174" i="5"/>
  <c r="AT97" i="5"/>
  <c r="F97" i="5"/>
  <c r="AT31" i="5"/>
  <c r="F31" i="5"/>
  <c r="AT252" i="5"/>
  <c r="F252" i="5"/>
  <c r="AT99" i="5"/>
  <c r="F99" i="5"/>
  <c r="AT218" i="5"/>
  <c r="F218" i="5"/>
  <c r="AT129" i="5"/>
  <c r="F129" i="5"/>
  <c r="AT91" i="5"/>
  <c r="F91" i="5"/>
  <c r="I18" i="5"/>
  <c r="AR18" i="5"/>
  <c r="I297" i="5"/>
  <c r="AR297" i="5"/>
  <c r="I245" i="5"/>
  <c r="AR245" i="5"/>
  <c r="I92" i="5"/>
  <c r="AR92" i="5"/>
  <c r="I44" i="5"/>
  <c r="AR44" i="5"/>
  <c r="I3" i="5"/>
  <c r="AR3" i="5"/>
  <c r="I90" i="5"/>
  <c r="AR90" i="5"/>
  <c r="I285" i="5"/>
  <c r="AR285" i="5"/>
  <c r="I291" i="5"/>
  <c r="AR291" i="5"/>
  <c r="I223" i="5"/>
  <c r="AR223" i="5"/>
  <c r="I6" i="5"/>
  <c r="AR6" i="5"/>
  <c r="I21" i="5"/>
  <c r="AR21" i="5"/>
  <c r="I182" i="5"/>
  <c r="AR182" i="5"/>
  <c r="I79" i="5"/>
  <c r="AR79" i="5"/>
  <c r="I267" i="5"/>
  <c r="AR267" i="5"/>
  <c r="I278" i="5"/>
  <c r="AR278" i="5"/>
  <c r="I231" i="5"/>
  <c r="AR231" i="5"/>
  <c r="I189" i="5"/>
  <c r="AR189" i="5"/>
  <c r="I133" i="5"/>
  <c r="AR133" i="5"/>
  <c r="I65" i="5"/>
  <c r="AR65" i="5"/>
  <c r="I168" i="5"/>
  <c r="AR168" i="5"/>
  <c r="I236" i="5"/>
  <c r="AR236" i="5"/>
  <c r="I108" i="5"/>
  <c r="AR108" i="5"/>
  <c r="I251" i="5"/>
  <c r="AR251" i="5"/>
  <c r="I66" i="5"/>
  <c r="AR66" i="5"/>
  <c r="I233" i="5"/>
  <c r="AR233" i="5"/>
  <c r="I212" i="5"/>
  <c r="AR212" i="5"/>
  <c r="I224" i="5"/>
  <c r="AR224" i="5"/>
  <c r="I109" i="5"/>
  <c r="AR109" i="5"/>
  <c r="I229" i="5"/>
  <c r="AR229" i="5"/>
  <c r="I97" i="5"/>
  <c r="AR97" i="5"/>
  <c r="I177" i="5"/>
  <c r="AR177" i="5"/>
  <c r="I248" i="5"/>
  <c r="AR248" i="5"/>
  <c r="I222" i="5"/>
  <c r="AR222" i="5"/>
  <c r="I120" i="5"/>
  <c r="AR120" i="5"/>
  <c r="I162" i="5"/>
  <c r="AR162" i="5"/>
  <c r="I93" i="5"/>
  <c r="AR93" i="5"/>
  <c r="I40" i="5"/>
  <c r="AR40" i="5"/>
  <c r="I281" i="5"/>
  <c r="AR281" i="5"/>
  <c r="I136" i="5"/>
  <c r="AR136" i="5"/>
  <c r="I42" i="5"/>
  <c r="AR42" i="5"/>
  <c r="I243" i="5"/>
  <c r="AR243" i="5"/>
  <c r="I28" i="5"/>
  <c r="AR28" i="5"/>
  <c r="I27" i="5"/>
  <c r="AR27" i="5"/>
  <c r="I263" i="5"/>
  <c r="AR263" i="5"/>
  <c r="I112" i="5"/>
  <c r="AR112" i="5"/>
  <c r="I217" i="5"/>
  <c r="AR217" i="5"/>
  <c r="I256" i="5"/>
  <c r="AR256" i="5"/>
  <c r="I204" i="5"/>
  <c r="AR204" i="5"/>
  <c r="I56" i="5"/>
  <c r="AR56" i="5"/>
  <c r="I183" i="5"/>
  <c r="AR183" i="5"/>
  <c r="I82" i="5"/>
  <c r="AR82" i="5"/>
  <c r="I226" i="5"/>
  <c r="AR226" i="5"/>
  <c r="I17" i="5"/>
  <c r="AR17" i="5"/>
  <c r="I187" i="5"/>
  <c r="AR187" i="5"/>
  <c r="I195" i="5"/>
  <c r="AR195" i="5"/>
  <c r="I75" i="5"/>
  <c r="AR75" i="5"/>
  <c r="I141" i="5"/>
  <c r="AR141" i="5"/>
  <c r="I197" i="5"/>
  <c r="AR197" i="5"/>
  <c r="I300" i="5"/>
  <c r="AR300" i="5"/>
  <c r="I122" i="5"/>
  <c r="AR122" i="5"/>
  <c r="I273" i="5"/>
  <c r="AR273" i="5"/>
  <c r="I128" i="5"/>
  <c r="AR128" i="5"/>
  <c r="I131" i="5"/>
  <c r="AR131" i="5"/>
  <c r="I184" i="5"/>
  <c r="AR184" i="5"/>
  <c r="I254" i="5"/>
  <c r="AR254" i="5"/>
  <c r="I139" i="5"/>
  <c r="AR139" i="5"/>
  <c r="I158" i="5"/>
  <c r="AR158" i="5"/>
  <c r="I143" i="5"/>
  <c r="AR143" i="5"/>
  <c r="I114" i="5"/>
  <c r="AR114" i="5"/>
  <c r="I268" i="5"/>
  <c r="AR268" i="5"/>
  <c r="I149" i="5"/>
  <c r="AR149" i="5"/>
  <c r="I261" i="5"/>
  <c r="AR261" i="5"/>
  <c r="I142" i="5"/>
  <c r="AR142" i="5"/>
  <c r="I134" i="5"/>
  <c r="AR134" i="5"/>
  <c r="I259" i="5"/>
  <c r="AR259" i="5"/>
  <c r="I180" i="5"/>
  <c r="AR180" i="5"/>
  <c r="I298" i="5"/>
  <c r="AR298" i="5"/>
  <c r="I165" i="5"/>
  <c r="AR165" i="5"/>
  <c r="I77" i="5"/>
  <c r="AR77" i="5"/>
  <c r="I62" i="5"/>
  <c r="AR62" i="5"/>
  <c r="I253" i="5"/>
  <c r="AR253" i="5"/>
  <c r="I175" i="5"/>
  <c r="AR175" i="5"/>
  <c r="I35" i="5"/>
  <c r="AR35" i="5"/>
  <c r="I210" i="5"/>
  <c r="AR210" i="5"/>
  <c r="I64" i="5"/>
  <c r="AR64" i="5"/>
  <c r="I118" i="5"/>
  <c r="AR118" i="5"/>
  <c r="I4" i="5"/>
  <c r="AR4" i="5"/>
  <c r="I237" i="5"/>
  <c r="AR237" i="5"/>
  <c r="I5" i="5"/>
  <c r="AR5" i="5"/>
  <c r="I10" i="5"/>
  <c r="AR10" i="5"/>
  <c r="I117" i="5"/>
  <c r="AR117" i="5"/>
  <c r="I284" i="5"/>
  <c r="AR284" i="5"/>
  <c r="I238" i="5"/>
  <c r="AR238" i="5"/>
  <c r="I172" i="5"/>
  <c r="AR172" i="5"/>
  <c r="I81" i="5"/>
  <c r="AR81" i="5"/>
  <c r="I53" i="5"/>
  <c r="AR53" i="5"/>
  <c r="I71" i="5"/>
  <c r="AR71" i="5"/>
  <c r="I11" i="5"/>
  <c r="AR11" i="5"/>
  <c r="I227" i="5"/>
  <c r="AR227" i="5"/>
  <c r="I290" i="5"/>
  <c r="AR290" i="5"/>
  <c r="I30" i="5"/>
  <c r="AR30" i="5"/>
  <c r="I190" i="5"/>
  <c r="AR190" i="5"/>
  <c r="I51" i="5"/>
  <c r="AR51" i="5"/>
  <c r="I113" i="5"/>
  <c r="AR113" i="5"/>
  <c r="I86" i="5"/>
  <c r="AR86" i="5"/>
  <c r="I24" i="5"/>
  <c r="AR24" i="5"/>
  <c r="I295" i="5"/>
  <c r="AR295" i="5"/>
  <c r="I250" i="5"/>
  <c r="AR250" i="5"/>
  <c r="I265" i="5"/>
  <c r="AR265" i="5"/>
  <c r="I179" i="5"/>
  <c r="AR179" i="5"/>
  <c r="I106" i="5"/>
  <c r="AR106" i="5"/>
  <c r="I213" i="5"/>
  <c r="AR213" i="5"/>
  <c r="I20" i="5"/>
  <c r="AR20" i="5"/>
  <c r="I161" i="5"/>
  <c r="AR161" i="5"/>
  <c r="I104" i="5"/>
  <c r="AR104" i="5"/>
  <c r="I123" i="5"/>
  <c r="AR123" i="5"/>
  <c r="I39" i="5"/>
  <c r="AR39" i="5"/>
  <c r="I185" i="5"/>
  <c r="AR185" i="5"/>
  <c r="I159" i="5"/>
  <c r="AR159" i="5"/>
  <c r="I283" i="5"/>
  <c r="AR283" i="5"/>
  <c r="I211" i="5"/>
  <c r="AR211" i="5"/>
  <c r="I102" i="5"/>
  <c r="AR102" i="5"/>
  <c r="I234" i="5"/>
  <c r="AR234" i="5"/>
  <c r="I45" i="5"/>
  <c r="AR45" i="5"/>
  <c r="I301" i="5"/>
  <c r="AR301" i="5"/>
  <c r="I130" i="5"/>
  <c r="AR130" i="5"/>
  <c r="I214" i="5"/>
  <c r="AR214" i="5"/>
  <c r="I206" i="5"/>
  <c r="AR206" i="5"/>
  <c r="I110" i="5"/>
  <c r="AR110" i="5"/>
  <c r="I68" i="5"/>
  <c r="AR68" i="5"/>
  <c r="I148" i="5"/>
  <c r="AR148" i="5"/>
  <c r="I221" i="5"/>
  <c r="AR221" i="5"/>
  <c r="I258" i="5"/>
  <c r="AR258" i="5"/>
  <c r="I232" i="5"/>
  <c r="AR232" i="5"/>
  <c r="I83" i="5"/>
  <c r="AR83" i="5"/>
  <c r="I255" i="5"/>
  <c r="AR255" i="5"/>
  <c r="I9" i="5"/>
  <c r="AR9" i="5"/>
  <c r="I260" i="5"/>
  <c r="AR260" i="5"/>
  <c r="I219" i="5"/>
  <c r="AR219" i="5"/>
  <c r="I58" i="5"/>
  <c r="AR58" i="5"/>
  <c r="I87" i="5"/>
  <c r="AR87" i="5"/>
  <c r="I69" i="5"/>
  <c r="AR69" i="5"/>
  <c r="I33" i="5"/>
  <c r="AR33" i="5"/>
  <c r="I201" i="5"/>
  <c r="AR201" i="5"/>
  <c r="I22" i="5"/>
  <c r="AR22" i="5"/>
  <c r="I244" i="5"/>
  <c r="AR244" i="5"/>
  <c r="I127" i="5"/>
  <c r="AR127" i="5"/>
  <c r="I12" i="5"/>
  <c r="AR12" i="5"/>
  <c r="I228" i="5"/>
  <c r="AR228" i="5"/>
  <c r="I194" i="5"/>
  <c r="AR194" i="5"/>
  <c r="I145" i="5"/>
  <c r="AR145" i="5"/>
  <c r="I282" i="5"/>
  <c r="AR282" i="5"/>
  <c r="I144" i="5"/>
  <c r="AR144" i="5"/>
  <c r="I153" i="5"/>
  <c r="AR153" i="5"/>
  <c r="I25" i="5"/>
  <c r="AR25" i="5"/>
  <c r="I286" i="5"/>
  <c r="AR286" i="5"/>
  <c r="I138" i="5"/>
  <c r="AR138" i="5"/>
  <c r="I29" i="5"/>
  <c r="AR29" i="5"/>
  <c r="I170" i="5"/>
  <c r="AR170" i="5"/>
  <c r="I72" i="5"/>
  <c r="AR72" i="5"/>
  <c r="I105" i="5"/>
  <c r="AR105" i="5"/>
  <c r="I193" i="5"/>
  <c r="AR193" i="5"/>
  <c r="I50" i="5"/>
  <c r="AR50" i="5"/>
  <c r="I276" i="5"/>
  <c r="AR276" i="5"/>
  <c r="I121" i="5"/>
  <c r="AR121" i="5"/>
  <c r="I174" i="5"/>
  <c r="AR174" i="5"/>
  <c r="I188" i="5"/>
  <c r="AR188" i="5"/>
  <c r="I163" i="5"/>
  <c r="AR163" i="5"/>
  <c r="I277" i="5"/>
  <c r="AR277" i="5"/>
  <c r="I115" i="5"/>
  <c r="AR115" i="5"/>
  <c r="I70" i="5"/>
  <c r="AR70" i="5"/>
  <c r="I124" i="5"/>
  <c r="AR124" i="5"/>
  <c r="I140" i="5"/>
  <c r="AR140" i="5"/>
  <c r="I271" i="5"/>
  <c r="AR271" i="5"/>
  <c r="I36" i="5"/>
  <c r="AR36" i="5"/>
  <c r="I270" i="5"/>
  <c r="AR270" i="5"/>
  <c r="I154" i="5"/>
  <c r="AR154" i="5"/>
  <c r="I246" i="5"/>
  <c r="AR246" i="5"/>
  <c r="I23" i="5"/>
  <c r="AR23" i="5"/>
  <c r="I98" i="5"/>
  <c r="AR98" i="5"/>
  <c r="I49" i="5"/>
  <c r="AR49" i="5"/>
  <c r="I85" i="5"/>
  <c r="AR85" i="5"/>
  <c r="I296" i="5"/>
  <c r="AR296" i="5"/>
  <c r="I178" i="5"/>
  <c r="AR178" i="5"/>
  <c r="I125" i="5"/>
  <c r="AR125" i="5"/>
  <c r="I293" i="5"/>
  <c r="AR293" i="5"/>
  <c r="I287" i="5"/>
  <c r="AR287" i="5"/>
  <c r="I94" i="5"/>
  <c r="AR94" i="5"/>
  <c r="I146" i="5"/>
  <c r="AR146" i="5"/>
  <c r="I225" i="5"/>
  <c r="AR225" i="5"/>
  <c r="I205" i="5"/>
  <c r="AR205" i="5"/>
  <c r="I48" i="5"/>
  <c r="AR48" i="5"/>
  <c r="I57" i="5"/>
  <c r="AR57" i="5"/>
  <c r="I200" i="5"/>
  <c r="AR200" i="5"/>
  <c r="I26" i="5"/>
  <c r="AR26" i="5"/>
  <c r="I288" i="5"/>
  <c r="AR288" i="5"/>
  <c r="I34" i="5"/>
  <c r="AR34" i="5"/>
  <c r="I207" i="5"/>
  <c r="AR207" i="5"/>
  <c r="I32" i="5"/>
  <c r="AR32" i="5"/>
  <c r="I279" i="5"/>
  <c r="AR279" i="5"/>
  <c r="I209" i="5"/>
  <c r="AR209" i="5"/>
  <c r="I202" i="5"/>
  <c r="AR202" i="5"/>
  <c r="I8" i="5"/>
  <c r="AR8" i="5"/>
  <c r="I220" i="5"/>
  <c r="AR220" i="5"/>
  <c r="I100" i="5"/>
  <c r="AR100" i="5"/>
  <c r="I84" i="5"/>
  <c r="AR84" i="5"/>
  <c r="I169" i="5"/>
  <c r="AR169" i="5"/>
  <c r="I74" i="5"/>
  <c r="AR74" i="5"/>
  <c r="I89" i="5"/>
  <c r="AR89" i="5"/>
  <c r="I119" i="5"/>
  <c r="AR119" i="5"/>
  <c r="I52" i="5"/>
  <c r="AR52" i="5"/>
  <c r="I95" i="5"/>
  <c r="AR95" i="5"/>
  <c r="I257" i="5"/>
  <c r="AR257" i="5"/>
  <c r="I167" i="5"/>
  <c r="AR167" i="5"/>
  <c r="I292" i="5"/>
  <c r="AR292" i="5"/>
  <c r="I299" i="5"/>
  <c r="AR299" i="5"/>
  <c r="I294" i="5"/>
  <c r="AR294" i="5"/>
  <c r="I41" i="5"/>
  <c r="AR41" i="5"/>
  <c r="I96" i="5"/>
  <c r="AR96" i="5"/>
  <c r="I152" i="5"/>
  <c r="AR152" i="5"/>
  <c r="I247" i="5"/>
  <c r="AR247" i="5"/>
  <c r="I59" i="5"/>
  <c r="AR59" i="5"/>
  <c r="I46" i="5"/>
  <c r="AR46" i="5"/>
  <c r="I126" i="5"/>
  <c r="AR126" i="5"/>
  <c r="I264" i="5"/>
  <c r="AR264" i="5"/>
  <c r="I242" i="5"/>
  <c r="AR242" i="5"/>
  <c r="I166" i="5"/>
  <c r="AR166" i="5"/>
  <c r="I215" i="5"/>
  <c r="AR215" i="5"/>
  <c r="I280" i="5"/>
  <c r="AR280" i="5"/>
  <c r="I151" i="5"/>
  <c r="AR151" i="5"/>
  <c r="I137" i="5"/>
  <c r="AR137" i="5"/>
  <c r="I266" i="5"/>
  <c r="AR266" i="5"/>
  <c r="I173" i="5"/>
  <c r="AR173" i="5"/>
  <c r="I241" i="5"/>
  <c r="AR241" i="5"/>
  <c r="I55" i="5"/>
  <c r="AR55" i="5"/>
  <c r="I164" i="5"/>
  <c r="AR164" i="5"/>
  <c r="I14" i="5"/>
  <c r="AR14" i="5"/>
  <c r="I269" i="5"/>
  <c r="AR269" i="5"/>
  <c r="I155" i="5"/>
  <c r="AR155" i="5"/>
  <c r="I160" i="5"/>
  <c r="AR160" i="5"/>
  <c r="I274" i="5"/>
  <c r="AR274" i="5"/>
  <c r="I176" i="5"/>
  <c r="AR176" i="5"/>
  <c r="I111" i="5"/>
  <c r="AR111" i="5"/>
  <c r="I54" i="5"/>
  <c r="AR54" i="5"/>
  <c r="I88" i="5"/>
  <c r="AR88" i="5"/>
  <c r="I73" i="5"/>
  <c r="AR73" i="5"/>
  <c r="I13" i="5"/>
  <c r="AR13" i="5"/>
  <c r="I132" i="5"/>
  <c r="AR132" i="5"/>
  <c r="I76" i="5"/>
  <c r="AR76" i="5"/>
  <c r="I43" i="5"/>
  <c r="AR43" i="5"/>
  <c r="I107" i="5"/>
  <c r="AR107" i="5"/>
  <c r="I61" i="5"/>
  <c r="AR61" i="5"/>
  <c r="I63" i="5"/>
  <c r="AR63" i="5"/>
  <c r="I196" i="5"/>
  <c r="AR196" i="5"/>
  <c r="I103" i="5"/>
  <c r="AR103" i="5"/>
  <c r="I199" i="5"/>
  <c r="AR199" i="5"/>
  <c r="I156" i="5"/>
  <c r="AR156" i="5"/>
  <c r="I157" i="5"/>
  <c r="AR157" i="5"/>
  <c r="I240" i="5"/>
  <c r="AR240" i="5"/>
  <c r="I150" i="5"/>
  <c r="AR150" i="5"/>
  <c r="I116" i="5"/>
  <c r="AR116" i="5"/>
  <c r="I16" i="5"/>
  <c r="AR16" i="5"/>
  <c r="I7" i="5"/>
  <c r="AR7" i="5"/>
  <c r="I186" i="5"/>
  <c r="AR186" i="5"/>
  <c r="I208" i="5"/>
  <c r="AR208" i="5"/>
  <c r="I191" i="5"/>
  <c r="AR191" i="5"/>
  <c r="I171" i="5"/>
  <c r="AR171" i="5"/>
  <c r="I203" i="5"/>
  <c r="AR203" i="5"/>
  <c r="I80" i="5"/>
  <c r="AR80" i="5"/>
  <c r="I60" i="5"/>
  <c r="AR60" i="5"/>
  <c r="I198" i="5"/>
  <c r="AR198" i="5"/>
  <c r="I101" i="5"/>
  <c r="AR101" i="5"/>
  <c r="I38" i="5"/>
  <c r="AR38" i="5"/>
  <c r="I216" i="5"/>
  <c r="AR216" i="5"/>
  <c r="I181" i="5"/>
  <c r="AR181" i="5"/>
  <c r="I235" i="5"/>
  <c r="AR235" i="5"/>
  <c r="I289" i="5"/>
  <c r="AR289" i="5"/>
  <c r="I15" i="5"/>
  <c r="AR15" i="5"/>
  <c r="I135" i="5"/>
  <c r="AR135" i="5"/>
  <c r="I239" i="5"/>
  <c r="AR239" i="5"/>
  <c r="I19" i="5"/>
  <c r="AR19" i="5"/>
  <c r="I230" i="5"/>
  <c r="AR230" i="5"/>
  <c r="I249" i="5"/>
  <c r="AR249" i="5"/>
  <c r="I192" i="5"/>
  <c r="AR192" i="5"/>
  <c r="I47" i="5"/>
  <c r="AR47" i="5"/>
  <c r="I78" i="5"/>
  <c r="AR78" i="5"/>
  <c r="I147" i="5"/>
  <c r="AR147" i="5"/>
  <c r="I67" i="5"/>
  <c r="AR67" i="5"/>
  <c r="I37" i="5"/>
  <c r="AR37" i="5"/>
  <c r="I272" i="5"/>
  <c r="AR272" i="5"/>
  <c r="I275" i="5"/>
  <c r="AR275" i="5"/>
  <c r="I262" i="5"/>
  <c r="AR262" i="5"/>
  <c r="I31" i="5"/>
  <c r="AR31" i="5"/>
  <c r="I252" i="5"/>
  <c r="AR252" i="5"/>
  <c r="I99" i="5"/>
  <c r="AR99" i="5"/>
  <c r="I218" i="5"/>
  <c r="AR218" i="5"/>
  <c r="I129" i="5"/>
  <c r="AR129" i="5"/>
  <c r="I91" i="5"/>
  <c r="AR91" i="5"/>
  <c r="R222" i="5"/>
  <c r="K222" i="5"/>
  <c r="R162" i="5"/>
  <c r="K162" i="5"/>
  <c r="R40" i="5"/>
  <c r="K40" i="5"/>
  <c r="R136" i="5"/>
  <c r="K136" i="5"/>
  <c r="R243" i="5"/>
  <c r="K243" i="5"/>
  <c r="R28" i="5"/>
  <c r="K28" i="5"/>
  <c r="R263" i="5"/>
  <c r="K263" i="5"/>
  <c r="R217" i="5"/>
  <c r="K217" i="5"/>
  <c r="R204" i="5"/>
  <c r="K204" i="5"/>
  <c r="R183" i="5"/>
  <c r="K183" i="5"/>
  <c r="R226" i="5"/>
  <c r="K226" i="5"/>
  <c r="R187" i="5"/>
  <c r="K187" i="5"/>
  <c r="R75" i="5"/>
  <c r="K75" i="5"/>
  <c r="R197" i="5"/>
  <c r="K197" i="5"/>
  <c r="R122" i="5"/>
  <c r="K122" i="5"/>
  <c r="R128" i="5"/>
  <c r="K128" i="5"/>
  <c r="R184" i="5"/>
  <c r="K184" i="5"/>
  <c r="R254" i="5"/>
  <c r="K254" i="5"/>
  <c r="R158" i="5"/>
  <c r="K158" i="5"/>
  <c r="R71" i="5"/>
  <c r="K71" i="5"/>
  <c r="R11" i="5"/>
  <c r="K11" i="5"/>
  <c r="R227" i="5"/>
  <c r="K227" i="5"/>
  <c r="R290" i="5"/>
  <c r="K290" i="5"/>
  <c r="R30" i="5"/>
  <c r="K30" i="5"/>
  <c r="R190" i="5"/>
  <c r="K190" i="5"/>
  <c r="R51" i="5"/>
  <c r="K51" i="5"/>
  <c r="R113" i="5"/>
  <c r="K113" i="5"/>
  <c r="R86" i="5"/>
  <c r="K86" i="5"/>
  <c r="R24" i="5"/>
  <c r="K24" i="5"/>
  <c r="R295" i="5"/>
  <c r="K295" i="5"/>
  <c r="R250" i="5"/>
  <c r="K250" i="5"/>
  <c r="R265" i="5"/>
  <c r="K265" i="5"/>
  <c r="R179" i="5"/>
  <c r="K179" i="5"/>
  <c r="R106" i="5"/>
  <c r="K106" i="5"/>
  <c r="R213" i="5"/>
  <c r="K213" i="5"/>
  <c r="R20" i="5"/>
  <c r="K20" i="5"/>
  <c r="R161" i="5"/>
  <c r="K161" i="5"/>
  <c r="R104" i="5"/>
  <c r="K104" i="5"/>
  <c r="R123" i="5"/>
  <c r="K123" i="5"/>
  <c r="R39" i="5"/>
  <c r="K39" i="5"/>
  <c r="R185" i="5"/>
  <c r="K185" i="5"/>
  <c r="R159" i="5"/>
  <c r="K159" i="5"/>
  <c r="R283" i="5"/>
  <c r="K283" i="5"/>
  <c r="R211" i="5"/>
  <c r="K211" i="5"/>
  <c r="R102" i="5"/>
  <c r="K102" i="5"/>
  <c r="R234" i="5"/>
  <c r="K234" i="5"/>
  <c r="R45" i="5"/>
  <c r="K45" i="5"/>
  <c r="R301" i="5"/>
  <c r="K301" i="5"/>
  <c r="R130" i="5"/>
  <c r="K130" i="5"/>
  <c r="R214" i="5"/>
  <c r="K214" i="5"/>
  <c r="R206" i="5"/>
  <c r="K206" i="5"/>
  <c r="R110" i="5"/>
  <c r="K110" i="5"/>
  <c r="R68" i="5"/>
  <c r="K68" i="5"/>
  <c r="R148" i="5"/>
  <c r="K148" i="5"/>
  <c r="R221" i="5"/>
  <c r="K221" i="5"/>
  <c r="R258" i="5"/>
  <c r="K258" i="5"/>
  <c r="R177" i="5"/>
  <c r="K177" i="5"/>
  <c r="R248" i="5"/>
  <c r="K248" i="5"/>
  <c r="R120" i="5"/>
  <c r="K120" i="5"/>
  <c r="R93" i="5"/>
  <c r="K93" i="5"/>
  <c r="R281" i="5"/>
  <c r="K281" i="5"/>
  <c r="R42" i="5"/>
  <c r="K42" i="5"/>
  <c r="R27" i="5"/>
  <c r="K27" i="5"/>
  <c r="R112" i="5"/>
  <c r="K112" i="5"/>
  <c r="R256" i="5"/>
  <c r="K256" i="5"/>
  <c r="R56" i="5"/>
  <c r="K56" i="5"/>
  <c r="R82" i="5"/>
  <c r="K82" i="5"/>
  <c r="R17" i="5"/>
  <c r="K17" i="5"/>
  <c r="R195" i="5"/>
  <c r="K195" i="5"/>
  <c r="R141" i="5"/>
  <c r="K141" i="5"/>
  <c r="R300" i="5"/>
  <c r="K300" i="5"/>
  <c r="R273" i="5"/>
  <c r="K273" i="5"/>
  <c r="R131" i="5"/>
  <c r="K131" i="5"/>
  <c r="R139" i="5"/>
  <c r="K139" i="5"/>
  <c r="R188" i="5"/>
  <c r="K188" i="5"/>
  <c r="R163" i="5"/>
  <c r="K163" i="5"/>
  <c r="R277" i="5"/>
  <c r="K277" i="5"/>
  <c r="R115" i="5"/>
  <c r="K115" i="5"/>
  <c r="R70" i="5"/>
  <c r="K70" i="5"/>
  <c r="R124" i="5"/>
  <c r="K124" i="5"/>
  <c r="R140" i="5"/>
  <c r="K140" i="5"/>
  <c r="R271" i="5"/>
  <c r="K271" i="5"/>
  <c r="R36" i="5"/>
  <c r="K36" i="5"/>
  <c r="R270" i="5"/>
  <c r="K270" i="5"/>
  <c r="R154" i="5"/>
  <c r="K154" i="5"/>
  <c r="R246" i="5"/>
  <c r="K246" i="5"/>
  <c r="R23" i="5"/>
  <c r="K23" i="5"/>
  <c r="R98" i="5"/>
  <c r="K98" i="5"/>
  <c r="R49" i="5"/>
  <c r="K49" i="5"/>
  <c r="R85" i="5"/>
  <c r="K85" i="5"/>
  <c r="R296" i="5"/>
  <c r="K296" i="5"/>
  <c r="R178" i="5"/>
  <c r="K178" i="5"/>
  <c r="R125" i="5"/>
  <c r="K125" i="5"/>
  <c r="R293" i="5"/>
  <c r="K293" i="5"/>
  <c r="R287" i="5"/>
  <c r="K287" i="5"/>
  <c r="R94" i="5"/>
  <c r="K94" i="5"/>
  <c r="R146" i="5"/>
  <c r="K146" i="5"/>
  <c r="R225" i="5"/>
  <c r="K225" i="5"/>
  <c r="R205" i="5"/>
  <c r="K205" i="5"/>
  <c r="R48" i="5"/>
  <c r="K48" i="5"/>
  <c r="R57" i="5"/>
  <c r="K57" i="5"/>
  <c r="R200" i="5"/>
  <c r="K200" i="5"/>
  <c r="R26" i="5"/>
  <c r="K26" i="5"/>
  <c r="R288" i="5"/>
  <c r="K288" i="5"/>
  <c r="R34" i="5"/>
  <c r="K34" i="5"/>
  <c r="R207" i="5"/>
  <c r="K207" i="5"/>
  <c r="R32" i="5"/>
  <c r="K32" i="5"/>
  <c r="R279" i="5"/>
  <c r="K279" i="5"/>
  <c r="R209" i="5"/>
  <c r="K209" i="5"/>
  <c r="R202" i="5"/>
  <c r="K202" i="5"/>
  <c r="R8" i="5"/>
  <c r="K8" i="5"/>
  <c r="R137" i="5"/>
  <c r="K137" i="5"/>
  <c r="R266" i="5"/>
  <c r="K266" i="5"/>
  <c r="R173" i="5"/>
  <c r="K173" i="5"/>
  <c r="R241" i="5"/>
  <c r="K241" i="5"/>
  <c r="R55" i="5"/>
  <c r="K55" i="5"/>
  <c r="R164" i="5"/>
  <c r="K164" i="5"/>
  <c r="R14" i="5"/>
  <c r="K14" i="5"/>
  <c r="R269" i="5"/>
  <c r="K269" i="5"/>
  <c r="R155" i="5"/>
  <c r="K155" i="5"/>
  <c r="R160" i="5"/>
  <c r="K160" i="5"/>
  <c r="R274" i="5"/>
  <c r="K274" i="5"/>
  <c r="R176" i="5"/>
  <c r="K176" i="5"/>
  <c r="R111" i="5"/>
  <c r="K111" i="5"/>
  <c r="R54" i="5"/>
  <c r="K54" i="5"/>
  <c r="R88" i="5"/>
  <c r="K88" i="5"/>
  <c r="R73" i="5"/>
  <c r="K73" i="5"/>
  <c r="R13" i="5"/>
  <c r="K13" i="5"/>
  <c r="R132" i="5"/>
  <c r="K132" i="5"/>
  <c r="R76" i="5"/>
  <c r="K76" i="5"/>
  <c r="R43" i="5"/>
  <c r="K43" i="5"/>
  <c r="R107" i="5"/>
  <c r="K107" i="5"/>
  <c r="R61" i="5"/>
  <c r="K61" i="5"/>
  <c r="R63" i="5"/>
  <c r="K63" i="5"/>
  <c r="R196" i="5"/>
  <c r="K196" i="5"/>
  <c r="R103" i="5"/>
  <c r="K103" i="5"/>
  <c r="R199" i="5"/>
  <c r="K199" i="5"/>
  <c r="R156" i="5"/>
  <c r="K156" i="5"/>
  <c r="R157" i="5"/>
  <c r="K157" i="5"/>
  <c r="R240" i="5"/>
  <c r="K240" i="5"/>
  <c r="R150" i="5"/>
  <c r="K150" i="5"/>
  <c r="R116" i="5"/>
  <c r="K116" i="5"/>
  <c r="R16" i="5"/>
  <c r="K16" i="5"/>
  <c r="R7" i="5"/>
  <c r="K7" i="5"/>
  <c r="R186" i="5"/>
  <c r="K186" i="5"/>
  <c r="R208" i="5"/>
  <c r="K208" i="5"/>
  <c r="R191" i="5"/>
  <c r="K191" i="5"/>
  <c r="R171" i="5"/>
  <c r="K171" i="5"/>
  <c r="R18" i="5"/>
  <c r="K18" i="5"/>
  <c r="R143" i="5"/>
  <c r="K143" i="5"/>
  <c r="R220" i="5"/>
  <c r="K220" i="5"/>
  <c r="R232" i="5"/>
  <c r="K232" i="5"/>
  <c r="R297" i="5"/>
  <c r="K297" i="5"/>
  <c r="R114" i="5"/>
  <c r="K114" i="5"/>
  <c r="R100" i="5"/>
  <c r="K100" i="5"/>
  <c r="R83" i="5"/>
  <c r="K83" i="5"/>
  <c r="R268" i="5"/>
  <c r="K268" i="5"/>
  <c r="R245" i="5"/>
  <c r="K245" i="5"/>
  <c r="R84" i="5"/>
  <c r="K84" i="5"/>
  <c r="R255" i="5"/>
  <c r="K255" i="5"/>
  <c r="R149" i="5"/>
  <c r="K149" i="5"/>
  <c r="R92" i="5"/>
  <c r="K92" i="5"/>
  <c r="R169" i="5"/>
  <c r="K169" i="5"/>
  <c r="R9" i="5"/>
  <c r="K9" i="5"/>
  <c r="R261" i="5"/>
  <c r="K261" i="5"/>
  <c r="R74" i="5"/>
  <c r="K74" i="5"/>
  <c r="R260" i="5"/>
  <c r="K260" i="5"/>
  <c r="R44" i="5"/>
  <c r="K44" i="5"/>
  <c r="R142" i="5"/>
  <c r="K142" i="5"/>
  <c r="R89" i="5"/>
  <c r="K89" i="5"/>
  <c r="R219" i="5"/>
  <c r="K219" i="5"/>
  <c r="R58" i="5"/>
  <c r="K58" i="5"/>
  <c r="R87" i="5"/>
  <c r="K87" i="5"/>
  <c r="R95" i="5"/>
  <c r="K95" i="5"/>
  <c r="R69" i="5"/>
  <c r="K69" i="5"/>
  <c r="R90" i="5"/>
  <c r="K90" i="5"/>
  <c r="R33" i="5"/>
  <c r="K33" i="5"/>
  <c r="R285" i="5"/>
  <c r="K285" i="5"/>
  <c r="R201" i="5"/>
  <c r="K201" i="5"/>
  <c r="R299" i="5"/>
  <c r="K299" i="5"/>
  <c r="R77" i="5"/>
  <c r="K77" i="5"/>
  <c r="R294" i="5"/>
  <c r="K294" i="5"/>
  <c r="R244" i="5"/>
  <c r="K244" i="5"/>
  <c r="R41" i="5"/>
  <c r="K41" i="5"/>
  <c r="R21" i="5"/>
  <c r="K21" i="5"/>
  <c r="R127" i="5"/>
  <c r="K127" i="5"/>
  <c r="R96" i="5"/>
  <c r="K96" i="5"/>
  <c r="R175" i="5"/>
  <c r="K175" i="5"/>
  <c r="R12" i="5"/>
  <c r="K12" i="5"/>
  <c r="R79" i="5"/>
  <c r="K79" i="5"/>
  <c r="R228" i="5"/>
  <c r="K228" i="5"/>
  <c r="R35" i="5"/>
  <c r="K35" i="5"/>
  <c r="R152" i="5"/>
  <c r="K152" i="5"/>
  <c r="R80" i="5"/>
  <c r="K80" i="5"/>
  <c r="R60" i="5"/>
  <c r="K60" i="5"/>
  <c r="R198" i="5"/>
  <c r="K198" i="5"/>
  <c r="R101" i="5"/>
  <c r="K101" i="5"/>
  <c r="R38" i="5"/>
  <c r="K38" i="5"/>
  <c r="R216" i="5"/>
  <c r="K216" i="5"/>
  <c r="R181" i="5"/>
  <c r="K181" i="5"/>
  <c r="R235" i="5"/>
  <c r="K235" i="5"/>
  <c r="R289" i="5"/>
  <c r="K289" i="5"/>
  <c r="R15" i="5"/>
  <c r="K15" i="5"/>
  <c r="R135" i="5"/>
  <c r="K135" i="5"/>
  <c r="R239" i="5"/>
  <c r="K239" i="5"/>
  <c r="R119" i="5"/>
  <c r="K119" i="5"/>
  <c r="R52" i="5"/>
  <c r="K52" i="5"/>
  <c r="R3" i="5"/>
  <c r="K3" i="5"/>
  <c r="R257" i="5"/>
  <c r="K257" i="5"/>
  <c r="R203" i="5"/>
  <c r="K203" i="5"/>
  <c r="R167" i="5"/>
  <c r="K167" i="5"/>
  <c r="R292" i="5"/>
  <c r="K292" i="5"/>
  <c r="R165" i="5"/>
  <c r="K165" i="5"/>
  <c r="R291" i="5"/>
  <c r="K291" i="5"/>
  <c r="R22" i="5"/>
  <c r="K22" i="5"/>
  <c r="R223" i="5"/>
  <c r="K223" i="5"/>
  <c r="R62" i="5"/>
  <c r="K62" i="5"/>
  <c r="R6" i="5"/>
  <c r="K6" i="5"/>
  <c r="R253" i="5"/>
  <c r="K253" i="5"/>
  <c r="R182" i="5"/>
  <c r="K182" i="5"/>
  <c r="R267" i="5"/>
  <c r="K267" i="5"/>
  <c r="R194" i="5"/>
  <c r="K194" i="5"/>
  <c r="R247" i="5"/>
  <c r="K247" i="5"/>
  <c r="R210" i="5"/>
  <c r="K210" i="5"/>
  <c r="R278" i="5"/>
  <c r="K278" i="5"/>
  <c r="R145" i="5"/>
  <c r="K145" i="5"/>
  <c r="R59" i="5"/>
  <c r="K59" i="5"/>
  <c r="R64" i="5"/>
  <c r="K64" i="5"/>
  <c r="R231" i="5"/>
  <c r="K231" i="5"/>
  <c r="R282" i="5"/>
  <c r="K282" i="5"/>
  <c r="R46" i="5"/>
  <c r="K46" i="5"/>
  <c r="R118" i="5"/>
  <c r="K118" i="5"/>
  <c r="R189" i="5"/>
  <c r="K189" i="5"/>
  <c r="R144" i="5"/>
  <c r="K144" i="5"/>
  <c r="R126" i="5"/>
  <c r="K126" i="5"/>
  <c r="R133" i="5"/>
  <c r="K133" i="5"/>
  <c r="R153" i="5"/>
  <c r="K153" i="5"/>
  <c r="R4" i="5"/>
  <c r="K4" i="5"/>
  <c r="R264" i="5"/>
  <c r="K264" i="5"/>
  <c r="R65" i="5"/>
  <c r="K65" i="5"/>
  <c r="R25" i="5"/>
  <c r="K25" i="5"/>
  <c r="R242" i="5"/>
  <c r="K242" i="5"/>
  <c r="R237" i="5"/>
  <c r="K237" i="5"/>
  <c r="R168" i="5"/>
  <c r="K168" i="5"/>
  <c r="R286" i="5"/>
  <c r="K286" i="5"/>
  <c r="R166" i="5"/>
  <c r="K166" i="5"/>
  <c r="R19" i="5"/>
  <c r="K19" i="5"/>
  <c r="R230" i="5"/>
  <c r="K230" i="5"/>
  <c r="R249" i="5"/>
  <c r="K249" i="5"/>
  <c r="R192" i="5"/>
  <c r="K192" i="5"/>
  <c r="R47" i="5"/>
  <c r="K47" i="5"/>
  <c r="R78" i="5"/>
  <c r="K78" i="5"/>
  <c r="R147" i="5"/>
  <c r="K147" i="5"/>
  <c r="R67" i="5"/>
  <c r="K67" i="5"/>
  <c r="R37" i="5"/>
  <c r="K37" i="5"/>
  <c r="R272" i="5"/>
  <c r="K272" i="5"/>
  <c r="R275" i="5"/>
  <c r="K275" i="5"/>
  <c r="R262" i="5"/>
  <c r="K262" i="5"/>
  <c r="R134" i="5"/>
  <c r="K134" i="5"/>
  <c r="R259" i="5"/>
  <c r="K259" i="5"/>
  <c r="R180" i="5"/>
  <c r="K180" i="5"/>
  <c r="R298" i="5"/>
  <c r="K298" i="5"/>
  <c r="R236" i="5"/>
  <c r="K236" i="5"/>
  <c r="R138" i="5"/>
  <c r="K138" i="5"/>
  <c r="R215" i="5"/>
  <c r="K215" i="5"/>
  <c r="R108" i="5"/>
  <c r="K108" i="5"/>
  <c r="R29" i="5"/>
  <c r="K29" i="5"/>
  <c r="R5" i="5"/>
  <c r="K5" i="5"/>
  <c r="R280" i="5"/>
  <c r="K280" i="5"/>
  <c r="R251" i="5"/>
  <c r="K251" i="5"/>
  <c r="R170" i="5"/>
  <c r="K170" i="5"/>
  <c r="R10" i="5"/>
  <c r="K10" i="5"/>
  <c r="R66" i="5"/>
  <c r="K66" i="5"/>
  <c r="R151" i="5"/>
  <c r="K151" i="5"/>
  <c r="R72" i="5"/>
  <c r="K72" i="5"/>
  <c r="R117" i="5"/>
  <c r="K117" i="5"/>
  <c r="R233" i="5"/>
  <c r="K233" i="5"/>
  <c r="R105" i="5"/>
  <c r="K105" i="5"/>
  <c r="R284" i="5"/>
  <c r="K284" i="5"/>
  <c r="R212" i="5"/>
  <c r="K212" i="5"/>
  <c r="R193" i="5"/>
  <c r="K193" i="5"/>
  <c r="R238" i="5"/>
  <c r="K238" i="5"/>
  <c r="R224" i="5"/>
  <c r="K224" i="5"/>
  <c r="R50" i="5"/>
  <c r="K50" i="5"/>
  <c r="R172" i="5"/>
  <c r="K172" i="5"/>
  <c r="R109" i="5"/>
  <c r="K109" i="5"/>
  <c r="R276" i="5"/>
  <c r="K276" i="5"/>
  <c r="R81" i="5"/>
  <c r="K81" i="5"/>
  <c r="R229" i="5"/>
  <c r="K229" i="5"/>
  <c r="R121" i="5"/>
  <c r="K121" i="5"/>
  <c r="R53" i="5"/>
  <c r="K53" i="5"/>
  <c r="R174" i="5"/>
  <c r="K174" i="5"/>
  <c r="R97" i="5"/>
  <c r="K97" i="5"/>
  <c r="R31" i="5"/>
  <c r="K31" i="5"/>
  <c r="R252" i="5"/>
  <c r="K252" i="5"/>
  <c r="R99" i="5"/>
  <c r="K99" i="5"/>
  <c r="R218" i="5"/>
  <c r="K218" i="5"/>
  <c r="R129" i="5"/>
  <c r="K129" i="5"/>
  <c r="R91" i="5"/>
  <c r="K91" i="5"/>
  <c r="AN188" i="5"/>
  <c r="AE188" i="5"/>
  <c r="W188" i="5"/>
  <c r="AH188" i="5"/>
  <c r="Z188" i="5"/>
  <c r="AJ188" i="5"/>
  <c r="Y188" i="5"/>
  <c r="AI188" i="5"/>
  <c r="X188" i="5"/>
  <c r="AL188" i="5"/>
  <c r="AB188" i="5"/>
  <c r="V188" i="5"/>
  <c r="AK188" i="5"/>
  <c r="AC188" i="5"/>
  <c r="AD188" i="5"/>
  <c r="AG188" i="5"/>
  <c r="AF188" i="5"/>
  <c r="AA188" i="5"/>
  <c r="AN70" i="5"/>
  <c r="AH70" i="5"/>
  <c r="Z70" i="5"/>
  <c r="AG70" i="5"/>
  <c r="Y70" i="5"/>
  <c r="AF70" i="5"/>
  <c r="X70" i="5"/>
  <c r="AJ70" i="5"/>
  <c r="AB70" i="5"/>
  <c r="W70" i="5"/>
  <c r="AL70" i="5"/>
  <c r="V70" i="5"/>
  <c r="AE70" i="5"/>
  <c r="AK70" i="5"/>
  <c r="AI70" i="5"/>
  <c r="AD70" i="5"/>
  <c r="AC70" i="5"/>
  <c r="AA70" i="5"/>
  <c r="AN36" i="5"/>
  <c r="AJ36" i="5"/>
  <c r="AB36" i="5"/>
  <c r="AI36" i="5"/>
  <c r="AA36" i="5"/>
  <c r="AH36" i="5"/>
  <c r="Z36" i="5"/>
  <c r="AL36" i="5"/>
  <c r="AD36" i="5"/>
  <c r="V36" i="5"/>
  <c r="Y36" i="5"/>
  <c r="AK36" i="5"/>
  <c r="X36" i="5"/>
  <c r="AG36" i="5"/>
  <c r="W36" i="5"/>
  <c r="AF36" i="5"/>
  <c r="AE36" i="5"/>
  <c r="AC36" i="5"/>
  <c r="AN23" i="5"/>
  <c r="AK23" i="5"/>
  <c r="AC23" i="5"/>
  <c r="Z23" i="5"/>
  <c r="AG23" i="5"/>
  <c r="AF23" i="5"/>
  <c r="AJ23" i="5"/>
  <c r="AB23" i="5"/>
  <c r="AI23" i="5"/>
  <c r="AA23" i="5"/>
  <c r="AH23" i="5"/>
  <c r="Y23" i="5"/>
  <c r="X23" i="5"/>
  <c r="AE23" i="5"/>
  <c r="W23" i="5"/>
  <c r="AL23" i="5"/>
  <c r="AD23" i="5"/>
  <c r="V23" i="5"/>
  <c r="AN296" i="5"/>
  <c r="AJ296" i="5"/>
  <c r="AB296" i="5"/>
  <c r="AE296" i="5"/>
  <c r="V296" i="5"/>
  <c r="AH296" i="5"/>
  <c r="Y296" i="5"/>
  <c r="AK296" i="5"/>
  <c r="X296" i="5"/>
  <c r="AC296" i="5"/>
  <c r="Z296" i="5"/>
  <c r="W296" i="5"/>
  <c r="AL296" i="5"/>
  <c r="AD296" i="5"/>
  <c r="AF296" i="5"/>
  <c r="AI296" i="5"/>
  <c r="AG296" i="5"/>
  <c r="AA296" i="5"/>
  <c r="AN287" i="5"/>
  <c r="AK287" i="5"/>
  <c r="AC287" i="5"/>
  <c r="AL287" i="5"/>
  <c r="AB287" i="5"/>
  <c r="AF287" i="5"/>
  <c r="W287" i="5"/>
  <c r="AE287" i="5"/>
  <c r="AI287" i="5"/>
  <c r="X287" i="5"/>
  <c r="AG287" i="5"/>
  <c r="AD287" i="5"/>
  <c r="AA287" i="5"/>
  <c r="AJ287" i="5"/>
  <c r="V287" i="5"/>
  <c r="Y287" i="5"/>
  <c r="Z287" i="5"/>
  <c r="AH287" i="5"/>
  <c r="AN26" i="5"/>
  <c r="AK26" i="5"/>
  <c r="AC26" i="5"/>
  <c r="AJ26" i="5"/>
  <c r="AB26" i="5"/>
  <c r="AF26" i="5"/>
  <c r="X26" i="5"/>
  <c r="AA26" i="5"/>
  <c r="AH26" i="5"/>
  <c r="Z26" i="5"/>
  <c r="W26" i="5"/>
  <c r="V26" i="5"/>
  <c r="AL26" i="5"/>
  <c r="Y26" i="5"/>
  <c r="AI26" i="5"/>
  <c r="AG26" i="5"/>
  <c r="AE26" i="5"/>
  <c r="AD26" i="5"/>
  <c r="AN177" i="5"/>
  <c r="AH177" i="5"/>
  <c r="Z177" i="5"/>
  <c r="AK177" i="5"/>
  <c r="AC177" i="5"/>
  <c r="AG177" i="5"/>
  <c r="W177" i="5"/>
  <c r="AL177" i="5"/>
  <c r="Y177" i="5"/>
  <c r="AJ177" i="5"/>
  <c r="X177" i="5"/>
  <c r="AI177" i="5"/>
  <c r="V177" i="5"/>
  <c r="AB177" i="5"/>
  <c r="AD177" i="5"/>
  <c r="AF177" i="5"/>
  <c r="AE177" i="5"/>
  <c r="AA177" i="5"/>
  <c r="AN248" i="5"/>
  <c r="AI248" i="5"/>
  <c r="AA248" i="5"/>
  <c r="AL248" i="5"/>
  <c r="AD248" i="5"/>
  <c r="V248" i="5"/>
  <c r="AE248" i="5"/>
  <c r="AC248" i="5"/>
  <c r="AB248" i="5"/>
  <c r="AG248" i="5"/>
  <c r="W248" i="5"/>
  <c r="Z248" i="5"/>
  <c r="Y248" i="5"/>
  <c r="X248" i="5"/>
  <c r="AH248" i="5"/>
  <c r="AK248" i="5"/>
  <c r="AJ248" i="5"/>
  <c r="AF248" i="5"/>
  <c r="AN222" i="5"/>
  <c r="AG222" i="5"/>
  <c r="Y222" i="5"/>
  <c r="AJ222" i="5"/>
  <c r="AB222" i="5"/>
  <c r="AD222" i="5"/>
  <c r="AH222" i="5"/>
  <c r="W222" i="5"/>
  <c r="Z222" i="5"/>
  <c r="AL222" i="5"/>
  <c r="X222" i="5"/>
  <c r="AC222" i="5"/>
  <c r="AE222" i="5"/>
  <c r="AA222" i="5"/>
  <c r="V222" i="5"/>
  <c r="AI222" i="5"/>
  <c r="AK222" i="5"/>
  <c r="AF222" i="5"/>
  <c r="AN120" i="5"/>
  <c r="AH120" i="5"/>
  <c r="Z120" i="5"/>
  <c r="AG120" i="5"/>
  <c r="Y120" i="5"/>
  <c r="AF120" i="5"/>
  <c r="X120" i="5"/>
  <c r="AJ120" i="5"/>
  <c r="AB120" i="5"/>
  <c r="AE120" i="5"/>
  <c r="AD120" i="5"/>
  <c r="AL120" i="5"/>
  <c r="V120" i="5"/>
  <c r="AK120" i="5"/>
  <c r="W120" i="5"/>
  <c r="AI120" i="5"/>
  <c r="AC120" i="5"/>
  <c r="AA120" i="5"/>
  <c r="AN162" i="5"/>
  <c r="AI162" i="5"/>
  <c r="AA162" i="5"/>
  <c r="AH162" i="5"/>
  <c r="Z162" i="5"/>
  <c r="AG162" i="5"/>
  <c r="Y162" i="5"/>
  <c r="AK162" i="5"/>
  <c r="AC162" i="5"/>
  <c r="X162" i="5"/>
  <c r="W162" i="5"/>
  <c r="AL162" i="5"/>
  <c r="V162" i="5"/>
  <c r="AD162" i="5"/>
  <c r="AF162" i="5"/>
  <c r="AE162" i="5"/>
  <c r="AJ162" i="5"/>
  <c r="AB162" i="5"/>
  <c r="AN93" i="5"/>
  <c r="AK93" i="5"/>
  <c r="AC93" i="5"/>
  <c r="AJ93" i="5"/>
  <c r="AB93" i="5"/>
  <c r="AE93" i="5"/>
  <c r="W93" i="5"/>
  <c r="Z93" i="5"/>
  <c r="AL93" i="5"/>
  <c r="Y93" i="5"/>
  <c r="AF93" i="5"/>
  <c r="AD93" i="5"/>
  <c r="AI93" i="5"/>
  <c r="AH93" i="5"/>
  <c r="AG93" i="5"/>
  <c r="AA93" i="5"/>
  <c r="X93" i="5"/>
  <c r="V93" i="5"/>
  <c r="AN40" i="5"/>
  <c r="AF40" i="5"/>
  <c r="X40" i="5"/>
  <c r="AE40" i="5"/>
  <c r="W40" i="5"/>
  <c r="AL40" i="5"/>
  <c r="AD40" i="5"/>
  <c r="V40" i="5"/>
  <c r="AH40" i="5"/>
  <c r="Z40" i="5"/>
  <c r="AK40" i="5"/>
  <c r="AJ40" i="5"/>
  <c r="AI40" i="5"/>
  <c r="AG40" i="5"/>
  <c r="AC40" i="5"/>
  <c r="AB40" i="5"/>
  <c r="AA40" i="5"/>
  <c r="Y40" i="5"/>
  <c r="AN281" i="5"/>
  <c r="AI281" i="5"/>
  <c r="AA281" i="5"/>
  <c r="AD281" i="5"/>
  <c r="AG281" i="5"/>
  <c r="X281" i="5"/>
  <c r="AJ281" i="5"/>
  <c r="W281" i="5"/>
  <c r="AB281" i="5"/>
  <c r="AK281" i="5"/>
  <c r="AH281" i="5"/>
  <c r="AF281" i="5"/>
  <c r="Y281" i="5"/>
  <c r="Z281" i="5"/>
  <c r="AL281" i="5"/>
  <c r="AE281" i="5"/>
  <c r="AC281" i="5"/>
  <c r="V281" i="5"/>
  <c r="AN136" i="5"/>
  <c r="AK136" i="5"/>
  <c r="AC136" i="5"/>
  <c r="AJ136" i="5"/>
  <c r="AB136" i="5"/>
  <c r="AE136" i="5"/>
  <c r="W136" i="5"/>
  <c r="Z136" i="5"/>
  <c r="AL136" i="5"/>
  <c r="Y136" i="5"/>
  <c r="AI136" i="5"/>
  <c r="X136" i="5"/>
  <c r="AD136" i="5"/>
  <c r="AH136" i="5"/>
  <c r="AG136" i="5"/>
  <c r="V136" i="5"/>
  <c r="AF136" i="5"/>
  <c r="AA136" i="5"/>
  <c r="AN42" i="5"/>
  <c r="AL42" i="5"/>
  <c r="AD42" i="5"/>
  <c r="V42" i="5"/>
  <c r="AK42" i="5"/>
  <c r="AC42" i="5"/>
  <c r="AJ42" i="5"/>
  <c r="AB42" i="5"/>
  <c r="AF42" i="5"/>
  <c r="X42" i="5"/>
  <c r="AI42" i="5"/>
  <c r="Z42" i="5"/>
  <c r="AH42" i="5"/>
  <c r="AE42" i="5"/>
  <c r="AA42" i="5"/>
  <c r="AG42" i="5"/>
  <c r="Y42" i="5"/>
  <c r="W42" i="5"/>
  <c r="AN243" i="5"/>
  <c r="AK243" i="5"/>
  <c r="AC243" i="5"/>
  <c r="AJ243" i="5"/>
  <c r="AB243" i="5"/>
  <c r="AI243" i="5"/>
  <c r="AA243" i="5"/>
  <c r="AE243" i="5"/>
  <c r="W243" i="5"/>
  <c r="Z243" i="5"/>
  <c r="Y243" i="5"/>
  <c r="X243" i="5"/>
  <c r="AF243" i="5"/>
  <c r="V243" i="5"/>
  <c r="AG243" i="5"/>
  <c r="AH243" i="5"/>
  <c r="AD243" i="5"/>
  <c r="AL243" i="5"/>
  <c r="AN28" i="5"/>
  <c r="AI28" i="5"/>
  <c r="AA28" i="5"/>
  <c r="AH28" i="5"/>
  <c r="Z28" i="5"/>
  <c r="AL28" i="5"/>
  <c r="AD28" i="5"/>
  <c r="V28" i="5"/>
  <c r="AF28" i="5"/>
  <c r="X28" i="5"/>
  <c r="AE28" i="5"/>
  <c r="AB28" i="5"/>
  <c r="Y28" i="5"/>
  <c r="AC28" i="5"/>
  <c r="AJ28" i="5"/>
  <c r="W28" i="5"/>
  <c r="AG28" i="5"/>
  <c r="AK28" i="5"/>
  <c r="AN27" i="5"/>
  <c r="AJ27" i="5"/>
  <c r="AB27" i="5"/>
  <c r="AI27" i="5"/>
  <c r="AA27" i="5"/>
  <c r="AE27" i="5"/>
  <c r="W27" i="5"/>
  <c r="AK27" i="5"/>
  <c r="X27" i="5"/>
  <c r="AF27" i="5"/>
  <c r="AH27" i="5"/>
  <c r="V27" i="5"/>
  <c r="AC27" i="5"/>
  <c r="AG27" i="5"/>
  <c r="AD27" i="5"/>
  <c r="Z27" i="5"/>
  <c r="AL27" i="5"/>
  <c r="Y27" i="5"/>
  <c r="AN263" i="5"/>
  <c r="AK263" i="5"/>
  <c r="AC263" i="5"/>
  <c r="AH263" i="5"/>
  <c r="Y263" i="5"/>
  <c r="AL263" i="5"/>
  <c r="AB263" i="5"/>
  <c r="AJ263" i="5"/>
  <c r="X263" i="5"/>
  <c r="AD263" i="5"/>
  <c r="AG263" i="5"/>
  <c r="AF263" i="5"/>
  <c r="AE263" i="5"/>
  <c r="V263" i="5"/>
  <c r="AA263" i="5"/>
  <c r="Z263" i="5"/>
  <c r="W263" i="5"/>
  <c r="AI263" i="5"/>
  <c r="AN112" i="5"/>
  <c r="AH112" i="5"/>
  <c r="Z112" i="5"/>
  <c r="AG112" i="5"/>
  <c r="Y112" i="5"/>
  <c r="AF112" i="5"/>
  <c r="X112" i="5"/>
  <c r="AJ112" i="5"/>
  <c r="AB112" i="5"/>
  <c r="W112" i="5"/>
  <c r="AL112" i="5"/>
  <c r="V112" i="5"/>
  <c r="AD112" i="5"/>
  <c r="AC112" i="5"/>
  <c r="AE112" i="5"/>
  <c r="AK112" i="5"/>
  <c r="AA112" i="5"/>
  <c r="AI112" i="5"/>
  <c r="AN217" i="5"/>
  <c r="AL217" i="5"/>
  <c r="AD217" i="5"/>
  <c r="V217" i="5"/>
  <c r="AG217" i="5"/>
  <c r="Y217" i="5"/>
  <c r="AC217" i="5"/>
  <c r="AH217" i="5"/>
  <c r="W217" i="5"/>
  <c r="Z217" i="5"/>
  <c r="AK217" i="5"/>
  <c r="X217" i="5"/>
  <c r="AB217" i="5"/>
  <c r="AE217" i="5"/>
  <c r="AJ217" i="5"/>
  <c r="AI217" i="5"/>
  <c r="AF217" i="5"/>
  <c r="AA217" i="5"/>
  <c r="AN256" i="5"/>
  <c r="AI256" i="5"/>
  <c r="AA256" i="5"/>
  <c r="AL256" i="5"/>
  <c r="AD256" i="5"/>
  <c r="V256" i="5"/>
  <c r="AG256" i="5"/>
  <c r="W256" i="5"/>
  <c r="AF256" i="5"/>
  <c r="AE256" i="5"/>
  <c r="AJ256" i="5"/>
  <c r="Y256" i="5"/>
  <c r="AK256" i="5"/>
  <c r="Z256" i="5"/>
  <c r="AH256" i="5"/>
  <c r="AC256" i="5"/>
  <c r="AB256" i="5"/>
  <c r="X256" i="5"/>
  <c r="AN204" i="5"/>
  <c r="AI204" i="5"/>
  <c r="AA204" i="5"/>
  <c r="AL204" i="5"/>
  <c r="AD204" i="5"/>
  <c r="V204" i="5"/>
  <c r="AK204" i="5"/>
  <c r="Z204" i="5"/>
  <c r="AE204" i="5"/>
  <c r="AG204" i="5"/>
  <c r="AF204" i="5"/>
  <c r="AJ204" i="5"/>
  <c r="W204" i="5"/>
  <c r="AH204" i="5"/>
  <c r="X204" i="5"/>
  <c r="AC204" i="5"/>
  <c r="AB204" i="5"/>
  <c r="Y204" i="5"/>
  <c r="AN56" i="5"/>
  <c r="AF56" i="5"/>
  <c r="X56" i="5"/>
  <c r="AE56" i="5"/>
  <c r="W56" i="5"/>
  <c r="AL56" i="5"/>
  <c r="AD56" i="5"/>
  <c r="V56" i="5"/>
  <c r="AH56" i="5"/>
  <c r="Z56" i="5"/>
  <c r="AK56" i="5"/>
  <c r="AJ56" i="5"/>
  <c r="AG56" i="5"/>
  <c r="AB56" i="5"/>
  <c r="AI56" i="5"/>
  <c r="AC56" i="5"/>
  <c r="AA56" i="5"/>
  <c r="Y56" i="5"/>
  <c r="AN183" i="5"/>
  <c r="AJ183" i="5"/>
  <c r="AB183" i="5"/>
  <c r="AE183" i="5"/>
  <c r="W183" i="5"/>
  <c r="AL183" i="5"/>
  <c r="AA183" i="5"/>
  <c r="AG183" i="5"/>
  <c r="AF183" i="5"/>
  <c r="AD183" i="5"/>
  <c r="AI183" i="5"/>
  <c r="X183" i="5"/>
  <c r="AK183" i="5"/>
  <c r="Y183" i="5"/>
  <c r="AH183" i="5"/>
  <c r="AC183" i="5"/>
  <c r="Z183" i="5"/>
  <c r="V183" i="5"/>
  <c r="AN82" i="5"/>
  <c r="AH82" i="5"/>
  <c r="Z82" i="5"/>
  <c r="AK82" i="5"/>
  <c r="AC82" i="5"/>
  <c r="AE82" i="5"/>
  <c r="AD82" i="5"/>
  <c r="AB82" i="5"/>
  <c r="AG82" i="5"/>
  <c r="W82" i="5"/>
  <c r="AL82" i="5"/>
  <c r="Y82" i="5"/>
  <c r="AJ82" i="5"/>
  <c r="AF82" i="5"/>
  <c r="AI82" i="5"/>
  <c r="AA82" i="5"/>
  <c r="X82" i="5"/>
  <c r="V82" i="5"/>
  <c r="AN226" i="5"/>
  <c r="AK226" i="5"/>
  <c r="AC226" i="5"/>
  <c r="AF226" i="5"/>
  <c r="X226" i="5"/>
  <c r="AL226" i="5"/>
  <c r="AA226" i="5"/>
  <c r="AJ226" i="5"/>
  <c r="Z226" i="5"/>
  <c r="AI226" i="5"/>
  <c r="Y226" i="5"/>
  <c r="AD226" i="5"/>
  <c r="W226" i="5"/>
  <c r="V226" i="5"/>
  <c r="AE226" i="5"/>
  <c r="AH226" i="5"/>
  <c r="AG226" i="5"/>
  <c r="AB226" i="5"/>
  <c r="AN17" i="5"/>
  <c r="AI17" i="5"/>
  <c r="AA17" i="5"/>
  <c r="AF17" i="5"/>
  <c r="W17" i="5"/>
  <c r="AD17" i="5"/>
  <c r="AH17" i="5"/>
  <c r="Z17" i="5"/>
  <c r="X17" i="5"/>
  <c r="AG17" i="5"/>
  <c r="Y17" i="5"/>
  <c r="AE17" i="5"/>
  <c r="V17" i="5"/>
  <c r="AK17" i="5"/>
  <c r="AC17" i="5"/>
  <c r="AJ17" i="5"/>
  <c r="AB17" i="5"/>
  <c r="AL17" i="5"/>
  <c r="AN187" i="5"/>
  <c r="AF187" i="5"/>
  <c r="X187" i="5"/>
  <c r="AI187" i="5"/>
  <c r="AA187" i="5"/>
  <c r="AE187" i="5"/>
  <c r="AD187" i="5"/>
  <c r="AH187" i="5"/>
  <c r="W187" i="5"/>
  <c r="Y187" i="5"/>
  <c r="AL187" i="5"/>
  <c r="V187" i="5"/>
  <c r="AK187" i="5"/>
  <c r="AB187" i="5"/>
  <c r="AJ187" i="5"/>
  <c r="AG187" i="5"/>
  <c r="AC187" i="5"/>
  <c r="Z187" i="5"/>
  <c r="AN195" i="5"/>
  <c r="AF195" i="5"/>
  <c r="X195" i="5"/>
  <c r="AI195" i="5"/>
  <c r="AA195" i="5"/>
  <c r="AH195" i="5"/>
  <c r="W195" i="5"/>
  <c r="AG195" i="5"/>
  <c r="V195" i="5"/>
  <c r="AK195" i="5"/>
  <c r="Z195" i="5"/>
  <c r="Y195" i="5"/>
  <c r="AL195" i="5"/>
  <c r="AC195" i="5"/>
  <c r="AJ195" i="5"/>
  <c r="AE195" i="5"/>
  <c r="AD195" i="5"/>
  <c r="AB195" i="5"/>
  <c r="AN75" i="5"/>
  <c r="AJ75" i="5"/>
  <c r="AB75" i="5"/>
  <c r="AE75" i="5"/>
  <c r="V75" i="5"/>
  <c r="AD75" i="5"/>
  <c r="AL75" i="5"/>
  <c r="AC75" i="5"/>
  <c r="AG75" i="5"/>
  <c r="X75" i="5"/>
  <c r="AK75" i="5"/>
  <c r="AI75" i="5"/>
  <c r="AF75" i="5"/>
  <c r="AH75" i="5"/>
  <c r="AA75" i="5"/>
  <c r="Y75" i="5"/>
  <c r="W75" i="5"/>
  <c r="Z75" i="5"/>
  <c r="AN141" i="5"/>
  <c r="AF141" i="5"/>
  <c r="X141" i="5"/>
  <c r="AE141" i="5"/>
  <c r="W141" i="5"/>
  <c r="AH141" i="5"/>
  <c r="Z141" i="5"/>
  <c r="AD141" i="5"/>
  <c r="AC141" i="5"/>
  <c r="AB141" i="5"/>
  <c r="AI141" i="5"/>
  <c r="AA141" i="5"/>
  <c r="Y141" i="5"/>
  <c r="AK141" i="5"/>
  <c r="AJ141" i="5"/>
  <c r="V141" i="5"/>
  <c r="AL141" i="5"/>
  <c r="AG141" i="5"/>
  <c r="AN197" i="5"/>
  <c r="AL197" i="5"/>
  <c r="AD197" i="5"/>
  <c r="V197" i="5"/>
  <c r="AG197" i="5"/>
  <c r="Y197" i="5"/>
  <c r="AF197" i="5"/>
  <c r="AE197" i="5"/>
  <c r="AI197" i="5"/>
  <c r="X197" i="5"/>
  <c r="Z197" i="5"/>
  <c r="W197" i="5"/>
  <c r="AK197" i="5"/>
  <c r="AB197" i="5"/>
  <c r="AJ197" i="5"/>
  <c r="AH197" i="5"/>
  <c r="AC197" i="5"/>
  <c r="AA197" i="5"/>
  <c r="AN300" i="5"/>
  <c r="AF300" i="5"/>
  <c r="X300" i="5"/>
  <c r="AJ300" i="5"/>
  <c r="AA300" i="5"/>
  <c r="AD300" i="5"/>
  <c r="AC300" i="5"/>
  <c r="AH300" i="5"/>
  <c r="V300" i="5"/>
  <c r="AL300" i="5"/>
  <c r="W300" i="5"/>
  <c r="AK300" i="5"/>
  <c r="AI300" i="5"/>
  <c r="Z300" i="5"/>
  <c r="AB300" i="5"/>
  <c r="AG300" i="5"/>
  <c r="AE300" i="5"/>
  <c r="Y300" i="5"/>
  <c r="AN122" i="5"/>
  <c r="AF122" i="5"/>
  <c r="X122" i="5"/>
  <c r="AE122" i="5"/>
  <c r="W122" i="5"/>
  <c r="AL122" i="5"/>
  <c r="AD122" i="5"/>
  <c r="V122" i="5"/>
  <c r="AH122" i="5"/>
  <c r="Z122" i="5"/>
  <c r="AC122" i="5"/>
  <c r="AB122" i="5"/>
  <c r="AJ122" i="5"/>
  <c r="AI122" i="5"/>
  <c r="AK122" i="5"/>
  <c r="AA122" i="5"/>
  <c r="AG122" i="5"/>
  <c r="Y122" i="5"/>
  <c r="AN273" i="5"/>
  <c r="AI273" i="5"/>
  <c r="AA273" i="5"/>
  <c r="AL273" i="5"/>
  <c r="AC273" i="5"/>
  <c r="AF273" i="5"/>
  <c r="W273" i="5"/>
  <c r="AK273" i="5"/>
  <c r="Y273" i="5"/>
  <c r="AD273" i="5"/>
  <c r="Z273" i="5"/>
  <c r="X273" i="5"/>
  <c r="V273" i="5"/>
  <c r="AE273" i="5"/>
  <c r="AG273" i="5"/>
  <c r="AJ273" i="5"/>
  <c r="AH273" i="5"/>
  <c r="AB273" i="5"/>
  <c r="AN128" i="5"/>
  <c r="AK128" i="5"/>
  <c r="AC128" i="5"/>
  <c r="AJ128" i="5"/>
  <c r="AB128" i="5"/>
  <c r="AE128" i="5"/>
  <c r="W128" i="5"/>
  <c r="AH128" i="5"/>
  <c r="V128" i="5"/>
  <c r="AG128" i="5"/>
  <c r="AF128" i="5"/>
  <c r="AL128" i="5"/>
  <c r="Y128" i="5"/>
  <c r="AA128" i="5"/>
  <c r="Z128" i="5"/>
  <c r="AI128" i="5"/>
  <c r="AD128" i="5"/>
  <c r="X128" i="5"/>
  <c r="AN131" i="5"/>
  <c r="AH131" i="5"/>
  <c r="Z131" i="5"/>
  <c r="AG131" i="5"/>
  <c r="Y131" i="5"/>
  <c r="AJ131" i="5"/>
  <c r="AB131" i="5"/>
  <c r="AI131" i="5"/>
  <c r="V131" i="5"/>
  <c r="AF131" i="5"/>
  <c r="AE131" i="5"/>
  <c r="AL131" i="5"/>
  <c r="X131" i="5"/>
  <c r="AC131" i="5"/>
  <c r="AA131" i="5"/>
  <c r="AK131" i="5"/>
  <c r="AD131" i="5"/>
  <c r="W131" i="5"/>
  <c r="AN184" i="5"/>
  <c r="AI184" i="5"/>
  <c r="AA184" i="5"/>
  <c r="AL184" i="5"/>
  <c r="AD184" i="5"/>
  <c r="V184" i="5"/>
  <c r="AF184" i="5"/>
  <c r="AB184" i="5"/>
  <c r="Z184" i="5"/>
  <c r="AK184" i="5"/>
  <c r="Y184" i="5"/>
  <c r="AE184" i="5"/>
  <c r="X184" i="5"/>
  <c r="W184" i="5"/>
  <c r="AG184" i="5"/>
  <c r="AJ184" i="5"/>
  <c r="AH184" i="5"/>
  <c r="AC184" i="5"/>
  <c r="AN254" i="5"/>
  <c r="AK254" i="5"/>
  <c r="AC254" i="5"/>
  <c r="AF254" i="5"/>
  <c r="X254" i="5"/>
  <c r="AI254" i="5"/>
  <c r="Y254" i="5"/>
  <c r="AH254" i="5"/>
  <c r="W254" i="5"/>
  <c r="AG254" i="5"/>
  <c r="V254" i="5"/>
  <c r="AL254" i="5"/>
  <c r="AA254" i="5"/>
  <c r="AE254" i="5"/>
  <c r="AD254" i="5"/>
  <c r="AB254" i="5"/>
  <c r="Z254" i="5"/>
  <c r="AJ254" i="5"/>
  <c r="AN139" i="5"/>
  <c r="AH139" i="5"/>
  <c r="Z139" i="5"/>
  <c r="AG139" i="5"/>
  <c r="Y139" i="5"/>
  <c r="AJ139" i="5"/>
  <c r="AB139" i="5"/>
  <c r="AA139" i="5"/>
  <c r="AL139" i="5"/>
  <c r="X139" i="5"/>
  <c r="AK139" i="5"/>
  <c r="W139" i="5"/>
  <c r="AD139" i="5"/>
  <c r="AI139" i="5"/>
  <c r="AF139" i="5"/>
  <c r="V139" i="5"/>
  <c r="AE139" i="5"/>
  <c r="AC139" i="5"/>
  <c r="AN158" i="5"/>
  <c r="AE158" i="5"/>
  <c r="W158" i="5"/>
  <c r="AL158" i="5"/>
  <c r="AD158" i="5"/>
  <c r="V158" i="5"/>
  <c r="AK158" i="5"/>
  <c r="AC158" i="5"/>
  <c r="AG158" i="5"/>
  <c r="Y158" i="5"/>
  <c r="AB158" i="5"/>
  <c r="AA158" i="5"/>
  <c r="Z158" i="5"/>
  <c r="AH158" i="5"/>
  <c r="X158" i="5"/>
  <c r="AJ158" i="5"/>
  <c r="AI158" i="5"/>
  <c r="AF158" i="5"/>
  <c r="AN71" i="5"/>
  <c r="AG71" i="5"/>
  <c r="Y71" i="5"/>
  <c r="AF71" i="5"/>
  <c r="X71" i="5"/>
  <c r="AE71" i="5"/>
  <c r="W71" i="5"/>
  <c r="AI71" i="5"/>
  <c r="AA71" i="5"/>
  <c r="AL71" i="5"/>
  <c r="V71" i="5"/>
  <c r="AH71" i="5"/>
  <c r="AK71" i="5"/>
  <c r="AJ71" i="5"/>
  <c r="AD71" i="5"/>
  <c r="AB71" i="5"/>
  <c r="Z71" i="5"/>
  <c r="AC71" i="5"/>
  <c r="AN11" i="5"/>
  <c r="AG11" i="5"/>
  <c r="Y11" i="5"/>
  <c r="AD11" i="5"/>
  <c r="AC11" i="5"/>
  <c r="AJ11" i="5"/>
  <c r="AF11" i="5"/>
  <c r="X11" i="5"/>
  <c r="V11" i="5"/>
  <c r="AE11" i="5"/>
  <c r="W11" i="5"/>
  <c r="AL11" i="5"/>
  <c r="AK11" i="5"/>
  <c r="AB11" i="5"/>
  <c r="AI11" i="5"/>
  <c r="AA11" i="5"/>
  <c r="AH11" i="5"/>
  <c r="Z11" i="5"/>
  <c r="AN227" i="5"/>
  <c r="AJ227" i="5"/>
  <c r="AB227" i="5"/>
  <c r="AE227" i="5"/>
  <c r="W227" i="5"/>
  <c r="AF227" i="5"/>
  <c r="AD227" i="5"/>
  <c r="AC227" i="5"/>
  <c r="AH227" i="5"/>
  <c r="X227" i="5"/>
  <c r="AA227" i="5"/>
  <c r="Z227" i="5"/>
  <c r="AI227" i="5"/>
  <c r="AG227" i="5"/>
  <c r="Y227" i="5"/>
  <c r="V227" i="5"/>
  <c r="AL227" i="5"/>
  <c r="AK227" i="5"/>
  <c r="AN290" i="5"/>
  <c r="AH290" i="5"/>
  <c r="Z290" i="5"/>
  <c r="AF290" i="5"/>
  <c r="W290" i="5"/>
  <c r="AJ290" i="5"/>
  <c r="AA290" i="5"/>
  <c r="AC290" i="5"/>
  <c r="AG290" i="5"/>
  <c r="AD290" i="5"/>
  <c r="AB290" i="5"/>
  <c r="Y290" i="5"/>
  <c r="AI290" i="5"/>
  <c r="X290" i="5"/>
  <c r="V290" i="5"/>
  <c r="AK290" i="5"/>
  <c r="AL290" i="5"/>
  <c r="AE290" i="5"/>
  <c r="AN30" i="5"/>
  <c r="AG30" i="5"/>
  <c r="Y30" i="5"/>
  <c r="AF30" i="5"/>
  <c r="X30" i="5"/>
  <c r="AJ30" i="5"/>
  <c r="AB30" i="5"/>
  <c r="AK30" i="5"/>
  <c r="W30" i="5"/>
  <c r="AE30" i="5"/>
  <c r="AI30" i="5"/>
  <c r="V30" i="5"/>
  <c r="AD30" i="5"/>
  <c r="AC30" i="5"/>
  <c r="AH30" i="5"/>
  <c r="AA30" i="5"/>
  <c r="AL30" i="5"/>
  <c r="Z30" i="5"/>
  <c r="AN190" i="5"/>
  <c r="AK190" i="5"/>
  <c r="AC190" i="5"/>
  <c r="AF190" i="5"/>
  <c r="X190" i="5"/>
  <c r="AH190" i="5"/>
  <c r="W190" i="5"/>
  <c r="AG190" i="5"/>
  <c r="V190" i="5"/>
  <c r="AJ190" i="5"/>
  <c r="Z190" i="5"/>
  <c r="Y190" i="5"/>
  <c r="AL190" i="5"/>
  <c r="AB190" i="5"/>
  <c r="AD190" i="5"/>
  <c r="AI190" i="5"/>
  <c r="AA190" i="5"/>
  <c r="AE190" i="5"/>
  <c r="AN51" i="5"/>
  <c r="AK51" i="5"/>
  <c r="AC51" i="5"/>
  <c r="AJ51" i="5"/>
  <c r="AB51" i="5"/>
  <c r="AI51" i="5"/>
  <c r="AA51" i="5"/>
  <c r="AE51" i="5"/>
  <c r="W51" i="5"/>
  <c r="Z51" i="5"/>
  <c r="Y51" i="5"/>
  <c r="V51" i="5"/>
  <c r="AH51" i="5"/>
  <c r="X51" i="5"/>
  <c r="AL51" i="5"/>
  <c r="AG51" i="5"/>
  <c r="AF51" i="5"/>
  <c r="AD51" i="5"/>
  <c r="AN113" i="5"/>
  <c r="AG113" i="5"/>
  <c r="Y113" i="5"/>
  <c r="AF113" i="5"/>
  <c r="X113" i="5"/>
  <c r="AE113" i="5"/>
  <c r="W113" i="5"/>
  <c r="AI113" i="5"/>
  <c r="AA113" i="5"/>
  <c r="AL113" i="5"/>
  <c r="V113" i="5"/>
  <c r="AK113" i="5"/>
  <c r="AC113" i="5"/>
  <c r="AB113" i="5"/>
  <c r="AJ113" i="5"/>
  <c r="AH113" i="5"/>
  <c r="AD113" i="5"/>
  <c r="Z113" i="5"/>
  <c r="AN86" i="5"/>
  <c r="AJ86" i="5"/>
  <c r="AI86" i="5"/>
  <c r="AL86" i="5"/>
  <c r="AD86" i="5"/>
  <c r="V86" i="5"/>
  <c r="AG86" i="5"/>
  <c r="Y86" i="5"/>
  <c r="AA86" i="5"/>
  <c r="Z86" i="5"/>
  <c r="AK86" i="5"/>
  <c r="X86" i="5"/>
  <c r="AC86" i="5"/>
  <c r="AH86" i="5"/>
  <c r="AF86" i="5"/>
  <c r="AB86" i="5"/>
  <c r="AE86" i="5"/>
  <c r="W86" i="5"/>
  <c r="AN24" i="5"/>
  <c r="AJ24" i="5"/>
  <c r="AB24" i="5"/>
  <c r="AG24" i="5"/>
  <c r="AI24" i="5"/>
  <c r="AA24" i="5"/>
  <c r="Y24" i="5"/>
  <c r="X24" i="5"/>
  <c r="AE24" i="5"/>
  <c r="AH24" i="5"/>
  <c r="Z24" i="5"/>
  <c r="AF24" i="5"/>
  <c r="AL24" i="5"/>
  <c r="AD24" i="5"/>
  <c r="V24" i="5"/>
  <c r="AK24" i="5"/>
  <c r="AC24" i="5"/>
  <c r="W24" i="5"/>
  <c r="AN295" i="5"/>
  <c r="AK295" i="5"/>
  <c r="AC295" i="5"/>
  <c r="AD295" i="5"/>
  <c r="AG295" i="5"/>
  <c r="X295" i="5"/>
  <c r="AB295" i="5"/>
  <c r="AH295" i="5"/>
  <c r="V295" i="5"/>
  <c r="Z295" i="5"/>
  <c r="Y295" i="5"/>
  <c r="AL295" i="5"/>
  <c r="W295" i="5"/>
  <c r="AE295" i="5"/>
  <c r="AJ295" i="5"/>
  <c r="AI295" i="5"/>
  <c r="AF295" i="5"/>
  <c r="AA295" i="5"/>
  <c r="AN250" i="5"/>
  <c r="AG250" i="5"/>
  <c r="Y250" i="5"/>
  <c r="AJ250" i="5"/>
  <c r="AB250" i="5"/>
  <c r="AC250" i="5"/>
  <c r="AL250" i="5"/>
  <c r="AA250" i="5"/>
  <c r="AK250" i="5"/>
  <c r="Z250" i="5"/>
  <c r="AE250" i="5"/>
  <c r="AI250" i="5"/>
  <c r="AH250" i="5"/>
  <c r="AF250" i="5"/>
  <c r="V250" i="5"/>
  <c r="W250" i="5"/>
  <c r="AD250" i="5"/>
  <c r="X250" i="5"/>
  <c r="AN265" i="5"/>
  <c r="AI265" i="5"/>
  <c r="AA265" i="5"/>
  <c r="AK265" i="5"/>
  <c r="AB265" i="5"/>
  <c r="AE265" i="5"/>
  <c r="V265" i="5"/>
  <c r="Z265" i="5"/>
  <c r="AF265" i="5"/>
  <c r="AG265" i="5"/>
  <c r="AD265" i="5"/>
  <c r="AC265" i="5"/>
  <c r="AJ265" i="5"/>
  <c r="Y265" i="5"/>
  <c r="X265" i="5"/>
  <c r="W265" i="5"/>
  <c r="AL265" i="5"/>
  <c r="AH265" i="5"/>
  <c r="AN179" i="5"/>
  <c r="AF179" i="5"/>
  <c r="X179" i="5"/>
  <c r="AI179" i="5"/>
  <c r="AA179" i="5"/>
  <c r="AE179" i="5"/>
  <c r="AB179" i="5"/>
  <c r="AL179" i="5"/>
  <c r="Z179" i="5"/>
  <c r="AK179" i="5"/>
  <c r="Y179" i="5"/>
  <c r="AD179" i="5"/>
  <c r="AJ179" i="5"/>
  <c r="AH179" i="5"/>
  <c r="AG179" i="5"/>
  <c r="W179" i="5"/>
  <c r="V179" i="5"/>
  <c r="AC179" i="5"/>
  <c r="AN106" i="5"/>
  <c r="AF106" i="5"/>
  <c r="X106" i="5"/>
  <c r="AE106" i="5"/>
  <c r="W106" i="5"/>
  <c r="AL106" i="5"/>
  <c r="AD106" i="5"/>
  <c r="V106" i="5"/>
  <c r="AH106" i="5"/>
  <c r="Z106" i="5"/>
  <c r="AC106" i="5"/>
  <c r="AB106" i="5"/>
  <c r="AJ106" i="5"/>
  <c r="AI106" i="5"/>
  <c r="AA106" i="5"/>
  <c r="Y106" i="5"/>
  <c r="AK106" i="5"/>
  <c r="AG106" i="5"/>
  <c r="AN213" i="5"/>
  <c r="AH213" i="5"/>
  <c r="Z213" i="5"/>
  <c r="AK213" i="5"/>
  <c r="AC213" i="5"/>
  <c r="AG213" i="5"/>
  <c r="W213" i="5"/>
  <c r="AL213" i="5"/>
  <c r="AA213" i="5"/>
  <c r="AJ213" i="5"/>
  <c r="V213" i="5"/>
  <c r="AI213" i="5"/>
  <c r="Y213" i="5"/>
  <c r="X213" i="5"/>
  <c r="AD213" i="5"/>
  <c r="AE213" i="5"/>
  <c r="AF213" i="5"/>
  <c r="AB213" i="5"/>
  <c r="AN20" i="5"/>
  <c r="AF20" i="5"/>
  <c r="X20" i="5"/>
  <c r="AC20" i="5"/>
  <c r="AJ20" i="5"/>
  <c r="AE20" i="5"/>
  <c r="W20" i="5"/>
  <c r="AA20" i="5"/>
  <c r="AL20" i="5"/>
  <c r="AD20" i="5"/>
  <c r="V20" i="5"/>
  <c r="AK20" i="5"/>
  <c r="AB20" i="5"/>
  <c r="AH20" i="5"/>
  <c r="Z20" i="5"/>
  <c r="AG20" i="5"/>
  <c r="Y20" i="5"/>
  <c r="AI20" i="5"/>
  <c r="AN161" i="5"/>
  <c r="AJ161" i="5"/>
  <c r="AB161" i="5"/>
  <c r="AI161" i="5"/>
  <c r="AA161" i="5"/>
  <c r="AH161" i="5"/>
  <c r="Z161" i="5"/>
  <c r="AL161" i="5"/>
  <c r="AD161" i="5"/>
  <c r="V161" i="5"/>
  <c r="Y161" i="5"/>
  <c r="X161" i="5"/>
  <c r="W161" i="5"/>
  <c r="AE161" i="5"/>
  <c r="AK161" i="5"/>
  <c r="AG161" i="5"/>
  <c r="AF161" i="5"/>
  <c r="AC161" i="5"/>
  <c r="AN104" i="5"/>
  <c r="AH104" i="5"/>
  <c r="Z104" i="5"/>
  <c r="AG104" i="5"/>
  <c r="Y104" i="5"/>
  <c r="AF104" i="5"/>
  <c r="AJ104" i="5"/>
  <c r="AB104" i="5"/>
  <c r="AE104" i="5"/>
  <c r="AD104" i="5"/>
  <c r="AL104" i="5"/>
  <c r="W104" i="5"/>
  <c r="AK104" i="5"/>
  <c r="V104" i="5"/>
  <c r="AC104" i="5"/>
  <c r="AA104" i="5"/>
  <c r="X104" i="5"/>
  <c r="AI104" i="5"/>
  <c r="AN123" i="5"/>
  <c r="AG123" i="5"/>
  <c r="AJ123" i="5"/>
  <c r="AE123" i="5"/>
  <c r="W123" i="5"/>
  <c r="AD123" i="5"/>
  <c r="V123" i="5"/>
  <c r="AC123" i="5"/>
  <c r="AH123" i="5"/>
  <c r="Y123" i="5"/>
  <c r="AB123" i="5"/>
  <c r="AA123" i="5"/>
  <c r="AK123" i="5"/>
  <c r="AI123" i="5"/>
  <c r="Z123" i="5"/>
  <c r="X123" i="5"/>
  <c r="AL123" i="5"/>
  <c r="AF123" i="5"/>
  <c r="AN39" i="5"/>
  <c r="AG39" i="5"/>
  <c r="Y39" i="5"/>
  <c r="AF39" i="5"/>
  <c r="X39" i="5"/>
  <c r="AE39" i="5"/>
  <c r="W39" i="5"/>
  <c r="AI39" i="5"/>
  <c r="AA39" i="5"/>
  <c r="AL39" i="5"/>
  <c r="V39" i="5"/>
  <c r="AH39" i="5"/>
  <c r="AK39" i="5"/>
  <c r="AD39" i="5"/>
  <c r="AJ39" i="5"/>
  <c r="AB39" i="5"/>
  <c r="Z39" i="5"/>
  <c r="AC39" i="5"/>
  <c r="AN185" i="5"/>
  <c r="AH185" i="5"/>
  <c r="Z185" i="5"/>
  <c r="AK185" i="5"/>
  <c r="AC185" i="5"/>
  <c r="AG185" i="5"/>
  <c r="AF185" i="5"/>
  <c r="V185" i="5"/>
  <c r="AJ185" i="5"/>
  <c r="Y185" i="5"/>
  <c r="X185" i="5"/>
  <c r="W185" i="5"/>
  <c r="AL185" i="5"/>
  <c r="AB185" i="5"/>
  <c r="AI185" i="5"/>
  <c r="AE185" i="5"/>
  <c r="AD185" i="5"/>
  <c r="AA185" i="5"/>
  <c r="AN159" i="5"/>
  <c r="AL159" i="5"/>
  <c r="AD159" i="5"/>
  <c r="V159" i="5"/>
  <c r="AK159" i="5"/>
  <c r="AC159" i="5"/>
  <c r="AJ159" i="5"/>
  <c r="AB159" i="5"/>
  <c r="AF159" i="5"/>
  <c r="X159" i="5"/>
  <c r="AA159" i="5"/>
  <c r="Z159" i="5"/>
  <c r="Y159" i="5"/>
  <c r="AG159" i="5"/>
  <c r="AI159" i="5"/>
  <c r="W159" i="5"/>
  <c r="AE159" i="5"/>
  <c r="AH159" i="5"/>
  <c r="AN283" i="5"/>
  <c r="AG283" i="5"/>
  <c r="Y283" i="5"/>
  <c r="AF283" i="5"/>
  <c r="W283" i="5"/>
  <c r="AJ283" i="5"/>
  <c r="AA283" i="5"/>
  <c r="AL283" i="5"/>
  <c r="Z283" i="5"/>
  <c r="AD283" i="5"/>
  <c r="AI283" i="5"/>
  <c r="AH283" i="5"/>
  <c r="AE283" i="5"/>
  <c r="V283" i="5"/>
  <c r="X283" i="5"/>
  <c r="AB283" i="5"/>
  <c r="AK283" i="5"/>
  <c r="AC283" i="5"/>
  <c r="AN211" i="5"/>
  <c r="AJ211" i="5"/>
  <c r="AB211" i="5"/>
  <c r="AE211" i="5"/>
  <c r="W211" i="5"/>
  <c r="AI211" i="5"/>
  <c r="Y211" i="5"/>
  <c r="AC211" i="5"/>
  <c r="AA211" i="5"/>
  <c r="Z211" i="5"/>
  <c r="AF211" i="5"/>
  <c r="AH211" i="5"/>
  <c r="AG211" i="5"/>
  <c r="AD211" i="5"/>
  <c r="AL211" i="5"/>
  <c r="X211" i="5"/>
  <c r="V211" i="5"/>
  <c r="AK211" i="5"/>
  <c r="AN102" i="5"/>
  <c r="AJ102" i="5"/>
  <c r="AB102" i="5"/>
  <c r="AI102" i="5"/>
  <c r="AA102" i="5"/>
  <c r="AL102" i="5"/>
  <c r="AD102" i="5"/>
  <c r="V102" i="5"/>
  <c r="Z102" i="5"/>
  <c r="Y102" i="5"/>
  <c r="AF102" i="5"/>
  <c r="AE102" i="5"/>
  <c r="AK102" i="5"/>
  <c r="AH102" i="5"/>
  <c r="AG102" i="5"/>
  <c r="AC102" i="5"/>
  <c r="X102" i="5"/>
  <c r="W102" i="5"/>
  <c r="AN234" i="5"/>
  <c r="AK234" i="5"/>
  <c r="AC234" i="5"/>
  <c r="AF234" i="5"/>
  <c r="X234" i="5"/>
  <c r="AD234" i="5"/>
  <c r="AB234" i="5"/>
  <c r="AL234" i="5"/>
  <c r="AA234" i="5"/>
  <c r="AG234" i="5"/>
  <c r="V234" i="5"/>
  <c r="AJ234" i="5"/>
  <c r="AI234" i="5"/>
  <c r="W234" i="5"/>
  <c r="Y234" i="5"/>
  <c r="AH234" i="5"/>
  <c r="AE234" i="5"/>
  <c r="Z234" i="5"/>
  <c r="AN45" i="5"/>
  <c r="AI45" i="5"/>
  <c r="AA45" i="5"/>
  <c r="AH45" i="5"/>
  <c r="Z45" i="5"/>
  <c r="AG45" i="5"/>
  <c r="Y45" i="5"/>
  <c r="AK45" i="5"/>
  <c r="AC45" i="5"/>
  <c r="AF45" i="5"/>
  <c r="AE45" i="5"/>
  <c r="AB45" i="5"/>
  <c r="X45" i="5"/>
  <c r="W45" i="5"/>
  <c r="AD45" i="5"/>
  <c r="AL45" i="5"/>
  <c r="V45" i="5"/>
  <c r="AJ45" i="5"/>
  <c r="AN301" i="5"/>
  <c r="AE301" i="5"/>
  <c r="W301" i="5"/>
  <c r="AK301" i="5"/>
  <c r="AB301" i="5"/>
  <c r="AF301" i="5"/>
  <c r="V301" i="5"/>
  <c r="AJ301" i="5"/>
  <c r="Y301" i="5"/>
  <c r="AC301" i="5"/>
  <c r="AL301" i="5"/>
  <c r="AI301" i="5"/>
  <c r="AH301" i="5"/>
  <c r="Z301" i="5"/>
  <c r="AG301" i="5"/>
  <c r="AD301" i="5"/>
  <c r="AA301" i="5"/>
  <c r="X301" i="5"/>
  <c r="AN130" i="5"/>
  <c r="AI130" i="5"/>
  <c r="AA130" i="5"/>
  <c r="AH130" i="5"/>
  <c r="Z130" i="5"/>
  <c r="AK130" i="5"/>
  <c r="AC130" i="5"/>
  <c r="Y130" i="5"/>
  <c r="AL130" i="5"/>
  <c r="X130" i="5"/>
  <c r="AJ130" i="5"/>
  <c r="W130" i="5"/>
  <c r="AD130" i="5"/>
  <c r="AG130" i="5"/>
  <c r="AF130" i="5"/>
  <c r="V130" i="5"/>
  <c r="AE130" i="5"/>
  <c r="AB130" i="5"/>
  <c r="AN214" i="5"/>
  <c r="AG214" i="5"/>
  <c r="Y214" i="5"/>
  <c r="AJ214" i="5"/>
  <c r="AB214" i="5"/>
  <c r="AL214" i="5"/>
  <c r="AA214" i="5"/>
  <c r="AE214" i="5"/>
  <c r="AH214" i="5"/>
  <c r="AF214" i="5"/>
  <c r="AK214" i="5"/>
  <c r="W214" i="5"/>
  <c r="AC214" i="5"/>
  <c r="Z214" i="5"/>
  <c r="X214" i="5"/>
  <c r="AI214" i="5"/>
  <c r="AD214" i="5"/>
  <c r="V214" i="5"/>
  <c r="AN206" i="5"/>
  <c r="AG206" i="5"/>
  <c r="Y206" i="5"/>
  <c r="AJ206" i="5"/>
  <c r="AB206" i="5"/>
  <c r="AI206" i="5"/>
  <c r="X206" i="5"/>
  <c r="AC206" i="5"/>
  <c r="AA206" i="5"/>
  <c r="Z206" i="5"/>
  <c r="AE206" i="5"/>
  <c r="AD206" i="5"/>
  <c r="W206" i="5"/>
  <c r="V206" i="5"/>
  <c r="AH206" i="5"/>
  <c r="AL206" i="5"/>
  <c r="AK206" i="5"/>
  <c r="AF206" i="5"/>
  <c r="AN110" i="5"/>
  <c r="AJ110" i="5"/>
  <c r="AB110" i="5"/>
  <c r="AI110" i="5"/>
  <c r="AA110" i="5"/>
  <c r="AH110" i="5"/>
  <c r="Z110" i="5"/>
  <c r="AL110" i="5"/>
  <c r="AD110" i="5"/>
  <c r="V110" i="5"/>
  <c r="Y110" i="5"/>
  <c r="X110" i="5"/>
  <c r="AF110" i="5"/>
  <c r="AE110" i="5"/>
  <c r="W110" i="5"/>
  <c r="AG110" i="5"/>
  <c r="AK110" i="5"/>
  <c r="AC110" i="5"/>
  <c r="AN68" i="5"/>
  <c r="AJ68" i="5"/>
  <c r="AB68" i="5"/>
  <c r="AI68" i="5"/>
  <c r="AA68" i="5"/>
  <c r="AH68" i="5"/>
  <c r="Z68" i="5"/>
  <c r="AL68" i="5"/>
  <c r="AD68" i="5"/>
  <c r="V68" i="5"/>
  <c r="Y68" i="5"/>
  <c r="AG68" i="5"/>
  <c r="X68" i="5"/>
  <c r="AK68" i="5"/>
  <c r="W68" i="5"/>
  <c r="AE68" i="5"/>
  <c r="AC68" i="5"/>
  <c r="AF68" i="5"/>
  <c r="AN148" i="5"/>
  <c r="AG148" i="5"/>
  <c r="Y148" i="5"/>
  <c r="AF148" i="5"/>
  <c r="X148" i="5"/>
  <c r="AI148" i="5"/>
  <c r="AA148" i="5"/>
  <c r="AB148" i="5"/>
  <c r="AL148" i="5"/>
  <c r="Z148" i="5"/>
  <c r="AK148" i="5"/>
  <c r="W148" i="5"/>
  <c r="AD148" i="5"/>
  <c r="AJ148" i="5"/>
  <c r="AH148" i="5"/>
  <c r="V148" i="5"/>
  <c r="AE148" i="5"/>
  <c r="AC148" i="5"/>
  <c r="AN221" i="5"/>
  <c r="AH221" i="5"/>
  <c r="Z221" i="5"/>
  <c r="AK221" i="5"/>
  <c r="AC221" i="5"/>
  <c r="AJ221" i="5"/>
  <c r="Y221" i="5"/>
  <c r="AD221" i="5"/>
  <c r="AB221" i="5"/>
  <c r="AA221" i="5"/>
  <c r="AF221" i="5"/>
  <c r="W221" i="5"/>
  <c r="V221" i="5"/>
  <c r="AE221" i="5"/>
  <c r="AG221" i="5"/>
  <c r="AL221" i="5"/>
  <c r="AI221" i="5"/>
  <c r="X221" i="5"/>
  <c r="AN258" i="5"/>
  <c r="AI258" i="5"/>
  <c r="AA258" i="5"/>
  <c r="AK258" i="5"/>
  <c r="AB258" i="5"/>
  <c r="AE258" i="5"/>
  <c r="V258" i="5"/>
  <c r="AH258" i="5"/>
  <c r="W258" i="5"/>
  <c r="AG258" i="5"/>
  <c r="AF258" i="5"/>
  <c r="AL258" i="5"/>
  <c r="Y258" i="5"/>
  <c r="AD258" i="5"/>
  <c r="AC258" i="5"/>
  <c r="Z258" i="5"/>
  <c r="X258" i="5"/>
  <c r="AJ258" i="5"/>
  <c r="AN277" i="5"/>
  <c r="AE277" i="5"/>
  <c r="W277" i="5"/>
  <c r="AH277" i="5"/>
  <c r="Y277" i="5"/>
  <c r="AK277" i="5"/>
  <c r="AB277" i="5"/>
  <c r="AD277" i="5"/>
  <c r="AI277" i="5"/>
  <c r="V277" i="5"/>
  <c r="X277" i="5"/>
  <c r="AL277" i="5"/>
  <c r="AJ277" i="5"/>
  <c r="AA277" i="5"/>
  <c r="AC277" i="5"/>
  <c r="AG277" i="5"/>
  <c r="AF277" i="5"/>
  <c r="Z277" i="5"/>
  <c r="AN140" i="5"/>
  <c r="AG140" i="5"/>
  <c r="Y140" i="5"/>
  <c r="AF140" i="5"/>
  <c r="X140" i="5"/>
  <c r="AI140" i="5"/>
  <c r="AA140" i="5"/>
  <c r="AJ140" i="5"/>
  <c r="V140" i="5"/>
  <c r="AH140" i="5"/>
  <c r="AE140" i="5"/>
  <c r="AL140" i="5"/>
  <c r="Z140" i="5"/>
  <c r="AC140" i="5"/>
  <c r="AB140" i="5"/>
  <c r="AK140" i="5"/>
  <c r="AD140" i="5"/>
  <c r="W140" i="5"/>
  <c r="AN154" i="5"/>
  <c r="AI154" i="5"/>
  <c r="AA154" i="5"/>
  <c r="AH154" i="5"/>
  <c r="Z154" i="5"/>
  <c r="AG154" i="5"/>
  <c r="Y154" i="5"/>
  <c r="AK154" i="5"/>
  <c r="AC154" i="5"/>
  <c r="AF154" i="5"/>
  <c r="AE154" i="5"/>
  <c r="AD154" i="5"/>
  <c r="AL154" i="5"/>
  <c r="V154" i="5"/>
  <c r="AB154" i="5"/>
  <c r="X154" i="5"/>
  <c r="W154" i="5"/>
  <c r="AJ154" i="5"/>
  <c r="AN49" i="5"/>
  <c r="AE49" i="5"/>
  <c r="W49" i="5"/>
  <c r="AL49" i="5"/>
  <c r="AD49" i="5"/>
  <c r="V49" i="5"/>
  <c r="AK49" i="5"/>
  <c r="AC49" i="5"/>
  <c r="AG49" i="5"/>
  <c r="Y49" i="5"/>
  <c r="AB49" i="5"/>
  <c r="AJ49" i="5"/>
  <c r="AA49" i="5"/>
  <c r="Z49" i="5"/>
  <c r="X49" i="5"/>
  <c r="AH49" i="5"/>
  <c r="AF49" i="5"/>
  <c r="AI49" i="5"/>
  <c r="AN125" i="5"/>
  <c r="AF125" i="5"/>
  <c r="X125" i="5"/>
  <c r="AE125" i="5"/>
  <c r="W125" i="5"/>
  <c r="AH125" i="5"/>
  <c r="Z125" i="5"/>
  <c r="AI125" i="5"/>
  <c r="AG125" i="5"/>
  <c r="AD125" i="5"/>
  <c r="AK125" i="5"/>
  <c r="Y125" i="5"/>
  <c r="AB125" i="5"/>
  <c r="AA125" i="5"/>
  <c r="AL125" i="5"/>
  <c r="AJ125" i="5"/>
  <c r="AC125" i="5"/>
  <c r="V125" i="5"/>
  <c r="AN146" i="5"/>
  <c r="AI146" i="5"/>
  <c r="AA146" i="5"/>
  <c r="AH146" i="5"/>
  <c r="Z146" i="5"/>
  <c r="AK146" i="5"/>
  <c r="AC146" i="5"/>
  <c r="AJ146" i="5"/>
  <c r="W146" i="5"/>
  <c r="AG146" i="5"/>
  <c r="V146" i="5"/>
  <c r="AF146" i="5"/>
  <c r="Y146" i="5"/>
  <c r="AD146" i="5"/>
  <c r="AB146" i="5"/>
  <c r="AL146" i="5"/>
  <c r="AE146" i="5"/>
  <c r="X146" i="5"/>
  <c r="AN48" i="5"/>
  <c r="AF48" i="5"/>
  <c r="X48" i="5"/>
  <c r="AE48" i="5"/>
  <c r="W48" i="5"/>
  <c r="AL48" i="5"/>
  <c r="AD48" i="5"/>
  <c r="V48" i="5"/>
  <c r="AH48" i="5"/>
  <c r="Z48" i="5"/>
  <c r="AC48" i="5"/>
  <c r="AB48" i="5"/>
  <c r="Y48" i="5"/>
  <c r="AJ48" i="5"/>
  <c r="AA48" i="5"/>
  <c r="AI48" i="5"/>
  <c r="AG48" i="5"/>
  <c r="AK48" i="5"/>
  <c r="AN288" i="5"/>
  <c r="AJ288" i="5"/>
  <c r="AB288" i="5"/>
  <c r="AD288" i="5"/>
  <c r="AG288" i="5"/>
  <c r="X288" i="5"/>
  <c r="AL288" i="5"/>
  <c r="Z288" i="5"/>
  <c r="AE288" i="5"/>
  <c r="AF288" i="5"/>
  <c r="AC288" i="5"/>
  <c r="AA288" i="5"/>
  <c r="AI288" i="5"/>
  <c r="Y288" i="5"/>
  <c r="W288" i="5"/>
  <c r="V288" i="5"/>
  <c r="AK288" i="5"/>
  <c r="AH288" i="5"/>
  <c r="AN279" i="5"/>
  <c r="AK279" i="5"/>
  <c r="AC279" i="5"/>
  <c r="AJ279" i="5"/>
  <c r="AA279" i="5"/>
  <c r="AE279" i="5"/>
  <c r="V279" i="5"/>
  <c r="AG279" i="5"/>
  <c r="AL279" i="5"/>
  <c r="Y279" i="5"/>
  <c r="W279" i="5"/>
  <c r="AI279" i="5"/>
  <c r="AH279" i="5"/>
  <c r="Z279" i="5"/>
  <c r="AB279" i="5"/>
  <c r="AD279" i="5"/>
  <c r="AF279" i="5"/>
  <c r="X279" i="5"/>
  <c r="AN8" i="5"/>
  <c r="AJ8" i="5"/>
  <c r="AB8" i="5"/>
  <c r="AG8" i="5"/>
  <c r="AF8" i="5"/>
  <c r="W8" i="5"/>
  <c r="AI8" i="5"/>
  <c r="AA8" i="5"/>
  <c r="Y8" i="5"/>
  <c r="AH8" i="5"/>
  <c r="Z8" i="5"/>
  <c r="X8" i="5"/>
  <c r="AL8" i="5"/>
  <c r="AD8" i="5"/>
  <c r="V8" i="5"/>
  <c r="AK8" i="5"/>
  <c r="AC8" i="5"/>
  <c r="AE8" i="5"/>
  <c r="AN173" i="5"/>
  <c r="AL173" i="5"/>
  <c r="AD173" i="5"/>
  <c r="V173" i="5"/>
  <c r="AG173" i="5"/>
  <c r="Y173" i="5"/>
  <c r="AK173" i="5"/>
  <c r="AA173" i="5"/>
  <c r="AF173" i="5"/>
  <c r="AE173" i="5"/>
  <c r="AC173" i="5"/>
  <c r="AI173" i="5"/>
  <c r="W173" i="5"/>
  <c r="AJ173" i="5"/>
  <c r="X173" i="5"/>
  <c r="AB173" i="5"/>
  <c r="Z173" i="5"/>
  <c r="AH173" i="5"/>
  <c r="AN164" i="5"/>
  <c r="AG164" i="5"/>
  <c r="Y164" i="5"/>
  <c r="AF164" i="5"/>
  <c r="X164" i="5"/>
  <c r="AE164" i="5"/>
  <c r="W164" i="5"/>
  <c r="AI164" i="5"/>
  <c r="AA164" i="5"/>
  <c r="AL164" i="5"/>
  <c r="V164" i="5"/>
  <c r="AK164" i="5"/>
  <c r="AJ164" i="5"/>
  <c r="AB164" i="5"/>
  <c r="AD164" i="5"/>
  <c r="AC164" i="5"/>
  <c r="AH164" i="5"/>
  <c r="Z164" i="5"/>
  <c r="AN155" i="5"/>
  <c r="AH155" i="5"/>
  <c r="Z155" i="5"/>
  <c r="AG155" i="5"/>
  <c r="Y155" i="5"/>
  <c r="AF155" i="5"/>
  <c r="X155" i="5"/>
  <c r="AJ155" i="5"/>
  <c r="AB155" i="5"/>
  <c r="AE155" i="5"/>
  <c r="AD155" i="5"/>
  <c r="AC155" i="5"/>
  <c r="AK155" i="5"/>
  <c r="W155" i="5"/>
  <c r="V155" i="5"/>
  <c r="AA155" i="5"/>
  <c r="AL155" i="5"/>
  <c r="AI155" i="5"/>
  <c r="AN176" i="5"/>
  <c r="AI176" i="5"/>
  <c r="AA176" i="5"/>
  <c r="AL176" i="5"/>
  <c r="AD176" i="5"/>
  <c r="V176" i="5"/>
  <c r="AC176" i="5"/>
  <c r="AE176" i="5"/>
  <c r="AB176" i="5"/>
  <c r="Z176" i="5"/>
  <c r="AG176" i="5"/>
  <c r="AK176" i="5"/>
  <c r="AJ176" i="5"/>
  <c r="AH176" i="5"/>
  <c r="W176" i="5"/>
  <c r="Y176" i="5"/>
  <c r="X176" i="5"/>
  <c r="AF176" i="5"/>
  <c r="AN88" i="5"/>
  <c r="AH88" i="5"/>
  <c r="Z88" i="5"/>
  <c r="AG88" i="5"/>
  <c r="Y88" i="5"/>
  <c r="AJ88" i="5"/>
  <c r="AB88" i="5"/>
  <c r="AF88" i="5"/>
  <c r="AL88" i="5"/>
  <c r="X88" i="5"/>
  <c r="W88" i="5"/>
  <c r="V88" i="5"/>
  <c r="AK88" i="5"/>
  <c r="AC88" i="5"/>
  <c r="AI88" i="5"/>
  <c r="AA88" i="5"/>
  <c r="AE88" i="5"/>
  <c r="AD88" i="5"/>
  <c r="AN132" i="5"/>
  <c r="AG132" i="5"/>
  <c r="Y132" i="5"/>
  <c r="AF132" i="5"/>
  <c r="X132" i="5"/>
  <c r="AI132" i="5"/>
  <c r="AA132" i="5"/>
  <c r="AD132" i="5"/>
  <c r="AC132" i="5"/>
  <c r="AB132" i="5"/>
  <c r="AH132" i="5"/>
  <c r="Z132" i="5"/>
  <c r="W132" i="5"/>
  <c r="AK132" i="5"/>
  <c r="AJ132" i="5"/>
  <c r="V132" i="5"/>
  <c r="AL132" i="5"/>
  <c r="AE132" i="5"/>
  <c r="AN107" i="5"/>
  <c r="AE107" i="5"/>
  <c r="W107" i="5"/>
  <c r="AL107" i="5"/>
  <c r="AD107" i="5"/>
  <c r="V107" i="5"/>
  <c r="AK107" i="5"/>
  <c r="AC107" i="5"/>
  <c r="AG107" i="5"/>
  <c r="Y107" i="5"/>
  <c r="AB107" i="5"/>
  <c r="AA107" i="5"/>
  <c r="AI107" i="5"/>
  <c r="AH107" i="5"/>
  <c r="AJ107" i="5"/>
  <c r="Z107" i="5"/>
  <c r="AF107" i="5"/>
  <c r="X107" i="5"/>
  <c r="AN196" i="5"/>
  <c r="AE196" i="5"/>
  <c r="W196" i="5"/>
  <c r="AH196" i="5"/>
  <c r="Z196" i="5"/>
  <c r="AL196" i="5"/>
  <c r="AB196" i="5"/>
  <c r="AK196" i="5"/>
  <c r="AA196" i="5"/>
  <c r="AD196" i="5"/>
  <c r="X196" i="5"/>
  <c r="V196" i="5"/>
  <c r="AJ196" i="5"/>
  <c r="AC196" i="5"/>
  <c r="AF196" i="5"/>
  <c r="AI196" i="5"/>
  <c r="AG196" i="5"/>
  <c r="Y196" i="5"/>
  <c r="AN156" i="5"/>
  <c r="AG156" i="5"/>
  <c r="Y156" i="5"/>
  <c r="AF156" i="5"/>
  <c r="X156" i="5"/>
  <c r="AE156" i="5"/>
  <c r="W156" i="5"/>
  <c r="AI156" i="5"/>
  <c r="AA156" i="5"/>
  <c r="AD156" i="5"/>
  <c r="AC156" i="5"/>
  <c r="AB156" i="5"/>
  <c r="AJ156" i="5"/>
  <c r="Z156" i="5"/>
  <c r="V156" i="5"/>
  <c r="AL156" i="5"/>
  <c r="AK156" i="5"/>
  <c r="AH156" i="5"/>
  <c r="AN150" i="5"/>
  <c r="AE150" i="5"/>
  <c r="W150" i="5"/>
  <c r="AL150" i="5"/>
  <c r="AD150" i="5"/>
  <c r="V150" i="5"/>
  <c r="AK150" i="5"/>
  <c r="AC150" i="5"/>
  <c r="AG150" i="5"/>
  <c r="Y150" i="5"/>
  <c r="AJ150" i="5"/>
  <c r="AI150" i="5"/>
  <c r="AH150" i="5"/>
  <c r="Z150" i="5"/>
  <c r="AF150" i="5"/>
  <c r="AB150" i="5"/>
  <c r="AA150" i="5"/>
  <c r="X150" i="5"/>
  <c r="AN7" i="5"/>
  <c r="AK7" i="5"/>
  <c r="AC7" i="5"/>
  <c r="Z7" i="5"/>
  <c r="Y7" i="5"/>
  <c r="AJ7" i="5"/>
  <c r="AB7" i="5"/>
  <c r="AG7" i="5"/>
  <c r="AF7" i="5"/>
  <c r="AI7" i="5"/>
  <c r="AA7" i="5"/>
  <c r="AH7" i="5"/>
  <c r="X7" i="5"/>
  <c r="AE7" i="5"/>
  <c r="W7" i="5"/>
  <c r="AL7" i="5"/>
  <c r="AD7" i="5"/>
  <c r="V7" i="5"/>
  <c r="AN191" i="5"/>
  <c r="AJ191" i="5"/>
  <c r="AB191" i="5"/>
  <c r="AE191" i="5"/>
  <c r="W191" i="5"/>
  <c r="AL191" i="5"/>
  <c r="AA191" i="5"/>
  <c r="AK191" i="5"/>
  <c r="Z191" i="5"/>
  <c r="AD191" i="5"/>
  <c r="X191" i="5"/>
  <c r="V191" i="5"/>
  <c r="AI191" i="5"/>
  <c r="AC191" i="5"/>
  <c r="AH191" i="5"/>
  <c r="AG191" i="5"/>
  <c r="AF191" i="5"/>
  <c r="Y191" i="5"/>
  <c r="AN220" i="5"/>
  <c r="AI220" i="5"/>
  <c r="AA220" i="5"/>
  <c r="AL220" i="5"/>
  <c r="AD220" i="5"/>
  <c r="V220" i="5"/>
  <c r="AF220" i="5"/>
  <c r="AJ220" i="5"/>
  <c r="Y220" i="5"/>
  <c r="AE220" i="5"/>
  <c r="AC220" i="5"/>
  <c r="AH220" i="5"/>
  <c r="AK220" i="5"/>
  <c r="X220" i="5"/>
  <c r="AG220" i="5"/>
  <c r="AB220" i="5"/>
  <c r="Z220" i="5"/>
  <c r="W220" i="5"/>
  <c r="AN100" i="5"/>
  <c r="AL100" i="5"/>
  <c r="AD100" i="5"/>
  <c r="V100" i="5"/>
  <c r="AK100" i="5"/>
  <c r="AC100" i="5"/>
  <c r="AF100" i="5"/>
  <c r="X100" i="5"/>
  <c r="AI100" i="5"/>
  <c r="W100" i="5"/>
  <c r="AH100" i="5"/>
  <c r="AA100" i="5"/>
  <c r="Z100" i="5"/>
  <c r="AB100" i="5"/>
  <c r="AG100" i="5"/>
  <c r="AJ100" i="5"/>
  <c r="AE100" i="5"/>
  <c r="Y100" i="5"/>
  <c r="AN84" i="5"/>
  <c r="AF84" i="5"/>
  <c r="X84" i="5"/>
  <c r="AI84" i="5"/>
  <c r="AA84" i="5"/>
  <c r="AC84" i="5"/>
  <c r="AL84" i="5"/>
  <c r="AB84" i="5"/>
  <c r="AK84" i="5"/>
  <c r="Z84" i="5"/>
  <c r="AE84" i="5"/>
  <c r="Y84" i="5"/>
  <c r="AJ84" i="5"/>
  <c r="W84" i="5"/>
  <c r="V84" i="5"/>
  <c r="AG84" i="5"/>
  <c r="AD84" i="5"/>
  <c r="AH84" i="5"/>
  <c r="AN92" i="5"/>
  <c r="AL92" i="5"/>
  <c r="AD92" i="5"/>
  <c r="V92" i="5"/>
  <c r="AK92" i="5"/>
  <c r="AC92" i="5"/>
  <c r="AF92" i="5"/>
  <c r="X92" i="5"/>
  <c r="AB92" i="5"/>
  <c r="AI92" i="5"/>
  <c r="W92" i="5"/>
  <c r="AH92" i="5"/>
  <c r="AE92" i="5"/>
  <c r="AA92" i="5"/>
  <c r="Z92" i="5"/>
  <c r="AJ92" i="5"/>
  <c r="AG92" i="5"/>
  <c r="Y92" i="5"/>
  <c r="AN9" i="5"/>
  <c r="AI9" i="5"/>
  <c r="AA9" i="5"/>
  <c r="AL9" i="5"/>
  <c r="AH9" i="5"/>
  <c r="Z9" i="5"/>
  <c r="AF9" i="5"/>
  <c r="W9" i="5"/>
  <c r="AD9" i="5"/>
  <c r="AG9" i="5"/>
  <c r="Y9" i="5"/>
  <c r="X9" i="5"/>
  <c r="AE9" i="5"/>
  <c r="V9" i="5"/>
  <c r="AK9" i="5"/>
  <c r="AC9" i="5"/>
  <c r="AJ9" i="5"/>
  <c r="AB9" i="5"/>
  <c r="AN260" i="5"/>
  <c r="AG260" i="5"/>
  <c r="Y260" i="5"/>
  <c r="AJ260" i="5"/>
  <c r="AD260" i="5"/>
  <c r="AH260" i="5"/>
  <c r="X260" i="5"/>
  <c r="AL260" i="5"/>
  <c r="Z260" i="5"/>
  <c r="AK260" i="5"/>
  <c r="W260" i="5"/>
  <c r="AI260" i="5"/>
  <c r="V260" i="5"/>
  <c r="AB260" i="5"/>
  <c r="AC260" i="5"/>
  <c r="AE260" i="5"/>
  <c r="AF260" i="5"/>
  <c r="AA260" i="5"/>
  <c r="AN142" i="5"/>
  <c r="AE142" i="5"/>
  <c r="W142" i="5"/>
  <c r="AL142" i="5"/>
  <c r="AD142" i="5"/>
  <c r="V142" i="5"/>
  <c r="AG142" i="5"/>
  <c r="Y142" i="5"/>
  <c r="AA142" i="5"/>
  <c r="AK142" i="5"/>
  <c r="Z142" i="5"/>
  <c r="AJ142" i="5"/>
  <c r="X142" i="5"/>
  <c r="AC142" i="5"/>
  <c r="AI142" i="5"/>
  <c r="AH142" i="5"/>
  <c r="AF142" i="5"/>
  <c r="AB142" i="5"/>
  <c r="AN219" i="5"/>
  <c r="AJ219" i="5"/>
  <c r="AB219" i="5"/>
  <c r="AE219" i="5"/>
  <c r="W219" i="5"/>
  <c r="AL219" i="5"/>
  <c r="AA219" i="5"/>
  <c r="AF219" i="5"/>
  <c r="AH219" i="5"/>
  <c r="AG219" i="5"/>
  <c r="AK219" i="5"/>
  <c r="X219" i="5"/>
  <c r="AI219" i="5"/>
  <c r="AD219" i="5"/>
  <c r="AC219" i="5"/>
  <c r="V219" i="5"/>
  <c r="Z219" i="5"/>
  <c r="Y219" i="5"/>
  <c r="AN58" i="5"/>
  <c r="AL58" i="5"/>
  <c r="AD58" i="5"/>
  <c r="V58" i="5"/>
  <c r="AK58" i="5"/>
  <c r="AC58" i="5"/>
  <c r="AJ58" i="5"/>
  <c r="AB58" i="5"/>
  <c r="AF58" i="5"/>
  <c r="X58" i="5"/>
  <c r="AI58" i="5"/>
  <c r="Z58" i="5"/>
  <c r="AH58" i="5"/>
  <c r="AG58" i="5"/>
  <c r="AE58" i="5"/>
  <c r="AA58" i="5"/>
  <c r="Y58" i="5"/>
  <c r="W58" i="5"/>
  <c r="AN52" i="5"/>
  <c r="AJ52" i="5"/>
  <c r="AB52" i="5"/>
  <c r="AI52" i="5"/>
  <c r="AA52" i="5"/>
  <c r="AH52" i="5"/>
  <c r="Z52" i="5"/>
  <c r="AL52" i="5"/>
  <c r="AD52" i="5"/>
  <c r="V52" i="5"/>
  <c r="Y52" i="5"/>
  <c r="AK52" i="5"/>
  <c r="AG52" i="5"/>
  <c r="X52" i="5"/>
  <c r="AF52" i="5"/>
  <c r="W52" i="5"/>
  <c r="AE52" i="5"/>
  <c r="AC52" i="5"/>
  <c r="AN180" i="5"/>
  <c r="AE180" i="5"/>
  <c r="W180" i="5"/>
  <c r="AH180" i="5"/>
  <c r="Z180" i="5"/>
  <c r="AJ180" i="5"/>
  <c r="Y180" i="5"/>
  <c r="AI180" i="5"/>
  <c r="V180" i="5"/>
  <c r="AG180" i="5"/>
  <c r="AF180" i="5"/>
  <c r="AL180" i="5"/>
  <c r="AA180" i="5"/>
  <c r="AB180" i="5"/>
  <c r="AK180" i="5"/>
  <c r="AD180" i="5"/>
  <c r="AC180" i="5"/>
  <c r="X180" i="5"/>
  <c r="AN95" i="5"/>
  <c r="AI95" i="5"/>
  <c r="AA95" i="5"/>
  <c r="AH95" i="5"/>
  <c r="Z95" i="5"/>
  <c r="AK95" i="5"/>
  <c r="AC95" i="5"/>
  <c r="AE95" i="5"/>
  <c r="AD95" i="5"/>
  <c r="AJ95" i="5"/>
  <c r="W95" i="5"/>
  <c r="AG95" i="5"/>
  <c r="V95" i="5"/>
  <c r="AB95" i="5"/>
  <c r="Y95" i="5"/>
  <c r="X95" i="5"/>
  <c r="AL95" i="5"/>
  <c r="AF95" i="5"/>
  <c r="AN69" i="5"/>
  <c r="AI69" i="5"/>
  <c r="AA69" i="5"/>
  <c r="AH69" i="5"/>
  <c r="Z69" i="5"/>
  <c r="AG69" i="5"/>
  <c r="Y69" i="5"/>
  <c r="AK69" i="5"/>
  <c r="AC69" i="5"/>
  <c r="X69" i="5"/>
  <c r="AJ69" i="5"/>
  <c r="AE69" i="5"/>
  <c r="W69" i="5"/>
  <c r="AL69" i="5"/>
  <c r="V69" i="5"/>
  <c r="AF69" i="5"/>
  <c r="AD69" i="5"/>
  <c r="AB69" i="5"/>
  <c r="AN90" i="5"/>
  <c r="AF90" i="5"/>
  <c r="X90" i="5"/>
  <c r="AE90" i="5"/>
  <c r="W90" i="5"/>
  <c r="AH90" i="5"/>
  <c r="Z90" i="5"/>
  <c r="AK90" i="5"/>
  <c r="Y90" i="5"/>
  <c r="AD90" i="5"/>
  <c r="AC90" i="5"/>
  <c r="V90" i="5"/>
  <c r="AL90" i="5"/>
  <c r="AB90" i="5"/>
  <c r="AJ90" i="5"/>
  <c r="AI90" i="5"/>
  <c r="AG90" i="5"/>
  <c r="AA90" i="5"/>
  <c r="AN203" i="5"/>
  <c r="AJ203" i="5"/>
  <c r="AB203" i="5"/>
  <c r="AE203" i="5"/>
  <c r="W203" i="5"/>
  <c r="AG203" i="5"/>
  <c r="V203" i="5"/>
  <c r="AK203" i="5"/>
  <c r="Z203" i="5"/>
  <c r="AI203" i="5"/>
  <c r="AH203" i="5"/>
  <c r="Y203" i="5"/>
  <c r="AF203" i="5"/>
  <c r="AD203" i="5"/>
  <c r="AC203" i="5"/>
  <c r="AL203" i="5"/>
  <c r="AA203" i="5"/>
  <c r="X203" i="5"/>
  <c r="AN285" i="5"/>
  <c r="AE285" i="5"/>
  <c r="W285" i="5"/>
  <c r="AI285" i="5"/>
  <c r="Z285" i="5"/>
  <c r="AL285" i="5"/>
  <c r="AC285" i="5"/>
  <c r="AB285" i="5"/>
  <c r="AG285" i="5"/>
  <c r="AH285" i="5"/>
  <c r="AF285" i="5"/>
  <c r="AD285" i="5"/>
  <c r="AK285" i="5"/>
  <c r="V285" i="5"/>
  <c r="X285" i="5"/>
  <c r="AJ285" i="5"/>
  <c r="AA285" i="5"/>
  <c r="Y285" i="5"/>
  <c r="AN201" i="5"/>
  <c r="AL201" i="5"/>
  <c r="AG201" i="5"/>
  <c r="AI201" i="5"/>
  <c r="Z201" i="5"/>
  <c r="AC201" i="5"/>
  <c r="AB201" i="5"/>
  <c r="AA201" i="5"/>
  <c r="AE201" i="5"/>
  <c r="X201" i="5"/>
  <c r="W201" i="5"/>
  <c r="AK201" i="5"/>
  <c r="V201" i="5"/>
  <c r="AD201" i="5"/>
  <c r="AJ201" i="5"/>
  <c r="AH201" i="5"/>
  <c r="AF201" i="5"/>
  <c r="Y201" i="5"/>
  <c r="AN165" i="5"/>
  <c r="AF165" i="5"/>
  <c r="X165" i="5"/>
  <c r="AE165" i="5"/>
  <c r="W165" i="5"/>
  <c r="AL165" i="5"/>
  <c r="AD165" i="5"/>
  <c r="V165" i="5"/>
  <c r="AH165" i="5"/>
  <c r="Z165" i="5"/>
  <c r="AK165" i="5"/>
  <c r="AJ165" i="5"/>
  <c r="AI165" i="5"/>
  <c r="AA165" i="5"/>
  <c r="AG165" i="5"/>
  <c r="AC165" i="5"/>
  <c r="AB165" i="5"/>
  <c r="Y165" i="5"/>
  <c r="AN291" i="5"/>
  <c r="AG291" i="5"/>
  <c r="Y291" i="5"/>
  <c r="AH291" i="5"/>
  <c r="X291" i="5"/>
  <c r="AK291" i="5"/>
  <c r="AB291" i="5"/>
  <c r="AJ291" i="5"/>
  <c r="W291" i="5"/>
  <c r="AC291" i="5"/>
  <c r="AD291" i="5"/>
  <c r="AA291" i="5"/>
  <c r="Z291" i="5"/>
  <c r="AF291" i="5"/>
  <c r="AL291" i="5"/>
  <c r="AI291" i="5"/>
  <c r="AE291" i="5"/>
  <c r="V291" i="5"/>
  <c r="AN299" i="5"/>
  <c r="AG299" i="5"/>
  <c r="Y299" i="5"/>
  <c r="AI299" i="5"/>
  <c r="Z299" i="5"/>
  <c r="AL299" i="5"/>
  <c r="AC299" i="5"/>
  <c r="AH299" i="5"/>
  <c r="V299" i="5"/>
  <c r="AA299" i="5"/>
  <c r="W299" i="5"/>
  <c r="AK299" i="5"/>
  <c r="AJ299" i="5"/>
  <c r="AB299" i="5"/>
  <c r="AF299" i="5"/>
  <c r="AE299" i="5"/>
  <c r="AD299" i="5"/>
  <c r="X299" i="5"/>
  <c r="AN22" i="5"/>
  <c r="AL22" i="5"/>
  <c r="AD22" i="5"/>
  <c r="V22" i="5"/>
  <c r="Z22" i="5"/>
  <c r="AK22" i="5"/>
  <c r="AC22" i="5"/>
  <c r="AI22" i="5"/>
  <c r="AH22" i="5"/>
  <c r="Y22" i="5"/>
  <c r="AJ22" i="5"/>
  <c r="AB22" i="5"/>
  <c r="AA22" i="5"/>
  <c r="AF22" i="5"/>
  <c r="X22" i="5"/>
  <c r="AE22" i="5"/>
  <c r="W22" i="5"/>
  <c r="AG22" i="5"/>
  <c r="AN77" i="5"/>
  <c r="AH77" i="5"/>
  <c r="Z77" i="5"/>
  <c r="AG77" i="5"/>
  <c r="X77" i="5"/>
  <c r="AF77" i="5"/>
  <c r="W77" i="5"/>
  <c r="AE77" i="5"/>
  <c r="V77" i="5"/>
  <c r="AJ77" i="5"/>
  <c r="AA77" i="5"/>
  <c r="AI77" i="5"/>
  <c r="AD77" i="5"/>
  <c r="AC77" i="5"/>
  <c r="AL77" i="5"/>
  <c r="AK77" i="5"/>
  <c r="AB77" i="5"/>
  <c r="Y77" i="5"/>
  <c r="AN223" i="5"/>
  <c r="AF223" i="5"/>
  <c r="X223" i="5"/>
  <c r="AI223" i="5"/>
  <c r="AA223" i="5"/>
  <c r="AH223" i="5"/>
  <c r="W223" i="5"/>
  <c r="AL223" i="5"/>
  <c r="AB223" i="5"/>
  <c r="AK223" i="5"/>
  <c r="V223" i="5"/>
  <c r="AJ223" i="5"/>
  <c r="Z223" i="5"/>
  <c r="AG223" i="5"/>
  <c r="AE223" i="5"/>
  <c r="AD223" i="5"/>
  <c r="AC223" i="5"/>
  <c r="Y223" i="5"/>
  <c r="AN294" i="5"/>
  <c r="AL294" i="5"/>
  <c r="AD294" i="5"/>
  <c r="V294" i="5"/>
  <c r="AK294" i="5"/>
  <c r="AB294" i="5"/>
  <c r="AF294" i="5"/>
  <c r="W294" i="5"/>
  <c r="AH294" i="5"/>
  <c r="Z294" i="5"/>
  <c r="AA294" i="5"/>
  <c r="Y294" i="5"/>
  <c r="X294" i="5"/>
  <c r="AE294" i="5"/>
  <c r="AG294" i="5"/>
  <c r="AI294" i="5"/>
  <c r="AJ294" i="5"/>
  <c r="AC294" i="5"/>
  <c r="AN62" i="5"/>
  <c r="AH62" i="5"/>
  <c r="Z62" i="5"/>
  <c r="AG62" i="5"/>
  <c r="Y62" i="5"/>
  <c r="AF62" i="5"/>
  <c r="X62" i="5"/>
  <c r="AJ62" i="5"/>
  <c r="AB62" i="5"/>
  <c r="AE62" i="5"/>
  <c r="V62" i="5"/>
  <c r="AD62" i="5"/>
  <c r="AA62" i="5"/>
  <c r="AC62" i="5"/>
  <c r="W62" i="5"/>
  <c r="AL62" i="5"/>
  <c r="AK62" i="5"/>
  <c r="AI62" i="5"/>
  <c r="AN244" i="5"/>
  <c r="AJ244" i="5"/>
  <c r="AB244" i="5"/>
  <c r="AI244" i="5"/>
  <c r="AA244" i="5"/>
  <c r="AH244" i="5"/>
  <c r="Z244" i="5"/>
  <c r="AL244" i="5"/>
  <c r="AD244" i="5"/>
  <c r="V244" i="5"/>
  <c r="Y244" i="5"/>
  <c r="X244" i="5"/>
  <c r="W244" i="5"/>
  <c r="AE244" i="5"/>
  <c r="AK244" i="5"/>
  <c r="AG244" i="5"/>
  <c r="AC244" i="5"/>
  <c r="AF244" i="5"/>
  <c r="AN6" i="5"/>
  <c r="AL6" i="5"/>
  <c r="AD6" i="5"/>
  <c r="V6" i="5"/>
  <c r="Y6" i="5"/>
  <c r="AK6" i="5"/>
  <c r="AC6" i="5"/>
  <c r="AI6" i="5"/>
  <c r="Z6" i="5"/>
  <c r="AJ6" i="5"/>
  <c r="AB6" i="5"/>
  <c r="AA6" i="5"/>
  <c r="AH6" i="5"/>
  <c r="AF6" i="5"/>
  <c r="X6" i="5"/>
  <c r="AE6" i="5"/>
  <c r="W6" i="5"/>
  <c r="AG6" i="5"/>
  <c r="AN41" i="5"/>
  <c r="AE41" i="5"/>
  <c r="W41" i="5"/>
  <c r="AL41" i="5"/>
  <c r="AD41" i="5"/>
  <c r="V41" i="5"/>
  <c r="AK41" i="5"/>
  <c r="AC41" i="5"/>
  <c r="AG41" i="5"/>
  <c r="Y41" i="5"/>
  <c r="AJ41" i="5"/>
  <c r="AF41" i="5"/>
  <c r="AB41" i="5"/>
  <c r="AI41" i="5"/>
  <c r="AA41" i="5"/>
  <c r="AH41" i="5"/>
  <c r="Z41" i="5"/>
  <c r="X41" i="5"/>
  <c r="AN253" i="5"/>
  <c r="AL253" i="5"/>
  <c r="AD253" i="5"/>
  <c r="V253" i="5"/>
  <c r="AG253" i="5"/>
  <c r="Y253" i="5"/>
  <c r="AE253" i="5"/>
  <c r="AC253" i="5"/>
  <c r="AB253" i="5"/>
  <c r="AH253" i="5"/>
  <c r="W253" i="5"/>
  <c r="AA253" i="5"/>
  <c r="Z253" i="5"/>
  <c r="X253" i="5"/>
  <c r="AI253" i="5"/>
  <c r="AK253" i="5"/>
  <c r="AJ253" i="5"/>
  <c r="AF253" i="5"/>
  <c r="AN21" i="5"/>
  <c r="AE21" i="5"/>
  <c r="W21" i="5"/>
  <c r="AJ21" i="5"/>
  <c r="AH21" i="5"/>
  <c r="AL21" i="5"/>
  <c r="AD21" i="5"/>
  <c r="V21" i="5"/>
  <c r="AB21" i="5"/>
  <c r="AA21" i="5"/>
  <c r="AK21" i="5"/>
  <c r="AC21" i="5"/>
  <c r="AI21" i="5"/>
  <c r="Z21" i="5"/>
  <c r="AG21" i="5"/>
  <c r="Y21" i="5"/>
  <c r="AF21" i="5"/>
  <c r="X21" i="5"/>
  <c r="AN127" i="5"/>
  <c r="AL127" i="5"/>
  <c r="AD127" i="5"/>
  <c r="V127" i="5"/>
  <c r="AK127" i="5"/>
  <c r="AC127" i="5"/>
  <c r="AF127" i="5"/>
  <c r="X127" i="5"/>
  <c r="Z127" i="5"/>
  <c r="AJ127" i="5"/>
  <c r="Y127" i="5"/>
  <c r="AI127" i="5"/>
  <c r="W127" i="5"/>
  <c r="AB127" i="5"/>
  <c r="AH127" i="5"/>
  <c r="AG127" i="5"/>
  <c r="AA127" i="5"/>
  <c r="AE127" i="5"/>
  <c r="AN182" i="5"/>
  <c r="AK182" i="5"/>
  <c r="AC182" i="5"/>
  <c r="AF182" i="5"/>
  <c r="X182" i="5"/>
  <c r="AH182" i="5"/>
  <c r="W182" i="5"/>
  <c r="AL182" i="5"/>
  <c r="Z182" i="5"/>
  <c r="AJ182" i="5"/>
  <c r="Y182" i="5"/>
  <c r="AI182" i="5"/>
  <c r="V182" i="5"/>
  <c r="AB182" i="5"/>
  <c r="AG182" i="5"/>
  <c r="AE182" i="5"/>
  <c r="AD182" i="5"/>
  <c r="AA182" i="5"/>
  <c r="AN96" i="5"/>
  <c r="AH96" i="5"/>
  <c r="Z96" i="5"/>
  <c r="AG96" i="5"/>
  <c r="Y96" i="5"/>
  <c r="AJ96" i="5"/>
  <c r="AB96" i="5"/>
  <c r="AA96" i="5"/>
  <c r="AL96" i="5"/>
  <c r="X96" i="5"/>
  <c r="AE96" i="5"/>
  <c r="AD96" i="5"/>
  <c r="AK96" i="5"/>
  <c r="AI96" i="5"/>
  <c r="AF96" i="5"/>
  <c r="AC96" i="5"/>
  <c r="W96" i="5"/>
  <c r="V96" i="5"/>
  <c r="AN175" i="5"/>
  <c r="AJ175" i="5"/>
  <c r="AB175" i="5"/>
  <c r="AE175" i="5"/>
  <c r="W175" i="5"/>
  <c r="AI175" i="5"/>
  <c r="Y175" i="5"/>
  <c r="AH175" i="5"/>
  <c r="V175" i="5"/>
  <c r="AG175" i="5"/>
  <c r="AF175" i="5"/>
  <c r="AL175" i="5"/>
  <c r="Z175" i="5"/>
  <c r="AD175" i="5"/>
  <c r="AC175" i="5"/>
  <c r="AA175" i="5"/>
  <c r="X175" i="5"/>
  <c r="AK175" i="5"/>
  <c r="AN12" i="5"/>
  <c r="AF12" i="5"/>
  <c r="X12" i="5"/>
  <c r="AJ12" i="5"/>
  <c r="AE12" i="5"/>
  <c r="W12" i="5"/>
  <c r="AC12" i="5"/>
  <c r="AB12" i="5"/>
  <c r="AI12" i="5"/>
  <c r="AL12" i="5"/>
  <c r="AD12" i="5"/>
  <c r="V12" i="5"/>
  <c r="AK12" i="5"/>
  <c r="AH12" i="5"/>
  <c r="Z12" i="5"/>
  <c r="AG12" i="5"/>
  <c r="Y12" i="5"/>
  <c r="AA12" i="5"/>
  <c r="AN79" i="5"/>
  <c r="AK79" i="5"/>
  <c r="AC79" i="5"/>
  <c r="AF79" i="5"/>
  <c r="X79" i="5"/>
  <c r="AB79" i="5"/>
  <c r="AL79" i="5"/>
  <c r="AA79" i="5"/>
  <c r="AJ79" i="5"/>
  <c r="Z79" i="5"/>
  <c r="AE79" i="5"/>
  <c r="Y79" i="5"/>
  <c r="W79" i="5"/>
  <c r="AI79" i="5"/>
  <c r="V79" i="5"/>
  <c r="AG79" i="5"/>
  <c r="AD79" i="5"/>
  <c r="AH79" i="5"/>
  <c r="AN228" i="5"/>
  <c r="AI228" i="5"/>
  <c r="AA228" i="5"/>
  <c r="AL228" i="5"/>
  <c r="AD228" i="5"/>
  <c r="V228" i="5"/>
  <c r="AJ228" i="5"/>
  <c r="Y228" i="5"/>
  <c r="AH228" i="5"/>
  <c r="X228" i="5"/>
  <c r="AG228" i="5"/>
  <c r="W228" i="5"/>
  <c r="AB228" i="5"/>
  <c r="AF228" i="5"/>
  <c r="AE228" i="5"/>
  <c r="Z228" i="5"/>
  <c r="AK228" i="5"/>
  <c r="AC228" i="5"/>
  <c r="AN35" i="5"/>
  <c r="AK35" i="5"/>
  <c r="AC35" i="5"/>
  <c r="AJ35" i="5"/>
  <c r="AB35" i="5"/>
  <c r="AI35" i="5"/>
  <c r="AA35" i="5"/>
  <c r="AE35" i="5"/>
  <c r="W35" i="5"/>
  <c r="Z35" i="5"/>
  <c r="AH35" i="5"/>
  <c r="Y35" i="5"/>
  <c r="V35" i="5"/>
  <c r="X35" i="5"/>
  <c r="AL35" i="5"/>
  <c r="AF35" i="5"/>
  <c r="AD35" i="5"/>
  <c r="AG35" i="5"/>
  <c r="AN152" i="5"/>
  <c r="AK152" i="5"/>
  <c r="AC152" i="5"/>
  <c r="AJ152" i="5"/>
  <c r="AB152" i="5"/>
  <c r="AI152" i="5"/>
  <c r="AA152" i="5"/>
  <c r="AE152" i="5"/>
  <c r="W152" i="5"/>
  <c r="AH152" i="5"/>
  <c r="AG152" i="5"/>
  <c r="AF152" i="5"/>
  <c r="X152" i="5"/>
  <c r="AD152" i="5"/>
  <c r="Z152" i="5"/>
  <c r="Y152" i="5"/>
  <c r="AL152" i="5"/>
  <c r="V152" i="5"/>
  <c r="AN80" i="5"/>
  <c r="AJ80" i="5"/>
  <c r="AB80" i="5"/>
  <c r="AE80" i="5"/>
  <c r="W80" i="5"/>
  <c r="AG80" i="5"/>
  <c r="V80" i="5"/>
  <c r="AF80" i="5"/>
  <c r="AD80" i="5"/>
  <c r="AI80" i="5"/>
  <c r="Y80" i="5"/>
  <c r="AC80" i="5"/>
  <c r="X80" i="5"/>
  <c r="AA80" i="5"/>
  <c r="AL80" i="5"/>
  <c r="Z80" i="5"/>
  <c r="AK80" i="5"/>
  <c r="AH80" i="5"/>
  <c r="AN60" i="5"/>
  <c r="AJ60" i="5"/>
  <c r="AB60" i="5"/>
  <c r="AI60" i="5"/>
  <c r="AA60" i="5"/>
  <c r="AH60" i="5"/>
  <c r="Z60" i="5"/>
  <c r="AL60" i="5"/>
  <c r="AD60" i="5"/>
  <c r="V60" i="5"/>
  <c r="AG60" i="5"/>
  <c r="AC60" i="5"/>
  <c r="AF60" i="5"/>
  <c r="Y60" i="5"/>
  <c r="X60" i="5"/>
  <c r="AE60" i="5"/>
  <c r="W60" i="5"/>
  <c r="AK60" i="5"/>
  <c r="AN198" i="5"/>
  <c r="AK198" i="5"/>
  <c r="AC198" i="5"/>
  <c r="AF198" i="5"/>
  <c r="X198" i="5"/>
  <c r="AJ198" i="5"/>
  <c r="Z198" i="5"/>
  <c r="AI198" i="5"/>
  <c r="Y198" i="5"/>
  <c r="AB198" i="5"/>
  <c r="W198" i="5"/>
  <c r="V198" i="5"/>
  <c r="AL198" i="5"/>
  <c r="AD198" i="5"/>
  <c r="AE198" i="5"/>
  <c r="AH198" i="5"/>
  <c r="AG198" i="5"/>
  <c r="AA198" i="5"/>
  <c r="AN101" i="5"/>
  <c r="AK101" i="5"/>
  <c r="AC101" i="5"/>
  <c r="AJ101" i="5"/>
  <c r="AB101" i="5"/>
  <c r="AE101" i="5"/>
  <c r="W101" i="5"/>
  <c r="AF101" i="5"/>
  <c r="AD101" i="5"/>
  <c r="AI101" i="5"/>
  <c r="X101" i="5"/>
  <c r="AH101" i="5"/>
  <c r="V101" i="5"/>
  <c r="AA101" i="5"/>
  <c r="Z101" i="5"/>
  <c r="Y101" i="5"/>
  <c r="AL101" i="5"/>
  <c r="AG101" i="5"/>
  <c r="AN38" i="5"/>
  <c r="AH38" i="5"/>
  <c r="Z38" i="5"/>
  <c r="AG38" i="5"/>
  <c r="Y38" i="5"/>
  <c r="AF38" i="5"/>
  <c r="X38" i="5"/>
  <c r="AJ38" i="5"/>
  <c r="AB38" i="5"/>
  <c r="W38" i="5"/>
  <c r="AE38" i="5"/>
  <c r="AD38" i="5"/>
  <c r="AL38" i="5"/>
  <c r="V38" i="5"/>
  <c r="AI38" i="5"/>
  <c r="AK38" i="5"/>
  <c r="AC38" i="5"/>
  <c r="AA38" i="5"/>
  <c r="AN216" i="5"/>
  <c r="AE216" i="5"/>
  <c r="W216" i="5"/>
  <c r="AH216" i="5"/>
  <c r="Z216" i="5"/>
  <c r="AJ216" i="5"/>
  <c r="Y216" i="5"/>
  <c r="AC216" i="5"/>
  <c r="AB216" i="5"/>
  <c r="AA216" i="5"/>
  <c r="AF216" i="5"/>
  <c r="AL216" i="5"/>
  <c r="AK216" i="5"/>
  <c r="AI216" i="5"/>
  <c r="V216" i="5"/>
  <c r="X216" i="5"/>
  <c r="AG216" i="5"/>
  <c r="AD216" i="5"/>
  <c r="AN181" i="5"/>
  <c r="AL181" i="5"/>
  <c r="AD181" i="5"/>
  <c r="V181" i="5"/>
  <c r="AG181" i="5"/>
  <c r="Y181" i="5"/>
  <c r="AC181" i="5"/>
  <c r="AE181" i="5"/>
  <c r="AB181" i="5"/>
  <c r="AA181" i="5"/>
  <c r="AH181" i="5"/>
  <c r="Z181" i="5"/>
  <c r="X181" i="5"/>
  <c r="W181" i="5"/>
  <c r="AI181" i="5"/>
  <c r="AK181" i="5"/>
  <c r="AJ181" i="5"/>
  <c r="AF181" i="5"/>
  <c r="AN235" i="5"/>
  <c r="AJ235" i="5"/>
  <c r="AB235" i="5"/>
  <c r="AE235" i="5"/>
  <c r="W235" i="5"/>
  <c r="AH235" i="5"/>
  <c r="X235" i="5"/>
  <c r="AG235" i="5"/>
  <c r="V235" i="5"/>
  <c r="AF235" i="5"/>
  <c r="AK235" i="5"/>
  <c r="Z235" i="5"/>
  <c r="AA235" i="5"/>
  <c r="AD235" i="5"/>
  <c r="AC235" i="5"/>
  <c r="Y235" i="5"/>
  <c r="AL235" i="5"/>
  <c r="AI235" i="5"/>
  <c r="AN289" i="5"/>
  <c r="AI289" i="5"/>
  <c r="AA289" i="5"/>
  <c r="AE289" i="5"/>
  <c r="V289" i="5"/>
  <c r="AH289" i="5"/>
  <c r="Y289" i="5"/>
  <c r="AG289" i="5"/>
  <c r="AL289" i="5"/>
  <c r="Z289" i="5"/>
  <c r="AD289" i="5"/>
  <c r="AC289" i="5"/>
  <c r="AB289" i="5"/>
  <c r="AJ289" i="5"/>
  <c r="AK289" i="5"/>
  <c r="AF289" i="5"/>
  <c r="X289" i="5"/>
  <c r="W289" i="5"/>
  <c r="AN15" i="5"/>
  <c r="AK15" i="5"/>
  <c r="AC15" i="5"/>
  <c r="AG15" i="5"/>
  <c r="AF15" i="5"/>
  <c r="AJ15" i="5"/>
  <c r="AB15" i="5"/>
  <c r="Z15" i="5"/>
  <c r="Y15" i="5"/>
  <c r="AI15" i="5"/>
  <c r="AA15" i="5"/>
  <c r="AH15" i="5"/>
  <c r="X15" i="5"/>
  <c r="AE15" i="5"/>
  <c r="W15" i="5"/>
  <c r="AL15" i="5"/>
  <c r="AD15" i="5"/>
  <c r="V15" i="5"/>
  <c r="AN135" i="5"/>
  <c r="AL135" i="5"/>
  <c r="AD135" i="5"/>
  <c r="V135" i="5"/>
  <c r="AK135" i="5"/>
  <c r="AC135" i="5"/>
  <c r="AF135" i="5"/>
  <c r="X135" i="5"/>
  <c r="AE135" i="5"/>
  <c r="AB135" i="5"/>
  <c r="AA135" i="5"/>
  <c r="AH135" i="5"/>
  <c r="Z135" i="5"/>
  <c r="Y135" i="5"/>
  <c r="AJ135" i="5"/>
  <c r="AI135" i="5"/>
  <c r="W135" i="5"/>
  <c r="AG135" i="5"/>
  <c r="AN239" i="5"/>
  <c r="AG239" i="5"/>
  <c r="Y239" i="5"/>
  <c r="AF239" i="5"/>
  <c r="X239" i="5"/>
  <c r="AE239" i="5"/>
  <c r="W239" i="5"/>
  <c r="AI239" i="5"/>
  <c r="AA239" i="5"/>
  <c r="AD239" i="5"/>
  <c r="AC239" i="5"/>
  <c r="AB239" i="5"/>
  <c r="AJ239" i="5"/>
  <c r="Z239" i="5"/>
  <c r="V239" i="5"/>
  <c r="AK239" i="5"/>
  <c r="AL239" i="5"/>
  <c r="AH239" i="5"/>
  <c r="AN115" i="5"/>
  <c r="AE115" i="5"/>
  <c r="W115" i="5"/>
  <c r="AL115" i="5"/>
  <c r="AD115" i="5"/>
  <c r="V115" i="5"/>
  <c r="AK115" i="5"/>
  <c r="AC115" i="5"/>
  <c r="AG115" i="5"/>
  <c r="Y115" i="5"/>
  <c r="AJ115" i="5"/>
  <c r="AI115" i="5"/>
  <c r="AA115" i="5"/>
  <c r="Z115" i="5"/>
  <c r="AH115" i="5"/>
  <c r="AF115" i="5"/>
  <c r="AB115" i="5"/>
  <c r="X115" i="5"/>
  <c r="AN271" i="5"/>
  <c r="AK271" i="5"/>
  <c r="AC271" i="5"/>
  <c r="AI271" i="5"/>
  <c r="Z271" i="5"/>
  <c r="AD271" i="5"/>
  <c r="AH271" i="5"/>
  <c r="W271" i="5"/>
  <c r="AA271" i="5"/>
  <c r="AB271" i="5"/>
  <c r="Y271" i="5"/>
  <c r="X271" i="5"/>
  <c r="AF271" i="5"/>
  <c r="V271" i="5"/>
  <c r="AG271" i="5"/>
  <c r="AJ271" i="5"/>
  <c r="AL271" i="5"/>
  <c r="AE271" i="5"/>
  <c r="AN246" i="5"/>
  <c r="AK246" i="5"/>
  <c r="AH246" i="5"/>
  <c r="Z246" i="5"/>
  <c r="AG246" i="5"/>
  <c r="Y246" i="5"/>
  <c r="AF246" i="5"/>
  <c r="X246" i="5"/>
  <c r="AJ246" i="5"/>
  <c r="AB246" i="5"/>
  <c r="W246" i="5"/>
  <c r="V246" i="5"/>
  <c r="AL246" i="5"/>
  <c r="AC246" i="5"/>
  <c r="AI246" i="5"/>
  <c r="AE246" i="5"/>
  <c r="AD246" i="5"/>
  <c r="AA246" i="5"/>
  <c r="AN85" i="5"/>
  <c r="AE85" i="5"/>
  <c r="W85" i="5"/>
  <c r="AH85" i="5"/>
  <c r="Z85" i="5"/>
  <c r="AG85" i="5"/>
  <c r="V85" i="5"/>
  <c r="AF85" i="5"/>
  <c r="AD85" i="5"/>
  <c r="AJ85" i="5"/>
  <c r="Y85" i="5"/>
  <c r="AC85" i="5"/>
  <c r="AB85" i="5"/>
  <c r="AL85" i="5"/>
  <c r="AA85" i="5"/>
  <c r="X85" i="5"/>
  <c r="AK85" i="5"/>
  <c r="AI85" i="5"/>
  <c r="AN293" i="5"/>
  <c r="AE293" i="5"/>
  <c r="W293" i="5"/>
  <c r="AJ293" i="5"/>
  <c r="AA293" i="5"/>
  <c r="AD293" i="5"/>
  <c r="AL293" i="5"/>
  <c r="Z293" i="5"/>
  <c r="AF293" i="5"/>
  <c r="AB293" i="5"/>
  <c r="Y293" i="5"/>
  <c r="X293" i="5"/>
  <c r="AG293" i="5"/>
  <c r="AK293" i="5"/>
  <c r="AI293" i="5"/>
  <c r="AH293" i="5"/>
  <c r="AC293" i="5"/>
  <c r="V293" i="5"/>
  <c r="AN225" i="5"/>
  <c r="AL225" i="5"/>
  <c r="AD225" i="5"/>
  <c r="V225" i="5"/>
  <c r="AG225" i="5"/>
  <c r="Y225" i="5"/>
  <c r="AH225" i="5"/>
  <c r="W225" i="5"/>
  <c r="AF225" i="5"/>
  <c r="AE225" i="5"/>
  <c r="AJ225" i="5"/>
  <c r="Z225" i="5"/>
  <c r="AA225" i="5"/>
  <c r="AC225" i="5"/>
  <c r="AB225" i="5"/>
  <c r="X225" i="5"/>
  <c r="AK225" i="5"/>
  <c r="AI225" i="5"/>
  <c r="AN57" i="5"/>
  <c r="AE57" i="5"/>
  <c r="W57" i="5"/>
  <c r="AL57" i="5"/>
  <c r="AD57" i="5"/>
  <c r="V57" i="5"/>
  <c r="AK57" i="5"/>
  <c r="AC57" i="5"/>
  <c r="AG57" i="5"/>
  <c r="Y57" i="5"/>
  <c r="AJ57" i="5"/>
  <c r="AF57" i="5"/>
  <c r="AI57" i="5"/>
  <c r="AB57" i="5"/>
  <c r="AH57" i="5"/>
  <c r="Z57" i="5"/>
  <c r="X57" i="5"/>
  <c r="AA57" i="5"/>
  <c r="AN34" i="5"/>
  <c r="AL34" i="5"/>
  <c r="AD34" i="5"/>
  <c r="V34" i="5"/>
  <c r="AK34" i="5"/>
  <c r="AC34" i="5"/>
  <c r="AJ34" i="5"/>
  <c r="AB34" i="5"/>
  <c r="AF34" i="5"/>
  <c r="X34" i="5"/>
  <c r="AA34" i="5"/>
  <c r="AH34" i="5"/>
  <c r="Z34" i="5"/>
  <c r="Y34" i="5"/>
  <c r="W34" i="5"/>
  <c r="AI34" i="5"/>
  <c r="AG34" i="5"/>
  <c r="AE34" i="5"/>
  <c r="AN32" i="5"/>
  <c r="AF32" i="5"/>
  <c r="X32" i="5"/>
  <c r="AE32" i="5"/>
  <c r="W32" i="5"/>
  <c r="AL32" i="5"/>
  <c r="AD32" i="5"/>
  <c r="V32" i="5"/>
  <c r="AH32" i="5"/>
  <c r="Z32" i="5"/>
  <c r="AC32" i="5"/>
  <c r="AB32" i="5"/>
  <c r="Y32" i="5"/>
  <c r="AK32" i="5"/>
  <c r="AA32" i="5"/>
  <c r="AJ32" i="5"/>
  <c r="AI32" i="5"/>
  <c r="AG32" i="5"/>
  <c r="AN209" i="5"/>
  <c r="AL209" i="5"/>
  <c r="AD209" i="5"/>
  <c r="V209" i="5"/>
  <c r="AG209" i="5"/>
  <c r="Y209" i="5"/>
  <c r="AK209" i="5"/>
  <c r="AA209" i="5"/>
  <c r="AE209" i="5"/>
  <c r="AH209" i="5"/>
  <c r="AF209" i="5"/>
  <c r="AJ209" i="5"/>
  <c r="W209" i="5"/>
  <c r="X209" i="5"/>
  <c r="AB209" i="5"/>
  <c r="AI209" i="5"/>
  <c r="AC209" i="5"/>
  <c r="Z209" i="5"/>
  <c r="AN137" i="5"/>
  <c r="AJ137" i="5"/>
  <c r="AB137" i="5"/>
  <c r="AI137" i="5"/>
  <c r="AA137" i="5"/>
  <c r="AL137" i="5"/>
  <c r="AD137" i="5"/>
  <c r="V137" i="5"/>
  <c r="AH137" i="5"/>
  <c r="W137" i="5"/>
  <c r="AG137" i="5"/>
  <c r="AF137" i="5"/>
  <c r="Y137" i="5"/>
  <c r="AC137" i="5"/>
  <c r="Z137" i="5"/>
  <c r="AK137" i="5"/>
  <c r="AE137" i="5"/>
  <c r="X137" i="5"/>
  <c r="AN241" i="5"/>
  <c r="AE241" i="5"/>
  <c r="W241" i="5"/>
  <c r="AL241" i="5"/>
  <c r="AD241" i="5"/>
  <c r="V241" i="5"/>
  <c r="AK241" i="5"/>
  <c r="AC241" i="5"/>
  <c r="AG241" i="5"/>
  <c r="Y241" i="5"/>
  <c r="AB241" i="5"/>
  <c r="AA241" i="5"/>
  <c r="Z241" i="5"/>
  <c r="AH241" i="5"/>
  <c r="X241" i="5"/>
  <c r="AI241" i="5"/>
  <c r="AF241" i="5"/>
  <c r="AJ241" i="5"/>
  <c r="AN14" i="5"/>
  <c r="AL14" i="5"/>
  <c r="AD14" i="5"/>
  <c r="V14" i="5"/>
  <c r="AI14" i="5"/>
  <c r="Z14" i="5"/>
  <c r="AK14" i="5"/>
  <c r="AC14" i="5"/>
  <c r="AG14" i="5"/>
  <c r="AJ14" i="5"/>
  <c r="AB14" i="5"/>
  <c r="AA14" i="5"/>
  <c r="AH14" i="5"/>
  <c r="AF14" i="5"/>
  <c r="X14" i="5"/>
  <c r="AE14" i="5"/>
  <c r="W14" i="5"/>
  <c r="Y14" i="5"/>
  <c r="AN160" i="5"/>
  <c r="AK160" i="5"/>
  <c r="AC160" i="5"/>
  <c r="AJ160" i="5"/>
  <c r="AB160" i="5"/>
  <c r="AI160" i="5"/>
  <c r="AA160" i="5"/>
  <c r="AE160" i="5"/>
  <c r="W160" i="5"/>
  <c r="Z160" i="5"/>
  <c r="Y160" i="5"/>
  <c r="X160" i="5"/>
  <c r="AF160" i="5"/>
  <c r="V160" i="5"/>
  <c r="AH160" i="5"/>
  <c r="AG160" i="5"/>
  <c r="AL160" i="5"/>
  <c r="AD160" i="5"/>
  <c r="AN111" i="5"/>
  <c r="AI111" i="5"/>
  <c r="AA111" i="5"/>
  <c r="AH111" i="5"/>
  <c r="Z111" i="5"/>
  <c r="AG111" i="5"/>
  <c r="Y111" i="5"/>
  <c r="AK111" i="5"/>
  <c r="AC111" i="5"/>
  <c r="X111" i="5"/>
  <c r="W111" i="5"/>
  <c r="AE111" i="5"/>
  <c r="AD111" i="5"/>
  <c r="AL111" i="5"/>
  <c r="AJ111" i="5"/>
  <c r="AF111" i="5"/>
  <c r="AB111" i="5"/>
  <c r="V111" i="5"/>
  <c r="AN73" i="5"/>
  <c r="AE73" i="5"/>
  <c r="W73" i="5"/>
  <c r="AL73" i="5"/>
  <c r="AD73" i="5"/>
  <c r="V73" i="5"/>
  <c r="AK73" i="5"/>
  <c r="AC73" i="5"/>
  <c r="AG73" i="5"/>
  <c r="Y73" i="5"/>
  <c r="AJ73" i="5"/>
  <c r="AA73" i="5"/>
  <c r="AI73" i="5"/>
  <c r="AB73" i="5"/>
  <c r="AH73" i="5"/>
  <c r="AF73" i="5"/>
  <c r="Z73" i="5"/>
  <c r="X73" i="5"/>
  <c r="AN76" i="5"/>
  <c r="AI76" i="5"/>
  <c r="AA76" i="5"/>
  <c r="AF76" i="5"/>
  <c r="W76" i="5"/>
  <c r="AE76" i="5"/>
  <c r="V76" i="5"/>
  <c r="AD76" i="5"/>
  <c r="AH76" i="5"/>
  <c r="Y76" i="5"/>
  <c r="AL76" i="5"/>
  <c r="AK76" i="5"/>
  <c r="AC76" i="5"/>
  <c r="AB76" i="5"/>
  <c r="AJ76" i="5"/>
  <c r="AG76" i="5"/>
  <c r="Z76" i="5"/>
  <c r="X76" i="5"/>
  <c r="AN61" i="5"/>
  <c r="AI61" i="5"/>
  <c r="AA61" i="5"/>
  <c r="AH61" i="5"/>
  <c r="Z61" i="5"/>
  <c r="AG61" i="5"/>
  <c r="Y61" i="5"/>
  <c r="AK61" i="5"/>
  <c r="AC61" i="5"/>
  <c r="AF61" i="5"/>
  <c r="X61" i="5"/>
  <c r="AE61" i="5"/>
  <c r="AD61" i="5"/>
  <c r="AB61" i="5"/>
  <c r="AL61" i="5"/>
  <c r="V61" i="5"/>
  <c r="AJ61" i="5"/>
  <c r="W61" i="5"/>
  <c r="AN103" i="5"/>
  <c r="AI103" i="5"/>
  <c r="AA103" i="5"/>
  <c r="AH103" i="5"/>
  <c r="Z103" i="5"/>
  <c r="AK103" i="5"/>
  <c r="AC103" i="5"/>
  <c r="AJ103" i="5"/>
  <c r="W103" i="5"/>
  <c r="AG103" i="5"/>
  <c r="V103" i="5"/>
  <c r="AB103" i="5"/>
  <c r="Y103" i="5"/>
  <c r="AD103" i="5"/>
  <c r="AL103" i="5"/>
  <c r="AE103" i="5"/>
  <c r="X103" i="5"/>
  <c r="AF103" i="5"/>
  <c r="AN157" i="5"/>
  <c r="AF157" i="5"/>
  <c r="X157" i="5"/>
  <c r="AE157" i="5"/>
  <c r="W157" i="5"/>
  <c r="AL157" i="5"/>
  <c r="AD157" i="5"/>
  <c r="V157" i="5"/>
  <c r="AH157" i="5"/>
  <c r="Z157" i="5"/>
  <c r="AC157" i="5"/>
  <c r="AB157" i="5"/>
  <c r="AA157" i="5"/>
  <c r="AI157" i="5"/>
  <c r="AK157" i="5"/>
  <c r="AJ157" i="5"/>
  <c r="AG157" i="5"/>
  <c r="Y157" i="5"/>
  <c r="AN116" i="5"/>
  <c r="AL116" i="5"/>
  <c r="AD116" i="5"/>
  <c r="V116" i="5"/>
  <c r="AK116" i="5"/>
  <c r="AC116" i="5"/>
  <c r="AJ116" i="5"/>
  <c r="AB116" i="5"/>
  <c r="AF116" i="5"/>
  <c r="X116" i="5"/>
  <c r="AI116" i="5"/>
  <c r="AH116" i="5"/>
  <c r="Z116" i="5"/>
  <c r="Y116" i="5"/>
  <c r="AA116" i="5"/>
  <c r="W116" i="5"/>
  <c r="AG116" i="5"/>
  <c r="AE116" i="5"/>
  <c r="AN186" i="5"/>
  <c r="AG186" i="5"/>
  <c r="Y186" i="5"/>
  <c r="AJ186" i="5"/>
  <c r="AB186" i="5"/>
  <c r="AL186" i="5"/>
  <c r="AA186" i="5"/>
  <c r="AK186" i="5"/>
  <c r="Z186" i="5"/>
  <c r="AD186" i="5"/>
  <c r="W186" i="5"/>
  <c r="V186" i="5"/>
  <c r="AI186" i="5"/>
  <c r="AC186" i="5"/>
  <c r="AE186" i="5"/>
  <c r="AH186" i="5"/>
  <c r="AF186" i="5"/>
  <c r="X186" i="5"/>
  <c r="AN208" i="5"/>
  <c r="AE208" i="5"/>
  <c r="W208" i="5"/>
  <c r="AH208" i="5"/>
  <c r="Z208" i="5"/>
  <c r="AG208" i="5"/>
  <c r="V208" i="5"/>
  <c r="AK208" i="5"/>
  <c r="AA208" i="5"/>
  <c r="AJ208" i="5"/>
  <c r="AI208" i="5"/>
  <c r="Y208" i="5"/>
  <c r="AL208" i="5"/>
  <c r="AF208" i="5"/>
  <c r="X208" i="5"/>
  <c r="AB208" i="5"/>
  <c r="AD208" i="5"/>
  <c r="AC208" i="5"/>
  <c r="AN18" i="5"/>
  <c r="AH18" i="5"/>
  <c r="Z18" i="5"/>
  <c r="AD18" i="5"/>
  <c r="AG18" i="5"/>
  <c r="Y18" i="5"/>
  <c r="AE18" i="5"/>
  <c r="V18" i="5"/>
  <c r="AC18" i="5"/>
  <c r="AF18" i="5"/>
  <c r="X18" i="5"/>
  <c r="W18" i="5"/>
  <c r="AL18" i="5"/>
  <c r="AK18" i="5"/>
  <c r="AJ18" i="5"/>
  <c r="AB18" i="5"/>
  <c r="AI18" i="5"/>
  <c r="AA18" i="5"/>
  <c r="AN297" i="5"/>
  <c r="AI297" i="5"/>
  <c r="AA297" i="5"/>
  <c r="AF297" i="5"/>
  <c r="W297" i="5"/>
  <c r="AJ297" i="5"/>
  <c r="Z297" i="5"/>
  <c r="AE297" i="5"/>
  <c r="AK297" i="5"/>
  <c r="X297" i="5"/>
  <c r="Y297" i="5"/>
  <c r="V297" i="5"/>
  <c r="AL297" i="5"/>
  <c r="AC297" i="5"/>
  <c r="AH297" i="5"/>
  <c r="AG297" i="5"/>
  <c r="AD297" i="5"/>
  <c r="AB297" i="5"/>
  <c r="AN83" i="5"/>
  <c r="AG83" i="5"/>
  <c r="Y83" i="5"/>
  <c r="AJ83" i="5"/>
  <c r="AB83" i="5"/>
  <c r="AI83" i="5"/>
  <c r="X83" i="5"/>
  <c r="AH83" i="5"/>
  <c r="W83" i="5"/>
  <c r="AF83" i="5"/>
  <c r="V83" i="5"/>
  <c r="AL83" i="5"/>
  <c r="AA83" i="5"/>
  <c r="AK83" i="5"/>
  <c r="AE83" i="5"/>
  <c r="AD83" i="5"/>
  <c r="AC83" i="5"/>
  <c r="Z83" i="5"/>
  <c r="AN245" i="5"/>
  <c r="AI245" i="5"/>
  <c r="AA245" i="5"/>
  <c r="AH245" i="5"/>
  <c r="Z245" i="5"/>
  <c r="AG245" i="5"/>
  <c r="Y245" i="5"/>
  <c r="AK245" i="5"/>
  <c r="AC245" i="5"/>
  <c r="X245" i="5"/>
  <c r="W245" i="5"/>
  <c r="AL245" i="5"/>
  <c r="V245" i="5"/>
  <c r="AD245" i="5"/>
  <c r="AE245" i="5"/>
  <c r="AJ245" i="5"/>
  <c r="AF245" i="5"/>
  <c r="AB245" i="5"/>
  <c r="AN149" i="5"/>
  <c r="AF149" i="5"/>
  <c r="X149" i="5"/>
  <c r="AE149" i="5"/>
  <c r="W149" i="5"/>
  <c r="AL149" i="5"/>
  <c r="AD149" i="5"/>
  <c r="AH149" i="5"/>
  <c r="Z149" i="5"/>
  <c r="AK149" i="5"/>
  <c r="V149" i="5"/>
  <c r="AJ149" i="5"/>
  <c r="AI149" i="5"/>
  <c r="AA149" i="5"/>
  <c r="AC149" i="5"/>
  <c r="AB149" i="5"/>
  <c r="AG149" i="5"/>
  <c r="Y149" i="5"/>
  <c r="AN261" i="5"/>
  <c r="AF261" i="5"/>
  <c r="X261" i="5"/>
  <c r="AI261" i="5"/>
  <c r="AA261" i="5"/>
  <c r="AH261" i="5"/>
  <c r="W261" i="5"/>
  <c r="AL261" i="5"/>
  <c r="AB261" i="5"/>
  <c r="AJ261" i="5"/>
  <c r="AG261" i="5"/>
  <c r="AE261" i="5"/>
  <c r="Y261" i="5"/>
  <c r="AD261" i="5"/>
  <c r="AC261" i="5"/>
  <c r="Z261" i="5"/>
  <c r="AK261" i="5"/>
  <c r="V261" i="5"/>
  <c r="AN44" i="5"/>
  <c r="AJ44" i="5"/>
  <c r="AB44" i="5"/>
  <c r="AI44" i="5"/>
  <c r="AA44" i="5"/>
  <c r="AH44" i="5"/>
  <c r="Z44" i="5"/>
  <c r="AL44" i="5"/>
  <c r="AD44" i="5"/>
  <c r="V44" i="5"/>
  <c r="AG44" i="5"/>
  <c r="AC44" i="5"/>
  <c r="Y44" i="5"/>
  <c r="AF44" i="5"/>
  <c r="AE44" i="5"/>
  <c r="X44" i="5"/>
  <c r="W44" i="5"/>
  <c r="AK44" i="5"/>
  <c r="AN89" i="5"/>
  <c r="AG89" i="5"/>
  <c r="Y89" i="5"/>
  <c r="AF89" i="5"/>
  <c r="X89" i="5"/>
  <c r="AI89" i="5"/>
  <c r="AA89" i="5"/>
  <c r="AC89" i="5"/>
  <c r="AH89" i="5"/>
  <c r="W89" i="5"/>
  <c r="AL89" i="5"/>
  <c r="V89" i="5"/>
  <c r="AK89" i="5"/>
  <c r="AB89" i="5"/>
  <c r="AE89" i="5"/>
  <c r="AJ89" i="5"/>
  <c r="AD89" i="5"/>
  <c r="Z89" i="5"/>
  <c r="AN134" i="5"/>
  <c r="AE134" i="5"/>
  <c r="W134" i="5"/>
  <c r="AL134" i="5"/>
  <c r="AD134" i="5"/>
  <c r="V134" i="5"/>
  <c r="AG134" i="5"/>
  <c r="Y134" i="5"/>
  <c r="AI134" i="5"/>
  <c r="AH134" i="5"/>
  <c r="AF134" i="5"/>
  <c r="AK134" i="5"/>
  <c r="Z134" i="5"/>
  <c r="AB134" i="5"/>
  <c r="AA134" i="5"/>
  <c r="AJ134" i="5"/>
  <c r="AC134" i="5"/>
  <c r="X134" i="5"/>
  <c r="AN259" i="5"/>
  <c r="AH259" i="5"/>
  <c r="Z259" i="5"/>
  <c r="AL259" i="5"/>
  <c r="AC259" i="5"/>
  <c r="AF259" i="5"/>
  <c r="W259" i="5"/>
  <c r="AD259" i="5"/>
  <c r="AB259" i="5"/>
  <c r="AA259" i="5"/>
  <c r="AG259" i="5"/>
  <c r="AK259" i="5"/>
  <c r="AJ259" i="5"/>
  <c r="AI259" i="5"/>
  <c r="V259" i="5"/>
  <c r="AE259" i="5"/>
  <c r="Y259" i="5"/>
  <c r="X259" i="5"/>
  <c r="AN87" i="5"/>
  <c r="AI87" i="5"/>
  <c r="AA87" i="5"/>
  <c r="AH87" i="5"/>
  <c r="Z87" i="5"/>
  <c r="AK87" i="5"/>
  <c r="AC87" i="5"/>
  <c r="AL87" i="5"/>
  <c r="X87" i="5"/>
  <c r="AD87" i="5"/>
  <c r="W87" i="5"/>
  <c r="V87" i="5"/>
  <c r="AJ87" i="5"/>
  <c r="AB87" i="5"/>
  <c r="AG87" i="5"/>
  <c r="AF87" i="5"/>
  <c r="AE87" i="5"/>
  <c r="Y87" i="5"/>
  <c r="AN3" i="5"/>
  <c r="AG3" i="5"/>
  <c r="Y3" i="5"/>
  <c r="V3" i="5"/>
  <c r="AK3" i="5"/>
  <c r="AF3" i="5"/>
  <c r="X3" i="5"/>
  <c r="AD3" i="5"/>
  <c r="AC3" i="5"/>
  <c r="AJ3" i="5"/>
  <c r="AE3" i="5"/>
  <c r="W3" i="5"/>
  <c r="AL3" i="5"/>
  <c r="AB3" i="5"/>
  <c r="AI3" i="5"/>
  <c r="AA3" i="5"/>
  <c r="AH3" i="5"/>
  <c r="Z3" i="5"/>
  <c r="AN257" i="5"/>
  <c r="AJ257" i="5"/>
  <c r="AB257" i="5"/>
  <c r="AI257" i="5"/>
  <c r="Z257" i="5"/>
  <c r="AD257" i="5"/>
  <c r="AA257" i="5"/>
  <c r="AL257" i="5"/>
  <c r="Y257" i="5"/>
  <c r="AK257" i="5"/>
  <c r="X257" i="5"/>
  <c r="AE257" i="5"/>
  <c r="W257" i="5"/>
  <c r="V257" i="5"/>
  <c r="AF257" i="5"/>
  <c r="AG257" i="5"/>
  <c r="AH257" i="5"/>
  <c r="AC257" i="5"/>
  <c r="AN298" i="5"/>
  <c r="AH298" i="5"/>
  <c r="Z298" i="5"/>
  <c r="AG298" i="5"/>
  <c r="X298" i="5"/>
  <c r="AK298" i="5"/>
  <c r="AB298" i="5"/>
  <c r="AA298" i="5"/>
  <c r="AE298" i="5"/>
  <c r="W298" i="5"/>
  <c r="AL298" i="5"/>
  <c r="V298" i="5"/>
  <c r="AJ298" i="5"/>
  <c r="AC298" i="5"/>
  <c r="AD298" i="5"/>
  <c r="AF298" i="5"/>
  <c r="AI298" i="5"/>
  <c r="Y298" i="5"/>
  <c r="AN33" i="5"/>
  <c r="AE33" i="5"/>
  <c r="W33" i="5"/>
  <c r="AL33" i="5"/>
  <c r="AD33" i="5"/>
  <c r="V33" i="5"/>
  <c r="AK33" i="5"/>
  <c r="AC33" i="5"/>
  <c r="AG33" i="5"/>
  <c r="Y33" i="5"/>
  <c r="AB33" i="5"/>
  <c r="X33" i="5"/>
  <c r="AJ33" i="5"/>
  <c r="AA33" i="5"/>
  <c r="AI33" i="5"/>
  <c r="Z33" i="5"/>
  <c r="AH33" i="5"/>
  <c r="AF33" i="5"/>
  <c r="AN167" i="5"/>
  <c r="AL167" i="5"/>
  <c r="AD167" i="5"/>
  <c r="V167" i="5"/>
  <c r="AK167" i="5"/>
  <c r="AC167" i="5"/>
  <c r="AJ167" i="5"/>
  <c r="AB167" i="5"/>
  <c r="AF167" i="5"/>
  <c r="X167" i="5"/>
  <c r="AI167" i="5"/>
  <c r="AH167" i="5"/>
  <c r="AG167" i="5"/>
  <c r="Y167" i="5"/>
  <c r="AE167" i="5"/>
  <c r="AA167" i="5"/>
  <c r="Z167" i="5"/>
  <c r="W167" i="5"/>
  <c r="AN292" i="5"/>
  <c r="AF292" i="5"/>
  <c r="X292" i="5"/>
  <c r="AI292" i="5"/>
  <c r="Z292" i="5"/>
  <c r="AL292" i="5"/>
  <c r="AC292" i="5"/>
  <c r="AE292" i="5"/>
  <c r="AJ292" i="5"/>
  <c r="W292" i="5"/>
  <c r="AB292" i="5"/>
  <c r="AA292" i="5"/>
  <c r="Y292" i="5"/>
  <c r="AG292" i="5"/>
  <c r="V292" i="5"/>
  <c r="AH292" i="5"/>
  <c r="AK292" i="5"/>
  <c r="AD292" i="5"/>
  <c r="AN267" i="5"/>
  <c r="AG267" i="5"/>
  <c r="Y267" i="5"/>
  <c r="AD267" i="5"/>
  <c r="AH267" i="5"/>
  <c r="X267" i="5"/>
  <c r="AC267" i="5"/>
  <c r="AI267" i="5"/>
  <c r="V267" i="5"/>
  <c r="AE267" i="5"/>
  <c r="AB267" i="5"/>
  <c r="AA267" i="5"/>
  <c r="AJ267" i="5"/>
  <c r="Z267" i="5"/>
  <c r="W267" i="5"/>
  <c r="AK267" i="5"/>
  <c r="AL267" i="5"/>
  <c r="AF267" i="5"/>
  <c r="AN194" i="5"/>
  <c r="AG194" i="5"/>
  <c r="Y194" i="5"/>
  <c r="AJ194" i="5"/>
  <c r="AB194" i="5"/>
  <c r="AD194" i="5"/>
  <c r="AC194" i="5"/>
  <c r="AF194" i="5"/>
  <c r="V194" i="5"/>
  <c r="X194" i="5"/>
  <c r="AL194" i="5"/>
  <c r="W194" i="5"/>
  <c r="AK194" i="5"/>
  <c r="AA194" i="5"/>
  <c r="AE194" i="5"/>
  <c r="AI194" i="5"/>
  <c r="AH194" i="5"/>
  <c r="Z194" i="5"/>
  <c r="AN247" i="5"/>
  <c r="AJ247" i="5"/>
  <c r="AB247" i="5"/>
  <c r="AE247" i="5"/>
  <c r="AK247" i="5"/>
  <c r="Z247" i="5"/>
  <c r="AI247" i="5"/>
  <c r="Y247" i="5"/>
  <c r="AH247" i="5"/>
  <c r="X247" i="5"/>
  <c r="AC247" i="5"/>
  <c r="W247" i="5"/>
  <c r="V247" i="5"/>
  <c r="AD247" i="5"/>
  <c r="AF247" i="5"/>
  <c r="AG247" i="5"/>
  <c r="AL247" i="5"/>
  <c r="AA247" i="5"/>
  <c r="AN210" i="5"/>
  <c r="AK210" i="5"/>
  <c r="AC210" i="5"/>
  <c r="AF210" i="5"/>
  <c r="X210" i="5"/>
  <c r="AE210" i="5"/>
  <c r="AI210" i="5"/>
  <c r="Y210" i="5"/>
  <c r="AD210" i="5"/>
  <c r="AB210" i="5"/>
  <c r="AH210" i="5"/>
  <c r="AA210" i="5"/>
  <c r="Z210" i="5"/>
  <c r="W210" i="5"/>
  <c r="AJ210" i="5"/>
  <c r="V210" i="5"/>
  <c r="AL210" i="5"/>
  <c r="AG210" i="5"/>
  <c r="AN278" i="5"/>
  <c r="AL278" i="5"/>
  <c r="AD278" i="5"/>
  <c r="V278" i="5"/>
  <c r="AI278" i="5"/>
  <c r="Z278" i="5"/>
  <c r="AC278" i="5"/>
  <c r="AK278" i="5"/>
  <c r="Y278" i="5"/>
  <c r="AE278" i="5"/>
  <c r="W278" i="5"/>
  <c r="AJ278" i="5"/>
  <c r="AH278" i="5"/>
  <c r="AA278" i="5"/>
  <c r="AG278" i="5"/>
  <c r="AF278" i="5"/>
  <c r="AB278" i="5"/>
  <c r="X278" i="5"/>
  <c r="AN145" i="5"/>
  <c r="AJ145" i="5"/>
  <c r="AB145" i="5"/>
  <c r="AI145" i="5"/>
  <c r="AA145" i="5"/>
  <c r="AL145" i="5"/>
  <c r="AD145" i="5"/>
  <c r="V145" i="5"/>
  <c r="Z145" i="5"/>
  <c r="Y145" i="5"/>
  <c r="AK145" i="5"/>
  <c r="X145" i="5"/>
  <c r="AE145" i="5"/>
  <c r="AH145" i="5"/>
  <c r="AG145" i="5"/>
  <c r="W145" i="5"/>
  <c r="AC145" i="5"/>
  <c r="AF145" i="5"/>
  <c r="AN59" i="5"/>
  <c r="AK59" i="5"/>
  <c r="AC59" i="5"/>
  <c r="AJ59" i="5"/>
  <c r="AB59" i="5"/>
  <c r="AI59" i="5"/>
  <c r="AA59" i="5"/>
  <c r="AE59" i="5"/>
  <c r="W59" i="5"/>
  <c r="AH59" i="5"/>
  <c r="Z59" i="5"/>
  <c r="AG59" i="5"/>
  <c r="AD59" i="5"/>
  <c r="AF59" i="5"/>
  <c r="Y59" i="5"/>
  <c r="X59" i="5"/>
  <c r="AL59" i="5"/>
  <c r="V59" i="5"/>
  <c r="AN64" i="5"/>
  <c r="AF64" i="5"/>
  <c r="X64" i="5"/>
  <c r="AE64" i="5"/>
  <c r="W64" i="5"/>
  <c r="AL64" i="5"/>
  <c r="AD64" i="5"/>
  <c r="V64" i="5"/>
  <c r="AH64" i="5"/>
  <c r="Z64" i="5"/>
  <c r="AC64" i="5"/>
  <c r="Y64" i="5"/>
  <c r="AB64" i="5"/>
  <c r="AA64" i="5"/>
  <c r="AK64" i="5"/>
  <c r="AI64" i="5"/>
  <c r="AG64" i="5"/>
  <c r="AJ64" i="5"/>
  <c r="AN231" i="5"/>
  <c r="AF231" i="5"/>
  <c r="X231" i="5"/>
  <c r="AI231" i="5"/>
  <c r="AA231" i="5"/>
  <c r="AL231" i="5"/>
  <c r="AB231" i="5"/>
  <c r="AK231" i="5"/>
  <c r="Z231" i="5"/>
  <c r="AJ231" i="5"/>
  <c r="Y231" i="5"/>
  <c r="AD231" i="5"/>
  <c r="W231" i="5"/>
  <c r="V231" i="5"/>
  <c r="AE231" i="5"/>
  <c r="AG231" i="5"/>
  <c r="AC231" i="5"/>
  <c r="AH231" i="5"/>
  <c r="AN282" i="5"/>
  <c r="AH282" i="5"/>
  <c r="Z282" i="5"/>
  <c r="AE282" i="5"/>
  <c r="V282" i="5"/>
  <c r="AI282" i="5"/>
  <c r="Y282" i="5"/>
  <c r="AD282" i="5"/>
  <c r="AJ282" i="5"/>
  <c r="W282" i="5"/>
  <c r="AK282" i="5"/>
  <c r="AG282" i="5"/>
  <c r="AF282" i="5"/>
  <c r="X282" i="5"/>
  <c r="AC282" i="5"/>
  <c r="AB282" i="5"/>
  <c r="AA282" i="5"/>
  <c r="AL282" i="5"/>
  <c r="AN46" i="5"/>
  <c r="AH46" i="5"/>
  <c r="Z46" i="5"/>
  <c r="AG46" i="5"/>
  <c r="Y46" i="5"/>
  <c r="AF46" i="5"/>
  <c r="X46" i="5"/>
  <c r="AJ46" i="5"/>
  <c r="AB46" i="5"/>
  <c r="AE46" i="5"/>
  <c r="W46" i="5"/>
  <c r="V46" i="5"/>
  <c r="AD46" i="5"/>
  <c r="AC46" i="5"/>
  <c r="AA46" i="5"/>
  <c r="AK46" i="5"/>
  <c r="AI46" i="5"/>
  <c r="AL46" i="5"/>
  <c r="AN118" i="5"/>
  <c r="AJ118" i="5"/>
  <c r="AB118" i="5"/>
  <c r="AI118" i="5"/>
  <c r="AA118" i="5"/>
  <c r="AH118" i="5"/>
  <c r="Z118" i="5"/>
  <c r="AL118" i="5"/>
  <c r="AD118" i="5"/>
  <c r="V118" i="5"/>
  <c r="AG118" i="5"/>
  <c r="AF118" i="5"/>
  <c r="X118" i="5"/>
  <c r="W118" i="5"/>
  <c r="Y118" i="5"/>
  <c r="AE118" i="5"/>
  <c r="AK118" i="5"/>
  <c r="AC118" i="5"/>
  <c r="AN189" i="5"/>
  <c r="AL189" i="5"/>
  <c r="AD189" i="5"/>
  <c r="V189" i="5"/>
  <c r="AG189" i="5"/>
  <c r="Y189" i="5"/>
  <c r="AC189" i="5"/>
  <c r="AB189" i="5"/>
  <c r="AF189" i="5"/>
  <c r="X189" i="5"/>
  <c r="AK189" i="5"/>
  <c r="W189" i="5"/>
  <c r="AJ189" i="5"/>
  <c r="AA189" i="5"/>
  <c r="AI189" i="5"/>
  <c r="AH189" i="5"/>
  <c r="AE189" i="5"/>
  <c r="Z189" i="5"/>
  <c r="AN144" i="5"/>
  <c r="AK144" i="5"/>
  <c r="AC144" i="5"/>
  <c r="AJ144" i="5"/>
  <c r="AB144" i="5"/>
  <c r="AE144" i="5"/>
  <c r="W144" i="5"/>
  <c r="AF144" i="5"/>
  <c r="AD144" i="5"/>
  <c r="AA144" i="5"/>
  <c r="AH144" i="5"/>
  <c r="V144" i="5"/>
  <c r="Z144" i="5"/>
  <c r="Y144" i="5"/>
  <c r="AL144" i="5"/>
  <c r="AI144" i="5"/>
  <c r="X144" i="5"/>
  <c r="AG144" i="5"/>
  <c r="AN126" i="5"/>
  <c r="AE126" i="5"/>
  <c r="W126" i="5"/>
  <c r="AL126" i="5"/>
  <c r="AD126" i="5"/>
  <c r="V126" i="5"/>
  <c r="AG126" i="5"/>
  <c r="Y126" i="5"/>
  <c r="AC126" i="5"/>
  <c r="AB126" i="5"/>
  <c r="AA126" i="5"/>
  <c r="AH126" i="5"/>
  <c r="Z126" i="5"/>
  <c r="X126" i="5"/>
  <c r="AJ126" i="5"/>
  <c r="AI126" i="5"/>
  <c r="AK126" i="5"/>
  <c r="AF126" i="5"/>
  <c r="AN133" i="5"/>
  <c r="AF133" i="5"/>
  <c r="X133" i="5"/>
  <c r="AE133" i="5"/>
  <c r="W133" i="5"/>
  <c r="AH133" i="5"/>
  <c r="Z133" i="5"/>
  <c r="AL133" i="5"/>
  <c r="AA133" i="5"/>
  <c r="AK133" i="5"/>
  <c r="Y133" i="5"/>
  <c r="AJ133" i="5"/>
  <c r="V133" i="5"/>
  <c r="AC133" i="5"/>
  <c r="AI133" i="5"/>
  <c r="AG133" i="5"/>
  <c r="AD133" i="5"/>
  <c r="AB133" i="5"/>
  <c r="AN153" i="5"/>
  <c r="AJ153" i="5"/>
  <c r="AB153" i="5"/>
  <c r="AI153" i="5"/>
  <c r="AA153" i="5"/>
  <c r="AH153" i="5"/>
  <c r="Z153" i="5"/>
  <c r="AL153" i="5"/>
  <c r="AD153" i="5"/>
  <c r="V153" i="5"/>
  <c r="AG153" i="5"/>
  <c r="AF153" i="5"/>
  <c r="AE153" i="5"/>
  <c r="W153" i="5"/>
  <c r="Y153" i="5"/>
  <c r="X153" i="5"/>
  <c r="AK153" i="5"/>
  <c r="AC153" i="5"/>
  <c r="AN4" i="5"/>
  <c r="AF4" i="5"/>
  <c r="X4" i="5"/>
  <c r="AC4" i="5"/>
  <c r="AA4" i="5"/>
  <c r="AE4" i="5"/>
  <c r="W4" i="5"/>
  <c r="AJ4" i="5"/>
  <c r="AL4" i="5"/>
  <c r="AD4" i="5"/>
  <c r="V4" i="5"/>
  <c r="AK4" i="5"/>
  <c r="AB4" i="5"/>
  <c r="AH4" i="5"/>
  <c r="Z4" i="5"/>
  <c r="AG4" i="5"/>
  <c r="Y4" i="5"/>
  <c r="AI4" i="5"/>
  <c r="AN264" i="5"/>
  <c r="AJ264" i="5"/>
  <c r="AB264" i="5"/>
  <c r="AI264" i="5"/>
  <c r="Z264" i="5"/>
  <c r="AD264" i="5"/>
  <c r="AF264" i="5"/>
  <c r="AK264" i="5"/>
  <c r="X264" i="5"/>
  <c r="AG264" i="5"/>
  <c r="AE264" i="5"/>
  <c r="AC264" i="5"/>
  <c r="AL264" i="5"/>
  <c r="V264" i="5"/>
  <c r="W264" i="5"/>
  <c r="Y264" i="5"/>
  <c r="AA264" i="5"/>
  <c r="AH264" i="5"/>
  <c r="AN65" i="5"/>
  <c r="AE65" i="5"/>
  <c r="W65" i="5"/>
  <c r="AL65" i="5"/>
  <c r="AD65" i="5"/>
  <c r="V65" i="5"/>
  <c r="AK65" i="5"/>
  <c r="AC65" i="5"/>
  <c r="AG65" i="5"/>
  <c r="Y65" i="5"/>
  <c r="AB65" i="5"/>
  <c r="AJ65" i="5"/>
  <c r="AI65" i="5"/>
  <c r="AA65" i="5"/>
  <c r="X65" i="5"/>
  <c r="Z65" i="5"/>
  <c r="AH65" i="5"/>
  <c r="AF65" i="5"/>
  <c r="AN25" i="5"/>
  <c r="AI25" i="5"/>
  <c r="AA25" i="5"/>
  <c r="AF25" i="5"/>
  <c r="W25" i="5"/>
  <c r="AD25" i="5"/>
  <c r="AH25" i="5"/>
  <c r="Z25" i="5"/>
  <c r="AG25" i="5"/>
  <c r="Y25" i="5"/>
  <c r="X25" i="5"/>
  <c r="AE25" i="5"/>
  <c r="V25" i="5"/>
  <c r="AK25" i="5"/>
  <c r="AC25" i="5"/>
  <c r="AJ25" i="5"/>
  <c r="AB25" i="5"/>
  <c r="AL25" i="5"/>
  <c r="AN242" i="5"/>
  <c r="AL242" i="5"/>
  <c r="AD242" i="5"/>
  <c r="V242" i="5"/>
  <c r="AK242" i="5"/>
  <c r="AC242" i="5"/>
  <c r="AJ242" i="5"/>
  <c r="AB242" i="5"/>
  <c r="AF242" i="5"/>
  <c r="X242" i="5"/>
  <c r="AA242" i="5"/>
  <c r="Z242" i="5"/>
  <c r="Y242" i="5"/>
  <c r="AG242" i="5"/>
  <c r="AI242" i="5"/>
  <c r="AH242" i="5"/>
  <c r="AE242" i="5"/>
  <c r="W242" i="5"/>
  <c r="AN237" i="5"/>
  <c r="AI237" i="5"/>
  <c r="AH237" i="5"/>
  <c r="Z237" i="5"/>
  <c r="AG237" i="5"/>
  <c r="AK237" i="5"/>
  <c r="AC237" i="5"/>
  <c r="AF237" i="5"/>
  <c r="V237" i="5"/>
  <c r="AE237" i="5"/>
  <c r="AD237" i="5"/>
  <c r="AL237" i="5"/>
  <c r="X237" i="5"/>
  <c r="AB237" i="5"/>
  <c r="AA237" i="5"/>
  <c r="AJ237" i="5"/>
  <c r="Y237" i="5"/>
  <c r="W237" i="5"/>
  <c r="AN168" i="5"/>
  <c r="AI168" i="5"/>
  <c r="AL168" i="5"/>
  <c r="AD168" i="5"/>
  <c r="AC168" i="5"/>
  <c r="AB168" i="5"/>
  <c r="AK168" i="5"/>
  <c r="AA168" i="5"/>
  <c r="AF168" i="5"/>
  <c r="W168" i="5"/>
  <c r="AJ168" i="5"/>
  <c r="AH168" i="5"/>
  <c r="AG168" i="5"/>
  <c r="X168" i="5"/>
  <c r="Z168" i="5"/>
  <c r="Y168" i="5"/>
  <c r="AE168" i="5"/>
  <c r="V168" i="5"/>
  <c r="AN286" i="5"/>
  <c r="AL286" i="5"/>
  <c r="AD286" i="5"/>
  <c r="V286" i="5"/>
  <c r="AJ286" i="5"/>
  <c r="AA286" i="5"/>
  <c r="AE286" i="5"/>
  <c r="AI286" i="5"/>
  <c r="X286" i="5"/>
  <c r="AB286" i="5"/>
  <c r="AG286" i="5"/>
  <c r="AF286" i="5"/>
  <c r="AC286" i="5"/>
  <c r="AK286" i="5"/>
  <c r="Z286" i="5"/>
  <c r="Y286" i="5"/>
  <c r="W286" i="5"/>
  <c r="AH286" i="5"/>
  <c r="AN166" i="5"/>
  <c r="AE166" i="5"/>
  <c r="W166" i="5"/>
  <c r="AL166" i="5"/>
  <c r="AD166" i="5"/>
  <c r="V166" i="5"/>
  <c r="AK166" i="5"/>
  <c r="AC166" i="5"/>
  <c r="AG166" i="5"/>
  <c r="Y166" i="5"/>
  <c r="AJ166" i="5"/>
  <c r="AI166" i="5"/>
  <c r="AH166" i="5"/>
  <c r="Z166" i="5"/>
  <c r="AB166" i="5"/>
  <c r="AA166" i="5"/>
  <c r="AF166" i="5"/>
  <c r="X166" i="5"/>
  <c r="AN19" i="5"/>
  <c r="AG19" i="5"/>
  <c r="Y19" i="5"/>
  <c r="V19" i="5"/>
  <c r="AC19" i="5"/>
  <c r="AJ19" i="5"/>
  <c r="AF19" i="5"/>
  <c r="X19" i="5"/>
  <c r="AL19" i="5"/>
  <c r="AK19" i="5"/>
  <c r="AE19" i="5"/>
  <c r="W19" i="5"/>
  <c r="AD19" i="5"/>
  <c r="AI19" i="5"/>
  <c r="AA19" i="5"/>
  <c r="AH19" i="5"/>
  <c r="Z19" i="5"/>
  <c r="AB19" i="5"/>
  <c r="AN230" i="5"/>
  <c r="AG230" i="5"/>
  <c r="Y230" i="5"/>
  <c r="AJ230" i="5"/>
  <c r="AB230" i="5"/>
  <c r="AH230" i="5"/>
  <c r="W230" i="5"/>
  <c r="AF230" i="5"/>
  <c r="V230" i="5"/>
  <c r="AE230" i="5"/>
  <c r="AK230" i="5"/>
  <c r="Z230" i="5"/>
  <c r="AA230" i="5"/>
  <c r="AL230" i="5"/>
  <c r="X230" i="5"/>
  <c r="AI230" i="5"/>
  <c r="AD230" i="5"/>
  <c r="AC230" i="5"/>
  <c r="AN249" i="5"/>
  <c r="AH249" i="5"/>
  <c r="Z249" i="5"/>
  <c r="AK249" i="5"/>
  <c r="AC249" i="5"/>
  <c r="AI249" i="5"/>
  <c r="X249" i="5"/>
  <c r="AG249" i="5"/>
  <c r="W249" i="5"/>
  <c r="AF249" i="5"/>
  <c r="V249" i="5"/>
  <c r="AL249" i="5"/>
  <c r="AA249" i="5"/>
  <c r="AE249" i="5"/>
  <c r="AD249" i="5"/>
  <c r="AB249" i="5"/>
  <c r="Y249" i="5"/>
  <c r="AJ249" i="5"/>
  <c r="AN192" i="5"/>
  <c r="AI192" i="5"/>
  <c r="AA192" i="5"/>
  <c r="AL192" i="5"/>
  <c r="AD192" i="5"/>
  <c r="V192" i="5"/>
  <c r="AF192" i="5"/>
  <c r="AE192" i="5"/>
  <c r="AH192" i="5"/>
  <c r="X192" i="5"/>
  <c r="Y192" i="5"/>
  <c r="W192" i="5"/>
  <c r="AK192" i="5"/>
  <c r="AB192" i="5"/>
  <c r="AC192" i="5"/>
  <c r="AJ192" i="5"/>
  <c r="AG192" i="5"/>
  <c r="Z192" i="5"/>
  <c r="AN47" i="5"/>
  <c r="AG47" i="5"/>
  <c r="Y47" i="5"/>
  <c r="AF47" i="5"/>
  <c r="X47" i="5"/>
  <c r="AE47" i="5"/>
  <c r="W47" i="5"/>
  <c r="AI47" i="5"/>
  <c r="AA47" i="5"/>
  <c r="AD47" i="5"/>
  <c r="Z47" i="5"/>
  <c r="AC47" i="5"/>
  <c r="AL47" i="5"/>
  <c r="AB47" i="5"/>
  <c r="V47" i="5"/>
  <c r="AK47" i="5"/>
  <c r="AJ47" i="5"/>
  <c r="AH47" i="5"/>
  <c r="AN78" i="5"/>
  <c r="AL78" i="5"/>
  <c r="AG78" i="5"/>
  <c r="Y78" i="5"/>
  <c r="AI78" i="5"/>
  <c r="Z78" i="5"/>
  <c r="AH78" i="5"/>
  <c r="X78" i="5"/>
  <c r="AF78" i="5"/>
  <c r="W78" i="5"/>
  <c r="AK78" i="5"/>
  <c r="AB78" i="5"/>
  <c r="V78" i="5"/>
  <c r="AJ78" i="5"/>
  <c r="AE78" i="5"/>
  <c r="AD78" i="5"/>
  <c r="AC78" i="5"/>
  <c r="AA78" i="5"/>
  <c r="AN147" i="5"/>
  <c r="AH147" i="5"/>
  <c r="Z147" i="5"/>
  <c r="AG147" i="5"/>
  <c r="Y147" i="5"/>
  <c r="AJ147" i="5"/>
  <c r="AB147" i="5"/>
  <c r="AE147" i="5"/>
  <c r="AD147" i="5"/>
  <c r="AC147" i="5"/>
  <c r="AI147" i="5"/>
  <c r="V147" i="5"/>
  <c r="AA147" i="5"/>
  <c r="X147" i="5"/>
  <c r="AL147" i="5"/>
  <c r="AK147" i="5"/>
  <c r="W147" i="5"/>
  <c r="AF147" i="5"/>
  <c r="AN67" i="5"/>
  <c r="AK67" i="5"/>
  <c r="AC67" i="5"/>
  <c r="AJ67" i="5"/>
  <c r="AB67" i="5"/>
  <c r="AI67" i="5"/>
  <c r="AA67" i="5"/>
  <c r="AE67" i="5"/>
  <c r="W67" i="5"/>
  <c r="Z67" i="5"/>
  <c r="V67" i="5"/>
  <c r="Y67" i="5"/>
  <c r="AG67" i="5"/>
  <c r="X67" i="5"/>
  <c r="AL67" i="5"/>
  <c r="AH67" i="5"/>
  <c r="AF67" i="5"/>
  <c r="AD67" i="5"/>
  <c r="AN37" i="5"/>
  <c r="AI37" i="5"/>
  <c r="AA37" i="5"/>
  <c r="AH37" i="5"/>
  <c r="Z37" i="5"/>
  <c r="AG37" i="5"/>
  <c r="Y37" i="5"/>
  <c r="AK37" i="5"/>
  <c r="AC37" i="5"/>
  <c r="X37" i="5"/>
  <c r="W37" i="5"/>
  <c r="AE37" i="5"/>
  <c r="AL37" i="5"/>
  <c r="V37" i="5"/>
  <c r="AJ37" i="5"/>
  <c r="AF37" i="5"/>
  <c r="AD37" i="5"/>
  <c r="AB37" i="5"/>
  <c r="AN272" i="5"/>
  <c r="AJ272" i="5"/>
  <c r="AB272" i="5"/>
  <c r="AK272" i="5"/>
  <c r="AA272" i="5"/>
  <c r="AE272" i="5"/>
  <c r="V272" i="5"/>
  <c r="AD272" i="5"/>
  <c r="AH272" i="5"/>
  <c r="W272" i="5"/>
  <c r="Z272" i="5"/>
  <c r="Y272" i="5"/>
  <c r="X272" i="5"/>
  <c r="AF272" i="5"/>
  <c r="AL272" i="5"/>
  <c r="AI272" i="5"/>
  <c r="AG272" i="5"/>
  <c r="AC272" i="5"/>
  <c r="AN275" i="5"/>
  <c r="AG275" i="5"/>
  <c r="Y275" i="5"/>
  <c r="AE275" i="5"/>
  <c r="V275" i="5"/>
  <c r="AI275" i="5"/>
  <c r="Z275" i="5"/>
  <c r="AB275" i="5"/>
  <c r="AF275" i="5"/>
  <c r="X275" i="5"/>
  <c r="AL275" i="5"/>
  <c r="W275" i="5"/>
  <c r="AK275" i="5"/>
  <c r="AC275" i="5"/>
  <c r="AD275" i="5"/>
  <c r="AH275" i="5"/>
  <c r="AJ275" i="5"/>
  <c r="AA275" i="5"/>
  <c r="AN262" i="5"/>
  <c r="AL262" i="5"/>
  <c r="AD262" i="5"/>
  <c r="V262" i="5"/>
  <c r="AG262" i="5"/>
  <c r="X262" i="5"/>
  <c r="AJ262" i="5"/>
  <c r="AA262" i="5"/>
  <c r="AC262" i="5"/>
  <c r="AH262" i="5"/>
  <c r="AI262" i="5"/>
  <c r="AF262" i="5"/>
  <c r="AE262" i="5"/>
  <c r="W262" i="5"/>
  <c r="Y262" i="5"/>
  <c r="AK262" i="5"/>
  <c r="AB262" i="5"/>
  <c r="Z262" i="5"/>
  <c r="AN163" i="5"/>
  <c r="AH163" i="5"/>
  <c r="Z163" i="5"/>
  <c r="AG163" i="5"/>
  <c r="Y163" i="5"/>
  <c r="AF163" i="5"/>
  <c r="X163" i="5"/>
  <c r="AJ163" i="5"/>
  <c r="AB163" i="5"/>
  <c r="W163" i="5"/>
  <c r="AL163" i="5"/>
  <c r="V163" i="5"/>
  <c r="AK163" i="5"/>
  <c r="AC163" i="5"/>
  <c r="AI163" i="5"/>
  <c r="AE163" i="5"/>
  <c r="AD163" i="5"/>
  <c r="AA163" i="5"/>
  <c r="AN124" i="5"/>
  <c r="AG124" i="5"/>
  <c r="Y124" i="5"/>
  <c r="AF124" i="5"/>
  <c r="X124" i="5"/>
  <c r="AI124" i="5"/>
  <c r="AA124" i="5"/>
  <c r="AL124" i="5"/>
  <c r="Z124" i="5"/>
  <c r="AK124" i="5"/>
  <c r="W124" i="5"/>
  <c r="AJ124" i="5"/>
  <c r="V124" i="5"/>
  <c r="AC124" i="5"/>
  <c r="AH124" i="5"/>
  <c r="AE124" i="5"/>
  <c r="AD124" i="5"/>
  <c r="AB124" i="5"/>
  <c r="AN270" i="5"/>
  <c r="AL270" i="5"/>
  <c r="AD270" i="5"/>
  <c r="V270" i="5"/>
  <c r="AH270" i="5"/>
  <c r="Y270" i="5"/>
  <c r="AK270" i="5"/>
  <c r="AB270" i="5"/>
  <c r="AA270" i="5"/>
  <c r="AF270" i="5"/>
  <c r="AC270" i="5"/>
  <c r="Z270" i="5"/>
  <c r="X270" i="5"/>
  <c r="AG270" i="5"/>
  <c r="AJ270" i="5"/>
  <c r="AI270" i="5"/>
  <c r="AE270" i="5"/>
  <c r="W270" i="5"/>
  <c r="AN98" i="5"/>
  <c r="AF98" i="5"/>
  <c r="X98" i="5"/>
  <c r="AE98" i="5"/>
  <c r="W98" i="5"/>
  <c r="AH98" i="5"/>
  <c r="Z98" i="5"/>
  <c r="AD98" i="5"/>
  <c r="AC98" i="5"/>
  <c r="AJ98" i="5"/>
  <c r="V98" i="5"/>
  <c r="AI98" i="5"/>
  <c r="AB98" i="5"/>
  <c r="AA98" i="5"/>
  <c r="Y98" i="5"/>
  <c r="AK98" i="5"/>
  <c r="AL98" i="5"/>
  <c r="AG98" i="5"/>
  <c r="AN178" i="5"/>
  <c r="AG178" i="5"/>
  <c r="Y178" i="5"/>
  <c r="AJ178" i="5"/>
  <c r="AB178" i="5"/>
  <c r="AL178" i="5"/>
  <c r="AA178" i="5"/>
  <c r="AF178" i="5"/>
  <c r="AE178" i="5"/>
  <c r="AD178" i="5"/>
  <c r="AI178" i="5"/>
  <c r="W178" i="5"/>
  <c r="AC178" i="5"/>
  <c r="Z178" i="5"/>
  <c r="X178" i="5"/>
  <c r="AK178" i="5"/>
  <c r="V178" i="5"/>
  <c r="AH178" i="5"/>
  <c r="AN94" i="5"/>
  <c r="AJ94" i="5"/>
  <c r="AB94" i="5"/>
  <c r="AI94" i="5"/>
  <c r="AA94" i="5"/>
  <c r="AL94" i="5"/>
  <c r="AD94" i="5"/>
  <c r="V94" i="5"/>
  <c r="AH94" i="5"/>
  <c r="W94" i="5"/>
  <c r="AG94" i="5"/>
  <c r="Z94" i="5"/>
  <c r="Y94" i="5"/>
  <c r="AC94" i="5"/>
  <c r="AK94" i="5"/>
  <c r="AF94" i="5"/>
  <c r="AE94" i="5"/>
  <c r="X94" i="5"/>
  <c r="AN205" i="5"/>
  <c r="AH205" i="5"/>
  <c r="Z205" i="5"/>
  <c r="AK205" i="5"/>
  <c r="AC205" i="5"/>
  <c r="AE205" i="5"/>
  <c r="AI205" i="5"/>
  <c r="X205" i="5"/>
  <c r="AD205" i="5"/>
  <c r="AB205" i="5"/>
  <c r="AG205" i="5"/>
  <c r="W205" i="5"/>
  <c r="V205" i="5"/>
  <c r="AA205" i="5"/>
  <c r="AF205" i="5"/>
  <c r="AL205" i="5"/>
  <c r="AJ205" i="5"/>
  <c r="Y205" i="5"/>
  <c r="AN200" i="5"/>
  <c r="AI200" i="5"/>
  <c r="AA200" i="5"/>
  <c r="AL200" i="5"/>
  <c r="AD200" i="5"/>
  <c r="V200" i="5"/>
  <c r="AH200" i="5"/>
  <c r="X200" i="5"/>
  <c r="AG200" i="5"/>
  <c r="W200" i="5"/>
  <c r="AK200" i="5"/>
  <c r="Z200" i="5"/>
  <c r="Y200" i="5"/>
  <c r="AC200" i="5"/>
  <c r="AE200" i="5"/>
  <c r="AJ200" i="5"/>
  <c r="AF200" i="5"/>
  <c r="AB200" i="5"/>
  <c r="AN207" i="5"/>
  <c r="AF207" i="5"/>
  <c r="X207" i="5"/>
  <c r="AI207" i="5"/>
  <c r="AA207" i="5"/>
  <c r="AC207" i="5"/>
  <c r="AG207" i="5"/>
  <c r="V207" i="5"/>
  <c r="AL207" i="5"/>
  <c r="Y207" i="5"/>
  <c r="AK207" i="5"/>
  <c r="W207" i="5"/>
  <c r="AB207" i="5"/>
  <c r="AH207" i="5"/>
  <c r="AE207" i="5"/>
  <c r="AD207" i="5"/>
  <c r="Z207" i="5"/>
  <c r="AJ207" i="5"/>
  <c r="AN202" i="5"/>
  <c r="AK202" i="5"/>
  <c r="AC202" i="5"/>
  <c r="AF202" i="5"/>
  <c r="X202" i="5"/>
  <c r="AB202" i="5"/>
  <c r="AG202" i="5"/>
  <c r="V202" i="5"/>
  <c r="AL202" i="5"/>
  <c r="Y202" i="5"/>
  <c r="AJ202" i="5"/>
  <c r="W202" i="5"/>
  <c r="AA202" i="5"/>
  <c r="AD202" i="5"/>
  <c r="Z202" i="5"/>
  <c r="AH202" i="5"/>
  <c r="AI202" i="5"/>
  <c r="AE202" i="5"/>
  <c r="AN266" i="5"/>
  <c r="AH266" i="5"/>
  <c r="Z266" i="5"/>
  <c r="AL266" i="5"/>
  <c r="AC266" i="5"/>
  <c r="AF266" i="5"/>
  <c r="W266" i="5"/>
  <c r="AI266" i="5"/>
  <c r="V266" i="5"/>
  <c r="AA266" i="5"/>
  <c r="AE266" i="5"/>
  <c r="AD266" i="5"/>
  <c r="AB266" i="5"/>
  <c r="AJ266" i="5"/>
  <c r="AK266" i="5"/>
  <c r="AG266" i="5"/>
  <c r="Y266" i="5"/>
  <c r="X266" i="5"/>
  <c r="AN55" i="5"/>
  <c r="AG55" i="5"/>
  <c r="Y55" i="5"/>
  <c r="AF55" i="5"/>
  <c r="X55" i="5"/>
  <c r="AE55" i="5"/>
  <c r="W55" i="5"/>
  <c r="AI55" i="5"/>
  <c r="AA55" i="5"/>
  <c r="AL55" i="5"/>
  <c r="V55" i="5"/>
  <c r="AH55" i="5"/>
  <c r="AD55" i="5"/>
  <c r="AK55" i="5"/>
  <c r="AJ55" i="5"/>
  <c r="AC55" i="5"/>
  <c r="AB55" i="5"/>
  <c r="Z55" i="5"/>
  <c r="AN269" i="5"/>
  <c r="AE269" i="5"/>
  <c r="W269" i="5"/>
  <c r="AG269" i="5"/>
  <c r="X269" i="5"/>
  <c r="AJ269" i="5"/>
  <c r="AA269" i="5"/>
  <c r="AF269" i="5"/>
  <c r="AK269" i="5"/>
  <c r="Y269" i="5"/>
  <c r="AC269" i="5"/>
  <c r="AB269" i="5"/>
  <c r="Z269" i="5"/>
  <c r="AH269" i="5"/>
  <c r="V269" i="5"/>
  <c r="AI269" i="5"/>
  <c r="AL269" i="5"/>
  <c r="AD269" i="5"/>
  <c r="AN274" i="5"/>
  <c r="AH274" i="5"/>
  <c r="Z274" i="5"/>
  <c r="AD274" i="5"/>
  <c r="AG274" i="5"/>
  <c r="X274" i="5"/>
  <c r="AF274" i="5"/>
  <c r="AK274" i="5"/>
  <c r="Y274" i="5"/>
  <c r="AA274" i="5"/>
  <c r="W274" i="5"/>
  <c r="AL274" i="5"/>
  <c r="V274" i="5"/>
  <c r="AC274" i="5"/>
  <c r="AJ274" i="5"/>
  <c r="AI274" i="5"/>
  <c r="AE274" i="5"/>
  <c r="AB274" i="5"/>
  <c r="AN54" i="5"/>
  <c r="AH54" i="5"/>
  <c r="Z54" i="5"/>
  <c r="AG54" i="5"/>
  <c r="Y54" i="5"/>
  <c r="AF54" i="5"/>
  <c r="X54" i="5"/>
  <c r="AJ54" i="5"/>
  <c r="AB54" i="5"/>
  <c r="W54" i="5"/>
  <c r="AD54" i="5"/>
  <c r="AL54" i="5"/>
  <c r="V54" i="5"/>
  <c r="AE54" i="5"/>
  <c r="AK54" i="5"/>
  <c r="AI54" i="5"/>
  <c r="AC54" i="5"/>
  <c r="AA54" i="5"/>
  <c r="AN13" i="5"/>
  <c r="AE13" i="5"/>
  <c r="W13" i="5"/>
  <c r="AB13" i="5"/>
  <c r="AH13" i="5"/>
  <c r="AL13" i="5"/>
  <c r="AD13" i="5"/>
  <c r="V13" i="5"/>
  <c r="AJ13" i="5"/>
  <c r="AI13" i="5"/>
  <c r="AK13" i="5"/>
  <c r="AC13" i="5"/>
  <c r="AA13" i="5"/>
  <c r="Z13" i="5"/>
  <c r="AG13" i="5"/>
  <c r="Y13" i="5"/>
  <c r="AF13" i="5"/>
  <c r="X13" i="5"/>
  <c r="AN43" i="5"/>
  <c r="AK43" i="5"/>
  <c r="AC43" i="5"/>
  <c r="AJ43" i="5"/>
  <c r="AB43" i="5"/>
  <c r="AI43" i="5"/>
  <c r="AA43" i="5"/>
  <c r="AE43" i="5"/>
  <c r="W43" i="5"/>
  <c r="AH43" i="5"/>
  <c r="AG43" i="5"/>
  <c r="AF43" i="5"/>
  <c r="AD43" i="5"/>
  <c r="Z43" i="5"/>
  <c r="X43" i="5"/>
  <c r="AL43" i="5"/>
  <c r="V43" i="5"/>
  <c r="Y43" i="5"/>
  <c r="AN63" i="5"/>
  <c r="AG63" i="5"/>
  <c r="Y63" i="5"/>
  <c r="AF63" i="5"/>
  <c r="X63" i="5"/>
  <c r="AE63" i="5"/>
  <c r="W63" i="5"/>
  <c r="AI63" i="5"/>
  <c r="AA63" i="5"/>
  <c r="AD63" i="5"/>
  <c r="AL63" i="5"/>
  <c r="AC63" i="5"/>
  <c r="V63" i="5"/>
  <c r="AK63" i="5"/>
  <c r="AB63" i="5"/>
  <c r="Z63" i="5"/>
  <c r="AJ63" i="5"/>
  <c r="AH63" i="5"/>
  <c r="AN199" i="5"/>
  <c r="AJ199" i="5"/>
  <c r="AB199" i="5"/>
  <c r="AE199" i="5"/>
  <c r="W199" i="5"/>
  <c r="AD199" i="5"/>
  <c r="AC199" i="5"/>
  <c r="AG199" i="5"/>
  <c r="V199" i="5"/>
  <c r="Y199" i="5"/>
  <c r="AL199" i="5"/>
  <c r="X199" i="5"/>
  <c r="AK199" i="5"/>
  <c r="AA199" i="5"/>
  <c r="AI199" i="5"/>
  <c r="AH199" i="5"/>
  <c r="AF199" i="5"/>
  <c r="Z199" i="5"/>
  <c r="AN240" i="5"/>
  <c r="AF240" i="5"/>
  <c r="X240" i="5"/>
  <c r="AE240" i="5"/>
  <c r="W240" i="5"/>
  <c r="AL240" i="5"/>
  <c r="AD240" i="5"/>
  <c r="V240" i="5"/>
  <c r="AH240" i="5"/>
  <c r="Z240" i="5"/>
  <c r="AC240" i="5"/>
  <c r="AB240" i="5"/>
  <c r="AA240" i="5"/>
  <c r="AI240" i="5"/>
  <c r="AK240" i="5"/>
  <c r="AG240" i="5"/>
  <c r="Y240" i="5"/>
  <c r="AJ240" i="5"/>
  <c r="AN16" i="5"/>
  <c r="AJ16" i="5"/>
  <c r="AB16" i="5"/>
  <c r="Y16" i="5"/>
  <c r="AI16" i="5"/>
  <c r="AA16" i="5"/>
  <c r="AF16" i="5"/>
  <c r="AE16" i="5"/>
  <c r="AH16" i="5"/>
  <c r="Z16" i="5"/>
  <c r="AG16" i="5"/>
  <c r="X16" i="5"/>
  <c r="AL16" i="5"/>
  <c r="AD16" i="5"/>
  <c r="V16" i="5"/>
  <c r="AK16" i="5"/>
  <c r="AC16" i="5"/>
  <c r="W16" i="5"/>
  <c r="AN171" i="5"/>
  <c r="AF171" i="5"/>
  <c r="X171" i="5"/>
  <c r="AI171" i="5"/>
  <c r="AA171" i="5"/>
  <c r="AE171" i="5"/>
  <c r="AD171" i="5"/>
  <c r="AC171" i="5"/>
  <c r="AH171" i="5"/>
  <c r="W171" i="5"/>
  <c r="AB171" i="5"/>
  <c r="Z171" i="5"/>
  <c r="Y171" i="5"/>
  <c r="AJ171" i="5"/>
  <c r="AL171" i="5"/>
  <c r="V171" i="5"/>
  <c r="AK171" i="5"/>
  <c r="AG171" i="5"/>
  <c r="AN143" i="5"/>
  <c r="AL143" i="5"/>
  <c r="AD143" i="5"/>
  <c r="V143" i="5"/>
  <c r="AK143" i="5"/>
  <c r="AC143" i="5"/>
  <c r="AF143" i="5"/>
  <c r="X143" i="5"/>
  <c r="AI143" i="5"/>
  <c r="W143" i="5"/>
  <c r="AH143" i="5"/>
  <c r="AG143" i="5"/>
  <c r="Z143" i="5"/>
  <c r="AB143" i="5"/>
  <c r="AA143" i="5"/>
  <c r="AJ143" i="5"/>
  <c r="AE143" i="5"/>
  <c r="Y143" i="5"/>
  <c r="AN232" i="5"/>
  <c r="AE232" i="5"/>
  <c r="W232" i="5"/>
  <c r="AH232" i="5"/>
  <c r="Z232" i="5"/>
  <c r="AF232" i="5"/>
  <c r="AD232" i="5"/>
  <c r="AC232" i="5"/>
  <c r="AI232" i="5"/>
  <c r="X232" i="5"/>
  <c r="AB232" i="5"/>
  <c r="AA232" i="5"/>
  <c r="AJ232" i="5"/>
  <c r="AL232" i="5"/>
  <c r="V232" i="5"/>
  <c r="Y232" i="5"/>
  <c r="AK232" i="5"/>
  <c r="AG232" i="5"/>
  <c r="AN114" i="5"/>
  <c r="AF114" i="5"/>
  <c r="X114" i="5"/>
  <c r="AE114" i="5"/>
  <c r="W114" i="5"/>
  <c r="AL114" i="5"/>
  <c r="AD114" i="5"/>
  <c r="V114" i="5"/>
  <c r="AH114" i="5"/>
  <c r="Z114" i="5"/>
  <c r="AK114" i="5"/>
  <c r="AJ114" i="5"/>
  <c r="AB114" i="5"/>
  <c r="AA114" i="5"/>
  <c r="AC114" i="5"/>
  <c r="AG114" i="5"/>
  <c r="Y114" i="5"/>
  <c r="AI114" i="5"/>
  <c r="AN268" i="5"/>
  <c r="AF268" i="5"/>
  <c r="X268" i="5"/>
  <c r="AE268" i="5"/>
  <c r="V268" i="5"/>
  <c r="AI268" i="5"/>
  <c r="Z268" i="5"/>
  <c r="AK268" i="5"/>
  <c r="Y268" i="5"/>
  <c r="AC268" i="5"/>
  <c r="AD268" i="5"/>
  <c r="AB268" i="5"/>
  <c r="AA268" i="5"/>
  <c r="AH268" i="5"/>
  <c r="AL268" i="5"/>
  <c r="AJ268" i="5"/>
  <c r="AG268" i="5"/>
  <c r="W268" i="5"/>
  <c r="AN255" i="5"/>
  <c r="AJ255" i="5"/>
  <c r="AB255" i="5"/>
  <c r="AE255" i="5"/>
  <c r="W255" i="5"/>
  <c r="AC255" i="5"/>
  <c r="AL255" i="5"/>
  <c r="AA255" i="5"/>
  <c r="AK255" i="5"/>
  <c r="Z255" i="5"/>
  <c r="AF255" i="5"/>
  <c r="AI255" i="5"/>
  <c r="AH255" i="5"/>
  <c r="AG255" i="5"/>
  <c r="V255" i="5"/>
  <c r="X255" i="5"/>
  <c r="AD255" i="5"/>
  <c r="Y255" i="5"/>
  <c r="AN169" i="5"/>
  <c r="AH169" i="5"/>
  <c r="Z169" i="5"/>
  <c r="AK169" i="5"/>
  <c r="AC169" i="5"/>
  <c r="AG169" i="5"/>
  <c r="W169" i="5"/>
  <c r="AF169" i="5"/>
  <c r="V169" i="5"/>
  <c r="AE169" i="5"/>
  <c r="AJ169" i="5"/>
  <c r="Y169" i="5"/>
  <c r="AL169" i="5"/>
  <c r="AA169" i="5"/>
  <c r="AI169" i="5"/>
  <c r="AD169" i="5"/>
  <c r="AB169" i="5"/>
  <c r="X169" i="5"/>
  <c r="AN74" i="5"/>
  <c r="AK74" i="5"/>
  <c r="AD74" i="5"/>
  <c r="V74" i="5"/>
  <c r="AL74" i="5"/>
  <c r="AC74" i="5"/>
  <c r="AJ74" i="5"/>
  <c r="AB74" i="5"/>
  <c r="AF74" i="5"/>
  <c r="X74" i="5"/>
  <c r="AI74" i="5"/>
  <c r="AE74" i="5"/>
  <c r="AA74" i="5"/>
  <c r="AH74" i="5"/>
  <c r="AG74" i="5"/>
  <c r="Z74" i="5"/>
  <c r="Y74" i="5"/>
  <c r="W74" i="5"/>
  <c r="AN119" i="5"/>
  <c r="AI119" i="5"/>
  <c r="AA119" i="5"/>
  <c r="AH119" i="5"/>
  <c r="Z119" i="5"/>
  <c r="AG119" i="5"/>
  <c r="Y119" i="5"/>
  <c r="AK119" i="5"/>
  <c r="AC119" i="5"/>
  <c r="AF119" i="5"/>
  <c r="AE119" i="5"/>
  <c r="W119" i="5"/>
  <c r="AL119" i="5"/>
  <c r="V119" i="5"/>
  <c r="AD119" i="5"/>
  <c r="AB119" i="5"/>
  <c r="X119" i="5"/>
  <c r="AJ119" i="5"/>
  <c r="AN236" i="5"/>
  <c r="AI236" i="5"/>
  <c r="AA236" i="5"/>
  <c r="AL236" i="5"/>
  <c r="AD236" i="5"/>
  <c r="V236" i="5"/>
  <c r="AB236" i="5"/>
  <c r="AK236" i="5"/>
  <c r="Z236" i="5"/>
  <c r="AJ236" i="5"/>
  <c r="Y236" i="5"/>
  <c r="AE236" i="5"/>
  <c r="X236" i="5"/>
  <c r="W236" i="5"/>
  <c r="AF236" i="5"/>
  <c r="AC236" i="5"/>
  <c r="AH236" i="5"/>
  <c r="AG236" i="5"/>
  <c r="AN138" i="5"/>
  <c r="AI138" i="5"/>
  <c r="AA138" i="5"/>
  <c r="AH138" i="5"/>
  <c r="Z138" i="5"/>
  <c r="AK138" i="5"/>
  <c r="AC138" i="5"/>
  <c r="AE138" i="5"/>
  <c r="AD138" i="5"/>
  <c r="AB138" i="5"/>
  <c r="AG138" i="5"/>
  <c r="V138" i="5"/>
  <c r="Y138" i="5"/>
  <c r="X138" i="5"/>
  <c r="AL138" i="5"/>
  <c r="AJ138" i="5"/>
  <c r="W138" i="5"/>
  <c r="AF138" i="5"/>
  <c r="AN215" i="5"/>
  <c r="AF215" i="5"/>
  <c r="X215" i="5"/>
  <c r="AI215" i="5"/>
  <c r="AA215" i="5"/>
  <c r="AE215" i="5"/>
  <c r="AJ215" i="5"/>
  <c r="Y215" i="5"/>
  <c r="AD215" i="5"/>
  <c r="AC215" i="5"/>
  <c r="AH215" i="5"/>
  <c r="AK215" i="5"/>
  <c r="AG215" i="5"/>
  <c r="AB215" i="5"/>
  <c r="Z215" i="5"/>
  <c r="W215" i="5"/>
  <c r="V215" i="5"/>
  <c r="AL215" i="5"/>
  <c r="AN108" i="5"/>
  <c r="AL108" i="5"/>
  <c r="AD108" i="5"/>
  <c r="V108" i="5"/>
  <c r="AK108" i="5"/>
  <c r="AC108" i="5"/>
  <c r="AJ108" i="5"/>
  <c r="AB108" i="5"/>
  <c r="AF108" i="5"/>
  <c r="X108" i="5"/>
  <c r="AA108" i="5"/>
  <c r="Z108" i="5"/>
  <c r="AH108" i="5"/>
  <c r="AG108" i="5"/>
  <c r="Y108" i="5"/>
  <c r="W108" i="5"/>
  <c r="AI108" i="5"/>
  <c r="AE108" i="5"/>
  <c r="AN29" i="5"/>
  <c r="AH29" i="5"/>
  <c r="Z29" i="5"/>
  <c r="AG29" i="5"/>
  <c r="Y29" i="5"/>
  <c r="AK29" i="5"/>
  <c r="AC29" i="5"/>
  <c r="AB29" i="5"/>
  <c r="V29" i="5"/>
  <c r="AA29" i="5"/>
  <c r="AJ29" i="5"/>
  <c r="AL29" i="5"/>
  <c r="X29" i="5"/>
  <c r="W29" i="5"/>
  <c r="AI29" i="5"/>
  <c r="AF29" i="5"/>
  <c r="AE29" i="5"/>
  <c r="AD29" i="5"/>
  <c r="AN5" i="5"/>
  <c r="AE5" i="5"/>
  <c r="W5" i="5"/>
  <c r="AJ5" i="5"/>
  <c r="AI5" i="5"/>
  <c r="AL5" i="5"/>
  <c r="AD5" i="5"/>
  <c r="V5" i="5"/>
  <c r="AB5" i="5"/>
  <c r="AH5" i="5"/>
  <c r="AK5" i="5"/>
  <c r="AC5" i="5"/>
  <c r="AA5" i="5"/>
  <c r="Z5" i="5"/>
  <c r="AG5" i="5"/>
  <c r="Y5" i="5"/>
  <c r="AF5" i="5"/>
  <c r="X5" i="5"/>
  <c r="AN280" i="5"/>
  <c r="AJ280" i="5"/>
  <c r="AB280" i="5"/>
  <c r="AL280" i="5"/>
  <c r="AC280" i="5"/>
  <c r="AF280" i="5"/>
  <c r="W280" i="5"/>
  <c r="AA280" i="5"/>
  <c r="AG280" i="5"/>
  <c r="AK280" i="5"/>
  <c r="V280" i="5"/>
  <c r="AI280" i="5"/>
  <c r="AH280" i="5"/>
  <c r="Y280" i="5"/>
  <c r="AE280" i="5"/>
  <c r="AD280" i="5"/>
  <c r="Z280" i="5"/>
  <c r="X280" i="5"/>
  <c r="AN251" i="5"/>
  <c r="AF251" i="5"/>
  <c r="X251" i="5"/>
  <c r="AI251" i="5"/>
  <c r="AA251" i="5"/>
  <c r="AG251" i="5"/>
  <c r="V251" i="5"/>
  <c r="AE251" i="5"/>
  <c r="AD251" i="5"/>
  <c r="AJ251" i="5"/>
  <c r="Y251" i="5"/>
  <c r="AL251" i="5"/>
  <c r="AK251" i="5"/>
  <c r="Z251" i="5"/>
  <c r="AH251" i="5"/>
  <c r="AC251" i="5"/>
  <c r="AB251" i="5"/>
  <c r="W251" i="5"/>
  <c r="AN170" i="5"/>
  <c r="AG170" i="5"/>
  <c r="Y170" i="5"/>
  <c r="AJ170" i="5"/>
  <c r="AB170" i="5"/>
  <c r="AL170" i="5"/>
  <c r="AA170" i="5"/>
  <c r="AK170" i="5"/>
  <c r="Z170" i="5"/>
  <c r="AI170" i="5"/>
  <c r="X170" i="5"/>
  <c r="AD170" i="5"/>
  <c r="W170" i="5"/>
  <c r="V170" i="5"/>
  <c r="AE170" i="5"/>
  <c r="AH170" i="5"/>
  <c r="AF170" i="5"/>
  <c r="AC170" i="5"/>
  <c r="AN10" i="5"/>
  <c r="AH10" i="5"/>
  <c r="Z10" i="5"/>
  <c r="W10" i="5"/>
  <c r="V10" i="5"/>
  <c r="AG10" i="5"/>
  <c r="Y10" i="5"/>
  <c r="AL10" i="5"/>
  <c r="AK10" i="5"/>
  <c r="AF10" i="5"/>
  <c r="X10" i="5"/>
  <c r="AE10" i="5"/>
  <c r="AD10" i="5"/>
  <c r="AJ10" i="5"/>
  <c r="AB10" i="5"/>
  <c r="AI10" i="5"/>
  <c r="AA10" i="5"/>
  <c r="AC10" i="5"/>
  <c r="AN66" i="5"/>
  <c r="AL66" i="5"/>
  <c r="AD66" i="5"/>
  <c r="V66" i="5"/>
  <c r="AK66" i="5"/>
  <c r="AC66" i="5"/>
  <c r="AJ66" i="5"/>
  <c r="AB66" i="5"/>
  <c r="AF66" i="5"/>
  <c r="X66" i="5"/>
  <c r="AA66" i="5"/>
  <c r="Z66" i="5"/>
  <c r="AI66" i="5"/>
  <c r="Y66" i="5"/>
  <c r="W66" i="5"/>
  <c r="AH66" i="5"/>
  <c r="AG66" i="5"/>
  <c r="AE66" i="5"/>
  <c r="AN151" i="5"/>
  <c r="AL151" i="5"/>
  <c r="AD151" i="5"/>
  <c r="V151" i="5"/>
  <c r="AK151" i="5"/>
  <c r="AC151" i="5"/>
  <c r="AJ151" i="5"/>
  <c r="AB151" i="5"/>
  <c r="AF151" i="5"/>
  <c r="X151" i="5"/>
  <c r="AI151" i="5"/>
  <c r="AH151" i="5"/>
  <c r="AG151" i="5"/>
  <c r="Y151" i="5"/>
  <c r="AA151" i="5"/>
  <c r="Z151" i="5"/>
  <c r="AE151" i="5"/>
  <c r="W151" i="5"/>
  <c r="AN72" i="5"/>
  <c r="AF72" i="5"/>
  <c r="X72" i="5"/>
  <c r="AE72" i="5"/>
  <c r="W72" i="5"/>
  <c r="AL72" i="5"/>
  <c r="AD72" i="5"/>
  <c r="V72" i="5"/>
  <c r="AH72" i="5"/>
  <c r="Z72" i="5"/>
  <c r="AK72" i="5"/>
  <c r="AC72" i="5"/>
  <c r="AJ72" i="5"/>
  <c r="AG72" i="5"/>
  <c r="AB72" i="5"/>
  <c r="AI72" i="5"/>
  <c r="AA72" i="5"/>
  <c r="Y72" i="5"/>
  <c r="AN117" i="5"/>
  <c r="AK117" i="5"/>
  <c r="AC117" i="5"/>
  <c r="AJ117" i="5"/>
  <c r="AB117" i="5"/>
  <c r="AI117" i="5"/>
  <c r="AA117" i="5"/>
  <c r="AE117" i="5"/>
  <c r="W117" i="5"/>
  <c r="AH117" i="5"/>
  <c r="AG117" i="5"/>
  <c r="Y117" i="5"/>
  <c r="X117" i="5"/>
  <c r="AF117" i="5"/>
  <c r="AD117" i="5"/>
  <c r="Z117" i="5"/>
  <c r="V117" i="5"/>
  <c r="AL117" i="5"/>
  <c r="AN233" i="5"/>
  <c r="AL233" i="5"/>
  <c r="AD233" i="5"/>
  <c r="V233" i="5"/>
  <c r="AG233" i="5"/>
  <c r="Y233" i="5"/>
  <c r="AJ233" i="5"/>
  <c r="Z233" i="5"/>
  <c r="AI233" i="5"/>
  <c r="X233" i="5"/>
  <c r="AH233" i="5"/>
  <c r="W233" i="5"/>
  <c r="AB233" i="5"/>
  <c r="AF233" i="5"/>
  <c r="AE233" i="5"/>
  <c r="AC233" i="5"/>
  <c r="AA233" i="5"/>
  <c r="AK233" i="5"/>
  <c r="AN105" i="5"/>
  <c r="AG105" i="5"/>
  <c r="Y105" i="5"/>
  <c r="AF105" i="5"/>
  <c r="X105" i="5"/>
  <c r="AE105" i="5"/>
  <c r="W105" i="5"/>
  <c r="AI105" i="5"/>
  <c r="AA105" i="5"/>
  <c r="AD105" i="5"/>
  <c r="AC105" i="5"/>
  <c r="AK105" i="5"/>
  <c r="AJ105" i="5"/>
  <c r="AL105" i="5"/>
  <c r="V105" i="5"/>
  <c r="AH105" i="5"/>
  <c r="AB105" i="5"/>
  <c r="Z105" i="5"/>
  <c r="AN284" i="5"/>
  <c r="AF284" i="5"/>
  <c r="X284" i="5"/>
  <c r="AH284" i="5"/>
  <c r="Y284" i="5"/>
  <c r="AK284" i="5"/>
  <c r="AB284" i="5"/>
  <c r="AG284" i="5"/>
  <c r="AL284" i="5"/>
  <c r="Z284" i="5"/>
  <c r="AI284" i="5"/>
  <c r="AE284" i="5"/>
  <c r="AD284" i="5"/>
  <c r="V284" i="5"/>
  <c r="AC284" i="5"/>
  <c r="AA284" i="5"/>
  <c r="W284" i="5"/>
  <c r="AJ284" i="5"/>
  <c r="AN212" i="5"/>
  <c r="AI212" i="5"/>
  <c r="AA212" i="5"/>
  <c r="AL212" i="5"/>
  <c r="AD212" i="5"/>
  <c r="V212" i="5"/>
  <c r="AC212" i="5"/>
  <c r="AG212" i="5"/>
  <c r="W212" i="5"/>
  <c r="Y212" i="5"/>
  <c r="AK212" i="5"/>
  <c r="X212" i="5"/>
  <c r="AB212" i="5"/>
  <c r="AJ212" i="5"/>
  <c r="AH212" i="5"/>
  <c r="AF212" i="5"/>
  <c r="AE212" i="5"/>
  <c r="Z212" i="5"/>
  <c r="AN193" i="5"/>
  <c r="AH193" i="5"/>
  <c r="Z193" i="5"/>
  <c r="AK193" i="5"/>
  <c r="AC193" i="5"/>
  <c r="AJ193" i="5"/>
  <c r="Y193" i="5"/>
  <c r="AI193" i="5"/>
  <c r="X193" i="5"/>
  <c r="AB193" i="5"/>
  <c r="W193" i="5"/>
  <c r="V193" i="5"/>
  <c r="AL193" i="5"/>
  <c r="AD193" i="5"/>
  <c r="AG193" i="5"/>
  <c r="AF193" i="5"/>
  <c r="AE193" i="5"/>
  <c r="AA193" i="5"/>
  <c r="AN238" i="5"/>
  <c r="AH238" i="5"/>
  <c r="Z238" i="5"/>
  <c r="AG238" i="5"/>
  <c r="Y238" i="5"/>
  <c r="AF238" i="5"/>
  <c r="X238" i="5"/>
  <c r="AJ238" i="5"/>
  <c r="AB238" i="5"/>
  <c r="AE238" i="5"/>
  <c r="AD238" i="5"/>
  <c r="AC238" i="5"/>
  <c r="AK238" i="5"/>
  <c r="V238" i="5"/>
  <c r="AA238" i="5"/>
  <c r="AL238" i="5"/>
  <c r="AI238" i="5"/>
  <c r="W238" i="5"/>
  <c r="AN224" i="5"/>
  <c r="AE224" i="5"/>
  <c r="W224" i="5"/>
  <c r="AH224" i="5"/>
  <c r="Z224" i="5"/>
  <c r="AL224" i="5"/>
  <c r="AB224" i="5"/>
  <c r="AK224" i="5"/>
  <c r="AA224" i="5"/>
  <c r="AF224" i="5"/>
  <c r="AJ224" i="5"/>
  <c r="AI224" i="5"/>
  <c r="X224" i="5"/>
  <c r="Y224" i="5"/>
  <c r="AC224" i="5"/>
  <c r="AG224" i="5"/>
  <c r="AD224" i="5"/>
  <c r="V224" i="5"/>
  <c r="AN50" i="5"/>
  <c r="AL50" i="5"/>
  <c r="AD50" i="5"/>
  <c r="V50" i="5"/>
  <c r="AK50" i="5"/>
  <c r="AC50" i="5"/>
  <c r="AJ50" i="5"/>
  <c r="AB50" i="5"/>
  <c r="AF50" i="5"/>
  <c r="X50" i="5"/>
  <c r="AA50" i="5"/>
  <c r="W50" i="5"/>
  <c r="AH50" i="5"/>
  <c r="Z50" i="5"/>
  <c r="Y50" i="5"/>
  <c r="AI50" i="5"/>
  <c r="AG50" i="5"/>
  <c r="AE50" i="5"/>
  <c r="AN172" i="5"/>
  <c r="AE172" i="5"/>
  <c r="W172" i="5"/>
  <c r="AH172" i="5"/>
  <c r="Z172" i="5"/>
  <c r="AG172" i="5"/>
  <c r="AK172" i="5"/>
  <c r="Y172" i="5"/>
  <c r="AJ172" i="5"/>
  <c r="X172" i="5"/>
  <c r="AI172" i="5"/>
  <c r="V172" i="5"/>
  <c r="AB172" i="5"/>
  <c r="AF172" i="5"/>
  <c r="AD172" i="5"/>
  <c r="AC172" i="5"/>
  <c r="AA172" i="5"/>
  <c r="AL172" i="5"/>
  <c r="AN109" i="5"/>
  <c r="AK109" i="5"/>
  <c r="AC109" i="5"/>
  <c r="AJ109" i="5"/>
  <c r="AB109" i="5"/>
  <c r="AI109" i="5"/>
  <c r="AA109" i="5"/>
  <c r="AE109" i="5"/>
  <c r="W109" i="5"/>
  <c r="Z109" i="5"/>
  <c r="Y109" i="5"/>
  <c r="AG109" i="5"/>
  <c r="AF109" i="5"/>
  <c r="AL109" i="5"/>
  <c r="AH109" i="5"/>
  <c r="AD109" i="5"/>
  <c r="X109" i="5"/>
  <c r="V109" i="5"/>
  <c r="AN276" i="5"/>
  <c r="AF276" i="5"/>
  <c r="X276" i="5"/>
  <c r="AG276" i="5"/>
  <c r="W276" i="5"/>
  <c r="AJ276" i="5"/>
  <c r="AA276" i="5"/>
  <c r="AI276" i="5"/>
  <c r="V276" i="5"/>
  <c r="AB276" i="5"/>
  <c r="Y276" i="5"/>
  <c r="AL276" i="5"/>
  <c r="AK276" i="5"/>
  <c r="AC276" i="5"/>
  <c r="AH276" i="5"/>
  <c r="AE276" i="5"/>
  <c r="AD276" i="5"/>
  <c r="Z276" i="5"/>
  <c r="AN81" i="5"/>
  <c r="AI81" i="5"/>
  <c r="AA81" i="5"/>
  <c r="AL81" i="5"/>
  <c r="AD81" i="5"/>
  <c r="V81" i="5"/>
  <c r="AK81" i="5"/>
  <c r="Z81" i="5"/>
  <c r="AJ81" i="5"/>
  <c r="Y81" i="5"/>
  <c r="AH81" i="5"/>
  <c r="X81" i="5"/>
  <c r="AC81" i="5"/>
  <c r="AG81" i="5"/>
  <c r="W81" i="5"/>
  <c r="AF81" i="5"/>
  <c r="AE81" i="5"/>
  <c r="AB81" i="5"/>
  <c r="AN229" i="5"/>
  <c r="AH229" i="5"/>
  <c r="Z229" i="5"/>
  <c r="AK229" i="5"/>
  <c r="AC229" i="5"/>
  <c r="AD229" i="5"/>
  <c r="AB229" i="5"/>
  <c r="AL229" i="5"/>
  <c r="AA229" i="5"/>
  <c r="AF229" i="5"/>
  <c r="V229" i="5"/>
  <c r="AJ229" i="5"/>
  <c r="AI229" i="5"/>
  <c r="W229" i="5"/>
  <c r="AE229" i="5"/>
  <c r="Y229" i="5"/>
  <c r="X229" i="5"/>
  <c r="AG229" i="5"/>
  <c r="AN121" i="5"/>
  <c r="AG121" i="5"/>
  <c r="Y121" i="5"/>
  <c r="AF121" i="5"/>
  <c r="X121" i="5"/>
  <c r="AE121" i="5"/>
  <c r="W121" i="5"/>
  <c r="AI121" i="5"/>
  <c r="AA121" i="5"/>
  <c r="AD121" i="5"/>
  <c r="AC121" i="5"/>
  <c r="AK121" i="5"/>
  <c r="AJ121" i="5"/>
  <c r="AB121" i="5"/>
  <c r="Z121" i="5"/>
  <c r="V121" i="5"/>
  <c r="AL121" i="5"/>
  <c r="AH121" i="5"/>
  <c r="AN53" i="5"/>
  <c r="AI53" i="5"/>
  <c r="AA53" i="5"/>
  <c r="AH53" i="5"/>
  <c r="Z53" i="5"/>
  <c r="AG53" i="5"/>
  <c r="Y53" i="5"/>
  <c r="AK53" i="5"/>
  <c r="AC53" i="5"/>
  <c r="X53" i="5"/>
  <c r="W53" i="5"/>
  <c r="AJ53" i="5"/>
  <c r="AL53" i="5"/>
  <c r="V53" i="5"/>
  <c r="AF53" i="5"/>
  <c r="AD53" i="5"/>
  <c r="AB53" i="5"/>
  <c r="AE53" i="5"/>
  <c r="AN174" i="5"/>
  <c r="AK174" i="5"/>
  <c r="AC174" i="5"/>
  <c r="AF174" i="5"/>
  <c r="X174" i="5"/>
  <c r="AE174" i="5"/>
  <c r="AA174" i="5"/>
  <c r="AL174" i="5"/>
  <c r="Z174" i="5"/>
  <c r="AJ174" i="5"/>
  <c r="Y174" i="5"/>
  <c r="AD174" i="5"/>
  <c r="W174" i="5"/>
  <c r="V174" i="5"/>
  <c r="AG174" i="5"/>
  <c r="AI174" i="5"/>
  <c r="AH174" i="5"/>
  <c r="AB174" i="5"/>
  <c r="AN97" i="5"/>
  <c r="AG97" i="5"/>
  <c r="Y97" i="5"/>
  <c r="AF97" i="5"/>
  <c r="X97" i="5"/>
  <c r="AI97" i="5"/>
  <c r="AA97" i="5"/>
  <c r="AJ97" i="5"/>
  <c r="V97" i="5"/>
  <c r="AH97" i="5"/>
  <c r="AB97" i="5"/>
  <c r="AL97" i="5"/>
  <c r="Z97" i="5"/>
  <c r="AC97" i="5"/>
  <c r="AK97" i="5"/>
  <c r="AE97" i="5"/>
  <c r="AD97" i="5"/>
  <c r="W97" i="5"/>
  <c r="AN31" i="5"/>
  <c r="AF31" i="5"/>
  <c r="X31" i="5"/>
  <c r="AE31" i="5"/>
  <c r="W31" i="5"/>
  <c r="AI31" i="5"/>
  <c r="AA31" i="5"/>
  <c r="AG31" i="5"/>
  <c r="Z31" i="5"/>
  <c r="Y31" i="5"/>
  <c r="AD31" i="5"/>
  <c r="AC31" i="5"/>
  <c r="AB31" i="5"/>
  <c r="AL31" i="5"/>
  <c r="AJ31" i="5"/>
  <c r="V31" i="5"/>
  <c r="AH31" i="5"/>
  <c r="AK31" i="5"/>
  <c r="AN252" i="5"/>
  <c r="AE252" i="5"/>
  <c r="W252" i="5"/>
  <c r="AH252" i="5"/>
  <c r="Z252" i="5"/>
  <c r="AK252" i="5"/>
  <c r="AA252" i="5"/>
  <c r="AJ252" i="5"/>
  <c r="Y252" i="5"/>
  <c r="AI252" i="5"/>
  <c r="X252" i="5"/>
  <c r="AC252" i="5"/>
  <c r="V252" i="5"/>
  <c r="AD252" i="5"/>
  <c r="AF252" i="5"/>
  <c r="AG252" i="5"/>
  <c r="AL252" i="5"/>
  <c r="AB252" i="5"/>
  <c r="AN99" i="5"/>
  <c r="AE99" i="5"/>
  <c r="W99" i="5"/>
  <c r="AL99" i="5"/>
  <c r="AD99" i="5"/>
  <c r="V99" i="5"/>
  <c r="AG99" i="5"/>
  <c r="Y99" i="5"/>
  <c r="AA99" i="5"/>
  <c r="AK99" i="5"/>
  <c r="Z99" i="5"/>
  <c r="AF99" i="5"/>
  <c r="AC99" i="5"/>
  <c r="AJ99" i="5"/>
  <c r="AI99" i="5"/>
  <c r="AH99" i="5"/>
  <c r="AB99" i="5"/>
  <c r="X99" i="5"/>
  <c r="AN218" i="5"/>
  <c r="AK218" i="5"/>
  <c r="AC218" i="5"/>
  <c r="AF218" i="5"/>
  <c r="X218" i="5"/>
  <c r="AH218" i="5"/>
  <c r="W218" i="5"/>
  <c r="AL218" i="5"/>
  <c r="AA218" i="5"/>
  <c r="AJ218" i="5"/>
  <c r="V218" i="5"/>
  <c r="AI218" i="5"/>
  <c r="Z218" i="5"/>
  <c r="AD218" i="5"/>
  <c r="AB218" i="5"/>
  <c r="Y218" i="5"/>
  <c r="AG218" i="5"/>
  <c r="AE218" i="5"/>
  <c r="AN129" i="5"/>
  <c r="AJ129" i="5"/>
  <c r="AB129" i="5"/>
  <c r="AI129" i="5"/>
  <c r="AA129" i="5"/>
  <c r="AL129" i="5"/>
  <c r="AD129" i="5"/>
  <c r="V129" i="5"/>
  <c r="AE129" i="5"/>
  <c r="AC129" i="5"/>
  <c r="Z129" i="5"/>
  <c r="AG129" i="5"/>
  <c r="Y129" i="5"/>
  <c r="X129" i="5"/>
  <c r="AK129" i="5"/>
  <c r="AH129" i="5"/>
  <c r="W129" i="5"/>
  <c r="AF129" i="5"/>
  <c r="AN91" i="5"/>
  <c r="AE91" i="5"/>
  <c r="W91" i="5"/>
  <c r="AL91" i="5"/>
  <c r="AD91" i="5"/>
  <c r="V91" i="5"/>
  <c r="AG91" i="5"/>
  <c r="Y91" i="5"/>
  <c r="AH91" i="5"/>
  <c r="AA91" i="5"/>
  <c r="AK91" i="5"/>
  <c r="Z91" i="5"/>
  <c r="AB91" i="5"/>
  <c r="X91" i="5"/>
  <c r="AF91" i="5"/>
  <c r="AI91" i="5"/>
  <c r="AC91" i="5"/>
  <c r="AJ91" i="5"/>
  <c r="AQ8" i="5"/>
  <c r="AX8" i="5"/>
  <c r="AQ241" i="5"/>
  <c r="AX241" i="5"/>
  <c r="AQ269" i="5"/>
  <c r="AX269" i="5"/>
  <c r="AQ274" i="5"/>
  <c r="AX274" i="5"/>
  <c r="AQ88" i="5"/>
  <c r="AX88" i="5"/>
  <c r="AQ76" i="5"/>
  <c r="AX76" i="5"/>
  <c r="AQ63" i="5"/>
  <c r="AX63" i="5"/>
  <c r="AQ156" i="5"/>
  <c r="AX156" i="5"/>
  <c r="AQ116" i="5"/>
  <c r="AX116" i="5"/>
  <c r="AQ208" i="5"/>
  <c r="AX208" i="5"/>
  <c r="AQ143" i="5"/>
  <c r="AX143" i="5"/>
  <c r="AQ114" i="5"/>
  <c r="AX114" i="5"/>
  <c r="AQ245" i="5"/>
  <c r="AX245" i="5"/>
  <c r="AQ92" i="5"/>
  <c r="AX92" i="5"/>
  <c r="AQ74" i="5"/>
  <c r="AX74" i="5"/>
  <c r="AQ142" i="5"/>
  <c r="AX142" i="5"/>
  <c r="AQ119" i="5"/>
  <c r="AX119" i="5"/>
  <c r="AQ87" i="5"/>
  <c r="AX87" i="5"/>
  <c r="AQ298" i="5"/>
  <c r="AX298" i="5"/>
  <c r="AQ236" i="5"/>
  <c r="AX236" i="5"/>
  <c r="AQ215" i="5"/>
  <c r="AX215" i="5"/>
  <c r="AQ108" i="5"/>
  <c r="AX108" i="5"/>
  <c r="AQ29" i="5"/>
  <c r="AX29" i="5"/>
  <c r="AQ177" i="5"/>
  <c r="AX177" i="5"/>
  <c r="AQ248" i="5"/>
  <c r="AX248" i="5"/>
  <c r="AQ222" i="5"/>
  <c r="AX222" i="5"/>
  <c r="AQ120" i="5"/>
  <c r="AX120" i="5"/>
  <c r="AQ162" i="5"/>
  <c r="AX162" i="5"/>
  <c r="AQ93" i="5"/>
  <c r="AX93" i="5"/>
  <c r="AQ40" i="5"/>
  <c r="AX40" i="5"/>
  <c r="AQ281" i="5"/>
  <c r="AX281" i="5"/>
  <c r="AQ136" i="5"/>
  <c r="AX136" i="5"/>
  <c r="AQ42" i="5"/>
  <c r="AX42" i="5"/>
  <c r="AQ243" i="5"/>
  <c r="AX243" i="5"/>
  <c r="AQ28" i="5"/>
  <c r="AX28" i="5"/>
  <c r="AQ27" i="5"/>
  <c r="AX27" i="5"/>
  <c r="AQ263" i="5"/>
  <c r="AX263" i="5"/>
  <c r="AQ112" i="5"/>
  <c r="AX112" i="5"/>
  <c r="AQ217" i="5"/>
  <c r="AX217" i="5"/>
  <c r="AQ256" i="5"/>
  <c r="AX256" i="5"/>
  <c r="AQ204" i="5"/>
  <c r="AX204" i="5"/>
  <c r="AQ56" i="5"/>
  <c r="AX56" i="5"/>
  <c r="AQ183" i="5"/>
  <c r="AX183" i="5"/>
  <c r="AQ82" i="5"/>
  <c r="AX82" i="5"/>
  <c r="AQ226" i="5"/>
  <c r="AX226" i="5"/>
  <c r="AQ17" i="5"/>
  <c r="AX17" i="5"/>
  <c r="AQ187" i="5"/>
  <c r="AX187" i="5"/>
  <c r="AQ195" i="5"/>
  <c r="AX195" i="5"/>
  <c r="AQ75" i="5"/>
  <c r="AX75" i="5"/>
  <c r="AQ141" i="5"/>
  <c r="AX141" i="5"/>
  <c r="AQ197" i="5"/>
  <c r="AX197" i="5"/>
  <c r="AQ300" i="5"/>
  <c r="AX300" i="5"/>
  <c r="AQ122" i="5"/>
  <c r="AX122" i="5"/>
  <c r="AQ273" i="5"/>
  <c r="AX273" i="5"/>
  <c r="AQ128" i="5"/>
  <c r="AX128" i="5"/>
  <c r="AQ131" i="5"/>
  <c r="AX131" i="5"/>
  <c r="AQ184" i="5"/>
  <c r="AX184" i="5"/>
  <c r="AQ254" i="5"/>
  <c r="AX254" i="5"/>
  <c r="AQ139" i="5"/>
  <c r="AX139" i="5"/>
  <c r="AQ158" i="5"/>
  <c r="AX158" i="5"/>
  <c r="AQ71" i="5"/>
  <c r="AX71" i="5"/>
  <c r="AQ30" i="5"/>
  <c r="AX30" i="5"/>
  <c r="AQ86" i="5"/>
  <c r="AX86" i="5"/>
  <c r="AQ265" i="5"/>
  <c r="AX265" i="5"/>
  <c r="AQ20" i="5"/>
  <c r="AX20" i="5"/>
  <c r="AQ39" i="5"/>
  <c r="AX39" i="5"/>
  <c r="AQ159" i="5"/>
  <c r="AX159" i="5"/>
  <c r="AQ102" i="5"/>
  <c r="AX102" i="5"/>
  <c r="AQ234" i="5"/>
  <c r="AX234" i="5"/>
  <c r="AQ45" i="5"/>
  <c r="AX45" i="5"/>
  <c r="AQ301" i="5"/>
  <c r="AX301" i="5"/>
  <c r="AQ130" i="5"/>
  <c r="AX130" i="5"/>
  <c r="AQ214" i="5"/>
  <c r="AX214" i="5"/>
  <c r="AQ206" i="5"/>
  <c r="AX206" i="5"/>
  <c r="AQ110" i="5"/>
  <c r="AX110" i="5"/>
  <c r="AQ68" i="5"/>
  <c r="AX68" i="5"/>
  <c r="AQ148" i="5"/>
  <c r="AX148" i="5"/>
  <c r="AQ221" i="5"/>
  <c r="AX221" i="5"/>
  <c r="AQ258" i="5"/>
  <c r="AX258" i="5"/>
  <c r="AQ227" i="5"/>
  <c r="AX227" i="5"/>
  <c r="AQ51" i="5"/>
  <c r="AX51" i="5"/>
  <c r="AQ24" i="5"/>
  <c r="AX24" i="5"/>
  <c r="AQ179" i="5"/>
  <c r="AX179" i="5"/>
  <c r="AQ161" i="5"/>
  <c r="AX161" i="5"/>
  <c r="AQ185" i="5"/>
  <c r="AX185" i="5"/>
  <c r="AQ188" i="5"/>
  <c r="AX188" i="5"/>
  <c r="AQ115" i="5"/>
  <c r="AX115" i="5"/>
  <c r="AQ140" i="5"/>
  <c r="AX140" i="5"/>
  <c r="AQ270" i="5"/>
  <c r="AX270" i="5"/>
  <c r="AQ23" i="5"/>
  <c r="AX23" i="5"/>
  <c r="AQ296" i="5"/>
  <c r="AX296" i="5"/>
  <c r="AQ293" i="5"/>
  <c r="AX293" i="5"/>
  <c r="AQ146" i="5"/>
  <c r="AX146" i="5"/>
  <c r="AQ205" i="5"/>
  <c r="AX205" i="5"/>
  <c r="AQ57" i="5"/>
  <c r="AX57" i="5"/>
  <c r="AQ288" i="5"/>
  <c r="AX288" i="5"/>
  <c r="AQ32" i="5"/>
  <c r="AX32" i="5"/>
  <c r="AQ290" i="5"/>
  <c r="AX290" i="5"/>
  <c r="AQ113" i="5"/>
  <c r="AX113" i="5"/>
  <c r="AQ250" i="5"/>
  <c r="AX250" i="5"/>
  <c r="AQ213" i="5"/>
  <c r="AX213" i="5"/>
  <c r="AQ123" i="5"/>
  <c r="AX123" i="5"/>
  <c r="AQ211" i="5"/>
  <c r="AX211" i="5"/>
  <c r="AQ277" i="5"/>
  <c r="AX277" i="5"/>
  <c r="AQ124" i="5"/>
  <c r="AX124" i="5"/>
  <c r="AQ36" i="5"/>
  <c r="AX36" i="5"/>
  <c r="AQ246" i="5"/>
  <c r="AX246" i="5"/>
  <c r="AQ49" i="5"/>
  <c r="AX49" i="5"/>
  <c r="AQ178" i="5"/>
  <c r="AX178" i="5"/>
  <c r="AQ287" i="5"/>
  <c r="AX287" i="5"/>
  <c r="AQ225" i="5"/>
  <c r="AX225" i="5"/>
  <c r="AQ26" i="5"/>
  <c r="AX26" i="5"/>
  <c r="AQ202" i="5"/>
  <c r="AX202" i="5"/>
  <c r="AQ173" i="5"/>
  <c r="AX173" i="5"/>
  <c r="AQ14" i="5"/>
  <c r="AX14" i="5"/>
  <c r="AQ176" i="5"/>
  <c r="AX176" i="5"/>
  <c r="AQ73" i="5"/>
  <c r="AX73" i="5"/>
  <c r="AQ43" i="5"/>
  <c r="AX43" i="5"/>
  <c r="AQ196" i="5"/>
  <c r="AX196" i="5"/>
  <c r="AQ157" i="5"/>
  <c r="AX157" i="5"/>
  <c r="AQ150" i="5"/>
  <c r="AX150" i="5"/>
  <c r="AQ186" i="5"/>
  <c r="AX186" i="5"/>
  <c r="AQ18" i="5"/>
  <c r="AX18" i="5"/>
  <c r="AQ297" i="5"/>
  <c r="AX297" i="5"/>
  <c r="AQ268" i="5"/>
  <c r="AX268" i="5"/>
  <c r="AQ149" i="5"/>
  <c r="AX149" i="5"/>
  <c r="AQ261" i="5"/>
  <c r="AX261" i="5"/>
  <c r="AQ44" i="5"/>
  <c r="AX44" i="5"/>
  <c r="AQ134" i="5"/>
  <c r="AX134" i="5"/>
  <c r="AQ52" i="5"/>
  <c r="AX52" i="5"/>
  <c r="AQ95" i="5"/>
  <c r="AX95" i="5"/>
  <c r="AQ69" i="5"/>
  <c r="AX69" i="5"/>
  <c r="AQ203" i="5"/>
  <c r="AX203" i="5"/>
  <c r="AQ167" i="5"/>
  <c r="AX167" i="5"/>
  <c r="AQ285" i="5"/>
  <c r="AX285" i="5"/>
  <c r="AQ292" i="5"/>
  <c r="AX292" i="5"/>
  <c r="AQ201" i="5"/>
  <c r="AX201" i="5"/>
  <c r="AQ165" i="5"/>
  <c r="AX165" i="5"/>
  <c r="AQ291" i="5"/>
  <c r="AX291" i="5"/>
  <c r="AQ299" i="5"/>
  <c r="AX299" i="5"/>
  <c r="AQ22" i="5"/>
  <c r="AX22" i="5"/>
  <c r="AQ77" i="5"/>
  <c r="AX77" i="5"/>
  <c r="AQ223" i="5"/>
  <c r="AX223" i="5"/>
  <c r="AQ294" i="5"/>
  <c r="AX294" i="5"/>
  <c r="AQ62" i="5"/>
  <c r="AX62" i="5"/>
  <c r="AQ244" i="5"/>
  <c r="AX244" i="5"/>
  <c r="AQ6" i="5"/>
  <c r="AX6" i="5"/>
  <c r="AQ41" i="5"/>
  <c r="AX41" i="5"/>
  <c r="AQ253" i="5"/>
  <c r="AX253" i="5"/>
  <c r="AQ21" i="5"/>
  <c r="AX21" i="5"/>
  <c r="AQ127" i="5"/>
  <c r="AX127" i="5"/>
  <c r="AQ182" i="5"/>
  <c r="AX182" i="5"/>
  <c r="AQ96" i="5"/>
  <c r="AX96" i="5"/>
  <c r="AQ175" i="5"/>
  <c r="AX175" i="5"/>
  <c r="AQ12" i="5"/>
  <c r="AX12" i="5"/>
  <c r="AQ79" i="5"/>
  <c r="AX79" i="5"/>
  <c r="AQ228" i="5"/>
  <c r="AX228" i="5"/>
  <c r="AQ35" i="5"/>
  <c r="AX35" i="5"/>
  <c r="AQ152" i="5"/>
  <c r="AX152" i="5"/>
  <c r="AQ80" i="5"/>
  <c r="AX80" i="5"/>
  <c r="AQ60" i="5"/>
  <c r="AX60" i="5"/>
  <c r="AQ198" i="5"/>
  <c r="AX198" i="5"/>
  <c r="AQ101" i="5"/>
  <c r="AX101" i="5"/>
  <c r="AQ38" i="5"/>
  <c r="AX38" i="5"/>
  <c r="AQ216" i="5"/>
  <c r="AX216" i="5"/>
  <c r="AQ181" i="5"/>
  <c r="AX181" i="5"/>
  <c r="AQ235" i="5"/>
  <c r="AX235" i="5"/>
  <c r="AQ289" i="5"/>
  <c r="AX289" i="5"/>
  <c r="AQ15" i="5"/>
  <c r="AX15" i="5"/>
  <c r="AQ135" i="5"/>
  <c r="AX135" i="5"/>
  <c r="AQ239" i="5"/>
  <c r="AX239" i="5"/>
  <c r="AQ11" i="5"/>
  <c r="AX11" i="5"/>
  <c r="AQ190" i="5"/>
  <c r="AX190" i="5"/>
  <c r="AQ295" i="5"/>
  <c r="AX295" i="5"/>
  <c r="AQ106" i="5"/>
  <c r="AX106" i="5"/>
  <c r="AQ104" i="5"/>
  <c r="AX104" i="5"/>
  <c r="AQ283" i="5"/>
  <c r="AX283" i="5"/>
  <c r="AQ163" i="5"/>
  <c r="AX163" i="5"/>
  <c r="AQ70" i="5"/>
  <c r="AX70" i="5"/>
  <c r="AQ271" i="5"/>
  <c r="AX271" i="5"/>
  <c r="AQ154" i="5"/>
  <c r="AX154" i="5"/>
  <c r="AQ98" i="5"/>
  <c r="AX98" i="5"/>
  <c r="AQ85" i="5"/>
  <c r="AX85" i="5"/>
  <c r="AQ125" i="5"/>
  <c r="AX125" i="5"/>
  <c r="AQ94" i="5"/>
  <c r="AX94" i="5"/>
  <c r="AQ48" i="5"/>
  <c r="AX48" i="5"/>
  <c r="AQ200" i="5"/>
  <c r="AX200" i="5"/>
  <c r="AQ34" i="5"/>
  <c r="AX34" i="5"/>
  <c r="AQ207" i="5"/>
  <c r="AX207" i="5"/>
  <c r="AQ279" i="5"/>
  <c r="AX279" i="5"/>
  <c r="AQ137" i="5"/>
  <c r="AX137" i="5"/>
  <c r="AQ55" i="5"/>
  <c r="AX55" i="5"/>
  <c r="AQ155" i="5"/>
  <c r="AX155" i="5"/>
  <c r="AQ111" i="5"/>
  <c r="AX111" i="5"/>
  <c r="AQ13" i="5"/>
  <c r="AX13" i="5"/>
  <c r="AQ107" i="5"/>
  <c r="AX107" i="5"/>
  <c r="AQ103" i="5"/>
  <c r="AX103" i="5"/>
  <c r="AQ240" i="5"/>
  <c r="AX240" i="5"/>
  <c r="AQ7" i="5"/>
  <c r="AX7" i="5"/>
  <c r="AQ191" i="5"/>
  <c r="AX191" i="5"/>
  <c r="AQ220" i="5"/>
  <c r="AX220" i="5"/>
  <c r="AQ100" i="5"/>
  <c r="AX100" i="5"/>
  <c r="AQ255" i="5"/>
  <c r="AX255" i="5"/>
  <c r="AQ9" i="5"/>
  <c r="AX9" i="5"/>
  <c r="AQ219" i="5"/>
  <c r="AX219" i="5"/>
  <c r="AQ259" i="5"/>
  <c r="AX259" i="5"/>
  <c r="AQ3" i="5"/>
  <c r="AX3" i="5"/>
  <c r="AQ257" i="5"/>
  <c r="AX257" i="5"/>
  <c r="AQ33" i="5"/>
  <c r="AX33" i="5"/>
  <c r="AQ267" i="5"/>
  <c r="AX267" i="5"/>
  <c r="AQ194" i="5"/>
  <c r="AX194" i="5"/>
  <c r="AQ247" i="5"/>
  <c r="AX247" i="5"/>
  <c r="AQ210" i="5"/>
  <c r="AX210" i="5"/>
  <c r="AQ278" i="5"/>
  <c r="AX278" i="5"/>
  <c r="AQ145" i="5"/>
  <c r="AX145" i="5"/>
  <c r="AQ59" i="5"/>
  <c r="AX59" i="5"/>
  <c r="AQ64" i="5"/>
  <c r="AX64" i="5"/>
  <c r="AQ231" i="5"/>
  <c r="AX231" i="5"/>
  <c r="AQ282" i="5"/>
  <c r="AX282" i="5"/>
  <c r="AQ46" i="5"/>
  <c r="AX46" i="5"/>
  <c r="AQ118" i="5"/>
  <c r="AX118" i="5"/>
  <c r="AQ189" i="5"/>
  <c r="AX189" i="5"/>
  <c r="AQ144" i="5"/>
  <c r="AX144" i="5"/>
  <c r="AQ126" i="5"/>
  <c r="AX126" i="5"/>
  <c r="AQ133" i="5"/>
  <c r="AX133" i="5"/>
  <c r="AQ153" i="5"/>
  <c r="AX153" i="5"/>
  <c r="AQ4" i="5"/>
  <c r="AX4" i="5"/>
  <c r="AQ264" i="5"/>
  <c r="AX264" i="5"/>
  <c r="AQ65" i="5"/>
  <c r="AX65" i="5"/>
  <c r="AQ25" i="5"/>
  <c r="AX25" i="5"/>
  <c r="AQ242" i="5"/>
  <c r="AX242" i="5"/>
  <c r="AQ237" i="5"/>
  <c r="AX237" i="5"/>
  <c r="AQ168" i="5"/>
  <c r="AX168" i="5"/>
  <c r="AQ286" i="5"/>
  <c r="AX286" i="5"/>
  <c r="AQ166" i="5"/>
  <c r="AX166" i="5"/>
  <c r="AQ19" i="5"/>
  <c r="AX19" i="5"/>
  <c r="AQ230" i="5"/>
  <c r="AX230" i="5"/>
  <c r="AQ249" i="5"/>
  <c r="AX249" i="5"/>
  <c r="AQ192" i="5"/>
  <c r="AX192" i="5"/>
  <c r="AQ47" i="5"/>
  <c r="AX47" i="5"/>
  <c r="AQ78" i="5"/>
  <c r="AX78" i="5"/>
  <c r="AQ147" i="5"/>
  <c r="AX147" i="5"/>
  <c r="AQ67" i="5"/>
  <c r="AX67" i="5"/>
  <c r="AQ37" i="5"/>
  <c r="AX37" i="5"/>
  <c r="AQ272" i="5"/>
  <c r="AX272" i="5"/>
  <c r="AQ275" i="5"/>
  <c r="AX275" i="5"/>
  <c r="AQ262" i="5"/>
  <c r="AX262" i="5"/>
  <c r="AQ209" i="5"/>
  <c r="AX209" i="5"/>
  <c r="AQ266" i="5"/>
  <c r="AX266" i="5"/>
  <c r="AQ164" i="5"/>
  <c r="AX164" i="5"/>
  <c r="AQ160" i="5"/>
  <c r="AX160" i="5"/>
  <c r="AQ54" i="5"/>
  <c r="AX54" i="5"/>
  <c r="AQ132" i="5"/>
  <c r="AX132" i="5"/>
  <c r="AQ61" i="5"/>
  <c r="AX61" i="5"/>
  <c r="AQ199" i="5"/>
  <c r="AX199" i="5"/>
  <c r="AQ16" i="5"/>
  <c r="AX16" i="5"/>
  <c r="AQ171" i="5"/>
  <c r="AX171" i="5"/>
  <c r="AQ232" i="5"/>
  <c r="AX232" i="5"/>
  <c r="AQ83" i="5"/>
  <c r="AX83" i="5"/>
  <c r="AQ84" i="5"/>
  <c r="AX84" i="5"/>
  <c r="AQ169" i="5"/>
  <c r="AX169" i="5"/>
  <c r="AQ260" i="5"/>
  <c r="AX260" i="5"/>
  <c r="AQ89" i="5"/>
  <c r="AX89" i="5"/>
  <c r="AQ58" i="5"/>
  <c r="AX58" i="5"/>
  <c r="AQ180" i="5"/>
  <c r="AX180" i="5"/>
  <c r="AQ90" i="5"/>
  <c r="AX90" i="5"/>
  <c r="AQ138" i="5"/>
  <c r="AX138" i="5"/>
  <c r="AQ5" i="5"/>
  <c r="AX5" i="5"/>
  <c r="AQ280" i="5"/>
  <c r="AX280" i="5"/>
  <c r="AQ251" i="5"/>
  <c r="AX251" i="5"/>
  <c r="AQ170" i="5"/>
  <c r="AX170" i="5"/>
  <c r="AQ10" i="5"/>
  <c r="AX10" i="5"/>
  <c r="AQ66" i="5"/>
  <c r="AX66" i="5"/>
  <c r="AQ151" i="5"/>
  <c r="AX151" i="5"/>
  <c r="AQ72" i="5"/>
  <c r="AX72" i="5"/>
  <c r="AQ117" i="5"/>
  <c r="AX117" i="5"/>
  <c r="AQ233" i="5"/>
  <c r="AX233" i="5"/>
  <c r="AQ105" i="5"/>
  <c r="AX105" i="5"/>
  <c r="AQ284" i="5"/>
  <c r="AX284" i="5"/>
  <c r="AQ212" i="5"/>
  <c r="AX212" i="5"/>
  <c r="AQ193" i="5"/>
  <c r="AX193" i="5"/>
  <c r="AQ238" i="5"/>
  <c r="AX238" i="5"/>
  <c r="AQ224" i="5"/>
  <c r="AX224" i="5"/>
  <c r="AQ50" i="5"/>
  <c r="AX50" i="5"/>
  <c r="AQ172" i="5"/>
  <c r="AX172" i="5"/>
  <c r="AQ109" i="5"/>
  <c r="AX109" i="5"/>
  <c r="AQ276" i="5"/>
  <c r="AX276" i="5"/>
  <c r="AQ81" i="5"/>
  <c r="AX81" i="5"/>
  <c r="AQ229" i="5"/>
  <c r="AX229" i="5"/>
  <c r="AQ121" i="5"/>
  <c r="AX121" i="5"/>
  <c r="AQ53" i="5"/>
  <c r="AX53" i="5"/>
  <c r="AQ174" i="5"/>
  <c r="AX174" i="5"/>
  <c r="AQ97" i="5"/>
  <c r="AX97" i="5"/>
  <c r="AQ31" i="5"/>
  <c r="AX31" i="5"/>
  <c r="AQ252" i="5"/>
  <c r="AX252" i="5"/>
  <c r="AQ99" i="5"/>
  <c r="AX99" i="5"/>
  <c r="AQ218" i="5"/>
  <c r="AX218" i="5"/>
  <c r="AQ129" i="5"/>
  <c r="AX129" i="5"/>
  <c r="AQ91" i="5"/>
  <c r="AX91" i="5"/>
  <c r="AU115" i="5"/>
  <c r="AV115" i="5"/>
  <c r="AU271" i="5"/>
  <c r="AV271" i="5"/>
  <c r="AU246" i="5"/>
  <c r="AV246" i="5"/>
  <c r="AU137" i="5"/>
  <c r="AV137" i="5"/>
  <c r="AU266" i="5"/>
  <c r="AV266" i="5"/>
  <c r="AU164" i="5"/>
  <c r="AV164" i="5"/>
  <c r="AU155" i="5"/>
  <c r="AV155" i="5"/>
  <c r="AU176" i="5"/>
  <c r="AV176" i="5"/>
  <c r="AU88" i="5"/>
  <c r="AV88" i="5"/>
  <c r="AU132" i="5"/>
  <c r="AV132" i="5"/>
  <c r="AU107" i="5"/>
  <c r="AV107" i="5"/>
  <c r="AU103" i="5"/>
  <c r="AV103" i="5"/>
  <c r="AU248" i="5"/>
  <c r="AV248" i="5"/>
  <c r="AU120" i="5"/>
  <c r="AV120" i="5"/>
  <c r="AU93" i="5"/>
  <c r="AV93" i="5"/>
  <c r="AU281" i="5"/>
  <c r="AV281" i="5"/>
  <c r="AU42" i="5"/>
  <c r="AV42" i="5"/>
  <c r="AU28" i="5"/>
  <c r="AV28" i="5"/>
  <c r="AU263" i="5"/>
  <c r="AV263" i="5"/>
  <c r="AU217" i="5"/>
  <c r="AV217" i="5"/>
  <c r="AU204" i="5"/>
  <c r="AV204" i="5"/>
  <c r="AU183" i="5"/>
  <c r="AV183" i="5"/>
  <c r="AU163" i="5"/>
  <c r="AV163" i="5"/>
  <c r="AU124" i="5"/>
  <c r="AV124" i="5"/>
  <c r="AU270" i="5"/>
  <c r="AV270" i="5"/>
  <c r="AU49" i="5"/>
  <c r="AV49" i="5"/>
  <c r="AU173" i="5"/>
  <c r="AV173" i="5"/>
  <c r="AU55" i="5"/>
  <c r="AV55" i="5"/>
  <c r="AU269" i="5"/>
  <c r="AV269" i="5"/>
  <c r="AU274" i="5"/>
  <c r="AV274" i="5"/>
  <c r="AU54" i="5"/>
  <c r="AV54" i="5"/>
  <c r="AU13" i="5"/>
  <c r="AV13" i="5"/>
  <c r="AU43" i="5"/>
  <c r="AV43" i="5"/>
  <c r="AU196" i="5"/>
  <c r="AV196" i="5"/>
  <c r="AU177" i="5"/>
  <c r="AV177" i="5"/>
  <c r="AU222" i="5"/>
  <c r="AV222" i="5"/>
  <c r="AU162" i="5"/>
  <c r="AV162" i="5"/>
  <c r="AU40" i="5"/>
  <c r="AV40" i="5"/>
  <c r="AU136" i="5"/>
  <c r="AV136" i="5"/>
  <c r="AU243" i="5"/>
  <c r="AV243" i="5"/>
  <c r="AU27" i="5"/>
  <c r="AV27" i="5"/>
  <c r="AU112" i="5"/>
  <c r="AV112" i="5"/>
  <c r="AU256" i="5"/>
  <c r="AV256" i="5"/>
  <c r="AU56" i="5"/>
  <c r="AV56" i="5"/>
  <c r="AU82" i="5"/>
  <c r="AV82" i="5"/>
  <c r="AU226" i="5"/>
  <c r="AV226" i="5"/>
  <c r="AU17" i="5"/>
  <c r="AV17" i="5"/>
  <c r="AU187" i="5"/>
  <c r="AV187" i="5"/>
  <c r="AU195" i="5"/>
  <c r="AV195" i="5"/>
  <c r="AU75" i="5"/>
  <c r="AV75" i="5"/>
  <c r="AU141" i="5"/>
  <c r="AV141" i="5"/>
  <c r="AU197" i="5"/>
  <c r="AV197" i="5"/>
  <c r="AU300" i="5"/>
  <c r="AV300" i="5"/>
  <c r="AU122" i="5"/>
  <c r="AV122" i="5"/>
  <c r="AU273" i="5"/>
  <c r="AV273" i="5"/>
  <c r="AU128" i="5"/>
  <c r="AV128" i="5"/>
  <c r="AU131" i="5"/>
  <c r="AV131" i="5"/>
  <c r="AU184" i="5"/>
  <c r="AV184" i="5"/>
  <c r="AU254" i="5"/>
  <c r="AV254" i="5"/>
  <c r="AU139" i="5"/>
  <c r="AV139" i="5"/>
  <c r="AU158" i="5"/>
  <c r="AV158" i="5"/>
  <c r="AU71" i="5"/>
  <c r="AV71" i="5"/>
  <c r="AU11" i="5"/>
  <c r="AV11" i="5"/>
  <c r="AU227" i="5"/>
  <c r="AV227" i="5"/>
  <c r="AU290" i="5"/>
  <c r="AV290" i="5"/>
  <c r="AU30" i="5"/>
  <c r="AV30" i="5"/>
  <c r="AU190" i="5"/>
  <c r="AV190" i="5"/>
  <c r="AU51" i="5"/>
  <c r="AV51" i="5"/>
  <c r="AU113" i="5"/>
  <c r="AV113" i="5"/>
  <c r="AU86" i="5"/>
  <c r="AV86" i="5"/>
  <c r="AU24" i="5"/>
  <c r="AV24" i="5"/>
  <c r="AU295" i="5"/>
  <c r="AV295" i="5"/>
  <c r="AU250" i="5"/>
  <c r="AV250" i="5"/>
  <c r="AU265" i="5"/>
  <c r="AV265" i="5"/>
  <c r="AU179" i="5"/>
  <c r="AV179" i="5"/>
  <c r="AU106" i="5"/>
  <c r="AV106" i="5"/>
  <c r="AU213" i="5"/>
  <c r="AV213" i="5"/>
  <c r="AU20" i="5"/>
  <c r="AV20" i="5"/>
  <c r="AU161" i="5"/>
  <c r="AV161" i="5"/>
  <c r="AU104" i="5"/>
  <c r="AV104" i="5"/>
  <c r="AU123" i="5"/>
  <c r="AV123" i="5"/>
  <c r="AU39" i="5"/>
  <c r="AV39" i="5"/>
  <c r="AU185" i="5"/>
  <c r="AV185" i="5"/>
  <c r="AU159" i="5"/>
  <c r="AV159" i="5"/>
  <c r="AU283" i="5"/>
  <c r="AV283" i="5"/>
  <c r="AU211" i="5"/>
  <c r="AV211" i="5"/>
  <c r="AU102" i="5"/>
  <c r="AV102" i="5"/>
  <c r="AU234" i="5"/>
  <c r="AV234" i="5"/>
  <c r="AU45" i="5"/>
  <c r="AV45" i="5"/>
  <c r="AU301" i="5"/>
  <c r="AV301" i="5"/>
  <c r="AU130" i="5"/>
  <c r="AV130" i="5"/>
  <c r="AU214" i="5"/>
  <c r="AV214" i="5"/>
  <c r="AU206" i="5"/>
  <c r="AV206" i="5"/>
  <c r="AU110" i="5"/>
  <c r="AV110" i="5"/>
  <c r="AU68" i="5"/>
  <c r="AV68" i="5"/>
  <c r="AU148" i="5"/>
  <c r="AV148" i="5"/>
  <c r="AU221" i="5"/>
  <c r="AV221" i="5"/>
  <c r="AU258" i="5"/>
  <c r="AV258" i="5"/>
  <c r="AU188" i="5"/>
  <c r="AV188" i="5"/>
  <c r="AU70" i="5"/>
  <c r="AV70" i="5"/>
  <c r="AU36" i="5"/>
  <c r="AV36" i="5"/>
  <c r="AU23" i="5"/>
  <c r="AV23" i="5"/>
  <c r="AU85" i="5"/>
  <c r="AV85" i="5"/>
  <c r="AU296" i="5"/>
  <c r="AV296" i="5"/>
  <c r="AU178" i="5"/>
  <c r="AV178" i="5"/>
  <c r="AU125" i="5"/>
  <c r="AV125" i="5"/>
  <c r="AU293" i="5"/>
  <c r="AV293" i="5"/>
  <c r="AU287" i="5"/>
  <c r="AV287" i="5"/>
  <c r="AU94" i="5"/>
  <c r="AV94" i="5"/>
  <c r="AU146" i="5"/>
  <c r="AV146" i="5"/>
  <c r="AU225" i="5"/>
  <c r="AV225" i="5"/>
  <c r="AU205" i="5"/>
  <c r="AV205" i="5"/>
  <c r="AU48" i="5"/>
  <c r="AV48" i="5"/>
  <c r="AU57" i="5"/>
  <c r="AV57" i="5"/>
  <c r="AU200" i="5"/>
  <c r="AV200" i="5"/>
  <c r="AU26" i="5"/>
  <c r="AV26" i="5"/>
  <c r="AU288" i="5"/>
  <c r="AV288" i="5"/>
  <c r="AU34" i="5"/>
  <c r="AV34" i="5"/>
  <c r="AU207" i="5"/>
  <c r="AV207" i="5"/>
  <c r="AU32" i="5"/>
  <c r="AV32" i="5"/>
  <c r="AU279" i="5"/>
  <c r="AV279" i="5"/>
  <c r="AU209" i="5"/>
  <c r="AV209" i="5"/>
  <c r="AU202" i="5"/>
  <c r="AV202" i="5"/>
  <c r="AU8" i="5"/>
  <c r="AV8" i="5"/>
  <c r="AU277" i="5"/>
  <c r="AV277" i="5"/>
  <c r="AU140" i="5"/>
  <c r="AV140" i="5"/>
  <c r="AU154" i="5"/>
  <c r="AV154" i="5"/>
  <c r="AU98" i="5"/>
  <c r="AV98" i="5"/>
  <c r="AU241" i="5"/>
  <c r="AV241" i="5"/>
  <c r="AU14" i="5"/>
  <c r="AV14" i="5"/>
  <c r="AU160" i="5"/>
  <c r="AV160" i="5"/>
  <c r="AU111" i="5"/>
  <c r="AV111" i="5"/>
  <c r="AU73" i="5"/>
  <c r="AV73" i="5"/>
  <c r="AU76" i="5"/>
  <c r="AV76" i="5"/>
  <c r="AU61" i="5"/>
  <c r="AV61" i="5"/>
  <c r="AU63" i="5"/>
  <c r="AV63" i="5"/>
  <c r="AU199" i="5"/>
  <c r="AV199" i="5"/>
  <c r="AU156" i="5"/>
  <c r="AV156" i="5"/>
  <c r="AU157" i="5"/>
  <c r="AV157" i="5"/>
  <c r="AU240" i="5"/>
  <c r="AV240" i="5"/>
  <c r="AU150" i="5"/>
  <c r="AV150" i="5"/>
  <c r="AU116" i="5"/>
  <c r="AV116" i="5"/>
  <c r="AU16" i="5"/>
  <c r="AV16" i="5"/>
  <c r="AU7" i="5"/>
  <c r="AV7" i="5"/>
  <c r="AU186" i="5"/>
  <c r="AV186" i="5"/>
  <c r="AU191" i="5"/>
  <c r="AV191" i="5"/>
  <c r="AU143" i="5"/>
  <c r="AV143" i="5"/>
  <c r="AU297" i="5"/>
  <c r="AV297" i="5"/>
  <c r="AU83" i="5"/>
  <c r="AV83" i="5"/>
  <c r="AU84" i="5"/>
  <c r="AV84" i="5"/>
  <c r="AU149" i="5"/>
  <c r="AV149" i="5"/>
  <c r="AU9" i="5"/>
  <c r="AV9" i="5"/>
  <c r="AU260" i="5"/>
  <c r="AV260" i="5"/>
  <c r="AU89" i="5"/>
  <c r="AV89" i="5"/>
  <c r="AU119" i="5"/>
  <c r="AV119" i="5"/>
  <c r="AU87" i="5"/>
  <c r="AV87" i="5"/>
  <c r="AU3" i="5"/>
  <c r="AV3" i="5"/>
  <c r="AU257" i="5"/>
  <c r="AV257" i="5"/>
  <c r="AU203" i="5"/>
  <c r="AV203" i="5"/>
  <c r="AU167" i="5"/>
  <c r="AV167" i="5"/>
  <c r="AU285" i="5"/>
  <c r="AV285" i="5"/>
  <c r="AU292" i="5"/>
  <c r="AV292" i="5"/>
  <c r="AU201" i="5"/>
  <c r="AV201" i="5"/>
  <c r="AU165" i="5"/>
  <c r="AV165" i="5"/>
  <c r="AU291" i="5"/>
  <c r="AV291" i="5"/>
  <c r="AU299" i="5"/>
  <c r="AV299" i="5"/>
  <c r="AU22" i="5"/>
  <c r="AV22" i="5"/>
  <c r="AU77" i="5"/>
  <c r="AV77" i="5"/>
  <c r="AU223" i="5"/>
  <c r="AV223" i="5"/>
  <c r="AU294" i="5"/>
  <c r="AV294" i="5"/>
  <c r="AU62" i="5"/>
  <c r="AV62" i="5"/>
  <c r="AU244" i="5"/>
  <c r="AV244" i="5"/>
  <c r="AU6" i="5"/>
  <c r="AV6" i="5"/>
  <c r="AU41" i="5"/>
  <c r="AV41" i="5"/>
  <c r="AU253" i="5"/>
  <c r="AV253" i="5"/>
  <c r="AU21" i="5"/>
  <c r="AV21" i="5"/>
  <c r="AU127" i="5"/>
  <c r="AV127" i="5"/>
  <c r="AU182" i="5"/>
  <c r="AV182" i="5"/>
  <c r="AU96" i="5"/>
  <c r="AV96" i="5"/>
  <c r="AU175" i="5"/>
  <c r="AV175" i="5"/>
  <c r="AU12" i="5"/>
  <c r="AV12" i="5"/>
  <c r="AU79" i="5"/>
  <c r="AV79" i="5"/>
  <c r="AU228" i="5"/>
  <c r="AV228" i="5"/>
  <c r="AU35" i="5"/>
  <c r="AV35" i="5"/>
  <c r="AU152" i="5"/>
  <c r="AV152" i="5"/>
  <c r="AU80" i="5"/>
  <c r="AV80" i="5"/>
  <c r="AU60" i="5"/>
  <c r="AV60" i="5"/>
  <c r="AU198" i="5"/>
  <c r="AV198" i="5"/>
  <c r="AU101" i="5"/>
  <c r="AV101" i="5"/>
  <c r="AU38" i="5"/>
  <c r="AV38" i="5"/>
  <c r="AU216" i="5"/>
  <c r="AV216" i="5"/>
  <c r="AU181" i="5"/>
  <c r="AV181" i="5"/>
  <c r="AU235" i="5"/>
  <c r="AV235" i="5"/>
  <c r="AU289" i="5"/>
  <c r="AV289" i="5"/>
  <c r="AU15" i="5"/>
  <c r="AV15" i="5"/>
  <c r="AU135" i="5"/>
  <c r="AV135" i="5"/>
  <c r="AU239" i="5"/>
  <c r="AV239" i="5"/>
  <c r="AU208" i="5"/>
  <c r="AV208" i="5"/>
  <c r="AU18" i="5"/>
  <c r="AV18" i="5"/>
  <c r="AU232" i="5"/>
  <c r="AV232" i="5"/>
  <c r="AU100" i="5"/>
  <c r="AV100" i="5"/>
  <c r="AU245" i="5"/>
  <c r="AV245" i="5"/>
  <c r="AU92" i="5"/>
  <c r="AV92" i="5"/>
  <c r="AU261" i="5"/>
  <c r="AV261" i="5"/>
  <c r="AU44" i="5"/>
  <c r="AV44" i="5"/>
  <c r="AU219" i="5"/>
  <c r="AV219" i="5"/>
  <c r="AU58" i="5"/>
  <c r="AV58" i="5"/>
  <c r="AU52" i="5"/>
  <c r="AV52" i="5"/>
  <c r="AU95" i="5"/>
  <c r="AV95" i="5"/>
  <c r="AU69" i="5"/>
  <c r="AV69" i="5"/>
  <c r="AU90" i="5"/>
  <c r="AV90" i="5"/>
  <c r="AU33" i="5"/>
  <c r="AV33" i="5"/>
  <c r="AU267" i="5"/>
  <c r="AV267" i="5"/>
  <c r="AU194" i="5"/>
  <c r="AV194" i="5"/>
  <c r="AU247" i="5"/>
  <c r="AV247" i="5"/>
  <c r="AU210" i="5"/>
  <c r="AV210" i="5"/>
  <c r="AU278" i="5"/>
  <c r="AV278" i="5"/>
  <c r="AU145" i="5"/>
  <c r="AV145" i="5"/>
  <c r="AU59" i="5"/>
  <c r="AV59" i="5"/>
  <c r="AU64" i="5"/>
  <c r="AV64" i="5"/>
  <c r="AU231" i="5"/>
  <c r="AV231" i="5"/>
  <c r="AU282" i="5"/>
  <c r="AV282" i="5"/>
  <c r="AU46" i="5"/>
  <c r="AV46" i="5"/>
  <c r="AU118" i="5"/>
  <c r="AV118" i="5"/>
  <c r="AU189" i="5"/>
  <c r="AV189" i="5"/>
  <c r="AU144" i="5"/>
  <c r="AV144" i="5"/>
  <c r="AU126" i="5"/>
  <c r="AV126" i="5"/>
  <c r="AU133" i="5"/>
  <c r="AV133" i="5"/>
  <c r="AU153" i="5"/>
  <c r="AV153" i="5"/>
  <c r="AU4" i="5"/>
  <c r="AV4" i="5"/>
  <c r="AU264" i="5"/>
  <c r="AV264" i="5"/>
  <c r="AU65" i="5"/>
  <c r="AV65" i="5"/>
  <c r="AU25" i="5"/>
  <c r="AV25" i="5"/>
  <c r="AU242" i="5"/>
  <c r="AV242" i="5"/>
  <c r="AU237" i="5"/>
  <c r="AV237" i="5"/>
  <c r="AU168" i="5"/>
  <c r="AV168" i="5"/>
  <c r="AU286" i="5"/>
  <c r="AV286" i="5"/>
  <c r="AU166" i="5"/>
  <c r="AV166" i="5"/>
  <c r="AU19" i="5"/>
  <c r="AV19" i="5"/>
  <c r="AU230" i="5"/>
  <c r="AV230" i="5"/>
  <c r="AU249" i="5"/>
  <c r="AV249" i="5"/>
  <c r="AU192" i="5"/>
  <c r="AV192" i="5"/>
  <c r="AU47" i="5"/>
  <c r="AV47" i="5"/>
  <c r="AU78" i="5"/>
  <c r="AV78" i="5"/>
  <c r="AU147" i="5"/>
  <c r="AV147" i="5"/>
  <c r="AU67" i="5"/>
  <c r="AV67" i="5"/>
  <c r="AU37" i="5"/>
  <c r="AV37" i="5"/>
  <c r="AU272" i="5"/>
  <c r="AV272" i="5"/>
  <c r="AU275" i="5"/>
  <c r="AV275" i="5"/>
  <c r="AU262" i="5"/>
  <c r="AV262" i="5"/>
  <c r="AU171" i="5"/>
  <c r="AV171" i="5"/>
  <c r="AU220" i="5"/>
  <c r="AV220" i="5"/>
  <c r="AU114" i="5"/>
  <c r="AV114" i="5"/>
  <c r="AU268" i="5"/>
  <c r="AV268" i="5"/>
  <c r="AU255" i="5"/>
  <c r="AV255" i="5"/>
  <c r="AU169" i="5"/>
  <c r="AV169" i="5"/>
  <c r="AU74" i="5"/>
  <c r="AV74" i="5"/>
  <c r="AU142" i="5"/>
  <c r="AV142" i="5"/>
  <c r="AU134" i="5"/>
  <c r="AV134" i="5"/>
  <c r="AU259" i="5"/>
  <c r="AV259" i="5"/>
  <c r="AU180" i="5"/>
  <c r="AV180" i="5"/>
  <c r="AU298" i="5"/>
  <c r="AV298" i="5"/>
  <c r="AU236" i="5"/>
  <c r="AV236" i="5"/>
  <c r="AU138" i="5"/>
  <c r="AV138" i="5"/>
  <c r="AU215" i="5"/>
  <c r="AV215" i="5"/>
  <c r="AU108" i="5"/>
  <c r="AV108" i="5"/>
  <c r="AU29" i="5"/>
  <c r="AV29" i="5"/>
  <c r="AU5" i="5"/>
  <c r="AV5" i="5"/>
  <c r="AU280" i="5"/>
  <c r="AV280" i="5"/>
  <c r="AU251" i="5"/>
  <c r="AV251" i="5"/>
  <c r="AU170" i="5"/>
  <c r="AV170" i="5"/>
  <c r="AU10" i="5"/>
  <c r="AV10" i="5"/>
  <c r="AU66" i="5"/>
  <c r="AV66" i="5"/>
  <c r="AU151" i="5"/>
  <c r="AV151" i="5"/>
  <c r="AU72" i="5"/>
  <c r="AV72" i="5"/>
  <c r="AU117" i="5"/>
  <c r="AV117" i="5"/>
  <c r="AU233" i="5"/>
  <c r="AV233" i="5"/>
  <c r="AU105" i="5"/>
  <c r="AV105" i="5"/>
  <c r="AU284" i="5"/>
  <c r="AV284" i="5"/>
  <c r="AU212" i="5"/>
  <c r="AV212" i="5"/>
  <c r="AU193" i="5"/>
  <c r="AV193" i="5"/>
  <c r="AU238" i="5"/>
  <c r="AV238" i="5"/>
  <c r="AU224" i="5"/>
  <c r="AV224" i="5"/>
  <c r="AU50" i="5"/>
  <c r="AV50" i="5"/>
  <c r="AU172" i="5"/>
  <c r="AV172" i="5"/>
  <c r="AU109" i="5"/>
  <c r="AV109" i="5"/>
  <c r="AU276" i="5"/>
  <c r="AV276" i="5"/>
  <c r="AU81" i="5"/>
  <c r="AV81" i="5"/>
  <c r="AU229" i="5"/>
  <c r="AV229" i="5"/>
  <c r="AU121" i="5"/>
  <c r="AV121" i="5"/>
  <c r="AU53" i="5"/>
  <c r="AV53" i="5"/>
  <c r="AU174" i="5"/>
  <c r="AV174" i="5"/>
  <c r="AU97" i="5"/>
  <c r="AV97" i="5"/>
  <c r="AU31" i="5"/>
  <c r="AV31" i="5"/>
  <c r="AU252" i="5"/>
  <c r="AV252" i="5"/>
  <c r="AU99" i="5"/>
  <c r="AV99" i="5"/>
  <c r="AU218" i="5"/>
  <c r="AV218" i="5"/>
  <c r="AU129" i="5"/>
  <c r="AV129" i="5"/>
  <c r="AU91" i="5"/>
  <c r="AV91" i="5"/>
  <c r="AS188" i="5"/>
  <c r="AS70" i="5"/>
  <c r="AS36" i="5"/>
  <c r="AS23" i="5"/>
  <c r="AS296" i="5"/>
  <c r="AS94" i="5"/>
  <c r="AS34" i="5"/>
  <c r="AS177" i="5"/>
  <c r="AS248" i="5"/>
  <c r="AS222" i="5"/>
  <c r="AS120" i="5"/>
  <c r="AS162" i="5"/>
  <c r="AS93" i="5"/>
  <c r="AS40" i="5"/>
  <c r="AS281" i="5"/>
  <c r="AS136" i="5"/>
  <c r="AS42" i="5"/>
  <c r="AS243" i="5"/>
  <c r="AS28" i="5"/>
  <c r="AS27" i="5"/>
  <c r="AS263" i="5"/>
  <c r="AS112" i="5"/>
  <c r="AS217" i="5"/>
  <c r="AS256" i="5"/>
  <c r="AS204" i="5"/>
  <c r="AS56" i="5"/>
  <c r="AS183" i="5"/>
  <c r="AS82" i="5"/>
  <c r="AS226" i="5"/>
  <c r="AS17" i="5"/>
  <c r="AS187" i="5"/>
  <c r="AS195" i="5"/>
  <c r="AS75" i="5"/>
  <c r="AS141" i="5"/>
  <c r="AS197" i="5"/>
  <c r="AS300" i="5"/>
  <c r="AS122" i="5"/>
  <c r="AS273" i="5"/>
  <c r="AS128" i="5"/>
  <c r="AS131" i="5"/>
  <c r="AS184" i="5"/>
  <c r="AS254" i="5"/>
  <c r="AS139" i="5"/>
  <c r="AS158" i="5"/>
  <c r="AS71" i="5"/>
  <c r="AS11" i="5"/>
  <c r="AS227" i="5"/>
  <c r="AS290" i="5"/>
  <c r="AS30" i="5"/>
  <c r="AS190" i="5"/>
  <c r="AS51" i="5"/>
  <c r="AS113" i="5"/>
  <c r="AS86" i="5"/>
  <c r="AS24" i="5"/>
  <c r="AS295" i="5"/>
  <c r="AS250" i="5"/>
  <c r="AS265" i="5"/>
  <c r="AS179" i="5"/>
  <c r="AS106" i="5"/>
  <c r="AS213" i="5"/>
  <c r="AS20" i="5"/>
  <c r="AS161" i="5"/>
  <c r="AS104" i="5"/>
  <c r="AS123" i="5"/>
  <c r="AS39" i="5"/>
  <c r="AS185" i="5"/>
  <c r="AS159" i="5"/>
  <c r="AS283" i="5"/>
  <c r="AS211" i="5"/>
  <c r="AS102" i="5"/>
  <c r="AS234" i="5"/>
  <c r="AS45" i="5"/>
  <c r="AS301" i="5"/>
  <c r="AS130" i="5"/>
  <c r="AS214" i="5"/>
  <c r="AS206" i="5"/>
  <c r="AS110" i="5"/>
  <c r="AS68" i="5"/>
  <c r="AS148" i="5"/>
  <c r="AS221" i="5"/>
  <c r="AS258" i="5"/>
  <c r="AS277" i="5"/>
  <c r="AS140" i="5"/>
  <c r="AS154" i="5"/>
  <c r="AS49" i="5"/>
  <c r="AS125" i="5"/>
  <c r="AS146" i="5"/>
  <c r="AS48" i="5"/>
  <c r="AS26" i="5"/>
  <c r="AS32" i="5"/>
  <c r="AS209" i="5"/>
  <c r="AS137" i="5"/>
  <c r="AS241" i="5"/>
  <c r="AS14" i="5"/>
  <c r="AS160" i="5"/>
  <c r="AS111" i="5"/>
  <c r="AS73" i="5"/>
  <c r="AS76" i="5"/>
  <c r="AS61" i="5"/>
  <c r="AS103" i="5"/>
  <c r="AS157" i="5"/>
  <c r="AS116" i="5"/>
  <c r="AS186" i="5"/>
  <c r="AS208" i="5"/>
  <c r="AS18" i="5"/>
  <c r="AS114" i="5"/>
  <c r="AS268" i="5"/>
  <c r="AS255" i="5"/>
  <c r="AS169" i="5"/>
  <c r="AS74" i="5"/>
  <c r="AS142" i="5"/>
  <c r="AS134" i="5"/>
  <c r="AS58" i="5"/>
  <c r="AS87" i="5"/>
  <c r="AS3" i="5"/>
  <c r="AS257" i="5"/>
  <c r="AS298" i="5"/>
  <c r="AS33" i="5"/>
  <c r="AS167" i="5"/>
  <c r="AS285" i="5"/>
  <c r="AS292" i="5"/>
  <c r="AS201" i="5"/>
  <c r="AS165" i="5"/>
  <c r="AS291" i="5"/>
  <c r="AS299" i="5"/>
  <c r="AS22" i="5"/>
  <c r="AS77" i="5"/>
  <c r="AS223" i="5"/>
  <c r="AS294" i="5"/>
  <c r="AS62" i="5"/>
  <c r="AS244" i="5"/>
  <c r="AS6" i="5"/>
  <c r="AS41" i="5"/>
  <c r="AS253" i="5"/>
  <c r="AS21" i="5"/>
  <c r="AS127" i="5"/>
  <c r="AS182" i="5"/>
  <c r="AS96" i="5"/>
  <c r="AS175" i="5"/>
  <c r="AS12" i="5"/>
  <c r="AS79" i="5"/>
  <c r="AS228" i="5"/>
  <c r="AS35" i="5"/>
  <c r="AS152" i="5"/>
  <c r="AS80" i="5"/>
  <c r="AS60" i="5"/>
  <c r="AS198" i="5"/>
  <c r="AS101" i="5"/>
  <c r="AS38" i="5"/>
  <c r="AS216" i="5"/>
  <c r="AS181" i="5"/>
  <c r="AS235" i="5"/>
  <c r="AS289" i="5"/>
  <c r="AS15" i="5"/>
  <c r="AS135" i="5"/>
  <c r="AS239" i="5"/>
  <c r="AS115" i="5"/>
  <c r="AS271" i="5"/>
  <c r="AS246" i="5"/>
  <c r="AS85" i="5"/>
  <c r="AS293" i="5"/>
  <c r="AS225" i="5"/>
  <c r="AS57" i="5"/>
  <c r="AS288" i="5"/>
  <c r="AS279" i="5"/>
  <c r="AS202" i="5"/>
  <c r="AS266" i="5"/>
  <c r="AS55" i="5"/>
  <c r="AS269" i="5"/>
  <c r="AS155" i="5"/>
  <c r="AS176" i="5"/>
  <c r="AS88" i="5"/>
  <c r="AS132" i="5"/>
  <c r="AS107" i="5"/>
  <c r="AS196" i="5"/>
  <c r="AS156" i="5"/>
  <c r="AS150" i="5"/>
  <c r="AS7" i="5"/>
  <c r="AS191" i="5"/>
  <c r="AS220" i="5"/>
  <c r="AS297" i="5"/>
  <c r="AS83" i="5"/>
  <c r="AS84" i="5"/>
  <c r="AS92" i="5"/>
  <c r="AS261" i="5"/>
  <c r="AS44" i="5"/>
  <c r="AS219" i="5"/>
  <c r="AS119" i="5"/>
  <c r="AS259" i="5"/>
  <c r="AS180" i="5"/>
  <c r="AS95" i="5"/>
  <c r="AS69" i="5"/>
  <c r="AS90" i="5"/>
  <c r="AS203" i="5"/>
  <c r="AS267" i="5"/>
  <c r="AS194" i="5"/>
  <c r="AS247" i="5"/>
  <c r="AS210" i="5"/>
  <c r="AS278" i="5"/>
  <c r="AS145" i="5"/>
  <c r="AS59" i="5"/>
  <c r="AS64" i="5"/>
  <c r="AS231" i="5"/>
  <c r="AS282" i="5"/>
  <c r="AS46" i="5"/>
  <c r="AS118" i="5"/>
  <c r="AS189" i="5"/>
  <c r="AS144" i="5"/>
  <c r="AS126" i="5"/>
  <c r="AS133" i="5"/>
  <c r="AS153" i="5"/>
  <c r="AS4" i="5"/>
  <c r="AS264" i="5"/>
  <c r="AS65" i="5"/>
  <c r="AS25" i="5"/>
  <c r="AS242" i="5"/>
  <c r="AS237" i="5"/>
  <c r="AS168" i="5"/>
  <c r="AS286" i="5"/>
  <c r="AS166" i="5"/>
  <c r="AS19" i="5"/>
  <c r="AS230" i="5"/>
  <c r="AS249" i="5"/>
  <c r="AS192" i="5"/>
  <c r="AS47" i="5"/>
  <c r="AS78" i="5"/>
  <c r="AS147" i="5"/>
  <c r="AS67" i="5"/>
  <c r="AS37" i="5"/>
  <c r="AS272" i="5"/>
  <c r="AS275" i="5"/>
  <c r="AS262" i="5"/>
  <c r="AS163" i="5"/>
  <c r="AS124" i="5"/>
  <c r="AS270" i="5"/>
  <c r="AS98" i="5"/>
  <c r="AS178" i="5"/>
  <c r="AS287" i="5"/>
  <c r="AS205" i="5"/>
  <c r="AS200" i="5"/>
  <c r="AS207" i="5"/>
  <c r="AS8" i="5"/>
  <c r="AS173" i="5"/>
  <c r="AS164" i="5"/>
  <c r="AS274" i="5"/>
  <c r="AS54" i="5"/>
  <c r="AS13" i="5"/>
  <c r="AS43" i="5"/>
  <c r="AS63" i="5"/>
  <c r="AS199" i="5"/>
  <c r="AS240" i="5"/>
  <c r="AS16" i="5"/>
  <c r="AS171" i="5"/>
  <c r="AS143" i="5"/>
  <c r="AS232" i="5"/>
  <c r="AS100" i="5"/>
  <c r="AS245" i="5"/>
  <c r="AS149" i="5"/>
  <c r="AS9" i="5"/>
  <c r="AS260" i="5"/>
  <c r="AS89" i="5"/>
  <c r="AS52" i="5"/>
  <c r="AS236" i="5"/>
  <c r="AS138" i="5"/>
  <c r="AS215" i="5"/>
  <c r="AS108" i="5"/>
  <c r="AS29" i="5"/>
  <c r="AS5" i="5"/>
  <c r="AS280" i="5"/>
  <c r="AS251" i="5"/>
  <c r="AS170" i="5"/>
  <c r="AS10" i="5"/>
  <c r="AS66" i="5"/>
  <c r="AS151" i="5"/>
  <c r="AS72" i="5"/>
  <c r="AS117" i="5"/>
  <c r="AS233" i="5"/>
  <c r="AS105" i="5"/>
  <c r="AS284" i="5"/>
  <c r="AS212" i="5"/>
  <c r="AS193" i="5"/>
  <c r="AS238" i="5"/>
  <c r="AS224" i="5"/>
  <c r="AS50" i="5"/>
  <c r="AS172" i="5"/>
  <c r="AS109" i="5"/>
  <c r="AS276" i="5"/>
  <c r="AS81" i="5"/>
  <c r="AS229" i="5"/>
  <c r="AS121" i="5"/>
  <c r="AS53" i="5"/>
  <c r="AS174" i="5"/>
  <c r="AS97" i="5"/>
  <c r="AS31" i="5"/>
  <c r="AS252" i="5"/>
  <c r="AS99" i="5"/>
  <c r="AS218" i="5"/>
  <c r="AS129" i="5"/>
  <c r="AS91" i="5"/>
  <c r="BF188" i="5"/>
  <c r="BE188" i="5"/>
  <c r="BF266" i="5"/>
  <c r="BE266" i="5"/>
  <c r="BF55" i="5"/>
  <c r="BE55" i="5"/>
  <c r="BF269" i="5"/>
  <c r="BE269" i="5"/>
  <c r="BF274" i="5"/>
  <c r="BE274" i="5"/>
  <c r="BF88" i="5"/>
  <c r="BE88" i="5"/>
  <c r="BF177" i="5"/>
  <c r="BE177" i="5"/>
  <c r="BF248" i="5"/>
  <c r="BE248" i="5"/>
  <c r="BF222" i="5"/>
  <c r="BE222" i="5"/>
  <c r="BF120" i="5"/>
  <c r="BE120" i="5"/>
  <c r="BF162" i="5"/>
  <c r="BE162" i="5"/>
  <c r="BF93" i="5"/>
  <c r="BE93" i="5"/>
  <c r="BF40" i="5"/>
  <c r="BE40" i="5"/>
  <c r="BF281" i="5"/>
  <c r="BE281" i="5"/>
  <c r="BF136" i="5"/>
  <c r="BE136" i="5"/>
  <c r="BF42" i="5"/>
  <c r="BE42" i="5"/>
  <c r="BF243" i="5"/>
  <c r="BE243" i="5"/>
  <c r="BF28" i="5"/>
  <c r="BE28" i="5"/>
  <c r="BF27" i="5"/>
  <c r="BE27" i="5"/>
  <c r="BE263" i="5"/>
  <c r="BF263" i="5"/>
  <c r="BF112" i="5"/>
  <c r="BE112" i="5"/>
  <c r="BF217" i="5"/>
  <c r="BE217" i="5"/>
  <c r="BF256" i="5"/>
  <c r="BE256" i="5"/>
  <c r="BF204" i="5"/>
  <c r="BE204" i="5"/>
  <c r="BF56" i="5"/>
  <c r="BE56" i="5"/>
  <c r="BE183" i="5"/>
  <c r="BF183" i="5"/>
  <c r="BF82" i="5"/>
  <c r="BE82" i="5"/>
  <c r="BF226" i="5"/>
  <c r="BE226" i="5"/>
  <c r="BF17" i="5"/>
  <c r="BE17" i="5"/>
  <c r="BE187" i="5"/>
  <c r="BF187" i="5"/>
  <c r="BF195" i="5"/>
  <c r="BE195" i="5"/>
  <c r="BE75" i="5"/>
  <c r="BF75" i="5"/>
  <c r="BF141" i="5"/>
  <c r="BE141" i="5"/>
  <c r="BF197" i="5"/>
  <c r="BE197" i="5"/>
  <c r="BF300" i="5"/>
  <c r="BE300" i="5"/>
  <c r="BF122" i="5"/>
  <c r="BE122" i="5"/>
  <c r="BF273" i="5"/>
  <c r="BE273" i="5"/>
  <c r="BF128" i="5"/>
  <c r="BE128" i="5"/>
  <c r="BF131" i="5"/>
  <c r="BE131" i="5"/>
  <c r="BF184" i="5"/>
  <c r="BE184" i="5"/>
  <c r="BF254" i="5"/>
  <c r="BE254" i="5"/>
  <c r="BF139" i="5"/>
  <c r="BE139" i="5"/>
  <c r="BF158" i="5"/>
  <c r="BE158" i="5"/>
  <c r="BE71" i="5"/>
  <c r="BF71" i="5"/>
  <c r="BE11" i="5"/>
  <c r="BF11" i="5"/>
  <c r="BF227" i="5"/>
  <c r="BE227" i="5"/>
  <c r="BF290" i="5"/>
  <c r="BE290" i="5"/>
  <c r="BF30" i="5"/>
  <c r="BE30" i="5"/>
  <c r="BF190" i="5"/>
  <c r="BE190" i="5"/>
  <c r="BF51" i="5"/>
  <c r="BE51" i="5"/>
  <c r="BF113" i="5"/>
  <c r="BE113" i="5"/>
  <c r="BF86" i="5"/>
  <c r="BE86" i="5"/>
  <c r="BF24" i="5"/>
  <c r="BE24" i="5"/>
  <c r="BF295" i="5"/>
  <c r="BE295" i="5"/>
  <c r="BF250" i="5"/>
  <c r="BE250" i="5"/>
  <c r="BF265" i="5"/>
  <c r="BE265" i="5"/>
  <c r="BF179" i="5"/>
  <c r="BE179" i="5"/>
  <c r="BF106" i="5"/>
  <c r="BE106" i="5"/>
  <c r="BF213" i="5"/>
  <c r="BE213" i="5"/>
  <c r="BF20" i="5"/>
  <c r="BE20" i="5"/>
  <c r="BF161" i="5"/>
  <c r="BE161" i="5"/>
  <c r="BF104" i="5"/>
  <c r="BE104" i="5"/>
  <c r="BE123" i="5"/>
  <c r="BF123" i="5"/>
  <c r="BF39" i="5"/>
  <c r="BE39" i="5"/>
  <c r="BF185" i="5"/>
  <c r="BE185" i="5"/>
  <c r="BF159" i="5"/>
  <c r="BE159" i="5"/>
  <c r="BF283" i="5"/>
  <c r="BE283" i="5"/>
  <c r="BF211" i="5"/>
  <c r="BE211" i="5"/>
  <c r="BF102" i="5"/>
  <c r="BE102" i="5"/>
  <c r="BF234" i="5"/>
  <c r="BE234" i="5"/>
  <c r="BF45" i="5"/>
  <c r="BE45" i="5"/>
  <c r="BF301" i="5"/>
  <c r="BE301" i="5"/>
  <c r="BF130" i="5"/>
  <c r="BE130" i="5"/>
  <c r="BF214" i="5"/>
  <c r="BE214" i="5"/>
  <c r="BF206" i="5"/>
  <c r="BE206" i="5"/>
  <c r="BF110" i="5"/>
  <c r="BE110" i="5"/>
  <c r="BF68" i="5"/>
  <c r="BE68" i="5"/>
  <c r="BF148" i="5"/>
  <c r="BE148" i="5"/>
  <c r="BF221" i="5"/>
  <c r="BE221" i="5"/>
  <c r="BF258" i="5"/>
  <c r="BE258" i="5"/>
  <c r="BE163" i="5"/>
  <c r="BF163" i="5"/>
  <c r="BF277" i="5"/>
  <c r="BE277" i="5"/>
  <c r="BE115" i="5"/>
  <c r="BF115" i="5"/>
  <c r="BF70" i="5"/>
  <c r="BE70" i="5"/>
  <c r="BF124" i="5"/>
  <c r="BE124" i="5"/>
  <c r="BF140" i="5"/>
  <c r="BE140" i="5"/>
  <c r="BF271" i="5"/>
  <c r="BE271" i="5"/>
  <c r="BF36" i="5"/>
  <c r="BE36" i="5"/>
  <c r="BF270" i="5"/>
  <c r="BE270" i="5"/>
  <c r="BF154" i="5"/>
  <c r="BE154" i="5"/>
  <c r="BF246" i="5"/>
  <c r="BE246" i="5"/>
  <c r="BF23" i="5"/>
  <c r="BE23" i="5"/>
  <c r="BF98" i="5"/>
  <c r="BE98" i="5"/>
  <c r="BF49" i="5"/>
  <c r="BE49" i="5"/>
  <c r="BF85" i="5"/>
  <c r="BE85" i="5"/>
  <c r="BE296" i="5"/>
  <c r="BF296" i="5"/>
  <c r="BF178" i="5"/>
  <c r="BE178" i="5"/>
  <c r="BF125" i="5"/>
  <c r="BE125" i="5"/>
  <c r="BF293" i="5"/>
  <c r="BE293" i="5"/>
  <c r="BF287" i="5"/>
  <c r="BE287" i="5"/>
  <c r="BF94" i="5"/>
  <c r="BE94" i="5"/>
  <c r="BF146" i="5"/>
  <c r="BE146" i="5"/>
  <c r="BF225" i="5"/>
  <c r="BE225" i="5"/>
  <c r="BF205" i="5"/>
  <c r="BE205" i="5"/>
  <c r="BF48" i="5"/>
  <c r="BE48" i="5"/>
  <c r="BF57" i="5"/>
  <c r="BE57" i="5"/>
  <c r="BF200" i="5"/>
  <c r="BE200" i="5"/>
  <c r="BF26" i="5"/>
  <c r="BE26" i="5"/>
  <c r="BF288" i="5"/>
  <c r="BE288" i="5"/>
  <c r="BF34" i="5"/>
  <c r="BE34" i="5"/>
  <c r="BF207" i="5"/>
  <c r="BE207" i="5"/>
  <c r="BF32" i="5"/>
  <c r="BE32" i="5"/>
  <c r="BE279" i="5"/>
  <c r="BF279" i="5"/>
  <c r="BF209" i="5"/>
  <c r="BE209" i="5"/>
  <c r="BF202" i="5"/>
  <c r="BE202" i="5"/>
  <c r="BF8" i="5"/>
  <c r="BE8" i="5"/>
  <c r="BF137" i="5"/>
  <c r="BE137" i="5"/>
  <c r="BF241" i="5"/>
  <c r="BE241" i="5"/>
  <c r="BF14" i="5"/>
  <c r="BE14" i="5"/>
  <c r="BF160" i="5"/>
  <c r="BE160" i="5"/>
  <c r="BF111" i="5"/>
  <c r="BE111" i="5"/>
  <c r="BF73" i="5"/>
  <c r="BE73" i="5"/>
  <c r="BF132" i="5"/>
  <c r="BE132" i="5"/>
  <c r="BE43" i="5"/>
  <c r="BF43" i="5"/>
  <c r="BF61" i="5"/>
  <c r="BE61" i="5"/>
  <c r="BF196" i="5"/>
  <c r="BE196" i="5"/>
  <c r="BF199" i="5"/>
  <c r="BE199" i="5"/>
  <c r="BF157" i="5"/>
  <c r="BE157" i="5"/>
  <c r="BF150" i="5"/>
  <c r="BE150" i="5"/>
  <c r="BF16" i="5"/>
  <c r="BE16" i="5"/>
  <c r="BF186" i="5"/>
  <c r="BE186" i="5"/>
  <c r="BE171" i="5"/>
  <c r="BF171" i="5"/>
  <c r="BF18" i="5"/>
  <c r="BE18" i="5"/>
  <c r="BF220" i="5"/>
  <c r="BE220" i="5"/>
  <c r="BF297" i="5"/>
  <c r="BE297" i="5"/>
  <c r="BF83" i="5"/>
  <c r="BE83" i="5"/>
  <c r="BF245" i="5"/>
  <c r="BE245" i="5"/>
  <c r="BF255" i="5"/>
  <c r="BE255" i="5"/>
  <c r="BF92" i="5"/>
  <c r="BE92" i="5"/>
  <c r="BF9" i="5"/>
  <c r="BE9" i="5"/>
  <c r="BF74" i="5"/>
  <c r="BE74" i="5"/>
  <c r="BF44" i="5"/>
  <c r="BE44" i="5"/>
  <c r="BF142" i="5"/>
  <c r="BE142" i="5"/>
  <c r="BE219" i="5"/>
  <c r="BF219" i="5"/>
  <c r="BF134" i="5"/>
  <c r="BE134" i="5"/>
  <c r="BE119" i="5"/>
  <c r="BF119" i="5"/>
  <c r="BF58" i="5"/>
  <c r="BE58" i="5"/>
  <c r="BF173" i="5"/>
  <c r="BE173" i="5"/>
  <c r="BF164" i="5"/>
  <c r="BE164" i="5"/>
  <c r="BF155" i="5"/>
  <c r="BE155" i="5"/>
  <c r="BF176" i="5"/>
  <c r="BE176" i="5"/>
  <c r="BF54" i="5"/>
  <c r="BE54" i="5"/>
  <c r="BF13" i="5"/>
  <c r="BE13" i="5"/>
  <c r="BF76" i="5"/>
  <c r="BE76" i="5"/>
  <c r="BF107" i="5"/>
  <c r="BE107" i="5"/>
  <c r="BF63" i="5"/>
  <c r="BE63" i="5"/>
  <c r="BF103" i="5"/>
  <c r="BE103" i="5"/>
  <c r="BF156" i="5"/>
  <c r="BE156" i="5"/>
  <c r="BF240" i="5"/>
  <c r="BE240" i="5"/>
  <c r="BF116" i="5"/>
  <c r="BE116" i="5"/>
  <c r="BF7" i="5"/>
  <c r="BE7" i="5"/>
  <c r="BF208" i="5"/>
  <c r="BE208" i="5"/>
  <c r="BF191" i="5"/>
  <c r="BE191" i="5"/>
  <c r="BF143" i="5"/>
  <c r="BE143" i="5"/>
  <c r="BF232" i="5"/>
  <c r="BE232" i="5"/>
  <c r="BF114" i="5"/>
  <c r="BE114" i="5"/>
  <c r="BF100" i="5"/>
  <c r="BE100" i="5"/>
  <c r="BF268" i="5"/>
  <c r="BE268" i="5"/>
  <c r="BF84" i="5"/>
  <c r="BE84" i="5"/>
  <c r="BF149" i="5"/>
  <c r="BE149" i="5"/>
  <c r="BF169" i="5"/>
  <c r="BE169" i="5"/>
  <c r="BF261" i="5"/>
  <c r="BE261" i="5"/>
  <c r="BF260" i="5"/>
  <c r="BE260" i="5"/>
  <c r="BF89" i="5"/>
  <c r="BE89" i="5"/>
  <c r="BF87" i="5"/>
  <c r="BE87" i="5"/>
  <c r="BE3" i="5"/>
  <c r="BF3" i="5"/>
  <c r="BF257" i="5"/>
  <c r="BE257" i="5"/>
  <c r="BF298" i="5"/>
  <c r="BE298" i="5"/>
  <c r="BE203" i="5"/>
  <c r="BF203" i="5"/>
  <c r="BF285" i="5"/>
  <c r="BE285" i="5"/>
  <c r="BF201" i="5"/>
  <c r="BE201" i="5"/>
  <c r="BF165" i="5"/>
  <c r="BE165" i="5"/>
  <c r="BE291" i="5"/>
  <c r="BF291" i="5"/>
  <c r="BF299" i="5"/>
  <c r="BE299" i="5"/>
  <c r="BF22" i="5"/>
  <c r="BE22" i="5"/>
  <c r="BF77" i="5"/>
  <c r="BE77" i="5"/>
  <c r="BF223" i="5"/>
  <c r="BE223" i="5"/>
  <c r="BF294" i="5"/>
  <c r="BE294" i="5"/>
  <c r="BF62" i="5"/>
  <c r="BE62" i="5"/>
  <c r="BF244" i="5"/>
  <c r="BE244" i="5"/>
  <c r="BF6" i="5"/>
  <c r="BE6" i="5"/>
  <c r="BF41" i="5"/>
  <c r="BE41" i="5"/>
  <c r="BF253" i="5"/>
  <c r="BE253" i="5"/>
  <c r="BF21" i="5"/>
  <c r="BE21" i="5"/>
  <c r="BF127" i="5"/>
  <c r="BE127" i="5"/>
  <c r="BF182" i="5"/>
  <c r="BE182" i="5"/>
  <c r="BF96" i="5"/>
  <c r="BE96" i="5"/>
  <c r="BF175" i="5"/>
  <c r="BE175" i="5"/>
  <c r="BF12" i="5"/>
  <c r="BE12" i="5"/>
  <c r="BF79" i="5"/>
  <c r="BE79" i="5"/>
  <c r="BF228" i="5"/>
  <c r="BE228" i="5"/>
  <c r="BF35" i="5"/>
  <c r="BE35" i="5"/>
  <c r="BF152" i="5"/>
  <c r="BE152" i="5"/>
  <c r="BF80" i="5"/>
  <c r="BE80" i="5"/>
  <c r="BF60" i="5"/>
  <c r="BE60" i="5"/>
  <c r="BF198" i="5"/>
  <c r="BE198" i="5"/>
  <c r="BF101" i="5"/>
  <c r="BE101" i="5"/>
  <c r="BF38" i="5"/>
  <c r="BE38" i="5"/>
  <c r="BF216" i="5"/>
  <c r="BE216" i="5"/>
  <c r="BF181" i="5"/>
  <c r="BE181" i="5"/>
  <c r="BF235" i="5"/>
  <c r="BE235" i="5"/>
  <c r="BF289" i="5"/>
  <c r="BE289" i="5"/>
  <c r="BE15" i="5"/>
  <c r="BF15" i="5"/>
  <c r="BF135" i="5"/>
  <c r="BE135" i="5"/>
  <c r="BF239" i="5"/>
  <c r="BE239" i="5"/>
  <c r="BF259" i="5"/>
  <c r="BE259" i="5"/>
  <c r="BF180" i="5"/>
  <c r="BE180" i="5"/>
  <c r="BE95" i="5"/>
  <c r="BF95" i="5"/>
  <c r="BF69" i="5"/>
  <c r="BE69" i="5"/>
  <c r="BF90" i="5"/>
  <c r="BE90" i="5"/>
  <c r="BF33" i="5"/>
  <c r="BE33" i="5"/>
  <c r="BF167" i="5"/>
  <c r="BE167" i="5"/>
  <c r="BE292" i="5"/>
  <c r="BF292" i="5"/>
  <c r="BE267" i="5"/>
  <c r="BF267" i="5"/>
  <c r="BF194" i="5"/>
  <c r="BE194" i="5"/>
  <c r="BE247" i="5"/>
  <c r="BF247" i="5"/>
  <c r="BF210" i="5"/>
  <c r="BE210" i="5"/>
  <c r="BF278" i="5"/>
  <c r="BE278" i="5"/>
  <c r="BF145" i="5"/>
  <c r="BE145" i="5"/>
  <c r="BE59" i="5"/>
  <c r="BF59" i="5"/>
  <c r="BF64" i="5"/>
  <c r="BE64" i="5"/>
  <c r="BF231" i="5"/>
  <c r="BE231" i="5"/>
  <c r="BF282" i="5"/>
  <c r="BE282" i="5"/>
  <c r="BF46" i="5"/>
  <c r="BE46" i="5"/>
  <c r="BF118" i="5"/>
  <c r="BE118" i="5"/>
  <c r="BF189" i="5"/>
  <c r="BE189" i="5"/>
  <c r="BF144" i="5"/>
  <c r="BE144" i="5"/>
  <c r="BF126" i="5"/>
  <c r="BE126" i="5"/>
  <c r="BF133" i="5"/>
  <c r="BE133" i="5"/>
  <c r="BF153" i="5"/>
  <c r="BE153" i="5"/>
  <c r="BF4" i="5"/>
  <c r="BE4" i="5"/>
  <c r="BF264" i="5"/>
  <c r="BE264" i="5"/>
  <c r="BF65" i="5"/>
  <c r="BE65" i="5"/>
  <c r="BF25" i="5"/>
  <c r="BE25" i="5"/>
  <c r="BF242" i="5"/>
  <c r="BE242" i="5"/>
  <c r="BF237" i="5"/>
  <c r="BE237" i="5"/>
  <c r="BF168" i="5"/>
  <c r="BE168" i="5"/>
  <c r="BF286" i="5"/>
  <c r="BE286" i="5"/>
  <c r="BF166" i="5"/>
  <c r="BE166" i="5"/>
  <c r="BF19" i="5"/>
  <c r="BE19" i="5"/>
  <c r="BF230" i="5"/>
  <c r="BE230" i="5"/>
  <c r="BF249" i="5"/>
  <c r="BE249" i="5"/>
  <c r="BF192" i="5"/>
  <c r="BE192" i="5"/>
  <c r="BE47" i="5"/>
  <c r="BF47" i="5"/>
  <c r="BF78" i="5"/>
  <c r="BE78" i="5"/>
  <c r="BE147" i="5"/>
  <c r="BF147" i="5"/>
  <c r="BF67" i="5"/>
  <c r="BE67" i="5"/>
  <c r="BF37" i="5"/>
  <c r="BE37" i="5"/>
  <c r="BF272" i="5"/>
  <c r="BE272" i="5"/>
  <c r="BE275" i="5"/>
  <c r="BF275" i="5"/>
  <c r="BF262" i="5"/>
  <c r="BE262" i="5"/>
  <c r="BF52" i="5"/>
  <c r="BE52" i="5"/>
  <c r="BF236" i="5"/>
  <c r="BE236" i="5"/>
  <c r="BF138" i="5"/>
  <c r="BE138" i="5"/>
  <c r="BE215" i="5"/>
  <c r="BF215" i="5"/>
  <c r="BF108" i="5"/>
  <c r="BE108" i="5"/>
  <c r="BF29" i="5"/>
  <c r="BE29" i="5"/>
  <c r="BF5" i="5"/>
  <c r="BE5" i="5"/>
  <c r="BF280" i="5"/>
  <c r="BE280" i="5"/>
  <c r="BF251" i="5"/>
  <c r="BE251" i="5"/>
  <c r="BF170" i="5"/>
  <c r="BE170" i="5"/>
  <c r="BF10" i="5"/>
  <c r="BE10" i="5"/>
  <c r="BF66" i="5"/>
  <c r="BE66" i="5"/>
  <c r="BE151" i="5"/>
  <c r="BF151" i="5"/>
  <c r="BF72" i="5"/>
  <c r="BE72" i="5"/>
  <c r="BF117" i="5"/>
  <c r="BE117" i="5"/>
  <c r="BF233" i="5"/>
  <c r="BE233" i="5"/>
  <c r="BF105" i="5"/>
  <c r="BE105" i="5"/>
  <c r="BE284" i="5"/>
  <c r="BF284" i="5"/>
  <c r="BF212" i="5"/>
  <c r="BE212" i="5"/>
  <c r="BF193" i="5"/>
  <c r="BE193" i="5"/>
  <c r="BF238" i="5"/>
  <c r="BE238" i="5"/>
  <c r="BF224" i="5"/>
  <c r="BE224" i="5"/>
  <c r="BF50" i="5"/>
  <c r="BE50" i="5"/>
  <c r="BF172" i="5"/>
  <c r="BE172" i="5"/>
  <c r="BF109" i="5"/>
  <c r="BE109" i="5"/>
  <c r="BF276" i="5"/>
  <c r="BE276" i="5"/>
  <c r="BF81" i="5"/>
  <c r="BE81" i="5"/>
  <c r="BF229" i="5"/>
  <c r="BE229" i="5"/>
  <c r="BF121" i="5"/>
  <c r="BE121" i="5"/>
  <c r="BF53" i="5"/>
  <c r="BE53" i="5"/>
  <c r="BF174" i="5"/>
  <c r="BE174" i="5"/>
  <c r="BF97" i="5"/>
  <c r="BE97" i="5"/>
  <c r="BF31" i="5"/>
  <c r="BE31" i="5"/>
  <c r="BF252" i="5"/>
  <c r="BE252" i="5"/>
  <c r="BF99" i="5"/>
  <c r="BE99" i="5"/>
  <c r="BF218" i="5"/>
  <c r="BE218" i="5"/>
  <c r="BF129" i="5"/>
  <c r="BE129" i="5"/>
  <c r="BE91" i="5"/>
  <c r="BF91" i="5"/>
  <c r="AW115" i="5"/>
  <c r="AP115" i="5"/>
  <c r="AW140" i="5"/>
  <c r="AP140" i="5"/>
  <c r="AW154" i="5"/>
  <c r="AP154" i="5"/>
  <c r="AW49" i="5"/>
  <c r="AP49" i="5"/>
  <c r="AP125" i="5"/>
  <c r="AW125" i="5"/>
  <c r="AP146" i="5"/>
  <c r="AW146" i="5"/>
  <c r="AP57" i="5"/>
  <c r="AW57" i="5"/>
  <c r="AP34" i="5"/>
  <c r="AW34" i="5"/>
  <c r="AW177" i="5"/>
  <c r="AP177" i="5"/>
  <c r="AW188" i="5"/>
  <c r="AP188" i="5"/>
  <c r="AW70" i="5"/>
  <c r="AP70" i="5"/>
  <c r="AW36" i="5"/>
  <c r="AP36" i="5"/>
  <c r="AP246" i="5"/>
  <c r="AW246" i="5"/>
  <c r="AP85" i="5"/>
  <c r="AW85" i="5"/>
  <c r="AP293" i="5"/>
  <c r="AW293" i="5"/>
  <c r="AP225" i="5"/>
  <c r="AW225" i="5"/>
  <c r="AW288" i="5"/>
  <c r="AP288" i="5"/>
  <c r="AW248" i="5"/>
  <c r="AP248" i="5"/>
  <c r="AP222" i="5"/>
  <c r="AW222" i="5"/>
  <c r="AW120" i="5"/>
  <c r="AP120" i="5"/>
  <c r="AP162" i="5"/>
  <c r="AW162" i="5"/>
  <c r="AW93" i="5"/>
  <c r="AP93" i="5"/>
  <c r="AP40" i="5"/>
  <c r="AW40" i="5"/>
  <c r="AW281" i="5"/>
  <c r="AP281" i="5"/>
  <c r="AW136" i="5"/>
  <c r="AP136" i="5"/>
  <c r="AW42" i="5"/>
  <c r="AP42" i="5"/>
  <c r="AP243" i="5"/>
  <c r="AW243" i="5"/>
  <c r="AP28" i="5"/>
  <c r="AW28" i="5"/>
  <c r="AP27" i="5"/>
  <c r="AW27" i="5"/>
  <c r="AP263" i="5"/>
  <c r="AW263" i="5"/>
  <c r="AW112" i="5"/>
  <c r="AP112" i="5"/>
  <c r="AP217" i="5"/>
  <c r="AW217" i="5"/>
  <c r="AW256" i="5"/>
  <c r="AP256" i="5"/>
  <c r="AW204" i="5"/>
  <c r="AP204" i="5"/>
  <c r="AP56" i="5"/>
  <c r="AW56" i="5"/>
  <c r="AP183" i="5"/>
  <c r="AW183" i="5"/>
  <c r="AW82" i="5"/>
  <c r="AP82" i="5"/>
  <c r="AW226" i="5"/>
  <c r="AP226" i="5"/>
  <c r="AP17" i="5"/>
  <c r="AW17" i="5"/>
  <c r="AP187" i="5"/>
  <c r="AW187" i="5"/>
  <c r="AP195" i="5"/>
  <c r="AW195" i="5"/>
  <c r="AW75" i="5"/>
  <c r="AP75" i="5"/>
  <c r="AW141" i="5"/>
  <c r="AP141" i="5"/>
  <c r="AP197" i="5"/>
  <c r="AW197" i="5"/>
  <c r="AW300" i="5"/>
  <c r="AP300" i="5"/>
  <c r="AW122" i="5"/>
  <c r="AP122" i="5"/>
  <c r="AW273" i="5"/>
  <c r="AP273" i="5"/>
  <c r="AW128" i="5"/>
  <c r="AP128" i="5"/>
  <c r="AP131" i="5"/>
  <c r="AW131" i="5"/>
  <c r="AW184" i="5"/>
  <c r="AP184" i="5"/>
  <c r="AP254" i="5"/>
  <c r="AW254" i="5"/>
  <c r="AP139" i="5"/>
  <c r="AW139" i="5"/>
  <c r="AP158" i="5"/>
  <c r="AW158" i="5"/>
  <c r="AW71" i="5"/>
  <c r="AP71" i="5"/>
  <c r="AW11" i="5"/>
  <c r="AP11" i="5"/>
  <c r="AW227" i="5"/>
  <c r="AP227" i="5"/>
  <c r="AP290" i="5"/>
  <c r="AW290" i="5"/>
  <c r="AW30" i="5"/>
  <c r="AP30" i="5"/>
  <c r="AW190" i="5"/>
  <c r="AP190" i="5"/>
  <c r="AW51" i="5"/>
  <c r="AP51" i="5"/>
  <c r="AP113" i="5"/>
  <c r="AW113" i="5"/>
  <c r="AW86" i="5"/>
  <c r="AP86" i="5"/>
  <c r="AP24" i="5"/>
  <c r="AW24" i="5"/>
  <c r="AP295" i="5"/>
  <c r="AW295" i="5"/>
  <c r="AP250" i="5"/>
  <c r="AW250" i="5"/>
  <c r="AW265" i="5"/>
  <c r="AP265" i="5"/>
  <c r="AP179" i="5"/>
  <c r="AW179" i="5"/>
  <c r="AP106" i="5"/>
  <c r="AW106" i="5"/>
  <c r="AW213" i="5"/>
  <c r="AP213" i="5"/>
  <c r="AP20" i="5"/>
  <c r="AW20" i="5"/>
  <c r="AP161" i="5"/>
  <c r="AW161" i="5"/>
  <c r="AW104" i="5"/>
  <c r="AP104" i="5"/>
  <c r="AW123" i="5"/>
  <c r="AP123" i="5"/>
  <c r="AW39" i="5"/>
  <c r="AP39" i="5"/>
  <c r="AW185" i="5"/>
  <c r="AP185" i="5"/>
  <c r="AP159" i="5"/>
  <c r="AW159" i="5"/>
  <c r="AP283" i="5"/>
  <c r="AW283" i="5"/>
  <c r="AP211" i="5"/>
  <c r="AW211" i="5"/>
  <c r="AW102" i="5"/>
  <c r="AP102" i="5"/>
  <c r="AW234" i="5"/>
  <c r="AP234" i="5"/>
  <c r="AP45" i="5"/>
  <c r="AW45" i="5"/>
  <c r="AW301" i="5"/>
  <c r="AP301" i="5"/>
  <c r="AW130" i="5"/>
  <c r="AP130" i="5"/>
  <c r="AP214" i="5"/>
  <c r="AW214" i="5"/>
  <c r="AW206" i="5"/>
  <c r="AP206" i="5"/>
  <c r="AP110" i="5"/>
  <c r="AW110" i="5"/>
  <c r="AP68" i="5"/>
  <c r="AW68" i="5"/>
  <c r="AW148" i="5"/>
  <c r="AP148" i="5"/>
  <c r="AP221" i="5"/>
  <c r="AW221" i="5"/>
  <c r="AW258" i="5"/>
  <c r="AP258" i="5"/>
  <c r="AP163" i="5"/>
  <c r="AW163" i="5"/>
  <c r="AW124" i="5"/>
  <c r="AP124" i="5"/>
  <c r="AP270" i="5"/>
  <c r="AW270" i="5"/>
  <c r="AP98" i="5"/>
  <c r="AW98" i="5"/>
  <c r="AW178" i="5"/>
  <c r="AP178" i="5"/>
  <c r="AW94" i="5"/>
  <c r="AP94" i="5"/>
  <c r="AP205" i="5"/>
  <c r="AW205" i="5"/>
  <c r="AW200" i="5"/>
  <c r="AP200" i="5"/>
  <c r="AP26" i="5"/>
  <c r="AW26" i="5"/>
  <c r="AP207" i="5"/>
  <c r="AW207" i="5"/>
  <c r="AP279" i="5"/>
  <c r="AW279" i="5"/>
  <c r="AP277" i="5"/>
  <c r="AW277" i="5"/>
  <c r="AP271" i="5"/>
  <c r="AW271" i="5"/>
  <c r="AP23" i="5"/>
  <c r="AW23" i="5"/>
  <c r="AW296" i="5"/>
  <c r="AP296" i="5"/>
  <c r="AP287" i="5"/>
  <c r="AW287" i="5"/>
  <c r="AP48" i="5"/>
  <c r="AW48" i="5"/>
  <c r="AP32" i="5"/>
  <c r="AW32" i="5"/>
  <c r="AP209" i="5"/>
  <c r="AW209" i="5"/>
  <c r="AP137" i="5"/>
  <c r="AW137" i="5"/>
  <c r="AP241" i="5"/>
  <c r="AW241" i="5"/>
  <c r="AP14" i="5"/>
  <c r="AW14" i="5"/>
  <c r="AP160" i="5"/>
  <c r="AW160" i="5"/>
  <c r="AP111" i="5"/>
  <c r="AW111" i="5"/>
  <c r="AW73" i="5"/>
  <c r="AP73" i="5"/>
  <c r="AW76" i="5"/>
  <c r="AP76" i="5"/>
  <c r="AP61" i="5"/>
  <c r="AW61" i="5"/>
  <c r="AP103" i="5"/>
  <c r="AW103" i="5"/>
  <c r="AW157" i="5"/>
  <c r="AP157" i="5"/>
  <c r="AW116" i="5"/>
  <c r="AP116" i="5"/>
  <c r="AW186" i="5"/>
  <c r="AP186" i="5"/>
  <c r="AW208" i="5"/>
  <c r="AP208" i="5"/>
  <c r="AW143" i="5"/>
  <c r="AP143" i="5"/>
  <c r="AW297" i="5"/>
  <c r="AP297" i="5"/>
  <c r="AW83" i="5"/>
  <c r="AP83" i="5"/>
  <c r="AW84" i="5"/>
  <c r="AP84" i="5"/>
  <c r="AW92" i="5"/>
  <c r="AP92" i="5"/>
  <c r="AP261" i="5"/>
  <c r="AW261" i="5"/>
  <c r="AW44" i="5"/>
  <c r="AP44" i="5"/>
  <c r="AW134" i="5"/>
  <c r="AP134" i="5"/>
  <c r="AW58" i="5"/>
  <c r="AP58" i="5"/>
  <c r="AW87" i="5"/>
  <c r="AP87" i="5"/>
  <c r="AW3" i="5"/>
  <c r="AP3" i="5"/>
  <c r="AP257" i="5"/>
  <c r="AW257" i="5"/>
  <c r="AW298" i="5"/>
  <c r="AP298" i="5"/>
  <c r="AP33" i="5"/>
  <c r="AW33" i="5"/>
  <c r="AP167" i="5"/>
  <c r="AW167" i="5"/>
  <c r="AW285" i="5"/>
  <c r="AP285" i="5"/>
  <c r="AW292" i="5"/>
  <c r="AP292" i="5"/>
  <c r="AP201" i="5"/>
  <c r="AW201" i="5"/>
  <c r="AP165" i="5"/>
  <c r="AW165" i="5"/>
  <c r="AP291" i="5"/>
  <c r="AW291" i="5"/>
  <c r="AW299" i="5"/>
  <c r="AP299" i="5"/>
  <c r="AW22" i="5"/>
  <c r="AP22" i="5"/>
  <c r="AP77" i="5"/>
  <c r="AW77" i="5"/>
  <c r="AP223" i="5"/>
  <c r="AW223" i="5"/>
  <c r="AW294" i="5"/>
  <c r="AP294" i="5"/>
  <c r="AW62" i="5"/>
  <c r="AP62" i="5"/>
  <c r="AW244" i="5"/>
  <c r="AP244" i="5"/>
  <c r="AW6" i="5"/>
  <c r="AP6" i="5"/>
  <c r="AP41" i="5"/>
  <c r="AW41" i="5"/>
  <c r="AP253" i="5"/>
  <c r="AW253" i="5"/>
  <c r="AP21" i="5"/>
  <c r="AW21" i="5"/>
  <c r="AP127" i="5"/>
  <c r="AW127" i="5"/>
  <c r="AP182" i="5"/>
  <c r="AW182" i="5"/>
  <c r="AW96" i="5"/>
  <c r="AP96" i="5"/>
  <c r="AP175" i="5"/>
  <c r="AW175" i="5"/>
  <c r="AP12" i="5"/>
  <c r="AW12" i="5"/>
  <c r="AW79" i="5"/>
  <c r="AP79" i="5"/>
  <c r="AW228" i="5"/>
  <c r="AP228" i="5"/>
  <c r="AP35" i="5"/>
  <c r="AW35" i="5"/>
  <c r="AW152" i="5"/>
  <c r="AP152" i="5"/>
  <c r="AW80" i="5"/>
  <c r="AP80" i="5"/>
  <c r="AP60" i="5"/>
  <c r="AW60" i="5"/>
  <c r="AW198" i="5"/>
  <c r="AP198" i="5"/>
  <c r="AW101" i="5"/>
  <c r="AP101" i="5"/>
  <c r="AW38" i="5"/>
  <c r="AP38" i="5"/>
  <c r="AW216" i="5"/>
  <c r="AP216" i="5"/>
  <c r="AP181" i="5"/>
  <c r="AW181" i="5"/>
  <c r="AW235" i="5"/>
  <c r="AP235" i="5"/>
  <c r="AP289" i="5"/>
  <c r="AW289" i="5"/>
  <c r="AW15" i="5"/>
  <c r="AP15" i="5"/>
  <c r="AW135" i="5"/>
  <c r="AP135" i="5"/>
  <c r="AP239" i="5"/>
  <c r="AW239" i="5"/>
  <c r="AW202" i="5"/>
  <c r="AP202" i="5"/>
  <c r="AP173" i="5"/>
  <c r="AW173" i="5"/>
  <c r="AW164" i="5"/>
  <c r="AP164" i="5"/>
  <c r="AP155" i="5"/>
  <c r="AW155" i="5"/>
  <c r="AW176" i="5"/>
  <c r="AP176" i="5"/>
  <c r="AW88" i="5"/>
  <c r="AP88" i="5"/>
  <c r="AW132" i="5"/>
  <c r="AP132" i="5"/>
  <c r="AP107" i="5"/>
  <c r="AW107" i="5"/>
  <c r="AW196" i="5"/>
  <c r="AP196" i="5"/>
  <c r="AW156" i="5"/>
  <c r="AP156" i="5"/>
  <c r="AW150" i="5"/>
  <c r="AP150" i="5"/>
  <c r="AW7" i="5"/>
  <c r="AP7" i="5"/>
  <c r="AP171" i="5"/>
  <c r="AW171" i="5"/>
  <c r="AP220" i="5"/>
  <c r="AW220" i="5"/>
  <c r="AW114" i="5"/>
  <c r="AP114" i="5"/>
  <c r="AP268" i="5"/>
  <c r="AW268" i="5"/>
  <c r="AP255" i="5"/>
  <c r="AW255" i="5"/>
  <c r="AP169" i="5"/>
  <c r="AW169" i="5"/>
  <c r="AW74" i="5"/>
  <c r="AP74" i="5"/>
  <c r="AW142" i="5"/>
  <c r="AP142" i="5"/>
  <c r="AP219" i="5"/>
  <c r="AW219" i="5"/>
  <c r="AP119" i="5"/>
  <c r="AW119" i="5"/>
  <c r="AW259" i="5"/>
  <c r="AP259" i="5"/>
  <c r="AW180" i="5"/>
  <c r="AP180" i="5"/>
  <c r="AP95" i="5"/>
  <c r="AW95" i="5"/>
  <c r="AP69" i="5"/>
  <c r="AW69" i="5"/>
  <c r="AW90" i="5"/>
  <c r="AP90" i="5"/>
  <c r="AP203" i="5"/>
  <c r="AW203" i="5"/>
  <c r="AW267" i="5"/>
  <c r="AP267" i="5"/>
  <c r="AW194" i="5"/>
  <c r="AP194" i="5"/>
  <c r="AP247" i="5"/>
  <c r="AW247" i="5"/>
  <c r="AW210" i="5"/>
  <c r="AP210" i="5"/>
  <c r="AW278" i="5"/>
  <c r="AP278" i="5"/>
  <c r="AP145" i="5"/>
  <c r="AW145" i="5"/>
  <c r="AW59" i="5"/>
  <c r="AP59" i="5"/>
  <c r="AP64" i="5"/>
  <c r="AW64" i="5"/>
  <c r="AP231" i="5"/>
  <c r="AW231" i="5"/>
  <c r="AP282" i="5"/>
  <c r="AW282" i="5"/>
  <c r="AW46" i="5"/>
  <c r="AP46" i="5"/>
  <c r="AP118" i="5"/>
  <c r="AW118" i="5"/>
  <c r="AP189" i="5"/>
  <c r="AW189" i="5"/>
  <c r="AP144" i="5"/>
  <c r="AW144" i="5"/>
  <c r="AP126" i="5"/>
  <c r="AW126" i="5"/>
  <c r="AW133" i="5"/>
  <c r="AP133" i="5"/>
  <c r="AW153" i="5"/>
  <c r="AP153" i="5"/>
  <c r="AW4" i="5"/>
  <c r="AP4" i="5"/>
  <c r="AW264" i="5"/>
  <c r="AP264" i="5"/>
  <c r="AW65" i="5"/>
  <c r="AP65" i="5"/>
  <c r="AP25" i="5"/>
  <c r="AW25" i="5"/>
  <c r="AW242" i="5"/>
  <c r="AP242" i="5"/>
  <c r="AW237" i="5"/>
  <c r="AP237" i="5"/>
  <c r="AP168" i="5"/>
  <c r="AW168" i="5"/>
  <c r="AW286" i="5"/>
  <c r="AP286" i="5"/>
  <c r="AP166" i="5"/>
  <c r="AW166" i="5"/>
  <c r="AP19" i="5"/>
  <c r="AW19" i="5"/>
  <c r="AW230" i="5"/>
  <c r="AP230" i="5"/>
  <c r="AP249" i="5"/>
  <c r="AW249" i="5"/>
  <c r="AW192" i="5"/>
  <c r="AP192" i="5"/>
  <c r="AP47" i="5"/>
  <c r="AW47" i="5"/>
  <c r="AW78" i="5"/>
  <c r="AP78" i="5"/>
  <c r="AP147" i="5"/>
  <c r="AW147" i="5"/>
  <c r="AP67" i="5"/>
  <c r="AW67" i="5"/>
  <c r="AP37" i="5"/>
  <c r="AW37" i="5"/>
  <c r="AW272" i="5"/>
  <c r="AP272" i="5"/>
  <c r="AP275" i="5"/>
  <c r="AW275" i="5"/>
  <c r="AP262" i="5"/>
  <c r="AW262" i="5"/>
  <c r="AP8" i="5"/>
  <c r="AW8" i="5"/>
  <c r="AW266" i="5"/>
  <c r="AP266" i="5"/>
  <c r="AP55" i="5"/>
  <c r="AW55" i="5"/>
  <c r="AP269" i="5"/>
  <c r="AW269" i="5"/>
  <c r="AW274" i="5"/>
  <c r="AP274" i="5"/>
  <c r="AW54" i="5"/>
  <c r="AP54" i="5"/>
  <c r="AP13" i="5"/>
  <c r="AW13" i="5"/>
  <c r="AW43" i="5"/>
  <c r="AP43" i="5"/>
  <c r="AW63" i="5"/>
  <c r="AP63" i="5"/>
  <c r="AP199" i="5"/>
  <c r="AW199" i="5"/>
  <c r="AW240" i="5"/>
  <c r="AP240" i="5"/>
  <c r="AP16" i="5"/>
  <c r="AW16" i="5"/>
  <c r="AW191" i="5"/>
  <c r="AP191" i="5"/>
  <c r="AP18" i="5"/>
  <c r="AW18" i="5"/>
  <c r="AW232" i="5"/>
  <c r="AP232" i="5"/>
  <c r="AW100" i="5"/>
  <c r="AP100" i="5"/>
  <c r="AW245" i="5"/>
  <c r="AP245" i="5"/>
  <c r="AW149" i="5"/>
  <c r="AP149" i="5"/>
  <c r="AP9" i="5"/>
  <c r="AW9" i="5"/>
  <c r="AW260" i="5"/>
  <c r="AP260" i="5"/>
  <c r="AW89" i="5"/>
  <c r="AP89" i="5"/>
  <c r="AW52" i="5"/>
  <c r="AP52" i="5"/>
  <c r="AW236" i="5"/>
  <c r="AP236" i="5"/>
  <c r="AP138" i="5"/>
  <c r="AW138" i="5"/>
  <c r="AP215" i="5"/>
  <c r="AW215" i="5"/>
  <c r="AP108" i="5"/>
  <c r="AW108" i="5"/>
  <c r="AP29" i="5"/>
  <c r="AW29" i="5"/>
  <c r="AP5" i="5"/>
  <c r="AW5" i="5"/>
  <c r="AW280" i="5"/>
  <c r="AP280" i="5"/>
  <c r="AP251" i="5"/>
  <c r="AW251" i="5"/>
  <c r="AP170" i="5"/>
  <c r="AW170" i="5"/>
  <c r="AW10" i="5"/>
  <c r="AP10" i="5"/>
  <c r="AW66" i="5"/>
  <c r="AP66" i="5"/>
  <c r="AW151" i="5"/>
  <c r="AP151" i="5"/>
  <c r="AW72" i="5"/>
  <c r="AP72" i="5"/>
  <c r="AW117" i="5"/>
  <c r="AP117" i="5"/>
  <c r="AW233" i="5"/>
  <c r="AP233" i="5"/>
  <c r="AP105" i="5"/>
  <c r="AW105" i="5"/>
  <c r="AP284" i="5"/>
  <c r="AW284" i="5"/>
  <c r="AW212" i="5"/>
  <c r="AP212" i="5"/>
  <c r="AW193" i="5"/>
  <c r="AP193" i="5"/>
  <c r="AW238" i="5"/>
  <c r="AP238" i="5"/>
  <c r="AW224" i="5"/>
  <c r="AP224" i="5"/>
  <c r="AW50" i="5"/>
  <c r="AP50" i="5"/>
  <c r="AW172" i="5"/>
  <c r="AP172" i="5"/>
  <c r="AP109" i="5"/>
  <c r="AW109" i="5"/>
  <c r="AP276" i="5"/>
  <c r="AW276" i="5"/>
  <c r="AW81" i="5"/>
  <c r="AP81" i="5"/>
  <c r="AW229" i="5"/>
  <c r="AP229" i="5"/>
  <c r="AW121" i="5"/>
  <c r="AP121" i="5"/>
  <c r="AP53" i="5"/>
  <c r="AW53" i="5"/>
  <c r="AP174" i="5"/>
  <c r="AW174" i="5"/>
  <c r="AP97" i="5"/>
  <c r="AW97" i="5"/>
  <c r="AW31" i="5"/>
  <c r="AP31" i="5"/>
  <c r="AP252" i="5"/>
  <c r="AW252" i="5"/>
  <c r="AW99" i="5"/>
  <c r="AP99" i="5"/>
  <c r="AP218" i="5"/>
  <c r="AW218" i="5"/>
  <c r="AW129" i="5"/>
  <c r="AP129" i="5"/>
  <c r="AW91" i="5"/>
  <c r="AP91" i="5"/>
  <c r="AM222" i="5"/>
  <c r="AM40" i="5"/>
  <c r="AM28" i="5"/>
  <c r="AM256" i="5"/>
  <c r="AM183" i="5"/>
  <c r="AM17" i="5"/>
  <c r="AM195" i="5"/>
  <c r="AM75" i="5"/>
  <c r="AM141" i="5"/>
  <c r="AM197" i="5"/>
  <c r="AM300" i="5"/>
  <c r="AM122" i="5"/>
  <c r="AM273" i="5"/>
  <c r="AM128" i="5"/>
  <c r="AM131" i="5"/>
  <c r="AM184" i="5"/>
  <c r="AM254" i="5"/>
  <c r="AM139" i="5"/>
  <c r="AM158" i="5"/>
  <c r="AM71" i="5"/>
  <c r="AM11" i="5"/>
  <c r="AM227" i="5"/>
  <c r="AM290" i="5"/>
  <c r="AM30" i="5"/>
  <c r="AM190" i="5"/>
  <c r="AM51" i="5"/>
  <c r="AM113" i="5"/>
  <c r="AM86" i="5"/>
  <c r="AM24" i="5"/>
  <c r="AM295" i="5"/>
  <c r="AM250" i="5"/>
  <c r="AM265" i="5"/>
  <c r="AM179" i="5"/>
  <c r="AM106" i="5"/>
  <c r="AM213" i="5"/>
  <c r="AM20" i="5"/>
  <c r="AM161" i="5"/>
  <c r="AM104" i="5"/>
  <c r="AM123" i="5"/>
  <c r="AM39" i="5"/>
  <c r="AM185" i="5"/>
  <c r="AM159" i="5"/>
  <c r="AM283" i="5"/>
  <c r="AM211" i="5"/>
  <c r="AM102" i="5"/>
  <c r="AM234" i="5"/>
  <c r="AM45" i="5"/>
  <c r="AM301" i="5"/>
  <c r="AM130" i="5"/>
  <c r="AM214" i="5"/>
  <c r="AM206" i="5"/>
  <c r="AM110" i="5"/>
  <c r="AM68" i="5"/>
  <c r="AM148" i="5"/>
  <c r="AM221" i="5"/>
  <c r="AM258" i="5"/>
  <c r="AM188" i="5"/>
  <c r="AM163" i="5"/>
  <c r="AM277" i="5"/>
  <c r="AM115" i="5"/>
  <c r="AM70" i="5"/>
  <c r="AM124" i="5"/>
  <c r="AM140" i="5"/>
  <c r="AM271" i="5"/>
  <c r="AM36" i="5"/>
  <c r="AM270" i="5"/>
  <c r="AM154" i="5"/>
  <c r="AM246" i="5"/>
  <c r="AM23" i="5"/>
  <c r="AM98" i="5"/>
  <c r="AM49" i="5"/>
  <c r="AM85" i="5"/>
  <c r="AM296" i="5"/>
  <c r="AM178" i="5"/>
  <c r="AM125" i="5"/>
  <c r="AM293" i="5"/>
  <c r="AM287" i="5"/>
  <c r="AM94" i="5"/>
  <c r="AM146" i="5"/>
  <c r="AM225" i="5"/>
  <c r="AM205" i="5"/>
  <c r="AM48" i="5"/>
  <c r="AM57" i="5"/>
  <c r="AM200" i="5"/>
  <c r="AM26" i="5"/>
  <c r="AM288" i="5"/>
  <c r="AM34" i="5"/>
  <c r="AM207" i="5"/>
  <c r="AM32" i="5"/>
  <c r="AM279" i="5"/>
  <c r="AM209" i="5"/>
  <c r="AM202" i="5"/>
  <c r="AM8" i="5"/>
  <c r="AM177" i="5"/>
  <c r="AM162" i="5"/>
  <c r="AM136" i="5"/>
  <c r="AM27" i="5"/>
  <c r="AM217" i="5"/>
  <c r="AM82" i="5"/>
  <c r="AM137" i="5"/>
  <c r="AM241" i="5"/>
  <c r="AM269" i="5"/>
  <c r="AM274" i="5"/>
  <c r="AM54" i="5"/>
  <c r="AM13" i="5"/>
  <c r="AM43" i="5"/>
  <c r="AM61" i="5"/>
  <c r="AM196" i="5"/>
  <c r="AM156" i="5"/>
  <c r="AM120" i="5"/>
  <c r="AM281" i="5"/>
  <c r="AM243" i="5"/>
  <c r="AM112" i="5"/>
  <c r="AM56" i="5"/>
  <c r="AM187" i="5"/>
  <c r="AM173" i="5"/>
  <c r="AM164" i="5"/>
  <c r="AM155" i="5"/>
  <c r="AM176" i="5"/>
  <c r="AM88" i="5"/>
  <c r="AM76" i="5"/>
  <c r="AM199" i="5"/>
  <c r="AM248" i="5"/>
  <c r="AM93" i="5"/>
  <c r="AM42" i="5"/>
  <c r="AM263" i="5"/>
  <c r="AM204" i="5"/>
  <c r="AM226" i="5"/>
  <c r="AM266" i="5"/>
  <c r="AM55" i="5"/>
  <c r="AM14" i="5"/>
  <c r="AM160" i="5"/>
  <c r="AM111" i="5"/>
  <c r="AM73" i="5"/>
  <c r="AM132" i="5"/>
  <c r="AM107" i="5"/>
  <c r="AM63" i="5"/>
  <c r="AM103" i="5"/>
  <c r="AM150" i="5"/>
  <c r="AM7" i="5"/>
  <c r="AM171" i="5"/>
  <c r="AM220" i="5"/>
  <c r="AM114" i="5"/>
  <c r="AM268" i="5"/>
  <c r="AM255" i="5"/>
  <c r="AM169" i="5"/>
  <c r="AM74" i="5"/>
  <c r="AM142" i="5"/>
  <c r="AM134" i="5"/>
  <c r="AM58" i="5"/>
  <c r="AM87" i="5"/>
  <c r="AM95" i="5"/>
  <c r="AM257" i="5"/>
  <c r="AM298" i="5"/>
  <c r="AM201" i="5"/>
  <c r="AM6" i="5"/>
  <c r="AM21" i="5"/>
  <c r="AM175" i="5"/>
  <c r="AM228" i="5"/>
  <c r="AM80" i="5"/>
  <c r="AM198" i="5"/>
  <c r="AM101" i="5"/>
  <c r="AM38" i="5"/>
  <c r="AM181" i="5"/>
  <c r="AM235" i="5"/>
  <c r="AM289" i="5"/>
  <c r="AM15" i="5"/>
  <c r="AM135" i="5"/>
  <c r="AM239" i="5"/>
  <c r="AM157" i="5"/>
  <c r="AM116" i="5"/>
  <c r="AM186" i="5"/>
  <c r="AM191" i="5"/>
  <c r="AM143" i="5"/>
  <c r="AM297" i="5"/>
  <c r="AM83" i="5"/>
  <c r="AM84" i="5"/>
  <c r="AM92" i="5"/>
  <c r="AM261" i="5"/>
  <c r="AM44" i="5"/>
  <c r="AM89" i="5"/>
  <c r="AM119" i="5"/>
  <c r="AM52" i="5"/>
  <c r="AM180" i="5"/>
  <c r="AM69" i="5"/>
  <c r="AM203" i="5"/>
  <c r="AM285" i="5"/>
  <c r="AM165" i="5"/>
  <c r="AM299" i="5"/>
  <c r="AM77" i="5"/>
  <c r="AM294" i="5"/>
  <c r="AM244" i="5"/>
  <c r="AM253" i="5"/>
  <c r="AM182" i="5"/>
  <c r="AM12" i="5"/>
  <c r="AM79" i="5"/>
  <c r="AM152" i="5"/>
  <c r="AM60" i="5"/>
  <c r="AM216" i="5"/>
  <c r="AM267" i="5"/>
  <c r="AM194" i="5"/>
  <c r="AM247" i="5"/>
  <c r="AM210" i="5"/>
  <c r="AM278" i="5"/>
  <c r="AM145" i="5"/>
  <c r="AM59" i="5"/>
  <c r="AM64" i="5"/>
  <c r="AM231" i="5"/>
  <c r="AM282" i="5"/>
  <c r="AM46" i="5"/>
  <c r="AM118" i="5"/>
  <c r="AM189" i="5"/>
  <c r="AM144" i="5"/>
  <c r="AM126" i="5"/>
  <c r="AM133" i="5"/>
  <c r="AM153" i="5"/>
  <c r="AM4" i="5"/>
  <c r="AM264" i="5"/>
  <c r="AM65" i="5"/>
  <c r="AM25" i="5"/>
  <c r="AM242" i="5"/>
  <c r="AM237" i="5"/>
  <c r="AM168" i="5"/>
  <c r="AM286" i="5"/>
  <c r="AM166" i="5"/>
  <c r="AM19" i="5"/>
  <c r="AM230" i="5"/>
  <c r="AM249" i="5"/>
  <c r="AM192" i="5"/>
  <c r="AM47" i="5"/>
  <c r="AM78" i="5"/>
  <c r="AM147" i="5"/>
  <c r="AM67" i="5"/>
  <c r="AM37" i="5"/>
  <c r="AM272" i="5"/>
  <c r="AM275" i="5"/>
  <c r="AM262" i="5"/>
  <c r="AM240" i="5"/>
  <c r="AM16" i="5"/>
  <c r="AM208" i="5"/>
  <c r="AM18" i="5"/>
  <c r="AM232" i="5"/>
  <c r="AM100" i="5"/>
  <c r="AM245" i="5"/>
  <c r="AM149" i="5"/>
  <c r="AM9" i="5"/>
  <c r="AM260" i="5"/>
  <c r="AM219" i="5"/>
  <c r="AM259" i="5"/>
  <c r="AM3" i="5"/>
  <c r="AM90" i="5"/>
  <c r="AM33" i="5"/>
  <c r="AM167" i="5"/>
  <c r="AM292" i="5"/>
  <c r="AM291" i="5"/>
  <c r="AM22" i="5"/>
  <c r="AM223" i="5"/>
  <c r="AM62" i="5"/>
  <c r="AM41" i="5"/>
  <c r="AM127" i="5"/>
  <c r="AM96" i="5"/>
  <c r="AM35" i="5"/>
  <c r="AM236" i="5"/>
  <c r="AM138" i="5"/>
  <c r="AM215" i="5"/>
  <c r="AM108" i="5"/>
  <c r="AM29" i="5"/>
  <c r="AM5" i="5"/>
  <c r="AM280" i="5"/>
  <c r="AM251" i="5"/>
  <c r="AM170" i="5"/>
  <c r="AM10" i="5"/>
  <c r="AM66" i="5"/>
  <c r="AM151" i="5"/>
  <c r="AM72" i="5"/>
  <c r="AM117" i="5"/>
  <c r="AM233" i="5"/>
  <c r="AM105" i="5"/>
  <c r="AM284" i="5"/>
  <c r="AM212" i="5"/>
  <c r="AM193" i="5"/>
  <c r="AM238" i="5"/>
  <c r="AM224" i="5"/>
  <c r="AM50" i="5"/>
  <c r="AM172" i="5"/>
  <c r="AM109" i="5"/>
  <c r="AM276" i="5"/>
  <c r="AM81" i="5"/>
  <c r="AM229" i="5"/>
  <c r="AM121" i="5"/>
  <c r="AM53" i="5"/>
  <c r="AM174" i="5"/>
  <c r="AM97" i="5"/>
  <c r="AM31" i="5"/>
  <c r="AM252" i="5"/>
  <c r="AM99" i="5"/>
  <c r="AM218" i="5"/>
  <c r="AM129" i="5"/>
  <c r="AM91" i="5"/>
  <c r="H173" i="5"/>
  <c r="P173" i="5"/>
  <c r="Q173" i="5"/>
  <c r="M173" i="5"/>
  <c r="N173" i="5"/>
  <c r="L173" i="5"/>
  <c r="J173" i="5"/>
  <c r="O173" i="5"/>
  <c r="H14" i="5"/>
  <c r="M14" i="5"/>
  <c r="L14" i="5"/>
  <c r="O14" i="5"/>
  <c r="N14" i="5"/>
  <c r="J14" i="5"/>
  <c r="Q14" i="5"/>
  <c r="P14" i="5"/>
  <c r="H138" i="5"/>
  <c r="N138" i="5"/>
  <c r="O138" i="5"/>
  <c r="M138" i="5"/>
  <c r="L138" i="5"/>
  <c r="Q138" i="5"/>
  <c r="P138" i="5"/>
  <c r="J138" i="5"/>
  <c r="H215" i="5"/>
  <c r="O215" i="5"/>
  <c r="P215" i="5"/>
  <c r="N215" i="5"/>
  <c r="Q215" i="5"/>
  <c r="M215" i="5"/>
  <c r="J215" i="5"/>
  <c r="L215" i="5"/>
  <c r="H108" i="5"/>
  <c r="L108" i="5"/>
  <c r="N108" i="5"/>
  <c r="M108" i="5"/>
  <c r="J108" i="5"/>
  <c r="P108" i="5"/>
  <c r="O108" i="5"/>
  <c r="Q108" i="5"/>
  <c r="H29" i="5"/>
  <c r="O29" i="5"/>
  <c r="N29" i="5"/>
  <c r="Q29" i="5"/>
  <c r="M29" i="5"/>
  <c r="L29" i="5"/>
  <c r="P29" i="5"/>
  <c r="J29" i="5"/>
  <c r="H280" i="5"/>
  <c r="L280" i="5"/>
  <c r="N280" i="5"/>
  <c r="J280" i="5"/>
  <c r="M280" i="5"/>
  <c r="O280" i="5"/>
  <c r="P280" i="5"/>
  <c r="Q280" i="5"/>
  <c r="H251" i="5"/>
  <c r="N251" i="5"/>
  <c r="M251" i="5"/>
  <c r="P251" i="5"/>
  <c r="Q251" i="5"/>
  <c r="O251" i="5"/>
  <c r="L251" i="5"/>
  <c r="J251" i="5"/>
  <c r="H170" i="5"/>
  <c r="N170" i="5"/>
  <c r="O170" i="5"/>
  <c r="P170" i="5"/>
  <c r="M170" i="5"/>
  <c r="L170" i="5"/>
  <c r="Q170" i="5"/>
  <c r="J170" i="5"/>
  <c r="H10" i="5"/>
  <c r="M10" i="5"/>
  <c r="L10" i="5"/>
  <c r="O10" i="5"/>
  <c r="P10" i="5"/>
  <c r="N10" i="5"/>
  <c r="J10" i="5"/>
  <c r="Q10" i="5"/>
  <c r="H66" i="5"/>
  <c r="M66" i="5"/>
  <c r="L66" i="5"/>
  <c r="O66" i="5"/>
  <c r="Q66" i="5"/>
  <c r="N66" i="5"/>
  <c r="J66" i="5"/>
  <c r="P66" i="5"/>
  <c r="H151" i="5"/>
  <c r="L151" i="5"/>
  <c r="M151" i="5"/>
  <c r="Q151" i="5"/>
  <c r="P151" i="5"/>
  <c r="O151" i="5"/>
  <c r="N151" i="5"/>
  <c r="J151" i="5"/>
  <c r="H72" i="5"/>
  <c r="L72" i="5"/>
  <c r="N72" i="5"/>
  <c r="O72" i="5"/>
  <c r="M72" i="5"/>
  <c r="Q72" i="5"/>
  <c r="P72" i="5"/>
  <c r="J72" i="5"/>
  <c r="H117" i="5"/>
  <c r="J117" i="5"/>
  <c r="Q117" i="5"/>
  <c r="L117" i="5"/>
  <c r="M117" i="5"/>
  <c r="O117" i="5"/>
  <c r="P117" i="5"/>
  <c r="N117" i="5"/>
  <c r="H233" i="5"/>
  <c r="L233" i="5"/>
  <c r="P233" i="5"/>
  <c r="Q233" i="5"/>
  <c r="O233" i="5"/>
  <c r="N233" i="5"/>
  <c r="M233" i="5"/>
  <c r="J233" i="5"/>
  <c r="H177" i="5"/>
  <c r="P177" i="5"/>
  <c r="Q177" i="5"/>
  <c r="M177" i="5"/>
  <c r="O177" i="5"/>
  <c r="N177" i="5"/>
  <c r="L177" i="5"/>
  <c r="J177" i="5"/>
  <c r="H248" i="5"/>
  <c r="L248" i="5"/>
  <c r="N248" i="5"/>
  <c r="J248" i="5"/>
  <c r="Q248" i="5"/>
  <c r="M248" i="5"/>
  <c r="P248" i="5"/>
  <c r="O248" i="5"/>
  <c r="H222" i="5"/>
  <c r="Q222" i="5"/>
  <c r="J222" i="5"/>
  <c r="O222" i="5"/>
  <c r="N222" i="5"/>
  <c r="M222" i="5"/>
  <c r="L222" i="5"/>
  <c r="P222" i="5"/>
  <c r="H120" i="5"/>
  <c r="L120" i="5"/>
  <c r="N120" i="5"/>
  <c r="Q120" i="5"/>
  <c r="J120" i="5"/>
  <c r="P120" i="5"/>
  <c r="O120" i="5"/>
  <c r="M120" i="5"/>
  <c r="H162" i="5"/>
  <c r="N162" i="5"/>
  <c r="O162" i="5"/>
  <c r="M162" i="5"/>
  <c r="Q162" i="5"/>
  <c r="P162" i="5"/>
  <c r="L162" i="5"/>
  <c r="J162" i="5"/>
  <c r="H93" i="5"/>
  <c r="J93" i="5"/>
  <c r="Q93" i="5"/>
  <c r="L93" i="5"/>
  <c r="M93" i="5"/>
  <c r="P93" i="5"/>
  <c r="O93" i="5"/>
  <c r="N93" i="5"/>
  <c r="H40" i="5"/>
  <c r="Q40" i="5"/>
  <c r="P40" i="5"/>
  <c r="J40" i="5"/>
  <c r="N40" i="5"/>
  <c r="M40" i="5"/>
  <c r="L40" i="5"/>
  <c r="O40" i="5"/>
  <c r="H281" i="5"/>
  <c r="J281" i="5"/>
  <c r="Q281" i="5"/>
  <c r="L281" i="5"/>
  <c r="M281" i="5"/>
  <c r="N281" i="5"/>
  <c r="O281" i="5"/>
  <c r="P281" i="5"/>
  <c r="H136" i="5"/>
  <c r="J136" i="5"/>
  <c r="M136" i="5"/>
  <c r="L136" i="5"/>
  <c r="O136" i="5"/>
  <c r="P136" i="5"/>
  <c r="Q136" i="5"/>
  <c r="N136" i="5"/>
  <c r="H42" i="5"/>
  <c r="M42" i="5"/>
  <c r="L42" i="5"/>
  <c r="O42" i="5"/>
  <c r="P42" i="5"/>
  <c r="J42" i="5"/>
  <c r="N42" i="5"/>
  <c r="Q42" i="5"/>
  <c r="H243" i="5"/>
  <c r="N243" i="5"/>
  <c r="M243" i="5"/>
  <c r="P243" i="5"/>
  <c r="J243" i="5"/>
  <c r="Q243" i="5"/>
  <c r="O243" i="5"/>
  <c r="L243" i="5"/>
  <c r="H28" i="5"/>
  <c r="Q28" i="5"/>
  <c r="P28" i="5"/>
  <c r="N28" i="5"/>
  <c r="M28" i="5"/>
  <c r="L28" i="5"/>
  <c r="J28" i="5"/>
  <c r="O28" i="5"/>
  <c r="H27" i="5"/>
  <c r="J27" i="5"/>
  <c r="M27" i="5"/>
  <c r="L27" i="5"/>
  <c r="Q27" i="5"/>
  <c r="P27" i="5"/>
  <c r="O27" i="5"/>
  <c r="N27" i="5"/>
  <c r="H263" i="5"/>
  <c r="N263" i="5"/>
  <c r="M263" i="5"/>
  <c r="P263" i="5"/>
  <c r="L263" i="5"/>
  <c r="O263" i="5"/>
  <c r="Q263" i="5"/>
  <c r="J263" i="5"/>
  <c r="H112" i="5"/>
  <c r="L112" i="5"/>
  <c r="N112" i="5"/>
  <c r="J112" i="5"/>
  <c r="O112" i="5"/>
  <c r="Q112" i="5"/>
  <c r="P112" i="5"/>
  <c r="M112" i="5"/>
  <c r="H217" i="5"/>
  <c r="L217" i="5"/>
  <c r="P217" i="5"/>
  <c r="Q217" i="5"/>
  <c r="M217" i="5"/>
  <c r="N217" i="5"/>
  <c r="O217" i="5"/>
  <c r="J217" i="5"/>
  <c r="H256" i="5"/>
  <c r="L256" i="5"/>
  <c r="N256" i="5"/>
  <c r="P256" i="5"/>
  <c r="J256" i="5"/>
  <c r="M256" i="5"/>
  <c r="Q256" i="5"/>
  <c r="O256" i="5"/>
  <c r="H204" i="5"/>
  <c r="J204" i="5"/>
  <c r="M204" i="5"/>
  <c r="P204" i="5"/>
  <c r="O204" i="5"/>
  <c r="N204" i="5"/>
  <c r="Q204" i="5"/>
  <c r="L204" i="5"/>
  <c r="H56" i="5"/>
  <c r="Q56" i="5"/>
  <c r="P56" i="5"/>
  <c r="O56" i="5"/>
  <c r="M56" i="5"/>
  <c r="L56" i="5"/>
  <c r="N56" i="5"/>
  <c r="J56" i="5"/>
  <c r="H183" i="5"/>
  <c r="L183" i="5"/>
  <c r="M183" i="5"/>
  <c r="Q183" i="5"/>
  <c r="N183" i="5"/>
  <c r="J183" i="5"/>
  <c r="P183" i="5"/>
  <c r="O183" i="5"/>
  <c r="H82" i="5"/>
  <c r="P82" i="5"/>
  <c r="O82" i="5"/>
  <c r="J82" i="5"/>
  <c r="Q82" i="5"/>
  <c r="N82" i="5"/>
  <c r="M82" i="5"/>
  <c r="L82" i="5"/>
  <c r="H226" i="5"/>
  <c r="Q226" i="5"/>
  <c r="J226" i="5"/>
  <c r="L226" i="5"/>
  <c r="M226" i="5"/>
  <c r="N226" i="5"/>
  <c r="P226" i="5"/>
  <c r="O226" i="5"/>
  <c r="H17" i="5"/>
  <c r="O17" i="5"/>
  <c r="N17" i="5"/>
  <c r="Q17" i="5"/>
  <c r="J17" i="5"/>
  <c r="M17" i="5"/>
  <c r="L17" i="5"/>
  <c r="P17" i="5"/>
  <c r="H187" i="5"/>
  <c r="L187" i="5"/>
  <c r="M187" i="5"/>
  <c r="P187" i="5"/>
  <c r="O187" i="5"/>
  <c r="N187" i="5"/>
  <c r="Q187" i="5"/>
  <c r="J187" i="5"/>
  <c r="H195" i="5"/>
  <c r="L195" i="5"/>
  <c r="M195" i="5"/>
  <c r="O195" i="5"/>
  <c r="Q195" i="5"/>
  <c r="J195" i="5"/>
  <c r="P195" i="5"/>
  <c r="N195" i="5"/>
  <c r="H75" i="5"/>
  <c r="N75" i="5"/>
  <c r="M75" i="5"/>
  <c r="P75" i="5"/>
  <c r="J75" i="5"/>
  <c r="L75" i="5"/>
  <c r="Q75" i="5"/>
  <c r="O75" i="5"/>
  <c r="H141" i="5"/>
  <c r="P141" i="5"/>
  <c r="Q141" i="5"/>
  <c r="O141" i="5"/>
  <c r="N141" i="5"/>
  <c r="J141" i="5"/>
  <c r="L141" i="5"/>
  <c r="M141" i="5"/>
  <c r="H197" i="5"/>
  <c r="P197" i="5"/>
  <c r="Q197" i="5"/>
  <c r="O197" i="5"/>
  <c r="N197" i="5"/>
  <c r="M197" i="5"/>
  <c r="L197" i="5"/>
  <c r="J197" i="5"/>
  <c r="H300" i="5"/>
  <c r="L300" i="5"/>
  <c r="N300" i="5"/>
  <c r="O300" i="5"/>
  <c r="P300" i="5"/>
  <c r="J300" i="5"/>
  <c r="Q300" i="5"/>
  <c r="M300" i="5"/>
  <c r="H122" i="5"/>
  <c r="P122" i="5"/>
  <c r="O122" i="5"/>
  <c r="J122" i="5"/>
  <c r="M122" i="5"/>
  <c r="L122" i="5"/>
  <c r="Q122" i="5"/>
  <c r="N122" i="5"/>
  <c r="H273" i="5"/>
  <c r="J273" i="5"/>
  <c r="Q273" i="5"/>
  <c r="L273" i="5"/>
  <c r="O273" i="5"/>
  <c r="P273" i="5"/>
  <c r="M273" i="5"/>
  <c r="N273" i="5"/>
  <c r="H128" i="5"/>
  <c r="J128" i="5"/>
  <c r="Q128" i="5"/>
  <c r="P128" i="5"/>
  <c r="O128" i="5"/>
  <c r="N128" i="5"/>
  <c r="M128" i="5"/>
  <c r="L128" i="5"/>
  <c r="H131" i="5"/>
  <c r="L131" i="5"/>
  <c r="M131" i="5"/>
  <c r="Q131" i="5"/>
  <c r="J131" i="5"/>
  <c r="P131" i="5"/>
  <c r="O131" i="5"/>
  <c r="N131" i="5"/>
  <c r="H184" i="5"/>
  <c r="J184" i="5"/>
  <c r="Q184" i="5"/>
  <c r="P184" i="5"/>
  <c r="O184" i="5"/>
  <c r="N184" i="5"/>
  <c r="M184" i="5"/>
  <c r="L184" i="5"/>
  <c r="H254" i="5"/>
  <c r="P254" i="5"/>
  <c r="O254" i="5"/>
  <c r="J254" i="5"/>
  <c r="M254" i="5"/>
  <c r="N254" i="5"/>
  <c r="Q254" i="5"/>
  <c r="L254" i="5"/>
  <c r="H139" i="5"/>
  <c r="L139" i="5"/>
  <c r="M139" i="5"/>
  <c r="O139" i="5"/>
  <c r="N139" i="5"/>
  <c r="Q139" i="5"/>
  <c r="J139" i="5"/>
  <c r="P139" i="5"/>
  <c r="H158" i="5"/>
  <c r="N158" i="5"/>
  <c r="O158" i="5"/>
  <c r="J158" i="5"/>
  <c r="Q158" i="5"/>
  <c r="M158" i="5"/>
  <c r="L158" i="5"/>
  <c r="P158" i="5"/>
  <c r="H51" i="5"/>
  <c r="J51" i="5"/>
  <c r="M51" i="5"/>
  <c r="O51" i="5"/>
  <c r="N51" i="5"/>
  <c r="L51" i="5"/>
  <c r="Q51" i="5"/>
  <c r="P51" i="5"/>
  <c r="H113" i="5"/>
  <c r="J113" i="5"/>
  <c r="Q113" i="5"/>
  <c r="L113" i="5"/>
  <c r="N113" i="5"/>
  <c r="M113" i="5"/>
  <c r="P113" i="5"/>
  <c r="O113" i="5"/>
  <c r="H86" i="5"/>
  <c r="P86" i="5"/>
  <c r="O86" i="5"/>
  <c r="J86" i="5"/>
  <c r="N86" i="5"/>
  <c r="M86" i="5"/>
  <c r="L86" i="5"/>
  <c r="Q86" i="5"/>
  <c r="H24" i="5"/>
  <c r="Q24" i="5"/>
  <c r="P24" i="5"/>
  <c r="O24" i="5"/>
  <c r="L24" i="5"/>
  <c r="J24" i="5"/>
  <c r="N24" i="5"/>
  <c r="M24" i="5"/>
  <c r="H295" i="5"/>
  <c r="N295" i="5"/>
  <c r="M295" i="5"/>
  <c r="P295" i="5"/>
  <c r="L295" i="5"/>
  <c r="O295" i="5"/>
  <c r="J295" i="5"/>
  <c r="Q295" i="5"/>
  <c r="H250" i="5"/>
  <c r="P250" i="5"/>
  <c r="O250" i="5"/>
  <c r="J250" i="5"/>
  <c r="N250" i="5"/>
  <c r="Q250" i="5"/>
  <c r="M250" i="5"/>
  <c r="L250" i="5"/>
  <c r="H265" i="5"/>
  <c r="J265" i="5"/>
  <c r="Q265" i="5"/>
  <c r="L265" i="5"/>
  <c r="P265" i="5"/>
  <c r="O265" i="5"/>
  <c r="N265" i="5"/>
  <c r="M265" i="5"/>
  <c r="H179" i="5"/>
  <c r="L179" i="5"/>
  <c r="M179" i="5"/>
  <c r="O179" i="5"/>
  <c r="Q179" i="5"/>
  <c r="J179" i="5"/>
  <c r="N179" i="5"/>
  <c r="P179" i="5"/>
  <c r="H106" i="5"/>
  <c r="P106" i="5"/>
  <c r="O106" i="5"/>
  <c r="J106" i="5"/>
  <c r="Q106" i="5"/>
  <c r="N106" i="5"/>
  <c r="M106" i="5"/>
  <c r="L106" i="5"/>
  <c r="H213" i="5"/>
  <c r="L213" i="5"/>
  <c r="N213" i="5"/>
  <c r="O213" i="5"/>
  <c r="J213" i="5"/>
  <c r="P213" i="5"/>
  <c r="Q213" i="5"/>
  <c r="M213" i="5"/>
  <c r="H20" i="5"/>
  <c r="Q20" i="5"/>
  <c r="P20" i="5"/>
  <c r="M20" i="5"/>
  <c r="L20" i="5"/>
  <c r="O20" i="5"/>
  <c r="J20" i="5"/>
  <c r="N20" i="5"/>
  <c r="H161" i="5"/>
  <c r="P161" i="5"/>
  <c r="Q161" i="5"/>
  <c r="M161" i="5"/>
  <c r="N161" i="5"/>
  <c r="L161" i="5"/>
  <c r="J161" i="5"/>
  <c r="O161" i="5"/>
  <c r="H104" i="5"/>
  <c r="L104" i="5"/>
  <c r="N104" i="5"/>
  <c r="O104" i="5"/>
  <c r="M104" i="5"/>
  <c r="J104" i="5"/>
  <c r="Q104" i="5"/>
  <c r="P104" i="5"/>
  <c r="H123" i="5"/>
  <c r="M123" i="5"/>
  <c r="O123" i="5"/>
  <c r="N123" i="5"/>
  <c r="Q123" i="5"/>
  <c r="P123" i="5"/>
  <c r="L123" i="5"/>
  <c r="J123" i="5"/>
  <c r="H39" i="5"/>
  <c r="J39" i="5"/>
  <c r="M39" i="5"/>
  <c r="O39" i="5"/>
  <c r="Q39" i="5"/>
  <c r="P39" i="5"/>
  <c r="N39" i="5"/>
  <c r="L39" i="5"/>
  <c r="H185" i="5"/>
  <c r="P185" i="5"/>
  <c r="Q185" i="5"/>
  <c r="L185" i="5"/>
  <c r="O185" i="5"/>
  <c r="N185" i="5"/>
  <c r="M185" i="5"/>
  <c r="J185" i="5"/>
  <c r="H159" i="5"/>
  <c r="L159" i="5"/>
  <c r="M159" i="5"/>
  <c r="N159" i="5"/>
  <c r="O159" i="5"/>
  <c r="J159" i="5"/>
  <c r="Q159" i="5"/>
  <c r="P159" i="5"/>
  <c r="H283" i="5"/>
  <c r="N283" i="5"/>
  <c r="M283" i="5"/>
  <c r="P283" i="5"/>
  <c r="J283" i="5"/>
  <c r="L283" i="5"/>
  <c r="Q283" i="5"/>
  <c r="O283" i="5"/>
  <c r="H211" i="5"/>
  <c r="O211" i="5"/>
  <c r="P211" i="5"/>
  <c r="L211" i="5"/>
  <c r="M211" i="5"/>
  <c r="Q211" i="5"/>
  <c r="J211" i="5"/>
  <c r="N211" i="5"/>
  <c r="H102" i="5"/>
  <c r="P102" i="5"/>
  <c r="O102" i="5"/>
  <c r="J102" i="5"/>
  <c r="L102" i="5"/>
  <c r="M102" i="5"/>
  <c r="Q102" i="5"/>
  <c r="N102" i="5"/>
  <c r="H234" i="5"/>
  <c r="P234" i="5"/>
  <c r="O234" i="5"/>
  <c r="J234" i="5"/>
  <c r="L234" i="5"/>
  <c r="N234" i="5"/>
  <c r="Q234" i="5"/>
  <c r="M234" i="5"/>
  <c r="H45" i="5"/>
  <c r="O45" i="5"/>
  <c r="N45" i="5"/>
  <c r="Q45" i="5"/>
  <c r="J45" i="5"/>
  <c r="P45" i="5"/>
  <c r="M45" i="5"/>
  <c r="L45" i="5"/>
  <c r="H301" i="5"/>
  <c r="J301" i="5"/>
  <c r="Q301" i="5"/>
  <c r="L301" i="5"/>
  <c r="P301" i="5"/>
  <c r="O301" i="5"/>
  <c r="N301" i="5"/>
  <c r="M301" i="5"/>
  <c r="H130" i="5"/>
  <c r="N130" i="5"/>
  <c r="O130" i="5"/>
  <c r="P130" i="5"/>
  <c r="M130" i="5"/>
  <c r="L130" i="5"/>
  <c r="Q130" i="5"/>
  <c r="J130" i="5"/>
  <c r="H214" i="5"/>
  <c r="Q214" i="5"/>
  <c r="J214" i="5"/>
  <c r="N214" i="5"/>
  <c r="O214" i="5"/>
  <c r="M214" i="5"/>
  <c r="P214" i="5"/>
  <c r="L214" i="5"/>
  <c r="H206" i="5"/>
  <c r="N206" i="5"/>
  <c r="O206" i="5"/>
  <c r="M206" i="5"/>
  <c r="J206" i="5"/>
  <c r="P206" i="5"/>
  <c r="Q206" i="5"/>
  <c r="L206" i="5"/>
  <c r="H110" i="5"/>
  <c r="P110" i="5"/>
  <c r="O110" i="5"/>
  <c r="J110" i="5"/>
  <c r="Q110" i="5"/>
  <c r="N110" i="5"/>
  <c r="L110" i="5"/>
  <c r="M110" i="5"/>
  <c r="H68" i="5"/>
  <c r="Q68" i="5"/>
  <c r="P68" i="5"/>
  <c r="L68" i="5"/>
  <c r="J68" i="5"/>
  <c r="N68" i="5"/>
  <c r="M68" i="5"/>
  <c r="O68" i="5"/>
  <c r="H148" i="5"/>
  <c r="J148" i="5"/>
  <c r="O148" i="5"/>
  <c r="M148" i="5"/>
  <c r="L148" i="5"/>
  <c r="Q148" i="5"/>
  <c r="P148" i="5"/>
  <c r="N148" i="5"/>
  <c r="H221" i="5"/>
  <c r="L221" i="5"/>
  <c r="M221" i="5"/>
  <c r="O221" i="5"/>
  <c r="J221" i="5"/>
  <c r="N221" i="5"/>
  <c r="Q221" i="5"/>
  <c r="P221" i="5"/>
  <c r="H258" i="5"/>
  <c r="P258" i="5"/>
  <c r="O258" i="5"/>
  <c r="J258" i="5"/>
  <c r="L258" i="5"/>
  <c r="M258" i="5"/>
  <c r="Q258" i="5"/>
  <c r="N258" i="5"/>
  <c r="H137" i="5"/>
  <c r="P137" i="5"/>
  <c r="Q137" i="5"/>
  <c r="M137" i="5"/>
  <c r="L137" i="5"/>
  <c r="O137" i="5"/>
  <c r="N137" i="5"/>
  <c r="J137" i="5"/>
  <c r="H55" i="5"/>
  <c r="J55" i="5"/>
  <c r="M55" i="5"/>
  <c r="N55" i="5"/>
  <c r="Q55" i="5"/>
  <c r="L55" i="5"/>
  <c r="P55" i="5"/>
  <c r="O55" i="5"/>
  <c r="H236" i="5"/>
  <c r="L236" i="5"/>
  <c r="N236" i="5"/>
  <c r="O236" i="5"/>
  <c r="P236" i="5"/>
  <c r="J236" i="5"/>
  <c r="Q236" i="5"/>
  <c r="M236" i="5"/>
  <c r="H5" i="5"/>
  <c r="O5" i="5"/>
  <c r="N5" i="5"/>
  <c r="Q5" i="5"/>
  <c r="M5" i="5"/>
  <c r="J5" i="5"/>
  <c r="L5" i="5"/>
  <c r="P5" i="5"/>
  <c r="H71" i="5"/>
  <c r="N71" i="5"/>
  <c r="M71" i="5"/>
  <c r="P71" i="5"/>
  <c r="J71" i="5"/>
  <c r="O71" i="5"/>
  <c r="Q71" i="5"/>
  <c r="L71" i="5"/>
  <c r="H11" i="5"/>
  <c r="J11" i="5"/>
  <c r="M11" i="5"/>
  <c r="Q11" i="5"/>
  <c r="O11" i="5"/>
  <c r="L11" i="5"/>
  <c r="P11" i="5"/>
  <c r="N11" i="5"/>
  <c r="H227" i="5"/>
  <c r="O227" i="5"/>
  <c r="P227" i="5"/>
  <c r="L227" i="5"/>
  <c r="M227" i="5"/>
  <c r="Q227" i="5"/>
  <c r="N227" i="5"/>
  <c r="J227" i="5"/>
  <c r="H290" i="5"/>
  <c r="P290" i="5"/>
  <c r="O290" i="5"/>
  <c r="J290" i="5"/>
  <c r="L290" i="5"/>
  <c r="M290" i="5"/>
  <c r="Q290" i="5"/>
  <c r="N290" i="5"/>
  <c r="H30" i="5"/>
  <c r="M30" i="5"/>
  <c r="L30" i="5"/>
  <c r="O30" i="5"/>
  <c r="Q30" i="5"/>
  <c r="P30" i="5"/>
  <c r="J30" i="5"/>
  <c r="N30" i="5"/>
  <c r="H190" i="5"/>
  <c r="N190" i="5"/>
  <c r="O190" i="5"/>
  <c r="M190" i="5"/>
  <c r="P190" i="5"/>
  <c r="L190" i="5"/>
  <c r="J190" i="5"/>
  <c r="Q190" i="5"/>
  <c r="H188" i="5"/>
  <c r="J188" i="5"/>
  <c r="M188" i="5"/>
  <c r="Q188" i="5"/>
  <c r="P188" i="5"/>
  <c r="O188" i="5"/>
  <c r="N188" i="5"/>
  <c r="L188" i="5"/>
  <c r="H163" i="5"/>
  <c r="L163" i="5"/>
  <c r="M163" i="5"/>
  <c r="O163" i="5"/>
  <c r="Q163" i="5"/>
  <c r="P163" i="5"/>
  <c r="N163" i="5"/>
  <c r="J163" i="5"/>
  <c r="H277" i="5"/>
  <c r="J277" i="5"/>
  <c r="Q277" i="5"/>
  <c r="L277" i="5"/>
  <c r="N277" i="5"/>
  <c r="O277" i="5"/>
  <c r="P277" i="5"/>
  <c r="M277" i="5"/>
  <c r="H115" i="5"/>
  <c r="N115" i="5"/>
  <c r="M115" i="5"/>
  <c r="P115" i="5"/>
  <c r="Q115" i="5"/>
  <c r="J115" i="5"/>
  <c r="O115" i="5"/>
  <c r="L115" i="5"/>
  <c r="H70" i="5"/>
  <c r="P70" i="5"/>
  <c r="O70" i="5"/>
  <c r="J70" i="5"/>
  <c r="L70" i="5"/>
  <c r="Q70" i="5"/>
  <c r="M70" i="5"/>
  <c r="N70" i="5"/>
  <c r="H124" i="5"/>
  <c r="J124" i="5"/>
  <c r="O124" i="5"/>
  <c r="N124" i="5"/>
  <c r="Q124" i="5"/>
  <c r="L124" i="5"/>
  <c r="P124" i="5"/>
  <c r="M124" i="5"/>
  <c r="H140" i="5"/>
  <c r="J140" i="5"/>
  <c r="O140" i="5"/>
  <c r="N140" i="5"/>
  <c r="Q140" i="5"/>
  <c r="P140" i="5"/>
  <c r="M140" i="5"/>
  <c r="L140" i="5"/>
  <c r="H271" i="5"/>
  <c r="N271" i="5"/>
  <c r="M271" i="5"/>
  <c r="P271" i="5"/>
  <c r="J271" i="5"/>
  <c r="L271" i="5"/>
  <c r="O271" i="5"/>
  <c r="Q271" i="5"/>
  <c r="H36" i="5"/>
  <c r="Q36" i="5"/>
  <c r="P36" i="5"/>
  <c r="L36" i="5"/>
  <c r="J36" i="5"/>
  <c r="N36" i="5"/>
  <c r="M36" i="5"/>
  <c r="O36" i="5"/>
  <c r="H270" i="5"/>
  <c r="P270" i="5"/>
  <c r="O270" i="5"/>
  <c r="J270" i="5"/>
  <c r="M270" i="5"/>
  <c r="Q270" i="5"/>
  <c r="L270" i="5"/>
  <c r="N270" i="5"/>
  <c r="H154" i="5"/>
  <c r="N154" i="5"/>
  <c r="O154" i="5"/>
  <c r="J154" i="5"/>
  <c r="M154" i="5"/>
  <c r="Q154" i="5"/>
  <c r="P154" i="5"/>
  <c r="L154" i="5"/>
  <c r="H246" i="5"/>
  <c r="P246" i="5"/>
  <c r="O246" i="5"/>
  <c r="J246" i="5"/>
  <c r="Q246" i="5"/>
  <c r="L246" i="5"/>
  <c r="N246" i="5"/>
  <c r="M246" i="5"/>
  <c r="H23" i="5"/>
  <c r="J23" i="5"/>
  <c r="M23" i="5"/>
  <c r="N23" i="5"/>
  <c r="L23" i="5"/>
  <c r="Q23" i="5"/>
  <c r="P23" i="5"/>
  <c r="O23" i="5"/>
  <c r="H98" i="5"/>
  <c r="P98" i="5"/>
  <c r="O98" i="5"/>
  <c r="J98" i="5"/>
  <c r="M98" i="5"/>
  <c r="Q98" i="5"/>
  <c r="L98" i="5"/>
  <c r="N98" i="5"/>
  <c r="H49" i="5"/>
  <c r="O49" i="5"/>
  <c r="N49" i="5"/>
  <c r="Q49" i="5"/>
  <c r="J49" i="5"/>
  <c r="P49" i="5"/>
  <c r="M49" i="5"/>
  <c r="L49" i="5"/>
  <c r="H85" i="5"/>
  <c r="J85" i="5"/>
  <c r="Q85" i="5"/>
  <c r="L85" i="5"/>
  <c r="M85" i="5"/>
  <c r="O85" i="5"/>
  <c r="N85" i="5"/>
  <c r="P85" i="5"/>
  <c r="H296" i="5"/>
  <c r="L296" i="5"/>
  <c r="N296" i="5"/>
  <c r="P296" i="5"/>
  <c r="Q296" i="5"/>
  <c r="O296" i="5"/>
  <c r="M296" i="5"/>
  <c r="J296" i="5"/>
  <c r="H178" i="5"/>
  <c r="N178" i="5"/>
  <c r="O178" i="5"/>
  <c r="M178" i="5"/>
  <c r="Q178" i="5"/>
  <c r="J178" i="5"/>
  <c r="P178" i="5"/>
  <c r="L178" i="5"/>
  <c r="H125" i="5"/>
  <c r="P125" i="5"/>
  <c r="Q125" i="5"/>
  <c r="O125" i="5"/>
  <c r="N125" i="5"/>
  <c r="M125" i="5"/>
  <c r="L125" i="5"/>
  <c r="J125" i="5"/>
  <c r="H293" i="5"/>
  <c r="J293" i="5"/>
  <c r="Q293" i="5"/>
  <c r="L293" i="5"/>
  <c r="M293" i="5"/>
  <c r="N293" i="5"/>
  <c r="O293" i="5"/>
  <c r="P293" i="5"/>
  <c r="H287" i="5"/>
  <c r="N287" i="5"/>
  <c r="M287" i="5"/>
  <c r="P287" i="5"/>
  <c r="Q287" i="5"/>
  <c r="O287" i="5"/>
  <c r="J287" i="5"/>
  <c r="L287" i="5"/>
  <c r="H94" i="5"/>
  <c r="P94" i="5"/>
  <c r="O94" i="5"/>
  <c r="J94" i="5"/>
  <c r="L94" i="5"/>
  <c r="N94" i="5"/>
  <c r="Q94" i="5"/>
  <c r="M94" i="5"/>
  <c r="H146" i="5"/>
  <c r="N146" i="5"/>
  <c r="O146" i="5"/>
  <c r="J146" i="5"/>
  <c r="M146" i="5"/>
  <c r="Q146" i="5"/>
  <c r="P146" i="5"/>
  <c r="L146" i="5"/>
  <c r="H225" i="5"/>
  <c r="L225" i="5"/>
  <c r="J225" i="5"/>
  <c r="M225" i="5"/>
  <c r="O225" i="5"/>
  <c r="Q225" i="5"/>
  <c r="P225" i="5"/>
  <c r="N225" i="5"/>
  <c r="H205" i="5"/>
  <c r="P205" i="5"/>
  <c r="Q205" i="5"/>
  <c r="M205" i="5"/>
  <c r="J205" i="5"/>
  <c r="O205" i="5"/>
  <c r="N205" i="5"/>
  <c r="L205" i="5"/>
  <c r="H48" i="5"/>
  <c r="Q48" i="5"/>
  <c r="P48" i="5"/>
  <c r="N48" i="5"/>
  <c r="O48" i="5"/>
  <c r="J48" i="5"/>
  <c r="M48" i="5"/>
  <c r="L48" i="5"/>
  <c r="H57" i="5"/>
  <c r="O57" i="5"/>
  <c r="N57" i="5"/>
  <c r="Q57" i="5"/>
  <c r="M57" i="5"/>
  <c r="P57" i="5"/>
  <c r="J57" i="5"/>
  <c r="L57" i="5"/>
  <c r="H200" i="5"/>
  <c r="J200" i="5"/>
  <c r="Q200" i="5"/>
  <c r="N200" i="5"/>
  <c r="M200" i="5"/>
  <c r="L200" i="5"/>
  <c r="P200" i="5"/>
  <c r="O200" i="5"/>
  <c r="H26" i="5"/>
  <c r="M26" i="5"/>
  <c r="L26" i="5"/>
  <c r="O26" i="5"/>
  <c r="N26" i="5"/>
  <c r="Q26" i="5"/>
  <c r="J26" i="5"/>
  <c r="P26" i="5"/>
  <c r="H288" i="5"/>
  <c r="L288" i="5"/>
  <c r="N288" i="5"/>
  <c r="J288" i="5"/>
  <c r="M288" i="5"/>
  <c r="Q288" i="5"/>
  <c r="P288" i="5"/>
  <c r="O288" i="5"/>
  <c r="H34" i="5"/>
  <c r="M34" i="5"/>
  <c r="L34" i="5"/>
  <c r="O34" i="5"/>
  <c r="Q34" i="5"/>
  <c r="N34" i="5"/>
  <c r="P34" i="5"/>
  <c r="J34" i="5"/>
  <c r="H207" i="5"/>
  <c r="L207" i="5"/>
  <c r="M207" i="5"/>
  <c r="O207" i="5"/>
  <c r="P207" i="5"/>
  <c r="N207" i="5"/>
  <c r="J207" i="5"/>
  <c r="Q207" i="5"/>
  <c r="H32" i="5"/>
  <c r="Q32" i="5"/>
  <c r="P32" i="5"/>
  <c r="M32" i="5"/>
  <c r="J32" i="5"/>
  <c r="L32" i="5"/>
  <c r="O32" i="5"/>
  <c r="N32" i="5"/>
  <c r="H279" i="5"/>
  <c r="N279" i="5"/>
  <c r="M279" i="5"/>
  <c r="P279" i="5"/>
  <c r="O279" i="5"/>
  <c r="Q279" i="5"/>
  <c r="L279" i="5"/>
  <c r="J279" i="5"/>
  <c r="H209" i="5"/>
  <c r="L209" i="5"/>
  <c r="J209" i="5"/>
  <c r="M209" i="5"/>
  <c r="Q209" i="5"/>
  <c r="N209" i="5"/>
  <c r="P209" i="5"/>
  <c r="O209" i="5"/>
  <c r="H202" i="5"/>
  <c r="N202" i="5"/>
  <c r="O202" i="5"/>
  <c r="L202" i="5"/>
  <c r="Q202" i="5"/>
  <c r="P202" i="5"/>
  <c r="M202" i="5"/>
  <c r="J202" i="5"/>
  <c r="H8" i="5"/>
  <c r="Q8" i="5"/>
  <c r="P8" i="5"/>
  <c r="J8" i="5"/>
  <c r="O8" i="5"/>
  <c r="N8" i="5"/>
  <c r="M8" i="5"/>
  <c r="L8" i="5"/>
  <c r="H266" i="5"/>
  <c r="P266" i="5"/>
  <c r="O266" i="5"/>
  <c r="J266" i="5"/>
  <c r="L266" i="5"/>
  <c r="N266" i="5"/>
  <c r="Q266" i="5"/>
  <c r="M266" i="5"/>
  <c r="H164" i="5"/>
  <c r="J164" i="5"/>
  <c r="O164" i="5"/>
  <c r="Q164" i="5"/>
  <c r="L164" i="5"/>
  <c r="M164" i="5"/>
  <c r="P164" i="5"/>
  <c r="N164" i="5"/>
  <c r="H155" i="5"/>
  <c r="L155" i="5"/>
  <c r="M155" i="5"/>
  <c r="N155" i="5"/>
  <c r="P155" i="5"/>
  <c r="O155" i="5"/>
  <c r="J155" i="5"/>
  <c r="Q155" i="5"/>
  <c r="H274" i="5"/>
  <c r="P274" i="5"/>
  <c r="O274" i="5"/>
  <c r="J274" i="5"/>
  <c r="M274" i="5"/>
  <c r="N274" i="5"/>
  <c r="L274" i="5"/>
  <c r="Q274" i="5"/>
  <c r="H111" i="5"/>
  <c r="N111" i="5"/>
  <c r="M111" i="5"/>
  <c r="P111" i="5"/>
  <c r="Q111" i="5"/>
  <c r="J111" i="5"/>
  <c r="O111" i="5"/>
  <c r="L111" i="5"/>
  <c r="H88" i="5"/>
  <c r="L88" i="5"/>
  <c r="N88" i="5"/>
  <c r="Q88" i="5"/>
  <c r="J88" i="5"/>
  <c r="P88" i="5"/>
  <c r="M88" i="5"/>
  <c r="O88" i="5"/>
  <c r="H13" i="5"/>
  <c r="O13" i="5"/>
  <c r="N13" i="5"/>
  <c r="Q13" i="5"/>
  <c r="J13" i="5"/>
  <c r="M13" i="5"/>
  <c r="L13" i="5"/>
  <c r="P13" i="5"/>
  <c r="H76" i="5"/>
  <c r="L76" i="5"/>
  <c r="N76" i="5"/>
  <c r="M76" i="5"/>
  <c r="J76" i="5"/>
  <c r="P76" i="5"/>
  <c r="O76" i="5"/>
  <c r="Q76" i="5"/>
  <c r="H107" i="5"/>
  <c r="N107" i="5"/>
  <c r="M107" i="5"/>
  <c r="P107" i="5"/>
  <c r="J107" i="5"/>
  <c r="L107" i="5"/>
  <c r="O107" i="5"/>
  <c r="Q107" i="5"/>
  <c r="H63" i="5"/>
  <c r="J63" i="5"/>
  <c r="M63" i="5"/>
  <c r="Q63" i="5"/>
  <c r="P63" i="5"/>
  <c r="O63" i="5"/>
  <c r="N63" i="5"/>
  <c r="L63" i="5"/>
  <c r="H103" i="5"/>
  <c r="N103" i="5"/>
  <c r="M103" i="5"/>
  <c r="P103" i="5"/>
  <c r="J103" i="5"/>
  <c r="O103" i="5"/>
  <c r="L103" i="5"/>
  <c r="Q103" i="5"/>
  <c r="H156" i="5"/>
  <c r="J156" i="5"/>
  <c r="O156" i="5"/>
  <c r="N156" i="5"/>
  <c r="Q156" i="5"/>
  <c r="P156" i="5"/>
  <c r="M156" i="5"/>
  <c r="L156" i="5"/>
  <c r="H240" i="5"/>
  <c r="L240" i="5"/>
  <c r="N240" i="5"/>
  <c r="M240" i="5"/>
  <c r="O240" i="5"/>
  <c r="J240" i="5"/>
  <c r="P240" i="5"/>
  <c r="Q240" i="5"/>
  <c r="H116" i="5"/>
  <c r="L116" i="5"/>
  <c r="N116" i="5"/>
  <c r="M116" i="5"/>
  <c r="Q116" i="5"/>
  <c r="P116" i="5"/>
  <c r="J116" i="5"/>
  <c r="O116" i="5"/>
  <c r="H7" i="5"/>
  <c r="J7" i="5"/>
  <c r="M7" i="5"/>
  <c r="Q7" i="5"/>
  <c r="P7" i="5"/>
  <c r="O7" i="5"/>
  <c r="N7" i="5"/>
  <c r="L7" i="5"/>
  <c r="H208" i="5"/>
  <c r="M208" i="5"/>
  <c r="N208" i="5"/>
  <c r="J208" i="5"/>
  <c r="O208" i="5"/>
  <c r="Q208" i="5"/>
  <c r="P208" i="5"/>
  <c r="L208" i="5"/>
  <c r="H171" i="5"/>
  <c r="L171" i="5"/>
  <c r="M171" i="5"/>
  <c r="Q171" i="5"/>
  <c r="P171" i="5"/>
  <c r="O171" i="5"/>
  <c r="N171" i="5"/>
  <c r="J171" i="5"/>
  <c r="H220" i="5"/>
  <c r="M220" i="5"/>
  <c r="N220" i="5"/>
  <c r="P220" i="5"/>
  <c r="O220" i="5"/>
  <c r="L220" i="5"/>
  <c r="J220" i="5"/>
  <c r="Q220" i="5"/>
  <c r="H297" i="5"/>
  <c r="J297" i="5"/>
  <c r="Q297" i="5"/>
  <c r="L297" i="5"/>
  <c r="P297" i="5"/>
  <c r="O297" i="5"/>
  <c r="N297" i="5"/>
  <c r="M297" i="5"/>
  <c r="H100" i="5"/>
  <c r="L100" i="5"/>
  <c r="N100" i="5"/>
  <c r="P100" i="5"/>
  <c r="O100" i="5"/>
  <c r="M100" i="5"/>
  <c r="Q100" i="5"/>
  <c r="J100" i="5"/>
  <c r="H245" i="5"/>
  <c r="J245" i="5"/>
  <c r="Q245" i="5"/>
  <c r="L245" i="5"/>
  <c r="N245" i="5"/>
  <c r="O245" i="5"/>
  <c r="M245" i="5"/>
  <c r="P245" i="5"/>
  <c r="H255" i="5"/>
  <c r="N255" i="5"/>
  <c r="M255" i="5"/>
  <c r="P255" i="5"/>
  <c r="Q255" i="5"/>
  <c r="O255" i="5"/>
  <c r="J255" i="5"/>
  <c r="L255" i="5"/>
  <c r="H92" i="5"/>
  <c r="L92" i="5"/>
  <c r="N92" i="5"/>
  <c r="Q92" i="5"/>
  <c r="P92" i="5"/>
  <c r="O92" i="5"/>
  <c r="M92" i="5"/>
  <c r="J92" i="5"/>
  <c r="H9" i="5"/>
  <c r="O9" i="5"/>
  <c r="N9" i="5"/>
  <c r="Q9" i="5"/>
  <c r="L9" i="5"/>
  <c r="J9" i="5"/>
  <c r="P9" i="5"/>
  <c r="M9" i="5"/>
  <c r="H261" i="5"/>
  <c r="J261" i="5"/>
  <c r="Q261" i="5"/>
  <c r="L261" i="5"/>
  <c r="N261" i="5"/>
  <c r="P261" i="5"/>
  <c r="M261" i="5"/>
  <c r="O261" i="5"/>
  <c r="H260" i="5"/>
  <c r="L260" i="5"/>
  <c r="N260" i="5"/>
  <c r="Q260" i="5"/>
  <c r="P260" i="5"/>
  <c r="O260" i="5"/>
  <c r="M260" i="5"/>
  <c r="J260" i="5"/>
  <c r="H44" i="5"/>
  <c r="Q44" i="5"/>
  <c r="P44" i="5"/>
  <c r="M44" i="5"/>
  <c r="O44" i="5"/>
  <c r="L44" i="5"/>
  <c r="J44" i="5"/>
  <c r="N44" i="5"/>
  <c r="H142" i="5"/>
  <c r="N142" i="5"/>
  <c r="O142" i="5"/>
  <c r="Q142" i="5"/>
  <c r="P142" i="5"/>
  <c r="M142" i="5"/>
  <c r="L142" i="5"/>
  <c r="J142" i="5"/>
  <c r="H89" i="5"/>
  <c r="J89" i="5"/>
  <c r="Q89" i="5"/>
  <c r="L89" i="5"/>
  <c r="N89" i="5"/>
  <c r="O89" i="5"/>
  <c r="M89" i="5"/>
  <c r="P89" i="5"/>
  <c r="H219" i="5"/>
  <c r="O219" i="5"/>
  <c r="P219" i="5"/>
  <c r="Q219" i="5"/>
  <c r="J219" i="5"/>
  <c r="L219" i="5"/>
  <c r="N219" i="5"/>
  <c r="M219" i="5"/>
  <c r="H134" i="5"/>
  <c r="N134" i="5"/>
  <c r="O134" i="5"/>
  <c r="J134" i="5"/>
  <c r="M134" i="5"/>
  <c r="P134" i="5"/>
  <c r="L134" i="5"/>
  <c r="Q134" i="5"/>
  <c r="H119" i="5"/>
  <c r="N119" i="5"/>
  <c r="M119" i="5"/>
  <c r="P119" i="5"/>
  <c r="Q119" i="5"/>
  <c r="O119" i="5"/>
  <c r="L119" i="5"/>
  <c r="J119" i="5"/>
  <c r="H58" i="5"/>
  <c r="M58" i="5"/>
  <c r="L58" i="5"/>
  <c r="O58" i="5"/>
  <c r="Q58" i="5"/>
  <c r="P58" i="5"/>
  <c r="N58" i="5"/>
  <c r="J58" i="5"/>
  <c r="H259" i="5"/>
  <c r="N259" i="5"/>
  <c r="M259" i="5"/>
  <c r="P259" i="5"/>
  <c r="O259" i="5"/>
  <c r="Q259" i="5"/>
  <c r="J259" i="5"/>
  <c r="L259" i="5"/>
  <c r="H52" i="5"/>
  <c r="Q52" i="5"/>
  <c r="P52" i="5"/>
  <c r="N52" i="5"/>
  <c r="M52" i="5"/>
  <c r="O52" i="5"/>
  <c r="L52" i="5"/>
  <c r="J52" i="5"/>
  <c r="H87" i="5"/>
  <c r="N87" i="5"/>
  <c r="M87" i="5"/>
  <c r="P87" i="5"/>
  <c r="Q87" i="5"/>
  <c r="O87" i="5"/>
  <c r="J87" i="5"/>
  <c r="L87" i="5"/>
  <c r="H180" i="5"/>
  <c r="J180" i="5"/>
  <c r="O180" i="5"/>
  <c r="Q180" i="5"/>
  <c r="N180" i="5"/>
  <c r="M180" i="5"/>
  <c r="L180" i="5"/>
  <c r="P180" i="5"/>
  <c r="H95" i="5"/>
  <c r="N95" i="5"/>
  <c r="M95" i="5"/>
  <c r="P95" i="5"/>
  <c r="O95" i="5"/>
  <c r="L95" i="5"/>
  <c r="Q95" i="5"/>
  <c r="J95" i="5"/>
  <c r="H3" i="5"/>
  <c r="J3" i="5"/>
  <c r="M3" i="5"/>
  <c r="O3" i="5"/>
  <c r="P3" i="5"/>
  <c r="N3" i="5"/>
  <c r="Q3" i="5"/>
  <c r="L3" i="5"/>
  <c r="H69" i="5"/>
  <c r="J69" i="5"/>
  <c r="Q69" i="5"/>
  <c r="L69" i="5"/>
  <c r="P69" i="5"/>
  <c r="O69" i="5"/>
  <c r="N69" i="5"/>
  <c r="M69" i="5"/>
  <c r="H257" i="5"/>
  <c r="J257" i="5"/>
  <c r="Q257" i="5"/>
  <c r="L257" i="5"/>
  <c r="N257" i="5"/>
  <c r="O257" i="5"/>
  <c r="M257" i="5"/>
  <c r="P257" i="5"/>
  <c r="H90" i="5"/>
  <c r="P90" i="5"/>
  <c r="O90" i="5"/>
  <c r="J90" i="5"/>
  <c r="M90" i="5"/>
  <c r="L90" i="5"/>
  <c r="Q90" i="5"/>
  <c r="N90" i="5"/>
  <c r="H298" i="5"/>
  <c r="P298" i="5"/>
  <c r="O298" i="5"/>
  <c r="J298" i="5"/>
  <c r="M298" i="5"/>
  <c r="L298" i="5"/>
  <c r="N298" i="5"/>
  <c r="Q298" i="5"/>
  <c r="H33" i="5"/>
  <c r="O33" i="5"/>
  <c r="N33" i="5"/>
  <c r="Q33" i="5"/>
  <c r="P33" i="5"/>
  <c r="J33" i="5"/>
  <c r="M33" i="5"/>
  <c r="L33" i="5"/>
  <c r="H203" i="5"/>
  <c r="L203" i="5"/>
  <c r="M203" i="5"/>
  <c r="N203" i="5"/>
  <c r="J203" i="5"/>
  <c r="P203" i="5"/>
  <c r="Q203" i="5"/>
  <c r="O203" i="5"/>
  <c r="H62" i="5"/>
  <c r="M62" i="5"/>
  <c r="L62" i="5"/>
  <c r="O62" i="5"/>
  <c r="P62" i="5"/>
  <c r="N62" i="5"/>
  <c r="Q62" i="5"/>
  <c r="J62" i="5"/>
  <c r="H244" i="5"/>
  <c r="L244" i="5"/>
  <c r="N244" i="5"/>
  <c r="J244" i="5"/>
  <c r="M244" i="5"/>
  <c r="O244" i="5"/>
  <c r="Q244" i="5"/>
  <c r="P244" i="5"/>
  <c r="H6" i="5"/>
  <c r="M6" i="5"/>
  <c r="L6" i="5"/>
  <c r="O6" i="5"/>
  <c r="Q6" i="5"/>
  <c r="N6" i="5"/>
  <c r="P6" i="5"/>
  <c r="J6" i="5"/>
  <c r="H41" i="5"/>
  <c r="O41" i="5"/>
  <c r="N41" i="5"/>
  <c r="Q41" i="5"/>
  <c r="L41" i="5"/>
  <c r="J41" i="5"/>
  <c r="P41" i="5"/>
  <c r="M41" i="5"/>
  <c r="H253" i="5"/>
  <c r="J253" i="5"/>
  <c r="Q253" i="5"/>
  <c r="L253" i="5"/>
  <c r="M253" i="5"/>
  <c r="P253" i="5"/>
  <c r="O253" i="5"/>
  <c r="N253" i="5"/>
  <c r="H21" i="5"/>
  <c r="O21" i="5"/>
  <c r="N21" i="5"/>
  <c r="Q21" i="5"/>
  <c r="L21" i="5"/>
  <c r="M21" i="5"/>
  <c r="P21" i="5"/>
  <c r="J21" i="5"/>
  <c r="H127" i="5"/>
  <c r="L127" i="5"/>
  <c r="M127" i="5"/>
  <c r="Q127" i="5"/>
  <c r="P127" i="5"/>
  <c r="J127" i="5"/>
  <c r="O127" i="5"/>
  <c r="N127" i="5"/>
  <c r="H182" i="5"/>
  <c r="N182" i="5"/>
  <c r="O182" i="5"/>
  <c r="Q182" i="5"/>
  <c r="J182" i="5"/>
  <c r="L182" i="5"/>
  <c r="P182" i="5"/>
  <c r="M182" i="5"/>
  <c r="H96" i="5"/>
  <c r="L96" i="5"/>
  <c r="N96" i="5"/>
  <c r="Q96" i="5"/>
  <c r="P96" i="5"/>
  <c r="O96" i="5"/>
  <c r="M96" i="5"/>
  <c r="J96" i="5"/>
  <c r="H175" i="5"/>
  <c r="L175" i="5"/>
  <c r="M175" i="5"/>
  <c r="O175" i="5"/>
  <c r="J175" i="5"/>
  <c r="N175" i="5"/>
  <c r="Q175" i="5"/>
  <c r="P175" i="5"/>
  <c r="H12" i="5"/>
  <c r="Q12" i="5"/>
  <c r="P12" i="5"/>
  <c r="M12" i="5"/>
  <c r="O12" i="5"/>
  <c r="N12" i="5"/>
  <c r="L12" i="5"/>
  <c r="J12" i="5"/>
  <c r="H79" i="5"/>
  <c r="N79" i="5"/>
  <c r="M79" i="5"/>
  <c r="P79" i="5"/>
  <c r="L79" i="5"/>
  <c r="J79" i="5"/>
  <c r="Q79" i="5"/>
  <c r="O79" i="5"/>
  <c r="H228" i="5"/>
  <c r="M228" i="5"/>
  <c r="N228" i="5"/>
  <c r="L228" i="5"/>
  <c r="O228" i="5"/>
  <c r="Q228" i="5"/>
  <c r="J228" i="5"/>
  <c r="P228" i="5"/>
  <c r="H35" i="5"/>
  <c r="J35" i="5"/>
  <c r="M35" i="5"/>
  <c r="Q35" i="5"/>
  <c r="P35" i="5"/>
  <c r="N35" i="5"/>
  <c r="O35" i="5"/>
  <c r="L35" i="5"/>
  <c r="H152" i="5"/>
  <c r="J152" i="5"/>
  <c r="Q152" i="5"/>
  <c r="P152" i="5"/>
  <c r="L152" i="5"/>
  <c r="O152" i="5"/>
  <c r="N152" i="5"/>
  <c r="M152" i="5"/>
  <c r="H80" i="5"/>
  <c r="L80" i="5"/>
  <c r="N80" i="5"/>
  <c r="J80" i="5"/>
  <c r="O80" i="5"/>
  <c r="Q80" i="5"/>
  <c r="P80" i="5"/>
  <c r="M80" i="5"/>
  <c r="H60" i="5"/>
  <c r="Q60" i="5"/>
  <c r="P60" i="5"/>
  <c r="N60" i="5"/>
  <c r="L60" i="5"/>
  <c r="M60" i="5"/>
  <c r="J60" i="5"/>
  <c r="O60" i="5"/>
  <c r="H198" i="5"/>
  <c r="N198" i="5"/>
  <c r="O198" i="5"/>
  <c r="Q198" i="5"/>
  <c r="P198" i="5"/>
  <c r="J198" i="5"/>
  <c r="M198" i="5"/>
  <c r="L198" i="5"/>
  <c r="H101" i="5"/>
  <c r="J101" i="5"/>
  <c r="Q101" i="5"/>
  <c r="L101" i="5"/>
  <c r="P101" i="5"/>
  <c r="O101" i="5"/>
  <c r="N101" i="5"/>
  <c r="M101" i="5"/>
  <c r="H38" i="5"/>
  <c r="M38" i="5"/>
  <c r="L38" i="5"/>
  <c r="O38" i="5"/>
  <c r="Q38" i="5"/>
  <c r="N38" i="5"/>
  <c r="P38" i="5"/>
  <c r="J38" i="5"/>
  <c r="H216" i="5"/>
  <c r="M216" i="5"/>
  <c r="N216" i="5"/>
  <c r="P216" i="5"/>
  <c r="Q216" i="5"/>
  <c r="O216" i="5"/>
  <c r="L216" i="5"/>
  <c r="J216" i="5"/>
  <c r="H181" i="5"/>
  <c r="P181" i="5"/>
  <c r="Q181" i="5"/>
  <c r="O181" i="5"/>
  <c r="N181" i="5"/>
  <c r="J181" i="5"/>
  <c r="M181" i="5"/>
  <c r="L181" i="5"/>
  <c r="H235" i="5"/>
  <c r="N235" i="5"/>
  <c r="M235" i="5"/>
  <c r="P235" i="5"/>
  <c r="L235" i="5"/>
  <c r="J235" i="5"/>
  <c r="O235" i="5"/>
  <c r="Q235" i="5"/>
  <c r="H289" i="5"/>
  <c r="J289" i="5"/>
  <c r="Q289" i="5"/>
  <c r="L289" i="5"/>
  <c r="P289" i="5"/>
  <c r="N289" i="5"/>
  <c r="O289" i="5"/>
  <c r="M289" i="5"/>
  <c r="H15" i="5"/>
  <c r="J15" i="5"/>
  <c r="M15" i="5"/>
  <c r="P15" i="5"/>
  <c r="O15" i="5"/>
  <c r="N15" i="5"/>
  <c r="L15" i="5"/>
  <c r="Q15" i="5"/>
  <c r="H135" i="5"/>
  <c r="L135" i="5"/>
  <c r="M135" i="5"/>
  <c r="J135" i="5"/>
  <c r="O135" i="5"/>
  <c r="Q135" i="5"/>
  <c r="P135" i="5"/>
  <c r="N135" i="5"/>
  <c r="H239" i="5"/>
  <c r="N239" i="5"/>
  <c r="M239" i="5"/>
  <c r="P239" i="5"/>
  <c r="J239" i="5"/>
  <c r="L239" i="5"/>
  <c r="Q239" i="5"/>
  <c r="O239" i="5"/>
  <c r="H241" i="5"/>
  <c r="J241" i="5"/>
  <c r="Q241" i="5"/>
  <c r="L241" i="5"/>
  <c r="O241" i="5"/>
  <c r="P241" i="5"/>
  <c r="M241" i="5"/>
  <c r="N241" i="5"/>
  <c r="H269" i="5"/>
  <c r="J269" i="5"/>
  <c r="Q269" i="5"/>
  <c r="L269" i="5"/>
  <c r="P269" i="5"/>
  <c r="M269" i="5"/>
  <c r="N269" i="5"/>
  <c r="O269" i="5"/>
  <c r="H160" i="5"/>
  <c r="J160" i="5"/>
  <c r="M160" i="5"/>
  <c r="L160" i="5"/>
  <c r="O160" i="5"/>
  <c r="Q160" i="5"/>
  <c r="P160" i="5"/>
  <c r="N160" i="5"/>
  <c r="H176" i="5"/>
  <c r="J176" i="5"/>
  <c r="M176" i="5"/>
  <c r="O176" i="5"/>
  <c r="L176" i="5"/>
  <c r="P176" i="5"/>
  <c r="Q176" i="5"/>
  <c r="N176" i="5"/>
  <c r="H54" i="5"/>
  <c r="M54" i="5"/>
  <c r="L54" i="5"/>
  <c r="O54" i="5"/>
  <c r="J54" i="5"/>
  <c r="Q54" i="5"/>
  <c r="P54" i="5"/>
  <c r="N54" i="5"/>
  <c r="H73" i="5"/>
  <c r="J73" i="5"/>
  <c r="Q73" i="5"/>
  <c r="L73" i="5"/>
  <c r="P73" i="5"/>
  <c r="O73" i="5"/>
  <c r="N73" i="5"/>
  <c r="M73" i="5"/>
  <c r="H132" i="5"/>
  <c r="J132" i="5"/>
  <c r="M132" i="5"/>
  <c r="N132" i="5"/>
  <c r="L132" i="5"/>
  <c r="P132" i="5"/>
  <c r="Q132" i="5"/>
  <c r="O132" i="5"/>
  <c r="H43" i="5"/>
  <c r="J43" i="5"/>
  <c r="M43" i="5"/>
  <c r="Q43" i="5"/>
  <c r="P43" i="5"/>
  <c r="O43" i="5"/>
  <c r="N43" i="5"/>
  <c r="L43" i="5"/>
  <c r="H61" i="5"/>
  <c r="O61" i="5"/>
  <c r="N61" i="5"/>
  <c r="Q61" i="5"/>
  <c r="P61" i="5"/>
  <c r="L61" i="5"/>
  <c r="M61" i="5"/>
  <c r="J61" i="5"/>
  <c r="H196" i="5"/>
  <c r="J196" i="5"/>
  <c r="O196" i="5"/>
  <c r="Q196" i="5"/>
  <c r="L196" i="5"/>
  <c r="N196" i="5"/>
  <c r="P196" i="5"/>
  <c r="M196" i="5"/>
  <c r="H199" i="5"/>
  <c r="L199" i="5"/>
  <c r="M199" i="5"/>
  <c r="Q199" i="5"/>
  <c r="J199" i="5"/>
  <c r="N199" i="5"/>
  <c r="P199" i="5"/>
  <c r="O199" i="5"/>
  <c r="H157" i="5"/>
  <c r="P157" i="5"/>
  <c r="Q157" i="5"/>
  <c r="O157" i="5"/>
  <c r="M157" i="5"/>
  <c r="L157" i="5"/>
  <c r="J157" i="5"/>
  <c r="N157" i="5"/>
  <c r="H150" i="5"/>
  <c r="N150" i="5"/>
  <c r="O150" i="5"/>
  <c r="Q150" i="5"/>
  <c r="M150" i="5"/>
  <c r="L150" i="5"/>
  <c r="J150" i="5"/>
  <c r="P150" i="5"/>
  <c r="H16" i="5"/>
  <c r="Q16" i="5"/>
  <c r="P16" i="5"/>
  <c r="O16" i="5"/>
  <c r="M16" i="5"/>
  <c r="L16" i="5"/>
  <c r="N16" i="5"/>
  <c r="J16" i="5"/>
  <c r="H186" i="5"/>
  <c r="N186" i="5"/>
  <c r="O186" i="5"/>
  <c r="L186" i="5"/>
  <c r="J186" i="5"/>
  <c r="P186" i="5"/>
  <c r="Q186" i="5"/>
  <c r="M186" i="5"/>
  <c r="H191" i="5"/>
  <c r="L191" i="5"/>
  <c r="M191" i="5"/>
  <c r="O191" i="5"/>
  <c r="Q191" i="5"/>
  <c r="P191" i="5"/>
  <c r="N191" i="5"/>
  <c r="J191" i="5"/>
  <c r="H18" i="5"/>
  <c r="M18" i="5"/>
  <c r="L18" i="5"/>
  <c r="O18" i="5"/>
  <c r="J18" i="5"/>
  <c r="P18" i="5"/>
  <c r="N18" i="5"/>
  <c r="Q18" i="5"/>
  <c r="H143" i="5"/>
  <c r="L143" i="5"/>
  <c r="M143" i="5"/>
  <c r="Q143" i="5"/>
  <c r="P143" i="5"/>
  <c r="J143" i="5"/>
  <c r="O143" i="5"/>
  <c r="N143" i="5"/>
  <c r="H232" i="5"/>
  <c r="M232" i="5"/>
  <c r="N232" i="5"/>
  <c r="P232" i="5"/>
  <c r="Q232" i="5"/>
  <c r="O232" i="5"/>
  <c r="J232" i="5"/>
  <c r="L232" i="5"/>
  <c r="H114" i="5"/>
  <c r="P114" i="5"/>
  <c r="O114" i="5"/>
  <c r="J114" i="5"/>
  <c r="Q114" i="5"/>
  <c r="N114" i="5"/>
  <c r="M114" i="5"/>
  <c r="L114" i="5"/>
  <c r="H83" i="5"/>
  <c r="N83" i="5"/>
  <c r="M83" i="5"/>
  <c r="P83" i="5"/>
  <c r="J83" i="5"/>
  <c r="Q83" i="5"/>
  <c r="L83" i="5"/>
  <c r="O83" i="5"/>
  <c r="H268" i="5"/>
  <c r="L268" i="5"/>
  <c r="N268" i="5"/>
  <c r="O268" i="5"/>
  <c r="P268" i="5"/>
  <c r="J268" i="5"/>
  <c r="Q268" i="5"/>
  <c r="M268" i="5"/>
  <c r="H84" i="5"/>
  <c r="L84" i="5"/>
  <c r="N84" i="5"/>
  <c r="M84" i="5"/>
  <c r="J84" i="5"/>
  <c r="Q84" i="5"/>
  <c r="P84" i="5"/>
  <c r="O84" i="5"/>
  <c r="H149" i="5"/>
  <c r="P149" i="5"/>
  <c r="Q149" i="5"/>
  <c r="O149" i="5"/>
  <c r="L149" i="5"/>
  <c r="N149" i="5"/>
  <c r="M149" i="5"/>
  <c r="J149" i="5"/>
  <c r="H169" i="5"/>
  <c r="P169" i="5"/>
  <c r="Q169" i="5"/>
  <c r="L169" i="5"/>
  <c r="J169" i="5"/>
  <c r="N169" i="5"/>
  <c r="O169" i="5"/>
  <c r="M169" i="5"/>
  <c r="H74" i="5"/>
  <c r="P74" i="5"/>
  <c r="O74" i="5"/>
  <c r="J74" i="5"/>
  <c r="N74" i="5"/>
  <c r="M74" i="5"/>
  <c r="L74" i="5"/>
  <c r="Q74" i="5"/>
  <c r="H167" i="5"/>
  <c r="L167" i="5"/>
  <c r="M167" i="5"/>
  <c r="Q167" i="5"/>
  <c r="P167" i="5"/>
  <c r="O167" i="5"/>
  <c r="N167" i="5"/>
  <c r="J167" i="5"/>
  <c r="H285" i="5"/>
  <c r="J285" i="5"/>
  <c r="Q285" i="5"/>
  <c r="L285" i="5"/>
  <c r="M285" i="5"/>
  <c r="O285" i="5"/>
  <c r="N285" i="5"/>
  <c r="P285" i="5"/>
  <c r="H292" i="5"/>
  <c r="L292" i="5"/>
  <c r="N292" i="5"/>
  <c r="Q292" i="5"/>
  <c r="P292" i="5"/>
  <c r="M292" i="5"/>
  <c r="O292" i="5"/>
  <c r="J292" i="5"/>
  <c r="H201" i="5"/>
  <c r="P201" i="5"/>
  <c r="Q201" i="5"/>
  <c r="O201" i="5"/>
  <c r="N201" i="5"/>
  <c r="J201" i="5"/>
  <c r="L201" i="5"/>
  <c r="M201" i="5"/>
  <c r="H165" i="5"/>
  <c r="P165" i="5"/>
  <c r="Q165" i="5"/>
  <c r="O165" i="5"/>
  <c r="J165" i="5"/>
  <c r="M165" i="5"/>
  <c r="N165" i="5"/>
  <c r="L165" i="5"/>
  <c r="H291" i="5"/>
  <c r="N291" i="5"/>
  <c r="M291" i="5"/>
  <c r="P291" i="5"/>
  <c r="O291" i="5"/>
  <c r="Q291" i="5"/>
  <c r="L291" i="5"/>
  <c r="J291" i="5"/>
  <c r="H299" i="5"/>
  <c r="N299" i="5"/>
  <c r="M299" i="5"/>
  <c r="P299" i="5"/>
  <c r="L299" i="5"/>
  <c r="Q299" i="5"/>
  <c r="O299" i="5"/>
  <c r="J299" i="5"/>
  <c r="H22" i="5"/>
  <c r="M22" i="5"/>
  <c r="L22" i="5"/>
  <c r="O22" i="5"/>
  <c r="J22" i="5"/>
  <c r="N22" i="5"/>
  <c r="Q22" i="5"/>
  <c r="P22" i="5"/>
  <c r="H77" i="5"/>
  <c r="J77" i="5"/>
  <c r="Q77" i="5"/>
  <c r="L77" i="5"/>
  <c r="O77" i="5"/>
  <c r="N77" i="5"/>
  <c r="P77" i="5"/>
  <c r="M77" i="5"/>
  <c r="H223" i="5"/>
  <c r="O223" i="5"/>
  <c r="P223" i="5"/>
  <c r="J223" i="5"/>
  <c r="L223" i="5"/>
  <c r="Q223" i="5"/>
  <c r="N223" i="5"/>
  <c r="M223" i="5"/>
  <c r="H294" i="5"/>
  <c r="P294" i="5"/>
  <c r="O294" i="5"/>
  <c r="J294" i="5"/>
  <c r="L294" i="5"/>
  <c r="Q294" i="5"/>
  <c r="N294" i="5"/>
  <c r="M294" i="5"/>
  <c r="H267" i="5"/>
  <c r="N267" i="5"/>
  <c r="M267" i="5"/>
  <c r="P267" i="5"/>
  <c r="L267" i="5"/>
  <c r="Q267" i="5"/>
  <c r="J267" i="5"/>
  <c r="O267" i="5"/>
  <c r="H194" i="5"/>
  <c r="N194" i="5"/>
  <c r="O194" i="5"/>
  <c r="M194" i="5"/>
  <c r="Q194" i="5"/>
  <c r="P194" i="5"/>
  <c r="L194" i="5"/>
  <c r="J194" i="5"/>
  <c r="H247" i="5"/>
  <c r="N247" i="5"/>
  <c r="M247" i="5"/>
  <c r="P247" i="5"/>
  <c r="L247" i="5"/>
  <c r="Q247" i="5"/>
  <c r="O247" i="5"/>
  <c r="J247" i="5"/>
  <c r="H210" i="5"/>
  <c r="Q210" i="5"/>
  <c r="J210" i="5"/>
  <c r="L210" i="5"/>
  <c r="M210" i="5"/>
  <c r="P210" i="5"/>
  <c r="O210" i="5"/>
  <c r="N210" i="5"/>
  <c r="H278" i="5"/>
  <c r="P278" i="5"/>
  <c r="O278" i="5"/>
  <c r="J278" i="5"/>
  <c r="Q278" i="5"/>
  <c r="N278" i="5"/>
  <c r="M278" i="5"/>
  <c r="L278" i="5"/>
  <c r="H145" i="5"/>
  <c r="P145" i="5"/>
  <c r="Q145" i="5"/>
  <c r="O145" i="5"/>
  <c r="N145" i="5"/>
  <c r="M145" i="5"/>
  <c r="L145" i="5"/>
  <c r="J145" i="5"/>
  <c r="H59" i="5"/>
  <c r="J59" i="5"/>
  <c r="M59" i="5"/>
  <c r="L59" i="5"/>
  <c r="Q59" i="5"/>
  <c r="P59" i="5"/>
  <c r="O59" i="5"/>
  <c r="N59" i="5"/>
  <c r="H64" i="5"/>
  <c r="Q64" i="5"/>
  <c r="P64" i="5"/>
  <c r="M64" i="5"/>
  <c r="L64" i="5"/>
  <c r="J64" i="5"/>
  <c r="O64" i="5"/>
  <c r="N64" i="5"/>
  <c r="H231" i="5"/>
  <c r="O231" i="5"/>
  <c r="P231" i="5"/>
  <c r="N231" i="5"/>
  <c r="Q231" i="5"/>
  <c r="M231" i="5"/>
  <c r="L231" i="5"/>
  <c r="J231" i="5"/>
  <c r="H282" i="5"/>
  <c r="P282" i="5"/>
  <c r="O282" i="5"/>
  <c r="J282" i="5"/>
  <c r="N282" i="5"/>
  <c r="Q282" i="5"/>
  <c r="L282" i="5"/>
  <c r="M282" i="5"/>
  <c r="H46" i="5"/>
  <c r="M46" i="5"/>
  <c r="L46" i="5"/>
  <c r="O46" i="5"/>
  <c r="N46" i="5"/>
  <c r="J46" i="5"/>
  <c r="Q46" i="5"/>
  <c r="P46" i="5"/>
  <c r="H118" i="5"/>
  <c r="P118" i="5"/>
  <c r="O118" i="5"/>
  <c r="J118" i="5"/>
  <c r="N118" i="5"/>
  <c r="M118" i="5"/>
  <c r="L118" i="5"/>
  <c r="Q118" i="5"/>
  <c r="H189" i="5"/>
  <c r="P189" i="5"/>
  <c r="Q189" i="5"/>
  <c r="M189" i="5"/>
  <c r="J189" i="5"/>
  <c r="N189" i="5"/>
  <c r="O189" i="5"/>
  <c r="L189" i="5"/>
  <c r="H144" i="5"/>
  <c r="J144" i="5"/>
  <c r="Q144" i="5"/>
  <c r="P144" i="5"/>
  <c r="M144" i="5"/>
  <c r="L144" i="5"/>
  <c r="O144" i="5"/>
  <c r="N144" i="5"/>
  <c r="H126" i="5"/>
  <c r="N126" i="5"/>
  <c r="O126" i="5"/>
  <c r="Q126" i="5"/>
  <c r="P126" i="5"/>
  <c r="J126" i="5"/>
  <c r="L126" i="5"/>
  <c r="M126" i="5"/>
  <c r="H133" i="5"/>
  <c r="P133" i="5"/>
  <c r="Q133" i="5"/>
  <c r="J133" i="5"/>
  <c r="M133" i="5"/>
  <c r="O133" i="5"/>
  <c r="L133" i="5"/>
  <c r="N133" i="5"/>
  <c r="H153" i="5"/>
  <c r="P153" i="5"/>
  <c r="Q153" i="5"/>
  <c r="J153" i="5"/>
  <c r="L153" i="5"/>
  <c r="N153" i="5"/>
  <c r="M153" i="5"/>
  <c r="O153" i="5"/>
  <c r="H4" i="5"/>
  <c r="Q4" i="5"/>
  <c r="P4" i="5"/>
  <c r="L4" i="5"/>
  <c r="O4" i="5"/>
  <c r="J4" i="5"/>
  <c r="N4" i="5"/>
  <c r="M4" i="5"/>
  <c r="H264" i="5"/>
  <c r="L264" i="5"/>
  <c r="N264" i="5"/>
  <c r="P264" i="5"/>
  <c r="Q264" i="5"/>
  <c r="J264" i="5"/>
  <c r="M264" i="5"/>
  <c r="O264" i="5"/>
  <c r="H65" i="5"/>
  <c r="O65" i="5"/>
  <c r="N65" i="5"/>
  <c r="Q65" i="5"/>
  <c r="P65" i="5"/>
  <c r="M65" i="5"/>
  <c r="L65" i="5"/>
  <c r="J65" i="5"/>
  <c r="H25" i="5"/>
  <c r="O25" i="5"/>
  <c r="N25" i="5"/>
  <c r="Q25" i="5"/>
  <c r="P25" i="5"/>
  <c r="M25" i="5"/>
  <c r="L25" i="5"/>
  <c r="J25" i="5"/>
  <c r="H242" i="5"/>
  <c r="P242" i="5"/>
  <c r="O242" i="5"/>
  <c r="J242" i="5"/>
  <c r="L242" i="5"/>
  <c r="Q242" i="5"/>
  <c r="N242" i="5"/>
  <c r="M242" i="5"/>
  <c r="H237" i="5"/>
  <c r="J237" i="5"/>
  <c r="Q237" i="5"/>
  <c r="L237" i="5"/>
  <c r="P237" i="5"/>
  <c r="M237" i="5"/>
  <c r="O237" i="5"/>
  <c r="N237" i="5"/>
  <c r="H168" i="5"/>
  <c r="J168" i="5"/>
  <c r="Q168" i="5"/>
  <c r="P168" i="5"/>
  <c r="L168" i="5"/>
  <c r="O168" i="5"/>
  <c r="N168" i="5"/>
  <c r="M168" i="5"/>
  <c r="H286" i="5"/>
  <c r="P286" i="5"/>
  <c r="O286" i="5"/>
  <c r="J286" i="5"/>
  <c r="M286" i="5"/>
  <c r="N286" i="5"/>
  <c r="L286" i="5"/>
  <c r="Q286" i="5"/>
  <c r="H166" i="5"/>
  <c r="N166" i="5"/>
  <c r="O166" i="5"/>
  <c r="Q166" i="5"/>
  <c r="L166" i="5"/>
  <c r="J166" i="5"/>
  <c r="P166" i="5"/>
  <c r="M166" i="5"/>
  <c r="H19" i="5"/>
  <c r="J19" i="5"/>
  <c r="M19" i="5"/>
  <c r="O19" i="5"/>
  <c r="L19" i="5"/>
  <c r="N19" i="5"/>
  <c r="Q19" i="5"/>
  <c r="P19" i="5"/>
  <c r="H230" i="5"/>
  <c r="Q230" i="5"/>
  <c r="J230" i="5"/>
  <c r="N230" i="5"/>
  <c r="O230" i="5"/>
  <c r="L230" i="5"/>
  <c r="P230" i="5"/>
  <c r="M230" i="5"/>
  <c r="H249" i="5"/>
  <c r="J249" i="5"/>
  <c r="Q249" i="5"/>
  <c r="L249" i="5"/>
  <c r="M249" i="5"/>
  <c r="N249" i="5"/>
  <c r="P249" i="5"/>
  <c r="O249" i="5"/>
  <c r="H192" i="5"/>
  <c r="J192" i="5"/>
  <c r="M192" i="5"/>
  <c r="O192" i="5"/>
  <c r="L192" i="5"/>
  <c r="N192" i="5"/>
  <c r="Q192" i="5"/>
  <c r="P192" i="5"/>
  <c r="H47" i="5"/>
  <c r="J47" i="5"/>
  <c r="M47" i="5"/>
  <c r="P47" i="5"/>
  <c r="N47" i="5"/>
  <c r="O47" i="5"/>
  <c r="L47" i="5"/>
  <c r="Q47" i="5"/>
  <c r="H78" i="5"/>
  <c r="P78" i="5"/>
  <c r="O78" i="5"/>
  <c r="J78" i="5"/>
  <c r="Q78" i="5"/>
  <c r="N78" i="5"/>
  <c r="M78" i="5"/>
  <c r="L78" i="5"/>
  <c r="H147" i="5"/>
  <c r="L147" i="5"/>
  <c r="M147" i="5"/>
  <c r="P147" i="5"/>
  <c r="O147" i="5"/>
  <c r="N147" i="5"/>
  <c r="Q147" i="5"/>
  <c r="J147" i="5"/>
  <c r="H67" i="5"/>
  <c r="J67" i="5"/>
  <c r="M67" i="5"/>
  <c r="P67" i="5"/>
  <c r="O67" i="5"/>
  <c r="N67" i="5"/>
  <c r="Q67" i="5"/>
  <c r="L67" i="5"/>
  <c r="H37" i="5"/>
  <c r="O37" i="5"/>
  <c r="N37" i="5"/>
  <c r="Q37" i="5"/>
  <c r="M37" i="5"/>
  <c r="L37" i="5"/>
  <c r="J37" i="5"/>
  <c r="P37" i="5"/>
  <c r="H272" i="5"/>
  <c r="L272" i="5"/>
  <c r="N272" i="5"/>
  <c r="M272" i="5"/>
  <c r="O272" i="5"/>
  <c r="Q272" i="5"/>
  <c r="P272" i="5"/>
  <c r="J272" i="5"/>
  <c r="H275" i="5"/>
  <c r="N275" i="5"/>
  <c r="M275" i="5"/>
  <c r="P275" i="5"/>
  <c r="J275" i="5"/>
  <c r="O275" i="5"/>
  <c r="Q275" i="5"/>
  <c r="L275" i="5"/>
  <c r="H262" i="5"/>
  <c r="P262" i="5"/>
  <c r="O262" i="5"/>
  <c r="J262" i="5"/>
  <c r="L262" i="5"/>
  <c r="N262" i="5"/>
  <c r="Q262" i="5"/>
  <c r="M262" i="5"/>
  <c r="H105" i="5"/>
  <c r="J105" i="5"/>
  <c r="Q105" i="5"/>
  <c r="L105" i="5"/>
  <c r="P105" i="5"/>
  <c r="O105" i="5"/>
  <c r="N105" i="5"/>
  <c r="M105" i="5"/>
  <c r="H284" i="5"/>
  <c r="L284" i="5"/>
  <c r="N284" i="5"/>
  <c r="P284" i="5"/>
  <c r="Q284" i="5"/>
  <c r="J284" i="5"/>
  <c r="O284" i="5"/>
  <c r="M284" i="5"/>
  <c r="H212" i="5"/>
  <c r="M212" i="5"/>
  <c r="N212" i="5"/>
  <c r="L212" i="5"/>
  <c r="O212" i="5"/>
  <c r="Q212" i="5"/>
  <c r="P212" i="5"/>
  <c r="J212" i="5"/>
  <c r="H193" i="5"/>
  <c r="P193" i="5"/>
  <c r="Q193" i="5"/>
  <c r="M193" i="5"/>
  <c r="O193" i="5"/>
  <c r="L193" i="5"/>
  <c r="J193" i="5"/>
  <c r="N193" i="5"/>
  <c r="H238" i="5"/>
  <c r="P238" i="5"/>
  <c r="O238" i="5"/>
  <c r="J238" i="5"/>
  <c r="N238" i="5"/>
  <c r="Q238" i="5"/>
  <c r="M238" i="5"/>
  <c r="L238" i="5"/>
  <c r="H224" i="5"/>
  <c r="M224" i="5"/>
  <c r="N224" i="5"/>
  <c r="J224" i="5"/>
  <c r="O224" i="5"/>
  <c r="P224" i="5"/>
  <c r="L224" i="5"/>
  <c r="Q224" i="5"/>
  <c r="H50" i="5"/>
  <c r="M50" i="5"/>
  <c r="L50" i="5"/>
  <c r="O50" i="5"/>
  <c r="J50" i="5"/>
  <c r="Q50" i="5"/>
  <c r="P50" i="5"/>
  <c r="N50" i="5"/>
  <c r="H172" i="5"/>
  <c r="J172" i="5"/>
  <c r="M172" i="5"/>
  <c r="N172" i="5"/>
  <c r="O172" i="5"/>
  <c r="P172" i="5"/>
  <c r="L172" i="5"/>
  <c r="Q172" i="5"/>
  <c r="H109" i="5"/>
  <c r="J109" i="5"/>
  <c r="Q109" i="5"/>
  <c r="L109" i="5"/>
  <c r="O109" i="5"/>
  <c r="N109" i="5"/>
  <c r="M109" i="5"/>
  <c r="P109" i="5"/>
  <c r="H276" i="5"/>
  <c r="L276" i="5"/>
  <c r="N276" i="5"/>
  <c r="J276" i="5"/>
  <c r="M276" i="5"/>
  <c r="O276" i="5"/>
  <c r="P276" i="5"/>
  <c r="Q276" i="5"/>
  <c r="H81" i="5"/>
  <c r="J81" i="5"/>
  <c r="Q81" i="5"/>
  <c r="L81" i="5"/>
  <c r="N81" i="5"/>
  <c r="M81" i="5"/>
  <c r="P81" i="5"/>
  <c r="O81" i="5"/>
  <c r="H229" i="5"/>
  <c r="L229" i="5"/>
  <c r="N229" i="5"/>
  <c r="O229" i="5"/>
  <c r="Q229" i="5"/>
  <c r="P229" i="5"/>
  <c r="M229" i="5"/>
  <c r="J229" i="5"/>
  <c r="H121" i="5"/>
  <c r="J121" i="5"/>
  <c r="Q121" i="5"/>
  <c r="L121" i="5"/>
  <c r="N121" i="5"/>
  <c r="P121" i="5"/>
  <c r="M121" i="5"/>
  <c r="O121" i="5"/>
  <c r="H53" i="5"/>
  <c r="O53" i="5"/>
  <c r="N53" i="5"/>
  <c r="Q53" i="5"/>
  <c r="L53" i="5"/>
  <c r="P53" i="5"/>
  <c r="J53" i="5"/>
  <c r="M53" i="5"/>
  <c r="H174" i="5"/>
  <c r="N174" i="5"/>
  <c r="O174" i="5"/>
  <c r="M174" i="5"/>
  <c r="Q174" i="5"/>
  <c r="P174" i="5"/>
  <c r="L174" i="5"/>
  <c r="J174" i="5"/>
  <c r="H97" i="5"/>
  <c r="J97" i="5"/>
  <c r="Q97" i="5"/>
  <c r="L97" i="5"/>
  <c r="P97" i="5"/>
  <c r="O97" i="5"/>
  <c r="M97" i="5"/>
  <c r="N97" i="5"/>
  <c r="H31" i="5"/>
  <c r="J31" i="5"/>
  <c r="M31" i="5"/>
  <c r="Q31" i="5"/>
  <c r="P31" i="5"/>
  <c r="O31" i="5"/>
  <c r="N31" i="5"/>
  <c r="L31" i="5"/>
  <c r="H252" i="5"/>
  <c r="L252" i="5"/>
  <c r="N252" i="5"/>
  <c r="M252" i="5"/>
  <c r="O252" i="5"/>
  <c r="J252" i="5"/>
  <c r="Q252" i="5"/>
  <c r="P252" i="5"/>
  <c r="H99" i="5"/>
  <c r="N99" i="5"/>
  <c r="M99" i="5"/>
  <c r="P99" i="5"/>
  <c r="L99" i="5"/>
  <c r="J99" i="5"/>
  <c r="Q99" i="5"/>
  <c r="O99" i="5"/>
  <c r="H218" i="5"/>
  <c r="Q218" i="5"/>
  <c r="J218" i="5"/>
  <c r="P218" i="5"/>
  <c r="M218" i="5"/>
  <c r="O218" i="5"/>
  <c r="N218" i="5"/>
  <c r="L218" i="5"/>
  <c r="H129" i="5"/>
  <c r="P129" i="5"/>
  <c r="Q129" i="5"/>
  <c r="J129" i="5"/>
  <c r="M129" i="5"/>
  <c r="N129" i="5"/>
  <c r="L129" i="5"/>
  <c r="O129" i="5"/>
  <c r="H91" i="5"/>
  <c r="N91" i="5"/>
  <c r="M91" i="5"/>
  <c r="P91" i="5"/>
  <c r="Q91" i="5"/>
  <c r="O91" i="5"/>
  <c r="L91" i="5"/>
  <c r="J91" i="5"/>
  <c r="S137" i="5"/>
  <c r="E137" i="5"/>
  <c r="D137" i="5"/>
  <c r="C137" i="5"/>
  <c r="S241" i="5"/>
  <c r="E241" i="5"/>
  <c r="D241" i="5"/>
  <c r="C241" i="5"/>
  <c r="S167" i="5"/>
  <c r="E167" i="5"/>
  <c r="D167" i="5"/>
  <c r="C167" i="5"/>
  <c r="S201" i="5"/>
  <c r="E201" i="5"/>
  <c r="D201" i="5"/>
  <c r="C201" i="5"/>
  <c r="S299" i="5"/>
  <c r="E299" i="5"/>
  <c r="C299" i="5"/>
  <c r="D299" i="5"/>
  <c r="S77" i="5"/>
  <c r="D77" i="5"/>
  <c r="E77" i="5"/>
  <c r="C77" i="5"/>
  <c r="S62" i="5"/>
  <c r="C62" i="5"/>
  <c r="D62" i="5"/>
  <c r="E62" i="5"/>
  <c r="S41" i="5"/>
  <c r="D41" i="5"/>
  <c r="C41" i="5"/>
  <c r="E41" i="5"/>
  <c r="S127" i="5"/>
  <c r="D127" i="5"/>
  <c r="C127" i="5"/>
  <c r="E127" i="5"/>
  <c r="S175" i="5"/>
  <c r="E175" i="5"/>
  <c r="D175" i="5"/>
  <c r="C175" i="5"/>
  <c r="S228" i="5"/>
  <c r="E228" i="5"/>
  <c r="D228" i="5"/>
  <c r="C228" i="5"/>
  <c r="S247" i="5"/>
  <c r="E247" i="5"/>
  <c r="C247" i="5"/>
  <c r="D247" i="5"/>
  <c r="S145" i="5"/>
  <c r="E145" i="5"/>
  <c r="D145" i="5"/>
  <c r="C145" i="5"/>
  <c r="S64" i="5"/>
  <c r="C64" i="5"/>
  <c r="E64" i="5"/>
  <c r="D64" i="5"/>
  <c r="S46" i="5"/>
  <c r="C46" i="5"/>
  <c r="E46" i="5"/>
  <c r="D46" i="5"/>
  <c r="S189" i="5"/>
  <c r="E189" i="5"/>
  <c r="D189" i="5"/>
  <c r="C189" i="5"/>
  <c r="S126" i="5"/>
  <c r="C126" i="5"/>
  <c r="E126" i="5"/>
  <c r="D126" i="5"/>
  <c r="S153" i="5"/>
  <c r="E153" i="5"/>
  <c r="D153" i="5"/>
  <c r="C153" i="5"/>
  <c r="S65" i="5"/>
  <c r="D65" i="5"/>
  <c r="C65" i="5"/>
  <c r="E65" i="5"/>
  <c r="S237" i="5"/>
  <c r="E237" i="5"/>
  <c r="D237" i="5"/>
  <c r="C237" i="5"/>
  <c r="S236" i="5"/>
  <c r="E236" i="5"/>
  <c r="D236" i="5"/>
  <c r="C236" i="5"/>
  <c r="S215" i="5"/>
  <c r="E215" i="5"/>
  <c r="C215" i="5"/>
  <c r="D215" i="5"/>
  <c r="S29" i="5"/>
  <c r="E29" i="5"/>
  <c r="D29" i="5"/>
  <c r="C29" i="5"/>
  <c r="S251" i="5"/>
  <c r="E251" i="5"/>
  <c r="C251" i="5"/>
  <c r="D251" i="5"/>
  <c r="S66" i="5"/>
  <c r="C66" i="5"/>
  <c r="E66" i="5"/>
  <c r="D66" i="5"/>
  <c r="S117" i="5"/>
  <c r="D117" i="5"/>
  <c r="C117" i="5"/>
  <c r="E117" i="5"/>
  <c r="S284" i="5"/>
  <c r="E284" i="5"/>
  <c r="D284" i="5"/>
  <c r="C284" i="5"/>
  <c r="S238" i="5"/>
  <c r="E238" i="5"/>
  <c r="D238" i="5"/>
  <c r="C238" i="5"/>
  <c r="S172" i="5"/>
  <c r="E172" i="5"/>
  <c r="D172" i="5"/>
  <c r="C172" i="5"/>
  <c r="S81" i="5"/>
  <c r="D81" i="5"/>
  <c r="E81" i="5"/>
  <c r="C81" i="5"/>
  <c r="S53" i="5"/>
  <c r="D53" i="5"/>
  <c r="E53" i="5"/>
  <c r="C53" i="5"/>
  <c r="S97" i="5"/>
  <c r="D97" i="5"/>
  <c r="E97" i="5"/>
  <c r="C97" i="5"/>
  <c r="S177" i="5"/>
  <c r="E177" i="5"/>
  <c r="D177" i="5"/>
  <c r="C177" i="5"/>
  <c r="S222" i="5"/>
  <c r="E222" i="5"/>
  <c r="D222" i="5"/>
  <c r="C222" i="5"/>
  <c r="S162" i="5"/>
  <c r="E162" i="5"/>
  <c r="D162" i="5"/>
  <c r="C162" i="5"/>
  <c r="S93" i="5"/>
  <c r="D93" i="5"/>
  <c r="C93" i="5"/>
  <c r="E93" i="5"/>
  <c r="S40" i="5"/>
  <c r="C40" i="5"/>
  <c r="E40" i="5"/>
  <c r="D40" i="5"/>
  <c r="S281" i="5"/>
  <c r="E281" i="5"/>
  <c r="D281" i="5"/>
  <c r="C281" i="5"/>
  <c r="S136" i="5"/>
  <c r="E136" i="5"/>
  <c r="D136" i="5"/>
  <c r="C136" i="5"/>
  <c r="S42" i="5"/>
  <c r="C42" i="5"/>
  <c r="E42" i="5"/>
  <c r="D42" i="5"/>
  <c r="S243" i="5"/>
  <c r="E243" i="5"/>
  <c r="C243" i="5"/>
  <c r="D243" i="5"/>
  <c r="S28" i="5"/>
  <c r="C28" i="5"/>
  <c r="D28" i="5"/>
  <c r="E28" i="5"/>
  <c r="S27" i="5"/>
  <c r="E27" i="5"/>
  <c r="D27" i="5"/>
  <c r="C27" i="5"/>
  <c r="S263" i="5"/>
  <c r="E263" i="5"/>
  <c r="C263" i="5"/>
  <c r="D263" i="5"/>
  <c r="S112" i="5"/>
  <c r="C112" i="5"/>
  <c r="D112" i="5"/>
  <c r="E112" i="5"/>
  <c r="S217" i="5"/>
  <c r="E217" i="5"/>
  <c r="D217" i="5"/>
  <c r="C217" i="5"/>
  <c r="S256" i="5"/>
  <c r="E256" i="5"/>
  <c r="D256" i="5"/>
  <c r="C256" i="5"/>
  <c r="S204" i="5"/>
  <c r="E204" i="5"/>
  <c r="D204" i="5"/>
  <c r="C204" i="5"/>
  <c r="S56" i="5"/>
  <c r="C56" i="5"/>
  <c r="E56" i="5"/>
  <c r="D56" i="5"/>
  <c r="S183" i="5"/>
  <c r="E183" i="5"/>
  <c r="D183" i="5"/>
  <c r="C183" i="5"/>
  <c r="S82" i="5"/>
  <c r="C82" i="5"/>
  <c r="E82" i="5"/>
  <c r="D82" i="5"/>
  <c r="S226" i="5"/>
  <c r="E226" i="5"/>
  <c r="D226" i="5"/>
  <c r="C226" i="5"/>
  <c r="S17" i="5"/>
  <c r="E17" i="5"/>
  <c r="D17" i="5"/>
  <c r="C17" i="5"/>
  <c r="S187" i="5"/>
  <c r="D187" i="5"/>
  <c r="C187" i="5"/>
  <c r="E187" i="5"/>
  <c r="S195" i="5"/>
  <c r="E195" i="5"/>
  <c r="C195" i="5"/>
  <c r="D195" i="5"/>
  <c r="S75" i="5"/>
  <c r="D75" i="5"/>
  <c r="E75" i="5"/>
  <c r="C75" i="5"/>
  <c r="S141" i="5"/>
  <c r="E141" i="5"/>
  <c r="D141" i="5"/>
  <c r="C141" i="5"/>
  <c r="S197" i="5"/>
  <c r="E197" i="5"/>
  <c r="D197" i="5"/>
  <c r="C197" i="5"/>
  <c r="S300" i="5"/>
  <c r="E300" i="5"/>
  <c r="D300" i="5"/>
  <c r="C300" i="5"/>
  <c r="S122" i="5"/>
  <c r="C122" i="5"/>
  <c r="E122" i="5"/>
  <c r="D122" i="5"/>
  <c r="S273" i="5"/>
  <c r="E273" i="5"/>
  <c r="D273" i="5"/>
  <c r="C273" i="5"/>
  <c r="S128" i="5"/>
  <c r="C128" i="5"/>
  <c r="E128" i="5"/>
  <c r="D128" i="5"/>
  <c r="S131" i="5"/>
  <c r="D131" i="5"/>
  <c r="C131" i="5"/>
  <c r="E131" i="5"/>
  <c r="S184" i="5"/>
  <c r="E184" i="5"/>
  <c r="D184" i="5"/>
  <c r="C184" i="5"/>
  <c r="S254" i="5"/>
  <c r="E254" i="5"/>
  <c r="D254" i="5"/>
  <c r="C254" i="5"/>
  <c r="S139" i="5"/>
  <c r="D139" i="5"/>
  <c r="C139" i="5"/>
  <c r="E139" i="5"/>
  <c r="S158" i="5"/>
  <c r="E158" i="5"/>
  <c r="D158" i="5"/>
  <c r="C158" i="5"/>
  <c r="S266" i="5"/>
  <c r="E266" i="5"/>
  <c r="D266" i="5"/>
  <c r="C266" i="5"/>
  <c r="S164" i="5"/>
  <c r="E164" i="5"/>
  <c r="D164" i="5"/>
  <c r="C164" i="5"/>
  <c r="S285" i="5"/>
  <c r="E285" i="5"/>
  <c r="D285" i="5"/>
  <c r="C285" i="5"/>
  <c r="S165" i="5"/>
  <c r="C165" i="5"/>
  <c r="E165" i="5"/>
  <c r="D165" i="5"/>
  <c r="S22" i="5"/>
  <c r="E22" i="5"/>
  <c r="C22" i="5"/>
  <c r="D22" i="5"/>
  <c r="S294" i="5"/>
  <c r="E294" i="5"/>
  <c r="D294" i="5"/>
  <c r="C294" i="5"/>
  <c r="S244" i="5"/>
  <c r="E244" i="5"/>
  <c r="D244" i="5"/>
  <c r="C244" i="5"/>
  <c r="S253" i="5"/>
  <c r="E253" i="5"/>
  <c r="D253" i="5"/>
  <c r="C253" i="5"/>
  <c r="S182" i="5"/>
  <c r="E182" i="5"/>
  <c r="D182" i="5"/>
  <c r="C182" i="5"/>
  <c r="S12" i="5"/>
  <c r="E12" i="5"/>
  <c r="D12" i="5"/>
  <c r="C12" i="5"/>
  <c r="S267" i="5"/>
  <c r="E267" i="5"/>
  <c r="C267" i="5"/>
  <c r="D267" i="5"/>
  <c r="S210" i="5"/>
  <c r="E210" i="5"/>
  <c r="D210" i="5"/>
  <c r="C210" i="5"/>
  <c r="S231" i="5"/>
  <c r="E231" i="5"/>
  <c r="C231" i="5"/>
  <c r="D231" i="5"/>
  <c r="S4" i="5"/>
  <c r="D4" i="5"/>
  <c r="C4" i="5"/>
  <c r="E4" i="5"/>
  <c r="S25" i="5"/>
  <c r="D25" i="5"/>
  <c r="C25" i="5"/>
  <c r="E25" i="5"/>
  <c r="S168" i="5"/>
  <c r="E168" i="5"/>
  <c r="D168" i="5"/>
  <c r="C168" i="5"/>
  <c r="S138" i="5"/>
  <c r="E138" i="5"/>
  <c r="D138" i="5"/>
  <c r="C138" i="5"/>
  <c r="S108" i="5"/>
  <c r="C108" i="5"/>
  <c r="E108" i="5"/>
  <c r="D108" i="5"/>
  <c r="S280" i="5"/>
  <c r="E280" i="5"/>
  <c r="D280" i="5"/>
  <c r="C280" i="5"/>
  <c r="S10" i="5"/>
  <c r="E10" i="5"/>
  <c r="D10" i="5"/>
  <c r="C10" i="5"/>
  <c r="S72" i="5"/>
  <c r="C72" i="5"/>
  <c r="E72" i="5"/>
  <c r="D72" i="5"/>
  <c r="S105" i="5"/>
  <c r="D105" i="5"/>
  <c r="C105" i="5"/>
  <c r="E105" i="5"/>
  <c r="S193" i="5"/>
  <c r="E193" i="5"/>
  <c r="D193" i="5"/>
  <c r="C193" i="5"/>
  <c r="S50" i="5"/>
  <c r="C50" i="5"/>
  <c r="E50" i="5"/>
  <c r="D50" i="5"/>
  <c r="S276" i="5"/>
  <c r="E276" i="5"/>
  <c r="D276" i="5"/>
  <c r="C276" i="5"/>
  <c r="S121" i="5"/>
  <c r="D121" i="5"/>
  <c r="C121" i="5"/>
  <c r="E121" i="5"/>
  <c r="S31" i="5"/>
  <c r="E31" i="5"/>
  <c r="D31" i="5"/>
  <c r="C31" i="5"/>
  <c r="S248" i="5"/>
  <c r="E248" i="5"/>
  <c r="D248" i="5"/>
  <c r="C248" i="5"/>
  <c r="S120" i="5"/>
  <c r="C120" i="5"/>
  <c r="E120" i="5"/>
  <c r="D120" i="5"/>
  <c r="S71" i="5"/>
  <c r="D71" i="5"/>
  <c r="E71" i="5"/>
  <c r="C71" i="5"/>
  <c r="S11" i="5"/>
  <c r="E11" i="5"/>
  <c r="D11" i="5"/>
  <c r="C11" i="5"/>
  <c r="S227" i="5"/>
  <c r="E227" i="5"/>
  <c r="C227" i="5"/>
  <c r="D227" i="5"/>
  <c r="S290" i="5"/>
  <c r="E290" i="5"/>
  <c r="D290" i="5"/>
  <c r="C290" i="5"/>
  <c r="S30" i="5"/>
  <c r="C30" i="5"/>
  <c r="E30" i="5"/>
  <c r="D30" i="5"/>
  <c r="S190" i="5"/>
  <c r="E190" i="5"/>
  <c r="D190" i="5"/>
  <c r="C190" i="5"/>
  <c r="S51" i="5"/>
  <c r="E51" i="5"/>
  <c r="D51" i="5"/>
  <c r="C51" i="5"/>
  <c r="S113" i="5"/>
  <c r="D113" i="5"/>
  <c r="C113" i="5"/>
  <c r="E113" i="5"/>
  <c r="S86" i="5"/>
  <c r="C86" i="5"/>
  <c r="D86" i="5"/>
  <c r="E86" i="5"/>
  <c r="S24" i="5"/>
  <c r="C24" i="5"/>
  <c r="E24" i="5"/>
  <c r="D24" i="5"/>
  <c r="S295" i="5"/>
  <c r="E295" i="5"/>
  <c r="C295" i="5"/>
  <c r="D295" i="5"/>
  <c r="S250" i="5"/>
  <c r="E250" i="5"/>
  <c r="D250" i="5"/>
  <c r="C250" i="5"/>
  <c r="S265" i="5"/>
  <c r="E265" i="5"/>
  <c r="D265" i="5"/>
  <c r="C265" i="5"/>
  <c r="S179" i="5"/>
  <c r="C179" i="5"/>
  <c r="E179" i="5"/>
  <c r="D179" i="5"/>
  <c r="S106" i="5"/>
  <c r="C106" i="5"/>
  <c r="E106" i="5"/>
  <c r="D106" i="5"/>
  <c r="S213" i="5"/>
  <c r="E213" i="5"/>
  <c r="D213" i="5"/>
  <c r="C213" i="5"/>
  <c r="S20" i="5"/>
  <c r="E20" i="5"/>
  <c r="D20" i="5"/>
  <c r="C20" i="5"/>
  <c r="S161" i="5"/>
  <c r="E161" i="5"/>
  <c r="D161" i="5"/>
  <c r="C161" i="5"/>
  <c r="S104" i="5"/>
  <c r="C104" i="5"/>
  <c r="E104" i="5"/>
  <c r="D104" i="5"/>
  <c r="S123" i="5"/>
  <c r="D123" i="5"/>
  <c r="C123" i="5"/>
  <c r="E123" i="5"/>
  <c r="S39" i="5"/>
  <c r="C39" i="5"/>
  <c r="E39" i="5"/>
  <c r="D39" i="5"/>
  <c r="S185" i="5"/>
  <c r="D185" i="5"/>
  <c r="C185" i="5"/>
  <c r="E185" i="5"/>
  <c r="S159" i="5"/>
  <c r="E159" i="5"/>
  <c r="D159" i="5"/>
  <c r="C159" i="5"/>
  <c r="S283" i="5"/>
  <c r="E283" i="5"/>
  <c r="C283" i="5"/>
  <c r="D283" i="5"/>
  <c r="S211" i="5"/>
  <c r="E211" i="5"/>
  <c r="C211" i="5"/>
  <c r="D211" i="5"/>
  <c r="S102" i="5"/>
  <c r="C102" i="5"/>
  <c r="D102" i="5"/>
  <c r="E102" i="5"/>
  <c r="S234" i="5"/>
  <c r="E234" i="5"/>
  <c r="D234" i="5"/>
  <c r="C234" i="5"/>
  <c r="S45" i="5"/>
  <c r="E45" i="5"/>
  <c r="D45" i="5"/>
  <c r="C45" i="5"/>
  <c r="S301" i="5"/>
  <c r="E301" i="5"/>
  <c r="D301" i="5"/>
  <c r="C301" i="5"/>
  <c r="S130" i="5"/>
  <c r="C130" i="5"/>
  <c r="E130" i="5"/>
  <c r="D130" i="5"/>
  <c r="S214" i="5"/>
  <c r="E214" i="5"/>
  <c r="D214" i="5"/>
  <c r="C214" i="5"/>
  <c r="S206" i="5"/>
  <c r="E206" i="5"/>
  <c r="D206" i="5"/>
  <c r="C206" i="5"/>
  <c r="S110" i="5"/>
  <c r="C110" i="5"/>
  <c r="E110" i="5"/>
  <c r="D110" i="5"/>
  <c r="S68" i="5"/>
  <c r="C68" i="5"/>
  <c r="E68" i="5"/>
  <c r="D68" i="5"/>
  <c r="S148" i="5"/>
  <c r="E148" i="5"/>
  <c r="D148" i="5"/>
  <c r="C148" i="5"/>
  <c r="S221" i="5"/>
  <c r="E221" i="5"/>
  <c r="D221" i="5"/>
  <c r="C221" i="5"/>
  <c r="S258" i="5"/>
  <c r="E258" i="5"/>
  <c r="D258" i="5"/>
  <c r="C258" i="5"/>
  <c r="S173" i="5"/>
  <c r="E173" i="5"/>
  <c r="D173" i="5"/>
  <c r="C173" i="5"/>
  <c r="S14" i="5"/>
  <c r="C14" i="5"/>
  <c r="E14" i="5"/>
  <c r="D14" i="5"/>
  <c r="S292" i="5"/>
  <c r="E292" i="5"/>
  <c r="D292" i="5"/>
  <c r="C292" i="5"/>
  <c r="S291" i="5"/>
  <c r="E291" i="5"/>
  <c r="C291" i="5"/>
  <c r="D291" i="5"/>
  <c r="S223" i="5"/>
  <c r="E223" i="5"/>
  <c r="C223" i="5"/>
  <c r="D223" i="5"/>
  <c r="S6" i="5"/>
  <c r="E6" i="5"/>
  <c r="D6" i="5"/>
  <c r="C6" i="5"/>
  <c r="S21" i="5"/>
  <c r="E21" i="5"/>
  <c r="D21" i="5"/>
  <c r="C21" i="5"/>
  <c r="S96" i="5"/>
  <c r="C96" i="5"/>
  <c r="E96" i="5"/>
  <c r="D96" i="5"/>
  <c r="S79" i="5"/>
  <c r="D79" i="5"/>
  <c r="E79" i="5"/>
  <c r="C79" i="5"/>
  <c r="S194" i="5"/>
  <c r="E194" i="5"/>
  <c r="D194" i="5"/>
  <c r="C194" i="5"/>
  <c r="S278" i="5"/>
  <c r="E278" i="5"/>
  <c r="D278" i="5"/>
  <c r="C278" i="5"/>
  <c r="S59" i="5"/>
  <c r="D59" i="5"/>
  <c r="E59" i="5"/>
  <c r="C59" i="5"/>
  <c r="S282" i="5"/>
  <c r="E282" i="5"/>
  <c r="D282" i="5"/>
  <c r="C282" i="5"/>
  <c r="S118" i="5"/>
  <c r="C118" i="5"/>
  <c r="E118" i="5"/>
  <c r="D118" i="5"/>
  <c r="S144" i="5"/>
  <c r="E144" i="5"/>
  <c r="D144" i="5"/>
  <c r="C144" i="5"/>
  <c r="S133" i="5"/>
  <c r="E133" i="5"/>
  <c r="D133" i="5"/>
  <c r="C133" i="5"/>
  <c r="S264" i="5"/>
  <c r="E264" i="5"/>
  <c r="D264" i="5"/>
  <c r="C264" i="5"/>
  <c r="S242" i="5"/>
  <c r="E242" i="5"/>
  <c r="D242" i="5"/>
  <c r="C242" i="5"/>
  <c r="S5" i="5"/>
  <c r="D5" i="5"/>
  <c r="C5" i="5"/>
  <c r="E5" i="5"/>
  <c r="S170" i="5"/>
  <c r="E170" i="5"/>
  <c r="D170" i="5"/>
  <c r="C170" i="5"/>
  <c r="S151" i="5"/>
  <c r="C151" i="5"/>
  <c r="E151" i="5"/>
  <c r="D151" i="5"/>
  <c r="S233" i="5"/>
  <c r="E233" i="5"/>
  <c r="D233" i="5"/>
  <c r="C233" i="5"/>
  <c r="S212" i="5"/>
  <c r="E212" i="5"/>
  <c r="D212" i="5"/>
  <c r="C212" i="5"/>
  <c r="S224" i="5"/>
  <c r="E224" i="5"/>
  <c r="D224" i="5"/>
  <c r="C224" i="5"/>
  <c r="S109" i="5"/>
  <c r="D109" i="5"/>
  <c r="E109" i="5"/>
  <c r="C109" i="5"/>
  <c r="S229" i="5"/>
  <c r="E229" i="5"/>
  <c r="D229" i="5"/>
  <c r="C229" i="5"/>
  <c r="S174" i="5"/>
  <c r="E174" i="5"/>
  <c r="D174" i="5"/>
  <c r="C174" i="5"/>
  <c r="S188" i="5"/>
  <c r="E188" i="5"/>
  <c r="D188" i="5"/>
  <c r="C188" i="5"/>
  <c r="S163" i="5"/>
  <c r="C163" i="5"/>
  <c r="E163" i="5"/>
  <c r="D163" i="5"/>
  <c r="S277" i="5"/>
  <c r="E277" i="5"/>
  <c r="D277" i="5"/>
  <c r="C277" i="5"/>
  <c r="S115" i="5"/>
  <c r="D115" i="5"/>
  <c r="C115" i="5"/>
  <c r="E115" i="5"/>
  <c r="S70" i="5"/>
  <c r="C70" i="5"/>
  <c r="D70" i="5"/>
  <c r="E70" i="5"/>
  <c r="S124" i="5"/>
  <c r="C124" i="5"/>
  <c r="D124" i="5"/>
  <c r="E124" i="5"/>
  <c r="S140" i="5"/>
  <c r="E140" i="5"/>
  <c r="D140" i="5"/>
  <c r="C140" i="5"/>
  <c r="S271" i="5"/>
  <c r="E271" i="5"/>
  <c r="C271" i="5"/>
  <c r="D271" i="5"/>
  <c r="S36" i="5"/>
  <c r="C36" i="5"/>
  <c r="D36" i="5"/>
  <c r="E36" i="5"/>
  <c r="S270" i="5"/>
  <c r="E270" i="5"/>
  <c r="D270" i="5"/>
  <c r="C270" i="5"/>
  <c r="S154" i="5"/>
  <c r="E154" i="5"/>
  <c r="D154" i="5"/>
  <c r="C154" i="5"/>
  <c r="S246" i="5"/>
  <c r="E246" i="5"/>
  <c r="D246" i="5"/>
  <c r="C246" i="5"/>
  <c r="S23" i="5"/>
  <c r="C23" i="5"/>
  <c r="E23" i="5"/>
  <c r="D23" i="5"/>
  <c r="S98" i="5"/>
  <c r="C98" i="5"/>
  <c r="E98" i="5"/>
  <c r="D98" i="5"/>
  <c r="S49" i="5"/>
  <c r="D49" i="5"/>
  <c r="C49" i="5"/>
  <c r="E49" i="5"/>
  <c r="S85" i="5"/>
  <c r="D85" i="5"/>
  <c r="E85" i="5"/>
  <c r="C85" i="5"/>
  <c r="S296" i="5"/>
  <c r="E296" i="5"/>
  <c r="D296" i="5"/>
  <c r="C296" i="5"/>
  <c r="S178" i="5"/>
  <c r="E178" i="5"/>
  <c r="D178" i="5"/>
  <c r="C178" i="5"/>
  <c r="S125" i="5"/>
  <c r="D125" i="5"/>
  <c r="C125" i="5"/>
  <c r="E125" i="5"/>
  <c r="S293" i="5"/>
  <c r="E293" i="5"/>
  <c r="D293" i="5"/>
  <c r="C293" i="5"/>
  <c r="S287" i="5"/>
  <c r="E287" i="5"/>
  <c r="C287" i="5"/>
  <c r="D287" i="5"/>
  <c r="S94" i="5"/>
  <c r="C94" i="5"/>
  <c r="D94" i="5"/>
  <c r="E94" i="5"/>
  <c r="S146" i="5"/>
  <c r="E146" i="5"/>
  <c r="D146" i="5"/>
  <c r="C146" i="5"/>
  <c r="S225" i="5"/>
  <c r="E225" i="5"/>
  <c r="D225" i="5"/>
  <c r="C225" i="5"/>
  <c r="S205" i="5"/>
  <c r="E205" i="5"/>
  <c r="D205" i="5"/>
  <c r="C205" i="5"/>
  <c r="S48" i="5"/>
  <c r="C48" i="5"/>
  <c r="E48" i="5"/>
  <c r="D48" i="5"/>
  <c r="S57" i="5"/>
  <c r="D57" i="5"/>
  <c r="C57" i="5"/>
  <c r="E57" i="5"/>
  <c r="S200" i="5"/>
  <c r="E200" i="5"/>
  <c r="D200" i="5"/>
  <c r="C200" i="5"/>
  <c r="S26" i="5"/>
  <c r="C26" i="5"/>
  <c r="D26" i="5"/>
  <c r="E26" i="5"/>
  <c r="S288" i="5"/>
  <c r="E288" i="5"/>
  <c r="D288" i="5"/>
  <c r="C288" i="5"/>
  <c r="S34" i="5"/>
  <c r="C34" i="5"/>
  <c r="E34" i="5"/>
  <c r="D34" i="5"/>
  <c r="S207" i="5"/>
  <c r="E207" i="5"/>
  <c r="C207" i="5"/>
  <c r="D207" i="5"/>
  <c r="S32" i="5"/>
  <c r="C32" i="5"/>
  <c r="E32" i="5"/>
  <c r="D32" i="5"/>
  <c r="S279" i="5"/>
  <c r="E279" i="5"/>
  <c r="C279" i="5"/>
  <c r="D279" i="5"/>
  <c r="S209" i="5"/>
  <c r="E209" i="5"/>
  <c r="D209" i="5"/>
  <c r="C209" i="5"/>
  <c r="S202" i="5"/>
  <c r="E202" i="5"/>
  <c r="D202" i="5"/>
  <c r="C202" i="5"/>
  <c r="S8" i="5"/>
  <c r="E8" i="5"/>
  <c r="D8" i="5"/>
  <c r="C8" i="5"/>
  <c r="S55" i="5"/>
  <c r="E55" i="5"/>
  <c r="D55" i="5"/>
  <c r="C55" i="5"/>
  <c r="S269" i="5"/>
  <c r="E269" i="5"/>
  <c r="D269" i="5"/>
  <c r="C269" i="5"/>
  <c r="S155" i="5"/>
  <c r="D155" i="5"/>
  <c r="C155" i="5"/>
  <c r="E155" i="5"/>
  <c r="S160" i="5"/>
  <c r="E160" i="5"/>
  <c r="D160" i="5"/>
  <c r="C160" i="5"/>
  <c r="S274" i="5"/>
  <c r="E274" i="5"/>
  <c r="D274" i="5"/>
  <c r="C274" i="5"/>
  <c r="S176" i="5"/>
  <c r="E176" i="5"/>
  <c r="D176" i="5"/>
  <c r="C176" i="5"/>
  <c r="S111" i="5"/>
  <c r="D111" i="5"/>
  <c r="E111" i="5"/>
  <c r="C111" i="5"/>
  <c r="S54" i="5"/>
  <c r="C54" i="5"/>
  <c r="E54" i="5"/>
  <c r="D54" i="5"/>
  <c r="S88" i="5"/>
  <c r="C88" i="5"/>
  <c r="E88" i="5"/>
  <c r="D88" i="5"/>
  <c r="S73" i="5"/>
  <c r="D73" i="5"/>
  <c r="C73" i="5"/>
  <c r="E73" i="5"/>
  <c r="S13" i="5"/>
  <c r="E13" i="5"/>
  <c r="D13" i="5"/>
  <c r="C13" i="5"/>
  <c r="S132" i="5"/>
  <c r="E132" i="5"/>
  <c r="D132" i="5"/>
  <c r="C132" i="5"/>
  <c r="S76" i="5"/>
  <c r="C76" i="5"/>
  <c r="E76" i="5"/>
  <c r="D76" i="5"/>
  <c r="S43" i="5"/>
  <c r="E43" i="5"/>
  <c r="D43" i="5"/>
  <c r="C43" i="5"/>
  <c r="S107" i="5"/>
  <c r="D107" i="5"/>
  <c r="E107" i="5"/>
  <c r="C107" i="5"/>
  <c r="S61" i="5"/>
  <c r="D61" i="5"/>
  <c r="E61" i="5"/>
  <c r="C61" i="5"/>
  <c r="S63" i="5"/>
  <c r="D63" i="5"/>
  <c r="E63" i="5"/>
  <c r="C63" i="5"/>
  <c r="S196" i="5"/>
  <c r="E196" i="5"/>
  <c r="D196" i="5"/>
  <c r="C196" i="5"/>
  <c r="S103" i="5"/>
  <c r="D103" i="5"/>
  <c r="C103" i="5"/>
  <c r="E103" i="5"/>
  <c r="S199" i="5"/>
  <c r="E199" i="5"/>
  <c r="C199" i="5"/>
  <c r="D199" i="5"/>
  <c r="S156" i="5"/>
  <c r="E156" i="5"/>
  <c r="D156" i="5"/>
  <c r="C156" i="5"/>
  <c r="S157" i="5"/>
  <c r="E157" i="5"/>
  <c r="D157" i="5"/>
  <c r="C157" i="5"/>
  <c r="S240" i="5"/>
  <c r="E240" i="5"/>
  <c r="D240" i="5"/>
  <c r="C240" i="5"/>
  <c r="S150" i="5"/>
  <c r="E150" i="5"/>
  <c r="D150" i="5"/>
  <c r="C150" i="5"/>
  <c r="S116" i="5"/>
  <c r="C116" i="5"/>
  <c r="E116" i="5"/>
  <c r="D116" i="5"/>
  <c r="S16" i="5"/>
  <c r="D16" i="5"/>
  <c r="C16" i="5"/>
  <c r="E16" i="5"/>
  <c r="S7" i="5"/>
  <c r="D7" i="5"/>
  <c r="C7" i="5"/>
  <c r="E7" i="5"/>
  <c r="S186" i="5"/>
  <c r="E186" i="5"/>
  <c r="D186" i="5"/>
  <c r="C186" i="5"/>
  <c r="S208" i="5"/>
  <c r="E208" i="5"/>
  <c r="D208" i="5"/>
  <c r="C208" i="5"/>
  <c r="S191" i="5"/>
  <c r="E191" i="5"/>
  <c r="D191" i="5"/>
  <c r="C191" i="5"/>
  <c r="S171" i="5"/>
  <c r="D171" i="5"/>
  <c r="C171" i="5"/>
  <c r="E171" i="5"/>
  <c r="S18" i="5"/>
  <c r="E18" i="5"/>
  <c r="D18" i="5"/>
  <c r="C18" i="5"/>
  <c r="S143" i="5"/>
  <c r="C143" i="5"/>
  <c r="E143" i="5"/>
  <c r="D143" i="5"/>
  <c r="S220" i="5"/>
  <c r="E220" i="5"/>
  <c r="D220" i="5"/>
  <c r="C220" i="5"/>
  <c r="S232" i="5"/>
  <c r="E232" i="5"/>
  <c r="D232" i="5"/>
  <c r="C232" i="5"/>
  <c r="S297" i="5"/>
  <c r="E297" i="5"/>
  <c r="D297" i="5"/>
  <c r="C297" i="5"/>
  <c r="S114" i="5"/>
  <c r="C114" i="5"/>
  <c r="E114" i="5"/>
  <c r="D114" i="5"/>
  <c r="S100" i="5"/>
  <c r="C100" i="5"/>
  <c r="E100" i="5"/>
  <c r="D100" i="5"/>
  <c r="S83" i="5"/>
  <c r="D83" i="5"/>
  <c r="E83" i="5"/>
  <c r="C83" i="5"/>
  <c r="S268" i="5"/>
  <c r="E268" i="5"/>
  <c r="D268" i="5"/>
  <c r="C268" i="5"/>
  <c r="S245" i="5"/>
  <c r="E245" i="5"/>
  <c r="D245" i="5"/>
  <c r="C245" i="5"/>
  <c r="S84" i="5"/>
  <c r="C84" i="5"/>
  <c r="E84" i="5"/>
  <c r="D84" i="5"/>
  <c r="S255" i="5"/>
  <c r="E255" i="5"/>
  <c r="C255" i="5"/>
  <c r="D255" i="5"/>
  <c r="S149" i="5"/>
  <c r="E149" i="5"/>
  <c r="D149" i="5"/>
  <c r="C149" i="5"/>
  <c r="S92" i="5"/>
  <c r="C92" i="5"/>
  <c r="E92" i="5"/>
  <c r="D92" i="5"/>
  <c r="S169" i="5"/>
  <c r="D169" i="5"/>
  <c r="C169" i="5"/>
  <c r="E169" i="5"/>
  <c r="S9" i="5"/>
  <c r="D9" i="5"/>
  <c r="C9" i="5"/>
  <c r="E9" i="5"/>
  <c r="S261" i="5"/>
  <c r="E261" i="5"/>
  <c r="D261" i="5"/>
  <c r="C261" i="5"/>
  <c r="S74" i="5"/>
  <c r="C74" i="5"/>
  <c r="E74" i="5"/>
  <c r="D74" i="5"/>
  <c r="S260" i="5"/>
  <c r="E260" i="5"/>
  <c r="D260" i="5"/>
  <c r="C260" i="5"/>
  <c r="S44" i="5"/>
  <c r="C44" i="5"/>
  <c r="D44" i="5"/>
  <c r="E44" i="5"/>
  <c r="S142" i="5"/>
  <c r="E142" i="5"/>
  <c r="D142" i="5"/>
  <c r="C142" i="5"/>
  <c r="S89" i="5"/>
  <c r="D89" i="5"/>
  <c r="C89" i="5"/>
  <c r="E89" i="5"/>
  <c r="S219" i="5"/>
  <c r="E219" i="5"/>
  <c r="C219" i="5"/>
  <c r="D219" i="5"/>
  <c r="S134" i="5"/>
  <c r="E134" i="5"/>
  <c r="D134" i="5"/>
  <c r="C134" i="5"/>
  <c r="S119" i="5"/>
  <c r="D119" i="5"/>
  <c r="C119" i="5"/>
  <c r="E119" i="5"/>
  <c r="S58" i="5"/>
  <c r="C58" i="5"/>
  <c r="D58" i="5"/>
  <c r="E58" i="5"/>
  <c r="S259" i="5"/>
  <c r="E259" i="5"/>
  <c r="C259" i="5"/>
  <c r="D259" i="5"/>
  <c r="S52" i="5"/>
  <c r="C52" i="5"/>
  <c r="D52" i="5"/>
  <c r="E52" i="5"/>
  <c r="S87" i="5"/>
  <c r="D87" i="5"/>
  <c r="C87" i="5"/>
  <c r="E87" i="5"/>
  <c r="S180" i="5"/>
  <c r="E180" i="5"/>
  <c r="D180" i="5"/>
  <c r="C180" i="5"/>
  <c r="S95" i="5"/>
  <c r="D95" i="5"/>
  <c r="E95" i="5"/>
  <c r="C95" i="5"/>
  <c r="S3" i="5"/>
  <c r="D3" i="5"/>
  <c r="C3" i="5"/>
  <c r="E3" i="5"/>
  <c r="S69" i="5"/>
  <c r="D69" i="5"/>
  <c r="E69" i="5"/>
  <c r="C69" i="5"/>
  <c r="S257" i="5"/>
  <c r="E257" i="5"/>
  <c r="D257" i="5"/>
  <c r="C257" i="5"/>
  <c r="S90" i="5"/>
  <c r="C90" i="5"/>
  <c r="E90" i="5"/>
  <c r="D90" i="5"/>
  <c r="S298" i="5"/>
  <c r="E298" i="5"/>
  <c r="D298" i="5"/>
  <c r="C298" i="5"/>
  <c r="S33" i="5"/>
  <c r="D33" i="5"/>
  <c r="C33" i="5"/>
  <c r="E33" i="5"/>
  <c r="S203" i="5"/>
  <c r="E203" i="5"/>
  <c r="C203" i="5"/>
  <c r="D203" i="5"/>
  <c r="S35" i="5"/>
  <c r="E35" i="5"/>
  <c r="D35" i="5"/>
  <c r="C35" i="5"/>
  <c r="S152" i="5"/>
  <c r="E152" i="5"/>
  <c r="D152" i="5"/>
  <c r="C152" i="5"/>
  <c r="S80" i="5"/>
  <c r="C80" i="5"/>
  <c r="E80" i="5"/>
  <c r="D80" i="5"/>
  <c r="S60" i="5"/>
  <c r="C60" i="5"/>
  <c r="E60" i="5"/>
  <c r="D60" i="5"/>
  <c r="S198" i="5"/>
  <c r="E198" i="5"/>
  <c r="D198" i="5"/>
  <c r="C198" i="5"/>
  <c r="S101" i="5"/>
  <c r="D101" i="5"/>
  <c r="E101" i="5"/>
  <c r="C101" i="5"/>
  <c r="S38" i="5"/>
  <c r="C38" i="5"/>
  <c r="E38" i="5"/>
  <c r="D38" i="5"/>
  <c r="S216" i="5"/>
  <c r="E216" i="5"/>
  <c r="D216" i="5"/>
  <c r="C216" i="5"/>
  <c r="S181" i="5"/>
  <c r="C181" i="5"/>
  <c r="E181" i="5"/>
  <c r="D181" i="5"/>
  <c r="S235" i="5"/>
  <c r="E235" i="5"/>
  <c r="C235" i="5"/>
  <c r="D235" i="5"/>
  <c r="S289" i="5"/>
  <c r="E289" i="5"/>
  <c r="D289" i="5"/>
  <c r="C289" i="5"/>
  <c r="S15" i="5"/>
  <c r="E15" i="5"/>
  <c r="D15" i="5"/>
  <c r="C15" i="5"/>
  <c r="S135" i="5"/>
  <c r="C135" i="5"/>
  <c r="E135" i="5"/>
  <c r="D135" i="5"/>
  <c r="S239" i="5"/>
  <c r="E239" i="5"/>
  <c r="C239" i="5"/>
  <c r="D239" i="5"/>
  <c r="S286" i="5"/>
  <c r="E286" i="5"/>
  <c r="D286" i="5"/>
  <c r="C286" i="5"/>
  <c r="S166" i="5"/>
  <c r="E166" i="5"/>
  <c r="D166" i="5"/>
  <c r="C166" i="5"/>
  <c r="S19" i="5"/>
  <c r="E19" i="5"/>
  <c r="D19" i="5"/>
  <c r="C19" i="5"/>
  <c r="S230" i="5"/>
  <c r="E230" i="5"/>
  <c r="D230" i="5"/>
  <c r="C230" i="5"/>
  <c r="S249" i="5"/>
  <c r="E249" i="5"/>
  <c r="D249" i="5"/>
  <c r="C249" i="5"/>
  <c r="S192" i="5"/>
  <c r="E192" i="5"/>
  <c r="D192" i="5"/>
  <c r="C192" i="5"/>
  <c r="S47" i="5"/>
  <c r="D47" i="5"/>
  <c r="C47" i="5"/>
  <c r="E47" i="5"/>
  <c r="S78" i="5"/>
  <c r="C78" i="5"/>
  <c r="E78" i="5"/>
  <c r="D78" i="5"/>
  <c r="S147" i="5"/>
  <c r="D147" i="5"/>
  <c r="C147" i="5"/>
  <c r="E147" i="5"/>
  <c r="S67" i="5"/>
  <c r="D67" i="5"/>
  <c r="E67" i="5"/>
  <c r="C67" i="5"/>
  <c r="S37" i="5"/>
  <c r="E37" i="5"/>
  <c r="D37" i="5"/>
  <c r="C37" i="5"/>
  <c r="S272" i="5"/>
  <c r="E272" i="5"/>
  <c r="D272" i="5"/>
  <c r="C272" i="5"/>
  <c r="S275" i="5"/>
  <c r="E275" i="5"/>
  <c r="C275" i="5"/>
  <c r="D275" i="5"/>
  <c r="S262" i="5"/>
  <c r="E262" i="5"/>
  <c r="D262" i="5"/>
  <c r="C262" i="5"/>
  <c r="S252" i="5"/>
  <c r="E252" i="5"/>
  <c r="D252" i="5"/>
  <c r="C252" i="5"/>
  <c r="S99" i="5"/>
  <c r="D99" i="5"/>
  <c r="E99" i="5"/>
  <c r="C99" i="5"/>
  <c r="S218" i="5"/>
  <c r="E218" i="5"/>
  <c r="D218" i="5"/>
  <c r="C218" i="5"/>
  <c r="S129" i="5"/>
  <c r="D129" i="5"/>
  <c r="C129" i="5"/>
  <c r="E129" i="5"/>
  <c r="S91" i="5"/>
  <c r="D91" i="5"/>
  <c r="E91" i="5"/>
  <c r="C91" i="5"/>
  <c r="AO285" i="5"/>
  <c r="U285" i="5"/>
  <c r="T285" i="5"/>
  <c r="AO299" i="5"/>
  <c r="U299" i="5"/>
  <c r="T299" i="5"/>
  <c r="AO294" i="5"/>
  <c r="U294" i="5"/>
  <c r="T294" i="5"/>
  <c r="AO194" i="5"/>
  <c r="U194" i="5"/>
  <c r="T194" i="5"/>
  <c r="AO210" i="5"/>
  <c r="U210" i="5"/>
  <c r="T210" i="5"/>
  <c r="AO145" i="5"/>
  <c r="U145" i="5"/>
  <c r="T145" i="5"/>
  <c r="AO231" i="5"/>
  <c r="U231" i="5"/>
  <c r="T231" i="5"/>
  <c r="AO118" i="5"/>
  <c r="U118" i="5"/>
  <c r="T118" i="5"/>
  <c r="AO236" i="5"/>
  <c r="U236" i="5"/>
  <c r="T236" i="5"/>
  <c r="AO5" i="5"/>
  <c r="U5" i="5"/>
  <c r="T5" i="5"/>
  <c r="AO170" i="5"/>
  <c r="U170" i="5"/>
  <c r="T170" i="5"/>
  <c r="AO151" i="5"/>
  <c r="U151" i="5"/>
  <c r="T151" i="5"/>
  <c r="AO233" i="5"/>
  <c r="U233" i="5"/>
  <c r="T233" i="5"/>
  <c r="AO212" i="5"/>
  <c r="U212" i="5"/>
  <c r="T212" i="5"/>
  <c r="AO172" i="5"/>
  <c r="U172" i="5"/>
  <c r="T172" i="5"/>
  <c r="AO177" i="5"/>
  <c r="U177" i="5"/>
  <c r="T177" i="5"/>
  <c r="AO248" i="5"/>
  <c r="U248" i="5"/>
  <c r="T248" i="5"/>
  <c r="AO222" i="5"/>
  <c r="U222" i="5"/>
  <c r="T222" i="5"/>
  <c r="AO120" i="5"/>
  <c r="U120" i="5"/>
  <c r="T120" i="5"/>
  <c r="AO162" i="5"/>
  <c r="U162" i="5"/>
  <c r="T162" i="5"/>
  <c r="AO93" i="5"/>
  <c r="U93" i="5"/>
  <c r="T93" i="5"/>
  <c r="AO40" i="5"/>
  <c r="U40" i="5"/>
  <c r="T40" i="5"/>
  <c r="AO281" i="5"/>
  <c r="U281" i="5"/>
  <c r="T281" i="5"/>
  <c r="AO136" i="5"/>
  <c r="U136" i="5"/>
  <c r="T136" i="5"/>
  <c r="AO42" i="5"/>
  <c r="U42" i="5"/>
  <c r="T42" i="5"/>
  <c r="AO243" i="5"/>
  <c r="T243" i="5"/>
  <c r="U243" i="5"/>
  <c r="AO28" i="5"/>
  <c r="U28" i="5"/>
  <c r="T28" i="5"/>
  <c r="AO27" i="5"/>
  <c r="T27" i="5"/>
  <c r="U27" i="5"/>
  <c r="AO263" i="5"/>
  <c r="U263" i="5"/>
  <c r="T263" i="5"/>
  <c r="AO112" i="5"/>
  <c r="U112" i="5"/>
  <c r="T112" i="5"/>
  <c r="AO217" i="5"/>
  <c r="U217" i="5"/>
  <c r="T217" i="5"/>
  <c r="AO256" i="5"/>
  <c r="U256" i="5"/>
  <c r="T256" i="5"/>
  <c r="AO204" i="5"/>
  <c r="U204" i="5"/>
  <c r="T204" i="5"/>
  <c r="AO56" i="5"/>
  <c r="U56" i="5"/>
  <c r="T56" i="5"/>
  <c r="AO183" i="5"/>
  <c r="U183" i="5"/>
  <c r="T183" i="5"/>
  <c r="AO82" i="5"/>
  <c r="U82" i="5"/>
  <c r="T82" i="5"/>
  <c r="AO226" i="5"/>
  <c r="U226" i="5"/>
  <c r="T226" i="5"/>
  <c r="AO17" i="5"/>
  <c r="U17" i="5"/>
  <c r="T17" i="5"/>
  <c r="AO187" i="5"/>
  <c r="T187" i="5"/>
  <c r="U187" i="5"/>
  <c r="AO195" i="5"/>
  <c r="T195" i="5"/>
  <c r="U195" i="5"/>
  <c r="AO75" i="5"/>
  <c r="T75" i="5"/>
  <c r="U75" i="5"/>
  <c r="AO141" i="5"/>
  <c r="U141" i="5"/>
  <c r="T141" i="5"/>
  <c r="AO197" i="5"/>
  <c r="U197" i="5"/>
  <c r="T197" i="5"/>
  <c r="AO300" i="5"/>
  <c r="U300" i="5"/>
  <c r="T300" i="5"/>
  <c r="AO122" i="5"/>
  <c r="U122" i="5"/>
  <c r="T122" i="5"/>
  <c r="AO273" i="5"/>
  <c r="U273" i="5"/>
  <c r="T273" i="5"/>
  <c r="AO128" i="5"/>
  <c r="U128" i="5"/>
  <c r="T128" i="5"/>
  <c r="AO131" i="5"/>
  <c r="T131" i="5"/>
  <c r="U131" i="5"/>
  <c r="AO184" i="5"/>
  <c r="U184" i="5"/>
  <c r="T184" i="5"/>
  <c r="AO254" i="5"/>
  <c r="U254" i="5"/>
  <c r="T254" i="5"/>
  <c r="AO139" i="5"/>
  <c r="T139" i="5"/>
  <c r="U139" i="5"/>
  <c r="AO158" i="5"/>
  <c r="U158" i="5"/>
  <c r="T158" i="5"/>
  <c r="AO167" i="5"/>
  <c r="U167" i="5"/>
  <c r="T167" i="5"/>
  <c r="AO165" i="5"/>
  <c r="U165" i="5"/>
  <c r="T165" i="5"/>
  <c r="AO22" i="5"/>
  <c r="U22" i="5"/>
  <c r="T22" i="5"/>
  <c r="AO223" i="5"/>
  <c r="T223" i="5"/>
  <c r="U223" i="5"/>
  <c r="AO267" i="5"/>
  <c r="U267" i="5"/>
  <c r="T267" i="5"/>
  <c r="AO278" i="5"/>
  <c r="U278" i="5"/>
  <c r="T278" i="5"/>
  <c r="AO64" i="5"/>
  <c r="U64" i="5"/>
  <c r="T64" i="5"/>
  <c r="AO46" i="5"/>
  <c r="U46" i="5"/>
  <c r="T46" i="5"/>
  <c r="AO144" i="5"/>
  <c r="U144" i="5"/>
  <c r="T144" i="5"/>
  <c r="AO215" i="5"/>
  <c r="T215" i="5"/>
  <c r="U215" i="5"/>
  <c r="AO29" i="5"/>
  <c r="U29" i="5"/>
  <c r="T29" i="5"/>
  <c r="AO280" i="5"/>
  <c r="U280" i="5"/>
  <c r="T280" i="5"/>
  <c r="AO10" i="5"/>
  <c r="U10" i="5"/>
  <c r="T10" i="5"/>
  <c r="AO72" i="5"/>
  <c r="U72" i="5"/>
  <c r="T72" i="5"/>
  <c r="AO105" i="5"/>
  <c r="U105" i="5"/>
  <c r="T105" i="5"/>
  <c r="AO193" i="5"/>
  <c r="U193" i="5"/>
  <c r="T193" i="5"/>
  <c r="AO50" i="5"/>
  <c r="U50" i="5"/>
  <c r="T50" i="5"/>
  <c r="AO71" i="5"/>
  <c r="T71" i="5"/>
  <c r="U71" i="5"/>
  <c r="AO11" i="5"/>
  <c r="T11" i="5"/>
  <c r="U11" i="5"/>
  <c r="AO227" i="5"/>
  <c r="T227" i="5"/>
  <c r="U227" i="5"/>
  <c r="AO290" i="5"/>
  <c r="U290" i="5"/>
  <c r="T290" i="5"/>
  <c r="AO30" i="5"/>
  <c r="U30" i="5"/>
  <c r="T30" i="5"/>
  <c r="AO190" i="5"/>
  <c r="U190" i="5"/>
  <c r="T190" i="5"/>
  <c r="AO51" i="5"/>
  <c r="T51" i="5"/>
  <c r="U51" i="5"/>
  <c r="AO113" i="5"/>
  <c r="U113" i="5"/>
  <c r="T113" i="5"/>
  <c r="AO86" i="5"/>
  <c r="U86" i="5"/>
  <c r="T86" i="5"/>
  <c r="AO24" i="5"/>
  <c r="U24" i="5"/>
  <c r="T24" i="5"/>
  <c r="AO295" i="5"/>
  <c r="U295" i="5"/>
  <c r="T295" i="5"/>
  <c r="AO250" i="5"/>
  <c r="U250" i="5"/>
  <c r="T250" i="5"/>
  <c r="AO265" i="5"/>
  <c r="U265" i="5"/>
  <c r="T265" i="5"/>
  <c r="AO179" i="5"/>
  <c r="T179" i="5"/>
  <c r="U179" i="5"/>
  <c r="AO106" i="5"/>
  <c r="U106" i="5"/>
  <c r="T106" i="5"/>
  <c r="AO213" i="5"/>
  <c r="U213" i="5"/>
  <c r="T213" i="5"/>
  <c r="AO20" i="5"/>
  <c r="U20" i="5"/>
  <c r="T20" i="5"/>
  <c r="AO161" i="5"/>
  <c r="U161" i="5"/>
  <c r="T161" i="5"/>
  <c r="AO104" i="5"/>
  <c r="U104" i="5"/>
  <c r="T104" i="5"/>
  <c r="AO123" i="5"/>
  <c r="T123" i="5"/>
  <c r="U123" i="5"/>
  <c r="AO39" i="5"/>
  <c r="T39" i="5"/>
  <c r="U39" i="5"/>
  <c r="AO185" i="5"/>
  <c r="U185" i="5"/>
  <c r="T185" i="5"/>
  <c r="AO159" i="5"/>
  <c r="T159" i="5"/>
  <c r="U159" i="5"/>
  <c r="AO283" i="5"/>
  <c r="U283" i="5"/>
  <c r="T283" i="5"/>
  <c r="AO211" i="5"/>
  <c r="T211" i="5"/>
  <c r="U211" i="5"/>
  <c r="AO102" i="5"/>
  <c r="U102" i="5"/>
  <c r="T102" i="5"/>
  <c r="AO234" i="5"/>
  <c r="U234" i="5"/>
  <c r="T234" i="5"/>
  <c r="AO45" i="5"/>
  <c r="U45" i="5"/>
  <c r="T45" i="5"/>
  <c r="AO301" i="5"/>
  <c r="U301" i="5"/>
  <c r="T301" i="5"/>
  <c r="AO130" i="5"/>
  <c r="U130" i="5"/>
  <c r="T130" i="5"/>
  <c r="AO214" i="5"/>
  <c r="U214" i="5"/>
  <c r="T214" i="5"/>
  <c r="AO206" i="5"/>
  <c r="U206" i="5"/>
  <c r="T206" i="5"/>
  <c r="AO110" i="5"/>
  <c r="U110" i="5"/>
  <c r="T110" i="5"/>
  <c r="AO68" i="5"/>
  <c r="U68" i="5"/>
  <c r="T68" i="5"/>
  <c r="AO148" i="5"/>
  <c r="U148" i="5"/>
  <c r="T148" i="5"/>
  <c r="AO221" i="5"/>
  <c r="U221" i="5"/>
  <c r="T221" i="5"/>
  <c r="AO258" i="5"/>
  <c r="U258" i="5"/>
  <c r="T258" i="5"/>
  <c r="AO201" i="5"/>
  <c r="U201" i="5"/>
  <c r="T201" i="5"/>
  <c r="AO291" i="5"/>
  <c r="T291" i="5"/>
  <c r="U291" i="5"/>
  <c r="AO77" i="5"/>
  <c r="U77" i="5"/>
  <c r="T77" i="5"/>
  <c r="AO62" i="5"/>
  <c r="U62" i="5"/>
  <c r="T62" i="5"/>
  <c r="AO247" i="5"/>
  <c r="U247" i="5"/>
  <c r="T247" i="5"/>
  <c r="AO59" i="5"/>
  <c r="T59" i="5"/>
  <c r="U59" i="5"/>
  <c r="AO282" i="5"/>
  <c r="U282" i="5"/>
  <c r="T282" i="5"/>
  <c r="AO189" i="5"/>
  <c r="U189" i="5"/>
  <c r="T189" i="5"/>
  <c r="AO138" i="5"/>
  <c r="U138" i="5"/>
  <c r="T138" i="5"/>
  <c r="AO108" i="5"/>
  <c r="U108" i="5"/>
  <c r="T108" i="5"/>
  <c r="AO251" i="5"/>
  <c r="T251" i="5"/>
  <c r="U251" i="5"/>
  <c r="AO66" i="5"/>
  <c r="U66" i="5"/>
  <c r="T66" i="5"/>
  <c r="AO117" i="5"/>
  <c r="U117" i="5"/>
  <c r="T117" i="5"/>
  <c r="AO284" i="5"/>
  <c r="U284" i="5"/>
  <c r="T284" i="5"/>
  <c r="AO238" i="5"/>
  <c r="U238" i="5"/>
  <c r="T238" i="5"/>
  <c r="AO224" i="5"/>
  <c r="U224" i="5"/>
  <c r="T224" i="5"/>
  <c r="AO188" i="5"/>
  <c r="U188" i="5"/>
  <c r="T188" i="5"/>
  <c r="AO163" i="5"/>
  <c r="T163" i="5"/>
  <c r="U163" i="5"/>
  <c r="AO277" i="5"/>
  <c r="U277" i="5"/>
  <c r="T277" i="5"/>
  <c r="AO115" i="5"/>
  <c r="T115" i="5"/>
  <c r="U115" i="5"/>
  <c r="AO70" i="5"/>
  <c r="U70" i="5"/>
  <c r="T70" i="5"/>
  <c r="AO124" i="5"/>
  <c r="U124" i="5"/>
  <c r="T124" i="5"/>
  <c r="AO140" i="5"/>
  <c r="U140" i="5"/>
  <c r="T140" i="5"/>
  <c r="AO271" i="5"/>
  <c r="U271" i="5"/>
  <c r="T271" i="5"/>
  <c r="AO36" i="5"/>
  <c r="U36" i="5"/>
  <c r="T36" i="5"/>
  <c r="AO270" i="5"/>
  <c r="U270" i="5"/>
  <c r="T270" i="5"/>
  <c r="AO154" i="5"/>
  <c r="U154" i="5"/>
  <c r="T154" i="5"/>
  <c r="AO246" i="5"/>
  <c r="U246" i="5"/>
  <c r="T246" i="5"/>
  <c r="AO23" i="5"/>
  <c r="U23" i="5"/>
  <c r="T23" i="5"/>
  <c r="AO98" i="5"/>
  <c r="U98" i="5"/>
  <c r="T98" i="5"/>
  <c r="AO49" i="5"/>
  <c r="U49" i="5"/>
  <c r="T49" i="5"/>
  <c r="AO85" i="5"/>
  <c r="U85" i="5"/>
  <c r="T85" i="5"/>
  <c r="AO296" i="5"/>
  <c r="U296" i="5"/>
  <c r="T296" i="5"/>
  <c r="AO178" i="5"/>
  <c r="U178" i="5"/>
  <c r="T178" i="5"/>
  <c r="AO125" i="5"/>
  <c r="U125" i="5"/>
  <c r="T125" i="5"/>
  <c r="AO293" i="5"/>
  <c r="U293" i="5"/>
  <c r="T293" i="5"/>
  <c r="AO287" i="5"/>
  <c r="T287" i="5"/>
  <c r="U287" i="5"/>
  <c r="AO94" i="5"/>
  <c r="U94" i="5"/>
  <c r="T94" i="5"/>
  <c r="AO146" i="5"/>
  <c r="U146" i="5"/>
  <c r="T146" i="5"/>
  <c r="AO225" i="5"/>
  <c r="U225" i="5"/>
  <c r="T225" i="5"/>
  <c r="AO205" i="5"/>
  <c r="U205" i="5"/>
  <c r="T205" i="5"/>
  <c r="AO48" i="5"/>
  <c r="U48" i="5"/>
  <c r="T48" i="5"/>
  <c r="AO57" i="5"/>
  <c r="U57" i="5"/>
  <c r="T57" i="5"/>
  <c r="AO200" i="5"/>
  <c r="U200" i="5"/>
  <c r="T200" i="5"/>
  <c r="AO26" i="5"/>
  <c r="U26" i="5"/>
  <c r="T26" i="5"/>
  <c r="AO288" i="5"/>
  <c r="U288" i="5"/>
  <c r="T288" i="5"/>
  <c r="AO34" i="5"/>
  <c r="U34" i="5"/>
  <c r="T34" i="5"/>
  <c r="AO207" i="5"/>
  <c r="U207" i="5"/>
  <c r="T207" i="5"/>
  <c r="AO32" i="5"/>
  <c r="U32" i="5"/>
  <c r="T32" i="5"/>
  <c r="AO279" i="5"/>
  <c r="U279" i="5"/>
  <c r="T279" i="5"/>
  <c r="AO209" i="5"/>
  <c r="U209" i="5"/>
  <c r="T209" i="5"/>
  <c r="AO202" i="5"/>
  <c r="U202" i="5"/>
  <c r="T202" i="5"/>
  <c r="AO8" i="5"/>
  <c r="U8" i="5"/>
  <c r="T8" i="5"/>
  <c r="AO292" i="5"/>
  <c r="U292" i="5"/>
  <c r="T292" i="5"/>
  <c r="AO137" i="5"/>
  <c r="U137" i="5"/>
  <c r="T137" i="5"/>
  <c r="AO266" i="5"/>
  <c r="U266" i="5"/>
  <c r="T266" i="5"/>
  <c r="AO173" i="5"/>
  <c r="U173" i="5"/>
  <c r="T173" i="5"/>
  <c r="AO241" i="5"/>
  <c r="U241" i="5"/>
  <c r="T241" i="5"/>
  <c r="AO55" i="5"/>
  <c r="U55" i="5"/>
  <c r="T55" i="5"/>
  <c r="AO164" i="5"/>
  <c r="U164" i="5"/>
  <c r="T164" i="5"/>
  <c r="AO14" i="5"/>
  <c r="U14" i="5"/>
  <c r="T14" i="5"/>
  <c r="AO269" i="5"/>
  <c r="U269" i="5"/>
  <c r="T269" i="5"/>
  <c r="AO155" i="5"/>
  <c r="T155" i="5"/>
  <c r="U155" i="5"/>
  <c r="AO160" i="5"/>
  <c r="U160" i="5"/>
  <c r="T160" i="5"/>
  <c r="AO274" i="5"/>
  <c r="U274" i="5"/>
  <c r="T274" i="5"/>
  <c r="AO176" i="5"/>
  <c r="U176" i="5"/>
  <c r="T176" i="5"/>
  <c r="AO111" i="5"/>
  <c r="U111" i="5"/>
  <c r="T111" i="5"/>
  <c r="AO54" i="5"/>
  <c r="U54" i="5"/>
  <c r="T54" i="5"/>
  <c r="AO88" i="5"/>
  <c r="U88" i="5"/>
  <c r="T88" i="5"/>
  <c r="AO73" i="5"/>
  <c r="U73" i="5"/>
  <c r="T73" i="5"/>
  <c r="AO13" i="5"/>
  <c r="U13" i="5"/>
  <c r="T13" i="5"/>
  <c r="AO132" i="5"/>
  <c r="U132" i="5"/>
  <c r="T132" i="5"/>
  <c r="AO76" i="5"/>
  <c r="U76" i="5"/>
  <c r="T76" i="5"/>
  <c r="AO43" i="5"/>
  <c r="T43" i="5"/>
  <c r="U43" i="5"/>
  <c r="AO107" i="5"/>
  <c r="T107" i="5"/>
  <c r="U107" i="5"/>
  <c r="AO61" i="5"/>
  <c r="U61" i="5"/>
  <c r="T61" i="5"/>
  <c r="AO63" i="5"/>
  <c r="U63" i="5"/>
  <c r="T63" i="5"/>
  <c r="AO196" i="5"/>
  <c r="U196" i="5"/>
  <c r="T196" i="5"/>
  <c r="AO103" i="5"/>
  <c r="T103" i="5"/>
  <c r="U103" i="5"/>
  <c r="AO199" i="5"/>
  <c r="U199" i="5"/>
  <c r="T199" i="5"/>
  <c r="AO156" i="5"/>
  <c r="U156" i="5"/>
  <c r="T156" i="5"/>
  <c r="AO157" i="5"/>
  <c r="U157" i="5"/>
  <c r="T157" i="5"/>
  <c r="AO240" i="5"/>
  <c r="U240" i="5"/>
  <c r="T240" i="5"/>
  <c r="AO150" i="5"/>
  <c r="U150" i="5"/>
  <c r="T150" i="5"/>
  <c r="AO116" i="5"/>
  <c r="U116" i="5"/>
  <c r="T116" i="5"/>
  <c r="AO16" i="5"/>
  <c r="U16" i="5"/>
  <c r="T16" i="5"/>
  <c r="AO7" i="5"/>
  <c r="T7" i="5"/>
  <c r="U7" i="5"/>
  <c r="AO186" i="5"/>
  <c r="U186" i="5"/>
  <c r="T186" i="5"/>
  <c r="AO208" i="5"/>
  <c r="U208" i="5"/>
  <c r="T208" i="5"/>
  <c r="AO191" i="5"/>
  <c r="U191" i="5"/>
  <c r="T191" i="5"/>
  <c r="AO171" i="5"/>
  <c r="T171" i="5"/>
  <c r="U171" i="5"/>
  <c r="AO18" i="5"/>
  <c r="U18" i="5"/>
  <c r="T18" i="5"/>
  <c r="AO143" i="5"/>
  <c r="U143" i="5"/>
  <c r="T143" i="5"/>
  <c r="AO220" i="5"/>
  <c r="U220" i="5"/>
  <c r="T220" i="5"/>
  <c r="AO232" i="5"/>
  <c r="U232" i="5"/>
  <c r="T232" i="5"/>
  <c r="AO297" i="5"/>
  <c r="U297" i="5"/>
  <c r="T297" i="5"/>
  <c r="AO114" i="5"/>
  <c r="U114" i="5"/>
  <c r="T114" i="5"/>
  <c r="AO100" i="5"/>
  <c r="U100" i="5"/>
  <c r="T100" i="5"/>
  <c r="AO83" i="5"/>
  <c r="T83" i="5"/>
  <c r="U83" i="5"/>
  <c r="AO268" i="5"/>
  <c r="U268" i="5"/>
  <c r="T268" i="5"/>
  <c r="AO245" i="5"/>
  <c r="U245" i="5"/>
  <c r="T245" i="5"/>
  <c r="AO84" i="5"/>
  <c r="U84" i="5"/>
  <c r="T84" i="5"/>
  <c r="AO255" i="5"/>
  <c r="U255" i="5"/>
  <c r="T255" i="5"/>
  <c r="AO149" i="5"/>
  <c r="U149" i="5"/>
  <c r="T149" i="5"/>
  <c r="AO92" i="5"/>
  <c r="U92" i="5"/>
  <c r="T92" i="5"/>
  <c r="AO169" i="5"/>
  <c r="U169" i="5"/>
  <c r="T169" i="5"/>
  <c r="AO9" i="5"/>
  <c r="U9" i="5"/>
  <c r="T9" i="5"/>
  <c r="AO261" i="5"/>
  <c r="U261" i="5"/>
  <c r="T261" i="5"/>
  <c r="AO74" i="5"/>
  <c r="U74" i="5"/>
  <c r="T74" i="5"/>
  <c r="AO260" i="5"/>
  <c r="U260" i="5"/>
  <c r="T260" i="5"/>
  <c r="AO44" i="5"/>
  <c r="U44" i="5"/>
  <c r="T44" i="5"/>
  <c r="AO142" i="5"/>
  <c r="U142" i="5"/>
  <c r="T142" i="5"/>
  <c r="AO89" i="5"/>
  <c r="U89" i="5"/>
  <c r="T89" i="5"/>
  <c r="AO219" i="5"/>
  <c r="T219" i="5"/>
  <c r="U219" i="5"/>
  <c r="AO134" i="5"/>
  <c r="U134" i="5"/>
  <c r="T134" i="5"/>
  <c r="AO119" i="5"/>
  <c r="U119" i="5"/>
  <c r="T119" i="5"/>
  <c r="AO58" i="5"/>
  <c r="U58" i="5"/>
  <c r="T58" i="5"/>
  <c r="AO259" i="5"/>
  <c r="T259" i="5"/>
  <c r="U259" i="5"/>
  <c r="AO52" i="5"/>
  <c r="U52" i="5"/>
  <c r="T52" i="5"/>
  <c r="AO87" i="5"/>
  <c r="U87" i="5"/>
  <c r="T87" i="5"/>
  <c r="AO180" i="5"/>
  <c r="U180" i="5"/>
  <c r="T180" i="5"/>
  <c r="AO95" i="5"/>
  <c r="U95" i="5"/>
  <c r="T95" i="5"/>
  <c r="AO3" i="5"/>
  <c r="T3" i="5"/>
  <c r="U3" i="5"/>
  <c r="AO69" i="5"/>
  <c r="U69" i="5"/>
  <c r="T69" i="5"/>
  <c r="AO257" i="5"/>
  <c r="U257" i="5"/>
  <c r="T257" i="5"/>
  <c r="AO90" i="5"/>
  <c r="U90" i="5"/>
  <c r="T90" i="5"/>
  <c r="AO298" i="5"/>
  <c r="U298" i="5"/>
  <c r="T298" i="5"/>
  <c r="AO33" i="5"/>
  <c r="U33" i="5"/>
  <c r="T33" i="5"/>
  <c r="AO203" i="5"/>
  <c r="T203" i="5"/>
  <c r="U203" i="5"/>
  <c r="AO244" i="5"/>
  <c r="U244" i="5"/>
  <c r="T244" i="5"/>
  <c r="AO6" i="5"/>
  <c r="U6" i="5"/>
  <c r="T6" i="5"/>
  <c r="AO41" i="5"/>
  <c r="U41" i="5"/>
  <c r="T41" i="5"/>
  <c r="AO253" i="5"/>
  <c r="U253" i="5"/>
  <c r="T253" i="5"/>
  <c r="AO21" i="5"/>
  <c r="U21" i="5"/>
  <c r="T21" i="5"/>
  <c r="AO127" i="5"/>
  <c r="T127" i="5"/>
  <c r="U127" i="5"/>
  <c r="AO182" i="5"/>
  <c r="U182" i="5"/>
  <c r="T182" i="5"/>
  <c r="AO96" i="5"/>
  <c r="U96" i="5"/>
  <c r="T96" i="5"/>
  <c r="AO175" i="5"/>
  <c r="T175" i="5"/>
  <c r="U175" i="5"/>
  <c r="AO12" i="5"/>
  <c r="U12" i="5"/>
  <c r="T12" i="5"/>
  <c r="AO79" i="5"/>
  <c r="U79" i="5"/>
  <c r="T79" i="5"/>
  <c r="AO228" i="5"/>
  <c r="U228" i="5"/>
  <c r="T228" i="5"/>
  <c r="AO35" i="5"/>
  <c r="T35" i="5"/>
  <c r="U35" i="5"/>
  <c r="AO152" i="5"/>
  <c r="U152" i="5"/>
  <c r="T152" i="5"/>
  <c r="AO80" i="5"/>
  <c r="U80" i="5"/>
  <c r="T80" i="5"/>
  <c r="AO60" i="5"/>
  <c r="U60" i="5"/>
  <c r="T60" i="5"/>
  <c r="AO198" i="5"/>
  <c r="U198" i="5"/>
  <c r="T198" i="5"/>
  <c r="AO101" i="5"/>
  <c r="U101" i="5"/>
  <c r="T101" i="5"/>
  <c r="AO38" i="5"/>
  <c r="U38" i="5"/>
  <c r="T38" i="5"/>
  <c r="AO216" i="5"/>
  <c r="U216" i="5"/>
  <c r="T216" i="5"/>
  <c r="AO181" i="5"/>
  <c r="U181" i="5"/>
  <c r="T181" i="5"/>
  <c r="AO235" i="5"/>
  <c r="T235" i="5"/>
  <c r="U235" i="5"/>
  <c r="AO289" i="5"/>
  <c r="U289" i="5"/>
  <c r="T289" i="5"/>
  <c r="AO15" i="5"/>
  <c r="T15" i="5"/>
  <c r="U15" i="5"/>
  <c r="AO135" i="5"/>
  <c r="U135" i="5"/>
  <c r="T135" i="5"/>
  <c r="AO239" i="5"/>
  <c r="U239" i="5"/>
  <c r="T239" i="5"/>
  <c r="AO126" i="5"/>
  <c r="U126" i="5"/>
  <c r="T126" i="5"/>
  <c r="AO133" i="5"/>
  <c r="U133" i="5"/>
  <c r="T133" i="5"/>
  <c r="AO153" i="5"/>
  <c r="U153" i="5"/>
  <c r="T153" i="5"/>
  <c r="AO4" i="5"/>
  <c r="U4" i="5"/>
  <c r="T4" i="5"/>
  <c r="AO264" i="5"/>
  <c r="U264" i="5"/>
  <c r="T264" i="5"/>
  <c r="AO65" i="5"/>
  <c r="U65" i="5"/>
  <c r="T65" i="5"/>
  <c r="AO25" i="5"/>
  <c r="U25" i="5"/>
  <c r="T25" i="5"/>
  <c r="AO242" i="5"/>
  <c r="U242" i="5"/>
  <c r="T242" i="5"/>
  <c r="AO237" i="5"/>
  <c r="U237" i="5"/>
  <c r="T237" i="5"/>
  <c r="AO168" i="5"/>
  <c r="U168" i="5"/>
  <c r="T168" i="5"/>
  <c r="AO286" i="5"/>
  <c r="U286" i="5"/>
  <c r="T286" i="5"/>
  <c r="AO166" i="5"/>
  <c r="U166" i="5"/>
  <c r="T166" i="5"/>
  <c r="AO19" i="5"/>
  <c r="T19" i="5"/>
  <c r="U19" i="5"/>
  <c r="AO230" i="5"/>
  <c r="U230" i="5"/>
  <c r="T230" i="5"/>
  <c r="AO249" i="5"/>
  <c r="U249" i="5"/>
  <c r="T249" i="5"/>
  <c r="AO192" i="5"/>
  <c r="U192" i="5"/>
  <c r="T192" i="5"/>
  <c r="AO47" i="5"/>
  <c r="U47" i="5"/>
  <c r="T47" i="5"/>
  <c r="AO78" i="5"/>
  <c r="U78" i="5"/>
  <c r="T78" i="5"/>
  <c r="AO147" i="5"/>
  <c r="T147" i="5"/>
  <c r="U147" i="5"/>
  <c r="AO67" i="5"/>
  <c r="T67" i="5"/>
  <c r="U67" i="5"/>
  <c r="AO37" i="5"/>
  <c r="U37" i="5"/>
  <c r="T37" i="5"/>
  <c r="AO272" i="5"/>
  <c r="U272" i="5"/>
  <c r="T272" i="5"/>
  <c r="AO275" i="5"/>
  <c r="U275" i="5"/>
  <c r="T275" i="5"/>
  <c r="AO262" i="5"/>
  <c r="U262" i="5"/>
  <c r="T262" i="5"/>
  <c r="AO109" i="5"/>
  <c r="U109" i="5"/>
  <c r="T109" i="5"/>
  <c r="AO276" i="5"/>
  <c r="U276" i="5"/>
  <c r="T276" i="5"/>
  <c r="AO81" i="5"/>
  <c r="U81" i="5"/>
  <c r="T81" i="5"/>
  <c r="AO229" i="5"/>
  <c r="U229" i="5"/>
  <c r="T229" i="5"/>
  <c r="AO121" i="5"/>
  <c r="U121" i="5"/>
  <c r="T121" i="5"/>
  <c r="AO53" i="5"/>
  <c r="U53" i="5"/>
  <c r="T53" i="5"/>
  <c r="AO174" i="5"/>
  <c r="U174" i="5"/>
  <c r="T174" i="5"/>
  <c r="AO97" i="5"/>
  <c r="U97" i="5"/>
  <c r="T97" i="5"/>
  <c r="AO31" i="5"/>
  <c r="U31" i="5"/>
  <c r="T31" i="5"/>
  <c r="AO252" i="5"/>
  <c r="U252" i="5"/>
  <c r="T252" i="5"/>
  <c r="AO99" i="5"/>
  <c r="T99" i="5"/>
  <c r="U99" i="5"/>
  <c r="AO218" i="5"/>
  <c r="U218" i="5"/>
  <c r="T218" i="5"/>
  <c r="AO129" i="5"/>
  <c r="U129" i="5"/>
  <c r="T129" i="5"/>
  <c r="AO91" i="5"/>
  <c r="T91" i="5"/>
  <c r="U91" i="5"/>
  <c r="AY120" i="5"/>
  <c r="BA120" i="5"/>
  <c r="BB120" i="5"/>
  <c r="AZ120" i="5"/>
  <c r="BD120" i="5"/>
  <c r="BC120" i="5"/>
  <c r="BD281" i="5"/>
  <c r="AY281" i="5"/>
  <c r="AZ281" i="5"/>
  <c r="BB281" i="5"/>
  <c r="BA281" i="5"/>
  <c r="BC281" i="5"/>
  <c r="AY28" i="5"/>
  <c r="AZ28" i="5"/>
  <c r="BC28" i="5"/>
  <c r="BD28" i="5"/>
  <c r="BB28" i="5"/>
  <c r="BA28" i="5"/>
  <c r="BD217" i="5"/>
  <c r="AY217" i="5"/>
  <c r="AZ217" i="5"/>
  <c r="BC217" i="5"/>
  <c r="BA217" i="5"/>
  <c r="BB217" i="5"/>
  <c r="BB204" i="5"/>
  <c r="BD204" i="5"/>
  <c r="AY204" i="5"/>
  <c r="BA204" i="5"/>
  <c r="BC204" i="5"/>
  <c r="AZ204" i="5"/>
  <c r="AZ226" i="5"/>
  <c r="AY226" i="5"/>
  <c r="BB226" i="5"/>
  <c r="BA226" i="5"/>
  <c r="BC226" i="5"/>
  <c r="BD226" i="5"/>
  <c r="AY141" i="5"/>
  <c r="BA141" i="5"/>
  <c r="AZ141" i="5"/>
  <c r="BD141" i="5"/>
  <c r="BC141" i="5"/>
  <c r="BB141" i="5"/>
  <c r="AY128" i="5"/>
  <c r="BC128" i="5"/>
  <c r="BA128" i="5"/>
  <c r="BB128" i="5"/>
  <c r="AZ128" i="5"/>
  <c r="BD128" i="5"/>
  <c r="BA158" i="5"/>
  <c r="AZ158" i="5"/>
  <c r="AY158" i="5"/>
  <c r="BC158" i="5"/>
  <c r="BD158" i="5"/>
  <c r="BB158" i="5"/>
  <c r="AZ290" i="5"/>
  <c r="AY290" i="5"/>
  <c r="BB290" i="5"/>
  <c r="BC290" i="5"/>
  <c r="BA290" i="5"/>
  <c r="BD290" i="5"/>
  <c r="AY113" i="5"/>
  <c r="BA113" i="5"/>
  <c r="BC113" i="5"/>
  <c r="BD113" i="5"/>
  <c r="BB113" i="5"/>
  <c r="AZ113" i="5"/>
  <c r="AZ250" i="5"/>
  <c r="BA250" i="5"/>
  <c r="BC250" i="5"/>
  <c r="AY250" i="5"/>
  <c r="BD250" i="5"/>
  <c r="BB250" i="5"/>
  <c r="BD213" i="5"/>
  <c r="AY213" i="5"/>
  <c r="BA213" i="5"/>
  <c r="BC213" i="5"/>
  <c r="BB213" i="5"/>
  <c r="AZ213" i="5"/>
  <c r="AY104" i="5"/>
  <c r="AZ104" i="5"/>
  <c r="BA104" i="5"/>
  <c r="BD104" i="5"/>
  <c r="BC104" i="5"/>
  <c r="BB104" i="5"/>
  <c r="BC159" i="5"/>
  <c r="BB159" i="5"/>
  <c r="BA159" i="5"/>
  <c r="BD159" i="5"/>
  <c r="AZ159" i="5"/>
  <c r="AY159" i="5"/>
  <c r="AZ234" i="5"/>
  <c r="BA234" i="5"/>
  <c r="BC234" i="5"/>
  <c r="BD234" i="5"/>
  <c r="BB234" i="5"/>
  <c r="AY234" i="5"/>
  <c r="AZ214" i="5"/>
  <c r="BC214" i="5"/>
  <c r="AY214" i="5"/>
  <c r="BB214" i="5"/>
  <c r="BD214" i="5"/>
  <c r="BA214" i="5"/>
  <c r="AY68" i="5"/>
  <c r="BA68" i="5"/>
  <c r="BD68" i="5"/>
  <c r="BC68" i="5"/>
  <c r="BB68" i="5"/>
  <c r="AZ68" i="5"/>
  <c r="BD277" i="5"/>
  <c r="AY277" i="5"/>
  <c r="BA277" i="5"/>
  <c r="BC277" i="5"/>
  <c r="BB277" i="5"/>
  <c r="AZ277" i="5"/>
  <c r="AY140" i="5"/>
  <c r="BB140" i="5"/>
  <c r="BA140" i="5"/>
  <c r="AZ140" i="5"/>
  <c r="BC140" i="5"/>
  <c r="BD140" i="5"/>
  <c r="AZ271" i="5"/>
  <c r="BB271" i="5"/>
  <c r="BC271" i="5"/>
  <c r="BA271" i="5"/>
  <c r="AY271" i="5"/>
  <c r="BD271" i="5"/>
  <c r="AY36" i="5"/>
  <c r="BC36" i="5"/>
  <c r="BB36" i="5"/>
  <c r="BD36" i="5"/>
  <c r="AZ36" i="5"/>
  <c r="BA36" i="5"/>
  <c r="AZ270" i="5"/>
  <c r="BA270" i="5"/>
  <c r="BD270" i="5"/>
  <c r="BC270" i="5"/>
  <c r="BB270" i="5"/>
  <c r="AY270" i="5"/>
  <c r="BA154" i="5"/>
  <c r="BC154" i="5"/>
  <c r="BD154" i="5"/>
  <c r="BB154" i="5"/>
  <c r="AZ154" i="5"/>
  <c r="AY154" i="5"/>
  <c r="AZ246" i="5"/>
  <c r="BC246" i="5"/>
  <c r="BD246" i="5"/>
  <c r="BB246" i="5"/>
  <c r="BA246" i="5"/>
  <c r="AY246" i="5"/>
  <c r="BC23" i="5"/>
  <c r="BD23" i="5"/>
  <c r="BB23" i="5"/>
  <c r="AZ23" i="5"/>
  <c r="BA23" i="5"/>
  <c r="AY23" i="5"/>
  <c r="BA98" i="5"/>
  <c r="BC98" i="5"/>
  <c r="BB98" i="5"/>
  <c r="AY98" i="5"/>
  <c r="BD98" i="5"/>
  <c r="AZ98" i="5"/>
  <c r="AY49" i="5"/>
  <c r="BA49" i="5"/>
  <c r="AZ49" i="5"/>
  <c r="BB49" i="5"/>
  <c r="BC49" i="5"/>
  <c r="BD49" i="5"/>
  <c r="AY85" i="5"/>
  <c r="BA85" i="5"/>
  <c r="BC85" i="5"/>
  <c r="BB85" i="5"/>
  <c r="AZ85" i="5"/>
  <c r="BD85" i="5"/>
  <c r="BB296" i="5"/>
  <c r="BD296" i="5"/>
  <c r="BA296" i="5"/>
  <c r="BC296" i="5"/>
  <c r="AZ296" i="5"/>
  <c r="AY296" i="5"/>
  <c r="BD178" i="5"/>
  <c r="BC178" i="5"/>
  <c r="AY178" i="5"/>
  <c r="BB178" i="5"/>
  <c r="BA178" i="5"/>
  <c r="AZ178" i="5"/>
  <c r="AY125" i="5"/>
  <c r="BA125" i="5"/>
  <c r="AZ125" i="5"/>
  <c r="BD125" i="5"/>
  <c r="BC125" i="5"/>
  <c r="BB125" i="5"/>
  <c r="BD293" i="5"/>
  <c r="AY293" i="5"/>
  <c r="BA293" i="5"/>
  <c r="BC293" i="5"/>
  <c r="AZ293" i="5"/>
  <c r="BB293" i="5"/>
  <c r="AZ287" i="5"/>
  <c r="BB287" i="5"/>
  <c r="BC287" i="5"/>
  <c r="BA287" i="5"/>
  <c r="AY287" i="5"/>
  <c r="BD287" i="5"/>
  <c r="BA94" i="5"/>
  <c r="BC94" i="5"/>
  <c r="AY94" i="5"/>
  <c r="BB94" i="5"/>
  <c r="AZ94" i="5"/>
  <c r="BD94" i="5"/>
  <c r="BA146" i="5"/>
  <c r="BC146" i="5"/>
  <c r="BB146" i="5"/>
  <c r="BD146" i="5"/>
  <c r="AZ146" i="5"/>
  <c r="AY146" i="5"/>
  <c r="BD225" i="5"/>
  <c r="BA225" i="5"/>
  <c r="BC225" i="5"/>
  <c r="BB225" i="5"/>
  <c r="AZ225" i="5"/>
  <c r="AY225" i="5"/>
  <c r="BD205" i="5"/>
  <c r="BC205" i="5"/>
  <c r="AZ205" i="5"/>
  <c r="AY205" i="5"/>
  <c r="BB205" i="5"/>
  <c r="BA205" i="5"/>
  <c r="AY48" i="5"/>
  <c r="BC48" i="5"/>
  <c r="BD48" i="5"/>
  <c r="BB48" i="5"/>
  <c r="AZ48" i="5"/>
  <c r="BA48" i="5"/>
  <c r="AY57" i="5"/>
  <c r="BA57" i="5"/>
  <c r="BD57" i="5"/>
  <c r="BC57" i="5"/>
  <c r="BB57" i="5"/>
  <c r="AZ57" i="5"/>
  <c r="BB200" i="5"/>
  <c r="BD200" i="5"/>
  <c r="BA200" i="5"/>
  <c r="AZ200" i="5"/>
  <c r="AY200" i="5"/>
  <c r="BC200" i="5"/>
  <c r="BA26" i="5"/>
  <c r="BC26" i="5"/>
  <c r="AY26" i="5"/>
  <c r="AZ26" i="5"/>
  <c r="BD26" i="5"/>
  <c r="BB26" i="5"/>
  <c r="BB288" i="5"/>
  <c r="BD288" i="5"/>
  <c r="AY288" i="5"/>
  <c r="AZ288" i="5"/>
  <c r="BC288" i="5"/>
  <c r="BA288" i="5"/>
  <c r="BA34" i="5"/>
  <c r="BC34" i="5"/>
  <c r="BD34" i="5"/>
  <c r="AZ34" i="5"/>
  <c r="BB34" i="5"/>
  <c r="AY34" i="5"/>
  <c r="AZ207" i="5"/>
  <c r="BB207" i="5"/>
  <c r="BC207" i="5"/>
  <c r="BA207" i="5"/>
  <c r="AY207" i="5"/>
  <c r="BD207" i="5"/>
  <c r="AY32" i="5"/>
  <c r="BD32" i="5"/>
  <c r="BB32" i="5"/>
  <c r="BA32" i="5"/>
  <c r="AZ32" i="5"/>
  <c r="BC32" i="5"/>
  <c r="AZ279" i="5"/>
  <c r="BB279" i="5"/>
  <c r="AY279" i="5"/>
  <c r="BD279" i="5"/>
  <c r="BC279" i="5"/>
  <c r="BA279" i="5"/>
  <c r="BD209" i="5"/>
  <c r="BA209" i="5"/>
  <c r="BC209" i="5"/>
  <c r="AZ209" i="5"/>
  <c r="AY209" i="5"/>
  <c r="BB209" i="5"/>
  <c r="AZ202" i="5"/>
  <c r="BA202" i="5"/>
  <c r="BC202" i="5"/>
  <c r="AY202" i="5"/>
  <c r="BD202" i="5"/>
  <c r="BB202" i="5"/>
  <c r="AZ8" i="5"/>
  <c r="BA8" i="5"/>
  <c r="AY8" i="5"/>
  <c r="BB8" i="5"/>
  <c r="BC8" i="5"/>
  <c r="BD8" i="5"/>
  <c r="BB177" i="5"/>
  <c r="BD177" i="5"/>
  <c r="BA177" i="5"/>
  <c r="AZ177" i="5"/>
  <c r="AY177" i="5"/>
  <c r="BC177" i="5"/>
  <c r="BD162" i="5"/>
  <c r="BC162" i="5"/>
  <c r="AY162" i="5"/>
  <c r="BB162" i="5"/>
  <c r="BA162" i="5"/>
  <c r="AZ162" i="5"/>
  <c r="AY136" i="5"/>
  <c r="BB136" i="5"/>
  <c r="BA136" i="5"/>
  <c r="AZ136" i="5"/>
  <c r="BC136" i="5"/>
  <c r="BD136" i="5"/>
  <c r="AZ263" i="5"/>
  <c r="BB263" i="5"/>
  <c r="AY263" i="5"/>
  <c r="BD263" i="5"/>
  <c r="BC263" i="5"/>
  <c r="BA263" i="5"/>
  <c r="AZ183" i="5"/>
  <c r="BA183" i="5"/>
  <c r="BC183" i="5"/>
  <c r="BB183" i="5"/>
  <c r="AY183" i="5"/>
  <c r="BD183" i="5"/>
  <c r="BB17" i="5"/>
  <c r="BC17" i="5"/>
  <c r="BA17" i="5"/>
  <c r="BD17" i="5"/>
  <c r="AZ17" i="5"/>
  <c r="AY17" i="5"/>
  <c r="BC75" i="5"/>
  <c r="BA75" i="5"/>
  <c r="BB75" i="5"/>
  <c r="AY75" i="5"/>
  <c r="BD75" i="5"/>
  <c r="AZ75" i="5"/>
  <c r="BA122" i="5"/>
  <c r="BC122" i="5"/>
  <c r="AZ122" i="5"/>
  <c r="AY122" i="5"/>
  <c r="BB122" i="5"/>
  <c r="BD122" i="5"/>
  <c r="AZ184" i="5"/>
  <c r="BB184" i="5"/>
  <c r="BC184" i="5"/>
  <c r="BA184" i="5"/>
  <c r="AY184" i="5"/>
  <c r="BD184" i="5"/>
  <c r="BC71" i="5"/>
  <c r="BD71" i="5"/>
  <c r="BA71" i="5"/>
  <c r="AY71" i="5"/>
  <c r="BB71" i="5"/>
  <c r="AZ71" i="5"/>
  <c r="BA30" i="5"/>
  <c r="BC30" i="5"/>
  <c r="AY30" i="5"/>
  <c r="BB30" i="5"/>
  <c r="AZ30" i="5"/>
  <c r="BD30" i="5"/>
  <c r="BA86" i="5"/>
  <c r="BC86" i="5"/>
  <c r="AY86" i="5"/>
  <c r="BB86" i="5"/>
  <c r="AZ86" i="5"/>
  <c r="BD86" i="5"/>
  <c r="BD265" i="5"/>
  <c r="AY265" i="5"/>
  <c r="BC265" i="5"/>
  <c r="BB265" i="5"/>
  <c r="BA265" i="5"/>
  <c r="AZ265" i="5"/>
  <c r="AY20" i="5"/>
  <c r="BC20" i="5"/>
  <c r="BD20" i="5"/>
  <c r="BB20" i="5"/>
  <c r="AZ20" i="5"/>
  <c r="BA20" i="5"/>
  <c r="BC39" i="5"/>
  <c r="BD39" i="5"/>
  <c r="AZ39" i="5"/>
  <c r="AY39" i="5"/>
  <c r="BB39" i="5"/>
  <c r="BA39" i="5"/>
  <c r="AZ211" i="5"/>
  <c r="BB211" i="5"/>
  <c r="AY211" i="5"/>
  <c r="BC211" i="5"/>
  <c r="BD211" i="5"/>
  <c r="BA211" i="5"/>
  <c r="AY45" i="5"/>
  <c r="BA45" i="5"/>
  <c r="BC45" i="5"/>
  <c r="BB45" i="5"/>
  <c r="BD45" i="5"/>
  <c r="AZ45" i="5"/>
  <c r="AZ206" i="5"/>
  <c r="BA206" i="5"/>
  <c r="BD206" i="5"/>
  <c r="BC206" i="5"/>
  <c r="BB206" i="5"/>
  <c r="AY206" i="5"/>
  <c r="AY148" i="5"/>
  <c r="BA148" i="5"/>
  <c r="BC148" i="5"/>
  <c r="BB148" i="5"/>
  <c r="AZ148" i="5"/>
  <c r="BD148" i="5"/>
  <c r="AZ163" i="5"/>
  <c r="BA163" i="5"/>
  <c r="AY163" i="5"/>
  <c r="BC163" i="5"/>
  <c r="BB163" i="5"/>
  <c r="BD163" i="5"/>
  <c r="AY124" i="5"/>
  <c r="BA124" i="5"/>
  <c r="BB124" i="5"/>
  <c r="AZ124" i="5"/>
  <c r="BC124" i="5"/>
  <c r="BD124" i="5"/>
  <c r="BB173" i="5"/>
  <c r="BD173" i="5"/>
  <c r="BC173" i="5"/>
  <c r="BA173" i="5"/>
  <c r="AZ173" i="5"/>
  <c r="AY173" i="5"/>
  <c r="BD14" i="5"/>
  <c r="BC14" i="5"/>
  <c r="AZ14" i="5"/>
  <c r="AY14" i="5"/>
  <c r="BB14" i="5"/>
  <c r="BA14" i="5"/>
  <c r="BC155" i="5"/>
  <c r="BA155" i="5"/>
  <c r="AY155" i="5"/>
  <c r="BB155" i="5"/>
  <c r="AZ155" i="5"/>
  <c r="BD155" i="5"/>
  <c r="AZ274" i="5"/>
  <c r="BD274" i="5"/>
  <c r="AY274" i="5"/>
  <c r="BB274" i="5"/>
  <c r="BA274" i="5"/>
  <c r="BC274" i="5"/>
  <c r="BC111" i="5"/>
  <c r="AY111" i="5"/>
  <c r="BD111" i="5"/>
  <c r="BB111" i="5"/>
  <c r="BA111" i="5"/>
  <c r="AZ111" i="5"/>
  <c r="AY88" i="5"/>
  <c r="AZ88" i="5"/>
  <c r="BD88" i="5"/>
  <c r="BA88" i="5"/>
  <c r="BC88" i="5"/>
  <c r="BB88" i="5"/>
  <c r="BB13" i="5"/>
  <c r="BA13" i="5"/>
  <c r="BC13" i="5"/>
  <c r="AZ13" i="5"/>
  <c r="BD13" i="5"/>
  <c r="AY13" i="5"/>
  <c r="AY76" i="5"/>
  <c r="BD76" i="5"/>
  <c r="BC76" i="5"/>
  <c r="BB76" i="5"/>
  <c r="AZ76" i="5"/>
  <c r="BA76" i="5"/>
  <c r="BC107" i="5"/>
  <c r="BA107" i="5"/>
  <c r="BD107" i="5"/>
  <c r="BB107" i="5"/>
  <c r="AZ107" i="5"/>
  <c r="AY107" i="5"/>
  <c r="BC63" i="5"/>
  <c r="BA63" i="5"/>
  <c r="AY63" i="5"/>
  <c r="BB63" i="5"/>
  <c r="AZ63" i="5"/>
  <c r="BD63" i="5"/>
  <c r="BB196" i="5"/>
  <c r="BD196" i="5"/>
  <c r="BC196" i="5"/>
  <c r="BA196" i="5"/>
  <c r="AZ196" i="5"/>
  <c r="AY196" i="5"/>
  <c r="BC103" i="5"/>
  <c r="BD103" i="5"/>
  <c r="BA103" i="5"/>
  <c r="BB103" i="5"/>
  <c r="AZ103" i="5"/>
  <c r="AY103" i="5"/>
  <c r="AZ199" i="5"/>
  <c r="BB199" i="5"/>
  <c r="AY199" i="5"/>
  <c r="BD199" i="5"/>
  <c r="BC199" i="5"/>
  <c r="BA199" i="5"/>
  <c r="AY157" i="5"/>
  <c r="BA157" i="5"/>
  <c r="AZ157" i="5"/>
  <c r="BB157" i="5"/>
  <c r="BD157" i="5"/>
  <c r="BC157" i="5"/>
  <c r="BB240" i="5"/>
  <c r="BD240" i="5"/>
  <c r="AY240" i="5"/>
  <c r="AZ240" i="5"/>
  <c r="BC240" i="5"/>
  <c r="BA240" i="5"/>
  <c r="BA150" i="5"/>
  <c r="BC150" i="5"/>
  <c r="AY150" i="5"/>
  <c r="BD150" i="5"/>
  <c r="BB150" i="5"/>
  <c r="AZ150" i="5"/>
  <c r="AY116" i="5"/>
  <c r="BA116" i="5"/>
  <c r="AZ116" i="5"/>
  <c r="BB116" i="5"/>
  <c r="BC116" i="5"/>
  <c r="BD116" i="5"/>
  <c r="AZ16" i="5"/>
  <c r="AY16" i="5"/>
  <c r="BA16" i="5"/>
  <c r="BB16" i="5"/>
  <c r="BD16" i="5"/>
  <c r="BC16" i="5"/>
  <c r="AY7" i="5"/>
  <c r="BC7" i="5"/>
  <c r="AZ7" i="5"/>
  <c r="BB7" i="5"/>
  <c r="BA7" i="5"/>
  <c r="BD7" i="5"/>
  <c r="BD186" i="5"/>
  <c r="BA186" i="5"/>
  <c r="AZ186" i="5"/>
  <c r="AY186" i="5"/>
  <c r="BC186" i="5"/>
  <c r="BB186" i="5"/>
  <c r="BB208" i="5"/>
  <c r="BD208" i="5"/>
  <c r="AY208" i="5"/>
  <c r="BC208" i="5"/>
  <c r="BA208" i="5"/>
  <c r="AZ208" i="5"/>
  <c r="AZ191" i="5"/>
  <c r="BB191" i="5"/>
  <c r="BC191" i="5"/>
  <c r="BD191" i="5"/>
  <c r="BA191" i="5"/>
  <c r="AY191" i="5"/>
  <c r="AZ171" i="5"/>
  <c r="BD171" i="5"/>
  <c r="BC171" i="5"/>
  <c r="BB171" i="5"/>
  <c r="AY171" i="5"/>
  <c r="BA171" i="5"/>
  <c r="BB268" i="5"/>
  <c r="BD268" i="5"/>
  <c r="AY268" i="5"/>
  <c r="BA268" i="5"/>
  <c r="BC268" i="5"/>
  <c r="AZ268" i="5"/>
  <c r="BD245" i="5"/>
  <c r="AY245" i="5"/>
  <c r="BA245" i="5"/>
  <c r="BB245" i="5"/>
  <c r="AZ245" i="5"/>
  <c r="BC245" i="5"/>
  <c r="AY84" i="5"/>
  <c r="BA84" i="5"/>
  <c r="BD84" i="5"/>
  <c r="BC84" i="5"/>
  <c r="BB84" i="5"/>
  <c r="AZ84" i="5"/>
  <c r="AZ255" i="5"/>
  <c r="BB255" i="5"/>
  <c r="BC255" i="5"/>
  <c r="BD255" i="5"/>
  <c r="BA255" i="5"/>
  <c r="AY255" i="5"/>
  <c r="AY149" i="5"/>
  <c r="BA149" i="5"/>
  <c r="BD149" i="5"/>
  <c r="AZ149" i="5"/>
  <c r="BC149" i="5"/>
  <c r="BB149" i="5"/>
  <c r="AY92" i="5"/>
  <c r="AZ92" i="5"/>
  <c r="BD92" i="5"/>
  <c r="BC92" i="5"/>
  <c r="BB92" i="5"/>
  <c r="BA92" i="5"/>
  <c r="BB169" i="5"/>
  <c r="BD169" i="5"/>
  <c r="AY169" i="5"/>
  <c r="BC169" i="5"/>
  <c r="AZ169" i="5"/>
  <c r="BA169" i="5"/>
  <c r="BB9" i="5"/>
  <c r="BA9" i="5"/>
  <c r="BC9" i="5"/>
  <c r="BD9" i="5"/>
  <c r="AZ9" i="5"/>
  <c r="AY9" i="5"/>
  <c r="BD261" i="5"/>
  <c r="AY261" i="5"/>
  <c r="BA261" i="5"/>
  <c r="BB261" i="5"/>
  <c r="AZ261" i="5"/>
  <c r="BC261" i="5"/>
  <c r="BA74" i="5"/>
  <c r="BC74" i="5"/>
  <c r="BD74" i="5"/>
  <c r="AZ74" i="5"/>
  <c r="AY74" i="5"/>
  <c r="BB74" i="5"/>
  <c r="BB260" i="5"/>
  <c r="BD260" i="5"/>
  <c r="BC260" i="5"/>
  <c r="AZ260" i="5"/>
  <c r="AY260" i="5"/>
  <c r="BA260" i="5"/>
  <c r="AY44" i="5"/>
  <c r="AZ44" i="5"/>
  <c r="BA44" i="5"/>
  <c r="BC44" i="5"/>
  <c r="BB44" i="5"/>
  <c r="BD44" i="5"/>
  <c r="BA142" i="5"/>
  <c r="BC142" i="5"/>
  <c r="BB142" i="5"/>
  <c r="AZ142" i="5"/>
  <c r="AY142" i="5"/>
  <c r="BD142" i="5"/>
  <c r="AY89" i="5"/>
  <c r="BA89" i="5"/>
  <c r="BC89" i="5"/>
  <c r="BD89" i="5"/>
  <c r="BB89" i="5"/>
  <c r="AZ89" i="5"/>
  <c r="AZ219" i="5"/>
  <c r="BB219" i="5"/>
  <c r="BA219" i="5"/>
  <c r="BD219" i="5"/>
  <c r="BC219" i="5"/>
  <c r="AY219" i="5"/>
  <c r="BA134" i="5"/>
  <c r="BC134" i="5"/>
  <c r="AY134" i="5"/>
  <c r="BB134" i="5"/>
  <c r="AZ134" i="5"/>
  <c r="BD134" i="5"/>
  <c r="BC119" i="5"/>
  <c r="BD119" i="5"/>
  <c r="BB119" i="5"/>
  <c r="BA119" i="5"/>
  <c r="AY119" i="5"/>
  <c r="AZ119" i="5"/>
  <c r="BA58" i="5"/>
  <c r="BC58" i="5"/>
  <c r="AY58" i="5"/>
  <c r="AZ58" i="5"/>
  <c r="BD58" i="5"/>
  <c r="BB58" i="5"/>
  <c r="AZ259" i="5"/>
  <c r="BB259" i="5"/>
  <c r="AY259" i="5"/>
  <c r="BC259" i="5"/>
  <c r="BD259" i="5"/>
  <c r="BA259" i="5"/>
  <c r="AY52" i="5"/>
  <c r="BC52" i="5"/>
  <c r="BA52" i="5"/>
  <c r="BD52" i="5"/>
  <c r="BB52" i="5"/>
  <c r="AZ52" i="5"/>
  <c r="BC87" i="5"/>
  <c r="BD87" i="5"/>
  <c r="BB87" i="5"/>
  <c r="AZ87" i="5"/>
  <c r="BA87" i="5"/>
  <c r="AY87" i="5"/>
  <c r="AZ180" i="5"/>
  <c r="BB180" i="5"/>
  <c r="BD180" i="5"/>
  <c r="BC180" i="5"/>
  <c r="AY180" i="5"/>
  <c r="BA180" i="5"/>
  <c r="BC95" i="5"/>
  <c r="AY95" i="5"/>
  <c r="BD95" i="5"/>
  <c r="BB95" i="5"/>
  <c r="BA95" i="5"/>
  <c r="AZ95" i="5"/>
  <c r="AY3" i="5"/>
  <c r="BB3" i="5"/>
  <c r="BA3" i="5"/>
  <c r="AZ3" i="5"/>
  <c r="BD3" i="5"/>
  <c r="BC3" i="5"/>
  <c r="AY69" i="5"/>
  <c r="BA69" i="5"/>
  <c r="BB69" i="5"/>
  <c r="AZ69" i="5"/>
  <c r="BC69" i="5"/>
  <c r="BD69" i="5"/>
  <c r="BD257" i="5"/>
  <c r="BA257" i="5"/>
  <c r="BC257" i="5"/>
  <c r="AZ257" i="5"/>
  <c r="BB257" i="5"/>
  <c r="AY257" i="5"/>
  <c r="BA90" i="5"/>
  <c r="BC90" i="5"/>
  <c r="AY90" i="5"/>
  <c r="BB90" i="5"/>
  <c r="AZ90" i="5"/>
  <c r="BD90" i="5"/>
  <c r="AZ298" i="5"/>
  <c r="BA298" i="5"/>
  <c r="BC298" i="5"/>
  <c r="BD298" i="5"/>
  <c r="BB298" i="5"/>
  <c r="AY298" i="5"/>
  <c r="AY33" i="5"/>
  <c r="BA33" i="5"/>
  <c r="AZ33" i="5"/>
  <c r="BB33" i="5"/>
  <c r="BC33" i="5"/>
  <c r="BD33" i="5"/>
  <c r="AZ203" i="5"/>
  <c r="BB203" i="5"/>
  <c r="BD203" i="5"/>
  <c r="BC203" i="5"/>
  <c r="BA203" i="5"/>
  <c r="AY203" i="5"/>
  <c r="AZ222" i="5"/>
  <c r="BA222" i="5"/>
  <c r="BD222" i="5"/>
  <c r="BC222" i="5"/>
  <c r="BB222" i="5"/>
  <c r="AY222" i="5"/>
  <c r="AY40" i="5"/>
  <c r="BA40" i="5"/>
  <c r="BB40" i="5"/>
  <c r="AZ40" i="5"/>
  <c r="BD40" i="5"/>
  <c r="BC40" i="5"/>
  <c r="AZ243" i="5"/>
  <c r="BB243" i="5"/>
  <c r="AY243" i="5"/>
  <c r="BC243" i="5"/>
  <c r="BD243" i="5"/>
  <c r="BA243" i="5"/>
  <c r="AY112" i="5"/>
  <c r="BC112" i="5"/>
  <c r="AZ112" i="5"/>
  <c r="BA112" i="5"/>
  <c r="BD112" i="5"/>
  <c r="BB112" i="5"/>
  <c r="AY56" i="5"/>
  <c r="BA56" i="5"/>
  <c r="BB56" i="5"/>
  <c r="AZ56" i="5"/>
  <c r="BD56" i="5"/>
  <c r="BC56" i="5"/>
  <c r="AZ187" i="5"/>
  <c r="BD187" i="5"/>
  <c r="BC187" i="5"/>
  <c r="BB187" i="5"/>
  <c r="BA187" i="5"/>
  <c r="AY187" i="5"/>
  <c r="BD197" i="5"/>
  <c r="AY197" i="5"/>
  <c r="BA197" i="5"/>
  <c r="BB197" i="5"/>
  <c r="AZ197" i="5"/>
  <c r="BC197" i="5"/>
  <c r="BD273" i="5"/>
  <c r="BA273" i="5"/>
  <c r="BC273" i="5"/>
  <c r="AZ273" i="5"/>
  <c r="AY273" i="5"/>
  <c r="BB273" i="5"/>
  <c r="BC139" i="5"/>
  <c r="BA139" i="5"/>
  <c r="BD139" i="5"/>
  <c r="AZ139" i="5"/>
  <c r="AY139" i="5"/>
  <c r="BB139" i="5"/>
  <c r="AY11" i="5"/>
  <c r="BD11" i="5"/>
  <c r="BC11" i="5"/>
  <c r="BA11" i="5"/>
  <c r="BB11" i="5"/>
  <c r="AZ11" i="5"/>
  <c r="AZ190" i="5"/>
  <c r="BA190" i="5"/>
  <c r="BB190" i="5"/>
  <c r="AY190" i="5"/>
  <c r="BD190" i="5"/>
  <c r="BC190" i="5"/>
  <c r="AY24" i="5"/>
  <c r="BA24" i="5"/>
  <c r="BB24" i="5"/>
  <c r="AZ24" i="5"/>
  <c r="BD24" i="5"/>
  <c r="BC24" i="5"/>
  <c r="AZ179" i="5"/>
  <c r="BA179" i="5"/>
  <c r="AY179" i="5"/>
  <c r="BC179" i="5"/>
  <c r="BD179" i="5"/>
  <c r="BB179" i="5"/>
  <c r="BB161" i="5"/>
  <c r="BD161" i="5"/>
  <c r="BA161" i="5"/>
  <c r="AZ161" i="5"/>
  <c r="AY161" i="5"/>
  <c r="BC161" i="5"/>
  <c r="BB185" i="5"/>
  <c r="BD185" i="5"/>
  <c r="AY185" i="5"/>
  <c r="BA185" i="5"/>
  <c r="AZ185" i="5"/>
  <c r="BC185" i="5"/>
  <c r="BA102" i="5"/>
  <c r="BC102" i="5"/>
  <c r="AY102" i="5"/>
  <c r="AZ102" i="5"/>
  <c r="BD102" i="5"/>
  <c r="BB102" i="5"/>
  <c r="BA130" i="5"/>
  <c r="BC130" i="5"/>
  <c r="BB130" i="5"/>
  <c r="AZ130" i="5"/>
  <c r="AY130" i="5"/>
  <c r="BD130" i="5"/>
  <c r="BA110" i="5"/>
  <c r="BC110" i="5"/>
  <c r="AY110" i="5"/>
  <c r="AZ110" i="5"/>
  <c r="BD110" i="5"/>
  <c r="BB110" i="5"/>
  <c r="AZ258" i="5"/>
  <c r="BD258" i="5"/>
  <c r="BC258" i="5"/>
  <c r="BB258" i="5"/>
  <c r="AY258" i="5"/>
  <c r="BA258" i="5"/>
  <c r="BC115" i="5"/>
  <c r="BB115" i="5"/>
  <c r="BD115" i="5"/>
  <c r="BA115" i="5"/>
  <c r="AY115" i="5"/>
  <c r="AZ115" i="5"/>
  <c r="AZ266" i="5"/>
  <c r="BA266" i="5"/>
  <c r="BC266" i="5"/>
  <c r="AY266" i="5"/>
  <c r="BD266" i="5"/>
  <c r="BB266" i="5"/>
  <c r="BD241" i="5"/>
  <c r="BA241" i="5"/>
  <c r="BC241" i="5"/>
  <c r="BB241" i="5"/>
  <c r="AZ241" i="5"/>
  <c r="AY241" i="5"/>
  <c r="AZ164" i="5"/>
  <c r="BB164" i="5"/>
  <c r="BD164" i="5"/>
  <c r="BC164" i="5"/>
  <c r="AY164" i="5"/>
  <c r="BA164" i="5"/>
  <c r="BD269" i="5"/>
  <c r="BC269" i="5"/>
  <c r="AZ269" i="5"/>
  <c r="AY269" i="5"/>
  <c r="BA269" i="5"/>
  <c r="BB269" i="5"/>
  <c r="AZ160" i="5"/>
  <c r="BB160" i="5"/>
  <c r="AY160" i="5"/>
  <c r="BA160" i="5"/>
  <c r="BD160" i="5"/>
  <c r="BC160" i="5"/>
  <c r="AZ176" i="5"/>
  <c r="BB176" i="5"/>
  <c r="AY176" i="5"/>
  <c r="BA176" i="5"/>
  <c r="BD176" i="5"/>
  <c r="BC176" i="5"/>
  <c r="BA54" i="5"/>
  <c r="BC54" i="5"/>
  <c r="BB54" i="5"/>
  <c r="AZ54" i="5"/>
  <c r="AY54" i="5"/>
  <c r="BD54" i="5"/>
  <c r="AY73" i="5"/>
  <c r="BA73" i="5"/>
  <c r="BC73" i="5"/>
  <c r="BB73" i="5"/>
  <c r="AZ73" i="5"/>
  <c r="BD73" i="5"/>
  <c r="AY132" i="5"/>
  <c r="BA132" i="5"/>
  <c r="BB132" i="5"/>
  <c r="AZ132" i="5"/>
  <c r="BC132" i="5"/>
  <c r="BD132" i="5"/>
  <c r="BC43" i="5"/>
  <c r="BD43" i="5"/>
  <c r="BB43" i="5"/>
  <c r="BA43" i="5"/>
  <c r="AY43" i="5"/>
  <c r="AZ43" i="5"/>
  <c r="AY61" i="5"/>
  <c r="BA61" i="5"/>
  <c r="BC61" i="5"/>
  <c r="BB61" i="5"/>
  <c r="AZ61" i="5"/>
  <c r="BD61" i="5"/>
  <c r="AY156" i="5"/>
  <c r="BC156" i="5"/>
  <c r="BB156" i="5"/>
  <c r="BA156" i="5"/>
  <c r="BD156" i="5"/>
  <c r="AZ156" i="5"/>
  <c r="BC18" i="5"/>
  <c r="BD18" i="5"/>
  <c r="BA18" i="5"/>
  <c r="AZ18" i="5"/>
  <c r="AY18" i="5"/>
  <c r="BB18" i="5"/>
  <c r="BC143" i="5"/>
  <c r="AY143" i="5"/>
  <c r="BD143" i="5"/>
  <c r="BA143" i="5"/>
  <c r="AZ143" i="5"/>
  <c r="BB143" i="5"/>
  <c r="BB220" i="5"/>
  <c r="BD220" i="5"/>
  <c r="AY220" i="5"/>
  <c r="BA220" i="5"/>
  <c r="BC220" i="5"/>
  <c r="AZ220" i="5"/>
  <c r="BB232" i="5"/>
  <c r="BD232" i="5"/>
  <c r="BA232" i="5"/>
  <c r="BC232" i="5"/>
  <c r="AZ232" i="5"/>
  <c r="AY232" i="5"/>
  <c r="BD297" i="5"/>
  <c r="AY297" i="5"/>
  <c r="AZ297" i="5"/>
  <c r="BB297" i="5"/>
  <c r="BA297" i="5"/>
  <c r="BC297" i="5"/>
  <c r="BA114" i="5"/>
  <c r="BC114" i="5"/>
  <c r="BB114" i="5"/>
  <c r="AY114" i="5"/>
  <c r="AZ114" i="5"/>
  <c r="BD114" i="5"/>
  <c r="AY100" i="5"/>
  <c r="BA100" i="5"/>
  <c r="AZ100" i="5"/>
  <c r="BD100" i="5"/>
  <c r="BB100" i="5"/>
  <c r="BC100" i="5"/>
  <c r="BC83" i="5"/>
  <c r="BB83" i="5"/>
  <c r="AZ83" i="5"/>
  <c r="BD83" i="5"/>
  <c r="BA83" i="5"/>
  <c r="AY83" i="5"/>
  <c r="AZ167" i="5"/>
  <c r="BA167" i="5"/>
  <c r="AY167" i="5"/>
  <c r="BC167" i="5"/>
  <c r="BB167" i="5"/>
  <c r="BD167" i="5"/>
  <c r="BD285" i="5"/>
  <c r="BC285" i="5"/>
  <c r="AZ285" i="5"/>
  <c r="AY285" i="5"/>
  <c r="BB285" i="5"/>
  <c r="BA285" i="5"/>
  <c r="BB292" i="5"/>
  <c r="BD292" i="5"/>
  <c r="AZ292" i="5"/>
  <c r="AY292" i="5"/>
  <c r="BC292" i="5"/>
  <c r="BA292" i="5"/>
  <c r="BD201" i="5"/>
  <c r="AY201" i="5"/>
  <c r="BC201" i="5"/>
  <c r="BB201" i="5"/>
  <c r="BA201" i="5"/>
  <c r="AZ201" i="5"/>
  <c r="BB165" i="5"/>
  <c r="BD165" i="5"/>
  <c r="AY165" i="5"/>
  <c r="BA165" i="5"/>
  <c r="BC165" i="5"/>
  <c r="AZ165" i="5"/>
  <c r="AZ291" i="5"/>
  <c r="BB291" i="5"/>
  <c r="AY291" i="5"/>
  <c r="BC291" i="5"/>
  <c r="BD291" i="5"/>
  <c r="BA291" i="5"/>
  <c r="AZ299" i="5"/>
  <c r="BB299" i="5"/>
  <c r="BA299" i="5"/>
  <c r="AY299" i="5"/>
  <c r="BD299" i="5"/>
  <c r="BC299" i="5"/>
  <c r="BA22" i="5"/>
  <c r="BC22" i="5"/>
  <c r="BB22" i="5"/>
  <c r="AZ22" i="5"/>
  <c r="BD22" i="5"/>
  <c r="AY22" i="5"/>
  <c r="AY77" i="5"/>
  <c r="BA77" i="5"/>
  <c r="AZ77" i="5"/>
  <c r="BC77" i="5"/>
  <c r="BB77" i="5"/>
  <c r="BD77" i="5"/>
  <c r="AZ223" i="5"/>
  <c r="BB223" i="5"/>
  <c r="BC223" i="5"/>
  <c r="BA223" i="5"/>
  <c r="AY223" i="5"/>
  <c r="BD223" i="5"/>
  <c r="AZ294" i="5"/>
  <c r="BC294" i="5"/>
  <c r="BB294" i="5"/>
  <c r="BA294" i="5"/>
  <c r="AY294" i="5"/>
  <c r="BD294" i="5"/>
  <c r="BA62" i="5"/>
  <c r="BC62" i="5"/>
  <c r="BD62" i="5"/>
  <c r="AZ62" i="5"/>
  <c r="AY62" i="5"/>
  <c r="BB62" i="5"/>
  <c r="BB244" i="5"/>
  <c r="BD244" i="5"/>
  <c r="BC244" i="5"/>
  <c r="BA244" i="5"/>
  <c r="AZ244" i="5"/>
  <c r="AY244" i="5"/>
  <c r="BD6" i="5"/>
  <c r="BC6" i="5"/>
  <c r="AZ6" i="5"/>
  <c r="AY6" i="5"/>
  <c r="BB6" i="5"/>
  <c r="BA6" i="5"/>
  <c r="AY41" i="5"/>
  <c r="BA41" i="5"/>
  <c r="BD41" i="5"/>
  <c r="AZ41" i="5"/>
  <c r="BC41" i="5"/>
  <c r="BB41" i="5"/>
  <c r="BD253" i="5"/>
  <c r="BC253" i="5"/>
  <c r="BB253" i="5"/>
  <c r="AY253" i="5"/>
  <c r="AZ253" i="5"/>
  <c r="BA253" i="5"/>
  <c r="AY21" i="5"/>
  <c r="BA21" i="5"/>
  <c r="BB21" i="5"/>
  <c r="AZ21" i="5"/>
  <c r="BD21" i="5"/>
  <c r="BC21" i="5"/>
  <c r="BC127" i="5"/>
  <c r="AY127" i="5"/>
  <c r="BD127" i="5"/>
  <c r="BB127" i="5"/>
  <c r="AZ127" i="5"/>
  <c r="BA127" i="5"/>
  <c r="BD182" i="5"/>
  <c r="BC182" i="5"/>
  <c r="BB182" i="5"/>
  <c r="BA182" i="5"/>
  <c r="AZ182" i="5"/>
  <c r="AY182" i="5"/>
  <c r="AY96" i="5"/>
  <c r="BC96" i="5"/>
  <c r="AZ96" i="5"/>
  <c r="BA96" i="5"/>
  <c r="BD96" i="5"/>
  <c r="BB96" i="5"/>
  <c r="AZ175" i="5"/>
  <c r="BC175" i="5"/>
  <c r="BB175" i="5"/>
  <c r="BA175" i="5"/>
  <c r="BD175" i="5"/>
  <c r="AY175" i="5"/>
  <c r="AZ12" i="5"/>
  <c r="BA12" i="5"/>
  <c r="AY12" i="5"/>
  <c r="BC12" i="5"/>
  <c r="BB12" i="5"/>
  <c r="BD12" i="5"/>
  <c r="BC79" i="5"/>
  <c r="AY79" i="5"/>
  <c r="BB79" i="5"/>
  <c r="AZ79" i="5"/>
  <c r="BD79" i="5"/>
  <c r="BA79" i="5"/>
  <c r="BB228" i="5"/>
  <c r="BD228" i="5"/>
  <c r="AZ228" i="5"/>
  <c r="AY228" i="5"/>
  <c r="BC228" i="5"/>
  <c r="BA228" i="5"/>
  <c r="BC35" i="5"/>
  <c r="AY35" i="5"/>
  <c r="AZ35" i="5"/>
  <c r="BB35" i="5"/>
  <c r="BA35" i="5"/>
  <c r="BD35" i="5"/>
  <c r="AY152" i="5"/>
  <c r="BC152" i="5"/>
  <c r="BB152" i="5"/>
  <c r="BA152" i="5"/>
  <c r="BD152" i="5"/>
  <c r="AZ152" i="5"/>
  <c r="AY80" i="5"/>
  <c r="BC80" i="5"/>
  <c r="BD80" i="5"/>
  <c r="BB80" i="5"/>
  <c r="BA80" i="5"/>
  <c r="AZ80" i="5"/>
  <c r="AY60" i="5"/>
  <c r="AZ60" i="5"/>
  <c r="BD60" i="5"/>
  <c r="BA60" i="5"/>
  <c r="BC60" i="5"/>
  <c r="BB60" i="5"/>
  <c r="AZ198" i="5"/>
  <c r="BC198" i="5"/>
  <c r="AY198" i="5"/>
  <c r="BB198" i="5"/>
  <c r="BA198" i="5"/>
  <c r="BD198" i="5"/>
  <c r="AY101" i="5"/>
  <c r="BA101" i="5"/>
  <c r="BD101" i="5"/>
  <c r="BC101" i="5"/>
  <c r="BB101" i="5"/>
  <c r="AZ101" i="5"/>
  <c r="BA38" i="5"/>
  <c r="BC38" i="5"/>
  <c r="BB38" i="5"/>
  <c r="AZ38" i="5"/>
  <c r="BD38" i="5"/>
  <c r="AY38" i="5"/>
  <c r="BB216" i="5"/>
  <c r="BD216" i="5"/>
  <c r="BA216" i="5"/>
  <c r="AZ216" i="5"/>
  <c r="AY216" i="5"/>
  <c r="BC216" i="5"/>
  <c r="BB181" i="5"/>
  <c r="BD181" i="5"/>
  <c r="AY181" i="5"/>
  <c r="BA181" i="5"/>
  <c r="AZ181" i="5"/>
  <c r="BC181" i="5"/>
  <c r="AZ235" i="5"/>
  <c r="BB235" i="5"/>
  <c r="BA235" i="5"/>
  <c r="AY235" i="5"/>
  <c r="BD235" i="5"/>
  <c r="BC235" i="5"/>
  <c r="BD289" i="5"/>
  <c r="BA289" i="5"/>
  <c r="BC289" i="5"/>
  <c r="BB289" i="5"/>
  <c r="AZ289" i="5"/>
  <c r="AY289" i="5"/>
  <c r="AY15" i="5"/>
  <c r="BD15" i="5"/>
  <c r="BC15" i="5"/>
  <c r="BB15" i="5"/>
  <c r="BA15" i="5"/>
  <c r="AZ15" i="5"/>
  <c r="BC135" i="5"/>
  <c r="BD135" i="5"/>
  <c r="BB135" i="5"/>
  <c r="AZ135" i="5"/>
  <c r="AY135" i="5"/>
  <c r="BA135" i="5"/>
  <c r="AZ239" i="5"/>
  <c r="BB239" i="5"/>
  <c r="BC239" i="5"/>
  <c r="BD239" i="5"/>
  <c r="BA239" i="5"/>
  <c r="AY239" i="5"/>
  <c r="AZ282" i="5"/>
  <c r="BA282" i="5"/>
  <c r="BC282" i="5"/>
  <c r="BD282" i="5"/>
  <c r="BB282" i="5"/>
  <c r="AY282" i="5"/>
  <c r="BA46" i="5"/>
  <c r="BC46" i="5"/>
  <c r="BD46" i="5"/>
  <c r="BB46" i="5"/>
  <c r="AZ46" i="5"/>
  <c r="AY46" i="5"/>
  <c r="BA118" i="5"/>
  <c r="BC118" i="5"/>
  <c r="AY118" i="5"/>
  <c r="AZ118" i="5"/>
  <c r="BB118" i="5"/>
  <c r="BD118" i="5"/>
  <c r="BD189" i="5"/>
  <c r="BC189" i="5"/>
  <c r="BB189" i="5"/>
  <c r="AY189" i="5"/>
  <c r="BA189" i="5"/>
  <c r="AZ189" i="5"/>
  <c r="AY144" i="5"/>
  <c r="BC144" i="5"/>
  <c r="BB144" i="5"/>
  <c r="BA144" i="5"/>
  <c r="AZ144" i="5"/>
  <c r="BD144" i="5"/>
  <c r="BA126" i="5"/>
  <c r="BC126" i="5"/>
  <c r="AZ126" i="5"/>
  <c r="AY126" i="5"/>
  <c r="BB126" i="5"/>
  <c r="BD126" i="5"/>
  <c r="AY133" i="5"/>
  <c r="BA133" i="5"/>
  <c r="BD133" i="5"/>
  <c r="BC133" i="5"/>
  <c r="BB133" i="5"/>
  <c r="AZ133" i="5"/>
  <c r="AY153" i="5"/>
  <c r="BA153" i="5"/>
  <c r="BC153" i="5"/>
  <c r="BD153" i="5"/>
  <c r="BB153" i="5"/>
  <c r="AZ153" i="5"/>
  <c r="AZ4" i="5"/>
  <c r="AY4" i="5"/>
  <c r="BA4" i="5"/>
  <c r="BD4" i="5"/>
  <c r="BB4" i="5"/>
  <c r="BC4" i="5"/>
  <c r="BB264" i="5"/>
  <c r="BD264" i="5"/>
  <c r="BA264" i="5"/>
  <c r="AZ264" i="5"/>
  <c r="AY264" i="5"/>
  <c r="BC264" i="5"/>
  <c r="AY65" i="5"/>
  <c r="BA65" i="5"/>
  <c r="BB65" i="5"/>
  <c r="AZ65" i="5"/>
  <c r="BC65" i="5"/>
  <c r="BD65" i="5"/>
  <c r="AY25" i="5"/>
  <c r="BA25" i="5"/>
  <c r="BD25" i="5"/>
  <c r="BC25" i="5"/>
  <c r="BB25" i="5"/>
  <c r="AZ25" i="5"/>
  <c r="AZ242" i="5"/>
  <c r="BB242" i="5"/>
  <c r="BA242" i="5"/>
  <c r="AY242" i="5"/>
  <c r="BD242" i="5"/>
  <c r="BC242" i="5"/>
  <c r="BD237" i="5"/>
  <c r="BC237" i="5"/>
  <c r="BB237" i="5"/>
  <c r="BA237" i="5"/>
  <c r="AZ237" i="5"/>
  <c r="AY237" i="5"/>
  <c r="AZ168" i="5"/>
  <c r="BB168" i="5"/>
  <c r="BC168" i="5"/>
  <c r="BA168" i="5"/>
  <c r="AY168" i="5"/>
  <c r="BD168" i="5"/>
  <c r="AZ286" i="5"/>
  <c r="BA286" i="5"/>
  <c r="BD286" i="5"/>
  <c r="AY286" i="5"/>
  <c r="BB286" i="5"/>
  <c r="BC286" i="5"/>
  <c r="BD166" i="5"/>
  <c r="BC166" i="5"/>
  <c r="BB166" i="5"/>
  <c r="BA166" i="5"/>
  <c r="AZ166" i="5"/>
  <c r="AY166" i="5"/>
  <c r="BC19" i="5"/>
  <c r="AY19" i="5"/>
  <c r="AZ19" i="5"/>
  <c r="BA19" i="5"/>
  <c r="BD19" i="5"/>
  <c r="BB19" i="5"/>
  <c r="AZ230" i="5"/>
  <c r="BC230" i="5"/>
  <c r="BB230" i="5"/>
  <c r="BA230" i="5"/>
  <c r="AY230" i="5"/>
  <c r="BD230" i="5"/>
  <c r="BD249" i="5"/>
  <c r="AY249" i="5"/>
  <c r="BB249" i="5"/>
  <c r="BA249" i="5"/>
  <c r="AZ249" i="5"/>
  <c r="BC249" i="5"/>
  <c r="BB192" i="5"/>
  <c r="BD192" i="5"/>
  <c r="AY192" i="5"/>
  <c r="BC192" i="5"/>
  <c r="BA192" i="5"/>
  <c r="AZ192" i="5"/>
  <c r="BC47" i="5"/>
  <c r="BA47" i="5"/>
  <c r="AZ47" i="5"/>
  <c r="AY47" i="5"/>
  <c r="BB47" i="5"/>
  <c r="BD47" i="5"/>
  <c r="BA78" i="5"/>
  <c r="BC78" i="5"/>
  <c r="BD78" i="5"/>
  <c r="AZ78" i="5"/>
  <c r="AY78" i="5"/>
  <c r="BB78" i="5"/>
  <c r="BC147" i="5"/>
  <c r="AY147" i="5"/>
  <c r="BD147" i="5"/>
  <c r="BA147" i="5"/>
  <c r="AZ147" i="5"/>
  <c r="BB147" i="5"/>
  <c r="BC67" i="5"/>
  <c r="BA67" i="5"/>
  <c r="AY67" i="5"/>
  <c r="BB67" i="5"/>
  <c r="AZ67" i="5"/>
  <c r="BD67" i="5"/>
  <c r="AY37" i="5"/>
  <c r="BA37" i="5"/>
  <c r="AZ37" i="5"/>
  <c r="BD37" i="5"/>
  <c r="BC37" i="5"/>
  <c r="BB37" i="5"/>
  <c r="BB272" i="5"/>
  <c r="BD272" i="5"/>
  <c r="AY272" i="5"/>
  <c r="BC272" i="5"/>
  <c r="BA272" i="5"/>
  <c r="AZ272" i="5"/>
  <c r="AZ275" i="5"/>
  <c r="BB275" i="5"/>
  <c r="AY275" i="5"/>
  <c r="BC275" i="5"/>
  <c r="BD275" i="5"/>
  <c r="BA275" i="5"/>
  <c r="AZ262" i="5"/>
  <c r="BC262" i="5"/>
  <c r="AY262" i="5"/>
  <c r="BD262" i="5"/>
  <c r="BB262" i="5"/>
  <c r="BA262" i="5"/>
  <c r="BB248" i="5"/>
  <c r="BD248" i="5"/>
  <c r="BA248" i="5"/>
  <c r="AY248" i="5"/>
  <c r="BC248" i="5"/>
  <c r="AZ248" i="5"/>
  <c r="AY93" i="5"/>
  <c r="BA93" i="5"/>
  <c r="AZ93" i="5"/>
  <c r="BD93" i="5"/>
  <c r="BB93" i="5"/>
  <c r="BC93" i="5"/>
  <c r="BA42" i="5"/>
  <c r="BC42" i="5"/>
  <c r="AY42" i="5"/>
  <c r="AZ42" i="5"/>
  <c r="BD42" i="5"/>
  <c r="BB42" i="5"/>
  <c r="BC27" i="5"/>
  <c r="BD27" i="5"/>
  <c r="BB27" i="5"/>
  <c r="AY27" i="5"/>
  <c r="BA27" i="5"/>
  <c r="AZ27" i="5"/>
  <c r="BB256" i="5"/>
  <c r="BD256" i="5"/>
  <c r="AY256" i="5"/>
  <c r="BC256" i="5"/>
  <c r="BA256" i="5"/>
  <c r="AZ256" i="5"/>
  <c r="BA82" i="5"/>
  <c r="BC82" i="5"/>
  <c r="BB82" i="5"/>
  <c r="AZ82" i="5"/>
  <c r="AY82" i="5"/>
  <c r="BD82" i="5"/>
  <c r="AZ195" i="5"/>
  <c r="BB195" i="5"/>
  <c r="AY195" i="5"/>
  <c r="BC195" i="5"/>
  <c r="BD195" i="5"/>
  <c r="BA195" i="5"/>
  <c r="BB300" i="5"/>
  <c r="BD300" i="5"/>
  <c r="AY300" i="5"/>
  <c r="BA300" i="5"/>
  <c r="BC300" i="5"/>
  <c r="AZ300" i="5"/>
  <c r="BC131" i="5"/>
  <c r="BD131" i="5"/>
  <c r="BB131" i="5"/>
  <c r="AZ131" i="5"/>
  <c r="AY131" i="5"/>
  <c r="BA131" i="5"/>
  <c r="AZ254" i="5"/>
  <c r="BA254" i="5"/>
  <c r="BB254" i="5"/>
  <c r="AY254" i="5"/>
  <c r="BD254" i="5"/>
  <c r="BC254" i="5"/>
  <c r="AZ227" i="5"/>
  <c r="BB227" i="5"/>
  <c r="AY227" i="5"/>
  <c r="BC227" i="5"/>
  <c r="BD227" i="5"/>
  <c r="BA227" i="5"/>
  <c r="BC51" i="5"/>
  <c r="AY51" i="5"/>
  <c r="AZ51" i="5"/>
  <c r="BB51" i="5"/>
  <c r="BA51" i="5"/>
  <c r="BD51" i="5"/>
  <c r="AZ295" i="5"/>
  <c r="BB295" i="5"/>
  <c r="AY295" i="5"/>
  <c r="BA295" i="5"/>
  <c r="BD295" i="5"/>
  <c r="BC295" i="5"/>
  <c r="BA106" i="5"/>
  <c r="BC106" i="5"/>
  <c r="AY106" i="5"/>
  <c r="AZ106" i="5"/>
  <c r="BD106" i="5"/>
  <c r="BB106" i="5"/>
  <c r="BC123" i="5"/>
  <c r="BA123" i="5"/>
  <c r="BD123" i="5"/>
  <c r="BB123" i="5"/>
  <c r="AY123" i="5"/>
  <c r="AZ123" i="5"/>
  <c r="AZ283" i="5"/>
  <c r="BB283" i="5"/>
  <c r="BA283" i="5"/>
  <c r="AY283" i="5"/>
  <c r="BD283" i="5"/>
  <c r="BC283" i="5"/>
  <c r="BD301" i="5"/>
  <c r="BC301" i="5"/>
  <c r="BB301" i="5"/>
  <c r="BA301" i="5"/>
  <c r="AZ301" i="5"/>
  <c r="AY301" i="5"/>
  <c r="BD221" i="5"/>
  <c r="BC221" i="5"/>
  <c r="AZ221" i="5"/>
  <c r="AY221" i="5"/>
  <c r="BB221" i="5"/>
  <c r="BA221" i="5"/>
  <c r="BD188" i="5"/>
  <c r="AZ188" i="5"/>
  <c r="BB188" i="5"/>
  <c r="AY188" i="5"/>
  <c r="BC188" i="5"/>
  <c r="BA188" i="5"/>
  <c r="BA70" i="5"/>
  <c r="BC70" i="5"/>
  <c r="AY70" i="5"/>
  <c r="BD70" i="5"/>
  <c r="AZ70" i="5"/>
  <c r="BB70" i="5"/>
  <c r="AY137" i="5"/>
  <c r="BA137" i="5"/>
  <c r="BC137" i="5"/>
  <c r="BD137" i="5"/>
  <c r="BB137" i="5"/>
  <c r="AZ137" i="5"/>
  <c r="BC55" i="5"/>
  <c r="BD55" i="5"/>
  <c r="BB55" i="5"/>
  <c r="AZ55" i="5"/>
  <c r="AY55" i="5"/>
  <c r="BA55" i="5"/>
  <c r="AZ267" i="5"/>
  <c r="BB267" i="5"/>
  <c r="BD267" i="5"/>
  <c r="BC267" i="5"/>
  <c r="BA267" i="5"/>
  <c r="AY267" i="5"/>
  <c r="AZ194" i="5"/>
  <c r="BD194" i="5"/>
  <c r="BC194" i="5"/>
  <c r="BB194" i="5"/>
  <c r="AY194" i="5"/>
  <c r="BA194" i="5"/>
  <c r="AZ247" i="5"/>
  <c r="BB247" i="5"/>
  <c r="AY247" i="5"/>
  <c r="BA247" i="5"/>
  <c r="BD247" i="5"/>
  <c r="BC247" i="5"/>
  <c r="AZ210" i="5"/>
  <c r="BD210" i="5"/>
  <c r="AY210" i="5"/>
  <c r="BA210" i="5"/>
  <c r="BC210" i="5"/>
  <c r="BB210" i="5"/>
  <c r="AZ278" i="5"/>
  <c r="BC278" i="5"/>
  <c r="AY278" i="5"/>
  <c r="BB278" i="5"/>
  <c r="BA278" i="5"/>
  <c r="BD278" i="5"/>
  <c r="AY145" i="5"/>
  <c r="BA145" i="5"/>
  <c r="BD145" i="5"/>
  <c r="BC145" i="5"/>
  <c r="BB145" i="5"/>
  <c r="AZ145" i="5"/>
  <c r="BC59" i="5"/>
  <c r="BD59" i="5"/>
  <c r="BA59" i="5"/>
  <c r="BB59" i="5"/>
  <c r="AZ59" i="5"/>
  <c r="AY59" i="5"/>
  <c r="AY64" i="5"/>
  <c r="BC64" i="5"/>
  <c r="BD64" i="5"/>
  <c r="BB64" i="5"/>
  <c r="BA64" i="5"/>
  <c r="AZ64" i="5"/>
  <c r="AZ231" i="5"/>
  <c r="BB231" i="5"/>
  <c r="AY231" i="5"/>
  <c r="BA231" i="5"/>
  <c r="BC231" i="5"/>
  <c r="BD231" i="5"/>
  <c r="BB236" i="5"/>
  <c r="BD236" i="5"/>
  <c r="AY236" i="5"/>
  <c r="BA236" i="5"/>
  <c r="BC236" i="5"/>
  <c r="AZ236" i="5"/>
  <c r="BA138" i="5"/>
  <c r="BC138" i="5"/>
  <c r="BB138" i="5"/>
  <c r="AZ138" i="5"/>
  <c r="AY138" i="5"/>
  <c r="BD138" i="5"/>
  <c r="AZ215" i="5"/>
  <c r="BB215" i="5"/>
  <c r="AY215" i="5"/>
  <c r="BD215" i="5"/>
  <c r="BA215" i="5"/>
  <c r="BC215" i="5"/>
  <c r="AY108" i="5"/>
  <c r="AZ108" i="5"/>
  <c r="BA108" i="5"/>
  <c r="BB108" i="5"/>
  <c r="BD108" i="5"/>
  <c r="BC108" i="5"/>
  <c r="AY29" i="5"/>
  <c r="BA29" i="5"/>
  <c r="BC29" i="5"/>
  <c r="BB29" i="5"/>
  <c r="BD29" i="5"/>
  <c r="AZ29" i="5"/>
  <c r="BB5" i="5"/>
  <c r="BC5" i="5"/>
  <c r="BA5" i="5"/>
  <c r="BD5" i="5"/>
  <c r="AZ5" i="5"/>
  <c r="AY5" i="5"/>
  <c r="BB280" i="5"/>
  <c r="BD280" i="5"/>
  <c r="BA280" i="5"/>
  <c r="AZ280" i="5"/>
  <c r="AY280" i="5"/>
  <c r="BC280" i="5"/>
  <c r="AZ251" i="5"/>
  <c r="BB251" i="5"/>
  <c r="BD251" i="5"/>
  <c r="BC251" i="5"/>
  <c r="BA251" i="5"/>
  <c r="AY251" i="5"/>
  <c r="BD170" i="5"/>
  <c r="BA170" i="5"/>
  <c r="AZ170" i="5"/>
  <c r="AY170" i="5"/>
  <c r="BC170" i="5"/>
  <c r="BB170" i="5"/>
  <c r="BD10" i="5"/>
  <c r="BC10" i="5"/>
  <c r="AY10" i="5"/>
  <c r="BA10" i="5"/>
  <c r="AZ10" i="5"/>
  <c r="BB10" i="5"/>
  <c r="BA66" i="5"/>
  <c r="BC66" i="5"/>
  <c r="BB66" i="5"/>
  <c r="BD66" i="5"/>
  <c r="AY66" i="5"/>
  <c r="AZ66" i="5"/>
  <c r="BC151" i="5"/>
  <c r="BD151" i="5"/>
  <c r="AY151" i="5"/>
  <c r="BA151" i="5"/>
  <c r="AZ151" i="5"/>
  <c r="BB151" i="5"/>
  <c r="AY72" i="5"/>
  <c r="BD72" i="5"/>
  <c r="BC72" i="5"/>
  <c r="AZ72" i="5"/>
  <c r="BB72" i="5"/>
  <c r="BA72" i="5"/>
  <c r="AY117" i="5"/>
  <c r="BA117" i="5"/>
  <c r="BD117" i="5"/>
  <c r="BC117" i="5"/>
  <c r="BB117" i="5"/>
  <c r="AZ117" i="5"/>
  <c r="BD233" i="5"/>
  <c r="AY233" i="5"/>
  <c r="AZ233" i="5"/>
  <c r="BB233" i="5"/>
  <c r="BC233" i="5"/>
  <c r="BA233" i="5"/>
  <c r="AY105" i="5"/>
  <c r="BA105" i="5"/>
  <c r="BC105" i="5"/>
  <c r="BB105" i="5"/>
  <c r="BD105" i="5"/>
  <c r="AZ105" i="5"/>
  <c r="BB284" i="5"/>
  <c r="BD284" i="5"/>
  <c r="AY284" i="5"/>
  <c r="BA284" i="5"/>
  <c r="BC284" i="5"/>
  <c r="AZ284" i="5"/>
  <c r="BB212" i="5"/>
  <c r="BD212" i="5"/>
  <c r="AZ212" i="5"/>
  <c r="AY212" i="5"/>
  <c r="BC212" i="5"/>
  <c r="BA212" i="5"/>
  <c r="BD193" i="5"/>
  <c r="BA193" i="5"/>
  <c r="BC193" i="5"/>
  <c r="AZ193" i="5"/>
  <c r="AY193" i="5"/>
  <c r="BB193" i="5"/>
  <c r="AZ238" i="5"/>
  <c r="BA238" i="5"/>
  <c r="BB238" i="5"/>
  <c r="BC238" i="5"/>
  <c r="AY238" i="5"/>
  <c r="BD238" i="5"/>
  <c r="BB224" i="5"/>
  <c r="BD224" i="5"/>
  <c r="AY224" i="5"/>
  <c r="AZ224" i="5"/>
  <c r="BC224" i="5"/>
  <c r="BA224" i="5"/>
  <c r="BA50" i="5"/>
  <c r="BC50" i="5"/>
  <c r="BD50" i="5"/>
  <c r="BB50" i="5"/>
  <c r="AZ50" i="5"/>
  <c r="AY50" i="5"/>
  <c r="AZ172" i="5"/>
  <c r="BB172" i="5"/>
  <c r="AY172" i="5"/>
  <c r="BC172" i="5"/>
  <c r="BA172" i="5"/>
  <c r="BD172" i="5"/>
  <c r="AY109" i="5"/>
  <c r="BA109" i="5"/>
  <c r="AZ109" i="5"/>
  <c r="BC109" i="5"/>
  <c r="BD109" i="5"/>
  <c r="BB109" i="5"/>
  <c r="BB276" i="5"/>
  <c r="BD276" i="5"/>
  <c r="AZ276" i="5"/>
  <c r="BC276" i="5"/>
  <c r="AY276" i="5"/>
  <c r="BA276" i="5"/>
  <c r="AY81" i="5"/>
  <c r="BA81" i="5"/>
  <c r="BC81" i="5"/>
  <c r="BB81" i="5"/>
  <c r="AZ81" i="5"/>
  <c r="BD81" i="5"/>
  <c r="BD229" i="5"/>
  <c r="AY229" i="5"/>
  <c r="BA229" i="5"/>
  <c r="BC229" i="5"/>
  <c r="BB229" i="5"/>
  <c r="AZ229" i="5"/>
  <c r="AY121" i="5"/>
  <c r="BA121" i="5"/>
  <c r="BC121" i="5"/>
  <c r="BD121" i="5"/>
  <c r="BB121" i="5"/>
  <c r="AZ121" i="5"/>
  <c r="AY53" i="5"/>
  <c r="BA53" i="5"/>
  <c r="BD53" i="5"/>
  <c r="BC53" i="5"/>
  <c r="AZ53" i="5"/>
  <c r="BB53" i="5"/>
  <c r="BD174" i="5"/>
  <c r="AY174" i="5"/>
  <c r="BA174" i="5"/>
  <c r="AZ174" i="5"/>
  <c r="BC174" i="5"/>
  <c r="BB174" i="5"/>
  <c r="AY97" i="5"/>
  <c r="BA97" i="5"/>
  <c r="BD97" i="5"/>
  <c r="BB97" i="5"/>
  <c r="BC97" i="5"/>
  <c r="AZ97" i="5"/>
  <c r="BC31" i="5"/>
  <c r="BA31" i="5"/>
  <c r="AZ31" i="5"/>
  <c r="BB31" i="5"/>
  <c r="BD31" i="5"/>
  <c r="AY31" i="5"/>
  <c r="BB252" i="5"/>
  <c r="BD252" i="5"/>
  <c r="AY252" i="5"/>
  <c r="BA252" i="5"/>
  <c r="BC252" i="5"/>
  <c r="AZ252" i="5"/>
  <c r="BC99" i="5"/>
  <c r="BD99" i="5"/>
  <c r="BA99" i="5"/>
  <c r="BB99" i="5"/>
  <c r="AZ99" i="5"/>
  <c r="AY99" i="5"/>
  <c r="AZ218" i="5"/>
  <c r="BA218" i="5"/>
  <c r="BC218" i="5"/>
  <c r="BD218" i="5"/>
  <c r="BB218" i="5"/>
  <c r="AY218" i="5"/>
  <c r="AY129" i="5"/>
  <c r="BA129" i="5"/>
  <c r="BD129" i="5"/>
  <c r="BC129" i="5"/>
  <c r="BB129" i="5"/>
  <c r="AZ129" i="5"/>
  <c r="BC91" i="5"/>
  <c r="BA91" i="5"/>
  <c r="BD91" i="5"/>
  <c r="AZ91" i="5"/>
  <c r="BB91" i="5"/>
  <c r="AY91" i="5"/>
  <c r="G24" i="4"/>
  <c r="C5" i="7"/>
  <c r="C11" i="7"/>
  <c r="C24" i="7"/>
  <c r="C18" i="7"/>
  <c r="C3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M6" authorId="0" shapeId="0" xr:uid="{00000000-0006-0000-0100-000001000000}">
      <text>
        <r>
          <rPr>
            <b/>
            <sz val="9"/>
            <color indexed="81"/>
            <rFont val="Tahoma"/>
            <family val="2"/>
          </rPr>
          <t>vereinsbuchhaltung.ch:</t>
        </r>
        <r>
          <rPr>
            <sz val="9"/>
            <color indexed="81"/>
            <rFont val="Tahoma"/>
            <family val="2"/>
          </rPr>
          <t xml:space="preserve">
Zählt die Anzahl der mit Vornamen gefüllten Zellen im Register 'Mitglieder'. 
Diese Mitgliederverwaltung geht davon aus, dass der Vorname in Vereinen wichtiger ist als der Nachname. Auch in Rechnungsvorlagen wird deshalb die 'Du-Form' verwendet.
</t>
        </r>
      </text>
    </comment>
    <comment ref="L33" authorId="0" shapeId="0" xr:uid="{00000000-0006-0000-0100-000002000000}">
      <text>
        <r>
          <rPr>
            <b/>
            <sz val="9"/>
            <color indexed="81"/>
            <rFont val="Tahoma"/>
            <family val="2"/>
          </rPr>
          <t>vereinsbuchhaltung.ch</t>
        </r>
        <r>
          <rPr>
            <sz val="9"/>
            <color indexed="81"/>
            <rFont val="Tahoma"/>
            <family val="2"/>
          </rPr>
          <t xml:space="preserve">
Die Bemerkung 'nein ok' im Feld nebenan, zeigt an, dass die Serienbrieffunktionen für Rechnung und Mahnungen funktionieren sollten.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C11" authorId="0" shapeId="0" xr:uid="{00000000-0006-0000-0200-000001000000}">
      <text>
        <r>
          <rPr>
            <b/>
            <sz val="9"/>
            <color indexed="81"/>
            <rFont val="Tahoma"/>
            <family val="2"/>
          </rPr>
          <t>vereinsbuchhaltung.ch:</t>
        </r>
        <r>
          <rPr>
            <sz val="9"/>
            <color indexed="81"/>
            <rFont val="Tahoma"/>
            <family val="2"/>
          </rPr>
          <t xml:space="preserve">
Mitgliederkategorien sind beispielsweise Aktive, Passive, Junioren, Gönner etc.</t>
        </r>
      </text>
    </comment>
    <comment ref="E11" authorId="0" shapeId="0" xr:uid="{00000000-0006-0000-0200-000002000000}">
      <text>
        <r>
          <rPr>
            <b/>
            <sz val="9"/>
            <color indexed="81"/>
            <rFont val="Tahoma"/>
            <family val="2"/>
          </rPr>
          <t>vereinsbuchhaltung.ch:</t>
        </r>
        <r>
          <rPr>
            <sz val="9"/>
            <color indexed="81"/>
            <rFont val="Tahoma"/>
            <family val="2"/>
          </rPr>
          <t xml:space="preserve">
Weitere Beträge können Sie selbst benennen. Sie kommen auf die Rechnung zusammen mit dem Mitgliederbeitrag. Es ist nicht möglich, mit diesem Programm mehrere Rechnungen pro Jahr zu versenden, ausser man kopiert dieses Excel-File für den Versand der zweiten Rechnung. 
Beispiele weiterer Beträge könnten sein: Beitrag an neue Bekleidungsstücke (z.B. Trickots, Trainingsanzüge, Uniformen etc.)</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F13" authorId="0" shapeId="0" xr:uid="{00000000-0006-0000-0300-000001000000}">
      <text>
        <r>
          <rPr>
            <b/>
            <sz val="9"/>
            <color indexed="81"/>
            <rFont val="Tahoma"/>
            <family val="2"/>
          </rPr>
          <t>vereinsbuchhaltung.ch:</t>
        </r>
        <r>
          <rPr>
            <sz val="9"/>
            <color indexed="81"/>
            <rFont val="Tahoma"/>
            <family val="2"/>
          </rPr>
          <t xml:space="preserve">
Tragen Sie hier bitte nichts ein. Der Text in dieser Spalte wird pro Mitglied basierend auf Ihren Einträgen automatisch generiert und verschwindet wieder, wenn die entsprechende Mitteilung nicht mehr relevant ist.</t>
        </r>
      </text>
    </comment>
    <comment ref="G13" authorId="0" shapeId="0" xr:uid="{00000000-0006-0000-0300-000002000000}">
      <text>
        <r>
          <rPr>
            <b/>
            <sz val="9"/>
            <color indexed="81"/>
            <rFont val="Tahoma"/>
            <family val="2"/>
          </rPr>
          <t xml:space="preserve">vereinsbuchhaltung.ch:
</t>
        </r>
        <r>
          <rPr>
            <sz val="9"/>
            <color indexed="81"/>
            <rFont val="Tahoma"/>
            <family val="2"/>
          </rPr>
          <t xml:space="preserve">Mitglieder-Nr. ist freiwillig und nicht empfohlen. Das System kommt auch ohne Nummer aus. Sofern Sie die Nummer nicht nutzen, können Sie diese Spalte ausblenden
</t>
        </r>
      </text>
    </comment>
    <comment ref="J13" authorId="0" shapeId="0" xr:uid="{00000000-0006-0000-0300-000003000000}">
      <text>
        <r>
          <rPr>
            <b/>
            <sz val="9"/>
            <color indexed="81"/>
            <rFont val="Tahoma"/>
            <family val="2"/>
          </rPr>
          <t>vereinsbuchhaltung.ch:</t>
        </r>
        <r>
          <rPr>
            <sz val="9"/>
            <color indexed="81"/>
            <rFont val="Tahoma"/>
            <family val="2"/>
          </rPr>
          <t xml:space="preserve">
'Herr' oder 'Frau': 
Relevant für Anschrift Rechnung/Mahnung per Post wie auch für die Anrede. Herren werden in der Rechnung/Mahnung mit Liebe</t>
        </r>
        <r>
          <rPr>
            <b/>
            <sz val="9"/>
            <color indexed="81"/>
            <rFont val="Tahoma"/>
            <family val="2"/>
          </rPr>
          <t xml:space="preserve">r </t>
        </r>
        <r>
          <rPr>
            <i/>
            <sz val="9"/>
            <color indexed="81"/>
            <rFont val="Tahoma"/>
            <family val="2"/>
          </rPr>
          <t>Vorname</t>
        </r>
        <r>
          <rPr>
            <sz val="9"/>
            <color indexed="81"/>
            <rFont val="Tahoma"/>
            <family val="2"/>
          </rPr>
          <t xml:space="preserve"> angesprochen, bei Frauen fehlt das 'r'.</t>
        </r>
      </text>
    </comment>
    <comment ref="K13" authorId="0" shapeId="0" xr:uid="{00000000-0006-0000-0300-000004000000}">
      <text>
        <r>
          <rPr>
            <b/>
            <sz val="9"/>
            <color indexed="81"/>
            <rFont val="Tahoma"/>
            <family val="2"/>
          </rPr>
          <t>vereinsbuchhaltung.ch:</t>
        </r>
        <r>
          <rPr>
            <sz val="9"/>
            <color indexed="81"/>
            <rFont val="Tahoma"/>
            <family val="2"/>
          </rPr>
          <t xml:space="preserve">
Erscheinen Einträge in dieser Spalte in roter Schrift, sollte der entsprechende Eintrag überprüft werden oder die rot erscheinende Mitgliederkategorie  im Register 'Details Verein'  ergänzt werden.</t>
        </r>
      </text>
    </comment>
    <comment ref="L13" authorId="0" shapeId="0" xr:uid="{00000000-0006-0000-0300-000005000000}">
      <text>
        <r>
          <rPr>
            <b/>
            <sz val="9"/>
            <color indexed="81"/>
            <rFont val="Tahoma"/>
            <family val="2"/>
          </rPr>
          <t>vereinsbuchhaltung:</t>
        </r>
        <r>
          <rPr>
            <sz val="9"/>
            <color indexed="81"/>
            <rFont val="Tahoma"/>
            <family val="2"/>
          </rPr>
          <t xml:space="preserve">
Tragen Sie die Funktion pro Mitglied ein (Präsident/in, Aktuar/in) etc. sofern das Mitglied überhaupt eine Funktion hat.</t>
        </r>
      </text>
    </comment>
    <comment ref="M13" authorId="0" shapeId="0" xr:uid="{00000000-0006-0000-0300-000006000000}">
      <text>
        <r>
          <rPr>
            <b/>
            <sz val="9"/>
            <color indexed="81"/>
            <rFont val="Tahoma"/>
            <family val="2"/>
          </rPr>
          <t>vereinsbuchhaltung.ch:</t>
        </r>
        <r>
          <rPr>
            <sz val="9"/>
            <color indexed="81"/>
            <rFont val="Tahoma"/>
            <family val="2"/>
          </rPr>
          <t xml:space="preserve">
Adressdetail ist relevant für Rechnungsversand</t>
        </r>
      </text>
    </comment>
    <comment ref="N13" authorId="0" shapeId="0" xr:uid="{00000000-0006-0000-0300-000007000000}">
      <text>
        <r>
          <rPr>
            <b/>
            <sz val="9"/>
            <color indexed="81"/>
            <rFont val="Tahoma"/>
            <family val="2"/>
          </rPr>
          <t>vereinsbuchhaltung.ch:</t>
        </r>
        <r>
          <rPr>
            <sz val="9"/>
            <color indexed="81"/>
            <rFont val="Tahoma"/>
            <family val="2"/>
          </rPr>
          <t xml:space="preserve">
Adressdetail ist relevant für Rechnungsversand</t>
        </r>
      </text>
    </comment>
    <comment ref="O13" authorId="0" shapeId="0" xr:uid="{00000000-0006-0000-0300-000008000000}">
      <text>
        <r>
          <rPr>
            <b/>
            <sz val="9"/>
            <color indexed="81"/>
            <rFont val="Tahoma"/>
            <family val="2"/>
          </rPr>
          <t>vereinsbuchhaltung.ch:</t>
        </r>
        <r>
          <rPr>
            <sz val="9"/>
            <color indexed="81"/>
            <rFont val="Tahoma"/>
            <family val="2"/>
          </rPr>
          <t xml:space="preserve">
Adressdetail ist relevant für Rechnungsversand</t>
        </r>
      </text>
    </comment>
    <comment ref="V13" authorId="0" shapeId="0" xr:uid="{00000000-0006-0000-0300-000009000000}">
      <text>
        <r>
          <rPr>
            <b/>
            <sz val="9"/>
            <color indexed="81"/>
            <rFont val="Tahoma"/>
            <family val="2"/>
          </rPr>
          <t>vereinsbuchhaltung:</t>
        </r>
        <r>
          <rPr>
            <sz val="9"/>
            <color indexed="81"/>
            <rFont val="Tahoma"/>
            <family val="2"/>
          </rPr>
          <t xml:space="preserve">
Wer austritt, erhält keine Rechnung mehr</t>
        </r>
      </text>
    </comment>
    <comment ref="W13" authorId="0" shapeId="0" xr:uid="{00000000-0006-0000-0300-00000A000000}">
      <text>
        <r>
          <rPr>
            <b/>
            <sz val="9"/>
            <color indexed="81"/>
            <rFont val="Tahoma"/>
            <family val="2"/>
          </rPr>
          <t>vereinsbuchhaltung.ch:</t>
        </r>
        <r>
          <rPr>
            <sz val="9"/>
            <color indexed="81"/>
            <rFont val="Tahoma"/>
            <family val="2"/>
          </rPr>
          <t xml:space="preserve">
Diese Felder können Sie nutzen um beispielsweise die Anmeldung an einem wichtigen Vereinsanlass festzuhalten und damit den Anlass planen oder eine Präsenzliste erstellen. Sollten die zwei Felder nicht ausreichen, können Sie durch klick auf as '+' in der Leiste oben weitere Spalten 'ausklappen'. Wenn Sie die Rechnungen / Mahnungen mit der Serienbrieffunktion erledigen, sollten Sie maximal die vorhandenen und ausklappbaren Spalten nutzen keine Zusätzlichen einfügen.</t>
        </r>
      </text>
    </comment>
    <comment ref="AM13" authorId="0" shapeId="0" xr:uid="{00000000-0006-0000-0300-00000B000000}">
      <text>
        <r>
          <rPr>
            <b/>
            <sz val="9"/>
            <color indexed="81"/>
            <rFont val="Tahoma"/>
            <family val="2"/>
          </rPr>
          <t>Liebrich Andreas HSLU W:</t>
        </r>
        <r>
          <rPr>
            <sz val="9"/>
            <color indexed="81"/>
            <rFont val="Tahoma"/>
            <family val="2"/>
          </rPr>
          <t xml:space="preserve">
In diesem Feld wird für jedes Mitglied überprüft, ob es eine gültige (im Register 'Details Verein' vorhandene) Mitgliederkategorie hat. Ist ein untenstehendes Feld leer, ist für das entsprechende Mitglied ein Austrittsdatum eingetragen. '??' bedeutet, dass die entsprechende Mitgliederkategorie im Register 'Details Verein' nicht vorhanden ist und der Jahresbeitrag daher nicht automatisch errechnet wird. </t>
        </r>
      </text>
    </comment>
    <comment ref="AP13" authorId="0" shapeId="0" xr:uid="{00000000-0006-0000-0300-00000C000000}">
      <text>
        <r>
          <rPr>
            <b/>
            <sz val="9"/>
            <color indexed="81"/>
            <rFont val="Tahoma"/>
            <family val="2"/>
          </rPr>
          <t>vereinsbuchhaltung.ch:</t>
        </r>
        <r>
          <rPr>
            <sz val="9"/>
            <color indexed="81"/>
            <rFont val="Tahoma"/>
            <family val="2"/>
          </rPr>
          <t xml:space="preserve">
Hier muss VOR dem Versand der Rechnungen das heutige Datum oder ein Datum der Zukunft eingetragen werden (Vordatierung um einige Tage möglich).
Datumsformat ist wie bei allen Daten in vereinsbuchhaltung.ch DD.MM:JJJJ also beipspielweise: 15.04.2017</t>
        </r>
      </text>
    </comment>
    <comment ref="AQ13" authorId="0" shapeId="0" xr:uid="{00000000-0006-0000-0300-00000D000000}">
      <text>
        <r>
          <rPr>
            <b/>
            <sz val="9"/>
            <color indexed="81"/>
            <rFont val="Tahoma"/>
            <family val="2"/>
          </rPr>
          <t>vereinsbuchhaltung.ch:</t>
        </r>
        <r>
          <rPr>
            <sz val="9"/>
            <color indexed="81"/>
            <rFont val="Tahoma"/>
            <family val="2"/>
          </rPr>
          <t xml:space="preserve">
Erscheint ein Datum hier rot, sollte es überprüft werden.</t>
        </r>
      </text>
    </comment>
    <comment ref="AR13" authorId="0" shapeId="0" xr:uid="{00000000-0006-0000-0300-00000E000000}">
      <text>
        <r>
          <rPr>
            <b/>
            <sz val="9"/>
            <color indexed="81"/>
            <rFont val="Tahoma"/>
            <family val="2"/>
          </rPr>
          <t>vereinsbuchhaltung:</t>
        </r>
        <r>
          <rPr>
            <sz val="9"/>
            <color indexed="81"/>
            <rFont val="Tahoma"/>
            <family val="2"/>
          </rPr>
          <t xml:space="preserve">
Bezeichnung kann in 'Details Verein' verändert werden. Die Beträge können bei Bedarf in dieser Tabelle überschrieben werden, was jedoch nur vor der ersten Rechnungsstellung sinnvoll ist.</t>
        </r>
      </text>
    </comment>
    <comment ref="AS13" authorId="0" shapeId="0" xr:uid="{00000000-0006-0000-0300-00000F000000}">
      <text>
        <r>
          <rPr>
            <b/>
            <sz val="9"/>
            <color indexed="81"/>
            <rFont val="Tahoma"/>
            <family val="2"/>
          </rPr>
          <t>vereinsbuchhaltung:</t>
        </r>
        <r>
          <rPr>
            <sz val="9"/>
            <color indexed="81"/>
            <rFont val="Tahoma"/>
            <family val="2"/>
          </rPr>
          <t xml:space="preserve">
Bezeichnung kann in 'Details Verein' verändert werden. </t>
        </r>
      </text>
    </comment>
    <comment ref="AT13" authorId="0" shapeId="0" xr:uid="{00000000-0006-0000-0300-000010000000}">
      <text>
        <r>
          <rPr>
            <b/>
            <sz val="9"/>
            <color indexed="81"/>
            <rFont val="Tahoma"/>
            <family val="2"/>
          </rPr>
          <t>vereinsbuchhaltung:</t>
        </r>
        <r>
          <rPr>
            <sz val="9"/>
            <color indexed="81"/>
            <rFont val="Tahoma"/>
            <family val="2"/>
          </rPr>
          <t xml:space="preserve">
Bezeichnung dieses Feldes in der Spaltenüberschrift soll bei Bedarf in 'Details Verein' verändert werden.</t>
        </r>
      </text>
    </comment>
    <comment ref="AU13" authorId="0" shapeId="0" xr:uid="{00000000-0006-0000-0300-000011000000}">
      <text>
        <r>
          <rPr>
            <b/>
            <sz val="9"/>
            <color indexed="81"/>
            <rFont val="Tahoma"/>
            <family val="2"/>
          </rPr>
          <t>vereinsbuchhaltung:</t>
        </r>
        <r>
          <rPr>
            <sz val="9"/>
            <color indexed="81"/>
            <rFont val="Tahoma"/>
            <family val="2"/>
          </rPr>
          <t xml:space="preserve">
Bezeichnung dieses Feldes in der Spaltenüberschrift soll bei Bedarf in 'Details Verein' verändert werden.</t>
        </r>
      </text>
    </comment>
    <comment ref="AV13" authorId="0" shapeId="0" xr:uid="{00000000-0006-0000-0300-000012000000}">
      <text>
        <r>
          <rPr>
            <b/>
            <sz val="9"/>
            <color indexed="81"/>
            <rFont val="Tahoma"/>
            <family val="2"/>
          </rPr>
          <t>vereinsbuchhaltung:</t>
        </r>
        <r>
          <rPr>
            <sz val="9"/>
            <color indexed="81"/>
            <rFont val="Tahoma"/>
            <family val="2"/>
          </rPr>
          <t xml:space="preserve">
Bezeichnung kann in 'Details Verein' verändert werden.</t>
        </r>
      </text>
    </comment>
    <comment ref="AW13" authorId="0" shapeId="0" xr:uid="{00000000-0006-0000-0300-000013000000}">
      <text>
        <r>
          <rPr>
            <b/>
            <sz val="9"/>
            <color indexed="81"/>
            <rFont val="Tahoma"/>
            <family val="2"/>
          </rPr>
          <t>vereinsbuchhaltung:</t>
        </r>
        <r>
          <rPr>
            <sz val="9"/>
            <color indexed="81"/>
            <rFont val="Tahoma"/>
            <family val="2"/>
          </rPr>
          <t xml:space="preserve">
Bezeichnung kann in 'Details Verein' verändert werden.
Ab der zweiten Mahnung wird die im Register 'Details Verein' defnierte Mahngebühr auf das Total geschlagen.</t>
        </r>
      </text>
    </comment>
    <comment ref="AX13" authorId="0" shapeId="0" xr:uid="{00000000-0006-0000-0300-000014000000}">
      <text>
        <r>
          <rPr>
            <b/>
            <sz val="9"/>
            <color indexed="81"/>
            <rFont val="Tahoma"/>
            <family val="2"/>
          </rPr>
          <t xml:space="preserve">vereinsbuchhaltung.ch:
</t>
        </r>
        <r>
          <rPr>
            <sz val="9"/>
            <color indexed="81"/>
            <rFont val="Tahoma"/>
            <family val="2"/>
          </rPr>
          <t>Rechnungsempfänger/in sieht diese Bemerkung nicht. Das Feld ist vorgesehen, für Mitglieder, welche beispielsweise in zwei Tranchen zahlen. (Die Bemerkung hat keinen automatischen Einfluss auf andere Felder.)</t>
        </r>
      </text>
    </comment>
    <comment ref="AZ13" authorId="0" shapeId="0" xr:uid="{00000000-0006-0000-0300-000015000000}">
      <text>
        <r>
          <rPr>
            <b/>
            <sz val="9"/>
            <color indexed="81"/>
            <rFont val="Tahoma"/>
            <family val="2"/>
          </rPr>
          <t>vereinsbuchhaltung.ch:</t>
        </r>
        <r>
          <rPr>
            <sz val="9"/>
            <color indexed="81"/>
            <rFont val="Tahoma"/>
            <family val="2"/>
          </rPr>
          <t xml:space="preserve">
Wird die Mahnung mit der Serienbrief-Funktion von vereinsbuchhaltung.ch versendet, soll NACH dem Versand der Mahnung das Datum der Mahnung in dieser Spalte für die gemahnten Mitglieder nachgetragen werden. Tipp: Filtern Sie dazu die zu mahnenden Mitglieder unter Verwendung der Mitteilungsspalte ganz links und tragen Sie dann bei allen gefilterten Mitgliedern das Mahndatum ein.</t>
        </r>
      </text>
    </comment>
    <comment ref="BA13" authorId="0" shapeId="0" xr:uid="{00000000-0006-0000-0300-000016000000}">
      <text>
        <r>
          <rPr>
            <b/>
            <sz val="9"/>
            <color indexed="81"/>
            <rFont val="Tahoma"/>
            <family val="2"/>
          </rPr>
          <t>vereinsbuchhaltung.ch:</t>
        </r>
        <r>
          <rPr>
            <sz val="9"/>
            <color indexed="81"/>
            <rFont val="Tahoma"/>
            <family val="2"/>
          </rPr>
          <t xml:space="preserve">
Wird die 2. Mahnung mit der Serienbrief-Funktion von vereinsbuchhaltung.ch versendet, soll NACH dem Versand der Mahnung das Datum der Mahnung in dieser Spalte für die gemahnten Mitglieder nachgetragen werden. Tipp: Filtern Sie dazu die zu mahnenden Mitglieder unter Verwendung der Mitteilungsspalte ganz links und tragen Sie dann bei allen gefilterten Mitgliedern das Mahndatum ein.
Die im Register 'Details Verein' festgelegte Mahngebühr für die 2. Mahnung wird mit dem Eintrag des Datums in dieser Spalte addiert.</t>
        </r>
      </text>
    </comment>
    <comment ref="BC13" authorId="0" shapeId="0" xr:uid="{00000000-0006-0000-0300-000017000000}">
      <text>
        <r>
          <rPr>
            <b/>
            <sz val="9"/>
            <color indexed="81"/>
            <rFont val="Tahoma"/>
            <family val="2"/>
          </rPr>
          <t>vereinsbuchhaltung.ch:</t>
        </r>
        <r>
          <rPr>
            <sz val="9"/>
            <color indexed="81"/>
            <rFont val="Tahoma"/>
            <family val="2"/>
          </rPr>
          <t xml:space="preserve">
Sobald im untenstehenden Feld etwas für ein Mitglied eingetragen wird, wird die Rechnung storniert. Storno von Teilbeträgen ist mittels Verwendung dieses Feldes nicht möglich. Bei Verwendung dieses Feldes wird auch der vorgeschlagene Buchungssatz für die doppelte Buchhaltung und der Betrag aus der Berechnung für die Statistik im Register 'Cockpit' gelöscht.</t>
        </r>
      </text>
    </comment>
    <comment ref="BG13" authorId="0" shapeId="0" xr:uid="{00000000-0006-0000-0300-000018000000}">
      <text>
        <r>
          <rPr>
            <b/>
            <sz val="9"/>
            <color indexed="81"/>
            <rFont val="Tahoma"/>
            <family val="2"/>
          </rPr>
          <t xml:space="preserve">vereinsbuchhaltung.ch:
</t>
        </r>
        <r>
          <rPr>
            <sz val="9"/>
            <color indexed="81"/>
            <rFont val="Tahoma"/>
            <family val="2"/>
          </rPr>
          <t xml:space="preserve">Die Mahngebühr wird automatisch berechnet, sofern sie hinterlegt ist und eine zweite Mahnung fällig ist.
</t>
        </r>
      </text>
    </comment>
    <comment ref="BQ13" authorId="0" shapeId="0" xr:uid="{00000000-0006-0000-0300-000019000000}">
      <text>
        <r>
          <rPr>
            <b/>
            <sz val="9"/>
            <color indexed="81"/>
            <rFont val="Tahoma"/>
            <family val="2"/>
          </rPr>
          <t>vereinsbuchhaltung.ch:</t>
        </r>
        <r>
          <rPr>
            <sz val="9"/>
            <color indexed="81"/>
            <rFont val="Tahoma"/>
            <family val="2"/>
          </rPr>
          <t xml:space="preserve">
Hier wird die von Ihnen manuell zu vergebende Rechnungs-Nr. und die Mitglieder Nr. verkettet. Sind die beiden Felder Rechnungs-Nr. und Mitglieder Nr. leer bleibt untenstehendes Feld ebenfalls leer.
Die Formel in der Zelle kann überschrieben werden oder verändert werden.</t>
        </r>
      </text>
    </comment>
    <comment ref="BR13" authorId="0" shapeId="0" xr:uid="{00000000-0006-0000-0300-00001A000000}">
      <text>
        <r>
          <rPr>
            <b/>
            <sz val="9"/>
            <color indexed="81"/>
            <rFont val="Tahoma"/>
            <family val="2"/>
          </rPr>
          <t>vereinsbuchhaltung.ch:</t>
        </r>
        <r>
          <rPr>
            <sz val="9"/>
            <color indexed="81"/>
            <rFont val="Tahoma"/>
            <family val="2"/>
          </rPr>
          <t xml:space="preserve">
Das Datum ist jeweils das Datum des Zahlungseingangs. Ist noch kein Zahlungseingang erfolgt, bleibt die Zeile leer.</t>
        </r>
      </text>
    </comment>
    <comment ref="BS13" authorId="0" shapeId="0" xr:uid="{00000000-0006-0000-0300-00001B000000}">
      <text>
        <r>
          <rPr>
            <b/>
            <sz val="9"/>
            <color indexed="81"/>
            <rFont val="Tahoma"/>
            <family val="2"/>
          </rPr>
          <t>vereinsbuchhaltung.ch:</t>
        </r>
        <r>
          <rPr>
            <sz val="9"/>
            <color indexed="81"/>
            <rFont val="Tahoma"/>
            <family val="2"/>
          </rPr>
          <t xml:space="preserve">
Das System holt sich die Kontonummer, welche bei der entsprechenden Mitgliederkategorie im Register 'Details Verein' hinterlegt wurde.</t>
        </r>
      </text>
    </comment>
    <comment ref="BT13" authorId="0" shapeId="0" xr:uid="{00000000-0006-0000-0300-00001C000000}">
      <text>
        <r>
          <rPr>
            <b/>
            <sz val="9"/>
            <color indexed="81"/>
            <rFont val="Tahoma"/>
            <family val="2"/>
          </rPr>
          <t>vereinsbuchhaltung.ch:</t>
        </r>
        <r>
          <rPr>
            <sz val="9"/>
            <color indexed="81"/>
            <rFont val="Tahoma"/>
            <family val="2"/>
          </rPr>
          <t xml:space="preserve">
Das System holt sich die Kontonummer, welche für Bank/Postkonto für die Einzahlung von Mitgliederbeiträgen im Register 'Details Verein' hinterlegt wurde.
</t>
        </r>
      </text>
    </comment>
    <comment ref="C24" authorId="0" shapeId="0" xr:uid="{00000000-0006-0000-0300-00001D000000}">
      <text>
        <r>
          <rPr>
            <b/>
            <sz val="9"/>
            <color indexed="81"/>
            <rFont val="Tahoma"/>
            <family val="2"/>
          </rPr>
          <t>Liebrich Andreas HSLU W:</t>
        </r>
        <r>
          <rPr>
            <sz val="9"/>
            <color indexed="81"/>
            <rFont val="Tahoma"/>
            <family val="2"/>
          </rPr>
          <t xml:space="preserve">
Im Verweis-Table gibt es keine 1, sondern nur eine 2, um dem #DIV/0 vorzubeugen.</t>
        </r>
      </text>
    </comment>
    <comment ref="CM322" authorId="0" shapeId="0" xr:uid="{00000000-0006-0000-0300-00001E000000}">
      <text>
        <r>
          <rPr>
            <b/>
            <sz val="9"/>
            <color indexed="81"/>
            <rFont val="Tahoma"/>
            <family val="2"/>
          </rPr>
          <t>vereinsbuchhaltung.ch:</t>
        </r>
        <r>
          <rPr>
            <sz val="9"/>
            <color indexed="81"/>
            <rFont val="Tahoma"/>
            <family val="2"/>
          </rPr>
          <t xml:space="preserve">
Hier keine Formeln einfügen, sonst entstehen Fehler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A1" authorId="0" shapeId="0" xr:uid="{00000000-0006-0000-0500-000001000000}">
      <text>
        <r>
          <rPr>
            <b/>
            <sz val="9"/>
            <color indexed="81"/>
            <rFont val="Tahoma"/>
            <family val="2"/>
          </rPr>
          <t xml:space="preserve">vereinsbuchhaltung.ch:
</t>
        </r>
        <r>
          <rPr>
            <sz val="9"/>
            <color indexed="81"/>
            <rFont val="Tahoma"/>
            <family val="2"/>
          </rPr>
          <t>Ganze Zeile hard coded, damit Serienbrieffunktion sicher funktioniert</t>
        </r>
      </text>
    </comment>
    <comment ref="G1" authorId="0" shapeId="0" xr:uid="{00000000-0006-0000-0500-000002000000}">
      <text>
        <r>
          <rPr>
            <b/>
            <sz val="9"/>
            <color indexed="81"/>
            <rFont val="Tahoma"/>
            <family val="2"/>
          </rPr>
          <t xml:space="preserve">vereinsbuchhaltung.ch: </t>
        </r>
        <r>
          <rPr>
            <sz val="9"/>
            <color indexed="81"/>
            <rFont val="Tahoma"/>
            <family val="2"/>
          </rPr>
          <t xml:space="preserve">Auf dieses Feld beziehen sich die ganzen Daten. Ist der Name nicht vorhanden, bleiben die anderen Felder dieser Zeile leer.
</t>
        </r>
      </text>
    </comment>
    <comment ref="I1" authorId="0" shapeId="0" xr:uid="{00000000-0006-0000-0500-000003000000}">
      <text>
        <r>
          <rPr>
            <b/>
            <sz val="9"/>
            <color indexed="81"/>
            <rFont val="Tahoma"/>
            <family val="2"/>
          </rPr>
          <t>vereinsbuchhaltung.ch:</t>
        </r>
        <r>
          <rPr>
            <sz val="9"/>
            <color indexed="81"/>
            <rFont val="Tahoma"/>
            <family val="2"/>
          </rPr>
          <t xml:space="preserve">
Hellblaue Felder haben untenstehend Spezialformeln</t>
        </r>
      </text>
    </comment>
    <comment ref="K1" authorId="0" shapeId="0" xr:uid="{00000000-0006-0000-0500-000004000000}">
      <text>
        <r>
          <rPr>
            <b/>
            <sz val="9"/>
            <color indexed="81"/>
            <rFont val="Tahoma"/>
            <family val="2"/>
          </rPr>
          <t>vereinsbuchhaltung.ch:</t>
        </r>
        <r>
          <rPr>
            <sz val="9"/>
            <color indexed="81"/>
            <rFont val="Tahoma"/>
            <family val="2"/>
          </rPr>
          <t xml:space="preserve">
Hellblaue Felder haben untenstehend Spezialformeln</t>
        </r>
      </text>
    </comment>
    <comment ref="S1" authorId="0" shapeId="0" xr:uid="{00000000-0006-0000-0500-000005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T1" authorId="0" shapeId="0" xr:uid="{00000000-0006-0000-0500-000006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U1" authorId="0" shapeId="0" xr:uid="{00000000-0006-0000-0500-000007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AQ1" authorId="0" shapeId="0" xr:uid="{00000000-0006-0000-0500-000008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R1" authorId="0" shapeId="0" xr:uid="{00000000-0006-0000-0500-000009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S1" authorId="0" shapeId="0" xr:uid="{00000000-0006-0000-0500-00000A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T1" authorId="0" shapeId="0" xr:uid="{00000000-0006-0000-0500-00000B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U1" authorId="0" shapeId="0" xr:uid="{00000000-0006-0000-0500-00000C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V1" authorId="0" shapeId="0" xr:uid="{00000000-0006-0000-0500-00000D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2" authorId="0" shapeId="0" xr:uid="{00000000-0006-0000-0500-00000E000000}">
      <text>
        <r>
          <rPr>
            <b/>
            <sz val="9"/>
            <color indexed="81"/>
            <rFont val="Tahoma"/>
            <family val="2"/>
          </rPr>
          <t>vereinsbuchhaltung.ch:</t>
        </r>
        <r>
          <rPr>
            <sz val="9"/>
            <color indexed="81"/>
            <rFont val="Tahoma"/>
            <family val="2"/>
          </rPr>
          <t xml:space="preserve">
Muss zwingend bei 2 beginnen, sonst gibt es einen Divisionsfehler in der gesamten Tabelle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A1" authorId="0" shapeId="0" xr:uid="{00000000-0006-0000-0600-000001000000}">
      <text>
        <r>
          <rPr>
            <b/>
            <sz val="9"/>
            <color indexed="81"/>
            <rFont val="Tahoma"/>
            <family val="2"/>
          </rPr>
          <t xml:space="preserve">vereinsbuchhaltung.ch:
</t>
        </r>
        <r>
          <rPr>
            <sz val="9"/>
            <color indexed="81"/>
            <rFont val="Tahoma"/>
            <family val="2"/>
          </rPr>
          <t>Ganze Zeile hard coded, damit Serienbrieffunktion sicher funktioniert</t>
        </r>
      </text>
    </comment>
    <comment ref="G1" authorId="0" shapeId="0" xr:uid="{00000000-0006-0000-0600-000002000000}">
      <text>
        <r>
          <rPr>
            <b/>
            <sz val="9"/>
            <color indexed="81"/>
            <rFont val="Tahoma"/>
            <family val="2"/>
          </rPr>
          <t xml:space="preserve">vereinsbuchhaltung.ch: </t>
        </r>
        <r>
          <rPr>
            <sz val="9"/>
            <color indexed="81"/>
            <rFont val="Tahoma"/>
            <family val="2"/>
          </rPr>
          <t xml:space="preserve">Auf dieses Feld beziehen sich die ganzen Daten. Ist der Name nicht vorhanden, bleiben die anderen Felder dieser Zeile leer.
</t>
        </r>
      </text>
    </comment>
    <comment ref="I1" authorId="0" shapeId="0" xr:uid="{00000000-0006-0000-0600-000003000000}">
      <text>
        <r>
          <rPr>
            <b/>
            <sz val="9"/>
            <color indexed="81"/>
            <rFont val="Tahoma"/>
            <family val="2"/>
          </rPr>
          <t>vereinsbuchhaltung.ch:</t>
        </r>
        <r>
          <rPr>
            <sz val="9"/>
            <color indexed="81"/>
            <rFont val="Tahoma"/>
            <family val="2"/>
          </rPr>
          <t xml:space="preserve">
Hellblaue Felder haben untenstehend Spezialformeln</t>
        </r>
      </text>
    </comment>
    <comment ref="K1" authorId="0" shapeId="0" xr:uid="{00000000-0006-0000-0600-000004000000}">
      <text>
        <r>
          <rPr>
            <b/>
            <sz val="9"/>
            <color indexed="81"/>
            <rFont val="Tahoma"/>
            <family val="2"/>
          </rPr>
          <t>vereinsbuchhaltung.ch:</t>
        </r>
        <r>
          <rPr>
            <sz val="9"/>
            <color indexed="81"/>
            <rFont val="Tahoma"/>
            <family val="2"/>
          </rPr>
          <t xml:space="preserve">
Hellblaue Felder haben untenstehend Spezialformeln</t>
        </r>
      </text>
    </comment>
    <comment ref="S1" authorId="0" shapeId="0" xr:uid="{00000000-0006-0000-0600-000005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T1" authorId="0" shapeId="0" xr:uid="{00000000-0006-0000-0600-000006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U1" authorId="0" shapeId="0" xr:uid="{00000000-0006-0000-0600-000007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AQ1" authorId="0" shapeId="0" xr:uid="{00000000-0006-0000-0600-000008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R1" authorId="0" shapeId="0" xr:uid="{00000000-0006-0000-0600-000009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S1" authorId="0" shapeId="0" xr:uid="{00000000-0006-0000-0600-00000A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T1" authorId="0" shapeId="0" xr:uid="{00000000-0006-0000-0600-00000B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U1" authorId="0" shapeId="0" xr:uid="{00000000-0006-0000-0600-00000C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V1" authorId="0" shapeId="0" xr:uid="{00000000-0006-0000-0600-00000D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Y1" authorId="0" shapeId="0" xr:uid="{00000000-0006-0000-0600-00000E000000}">
      <text>
        <r>
          <rPr>
            <b/>
            <sz val="9"/>
            <color indexed="81"/>
            <rFont val="Tahoma"/>
            <family val="2"/>
          </rPr>
          <t>vereinsbuchhaltung.ch:</t>
        </r>
        <r>
          <rPr>
            <sz val="9"/>
            <color indexed="81"/>
            <rFont val="Tahoma"/>
            <family val="2"/>
          </rPr>
          <t xml:space="preserve">
Mahnungsspezifische Formel</t>
        </r>
      </text>
    </comment>
    <comment ref="BD1" authorId="0" shapeId="0" xr:uid="{00000000-0006-0000-0600-00000F000000}">
      <text>
        <r>
          <rPr>
            <b/>
            <sz val="9"/>
            <color indexed="81"/>
            <rFont val="Tahoma"/>
            <family val="2"/>
          </rPr>
          <t>vereinsbuchhaltung.ch:</t>
        </r>
        <r>
          <rPr>
            <sz val="9"/>
            <color indexed="81"/>
            <rFont val="Tahoma"/>
            <family val="2"/>
          </rPr>
          <t xml:space="preserve">
Mahnungsspezifische Formel</t>
        </r>
      </text>
    </comment>
    <comment ref="A2" authorId="0" shapeId="0" xr:uid="{00000000-0006-0000-0600-000010000000}">
      <text>
        <r>
          <rPr>
            <b/>
            <sz val="9"/>
            <color indexed="81"/>
            <rFont val="Tahoma"/>
            <family val="2"/>
          </rPr>
          <t>vereinsbuchhaltung.ch:</t>
        </r>
        <r>
          <rPr>
            <sz val="9"/>
            <color indexed="81"/>
            <rFont val="Tahoma"/>
            <family val="2"/>
          </rPr>
          <t xml:space="preserve">
Muss zwingend bei 2 beginnen, sonst gibt es einen Divisionsfehler in der gesamten Tabelle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A1" authorId="0" shapeId="0" xr:uid="{00000000-0006-0000-0700-000001000000}">
      <text>
        <r>
          <rPr>
            <b/>
            <sz val="9"/>
            <color indexed="81"/>
            <rFont val="Tahoma"/>
            <family val="2"/>
          </rPr>
          <t xml:space="preserve">vereinsbuchhaltung.ch:
</t>
        </r>
        <r>
          <rPr>
            <sz val="9"/>
            <color indexed="81"/>
            <rFont val="Tahoma"/>
            <family val="2"/>
          </rPr>
          <t>Ganze Zeile hard coded, damit Serienbrieffunktion sicher funktioniert</t>
        </r>
      </text>
    </comment>
    <comment ref="G1" authorId="0" shapeId="0" xr:uid="{00000000-0006-0000-0700-000002000000}">
      <text>
        <r>
          <rPr>
            <b/>
            <sz val="9"/>
            <color indexed="81"/>
            <rFont val="Tahoma"/>
            <family val="2"/>
          </rPr>
          <t xml:space="preserve">vereinsbuchhaltung.ch: </t>
        </r>
        <r>
          <rPr>
            <sz val="9"/>
            <color indexed="81"/>
            <rFont val="Tahoma"/>
            <family val="2"/>
          </rPr>
          <t xml:space="preserve">Auf dieses Feld beziehen sich die ganzen Daten. Ist der Name nicht vorhanden, bleiben die anderen Felder dieser Zeile leer.
</t>
        </r>
      </text>
    </comment>
    <comment ref="I1" authorId="0" shapeId="0" xr:uid="{00000000-0006-0000-0700-000003000000}">
      <text>
        <r>
          <rPr>
            <b/>
            <sz val="9"/>
            <color indexed="81"/>
            <rFont val="Tahoma"/>
            <family val="2"/>
          </rPr>
          <t>vereinsbuchhaltung.ch:</t>
        </r>
        <r>
          <rPr>
            <sz val="9"/>
            <color indexed="81"/>
            <rFont val="Tahoma"/>
            <family val="2"/>
          </rPr>
          <t xml:space="preserve">
Hellblaue Felder haben untenstehend Spezialformeln</t>
        </r>
      </text>
    </comment>
    <comment ref="K1" authorId="0" shapeId="0" xr:uid="{00000000-0006-0000-0700-000004000000}">
      <text>
        <r>
          <rPr>
            <b/>
            <sz val="9"/>
            <color indexed="81"/>
            <rFont val="Tahoma"/>
            <family val="2"/>
          </rPr>
          <t>vereinsbuchhaltung.ch:</t>
        </r>
        <r>
          <rPr>
            <sz val="9"/>
            <color indexed="81"/>
            <rFont val="Tahoma"/>
            <family val="2"/>
          </rPr>
          <t xml:space="preserve">
Hellblaue Felder haben untenstehend Spezialformeln</t>
        </r>
      </text>
    </comment>
    <comment ref="S1" authorId="0" shapeId="0" xr:uid="{00000000-0006-0000-0700-000005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T1" authorId="0" shapeId="0" xr:uid="{00000000-0006-0000-0700-000006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U1" authorId="0" shapeId="0" xr:uid="{00000000-0006-0000-0700-000007000000}">
      <text>
        <r>
          <rPr>
            <b/>
            <sz val="9"/>
            <color indexed="81"/>
            <rFont val="Tahoma"/>
            <family val="2"/>
          </rPr>
          <t>vereinsbuchhaltung.ch:</t>
        </r>
        <r>
          <rPr>
            <sz val="9"/>
            <color indexed="81"/>
            <rFont val="Tahoma"/>
            <family val="2"/>
          </rPr>
          <t xml:space="preserve">
Felder mit Daten und Beträgen, werden in Felder mit Text umgewandelt, damit sie in der Serienbrieffunktion nicht in Zahlen umgewandelt werden.</t>
        </r>
      </text>
    </comment>
    <comment ref="AQ1" authorId="0" shapeId="0" xr:uid="{00000000-0006-0000-0700-000008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R1" authorId="0" shapeId="0" xr:uid="{00000000-0006-0000-0700-000009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S1" authorId="0" shapeId="0" xr:uid="{00000000-0006-0000-0700-00000A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T1" authorId="0" shapeId="0" xr:uid="{00000000-0006-0000-0700-00000B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U1" authorId="0" shapeId="0" xr:uid="{00000000-0006-0000-0700-00000C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V1" authorId="0" shapeId="0" xr:uid="{00000000-0006-0000-0700-00000D000000}">
      <text>
        <r>
          <rPr>
            <b/>
            <sz val="9"/>
            <color indexed="81"/>
            <rFont val="Tahoma"/>
            <family val="2"/>
          </rPr>
          <t>vereinsbuchhaltung.ch:</t>
        </r>
        <r>
          <rPr>
            <sz val="9"/>
            <color indexed="81"/>
            <rFont val="Tahoma"/>
            <family val="2"/>
          </rPr>
          <t xml:space="preserve">
Dies ist hard-coded, damit die Serienbrieffunktion automatisch funktioniert. Kunden können eine andere Bezeichnung eingeben.</t>
        </r>
      </text>
    </comment>
    <comment ref="AZ1" authorId="0" shapeId="0" xr:uid="{00000000-0006-0000-0700-00000E000000}">
      <text>
        <r>
          <rPr>
            <b/>
            <sz val="9"/>
            <color indexed="81"/>
            <rFont val="Tahoma"/>
            <family val="2"/>
          </rPr>
          <t>vereinsbuchhaltung.ch:</t>
        </r>
        <r>
          <rPr>
            <sz val="9"/>
            <color indexed="81"/>
            <rFont val="Tahoma"/>
            <family val="2"/>
          </rPr>
          <t xml:space="preserve">
Mahnungsspezifische Formel</t>
        </r>
      </text>
    </comment>
    <comment ref="BE1" authorId="0" shapeId="0" xr:uid="{00000000-0006-0000-0700-00000F000000}">
      <text>
        <r>
          <rPr>
            <b/>
            <sz val="9"/>
            <color indexed="81"/>
            <rFont val="Tahoma"/>
            <family val="2"/>
          </rPr>
          <t>vereinsbuchhaltung.ch:</t>
        </r>
        <r>
          <rPr>
            <sz val="9"/>
            <color indexed="81"/>
            <rFont val="Tahoma"/>
            <family val="2"/>
          </rPr>
          <t xml:space="preserve">
Mahnungsspezifische Formel</t>
        </r>
      </text>
    </comment>
    <comment ref="A2" authorId="0" shapeId="0" xr:uid="{00000000-0006-0000-0700-000010000000}">
      <text>
        <r>
          <rPr>
            <b/>
            <sz val="9"/>
            <color indexed="81"/>
            <rFont val="Tahoma"/>
            <family val="2"/>
          </rPr>
          <t>vereinsbuchhaltung.ch:</t>
        </r>
        <r>
          <rPr>
            <sz val="9"/>
            <color indexed="81"/>
            <rFont val="Tahoma"/>
            <family val="2"/>
          </rPr>
          <t xml:space="preserve">
Muss zwingend bei 2 beginnen, sonst gibt es einen Divisionsfehler in der gesamten Tabelle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Liebrich Andreas HSLU W</author>
  </authors>
  <commentList>
    <comment ref="G14" authorId="0" shapeId="0" xr:uid="{00000000-0006-0000-0800-000001000000}">
      <text>
        <r>
          <rPr>
            <b/>
            <sz val="9"/>
            <color indexed="81"/>
            <rFont val="Tahoma"/>
            <family val="2"/>
          </rPr>
          <t>vereinsbuchhaltung.ch</t>
        </r>
        <r>
          <rPr>
            <sz val="9"/>
            <color indexed="81"/>
            <rFont val="Tahoma"/>
            <family val="2"/>
          </rPr>
          <t xml:space="preserve">
Die Beleg-Nummer ist ein Vorschlag und setzt sich zusammen aus Rechnungsnummer - Mitgliedernummer-1 (oder -2, -3 oder -4, wobei sich -1 oft auf den Jahresbeitrag o.ä und -4 immer nur auf die Mahngebühr bezieht). Die Rechnungs- und Mitgliedernummern erscheinen nur, wenn sie eingegeben wurden. Das Feld bleibt leer, wenn weder Rechnungs- noch Mitgliedernummer eingegeben wurde.</t>
        </r>
      </text>
    </comment>
    <comment ref="H14" authorId="0" shapeId="0" xr:uid="{00000000-0006-0000-0800-000002000000}">
      <text>
        <r>
          <rPr>
            <b/>
            <sz val="9"/>
            <color indexed="81"/>
            <rFont val="Tahoma"/>
            <family val="2"/>
          </rPr>
          <t>vereinsbuchhaltung.ch:</t>
        </r>
        <r>
          <rPr>
            <sz val="9"/>
            <color indexed="81"/>
            <rFont val="Tahoma"/>
            <family val="2"/>
          </rPr>
          <t xml:space="preserve">
Das Datum ist jeweils das Datum des Zahlungseingangs. Ist noch kein Zahlungseingang erfolgt, wird kein Buchungssatz angezeigt.</t>
        </r>
      </text>
    </comment>
    <comment ref="I14" authorId="0" shapeId="0" xr:uid="{00000000-0006-0000-0800-000003000000}">
      <text>
        <r>
          <rPr>
            <b/>
            <sz val="9"/>
            <color indexed="81"/>
            <rFont val="Tahoma"/>
            <family val="2"/>
          </rPr>
          <t>vereinsbuchhaltung.ch:</t>
        </r>
        <r>
          <rPr>
            <sz val="9"/>
            <color indexed="81"/>
            <rFont val="Tahoma"/>
            <family val="2"/>
          </rPr>
          <t xml:space="preserve">
Kontonummer, welche im Register 'Details Verein' für Bankzahlungen/Postzahlungen hinterlegt wurde.</t>
        </r>
      </text>
    </comment>
    <comment ref="J14" authorId="0" shapeId="0" xr:uid="{00000000-0006-0000-0800-000004000000}">
      <text>
        <r>
          <rPr>
            <b/>
            <sz val="9"/>
            <color indexed="81"/>
            <rFont val="Tahoma"/>
            <family val="2"/>
          </rPr>
          <t>vereinsbuchhaltung.ch:</t>
        </r>
        <r>
          <rPr>
            <sz val="9"/>
            <color indexed="81"/>
            <rFont val="Tahoma"/>
            <family val="2"/>
          </rPr>
          <t xml:space="preserve">
Das System holt sich die Kontonummer, welche für Bank/Postkonto für die Einzahlung von Mitgliederbeiträgen im Register 'Details Verein' hinterlegt wurde.
</t>
        </r>
      </text>
    </comment>
  </commentList>
</comments>
</file>

<file path=xl/sharedStrings.xml><?xml version="1.0" encoding="utf-8"?>
<sst xmlns="http://schemas.openxmlformats.org/spreadsheetml/2006/main" count="297" uniqueCount="137">
  <si>
    <t>Name</t>
  </si>
  <si>
    <t>Vorname</t>
  </si>
  <si>
    <t>Adresse</t>
  </si>
  <si>
    <t>PLZ</t>
  </si>
  <si>
    <t>Ort</t>
  </si>
  <si>
    <t>Tel</t>
  </si>
  <si>
    <t>Tel M</t>
  </si>
  <si>
    <t>E-Mail</t>
  </si>
  <si>
    <t>Daten zum Vereinsjahr</t>
  </si>
  <si>
    <t>Start Vereinsjahr (Tag)</t>
  </si>
  <si>
    <t>Ende Vereinsjahr (Tag)</t>
  </si>
  <si>
    <t>Name des Vereins</t>
  </si>
  <si>
    <t>Geburtsdatum</t>
  </si>
  <si>
    <t>Hauptfunktion</t>
  </si>
  <si>
    <t>Weitere Felder zur freien Verfügung</t>
  </si>
  <si>
    <t>Vereinsjahr</t>
  </si>
  <si>
    <t>Zahlungen</t>
  </si>
  <si>
    <t>Datum 1. Mahnung</t>
  </si>
  <si>
    <t>Datum 2. Mahnung</t>
  </si>
  <si>
    <t>Mahngebühr 2. Mahnung</t>
  </si>
  <si>
    <t>Datum Rechnung</t>
  </si>
  <si>
    <t>Mitgliederkategorien und Jahresbeiträge</t>
  </si>
  <si>
    <t>Codierung Mitglied</t>
  </si>
  <si>
    <t>Mitglieder-kategorie</t>
  </si>
  <si>
    <t>Rechnung</t>
  </si>
  <si>
    <t>ausgetreten (1 erhält Rg)</t>
  </si>
  <si>
    <t>1. Mahnung</t>
  </si>
  <si>
    <t>2. Mahnung</t>
  </si>
  <si>
    <t>Datum Zahlungs-eingang</t>
  </si>
  <si>
    <t>Mitgliederkategorie</t>
  </si>
  <si>
    <t>Jahresbeitrag</t>
  </si>
  <si>
    <t>weiterer Beitrag 1</t>
  </si>
  <si>
    <t>weiterer Beitrag 2</t>
  </si>
  <si>
    <t>Total</t>
  </si>
  <si>
    <t>2. Mahnung soll rausgesendet werden</t>
  </si>
  <si>
    <t>1. Mahnung soll rausgesendet werden</t>
  </si>
  <si>
    <t>Anzahl fällige 1. Mahnungen</t>
  </si>
  <si>
    <t>Anzahl fällige 2. Mahnungen</t>
  </si>
  <si>
    <t>Mahnwesen</t>
  </si>
  <si>
    <t>Debitoren</t>
  </si>
  <si>
    <t>eingegangene Zahlungen</t>
  </si>
  <si>
    <t>??</t>
  </si>
  <si>
    <t>für Rg-empfänger/in sichtbare Bemerkung</t>
  </si>
  <si>
    <t>Dauer zur Zahlung in Tagen</t>
  </si>
  <si>
    <t>Beleg Nr.</t>
  </si>
  <si>
    <t>Datum</t>
  </si>
  <si>
    <t>Soll</t>
  </si>
  <si>
    <t>Haben</t>
  </si>
  <si>
    <t>Projekt (fakultativ)</t>
  </si>
  <si>
    <t>Nr.</t>
  </si>
  <si>
    <t>Für Vereine, welche die doppelte Buchhaltung von vereinsbuchhaltung.ch nutzen möchten</t>
  </si>
  <si>
    <t>Kontonummer im Buchhaltungssystem des Vereins Bank/Postkontos, welches für Mitgliederbeiträge verwendet wird.</t>
  </si>
  <si>
    <t xml:space="preserve">  Es empfiehlt sich, diesen Export erst nach Eingang aller Zahlungen / Ende des Jahres zu machen.</t>
  </si>
  <si>
    <t xml:space="preserve">  Beachten Sie die Kommentare in der Kommentarfunktion zu den einzelnen Spalten (kleine rote Dreiecke in der rechten oberen Ecke.)</t>
  </si>
  <si>
    <t>Weitere Angaben</t>
  </si>
  <si>
    <t>Kategorie / Daten</t>
  </si>
  <si>
    <t>Export für die doppelte Buchhaltung von vereinsbuchhaltung</t>
  </si>
  <si>
    <t>vereinsbuchhaltung.ch: Mitgliederverwaltung</t>
  </si>
  <si>
    <t>Dies ist eine Testversion, welche möglicherweise noch einige Unzulänglichkeiten aufweist. Sie können diese gerne an vereinsbuchhaltung@bluemail.ch melden und damit zur Verbesserung des Programms beitragen.</t>
  </si>
  <si>
    <t>Totalbetrag</t>
  </si>
  <si>
    <t>Rechnungs-Nr.</t>
  </si>
  <si>
    <t>Mitglieder-Nr.</t>
  </si>
  <si>
    <t>Für Excel-Profis</t>
  </si>
  <si>
    <t>Check Rechnung</t>
  </si>
  <si>
    <t>Check 1. Mahnung</t>
  </si>
  <si>
    <t>Check 2. Mahnung</t>
  </si>
  <si>
    <t>Jede Spalte 1 aufsteigend, hard coded</t>
  </si>
  <si>
    <t>Checks</t>
  </si>
  <si>
    <t>Zeile für SVERWEIS Serienbrief Rechnung</t>
  </si>
  <si>
    <t>Zeile für SVERWEIS Serienbrief 1. Mahnung</t>
  </si>
  <si>
    <t>Zeile für SVERWEIS Serienbrief 2. Mahnung</t>
  </si>
  <si>
    <t>Zahlungsfrist Rechnung</t>
  </si>
  <si>
    <t>Zahlungsfrist 1. Mahnung</t>
  </si>
  <si>
    <t>Zahlungsfrist 2. Mahnung</t>
  </si>
  <si>
    <t>Dieses Tabellenblatt ist nicht für den Ausdruck vorgesehen</t>
  </si>
  <si>
    <t>Statistik</t>
  </si>
  <si>
    <t>Anzahl</t>
  </si>
  <si>
    <t>Anzahl Stornos</t>
  </si>
  <si>
    <t>Mittelwert der</t>
  </si>
  <si>
    <t>Mitglieder</t>
  </si>
  <si>
    <t>Anzahl ausgetretene</t>
  </si>
  <si>
    <t>Datum Eintritt</t>
  </si>
  <si>
    <t>Datum Austritt</t>
  </si>
  <si>
    <t>Storno Gesamtrechnung</t>
  </si>
  <si>
    <t>interne Bemerkung zur Rechnung</t>
  </si>
  <si>
    <t>Wichtigster Hinweis zum jeweiligen Mitglied, basierend auf den Einträgen für dieses Mitglied in den Spalten rechts</t>
  </si>
  <si>
    <t>Anrede (z.B. 'Herr' oder 'Frau')</t>
  </si>
  <si>
    <t>Anzahl Mitglieder in dieser Mitgliederverwaltung</t>
  </si>
  <si>
    <t>Text (nur intern für den Übertrag in die doppelte Buchhaltung von vereinsbuchhaltung.ch)</t>
  </si>
  <si>
    <t>Feld zur eigenen Ergänzung</t>
  </si>
  <si>
    <t>Mitglied ist nicht kategorisiert. Mitgliederbeitrag wird nicht berechnet.</t>
  </si>
  <si>
    <t>Spalte in Register 'Mitglieder' eingefügt?</t>
  </si>
  <si>
    <t>Bitte beachten Sie:</t>
  </si>
  <si>
    <t>- Bitte schreiben Sie in die hellgelben Felder, dunkelgelbe und orange Felder können überschrieben werden.</t>
  </si>
  <si>
    <t>- Copy und Paste innerhalb der Felder mit derselben Farbe sind problemlos möglich. Cut (Ausschneiden) und Paste führt zu Fehlern.</t>
  </si>
  <si>
    <t xml:space="preserve">  Sofern Sie die Buchungssätze sortieren möchten, können Sie dies tun, indem Sie die Einträge in eine neues File kopieren und sie dort sortieren. </t>
  </si>
  <si>
    <t xml:space="preserve">  Wenn Sie nur die Zeilen mit Inhalten kopieren möchten, nutzen Sie die Filterfunktion und wählen die "leeren" nicht aus (Häckchen bei 'Leere' entfernen).</t>
  </si>
  <si>
    <t>Kontonummer (für Vereine, welche die doppelte Buchhaltung von vereinsbuchhaltung.ch nutzen)</t>
  </si>
  <si>
    <t xml:space="preserve"> in Register 'Details Verein' eintragen</t>
  </si>
  <si>
    <t>Zahlungsfristen und -konditionen</t>
  </si>
  <si>
    <t>Pflichtaufgaben</t>
  </si>
  <si>
    <t>Wenn in Kombination mit vereinsbuchhaltung.ch verwendet</t>
  </si>
  <si>
    <t>Nicht kategorisiert</t>
  </si>
  <si>
    <t>Rg versendet an.</t>
  </si>
  <si>
    <t>Namen 1. Mahnung</t>
  </si>
  <si>
    <t>Zahlungen, Mahnungen</t>
  </si>
  <si>
    <t>Namen 2. Mahnung</t>
  </si>
  <si>
    <t>Tipp: Orientieren Sie sich für die Reihenfolge der zu erledigenden Aufgaben an den im Register 'Cockpit' erscheinenden Aufgaben</t>
  </si>
  <si>
    <t>Dieses Tabellenblatt ist nicht für den Druck vorgesehen.</t>
  </si>
  <si>
    <t>Vorgeschlagene Aufgaben für Sie heute</t>
  </si>
  <si>
    <t>Drucktipp: Legen Sie den gewünschten Druckbereich fest. Sie können vor dem Ausdruck nicht zu druckende Spalten ausblenden oder mittels Anwendung der Filterfunktion nur die gewünschten Mitglieder ausdrucken.</t>
  </si>
  <si>
    <t>Bitte diese Zeilen nicht löschen. Blenden Sie sie aus, indem Sie die Zeilennummern gleich rechts von dieser Zelle markieren und dann mittels eines rechten Mausklicks das Menü aufrufen, um die Zellen auszublenden.</t>
  </si>
  <si>
    <t>Text Datum Storno</t>
  </si>
  <si>
    <t xml:space="preserve">  Die Buchungssaätze können mittels Copy (nur blaue Zellen kopieren) und 'Inhalte einfügen' ins Register 'Journal' der doppelten Buchhaltung von vereinsbuchhaltung.ch übertragen werden.</t>
  </si>
  <si>
    <t>Tipp 3: Die Handreichung dient ebenfalls einem strukturierten Ablauf der Arbeit. Sie kann auch als Nachschlagewerk genutzt werden.</t>
  </si>
  <si>
    <t>Anzahl Rechnungen zum Versand</t>
  </si>
  <si>
    <t>Mahngebühr</t>
  </si>
  <si>
    <t>Version 0.95: erste Best-Testversion</t>
  </si>
  <si>
    <t>Serienbrieffunktion eingebaut, getestet, Fehler behoben und Handreichung geschrieben.</t>
  </si>
  <si>
    <t>von</t>
  </si>
  <si>
    <t>bis</t>
  </si>
  <si>
    <t>weitere Buchungen, welche nicht mit dem Mitgliederbeitrag zusammen hängen</t>
  </si>
  <si>
    <t>Mahngebühren</t>
  </si>
  <si>
    <t xml:space="preserve">Buchungen anzeigen </t>
  </si>
  <si>
    <t>Betrag</t>
  </si>
  <si>
    <t>in Register 'Mitglieder' erfassen, sofern es solche gibt</t>
  </si>
  <si>
    <t>Mitgliederkategorie aufbereitet</t>
  </si>
  <si>
    <t>vereinsbuchhaltung.ch: Diese Tabelle ist nur für Berechnungen vorgesehen.</t>
  </si>
  <si>
    <t>Tabelle wird automatisch ausgefüllt. Sie können Sie zur Ansicht nutzen.</t>
  </si>
  <si>
    <t>Untenstehende orange Felder enthalten Formeln, sie sollten nur im Ausnahmefall überschrieben werden.</t>
  </si>
  <si>
    <t xml:space="preserve">- Zeilen und Spalten können nur dann eingefügt werden, wenn Sie diese Mitgliederverwaltung NICHT für den Versand von Serienbriefen (Rechnungen, Mahnungen) und NICHT in Kombination mit der doppelten Buchhaltung von vereinsbuchhaltung.ch verwenden möchten. </t>
  </si>
  <si>
    <r>
      <rPr>
        <b/>
        <sz val="11"/>
        <color theme="1"/>
        <rFont val="Arial"/>
        <family val="2"/>
      </rPr>
      <t>Hinweis:</t>
    </r>
    <r>
      <rPr>
        <sz val="11"/>
        <color theme="1"/>
        <rFont val="Arial"/>
        <family val="2"/>
      </rPr>
      <t xml:space="preserve"> Für jedes Vereinsjahr sollen die Einträge in den hellgelben Feldern in diesem Register und im Register 'Mitglieder' in eine Kopie dieses Files kopiert werden.</t>
    </r>
  </si>
  <si>
    <t>Die Buchungssätze können mittels Copy (nur blaue Zellen kopieren) und 'Inhalte einfügen' ins Register 'Journal' der doppelten Buchhaltung von vereinsbuchhaltung.ch übertragen werden.</t>
  </si>
  <si>
    <t xml:space="preserve">Sofern Sie die Buchungssätze sortieren möchten, können Sie dies tun, indem Sie die relevanten blauen Felder in eine neues File kopieren (Inhalte einfügen Werte und anschliessend Inhalte einfügen Formate) und sie dort sortieren. </t>
  </si>
  <si>
    <t>Schränken Sie in bei Bedarf mittels Eingabe in die hellgelben Felder die Zeitspanne ein, für die die Buchungen in die Buchhaltung übertragen werden.</t>
  </si>
  <si>
    <t>Wenn Sie nur die Zeilen mit Inhalten kopieren möchten, nutzen Sie die Filterfunktion und wählen die "leeren" nicht aus (Häckchen bei 'Leere' entfernen).</t>
  </si>
  <si>
    <t xml:space="preserve">Tipp 2: Schauen Sie sich die Kommentare in einzelnen Zellen an. Sie sind markiert durch rote Ecken in wichtigen Zellen und werden sichtbar, wenn man mit dem Mauspfeil drüber fährt.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</si>
</sst>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0.000000"/>
    <numFmt numFmtId="166" formatCode="dd/mm/yy;@"/>
  </numFmts>
  <fonts count="21" x14ac:knownFonts="1">
    <font>
      <sz val="11"/>
      <color theme="1"/>
      <name val="Calibri"/>
      <family val="2"/>
      <scheme val="minor"/>
    </font>
    <font>
      <sz val="11"/>
      <color theme="1"/>
      <name val="Calibri"/>
      <family val="2"/>
      <scheme val="minor"/>
    </font>
    <font>
      <sz val="11"/>
      <color theme="1"/>
      <name val="Arial"/>
      <family val="2"/>
    </font>
    <font>
      <b/>
      <sz val="14"/>
      <color theme="1"/>
      <name val="Arial"/>
      <family val="2"/>
    </font>
    <font>
      <u/>
      <sz val="11"/>
      <color theme="10"/>
      <name val="Calibri"/>
      <family val="2"/>
      <scheme val="minor"/>
    </font>
    <font>
      <b/>
      <sz val="11"/>
      <color theme="1"/>
      <name val="Arial"/>
      <family val="2"/>
    </font>
    <font>
      <sz val="9"/>
      <color indexed="81"/>
      <name val="Tahoma"/>
      <family val="2"/>
    </font>
    <font>
      <b/>
      <sz val="9"/>
      <color indexed="81"/>
      <name val="Tahoma"/>
      <family val="2"/>
    </font>
    <font>
      <sz val="11"/>
      <color theme="0"/>
      <name val="Arial"/>
      <family val="2"/>
    </font>
    <font>
      <sz val="10"/>
      <name val="Arial"/>
      <family val="2"/>
    </font>
    <font>
      <b/>
      <sz val="10"/>
      <name val="Arial"/>
      <family val="2"/>
    </font>
    <font>
      <sz val="16"/>
      <color indexed="18"/>
      <name val="Arial"/>
      <family val="2"/>
    </font>
    <font>
      <u/>
      <sz val="11"/>
      <color theme="10"/>
      <name val="Arial"/>
      <family val="2"/>
    </font>
    <font>
      <b/>
      <sz val="11"/>
      <color theme="1"/>
      <name val="Calibri"/>
      <family val="2"/>
      <scheme val="minor"/>
    </font>
    <font>
      <sz val="11"/>
      <color theme="0"/>
      <name val="Calibri"/>
      <family val="2"/>
      <scheme val="minor"/>
    </font>
    <font>
      <sz val="11"/>
      <color rgb="FFFF0000"/>
      <name val="Arial"/>
      <family val="2"/>
    </font>
    <font>
      <i/>
      <sz val="9"/>
      <color indexed="81"/>
      <name val="Tahoma"/>
      <family val="2"/>
    </font>
    <font>
      <sz val="10"/>
      <color theme="1"/>
      <name val="Calibri"/>
      <family val="2"/>
      <scheme val="minor"/>
    </font>
    <font>
      <sz val="10"/>
      <color theme="1"/>
      <name val="Arial"/>
      <family val="2"/>
    </font>
    <font>
      <sz val="10"/>
      <color theme="0"/>
      <name val="Calibri"/>
      <family val="2"/>
      <scheme val="minor"/>
    </font>
    <font>
      <b/>
      <sz val="18"/>
      <color theme="1"/>
      <name val="Calibri"/>
      <family val="2"/>
      <scheme val="minor"/>
    </font>
  </fonts>
  <fills count="21">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92D050"/>
        <bgColor indexed="64"/>
      </patternFill>
    </fill>
    <fill>
      <patternFill patternType="solid">
        <fgColor indexed="22"/>
        <bgColor indexed="64"/>
      </patternFill>
    </fill>
    <fill>
      <patternFill patternType="solid">
        <fgColor rgb="FF00B0F0"/>
        <bgColor indexed="64"/>
      </patternFill>
    </fill>
    <fill>
      <patternFill patternType="solid">
        <fgColor rgb="FF00CC00"/>
        <bgColor indexed="64"/>
      </patternFill>
    </fill>
    <fill>
      <patternFill patternType="solid">
        <fgColor rgb="FFCCFF99"/>
        <bgColor indexed="64"/>
      </patternFill>
    </fill>
    <fill>
      <patternFill patternType="solid">
        <fgColor rgb="FF00FF99"/>
        <bgColor indexed="64"/>
      </patternFill>
    </fill>
    <fill>
      <patternFill patternType="solid">
        <fgColor theme="8" tint="0.59996337778862885"/>
        <bgColor indexed="64"/>
      </patternFill>
    </fill>
    <fill>
      <patternFill patternType="solid">
        <fgColor rgb="FFFFCC99"/>
        <bgColor indexed="64"/>
      </patternFill>
    </fill>
    <fill>
      <patternFill patternType="solid">
        <fgColor theme="2"/>
        <bgColor indexed="64"/>
      </patternFill>
    </fill>
    <fill>
      <patternFill patternType="solid">
        <fgColor rgb="FFFF0000"/>
        <bgColor indexed="64"/>
      </patternFill>
    </fill>
    <fill>
      <patternFill patternType="solid">
        <fgColor rgb="FF99FFCC"/>
        <bgColor indexed="64"/>
      </patternFill>
    </fill>
    <fill>
      <patternFill patternType="solid">
        <fgColor theme="8"/>
        <bgColor indexed="64"/>
      </patternFill>
    </fill>
    <fill>
      <patternFill patternType="solid">
        <fgColor rgb="FF66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0070C0"/>
        <bgColor indexed="64"/>
      </patternFill>
    </fill>
    <fill>
      <patternFill patternType="solid">
        <fgColor rgb="FFFFFF00"/>
        <bgColor indexed="64"/>
      </patternFill>
    </fill>
  </fills>
  <borders count="21">
    <border>
      <left/>
      <right/>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top/>
      <bottom style="medium">
        <color indexed="64"/>
      </bottom>
      <diagonal/>
    </border>
    <border>
      <left/>
      <right/>
      <top/>
      <bottom style="thin">
        <color indexed="64"/>
      </bottom>
      <diagonal/>
    </border>
    <border>
      <left style="hair">
        <color theme="0" tint="-0.14996795556505021"/>
      </left>
      <right style="hair">
        <color theme="0" tint="-0.14996795556505021"/>
      </right>
      <top style="hair">
        <color theme="0" tint="-0.14996795556505021"/>
      </top>
      <bottom style="hair">
        <color theme="0" tint="-0.14996795556505021"/>
      </bottom>
      <diagonal/>
    </border>
    <border>
      <left style="hair">
        <color theme="0" tint="-0.14996795556505021"/>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theme="0" tint="-0.14996795556505021"/>
      </top>
      <bottom style="thin">
        <color indexed="64"/>
      </bottom>
      <diagonal/>
    </border>
    <border>
      <left style="hair">
        <color auto="1"/>
      </left>
      <right style="hair">
        <color auto="1"/>
      </right>
      <top style="hair">
        <color auto="1"/>
      </top>
      <bottom style="hair">
        <color auto="1"/>
      </bottom>
      <diagonal/>
    </border>
    <border>
      <left style="thin">
        <color indexed="9"/>
      </left>
      <right style="thin">
        <color indexed="9"/>
      </right>
      <top/>
      <bottom/>
      <diagonal/>
    </border>
    <border>
      <left style="thin">
        <color indexed="9"/>
      </left>
      <right style="thin">
        <color indexed="9"/>
      </right>
      <top/>
      <bottom style="thin">
        <color indexed="64"/>
      </bottom>
      <diagonal/>
    </border>
    <border>
      <left style="thin">
        <color indexed="9"/>
      </left>
      <right style="thin">
        <color indexed="9"/>
      </right>
      <top style="thin">
        <color indexed="9"/>
      </top>
      <bottom style="thin">
        <color indexed="64"/>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thin">
        <color indexed="64"/>
      </bottom>
      <diagonal/>
    </border>
    <border>
      <left style="hair">
        <color auto="1"/>
      </left>
      <right style="hair">
        <color auto="1"/>
      </right>
      <top/>
      <bottom style="hair">
        <color auto="1"/>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style="hair">
        <color theme="0" tint="-0.24994659260841701"/>
      </right>
      <top style="hair">
        <color theme="0" tint="-0.24994659260841701"/>
      </top>
      <bottom style="thin">
        <color indexed="64"/>
      </bottom>
      <diagonal/>
    </border>
    <border>
      <left style="hair">
        <color theme="0" tint="-0.24994659260841701"/>
      </left>
      <right/>
      <top/>
      <bottom/>
      <diagonal/>
    </border>
  </borders>
  <cellStyleXfs count="3">
    <xf numFmtId="0" fontId="0" fillId="0" borderId="0"/>
    <xf numFmtId="43" fontId="1" fillId="0" borderId="0" applyFont="0" applyFill="0" applyBorder="0" applyAlignment="0" applyProtection="0"/>
    <xf numFmtId="0" fontId="4" fillId="0" borderId="0" applyNumberFormat="0" applyFill="0" applyBorder="0" applyAlignment="0" applyProtection="0"/>
  </cellStyleXfs>
  <cellXfs count="132">
    <xf numFmtId="0" fontId="0" fillId="0" borderId="0" xfId="0"/>
    <xf numFmtId="0" fontId="2" fillId="0" borderId="0" xfId="0" applyFont="1"/>
    <xf numFmtId="0" fontId="2" fillId="2" borderId="0" xfId="0" applyFont="1" applyFill="1"/>
    <xf numFmtId="14" fontId="2" fillId="0" borderId="0" xfId="0" applyNumberFormat="1" applyFont="1"/>
    <xf numFmtId="0" fontId="5" fillId="0" borderId="0" xfId="0" applyFont="1"/>
    <xf numFmtId="0" fontId="2" fillId="0" borderId="0" xfId="0" applyFont="1" applyProtection="1">
      <protection locked="0"/>
    </xf>
    <xf numFmtId="14" fontId="2" fillId="3" borderId="1" xfId="0" applyNumberFormat="1" applyFont="1" applyFill="1" applyBorder="1" applyProtection="1">
      <protection locked="0"/>
    </xf>
    <xf numFmtId="43" fontId="2" fillId="3" borderId="1" xfId="1" applyFont="1" applyFill="1" applyBorder="1" applyProtection="1">
      <protection locked="0"/>
    </xf>
    <xf numFmtId="0" fontId="2" fillId="3" borderId="4" xfId="0" applyFont="1" applyFill="1" applyBorder="1" applyProtection="1">
      <protection locked="0"/>
    </xf>
    <xf numFmtId="0" fontId="2" fillId="3" borderId="5" xfId="0" applyFont="1" applyFill="1" applyBorder="1" applyProtection="1">
      <protection locked="0"/>
    </xf>
    <xf numFmtId="14" fontId="2" fillId="3" borderId="5" xfId="0" applyNumberFormat="1" applyFont="1" applyFill="1" applyBorder="1" applyProtection="1">
      <protection locked="0"/>
    </xf>
    <xf numFmtId="0" fontId="5" fillId="0" borderId="3" xfId="0" applyFont="1" applyBorder="1" applyAlignment="1">
      <alignment wrapText="1"/>
    </xf>
    <xf numFmtId="0" fontId="5" fillId="2" borderId="3" xfId="0" applyFont="1" applyFill="1" applyBorder="1" applyAlignment="1">
      <alignment wrapText="1"/>
    </xf>
    <xf numFmtId="0" fontId="2" fillId="3" borderId="1" xfId="0" applyFont="1" applyFill="1" applyBorder="1" applyProtection="1">
      <protection locked="0"/>
    </xf>
    <xf numFmtId="0" fontId="2" fillId="0" borderId="0" xfId="0" applyFont="1" applyAlignment="1">
      <alignment wrapText="1"/>
    </xf>
    <xf numFmtId="0" fontId="2" fillId="2" borderId="0" xfId="0" applyFont="1" applyFill="1" applyAlignment="1">
      <alignment wrapText="1"/>
    </xf>
    <xf numFmtId="43" fontId="2" fillId="0" borderId="0" xfId="1" applyFont="1"/>
    <xf numFmtId="0" fontId="8" fillId="0" borderId="0" xfId="0" applyFont="1"/>
    <xf numFmtId="43" fontId="2" fillId="0" borderId="0" xfId="0" applyNumberFormat="1" applyFont="1"/>
    <xf numFmtId="0" fontId="2" fillId="2" borderId="7" xfId="0" applyFont="1" applyFill="1" applyBorder="1"/>
    <xf numFmtId="43" fontId="5" fillId="0" borderId="3" xfId="0" applyNumberFormat="1" applyFont="1" applyBorder="1" applyAlignment="1">
      <alignment wrapText="1"/>
    </xf>
    <xf numFmtId="164" fontId="2" fillId="0" borderId="0" xfId="0" applyNumberFormat="1" applyFont="1"/>
    <xf numFmtId="1" fontId="2" fillId="3" borderId="5" xfId="0" applyNumberFormat="1" applyFont="1" applyFill="1" applyBorder="1" applyProtection="1">
      <protection locked="0"/>
    </xf>
    <xf numFmtId="1" fontId="2" fillId="3" borderId="4" xfId="0" applyNumberFormat="1" applyFont="1" applyFill="1" applyBorder="1" applyProtection="1">
      <protection locked="0"/>
    </xf>
    <xf numFmtId="0" fontId="2" fillId="10" borderId="7" xfId="0" applyFont="1" applyFill="1" applyBorder="1"/>
    <xf numFmtId="14" fontId="2" fillId="10" borderId="7" xfId="0" applyNumberFormat="1" applyFont="1" applyFill="1" applyBorder="1"/>
    <xf numFmtId="43" fontId="2" fillId="10" borderId="7" xfId="0" applyNumberFormat="1" applyFont="1" applyFill="1" applyBorder="1"/>
    <xf numFmtId="0" fontId="10" fillId="0" borderId="0" xfId="0" applyFont="1"/>
    <xf numFmtId="0" fontId="9" fillId="0" borderId="0" xfId="0" applyFont="1"/>
    <xf numFmtId="0" fontId="11" fillId="0" borderId="0" xfId="0" applyFont="1"/>
    <xf numFmtId="0" fontId="12" fillId="0" borderId="0" xfId="2" applyFont="1" applyFill="1" applyAlignment="1" applyProtection="1"/>
    <xf numFmtId="0" fontId="12" fillId="0" borderId="0" xfId="2" applyFont="1" applyAlignment="1" applyProtection="1"/>
    <xf numFmtId="43" fontId="2" fillId="11" borderId="4" xfId="1" applyFont="1" applyFill="1" applyBorder="1" applyProtection="1">
      <protection locked="0"/>
    </xf>
    <xf numFmtId="43" fontId="2" fillId="11" borderId="4" xfId="0" applyNumberFormat="1" applyFont="1" applyFill="1" applyBorder="1" applyProtection="1">
      <protection locked="0"/>
    </xf>
    <xf numFmtId="0" fontId="2" fillId="12" borderId="0" xfId="0" applyFont="1" applyFill="1"/>
    <xf numFmtId="0" fontId="5" fillId="13" borderId="3" xfId="0" applyFont="1" applyFill="1" applyBorder="1" applyAlignment="1">
      <alignment wrapText="1"/>
    </xf>
    <xf numFmtId="0" fontId="0" fillId="8" borderId="0" xfId="0" applyFill="1"/>
    <xf numFmtId="0" fontId="2" fillId="8" borderId="0" xfId="0" applyFont="1" applyFill="1"/>
    <xf numFmtId="0" fontId="0" fillId="13" borderId="0" xfId="0" applyFill="1"/>
    <xf numFmtId="0" fontId="2" fillId="13" borderId="0" xfId="0" applyFont="1" applyFill="1"/>
    <xf numFmtId="0" fontId="0" fillId="0" borderId="0" xfId="0" applyAlignment="1">
      <alignment wrapText="1"/>
    </xf>
    <xf numFmtId="0" fontId="0" fillId="9" borderId="0" xfId="0" applyFill="1" applyAlignment="1">
      <alignment wrapText="1"/>
    </xf>
    <xf numFmtId="0" fontId="0" fillId="0" borderId="11" xfId="0" applyBorder="1"/>
    <xf numFmtId="0" fontId="0" fillId="9" borderId="11" xfId="0" applyFill="1" applyBorder="1"/>
    <xf numFmtId="0" fontId="0" fillId="14" borderId="0" xfId="0" applyFill="1" applyAlignment="1">
      <alignment wrapText="1"/>
    </xf>
    <xf numFmtId="0" fontId="0" fillId="14" borderId="11" xfId="0" applyFill="1" applyBorder="1"/>
    <xf numFmtId="0" fontId="5" fillId="15" borderId="12" xfId="0" applyFont="1" applyFill="1" applyBorder="1" applyAlignment="1">
      <alignment horizontal="center"/>
    </xf>
    <xf numFmtId="0" fontId="13" fillId="15" borderId="13" xfId="0" applyFont="1" applyFill="1" applyBorder="1" applyAlignment="1">
      <alignment horizontal="center"/>
    </xf>
    <xf numFmtId="43" fontId="2" fillId="2" borderId="15" xfId="0" applyNumberFormat="1" applyFont="1" applyFill="1" applyBorder="1"/>
    <xf numFmtId="0" fontId="2" fillId="2" borderId="15" xfId="0" applyFont="1" applyFill="1" applyBorder="1"/>
    <xf numFmtId="43" fontId="2" fillId="2" borderId="14" xfId="0" applyNumberFormat="1" applyFont="1" applyFill="1" applyBorder="1"/>
    <xf numFmtId="0" fontId="2" fillId="2" borderId="14" xfId="0" applyFont="1" applyFill="1" applyBorder="1"/>
    <xf numFmtId="164" fontId="2" fillId="2" borderId="7" xfId="1" applyNumberFormat="1" applyFont="1" applyFill="1" applyBorder="1"/>
    <xf numFmtId="0" fontId="0" fillId="16" borderId="0" xfId="0" applyFill="1" applyAlignment="1">
      <alignment wrapText="1"/>
    </xf>
    <xf numFmtId="0" fontId="0" fillId="16" borderId="11" xfId="0" applyFill="1" applyBorder="1"/>
    <xf numFmtId="0" fontId="2" fillId="16" borderId="0" xfId="0" applyFont="1" applyFill="1"/>
    <xf numFmtId="0" fontId="0" fillId="16" borderId="0" xfId="0" applyFill="1"/>
    <xf numFmtId="0" fontId="2" fillId="0" borderId="0" xfId="0" quotePrefix="1" applyFont="1"/>
    <xf numFmtId="0" fontId="5" fillId="3" borderId="5" xfId="0" applyFont="1" applyFill="1" applyBorder="1" applyAlignment="1" applyProtection="1">
      <alignment wrapText="1"/>
      <protection locked="0"/>
    </xf>
    <xf numFmtId="0" fontId="5" fillId="3" borderId="6" xfId="0" applyFont="1" applyFill="1" applyBorder="1" applyAlignment="1" applyProtection="1">
      <alignment wrapText="1"/>
      <protection locked="0"/>
    </xf>
    <xf numFmtId="0" fontId="10" fillId="5" borderId="8" xfId="0" applyFont="1" applyFill="1" applyBorder="1" applyAlignment="1">
      <alignment horizontal="center" wrapText="1"/>
    </xf>
    <xf numFmtId="0" fontId="10" fillId="5" borderId="10" xfId="0" applyFont="1" applyFill="1" applyBorder="1" applyAlignment="1">
      <alignment horizontal="center" wrapText="1"/>
    </xf>
    <xf numFmtId="0" fontId="10" fillId="5" borderId="9" xfId="0" applyFont="1" applyFill="1" applyBorder="1" applyAlignment="1">
      <alignment horizontal="center" wrapText="1"/>
    </xf>
    <xf numFmtId="0" fontId="2" fillId="0" borderId="4" xfId="0" applyFont="1" applyBorder="1"/>
    <xf numFmtId="0" fontId="5" fillId="8" borderId="3" xfId="0" applyFont="1" applyFill="1" applyBorder="1" applyAlignment="1">
      <alignment wrapText="1"/>
    </xf>
    <xf numFmtId="0" fontId="2" fillId="8" borderId="0" xfId="0" applyFont="1" applyFill="1" applyAlignment="1">
      <alignment wrapText="1"/>
    </xf>
    <xf numFmtId="14" fontId="0" fillId="0" borderId="0" xfId="0" applyNumberFormat="1"/>
    <xf numFmtId="0" fontId="2" fillId="0" borderId="0" xfId="0" applyFont="1" applyAlignment="1">
      <alignment vertical="top"/>
    </xf>
    <xf numFmtId="0" fontId="2" fillId="17" borderId="0" xfId="0" applyFont="1" applyFill="1"/>
    <xf numFmtId="165" fontId="0" fillId="0" borderId="11" xfId="0" applyNumberFormat="1" applyBorder="1"/>
    <xf numFmtId="0" fontId="3" fillId="6" borderId="0" xfId="0" applyFont="1" applyFill="1" applyAlignment="1">
      <alignment horizontal="center" wrapText="1"/>
    </xf>
    <xf numFmtId="0" fontId="3" fillId="6" borderId="0" xfId="0" applyFont="1" applyFill="1" applyAlignment="1">
      <alignment horizontal="center" vertical="center"/>
    </xf>
    <xf numFmtId="0" fontId="14" fillId="19" borderId="11" xfId="0" applyFont="1" applyFill="1" applyBorder="1"/>
    <xf numFmtId="14" fontId="2" fillId="3" borderId="4" xfId="0" applyNumberFormat="1" applyFont="1" applyFill="1" applyBorder="1" applyProtection="1">
      <protection locked="0"/>
    </xf>
    <xf numFmtId="0" fontId="0" fillId="18" borderId="0" xfId="0" applyFill="1" applyAlignment="1">
      <alignment wrapText="1"/>
    </xf>
    <xf numFmtId="14" fontId="0" fillId="18" borderId="11" xfId="0" applyNumberFormat="1" applyFill="1" applyBorder="1"/>
    <xf numFmtId="0" fontId="2" fillId="18" borderId="0" xfId="0" applyFont="1" applyFill="1"/>
    <xf numFmtId="0" fontId="0" fillId="18" borderId="0" xfId="0" applyFill="1"/>
    <xf numFmtId="14" fontId="0" fillId="18" borderId="0" xfId="0" applyNumberFormat="1" applyFill="1"/>
    <xf numFmtId="14" fontId="2" fillId="2" borderId="7" xfId="0" applyNumberFormat="1" applyFont="1" applyFill="1" applyBorder="1"/>
    <xf numFmtId="0" fontId="5" fillId="0" borderId="0" xfId="0" applyFont="1" applyAlignment="1">
      <alignment wrapText="1"/>
    </xf>
    <xf numFmtId="0" fontId="0" fillId="14" borderId="17" xfId="0" applyFill="1" applyBorder="1"/>
    <xf numFmtId="166" fontId="0" fillId="14" borderId="17" xfId="0" applyNumberFormat="1" applyFill="1" applyBorder="1"/>
    <xf numFmtId="43" fontId="0" fillId="14" borderId="17" xfId="1" applyFont="1" applyFill="1" applyBorder="1"/>
    <xf numFmtId="0" fontId="0" fillId="16" borderId="17" xfId="0" applyFill="1" applyBorder="1"/>
    <xf numFmtId="166" fontId="0" fillId="16" borderId="17" xfId="0" applyNumberFormat="1" applyFill="1" applyBorder="1"/>
    <xf numFmtId="43" fontId="0" fillId="16" borderId="17" xfId="1" applyFont="1" applyFill="1" applyBorder="1"/>
    <xf numFmtId="0" fontId="0" fillId="11" borderId="17" xfId="0" applyFill="1" applyBorder="1"/>
    <xf numFmtId="166" fontId="0" fillId="11" borderId="17" xfId="0" applyNumberFormat="1" applyFill="1" applyBorder="1"/>
    <xf numFmtId="43" fontId="0" fillId="11" borderId="17" xfId="1" applyFont="1" applyFill="1" applyBorder="1"/>
    <xf numFmtId="0" fontId="0" fillId="7" borderId="17" xfId="0" applyFill="1" applyBorder="1"/>
    <xf numFmtId="166" fontId="0" fillId="7" borderId="17" xfId="0" applyNumberFormat="1" applyFill="1" applyBorder="1"/>
    <xf numFmtId="43" fontId="0" fillId="7" borderId="17" xfId="1" applyFont="1" applyFill="1" applyBorder="1"/>
    <xf numFmtId="0" fontId="17" fillId="0" borderId="0" xfId="0" applyFont="1"/>
    <xf numFmtId="14" fontId="18" fillId="3" borderId="1" xfId="0" applyNumberFormat="1" applyFont="1" applyFill="1" applyBorder="1" applyProtection="1">
      <protection locked="0"/>
    </xf>
    <xf numFmtId="0" fontId="18" fillId="0" borderId="0" xfId="0" applyFont="1" applyAlignment="1">
      <alignment wrapText="1"/>
    </xf>
    <xf numFmtId="0" fontId="18" fillId="10" borderId="7" xfId="0" applyFont="1" applyFill="1" applyBorder="1"/>
    <xf numFmtId="14" fontId="18" fillId="10" borderId="7" xfId="0" applyNumberFormat="1" applyFont="1" applyFill="1" applyBorder="1"/>
    <xf numFmtId="43" fontId="18" fillId="10" borderId="7" xfId="0" applyNumberFormat="1" applyFont="1" applyFill="1" applyBorder="1"/>
    <xf numFmtId="0" fontId="19" fillId="0" borderId="0" xfId="0" applyFont="1"/>
    <xf numFmtId="0" fontId="0" fillId="18" borderId="11" xfId="0" applyFill="1" applyBorder="1"/>
    <xf numFmtId="0" fontId="3" fillId="6" borderId="0" xfId="0" applyFont="1" applyFill="1" applyAlignment="1">
      <alignment horizontal="left" vertical="center"/>
    </xf>
    <xf numFmtId="0" fontId="3" fillId="20" borderId="0" xfId="0" applyFont="1" applyFill="1" applyAlignment="1">
      <alignment horizontal="center" vertical="center"/>
    </xf>
    <xf numFmtId="0" fontId="20" fillId="0" borderId="0" xfId="0" applyFont="1"/>
    <xf numFmtId="14" fontId="8" fillId="0" borderId="0" xfId="0" applyNumberFormat="1" applyFont="1"/>
    <xf numFmtId="0" fontId="2" fillId="0" borderId="0" xfId="0" applyFont="1" applyAlignment="1">
      <alignment vertical="center"/>
    </xf>
    <xf numFmtId="0" fontId="2" fillId="0" borderId="0" xfId="0" quotePrefix="1" applyFont="1" applyAlignment="1">
      <alignment vertical="center"/>
    </xf>
    <xf numFmtId="0" fontId="2" fillId="2" borderId="7" xfId="0" applyFont="1" applyFill="1" applyBorder="1" applyAlignment="1">
      <alignment vertical="center"/>
    </xf>
    <xf numFmtId="0" fontId="5" fillId="0" borderId="0" xfId="0" applyFont="1" applyAlignment="1">
      <alignment vertical="center"/>
    </xf>
    <xf numFmtId="0" fontId="2" fillId="3" borderId="18" xfId="0" applyFont="1" applyFill="1" applyBorder="1" applyProtection="1">
      <protection locked="0"/>
    </xf>
    <xf numFmtId="0" fontId="2" fillId="0" borderId="3" xfId="0" applyFont="1" applyBorder="1" applyAlignment="1">
      <alignment wrapText="1"/>
    </xf>
    <xf numFmtId="43" fontId="2" fillId="3" borderId="18" xfId="1" applyFont="1" applyFill="1" applyBorder="1" applyProtection="1">
      <protection locked="0"/>
    </xf>
    <xf numFmtId="0" fontId="2" fillId="3" borderId="19" xfId="0" applyFont="1" applyFill="1" applyBorder="1" applyAlignment="1" applyProtection="1">
      <alignment wrapText="1"/>
      <protection locked="0"/>
    </xf>
    <xf numFmtId="0" fontId="17" fillId="2" borderId="0" xfId="0" applyFont="1" applyFill="1"/>
    <xf numFmtId="0" fontId="18" fillId="2" borderId="0" xfId="0" applyFont="1" applyFill="1" applyAlignment="1">
      <alignment wrapText="1"/>
    </xf>
    <xf numFmtId="43" fontId="2" fillId="3" borderId="4" xfId="0" applyNumberFormat="1" applyFont="1" applyFill="1" applyBorder="1" applyProtection="1">
      <protection locked="0"/>
    </xf>
    <xf numFmtId="43" fontId="2" fillId="3" borderId="4" xfId="1" applyFont="1" applyFill="1" applyBorder="1" applyProtection="1">
      <protection locked="0"/>
    </xf>
    <xf numFmtId="0" fontId="5" fillId="0" borderId="0" xfId="0" applyFont="1" applyAlignment="1">
      <alignment wrapText="1"/>
    </xf>
    <xf numFmtId="0" fontId="13" fillId="0" borderId="0" xfId="0" applyFont="1" applyAlignment="1">
      <alignment wrapText="1"/>
    </xf>
    <xf numFmtId="0" fontId="2" fillId="0" borderId="0" xfId="0" applyFont="1" applyAlignment="1">
      <alignment wrapText="1"/>
    </xf>
    <xf numFmtId="0" fontId="0" fillId="0" borderId="0" xfId="0" applyAlignment="1">
      <alignment wrapText="1"/>
    </xf>
    <xf numFmtId="0" fontId="2" fillId="0" borderId="0" xfId="0" applyFont="1" applyAlignment="1">
      <alignment vertical="top" wrapText="1"/>
    </xf>
    <xf numFmtId="0" fontId="15" fillId="0" borderId="16" xfId="0" applyFont="1" applyBorder="1" applyAlignment="1">
      <alignment wrapText="1"/>
    </xf>
    <xf numFmtId="0" fontId="3" fillId="4" borderId="0" xfId="0" applyFont="1" applyFill="1" applyAlignment="1">
      <alignment horizontal="center" vertical="center"/>
    </xf>
    <xf numFmtId="0" fontId="3" fillId="7" borderId="2" xfId="0" applyFont="1" applyFill="1" applyBorder="1" applyAlignment="1">
      <alignment horizontal="center" vertical="center"/>
    </xf>
    <xf numFmtId="0" fontId="3" fillId="9" borderId="2" xfId="0" applyFont="1" applyFill="1" applyBorder="1" applyAlignment="1">
      <alignment horizontal="center" vertical="center"/>
    </xf>
    <xf numFmtId="0" fontId="3" fillId="8" borderId="2" xfId="0" applyFont="1" applyFill="1" applyBorder="1" applyAlignment="1">
      <alignment horizontal="center" vertical="center"/>
    </xf>
    <xf numFmtId="0" fontId="2" fillId="0" borderId="20" xfId="0" applyFont="1" applyBorder="1" applyAlignment="1">
      <alignment wrapText="1"/>
    </xf>
    <xf numFmtId="0" fontId="0" fillId="0" borderId="20" xfId="0" applyBorder="1" applyAlignment="1">
      <alignment wrapText="1"/>
    </xf>
    <xf numFmtId="0" fontId="2" fillId="3" borderId="5" xfId="0" quotePrefix="1" applyFont="1" applyFill="1" applyBorder="1" applyProtection="1">
      <protection locked="0"/>
    </xf>
    <xf numFmtId="0" fontId="2" fillId="3" borderId="0" xfId="0" applyFont="1" applyFill="1" applyAlignment="1" applyProtection="1">
      <protection locked="0"/>
    </xf>
    <xf numFmtId="0" fontId="0" fillId="0" borderId="0" xfId="0" applyAlignment="1" applyProtection="1">
      <protection locked="0"/>
    </xf>
  </cellXfs>
  <cellStyles count="3">
    <cellStyle name="Komma" xfId="1" builtinId="3"/>
    <cellStyle name="Link" xfId="2" builtinId="8"/>
    <cellStyle name="Standard" xfId="0" builtinId="0"/>
  </cellStyles>
  <dxfs count="3">
    <dxf>
      <font>
        <color rgb="FFFF0000"/>
      </font>
    </dxf>
    <dxf>
      <font>
        <color rgb="FFFF0000"/>
      </font>
    </dxf>
    <dxf>
      <font>
        <color theme="0"/>
      </font>
    </dxf>
  </dxfs>
  <tableStyles count="0" defaultTableStyle="TableStyleMedium2" defaultPivotStyle="PivotStyleLight16"/>
  <colors>
    <mruColors>
      <color rgb="FFFFFFCC"/>
      <color rgb="FF00CC00"/>
      <color rgb="FFFFCC99"/>
      <color rgb="FF66FFFF"/>
      <color rgb="FF99FFCC"/>
      <color rgb="FFCCFF99"/>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6"/>
  <sheetViews>
    <sheetView workbookViewId="0">
      <selection activeCell="A6" sqref="A6"/>
    </sheetView>
  </sheetViews>
  <sheetFormatPr baseColWidth="10" defaultRowHeight="14" x14ac:dyDescent="0.3"/>
  <cols>
    <col min="1" max="2" width="4" style="1" customWidth="1"/>
    <col min="3" max="256" width="11.453125" style="1"/>
    <col min="257" max="258" width="4" style="1" customWidth="1"/>
    <col min="259" max="512" width="11.453125" style="1"/>
    <col min="513" max="514" width="4" style="1" customWidth="1"/>
    <col min="515" max="768" width="11.453125" style="1"/>
    <col min="769" max="770" width="4" style="1" customWidth="1"/>
    <col min="771" max="1024" width="11.453125" style="1"/>
    <col min="1025" max="1026" width="4" style="1" customWidth="1"/>
    <col min="1027" max="1280" width="11.453125" style="1"/>
    <col min="1281" max="1282" width="4" style="1" customWidth="1"/>
    <col min="1283" max="1536" width="11.453125" style="1"/>
    <col min="1537" max="1538" width="4" style="1" customWidth="1"/>
    <col min="1539" max="1792" width="11.453125" style="1"/>
    <col min="1793" max="1794" width="4" style="1" customWidth="1"/>
    <col min="1795" max="2048" width="11.453125" style="1"/>
    <col min="2049" max="2050" width="4" style="1" customWidth="1"/>
    <col min="2051" max="2304" width="11.453125" style="1"/>
    <col min="2305" max="2306" width="4" style="1" customWidth="1"/>
    <col min="2307" max="2560" width="11.453125" style="1"/>
    <col min="2561" max="2562" width="4" style="1" customWidth="1"/>
    <col min="2563" max="2816" width="11.453125" style="1"/>
    <col min="2817" max="2818" width="4" style="1" customWidth="1"/>
    <col min="2819" max="3072" width="11.453125" style="1"/>
    <col min="3073" max="3074" width="4" style="1" customWidth="1"/>
    <col min="3075" max="3328" width="11.453125" style="1"/>
    <col min="3329" max="3330" width="4" style="1" customWidth="1"/>
    <col min="3331" max="3584" width="11.453125" style="1"/>
    <col min="3585" max="3586" width="4" style="1" customWidth="1"/>
    <col min="3587" max="3840" width="11.453125" style="1"/>
    <col min="3841" max="3842" width="4" style="1" customWidth="1"/>
    <col min="3843" max="4096" width="11.453125" style="1"/>
    <col min="4097" max="4098" width="4" style="1" customWidth="1"/>
    <col min="4099" max="4352" width="11.453125" style="1"/>
    <col min="4353" max="4354" width="4" style="1" customWidth="1"/>
    <col min="4355" max="4608" width="11.453125" style="1"/>
    <col min="4609" max="4610" width="4" style="1" customWidth="1"/>
    <col min="4611" max="4864" width="11.453125" style="1"/>
    <col min="4865" max="4866" width="4" style="1" customWidth="1"/>
    <col min="4867" max="5120" width="11.453125" style="1"/>
    <col min="5121" max="5122" width="4" style="1" customWidth="1"/>
    <col min="5123" max="5376" width="11.453125" style="1"/>
    <col min="5377" max="5378" width="4" style="1" customWidth="1"/>
    <col min="5379" max="5632" width="11.453125" style="1"/>
    <col min="5633" max="5634" width="4" style="1" customWidth="1"/>
    <col min="5635" max="5888" width="11.453125" style="1"/>
    <col min="5889" max="5890" width="4" style="1" customWidth="1"/>
    <col min="5891" max="6144" width="11.453125" style="1"/>
    <col min="6145" max="6146" width="4" style="1" customWidth="1"/>
    <col min="6147" max="6400" width="11.453125" style="1"/>
    <col min="6401" max="6402" width="4" style="1" customWidth="1"/>
    <col min="6403" max="6656" width="11.453125" style="1"/>
    <col min="6657" max="6658" width="4" style="1" customWidth="1"/>
    <col min="6659" max="6912" width="11.453125" style="1"/>
    <col min="6913" max="6914" width="4" style="1" customWidth="1"/>
    <col min="6915" max="7168" width="11.453125" style="1"/>
    <col min="7169" max="7170" width="4" style="1" customWidth="1"/>
    <col min="7171" max="7424" width="11.453125" style="1"/>
    <col min="7425" max="7426" width="4" style="1" customWidth="1"/>
    <col min="7427" max="7680" width="11.453125" style="1"/>
    <col min="7681" max="7682" width="4" style="1" customWidth="1"/>
    <col min="7683" max="7936" width="11.453125" style="1"/>
    <col min="7937" max="7938" width="4" style="1" customWidth="1"/>
    <col min="7939" max="8192" width="11.453125" style="1"/>
    <col min="8193" max="8194" width="4" style="1" customWidth="1"/>
    <col min="8195" max="8448" width="11.453125" style="1"/>
    <col min="8449" max="8450" width="4" style="1" customWidth="1"/>
    <col min="8451" max="8704" width="11.453125" style="1"/>
    <col min="8705" max="8706" width="4" style="1" customWidth="1"/>
    <col min="8707" max="8960" width="11.453125" style="1"/>
    <col min="8961" max="8962" width="4" style="1" customWidth="1"/>
    <col min="8963" max="9216" width="11.453125" style="1"/>
    <col min="9217" max="9218" width="4" style="1" customWidth="1"/>
    <col min="9219" max="9472" width="11.453125" style="1"/>
    <col min="9473" max="9474" width="4" style="1" customWidth="1"/>
    <col min="9475" max="9728" width="11.453125" style="1"/>
    <col min="9729" max="9730" width="4" style="1" customWidth="1"/>
    <col min="9731" max="9984" width="11.453125" style="1"/>
    <col min="9985" max="9986" width="4" style="1" customWidth="1"/>
    <col min="9987" max="10240" width="11.453125" style="1"/>
    <col min="10241" max="10242" width="4" style="1" customWidth="1"/>
    <col min="10243" max="10496" width="11.453125" style="1"/>
    <col min="10497" max="10498" width="4" style="1" customWidth="1"/>
    <col min="10499" max="10752" width="11.453125" style="1"/>
    <col min="10753" max="10754" width="4" style="1" customWidth="1"/>
    <col min="10755" max="11008" width="11.453125" style="1"/>
    <col min="11009" max="11010" width="4" style="1" customWidth="1"/>
    <col min="11011" max="11264" width="11.453125" style="1"/>
    <col min="11265" max="11266" width="4" style="1" customWidth="1"/>
    <col min="11267" max="11520" width="11.453125" style="1"/>
    <col min="11521" max="11522" width="4" style="1" customWidth="1"/>
    <col min="11523" max="11776" width="11.453125" style="1"/>
    <col min="11777" max="11778" width="4" style="1" customWidth="1"/>
    <col min="11779" max="12032" width="11.453125" style="1"/>
    <col min="12033" max="12034" width="4" style="1" customWidth="1"/>
    <col min="12035" max="12288" width="11.453125" style="1"/>
    <col min="12289" max="12290" width="4" style="1" customWidth="1"/>
    <col min="12291" max="12544" width="11.453125" style="1"/>
    <col min="12545" max="12546" width="4" style="1" customWidth="1"/>
    <col min="12547" max="12800" width="11.453125" style="1"/>
    <col min="12801" max="12802" width="4" style="1" customWidth="1"/>
    <col min="12803" max="13056" width="11.453125" style="1"/>
    <col min="13057" max="13058" width="4" style="1" customWidth="1"/>
    <col min="13059" max="13312" width="11.453125" style="1"/>
    <col min="13313" max="13314" width="4" style="1" customWidth="1"/>
    <col min="13315" max="13568" width="11.453125" style="1"/>
    <col min="13569" max="13570" width="4" style="1" customWidth="1"/>
    <col min="13571" max="13824" width="11.453125" style="1"/>
    <col min="13825" max="13826" width="4" style="1" customWidth="1"/>
    <col min="13827" max="14080" width="11.453125" style="1"/>
    <col min="14081" max="14082" width="4" style="1" customWidth="1"/>
    <col min="14083" max="14336" width="11.453125" style="1"/>
    <col min="14337" max="14338" width="4" style="1" customWidth="1"/>
    <col min="14339" max="14592" width="11.453125" style="1"/>
    <col min="14593" max="14594" width="4" style="1" customWidth="1"/>
    <col min="14595" max="14848" width="11.453125" style="1"/>
    <col min="14849" max="14850" width="4" style="1" customWidth="1"/>
    <col min="14851" max="15104" width="11.453125" style="1"/>
    <col min="15105" max="15106" width="4" style="1" customWidth="1"/>
    <col min="15107" max="15360" width="11.453125" style="1"/>
    <col min="15361" max="15362" width="4" style="1" customWidth="1"/>
    <col min="15363" max="15616" width="11.453125" style="1"/>
    <col min="15617" max="15618" width="4" style="1" customWidth="1"/>
    <col min="15619" max="15872" width="11.453125" style="1"/>
    <col min="15873" max="15874" width="4" style="1" customWidth="1"/>
    <col min="15875" max="16128" width="11.453125" style="1"/>
    <col min="16129" max="16130" width="4" style="1" customWidth="1"/>
    <col min="16131" max="16384" width="11.453125" style="1"/>
  </cols>
  <sheetData>
    <row r="1" spans="1:3" ht="27" customHeight="1" x14ac:dyDescent="0.4">
      <c r="A1" s="29" t="s">
        <v>57</v>
      </c>
    </row>
    <row r="2" spans="1:3" ht="24" customHeight="1" x14ac:dyDescent="0.3">
      <c r="A2" s="1" t="s">
        <v>58</v>
      </c>
    </row>
    <row r="4" spans="1:3" ht="18" customHeight="1" x14ac:dyDescent="0.3">
      <c r="A4" s="1" t="s">
        <v>107</v>
      </c>
    </row>
    <row r="5" spans="1:3" ht="18" customHeight="1" x14ac:dyDescent="0.3">
      <c r="A5" s="1" t="s">
        <v>136</v>
      </c>
    </row>
    <row r="6" spans="1:3" ht="18" customHeight="1" x14ac:dyDescent="0.3">
      <c r="A6" s="1" t="s">
        <v>114</v>
      </c>
    </row>
    <row r="7" spans="1:3" x14ac:dyDescent="0.3">
      <c r="A7" s="27"/>
    </row>
    <row r="8" spans="1:3" x14ac:dyDescent="0.3">
      <c r="A8" s="27"/>
      <c r="C8" s="30"/>
    </row>
    <row r="9" spans="1:3" x14ac:dyDescent="0.3">
      <c r="A9" s="27"/>
    </row>
    <row r="10" spans="1:3" x14ac:dyDescent="0.3">
      <c r="A10" s="27"/>
      <c r="C10" s="31"/>
    </row>
    <row r="11" spans="1:3" x14ac:dyDescent="0.3">
      <c r="A11" s="27"/>
    </row>
    <row r="12" spans="1:3" x14ac:dyDescent="0.3">
      <c r="A12" s="27"/>
      <c r="C12" s="31"/>
    </row>
    <row r="13" spans="1:3" x14ac:dyDescent="0.3">
      <c r="A13" s="27"/>
    </row>
    <row r="14" spans="1:3" x14ac:dyDescent="0.3">
      <c r="A14" s="27"/>
      <c r="C14" s="31"/>
    </row>
    <row r="15" spans="1:3" x14ac:dyDescent="0.3">
      <c r="A15" s="27"/>
    </row>
    <row r="16" spans="1:3" x14ac:dyDescent="0.3">
      <c r="A16" s="27"/>
      <c r="C16" s="31"/>
    </row>
    <row r="17" spans="1:3" x14ac:dyDescent="0.3">
      <c r="A17" s="27"/>
    </row>
    <row r="18" spans="1:3" x14ac:dyDescent="0.3">
      <c r="A18" s="27"/>
      <c r="C18" s="31"/>
    </row>
    <row r="19" spans="1:3" x14ac:dyDescent="0.3">
      <c r="A19" s="27"/>
      <c r="C19" s="31"/>
    </row>
    <row r="20" spans="1:3" x14ac:dyDescent="0.3">
      <c r="A20" s="27"/>
    </row>
    <row r="21" spans="1:3" x14ac:dyDescent="0.3">
      <c r="A21" s="27"/>
      <c r="C21" s="31"/>
    </row>
    <row r="22" spans="1:3" x14ac:dyDescent="0.3">
      <c r="A22" s="27"/>
    </row>
    <row r="23" spans="1:3" x14ac:dyDescent="0.3">
      <c r="A23" s="27"/>
      <c r="C23" s="31"/>
    </row>
    <row r="24" spans="1:3" x14ac:dyDescent="0.3">
      <c r="A24" s="27"/>
    </row>
    <row r="25" spans="1:3" x14ac:dyDescent="0.3">
      <c r="A25" s="27"/>
    </row>
    <row r="26" spans="1:3" x14ac:dyDescent="0.3">
      <c r="C26" s="31"/>
    </row>
    <row r="28" spans="1:3" x14ac:dyDescent="0.3">
      <c r="C28" s="31"/>
    </row>
    <row r="29" spans="1:3" x14ac:dyDescent="0.3">
      <c r="A29" s="27"/>
    </row>
    <row r="30" spans="1:3" x14ac:dyDescent="0.3">
      <c r="B30" s="28"/>
    </row>
    <row r="31" spans="1:3" x14ac:dyDescent="0.3">
      <c r="C31" s="31"/>
    </row>
    <row r="32" spans="1:3" x14ac:dyDescent="0.3">
      <c r="A32" s="27"/>
      <c r="C32" s="31"/>
    </row>
    <row r="33" spans="1:3" x14ac:dyDescent="0.3">
      <c r="A33" s="27"/>
    </row>
    <row r="34" spans="1:3" x14ac:dyDescent="0.3">
      <c r="A34" s="27"/>
      <c r="C34" s="31"/>
    </row>
    <row r="35" spans="1:3" x14ac:dyDescent="0.3">
      <c r="A35" s="27"/>
    </row>
    <row r="36" spans="1:3" x14ac:dyDescent="0.3">
      <c r="A36" s="27"/>
      <c r="C36" s="31"/>
    </row>
    <row r="37" spans="1:3" x14ac:dyDescent="0.3">
      <c r="A37" s="27"/>
    </row>
    <row r="38" spans="1:3" x14ac:dyDescent="0.3">
      <c r="A38" s="27"/>
      <c r="C38" s="31"/>
    </row>
    <row r="39" spans="1:3" x14ac:dyDescent="0.3">
      <c r="A39" s="27"/>
    </row>
    <row r="40" spans="1:3" x14ac:dyDescent="0.3">
      <c r="A40" s="27"/>
      <c r="C40" s="31"/>
    </row>
    <row r="41" spans="1:3" x14ac:dyDescent="0.3">
      <c r="A41" s="27"/>
    </row>
    <row r="42" spans="1:3" x14ac:dyDescent="0.3">
      <c r="A42" s="27"/>
      <c r="C42" s="31"/>
    </row>
    <row r="43" spans="1:3" x14ac:dyDescent="0.3">
      <c r="A43" s="27"/>
    </row>
    <row r="44" spans="1:3" x14ac:dyDescent="0.3">
      <c r="A44" s="27"/>
    </row>
    <row r="45" spans="1:3" x14ac:dyDescent="0.3">
      <c r="A45" s="27"/>
    </row>
    <row r="46" spans="1:3" x14ac:dyDescent="0.3">
      <c r="A46" s="27"/>
    </row>
  </sheetData>
  <sheetProtection sheet="1" objects="1" scenarios="1" formatCells="0" formatColumns="0" formatRows="0" insertColumns="0" insertRows="0" insertHyperlinks="0" deleteColumns="0" deleteRows="0" sort="0" autoFilter="0"/>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9"/>
  <sheetViews>
    <sheetView topLeftCell="A2" workbookViewId="0">
      <pane xSplit="9" ySplit="1" topLeftCell="J3" activePane="bottomRight" state="frozen"/>
      <selection activeCell="A2" sqref="A2"/>
      <selection pane="topRight" activeCell="J2" sqref="J2"/>
      <selection pane="bottomLeft" activeCell="A3" sqref="A3"/>
      <selection pane="bottomRight" activeCell="C5" sqref="C5:C9"/>
    </sheetView>
  </sheetViews>
  <sheetFormatPr baseColWidth="10" defaultColWidth="11.453125" defaultRowHeight="14" x14ac:dyDescent="0.3"/>
  <cols>
    <col min="1" max="1" width="2.453125" style="68" customWidth="1"/>
    <col min="2" max="2" width="2.7265625" style="1" customWidth="1"/>
    <col min="3" max="3" width="81.453125" style="1" customWidth="1"/>
    <col min="4" max="4" width="3.7265625" style="2" customWidth="1"/>
    <col min="5" max="9" width="0.7265625" style="1" hidden="1" customWidth="1"/>
    <col min="10" max="10" width="2.81640625" style="1" customWidth="1"/>
    <col min="11" max="11" width="2.26953125" style="1" customWidth="1"/>
    <col min="12" max="12" width="48.7265625" style="1" customWidth="1"/>
    <col min="13" max="13" width="13.7265625" style="1" customWidth="1"/>
    <col min="14" max="16384" width="11.453125" style="1"/>
  </cols>
  <sheetData>
    <row r="1" spans="2:13" hidden="1" x14ac:dyDescent="0.3"/>
    <row r="2" spans="2:13" ht="42.75" customHeight="1" x14ac:dyDescent="0.4">
      <c r="B2" s="29" t="s">
        <v>57</v>
      </c>
    </row>
    <row r="3" spans="2:13" x14ac:dyDescent="0.3">
      <c r="B3" s="4" t="s">
        <v>109</v>
      </c>
      <c r="J3" s="4" t="s">
        <v>75</v>
      </c>
    </row>
    <row r="5" spans="2:13" x14ac:dyDescent="0.3">
      <c r="B5" s="1">
        <v>1</v>
      </c>
      <c r="C5" s="121" t="str">
        <f>IF(VLOOKUP(B5,Calc!$C$4:$F$36,4)=0,"",VLOOKUP(B5,Calc!$C$4:$F$36,4))</f>
        <v>Name des Vereins in Register 'Details Verein' eintragen</v>
      </c>
      <c r="K5" s="4" t="s">
        <v>79</v>
      </c>
      <c r="M5" s="4"/>
    </row>
    <row r="6" spans="2:13" x14ac:dyDescent="0.3">
      <c r="C6" s="121"/>
      <c r="L6" s="4" t="str">
        <f>Mitglieder!I7</f>
        <v>Anzahl Mitglieder in dieser Mitgliederverwaltung</v>
      </c>
      <c r="M6" s="4">
        <f>Mitglieder!I8</f>
        <v>0</v>
      </c>
    </row>
    <row r="7" spans="2:13" x14ac:dyDescent="0.3">
      <c r="C7" s="121"/>
      <c r="L7" s="57" t="str">
        <f>IF(OR(L8="",M7=0),"","- davon ausgetreten")</f>
        <v/>
      </c>
      <c r="M7" s="1">
        <f>Mitglieder!AG8</f>
        <v>0</v>
      </c>
    </row>
    <row r="8" spans="2:13" x14ac:dyDescent="0.3">
      <c r="C8" s="121"/>
      <c r="L8" s="57" t="str">
        <f>IF('Details Verein'!C12="","",'Details Verein'!C12)</f>
        <v/>
      </c>
      <c r="M8" s="1" t="str">
        <f>IF(L8="","",Mitglieder!CB10)</f>
        <v/>
      </c>
    </row>
    <row r="9" spans="2:13" x14ac:dyDescent="0.3">
      <c r="C9" s="121"/>
      <c r="L9" s="57" t="str">
        <f>IF('Details Verein'!C13="","",'Details Verein'!C13)</f>
        <v/>
      </c>
      <c r="M9" s="1" t="str">
        <f>IF(L9="","",Mitglieder!CC10)</f>
        <v/>
      </c>
    </row>
    <row r="10" spans="2:13" x14ac:dyDescent="0.3">
      <c r="C10" s="67"/>
      <c r="L10" s="57" t="str">
        <f>IF('Details Verein'!C14="","",'Details Verein'!C14)</f>
        <v/>
      </c>
      <c r="M10" s="1" t="str">
        <f>IF(L10="","",Mitglieder!CD10)</f>
        <v/>
      </c>
    </row>
    <row r="11" spans="2:13" x14ac:dyDescent="0.3">
      <c r="B11" s="1">
        <v>2</v>
      </c>
      <c r="C11" s="121" t="str">
        <f>IF(VLOOKUP(B11,Calc!$C$4:$F$36,4)=0,"",VLOOKUP(B11,Calc!$C$4:$F$36,4))</f>
        <v>Start Vereinsjahr (Tag) in Register 'Details Verein' eintragen</v>
      </c>
      <c r="L11" s="57" t="str">
        <f>IF('Details Verein'!C15="","",'Details Verein'!C15)</f>
        <v/>
      </c>
      <c r="M11" s="1" t="str">
        <f>IF(L11="","",Mitglieder!CE10)</f>
        <v/>
      </c>
    </row>
    <row r="12" spans="2:13" x14ac:dyDescent="0.3">
      <c r="C12" s="121"/>
      <c r="L12" s="57" t="str">
        <f>IF('Details Verein'!C16="","",'Details Verein'!C16)</f>
        <v/>
      </c>
      <c r="M12" s="1" t="str">
        <f>IF(L12="","",Mitglieder!CF10)</f>
        <v/>
      </c>
    </row>
    <row r="13" spans="2:13" x14ac:dyDescent="0.3">
      <c r="C13" s="121"/>
      <c r="L13" s="57" t="str">
        <f>IF('Details Verein'!C17="","",'Details Verein'!C17)</f>
        <v/>
      </c>
      <c r="M13" s="1" t="str">
        <f>IF(L13="","",Mitglieder!CG10)</f>
        <v/>
      </c>
    </row>
    <row r="14" spans="2:13" x14ac:dyDescent="0.3">
      <c r="C14" s="121"/>
      <c r="L14" s="57" t="str">
        <f>IF('Details Verein'!C18="","",'Details Verein'!C18)</f>
        <v/>
      </c>
      <c r="M14" s="1" t="str">
        <f>IF(L14="","",Mitglieder!CH10)</f>
        <v/>
      </c>
    </row>
    <row r="15" spans="2:13" x14ac:dyDescent="0.3">
      <c r="C15" s="121"/>
      <c r="L15" s="57" t="str">
        <f>IF('Details Verein'!C19="","",'Details Verein'!C19)</f>
        <v/>
      </c>
      <c r="M15" s="1" t="str">
        <f>IF(L15="","",Mitglieder!CI10)</f>
        <v/>
      </c>
    </row>
    <row r="16" spans="2:13" x14ac:dyDescent="0.3">
      <c r="C16" s="121"/>
      <c r="L16" s="57" t="str">
        <f>IF('Details Verein'!C20="","",'Details Verein'!C20)</f>
        <v/>
      </c>
      <c r="M16" s="1" t="str">
        <f>IF(L16="","",Mitglieder!CJ10)</f>
        <v/>
      </c>
    </row>
    <row r="17" spans="2:13" x14ac:dyDescent="0.3">
      <c r="C17" s="67"/>
      <c r="L17" s="57" t="str">
        <f>IF('Details Verein'!C21="","",'Details Verein'!C21)</f>
        <v/>
      </c>
      <c r="M17" s="1" t="str">
        <f>IF(L17="","",Mitglieder!CK10)</f>
        <v/>
      </c>
    </row>
    <row r="18" spans="2:13" x14ac:dyDescent="0.3">
      <c r="B18" s="1">
        <v>3</v>
      </c>
      <c r="C18" s="121" t="str">
        <f>IF(VLOOKUP(B18,Calc!$C$4:$F$36,4)=0,"",VLOOKUP(B18,Calc!$C$4:$F$36,4))</f>
        <v>Ende Vereinsjahr (Tag) in Register 'Details Verein' eintragen</v>
      </c>
      <c r="L18" s="57" t="str">
        <f>IF(L8="","","nicht/falsch kategorisierte Mitglieder")</f>
        <v/>
      </c>
      <c r="M18" s="1">
        <f>M6-SUM(M8:M17)</f>
        <v>0</v>
      </c>
    </row>
    <row r="19" spans="2:13" x14ac:dyDescent="0.3">
      <c r="C19" s="121"/>
    </row>
    <row r="20" spans="2:13" x14ac:dyDescent="0.3">
      <c r="C20" s="121"/>
      <c r="L20" s="57" t="str">
        <f>IF('Details Verein'!C23="","",Mitglieder!K25)</f>
        <v/>
      </c>
    </row>
    <row r="21" spans="2:13" x14ac:dyDescent="0.3">
      <c r="C21" s="121"/>
      <c r="K21" s="4" t="s">
        <v>16</v>
      </c>
      <c r="M21" s="4"/>
    </row>
    <row r="22" spans="2:13" x14ac:dyDescent="0.3">
      <c r="C22" s="121"/>
      <c r="L22" s="1" t="s">
        <v>115</v>
      </c>
      <c r="M22" s="1">
        <f ca="1">ROUND('Serienbrief Rechnung'!B301-1,0)</f>
        <v>0</v>
      </c>
    </row>
    <row r="23" spans="2:13" x14ac:dyDescent="0.3">
      <c r="C23" s="67"/>
      <c r="L23" s="1" t="str">
        <f>CONCATENATE(Mitglieder!BI4," ",Mitglieder!BI5)</f>
        <v>Totalbetrag eingegangene Zahlungen</v>
      </c>
      <c r="M23" s="18">
        <f>Mitglieder!BI6</f>
        <v>0</v>
      </c>
    </row>
    <row r="24" spans="2:13" x14ac:dyDescent="0.3">
      <c r="B24" s="1">
        <v>4</v>
      </c>
      <c r="C24" s="121" t="str">
        <f>IF(VLOOKUP(B24,Calc!$C$4:$F$36,4)=0,"",VLOOKUP(B24,Calc!$C$4:$F$36,4))</f>
        <v>Mitgliederkategorien (z.B. Aktiv, Passiv, Junioren) und deren Jahresbeiträge  in Register 'Details Verein' eintragen</v>
      </c>
      <c r="K24" s="4"/>
      <c r="L24" s="1" t="str">
        <f>CONCATENATE(Mitglieder!BJ4," ",Mitglieder!BJ5)</f>
        <v>Mittelwert der Dauer zur Zahlung in Tagen</v>
      </c>
      <c r="M24" s="1" t="str">
        <f>IF(M23=0,"",Mitglieder!BJ6)</f>
        <v/>
      </c>
    </row>
    <row r="25" spans="2:13" x14ac:dyDescent="0.3">
      <c r="C25" s="121"/>
      <c r="L25" s="1" t="str">
        <f>CONCATENATE("Betrag ",Mitglieder!BH13)</f>
        <v>Betrag Debitoren</v>
      </c>
      <c r="M25" s="18">
        <f ca="1">SUM(Mitglieder!BH24:BH323)</f>
        <v>0</v>
      </c>
    </row>
    <row r="26" spans="2:13" x14ac:dyDescent="0.3">
      <c r="C26" s="121"/>
      <c r="K26" s="4" t="s">
        <v>38</v>
      </c>
      <c r="M26" s="4"/>
    </row>
    <row r="27" spans="2:13" x14ac:dyDescent="0.3">
      <c r="C27" s="121"/>
      <c r="L27" s="1" t="str">
        <f>Mitglieder!AI7</f>
        <v>Anzahl fällige 1. Mahnungen</v>
      </c>
      <c r="M27" s="1">
        <f ca="1">Mitglieder!AJ7</f>
        <v>0</v>
      </c>
    </row>
    <row r="28" spans="2:13" x14ac:dyDescent="0.3">
      <c r="C28" s="121"/>
      <c r="L28" s="1" t="str">
        <f>Mitglieder!AI8</f>
        <v>Anzahl fällige 2. Mahnungen</v>
      </c>
      <c r="M28" s="1">
        <f ca="1">Mitglieder!AJ8</f>
        <v>0</v>
      </c>
    </row>
    <row r="29" spans="2:13" x14ac:dyDescent="0.3">
      <c r="C29" s="67"/>
      <c r="M29" s="21"/>
    </row>
    <row r="30" spans="2:13" x14ac:dyDescent="0.3">
      <c r="B30" s="1">
        <v>5</v>
      </c>
      <c r="C30" s="121" t="str">
        <f ca="1">IF(VLOOKUP(B30,Calc!$C$4:$F$36,4)=0,"",VLOOKUP(B30,Calc!$C$4:$F$36,4))</f>
        <v/>
      </c>
    </row>
    <row r="31" spans="2:13" x14ac:dyDescent="0.3">
      <c r="C31" s="121"/>
    </row>
    <row r="32" spans="2:13" x14ac:dyDescent="0.3">
      <c r="C32" s="121"/>
      <c r="K32" s="4" t="s">
        <v>67</v>
      </c>
    </row>
    <row r="33" spans="3:13" x14ac:dyDescent="0.3">
      <c r="C33" s="121"/>
      <c r="L33" s="1" t="s">
        <v>91</v>
      </c>
      <c r="M33" s="21" t="str">
        <f>IF(Mitglieder!B328="ok","nein, ok","Warnung: Spalte im Register 'Mitglieder' eingefügt. Möglicherweise funktioniert der Serienbrief für Rechnung, 1. Mahnung und 2. Mahnung nicht mehr richtig.")</f>
        <v>nein, ok</v>
      </c>
    </row>
    <row r="34" spans="3:13" x14ac:dyDescent="0.3">
      <c r="C34" s="121"/>
    </row>
    <row r="48" spans="3:13" x14ac:dyDescent="0.3">
      <c r="K48" s="4" t="s">
        <v>62</v>
      </c>
    </row>
    <row r="49" spans="12:12" x14ac:dyDescent="0.3">
      <c r="L49" s="1" t="str">
        <f>IF(SUM(Mitglieder!B347:B349)=0,"ok","Warnung: Spalte im Register 'Mitglieder' eingefügt. Möglicherweise funktioniert der Serienbrief für Rechnung, 1. Mahnung und 2. Mahnung nicht mehr richtig.")</f>
        <v>ok</v>
      </c>
    </row>
  </sheetData>
  <sheetProtection sheet="1" objects="1" scenarios="1" formatCells="0" formatColumns="0" formatRows="0"/>
  <mergeCells count="5">
    <mergeCell ref="C5:C9"/>
    <mergeCell ref="C11:C16"/>
    <mergeCell ref="C18:C22"/>
    <mergeCell ref="C24:C28"/>
    <mergeCell ref="C30:C34"/>
  </mergeCells>
  <conditionalFormatting sqref="M7">
    <cfRule type="cellIs" dxfId="2" priority="1" operator="equal">
      <formula>0</formula>
    </cfRule>
  </conditionalFormatting>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54"/>
  <sheetViews>
    <sheetView tabSelected="1" zoomScale="92" workbookViewId="0">
      <pane xSplit="1" ySplit="1" topLeftCell="B2" activePane="bottomRight" state="frozen"/>
      <selection pane="topRight" activeCell="B1" sqref="B1"/>
      <selection pane="bottomLeft" activeCell="A2" sqref="A2"/>
      <selection pane="bottomRight" activeCell="D5" sqref="D5:E5"/>
    </sheetView>
  </sheetViews>
  <sheetFormatPr baseColWidth="10" defaultColWidth="11.453125" defaultRowHeight="14" x14ac:dyDescent="0.3"/>
  <cols>
    <col min="1" max="1" width="3.453125" style="2" customWidth="1"/>
    <col min="2" max="2" width="6.7265625" style="1" customWidth="1"/>
    <col min="3" max="3" width="25.7265625" style="1" customWidth="1"/>
    <col min="4" max="6" width="19" style="1" customWidth="1"/>
    <col min="7" max="7" width="16.26953125" style="1" customWidth="1"/>
    <col min="8" max="8" width="3.453125" style="2" customWidth="1"/>
    <col min="9" max="11" width="16.36328125" style="1" customWidth="1"/>
    <col min="12" max="16384" width="11.453125" style="1"/>
  </cols>
  <sheetData>
    <row r="1" spans="1:12" ht="29.25" customHeight="1" x14ac:dyDescent="0.4">
      <c r="B1" s="29" t="s">
        <v>57</v>
      </c>
    </row>
    <row r="2" spans="1:12" ht="37.5" customHeight="1" x14ac:dyDescent="0.35">
      <c r="B2" s="119" t="s">
        <v>131</v>
      </c>
      <c r="C2" s="120"/>
      <c r="D2" s="120"/>
      <c r="E2" s="120"/>
      <c r="F2" s="120"/>
      <c r="G2" s="120"/>
    </row>
    <row r="3" spans="1:12" hidden="1" x14ac:dyDescent="0.3"/>
    <row r="5" spans="1:12" ht="14.5" x14ac:dyDescent="0.35">
      <c r="B5" s="4" t="s">
        <v>11</v>
      </c>
      <c r="D5" s="130"/>
      <c r="E5" s="131"/>
    </row>
    <row r="6" spans="1:12" x14ac:dyDescent="0.3">
      <c r="B6" s="4" t="s">
        <v>8</v>
      </c>
      <c r="D6" s="5"/>
      <c r="E6" s="5"/>
      <c r="L6" s="104">
        <f ca="1">TODAY()</f>
        <v>46249</v>
      </c>
    </row>
    <row r="7" spans="1:12" x14ac:dyDescent="0.3">
      <c r="C7" s="1" t="s">
        <v>9</v>
      </c>
      <c r="D7" s="6"/>
      <c r="E7" s="5" t="str">
        <f>IF(D8="","",IF(L6&gt;D8,"Vereinsjahr abgelaufen",""))</f>
        <v/>
      </c>
      <c r="L7" s="17" t="str">
        <f>TEXT(D7,"TT.MM.JJJJ")</f>
        <v>00.01.1900</v>
      </c>
    </row>
    <row r="8" spans="1:12" x14ac:dyDescent="0.3">
      <c r="C8" s="1" t="s">
        <v>10</v>
      </c>
      <c r="D8" s="6"/>
      <c r="E8" s="1" t="str">
        <f>IF(D8="","",IF(D8&lt;D7,CONCATENATE(C8," liegt vor ",C7),IF(OR(D8-D7&lt;360,D8-D7&gt;370),CONCATENATE("Datum ",C7," oder Datum ",C8," möglicherweise falsch"),"")))</f>
        <v/>
      </c>
      <c r="L8" s="17" t="str">
        <f>TEXT(D8,"TT.MM.JJJJ")</f>
        <v>00.01.1900</v>
      </c>
    </row>
    <row r="9" spans="1:12" x14ac:dyDescent="0.3">
      <c r="I9" s="117" t="s">
        <v>97</v>
      </c>
      <c r="J9" s="118"/>
      <c r="K9" s="118"/>
    </row>
    <row r="10" spans="1:12" x14ac:dyDescent="0.3">
      <c r="B10" s="4" t="s">
        <v>21</v>
      </c>
      <c r="I10" s="118"/>
      <c r="J10" s="118"/>
      <c r="K10" s="118"/>
    </row>
    <row r="11" spans="1:12" ht="44.25" customHeight="1" x14ac:dyDescent="0.3">
      <c r="A11" s="15"/>
      <c r="B11" s="110" t="s">
        <v>49</v>
      </c>
      <c r="C11" s="110" t="s">
        <v>29</v>
      </c>
      <c r="D11" s="112" t="s">
        <v>30</v>
      </c>
      <c r="E11" s="112"/>
      <c r="F11" s="112"/>
      <c r="G11" s="110" t="str">
        <f>IF(AND(D11="",E11="",F11=""),"",IF(OR(E11&lt;&gt;"",F11&lt;&gt;""),"Rechnungsbetrag",D11))</f>
        <v>Jahresbeitrag</v>
      </c>
      <c r="H11" s="15"/>
      <c r="I11" s="110" t="str">
        <f>IF(D11="","",CONCATENATE("Kontonr. ",D11))</f>
        <v>Kontonr. Jahresbeitrag</v>
      </c>
      <c r="J11" s="110" t="str">
        <f>IF(E11="","",CONCATENATE("Kontonr. ",E11))</f>
        <v/>
      </c>
      <c r="K11" s="110" t="str">
        <f>IF(F11="","",CONCATENATE("Kontonr. für ",F11))</f>
        <v/>
      </c>
    </row>
    <row r="12" spans="1:12" x14ac:dyDescent="0.3">
      <c r="B12" s="1">
        <v>1</v>
      </c>
      <c r="C12" s="109"/>
      <c r="D12" s="111"/>
      <c r="E12" s="111"/>
      <c r="F12" s="111"/>
      <c r="G12" s="18">
        <f>SUM(D12:F12)</f>
        <v>0</v>
      </c>
      <c r="I12" s="109"/>
      <c r="J12" s="109"/>
      <c r="K12" s="109"/>
    </row>
    <row r="13" spans="1:12" x14ac:dyDescent="0.3">
      <c r="B13" s="1">
        <v>2</v>
      </c>
      <c r="C13" s="13"/>
      <c r="D13" s="7"/>
      <c r="E13" s="7"/>
      <c r="F13" s="7"/>
      <c r="G13" s="18">
        <f t="shared" ref="G13:G21" si="0">SUM(D13:F13)</f>
        <v>0</v>
      </c>
      <c r="I13" s="13"/>
      <c r="J13" s="13"/>
      <c r="K13" s="13"/>
    </row>
    <row r="14" spans="1:12" x14ac:dyDescent="0.3">
      <c r="B14" s="1">
        <v>3</v>
      </c>
      <c r="C14" s="13"/>
      <c r="D14" s="7"/>
      <c r="E14" s="7"/>
      <c r="F14" s="7"/>
      <c r="G14" s="18">
        <f t="shared" si="0"/>
        <v>0</v>
      </c>
      <c r="I14" s="13"/>
      <c r="J14" s="13"/>
      <c r="K14" s="13"/>
    </row>
    <row r="15" spans="1:12" x14ac:dyDescent="0.3">
      <c r="B15" s="1">
        <v>4</v>
      </c>
      <c r="C15" s="13"/>
      <c r="D15" s="7"/>
      <c r="E15" s="7"/>
      <c r="F15" s="7"/>
      <c r="G15" s="18">
        <f t="shared" si="0"/>
        <v>0</v>
      </c>
      <c r="I15" s="13"/>
      <c r="J15" s="13"/>
      <c r="K15" s="13"/>
    </row>
    <row r="16" spans="1:12" x14ac:dyDescent="0.3">
      <c r="B16" s="1">
        <v>5</v>
      </c>
      <c r="C16" s="13"/>
      <c r="D16" s="7"/>
      <c r="E16" s="7"/>
      <c r="F16" s="7"/>
      <c r="G16" s="18">
        <f t="shared" si="0"/>
        <v>0</v>
      </c>
      <c r="I16" s="13"/>
      <c r="J16" s="13"/>
      <c r="K16" s="13"/>
    </row>
    <row r="17" spans="2:12" x14ac:dyDescent="0.3">
      <c r="B17" s="1">
        <v>6</v>
      </c>
      <c r="C17" s="13"/>
      <c r="D17" s="7"/>
      <c r="E17" s="7"/>
      <c r="F17" s="7"/>
      <c r="G17" s="18">
        <f t="shared" si="0"/>
        <v>0</v>
      </c>
      <c r="I17" s="13"/>
      <c r="J17" s="13"/>
      <c r="K17" s="13"/>
    </row>
    <row r="18" spans="2:12" x14ac:dyDescent="0.3">
      <c r="B18" s="1">
        <v>7</v>
      </c>
      <c r="C18" s="13"/>
      <c r="D18" s="7"/>
      <c r="E18" s="7"/>
      <c r="F18" s="7"/>
      <c r="G18" s="18">
        <f t="shared" si="0"/>
        <v>0</v>
      </c>
      <c r="I18" s="13"/>
      <c r="J18" s="13"/>
      <c r="K18" s="13"/>
    </row>
    <row r="19" spans="2:12" x14ac:dyDescent="0.3">
      <c r="B19" s="1">
        <v>8</v>
      </c>
      <c r="C19" s="13"/>
      <c r="D19" s="7"/>
      <c r="E19" s="7"/>
      <c r="F19" s="7"/>
      <c r="G19" s="18">
        <f t="shared" si="0"/>
        <v>0</v>
      </c>
      <c r="I19" s="13"/>
      <c r="J19" s="13"/>
      <c r="K19" s="13"/>
    </row>
    <row r="20" spans="2:12" x14ac:dyDescent="0.3">
      <c r="B20" s="1">
        <v>9</v>
      </c>
      <c r="C20" s="13"/>
      <c r="D20" s="7"/>
      <c r="E20" s="7"/>
      <c r="F20" s="7"/>
      <c r="G20" s="18">
        <f t="shared" si="0"/>
        <v>0</v>
      </c>
      <c r="I20" s="13"/>
      <c r="J20" s="13"/>
      <c r="K20" s="13"/>
    </row>
    <row r="21" spans="2:12" x14ac:dyDescent="0.3">
      <c r="B21" s="1">
        <v>10</v>
      </c>
      <c r="C21" s="13"/>
      <c r="D21" s="7"/>
      <c r="E21" s="7"/>
      <c r="F21" s="7"/>
      <c r="G21" s="18">
        <f t="shared" si="0"/>
        <v>0</v>
      </c>
      <c r="I21" s="13"/>
      <c r="J21" s="13"/>
      <c r="K21" s="13"/>
    </row>
    <row r="22" spans="2:12" x14ac:dyDescent="0.3">
      <c r="B22" s="17">
        <v>11</v>
      </c>
      <c r="C22" s="17" t="s">
        <v>41</v>
      </c>
    </row>
    <row r="23" spans="2:12" x14ac:dyDescent="0.3">
      <c r="B23" s="4" t="s">
        <v>99</v>
      </c>
    </row>
    <row r="24" spans="2:12" x14ac:dyDescent="0.3">
      <c r="C24" s="1" t="s">
        <v>71</v>
      </c>
      <c r="D24" s="13">
        <v>30</v>
      </c>
      <c r="E24" s="1" t="str">
        <f>IF(D24="","","Tage")</f>
        <v>Tage</v>
      </c>
    </row>
    <row r="25" spans="2:12" x14ac:dyDescent="0.3">
      <c r="C25" s="1" t="s">
        <v>72</v>
      </c>
      <c r="D25" s="13">
        <v>20</v>
      </c>
      <c r="E25" s="1" t="str">
        <f>IF(D25="","","Tage")</f>
        <v>Tage</v>
      </c>
    </row>
    <row r="26" spans="2:12" x14ac:dyDescent="0.3">
      <c r="C26" s="1" t="s">
        <v>73</v>
      </c>
      <c r="D26" s="13"/>
      <c r="E26" s="1" t="str">
        <f>IF(D26="","","Tage")</f>
        <v/>
      </c>
    </row>
    <row r="27" spans="2:12" x14ac:dyDescent="0.3">
      <c r="C27" s="1" t="s">
        <v>19</v>
      </c>
      <c r="D27" s="7"/>
    </row>
    <row r="28" spans="2:12" x14ac:dyDescent="0.3">
      <c r="B28" s="2"/>
      <c r="C28" s="2"/>
      <c r="D28" s="2"/>
      <c r="E28" s="2"/>
      <c r="F28" s="2"/>
      <c r="G28" s="2"/>
      <c r="I28" s="2"/>
      <c r="J28" s="2"/>
      <c r="K28" s="2"/>
      <c r="L28" s="2"/>
    </row>
    <row r="29" spans="2:12" x14ac:dyDescent="0.3">
      <c r="B29" s="4" t="s">
        <v>50</v>
      </c>
      <c r="H29" s="1"/>
    </row>
    <row r="30" spans="2:12" x14ac:dyDescent="0.3">
      <c r="C30" s="1" t="s">
        <v>51</v>
      </c>
      <c r="H30" s="1"/>
      <c r="I30" s="13">
        <v>1000</v>
      </c>
    </row>
    <row r="31" spans="2:12" x14ac:dyDescent="0.3">
      <c r="C31" s="1" t="str">
        <f>IF(D27&lt;&gt;"","Kontonummer für Mahngebühr","")</f>
        <v/>
      </c>
      <c r="H31" s="1"/>
      <c r="I31" s="13"/>
    </row>
    <row r="32" spans="2:12" x14ac:dyDescent="0.3">
      <c r="H32" s="1"/>
    </row>
    <row r="33" spans="2:12" x14ac:dyDescent="0.3">
      <c r="B33" s="2"/>
      <c r="C33" s="2"/>
      <c r="D33" s="2"/>
      <c r="E33" s="2"/>
      <c r="F33" s="2"/>
      <c r="G33" s="2"/>
      <c r="I33" s="2"/>
      <c r="J33" s="2"/>
      <c r="K33" s="2"/>
      <c r="L33" s="2"/>
    </row>
    <row r="34" spans="2:12" x14ac:dyDescent="0.3">
      <c r="H34" s="1"/>
    </row>
    <row r="35" spans="2:12" x14ac:dyDescent="0.3">
      <c r="H35" s="1"/>
    </row>
    <row r="36" spans="2:12" x14ac:dyDescent="0.3">
      <c r="H36" s="1"/>
    </row>
    <row r="37" spans="2:12" x14ac:dyDescent="0.3">
      <c r="H37" s="1"/>
    </row>
    <row r="38" spans="2:12" x14ac:dyDescent="0.3">
      <c r="H38" s="1"/>
    </row>
    <row r="39" spans="2:12" x14ac:dyDescent="0.3">
      <c r="H39" s="1"/>
    </row>
    <row r="40" spans="2:12" x14ac:dyDescent="0.3">
      <c r="H40" s="1"/>
    </row>
    <row r="41" spans="2:12" x14ac:dyDescent="0.3">
      <c r="H41" s="1"/>
    </row>
    <row r="42" spans="2:12" x14ac:dyDescent="0.3">
      <c r="H42" s="1"/>
    </row>
    <row r="43" spans="2:12" x14ac:dyDescent="0.3">
      <c r="H43" s="1"/>
    </row>
    <row r="44" spans="2:12" x14ac:dyDescent="0.3">
      <c r="H44" s="1"/>
    </row>
    <row r="45" spans="2:12" x14ac:dyDescent="0.3">
      <c r="H45" s="1"/>
    </row>
    <row r="46" spans="2:12" x14ac:dyDescent="0.3">
      <c r="H46" s="1"/>
    </row>
    <row r="47" spans="2:12" x14ac:dyDescent="0.3">
      <c r="H47" s="1"/>
    </row>
    <row r="48" spans="2:12" x14ac:dyDescent="0.3">
      <c r="H48" s="1"/>
    </row>
    <row r="49" spans="8:8" x14ac:dyDescent="0.3">
      <c r="H49" s="1"/>
    </row>
    <row r="50" spans="8:8" x14ac:dyDescent="0.3">
      <c r="H50" s="1"/>
    </row>
    <row r="51" spans="8:8" x14ac:dyDescent="0.3">
      <c r="H51" s="1"/>
    </row>
    <row r="52" spans="8:8" x14ac:dyDescent="0.3">
      <c r="H52" s="1"/>
    </row>
    <row r="53" spans="8:8" x14ac:dyDescent="0.3">
      <c r="H53" s="1"/>
    </row>
    <row r="54" spans="8:8" x14ac:dyDescent="0.3">
      <c r="H54" s="1"/>
    </row>
  </sheetData>
  <sheetProtection sheet="1" objects="1" scenarios="1" formatCells="0" formatColumns="0" formatRows="0" sort="0"/>
  <mergeCells count="3">
    <mergeCell ref="I9:K10"/>
    <mergeCell ref="B2:G2"/>
    <mergeCell ref="D5:E5"/>
  </mergeCells>
  <pageMargins left="0.7" right="0.7" top="0.78740157499999996" bottom="0.78740157499999996"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P333"/>
  <sheetViews>
    <sheetView topLeftCell="A2" zoomScale="90" zoomScaleNormal="90" workbookViewId="0">
      <pane xSplit="9" ySplit="12" topLeftCell="J24" activePane="bottomRight" state="frozen"/>
      <selection activeCell="Q14" sqref="Q14"/>
      <selection pane="topRight" activeCell="Q14" sqref="Q14"/>
      <selection pane="bottomLeft" activeCell="Q14" sqref="Q14"/>
      <selection pane="bottomRight" activeCell="G24" sqref="G24"/>
    </sheetView>
  </sheetViews>
  <sheetFormatPr baseColWidth="10" defaultColWidth="11.453125" defaultRowHeight="14" outlineLevelCol="2" x14ac:dyDescent="0.3"/>
  <cols>
    <col min="1" max="1" width="1.1796875" style="1" hidden="1" customWidth="1"/>
    <col min="2" max="2" width="1.54296875" style="1" hidden="1" customWidth="1"/>
    <col min="3" max="3" width="8.1796875" style="1" hidden="1" customWidth="1"/>
    <col min="4" max="5" width="8.54296875" style="1" hidden="1" customWidth="1"/>
    <col min="6" max="6" width="65.54296875" style="1" customWidth="1"/>
    <col min="7" max="7" width="11.7265625" style="1" customWidth="1"/>
    <col min="8" max="9" width="14" style="1" customWidth="1"/>
    <col min="10" max="10" width="10.1796875" style="1" customWidth="1"/>
    <col min="11" max="11" width="12.81640625" style="1" customWidth="1"/>
    <col min="12" max="12" width="18.81640625" style="1" customWidth="1"/>
    <col min="13" max="13" width="29.7265625" style="1" customWidth="1"/>
    <col min="14" max="14" width="6.81640625" style="1" customWidth="1"/>
    <col min="15" max="15" width="18.1796875" style="1" customWidth="1"/>
    <col min="16" max="16" width="17.26953125" style="1" customWidth="1"/>
    <col min="17" max="17" width="15.54296875" style="1" customWidth="1"/>
    <col min="18" max="18" width="28.7265625" style="1" customWidth="1"/>
    <col min="19" max="19" width="13.7265625" style="1" customWidth="1"/>
    <col min="20" max="21" width="12.1796875" style="1" customWidth="1"/>
    <col min="22" max="22" width="11.453125" style="1"/>
    <col min="23" max="24" width="11.26953125" style="1" customWidth="1"/>
    <col min="25" max="25" width="12" style="1" hidden="1" customWidth="1" outlineLevel="1"/>
    <col min="26" max="31" width="3.453125" style="1" hidden="1" customWidth="1" outlineLevel="1"/>
    <col min="32" max="32" width="3.26953125" style="2" customWidth="1" collapsed="1"/>
    <col min="33" max="33" width="15.54296875" style="1" hidden="1" customWidth="1"/>
    <col min="34" max="34" width="4.7265625" style="1" hidden="1" customWidth="1"/>
    <col min="35" max="36" width="16.26953125" style="1" hidden="1" customWidth="1"/>
    <col min="37" max="38" width="10.26953125" style="1" hidden="1" customWidth="1"/>
    <col min="39" max="39" width="25.26953125" style="1" hidden="1" customWidth="1"/>
    <col min="40" max="40" width="5" style="1" hidden="1" customWidth="1"/>
    <col min="41" max="41" width="12.81640625" style="1" customWidth="1"/>
    <col min="42" max="42" width="12.453125" style="1" customWidth="1"/>
    <col min="43" max="44" width="16.54296875" style="1" customWidth="1"/>
    <col min="45" max="45" width="18.7265625" style="1" customWidth="1" outlineLevel="2"/>
    <col min="46" max="46" width="16.54296875" style="1" customWidth="1" outlineLevel="2"/>
    <col min="47" max="47" width="19.26953125" style="1" customWidth="1" outlineLevel="1"/>
    <col min="48" max="48" width="16.54296875" style="1" customWidth="1" outlineLevel="1"/>
    <col min="49" max="49" width="12.81640625" style="1" customWidth="1"/>
    <col min="50" max="51" width="16.54296875" style="1" customWidth="1"/>
    <col min="52" max="53" width="12.54296875" style="1" customWidth="1"/>
    <col min="54" max="54" width="12.54296875" style="1" hidden="1" customWidth="1"/>
    <col min="55" max="55" width="11.453125" style="1" customWidth="1"/>
    <col min="56" max="58" width="11.453125" style="1" hidden="1" customWidth="1"/>
    <col min="59" max="59" width="11.453125" style="1" customWidth="1"/>
    <col min="60" max="62" width="11.453125" style="1" hidden="1" customWidth="1"/>
    <col min="63" max="63" width="3.26953125" style="2" hidden="1" customWidth="1"/>
    <col min="64" max="64" width="41.54296875" style="1" hidden="1" customWidth="1"/>
    <col min="65" max="65" width="38.453125" style="1" hidden="1" customWidth="1"/>
    <col min="66" max="66" width="31" style="1" hidden="1" customWidth="1"/>
    <col min="67" max="67" width="43.7265625" style="1" hidden="1" customWidth="1"/>
    <col min="68" max="68" width="11" style="1" hidden="1" customWidth="1"/>
    <col min="69" max="69" width="9.453125" style="1" hidden="1" customWidth="1"/>
    <col min="70" max="70" width="11.453125" style="1" hidden="1" customWidth="1"/>
    <col min="71" max="72" width="8.81640625" style="1" hidden="1" customWidth="1"/>
    <col min="73" max="73" width="11.453125" style="1" hidden="1" customWidth="1"/>
    <col min="74" max="74" width="11.54296875" style="1" hidden="1" customWidth="1"/>
    <col min="75" max="75" width="68.453125" style="1" hidden="1" customWidth="1"/>
    <col min="76" max="78" width="11.453125" style="1" hidden="1" customWidth="1"/>
    <col min="79" max="79" width="3.26953125" style="1" hidden="1" customWidth="1"/>
    <col min="80" max="93" width="11.453125" style="1" hidden="1" customWidth="1"/>
    <col min="94" max="94" width="13.26953125" style="1" hidden="1" customWidth="1"/>
    <col min="95" max="100" width="11.453125" style="1" hidden="1" customWidth="1"/>
    <col min="101" max="101" width="48.1796875" style="1" hidden="1" customWidth="1"/>
    <col min="102" max="102" width="13.26953125" style="1" hidden="1" customWidth="1"/>
    <col min="103" max="107" width="11.453125" style="1" hidden="1" customWidth="1"/>
    <col min="108" max="108" width="8.26953125" style="1" hidden="1" customWidth="1"/>
    <col min="109" max="109" width="39.81640625" style="1" hidden="1" customWidth="1"/>
    <col min="110" max="110" width="3.26953125" style="1" hidden="1" customWidth="1"/>
    <col min="111" max="111" width="9.7265625" style="1" hidden="1" customWidth="1"/>
    <col min="112" max="117" width="11.453125" style="1" hidden="1" customWidth="1"/>
    <col min="118" max="118" width="47.54296875" style="1" hidden="1" customWidth="1"/>
    <col min="119" max="120" width="11.453125" style="1" hidden="1" customWidth="1"/>
    <col min="121" max="122" width="11.453125" style="1" customWidth="1"/>
    <col min="123" max="16384" width="11.453125" style="1"/>
  </cols>
  <sheetData>
    <row r="1" spans="1:118" s="19" customFormat="1" hidden="1" x14ac:dyDescent="0.3">
      <c r="AM1" s="19">
        <f ca="1">TODAY()</f>
        <v>46249</v>
      </c>
      <c r="AN1" s="19" t="str">
        <f>CONCATENATE(K13," existiert nicht.")</f>
        <v>Mitglieder-kategorie existiert nicht.</v>
      </c>
      <c r="AQ1" s="19">
        <v>2</v>
      </c>
      <c r="AR1" s="19">
        <v>3</v>
      </c>
      <c r="AT1" s="19">
        <v>4</v>
      </c>
      <c r="AV1" s="19">
        <v>5</v>
      </c>
      <c r="AW1" s="19">
        <v>6</v>
      </c>
    </row>
    <row r="2" spans="1:118" s="34" customFormat="1" hidden="1" x14ac:dyDescent="0.3">
      <c r="B2" s="34" t="str">
        <f t="shared" ref="B2:AG2" si="0">B324</f>
        <v>Rechnung</v>
      </c>
      <c r="C2" s="34">
        <f t="shared" si="0"/>
        <v>1</v>
      </c>
      <c r="D2" s="34">
        <f t="shared" si="0"/>
        <v>2</v>
      </c>
      <c r="E2" s="34">
        <f t="shared" si="0"/>
        <v>3</v>
      </c>
      <c r="F2" s="34">
        <f t="shared" si="0"/>
        <v>4</v>
      </c>
      <c r="G2" s="34">
        <f t="shared" si="0"/>
        <v>5</v>
      </c>
      <c r="H2" s="34">
        <f t="shared" si="0"/>
        <v>6</v>
      </c>
      <c r="I2" s="34">
        <f t="shared" si="0"/>
        <v>7</v>
      </c>
      <c r="J2" s="34">
        <f t="shared" si="0"/>
        <v>8</v>
      </c>
      <c r="K2" s="34">
        <f t="shared" si="0"/>
        <v>9</v>
      </c>
      <c r="L2" s="34">
        <f t="shared" si="0"/>
        <v>10</v>
      </c>
      <c r="M2" s="34">
        <f t="shared" si="0"/>
        <v>11</v>
      </c>
      <c r="N2" s="34">
        <f t="shared" si="0"/>
        <v>12</v>
      </c>
      <c r="O2" s="34">
        <f t="shared" si="0"/>
        <v>13</v>
      </c>
      <c r="P2" s="34">
        <f t="shared" si="0"/>
        <v>14</v>
      </c>
      <c r="Q2" s="34">
        <f t="shared" si="0"/>
        <v>15</v>
      </c>
      <c r="R2" s="34">
        <f t="shared" si="0"/>
        <v>16</v>
      </c>
      <c r="S2" s="34">
        <f t="shared" si="0"/>
        <v>17</v>
      </c>
      <c r="T2" s="34">
        <f t="shared" si="0"/>
        <v>18</v>
      </c>
      <c r="U2" s="34">
        <f t="shared" si="0"/>
        <v>19</v>
      </c>
      <c r="V2" s="34">
        <f t="shared" si="0"/>
        <v>20</v>
      </c>
      <c r="W2" s="34">
        <f t="shared" si="0"/>
        <v>21</v>
      </c>
      <c r="X2" s="34">
        <f t="shared" si="0"/>
        <v>22</v>
      </c>
      <c r="Y2" s="34">
        <f t="shared" si="0"/>
        <v>23</v>
      </c>
      <c r="Z2" s="34">
        <f t="shared" si="0"/>
        <v>24</v>
      </c>
      <c r="AA2" s="34">
        <f t="shared" si="0"/>
        <v>25</v>
      </c>
      <c r="AB2" s="34">
        <f t="shared" si="0"/>
        <v>26</v>
      </c>
      <c r="AC2" s="34">
        <f t="shared" si="0"/>
        <v>27</v>
      </c>
      <c r="AD2" s="34">
        <f t="shared" si="0"/>
        <v>28</v>
      </c>
      <c r="AE2" s="34">
        <f t="shared" si="0"/>
        <v>29</v>
      </c>
      <c r="AF2" s="34">
        <f t="shared" si="0"/>
        <v>30</v>
      </c>
      <c r="AG2" s="34">
        <f t="shared" si="0"/>
        <v>31</v>
      </c>
      <c r="AH2" s="34">
        <f t="shared" ref="AH2:BN2" si="1">AH324</f>
        <v>32</v>
      </c>
      <c r="AI2" s="34">
        <f t="shared" si="1"/>
        <v>33</v>
      </c>
      <c r="AJ2" s="34">
        <f t="shared" si="1"/>
        <v>34</v>
      </c>
      <c r="AK2" s="34">
        <f t="shared" si="1"/>
        <v>35</v>
      </c>
      <c r="AL2" s="34">
        <f t="shared" si="1"/>
        <v>36</v>
      </c>
      <c r="AM2" s="34">
        <f t="shared" si="1"/>
        <v>37</v>
      </c>
      <c r="AN2" s="34">
        <f t="shared" si="1"/>
        <v>38</v>
      </c>
      <c r="AO2" s="34">
        <f t="shared" si="1"/>
        <v>39</v>
      </c>
      <c r="AP2" s="34">
        <f t="shared" si="1"/>
        <v>40</v>
      </c>
      <c r="AQ2" s="34">
        <f t="shared" si="1"/>
        <v>41</v>
      </c>
      <c r="AR2" s="34">
        <f t="shared" si="1"/>
        <v>42</v>
      </c>
      <c r="AS2" s="34">
        <f t="shared" si="1"/>
        <v>43</v>
      </c>
      <c r="AT2" s="34">
        <f t="shared" si="1"/>
        <v>44</v>
      </c>
      <c r="AU2" s="34">
        <f t="shared" si="1"/>
        <v>45</v>
      </c>
      <c r="AV2" s="34">
        <f t="shared" si="1"/>
        <v>46</v>
      </c>
      <c r="AW2" s="34">
        <f t="shared" si="1"/>
        <v>47</v>
      </c>
      <c r="AX2" s="34">
        <f t="shared" si="1"/>
        <v>48</v>
      </c>
      <c r="AY2" s="34">
        <f t="shared" si="1"/>
        <v>49</v>
      </c>
      <c r="AZ2" s="34">
        <f t="shared" si="1"/>
        <v>50</v>
      </c>
      <c r="BA2" s="34">
        <f t="shared" si="1"/>
        <v>51</v>
      </c>
      <c r="BB2" s="34">
        <f t="shared" si="1"/>
        <v>52</v>
      </c>
      <c r="BC2" s="34">
        <f t="shared" si="1"/>
        <v>53</v>
      </c>
      <c r="BD2" s="34">
        <f t="shared" si="1"/>
        <v>54</v>
      </c>
      <c r="BE2" s="34">
        <f t="shared" si="1"/>
        <v>55</v>
      </c>
      <c r="BF2" s="34">
        <f t="shared" si="1"/>
        <v>56</v>
      </c>
      <c r="BG2" s="34">
        <f t="shared" si="1"/>
        <v>57</v>
      </c>
      <c r="BH2" s="34">
        <f t="shared" si="1"/>
        <v>58</v>
      </c>
      <c r="BI2" s="34">
        <f t="shared" si="1"/>
        <v>59</v>
      </c>
      <c r="BJ2" s="34">
        <f t="shared" si="1"/>
        <v>60</v>
      </c>
      <c r="BK2" s="34">
        <f t="shared" si="1"/>
        <v>61</v>
      </c>
      <c r="BL2" s="34">
        <f t="shared" si="1"/>
        <v>62</v>
      </c>
      <c r="BM2" s="34">
        <f t="shared" si="1"/>
        <v>63</v>
      </c>
      <c r="BN2" s="34">
        <f t="shared" si="1"/>
        <v>64</v>
      </c>
      <c r="BO2" s="34">
        <f t="shared" ref="BO2:BW2" si="2">BO324</f>
        <v>65</v>
      </c>
      <c r="BP2" s="34">
        <f>CP24</f>
        <v>3.0199999999999873E-2</v>
      </c>
      <c r="BQ2" s="34">
        <f t="shared" si="2"/>
        <v>67</v>
      </c>
      <c r="BR2" s="34">
        <f t="shared" si="2"/>
        <v>68</v>
      </c>
      <c r="BS2" s="34">
        <f t="shared" si="2"/>
        <v>69</v>
      </c>
      <c r="BT2" s="34">
        <f t="shared" si="2"/>
        <v>70</v>
      </c>
      <c r="BU2" s="34">
        <f t="shared" si="2"/>
        <v>71</v>
      </c>
      <c r="BV2" s="34">
        <f t="shared" si="2"/>
        <v>72</v>
      </c>
      <c r="BW2" s="34">
        <f t="shared" si="2"/>
        <v>73</v>
      </c>
    </row>
    <row r="3" spans="1:118" ht="18.75" customHeight="1" x14ac:dyDescent="0.35">
      <c r="F3" s="108" t="s">
        <v>92</v>
      </c>
      <c r="AG3" s="19"/>
      <c r="AH3" s="19"/>
      <c r="AI3" s="19"/>
      <c r="AJ3" s="19"/>
      <c r="AK3" s="19"/>
      <c r="AL3" s="19"/>
      <c r="AM3" s="19"/>
      <c r="AN3" s="19"/>
      <c r="BB3" s="19"/>
      <c r="BD3" s="19"/>
      <c r="BE3" s="19"/>
      <c r="BF3" s="19"/>
      <c r="BH3" s="19"/>
      <c r="BI3" s="46" t="s">
        <v>75</v>
      </c>
      <c r="BJ3" s="47"/>
      <c r="BL3" s="19"/>
      <c r="BM3" s="19"/>
      <c r="BN3" s="19"/>
      <c r="BO3" s="19"/>
      <c r="BP3" s="19"/>
      <c r="BQ3" s="4" t="s">
        <v>56</v>
      </c>
      <c r="CA3" s="34"/>
      <c r="CQ3" s="1" t="s">
        <v>121</v>
      </c>
      <c r="CY3" s="1" t="s">
        <v>121</v>
      </c>
      <c r="DF3" s="34"/>
    </row>
    <row r="4" spans="1:118" ht="18.75" customHeight="1" x14ac:dyDescent="0.3">
      <c r="F4" s="106" t="s">
        <v>93</v>
      </c>
      <c r="AG4" s="19"/>
      <c r="AH4" s="19"/>
      <c r="AI4" s="19"/>
      <c r="AJ4" s="19"/>
      <c r="AK4" s="19"/>
      <c r="AL4" s="19"/>
      <c r="AM4" s="19"/>
      <c r="AN4" s="19"/>
      <c r="AO4" s="4" t="s">
        <v>129</v>
      </c>
      <c r="BB4" s="19"/>
      <c r="BD4" s="19"/>
      <c r="BE4" s="19"/>
      <c r="BF4" s="19"/>
      <c r="BH4" s="19"/>
      <c r="BI4" s="19" t="s">
        <v>59</v>
      </c>
      <c r="BJ4" s="19" t="s">
        <v>78</v>
      </c>
      <c r="BL4" s="19"/>
      <c r="BM4" s="19"/>
      <c r="BN4" s="19"/>
      <c r="BO4" s="19"/>
      <c r="BP4" s="19"/>
      <c r="BQ4" s="1" t="s">
        <v>113</v>
      </c>
      <c r="CA4" s="34"/>
      <c r="CQ4" s="1">
        <f>'Details Verein'!E11</f>
        <v>0</v>
      </c>
      <c r="CY4" s="1">
        <f>'Details Verein'!F11</f>
        <v>0</v>
      </c>
      <c r="DF4" s="34"/>
      <c r="DH4" s="1" t="s">
        <v>122</v>
      </c>
    </row>
    <row r="5" spans="1:118" ht="18.75" customHeight="1" x14ac:dyDescent="0.3">
      <c r="F5" s="106" t="s">
        <v>94</v>
      </c>
      <c r="AG5" s="19"/>
      <c r="AH5" s="19"/>
      <c r="AI5" s="19"/>
      <c r="AJ5" s="19"/>
      <c r="AK5" s="19"/>
      <c r="AL5" s="19"/>
      <c r="AM5" s="19"/>
      <c r="AN5" s="19"/>
      <c r="BB5" s="19"/>
      <c r="BD5" s="19"/>
      <c r="BE5" s="19"/>
      <c r="BF5" s="19"/>
      <c r="BH5" s="19"/>
      <c r="BI5" s="19" t="str">
        <f>BI13</f>
        <v>eingegangene Zahlungen</v>
      </c>
      <c r="BJ5" s="19" t="str">
        <f>BJ13</f>
        <v>Dauer zur Zahlung in Tagen</v>
      </c>
      <c r="BL5" s="19"/>
      <c r="BM5" s="19"/>
      <c r="BN5" s="19"/>
      <c r="BO5" s="19"/>
      <c r="BP5" s="19"/>
      <c r="BQ5" s="1" t="s">
        <v>95</v>
      </c>
      <c r="CA5" s="34"/>
      <c r="DF5" s="34"/>
    </row>
    <row r="6" spans="1:118" ht="18.75" customHeight="1" x14ac:dyDescent="0.3">
      <c r="F6" s="106" t="s">
        <v>130</v>
      </c>
      <c r="AG6" s="19"/>
      <c r="AH6" s="19"/>
      <c r="AI6" s="19"/>
      <c r="AJ6" s="19"/>
      <c r="AK6" s="19"/>
      <c r="AL6" s="19"/>
      <c r="AM6" s="19"/>
      <c r="AN6" s="19"/>
      <c r="BB6" s="19"/>
      <c r="BD6" s="19"/>
      <c r="BE6" s="19"/>
      <c r="BF6" s="19"/>
      <c r="BH6" s="19"/>
      <c r="BI6" s="50">
        <f>SUM(BI23:BI322)</f>
        <v>0</v>
      </c>
      <c r="BJ6" s="51" t="e">
        <f>AVERAGE(BJ23:BJ322)</f>
        <v>#DIV/0!</v>
      </c>
      <c r="BL6" s="19"/>
      <c r="BM6" s="19"/>
      <c r="BN6" s="19"/>
      <c r="BO6" s="19"/>
      <c r="BP6" s="19"/>
      <c r="BQ6" s="1" t="s">
        <v>96</v>
      </c>
      <c r="CA6" s="34"/>
      <c r="CB6" s="1" t="s">
        <v>75</v>
      </c>
      <c r="DF6" s="34"/>
    </row>
    <row r="7" spans="1:118" s="19" customFormat="1" hidden="1" x14ac:dyDescent="0.3">
      <c r="F7" s="107"/>
      <c r="I7" s="19" t="s">
        <v>87</v>
      </c>
      <c r="AF7" s="2"/>
      <c r="AG7" s="19" t="s">
        <v>80</v>
      </c>
      <c r="AI7" s="19" t="s">
        <v>36</v>
      </c>
      <c r="AJ7" s="19">
        <f ca="1">COUNTIF(AJ24:AJ323,1)</f>
        <v>0</v>
      </c>
      <c r="AP7" s="19" t="s">
        <v>103</v>
      </c>
      <c r="BC7" s="19" t="s">
        <v>77</v>
      </c>
      <c r="BI7" s="48" t="s">
        <v>76</v>
      </c>
      <c r="BJ7" s="49"/>
      <c r="BK7" s="2"/>
      <c r="BO7" s="19" t="s">
        <v>119</v>
      </c>
      <c r="BP7" s="79">
        <f>'Output Vereinsbuchhaltung'!N9</f>
        <v>0</v>
      </c>
      <c r="CA7" s="34"/>
      <c r="DF7" s="34"/>
    </row>
    <row r="8" spans="1:118" s="19" customFormat="1" hidden="1" x14ac:dyDescent="0.3">
      <c r="F8" s="107">
        <f>'Details Verein'!D5</f>
        <v>0</v>
      </c>
      <c r="I8" s="19">
        <f>300-COUNTIF(I24:I323,"")</f>
        <v>0</v>
      </c>
      <c r="AF8" s="2"/>
      <c r="AG8" s="19">
        <f>COUNTIF(AG24:AG323,"ausgetreten")</f>
        <v>0</v>
      </c>
      <c r="AI8" s="19" t="s">
        <v>37</v>
      </c>
      <c r="AJ8" s="19">
        <f ca="1">COUNTIF(AI24:AI323,1)</f>
        <v>0</v>
      </c>
      <c r="AP8" s="19">
        <f>300-AP10</f>
        <v>0</v>
      </c>
      <c r="BC8" s="52">
        <f>300-COUNTIF(BC24:BC323,"")</f>
        <v>0</v>
      </c>
      <c r="BK8" s="2"/>
      <c r="BO8" s="19" t="s">
        <v>120</v>
      </c>
      <c r="BP8" s="79">
        <f>'Output Vereinsbuchhaltung'!N10</f>
        <v>100000</v>
      </c>
      <c r="CA8" s="34"/>
      <c r="DF8" s="34"/>
    </row>
    <row r="9" spans="1:118" s="19" customFormat="1" hidden="1" x14ac:dyDescent="0.3">
      <c r="F9" s="107" t="s">
        <v>15</v>
      </c>
      <c r="G9" s="19" t="str">
        <f>IF(AND(LEFT('Details Verein'!L7,5)="01.01",LEFT('Details Verein'!L8,5)="31.12"),RIGHT('Details Verein'!L7,4),CONCATENATE(RIGHT('Details Verein'!L7,4),"/",RIGHT('Details Verein'!L8,2)))</f>
        <v>1900/00</v>
      </c>
      <c r="AF9" s="2"/>
      <c r="BI9" s="19">
        <f>COUNTIF(BI24:BI323,0)</f>
        <v>300</v>
      </c>
      <c r="BK9" s="2"/>
      <c r="CA9" s="34"/>
      <c r="CB9" s="19" t="str">
        <f>CONCATENATE("zahlende ",CB13,"e")</f>
        <v>zahlende 0e</v>
      </c>
      <c r="CC9" s="19" t="str">
        <f t="shared" ref="CC9:CM9" si="3">CONCATENATE("zahlende ",CC13,"e")</f>
        <v>zahlende 0e</v>
      </c>
      <c r="CD9" s="19" t="str">
        <f t="shared" si="3"/>
        <v>zahlende 0e</v>
      </c>
      <c r="CE9" s="19" t="str">
        <f t="shared" si="3"/>
        <v>zahlende 0e</v>
      </c>
      <c r="CF9" s="19" t="str">
        <f t="shared" si="3"/>
        <v>zahlende 0e</v>
      </c>
      <c r="CG9" s="19" t="str">
        <f t="shared" si="3"/>
        <v>zahlende 0e</v>
      </c>
      <c r="CH9" s="19" t="str">
        <f t="shared" si="3"/>
        <v>zahlende 0e</v>
      </c>
      <c r="CI9" s="19" t="str">
        <f t="shared" si="3"/>
        <v>zahlende 0e</v>
      </c>
      <c r="CJ9" s="19" t="str">
        <f t="shared" si="3"/>
        <v>zahlende 0e</v>
      </c>
      <c r="CK9" s="19" t="str">
        <f t="shared" si="3"/>
        <v>zahlende 0e</v>
      </c>
      <c r="CL9" s="19" t="str">
        <f t="shared" si="3"/>
        <v>zahlende ??e</v>
      </c>
      <c r="CM9" s="19" t="str">
        <f t="shared" si="3"/>
        <v>zahlende Nicht kategorisierte</v>
      </c>
      <c r="DF9" s="34"/>
    </row>
    <row r="10" spans="1:118" s="19" customFormat="1" hidden="1" x14ac:dyDescent="0.3">
      <c r="F10" s="107" t="str">
        <f>CONCATENATE(F8,", ",G9)</f>
        <v>0, 1900/00</v>
      </c>
      <c r="K10" s="19" t="s">
        <v>90</v>
      </c>
      <c r="AF10" s="2"/>
      <c r="AP10" s="19">
        <f>COUNTIF(AP24:AP323,"")</f>
        <v>300</v>
      </c>
      <c r="BK10" s="2"/>
      <c r="CA10" s="34"/>
      <c r="CB10" s="19">
        <f t="shared" ref="CB10:CM10" si="4">COUNTIF(CB24:CB323,CB$13)</f>
        <v>0</v>
      </c>
      <c r="CC10" s="19">
        <f t="shared" si="4"/>
        <v>0</v>
      </c>
      <c r="CD10" s="19">
        <f t="shared" si="4"/>
        <v>0</v>
      </c>
      <c r="CE10" s="19">
        <f t="shared" si="4"/>
        <v>0</v>
      </c>
      <c r="CF10" s="19">
        <f t="shared" si="4"/>
        <v>0</v>
      </c>
      <c r="CG10" s="19">
        <f t="shared" si="4"/>
        <v>0</v>
      </c>
      <c r="CH10" s="19">
        <f t="shared" si="4"/>
        <v>0</v>
      </c>
      <c r="CI10" s="19">
        <f t="shared" si="4"/>
        <v>0</v>
      </c>
      <c r="CJ10" s="19">
        <f t="shared" si="4"/>
        <v>0</v>
      </c>
      <c r="CK10" s="19">
        <f t="shared" si="4"/>
        <v>0</v>
      </c>
      <c r="CL10" s="19">
        <f t="shared" si="4"/>
        <v>0</v>
      </c>
      <c r="CM10" s="19">
        <f t="shared" si="4"/>
        <v>0</v>
      </c>
      <c r="DF10" s="34"/>
    </row>
    <row r="11" spans="1:118" ht="20.25" customHeight="1" x14ac:dyDescent="0.3">
      <c r="F11" s="105" t="s">
        <v>110</v>
      </c>
      <c r="BB11" s="19"/>
      <c r="BD11" s="19"/>
      <c r="BE11" s="19"/>
      <c r="BF11" s="19"/>
      <c r="BH11" s="19"/>
      <c r="BI11" s="19"/>
      <c r="BJ11" s="19"/>
      <c r="BL11" s="19"/>
      <c r="BM11" s="19"/>
      <c r="BN11" s="19"/>
      <c r="BO11" s="19"/>
      <c r="BP11" s="19"/>
      <c r="BQ11" s="1" t="s">
        <v>52</v>
      </c>
      <c r="CA11" s="34"/>
      <c r="DF11" s="34"/>
    </row>
    <row r="12" spans="1:118" ht="42" customHeight="1" thickBot="1" x14ac:dyDescent="0.45">
      <c r="F12" s="102" t="str">
        <f>F10</f>
        <v>0, 1900/00</v>
      </c>
      <c r="G12" s="123" t="str">
        <f>CONCATENATE(F10,": Mitglieder")</f>
        <v>0, 1900/00: Mitglieder</v>
      </c>
      <c r="H12" s="123"/>
      <c r="I12" s="123"/>
      <c r="J12" s="123"/>
      <c r="K12" s="123"/>
      <c r="L12" s="123"/>
      <c r="M12" s="124" t="str">
        <f>CONCATENATE(F10,": Adressangaben zu Mitgliedern")</f>
        <v>0, 1900/00: Adressangaben zu Mitgliedern</v>
      </c>
      <c r="N12" s="124"/>
      <c r="O12" s="124"/>
      <c r="P12" s="124"/>
      <c r="Q12" s="124"/>
      <c r="R12" s="124"/>
      <c r="S12" s="125" t="s">
        <v>55</v>
      </c>
      <c r="T12" s="125"/>
      <c r="U12" s="125"/>
      <c r="V12" s="125"/>
      <c r="W12" s="126" t="s">
        <v>54</v>
      </c>
      <c r="X12" s="126"/>
      <c r="Y12" s="126"/>
      <c r="Z12" s="126"/>
      <c r="AA12" s="126"/>
      <c r="AB12" s="126"/>
      <c r="AC12" s="126"/>
      <c r="AD12" s="126"/>
      <c r="AE12" s="126"/>
      <c r="AG12" s="71" t="str">
        <f>CONCATENATE(F10,": ",'Details Verein'!D11,"  ",'Details Verein'!E11,"  ",'Details Verein'!F11)</f>
        <v xml:space="preserve">0, 1900/00: Jahresbeitrag    </v>
      </c>
      <c r="AH12" s="70"/>
      <c r="AI12" s="70"/>
      <c r="AJ12" s="70"/>
      <c r="AK12" s="70"/>
      <c r="AL12" s="70"/>
      <c r="AM12" s="70"/>
      <c r="AN12" s="70"/>
      <c r="AO12" s="70"/>
      <c r="AP12" s="71"/>
      <c r="AQ12" s="70"/>
      <c r="AR12" s="101" t="str">
        <f>CONCATENATE(F10,": ",'Details Verein'!D11,"  ",'Details Verein'!E11,"  ",'Details Verein'!F11)</f>
        <v xml:space="preserve">0, 1900/00: Jahresbeitrag    </v>
      </c>
      <c r="AS12" s="70"/>
      <c r="AT12" s="70"/>
      <c r="AU12" s="70"/>
      <c r="AV12" s="70"/>
      <c r="AW12" s="70"/>
      <c r="AX12" s="70"/>
      <c r="AY12" s="70"/>
      <c r="AZ12" s="70"/>
      <c r="BA12" s="70"/>
      <c r="BB12" s="70"/>
      <c r="BC12" s="70"/>
      <c r="BD12" s="19"/>
      <c r="BE12" s="19"/>
      <c r="BF12" s="19"/>
      <c r="BG12" s="70"/>
      <c r="BH12" s="19"/>
      <c r="BI12" s="19"/>
      <c r="BJ12" s="19"/>
      <c r="BL12" s="19"/>
      <c r="BM12" s="19"/>
      <c r="BN12" s="19"/>
      <c r="BO12" s="19"/>
      <c r="BP12" s="19"/>
      <c r="BQ12" s="1" t="s">
        <v>53</v>
      </c>
      <c r="CA12" s="34"/>
      <c r="DF12" s="34"/>
    </row>
    <row r="13" spans="1:118" s="11" customFormat="1" ht="60.75" customHeight="1" x14ac:dyDescent="0.3">
      <c r="A13" s="35"/>
      <c r="B13" s="35">
        <v>1</v>
      </c>
      <c r="C13" s="11" t="s">
        <v>24</v>
      </c>
      <c r="D13" s="11" t="s">
        <v>26</v>
      </c>
      <c r="E13" s="11" t="s">
        <v>27</v>
      </c>
      <c r="F13" s="11" t="s">
        <v>85</v>
      </c>
      <c r="G13" s="11" t="s">
        <v>61</v>
      </c>
      <c r="H13" s="11" t="s">
        <v>0</v>
      </c>
      <c r="I13" s="11" t="s">
        <v>1</v>
      </c>
      <c r="J13" s="11" t="s">
        <v>86</v>
      </c>
      <c r="K13" s="11" t="s">
        <v>23</v>
      </c>
      <c r="L13" s="11" t="s">
        <v>13</v>
      </c>
      <c r="M13" s="11" t="s">
        <v>2</v>
      </c>
      <c r="N13" s="11" t="s">
        <v>3</v>
      </c>
      <c r="O13" s="11" t="s">
        <v>4</v>
      </c>
      <c r="P13" s="11" t="s">
        <v>5</v>
      </c>
      <c r="Q13" s="11" t="s">
        <v>6</v>
      </c>
      <c r="R13" s="11" t="s">
        <v>7</v>
      </c>
      <c r="S13" s="59" t="s">
        <v>89</v>
      </c>
      <c r="T13" s="11" t="s">
        <v>12</v>
      </c>
      <c r="U13" s="11" t="s">
        <v>81</v>
      </c>
      <c r="V13" s="11" t="s">
        <v>82</v>
      </c>
      <c r="W13" s="58" t="s">
        <v>14</v>
      </c>
      <c r="X13" s="59"/>
      <c r="Y13" s="59"/>
      <c r="Z13" s="59"/>
      <c r="AA13" s="59"/>
      <c r="AB13" s="59"/>
      <c r="AC13" s="59"/>
      <c r="AD13" s="59"/>
      <c r="AE13" s="59"/>
      <c r="AF13" s="12"/>
      <c r="AG13" s="11" t="s">
        <v>25</v>
      </c>
      <c r="AI13" s="11" t="s">
        <v>34</v>
      </c>
      <c r="AJ13" s="11" t="s">
        <v>35</v>
      </c>
      <c r="AM13" s="11" t="str">
        <f>CONCATENATE('Details Verein'!C11," aufbereitet")</f>
        <v>Mitgliederkategorie aufbereitet</v>
      </c>
      <c r="AN13" s="11" t="s">
        <v>22</v>
      </c>
      <c r="AO13" s="11" t="s">
        <v>60</v>
      </c>
      <c r="AP13" s="11" t="s">
        <v>20</v>
      </c>
      <c r="AQ13" s="11" t="s">
        <v>28</v>
      </c>
      <c r="AR13" s="11" t="str">
        <f>'Details Verein'!D11</f>
        <v>Jahresbeitrag</v>
      </c>
      <c r="AS13" s="20">
        <f>'Details Verein'!E11</f>
        <v>0</v>
      </c>
      <c r="AT13" s="20">
        <f>AS13</f>
        <v>0</v>
      </c>
      <c r="AU13" s="11">
        <f>'Details Verein'!F11</f>
        <v>0</v>
      </c>
      <c r="AV13" s="11">
        <f>AU13</f>
        <v>0</v>
      </c>
      <c r="AW13" s="11" t="str">
        <f>'Details Verein'!G11</f>
        <v>Jahresbeitrag</v>
      </c>
      <c r="AX13" s="11" t="s">
        <v>84</v>
      </c>
      <c r="AY13" s="11" t="s">
        <v>42</v>
      </c>
      <c r="AZ13" s="11" t="s">
        <v>17</v>
      </c>
      <c r="BA13" s="11" t="s">
        <v>18</v>
      </c>
      <c r="BB13" s="11" t="s">
        <v>112</v>
      </c>
      <c r="BC13" s="11" t="s">
        <v>83</v>
      </c>
      <c r="BD13" s="11" t="s">
        <v>71</v>
      </c>
      <c r="BE13" s="11" t="s">
        <v>72</v>
      </c>
      <c r="BF13" s="11" t="s">
        <v>73</v>
      </c>
      <c r="BG13" s="11" t="s">
        <v>19</v>
      </c>
      <c r="BH13" s="11" t="s">
        <v>39</v>
      </c>
      <c r="BI13" s="11" t="s">
        <v>40</v>
      </c>
      <c r="BJ13" s="11" t="s">
        <v>43</v>
      </c>
      <c r="BK13" s="12"/>
      <c r="BL13" s="11" t="str">
        <f>AR13</f>
        <v>Jahresbeitrag</v>
      </c>
      <c r="BM13" s="11">
        <f>AS13</f>
        <v>0</v>
      </c>
      <c r="BN13" s="11">
        <f>AU13</f>
        <v>0</v>
      </c>
      <c r="BO13" s="11" t="s">
        <v>116</v>
      </c>
      <c r="BQ13" s="60" t="s">
        <v>44</v>
      </c>
      <c r="BR13" s="60" t="s">
        <v>45</v>
      </c>
      <c r="BS13" s="61" t="s">
        <v>46</v>
      </c>
      <c r="BT13" s="61" t="s">
        <v>47</v>
      </c>
      <c r="BU13" s="62" t="s">
        <v>48</v>
      </c>
      <c r="BV13" s="62" t="str">
        <f>CONCATENATE("Betrag ",'Details Verein'!D11)</f>
        <v>Betrag Jahresbeitrag</v>
      </c>
      <c r="BW13" s="62" t="s">
        <v>88</v>
      </c>
      <c r="CA13" s="34"/>
      <c r="CB13" s="11">
        <f>'Details Verein'!C12</f>
        <v>0</v>
      </c>
      <c r="CC13" s="11">
        <f>'Details Verein'!C13</f>
        <v>0</v>
      </c>
      <c r="CD13" s="11">
        <f>'Details Verein'!C14</f>
        <v>0</v>
      </c>
      <c r="CE13" s="11">
        <f>'Details Verein'!C15</f>
        <v>0</v>
      </c>
      <c r="CF13" s="11">
        <f>'Details Verein'!C16</f>
        <v>0</v>
      </c>
      <c r="CG13" s="11">
        <f>'Details Verein'!C17</f>
        <v>0</v>
      </c>
      <c r="CH13" s="11">
        <f>'Details Verein'!C18</f>
        <v>0</v>
      </c>
      <c r="CI13" s="11">
        <f>'Details Verein'!C19</f>
        <v>0</v>
      </c>
      <c r="CJ13" s="11">
        <f>'Details Verein'!C20</f>
        <v>0</v>
      </c>
      <c r="CK13" s="11">
        <f>'Details Verein'!C21</f>
        <v>0</v>
      </c>
      <c r="CL13" s="64" t="str">
        <f>'Details Verein'!C22</f>
        <v>??</v>
      </c>
      <c r="CM13" s="64" t="s">
        <v>102</v>
      </c>
      <c r="CN13" s="11" t="s">
        <v>104</v>
      </c>
      <c r="CO13" s="11" t="s">
        <v>106</v>
      </c>
      <c r="CP13" s="80"/>
      <c r="CQ13" s="60" t="str">
        <f>BQ13</f>
        <v>Beleg Nr.</v>
      </c>
      <c r="CR13" s="60" t="str">
        <f>BR13</f>
        <v>Datum</v>
      </c>
      <c r="CS13" s="60" t="str">
        <f>BS13</f>
        <v>Soll</v>
      </c>
      <c r="CT13" s="60" t="str">
        <f>BT13</f>
        <v>Haben</v>
      </c>
      <c r="CU13" s="60" t="str">
        <f>BU13</f>
        <v>Projekt (fakultativ)</v>
      </c>
      <c r="CV13" s="60" t="str">
        <f>CONCATENATE("Betrag ",CQ4)</f>
        <v>Betrag 0</v>
      </c>
      <c r="CW13" s="60" t="str">
        <f>BW13</f>
        <v>Text (nur intern für den Übertrag in die doppelte Buchhaltung von vereinsbuchhaltung.ch)</v>
      </c>
      <c r="CX13" s="80"/>
      <c r="CY13" s="60" t="str">
        <f>CQ13</f>
        <v>Beleg Nr.</v>
      </c>
      <c r="CZ13" s="60" t="str">
        <f t="shared" ref="CZ13:DE13" si="5">CR13</f>
        <v>Datum</v>
      </c>
      <c r="DA13" s="60" t="str">
        <f t="shared" si="5"/>
        <v>Soll</v>
      </c>
      <c r="DB13" s="60" t="str">
        <f t="shared" si="5"/>
        <v>Haben</v>
      </c>
      <c r="DC13" s="60" t="str">
        <f t="shared" si="5"/>
        <v>Projekt (fakultativ)</v>
      </c>
      <c r="DD13" s="60" t="str">
        <f>CONCATENATE("Betrag ",CY4)</f>
        <v>Betrag 0</v>
      </c>
      <c r="DE13" s="60" t="str">
        <f t="shared" si="5"/>
        <v>Text (nur intern für den Übertrag in die doppelte Buchhaltung von vereinsbuchhaltung.ch)</v>
      </c>
      <c r="DF13" s="34"/>
      <c r="DH13" s="60" t="str">
        <f>CY13</f>
        <v>Beleg Nr.</v>
      </c>
      <c r="DI13" s="60" t="str">
        <f>CZ13</f>
        <v>Datum</v>
      </c>
      <c r="DJ13" s="60" t="str">
        <f t="shared" ref="DJ13:DN13" si="6">DA13</f>
        <v>Soll</v>
      </c>
      <c r="DK13" s="60" t="str">
        <f t="shared" si="6"/>
        <v>Haben</v>
      </c>
      <c r="DL13" s="60" t="str">
        <f t="shared" si="6"/>
        <v>Projekt (fakultativ)</v>
      </c>
      <c r="DM13" s="60" t="str">
        <f>DH4</f>
        <v>Mahngebühren</v>
      </c>
      <c r="DN13" s="60" t="str">
        <f t="shared" si="6"/>
        <v>Text (nur intern für den Übertrag in die doppelte Buchhaltung von vereinsbuchhaltung.ch)</v>
      </c>
    </row>
    <row r="14" spans="1:118" s="14" customFormat="1" ht="14.25" hidden="1" customHeight="1" x14ac:dyDescent="0.3">
      <c r="F14" s="122" t="s">
        <v>111</v>
      </c>
      <c r="K14" s="14">
        <f>'Details Verein'!C12</f>
        <v>0</v>
      </c>
      <c r="AF14" s="15"/>
      <c r="BK14" s="15"/>
      <c r="CA14" s="34"/>
      <c r="CL14" s="65"/>
      <c r="CM14" s="65"/>
      <c r="DF14" s="34"/>
    </row>
    <row r="15" spans="1:118" s="14" customFormat="1" hidden="1" x14ac:dyDescent="0.3">
      <c r="F15" s="120"/>
      <c r="K15" s="14">
        <f>'Details Verein'!C13</f>
        <v>0</v>
      </c>
      <c r="S15" s="14">
        <f>'Details Verein'!K13</f>
        <v>0</v>
      </c>
      <c r="AF15" s="15"/>
      <c r="BK15" s="15"/>
      <c r="CA15" s="34"/>
      <c r="CL15" s="65"/>
      <c r="CM15" s="65"/>
      <c r="DF15" s="34"/>
    </row>
    <row r="16" spans="1:118" s="14" customFormat="1" hidden="1" x14ac:dyDescent="0.3">
      <c r="F16" s="120"/>
      <c r="K16" s="14">
        <f>'Details Verein'!C14</f>
        <v>0</v>
      </c>
      <c r="S16" s="14">
        <f>'Details Verein'!K14</f>
        <v>0</v>
      </c>
      <c r="AF16" s="15"/>
      <c r="BK16" s="15"/>
      <c r="CA16" s="34"/>
      <c r="CL16" s="65"/>
      <c r="CM16" s="65"/>
      <c r="DF16" s="34"/>
    </row>
    <row r="17" spans="3:118" s="14" customFormat="1" hidden="1" x14ac:dyDescent="0.3">
      <c r="F17" s="120"/>
      <c r="K17" s="14">
        <f>'Details Verein'!C15</f>
        <v>0</v>
      </c>
      <c r="S17" s="14">
        <f>'Details Verein'!K15</f>
        <v>0</v>
      </c>
      <c r="AF17" s="15"/>
      <c r="BK17" s="15"/>
      <c r="CA17" s="34"/>
      <c r="CL17" s="65"/>
      <c r="CM17" s="65"/>
      <c r="DF17" s="34"/>
    </row>
    <row r="18" spans="3:118" s="14" customFormat="1" hidden="1" x14ac:dyDescent="0.3">
      <c r="F18" s="120"/>
      <c r="K18" s="14">
        <f>'Details Verein'!C16</f>
        <v>0</v>
      </c>
      <c r="S18" s="14">
        <f>'Details Verein'!K16</f>
        <v>0</v>
      </c>
      <c r="AF18" s="15"/>
      <c r="BK18" s="15"/>
      <c r="CA18" s="34"/>
      <c r="CL18" s="65"/>
      <c r="CM18" s="65"/>
      <c r="DF18" s="34"/>
    </row>
    <row r="19" spans="3:118" s="14" customFormat="1" hidden="1" x14ac:dyDescent="0.3">
      <c r="F19" s="120"/>
      <c r="K19" s="14">
        <f>'Details Verein'!C17</f>
        <v>0</v>
      </c>
      <c r="S19" s="14">
        <f>'Details Verein'!K17</f>
        <v>0</v>
      </c>
      <c r="AF19" s="15"/>
      <c r="BK19" s="15"/>
      <c r="CA19" s="34"/>
      <c r="CL19" s="65"/>
      <c r="CM19" s="65"/>
      <c r="DF19" s="34"/>
    </row>
    <row r="20" spans="3:118" s="14" customFormat="1" hidden="1" x14ac:dyDescent="0.3">
      <c r="F20" s="120"/>
      <c r="K20" s="14">
        <f>'Details Verein'!C18</f>
        <v>0</v>
      </c>
      <c r="S20" s="14">
        <f>'Details Verein'!K18</f>
        <v>0</v>
      </c>
      <c r="AF20" s="15"/>
      <c r="BK20" s="15"/>
      <c r="CA20" s="34"/>
      <c r="CL20" s="65"/>
      <c r="CM20" s="65"/>
      <c r="DF20" s="34"/>
    </row>
    <row r="21" spans="3:118" s="14" customFormat="1" hidden="1" x14ac:dyDescent="0.3">
      <c r="F21" s="120"/>
      <c r="K21" s="14">
        <f>'Details Verein'!C19</f>
        <v>0</v>
      </c>
      <c r="S21" s="14">
        <f>'Details Verein'!K19</f>
        <v>0</v>
      </c>
      <c r="AF21" s="15"/>
      <c r="BK21" s="15"/>
      <c r="CA21" s="34"/>
      <c r="CL21" s="65"/>
      <c r="CM21" s="65"/>
      <c r="DF21" s="34"/>
    </row>
    <row r="22" spans="3:118" s="14" customFormat="1" hidden="1" x14ac:dyDescent="0.3">
      <c r="F22" s="120"/>
      <c r="K22" s="14">
        <f>'Details Verein'!C20</f>
        <v>0</v>
      </c>
      <c r="S22" s="14">
        <f>'Details Verein'!K20</f>
        <v>0</v>
      </c>
      <c r="AF22" s="15"/>
      <c r="BK22" s="15"/>
      <c r="CA22" s="34"/>
      <c r="CB22" s="11">
        <f>'Details Verein'!C21</f>
        <v>0</v>
      </c>
      <c r="CL22" s="65"/>
      <c r="CM22" s="65"/>
      <c r="DF22" s="34"/>
    </row>
    <row r="23" spans="3:118" s="14" customFormat="1" hidden="1" x14ac:dyDescent="0.3">
      <c r="C23" s="14">
        <v>1</v>
      </c>
      <c r="D23" s="14">
        <v>1</v>
      </c>
      <c r="E23" s="14">
        <v>1</v>
      </c>
      <c r="F23" s="120"/>
      <c r="K23" s="14">
        <f>'Details Verein'!C21</f>
        <v>0</v>
      </c>
      <c r="S23" s="14">
        <f>'Details Verein'!K21</f>
        <v>0</v>
      </c>
      <c r="AF23" s="15"/>
      <c r="BK23" s="15"/>
      <c r="CA23" s="34"/>
      <c r="CB23" s="11" t="str">
        <f>'Details Verein'!C22</f>
        <v>??</v>
      </c>
      <c r="CL23" s="65"/>
      <c r="CM23" s="65"/>
      <c r="CP23" s="1">
        <f>BP323+0.0001</f>
        <v>3.0099999999999873E-2</v>
      </c>
      <c r="CX23" s="1">
        <f>CP323+0.0001</f>
        <v>6.0200000000000697E-2</v>
      </c>
      <c r="DF23" s="34"/>
      <c r="DG23" s="14">
        <f>CX323+0.0001</f>
        <v>9.030000000000156E-2</v>
      </c>
    </row>
    <row r="24" spans="3:118" ht="23.25" customHeight="1" x14ac:dyDescent="0.3">
      <c r="C24" s="1">
        <f t="shared" ref="C24:C87" ca="1" si="7">IF(AND(AP24&gt;=$AM$1,AG24=1,BC24=""),ROUND(C23+1,0),C23+0.0001)</f>
        <v>1.0001</v>
      </c>
      <c r="D24" s="1">
        <f ca="1">IF(OR(AQ24&lt;&gt;"",AP24+'Details Verein'!$D$24&gt;=$AM$1,AP24="",AG24&lt;&gt;1,AZ24&lt;&gt;"",BC24&lt;&gt;""),Mitglieder!D23+0.0001,ROUND(D23+1,0))</f>
        <v>1.0001</v>
      </c>
      <c r="E24" s="1">
        <f ca="1">IF(OR(AQ24&lt;&gt;"",AZ24+'Details Verein'!$D$25&gt;=$AM$1,AP24="",AG24&lt;&gt;1,AZ24="",BA24&lt;&gt;"",BC24&lt;&gt;""),Mitglieder!E23+0.0001,ROUND(E23+1,0))</f>
        <v>1.0001</v>
      </c>
      <c r="F24" s="1" t="str">
        <f t="shared" ref="F24:F87" ca="1" si="8">IF(AI24=1,AI$13,IF(AJ24=1,$AJ$13,IF(BC24&lt;&gt;"",CONCATENATE(BC$13,": ",BB24),IF(AX24&lt;&gt;"",AX24,IF(AN24=11,$AN$1,IF(AND(H24&lt;&gt;"",I24&lt;&gt;"",K24=""),K$10,IF(V24&lt;&gt;"",AG24,"")))))))</f>
        <v/>
      </c>
      <c r="G24" s="22"/>
      <c r="H24" s="9"/>
      <c r="I24" s="9"/>
      <c r="J24" s="9"/>
      <c r="K24" s="9"/>
      <c r="L24" s="9"/>
      <c r="M24" s="9"/>
      <c r="N24" s="9"/>
      <c r="O24" s="9"/>
      <c r="P24" s="129"/>
      <c r="Q24" s="129"/>
      <c r="R24" s="9"/>
      <c r="S24" s="9"/>
      <c r="T24" s="10"/>
      <c r="U24" s="10"/>
      <c r="V24" s="10"/>
      <c r="W24" s="9"/>
      <c r="X24" s="9"/>
      <c r="Y24" s="9"/>
      <c r="Z24" s="9"/>
      <c r="AA24" s="9"/>
      <c r="AB24" s="9"/>
      <c r="AC24" s="9"/>
      <c r="AD24" s="9"/>
      <c r="AE24" s="9"/>
      <c r="AG24" s="1">
        <f t="shared" ref="AG24:AG87" si="9">IF(AND(H24="",I24="",J24=""),0,IF(V24="",1,IF(V24&lt;AM$1,"ausgetreten",1)))</f>
        <v>0</v>
      </c>
      <c r="AI24" s="1">
        <f t="shared" ref="AI24:AI87" ca="1" si="10">IF(ROUND(E24,0)=0,0,IF(E24/ROUND(E24,0)=1,1,0))</f>
        <v>0</v>
      </c>
      <c r="AJ24" s="1">
        <f t="shared" ref="AJ24:AJ87" ca="1" si="11">IF(ROUND(D24,0)=0,0,IF(D24/ROUND(D24,0)=1,1,0))</f>
        <v>0</v>
      </c>
      <c r="AM24" s="63" t="str">
        <f>IF(AND(H25="",H26="",K24=""),"",IF(K24="","nicht kategorisiert",IF(AG24=1,VLOOKUP(AN24,'Details Verein'!$B$12:$D$22,2),"")))</f>
        <v/>
      </c>
      <c r="AN24" s="1">
        <f>IF(K24='Details Verein'!$C$12,'Details Verein'!$B$12,IF(K24='Details Verein'!$C$13,'Details Verein'!$B$13,IF(K24='Details Verein'!$C$14,'Details Verein'!$B$14,IF(K24='Details Verein'!$C$15,'Details Verein'!$B$15,IF(K24='Details Verein'!$C$16,'Details Verein'!$B$16,IF(K24='Details Verein'!$C$17,'Details Verein'!$B$17,IF(K24='Details Verein'!$C$18,'Details Verein'!$B$18,IF(K24='Details Verein'!$C$19,'Details Verein'!$B$19,IF(K24='Details Verein'!$C$20,'Details Verein'!$B$20,IF(K24='Details Verein'!$C$21,'Details Verein'!$B$21,11))))))))))</f>
        <v>1</v>
      </c>
      <c r="AO24" s="9"/>
      <c r="AP24" s="73"/>
      <c r="AQ24" s="73"/>
      <c r="AR24" s="32">
        <f>IF(OR(V24&gt;'Details Verein'!$D$7,$AG24=1),VLOOKUP($AN24,'Details Verein'!$B$12:$G$21,AR$1),0)</f>
        <v>0</v>
      </c>
      <c r="AS24" s="115" t="str">
        <f t="shared" ref="AS24:AS87" si="12">IF(AT24=0,"",AS$13)</f>
        <v/>
      </c>
      <c r="AT24" s="32">
        <f>IF($AG24=1,VLOOKUP($AN24,'Details Verein'!$B$12:$G$21,AT$1),0)</f>
        <v>0</v>
      </c>
      <c r="AU24" s="33" t="str">
        <f t="shared" ref="AU24:AU87" si="13">IF(AV24=0,"",AU$13)</f>
        <v/>
      </c>
      <c r="AV24" s="32">
        <f>IF($AG24=1,VLOOKUP($AN24,'Details Verein'!$B$12:$G$21,AV$1),0)</f>
        <v>0</v>
      </c>
      <c r="AW24" s="32">
        <f ca="1">IF($AG24=1,VLOOKUP($AN24,'Details Verein'!$B$12:$G$21,AW$1),0)+BG24</f>
        <v>0</v>
      </c>
      <c r="AX24" s="116"/>
      <c r="AY24" s="8"/>
      <c r="AZ24" s="73"/>
      <c r="BA24" s="73"/>
      <c r="BB24" s="1" t="str">
        <f t="shared" ref="BB24:BB87" si="14">TEXT(BC24,"TT.MM.JJJJ")</f>
        <v>00.01.1900</v>
      </c>
      <c r="BC24" s="73"/>
      <c r="BD24" s="3" t="str">
        <f>IF(AP24="","",AP24+'Details Verein'!$D$24)</f>
        <v/>
      </c>
      <c r="BE24" s="3" t="str">
        <f>IF(AZ24="","",AZ24+'Details Verein'!$D$25)</f>
        <v/>
      </c>
      <c r="BF24" s="3" t="str">
        <f>IF(BA24="","",BA24+'Details Verein'!$D$26)</f>
        <v/>
      </c>
      <c r="BG24" s="32">
        <f ca="1">IF(OR(E24-E23&gt;0.1,BA24&lt;&gt;""),'Details Verein'!$D$27,0)</f>
        <v>0</v>
      </c>
      <c r="BH24" s="16">
        <f t="shared" ref="BH24:BH33" ca="1" si="15">IF(BC24&lt;&gt;"",0,IF(AQ24="",AW24,0))</f>
        <v>0</v>
      </c>
      <c r="BI24" s="16">
        <f>IF(BC24&lt;&gt;"",0,IF(AQ24&lt;&gt;"",AW24,0))</f>
        <v>0</v>
      </c>
      <c r="BJ24" s="1" t="str">
        <f t="shared" ref="BJ24:BJ87" si="16">IF(BC24&lt;&gt;"","",IF(AQ24="","",AQ24-AP24))</f>
        <v/>
      </c>
      <c r="BL24" s="1" t="str">
        <f>IF(AR24=0,"",CONCATENATE($AR$13," ",H24," ",I24," ",AM24," CHF ",AR24))</f>
        <v/>
      </c>
      <c r="BM24" s="1" t="str">
        <f>IF(AT24=0,"",CONCATENATE(AS24," ",H24," ",I24," CHF ",AT24))</f>
        <v/>
      </c>
      <c r="BN24" s="1" t="str">
        <f>IF(AV24=0,"",CONCATENATE(AU24," ",H24," ",I24," CHF ",AV24))</f>
        <v/>
      </c>
      <c r="BO24" s="1" t="str">
        <f ca="1">IF(BG24&gt;0.01,CONCATENATE(BG$13," ",H24," ",I24," CHF ",BG24),"")</f>
        <v/>
      </c>
      <c r="BP24" s="1">
        <f t="shared" ref="BP24" si="17">IF(AND(BR24&gt;=BP$7,BR24&lt;=BP$8,BR24&lt;&gt;""),ROUND(BP23+1,0),BP23+0.0001)</f>
        <v>1E-4</v>
      </c>
      <c r="BQ24" s="24" t="str">
        <f>IF(BR24="","",IF(AND(AO24&lt;&gt;"",G24&lt;&gt;""),CONCATENATE(AO24," - ",G24,"-1"),IF(AND(AO24="",G24=""),"",CONCATENATE(AO24," ",G24,"-1"))))</f>
        <v/>
      </c>
      <c r="BR24" s="25" t="str">
        <f>IF(OR(Mitglieder!AQ24="",Mitglieder!BC24&lt;&gt;""),"",Mitglieder!AQ24)</f>
        <v/>
      </c>
      <c r="BS24" s="24" t="str">
        <f>IF(BR24="","",'Details Verein'!$I$30)</f>
        <v/>
      </c>
      <c r="BT24" s="24" t="str">
        <f>IF(BR24="","",VLOOKUP(Mitglieder!AN24,'Details Verein'!$B$12:$I$21,8))</f>
        <v/>
      </c>
      <c r="BU24" s="24"/>
      <c r="BV24" s="26" t="str">
        <f>IF(BR24="","",AR24)</f>
        <v/>
      </c>
      <c r="BW24" s="24" t="str">
        <f>IF(BR24="","",Mitglieder!BL24)</f>
        <v/>
      </c>
      <c r="CA24" s="34"/>
      <c r="CB24" s="1" t="str">
        <f t="shared" ref="CB24:CK33" si="18">IF(AND($AG24=1,CB$13=$AM24),CB$13,"")</f>
        <v/>
      </c>
      <c r="CC24" s="1" t="str">
        <f t="shared" si="18"/>
        <v/>
      </c>
      <c r="CD24" s="1" t="str">
        <f t="shared" si="18"/>
        <v/>
      </c>
      <c r="CE24" s="1" t="str">
        <f t="shared" si="18"/>
        <v/>
      </c>
      <c r="CF24" s="1" t="str">
        <f t="shared" si="18"/>
        <v/>
      </c>
      <c r="CG24" s="1" t="str">
        <f t="shared" si="18"/>
        <v/>
      </c>
      <c r="CH24" s="1" t="str">
        <f t="shared" si="18"/>
        <v/>
      </c>
      <c r="CI24" s="1" t="str">
        <f t="shared" si="18"/>
        <v/>
      </c>
      <c r="CJ24" s="1" t="str">
        <f t="shared" si="18"/>
        <v/>
      </c>
      <c r="CK24" s="1" t="str">
        <f t="shared" si="18"/>
        <v/>
      </c>
      <c r="CL24" s="37" t="str">
        <f t="shared" ref="CL24:CL87" si="19">IF(CL$13=$AM24,CL$13,"")</f>
        <v/>
      </c>
      <c r="CM24" s="37" t="str">
        <f t="shared" ref="CM24:CM87" si="20">IF($AM24=CM$13,AM24,"")</f>
        <v/>
      </c>
      <c r="CN24" s="1">
        <f t="shared" ref="CN24:CN87" ca="1" si="21">IF(D24=ROUND(D24,0),CONCATENATE(CN23,"; ",I24," ",H24),CN23)</f>
        <v>0</v>
      </c>
      <c r="CO24" s="1">
        <f t="shared" ref="CO24:CO87" ca="1" si="22">IF(E24=ROUND(E24,0),CONCATENATE(CO23,"; ",I24," ",H24),CO23)</f>
        <v>0</v>
      </c>
      <c r="CP24" s="1">
        <f>IF(AND(CR24&gt;=BP$7,CR24&lt;=BP$8,CR24&lt;&gt;""),ROUND(CP23+1,0),CP23+0.0001)</f>
        <v>3.0199999999999873E-2</v>
      </c>
      <c r="CQ24" s="24" t="str">
        <f>IF(CR24="","",IF(AND(AO24&lt;&gt;"",G24&lt;&gt;""),CONCATENATE(AO24," - ",G24,"-2"),IF(AND(AO24="",G24=""),"",CONCATENATE(AO24," ",G24,"-2"))))</f>
        <v/>
      </c>
      <c r="CR24" s="25" t="str">
        <f>IF(OR(AT24=0,AQ24="",BC24&lt;&gt;""),"",AQ24)</f>
        <v/>
      </c>
      <c r="CS24" s="24" t="str">
        <f>IF(CR24="","",'Details Verein'!$I$30)</f>
        <v/>
      </c>
      <c r="CT24" s="24" t="str">
        <f>IF(CR24="","",VLOOKUP(Mitglieder!AN24,'Details Verein'!$B$12:$K$21,9))</f>
        <v/>
      </c>
      <c r="CU24" s="24">
        <f>BU24</f>
        <v>0</v>
      </c>
      <c r="CV24" s="26" t="str">
        <f>IF(CR24="","",AT24)</f>
        <v/>
      </c>
      <c r="CW24" s="24" t="str">
        <f>IF(CR24="","",Mitglieder!BM24)</f>
        <v/>
      </c>
      <c r="CX24" s="1">
        <f>IF(AND(CZ24&gt;=BP$7,CZ24&lt;=BP$8,CZ24&lt;&gt;""),ROUND(CX23+1,0),CX23+0.0001)</f>
        <v>6.03000000000007E-2</v>
      </c>
      <c r="CY24" s="24" t="str">
        <f>IF(CZ24="","",IF(AND(AO24&lt;&gt;"",G24&lt;&gt;""),CONCATENATE(AO24," - ",G24,"-3"),IF(AND(AO24="",G24=""),"",CONCATENATE(AO24," ",G24,"-3"))))</f>
        <v/>
      </c>
      <c r="CZ24" s="25" t="str">
        <f>IF(OR(AV24=0,AQ24="",BC24&lt;&gt;""),"",AQ24)</f>
        <v/>
      </c>
      <c r="DA24" s="24" t="str">
        <f>IF(CZ24="","",'Details Verein'!$I$30)</f>
        <v/>
      </c>
      <c r="DB24" s="24" t="str">
        <f>IF(CZ24="","",VLOOKUP(AN24,'Details Verein'!$B$12:$L$21,10))</f>
        <v/>
      </c>
      <c r="DC24" s="24"/>
      <c r="DD24" s="26" t="str">
        <f>IF(CZ24="","",AV24)</f>
        <v/>
      </c>
      <c r="DE24" s="24" t="str">
        <f>IF(CZ24="","",Mitglieder!BN24)</f>
        <v/>
      </c>
      <c r="DF24" s="34"/>
      <c r="DG24" s="1">
        <f ca="1">IF(AND(DI24&gt;=BP$7,DI24&lt;=BP$8,DI24&lt;&gt;""),ROUND(DG23+1,0),DG23+0.0001)</f>
        <v>9.0400000000001562E-2</v>
      </c>
      <c r="DH24" s="24" t="str">
        <f ca="1">IF(DI24="","",IF(AND(AO24&lt;&gt;"",G24&lt;&gt;""),CONCATENATE(AO24," - ",G24,"-4"),IF(AND(AO24="",G24=""),"",CONCATENATE(AO24," ",G24,"-4"))))</f>
        <v/>
      </c>
      <c r="DI24" s="25" t="str">
        <f ca="1">IF(OR(BG24=0,AQ24="",BC24&lt;&gt;""),"",AQ24)</f>
        <v/>
      </c>
      <c r="DJ24" s="24" t="str">
        <f ca="1">IF(DI24="","",'Details Verein'!$I$30)</f>
        <v/>
      </c>
      <c r="DK24" s="24" t="str">
        <f ca="1">IF(DI24="","",'Details Verein'!$I$31)</f>
        <v/>
      </c>
      <c r="DL24" s="24"/>
      <c r="DM24" s="26" t="str">
        <f ca="1">IF(DI24="","",BG24)</f>
        <v/>
      </c>
      <c r="DN24" s="24" t="str">
        <f ca="1">IF(DI24="","",BO24)</f>
        <v/>
      </c>
    </row>
    <row r="25" spans="3:118" x14ac:dyDescent="0.3">
      <c r="C25" s="1">
        <f t="shared" ca="1" si="7"/>
        <v>1.0002</v>
      </c>
      <c r="D25" s="1">
        <f ca="1">IF(OR(AQ25&lt;&gt;"",AP25+'Details Verein'!$D$24&gt;=$AM$1,AP25="",AG25&lt;&gt;1,AZ25&lt;&gt;"",BC25&lt;&gt;""),Mitglieder!D24+0.0001,ROUND(D24+1,0))</f>
        <v>1.0002</v>
      </c>
      <c r="E25" s="1">
        <f ca="1">IF(OR(AQ25&lt;&gt;"",AZ25+'Details Verein'!$D$25&gt;=$AM$1,AP25="",AG25&lt;&gt;1,AZ25="",BA25&lt;&gt;"",BC25&lt;&gt;""),Mitglieder!E24+0.0001,ROUND(E24+1,0))</f>
        <v>1.0002</v>
      </c>
      <c r="F25" s="1" t="str">
        <f t="shared" ca="1" si="8"/>
        <v/>
      </c>
      <c r="G25" s="22"/>
      <c r="H25" s="9"/>
      <c r="I25" s="9"/>
      <c r="J25" s="9"/>
      <c r="K25" s="9"/>
      <c r="L25" s="9"/>
      <c r="M25" s="9"/>
      <c r="N25" s="9"/>
      <c r="O25" s="9"/>
      <c r="P25" s="129"/>
      <c r="Q25" s="129"/>
      <c r="R25" s="9"/>
      <c r="S25" s="9"/>
      <c r="T25" s="10"/>
      <c r="U25" s="10"/>
      <c r="V25" s="10"/>
      <c r="W25" s="8"/>
      <c r="X25" s="8"/>
      <c r="Y25" s="8"/>
      <c r="Z25" s="8"/>
      <c r="AA25" s="8"/>
      <c r="AB25" s="8"/>
      <c r="AC25" s="8"/>
      <c r="AD25" s="8"/>
      <c r="AE25" s="8"/>
      <c r="AG25" s="1">
        <f t="shared" si="9"/>
        <v>0</v>
      </c>
      <c r="AI25" s="1">
        <f t="shared" ca="1" si="10"/>
        <v>0</v>
      </c>
      <c r="AJ25" s="1">
        <f t="shared" ca="1" si="11"/>
        <v>0</v>
      </c>
      <c r="AM25" s="63" t="str">
        <f>IF(AND(H26="",H27="",K25=""),"",IF(K25="","nicht kategorisiert",IF(AG25=1,VLOOKUP(AN25,'Details Verein'!$B$12:$D$22,2),"")))</f>
        <v/>
      </c>
      <c r="AN25" s="1">
        <f>IF(K25='Details Verein'!$C$12,'Details Verein'!$B$12,IF(K25='Details Verein'!$C$13,'Details Verein'!$B$13,IF(K25='Details Verein'!$C$14,'Details Verein'!$B$14,IF(K25='Details Verein'!$C$15,'Details Verein'!$B$15,IF(K25='Details Verein'!$C$16,'Details Verein'!$B$16,IF(K25='Details Verein'!$C$17,'Details Verein'!$B$17,IF(K25='Details Verein'!$C$18,'Details Verein'!$B$18,IF(K25='Details Verein'!$C$19,'Details Verein'!$B$19,IF(K25='Details Verein'!$C$20,'Details Verein'!$B$20,IF(K25='Details Verein'!$C$21,'Details Verein'!$B$21,11))))))))))</f>
        <v>1</v>
      </c>
      <c r="AO25" s="8"/>
      <c r="AP25" s="73"/>
      <c r="AQ25" s="73"/>
      <c r="AR25" s="32">
        <f>IF(OR(V25&gt;'Details Verein'!$D$7,$AG25=1),VLOOKUP($AN25,'Details Verein'!$B$12:$G$21,AR$1),0)</f>
        <v>0</v>
      </c>
      <c r="AS25" s="115" t="str">
        <f t="shared" si="12"/>
        <v/>
      </c>
      <c r="AT25" s="32">
        <f>IF($AG25=1,VLOOKUP($AN25,'Details Verein'!$B$12:$G$21,AT$1),0)</f>
        <v>0</v>
      </c>
      <c r="AU25" s="33" t="str">
        <f t="shared" si="13"/>
        <v/>
      </c>
      <c r="AV25" s="32">
        <f>IF($AG25=1,VLOOKUP($AN25,'Details Verein'!$B$12:$G$21,AV$1),0)</f>
        <v>0</v>
      </c>
      <c r="AW25" s="32">
        <f ca="1">IF($AG25=1,VLOOKUP($AN25,'Details Verein'!$B$12:$G$21,AW$1),0)+BG25</f>
        <v>0</v>
      </c>
      <c r="AX25" s="116"/>
      <c r="AY25" s="8"/>
      <c r="AZ25" s="73"/>
      <c r="BA25" s="8"/>
      <c r="BB25" s="1" t="str">
        <f t="shared" si="14"/>
        <v>00.01.1900</v>
      </c>
      <c r="BC25" s="73"/>
      <c r="BD25" s="3" t="str">
        <f>IF(AP25="","",AP25+'Details Verein'!$D$24)</f>
        <v/>
      </c>
      <c r="BE25" s="3" t="str">
        <f>IF(AZ25="","",AZ25+'Details Verein'!$D$25)</f>
        <v/>
      </c>
      <c r="BF25" s="3" t="str">
        <f>IF(BA25="","",BA25+'Details Verein'!$D$26)</f>
        <v/>
      </c>
      <c r="BG25" s="32">
        <f ca="1">IF(OR(E25-E24&gt;0.1,BA25&lt;&gt;""),'Details Verein'!$D$27,0)</f>
        <v>0</v>
      </c>
      <c r="BH25" s="16">
        <f t="shared" ca="1" si="15"/>
        <v>0</v>
      </c>
      <c r="BI25" s="16">
        <f>IF(BC25&lt;&gt;"",0,IF(AQ25&lt;&gt;"",AW25,0))</f>
        <v>0</v>
      </c>
      <c r="BJ25" s="1" t="str">
        <f t="shared" si="16"/>
        <v/>
      </c>
      <c r="BL25" s="1" t="str">
        <f t="shared" ref="BL25:BL88" si="23">IF(AR25=0,"",CONCATENATE($AR$13," ",H25," ",I25," ",AM25," CHF ",AR25))</f>
        <v/>
      </c>
      <c r="BM25" s="1" t="str">
        <f t="shared" ref="BM25:BM88" si="24">IF(AT25=0,"",CONCATENATE(AS25," ",H25," ",I25," CHF ",AT25))</f>
        <v/>
      </c>
      <c r="BN25" s="1" t="str">
        <f>IF(AV25=0,"",CONCATENATE(AU25," ",H25," ",I25," CHF ",AV25))</f>
        <v/>
      </c>
      <c r="BO25" s="1" t="str">
        <f t="shared" ref="BO25:BO88" ca="1" si="25">IF(BG25&gt;0.01,CONCATENATE(BG$13," ",H25," ",I25," CHF ",BG25),"")</f>
        <v/>
      </c>
      <c r="BP25" s="1">
        <f>IF(AND(BR25&gt;=BP$7,BR25&lt;=BP$8,BR25&lt;&gt;""),ROUND(BP24+1,0),BP24+0.0001)</f>
        <v>2.0000000000000001E-4</v>
      </c>
      <c r="BQ25" s="24" t="str">
        <f t="shared" ref="BQ25:BQ88" si="26">IF(BR25="","",IF(AND(AO25&lt;&gt;"",G25&lt;&gt;""),CONCATENATE(AO25," - ",G25,"-1"),IF(AND(AO25="",G25=""),"",CONCATENATE(AO25," ",G25,"-1"))))</f>
        <v/>
      </c>
      <c r="BR25" s="25" t="str">
        <f>IF(OR(Mitglieder!AQ25="",Mitglieder!BC25&lt;&gt;""),"",Mitglieder!AQ25)</f>
        <v/>
      </c>
      <c r="BS25" s="24" t="str">
        <f>IF(BR25="","",'Details Verein'!$I$30)</f>
        <v/>
      </c>
      <c r="BT25" s="24" t="str">
        <f>IF(BR25="","",VLOOKUP(Mitglieder!AN25,'Details Verein'!$B$12:$I$21,8))</f>
        <v/>
      </c>
      <c r="BU25" s="24"/>
      <c r="BV25" s="26" t="str">
        <f t="shared" ref="BV25:BV88" si="27">IF(BR25="","",AR25)</f>
        <v/>
      </c>
      <c r="BW25" s="24" t="str">
        <f>IF(BR25="","",Mitglieder!BL25)</f>
        <v/>
      </c>
      <c r="CA25" s="34"/>
      <c r="CB25" s="1" t="str">
        <f t="shared" si="18"/>
        <v/>
      </c>
      <c r="CC25" s="1" t="str">
        <f t="shared" si="18"/>
        <v/>
      </c>
      <c r="CD25" s="1" t="str">
        <f t="shared" si="18"/>
        <v/>
      </c>
      <c r="CE25" s="1" t="str">
        <f t="shared" si="18"/>
        <v/>
      </c>
      <c r="CF25" s="1" t="str">
        <f t="shared" si="18"/>
        <v/>
      </c>
      <c r="CG25" s="1" t="str">
        <f t="shared" si="18"/>
        <v/>
      </c>
      <c r="CH25" s="1" t="str">
        <f t="shared" si="18"/>
        <v/>
      </c>
      <c r="CI25" s="1" t="str">
        <f t="shared" si="18"/>
        <v/>
      </c>
      <c r="CJ25" s="1" t="str">
        <f t="shared" si="18"/>
        <v/>
      </c>
      <c r="CK25" s="1" t="str">
        <f t="shared" si="18"/>
        <v/>
      </c>
      <c r="CL25" s="37" t="str">
        <f t="shared" si="19"/>
        <v/>
      </c>
      <c r="CM25" s="37" t="str">
        <f t="shared" si="20"/>
        <v/>
      </c>
      <c r="CN25" s="1">
        <f t="shared" ca="1" si="21"/>
        <v>0</v>
      </c>
      <c r="CO25" s="1">
        <f t="shared" ca="1" si="22"/>
        <v>0</v>
      </c>
      <c r="CP25" s="1">
        <f t="shared" ref="CP25:CP27" si="28">IF(AND(CR25&gt;=BP$7,CR25&lt;=BP$8,CR25&lt;&gt;""),ROUND(CP24+1,0),CP24+0.0001)</f>
        <v>3.0299999999999872E-2</v>
      </c>
      <c r="CQ25" s="24" t="str">
        <f t="shared" ref="CQ25:CQ88" si="29">IF(CR25="","",IF(AND(AO25&lt;&gt;"",G25&lt;&gt;""),CONCATENATE(AO25," - ",G25,"-2"),IF(AND(AO25="",G25=""),"",CONCATENATE(AO25," ",G25,"-2"))))</f>
        <v/>
      </c>
      <c r="CR25" s="25" t="str">
        <f t="shared" ref="CR25:CR88" si="30">IF(OR(AT25=0,AQ25="",BC25&lt;&gt;""),"",AQ25)</f>
        <v/>
      </c>
      <c r="CS25" s="24" t="str">
        <f>IF(CR25="","",'Details Verein'!$I$30)</f>
        <v/>
      </c>
      <c r="CT25" s="24" t="str">
        <f>IF(CR25="","",VLOOKUP(Mitglieder!AN25,'Details Verein'!$B$12:$K$21,9))</f>
        <v/>
      </c>
      <c r="CU25" s="24">
        <f t="shared" ref="CU25:CU88" si="31">BU25</f>
        <v>0</v>
      </c>
      <c r="CV25" s="26" t="str">
        <f t="shared" ref="CV25:CV88" si="32">IF(CR25="","",AT25)</f>
        <v/>
      </c>
      <c r="CW25" s="24" t="str">
        <f>IF(CR25="","",Mitglieder!BM25)</f>
        <v/>
      </c>
      <c r="CX25" s="1">
        <f t="shared" ref="CX25:CX88" si="33">IF(AND(CZ25&gt;=BP$7,CZ25&lt;=BP$8,CZ25&lt;&gt;""),ROUND(CX24+1,0),CX24+0.0001)</f>
        <v>6.0400000000000703E-2</v>
      </c>
      <c r="CY25" s="24" t="str">
        <f t="shared" ref="CY25:CY88" si="34">IF(CZ25="","",IF(AND(AO25&lt;&gt;"",G25&lt;&gt;""),CONCATENATE(AO25," - ",G25,"-3"),IF(AND(AO25="",G25=""),"",CONCATENATE(AO25," ",G25,"-3"))))</f>
        <v/>
      </c>
      <c r="CZ25" s="25" t="str">
        <f t="shared" ref="CZ25:CZ88" si="35">IF(OR(AV25=0,AQ25="",BC25&lt;&gt;""),"",AQ25)</f>
        <v/>
      </c>
      <c r="DA25" s="24" t="str">
        <f>IF(CZ25="","",'Details Verein'!$I$30)</f>
        <v/>
      </c>
      <c r="DB25" s="24" t="str">
        <f>IF(CZ25="","",VLOOKUP(AN25,'Details Verein'!$B$12:$L$21,10))</f>
        <v/>
      </c>
      <c r="DC25" s="24"/>
      <c r="DD25" s="26" t="str">
        <f t="shared" ref="DD25:DD88" si="36">IF(CZ25="","",AV25)</f>
        <v/>
      </c>
      <c r="DE25" s="24" t="str">
        <f>IF(CZ25="","",Mitglieder!BN25)</f>
        <v/>
      </c>
      <c r="DF25" s="34"/>
      <c r="DG25" s="1">
        <f t="shared" ref="DG25:DG34" ca="1" si="37">IF(AND(DI25&gt;=BP$7,DI25&lt;=BP$8,DI25&lt;&gt;""),ROUND(DG24+1,0),DG24+0.0001)</f>
        <v>9.0500000000001565E-2</v>
      </c>
      <c r="DH25" s="24" t="str">
        <f t="shared" ref="DH25:DH34" ca="1" si="38">IF(DI25="","",IF(AND(AO25&lt;&gt;"",G25&lt;&gt;""),CONCATENATE(AO25," - ",G25,"-4"),IF(AND(AO25="",G25=""),"",CONCATENATE(AO25," ",G25,"-4"))))</f>
        <v/>
      </c>
      <c r="DI25" s="25" t="str">
        <f t="shared" ref="DI25:DI34" ca="1" si="39">IF(OR(BG25=0,AQ25="",BC25&lt;&gt;""),"",AQ25)</f>
        <v/>
      </c>
      <c r="DJ25" s="24" t="str">
        <f ca="1">IF(DI25="","",'Details Verein'!$I$30)</f>
        <v/>
      </c>
      <c r="DK25" s="24" t="str">
        <f ca="1">IF(DI25="","",'Details Verein'!$I$31)</f>
        <v/>
      </c>
      <c r="DL25" s="24"/>
      <c r="DM25" s="26" t="str">
        <f t="shared" ref="DM25:DM34" ca="1" si="40">IF(DI25="","",BG25)</f>
        <v/>
      </c>
      <c r="DN25" s="24" t="str">
        <f t="shared" ref="DN25:DN34" ca="1" si="41">IF(DI25="","",BO25)</f>
        <v/>
      </c>
    </row>
    <row r="26" spans="3:118" x14ac:dyDescent="0.3">
      <c r="C26" s="1">
        <f t="shared" ca="1" si="7"/>
        <v>1.0003</v>
      </c>
      <c r="D26" s="1">
        <f ca="1">IF(OR(AQ26&lt;&gt;"",AP26+'Details Verein'!$D$24&gt;=$AM$1,AP26="",AG26&lt;&gt;1,AZ26&lt;&gt;"",BC26&lt;&gt;""),Mitglieder!D25+0.0001,ROUND(D25+1,0))</f>
        <v>1.0003</v>
      </c>
      <c r="E26" s="1">
        <f ca="1">IF(OR(AQ26&lt;&gt;"",AZ26+'Details Verein'!$D$25&gt;=$AM$1,AP26="",AG26&lt;&gt;1,AZ26="",BA26&lt;&gt;"",BC26&lt;&gt;""),Mitglieder!E25+0.0001,ROUND(E25+1,0))</f>
        <v>1.0003</v>
      </c>
      <c r="F26" s="1" t="str">
        <f t="shared" ca="1" si="8"/>
        <v/>
      </c>
      <c r="G26" s="22"/>
      <c r="H26" s="9"/>
      <c r="I26" s="9"/>
      <c r="J26" s="9"/>
      <c r="K26" s="9"/>
      <c r="L26" s="9"/>
      <c r="M26" s="9"/>
      <c r="N26" s="9"/>
      <c r="O26" s="9"/>
      <c r="P26" s="9"/>
      <c r="Q26" s="9"/>
      <c r="R26" s="9"/>
      <c r="S26" s="9"/>
      <c r="T26" s="10"/>
      <c r="U26" s="10"/>
      <c r="V26" s="10"/>
      <c r="W26" s="8"/>
      <c r="X26" s="8"/>
      <c r="Y26" s="8"/>
      <c r="Z26" s="8"/>
      <c r="AA26" s="8"/>
      <c r="AB26" s="8"/>
      <c r="AC26" s="8"/>
      <c r="AD26" s="8"/>
      <c r="AE26" s="8"/>
      <c r="AG26" s="1">
        <f t="shared" si="9"/>
        <v>0</v>
      </c>
      <c r="AI26" s="1">
        <f t="shared" ca="1" si="10"/>
        <v>0</v>
      </c>
      <c r="AJ26" s="1">
        <f t="shared" ca="1" si="11"/>
        <v>0</v>
      </c>
      <c r="AM26" s="63" t="str">
        <f>IF(AND(H27="",H28="",K26=""),"",IF(K26="","nicht kategorisiert",IF(AG26=1,VLOOKUP(AN26,'Details Verein'!$B$12:$D$22,2),"")))</f>
        <v/>
      </c>
      <c r="AN26" s="1">
        <f>IF(K26='Details Verein'!$C$12,'Details Verein'!$B$12,IF(K26='Details Verein'!$C$13,'Details Verein'!$B$13,IF(K26='Details Verein'!$C$14,'Details Verein'!$B$14,IF(K26='Details Verein'!$C$15,'Details Verein'!$B$15,IF(K26='Details Verein'!$C$16,'Details Verein'!$B$16,IF(K26='Details Verein'!$C$17,'Details Verein'!$B$17,IF(K26='Details Verein'!$C$18,'Details Verein'!$B$18,IF(K26='Details Verein'!$C$19,'Details Verein'!$B$19,IF(K26='Details Verein'!$C$20,'Details Verein'!$B$20,IF(K26='Details Verein'!$C$21,'Details Verein'!$B$21,11))))))))))</f>
        <v>1</v>
      </c>
      <c r="AO26" s="8"/>
      <c r="AP26" s="73"/>
      <c r="AQ26" s="73"/>
      <c r="AR26" s="32">
        <f>IF(OR(V26&gt;'Details Verein'!$D$7,$AG26=1),VLOOKUP($AN26,'Details Verein'!$B$12:$G$21,AR$1),0)</f>
        <v>0</v>
      </c>
      <c r="AS26" s="115" t="str">
        <f t="shared" si="12"/>
        <v/>
      </c>
      <c r="AT26" s="32">
        <f>IF($AG26=1,VLOOKUP($AN26,'Details Verein'!$B$12:$G$21,AT$1),0)</f>
        <v>0</v>
      </c>
      <c r="AU26" s="33" t="str">
        <f t="shared" si="13"/>
        <v/>
      </c>
      <c r="AV26" s="32">
        <f>IF($AG26=1,VLOOKUP($AN26,'Details Verein'!$B$12:$G$21,AV$1),0)</f>
        <v>0</v>
      </c>
      <c r="AW26" s="32">
        <f ca="1">IF($AG26=1,VLOOKUP($AN26,'Details Verein'!$B$12:$G$21,AW$1),0)+BG26</f>
        <v>0</v>
      </c>
      <c r="AX26" s="116"/>
      <c r="AY26" s="8"/>
      <c r="AZ26" s="8"/>
      <c r="BA26" s="8"/>
      <c r="BB26" s="1" t="str">
        <f t="shared" si="14"/>
        <v>00.01.1900</v>
      </c>
      <c r="BC26" s="73"/>
      <c r="BD26" s="3" t="str">
        <f>IF(AP26="","",AP26+'Details Verein'!$D$24)</f>
        <v/>
      </c>
      <c r="BE26" s="3" t="str">
        <f>IF(AZ26="","",AZ26+'Details Verein'!$D$25)</f>
        <v/>
      </c>
      <c r="BF26" s="3" t="str">
        <f>IF(BA26="","",BA26+'Details Verein'!$D$26)</f>
        <v/>
      </c>
      <c r="BG26" s="32">
        <f ca="1">IF(OR(E26-E25&gt;0.1,BA26&lt;&gt;""),'Details Verein'!$D$27,0)</f>
        <v>0</v>
      </c>
      <c r="BH26" s="16">
        <f t="shared" ca="1" si="15"/>
        <v>0</v>
      </c>
      <c r="BI26" s="16">
        <f>IF(BC26&lt;&gt;"",0,IF(AQ26&lt;&gt;"",AW26,0))</f>
        <v>0</v>
      </c>
      <c r="BJ26" s="1" t="str">
        <f t="shared" si="16"/>
        <v/>
      </c>
      <c r="BL26" s="1" t="str">
        <f t="shared" si="23"/>
        <v/>
      </c>
      <c r="BM26" s="1" t="str">
        <f t="shared" si="24"/>
        <v/>
      </c>
      <c r="BN26" s="1" t="str">
        <f t="shared" ref="BN26:BN88" si="42">IF(AV26=0,"",CONCATENATE(AU26," ",H26," ",I26," CHF ",AV26))</f>
        <v/>
      </c>
      <c r="BO26" s="1" t="str">
        <f t="shared" ca="1" si="25"/>
        <v/>
      </c>
      <c r="BP26" s="1">
        <f t="shared" ref="BP26:BP89" si="43">IF(AND(BR26&gt;=BP$7,BR26&lt;=BP$8,BR26&lt;&gt;""),ROUND(BP25+1,0),BP25+0.0001)</f>
        <v>3.0000000000000003E-4</v>
      </c>
      <c r="BQ26" s="24" t="str">
        <f t="shared" si="26"/>
        <v/>
      </c>
      <c r="BR26" s="25" t="str">
        <f>IF(OR(Mitglieder!AQ26="",Mitglieder!BC26&lt;&gt;""),"",Mitglieder!AQ26)</f>
        <v/>
      </c>
      <c r="BS26" s="24" t="str">
        <f>IF(BR26="","",'Details Verein'!$I$30)</f>
        <v/>
      </c>
      <c r="BT26" s="24" t="str">
        <f>IF(BR26="","",VLOOKUP(Mitglieder!AN26,'Details Verein'!$B$12:$I$21,8))</f>
        <v/>
      </c>
      <c r="BU26" s="24"/>
      <c r="BV26" s="26" t="str">
        <f t="shared" si="27"/>
        <v/>
      </c>
      <c r="BW26" s="24" t="str">
        <f>IF(BR26="","",Mitglieder!BL26)</f>
        <v/>
      </c>
      <c r="CA26" s="34"/>
      <c r="CB26" s="1" t="str">
        <f t="shared" si="18"/>
        <v/>
      </c>
      <c r="CC26" s="1" t="str">
        <f t="shared" si="18"/>
        <v/>
      </c>
      <c r="CD26" s="1" t="str">
        <f t="shared" si="18"/>
        <v/>
      </c>
      <c r="CE26" s="1" t="str">
        <f t="shared" si="18"/>
        <v/>
      </c>
      <c r="CF26" s="1" t="str">
        <f t="shared" si="18"/>
        <v/>
      </c>
      <c r="CG26" s="1" t="str">
        <f t="shared" si="18"/>
        <v/>
      </c>
      <c r="CH26" s="1" t="str">
        <f t="shared" si="18"/>
        <v/>
      </c>
      <c r="CI26" s="1" t="str">
        <f t="shared" si="18"/>
        <v/>
      </c>
      <c r="CJ26" s="1" t="str">
        <f t="shared" si="18"/>
        <v/>
      </c>
      <c r="CK26" s="1" t="str">
        <f t="shared" si="18"/>
        <v/>
      </c>
      <c r="CL26" s="37" t="str">
        <f t="shared" si="19"/>
        <v/>
      </c>
      <c r="CM26" s="37" t="str">
        <f t="shared" si="20"/>
        <v/>
      </c>
      <c r="CN26" s="1">
        <f t="shared" ca="1" si="21"/>
        <v>0</v>
      </c>
      <c r="CO26" s="1">
        <f t="shared" ca="1" si="22"/>
        <v>0</v>
      </c>
      <c r="CP26" s="1">
        <f t="shared" si="28"/>
        <v>3.0399999999999872E-2</v>
      </c>
      <c r="CQ26" s="24" t="str">
        <f t="shared" si="29"/>
        <v/>
      </c>
      <c r="CR26" s="25" t="str">
        <f t="shared" si="30"/>
        <v/>
      </c>
      <c r="CS26" s="24" t="str">
        <f>IF(CR26="","",'Details Verein'!$I$30)</f>
        <v/>
      </c>
      <c r="CT26" s="24" t="str">
        <f>IF(CR26="","",VLOOKUP(Mitglieder!AN26,'Details Verein'!$B$12:$K$21,9))</f>
        <v/>
      </c>
      <c r="CU26" s="24">
        <f t="shared" si="31"/>
        <v>0</v>
      </c>
      <c r="CV26" s="26" t="str">
        <f t="shared" si="32"/>
        <v/>
      </c>
      <c r="CW26" s="24" t="str">
        <f>IF(CR26="","",Mitglieder!BM26)</f>
        <v/>
      </c>
      <c r="CX26" s="1">
        <f t="shared" si="33"/>
        <v>6.0500000000000706E-2</v>
      </c>
      <c r="CY26" s="24" t="str">
        <f t="shared" si="34"/>
        <v/>
      </c>
      <c r="CZ26" s="25" t="str">
        <f t="shared" si="35"/>
        <v/>
      </c>
      <c r="DA26" s="24" t="str">
        <f>IF(CZ26="","",'Details Verein'!$I$30)</f>
        <v/>
      </c>
      <c r="DB26" s="24" t="str">
        <f>IF(CZ26="","",VLOOKUP(AN26,'Details Verein'!$B$12:$L$21,10))</f>
        <v/>
      </c>
      <c r="DC26" s="24"/>
      <c r="DD26" s="26" t="str">
        <f t="shared" si="36"/>
        <v/>
      </c>
      <c r="DE26" s="24" t="str">
        <f>IF(CZ26="","",Mitglieder!BN26)</f>
        <v/>
      </c>
      <c r="DF26" s="34"/>
      <c r="DG26" s="1">
        <f t="shared" ca="1" si="37"/>
        <v>9.0600000000001568E-2</v>
      </c>
      <c r="DH26" s="24" t="str">
        <f t="shared" ca="1" si="38"/>
        <v/>
      </c>
      <c r="DI26" s="25" t="str">
        <f t="shared" ca="1" si="39"/>
        <v/>
      </c>
      <c r="DJ26" s="24" t="str">
        <f ca="1">IF(DI26="","",'Details Verein'!$I$30)</f>
        <v/>
      </c>
      <c r="DK26" s="24" t="str">
        <f ca="1">IF(DI26="","",'Details Verein'!$I$31)</f>
        <v/>
      </c>
      <c r="DL26" s="24"/>
      <c r="DM26" s="26" t="str">
        <f t="shared" ca="1" si="40"/>
        <v/>
      </c>
      <c r="DN26" s="24" t="str">
        <f t="shared" ca="1" si="41"/>
        <v/>
      </c>
    </row>
    <row r="27" spans="3:118" x14ac:dyDescent="0.3">
      <c r="C27" s="1">
        <f t="shared" ca="1" si="7"/>
        <v>1.0004</v>
      </c>
      <c r="D27" s="1">
        <f ca="1">IF(OR(AQ27&lt;&gt;"",AP27+'Details Verein'!$D$24&gt;=$AM$1,AP27="",AG27&lt;&gt;1,AZ27&lt;&gt;"",BC27&lt;&gt;""),Mitglieder!D26+0.0001,ROUND(D26+1,0))</f>
        <v>1.0004</v>
      </c>
      <c r="E27" s="1">
        <f ca="1">IF(OR(AQ27&lt;&gt;"",AZ27+'Details Verein'!$D$25&gt;=$AM$1,AP27="",AG27&lt;&gt;1,AZ27="",BA27&lt;&gt;"",BC27&lt;&gt;""),Mitglieder!E26+0.0001,ROUND(E26+1,0))</f>
        <v>1.0004</v>
      </c>
      <c r="F27" s="1" t="str">
        <f t="shared" ca="1" si="8"/>
        <v/>
      </c>
      <c r="G27" s="22"/>
      <c r="H27" s="9"/>
      <c r="I27" s="9"/>
      <c r="J27" s="9"/>
      <c r="K27" s="9"/>
      <c r="L27" s="9"/>
      <c r="M27" s="9"/>
      <c r="N27" s="9"/>
      <c r="O27" s="9"/>
      <c r="P27" s="9"/>
      <c r="Q27" s="9"/>
      <c r="R27" s="9"/>
      <c r="S27" s="9"/>
      <c r="T27" s="10"/>
      <c r="U27" s="10"/>
      <c r="V27" s="10"/>
      <c r="W27" s="8"/>
      <c r="X27" s="8"/>
      <c r="Y27" s="8"/>
      <c r="Z27" s="8"/>
      <c r="AA27" s="8"/>
      <c r="AB27" s="8"/>
      <c r="AC27" s="8"/>
      <c r="AD27" s="8"/>
      <c r="AE27" s="8"/>
      <c r="AG27" s="1">
        <f t="shared" si="9"/>
        <v>0</v>
      </c>
      <c r="AI27" s="1">
        <f t="shared" ca="1" si="10"/>
        <v>0</v>
      </c>
      <c r="AJ27" s="1">
        <f t="shared" ca="1" si="11"/>
        <v>0</v>
      </c>
      <c r="AM27" s="63" t="str">
        <f>IF(AND(H28="",H29="",K27=""),"",IF(K27="","nicht kategorisiert",IF(AG27=1,VLOOKUP(AN27,'Details Verein'!$B$12:$D$22,2),"")))</f>
        <v/>
      </c>
      <c r="AN27" s="1">
        <f>IF(K27='Details Verein'!$C$12,'Details Verein'!$B$12,IF(K27='Details Verein'!$C$13,'Details Verein'!$B$13,IF(K27='Details Verein'!$C$14,'Details Verein'!$B$14,IF(K27='Details Verein'!$C$15,'Details Verein'!$B$15,IF(K27='Details Verein'!$C$16,'Details Verein'!$B$16,IF(K27='Details Verein'!$C$17,'Details Verein'!$B$17,IF(K27='Details Verein'!$C$18,'Details Verein'!$B$18,IF(K27='Details Verein'!$C$19,'Details Verein'!$B$19,IF(K27='Details Verein'!$C$20,'Details Verein'!$B$20,IF(K27='Details Verein'!$C$21,'Details Verein'!$B$21,11))))))))))</f>
        <v>1</v>
      </c>
      <c r="AO27" s="8"/>
      <c r="AP27" s="73"/>
      <c r="AQ27" s="73"/>
      <c r="AR27" s="32">
        <f>IF(OR(V27&gt;'Details Verein'!$D$7,$AG27=1),VLOOKUP($AN27,'Details Verein'!$B$12:$G$21,AR$1),0)</f>
        <v>0</v>
      </c>
      <c r="AS27" s="115" t="str">
        <f t="shared" si="12"/>
        <v/>
      </c>
      <c r="AT27" s="32">
        <f>IF($AG27=1,VLOOKUP($AN27,'Details Verein'!$B$12:$G$21,AT$1),0)</f>
        <v>0</v>
      </c>
      <c r="AU27" s="33" t="str">
        <f t="shared" si="13"/>
        <v/>
      </c>
      <c r="AV27" s="32">
        <f>IF($AG27=1,VLOOKUP($AN27,'Details Verein'!$B$12:$G$21,AV$1),0)</f>
        <v>0</v>
      </c>
      <c r="AW27" s="32">
        <f ca="1">IF($AG27=1,VLOOKUP($AN27,'Details Verein'!$B$12:$G$21,AW$1),0)+BG27</f>
        <v>0</v>
      </c>
      <c r="AX27" s="116"/>
      <c r="AY27" s="8"/>
      <c r="AZ27" s="73"/>
      <c r="BA27" s="8"/>
      <c r="BB27" s="1" t="str">
        <f t="shared" si="14"/>
        <v>00.01.1900</v>
      </c>
      <c r="BC27" s="73"/>
      <c r="BD27" s="3" t="str">
        <f>IF(AP27="","",AP27+'Details Verein'!$D$24)</f>
        <v/>
      </c>
      <c r="BE27" s="3" t="str">
        <f>IF(AZ27="","",AZ27+'Details Verein'!$D$25)</f>
        <v/>
      </c>
      <c r="BF27" s="3" t="str">
        <f>IF(BA27="","",BA27+'Details Verein'!$D$26)</f>
        <v/>
      </c>
      <c r="BG27" s="32">
        <f ca="1">IF(OR(E27-E26&gt;0.1,BA27&lt;&gt;""),'Details Verein'!$D$27,0)</f>
        <v>0</v>
      </c>
      <c r="BH27" s="16">
        <f t="shared" ca="1" si="15"/>
        <v>0</v>
      </c>
      <c r="BI27" s="16">
        <f>IF(BC27&lt;&gt;"",0,IF(AQ27&lt;&gt;"",AW27,0))</f>
        <v>0</v>
      </c>
      <c r="BJ27" s="1" t="str">
        <f t="shared" si="16"/>
        <v/>
      </c>
      <c r="BL27" s="1" t="str">
        <f t="shared" si="23"/>
        <v/>
      </c>
      <c r="BM27" s="1" t="str">
        <f t="shared" si="24"/>
        <v/>
      </c>
      <c r="BN27" s="1" t="str">
        <f t="shared" si="42"/>
        <v/>
      </c>
      <c r="BO27" s="1" t="str">
        <f t="shared" ca="1" si="25"/>
        <v/>
      </c>
      <c r="BP27" s="1">
        <f t="shared" si="43"/>
        <v>4.0000000000000002E-4</v>
      </c>
      <c r="BQ27" s="24" t="str">
        <f t="shared" si="26"/>
        <v/>
      </c>
      <c r="BR27" s="25" t="str">
        <f>IF(OR(Mitglieder!AQ27="",Mitglieder!BC27&lt;&gt;""),"",Mitglieder!AQ27)</f>
        <v/>
      </c>
      <c r="BS27" s="24" t="str">
        <f>IF(BR27="","",'Details Verein'!$I$30)</f>
        <v/>
      </c>
      <c r="BT27" s="24" t="str">
        <f>IF(BR27="","",VLOOKUP(Mitglieder!AN27,'Details Verein'!$B$12:$I$21,8))</f>
        <v/>
      </c>
      <c r="BU27" s="24"/>
      <c r="BV27" s="26" t="str">
        <f t="shared" si="27"/>
        <v/>
      </c>
      <c r="BW27" s="24" t="str">
        <f>IF(BR27="","",Mitglieder!BL27)</f>
        <v/>
      </c>
      <c r="CA27" s="34"/>
      <c r="CB27" s="1" t="str">
        <f t="shared" si="18"/>
        <v/>
      </c>
      <c r="CC27" s="1" t="str">
        <f t="shared" si="18"/>
        <v/>
      </c>
      <c r="CD27" s="1" t="str">
        <f t="shared" si="18"/>
        <v/>
      </c>
      <c r="CE27" s="1" t="str">
        <f t="shared" si="18"/>
        <v/>
      </c>
      <c r="CF27" s="1" t="str">
        <f t="shared" si="18"/>
        <v/>
      </c>
      <c r="CG27" s="1" t="str">
        <f t="shared" si="18"/>
        <v/>
      </c>
      <c r="CH27" s="1" t="str">
        <f t="shared" si="18"/>
        <v/>
      </c>
      <c r="CI27" s="1" t="str">
        <f t="shared" si="18"/>
        <v/>
      </c>
      <c r="CJ27" s="1" t="str">
        <f t="shared" si="18"/>
        <v/>
      </c>
      <c r="CK27" s="1" t="str">
        <f t="shared" si="18"/>
        <v/>
      </c>
      <c r="CL27" s="37" t="str">
        <f t="shared" si="19"/>
        <v/>
      </c>
      <c r="CM27" s="37" t="str">
        <f t="shared" si="20"/>
        <v/>
      </c>
      <c r="CN27" s="1">
        <f t="shared" ca="1" si="21"/>
        <v>0</v>
      </c>
      <c r="CO27" s="1">
        <f t="shared" ca="1" si="22"/>
        <v>0</v>
      </c>
      <c r="CP27" s="1">
        <f t="shared" si="28"/>
        <v>3.0499999999999871E-2</v>
      </c>
      <c r="CQ27" s="24" t="str">
        <f t="shared" si="29"/>
        <v/>
      </c>
      <c r="CR27" s="25" t="str">
        <f t="shared" si="30"/>
        <v/>
      </c>
      <c r="CS27" s="24" t="str">
        <f>IF(CR27="","",'Details Verein'!$I$30)</f>
        <v/>
      </c>
      <c r="CT27" s="24" t="str">
        <f>IF(CR27="","",VLOOKUP(Mitglieder!AN27,'Details Verein'!$B$12:$K$21,9))</f>
        <v/>
      </c>
      <c r="CU27" s="24">
        <f t="shared" si="31"/>
        <v>0</v>
      </c>
      <c r="CV27" s="26" t="str">
        <f t="shared" si="32"/>
        <v/>
      </c>
      <c r="CW27" s="24" t="str">
        <f>IF(CR27="","",Mitglieder!BM27)</f>
        <v/>
      </c>
      <c r="CX27" s="1">
        <f t="shared" si="33"/>
        <v>6.0600000000000709E-2</v>
      </c>
      <c r="CY27" s="24" t="str">
        <f t="shared" si="34"/>
        <v/>
      </c>
      <c r="CZ27" s="25" t="str">
        <f t="shared" si="35"/>
        <v/>
      </c>
      <c r="DA27" s="24" t="str">
        <f>IF(CZ27="","",'Details Verein'!$I$30)</f>
        <v/>
      </c>
      <c r="DB27" s="24" t="str">
        <f>IF(CZ27="","",VLOOKUP(AN27,'Details Verein'!$B$12:$L$21,10))</f>
        <v/>
      </c>
      <c r="DC27" s="24"/>
      <c r="DD27" s="26" t="str">
        <f t="shared" si="36"/>
        <v/>
      </c>
      <c r="DE27" s="24" t="str">
        <f>IF(CZ27="","",Mitglieder!BN27)</f>
        <v/>
      </c>
      <c r="DF27" s="34"/>
      <c r="DG27" s="1">
        <f t="shared" ca="1" si="37"/>
        <v>9.0700000000001571E-2</v>
      </c>
      <c r="DH27" s="24" t="str">
        <f t="shared" ca="1" si="38"/>
        <v/>
      </c>
      <c r="DI27" s="25" t="str">
        <f t="shared" ca="1" si="39"/>
        <v/>
      </c>
      <c r="DJ27" s="24" t="str">
        <f ca="1">IF(DI27="","",'Details Verein'!$I$30)</f>
        <v/>
      </c>
      <c r="DK27" s="24" t="str">
        <f ca="1">IF(DI27="","",'Details Verein'!$I$31)</f>
        <v/>
      </c>
      <c r="DL27" s="24"/>
      <c r="DM27" s="26" t="str">
        <f t="shared" ca="1" si="40"/>
        <v/>
      </c>
      <c r="DN27" s="24" t="str">
        <f t="shared" ca="1" si="41"/>
        <v/>
      </c>
    </row>
    <row r="28" spans="3:118" x14ac:dyDescent="0.3">
      <c r="C28" s="1">
        <f t="shared" ca="1" si="7"/>
        <v>1.0004999999999999</v>
      </c>
      <c r="D28" s="1">
        <f ca="1">IF(OR(AQ28&lt;&gt;"",AP28+'Details Verein'!$D$24&gt;=$AM$1,AP28="",AG28&lt;&gt;1,AZ28&lt;&gt;"",BC28&lt;&gt;""),Mitglieder!D27+0.0001,ROUND(D27+1,0))</f>
        <v>1.0004999999999999</v>
      </c>
      <c r="E28" s="1">
        <f ca="1">IF(OR(AQ28&lt;&gt;"",AZ28+'Details Verein'!$D$25&gt;=$AM$1,AP28="",AG28&lt;&gt;1,AZ28="",BA28&lt;&gt;"",BC28&lt;&gt;""),Mitglieder!E27+0.0001,ROUND(E27+1,0))</f>
        <v>1.0004999999999999</v>
      </c>
      <c r="F28" s="1" t="str">
        <f t="shared" ca="1" si="8"/>
        <v/>
      </c>
      <c r="G28" s="22"/>
      <c r="H28" s="9"/>
      <c r="I28" s="9"/>
      <c r="J28" s="9"/>
      <c r="K28" s="9"/>
      <c r="L28" s="9"/>
      <c r="M28" s="9"/>
      <c r="N28" s="9"/>
      <c r="O28" s="9"/>
      <c r="P28" s="9"/>
      <c r="Q28" s="9"/>
      <c r="R28" s="9"/>
      <c r="S28" s="9"/>
      <c r="T28" s="10"/>
      <c r="U28" s="10"/>
      <c r="V28" s="10"/>
      <c r="W28" s="8"/>
      <c r="X28" s="8"/>
      <c r="Y28" s="8"/>
      <c r="Z28" s="8"/>
      <c r="AA28" s="8"/>
      <c r="AB28" s="8"/>
      <c r="AC28" s="8"/>
      <c r="AD28" s="8"/>
      <c r="AE28" s="8"/>
      <c r="AG28" s="1">
        <f t="shared" si="9"/>
        <v>0</v>
      </c>
      <c r="AI28" s="1">
        <f t="shared" ca="1" si="10"/>
        <v>0</v>
      </c>
      <c r="AJ28" s="1">
        <f t="shared" ca="1" si="11"/>
        <v>0</v>
      </c>
      <c r="AM28" s="63" t="str">
        <f>IF(AND(H29="",H30="",K28=""),"",IF(K28="","nicht kategorisiert",IF(AG28=1,VLOOKUP(AN28,'Details Verein'!$B$12:$D$22,2),"")))</f>
        <v/>
      </c>
      <c r="AN28" s="1">
        <f>IF(K28='Details Verein'!$C$12,'Details Verein'!$B$12,IF(K28='Details Verein'!$C$13,'Details Verein'!$B$13,IF(K28='Details Verein'!$C$14,'Details Verein'!$B$14,IF(K28='Details Verein'!$C$15,'Details Verein'!$B$15,IF(K28='Details Verein'!$C$16,'Details Verein'!$B$16,IF(K28='Details Verein'!$C$17,'Details Verein'!$B$17,IF(K28='Details Verein'!$C$18,'Details Verein'!$B$18,IF(K28='Details Verein'!$C$19,'Details Verein'!$B$19,IF(K28='Details Verein'!$C$20,'Details Verein'!$B$20,IF(K28='Details Verein'!$C$21,'Details Verein'!$B$21,11))))))))))</f>
        <v>1</v>
      </c>
      <c r="AO28" s="8"/>
      <c r="AP28" s="73"/>
      <c r="AQ28" s="73"/>
      <c r="AR28" s="32">
        <f>IF(OR(V28&gt;'Details Verein'!$D$7,$AG28=1),VLOOKUP($AN28,'Details Verein'!$B$12:$G$21,AR$1),0)</f>
        <v>0</v>
      </c>
      <c r="AS28" s="115" t="str">
        <f t="shared" si="12"/>
        <v/>
      </c>
      <c r="AT28" s="32">
        <f>IF($AG28=1,VLOOKUP($AN28,'Details Verein'!$B$12:$G$21,AT$1),0)</f>
        <v>0</v>
      </c>
      <c r="AU28" s="33" t="str">
        <f t="shared" si="13"/>
        <v/>
      </c>
      <c r="AV28" s="32">
        <f>IF($AG28=1,VLOOKUP($AN28,'Details Verein'!$B$12:$G$21,AV$1),0)</f>
        <v>0</v>
      </c>
      <c r="AW28" s="32">
        <f ca="1">IF($AG28=1,VLOOKUP($AN28,'Details Verein'!$B$12:$G$21,AW$1),0)+BG28</f>
        <v>0</v>
      </c>
      <c r="AX28" s="116"/>
      <c r="AY28" s="8"/>
      <c r="AZ28" s="8"/>
      <c r="BA28" s="8"/>
      <c r="BB28" s="1" t="str">
        <f t="shared" si="14"/>
        <v>00.01.1900</v>
      </c>
      <c r="BC28" s="73"/>
      <c r="BD28" s="3" t="str">
        <f>IF(AP28="","",AP28+'Details Verein'!$D$24)</f>
        <v/>
      </c>
      <c r="BE28" s="3" t="str">
        <f>IF(AZ28="","",AZ28+'Details Verein'!$D$25)</f>
        <v/>
      </c>
      <c r="BF28" s="3" t="str">
        <f>IF(BA28="","",BA28+'Details Verein'!$D$26)</f>
        <v/>
      </c>
      <c r="BG28" s="32">
        <f ca="1">IF(OR(E28-E27&gt;0.1,BA28&lt;&gt;""),'Details Verein'!$D$27,0)</f>
        <v>0</v>
      </c>
      <c r="BH28" s="16">
        <f t="shared" ca="1" si="15"/>
        <v>0</v>
      </c>
      <c r="BI28" s="16">
        <f>IF(BC28&lt;&gt;"",0,IF(AQ28&lt;&gt;"",AW28,0))</f>
        <v>0</v>
      </c>
      <c r="BJ28" s="1" t="str">
        <f t="shared" si="16"/>
        <v/>
      </c>
      <c r="BL28" s="1" t="str">
        <f t="shared" si="23"/>
        <v/>
      </c>
      <c r="BM28" s="1" t="str">
        <f t="shared" si="24"/>
        <v/>
      </c>
      <c r="BN28" s="1" t="str">
        <f t="shared" si="42"/>
        <v/>
      </c>
      <c r="BO28" s="1" t="str">
        <f t="shared" ca="1" si="25"/>
        <v/>
      </c>
      <c r="BP28" s="1">
        <f t="shared" si="43"/>
        <v>5.0000000000000001E-4</v>
      </c>
      <c r="BQ28" s="24" t="str">
        <f t="shared" si="26"/>
        <v/>
      </c>
      <c r="BR28" s="25" t="str">
        <f>IF(OR(Mitglieder!AQ28="",Mitglieder!BC28&lt;&gt;""),"",Mitglieder!AQ28)</f>
        <v/>
      </c>
      <c r="BS28" s="24" t="str">
        <f>IF(BR28="","",'Details Verein'!$I$30)</f>
        <v/>
      </c>
      <c r="BT28" s="24" t="str">
        <f>IF(BR28="","",VLOOKUP(Mitglieder!AN28,'Details Verein'!$B$12:$I$21,8))</f>
        <v/>
      </c>
      <c r="BU28" s="24"/>
      <c r="BV28" s="26" t="str">
        <f t="shared" si="27"/>
        <v/>
      </c>
      <c r="BW28" s="24" t="str">
        <f>IF(BR28="","",Mitglieder!BL28)</f>
        <v/>
      </c>
      <c r="CA28" s="34"/>
      <c r="CB28" s="1" t="str">
        <f t="shared" si="18"/>
        <v/>
      </c>
      <c r="CC28" s="1" t="str">
        <f t="shared" si="18"/>
        <v/>
      </c>
      <c r="CD28" s="1" t="str">
        <f t="shared" si="18"/>
        <v/>
      </c>
      <c r="CE28" s="1" t="str">
        <f t="shared" si="18"/>
        <v/>
      </c>
      <c r="CF28" s="1" t="str">
        <f t="shared" si="18"/>
        <v/>
      </c>
      <c r="CG28" s="1" t="str">
        <f t="shared" si="18"/>
        <v/>
      </c>
      <c r="CH28" s="1" t="str">
        <f t="shared" si="18"/>
        <v/>
      </c>
      <c r="CI28" s="1" t="str">
        <f t="shared" si="18"/>
        <v/>
      </c>
      <c r="CJ28" s="1" t="str">
        <f t="shared" si="18"/>
        <v/>
      </c>
      <c r="CK28" s="1" t="str">
        <f t="shared" si="18"/>
        <v/>
      </c>
      <c r="CL28" s="37" t="str">
        <f t="shared" si="19"/>
        <v/>
      </c>
      <c r="CM28" s="37" t="str">
        <f t="shared" si="20"/>
        <v/>
      </c>
      <c r="CN28" s="1">
        <f t="shared" ca="1" si="21"/>
        <v>0</v>
      </c>
      <c r="CO28" s="1">
        <f t="shared" ca="1" si="22"/>
        <v>0</v>
      </c>
      <c r="CP28" s="1">
        <f>IF(AND(CR28&gt;=BP$7,CR28&lt;=BP$8,CR28&lt;&gt;""),ROUND(CP27+1,0),CP27+0.0001)</f>
        <v>3.059999999999987E-2</v>
      </c>
      <c r="CQ28" s="24" t="str">
        <f t="shared" si="29"/>
        <v/>
      </c>
      <c r="CR28" s="25" t="str">
        <f t="shared" si="30"/>
        <v/>
      </c>
      <c r="CS28" s="24" t="str">
        <f>IF(CR28="","",'Details Verein'!$I$30)</f>
        <v/>
      </c>
      <c r="CT28" s="24" t="str">
        <f>IF(CR28="","",VLOOKUP(Mitglieder!AN28,'Details Verein'!$B$12:$K$21,9))</f>
        <v/>
      </c>
      <c r="CU28" s="24">
        <f t="shared" si="31"/>
        <v>0</v>
      </c>
      <c r="CV28" s="26" t="str">
        <f t="shared" si="32"/>
        <v/>
      </c>
      <c r="CW28" s="24" t="str">
        <f>IF(CR28="","",Mitglieder!BM28)</f>
        <v/>
      </c>
      <c r="CX28" s="1">
        <f t="shared" si="33"/>
        <v>6.0700000000000712E-2</v>
      </c>
      <c r="CY28" s="24" t="str">
        <f>IF(CZ28="","",IF(AND(AO28&lt;&gt;"",G28&lt;&gt;""),CONCATENATE(AO28," - ",G28,"-3"),IF(AND(AO28="",G28=""),"",CONCATENATE(AO28," ",G28,"-3"))))</f>
        <v/>
      </c>
      <c r="CZ28" s="25" t="str">
        <f t="shared" si="35"/>
        <v/>
      </c>
      <c r="DA28" s="24" t="str">
        <f>IF(CZ28="","",'Details Verein'!$I$30)</f>
        <v/>
      </c>
      <c r="DB28" s="24" t="str">
        <f>IF(CZ28="","",VLOOKUP(AN28,'Details Verein'!$B$12:$L$21,10))</f>
        <v/>
      </c>
      <c r="DC28" s="24"/>
      <c r="DD28" s="26" t="str">
        <f>IF(CZ28="","",AV28)</f>
        <v/>
      </c>
      <c r="DE28" s="24" t="str">
        <f>IF(CZ28="","",Mitglieder!BN28)</f>
        <v/>
      </c>
      <c r="DF28" s="34"/>
      <c r="DG28" s="1">
        <f t="shared" ca="1" si="37"/>
        <v>9.0800000000001574E-2</v>
      </c>
      <c r="DH28" s="24" t="str">
        <f t="shared" ca="1" si="38"/>
        <v/>
      </c>
      <c r="DI28" s="25" t="str">
        <f t="shared" ca="1" si="39"/>
        <v/>
      </c>
      <c r="DJ28" s="24" t="str">
        <f ca="1">IF(DI28="","",'Details Verein'!$I$30)</f>
        <v/>
      </c>
      <c r="DK28" s="24" t="str">
        <f ca="1">IF(DI28="","",'Details Verein'!$I$31)</f>
        <v/>
      </c>
      <c r="DL28" s="24"/>
      <c r="DM28" s="26" t="str">
        <f t="shared" ca="1" si="40"/>
        <v/>
      </c>
      <c r="DN28" s="24" t="str">
        <f t="shared" ca="1" si="41"/>
        <v/>
      </c>
    </row>
    <row r="29" spans="3:118" x14ac:dyDescent="0.3">
      <c r="C29" s="1">
        <f t="shared" ca="1" si="7"/>
        <v>1.0005999999999999</v>
      </c>
      <c r="D29" s="1">
        <f ca="1">IF(OR(AQ29&lt;&gt;"",AP29+'Details Verein'!$D$24&gt;=$AM$1,AP29="",AG29&lt;&gt;1,AZ29&lt;&gt;"",BC29&lt;&gt;""),Mitglieder!D28+0.0001,ROUND(D28+1,0))</f>
        <v>1.0005999999999999</v>
      </c>
      <c r="E29" s="1">
        <f ca="1">IF(OR(AQ29&lt;&gt;"",AZ29+'Details Verein'!$D$25&gt;=$AM$1,AP29="",AG29&lt;&gt;1,AZ29="",BA29&lt;&gt;"",BC29&lt;&gt;""),Mitglieder!E28+0.0001,ROUND(E28+1,0))</f>
        <v>1.0005999999999999</v>
      </c>
      <c r="F29" s="1" t="str">
        <f t="shared" ca="1" si="8"/>
        <v/>
      </c>
      <c r="G29" s="22"/>
      <c r="H29" s="9"/>
      <c r="I29" s="9"/>
      <c r="J29" s="9"/>
      <c r="K29" s="9"/>
      <c r="L29" s="9"/>
      <c r="M29" s="9"/>
      <c r="N29" s="9"/>
      <c r="O29" s="9"/>
      <c r="P29" s="9"/>
      <c r="Q29" s="9"/>
      <c r="R29" s="9"/>
      <c r="S29" s="9"/>
      <c r="T29" s="10"/>
      <c r="U29" s="10"/>
      <c r="V29" s="10"/>
      <c r="W29" s="8"/>
      <c r="X29" s="8"/>
      <c r="Y29" s="8"/>
      <c r="Z29" s="8"/>
      <c r="AA29" s="8"/>
      <c r="AB29" s="8"/>
      <c r="AC29" s="8"/>
      <c r="AD29" s="8"/>
      <c r="AE29" s="8"/>
      <c r="AG29" s="1">
        <f t="shared" si="9"/>
        <v>0</v>
      </c>
      <c r="AI29" s="1">
        <f t="shared" ca="1" si="10"/>
        <v>0</v>
      </c>
      <c r="AJ29" s="1">
        <f t="shared" ca="1" si="11"/>
        <v>0</v>
      </c>
      <c r="AM29" s="63" t="str">
        <f>IF(AND(H30="",H31="",K29=""),"",IF(K29="","nicht kategorisiert",IF(AG29=1,VLOOKUP(AN29,'Details Verein'!$B$12:$D$22,2),"")))</f>
        <v/>
      </c>
      <c r="AN29" s="1">
        <f>IF(K29='Details Verein'!$C$12,'Details Verein'!$B$12,IF(K29='Details Verein'!$C$13,'Details Verein'!$B$13,IF(K29='Details Verein'!$C$14,'Details Verein'!$B$14,IF(K29='Details Verein'!$C$15,'Details Verein'!$B$15,IF(K29='Details Verein'!$C$16,'Details Verein'!$B$16,IF(K29='Details Verein'!$C$17,'Details Verein'!$B$17,IF(K29='Details Verein'!$C$18,'Details Verein'!$B$18,IF(K29='Details Verein'!$C$19,'Details Verein'!$B$19,IF(K29='Details Verein'!$C$20,'Details Verein'!$B$20,IF(K29='Details Verein'!$C$21,'Details Verein'!$B$21,11))))))))))</f>
        <v>1</v>
      </c>
      <c r="AO29" s="8"/>
      <c r="AP29" s="73"/>
      <c r="AQ29" s="73"/>
      <c r="AR29" s="32">
        <f>IF(OR(V29&gt;'Details Verein'!$D$7,$AG29=1),VLOOKUP($AN29,'Details Verein'!$B$12:$G$21,AR$1),0)</f>
        <v>0</v>
      </c>
      <c r="AS29" s="115" t="str">
        <f t="shared" si="12"/>
        <v/>
      </c>
      <c r="AT29" s="32">
        <f>IF($AG29=1,VLOOKUP($AN29,'Details Verein'!$B$12:$G$21,AT$1),0)</f>
        <v>0</v>
      </c>
      <c r="AU29" s="33" t="str">
        <f t="shared" si="13"/>
        <v/>
      </c>
      <c r="AV29" s="32">
        <f>IF($AG29=1,VLOOKUP($AN29,'Details Verein'!$B$12:$G$21,AV$1),0)</f>
        <v>0</v>
      </c>
      <c r="AW29" s="32">
        <f ca="1">IF($AG29=1,VLOOKUP($AN29,'Details Verein'!$B$12:$G$21,AW$1),0)+BG29</f>
        <v>0</v>
      </c>
      <c r="AX29" s="116"/>
      <c r="AY29" s="8"/>
      <c r="AZ29" s="8"/>
      <c r="BA29" s="8"/>
      <c r="BB29" s="1" t="str">
        <f t="shared" si="14"/>
        <v>00.01.1900</v>
      </c>
      <c r="BC29" s="73"/>
      <c r="BD29" s="3" t="str">
        <f>IF(AP29="","",AP29+'Details Verein'!$D$24)</f>
        <v/>
      </c>
      <c r="BE29" s="3" t="str">
        <f>IF(AZ29="","",AZ29+'Details Verein'!$D$25)</f>
        <v/>
      </c>
      <c r="BF29" s="3" t="str">
        <f>IF(BA29="","",BA29+'Details Verein'!$D$26)</f>
        <v/>
      </c>
      <c r="BG29" s="32">
        <f ca="1">IF(OR(E29-E28&gt;0.1,BA29&lt;&gt;""),'Details Verein'!$D$27,0)</f>
        <v>0</v>
      </c>
      <c r="BH29" s="16">
        <f t="shared" ca="1" si="15"/>
        <v>0</v>
      </c>
      <c r="BI29" s="16">
        <f t="shared" ref="BI29:BI87" si="44">IF(BC29&lt;&gt;"",0,IF(AQ29&lt;&gt;"",AW29,0))</f>
        <v>0</v>
      </c>
      <c r="BJ29" s="1" t="str">
        <f t="shared" si="16"/>
        <v/>
      </c>
      <c r="BL29" s="1" t="str">
        <f t="shared" si="23"/>
        <v/>
      </c>
      <c r="BM29" s="1" t="str">
        <f t="shared" si="24"/>
        <v/>
      </c>
      <c r="BN29" s="1" t="str">
        <f t="shared" si="42"/>
        <v/>
      </c>
      <c r="BO29" s="1" t="str">
        <f t="shared" ca="1" si="25"/>
        <v/>
      </c>
      <c r="BP29" s="1">
        <f t="shared" si="43"/>
        <v>6.0000000000000006E-4</v>
      </c>
      <c r="BQ29" s="24" t="str">
        <f t="shared" si="26"/>
        <v/>
      </c>
      <c r="BR29" s="25" t="str">
        <f>IF(OR(Mitglieder!AQ29="",Mitglieder!BC29&lt;&gt;""),"",Mitglieder!AQ29)</f>
        <v/>
      </c>
      <c r="BS29" s="24" t="str">
        <f>IF(BR29="","",'Details Verein'!$I$30)</f>
        <v/>
      </c>
      <c r="BT29" s="24" t="str">
        <f>IF(BR29="","",VLOOKUP(Mitglieder!AN29,'Details Verein'!$B$12:$I$21,8))</f>
        <v/>
      </c>
      <c r="BU29" s="24"/>
      <c r="BV29" s="26" t="str">
        <f t="shared" si="27"/>
        <v/>
      </c>
      <c r="BW29" s="24" t="str">
        <f>IF(BR29="","",Mitglieder!BL29)</f>
        <v/>
      </c>
      <c r="CA29" s="34"/>
      <c r="CB29" s="1" t="str">
        <f t="shared" ref="CB29:CK29" si="45">IF(AND($AG29=1,CB$13=$AM29),CB$13,"")</f>
        <v/>
      </c>
      <c r="CC29" s="1" t="str">
        <f t="shared" si="45"/>
        <v/>
      </c>
      <c r="CD29" s="1" t="str">
        <f t="shared" si="45"/>
        <v/>
      </c>
      <c r="CE29" s="1" t="str">
        <f t="shared" si="45"/>
        <v/>
      </c>
      <c r="CF29" s="1" t="str">
        <f t="shared" si="45"/>
        <v/>
      </c>
      <c r="CG29" s="1" t="str">
        <f t="shared" si="45"/>
        <v/>
      </c>
      <c r="CH29" s="1" t="str">
        <f t="shared" si="45"/>
        <v/>
      </c>
      <c r="CI29" s="1" t="str">
        <f t="shared" si="45"/>
        <v/>
      </c>
      <c r="CJ29" s="1" t="str">
        <f t="shared" si="45"/>
        <v/>
      </c>
      <c r="CK29" s="1" t="str">
        <f t="shared" si="45"/>
        <v/>
      </c>
      <c r="CL29" s="37" t="str">
        <f>IF(CL$13=$AM29,CL$13,"")</f>
        <v/>
      </c>
      <c r="CM29" s="37" t="str">
        <f>IF($AM29=CM$13,AM29,"")</f>
        <v/>
      </c>
      <c r="CN29" s="1">
        <f t="shared" ca="1" si="21"/>
        <v>0</v>
      </c>
      <c r="CO29" s="1">
        <f t="shared" ca="1" si="22"/>
        <v>0</v>
      </c>
      <c r="CP29" s="1">
        <f t="shared" ref="CP29:CP92" si="46">IF(AND(CR29&gt;=BP$7,CR29&lt;=BP$8,CR29&lt;&gt;""),ROUND(CP28+1,0),CP28+0.0001)</f>
        <v>3.069999999999987E-2</v>
      </c>
      <c r="CQ29" s="24" t="str">
        <f t="shared" si="29"/>
        <v/>
      </c>
      <c r="CR29" s="25" t="str">
        <f t="shared" si="30"/>
        <v/>
      </c>
      <c r="CS29" s="24" t="str">
        <f>IF(CR29="","",'Details Verein'!$I$30)</f>
        <v/>
      </c>
      <c r="CT29" s="24" t="str">
        <f>IF(CR29="","",VLOOKUP(Mitglieder!AN29,'Details Verein'!$B$12:$K$21,9))</f>
        <v/>
      </c>
      <c r="CU29" s="24">
        <f t="shared" si="31"/>
        <v>0</v>
      </c>
      <c r="CV29" s="26" t="str">
        <f t="shared" si="32"/>
        <v/>
      </c>
      <c r="CW29" s="24" t="str">
        <f>IF(CR29="","",Mitglieder!BM29)</f>
        <v/>
      </c>
      <c r="CX29" s="1">
        <f t="shared" si="33"/>
        <v>6.0800000000000715E-2</v>
      </c>
      <c r="CY29" s="24" t="str">
        <f t="shared" si="34"/>
        <v/>
      </c>
      <c r="CZ29" s="25" t="str">
        <f>IF(OR(AV29=0,AQ29="",BC29&lt;&gt;""),"",AQ29)</f>
        <v/>
      </c>
      <c r="DA29" s="24" t="str">
        <f>IF(CZ29="","",'Details Verein'!$I$30)</f>
        <v/>
      </c>
      <c r="DB29" s="24" t="str">
        <f>IF(CZ29="","",VLOOKUP(AN29,'Details Verein'!$B$12:$L$21,10))</f>
        <v/>
      </c>
      <c r="DC29" s="24"/>
      <c r="DD29" s="26" t="str">
        <f t="shared" si="36"/>
        <v/>
      </c>
      <c r="DE29" s="24" t="str">
        <f>IF(CZ29="","",Mitglieder!BN29)</f>
        <v/>
      </c>
      <c r="DF29" s="34"/>
      <c r="DG29" s="1">
        <f t="shared" ca="1" si="37"/>
        <v>9.0900000000001577E-2</v>
      </c>
      <c r="DH29" s="24" t="str">
        <f t="shared" ca="1" si="38"/>
        <v/>
      </c>
      <c r="DI29" s="25" t="str">
        <f t="shared" ca="1" si="39"/>
        <v/>
      </c>
      <c r="DJ29" s="24" t="str">
        <f ca="1">IF(DI29="","",'Details Verein'!$I$30)</f>
        <v/>
      </c>
      <c r="DK29" s="24" t="str">
        <f ca="1">IF(DI29="","",'Details Verein'!$I$31)</f>
        <v/>
      </c>
      <c r="DL29" s="24"/>
      <c r="DM29" s="26" t="str">
        <f t="shared" ca="1" si="40"/>
        <v/>
      </c>
      <c r="DN29" s="24" t="str">
        <f t="shared" ca="1" si="41"/>
        <v/>
      </c>
    </row>
    <row r="30" spans="3:118" x14ac:dyDescent="0.3">
      <c r="C30" s="1">
        <f t="shared" ca="1" si="7"/>
        <v>1.0006999999999999</v>
      </c>
      <c r="D30" s="1">
        <f ca="1">IF(OR(AQ30&lt;&gt;"",AP30+'Details Verein'!$D$24&gt;=$AM$1,AP30="",AG30&lt;&gt;1,AZ30&lt;&gt;"",BC30&lt;&gt;""),Mitglieder!D29+0.0001,ROUND(D29+1,0))</f>
        <v>1.0006999999999999</v>
      </c>
      <c r="E30" s="1">
        <f ca="1">IF(OR(AQ30&lt;&gt;"",AZ30+'Details Verein'!$D$25&gt;=$AM$1,AP30="",AG30&lt;&gt;1,AZ30="",BA30&lt;&gt;"",BC30&lt;&gt;""),Mitglieder!E29+0.0001,ROUND(E29+1,0))</f>
        <v>1.0006999999999999</v>
      </c>
      <c r="F30" s="1" t="str">
        <f t="shared" ca="1" si="8"/>
        <v/>
      </c>
      <c r="G30" s="22"/>
      <c r="H30" s="9"/>
      <c r="I30" s="9"/>
      <c r="J30" s="9"/>
      <c r="K30" s="9"/>
      <c r="L30" s="9"/>
      <c r="M30" s="9"/>
      <c r="N30" s="9"/>
      <c r="O30" s="9"/>
      <c r="P30" s="9"/>
      <c r="Q30" s="9"/>
      <c r="R30" s="9"/>
      <c r="S30" s="9"/>
      <c r="T30" s="10"/>
      <c r="U30" s="10"/>
      <c r="V30" s="10"/>
      <c r="W30" s="8"/>
      <c r="X30" s="8"/>
      <c r="Y30" s="8"/>
      <c r="Z30" s="8"/>
      <c r="AA30" s="8"/>
      <c r="AB30" s="8"/>
      <c r="AC30" s="8"/>
      <c r="AD30" s="8"/>
      <c r="AE30" s="8"/>
      <c r="AG30" s="1">
        <f t="shared" si="9"/>
        <v>0</v>
      </c>
      <c r="AI30" s="1">
        <f t="shared" ca="1" si="10"/>
        <v>0</v>
      </c>
      <c r="AJ30" s="1">
        <f t="shared" ca="1" si="11"/>
        <v>0</v>
      </c>
      <c r="AM30" s="63" t="str">
        <f>IF(AND(H31="",H32="",K30=""),"",IF(K30="","nicht kategorisiert",IF(AG30=1,VLOOKUP(AN30,'Details Verein'!$B$12:$D$22,2),"")))</f>
        <v/>
      </c>
      <c r="AN30" s="1">
        <f>IF(K30='Details Verein'!$C$12,'Details Verein'!$B$12,IF(K30='Details Verein'!$C$13,'Details Verein'!$B$13,IF(K30='Details Verein'!$C$14,'Details Verein'!$B$14,IF(K30='Details Verein'!$C$15,'Details Verein'!$B$15,IF(K30='Details Verein'!$C$16,'Details Verein'!$B$16,IF(K30='Details Verein'!$C$17,'Details Verein'!$B$17,IF(K30='Details Verein'!$C$18,'Details Verein'!$B$18,IF(K30='Details Verein'!$C$19,'Details Verein'!$B$19,IF(K30='Details Verein'!$C$20,'Details Verein'!$B$20,IF(K30='Details Verein'!$C$21,'Details Verein'!$B$21,11))))))))))</f>
        <v>1</v>
      </c>
      <c r="AO30" s="8"/>
      <c r="AP30" s="73"/>
      <c r="AQ30" s="73"/>
      <c r="AR30" s="32">
        <f>IF(OR(V30&gt;'Details Verein'!$D$7,$AG30=1),VLOOKUP($AN30,'Details Verein'!$B$12:$G$21,AR$1),0)</f>
        <v>0</v>
      </c>
      <c r="AS30" s="115" t="str">
        <f t="shared" si="12"/>
        <v/>
      </c>
      <c r="AT30" s="32">
        <f>IF($AG30=1,VLOOKUP($AN30,'Details Verein'!$B$12:$G$21,AT$1),0)</f>
        <v>0</v>
      </c>
      <c r="AU30" s="33" t="str">
        <f t="shared" si="13"/>
        <v/>
      </c>
      <c r="AV30" s="32">
        <f>IF($AG30=1,VLOOKUP($AN30,'Details Verein'!$B$12:$G$21,AV$1),0)</f>
        <v>0</v>
      </c>
      <c r="AW30" s="32">
        <f ca="1">IF($AG30=1,VLOOKUP($AN30,'Details Verein'!$B$12:$G$21,AW$1),0)+BG30</f>
        <v>0</v>
      </c>
      <c r="AX30" s="116"/>
      <c r="AY30" s="8"/>
      <c r="AZ30" s="73"/>
      <c r="BA30" s="8"/>
      <c r="BB30" s="1" t="str">
        <f t="shared" si="14"/>
        <v>00.01.1900</v>
      </c>
      <c r="BC30" s="73"/>
      <c r="BD30" s="3" t="str">
        <f>IF(AP30="","",AP30+'Details Verein'!$D$24)</f>
        <v/>
      </c>
      <c r="BE30" s="3" t="str">
        <f>IF(AZ30="","",AZ30+'Details Verein'!$D$25)</f>
        <v/>
      </c>
      <c r="BF30" s="3" t="str">
        <f>IF(BA30="","",BA30+'Details Verein'!$D$26)</f>
        <v/>
      </c>
      <c r="BG30" s="32">
        <f ca="1">IF(OR(E30-E29&gt;0.1,BA30&lt;&gt;""),'Details Verein'!$D$27,0)</f>
        <v>0</v>
      </c>
      <c r="BH30" s="16">
        <f t="shared" ca="1" si="15"/>
        <v>0</v>
      </c>
      <c r="BI30" s="16">
        <f>IF(BC30&lt;&gt;"",0,IF(AQ30&lt;&gt;"",AW30,0))</f>
        <v>0</v>
      </c>
      <c r="BJ30" s="1" t="str">
        <f t="shared" si="16"/>
        <v/>
      </c>
      <c r="BL30" s="1" t="str">
        <f t="shared" si="23"/>
        <v/>
      </c>
      <c r="BM30" s="1" t="str">
        <f t="shared" si="24"/>
        <v/>
      </c>
      <c r="BN30" s="1" t="str">
        <f t="shared" si="42"/>
        <v/>
      </c>
      <c r="BO30" s="1" t="str">
        <f t="shared" ca="1" si="25"/>
        <v/>
      </c>
      <c r="BP30" s="1">
        <f t="shared" si="43"/>
        <v>7.000000000000001E-4</v>
      </c>
      <c r="BQ30" s="24" t="str">
        <f t="shared" si="26"/>
        <v/>
      </c>
      <c r="BR30" s="25" t="str">
        <f>IF(OR(Mitglieder!AQ30="",Mitglieder!BC30&lt;&gt;""),"",Mitglieder!AQ30)</f>
        <v/>
      </c>
      <c r="BS30" s="24" t="str">
        <f>IF(BR30="","",'Details Verein'!$I$30)</f>
        <v/>
      </c>
      <c r="BT30" s="24" t="str">
        <f>IF(BR30="","",VLOOKUP(Mitglieder!AN30,'Details Verein'!$B$12:$I$21,8))</f>
        <v/>
      </c>
      <c r="BU30" s="24"/>
      <c r="BV30" s="26" t="str">
        <f t="shared" si="27"/>
        <v/>
      </c>
      <c r="BW30" s="24" t="str">
        <f>IF(BR30="","",Mitglieder!BL30)</f>
        <v/>
      </c>
      <c r="CA30" s="34"/>
      <c r="CB30" s="1" t="str">
        <f t="shared" si="18"/>
        <v/>
      </c>
      <c r="CC30" s="1" t="str">
        <f t="shared" si="18"/>
        <v/>
      </c>
      <c r="CD30" s="1" t="str">
        <f t="shared" si="18"/>
        <v/>
      </c>
      <c r="CE30" s="1" t="str">
        <f t="shared" si="18"/>
        <v/>
      </c>
      <c r="CF30" s="1" t="str">
        <f t="shared" si="18"/>
        <v/>
      </c>
      <c r="CG30" s="1" t="str">
        <f t="shared" si="18"/>
        <v/>
      </c>
      <c r="CH30" s="1" t="str">
        <f t="shared" si="18"/>
        <v/>
      </c>
      <c r="CI30" s="1" t="str">
        <f t="shared" si="18"/>
        <v/>
      </c>
      <c r="CJ30" s="1" t="str">
        <f t="shared" si="18"/>
        <v/>
      </c>
      <c r="CK30" s="1" t="str">
        <f t="shared" si="18"/>
        <v/>
      </c>
      <c r="CL30" s="37" t="str">
        <f t="shared" si="19"/>
        <v/>
      </c>
      <c r="CM30" s="37" t="str">
        <f t="shared" si="20"/>
        <v/>
      </c>
      <c r="CN30" s="1">
        <f t="shared" ca="1" si="21"/>
        <v>0</v>
      </c>
      <c r="CO30" s="1">
        <f t="shared" ca="1" si="22"/>
        <v>0</v>
      </c>
      <c r="CP30" s="1">
        <f t="shared" si="46"/>
        <v>3.0799999999999869E-2</v>
      </c>
      <c r="CQ30" s="24" t="str">
        <f t="shared" si="29"/>
        <v/>
      </c>
      <c r="CR30" s="25" t="str">
        <f t="shared" si="30"/>
        <v/>
      </c>
      <c r="CS30" s="24" t="str">
        <f>IF(CR30="","",'Details Verein'!$I$30)</f>
        <v/>
      </c>
      <c r="CT30" s="24" t="str">
        <f>IF(CR30="","",VLOOKUP(Mitglieder!AN30,'Details Verein'!$B$12:$K$21,9))</f>
        <v/>
      </c>
      <c r="CU30" s="24">
        <f t="shared" si="31"/>
        <v>0</v>
      </c>
      <c r="CV30" s="26" t="str">
        <f t="shared" si="32"/>
        <v/>
      </c>
      <c r="CW30" s="24" t="str">
        <f>IF(CR30="","",Mitglieder!BM30)</f>
        <v/>
      </c>
      <c r="CX30" s="1">
        <f t="shared" si="33"/>
        <v>6.0900000000000717E-2</v>
      </c>
      <c r="CY30" s="24" t="str">
        <f t="shared" si="34"/>
        <v/>
      </c>
      <c r="CZ30" s="25" t="str">
        <f t="shared" si="35"/>
        <v/>
      </c>
      <c r="DA30" s="24" t="str">
        <f>IF(CZ30="","",'Details Verein'!$I$30)</f>
        <v/>
      </c>
      <c r="DB30" s="24" t="str">
        <f>IF(CZ30="","",VLOOKUP(AN30,'Details Verein'!$B$12:$L$21,10))</f>
        <v/>
      </c>
      <c r="DC30" s="24"/>
      <c r="DD30" s="26" t="str">
        <f t="shared" si="36"/>
        <v/>
      </c>
      <c r="DE30" s="24" t="str">
        <f>IF(CZ30="","",Mitglieder!BN30)</f>
        <v/>
      </c>
      <c r="DF30" s="34"/>
      <c r="DG30" s="1">
        <f t="shared" ca="1" si="37"/>
        <v>9.100000000000158E-2</v>
      </c>
      <c r="DH30" s="24" t="str">
        <f t="shared" ca="1" si="38"/>
        <v/>
      </c>
      <c r="DI30" s="25" t="str">
        <f t="shared" ca="1" si="39"/>
        <v/>
      </c>
      <c r="DJ30" s="24" t="str">
        <f ca="1">IF(DI30="","",'Details Verein'!$I$30)</f>
        <v/>
      </c>
      <c r="DK30" s="24" t="str">
        <f ca="1">IF(DI30="","",'Details Verein'!$I$31)</f>
        <v/>
      </c>
      <c r="DL30" s="24"/>
      <c r="DM30" s="26" t="str">
        <f t="shared" ca="1" si="40"/>
        <v/>
      </c>
      <c r="DN30" s="24" t="str">
        <f t="shared" ca="1" si="41"/>
        <v/>
      </c>
    </row>
    <row r="31" spans="3:118" x14ac:dyDescent="0.3">
      <c r="C31" s="1">
        <f t="shared" ca="1" si="7"/>
        <v>1.0007999999999999</v>
      </c>
      <c r="D31" s="1">
        <f ca="1">IF(OR(AQ31&lt;&gt;"",AP31+'Details Verein'!$D$24&gt;=$AM$1,AP31="",AG31&lt;&gt;1,AZ31&lt;&gt;"",BC31&lt;&gt;""),Mitglieder!D30+0.0001,ROUND(D30+1,0))</f>
        <v>1.0007999999999999</v>
      </c>
      <c r="E31" s="1">
        <f ca="1">IF(OR(AQ31&lt;&gt;"",AZ31+'Details Verein'!$D$25&gt;=$AM$1,AP31="",AG31&lt;&gt;1,AZ31="",BA31&lt;&gt;"",BC31&lt;&gt;""),Mitglieder!E30+0.0001,ROUND(E30+1,0))</f>
        <v>1.0007999999999999</v>
      </c>
      <c r="F31" s="1" t="str">
        <f t="shared" ca="1" si="8"/>
        <v/>
      </c>
      <c r="G31" s="22"/>
      <c r="H31" s="9"/>
      <c r="I31" s="9"/>
      <c r="J31" s="9"/>
      <c r="K31" s="9"/>
      <c r="L31" s="9"/>
      <c r="M31" s="9"/>
      <c r="N31" s="9"/>
      <c r="O31" s="9"/>
      <c r="P31" s="9"/>
      <c r="Q31" s="9"/>
      <c r="R31" s="9"/>
      <c r="S31" s="9"/>
      <c r="T31" s="10"/>
      <c r="U31" s="10"/>
      <c r="V31" s="10"/>
      <c r="W31" s="8"/>
      <c r="X31" s="8"/>
      <c r="Y31" s="8"/>
      <c r="Z31" s="8"/>
      <c r="AA31" s="8"/>
      <c r="AB31" s="8"/>
      <c r="AC31" s="8"/>
      <c r="AD31" s="8"/>
      <c r="AE31" s="8"/>
      <c r="AG31" s="1">
        <f t="shared" si="9"/>
        <v>0</v>
      </c>
      <c r="AI31" s="1">
        <f t="shared" ca="1" si="10"/>
        <v>0</v>
      </c>
      <c r="AJ31" s="1">
        <f t="shared" ca="1" si="11"/>
        <v>0</v>
      </c>
      <c r="AM31" s="63" t="str">
        <f>IF(AND(H32="",H33="",K31=""),"",IF(K31="","nicht kategorisiert",IF(AG31=1,VLOOKUP(AN31,'Details Verein'!$B$12:$D$22,2),"")))</f>
        <v/>
      </c>
      <c r="AN31" s="1">
        <f>IF(K31='Details Verein'!$C$12,'Details Verein'!$B$12,IF(K31='Details Verein'!$C$13,'Details Verein'!$B$13,IF(K31='Details Verein'!$C$14,'Details Verein'!$B$14,IF(K31='Details Verein'!$C$15,'Details Verein'!$B$15,IF(K31='Details Verein'!$C$16,'Details Verein'!$B$16,IF(K31='Details Verein'!$C$17,'Details Verein'!$B$17,IF(K31='Details Verein'!$C$18,'Details Verein'!$B$18,IF(K31='Details Verein'!$C$19,'Details Verein'!$B$19,IF(K31='Details Verein'!$C$20,'Details Verein'!$B$20,IF(K31='Details Verein'!$C$21,'Details Verein'!$B$21,11))))))))))</f>
        <v>1</v>
      </c>
      <c r="AO31" s="8"/>
      <c r="AP31" s="73"/>
      <c r="AQ31" s="73"/>
      <c r="AR31" s="32">
        <f>IF(OR(V31&gt;'Details Verein'!$D$7,$AG31=1),VLOOKUP($AN31,'Details Verein'!$B$12:$G$21,AR$1),0)</f>
        <v>0</v>
      </c>
      <c r="AS31" s="115" t="str">
        <f t="shared" si="12"/>
        <v/>
      </c>
      <c r="AT31" s="32">
        <f>IF($AG31=1,VLOOKUP($AN31,'Details Verein'!$B$12:$G$21,AT$1),0)</f>
        <v>0</v>
      </c>
      <c r="AU31" s="33" t="str">
        <f t="shared" si="13"/>
        <v/>
      </c>
      <c r="AV31" s="32">
        <f>IF($AG31=1,VLOOKUP($AN31,'Details Verein'!$B$12:$G$21,AV$1),0)</f>
        <v>0</v>
      </c>
      <c r="AW31" s="32">
        <f ca="1">IF($AG31=1,VLOOKUP($AN31,'Details Verein'!$B$12:$G$21,AW$1),0)+BG31</f>
        <v>0</v>
      </c>
      <c r="AX31" s="116"/>
      <c r="AY31" s="8"/>
      <c r="AZ31" s="73"/>
      <c r="BA31" s="73"/>
      <c r="BB31" s="1" t="str">
        <f t="shared" si="14"/>
        <v>00.01.1900</v>
      </c>
      <c r="BC31" s="73"/>
      <c r="BD31" s="3" t="str">
        <f>IF(AP31="","",AP31+'Details Verein'!$D$24)</f>
        <v/>
      </c>
      <c r="BE31" s="3" t="str">
        <f>IF(AZ31="","",AZ31+'Details Verein'!$D$25)</f>
        <v/>
      </c>
      <c r="BF31" s="3" t="str">
        <f>IF(BA31="","",BA31+'Details Verein'!$D$26)</f>
        <v/>
      </c>
      <c r="BG31" s="32">
        <f ca="1">IF(OR(E31-E30&gt;0.1,BA31&lt;&gt;""),'Details Verein'!$D$27,0)</f>
        <v>0</v>
      </c>
      <c r="BH31" s="16">
        <f t="shared" ca="1" si="15"/>
        <v>0</v>
      </c>
      <c r="BI31" s="16">
        <f>IF(BC31&lt;&gt;"",0,IF(AQ31&lt;&gt;"",AW31,0))</f>
        <v>0</v>
      </c>
      <c r="BJ31" s="1" t="str">
        <f t="shared" si="16"/>
        <v/>
      </c>
      <c r="BL31" s="1" t="str">
        <f t="shared" si="23"/>
        <v/>
      </c>
      <c r="BM31" s="1" t="str">
        <f t="shared" si="24"/>
        <v/>
      </c>
      <c r="BN31" s="1" t="str">
        <f t="shared" si="42"/>
        <v/>
      </c>
      <c r="BO31" s="1" t="str">
        <f t="shared" ca="1" si="25"/>
        <v/>
      </c>
      <c r="BP31" s="1">
        <f t="shared" si="43"/>
        <v>8.0000000000000015E-4</v>
      </c>
      <c r="BQ31" s="24" t="str">
        <f t="shared" si="26"/>
        <v/>
      </c>
      <c r="BR31" s="25" t="str">
        <f>IF(OR(Mitglieder!AQ31="",Mitglieder!BC31&lt;&gt;""),"",Mitglieder!AQ31)</f>
        <v/>
      </c>
      <c r="BS31" s="24" t="str">
        <f>IF(BR31="","",'Details Verein'!$I$30)</f>
        <v/>
      </c>
      <c r="BT31" s="24" t="str">
        <f>IF(BR31="","",VLOOKUP(Mitglieder!AN31,'Details Verein'!$B$12:$I$21,8))</f>
        <v/>
      </c>
      <c r="BU31" s="24"/>
      <c r="BV31" s="26" t="str">
        <f t="shared" si="27"/>
        <v/>
      </c>
      <c r="BW31" s="24" t="str">
        <f>IF(BR31="","",Mitglieder!BL31)</f>
        <v/>
      </c>
      <c r="CA31" s="34"/>
      <c r="CB31" s="1" t="str">
        <f t="shared" si="18"/>
        <v/>
      </c>
      <c r="CC31" s="1" t="str">
        <f t="shared" si="18"/>
        <v/>
      </c>
      <c r="CD31" s="1" t="str">
        <f t="shared" si="18"/>
        <v/>
      </c>
      <c r="CE31" s="1" t="str">
        <f t="shared" si="18"/>
        <v/>
      </c>
      <c r="CF31" s="1" t="str">
        <f t="shared" si="18"/>
        <v/>
      </c>
      <c r="CG31" s="1" t="str">
        <f t="shared" si="18"/>
        <v/>
      </c>
      <c r="CH31" s="1" t="str">
        <f t="shared" si="18"/>
        <v/>
      </c>
      <c r="CI31" s="1" t="str">
        <f t="shared" si="18"/>
        <v/>
      </c>
      <c r="CJ31" s="1" t="str">
        <f t="shared" si="18"/>
        <v/>
      </c>
      <c r="CK31" s="1" t="str">
        <f t="shared" si="18"/>
        <v/>
      </c>
      <c r="CL31" s="37" t="str">
        <f t="shared" si="19"/>
        <v/>
      </c>
      <c r="CM31" s="37" t="str">
        <f t="shared" si="20"/>
        <v/>
      </c>
      <c r="CN31" s="1">
        <f t="shared" ca="1" si="21"/>
        <v>0</v>
      </c>
      <c r="CO31" s="1">
        <f t="shared" ca="1" si="22"/>
        <v>0</v>
      </c>
      <c r="CP31" s="1">
        <f t="shared" si="46"/>
        <v>3.0899999999999869E-2</v>
      </c>
      <c r="CQ31" s="24" t="str">
        <f t="shared" si="29"/>
        <v/>
      </c>
      <c r="CR31" s="25" t="str">
        <f t="shared" si="30"/>
        <v/>
      </c>
      <c r="CS31" s="24" t="str">
        <f>IF(CR31="","",'Details Verein'!$I$30)</f>
        <v/>
      </c>
      <c r="CT31" s="24" t="str">
        <f>IF(CR31="","",VLOOKUP(Mitglieder!AN31,'Details Verein'!$B$12:$K$21,9))</f>
        <v/>
      </c>
      <c r="CU31" s="24">
        <f t="shared" si="31"/>
        <v>0</v>
      </c>
      <c r="CV31" s="26" t="str">
        <f t="shared" si="32"/>
        <v/>
      </c>
      <c r="CW31" s="24" t="str">
        <f>IF(CR31="","",Mitglieder!BM31)</f>
        <v/>
      </c>
      <c r="CX31" s="1">
        <f t="shared" si="33"/>
        <v>6.100000000000072E-2</v>
      </c>
      <c r="CY31" s="24" t="str">
        <f t="shared" si="34"/>
        <v/>
      </c>
      <c r="CZ31" s="25" t="str">
        <f t="shared" si="35"/>
        <v/>
      </c>
      <c r="DA31" s="24" t="str">
        <f>IF(CZ31="","",'Details Verein'!$I$30)</f>
        <v/>
      </c>
      <c r="DB31" s="24" t="str">
        <f>IF(CZ31="","",VLOOKUP(AN31,'Details Verein'!$B$12:$L$21,10))</f>
        <v/>
      </c>
      <c r="DC31" s="24"/>
      <c r="DD31" s="26" t="str">
        <f t="shared" si="36"/>
        <v/>
      </c>
      <c r="DE31" s="24" t="str">
        <f>IF(CZ31="","",Mitglieder!BN31)</f>
        <v/>
      </c>
      <c r="DF31" s="34"/>
      <c r="DG31" s="1">
        <f t="shared" ca="1" si="37"/>
        <v>9.1100000000001582E-2</v>
      </c>
      <c r="DH31" s="24" t="str">
        <f t="shared" ca="1" si="38"/>
        <v/>
      </c>
      <c r="DI31" s="25" t="str">
        <f t="shared" ca="1" si="39"/>
        <v/>
      </c>
      <c r="DJ31" s="24" t="str">
        <f ca="1">IF(DI31="","",'Details Verein'!$I$30)</f>
        <v/>
      </c>
      <c r="DK31" s="24" t="str">
        <f ca="1">IF(DI31="","",'Details Verein'!$I$31)</f>
        <v/>
      </c>
      <c r="DL31" s="24"/>
      <c r="DM31" s="26" t="str">
        <f t="shared" ca="1" si="40"/>
        <v/>
      </c>
      <c r="DN31" s="24" t="str">
        <f t="shared" ca="1" si="41"/>
        <v/>
      </c>
    </row>
    <row r="32" spans="3:118" x14ac:dyDescent="0.3">
      <c r="C32" s="1">
        <f t="shared" ca="1" si="7"/>
        <v>1.0008999999999999</v>
      </c>
      <c r="D32" s="1">
        <f ca="1">IF(OR(AQ32&lt;&gt;"",AP32+'Details Verein'!$D$24&gt;=$AM$1,AP32="",AG32&lt;&gt;1,AZ32&lt;&gt;"",BC32&lt;&gt;""),Mitglieder!D31+0.0001,ROUND(D31+1,0))</f>
        <v>1.0008999999999999</v>
      </c>
      <c r="E32" s="1">
        <f ca="1">IF(OR(AQ32&lt;&gt;"",AZ32+'Details Verein'!$D$25&gt;=$AM$1,AP32="",AG32&lt;&gt;1,AZ32="",BA32&lt;&gt;"",BC32&lt;&gt;""),Mitglieder!E31+0.0001,ROUND(E31+1,0))</f>
        <v>1.0008999999999999</v>
      </c>
      <c r="F32" s="1" t="str">
        <f t="shared" ca="1" si="8"/>
        <v/>
      </c>
      <c r="G32" s="22"/>
      <c r="H32" s="9"/>
      <c r="I32" s="9"/>
      <c r="J32" s="9"/>
      <c r="K32" s="9"/>
      <c r="L32" s="9"/>
      <c r="M32" s="9"/>
      <c r="N32" s="9"/>
      <c r="O32" s="9"/>
      <c r="P32" s="9"/>
      <c r="Q32" s="9"/>
      <c r="R32" s="9"/>
      <c r="S32" s="9"/>
      <c r="T32" s="10"/>
      <c r="U32" s="10"/>
      <c r="V32" s="10"/>
      <c r="W32" s="8"/>
      <c r="X32" s="8"/>
      <c r="Y32" s="8"/>
      <c r="Z32" s="8"/>
      <c r="AA32" s="8"/>
      <c r="AB32" s="8"/>
      <c r="AC32" s="8"/>
      <c r="AD32" s="8"/>
      <c r="AE32" s="8"/>
      <c r="AG32" s="1">
        <f t="shared" si="9"/>
        <v>0</v>
      </c>
      <c r="AI32" s="1">
        <f t="shared" ca="1" si="10"/>
        <v>0</v>
      </c>
      <c r="AJ32" s="1">
        <f t="shared" ca="1" si="11"/>
        <v>0</v>
      </c>
      <c r="AM32" s="63" t="str">
        <f>IF(AND(H33="",H34="",K32=""),"",IF(K32="","nicht kategorisiert",IF(AG32=1,VLOOKUP(AN32,'Details Verein'!$B$12:$D$22,2),"")))</f>
        <v/>
      </c>
      <c r="AN32" s="1">
        <f>IF(K32='Details Verein'!$C$12,'Details Verein'!$B$12,IF(K32='Details Verein'!$C$13,'Details Verein'!$B$13,IF(K32='Details Verein'!$C$14,'Details Verein'!$B$14,IF(K32='Details Verein'!$C$15,'Details Verein'!$B$15,IF(K32='Details Verein'!$C$16,'Details Verein'!$B$16,IF(K32='Details Verein'!$C$17,'Details Verein'!$B$17,IF(K32='Details Verein'!$C$18,'Details Verein'!$B$18,IF(K32='Details Verein'!$C$19,'Details Verein'!$B$19,IF(K32='Details Verein'!$C$20,'Details Verein'!$B$20,IF(K32='Details Verein'!$C$21,'Details Verein'!$B$21,11))))))))))</f>
        <v>1</v>
      </c>
      <c r="AO32" s="8"/>
      <c r="AP32" s="73"/>
      <c r="AQ32" s="73"/>
      <c r="AR32" s="32">
        <f>IF(OR(V32&gt;'Details Verein'!$D$7,$AG32=1),VLOOKUP($AN32,'Details Verein'!$B$12:$G$21,AR$1),0)</f>
        <v>0</v>
      </c>
      <c r="AS32" s="115" t="str">
        <f t="shared" si="12"/>
        <v/>
      </c>
      <c r="AT32" s="32">
        <f>IF($AG32=1,VLOOKUP($AN32,'Details Verein'!$B$12:$G$21,AT$1),0)</f>
        <v>0</v>
      </c>
      <c r="AU32" s="33" t="str">
        <f t="shared" si="13"/>
        <v/>
      </c>
      <c r="AV32" s="32">
        <f>IF($AG32=1,VLOOKUP($AN32,'Details Verein'!$B$12:$G$21,AV$1),0)</f>
        <v>0</v>
      </c>
      <c r="AW32" s="32">
        <f ca="1">IF($AG32=1,VLOOKUP($AN32,'Details Verein'!$B$12:$G$21,AW$1),0)+BG32</f>
        <v>0</v>
      </c>
      <c r="AX32" s="116"/>
      <c r="AY32" s="8"/>
      <c r="AZ32" s="8"/>
      <c r="BA32" s="8"/>
      <c r="BB32" s="1" t="str">
        <f t="shared" si="14"/>
        <v>00.01.1900</v>
      </c>
      <c r="BC32" s="73"/>
      <c r="BD32" s="3" t="str">
        <f>IF(AP32="","",AP32+'Details Verein'!$D$24)</f>
        <v/>
      </c>
      <c r="BE32" s="3" t="str">
        <f>IF(AZ32="","",AZ32+'Details Verein'!$D$25)</f>
        <v/>
      </c>
      <c r="BF32" s="3" t="str">
        <f>IF(BA32="","",BA32+'Details Verein'!$D$26)</f>
        <v/>
      </c>
      <c r="BG32" s="32">
        <f ca="1">IF(OR(E32-E31&gt;0.1,BA32&lt;&gt;""),'Details Verein'!$D$27,0)</f>
        <v>0</v>
      </c>
      <c r="BH32" s="16">
        <f t="shared" ca="1" si="15"/>
        <v>0</v>
      </c>
      <c r="BI32" s="16">
        <f>IF(BC32&lt;&gt;"",0,IF(AQ32&lt;&gt;"",AW32,0))</f>
        <v>0</v>
      </c>
      <c r="BJ32" s="1" t="str">
        <f t="shared" si="16"/>
        <v/>
      </c>
      <c r="BL32" s="1" t="str">
        <f t="shared" si="23"/>
        <v/>
      </c>
      <c r="BM32" s="1" t="str">
        <f t="shared" si="24"/>
        <v/>
      </c>
      <c r="BN32" s="1" t="str">
        <f t="shared" si="42"/>
        <v/>
      </c>
      <c r="BO32" s="1" t="str">
        <f t="shared" ca="1" si="25"/>
        <v/>
      </c>
      <c r="BP32" s="1">
        <f t="shared" si="43"/>
        <v>9.0000000000000019E-4</v>
      </c>
      <c r="BQ32" s="24" t="str">
        <f t="shared" si="26"/>
        <v/>
      </c>
      <c r="BR32" s="25" t="str">
        <f>IF(OR(Mitglieder!AQ32="",Mitglieder!BC32&lt;&gt;""),"",Mitglieder!AQ32)</f>
        <v/>
      </c>
      <c r="BS32" s="24" t="str">
        <f>IF(BR32="","",'Details Verein'!$I$30)</f>
        <v/>
      </c>
      <c r="BT32" s="24" t="str">
        <f>IF(BR32="","",VLOOKUP(Mitglieder!AN32,'Details Verein'!$B$12:$I$21,8))</f>
        <v/>
      </c>
      <c r="BU32" s="24"/>
      <c r="BV32" s="26" t="str">
        <f t="shared" si="27"/>
        <v/>
      </c>
      <c r="BW32" s="24" t="str">
        <f>IF(BR32="","",Mitglieder!BL32)</f>
        <v/>
      </c>
      <c r="CA32" s="34"/>
      <c r="CB32" s="1" t="str">
        <f t="shared" si="18"/>
        <v/>
      </c>
      <c r="CC32" s="1" t="str">
        <f t="shared" si="18"/>
        <v/>
      </c>
      <c r="CD32" s="1" t="str">
        <f t="shared" si="18"/>
        <v/>
      </c>
      <c r="CE32" s="1" t="str">
        <f t="shared" si="18"/>
        <v/>
      </c>
      <c r="CF32" s="1" t="str">
        <f t="shared" si="18"/>
        <v/>
      </c>
      <c r="CG32" s="1" t="str">
        <f t="shared" si="18"/>
        <v/>
      </c>
      <c r="CH32" s="1" t="str">
        <f t="shared" si="18"/>
        <v/>
      </c>
      <c r="CI32" s="1" t="str">
        <f t="shared" si="18"/>
        <v/>
      </c>
      <c r="CJ32" s="1" t="str">
        <f t="shared" si="18"/>
        <v/>
      </c>
      <c r="CK32" s="1" t="str">
        <f t="shared" si="18"/>
        <v/>
      </c>
      <c r="CL32" s="37" t="str">
        <f t="shared" si="19"/>
        <v/>
      </c>
      <c r="CM32" s="37" t="str">
        <f t="shared" si="20"/>
        <v/>
      </c>
      <c r="CN32" s="1">
        <f t="shared" ca="1" si="21"/>
        <v>0</v>
      </c>
      <c r="CO32" s="1">
        <f t="shared" ca="1" si="22"/>
        <v>0</v>
      </c>
      <c r="CP32" s="1">
        <f t="shared" si="46"/>
        <v>3.0999999999999868E-2</v>
      </c>
      <c r="CQ32" s="24" t="str">
        <f t="shared" si="29"/>
        <v/>
      </c>
      <c r="CR32" s="25" t="str">
        <f t="shared" si="30"/>
        <v/>
      </c>
      <c r="CS32" s="24" t="str">
        <f>IF(CR32="","",'Details Verein'!$I$30)</f>
        <v/>
      </c>
      <c r="CT32" s="24" t="str">
        <f>IF(CR32="","",VLOOKUP(Mitglieder!AN32,'Details Verein'!$B$12:$K$21,9))</f>
        <v/>
      </c>
      <c r="CU32" s="24">
        <f t="shared" si="31"/>
        <v>0</v>
      </c>
      <c r="CV32" s="26" t="str">
        <f t="shared" si="32"/>
        <v/>
      </c>
      <c r="CW32" s="24" t="str">
        <f>IF(CR32="","",Mitglieder!BM32)</f>
        <v/>
      </c>
      <c r="CX32" s="1">
        <f t="shared" si="33"/>
        <v>6.1100000000000723E-2</v>
      </c>
      <c r="CY32" s="24" t="str">
        <f t="shared" si="34"/>
        <v/>
      </c>
      <c r="CZ32" s="25" t="str">
        <f t="shared" si="35"/>
        <v/>
      </c>
      <c r="DA32" s="24" t="str">
        <f>IF(CZ32="","",'Details Verein'!$I$30)</f>
        <v/>
      </c>
      <c r="DB32" s="24" t="str">
        <f>IF(CZ32="","",VLOOKUP(AN32,'Details Verein'!$B$12:$L$21,10))</f>
        <v/>
      </c>
      <c r="DC32" s="24"/>
      <c r="DD32" s="26" t="str">
        <f t="shared" si="36"/>
        <v/>
      </c>
      <c r="DE32" s="24" t="str">
        <f>IF(CZ32="","",Mitglieder!BN32)</f>
        <v/>
      </c>
      <c r="DF32" s="34"/>
      <c r="DG32" s="1">
        <f t="shared" ca="1" si="37"/>
        <v>9.1200000000001585E-2</v>
      </c>
      <c r="DH32" s="24" t="str">
        <f t="shared" ca="1" si="38"/>
        <v/>
      </c>
      <c r="DI32" s="25" t="str">
        <f t="shared" ca="1" si="39"/>
        <v/>
      </c>
      <c r="DJ32" s="24" t="str">
        <f ca="1">IF(DI32="","",'Details Verein'!$I$30)</f>
        <v/>
      </c>
      <c r="DK32" s="24" t="str">
        <f ca="1">IF(DI32="","",'Details Verein'!$I$31)</f>
        <v/>
      </c>
      <c r="DL32" s="24"/>
      <c r="DM32" s="26" t="str">
        <f t="shared" ca="1" si="40"/>
        <v/>
      </c>
      <c r="DN32" s="24" t="str">
        <f t="shared" ca="1" si="41"/>
        <v/>
      </c>
    </row>
    <row r="33" spans="3:118" x14ac:dyDescent="0.3">
      <c r="C33" s="1">
        <f t="shared" ca="1" si="7"/>
        <v>1.0009999999999999</v>
      </c>
      <c r="D33" s="1">
        <f ca="1">IF(OR(AQ33&lt;&gt;"",AP33+'Details Verein'!$D$24&gt;=$AM$1,AP33="",AG33&lt;&gt;1,AZ33&lt;&gt;"",BC33&lt;&gt;""),Mitglieder!D32+0.0001,ROUND(D32+1,0))</f>
        <v>1.0009999999999999</v>
      </c>
      <c r="E33" s="1">
        <f ca="1">IF(OR(AQ33&lt;&gt;"",AZ33+'Details Verein'!$D$25&gt;=$AM$1,AP33="",AG33&lt;&gt;1,AZ33="",BA33&lt;&gt;"",BC33&lt;&gt;""),Mitglieder!E32+0.0001,ROUND(E32+1,0))</f>
        <v>1.0009999999999999</v>
      </c>
      <c r="F33" s="1" t="str">
        <f t="shared" ca="1" si="8"/>
        <v/>
      </c>
      <c r="G33" s="22"/>
      <c r="H33" s="9"/>
      <c r="I33" s="9"/>
      <c r="J33" s="9"/>
      <c r="K33" s="9"/>
      <c r="L33" s="9"/>
      <c r="M33" s="9"/>
      <c r="N33" s="9"/>
      <c r="O33" s="9"/>
      <c r="P33" s="9"/>
      <c r="Q33" s="9"/>
      <c r="R33" s="9"/>
      <c r="S33" s="9"/>
      <c r="T33" s="10"/>
      <c r="U33" s="10"/>
      <c r="V33" s="10"/>
      <c r="W33" s="8"/>
      <c r="X33" s="8"/>
      <c r="Y33" s="8"/>
      <c r="Z33" s="8"/>
      <c r="AA33" s="8"/>
      <c r="AB33" s="8"/>
      <c r="AC33" s="8"/>
      <c r="AD33" s="8"/>
      <c r="AE33" s="8"/>
      <c r="AG33" s="1">
        <f t="shared" si="9"/>
        <v>0</v>
      </c>
      <c r="AI33" s="1">
        <f t="shared" ca="1" si="10"/>
        <v>0</v>
      </c>
      <c r="AJ33" s="1">
        <f t="shared" ca="1" si="11"/>
        <v>0</v>
      </c>
      <c r="AM33" s="63" t="str">
        <f>IF(AND(H34="",H35="",K33=""),"",IF(K33="","nicht kategorisiert",IF(AG33=1,VLOOKUP(AN33,'Details Verein'!$B$12:$D$22,2),"")))</f>
        <v/>
      </c>
      <c r="AN33" s="1">
        <f>IF(K33='Details Verein'!$C$12,'Details Verein'!$B$12,IF(K33='Details Verein'!$C$13,'Details Verein'!$B$13,IF(K33='Details Verein'!$C$14,'Details Verein'!$B$14,IF(K33='Details Verein'!$C$15,'Details Verein'!$B$15,IF(K33='Details Verein'!$C$16,'Details Verein'!$B$16,IF(K33='Details Verein'!$C$17,'Details Verein'!$B$17,IF(K33='Details Verein'!$C$18,'Details Verein'!$B$18,IF(K33='Details Verein'!$C$19,'Details Verein'!$B$19,IF(K33='Details Verein'!$C$20,'Details Verein'!$B$20,IF(K33='Details Verein'!$C$21,'Details Verein'!$B$21,11))))))))))</f>
        <v>1</v>
      </c>
      <c r="AO33" s="8"/>
      <c r="AP33" s="73"/>
      <c r="AQ33" s="73"/>
      <c r="AR33" s="32">
        <f>IF(OR(V33&gt;'Details Verein'!$D$7,$AG33=1),VLOOKUP($AN33,'Details Verein'!$B$12:$G$21,AR$1),0)</f>
        <v>0</v>
      </c>
      <c r="AS33" s="115" t="str">
        <f t="shared" si="12"/>
        <v/>
      </c>
      <c r="AT33" s="32">
        <f>IF($AG33=1,VLOOKUP($AN33,'Details Verein'!$B$12:$G$21,AT$1),0)</f>
        <v>0</v>
      </c>
      <c r="AU33" s="33" t="str">
        <f t="shared" si="13"/>
        <v/>
      </c>
      <c r="AV33" s="32">
        <f>IF($AG33=1,VLOOKUP($AN33,'Details Verein'!$B$12:$G$21,AV$1),0)</f>
        <v>0</v>
      </c>
      <c r="AW33" s="32">
        <f ca="1">IF($AG33=1,VLOOKUP($AN33,'Details Verein'!$B$12:$G$21,AW$1),0)+BG33</f>
        <v>0</v>
      </c>
      <c r="AX33" s="116"/>
      <c r="AY33" s="8"/>
      <c r="AZ33" s="73"/>
      <c r="BA33" s="8"/>
      <c r="BB33" s="1" t="str">
        <f t="shared" si="14"/>
        <v>00.01.1900</v>
      </c>
      <c r="BC33" s="73"/>
      <c r="BD33" s="3" t="str">
        <f>IF(AP33="","",AP33+'Details Verein'!$D$24)</f>
        <v/>
      </c>
      <c r="BE33" s="3" t="str">
        <f>IF(AZ33="","",AZ33+'Details Verein'!$D$25)</f>
        <v/>
      </c>
      <c r="BF33" s="3" t="str">
        <f>IF(BA33="","",BA33+'Details Verein'!$D$26)</f>
        <v/>
      </c>
      <c r="BG33" s="32">
        <f ca="1">IF(OR(E33-E32&gt;0.1,BA33&lt;&gt;""),'Details Verein'!$D$27,0)</f>
        <v>0</v>
      </c>
      <c r="BH33" s="16">
        <f t="shared" ca="1" si="15"/>
        <v>0</v>
      </c>
      <c r="BI33" s="16">
        <f>IF(BC33&lt;&gt;"",0,IF(AQ33&lt;&gt;"",AW33,0))</f>
        <v>0</v>
      </c>
      <c r="BJ33" s="1" t="str">
        <f t="shared" si="16"/>
        <v/>
      </c>
      <c r="BL33" s="1" t="str">
        <f t="shared" si="23"/>
        <v/>
      </c>
      <c r="BM33" s="1" t="str">
        <f t="shared" si="24"/>
        <v/>
      </c>
      <c r="BN33" s="1" t="str">
        <f t="shared" si="42"/>
        <v/>
      </c>
      <c r="BO33" s="1" t="str">
        <f t="shared" ca="1" si="25"/>
        <v/>
      </c>
      <c r="BP33" s="1">
        <f t="shared" si="43"/>
        <v>1.0000000000000002E-3</v>
      </c>
      <c r="BQ33" s="24" t="str">
        <f t="shared" si="26"/>
        <v/>
      </c>
      <c r="BR33" s="25" t="str">
        <f>IF(OR(Mitglieder!AQ33="",Mitglieder!BC33&lt;&gt;""),"",Mitglieder!AQ33)</f>
        <v/>
      </c>
      <c r="BS33" s="24" t="str">
        <f>IF(BR33="","",'Details Verein'!$I$30)</f>
        <v/>
      </c>
      <c r="BT33" s="24" t="str">
        <f>IF(BR33="","",VLOOKUP(Mitglieder!AN33,'Details Verein'!$B$12:$I$21,8))</f>
        <v/>
      </c>
      <c r="BU33" s="24"/>
      <c r="BV33" s="26" t="str">
        <f t="shared" si="27"/>
        <v/>
      </c>
      <c r="BW33" s="24" t="str">
        <f>IF(BR33="","",Mitglieder!BL33)</f>
        <v/>
      </c>
      <c r="CA33" s="34"/>
      <c r="CB33" s="1" t="str">
        <f t="shared" si="18"/>
        <v/>
      </c>
      <c r="CC33" s="1" t="str">
        <f t="shared" si="18"/>
        <v/>
      </c>
      <c r="CD33" s="1" t="str">
        <f t="shared" si="18"/>
        <v/>
      </c>
      <c r="CE33" s="1" t="str">
        <f t="shared" si="18"/>
        <v/>
      </c>
      <c r="CF33" s="1" t="str">
        <f t="shared" si="18"/>
        <v/>
      </c>
      <c r="CG33" s="1" t="str">
        <f t="shared" si="18"/>
        <v/>
      </c>
      <c r="CH33" s="1" t="str">
        <f t="shared" si="18"/>
        <v/>
      </c>
      <c r="CI33" s="1" t="str">
        <f t="shared" si="18"/>
        <v/>
      </c>
      <c r="CJ33" s="1" t="str">
        <f t="shared" si="18"/>
        <v/>
      </c>
      <c r="CK33" s="1" t="str">
        <f t="shared" si="18"/>
        <v/>
      </c>
      <c r="CL33" s="37" t="str">
        <f t="shared" si="19"/>
        <v/>
      </c>
      <c r="CM33" s="37" t="str">
        <f t="shared" si="20"/>
        <v/>
      </c>
      <c r="CN33" s="1">
        <f t="shared" ca="1" si="21"/>
        <v>0</v>
      </c>
      <c r="CO33" s="1">
        <f t="shared" ca="1" si="22"/>
        <v>0</v>
      </c>
      <c r="CP33" s="1">
        <f t="shared" si="46"/>
        <v>3.1099999999999867E-2</v>
      </c>
      <c r="CQ33" s="24" t="str">
        <f t="shared" si="29"/>
        <v/>
      </c>
      <c r="CR33" s="25" t="str">
        <f t="shared" si="30"/>
        <v/>
      </c>
      <c r="CS33" s="24" t="str">
        <f>IF(CR33="","",'Details Verein'!$I$30)</f>
        <v/>
      </c>
      <c r="CT33" s="24" t="str">
        <f>IF(CR33="","",VLOOKUP(Mitglieder!AN33,'Details Verein'!$B$12:$K$21,9))</f>
        <v/>
      </c>
      <c r="CU33" s="24">
        <f t="shared" si="31"/>
        <v>0</v>
      </c>
      <c r="CV33" s="26" t="str">
        <f t="shared" si="32"/>
        <v/>
      </c>
      <c r="CW33" s="24" t="str">
        <f>IF(CR33="","",Mitglieder!BM33)</f>
        <v/>
      </c>
      <c r="CX33" s="1">
        <f t="shared" si="33"/>
        <v>6.1200000000000726E-2</v>
      </c>
      <c r="CY33" s="24" t="str">
        <f t="shared" si="34"/>
        <v/>
      </c>
      <c r="CZ33" s="25" t="str">
        <f t="shared" si="35"/>
        <v/>
      </c>
      <c r="DA33" s="24" t="str">
        <f>IF(CZ33="","",'Details Verein'!$I$30)</f>
        <v/>
      </c>
      <c r="DB33" s="24" t="str">
        <f>IF(CZ33="","",VLOOKUP(AN33,'Details Verein'!$B$12:$L$21,10))</f>
        <v/>
      </c>
      <c r="DC33" s="24"/>
      <c r="DD33" s="26" t="str">
        <f t="shared" si="36"/>
        <v/>
      </c>
      <c r="DE33" s="24" t="str">
        <f>IF(CZ33="","",Mitglieder!BN33)</f>
        <v/>
      </c>
      <c r="DF33" s="34"/>
      <c r="DG33" s="1">
        <f t="shared" ca="1" si="37"/>
        <v>9.1300000000001588E-2</v>
      </c>
      <c r="DH33" s="24" t="str">
        <f t="shared" ca="1" si="38"/>
        <v/>
      </c>
      <c r="DI33" s="25" t="str">
        <f t="shared" ca="1" si="39"/>
        <v/>
      </c>
      <c r="DJ33" s="24" t="str">
        <f ca="1">IF(DI33="","",'Details Verein'!$I$30)</f>
        <v/>
      </c>
      <c r="DK33" s="24" t="str">
        <f ca="1">IF(DI33="","",'Details Verein'!$I$31)</f>
        <v/>
      </c>
      <c r="DL33" s="24"/>
      <c r="DM33" s="26" t="str">
        <f t="shared" ca="1" si="40"/>
        <v/>
      </c>
      <c r="DN33" s="24" t="str">
        <f t="shared" ca="1" si="41"/>
        <v/>
      </c>
    </row>
    <row r="34" spans="3:118" x14ac:dyDescent="0.3">
      <c r="C34" s="1">
        <f t="shared" ca="1" si="7"/>
        <v>1.0010999999999999</v>
      </c>
      <c r="D34" s="1">
        <f ca="1">IF(OR(AQ34&lt;&gt;"",AP34+'Details Verein'!$D$24&gt;=$AM$1,AP34="",AG34&lt;&gt;1,AZ34&lt;&gt;"",BC34&lt;&gt;""),Mitglieder!D33+0.0001,ROUND(D33+1,0))</f>
        <v>1.0010999999999999</v>
      </c>
      <c r="E34" s="1">
        <f ca="1">IF(OR(AQ34&lt;&gt;"",AZ34+'Details Verein'!$D$25&gt;=$AM$1,AP34="",AG34&lt;&gt;1,AZ34="",BA34&lt;&gt;"",BC34&lt;&gt;""),Mitglieder!E33+0.0001,ROUND(E33+1,0))</f>
        <v>1.0010999999999999</v>
      </c>
      <c r="F34" s="1" t="str">
        <f t="shared" ca="1" si="8"/>
        <v/>
      </c>
      <c r="G34" s="22"/>
      <c r="H34" s="9"/>
      <c r="I34" s="9"/>
      <c r="J34" s="9"/>
      <c r="K34" s="9"/>
      <c r="L34" s="9"/>
      <c r="M34" s="9"/>
      <c r="N34" s="9"/>
      <c r="O34" s="9"/>
      <c r="P34" s="9"/>
      <c r="Q34" s="9"/>
      <c r="R34" s="9"/>
      <c r="S34" s="9"/>
      <c r="T34" s="9"/>
      <c r="U34" s="9"/>
      <c r="V34" s="9"/>
      <c r="W34" s="8"/>
      <c r="X34" s="8"/>
      <c r="Y34" s="8"/>
      <c r="Z34" s="8"/>
      <c r="AA34" s="8"/>
      <c r="AB34" s="8"/>
      <c r="AC34" s="8"/>
      <c r="AD34" s="8"/>
      <c r="AE34" s="8"/>
      <c r="AG34" s="1">
        <f t="shared" si="9"/>
        <v>0</v>
      </c>
      <c r="AI34" s="1">
        <f t="shared" ca="1" si="10"/>
        <v>0</v>
      </c>
      <c r="AJ34" s="1">
        <f t="shared" ca="1" si="11"/>
        <v>0</v>
      </c>
      <c r="AM34" s="63" t="str">
        <f>IF(AND(H35="",H36="",K34=""),"",IF(K34="","nicht kategorisiert",IF(AG34=1,VLOOKUP(AN34,'Details Verein'!$B$12:$D$22,2),"")))</f>
        <v/>
      </c>
      <c r="AN34" s="1">
        <f>IF(K34='Details Verein'!$C$12,'Details Verein'!$B$12,IF(K34='Details Verein'!$C$13,'Details Verein'!$B$13,IF(K34='Details Verein'!$C$14,'Details Verein'!$B$14,IF(K34='Details Verein'!$C$15,'Details Verein'!$B$15,IF(K34='Details Verein'!$C$16,'Details Verein'!$B$16,IF(K34='Details Verein'!$C$17,'Details Verein'!$B$17,IF(K34='Details Verein'!$C$18,'Details Verein'!$B$18,IF(K34='Details Verein'!$C$19,'Details Verein'!$B$19,IF(K34='Details Verein'!$C$20,'Details Verein'!$B$20,IF(K34='Details Verein'!$C$21,'Details Verein'!$B$21,11))))))))))</f>
        <v>1</v>
      </c>
      <c r="AO34" s="8"/>
      <c r="AP34" s="73"/>
      <c r="AQ34" s="8"/>
      <c r="AR34" s="32">
        <f>IF(OR(V34&gt;'Details Verein'!$D$7,$AG34=1),VLOOKUP($AN34,'Details Verein'!$B$12:$G$21,AR$1),0)</f>
        <v>0</v>
      </c>
      <c r="AS34" s="115" t="str">
        <f t="shared" si="12"/>
        <v/>
      </c>
      <c r="AT34" s="32">
        <f>IF($AG34=1,VLOOKUP($AN34,'Details Verein'!$B$12:$G$21,AT$1),0)</f>
        <v>0</v>
      </c>
      <c r="AU34" s="33" t="str">
        <f t="shared" si="13"/>
        <v/>
      </c>
      <c r="AV34" s="32">
        <f>IF($AG34=1,VLOOKUP($AN34,'Details Verein'!$B$12:$G$21,AV$1),0)</f>
        <v>0</v>
      </c>
      <c r="AW34" s="32">
        <f ca="1">IF($AG34=1,VLOOKUP($AN34,'Details Verein'!$B$12:$G$21,AW$1),0)+BG34</f>
        <v>0</v>
      </c>
      <c r="AX34" s="116"/>
      <c r="AY34" s="8"/>
      <c r="AZ34" s="8"/>
      <c r="BA34" s="8"/>
      <c r="BB34" s="1" t="str">
        <f t="shared" si="14"/>
        <v>00.01.1900</v>
      </c>
      <c r="BC34" s="73"/>
      <c r="BD34" s="3" t="str">
        <f>IF(AP34="","",AP34+'Details Verein'!$D$24)</f>
        <v/>
      </c>
      <c r="BE34" s="3" t="str">
        <f>IF(AZ34="","",AZ34+'Details Verein'!$D$25)</f>
        <v/>
      </c>
      <c r="BF34" s="3" t="str">
        <f>IF(BA34="","",BA34+'Details Verein'!$D$26)</f>
        <v/>
      </c>
      <c r="BG34" s="32">
        <f ca="1">IF(OR(E34-E33&gt;0.1,BA34&lt;&gt;""),'Details Verein'!$D$27,0)</f>
        <v>0</v>
      </c>
      <c r="BH34" s="16">
        <f t="shared" ref="BH34:BH97" ca="1" si="47">IF(BC34&lt;&gt;"",0,IF(AQ34="",AW34,0))</f>
        <v>0</v>
      </c>
      <c r="BI34" s="16">
        <f t="shared" si="44"/>
        <v>0</v>
      </c>
      <c r="BJ34" s="1" t="str">
        <f t="shared" si="16"/>
        <v/>
      </c>
      <c r="BL34" s="1" t="str">
        <f t="shared" si="23"/>
        <v/>
      </c>
      <c r="BM34" s="1" t="str">
        <f t="shared" si="24"/>
        <v/>
      </c>
      <c r="BN34" s="1" t="str">
        <f t="shared" si="42"/>
        <v/>
      </c>
      <c r="BO34" s="1" t="str">
        <f t="shared" ca="1" si="25"/>
        <v/>
      </c>
      <c r="BP34" s="1">
        <f t="shared" si="43"/>
        <v>1.1000000000000003E-3</v>
      </c>
      <c r="BQ34" s="24" t="str">
        <f t="shared" si="26"/>
        <v/>
      </c>
      <c r="BR34" s="25" t="str">
        <f>IF(OR(Mitglieder!AQ34="",Mitglieder!BC34&lt;&gt;""),"",Mitglieder!AQ34)</f>
        <v/>
      </c>
      <c r="BS34" s="24" t="str">
        <f>IF(BR34="","",'Details Verein'!$I$30)</f>
        <v/>
      </c>
      <c r="BT34" s="24" t="str">
        <f>IF(BR34="","",VLOOKUP(Mitglieder!AN34,'Details Verein'!$B$12:$I$21,8))</f>
        <v/>
      </c>
      <c r="BU34" s="24"/>
      <c r="BV34" s="26" t="str">
        <f t="shared" si="27"/>
        <v/>
      </c>
      <c r="BW34" s="24" t="str">
        <f>IF(BR34="","",Mitglieder!BL34)</f>
        <v/>
      </c>
      <c r="CA34" s="34"/>
      <c r="CB34" s="1" t="str">
        <f t="shared" ref="CB34:CK43" si="48">IF(AND($AG34=1,CB$13=$AM34),CB$13,"")</f>
        <v/>
      </c>
      <c r="CC34" s="1" t="str">
        <f t="shared" si="48"/>
        <v/>
      </c>
      <c r="CD34" s="1" t="str">
        <f t="shared" si="48"/>
        <v/>
      </c>
      <c r="CE34" s="1" t="str">
        <f t="shared" si="48"/>
        <v/>
      </c>
      <c r="CF34" s="1" t="str">
        <f t="shared" si="48"/>
        <v/>
      </c>
      <c r="CG34" s="1" t="str">
        <f t="shared" si="48"/>
        <v/>
      </c>
      <c r="CH34" s="1" t="str">
        <f t="shared" si="48"/>
        <v/>
      </c>
      <c r="CI34" s="1" t="str">
        <f t="shared" si="48"/>
        <v/>
      </c>
      <c r="CJ34" s="1" t="str">
        <f t="shared" si="48"/>
        <v/>
      </c>
      <c r="CK34" s="1" t="str">
        <f t="shared" si="48"/>
        <v/>
      </c>
      <c r="CL34" s="37" t="str">
        <f t="shared" si="19"/>
        <v/>
      </c>
      <c r="CM34" s="37" t="str">
        <f t="shared" si="20"/>
        <v/>
      </c>
      <c r="CN34" s="1">
        <f t="shared" ca="1" si="21"/>
        <v>0</v>
      </c>
      <c r="CO34" s="1">
        <f t="shared" ca="1" si="22"/>
        <v>0</v>
      </c>
      <c r="CP34" s="1">
        <f t="shared" si="46"/>
        <v>3.1199999999999867E-2</v>
      </c>
      <c r="CQ34" s="24" t="str">
        <f t="shared" si="29"/>
        <v/>
      </c>
      <c r="CR34" s="25" t="str">
        <f t="shared" si="30"/>
        <v/>
      </c>
      <c r="CS34" s="24" t="str">
        <f>IF(CR34="","",'Details Verein'!$I$30)</f>
        <v/>
      </c>
      <c r="CT34" s="24" t="str">
        <f>IF(CR34="","",VLOOKUP(Mitglieder!AN34,'Details Verein'!$B$12:$K$21,9))</f>
        <v/>
      </c>
      <c r="CU34" s="24">
        <f t="shared" si="31"/>
        <v>0</v>
      </c>
      <c r="CV34" s="26" t="str">
        <f t="shared" si="32"/>
        <v/>
      </c>
      <c r="CW34" s="24" t="str">
        <f>IF(CR34="","",Mitglieder!BM34)</f>
        <v/>
      </c>
      <c r="CX34" s="1">
        <f t="shared" si="33"/>
        <v>6.1300000000000729E-2</v>
      </c>
      <c r="CY34" s="24" t="str">
        <f t="shared" si="34"/>
        <v/>
      </c>
      <c r="CZ34" s="25" t="str">
        <f t="shared" si="35"/>
        <v/>
      </c>
      <c r="DA34" s="24" t="str">
        <f>IF(CZ34="","",'Details Verein'!$I$30)</f>
        <v/>
      </c>
      <c r="DB34" s="24" t="str">
        <f>IF(CZ34="","",VLOOKUP(AN34,'Details Verein'!$B$12:$L$21,10))</f>
        <v/>
      </c>
      <c r="DC34" s="24"/>
      <c r="DD34" s="26" t="str">
        <f t="shared" si="36"/>
        <v/>
      </c>
      <c r="DE34" s="24" t="str">
        <f>IF(CZ34="","",Mitglieder!BN34)</f>
        <v/>
      </c>
      <c r="DF34" s="34"/>
      <c r="DG34" s="1">
        <f t="shared" ca="1" si="37"/>
        <v>9.1400000000001591E-2</v>
      </c>
      <c r="DH34" s="24" t="str">
        <f t="shared" ca="1" si="38"/>
        <v/>
      </c>
      <c r="DI34" s="25" t="str">
        <f t="shared" ca="1" si="39"/>
        <v/>
      </c>
      <c r="DJ34" s="24" t="str">
        <f ca="1">IF(DI34="","",'Details Verein'!$I$30)</f>
        <v/>
      </c>
      <c r="DK34" s="24" t="str">
        <f ca="1">IF(DI34="","",'Details Verein'!$I$31)</f>
        <v/>
      </c>
      <c r="DL34" s="24"/>
      <c r="DM34" s="26" t="str">
        <f t="shared" ca="1" si="40"/>
        <v/>
      </c>
      <c r="DN34" s="24" t="str">
        <f t="shared" ca="1" si="41"/>
        <v/>
      </c>
    </row>
    <row r="35" spans="3:118" x14ac:dyDescent="0.3">
      <c r="C35" s="1">
        <f t="shared" ca="1" si="7"/>
        <v>1.0011999999999999</v>
      </c>
      <c r="D35" s="1">
        <f ca="1">IF(OR(AQ35&lt;&gt;"",AP35+'Details Verein'!$D$24&gt;=$AM$1,AP35="",AG35&lt;&gt;1,AZ35&lt;&gt;"",BC35&lt;&gt;""),Mitglieder!D34+0.0001,ROUND(D34+1,0))</f>
        <v>1.0011999999999999</v>
      </c>
      <c r="E35" s="1">
        <f ca="1">IF(OR(AQ35&lt;&gt;"",AZ35+'Details Verein'!$D$25&gt;=$AM$1,AP35="",AG35&lt;&gt;1,AZ35="",BA35&lt;&gt;"",BC35&lt;&gt;""),Mitglieder!E34+0.0001,ROUND(E34+1,0))</f>
        <v>1.0011999999999999</v>
      </c>
      <c r="F35" s="1" t="str">
        <f t="shared" ca="1" si="8"/>
        <v/>
      </c>
      <c r="G35" s="22"/>
      <c r="H35" s="9"/>
      <c r="I35" s="9"/>
      <c r="J35" s="9"/>
      <c r="K35" s="9"/>
      <c r="L35" s="9"/>
      <c r="M35" s="9"/>
      <c r="N35" s="9"/>
      <c r="O35" s="9"/>
      <c r="P35" s="9"/>
      <c r="Q35" s="9"/>
      <c r="R35" s="9"/>
      <c r="S35" s="9"/>
      <c r="T35" s="10"/>
      <c r="U35" s="10"/>
      <c r="V35" s="10"/>
      <c r="W35" s="8"/>
      <c r="X35" s="8"/>
      <c r="Y35" s="8"/>
      <c r="Z35" s="8"/>
      <c r="AA35" s="8"/>
      <c r="AB35" s="8"/>
      <c r="AC35" s="8"/>
      <c r="AD35" s="8"/>
      <c r="AE35" s="8"/>
      <c r="AG35" s="1">
        <f t="shared" si="9"/>
        <v>0</v>
      </c>
      <c r="AI35" s="1">
        <f t="shared" ca="1" si="10"/>
        <v>0</v>
      </c>
      <c r="AJ35" s="1">
        <f t="shared" ca="1" si="11"/>
        <v>0</v>
      </c>
      <c r="AM35" s="63" t="str">
        <f>IF(AND(H36="",H37="",K35=""),"",IF(K35="","nicht kategorisiert",IF(AG35=1,VLOOKUP(AN35,'Details Verein'!$B$12:$D$22,2),"")))</f>
        <v/>
      </c>
      <c r="AN35" s="1">
        <f>IF(K35='Details Verein'!$C$12,'Details Verein'!$B$12,IF(K35='Details Verein'!$C$13,'Details Verein'!$B$13,IF(K35='Details Verein'!$C$14,'Details Verein'!$B$14,IF(K35='Details Verein'!$C$15,'Details Verein'!$B$15,IF(K35='Details Verein'!$C$16,'Details Verein'!$B$16,IF(K35='Details Verein'!$C$17,'Details Verein'!$B$17,IF(K35='Details Verein'!$C$18,'Details Verein'!$B$18,IF(K35='Details Verein'!$C$19,'Details Verein'!$B$19,IF(K35='Details Verein'!$C$20,'Details Verein'!$B$20,IF(K35='Details Verein'!$C$21,'Details Verein'!$B$21,11))))))))))</f>
        <v>1</v>
      </c>
      <c r="AO35" s="8"/>
      <c r="AP35" s="73"/>
      <c r="AQ35" s="73"/>
      <c r="AR35" s="32">
        <f>IF(OR(V35&gt;'Details Verein'!$D$7,$AG35=1),VLOOKUP($AN35,'Details Verein'!$B$12:$G$21,AR$1),0)</f>
        <v>0</v>
      </c>
      <c r="AS35" s="115" t="str">
        <f t="shared" si="12"/>
        <v/>
      </c>
      <c r="AT35" s="32">
        <f>IF($AG35=1,VLOOKUP($AN35,'Details Verein'!$B$12:$G$21,AT$1),0)</f>
        <v>0</v>
      </c>
      <c r="AU35" s="33" t="str">
        <f t="shared" si="13"/>
        <v/>
      </c>
      <c r="AV35" s="32">
        <f>IF($AG35=1,VLOOKUP($AN35,'Details Verein'!$B$12:$G$21,AV$1),0)</f>
        <v>0</v>
      </c>
      <c r="AW35" s="32">
        <f ca="1">IF($AG35=1,VLOOKUP($AN35,'Details Verein'!$B$12:$G$21,AW$1),0)+BG35</f>
        <v>0</v>
      </c>
      <c r="AX35" s="116"/>
      <c r="AY35" s="8"/>
      <c r="AZ35" s="73"/>
      <c r="BA35" s="8"/>
      <c r="BB35" s="1" t="str">
        <f t="shared" si="14"/>
        <v>00.01.1900</v>
      </c>
      <c r="BC35" s="73"/>
      <c r="BD35" s="3" t="str">
        <f>IF(AP35="","",AP35+'Details Verein'!$D$24)</f>
        <v/>
      </c>
      <c r="BE35" s="3" t="str">
        <f>IF(AZ35="","",AZ35+'Details Verein'!$D$25)</f>
        <v/>
      </c>
      <c r="BF35" s="3" t="str">
        <f>IF(BA35="","",BA35+'Details Verein'!$D$26)</f>
        <v/>
      </c>
      <c r="BG35" s="32">
        <f ca="1">IF(OR(E35-E34&gt;0.1,BA35&lt;&gt;""),'Details Verein'!$D$27,0)</f>
        <v>0</v>
      </c>
      <c r="BH35" s="16">
        <f t="shared" ca="1" si="47"/>
        <v>0</v>
      </c>
      <c r="BI35" s="16">
        <f t="shared" si="44"/>
        <v>0</v>
      </c>
      <c r="BJ35" s="1" t="str">
        <f t="shared" si="16"/>
        <v/>
      </c>
      <c r="BL35" s="1" t="str">
        <f t="shared" si="23"/>
        <v/>
      </c>
      <c r="BM35" s="1" t="str">
        <f t="shared" si="24"/>
        <v/>
      </c>
      <c r="BN35" s="1" t="str">
        <f t="shared" si="42"/>
        <v/>
      </c>
      <c r="BO35" s="1" t="str">
        <f t="shared" ca="1" si="25"/>
        <v/>
      </c>
      <c r="BP35" s="1">
        <f t="shared" si="43"/>
        <v>1.2000000000000003E-3</v>
      </c>
      <c r="BQ35" s="24" t="str">
        <f t="shared" si="26"/>
        <v/>
      </c>
      <c r="BR35" s="25" t="str">
        <f>IF(OR(Mitglieder!AQ35="",Mitglieder!BC35&lt;&gt;""),"",Mitglieder!AQ35)</f>
        <v/>
      </c>
      <c r="BS35" s="24" t="str">
        <f>IF(BR35="","",'Details Verein'!$I$30)</f>
        <v/>
      </c>
      <c r="BT35" s="24" t="str">
        <f>IF(BR35="","",VLOOKUP(Mitglieder!AN35,'Details Verein'!$B$12:$I$21,8))</f>
        <v/>
      </c>
      <c r="BU35" s="24"/>
      <c r="BV35" s="26" t="str">
        <f t="shared" si="27"/>
        <v/>
      </c>
      <c r="BW35" s="24" t="str">
        <f>IF(BR35="","",Mitglieder!BL35)</f>
        <v/>
      </c>
      <c r="CA35" s="34"/>
      <c r="CB35" s="1" t="str">
        <f t="shared" si="48"/>
        <v/>
      </c>
      <c r="CC35" s="1" t="str">
        <f t="shared" si="48"/>
        <v/>
      </c>
      <c r="CD35" s="1" t="str">
        <f t="shared" si="48"/>
        <v/>
      </c>
      <c r="CE35" s="1" t="str">
        <f t="shared" si="48"/>
        <v/>
      </c>
      <c r="CF35" s="1" t="str">
        <f t="shared" si="48"/>
        <v/>
      </c>
      <c r="CG35" s="1" t="str">
        <f t="shared" si="48"/>
        <v/>
      </c>
      <c r="CH35" s="1" t="str">
        <f t="shared" si="48"/>
        <v/>
      </c>
      <c r="CI35" s="1" t="str">
        <f t="shared" si="48"/>
        <v/>
      </c>
      <c r="CJ35" s="1" t="str">
        <f t="shared" si="48"/>
        <v/>
      </c>
      <c r="CK35" s="1" t="str">
        <f t="shared" si="48"/>
        <v/>
      </c>
      <c r="CL35" s="37" t="str">
        <f t="shared" si="19"/>
        <v/>
      </c>
      <c r="CM35" s="37" t="str">
        <f t="shared" si="20"/>
        <v/>
      </c>
      <c r="CN35" s="1">
        <f t="shared" ca="1" si="21"/>
        <v>0</v>
      </c>
      <c r="CO35" s="1">
        <f t="shared" ca="1" si="22"/>
        <v>0</v>
      </c>
      <c r="CP35" s="1">
        <f t="shared" si="46"/>
        <v>3.129999999999987E-2</v>
      </c>
      <c r="CQ35" s="24" t="str">
        <f t="shared" si="29"/>
        <v/>
      </c>
      <c r="CR35" s="25" t="str">
        <f t="shared" si="30"/>
        <v/>
      </c>
      <c r="CS35" s="24" t="str">
        <f>IF(CR35="","",'Details Verein'!$I$30)</f>
        <v/>
      </c>
      <c r="CT35" s="24" t="str">
        <f>IF(CR35="","",VLOOKUP(Mitglieder!AN35,'Details Verein'!$B$12:$K$21,9))</f>
        <v/>
      </c>
      <c r="CU35" s="24">
        <f t="shared" si="31"/>
        <v>0</v>
      </c>
      <c r="CV35" s="26" t="str">
        <f t="shared" si="32"/>
        <v/>
      </c>
      <c r="CW35" s="24" t="str">
        <f>IF(CR35="","",Mitglieder!BM35)</f>
        <v/>
      </c>
      <c r="CX35" s="1">
        <f t="shared" si="33"/>
        <v>6.1400000000000732E-2</v>
      </c>
      <c r="CY35" s="24" t="str">
        <f t="shared" si="34"/>
        <v/>
      </c>
      <c r="CZ35" s="25" t="str">
        <f t="shared" si="35"/>
        <v/>
      </c>
      <c r="DA35" s="24" t="str">
        <f>IF(CZ35="","",'Details Verein'!$I$30)</f>
        <v/>
      </c>
      <c r="DB35" s="24" t="str">
        <f>IF(CZ35="","",VLOOKUP(AN35,'Details Verein'!$B$12:$L$21,10))</f>
        <v/>
      </c>
      <c r="DC35" s="24"/>
      <c r="DD35" s="26" t="str">
        <f t="shared" si="36"/>
        <v/>
      </c>
      <c r="DE35" s="24" t="str">
        <f>IF(CZ35="","",Mitglieder!BN35)</f>
        <v/>
      </c>
      <c r="DF35" s="34"/>
      <c r="DG35" s="1">
        <f t="shared" ref="DG35:DG98" ca="1" si="49">IF(AND(DI35&gt;=BP$7,DI35&lt;=BP$8,DI35&lt;&gt;""),ROUND(DG34+1,0),DG34+0.0001)</f>
        <v>9.1500000000001594E-2</v>
      </c>
      <c r="DH35" s="24" t="str">
        <f t="shared" ref="DH35:DH98" ca="1" si="50">IF(DI35="","",IF(AND(AO35&lt;&gt;"",G35&lt;&gt;""),CONCATENATE(AO35," - ",G35,"-4"),IF(AND(AO35="",G35=""),"",CONCATENATE(AO35," ",G35,"-4"))))</f>
        <v/>
      </c>
      <c r="DI35" s="25" t="str">
        <f t="shared" ref="DI35:DI98" ca="1" si="51">IF(OR(BG35=0,AQ35="",BC35&lt;&gt;""),"",AQ35)</f>
        <v/>
      </c>
      <c r="DJ35" s="24" t="str">
        <f ca="1">IF(DI35="","",'Details Verein'!$I$30)</f>
        <v/>
      </c>
      <c r="DK35" s="24" t="str">
        <f ca="1">IF(DI35="","",'Details Verein'!$I$31)</f>
        <v/>
      </c>
      <c r="DL35" s="24"/>
      <c r="DM35" s="26" t="str">
        <f t="shared" ref="DM35:DM98" ca="1" si="52">IF(DI35="","",BG35)</f>
        <v/>
      </c>
      <c r="DN35" s="24" t="str">
        <f t="shared" ref="DN35:DN98" ca="1" si="53">IF(DI35="","",BO35)</f>
        <v/>
      </c>
    </row>
    <row r="36" spans="3:118" x14ac:dyDescent="0.3">
      <c r="C36" s="1">
        <f t="shared" ca="1" si="7"/>
        <v>1.0012999999999999</v>
      </c>
      <c r="D36" s="1">
        <f ca="1">IF(OR(AQ36&lt;&gt;"",AP36+'Details Verein'!$D$24&gt;=$AM$1,AP36="",AG36&lt;&gt;1,AZ36&lt;&gt;"",BC36&lt;&gt;""),Mitglieder!D35+0.0001,ROUND(D35+1,0))</f>
        <v>1.0012999999999999</v>
      </c>
      <c r="E36" s="1">
        <f ca="1">IF(OR(AQ36&lt;&gt;"",AZ36+'Details Verein'!$D$25&gt;=$AM$1,AP36="",AG36&lt;&gt;1,AZ36="",BA36&lt;&gt;"",BC36&lt;&gt;""),Mitglieder!E35+0.0001,ROUND(E35+1,0))</f>
        <v>1.0012999999999999</v>
      </c>
      <c r="F36" s="1" t="str">
        <f t="shared" ca="1" si="8"/>
        <v/>
      </c>
      <c r="G36" s="22"/>
      <c r="H36" s="9"/>
      <c r="I36" s="9"/>
      <c r="J36" s="9"/>
      <c r="K36" s="9"/>
      <c r="L36" s="9"/>
      <c r="M36" s="9"/>
      <c r="N36" s="9"/>
      <c r="O36" s="9"/>
      <c r="P36" s="9"/>
      <c r="Q36" s="9"/>
      <c r="R36" s="9"/>
      <c r="S36" s="9"/>
      <c r="T36" s="10"/>
      <c r="U36" s="10"/>
      <c r="V36" s="10"/>
      <c r="W36" s="8"/>
      <c r="X36" s="8"/>
      <c r="Y36" s="8"/>
      <c r="Z36" s="8"/>
      <c r="AA36" s="8"/>
      <c r="AB36" s="8"/>
      <c r="AC36" s="8"/>
      <c r="AD36" s="8"/>
      <c r="AE36" s="8"/>
      <c r="AG36" s="1">
        <f t="shared" si="9"/>
        <v>0</v>
      </c>
      <c r="AI36" s="1">
        <f t="shared" ca="1" si="10"/>
        <v>0</v>
      </c>
      <c r="AJ36" s="1">
        <f t="shared" ca="1" si="11"/>
        <v>0</v>
      </c>
      <c r="AM36" s="63" t="str">
        <f>IF(AND(H37="",H38="",K36=""),"",IF(K36="","nicht kategorisiert",IF(AG36=1,VLOOKUP(AN36,'Details Verein'!$B$12:$D$22,2),"")))</f>
        <v/>
      </c>
      <c r="AN36" s="1">
        <f>IF(K36='Details Verein'!$C$12,'Details Verein'!$B$12,IF(K36='Details Verein'!$C$13,'Details Verein'!$B$13,IF(K36='Details Verein'!$C$14,'Details Verein'!$B$14,IF(K36='Details Verein'!$C$15,'Details Verein'!$B$15,IF(K36='Details Verein'!$C$16,'Details Verein'!$B$16,IF(K36='Details Verein'!$C$17,'Details Verein'!$B$17,IF(K36='Details Verein'!$C$18,'Details Verein'!$B$18,IF(K36='Details Verein'!$C$19,'Details Verein'!$B$19,IF(K36='Details Verein'!$C$20,'Details Verein'!$B$20,IF(K36='Details Verein'!$C$21,'Details Verein'!$B$21,11))))))))))</f>
        <v>1</v>
      </c>
      <c r="AO36" s="8"/>
      <c r="AP36" s="73"/>
      <c r="AQ36" s="73"/>
      <c r="AR36" s="32">
        <f>IF(OR(V36&gt;'Details Verein'!$D$7,$AG36=1),VLOOKUP($AN36,'Details Verein'!$B$12:$G$21,AR$1),0)</f>
        <v>0</v>
      </c>
      <c r="AS36" s="115" t="str">
        <f t="shared" si="12"/>
        <v/>
      </c>
      <c r="AT36" s="32">
        <f>IF($AG36=1,VLOOKUP($AN36,'Details Verein'!$B$12:$G$21,AT$1),0)</f>
        <v>0</v>
      </c>
      <c r="AU36" s="33" t="str">
        <f t="shared" si="13"/>
        <v/>
      </c>
      <c r="AV36" s="32">
        <f>IF($AG36=1,VLOOKUP($AN36,'Details Verein'!$B$12:$G$21,AV$1),0)</f>
        <v>0</v>
      </c>
      <c r="AW36" s="32">
        <f ca="1">IF($AG36=1,VLOOKUP($AN36,'Details Verein'!$B$12:$G$21,AW$1),0)+BG36</f>
        <v>0</v>
      </c>
      <c r="AX36" s="116"/>
      <c r="AY36" s="73"/>
      <c r="AZ36" s="73"/>
      <c r="BA36" s="8"/>
      <c r="BB36" s="1" t="str">
        <f t="shared" si="14"/>
        <v>00.01.1900</v>
      </c>
      <c r="BC36" s="73"/>
      <c r="BD36" s="3" t="str">
        <f>IF(AP36="","",AP36+'Details Verein'!$D$24)</f>
        <v/>
      </c>
      <c r="BE36" s="3" t="str">
        <f>IF(AZ36="","",AZ36+'Details Verein'!$D$25)</f>
        <v/>
      </c>
      <c r="BF36" s="3" t="str">
        <f>IF(BA36="","",BA36+'Details Verein'!$D$26)</f>
        <v/>
      </c>
      <c r="BG36" s="32">
        <f ca="1">IF(OR(E36-E35&gt;0.1,BA36&lt;&gt;""),'Details Verein'!$D$27,0)</f>
        <v>0</v>
      </c>
      <c r="BH36" s="16">
        <f t="shared" ca="1" si="47"/>
        <v>0</v>
      </c>
      <c r="BI36" s="16">
        <f t="shared" si="44"/>
        <v>0</v>
      </c>
      <c r="BJ36" s="1" t="str">
        <f t="shared" si="16"/>
        <v/>
      </c>
      <c r="BL36" s="1" t="str">
        <f t="shared" si="23"/>
        <v/>
      </c>
      <c r="BM36" s="1" t="str">
        <f t="shared" si="24"/>
        <v/>
      </c>
      <c r="BN36" s="1" t="str">
        <f t="shared" si="42"/>
        <v/>
      </c>
      <c r="BO36" s="1" t="str">
        <f t="shared" ca="1" si="25"/>
        <v/>
      </c>
      <c r="BP36" s="1">
        <f t="shared" si="43"/>
        <v>1.3000000000000004E-3</v>
      </c>
      <c r="BQ36" s="24" t="str">
        <f t="shared" si="26"/>
        <v/>
      </c>
      <c r="BR36" s="25" t="str">
        <f>IF(OR(Mitglieder!AQ36="",Mitglieder!BC36&lt;&gt;""),"",Mitglieder!AQ36)</f>
        <v/>
      </c>
      <c r="BS36" s="24" t="str">
        <f>IF(BR36="","",'Details Verein'!$I$30)</f>
        <v/>
      </c>
      <c r="BT36" s="24" t="str">
        <f>IF(BR36="","",VLOOKUP(Mitglieder!AN36,'Details Verein'!$B$12:$I$21,8))</f>
        <v/>
      </c>
      <c r="BU36" s="24"/>
      <c r="BV36" s="26" t="str">
        <f t="shared" si="27"/>
        <v/>
      </c>
      <c r="BW36" s="24" t="str">
        <f>IF(BR36="","",Mitglieder!BL36)</f>
        <v/>
      </c>
      <c r="CA36" s="34"/>
      <c r="CB36" s="1" t="str">
        <f t="shared" si="48"/>
        <v/>
      </c>
      <c r="CC36" s="1" t="str">
        <f t="shared" si="48"/>
        <v/>
      </c>
      <c r="CD36" s="1" t="str">
        <f t="shared" si="48"/>
        <v/>
      </c>
      <c r="CE36" s="1" t="str">
        <f t="shared" si="48"/>
        <v/>
      </c>
      <c r="CF36" s="1" t="str">
        <f t="shared" si="48"/>
        <v/>
      </c>
      <c r="CG36" s="1" t="str">
        <f t="shared" si="48"/>
        <v/>
      </c>
      <c r="CH36" s="1" t="str">
        <f t="shared" si="48"/>
        <v/>
      </c>
      <c r="CI36" s="1" t="str">
        <f t="shared" si="48"/>
        <v/>
      </c>
      <c r="CJ36" s="1" t="str">
        <f t="shared" si="48"/>
        <v/>
      </c>
      <c r="CK36" s="1" t="str">
        <f t="shared" si="48"/>
        <v/>
      </c>
      <c r="CL36" s="37" t="str">
        <f t="shared" si="19"/>
        <v/>
      </c>
      <c r="CM36" s="37" t="str">
        <f t="shared" si="20"/>
        <v/>
      </c>
      <c r="CN36" s="1">
        <f t="shared" ca="1" si="21"/>
        <v>0</v>
      </c>
      <c r="CO36" s="1">
        <f t="shared" ca="1" si="22"/>
        <v>0</v>
      </c>
      <c r="CP36" s="1">
        <f t="shared" si="46"/>
        <v>3.1399999999999872E-2</v>
      </c>
      <c r="CQ36" s="24" t="str">
        <f t="shared" si="29"/>
        <v/>
      </c>
      <c r="CR36" s="25" t="str">
        <f t="shared" si="30"/>
        <v/>
      </c>
      <c r="CS36" s="24" t="str">
        <f>IF(CR36="","",'Details Verein'!$I$30)</f>
        <v/>
      </c>
      <c r="CT36" s="24" t="str">
        <f>IF(CR36="","",VLOOKUP(Mitglieder!AN36,'Details Verein'!$B$12:$K$21,9))</f>
        <v/>
      </c>
      <c r="CU36" s="24">
        <f t="shared" si="31"/>
        <v>0</v>
      </c>
      <c r="CV36" s="26" t="str">
        <f t="shared" si="32"/>
        <v/>
      </c>
      <c r="CW36" s="24" t="str">
        <f>IF(CR36="","",Mitglieder!BM36)</f>
        <v/>
      </c>
      <c r="CX36" s="1">
        <f t="shared" si="33"/>
        <v>6.1500000000000735E-2</v>
      </c>
      <c r="CY36" s="24" t="str">
        <f t="shared" si="34"/>
        <v/>
      </c>
      <c r="CZ36" s="25" t="str">
        <f t="shared" si="35"/>
        <v/>
      </c>
      <c r="DA36" s="24" t="str">
        <f>IF(CZ36="","",'Details Verein'!$I$30)</f>
        <v/>
      </c>
      <c r="DB36" s="24" t="str">
        <f>IF(CZ36="","",VLOOKUP(AN36,'Details Verein'!$B$12:$L$21,10))</f>
        <v/>
      </c>
      <c r="DC36" s="24"/>
      <c r="DD36" s="26" t="str">
        <f t="shared" si="36"/>
        <v/>
      </c>
      <c r="DE36" s="24" t="str">
        <f>IF(CZ36="","",Mitglieder!BN36)</f>
        <v/>
      </c>
      <c r="DF36" s="34"/>
      <c r="DG36" s="1">
        <f t="shared" ca="1" si="49"/>
        <v>9.1600000000001597E-2</v>
      </c>
      <c r="DH36" s="24" t="str">
        <f t="shared" ca="1" si="50"/>
        <v/>
      </c>
      <c r="DI36" s="25" t="str">
        <f t="shared" ca="1" si="51"/>
        <v/>
      </c>
      <c r="DJ36" s="24" t="str">
        <f ca="1">IF(DI36="","",'Details Verein'!$I$30)</f>
        <v/>
      </c>
      <c r="DK36" s="24" t="str">
        <f ca="1">IF(DI36="","",'Details Verein'!$I$31)</f>
        <v/>
      </c>
      <c r="DL36" s="24"/>
      <c r="DM36" s="26" t="str">
        <f t="shared" ca="1" si="52"/>
        <v/>
      </c>
      <c r="DN36" s="24" t="str">
        <f t="shared" ca="1" si="53"/>
        <v/>
      </c>
    </row>
    <row r="37" spans="3:118" x14ac:dyDescent="0.3">
      <c r="C37" s="1">
        <f t="shared" ca="1" si="7"/>
        <v>1.0013999999999998</v>
      </c>
      <c r="D37" s="1">
        <f ca="1">IF(OR(AQ37&lt;&gt;"",AP37+'Details Verein'!$D$24&gt;=$AM$1,AP37="",AG37&lt;&gt;1,AZ37&lt;&gt;"",BC37&lt;&gt;""),Mitglieder!D36+0.0001,ROUND(D36+1,0))</f>
        <v>1.0013999999999998</v>
      </c>
      <c r="E37" s="1">
        <f ca="1">IF(OR(AQ37&lt;&gt;"",AZ37+'Details Verein'!$D$25&gt;=$AM$1,AP37="",AG37&lt;&gt;1,AZ37="",BA37&lt;&gt;"",BC37&lt;&gt;""),Mitglieder!E36+0.0001,ROUND(E36+1,0))</f>
        <v>1.0013999999999998</v>
      </c>
      <c r="F37" s="1" t="str">
        <f t="shared" ca="1" si="8"/>
        <v/>
      </c>
      <c r="G37" s="22"/>
      <c r="H37" s="9"/>
      <c r="I37" s="9"/>
      <c r="J37" s="9"/>
      <c r="K37" s="9"/>
      <c r="L37" s="9"/>
      <c r="M37" s="9"/>
      <c r="N37" s="9"/>
      <c r="O37" s="9"/>
      <c r="P37" s="9"/>
      <c r="Q37" s="9"/>
      <c r="R37" s="9"/>
      <c r="S37" s="9"/>
      <c r="T37" s="10"/>
      <c r="U37" s="10"/>
      <c r="V37" s="10"/>
      <c r="W37" s="8"/>
      <c r="X37" s="8"/>
      <c r="Y37" s="8"/>
      <c r="Z37" s="8"/>
      <c r="AA37" s="8"/>
      <c r="AB37" s="8"/>
      <c r="AC37" s="8"/>
      <c r="AD37" s="8"/>
      <c r="AE37" s="8"/>
      <c r="AG37" s="1">
        <f t="shared" si="9"/>
        <v>0</v>
      </c>
      <c r="AI37" s="1">
        <f t="shared" ca="1" si="10"/>
        <v>0</v>
      </c>
      <c r="AJ37" s="1">
        <f t="shared" ca="1" si="11"/>
        <v>0</v>
      </c>
      <c r="AM37" s="63" t="str">
        <f>IF(AND(H38="",H39="",K37=""),"",IF(K37="","nicht kategorisiert",IF(AG37=1,VLOOKUP(AN37,'Details Verein'!$B$12:$D$22,2),"")))</f>
        <v/>
      </c>
      <c r="AN37" s="1">
        <f>IF(K37='Details Verein'!$C$12,'Details Verein'!$B$12,IF(K37='Details Verein'!$C$13,'Details Verein'!$B$13,IF(K37='Details Verein'!$C$14,'Details Verein'!$B$14,IF(K37='Details Verein'!$C$15,'Details Verein'!$B$15,IF(K37='Details Verein'!$C$16,'Details Verein'!$B$16,IF(K37='Details Verein'!$C$17,'Details Verein'!$B$17,IF(K37='Details Verein'!$C$18,'Details Verein'!$B$18,IF(K37='Details Verein'!$C$19,'Details Verein'!$B$19,IF(K37='Details Verein'!$C$20,'Details Verein'!$B$20,IF(K37='Details Verein'!$C$21,'Details Verein'!$B$21,11))))))))))</f>
        <v>1</v>
      </c>
      <c r="AO37" s="8"/>
      <c r="AP37" s="73"/>
      <c r="AQ37" s="8"/>
      <c r="AR37" s="32">
        <f>IF(OR(V37&gt;'Details Verein'!$D$7,$AG37=1),VLOOKUP($AN37,'Details Verein'!$B$12:$G$21,AR$1),0)</f>
        <v>0</v>
      </c>
      <c r="AS37" s="115" t="str">
        <f t="shared" si="12"/>
        <v/>
      </c>
      <c r="AT37" s="32">
        <f>IF($AG37=1,VLOOKUP($AN37,'Details Verein'!$B$12:$G$21,AT$1),0)</f>
        <v>0</v>
      </c>
      <c r="AU37" s="33" t="str">
        <f t="shared" si="13"/>
        <v/>
      </c>
      <c r="AV37" s="32">
        <f>IF($AG37=1,VLOOKUP($AN37,'Details Verein'!$B$12:$G$21,AV$1),0)</f>
        <v>0</v>
      </c>
      <c r="AW37" s="32">
        <f ca="1">IF($AG37=1,VLOOKUP($AN37,'Details Verein'!$B$12:$G$21,AW$1),0)+BG37</f>
        <v>0</v>
      </c>
      <c r="AX37" s="116"/>
      <c r="AY37" s="8"/>
      <c r="AZ37" s="8"/>
      <c r="BA37" s="8"/>
      <c r="BB37" s="1" t="str">
        <f t="shared" si="14"/>
        <v>00.01.1900</v>
      </c>
      <c r="BC37" s="73"/>
      <c r="BD37" s="3" t="str">
        <f>IF(AP37="","",AP37+'Details Verein'!$D$24)</f>
        <v/>
      </c>
      <c r="BE37" s="3" t="str">
        <f>IF(AZ37="","",AZ37+'Details Verein'!$D$25)</f>
        <v/>
      </c>
      <c r="BF37" s="3" t="str">
        <f>IF(BA37="","",BA37+'Details Verein'!$D$26)</f>
        <v/>
      </c>
      <c r="BG37" s="32">
        <f ca="1">IF(OR(E37-E36&gt;0.1,BA37&lt;&gt;""),'Details Verein'!$D$27,0)</f>
        <v>0</v>
      </c>
      <c r="BH37" s="16">
        <f t="shared" ca="1" si="47"/>
        <v>0</v>
      </c>
      <c r="BI37" s="16">
        <f t="shared" si="44"/>
        <v>0</v>
      </c>
      <c r="BJ37" s="1" t="str">
        <f t="shared" si="16"/>
        <v/>
      </c>
      <c r="BL37" s="1" t="str">
        <f t="shared" si="23"/>
        <v/>
      </c>
      <c r="BM37" s="1" t="str">
        <f t="shared" si="24"/>
        <v/>
      </c>
      <c r="BN37" s="1" t="str">
        <f t="shared" si="42"/>
        <v/>
      </c>
      <c r="BO37" s="1" t="str">
        <f t="shared" ca="1" si="25"/>
        <v/>
      </c>
      <c r="BP37" s="1">
        <f t="shared" si="43"/>
        <v>1.4000000000000004E-3</v>
      </c>
      <c r="BQ37" s="24" t="str">
        <f t="shared" si="26"/>
        <v/>
      </c>
      <c r="BR37" s="25" t="str">
        <f>IF(OR(Mitglieder!AQ37="",Mitglieder!BC37&lt;&gt;""),"",Mitglieder!AQ37)</f>
        <v/>
      </c>
      <c r="BS37" s="24" t="str">
        <f>IF(BR37="","",'Details Verein'!$I$30)</f>
        <v/>
      </c>
      <c r="BT37" s="24" t="str">
        <f>IF(BR37="","",VLOOKUP(Mitglieder!AN37,'Details Verein'!$B$12:$I$21,8))</f>
        <v/>
      </c>
      <c r="BU37" s="24"/>
      <c r="BV37" s="26" t="str">
        <f t="shared" si="27"/>
        <v/>
      </c>
      <c r="BW37" s="24" t="str">
        <f>IF(BR37="","",Mitglieder!BL37)</f>
        <v/>
      </c>
      <c r="CA37" s="34"/>
      <c r="CB37" s="1" t="str">
        <f t="shared" si="48"/>
        <v/>
      </c>
      <c r="CC37" s="1" t="str">
        <f t="shared" si="48"/>
        <v/>
      </c>
      <c r="CD37" s="1" t="str">
        <f t="shared" si="48"/>
        <v/>
      </c>
      <c r="CE37" s="1" t="str">
        <f t="shared" si="48"/>
        <v/>
      </c>
      <c r="CF37" s="1" t="str">
        <f t="shared" si="48"/>
        <v/>
      </c>
      <c r="CG37" s="1" t="str">
        <f t="shared" si="48"/>
        <v/>
      </c>
      <c r="CH37" s="1" t="str">
        <f t="shared" si="48"/>
        <v/>
      </c>
      <c r="CI37" s="1" t="str">
        <f t="shared" si="48"/>
        <v/>
      </c>
      <c r="CJ37" s="1" t="str">
        <f t="shared" si="48"/>
        <v/>
      </c>
      <c r="CK37" s="1" t="str">
        <f t="shared" si="48"/>
        <v/>
      </c>
      <c r="CL37" s="37" t="str">
        <f t="shared" si="19"/>
        <v/>
      </c>
      <c r="CM37" s="37" t="str">
        <f t="shared" si="20"/>
        <v/>
      </c>
      <c r="CN37" s="1">
        <f t="shared" ca="1" si="21"/>
        <v>0</v>
      </c>
      <c r="CO37" s="1">
        <f t="shared" ca="1" si="22"/>
        <v>0</v>
      </c>
      <c r="CP37" s="1">
        <f t="shared" si="46"/>
        <v>3.1499999999999875E-2</v>
      </c>
      <c r="CQ37" s="24" t="str">
        <f t="shared" si="29"/>
        <v/>
      </c>
      <c r="CR37" s="25" t="str">
        <f t="shared" si="30"/>
        <v/>
      </c>
      <c r="CS37" s="24" t="str">
        <f>IF(CR37="","",'Details Verein'!$I$30)</f>
        <v/>
      </c>
      <c r="CT37" s="24" t="str">
        <f>IF(CR37="","",VLOOKUP(Mitglieder!AN37,'Details Verein'!$B$12:$K$21,9))</f>
        <v/>
      </c>
      <c r="CU37" s="24">
        <f t="shared" si="31"/>
        <v>0</v>
      </c>
      <c r="CV37" s="26" t="str">
        <f t="shared" si="32"/>
        <v/>
      </c>
      <c r="CW37" s="24" t="str">
        <f>IF(CR37="","",Mitglieder!BM37)</f>
        <v/>
      </c>
      <c r="CX37" s="1">
        <f t="shared" si="33"/>
        <v>6.1600000000000737E-2</v>
      </c>
      <c r="CY37" s="24" t="str">
        <f t="shared" si="34"/>
        <v/>
      </c>
      <c r="CZ37" s="25" t="str">
        <f t="shared" si="35"/>
        <v/>
      </c>
      <c r="DA37" s="24" t="str">
        <f>IF(CZ37="","",'Details Verein'!$I$30)</f>
        <v/>
      </c>
      <c r="DB37" s="24" t="str">
        <f>IF(CZ37="","",VLOOKUP(AN37,'Details Verein'!$B$12:$L$21,10))</f>
        <v/>
      </c>
      <c r="DC37" s="24"/>
      <c r="DD37" s="26" t="str">
        <f t="shared" si="36"/>
        <v/>
      </c>
      <c r="DE37" s="24" t="str">
        <f>IF(CZ37="","",Mitglieder!BN37)</f>
        <v/>
      </c>
      <c r="DF37" s="34"/>
      <c r="DG37" s="1">
        <f t="shared" ca="1" si="49"/>
        <v>9.17000000000016E-2</v>
      </c>
      <c r="DH37" s="24" t="str">
        <f t="shared" ca="1" si="50"/>
        <v/>
      </c>
      <c r="DI37" s="25" t="str">
        <f t="shared" ca="1" si="51"/>
        <v/>
      </c>
      <c r="DJ37" s="24" t="str">
        <f ca="1">IF(DI37="","",'Details Verein'!$I$30)</f>
        <v/>
      </c>
      <c r="DK37" s="24" t="str">
        <f ca="1">IF(DI37="","",'Details Verein'!$I$31)</f>
        <v/>
      </c>
      <c r="DL37" s="24"/>
      <c r="DM37" s="26" t="str">
        <f t="shared" ca="1" si="52"/>
        <v/>
      </c>
      <c r="DN37" s="24" t="str">
        <f t="shared" ca="1" si="53"/>
        <v/>
      </c>
    </row>
    <row r="38" spans="3:118" x14ac:dyDescent="0.3">
      <c r="C38" s="1">
        <f t="shared" ca="1" si="7"/>
        <v>1.0014999999999998</v>
      </c>
      <c r="D38" s="1">
        <f ca="1">IF(OR(AQ38&lt;&gt;"",AP38+'Details Verein'!$D$24&gt;=$AM$1,AP38="",AG38&lt;&gt;1,AZ38&lt;&gt;"",BC38&lt;&gt;""),Mitglieder!D37+0.0001,ROUND(D37+1,0))</f>
        <v>1.0014999999999998</v>
      </c>
      <c r="E38" s="1">
        <f ca="1">IF(OR(AQ38&lt;&gt;"",AZ38+'Details Verein'!$D$25&gt;=$AM$1,AP38="",AG38&lt;&gt;1,AZ38="",BA38&lt;&gt;"",BC38&lt;&gt;""),Mitglieder!E37+0.0001,ROUND(E37+1,0))</f>
        <v>1.0014999999999998</v>
      </c>
      <c r="F38" s="1" t="str">
        <f t="shared" ca="1" si="8"/>
        <v/>
      </c>
      <c r="G38" s="22"/>
      <c r="H38" s="9"/>
      <c r="I38" s="9"/>
      <c r="J38" s="9"/>
      <c r="K38" s="9"/>
      <c r="L38" s="9"/>
      <c r="M38" s="9"/>
      <c r="N38" s="9"/>
      <c r="O38" s="9"/>
      <c r="P38" s="9"/>
      <c r="Q38" s="9"/>
      <c r="R38" s="9"/>
      <c r="S38" s="9"/>
      <c r="T38" s="10"/>
      <c r="U38" s="10"/>
      <c r="V38" s="10"/>
      <c r="W38" s="8"/>
      <c r="X38" s="8"/>
      <c r="Y38" s="8"/>
      <c r="Z38" s="8"/>
      <c r="AA38" s="8"/>
      <c r="AB38" s="8"/>
      <c r="AC38" s="8"/>
      <c r="AD38" s="8"/>
      <c r="AE38" s="8"/>
      <c r="AG38" s="1">
        <f t="shared" si="9"/>
        <v>0</v>
      </c>
      <c r="AI38" s="1">
        <f t="shared" ca="1" si="10"/>
        <v>0</v>
      </c>
      <c r="AJ38" s="1">
        <f t="shared" ca="1" si="11"/>
        <v>0</v>
      </c>
      <c r="AM38" s="63" t="str">
        <f>IF(AND(H39="",H40="",K38=""),"",IF(K38="","nicht kategorisiert",IF(AG38=1,VLOOKUP(AN38,'Details Verein'!$B$12:$D$22,2),"")))</f>
        <v/>
      </c>
      <c r="AN38" s="1">
        <f>IF(K38='Details Verein'!$C$12,'Details Verein'!$B$12,IF(K38='Details Verein'!$C$13,'Details Verein'!$B$13,IF(K38='Details Verein'!$C$14,'Details Verein'!$B$14,IF(K38='Details Verein'!$C$15,'Details Verein'!$B$15,IF(K38='Details Verein'!$C$16,'Details Verein'!$B$16,IF(K38='Details Verein'!$C$17,'Details Verein'!$B$17,IF(K38='Details Verein'!$C$18,'Details Verein'!$B$18,IF(K38='Details Verein'!$C$19,'Details Verein'!$B$19,IF(K38='Details Verein'!$C$20,'Details Verein'!$B$20,IF(K38='Details Verein'!$C$21,'Details Verein'!$B$21,11))))))))))</f>
        <v>1</v>
      </c>
      <c r="AO38" s="8"/>
      <c r="AP38" s="73"/>
      <c r="AQ38" s="8"/>
      <c r="AR38" s="32">
        <f>IF(OR(V38&gt;'Details Verein'!$D$7,$AG38=1),VLOOKUP($AN38,'Details Verein'!$B$12:$G$21,AR$1),0)</f>
        <v>0</v>
      </c>
      <c r="AS38" s="115" t="str">
        <f t="shared" si="12"/>
        <v/>
      </c>
      <c r="AT38" s="32">
        <f>IF($AG38=1,VLOOKUP($AN38,'Details Verein'!$B$12:$G$21,AT$1),0)</f>
        <v>0</v>
      </c>
      <c r="AU38" s="33" t="str">
        <f t="shared" si="13"/>
        <v/>
      </c>
      <c r="AV38" s="32">
        <f>IF($AG38=1,VLOOKUP($AN38,'Details Verein'!$B$12:$G$21,AV$1),0)</f>
        <v>0</v>
      </c>
      <c r="AW38" s="32">
        <f ca="1">IF($AG38=1,VLOOKUP($AN38,'Details Verein'!$B$12:$G$21,AW$1),0)+BG38</f>
        <v>0</v>
      </c>
      <c r="AX38" s="116"/>
      <c r="AY38" s="8"/>
      <c r="AZ38" s="8"/>
      <c r="BA38" s="8"/>
      <c r="BB38" s="1" t="str">
        <f t="shared" si="14"/>
        <v>00.01.1900</v>
      </c>
      <c r="BC38" s="73"/>
      <c r="BD38" s="3" t="str">
        <f>IF(AP38="","",AP38+'Details Verein'!$D$24)</f>
        <v/>
      </c>
      <c r="BE38" s="3" t="str">
        <f>IF(AZ38="","",AZ38+'Details Verein'!$D$25)</f>
        <v/>
      </c>
      <c r="BF38" s="3" t="str">
        <f>IF(BA38="","",BA38+'Details Verein'!$D$26)</f>
        <v/>
      </c>
      <c r="BG38" s="32">
        <f ca="1">IF(OR(E38-E37&gt;0.1,BA38&lt;&gt;""),'Details Verein'!$D$27,0)</f>
        <v>0</v>
      </c>
      <c r="BH38" s="16">
        <f t="shared" ca="1" si="47"/>
        <v>0</v>
      </c>
      <c r="BI38" s="16">
        <f t="shared" si="44"/>
        <v>0</v>
      </c>
      <c r="BJ38" s="1" t="str">
        <f t="shared" si="16"/>
        <v/>
      </c>
      <c r="BL38" s="1" t="str">
        <f t="shared" si="23"/>
        <v/>
      </c>
      <c r="BM38" s="1" t="str">
        <f t="shared" si="24"/>
        <v/>
      </c>
      <c r="BN38" s="1" t="str">
        <f t="shared" si="42"/>
        <v/>
      </c>
      <c r="BO38" s="1" t="str">
        <f t="shared" ca="1" si="25"/>
        <v/>
      </c>
      <c r="BP38" s="1">
        <f t="shared" si="43"/>
        <v>1.5000000000000005E-3</v>
      </c>
      <c r="BQ38" s="24" t="str">
        <f t="shared" si="26"/>
        <v/>
      </c>
      <c r="BR38" s="25" t="str">
        <f>IF(OR(Mitglieder!AQ38="",Mitglieder!BC38&lt;&gt;""),"",Mitglieder!AQ38)</f>
        <v/>
      </c>
      <c r="BS38" s="24" t="str">
        <f>IF(BR38="","",'Details Verein'!$I$30)</f>
        <v/>
      </c>
      <c r="BT38" s="24" t="str">
        <f>IF(BR38="","",VLOOKUP(Mitglieder!AN38,'Details Verein'!$B$12:$I$21,8))</f>
        <v/>
      </c>
      <c r="BU38" s="24"/>
      <c r="BV38" s="26" t="str">
        <f t="shared" si="27"/>
        <v/>
      </c>
      <c r="BW38" s="24" t="str">
        <f>IF(BR38="","",Mitglieder!BL38)</f>
        <v/>
      </c>
      <c r="CA38" s="34"/>
      <c r="CB38" s="1" t="str">
        <f t="shared" si="48"/>
        <v/>
      </c>
      <c r="CC38" s="1" t="str">
        <f t="shared" si="48"/>
        <v/>
      </c>
      <c r="CD38" s="1" t="str">
        <f t="shared" si="48"/>
        <v/>
      </c>
      <c r="CE38" s="1" t="str">
        <f t="shared" si="48"/>
        <v/>
      </c>
      <c r="CF38" s="1" t="str">
        <f t="shared" si="48"/>
        <v/>
      </c>
      <c r="CG38" s="1" t="str">
        <f t="shared" si="48"/>
        <v/>
      </c>
      <c r="CH38" s="1" t="str">
        <f t="shared" si="48"/>
        <v/>
      </c>
      <c r="CI38" s="1" t="str">
        <f t="shared" si="48"/>
        <v/>
      </c>
      <c r="CJ38" s="1" t="str">
        <f t="shared" si="48"/>
        <v/>
      </c>
      <c r="CK38" s="1" t="str">
        <f t="shared" si="48"/>
        <v/>
      </c>
      <c r="CL38" s="37" t="str">
        <f t="shared" si="19"/>
        <v/>
      </c>
      <c r="CM38" s="37" t="str">
        <f t="shared" si="20"/>
        <v/>
      </c>
      <c r="CN38" s="1">
        <f t="shared" ca="1" si="21"/>
        <v>0</v>
      </c>
      <c r="CO38" s="1">
        <f t="shared" ca="1" si="22"/>
        <v>0</v>
      </c>
      <c r="CP38" s="1">
        <f t="shared" si="46"/>
        <v>3.1599999999999878E-2</v>
      </c>
      <c r="CQ38" s="24" t="str">
        <f t="shared" si="29"/>
        <v/>
      </c>
      <c r="CR38" s="25" t="str">
        <f t="shared" si="30"/>
        <v/>
      </c>
      <c r="CS38" s="24" t="str">
        <f>IF(CR38="","",'Details Verein'!$I$30)</f>
        <v/>
      </c>
      <c r="CT38" s="24" t="str">
        <f>IF(CR38="","",VLOOKUP(Mitglieder!AN38,'Details Verein'!$B$12:$K$21,9))</f>
        <v/>
      </c>
      <c r="CU38" s="24">
        <f t="shared" si="31"/>
        <v>0</v>
      </c>
      <c r="CV38" s="26" t="str">
        <f t="shared" si="32"/>
        <v/>
      </c>
      <c r="CW38" s="24" t="str">
        <f>IF(CR38="","",Mitglieder!BM38)</f>
        <v/>
      </c>
      <c r="CX38" s="1">
        <f t="shared" si="33"/>
        <v>6.170000000000074E-2</v>
      </c>
      <c r="CY38" s="24" t="str">
        <f t="shared" si="34"/>
        <v/>
      </c>
      <c r="CZ38" s="25" t="str">
        <f t="shared" si="35"/>
        <v/>
      </c>
      <c r="DA38" s="24" t="str">
        <f>IF(CZ38="","",'Details Verein'!$I$30)</f>
        <v/>
      </c>
      <c r="DB38" s="24" t="str">
        <f>IF(CZ38="","",VLOOKUP(AN38,'Details Verein'!$B$12:$L$21,10))</f>
        <v/>
      </c>
      <c r="DC38" s="24"/>
      <c r="DD38" s="26" t="str">
        <f t="shared" si="36"/>
        <v/>
      </c>
      <c r="DE38" s="24" t="str">
        <f>IF(CZ38="","",Mitglieder!BN38)</f>
        <v/>
      </c>
      <c r="DF38" s="34"/>
      <c r="DG38" s="1">
        <f t="shared" ca="1" si="49"/>
        <v>9.1800000000001603E-2</v>
      </c>
      <c r="DH38" s="24" t="str">
        <f t="shared" ca="1" si="50"/>
        <v/>
      </c>
      <c r="DI38" s="25" t="str">
        <f t="shared" ca="1" si="51"/>
        <v/>
      </c>
      <c r="DJ38" s="24" t="str">
        <f ca="1">IF(DI38="","",'Details Verein'!$I$30)</f>
        <v/>
      </c>
      <c r="DK38" s="24" t="str">
        <f ca="1">IF(DI38="","",'Details Verein'!$I$31)</f>
        <v/>
      </c>
      <c r="DL38" s="24"/>
      <c r="DM38" s="26" t="str">
        <f t="shared" ca="1" si="52"/>
        <v/>
      </c>
      <c r="DN38" s="24" t="str">
        <f t="shared" ca="1" si="53"/>
        <v/>
      </c>
    </row>
    <row r="39" spans="3:118" x14ac:dyDescent="0.3">
      <c r="C39" s="1">
        <f t="shared" ca="1" si="7"/>
        <v>1.0015999999999998</v>
      </c>
      <c r="D39" s="1">
        <f ca="1">IF(OR(AQ39&lt;&gt;"",AP39+'Details Verein'!$D$24&gt;=$AM$1,AP39="",AG39&lt;&gt;1,AZ39&lt;&gt;"",BC39&lt;&gt;""),Mitglieder!D38+0.0001,ROUND(D38+1,0))</f>
        <v>1.0015999999999998</v>
      </c>
      <c r="E39" s="1">
        <f ca="1">IF(OR(AQ39&lt;&gt;"",AZ39+'Details Verein'!$D$25&gt;=$AM$1,AP39="",AG39&lt;&gt;1,AZ39="",BA39&lt;&gt;"",BC39&lt;&gt;""),Mitglieder!E38+0.0001,ROUND(E38+1,0))</f>
        <v>1.0015999999999998</v>
      </c>
      <c r="F39" s="1" t="str">
        <f t="shared" ca="1" si="8"/>
        <v/>
      </c>
      <c r="G39" s="22"/>
      <c r="H39" s="9"/>
      <c r="I39" s="9"/>
      <c r="J39" s="9"/>
      <c r="K39" s="9"/>
      <c r="L39" s="9"/>
      <c r="M39" s="9"/>
      <c r="N39" s="9"/>
      <c r="O39" s="9"/>
      <c r="P39" s="9"/>
      <c r="Q39" s="9"/>
      <c r="R39" s="9"/>
      <c r="S39" s="9"/>
      <c r="T39" s="10"/>
      <c r="U39" s="10"/>
      <c r="V39" s="10"/>
      <c r="W39" s="8"/>
      <c r="X39" s="8"/>
      <c r="Y39" s="8"/>
      <c r="Z39" s="8"/>
      <c r="AA39" s="8"/>
      <c r="AB39" s="8"/>
      <c r="AC39" s="8"/>
      <c r="AD39" s="8"/>
      <c r="AE39" s="8"/>
      <c r="AG39" s="1">
        <f t="shared" si="9"/>
        <v>0</v>
      </c>
      <c r="AI39" s="1">
        <f t="shared" ca="1" si="10"/>
        <v>0</v>
      </c>
      <c r="AJ39" s="1">
        <f t="shared" ca="1" si="11"/>
        <v>0</v>
      </c>
      <c r="AM39" s="63" t="str">
        <f>IF(AND(H40="",H41="",K39=""),"",IF(K39="","nicht kategorisiert",IF(AG39=1,VLOOKUP(AN39,'Details Verein'!$B$12:$D$22,2),"")))</f>
        <v/>
      </c>
      <c r="AN39" s="1">
        <f>IF(K39='Details Verein'!$C$12,'Details Verein'!$B$12,IF(K39='Details Verein'!$C$13,'Details Verein'!$B$13,IF(K39='Details Verein'!$C$14,'Details Verein'!$B$14,IF(K39='Details Verein'!$C$15,'Details Verein'!$B$15,IF(K39='Details Verein'!$C$16,'Details Verein'!$B$16,IF(K39='Details Verein'!$C$17,'Details Verein'!$B$17,IF(K39='Details Verein'!$C$18,'Details Verein'!$B$18,IF(K39='Details Verein'!$C$19,'Details Verein'!$B$19,IF(K39='Details Verein'!$C$20,'Details Verein'!$B$20,IF(K39='Details Verein'!$C$21,'Details Verein'!$B$21,11))))))))))</f>
        <v>1</v>
      </c>
      <c r="AO39" s="8"/>
      <c r="AP39" s="73"/>
      <c r="AQ39" s="8"/>
      <c r="AR39" s="32">
        <f>IF(OR(V39&gt;'Details Verein'!$D$7,$AG39=1),VLOOKUP($AN39,'Details Verein'!$B$12:$G$21,AR$1),0)</f>
        <v>0</v>
      </c>
      <c r="AS39" s="115" t="str">
        <f t="shared" si="12"/>
        <v/>
      </c>
      <c r="AT39" s="32">
        <f>IF($AG39=1,VLOOKUP($AN39,'Details Verein'!$B$12:$G$21,AT$1),0)</f>
        <v>0</v>
      </c>
      <c r="AU39" s="33" t="str">
        <f t="shared" si="13"/>
        <v/>
      </c>
      <c r="AV39" s="32">
        <f>IF($AG39=1,VLOOKUP($AN39,'Details Verein'!$B$12:$G$21,AV$1),0)</f>
        <v>0</v>
      </c>
      <c r="AW39" s="32">
        <f ca="1">IF($AG39=1,VLOOKUP($AN39,'Details Verein'!$B$12:$G$21,AW$1),0)+BG39</f>
        <v>0</v>
      </c>
      <c r="AX39" s="116"/>
      <c r="AY39" s="8"/>
      <c r="AZ39" s="8"/>
      <c r="BA39" s="8"/>
      <c r="BB39" s="1" t="str">
        <f t="shared" si="14"/>
        <v>00.01.1900</v>
      </c>
      <c r="BC39" s="73"/>
      <c r="BD39" s="3" t="str">
        <f>IF(AP39="","",AP39+'Details Verein'!$D$24)</f>
        <v/>
      </c>
      <c r="BE39" s="3" t="str">
        <f>IF(AZ39="","",AZ39+'Details Verein'!$D$25)</f>
        <v/>
      </c>
      <c r="BF39" s="3" t="str">
        <f>IF(BA39="","",BA39+'Details Verein'!$D$26)</f>
        <v/>
      </c>
      <c r="BG39" s="32">
        <f ca="1">IF(OR(E39-E38&gt;0.1,BA39&lt;&gt;""),'Details Verein'!$D$27,0)</f>
        <v>0</v>
      </c>
      <c r="BH39" s="16">
        <f t="shared" ca="1" si="47"/>
        <v>0</v>
      </c>
      <c r="BI39" s="16">
        <f t="shared" si="44"/>
        <v>0</v>
      </c>
      <c r="BJ39" s="1" t="str">
        <f t="shared" si="16"/>
        <v/>
      </c>
      <c r="BL39" s="1" t="str">
        <f t="shared" si="23"/>
        <v/>
      </c>
      <c r="BM39" s="1" t="str">
        <f t="shared" si="24"/>
        <v/>
      </c>
      <c r="BN39" s="1" t="str">
        <f t="shared" si="42"/>
        <v/>
      </c>
      <c r="BO39" s="1" t="str">
        <f t="shared" ca="1" si="25"/>
        <v/>
      </c>
      <c r="BP39" s="1">
        <f t="shared" si="43"/>
        <v>1.6000000000000005E-3</v>
      </c>
      <c r="BQ39" s="24" t="str">
        <f t="shared" si="26"/>
        <v/>
      </c>
      <c r="BR39" s="25" t="str">
        <f>IF(OR(Mitglieder!AQ39="",Mitglieder!BC39&lt;&gt;""),"",Mitglieder!AQ39)</f>
        <v/>
      </c>
      <c r="BS39" s="24" t="str">
        <f>IF(BR39="","",'Details Verein'!$I$30)</f>
        <v/>
      </c>
      <c r="BT39" s="24" t="str">
        <f>IF(BR39="","",VLOOKUP(Mitglieder!AN39,'Details Verein'!$B$12:$I$21,8))</f>
        <v/>
      </c>
      <c r="BU39" s="24"/>
      <c r="BV39" s="26" t="str">
        <f t="shared" si="27"/>
        <v/>
      </c>
      <c r="BW39" s="24" t="str">
        <f>IF(BR39="","",Mitglieder!BL39)</f>
        <v/>
      </c>
      <c r="CA39" s="34"/>
      <c r="CB39" s="1" t="str">
        <f t="shared" si="48"/>
        <v/>
      </c>
      <c r="CC39" s="1" t="str">
        <f t="shared" si="48"/>
        <v/>
      </c>
      <c r="CD39" s="1" t="str">
        <f t="shared" si="48"/>
        <v/>
      </c>
      <c r="CE39" s="1" t="str">
        <f t="shared" si="48"/>
        <v/>
      </c>
      <c r="CF39" s="1" t="str">
        <f t="shared" si="48"/>
        <v/>
      </c>
      <c r="CG39" s="1" t="str">
        <f t="shared" si="48"/>
        <v/>
      </c>
      <c r="CH39" s="1" t="str">
        <f t="shared" si="48"/>
        <v/>
      </c>
      <c r="CI39" s="1" t="str">
        <f t="shared" si="48"/>
        <v/>
      </c>
      <c r="CJ39" s="1" t="str">
        <f t="shared" si="48"/>
        <v/>
      </c>
      <c r="CK39" s="1" t="str">
        <f t="shared" si="48"/>
        <v/>
      </c>
      <c r="CL39" s="37" t="str">
        <f t="shared" si="19"/>
        <v/>
      </c>
      <c r="CM39" s="37" t="str">
        <f t="shared" si="20"/>
        <v/>
      </c>
      <c r="CN39" s="1">
        <f t="shared" ca="1" si="21"/>
        <v>0</v>
      </c>
      <c r="CO39" s="1">
        <f t="shared" ca="1" si="22"/>
        <v>0</v>
      </c>
      <c r="CP39" s="1">
        <f t="shared" si="46"/>
        <v>3.1699999999999881E-2</v>
      </c>
      <c r="CQ39" s="24" t="str">
        <f t="shared" si="29"/>
        <v/>
      </c>
      <c r="CR39" s="25" t="str">
        <f t="shared" si="30"/>
        <v/>
      </c>
      <c r="CS39" s="24" t="str">
        <f>IF(CR39="","",'Details Verein'!$I$30)</f>
        <v/>
      </c>
      <c r="CT39" s="24" t="str">
        <f>IF(CR39="","",VLOOKUP(Mitglieder!AN39,'Details Verein'!$B$12:$K$21,9))</f>
        <v/>
      </c>
      <c r="CU39" s="24">
        <f t="shared" si="31"/>
        <v>0</v>
      </c>
      <c r="CV39" s="26" t="str">
        <f t="shared" si="32"/>
        <v/>
      </c>
      <c r="CW39" s="24" t="str">
        <f>IF(CR39="","",Mitglieder!BM39)</f>
        <v/>
      </c>
      <c r="CX39" s="1">
        <f t="shared" si="33"/>
        <v>6.1800000000000743E-2</v>
      </c>
      <c r="CY39" s="24" t="str">
        <f t="shared" si="34"/>
        <v/>
      </c>
      <c r="CZ39" s="25" t="str">
        <f t="shared" si="35"/>
        <v/>
      </c>
      <c r="DA39" s="24" t="str">
        <f>IF(CZ39="","",'Details Verein'!$I$30)</f>
        <v/>
      </c>
      <c r="DB39" s="24" t="str">
        <f>IF(CZ39="","",VLOOKUP(AN39,'Details Verein'!$B$12:$L$21,10))</f>
        <v/>
      </c>
      <c r="DC39" s="24"/>
      <c r="DD39" s="26" t="str">
        <f t="shared" si="36"/>
        <v/>
      </c>
      <c r="DE39" s="24" t="str">
        <f>IF(CZ39="","",Mitglieder!BN39)</f>
        <v/>
      </c>
      <c r="DF39" s="34"/>
      <c r="DG39" s="1">
        <f t="shared" ca="1" si="49"/>
        <v>9.1900000000001605E-2</v>
      </c>
      <c r="DH39" s="24" t="str">
        <f t="shared" ca="1" si="50"/>
        <v/>
      </c>
      <c r="DI39" s="25" t="str">
        <f t="shared" ca="1" si="51"/>
        <v/>
      </c>
      <c r="DJ39" s="24" t="str">
        <f ca="1">IF(DI39="","",'Details Verein'!$I$30)</f>
        <v/>
      </c>
      <c r="DK39" s="24" t="str">
        <f ca="1">IF(DI39="","",'Details Verein'!$I$31)</f>
        <v/>
      </c>
      <c r="DL39" s="24"/>
      <c r="DM39" s="26" t="str">
        <f t="shared" ca="1" si="52"/>
        <v/>
      </c>
      <c r="DN39" s="24" t="str">
        <f t="shared" ca="1" si="53"/>
        <v/>
      </c>
    </row>
    <row r="40" spans="3:118" x14ac:dyDescent="0.3">
      <c r="C40" s="1">
        <f t="shared" ca="1" si="7"/>
        <v>1.0016999999999998</v>
      </c>
      <c r="D40" s="1">
        <f ca="1">IF(OR(AQ40&lt;&gt;"",AP40+'Details Verein'!$D$24&gt;=$AM$1,AP40="",AG40&lt;&gt;1,AZ40&lt;&gt;"",BC40&lt;&gt;""),Mitglieder!D39+0.0001,ROUND(D39+1,0))</f>
        <v>1.0016999999999998</v>
      </c>
      <c r="E40" s="1">
        <f ca="1">IF(OR(AQ40&lt;&gt;"",AZ40+'Details Verein'!$D$25&gt;=$AM$1,AP40="",AG40&lt;&gt;1,AZ40="",BA40&lt;&gt;"",BC40&lt;&gt;""),Mitglieder!E39+0.0001,ROUND(E39+1,0))</f>
        <v>1.0016999999999998</v>
      </c>
      <c r="F40" s="1" t="str">
        <f t="shared" ca="1" si="8"/>
        <v/>
      </c>
      <c r="G40" s="23"/>
      <c r="H40" s="8"/>
      <c r="I40" s="8"/>
      <c r="J40" s="8"/>
      <c r="K40" s="8"/>
      <c r="L40" s="8"/>
      <c r="M40" s="8"/>
      <c r="N40" s="8"/>
      <c r="O40" s="8"/>
      <c r="P40" s="8"/>
      <c r="Q40" s="8"/>
      <c r="R40" s="8"/>
      <c r="S40" s="8"/>
      <c r="T40" s="73"/>
      <c r="U40" s="73"/>
      <c r="V40" s="73"/>
      <c r="W40" s="8"/>
      <c r="X40" s="8"/>
      <c r="Y40" s="8"/>
      <c r="Z40" s="8"/>
      <c r="AA40" s="8"/>
      <c r="AB40" s="8"/>
      <c r="AC40" s="8"/>
      <c r="AD40" s="8"/>
      <c r="AE40" s="8"/>
      <c r="AG40" s="1">
        <f t="shared" si="9"/>
        <v>0</v>
      </c>
      <c r="AI40" s="1">
        <f t="shared" ca="1" si="10"/>
        <v>0</v>
      </c>
      <c r="AJ40" s="1">
        <f t="shared" ca="1" si="11"/>
        <v>0</v>
      </c>
      <c r="AM40" s="63" t="str">
        <f>IF(AND(H41="",H42="",K40=""),"",IF(K40="","nicht kategorisiert",IF(AG40=1,VLOOKUP(AN40,'Details Verein'!$B$12:$D$22,2),"")))</f>
        <v/>
      </c>
      <c r="AN40" s="1">
        <f>IF(K40='Details Verein'!$C$12,'Details Verein'!$B$12,IF(K40='Details Verein'!$C$13,'Details Verein'!$B$13,IF(K40='Details Verein'!$C$14,'Details Verein'!$B$14,IF(K40='Details Verein'!$C$15,'Details Verein'!$B$15,IF(K40='Details Verein'!$C$16,'Details Verein'!$B$16,IF(K40='Details Verein'!$C$17,'Details Verein'!$B$17,IF(K40='Details Verein'!$C$18,'Details Verein'!$B$18,IF(K40='Details Verein'!$C$19,'Details Verein'!$B$19,IF(K40='Details Verein'!$C$20,'Details Verein'!$B$20,IF(K40='Details Verein'!$C$21,'Details Verein'!$B$21,11))))))))))</f>
        <v>1</v>
      </c>
      <c r="AO40" s="8"/>
      <c r="AP40" s="73"/>
      <c r="AQ40" s="73"/>
      <c r="AR40" s="32">
        <f>IF(OR(V40&gt;'Details Verein'!$D$7,$AG40=1),VLOOKUP($AN40,'Details Verein'!$B$12:$G$21,AR$1),0)</f>
        <v>0</v>
      </c>
      <c r="AS40" s="115" t="str">
        <f t="shared" si="12"/>
        <v/>
      </c>
      <c r="AT40" s="32">
        <f>IF($AG40=1,VLOOKUP($AN40,'Details Verein'!$B$12:$G$21,AT$1),0)</f>
        <v>0</v>
      </c>
      <c r="AU40" s="33" t="str">
        <f t="shared" si="13"/>
        <v/>
      </c>
      <c r="AV40" s="32">
        <f>IF($AG40=1,VLOOKUP($AN40,'Details Verein'!$B$12:$G$21,AV$1),0)</f>
        <v>0</v>
      </c>
      <c r="AW40" s="32">
        <f ca="1">IF($AG40=1,VLOOKUP($AN40,'Details Verein'!$B$12:$G$21,AW$1),0)+BG40</f>
        <v>0</v>
      </c>
      <c r="AX40" s="116"/>
      <c r="AY40" s="8"/>
      <c r="AZ40" s="73"/>
      <c r="BA40" s="73"/>
      <c r="BB40" s="1" t="str">
        <f t="shared" si="14"/>
        <v>00.01.1900</v>
      </c>
      <c r="BC40" s="73"/>
      <c r="BD40" s="3" t="str">
        <f>IF(AP40="","",AP40+'Details Verein'!$D$24)</f>
        <v/>
      </c>
      <c r="BE40" s="3" t="str">
        <f>IF(AZ40="","",AZ40+'Details Verein'!$D$25)</f>
        <v/>
      </c>
      <c r="BF40" s="3" t="str">
        <f>IF(BA40="","",BA40+'Details Verein'!$D$26)</f>
        <v/>
      </c>
      <c r="BG40" s="32">
        <f ca="1">IF(OR(E40-E39&gt;0.1,BA40&lt;&gt;""),'Details Verein'!$D$27,0)</f>
        <v>0</v>
      </c>
      <c r="BH40" s="16">
        <f t="shared" ca="1" si="47"/>
        <v>0</v>
      </c>
      <c r="BI40" s="16">
        <f t="shared" si="44"/>
        <v>0</v>
      </c>
      <c r="BJ40" s="1" t="str">
        <f t="shared" si="16"/>
        <v/>
      </c>
      <c r="BL40" s="1" t="str">
        <f t="shared" si="23"/>
        <v/>
      </c>
      <c r="BM40" s="1" t="str">
        <f t="shared" si="24"/>
        <v/>
      </c>
      <c r="BN40" s="1" t="str">
        <f t="shared" si="42"/>
        <v/>
      </c>
      <c r="BO40" s="1" t="str">
        <f t="shared" ca="1" si="25"/>
        <v/>
      </c>
      <c r="BP40" s="1">
        <f t="shared" si="43"/>
        <v>1.7000000000000006E-3</v>
      </c>
      <c r="BQ40" s="24" t="str">
        <f t="shared" si="26"/>
        <v/>
      </c>
      <c r="BR40" s="25" t="str">
        <f>IF(OR(Mitglieder!AQ40="",Mitglieder!BC40&lt;&gt;""),"",Mitglieder!AQ40)</f>
        <v/>
      </c>
      <c r="BS40" s="24" t="str">
        <f>IF(BR40="","",'Details Verein'!$I$30)</f>
        <v/>
      </c>
      <c r="BT40" s="24" t="str">
        <f>IF(BR40="","",VLOOKUP(Mitglieder!AN40,'Details Verein'!$B$12:$I$21,8))</f>
        <v/>
      </c>
      <c r="BU40" s="24"/>
      <c r="BV40" s="26" t="str">
        <f t="shared" si="27"/>
        <v/>
      </c>
      <c r="BW40" s="24" t="str">
        <f>IF(BR40="","",Mitglieder!BL40)</f>
        <v/>
      </c>
      <c r="CA40" s="34"/>
      <c r="CB40" s="1" t="str">
        <f t="shared" ref="CB40:CK40" si="54">IF(AND($AG40=1,CB$13=$AM40),CB$13,"")</f>
        <v/>
      </c>
      <c r="CC40" s="1" t="str">
        <f t="shared" si="54"/>
        <v/>
      </c>
      <c r="CD40" s="1" t="str">
        <f t="shared" si="54"/>
        <v/>
      </c>
      <c r="CE40" s="1" t="str">
        <f t="shared" si="54"/>
        <v/>
      </c>
      <c r="CF40" s="1" t="str">
        <f t="shared" si="54"/>
        <v/>
      </c>
      <c r="CG40" s="1" t="str">
        <f t="shared" si="54"/>
        <v/>
      </c>
      <c r="CH40" s="1" t="str">
        <f t="shared" si="54"/>
        <v/>
      </c>
      <c r="CI40" s="1" t="str">
        <f t="shared" si="54"/>
        <v/>
      </c>
      <c r="CJ40" s="1" t="str">
        <f t="shared" si="54"/>
        <v/>
      </c>
      <c r="CK40" s="1" t="str">
        <f t="shared" si="54"/>
        <v/>
      </c>
      <c r="CL40" s="37" t="str">
        <f>IF(CL$13=$AM40,CL$13,"")</f>
        <v/>
      </c>
      <c r="CM40" s="37" t="str">
        <f>IF($AM40=CM$13,AM40,"")</f>
        <v/>
      </c>
      <c r="CN40" s="1">
        <f t="shared" ca="1" si="21"/>
        <v>0</v>
      </c>
      <c r="CO40" s="1">
        <f t="shared" ca="1" si="22"/>
        <v>0</v>
      </c>
      <c r="CP40" s="1">
        <f t="shared" si="46"/>
        <v>3.1799999999999884E-2</v>
      </c>
      <c r="CQ40" s="24" t="str">
        <f t="shared" si="29"/>
        <v/>
      </c>
      <c r="CR40" s="25" t="str">
        <f t="shared" si="30"/>
        <v/>
      </c>
      <c r="CS40" s="24" t="str">
        <f>IF(CR40="","",'Details Verein'!$I$30)</f>
        <v/>
      </c>
      <c r="CT40" s="24" t="str">
        <f>IF(CR40="","",VLOOKUP(Mitglieder!AN40,'Details Verein'!$B$12:$K$21,9))</f>
        <v/>
      </c>
      <c r="CU40" s="24">
        <f t="shared" si="31"/>
        <v>0</v>
      </c>
      <c r="CV40" s="26" t="str">
        <f t="shared" si="32"/>
        <v/>
      </c>
      <c r="CW40" s="24" t="str">
        <f>IF(CR40="","",Mitglieder!BM40)</f>
        <v/>
      </c>
      <c r="CX40" s="1">
        <f t="shared" si="33"/>
        <v>6.1900000000000746E-2</v>
      </c>
      <c r="CY40" s="24" t="str">
        <f t="shared" si="34"/>
        <v/>
      </c>
      <c r="CZ40" s="25" t="str">
        <f t="shared" si="35"/>
        <v/>
      </c>
      <c r="DA40" s="24" t="str">
        <f>IF(CZ40="","",'Details Verein'!$I$30)</f>
        <v/>
      </c>
      <c r="DB40" s="24" t="str">
        <f>IF(CZ40="","",VLOOKUP(AN40,'Details Verein'!$B$12:$L$21,10))</f>
        <v/>
      </c>
      <c r="DC40" s="24"/>
      <c r="DD40" s="26" t="str">
        <f t="shared" si="36"/>
        <v/>
      </c>
      <c r="DE40" s="24" t="str">
        <f>IF(CZ40="","",Mitglieder!BN40)</f>
        <v/>
      </c>
      <c r="DF40" s="34"/>
      <c r="DG40" s="1">
        <f t="shared" ca="1" si="49"/>
        <v>9.2000000000001608E-2</v>
      </c>
      <c r="DH40" s="24" t="str">
        <f t="shared" ca="1" si="50"/>
        <v/>
      </c>
      <c r="DI40" s="25" t="str">
        <f t="shared" ca="1" si="51"/>
        <v/>
      </c>
      <c r="DJ40" s="24" t="str">
        <f ca="1">IF(DI40="","",'Details Verein'!$I$30)</f>
        <v/>
      </c>
      <c r="DK40" s="24" t="str">
        <f ca="1">IF(DI40="","",'Details Verein'!$I$31)</f>
        <v/>
      </c>
      <c r="DL40" s="24"/>
      <c r="DM40" s="26" t="str">
        <f t="shared" ca="1" si="52"/>
        <v/>
      </c>
      <c r="DN40" s="24" t="str">
        <f t="shared" ca="1" si="53"/>
        <v/>
      </c>
    </row>
    <row r="41" spans="3:118" x14ac:dyDescent="0.3">
      <c r="C41" s="1">
        <f t="shared" ca="1" si="7"/>
        <v>1.0017999999999998</v>
      </c>
      <c r="D41" s="1">
        <f ca="1">IF(OR(AQ41&lt;&gt;"",AP41+'Details Verein'!$D$24&gt;=$AM$1,AP41="",AG41&lt;&gt;1,AZ41&lt;&gt;"",BC41&lt;&gt;""),Mitglieder!D40+0.0001,ROUND(D40+1,0))</f>
        <v>1.0017999999999998</v>
      </c>
      <c r="E41" s="1">
        <f ca="1">IF(OR(AQ41&lt;&gt;"",AZ41+'Details Verein'!$D$25&gt;=$AM$1,AP41="",AG41&lt;&gt;1,AZ41="",BA41&lt;&gt;"",BC41&lt;&gt;""),Mitglieder!E40+0.0001,ROUND(E40+1,0))</f>
        <v>1.0017999999999998</v>
      </c>
      <c r="F41" s="1" t="str">
        <f t="shared" ca="1" si="8"/>
        <v/>
      </c>
      <c r="G41" s="23"/>
      <c r="H41" s="8"/>
      <c r="I41" s="8"/>
      <c r="J41" s="8"/>
      <c r="K41" s="8"/>
      <c r="L41" s="8"/>
      <c r="M41" s="8"/>
      <c r="N41" s="8"/>
      <c r="O41" s="8"/>
      <c r="P41" s="8"/>
      <c r="Q41" s="8"/>
      <c r="R41" s="8"/>
      <c r="S41" s="8"/>
      <c r="T41" s="8"/>
      <c r="U41" s="8"/>
      <c r="V41" s="8"/>
      <c r="W41" s="8"/>
      <c r="X41" s="8"/>
      <c r="Y41" s="8"/>
      <c r="Z41" s="8"/>
      <c r="AA41" s="8"/>
      <c r="AB41" s="8"/>
      <c r="AC41" s="8"/>
      <c r="AD41" s="8"/>
      <c r="AE41" s="8"/>
      <c r="AG41" s="1">
        <f t="shared" si="9"/>
        <v>0</v>
      </c>
      <c r="AI41" s="1">
        <f t="shared" ca="1" si="10"/>
        <v>0</v>
      </c>
      <c r="AJ41" s="1">
        <f t="shared" ca="1" si="11"/>
        <v>0</v>
      </c>
      <c r="AM41" s="63" t="str">
        <f>IF(AND(H42="",H43="",K41=""),"",IF(K41="","nicht kategorisiert",IF(AG41=1,VLOOKUP(AN41,'Details Verein'!$B$12:$D$22,2),"")))</f>
        <v/>
      </c>
      <c r="AN41" s="1">
        <f>IF(K41='Details Verein'!$C$12,'Details Verein'!$B$12,IF(K41='Details Verein'!$C$13,'Details Verein'!$B$13,IF(K41='Details Verein'!$C$14,'Details Verein'!$B$14,IF(K41='Details Verein'!$C$15,'Details Verein'!$B$15,IF(K41='Details Verein'!$C$16,'Details Verein'!$B$16,IF(K41='Details Verein'!$C$17,'Details Verein'!$B$17,IF(K41='Details Verein'!$C$18,'Details Verein'!$B$18,IF(K41='Details Verein'!$C$19,'Details Verein'!$B$19,IF(K41='Details Verein'!$C$20,'Details Verein'!$B$20,IF(K41='Details Verein'!$C$21,'Details Verein'!$B$21,11))))))))))</f>
        <v>1</v>
      </c>
      <c r="AO41" s="8"/>
      <c r="AP41" s="73"/>
      <c r="AQ41" s="8"/>
      <c r="AR41" s="32">
        <f>IF(OR(V41&gt;'Details Verein'!$D$7,$AG41=1),VLOOKUP($AN41,'Details Verein'!$B$12:$G$21,AR$1),0)</f>
        <v>0</v>
      </c>
      <c r="AS41" s="115" t="str">
        <f t="shared" si="12"/>
        <v/>
      </c>
      <c r="AT41" s="32">
        <f>IF($AG41=1,VLOOKUP($AN41,'Details Verein'!$B$12:$G$21,AT$1),0)</f>
        <v>0</v>
      </c>
      <c r="AU41" s="33" t="str">
        <f t="shared" si="13"/>
        <v/>
      </c>
      <c r="AV41" s="32">
        <f>IF($AG41=1,VLOOKUP($AN41,'Details Verein'!$B$12:$G$21,AV$1),0)</f>
        <v>0</v>
      </c>
      <c r="AW41" s="32">
        <f ca="1">IF($AG41=1,VLOOKUP($AN41,'Details Verein'!$B$12:$G$21,AW$1),0)+BG41</f>
        <v>0</v>
      </c>
      <c r="AX41" s="116"/>
      <c r="AY41" s="8"/>
      <c r="AZ41" s="8"/>
      <c r="BA41" s="8"/>
      <c r="BB41" s="1" t="str">
        <f t="shared" si="14"/>
        <v>00.01.1900</v>
      </c>
      <c r="BC41" s="73"/>
      <c r="BD41" s="3" t="str">
        <f>IF(AP41="","",AP41+'Details Verein'!$D$24)</f>
        <v/>
      </c>
      <c r="BE41" s="3" t="str">
        <f>IF(AZ41="","",AZ41+'Details Verein'!$D$25)</f>
        <v/>
      </c>
      <c r="BF41" s="3" t="str">
        <f>IF(BA41="","",BA41+'Details Verein'!$D$26)</f>
        <v/>
      </c>
      <c r="BG41" s="32">
        <f ca="1">IF(OR(E41-E40&gt;0.1,BA41&lt;&gt;""),'Details Verein'!$D$27,0)</f>
        <v>0</v>
      </c>
      <c r="BH41" s="16">
        <f t="shared" ca="1" si="47"/>
        <v>0</v>
      </c>
      <c r="BI41" s="16">
        <f t="shared" si="44"/>
        <v>0</v>
      </c>
      <c r="BJ41" s="1" t="str">
        <f t="shared" si="16"/>
        <v/>
      </c>
      <c r="BL41" s="1" t="str">
        <f t="shared" si="23"/>
        <v/>
      </c>
      <c r="BM41" s="1" t="str">
        <f t="shared" si="24"/>
        <v/>
      </c>
      <c r="BN41" s="1" t="str">
        <f t="shared" si="42"/>
        <v/>
      </c>
      <c r="BO41" s="1" t="str">
        <f t="shared" ca="1" si="25"/>
        <v/>
      </c>
      <c r="BP41" s="1">
        <f t="shared" si="43"/>
        <v>1.8000000000000006E-3</v>
      </c>
      <c r="BQ41" s="24" t="str">
        <f t="shared" si="26"/>
        <v/>
      </c>
      <c r="BR41" s="25" t="str">
        <f>IF(OR(Mitglieder!AQ41="",Mitglieder!BC41&lt;&gt;""),"",Mitglieder!AQ41)</f>
        <v/>
      </c>
      <c r="BS41" s="24" t="str">
        <f>IF(BR41="","",'Details Verein'!$I$30)</f>
        <v/>
      </c>
      <c r="BT41" s="24" t="str">
        <f>IF(BR41="","",VLOOKUP(Mitglieder!AN41,'Details Verein'!$B$12:$I$21,8))</f>
        <v/>
      </c>
      <c r="BU41" s="24"/>
      <c r="BV41" s="26" t="str">
        <f t="shared" si="27"/>
        <v/>
      </c>
      <c r="BW41" s="24" t="str">
        <f>IF(BR41="","",Mitglieder!BL41)</f>
        <v/>
      </c>
      <c r="CA41" s="34"/>
      <c r="CB41" s="1" t="str">
        <f t="shared" si="48"/>
        <v/>
      </c>
      <c r="CC41" s="1" t="str">
        <f t="shared" si="48"/>
        <v/>
      </c>
      <c r="CD41" s="1" t="str">
        <f t="shared" si="48"/>
        <v/>
      </c>
      <c r="CE41" s="1" t="str">
        <f t="shared" si="48"/>
        <v/>
      </c>
      <c r="CF41" s="1" t="str">
        <f t="shared" si="48"/>
        <v/>
      </c>
      <c r="CG41" s="1" t="str">
        <f t="shared" si="48"/>
        <v/>
      </c>
      <c r="CH41" s="1" t="str">
        <f t="shared" si="48"/>
        <v/>
      </c>
      <c r="CI41" s="1" t="str">
        <f t="shared" si="48"/>
        <v/>
      </c>
      <c r="CJ41" s="1" t="str">
        <f t="shared" si="48"/>
        <v/>
      </c>
      <c r="CK41" s="1" t="str">
        <f t="shared" si="48"/>
        <v/>
      </c>
      <c r="CL41" s="37" t="str">
        <f t="shared" si="19"/>
        <v/>
      </c>
      <c r="CM41" s="37" t="str">
        <f t="shared" si="20"/>
        <v/>
      </c>
      <c r="CN41" s="1">
        <f t="shared" ca="1" si="21"/>
        <v>0</v>
      </c>
      <c r="CO41" s="1">
        <f t="shared" ca="1" si="22"/>
        <v>0</v>
      </c>
      <c r="CP41" s="1">
        <f t="shared" si="46"/>
        <v>3.1899999999999887E-2</v>
      </c>
      <c r="CQ41" s="24" t="str">
        <f t="shared" si="29"/>
        <v/>
      </c>
      <c r="CR41" s="25" t="str">
        <f t="shared" si="30"/>
        <v/>
      </c>
      <c r="CS41" s="24" t="str">
        <f>IF(CR41="","",'Details Verein'!$I$30)</f>
        <v/>
      </c>
      <c r="CT41" s="24" t="str">
        <f>IF(CR41="","",VLOOKUP(Mitglieder!AN41,'Details Verein'!$B$12:$K$21,9))</f>
        <v/>
      </c>
      <c r="CU41" s="24">
        <f t="shared" si="31"/>
        <v>0</v>
      </c>
      <c r="CV41" s="26" t="str">
        <f t="shared" si="32"/>
        <v/>
      </c>
      <c r="CW41" s="24" t="str">
        <f>IF(CR41="","",Mitglieder!BM41)</f>
        <v/>
      </c>
      <c r="CX41" s="1">
        <f t="shared" si="33"/>
        <v>6.2000000000000749E-2</v>
      </c>
      <c r="CY41" s="24" t="str">
        <f t="shared" si="34"/>
        <v/>
      </c>
      <c r="CZ41" s="25" t="str">
        <f t="shared" si="35"/>
        <v/>
      </c>
      <c r="DA41" s="24" t="str">
        <f>IF(CZ41="","",'Details Verein'!$I$30)</f>
        <v/>
      </c>
      <c r="DB41" s="24" t="str">
        <f>IF(CZ41="","",VLOOKUP(AN41,'Details Verein'!$B$12:$L$21,10))</f>
        <v/>
      </c>
      <c r="DC41" s="24"/>
      <c r="DD41" s="26" t="str">
        <f t="shared" si="36"/>
        <v/>
      </c>
      <c r="DE41" s="24" t="str">
        <f>IF(CZ41="","",Mitglieder!BN41)</f>
        <v/>
      </c>
      <c r="DF41" s="34"/>
      <c r="DG41" s="1">
        <f t="shared" ca="1" si="49"/>
        <v>9.2100000000001611E-2</v>
      </c>
      <c r="DH41" s="24" t="str">
        <f t="shared" ca="1" si="50"/>
        <v/>
      </c>
      <c r="DI41" s="25" t="str">
        <f t="shared" ca="1" si="51"/>
        <v/>
      </c>
      <c r="DJ41" s="24" t="str">
        <f ca="1">IF(DI41="","",'Details Verein'!$I$30)</f>
        <v/>
      </c>
      <c r="DK41" s="24" t="str">
        <f ca="1">IF(DI41="","",'Details Verein'!$I$31)</f>
        <v/>
      </c>
      <c r="DL41" s="24"/>
      <c r="DM41" s="26" t="str">
        <f t="shared" ca="1" si="52"/>
        <v/>
      </c>
      <c r="DN41" s="24" t="str">
        <f t="shared" ca="1" si="53"/>
        <v/>
      </c>
    </row>
    <row r="42" spans="3:118" x14ac:dyDescent="0.3">
      <c r="C42" s="1">
        <f t="shared" ca="1" si="7"/>
        <v>1.0018999999999998</v>
      </c>
      <c r="D42" s="1">
        <f ca="1">IF(OR(AQ42&lt;&gt;"",AP42+'Details Verein'!$D$24&gt;=$AM$1,AP42="",AG42&lt;&gt;1,AZ42&lt;&gt;"",BC42&lt;&gt;""),Mitglieder!D41+0.0001,ROUND(D41+1,0))</f>
        <v>1.0018999999999998</v>
      </c>
      <c r="E42" s="1">
        <f ca="1">IF(OR(AQ42&lt;&gt;"",AZ42+'Details Verein'!$D$25&gt;=$AM$1,AP42="",AG42&lt;&gt;1,AZ42="",BA42&lt;&gt;"",BC42&lt;&gt;""),Mitglieder!E41+0.0001,ROUND(E41+1,0))</f>
        <v>1.0018999999999998</v>
      </c>
      <c r="F42" s="1" t="str">
        <f t="shared" ca="1" si="8"/>
        <v/>
      </c>
      <c r="G42" s="23"/>
      <c r="H42" s="8"/>
      <c r="I42" s="8"/>
      <c r="J42" s="8"/>
      <c r="K42" s="8"/>
      <c r="L42" s="8"/>
      <c r="M42" s="8"/>
      <c r="N42" s="8"/>
      <c r="O42" s="8"/>
      <c r="P42" s="8"/>
      <c r="Q42" s="8"/>
      <c r="R42" s="8"/>
      <c r="S42" s="8"/>
      <c r="T42" s="8"/>
      <c r="U42" s="8"/>
      <c r="V42" s="8"/>
      <c r="W42" s="8"/>
      <c r="X42" s="8"/>
      <c r="Y42" s="8"/>
      <c r="Z42" s="8"/>
      <c r="AA42" s="8"/>
      <c r="AB42" s="8"/>
      <c r="AC42" s="8"/>
      <c r="AD42" s="8"/>
      <c r="AE42" s="8"/>
      <c r="AG42" s="1">
        <f t="shared" si="9"/>
        <v>0</v>
      </c>
      <c r="AI42" s="1">
        <f t="shared" ca="1" si="10"/>
        <v>0</v>
      </c>
      <c r="AJ42" s="1">
        <f t="shared" ca="1" si="11"/>
        <v>0</v>
      </c>
      <c r="AM42" s="63" t="str">
        <f>IF(AND(H43="",H44="",K42=""),"",IF(K42="","nicht kategorisiert",IF(AG42=1,VLOOKUP(AN42,'Details Verein'!$B$12:$D$22,2),"")))</f>
        <v/>
      </c>
      <c r="AN42" s="1">
        <f>IF(K42='Details Verein'!$C$12,'Details Verein'!$B$12,IF(K42='Details Verein'!$C$13,'Details Verein'!$B$13,IF(K42='Details Verein'!$C$14,'Details Verein'!$B$14,IF(K42='Details Verein'!$C$15,'Details Verein'!$B$15,IF(K42='Details Verein'!$C$16,'Details Verein'!$B$16,IF(K42='Details Verein'!$C$17,'Details Verein'!$B$17,IF(K42='Details Verein'!$C$18,'Details Verein'!$B$18,IF(K42='Details Verein'!$C$19,'Details Verein'!$B$19,IF(K42='Details Verein'!$C$20,'Details Verein'!$B$20,IF(K42='Details Verein'!$C$21,'Details Verein'!$B$21,11))))))))))</f>
        <v>1</v>
      </c>
      <c r="AO42" s="8"/>
      <c r="AP42" s="73"/>
      <c r="AQ42" s="8"/>
      <c r="AR42" s="32">
        <f>IF(OR(V42&gt;'Details Verein'!$D$7,$AG42=1),VLOOKUP($AN42,'Details Verein'!$B$12:$G$21,AR$1),0)</f>
        <v>0</v>
      </c>
      <c r="AS42" s="115" t="str">
        <f t="shared" si="12"/>
        <v/>
      </c>
      <c r="AT42" s="32">
        <f>IF($AG42=1,VLOOKUP($AN42,'Details Verein'!$B$12:$G$21,AT$1),0)</f>
        <v>0</v>
      </c>
      <c r="AU42" s="33" t="str">
        <f t="shared" si="13"/>
        <v/>
      </c>
      <c r="AV42" s="32">
        <f>IF($AG42=1,VLOOKUP($AN42,'Details Verein'!$B$12:$G$21,AV$1),0)</f>
        <v>0</v>
      </c>
      <c r="AW42" s="32">
        <f ca="1">IF($AG42=1,VLOOKUP($AN42,'Details Verein'!$B$12:$G$21,AW$1),0)+BG42</f>
        <v>0</v>
      </c>
      <c r="AX42" s="116"/>
      <c r="AY42" s="8"/>
      <c r="AZ42" s="8"/>
      <c r="BA42" s="8"/>
      <c r="BB42" s="1" t="str">
        <f t="shared" si="14"/>
        <v>00.01.1900</v>
      </c>
      <c r="BC42" s="73"/>
      <c r="BD42" s="3" t="str">
        <f>IF(AP42="","",AP42+'Details Verein'!$D$24)</f>
        <v/>
      </c>
      <c r="BE42" s="3" t="str">
        <f>IF(AZ42="","",AZ42+'Details Verein'!$D$25)</f>
        <v/>
      </c>
      <c r="BF42" s="3" t="str">
        <f>IF(BA42="","",BA42+'Details Verein'!$D$26)</f>
        <v/>
      </c>
      <c r="BG42" s="32">
        <f ca="1">IF(OR(E42-E41&gt;0.1,BA42&lt;&gt;""),'Details Verein'!$D$27,0)</f>
        <v>0</v>
      </c>
      <c r="BH42" s="16">
        <f t="shared" ca="1" si="47"/>
        <v>0</v>
      </c>
      <c r="BI42" s="16">
        <f t="shared" si="44"/>
        <v>0</v>
      </c>
      <c r="BJ42" s="1" t="str">
        <f t="shared" si="16"/>
        <v/>
      </c>
      <c r="BL42" s="1" t="str">
        <f t="shared" si="23"/>
        <v/>
      </c>
      <c r="BM42" s="1" t="str">
        <f t="shared" si="24"/>
        <v/>
      </c>
      <c r="BN42" s="1" t="str">
        <f t="shared" si="42"/>
        <v/>
      </c>
      <c r="BO42" s="1" t="str">
        <f t="shared" ca="1" si="25"/>
        <v/>
      </c>
      <c r="BP42" s="1">
        <f t="shared" si="43"/>
        <v>1.9000000000000006E-3</v>
      </c>
      <c r="BQ42" s="24" t="str">
        <f t="shared" si="26"/>
        <v/>
      </c>
      <c r="BR42" s="25" t="str">
        <f>IF(OR(Mitglieder!AQ42="",Mitglieder!BC42&lt;&gt;""),"",Mitglieder!AQ42)</f>
        <v/>
      </c>
      <c r="BS42" s="24" t="str">
        <f>IF(BR42="","",'Details Verein'!$I$30)</f>
        <v/>
      </c>
      <c r="BT42" s="24" t="str">
        <f>IF(BR42="","",VLOOKUP(Mitglieder!AN42,'Details Verein'!$B$12:$I$21,8))</f>
        <v/>
      </c>
      <c r="BU42" s="24"/>
      <c r="BV42" s="26" t="str">
        <f t="shared" si="27"/>
        <v/>
      </c>
      <c r="BW42" s="24" t="str">
        <f>IF(BR42="","",Mitglieder!BL42)</f>
        <v/>
      </c>
      <c r="CA42" s="34"/>
      <c r="CB42" s="1" t="str">
        <f t="shared" si="48"/>
        <v/>
      </c>
      <c r="CC42" s="1" t="str">
        <f t="shared" si="48"/>
        <v/>
      </c>
      <c r="CD42" s="1" t="str">
        <f t="shared" si="48"/>
        <v/>
      </c>
      <c r="CE42" s="1" t="str">
        <f t="shared" si="48"/>
        <v/>
      </c>
      <c r="CF42" s="1" t="str">
        <f t="shared" si="48"/>
        <v/>
      </c>
      <c r="CG42" s="1" t="str">
        <f t="shared" si="48"/>
        <v/>
      </c>
      <c r="CH42" s="1" t="str">
        <f t="shared" si="48"/>
        <v/>
      </c>
      <c r="CI42" s="1" t="str">
        <f t="shared" si="48"/>
        <v/>
      </c>
      <c r="CJ42" s="1" t="str">
        <f t="shared" si="48"/>
        <v/>
      </c>
      <c r="CK42" s="1" t="str">
        <f t="shared" si="48"/>
        <v/>
      </c>
      <c r="CL42" s="37" t="str">
        <f t="shared" si="19"/>
        <v/>
      </c>
      <c r="CM42" s="37" t="str">
        <f t="shared" si="20"/>
        <v/>
      </c>
      <c r="CN42" s="1">
        <f t="shared" ca="1" si="21"/>
        <v>0</v>
      </c>
      <c r="CO42" s="1">
        <f t="shared" ca="1" si="22"/>
        <v>0</v>
      </c>
      <c r="CP42" s="1">
        <f t="shared" si="46"/>
        <v>3.199999999999989E-2</v>
      </c>
      <c r="CQ42" s="24" t="str">
        <f t="shared" si="29"/>
        <v/>
      </c>
      <c r="CR42" s="25" t="str">
        <f t="shared" si="30"/>
        <v/>
      </c>
      <c r="CS42" s="24" t="str">
        <f>IF(CR42="","",'Details Verein'!$I$30)</f>
        <v/>
      </c>
      <c r="CT42" s="24" t="str">
        <f>IF(CR42="","",VLOOKUP(Mitglieder!AN42,'Details Verein'!$B$12:$K$21,9))</f>
        <v/>
      </c>
      <c r="CU42" s="24">
        <f t="shared" si="31"/>
        <v>0</v>
      </c>
      <c r="CV42" s="26" t="str">
        <f t="shared" si="32"/>
        <v/>
      </c>
      <c r="CW42" s="24" t="str">
        <f>IF(CR42="","",Mitglieder!BM42)</f>
        <v/>
      </c>
      <c r="CX42" s="1">
        <f t="shared" si="33"/>
        <v>6.2100000000000752E-2</v>
      </c>
      <c r="CY42" s="24" t="str">
        <f t="shared" si="34"/>
        <v/>
      </c>
      <c r="CZ42" s="25" t="str">
        <f t="shared" si="35"/>
        <v/>
      </c>
      <c r="DA42" s="24" t="str">
        <f>IF(CZ42="","",'Details Verein'!$I$30)</f>
        <v/>
      </c>
      <c r="DB42" s="24" t="str">
        <f>IF(CZ42="","",VLOOKUP(AN42,'Details Verein'!$B$12:$L$21,10))</f>
        <v/>
      </c>
      <c r="DC42" s="24"/>
      <c r="DD42" s="26" t="str">
        <f t="shared" si="36"/>
        <v/>
      </c>
      <c r="DE42" s="24" t="str">
        <f>IF(CZ42="","",Mitglieder!BN42)</f>
        <v/>
      </c>
      <c r="DF42" s="34"/>
      <c r="DG42" s="1">
        <f t="shared" ca="1" si="49"/>
        <v>9.2200000000001614E-2</v>
      </c>
      <c r="DH42" s="24" t="str">
        <f t="shared" ca="1" si="50"/>
        <v/>
      </c>
      <c r="DI42" s="25" t="str">
        <f t="shared" ca="1" si="51"/>
        <v/>
      </c>
      <c r="DJ42" s="24" t="str">
        <f ca="1">IF(DI42="","",'Details Verein'!$I$30)</f>
        <v/>
      </c>
      <c r="DK42" s="24" t="str">
        <f ca="1">IF(DI42="","",'Details Verein'!$I$31)</f>
        <v/>
      </c>
      <c r="DL42" s="24"/>
      <c r="DM42" s="26" t="str">
        <f t="shared" ca="1" si="52"/>
        <v/>
      </c>
      <c r="DN42" s="24" t="str">
        <f t="shared" ca="1" si="53"/>
        <v/>
      </c>
    </row>
    <row r="43" spans="3:118" x14ac:dyDescent="0.3">
      <c r="C43" s="1">
        <f t="shared" ca="1" si="7"/>
        <v>1.0019999999999998</v>
      </c>
      <c r="D43" s="1">
        <f ca="1">IF(OR(AQ43&lt;&gt;"",AP43+'Details Verein'!$D$24&gt;=$AM$1,AP43="",AG43&lt;&gt;1,AZ43&lt;&gt;"",BC43&lt;&gt;""),Mitglieder!D42+0.0001,ROUND(D42+1,0))</f>
        <v>1.0019999999999998</v>
      </c>
      <c r="E43" s="1">
        <f ca="1">IF(OR(AQ43&lt;&gt;"",AZ43+'Details Verein'!$D$25&gt;=$AM$1,AP43="",AG43&lt;&gt;1,AZ43="",BA43&lt;&gt;"",BC43&lt;&gt;""),Mitglieder!E42+0.0001,ROUND(E42+1,0))</f>
        <v>1.0019999999999998</v>
      </c>
      <c r="F43" s="1" t="str">
        <f t="shared" ca="1" si="8"/>
        <v/>
      </c>
      <c r="G43" s="23"/>
      <c r="H43" s="8"/>
      <c r="I43" s="8"/>
      <c r="J43" s="8"/>
      <c r="K43" s="8"/>
      <c r="L43" s="8"/>
      <c r="M43" s="8"/>
      <c r="N43" s="8"/>
      <c r="O43" s="8"/>
      <c r="P43" s="8"/>
      <c r="Q43" s="8"/>
      <c r="R43" s="8"/>
      <c r="S43" s="8"/>
      <c r="T43" s="8"/>
      <c r="U43" s="8"/>
      <c r="V43" s="8"/>
      <c r="W43" s="8"/>
      <c r="X43" s="8"/>
      <c r="Y43" s="8"/>
      <c r="Z43" s="8"/>
      <c r="AA43" s="8"/>
      <c r="AB43" s="8"/>
      <c r="AC43" s="8"/>
      <c r="AD43" s="8"/>
      <c r="AE43" s="8"/>
      <c r="AG43" s="1">
        <f t="shared" si="9"/>
        <v>0</v>
      </c>
      <c r="AI43" s="1">
        <f t="shared" ca="1" si="10"/>
        <v>0</v>
      </c>
      <c r="AJ43" s="1">
        <f t="shared" ca="1" si="11"/>
        <v>0</v>
      </c>
      <c r="AM43" s="63" t="str">
        <f>IF(AND(H44="",H45="",K43=""),"",IF(K43="","nicht kategorisiert",IF(AG43=1,VLOOKUP(AN43,'Details Verein'!$B$12:$D$22,2),"")))</f>
        <v/>
      </c>
      <c r="AN43" s="1">
        <f>IF(K43='Details Verein'!$C$12,'Details Verein'!$B$12,IF(K43='Details Verein'!$C$13,'Details Verein'!$B$13,IF(K43='Details Verein'!$C$14,'Details Verein'!$B$14,IF(K43='Details Verein'!$C$15,'Details Verein'!$B$15,IF(K43='Details Verein'!$C$16,'Details Verein'!$B$16,IF(K43='Details Verein'!$C$17,'Details Verein'!$B$17,IF(K43='Details Verein'!$C$18,'Details Verein'!$B$18,IF(K43='Details Verein'!$C$19,'Details Verein'!$B$19,IF(K43='Details Verein'!$C$20,'Details Verein'!$B$20,IF(K43='Details Verein'!$C$21,'Details Verein'!$B$21,11))))))))))</f>
        <v>1</v>
      </c>
      <c r="AO43" s="8"/>
      <c r="AP43" s="73"/>
      <c r="AQ43" s="8"/>
      <c r="AR43" s="32">
        <f>IF(OR(V43&gt;'Details Verein'!$D$7,$AG43=1),VLOOKUP($AN43,'Details Verein'!$B$12:$G$21,AR$1),0)</f>
        <v>0</v>
      </c>
      <c r="AS43" s="115" t="str">
        <f t="shared" si="12"/>
        <v/>
      </c>
      <c r="AT43" s="32">
        <f>IF($AG43=1,VLOOKUP($AN43,'Details Verein'!$B$12:$G$21,AT$1),0)</f>
        <v>0</v>
      </c>
      <c r="AU43" s="33" t="str">
        <f t="shared" si="13"/>
        <v/>
      </c>
      <c r="AV43" s="32">
        <f>IF($AG43=1,VLOOKUP($AN43,'Details Verein'!$B$12:$G$21,AV$1),0)</f>
        <v>0</v>
      </c>
      <c r="AW43" s="32">
        <f ca="1">IF($AG43=1,VLOOKUP($AN43,'Details Verein'!$B$12:$G$21,AW$1),0)+BG43</f>
        <v>0</v>
      </c>
      <c r="AX43" s="116"/>
      <c r="AY43" s="8"/>
      <c r="AZ43" s="8"/>
      <c r="BA43" s="8"/>
      <c r="BB43" s="1" t="str">
        <f t="shared" si="14"/>
        <v>00.01.1900</v>
      </c>
      <c r="BC43" s="73"/>
      <c r="BD43" s="3" t="str">
        <f>IF(AP43="","",AP43+'Details Verein'!$D$24)</f>
        <v/>
      </c>
      <c r="BE43" s="3" t="str">
        <f>IF(AZ43="","",AZ43+'Details Verein'!$D$25)</f>
        <v/>
      </c>
      <c r="BF43" s="3" t="str">
        <f>IF(BA43="","",BA43+'Details Verein'!$D$26)</f>
        <v/>
      </c>
      <c r="BG43" s="32">
        <f ca="1">IF(OR(E43-E42&gt;0.1,BA43&lt;&gt;""),'Details Verein'!$D$27,0)</f>
        <v>0</v>
      </c>
      <c r="BH43" s="16">
        <f t="shared" ca="1" si="47"/>
        <v>0</v>
      </c>
      <c r="BI43" s="16">
        <f t="shared" si="44"/>
        <v>0</v>
      </c>
      <c r="BJ43" s="1" t="str">
        <f t="shared" si="16"/>
        <v/>
      </c>
      <c r="BL43" s="1" t="str">
        <f t="shared" si="23"/>
        <v/>
      </c>
      <c r="BM43" s="1" t="str">
        <f t="shared" si="24"/>
        <v/>
      </c>
      <c r="BN43" s="1" t="str">
        <f t="shared" si="42"/>
        <v/>
      </c>
      <c r="BO43" s="1" t="str">
        <f t="shared" ca="1" si="25"/>
        <v/>
      </c>
      <c r="BP43" s="1">
        <f t="shared" si="43"/>
        <v>2.0000000000000005E-3</v>
      </c>
      <c r="BQ43" s="24" t="str">
        <f t="shared" si="26"/>
        <v/>
      </c>
      <c r="BR43" s="25" t="str">
        <f>IF(OR(Mitglieder!AQ43="",Mitglieder!BC43&lt;&gt;""),"",Mitglieder!AQ43)</f>
        <v/>
      </c>
      <c r="BS43" s="24" t="str">
        <f>IF(BR43="","",'Details Verein'!$I$30)</f>
        <v/>
      </c>
      <c r="BT43" s="24" t="str">
        <f>IF(BR43="","",VLOOKUP(Mitglieder!AN43,'Details Verein'!$B$12:$I$21,8))</f>
        <v/>
      </c>
      <c r="BU43" s="24"/>
      <c r="BV43" s="26" t="str">
        <f t="shared" si="27"/>
        <v/>
      </c>
      <c r="BW43" s="24" t="str">
        <f>IF(BR43="","",Mitglieder!BL43)</f>
        <v/>
      </c>
      <c r="CA43" s="34"/>
      <c r="CB43" s="1" t="str">
        <f t="shared" si="48"/>
        <v/>
      </c>
      <c r="CC43" s="1" t="str">
        <f t="shared" si="48"/>
        <v/>
      </c>
      <c r="CD43" s="1" t="str">
        <f t="shared" si="48"/>
        <v/>
      </c>
      <c r="CE43" s="1" t="str">
        <f t="shared" si="48"/>
        <v/>
      </c>
      <c r="CF43" s="1" t="str">
        <f t="shared" si="48"/>
        <v/>
      </c>
      <c r="CG43" s="1" t="str">
        <f t="shared" si="48"/>
        <v/>
      </c>
      <c r="CH43" s="1" t="str">
        <f t="shared" si="48"/>
        <v/>
      </c>
      <c r="CI43" s="1" t="str">
        <f t="shared" si="48"/>
        <v/>
      </c>
      <c r="CJ43" s="1" t="str">
        <f t="shared" si="48"/>
        <v/>
      </c>
      <c r="CK43" s="1" t="str">
        <f t="shared" si="48"/>
        <v/>
      </c>
      <c r="CL43" s="37" t="str">
        <f t="shared" si="19"/>
        <v/>
      </c>
      <c r="CM43" s="37" t="str">
        <f t="shared" si="20"/>
        <v/>
      </c>
      <c r="CN43" s="1">
        <f t="shared" ca="1" si="21"/>
        <v>0</v>
      </c>
      <c r="CO43" s="1">
        <f t="shared" ca="1" si="22"/>
        <v>0</v>
      </c>
      <c r="CP43" s="1">
        <f t="shared" si="46"/>
        <v>3.2099999999999893E-2</v>
      </c>
      <c r="CQ43" s="24" t="str">
        <f t="shared" si="29"/>
        <v/>
      </c>
      <c r="CR43" s="25" t="str">
        <f t="shared" si="30"/>
        <v/>
      </c>
      <c r="CS43" s="24" t="str">
        <f>IF(CR43="","",'Details Verein'!$I$30)</f>
        <v/>
      </c>
      <c r="CT43" s="24" t="str">
        <f>IF(CR43="","",VLOOKUP(Mitglieder!AN43,'Details Verein'!$B$12:$K$21,9))</f>
        <v/>
      </c>
      <c r="CU43" s="24">
        <f t="shared" si="31"/>
        <v>0</v>
      </c>
      <c r="CV43" s="26" t="str">
        <f t="shared" si="32"/>
        <v/>
      </c>
      <c r="CW43" s="24" t="str">
        <f>IF(CR43="","",Mitglieder!BM43)</f>
        <v/>
      </c>
      <c r="CX43" s="1">
        <f t="shared" si="33"/>
        <v>6.2200000000000755E-2</v>
      </c>
      <c r="CY43" s="24" t="str">
        <f t="shared" si="34"/>
        <v/>
      </c>
      <c r="CZ43" s="25" t="str">
        <f t="shared" si="35"/>
        <v/>
      </c>
      <c r="DA43" s="24" t="str">
        <f>IF(CZ43="","",'Details Verein'!$I$30)</f>
        <v/>
      </c>
      <c r="DB43" s="24" t="str">
        <f>IF(CZ43="","",VLOOKUP(AN43,'Details Verein'!$B$12:$L$21,10))</f>
        <v/>
      </c>
      <c r="DC43" s="24"/>
      <c r="DD43" s="26" t="str">
        <f t="shared" si="36"/>
        <v/>
      </c>
      <c r="DE43" s="24" t="str">
        <f>IF(CZ43="","",Mitglieder!BN43)</f>
        <v/>
      </c>
      <c r="DF43" s="34"/>
      <c r="DG43" s="1">
        <f t="shared" ca="1" si="49"/>
        <v>9.2300000000001617E-2</v>
      </c>
      <c r="DH43" s="24" t="str">
        <f t="shared" ca="1" si="50"/>
        <v/>
      </c>
      <c r="DI43" s="25" t="str">
        <f t="shared" ca="1" si="51"/>
        <v/>
      </c>
      <c r="DJ43" s="24" t="str">
        <f ca="1">IF(DI43="","",'Details Verein'!$I$30)</f>
        <v/>
      </c>
      <c r="DK43" s="24" t="str">
        <f ca="1">IF(DI43="","",'Details Verein'!$I$31)</f>
        <v/>
      </c>
      <c r="DL43" s="24"/>
      <c r="DM43" s="26" t="str">
        <f t="shared" ca="1" si="52"/>
        <v/>
      </c>
      <c r="DN43" s="24" t="str">
        <f t="shared" ca="1" si="53"/>
        <v/>
      </c>
    </row>
    <row r="44" spans="3:118" x14ac:dyDescent="0.3">
      <c r="C44" s="1">
        <f t="shared" ca="1" si="7"/>
        <v>1.0020999999999998</v>
      </c>
      <c r="D44" s="1">
        <f ca="1">IF(OR(AQ44&lt;&gt;"",AP44+'Details Verein'!$D$24&gt;=$AM$1,AP44="",AG44&lt;&gt;1,AZ44&lt;&gt;"",BC44&lt;&gt;""),Mitglieder!D43+0.0001,ROUND(D43+1,0))</f>
        <v>1.0020999999999998</v>
      </c>
      <c r="E44" s="1">
        <f ca="1">IF(OR(AQ44&lt;&gt;"",AZ44+'Details Verein'!$D$25&gt;=$AM$1,AP44="",AG44&lt;&gt;1,AZ44="",BA44&lt;&gt;"",BC44&lt;&gt;""),Mitglieder!E43+0.0001,ROUND(E43+1,0))</f>
        <v>1.0020999999999998</v>
      </c>
      <c r="F44" s="1" t="str">
        <f t="shared" ca="1" si="8"/>
        <v/>
      </c>
      <c r="G44" s="23"/>
      <c r="H44" s="8"/>
      <c r="I44" s="8"/>
      <c r="J44" s="8"/>
      <c r="K44" s="8"/>
      <c r="L44" s="8"/>
      <c r="M44" s="8"/>
      <c r="N44" s="8"/>
      <c r="O44" s="8"/>
      <c r="P44" s="8"/>
      <c r="Q44" s="8"/>
      <c r="R44" s="8"/>
      <c r="S44" s="8"/>
      <c r="T44" s="8"/>
      <c r="U44" s="8"/>
      <c r="V44" s="8"/>
      <c r="W44" s="8"/>
      <c r="X44" s="8"/>
      <c r="Y44" s="8"/>
      <c r="Z44" s="8"/>
      <c r="AA44" s="8"/>
      <c r="AB44" s="8"/>
      <c r="AC44" s="8"/>
      <c r="AD44" s="8"/>
      <c r="AE44" s="8"/>
      <c r="AG44" s="1">
        <f t="shared" si="9"/>
        <v>0</v>
      </c>
      <c r="AI44" s="1">
        <f t="shared" ca="1" si="10"/>
        <v>0</v>
      </c>
      <c r="AJ44" s="1">
        <f t="shared" ca="1" si="11"/>
        <v>0</v>
      </c>
      <c r="AM44" s="63" t="str">
        <f>IF(AND(H45="",H46="",K44=""),"",IF(K44="","nicht kategorisiert",IF(AG44=1,VLOOKUP(AN44,'Details Verein'!$B$12:$D$22,2),"")))</f>
        <v/>
      </c>
      <c r="AN44" s="1">
        <f>IF(K44='Details Verein'!$C$12,'Details Verein'!$B$12,IF(K44='Details Verein'!$C$13,'Details Verein'!$B$13,IF(K44='Details Verein'!$C$14,'Details Verein'!$B$14,IF(K44='Details Verein'!$C$15,'Details Verein'!$B$15,IF(K44='Details Verein'!$C$16,'Details Verein'!$B$16,IF(K44='Details Verein'!$C$17,'Details Verein'!$B$17,IF(K44='Details Verein'!$C$18,'Details Verein'!$B$18,IF(K44='Details Verein'!$C$19,'Details Verein'!$B$19,IF(K44='Details Verein'!$C$20,'Details Verein'!$B$20,IF(K44='Details Verein'!$C$21,'Details Verein'!$B$21,11))))))))))</f>
        <v>1</v>
      </c>
      <c r="AO44" s="8"/>
      <c r="AP44" s="73"/>
      <c r="AQ44" s="8"/>
      <c r="AR44" s="32">
        <f>IF(OR(V44&gt;'Details Verein'!$D$7,$AG44=1),VLOOKUP($AN44,'Details Verein'!$B$12:$G$21,AR$1),0)</f>
        <v>0</v>
      </c>
      <c r="AS44" s="115" t="str">
        <f t="shared" si="12"/>
        <v/>
      </c>
      <c r="AT44" s="32">
        <f>IF($AG44=1,VLOOKUP($AN44,'Details Verein'!$B$12:$G$21,AT$1),0)</f>
        <v>0</v>
      </c>
      <c r="AU44" s="33" t="str">
        <f t="shared" si="13"/>
        <v/>
      </c>
      <c r="AV44" s="32">
        <f>IF($AG44=1,VLOOKUP($AN44,'Details Verein'!$B$12:$G$21,AV$1),0)</f>
        <v>0</v>
      </c>
      <c r="AW44" s="32">
        <f ca="1">IF($AG44=1,VLOOKUP($AN44,'Details Verein'!$B$12:$G$21,AW$1),0)+BG44</f>
        <v>0</v>
      </c>
      <c r="AX44" s="116"/>
      <c r="AY44" s="8"/>
      <c r="AZ44" s="8"/>
      <c r="BA44" s="8"/>
      <c r="BB44" s="1" t="str">
        <f t="shared" si="14"/>
        <v>00.01.1900</v>
      </c>
      <c r="BC44" s="73"/>
      <c r="BD44" s="3" t="str">
        <f>IF(AP44="","",AP44+'Details Verein'!$D$24)</f>
        <v/>
      </c>
      <c r="BE44" s="3" t="str">
        <f>IF(AZ44="","",AZ44+'Details Verein'!$D$25)</f>
        <v/>
      </c>
      <c r="BF44" s="3" t="str">
        <f>IF(BA44="","",BA44+'Details Verein'!$D$26)</f>
        <v/>
      </c>
      <c r="BG44" s="32">
        <f ca="1">IF(OR(E44-E43&gt;0.1,BA44&lt;&gt;""),'Details Verein'!$D$27,0)</f>
        <v>0</v>
      </c>
      <c r="BH44" s="16">
        <f t="shared" ca="1" si="47"/>
        <v>0</v>
      </c>
      <c r="BI44" s="16">
        <f t="shared" si="44"/>
        <v>0</v>
      </c>
      <c r="BJ44" s="1" t="str">
        <f t="shared" si="16"/>
        <v/>
      </c>
      <c r="BL44" s="1" t="str">
        <f t="shared" si="23"/>
        <v/>
      </c>
      <c r="BM44" s="1" t="str">
        <f t="shared" si="24"/>
        <v/>
      </c>
      <c r="BN44" s="1" t="str">
        <f t="shared" si="42"/>
        <v/>
      </c>
      <c r="BO44" s="1" t="str">
        <f t="shared" ca="1" si="25"/>
        <v/>
      </c>
      <c r="BP44" s="1">
        <f t="shared" si="43"/>
        <v>2.1000000000000003E-3</v>
      </c>
      <c r="BQ44" s="24" t="str">
        <f t="shared" si="26"/>
        <v/>
      </c>
      <c r="BR44" s="25" t="str">
        <f>IF(OR(Mitglieder!AQ44="",Mitglieder!BC44&lt;&gt;""),"",Mitglieder!AQ44)</f>
        <v/>
      </c>
      <c r="BS44" s="24" t="str">
        <f>IF(BR44="","",'Details Verein'!$I$30)</f>
        <v/>
      </c>
      <c r="BT44" s="24" t="str">
        <f>IF(BR44="","",VLOOKUP(Mitglieder!AN44,'Details Verein'!$B$12:$I$21,8))</f>
        <v/>
      </c>
      <c r="BU44" s="24"/>
      <c r="BV44" s="26" t="str">
        <f t="shared" si="27"/>
        <v/>
      </c>
      <c r="BW44" s="24" t="str">
        <f>IF(BR44="","",Mitglieder!BL44)</f>
        <v/>
      </c>
      <c r="CA44" s="34"/>
      <c r="CB44" s="1" t="str">
        <f t="shared" ref="CB44:CK53" si="55">IF(AND($AG44=1,CB$13=$AM44),CB$13,"")</f>
        <v/>
      </c>
      <c r="CC44" s="1" t="str">
        <f t="shared" si="55"/>
        <v/>
      </c>
      <c r="CD44" s="1" t="str">
        <f t="shared" si="55"/>
        <v/>
      </c>
      <c r="CE44" s="1" t="str">
        <f t="shared" si="55"/>
        <v/>
      </c>
      <c r="CF44" s="1" t="str">
        <f t="shared" si="55"/>
        <v/>
      </c>
      <c r="CG44" s="1" t="str">
        <f t="shared" si="55"/>
        <v/>
      </c>
      <c r="CH44" s="1" t="str">
        <f t="shared" si="55"/>
        <v/>
      </c>
      <c r="CI44" s="1" t="str">
        <f t="shared" si="55"/>
        <v/>
      </c>
      <c r="CJ44" s="1" t="str">
        <f t="shared" si="55"/>
        <v/>
      </c>
      <c r="CK44" s="1" t="str">
        <f t="shared" si="55"/>
        <v/>
      </c>
      <c r="CL44" s="37" t="str">
        <f t="shared" si="19"/>
        <v/>
      </c>
      <c r="CM44" s="37" t="str">
        <f t="shared" si="20"/>
        <v/>
      </c>
      <c r="CN44" s="1">
        <f t="shared" ca="1" si="21"/>
        <v>0</v>
      </c>
      <c r="CO44" s="1">
        <f t="shared" ca="1" si="22"/>
        <v>0</v>
      </c>
      <c r="CP44" s="1">
        <f t="shared" si="46"/>
        <v>3.2199999999999895E-2</v>
      </c>
      <c r="CQ44" s="24" t="str">
        <f t="shared" si="29"/>
        <v/>
      </c>
      <c r="CR44" s="25" t="str">
        <f t="shared" si="30"/>
        <v/>
      </c>
      <c r="CS44" s="24" t="str">
        <f>IF(CR44="","",'Details Verein'!$I$30)</f>
        <v/>
      </c>
      <c r="CT44" s="24" t="str">
        <f>IF(CR44="","",VLOOKUP(Mitglieder!AN44,'Details Verein'!$B$12:$K$21,9))</f>
        <v/>
      </c>
      <c r="CU44" s="24">
        <f t="shared" si="31"/>
        <v>0</v>
      </c>
      <c r="CV44" s="26" t="str">
        <f t="shared" si="32"/>
        <v/>
      </c>
      <c r="CW44" s="24" t="str">
        <f>IF(CR44="","",Mitglieder!BM44)</f>
        <v/>
      </c>
      <c r="CX44" s="1">
        <f t="shared" si="33"/>
        <v>6.2300000000000758E-2</v>
      </c>
      <c r="CY44" s="24" t="str">
        <f t="shared" si="34"/>
        <v/>
      </c>
      <c r="CZ44" s="25" t="str">
        <f t="shared" si="35"/>
        <v/>
      </c>
      <c r="DA44" s="24" t="str">
        <f>IF(CZ44="","",'Details Verein'!$I$30)</f>
        <v/>
      </c>
      <c r="DB44" s="24" t="str">
        <f>IF(CZ44="","",VLOOKUP(AN44,'Details Verein'!$B$12:$L$21,10))</f>
        <v/>
      </c>
      <c r="DC44" s="24"/>
      <c r="DD44" s="26" t="str">
        <f t="shared" si="36"/>
        <v/>
      </c>
      <c r="DE44" s="24" t="str">
        <f>IF(CZ44="","",Mitglieder!BN44)</f>
        <v/>
      </c>
      <c r="DF44" s="34"/>
      <c r="DG44" s="1">
        <f t="shared" ca="1" si="49"/>
        <v>9.240000000000162E-2</v>
      </c>
      <c r="DH44" s="24" t="str">
        <f t="shared" ca="1" si="50"/>
        <v/>
      </c>
      <c r="DI44" s="25" t="str">
        <f t="shared" ca="1" si="51"/>
        <v/>
      </c>
      <c r="DJ44" s="24" t="str">
        <f ca="1">IF(DI44="","",'Details Verein'!$I$30)</f>
        <v/>
      </c>
      <c r="DK44" s="24" t="str">
        <f ca="1">IF(DI44="","",'Details Verein'!$I$31)</f>
        <v/>
      </c>
      <c r="DL44" s="24"/>
      <c r="DM44" s="26" t="str">
        <f t="shared" ca="1" si="52"/>
        <v/>
      </c>
      <c r="DN44" s="24" t="str">
        <f t="shared" ca="1" si="53"/>
        <v/>
      </c>
    </row>
    <row r="45" spans="3:118" x14ac:dyDescent="0.3">
      <c r="C45" s="1">
        <f t="shared" ca="1" si="7"/>
        <v>1.0021999999999998</v>
      </c>
      <c r="D45" s="1">
        <f ca="1">IF(OR(AQ45&lt;&gt;"",AP45+'Details Verein'!$D$24&gt;=$AM$1,AP45="",AG45&lt;&gt;1,AZ45&lt;&gt;"",BC45&lt;&gt;""),Mitglieder!D44+0.0001,ROUND(D44+1,0))</f>
        <v>1.0021999999999998</v>
      </c>
      <c r="E45" s="1">
        <f ca="1">IF(OR(AQ45&lt;&gt;"",AZ45+'Details Verein'!$D$25&gt;=$AM$1,AP45="",AG45&lt;&gt;1,AZ45="",BA45&lt;&gt;"",BC45&lt;&gt;""),Mitglieder!E44+0.0001,ROUND(E44+1,0))</f>
        <v>1.0021999999999998</v>
      </c>
      <c r="F45" s="1" t="str">
        <f t="shared" ca="1" si="8"/>
        <v/>
      </c>
      <c r="G45" s="23"/>
      <c r="H45" s="8"/>
      <c r="I45" s="8"/>
      <c r="J45" s="8"/>
      <c r="K45" s="8"/>
      <c r="L45" s="8"/>
      <c r="M45" s="8"/>
      <c r="N45" s="8"/>
      <c r="O45" s="8"/>
      <c r="P45" s="8"/>
      <c r="Q45" s="8"/>
      <c r="R45" s="8"/>
      <c r="S45" s="8"/>
      <c r="T45" s="8"/>
      <c r="U45" s="8"/>
      <c r="V45" s="8"/>
      <c r="W45" s="8"/>
      <c r="X45" s="8"/>
      <c r="Y45" s="8"/>
      <c r="Z45" s="8"/>
      <c r="AA45" s="8"/>
      <c r="AB45" s="8"/>
      <c r="AC45" s="8"/>
      <c r="AD45" s="8"/>
      <c r="AE45" s="8"/>
      <c r="AG45" s="1">
        <f t="shared" si="9"/>
        <v>0</v>
      </c>
      <c r="AI45" s="1">
        <f t="shared" ca="1" si="10"/>
        <v>0</v>
      </c>
      <c r="AJ45" s="1">
        <f t="shared" ca="1" si="11"/>
        <v>0</v>
      </c>
      <c r="AM45" s="63" t="str">
        <f>IF(AND(H46="",H47="",K45=""),"",IF(K45="","nicht kategorisiert",IF(AG45=1,VLOOKUP(AN45,'Details Verein'!$B$12:$D$22,2),"")))</f>
        <v/>
      </c>
      <c r="AN45" s="1">
        <f>IF(K45='Details Verein'!$C$12,'Details Verein'!$B$12,IF(K45='Details Verein'!$C$13,'Details Verein'!$B$13,IF(K45='Details Verein'!$C$14,'Details Verein'!$B$14,IF(K45='Details Verein'!$C$15,'Details Verein'!$B$15,IF(K45='Details Verein'!$C$16,'Details Verein'!$B$16,IF(K45='Details Verein'!$C$17,'Details Verein'!$B$17,IF(K45='Details Verein'!$C$18,'Details Verein'!$B$18,IF(K45='Details Verein'!$C$19,'Details Verein'!$B$19,IF(K45='Details Verein'!$C$20,'Details Verein'!$B$20,IF(K45='Details Verein'!$C$21,'Details Verein'!$B$21,11))))))))))</f>
        <v>1</v>
      </c>
      <c r="AO45" s="8"/>
      <c r="AP45" s="73"/>
      <c r="AQ45" s="8"/>
      <c r="AR45" s="32">
        <f>IF(OR(V45&gt;'Details Verein'!$D$7,$AG45=1),VLOOKUP($AN45,'Details Verein'!$B$12:$G$21,AR$1),0)</f>
        <v>0</v>
      </c>
      <c r="AS45" s="115" t="str">
        <f t="shared" si="12"/>
        <v/>
      </c>
      <c r="AT45" s="32">
        <f>IF($AG45=1,VLOOKUP($AN45,'Details Verein'!$B$12:$G$21,AT$1),0)</f>
        <v>0</v>
      </c>
      <c r="AU45" s="33" t="str">
        <f t="shared" si="13"/>
        <v/>
      </c>
      <c r="AV45" s="32">
        <f>IF($AG45=1,VLOOKUP($AN45,'Details Verein'!$B$12:$G$21,AV$1),0)</f>
        <v>0</v>
      </c>
      <c r="AW45" s="32">
        <f ca="1">IF($AG45=1,VLOOKUP($AN45,'Details Verein'!$B$12:$G$21,AW$1),0)+BG45</f>
        <v>0</v>
      </c>
      <c r="AX45" s="116"/>
      <c r="AY45" s="8"/>
      <c r="AZ45" s="8"/>
      <c r="BA45" s="8"/>
      <c r="BB45" s="1" t="str">
        <f t="shared" si="14"/>
        <v>00.01.1900</v>
      </c>
      <c r="BC45" s="73"/>
      <c r="BD45" s="3" t="str">
        <f>IF(AP45="","",AP45+'Details Verein'!$D$24)</f>
        <v/>
      </c>
      <c r="BE45" s="3" t="str">
        <f>IF(AZ45="","",AZ45+'Details Verein'!$D$25)</f>
        <v/>
      </c>
      <c r="BF45" s="3" t="str">
        <f>IF(BA45="","",BA45+'Details Verein'!$D$26)</f>
        <v/>
      </c>
      <c r="BG45" s="32">
        <f ca="1">IF(OR(E45-E44&gt;0.1,BA45&lt;&gt;""),'Details Verein'!$D$27,0)</f>
        <v>0</v>
      </c>
      <c r="BH45" s="16">
        <f t="shared" ca="1" si="47"/>
        <v>0</v>
      </c>
      <c r="BI45" s="16">
        <f t="shared" si="44"/>
        <v>0</v>
      </c>
      <c r="BJ45" s="1" t="str">
        <f t="shared" si="16"/>
        <v/>
      </c>
      <c r="BL45" s="1" t="str">
        <f t="shared" si="23"/>
        <v/>
      </c>
      <c r="BM45" s="1" t="str">
        <f t="shared" si="24"/>
        <v/>
      </c>
      <c r="BN45" s="1" t="str">
        <f t="shared" si="42"/>
        <v/>
      </c>
      <c r="BO45" s="1" t="str">
        <f t="shared" ca="1" si="25"/>
        <v/>
      </c>
      <c r="BP45" s="1">
        <f t="shared" si="43"/>
        <v>2.2000000000000001E-3</v>
      </c>
      <c r="BQ45" s="24" t="str">
        <f t="shared" si="26"/>
        <v/>
      </c>
      <c r="BR45" s="25" t="str">
        <f>IF(OR(Mitglieder!AQ45="",Mitglieder!BC45&lt;&gt;""),"",Mitglieder!AQ45)</f>
        <v/>
      </c>
      <c r="BS45" s="24" t="str">
        <f>IF(BR45="","",'Details Verein'!$I$30)</f>
        <v/>
      </c>
      <c r="BT45" s="24" t="str">
        <f>IF(BR45="","",VLOOKUP(Mitglieder!AN45,'Details Verein'!$B$12:$I$21,8))</f>
        <v/>
      </c>
      <c r="BU45" s="24"/>
      <c r="BV45" s="26" t="str">
        <f t="shared" si="27"/>
        <v/>
      </c>
      <c r="BW45" s="24" t="str">
        <f>IF(BR45="","",Mitglieder!BL45)</f>
        <v/>
      </c>
      <c r="CA45" s="34"/>
      <c r="CB45" s="1" t="str">
        <f t="shared" si="55"/>
        <v/>
      </c>
      <c r="CC45" s="1" t="str">
        <f t="shared" si="55"/>
        <v/>
      </c>
      <c r="CD45" s="1" t="str">
        <f t="shared" si="55"/>
        <v/>
      </c>
      <c r="CE45" s="1" t="str">
        <f t="shared" si="55"/>
        <v/>
      </c>
      <c r="CF45" s="1" t="str">
        <f t="shared" si="55"/>
        <v/>
      </c>
      <c r="CG45" s="1" t="str">
        <f t="shared" si="55"/>
        <v/>
      </c>
      <c r="CH45" s="1" t="str">
        <f t="shared" si="55"/>
        <v/>
      </c>
      <c r="CI45" s="1" t="str">
        <f t="shared" si="55"/>
        <v/>
      </c>
      <c r="CJ45" s="1" t="str">
        <f t="shared" si="55"/>
        <v/>
      </c>
      <c r="CK45" s="1" t="str">
        <f t="shared" si="55"/>
        <v/>
      </c>
      <c r="CL45" s="37" t="str">
        <f t="shared" si="19"/>
        <v/>
      </c>
      <c r="CM45" s="37" t="str">
        <f t="shared" si="20"/>
        <v/>
      </c>
      <c r="CN45" s="1">
        <f t="shared" ca="1" si="21"/>
        <v>0</v>
      </c>
      <c r="CO45" s="1">
        <f t="shared" ca="1" si="22"/>
        <v>0</v>
      </c>
      <c r="CP45" s="1">
        <f t="shared" si="46"/>
        <v>3.2299999999999898E-2</v>
      </c>
      <c r="CQ45" s="24" t="str">
        <f t="shared" si="29"/>
        <v/>
      </c>
      <c r="CR45" s="25" t="str">
        <f t="shared" si="30"/>
        <v/>
      </c>
      <c r="CS45" s="24" t="str">
        <f>IF(CR45="","",'Details Verein'!$I$30)</f>
        <v/>
      </c>
      <c r="CT45" s="24" t="str">
        <f>IF(CR45="","",VLOOKUP(Mitglieder!AN45,'Details Verein'!$B$12:$K$21,9))</f>
        <v/>
      </c>
      <c r="CU45" s="24">
        <f t="shared" si="31"/>
        <v>0</v>
      </c>
      <c r="CV45" s="26" t="str">
        <f t="shared" si="32"/>
        <v/>
      </c>
      <c r="CW45" s="24" t="str">
        <f>IF(CR45="","",Mitglieder!BM45)</f>
        <v/>
      </c>
      <c r="CX45" s="1">
        <f t="shared" si="33"/>
        <v>6.240000000000076E-2</v>
      </c>
      <c r="CY45" s="24" t="str">
        <f t="shared" si="34"/>
        <v/>
      </c>
      <c r="CZ45" s="25" t="str">
        <f t="shared" si="35"/>
        <v/>
      </c>
      <c r="DA45" s="24" t="str">
        <f>IF(CZ45="","",'Details Verein'!$I$30)</f>
        <v/>
      </c>
      <c r="DB45" s="24" t="str">
        <f>IF(CZ45="","",VLOOKUP(AN45,'Details Verein'!$B$12:$L$21,10))</f>
        <v/>
      </c>
      <c r="DC45" s="24"/>
      <c r="DD45" s="26" t="str">
        <f t="shared" si="36"/>
        <v/>
      </c>
      <c r="DE45" s="24" t="str">
        <f>IF(CZ45="","",Mitglieder!BN45)</f>
        <v/>
      </c>
      <c r="DF45" s="34"/>
      <c r="DG45" s="1">
        <f t="shared" ca="1" si="49"/>
        <v>9.2500000000001623E-2</v>
      </c>
      <c r="DH45" s="24" t="str">
        <f t="shared" ca="1" si="50"/>
        <v/>
      </c>
      <c r="DI45" s="25" t="str">
        <f t="shared" ca="1" si="51"/>
        <v/>
      </c>
      <c r="DJ45" s="24" t="str">
        <f ca="1">IF(DI45="","",'Details Verein'!$I$30)</f>
        <v/>
      </c>
      <c r="DK45" s="24" t="str">
        <f ca="1">IF(DI45="","",'Details Verein'!$I$31)</f>
        <v/>
      </c>
      <c r="DL45" s="24"/>
      <c r="DM45" s="26" t="str">
        <f t="shared" ca="1" si="52"/>
        <v/>
      </c>
      <c r="DN45" s="24" t="str">
        <f t="shared" ca="1" si="53"/>
        <v/>
      </c>
    </row>
    <row r="46" spans="3:118" x14ac:dyDescent="0.3">
      <c r="C46" s="1">
        <f t="shared" ca="1" si="7"/>
        <v>1.0022999999999997</v>
      </c>
      <c r="D46" s="1">
        <f ca="1">IF(OR(AQ46&lt;&gt;"",AP46+'Details Verein'!$D$24&gt;=$AM$1,AP46="",AG46&lt;&gt;1,AZ46&lt;&gt;"",BC46&lt;&gt;""),Mitglieder!D45+0.0001,ROUND(D45+1,0))</f>
        <v>1.0022999999999997</v>
      </c>
      <c r="E46" s="1">
        <f ca="1">IF(OR(AQ46&lt;&gt;"",AZ46+'Details Verein'!$D$25&gt;=$AM$1,AP46="",AG46&lt;&gt;1,AZ46="",BA46&lt;&gt;"",BC46&lt;&gt;""),Mitglieder!E45+0.0001,ROUND(E45+1,0))</f>
        <v>1.0022999999999997</v>
      </c>
      <c r="F46" s="1" t="str">
        <f t="shared" ca="1" si="8"/>
        <v/>
      </c>
      <c r="G46" s="23"/>
      <c r="H46" s="8"/>
      <c r="I46" s="8"/>
      <c r="J46" s="8"/>
      <c r="K46" s="8"/>
      <c r="L46" s="8"/>
      <c r="M46" s="8"/>
      <c r="N46" s="8"/>
      <c r="O46" s="8"/>
      <c r="P46" s="8"/>
      <c r="Q46" s="8"/>
      <c r="R46" s="8"/>
      <c r="S46" s="8"/>
      <c r="T46" s="8"/>
      <c r="U46" s="8"/>
      <c r="V46" s="8"/>
      <c r="W46" s="8"/>
      <c r="X46" s="8"/>
      <c r="Y46" s="8"/>
      <c r="Z46" s="8"/>
      <c r="AA46" s="8"/>
      <c r="AB46" s="8"/>
      <c r="AC46" s="8"/>
      <c r="AD46" s="8"/>
      <c r="AE46" s="8"/>
      <c r="AG46" s="1">
        <f t="shared" si="9"/>
        <v>0</v>
      </c>
      <c r="AI46" s="1">
        <f t="shared" ca="1" si="10"/>
        <v>0</v>
      </c>
      <c r="AJ46" s="1">
        <f t="shared" ca="1" si="11"/>
        <v>0</v>
      </c>
      <c r="AM46" s="63" t="str">
        <f>IF(AND(H47="",H48="",K46=""),"",IF(K46="","nicht kategorisiert",IF(AG46=1,VLOOKUP(AN46,'Details Verein'!$B$12:$D$22,2),"")))</f>
        <v/>
      </c>
      <c r="AN46" s="1">
        <f>IF(K46='Details Verein'!$C$12,'Details Verein'!$B$12,IF(K46='Details Verein'!$C$13,'Details Verein'!$B$13,IF(K46='Details Verein'!$C$14,'Details Verein'!$B$14,IF(K46='Details Verein'!$C$15,'Details Verein'!$B$15,IF(K46='Details Verein'!$C$16,'Details Verein'!$B$16,IF(K46='Details Verein'!$C$17,'Details Verein'!$B$17,IF(K46='Details Verein'!$C$18,'Details Verein'!$B$18,IF(K46='Details Verein'!$C$19,'Details Verein'!$B$19,IF(K46='Details Verein'!$C$20,'Details Verein'!$B$20,IF(K46='Details Verein'!$C$21,'Details Verein'!$B$21,11))))))))))</f>
        <v>1</v>
      </c>
      <c r="AO46" s="8"/>
      <c r="AP46" s="73"/>
      <c r="AQ46" s="8"/>
      <c r="AR46" s="32">
        <f>IF(OR(V46&gt;'Details Verein'!$D$7,$AG46=1),VLOOKUP($AN46,'Details Verein'!$B$12:$G$21,AR$1),0)</f>
        <v>0</v>
      </c>
      <c r="AS46" s="115" t="str">
        <f t="shared" si="12"/>
        <v/>
      </c>
      <c r="AT46" s="32">
        <f>IF($AG46=1,VLOOKUP($AN46,'Details Verein'!$B$12:$G$21,AT$1),0)</f>
        <v>0</v>
      </c>
      <c r="AU46" s="33" t="str">
        <f t="shared" si="13"/>
        <v/>
      </c>
      <c r="AV46" s="32">
        <f>IF($AG46=1,VLOOKUP($AN46,'Details Verein'!$B$12:$G$21,AV$1),0)</f>
        <v>0</v>
      </c>
      <c r="AW46" s="32">
        <f ca="1">IF($AG46=1,VLOOKUP($AN46,'Details Verein'!$B$12:$G$21,AW$1),0)+BG46</f>
        <v>0</v>
      </c>
      <c r="AX46" s="116"/>
      <c r="AY46" s="8"/>
      <c r="AZ46" s="8"/>
      <c r="BA46" s="8"/>
      <c r="BB46" s="1" t="str">
        <f t="shared" si="14"/>
        <v>00.01.1900</v>
      </c>
      <c r="BC46" s="73"/>
      <c r="BD46" s="3" t="str">
        <f>IF(AP46="","",AP46+'Details Verein'!$D$24)</f>
        <v/>
      </c>
      <c r="BE46" s="3" t="str">
        <f>IF(AZ46="","",AZ46+'Details Verein'!$D$25)</f>
        <v/>
      </c>
      <c r="BF46" s="3" t="str">
        <f>IF(BA46="","",BA46+'Details Verein'!$D$26)</f>
        <v/>
      </c>
      <c r="BG46" s="32">
        <f ca="1">IF(OR(E46-E45&gt;0.1,BA46&lt;&gt;""),'Details Verein'!$D$27,0)</f>
        <v>0</v>
      </c>
      <c r="BH46" s="16">
        <f t="shared" ca="1" si="47"/>
        <v>0</v>
      </c>
      <c r="BI46" s="16">
        <f t="shared" si="44"/>
        <v>0</v>
      </c>
      <c r="BJ46" s="1" t="str">
        <f t="shared" si="16"/>
        <v/>
      </c>
      <c r="BL46" s="1" t="str">
        <f t="shared" si="23"/>
        <v/>
      </c>
      <c r="BM46" s="1" t="str">
        <f t="shared" si="24"/>
        <v/>
      </c>
      <c r="BN46" s="1" t="str">
        <f t="shared" si="42"/>
        <v/>
      </c>
      <c r="BO46" s="1" t="str">
        <f t="shared" ca="1" si="25"/>
        <v/>
      </c>
      <c r="BP46" s="1">
        <f t="shared" si="43"/>
        <v>2.3E-3</v>
      </c>
      <c r="BQ46" s="24" t="str">
        <f t="shared" si="26"/>
        <v/>
      </c>
      <c r="BR46" s="25" t="str">
        <f>IF(OR(Mitglieder!AQ46="",Mitglieder!BC46&lt;&gt;""),"",Mitglieder!AQ46)</f>
        <v/>
      </c>
      <c r="BS46" s="24" t="str">
        <f>IF(BR46="","",'Details Verein'!$I$30)</f>
        <v/>
      </c>
      <c r="BT46" s="24" t="str">
        <f>IF(BR46="","",VLOOKUP(Mitglieder!AN46,'Details Verein'!$B$12:$I$21,8))</f>
        <v/>
      </c>
      <c r="BU46" s="24"/>
      <c r="BV46" s="26" t="str">
        <f t="shared" si="27"/>
        <v/>
      </c>
      <c r="BW46" s="24" t="str">
        <f>IF(BR46="","",Mitglieder!BL46)</f>
        <v/>
      </c>
      <c r="CA46" s="34"/>
      <c r="CB46" s="1" t="str">
        <f t="shared" si="55"/>
        <v/>
      </c>
      <c r="CC46" s="1" t="str">
        <f t="shared" si="55"/>
        <v/>
      </c>
      <c r="CD46" s="1" t="str">
        <f t="shared" si="55"/>
        <v/>
      </c>
      <c r="CE46" s="1" t="str">
        <f t="shared" si="55"/>
        <v/>
      </c>
      <c r="CF46" s="1" t="str">
        <f t="shared" si="55"/>
        <v/>
      </c>
      <c r="CG46" s="1" t="str">
        <f t="shared" si="55"/>
        <v/>
      </c>
      <c r="CH46" s="1" t="str">
        <f t="shared" si="55"/>
        <v/>
      </c>
      <c r="CI46" s="1" t="str">
        <f t="shared" si="55"/>
        <v/>
      </c>
      <c r="CJ46" s="1" t="str">
        <f t="shared" si="55"/>
        <v/>
      </c>
      <c r="CK46" s="1" t="str">
        <f t="shared" si="55"/>
        <v/>
      </c>
      <c r="CL46" s="37" t="str">
        <f t="shared" si="19"/>
        <v/>
      </c>
      <c r="CM46" s="37" t="str">
        <f t="shared" si="20"/>
        <v/>
      </c>
      <c r="CN46" s="1">
        <f t="shared" ca="1" si="21"/>
        <v>0</v>
      </c>
      <c r="CO46" s="1">
        <f t="shared" ca="1" si="22"/>
        <v>0</v>
      </c>
      <c r="CP46" s="1">
        <f t="shared" si="46"/>
        <v>3.2399999999999901E-2</v>
      </c>
      <c r="CQ46" s="24" t="str">
        <f t="shared" si="29"/>
        <v/>
      </c>
      <c r="CR46" s="25" t="str">
        <f t="shared" si="30"/>
        <v/>
      </c>
      <c r="CS46" s="24" t="str">
        <f>IF(CR46="","",'Details Verein'!$I$30)</f>
        <v/>
      </c>
      <c r="CT46" s="24" t="str">
        <f>IF(CR46="","",VLOOKUP(Mitglieder!AN46,'Details Verein'!$B$12:$K$21,9))</f>
        <v/>
      </c>
      <c r="CU46" s="24">
        <f t="shared" si="31"/>
        <v>0</v>
      </c>
      <c r="CV46" s="26" t="str">
        <f t="shared" si="32"/>
        <v/>
      </c>
      <c r="CW46" s="24" t="str">
        <f>IF(CR46="","",Mitglieder!BM46)</f>
        <v/>
      </c>
      <c r="CX46" s="1">
        <f t="shared" si="33"/>
        <v>6.2500000000000763E-2</v>
      </c>
      <c r="CY46" s="24" t="str">
        <f t="shared" si="34"/>
        <v/>
      </c>
      <c r="CZ46" s="25" t="str">
        <f t="shared" si="35"/>
        <v/>
      </c>
      <c r="DA46" s="24" t="str">
        <f>IF(CZ46="","",'Details Verein'!$I$30)</f>
        <v/>
      </c>
      <c r="DB46" s="24" t="str">
        <f>IF(CZ46="","",VLOOKUP(AN46,'Details Verein'!$B$12:$L$21,10))</f>
        <v/>
      </c>
      <c r="DC46" s="24"/>
      <c r="DD46" s="26" t="str">
        <f t="shared" si="36"/>
        <v/>
      </c>
      <c r="DE46" s="24" t="str">
        <f>IF(CZ46="","",Mitglieder!BN46)</f>
        <v/>
      </c>
      <c r="DF46" s="34"/>
      <c r="DG46" s="1">
        <f t="shared" ca="1" si="49"/>
        <v>9.2600000000001625E-2</v>
      </c>
      <c r="DH46" s="24" t="str">
        <f t="shared" ca="1" si="50"/>
        <v/>
      </c>
      <c r="DI46" s="25" t="str">
        <f t="shared" ca="1" si="51"/>
        <v/>
      </c>
      <c r="DJ46" s="24" t="str">
        <f ca="1">IF(DI46="","",'Details Verein'!$I$30)</f>
        <v/>
      </c>
      <c r="DK46" s="24" t="str">
        <f ca="1">IF(DI46="","",'Details Verein'!$I$31)</f>
        <v/>
      </c>
      <c r="DL46" s="24"/>
      <c r="DM46" s="26" t="str">
        <f t="shared" ca="1" si="52"/>
        <v/>
      </c>
      <c r="DN46" s="24" t="str">
        <f t="shared" ca="1" si="53"/>
        <v/>
      </c>
    </row>
    <row r="47" spans="3:118" x14ac:dyDescent="0.3">
      <c r="C47" s="1">
        <f t="shared" ca="1" si="7"/>
        <v>1.0023999999999997</v>
      </c>
      <c r="D47" s="1">
        <f ca="1">IF(OR(AQ47&lt;&gt;"",AP47+'Details Verein'!$D$24&gt;=$AM$1,AP47="",AG47&lt;&gt;1,AZ47&lt;&gt;"",BC47&lt;&gt;""),Mitglieder!D46+0.0001,ROUND(D46+1,0))</f>
        <v>1.0023999999999997</v>
      </c>
      <c r="E47" s="1">
        <f ca="1">IF(OR(AQ47&lt;&gt;"",AZ47+'Details Verein'!$D$25&gt;=$AM$1,AP47="",AG47&lt;&gt;1,AZ47="",BA47&lt;&gt;"",BC47&lt;&gt;""),Mitglieder!E46+0.0001,ROUND(E46+1,0))</f>
        <v>1.0023999999999997</v>
      </c>
      <c r="F47" s="1" t="str">
        <f t="shared" ca="1" si="8"/>
        <v/>
      </c>
      <c r="G47" s="23"/>
      <c r="H47" s="8"/>
      <c r="I47" s="8"/>
      <c r="J47" s="8"/>
      <c r="K47" s="8"/>
      <c r="L47" s="8"/>
      <c r="M47" s="8"/>
      <c r="N47" s="8"/>
      <c r="O47" s="8"/>
      <c r="P47" s="8"/>
      <c r="Q47" s="8"/>
      <c r="R47" s="8"/>
      <c r="S47" s="8"/>
      <c r="T47" s="8"/>
      <c r="U47" s="8"/>
      <c r="V47" s="8"/>
      <c r="W47" s="8"/>
      <c r="X47" s="8"/>
      <c r="Y47" s="8"/>
      <c r="Z47" s="8"/>
      <c r="AA47" s="8"/>
      <c r="AB47" s="8"/>
      <c r="AC47" s="8"/>
      <c r="AD47" s="8"/>
      <c r="AE47" s="8"/>
      <c r="AG47" s="1">
        <f t="shared" si="9"/>
        <v>0</v>
      </c>
      <c r="AI47" s="1">
        <f t="shared" ca="1" si="10"/>
        <v>0</v>
      </c>
      <c r="AJ47" s="1">
        <f t="shared" ca="1" si="11"/>
        <v>0</v>
      </c>
      <c r="AM47" s="63" t="str">
        <f>IF(AND(H48="",H49="",K47=""),"",IF(K47="","nicht kategorisiert",IF(AG47=1,VLOOKUP(AN47,'Details Verein'!$B$12:$D$22,2),"")))</f>
        <v/>
      </c>
      <c r="AN47" s="1">
        <f>IF(K47='Details Verein'!$C$12,'Details Verein'!$B$12,IF(K47='Details Verein'!$C$13,'Details Verein'!$B$13,IF(K47='Details Verein'!$C$14,'Details Verein'!$B$14,IF(K47='Details Verein'!$C$15,'Details Verein'!$B$15,IF(K47='Details Verein'!$C$16,'Details Verein'!$B$16,IF(K47='Details Verein'!$C$17,'Details Verein'!$B$17,IF(K47='Details Verein'!$C$18,'Details Verein'!$B$18,IF(K47='Details Verein'!$C$19,'Details Verein'!$B$19,IF(K47='Details Verein'!$C$20,'Details Verein'!$B$20,IF(K47='Details Verein'!$C$21,'Details Verein'!$B$21,11))))))))))</f>
        <v>1</v>
      </c>
      <c r="AO47" s="8"/>
      <c r="AP47" s="73"/>
      <c r="AQ47" s="8"/>
      <c r="AR47" s="32">
        <f>IF(OR(V47&gt;'Details Verein'!$D$7,$AG47=1),VLOOKUP($AN47,'Details Verein'!$B$12:$G$21,AR$1),0)</f>
        <v>0</v>
      </c>
      <c r="AS47" s="115" t="str">
        <f t="shared" si="12"/>
        <v/>
      </c>
      <c r="AT47" s="32">
        <f>IF($AG47=1,VLOOKUP($AN47,'Details Verein'!$B$12:$G$21,AT$1),0)</f>
        <v>0</v>
      </c>
      <c r="AU47" s="33" t="str">
        <f t="shared" si="13"/>
        <v/>
      </c>
      <c r="AV47" s="32">
        <f>IF($AG47=1,VLOOKUP($AN47,'Details Verein'!$B$12:$G$21,AV$1),0)</f>
        <v>0</v>
      </c>
      <c r="AW47" s="32">
        <f ca="1">IF($AG47=1,VLOOKUP($AN47,'Details Verein'!$B$12:$G$21,AW$1),0)+BG47</f>
        <v>0</v>
      </c>
      <c r="AX47" s="116"/>
      <c r="AY47" s="8"/>
      <c r="AZ47" s="8"/>
      <c r="BA47" s="8"/>
      <c r="BB47" s="1" t="str">
        <f t="shared" si="14"/>
        <v>00.01.1900</v>
      </c>
      <c r="BC47" s="73"/>
      <c r="BD47" s="3" t="str">
        <f>IF(AP47="","",AP47+'Details Verein'!$D$24)</f>
        <v/>
      </c>
      <c r="BE47" s="3" t="str">
        <f>IF(AZ47="","",AZ47+'Details Verein'!$D$25)</f>
        <v/>
      </c>
      <c r="BF47" s="3" t="str">
        <f>IF(BA47="","",BA47+'Details Verein'!$D$26)</f>
        <v/>
      </c>
      <c r="BG47" s="32">
        <f ca="1">IF(OR(E47-E46&gt;0.1,BA47&lt;&gt;""),'Details Verein'!$D$27,0)</f>
        <v>0</v>
      </c>
      <c r="BH47" s="16">
        <f t="shared" ca="1" si="47"/>
        <v>0</v>
      </c>
      <c r="BI47" s="16">
        <f t="shared" si="44"/>
        <v>0</v>
      </c>
      <c r="BJ47" s="1" t="str">
        <f t="shared" si="16"/>
        <v/>
      </c>
      <c r="BL47" s="1" t="str">
        <f t="shared" si="23"/>
        <v/>
      </c>
      <c r="BM47" s="1" t="str">
        <f t="shared" si="24"/>
        <v/>
      </c>
      <c r="BN47" s="1" t="str">
        <f t="shared" si="42"/>
        <v/>
      </c>
      <c r="BO47" s="1" t="str">
        <f t="shared" ca="1" si="25"/>
        <v/>
      </c>
      <c r="BP47" s="1">
        <f t="shared" si="43"/>
        <v>2.3999999999999998E-3</v>
      </c>
      <c r="BQ47" s="24" t="str">
        <f t="shared" si="26"/>
        <v/>
      </c>
      <c r="BR47" s="25" t="str">
        <f>IF(OR(Mitglieder!AQ47="",Mitglieder!BC47&lt;&gt;""),"",Mitglieder!AQ47)</f>
        <v/>
      </c>
      <c r="BS47" s="24" t="str">
        <f>IF(BR47="","",'Details Verein'!$I$30)</f>
        <v/>
      </c>
      <c r="BT47" s="24" t="str">
        <f>IF(BR47="","",VLOOKUP(Mitglieder!AN47,'Details Verein'!$B$12:$I$21,8))</f>
        <v/>
      </c>
      <c r="BU47" s="24"/>
      <c r="BV47" s="26" t="str">
        <f t="shared" si="27"/>
        <v/>
      </c>
      <c r="BW47" s="24" t="str">
        <f>IF(BR47="","",Mitglieder!BL47)</f>
        <v/>
      </c>
      <c r="CA47" s="34"/>
      <c r="CB47" s="1" t="str">
        <f t="shared" si="55"/>
        <v/>
      </c>
      <c r="CC47" s="1" t="str">
        <f t="shared" si="55"/>
        <v/>
      </c>
      <c r="CD47" s="1" t="str">
        <f t="shared" si="55"/>
        <v/>
      </c>
      <c r="CE47" s="1" t="str">
        <f t="shared" si="55"/>
        <v/>
      </c>
      <c r="CF47" s="1" t="str">
        <f t="shared" si="55"/>
        <v/>
      </c>
      <c r="CG47" s="1" t="str">
        <f t="shared" si="55"/>
        <v/>
      </c>
      <c r="CH47" s="1" t="str">
        <f t="shared" si="55"/>
        <v/>
      </c>
      <c r="CI47" s="1" t="str">
        <f t="shared" si="55"/>
        <v/>
      </c>
      <c r="CJ47" s="1" t="str">
        <f t="shared" si="55"/>
        <v/>
      </c>
      <c r="CK47" s="1" t="str">
        <f t="shared" si="55"/>
        <v/>
      </c>
      <c r="CL47" s="37" t="str">
        <f t="shared" si="19"/>
        <v/>
      </c>
      <c r="CM47" s="37" t="str">
        <f t="shared" si="20"/>
        <v/>
      </c>
      <c r="CN47" s="1">
        <f t="shared" ca="1" si="21"/>
        <v>0</v>
      </c>
      <c r="CO47" s="1">
        <f t="shared" ca="1" si="22"/>
        <v>0</v>
      </c>
      <c r="CP47" s="1">
        <f t="shared" si="46"/>
        <v>3.2499999999999904E-2</v>
      </c>
      <c r="CQ47" s="24" t="str">
        <f t="shared" si="29"/>
        <v/>
      </c>
      <c r="CR47" s="25" t="str">
        <f t="shared" si="30"/>
        <v/>
      </c>
      <c r="CS47" s="24" t="str">
        <f>IF(CR47="","",'Details Verein'!$I$30)</f>
        <v/>
      </c>
      <c r="CT47" s="24" t="str">
        <f>IF(CR47="","",VLOOKUP(Mitglieder!AN47,'Details Verein'!$B$12:$K$21,9))</f>
        <v/>
      </c>
      <c r="CU47" s="24">
        <f t="shared" si="31"/>
        <v>0</v>
      </c>
      <c r="CV47" s="26" t="str">
        <f t="shared" si="32"/>
        <v/>
      </c>
      <c r="CW47" s="24" t="str">
        <f>IF(CR47="","",Mitglieder!BM47)</f>
        <v/>
      </c>
      <c r="CX47" s="1">
        <f t="shared" si="33"/>
        <v>6.2600000000000766E-2</v>
      </c>
      <c r="CY47" s="24" t="str">
        <f t="shared" si="34"/>
        <v/>
      </c>
      <c r="CZ47" s="25" t="str">
        <f t="shared" si="35"/>
        <v/>
      </c>
      <c r="DA47" s="24" t="str">
        <f>IF(CZ47="","",'Details Verein'!$I$30)</f>
        <v/>
      </c>
      <c r="DB47" s="24" t="str">
        <f>IF(CZ47="","",VLOOKUP(AN47,'Details Verein'!$B$12:$L$21,10))</f>
        <v/>
      </c>
      <c r="DC47" s="24"/>
      <c r="DD47" s="26" t="str">
        <f t="shared" si="36"/>
        <v/>
      </c>
      <c r="DE47" s="24" t="str">
        <f>IF(CZ47="","",Mitglieder!BN47)</f>
        <v/>
      </c>
      <c r="DF47" s="34"/>
      <c r="DG47" s="1">
        <f t="shared" ca="1" si="49"/>
        <v>9.2700000000001628E-2</v>
      </c>
      <c r="DH47" s="24" t="str">
        <f t="shared" ca="1" si="50"/>
        <v/>
      </c>
      <c r="DI47" s="25" t="str">
        <f t="shared" ca="1" si="51"/>
        <v/>
      </c>
      <c r="DJ47" s="24" t="str">
        <f ca="1">IF(DI47="","",'Details Verein'!$I$30)</f>
        <v/>
      </c>
      <c r="DK47" s="24" t="str">
        <f ca="1">IF(DI47="","",'Details Verein'!$I$31)</f>
        <v/>
      </c>
      <c r="DL47" s="24"/>
      <c r="DM47" s="26" t="str">
        <f t="shared" ca="1" si="52"/>
        <v/>
      </c>
      <c r="DN47" s="24" t="str">
        <f t="shared" ca="1" si="53"/>
        <v/>
      </c>
    </row>
    <row r="48" spans="3:118" x14ac:dyDescent="0.3">
      <c r="C48" s="1">
        <f t="shared" ca="1" si="7"/>
        <v>1.0024999999999997</v>
      </c>
      <c r="D48" s="1">
        <f ca="1">IF(OR(AQ48&lt;&gt;"",AP48+'Details Verein'!$D$24&gt;=$AM$1,AP48="",AG48&lt;&gt;1,AZ48&lt;&gt;"",BC48&lt;&gt;""),Mitglieder!D47+0.0001,ROUND(D47+1,0))</f>
        <v>1.0024999999999997</v>
      </c>
      <c r="E48" s="1">
        <f ca="1">IF(OR(AQ48&lt;&gt;"",AZ48+'Details Verein'!$D$25&gt;=$AM$1,AP48="",AG48&lt;&gt;1,AZ48="",BA48&lt;&gt;"",BC48&lt;&gt;""),Mitglieder!E47+0.0001,ROUND(E47+1,0))</f>
        <v>1.0024999999999997</v>
      </c>
      <c r="F48" s="1" t="str">
        <f t="shared" ca="1" si="8"/>
        <v/>
      </c>
      <c r="G48" s="23"/>
      <c r="H48" s="8"/>
      <c r="I48" s="8"/>
      <c r="J48" s="8"/>
      <c r="K48" s="8"/>
      <c r="L48" s="8"/>
      <c r="M48" s="8"/>
      <c r="N48" s="8"/>
      <c r="O48" s="8"/>
      <c r="P48" s="8"/>
      <c r="Q48" s="8"/>
      <c r="R48" s="8"/>
      <c r="S48" s="8"/>
      <c r="T48" s="8"/>
      <c r="U48" s="8"/>
      <c r="V48" s="8"/>
      <c r="W48" s="8"/>
      <c r="X48" s="8"/>
      <c r="Y48" s="8"/>
      <c r="Z48" s="8"/>
      <c r="AA48" s="8"/>
      <c r="AB48" s="8"/>
      <c r="AC48" s="8"/>
      <c r="AD48" s="8"/>
      <c r="AE48" s="8"/>
      <c r="AG48" s="1">
        <f t="shared" si="9"/>
        <v>0</v>
      </c>
      <c r="AI48" s="1">
        <f t="shared" ca="1" si="10"/>
        <v>0</v>
      </c>
      <c r="AJ48" s="1">
        <f t="shared" ca="1" si="11"/>
        <v>0</v>
      </c>
      <c r="AM48" s="63" t="str">
        <f>IF(AND(H49="",H50="",K48=""),"",IF(K48="","nicht kategorisiert",IF(AG48=1,VLOOKUP(AN48,'Details Verein'!$B$12:$D$22,2),"")))</f>
        <v/>
      </c>
      <c r="AN48" s="1">
        <f>IF(K48='Details Verein'!$C$12,'Details Verein'!$B$12,IF(K48='Details Verein'!$C$13,'Details Verein'!$B$13,IF(K48='Details Verein'!$C$14,'Details Verein'!$B$14,IF(K48='Details Verein'!$C$15,'Details Verein'!$B$15,IF(K48='Details Verein'!$C$16,'Details Verein'!$B$16,IF(K48='Details Verein'!$C$17,'Details Verein'!$B$17,IF(K48='Details Verein'!$C$18,'Details Verein'!$B$18,IF(K48='Details Verein'!$C$19,'Details Verein'!$B$19,IF(K48='Details Verein'!$C$20,'Details Verein'!$B$20,IF(K48='Details Verein'!$C$21,'Details Verein'!$B$21,11))))))))))</f>
        <v>1</v>
      </c>
      <c r="AO48" s="8"/>
      <c r="AP48" s="73"/>
      <c r="AQ48" s="8"/>
      <c r="AR48" s="32">
        <f>IF(OR(V48&gt;'Details Verein'!$D$7,$AG48=1),VLOOKUP($AN48,'Details Verein'!$B$12:$G$21,AR$1),0)</f>
        <v>0</v>
      </c>
      <c r="AS48" s="115" t="str">
        <f t="shared" si="12"/>
        <v/>
      </c>
      <c r="AT48" s="32">
        <f>IF($AG48=1,VLOOKUP($AN48,'Details Verein'!$B$12:$G$21,AT$1),0)</f>
        <v>0</v>
      </c>
      <c r="AU48" s="33" t="str">
        <f t="shared" si="13"/>
        <v/>
      </c>
      <c r="AV48" s="32">
        <f>IF($AG48=1,VLOOKUP($AN48,'Details Verein'!$B$12:$G$21,AV$1),0)</f>
        <v>0</v>
      </c>
      <c r="AW48" s="32">
        <f ca="1">IF($AG48=1,VLOOKUP($AN48,'Details Verein'!$B$12:$G$21,AW$1),0)+BG48</f>
        <v>0</v>
      </c>
      <c r="AX48" s="116"/>
      <c r="AY48" s="8"/>
      <c r="AZ48" s="8"/>
      <c r="BA48" s="8"/>
      <c r="BB48" s="1" t="str">
        <f t="shared" si="14"/>
        <v>00.01.1900</v>
      </c>
      <c r="BC48" s="73"/>
      <c r="BD48" s="3" t="str">
        <f>IF(AP48="","",AP48+'Details Verein'!$D$24)</f>
        <v/>
      </c>
      <c r="BE48" s="3" t="str">
        <f>IF(AZ48="","",AZ48+'Details Verein'!$D$25)</f>
        <v/>
      </c>
      <c r="BF48" s="3" t="str">
        <f>IF(BA48="","",BA48+'Details Verein'!$D$26)</f>
        <v/>
      </c>
      <c r="BG48" s="32">
        <f ca="1">IF(OR(E48-E47&gt;0.1,BA48&lt;&gt;""),'Details Verein'!$D$27,0)</f>
        <v>0</v>
      </c>
      <c r="BH48" s="16">
        <f t="shared" ca="1" si="47"/>
        <v>0</v>
      </c>
      <c r="BI48" s="16">
        <f t="shared" si="44"/>
        <v>0</v>
      </c>
      <c r="BJ48" s="1" t="str">
        <f t="shared" si="16"/>
        <v/>
      </c>
      <c r="BL48" s="1" t="str">
        <f t="shared" si="23"/>
        <v/>
      </c>
      <c r="BM48" s="1" t="str">
        <f t="shared" si="24"/>
        <v/>
      </c>
      <c r="BN48" s="1" t="str">
        <f t="shared" si="42"/>
        <v/>
      </c>
      <c r="BO48" s="1" t="str">
        <f t="shared" ca="1" si="25"/>
        <v/>
      </c>
      <c r="BP48" s="1">
        <f t="shared" si="43"/>
        <v>2.4999999999999996E-3</v>
      </c>
      <c r="BQ48" s="24" t="str">
        <f t="shared" si="26"/>
        <v/>
      </c>
      <c r="BR48" s="25" t="str">
        <f>IF(OR(Mitglieder!AQ48="",Mitglieder!BC48&lt;&gt;""),"",Mitglieder!AQ48)</f>
        <v/>
      </c>
      <c r="BS48" s="24" t="str">
        <f>IF(BR48="","",'Details Verein'!$I$30)</f>
        <v/>
      </c>
      <c r="BT48" s="24" t="str">
        <f>IF(BR48="","",VLOOKUP(Mitglieder!AN48,'Details Verein'!$B$12:$I$21,8))</f>
        <v/>
      </c>
      <c r="BU48" s="24"/>
      <c r="BV48" s="26" t="str">
        <f t="shared" si="27"/>
        <v/>
      </c>
      <c r="BW48" s="24" t="str">
        <f>IF(BR48="","",Mitglieder!BL48)</f>
        <v/>
      </c>
      <c r="CA48" s="34"/>
      <c r="CB48" s="1" t="str">
        <f t="shared" si="55"/>
        <v/>
      </c>
      <c r="CC48" s="1" t="str">
        <f t="shared" si="55"/>
        <v/>
      </c>
      <c r="CD48" s="1" t="str">
        <f t="shared" si="55"/>
        <v/>
      </c>
      <c r="CE48" s="1" t="str">
        <f t="shared" si="55"/>
        <v/>
      </c>
      <c r="CF48" s="1" t="str">
        <f t="shared" si="55"/>
        <v/>
      </c>
      <c r="CG48" s="1" t="str">
        <f t="shared" si="55"/>
        <v/>
      </c>
      <c r="CH48" s="1" t="str">
        <f t="shared" si="55"/>
        <v/>
      </c>
      <c r="CI48" s="1" t="str">
        <f t="shared" si="55"/>
        <v/>
      </c>
      <c r="CJ48" s="1" t="str">
        <f t="shared" si="55"/>
        <v/>
      </c>
      <c r="CK48" s="1" t="str">
        <f t="shared" si="55"/>
        <v/>
      </c>
      <c r="CL48" s="37" t="str">
        <f t="shared" si="19"/>
        <v/>
      </c>
      <c r="CM48" s="37" t="str">
        <f t="shared" si="20"/>
        <v/>
      </c>
      <c r="CN48" s="1">
        <f t="shared" ca="1" si="21"/>
        <v>0</v>
      </c>
      <c r="CO48" s="1">
        <f t="shared" ca="1" si="22"/>
        <v>0</v>
      </c>
      <c r="CP48" s="1">
        <f t="shared" si="46"/>
        <v>3.2599999999999907E-2</v>
      </c>
      <c r="CQ48" s="24" t="str">
        <f t="shared" si="29"/>
        <v/>
      </c>
      <c r="CR48" s="25" t="str">
        <f t="shared" si="30"/>
        <v/>
      </c>
      <c r="CS48" s="24" t="str">
        <f>IF(CR48="","",'Details Verein'!$I$30)</f>
        <v/>
      </c>
      <c r="CT48" s="24" t="str">
        <f>IF(CR48="","",VLOOKUP(Mitglieder!AN48,'Details Verein'!$B$12:$K$21,9))</f>
        <v/>
      </c>
      <c r="CU48" s="24">
        <f t="shared" si="31"/>
        <v>0</v>
      </c>
      <c r="CV48" s="26" t="str">
        <f t="shared" si="32"/>
        <v/>
      </c>
      <c r="CW48" s="24" t="str">
        <f>IF(CR48="","",Mitglieder!BM48)</f>
        <v/>
      </c>
      <c r="CX48" s="1">
        <f t="shared" si="33"/>
        <v>6.2700000000000769E-2</v>
      </c>
      <c r="CY48" s="24" t="str">
        <f t="shared" si="34"/>
        <v/>
      </c>
      <c r="CZ48" s="25" t="str">
        <f t="shared" si="35"/>
        <v/>
      </c>
      <c r="DA48" s="24" t="str">
        <f>IF(CZ48="","",'Details Verein'!$I$30)</f>
        <v/>
      </c>
      <c r="DB48" s="24" t="str">
        <f>IF(CZ48="","",VLOOKUP(AN48,'Details Verein'!$B$12:$L$21,10))</f>
        <v/>
      </c>
      <c r="DC48" s="24"/>
      <c r="DD48" s="26" t="str">
        <f t="shared" si="36"/>
        <v/>
      </c>
      <c r="DE48" s="24" t="str">
        <f>IF(CZ48="","",Mitglieder!BN48)</f>
        <v/>
      </c>
      <c r="DF48" s="34"/>
      <c r="DG48" s="1">
        <f t="shared" ca="1" si="49"/>
        <v>9.2800000000001631E-2</v>
      </c>
      <c r="DH48" s="24" t="str">
        <f t="shared" ca="1" si="50"/>
        <v/>
      </c>
      <c r="DI48" s="25" t="str">
        <f t="shared" ca="1" si="51"/>
        <v/>
      </c>
      <c r="DJ48" s="24" t="str">
        <f ca="1">IF(DI48="","",'Details Verein'!$I$30)</f>
        <v/>
      </c>
      <c r="DK48" s="24" t="str">
        <f ca="1">IF(DI48="","",'Details Verein'!$I$31)</f>
        <v/>
      </c>
      <c r="DL48" s="24"/>
      <c r="DM48" s="26" t="str">
        <f t="shared" ca="1" si="52"/>
        <v/>
      </c>
      <c r="DN48" s="24" t="str">
        <f t="shared" ca="1" si="53"/>
        <v/>
      </c>
    </row>
    <row r="49" spans="3:118" x14ac:dyDescent="0.3">
      <c r="C49" s="1">
        <f t="shared" ca="1" si="7"/>
        <v>1.0025999999999997</v>
      </c>
      <c r="D49" s="1">
        <f ca="1">IF(OR(AQ49&lt;&gt;"",AP49+'Details Verein'!$D$24&gt;=$AM$1,AP49="",AG49&lt;&gt;1,AZ49&lt;&gt;"",BC49&lt;&gt;""),Mitglieder!D48+0.0001,ROUND(D48+1,0))</f>
        <v>1.0025999999999997</v>
      </c>
      <c r="E49" s="1">
        <f ca="1">IF(OR(AQ49&lt;&gt;"",AZ49+'Details Verein'!$D$25&gt;=$AM$1,AP49="",AG49&lt;&gt;1,AZ49="",BA49&lt;&gt;"",BC49&lt;&gt;""),Mitglieder!E48+0.0001,ROUND(E48+1,0))</f>
        <v>1.0025999999999997</v>
      </c>
      <c r="F49" s="1" t="str">
        <f t="shared" ca="1" si="8"/>
        <v/>
      </c>
      <c r="G49" s="23"/>
      <c r="H49" s="8"/>
      <c r="I49" s="8"/>
      <c r="J49" s="8"/>
      <c r="K49" s="8"/>
      <c r="L49" s="8"/>
      <c r="M49" s="8"/>
      <c r="N49" s="8"/>
      <c r="O49" s="8"/>
      <c r="P49" s="8"/>
      <c r="Q49" s="8"/>
      <c r="R49" s="8"/>
      <c r="S49" s="8"/>
      <c r="T49" s="8"/>
      <c r="U49" s="8"/>
      <c r="V49" s="8"/>
      <c r="W49" s="8"/>
      <c r="X49" s="8"/>
      <c r="Y49" s="8"/>
      <c r="Z49" s="8"/>
      <c r="AA49" s="8"/>
      <c r="AB49" s="8"/>
      <c r="AC49" s="8"/>
      <c r="AD49" s="8"/>
      <c r="AE49" s="8"/>
      <c r="AG49" s="1">
        <f t="shared" si="9"/>
        <v>0</v>
      </c>
      <c r="AI49" s="1">
        <f t="shared" ca="1" si="10"/>
        <v>0</v>
      </c>
      <c r="AJ49" s="1">
        <f t="shared" ca="1" si="11"/>
        <v>0</v>
      </c>
      <c r="AM49" s="63" t="str">
        <f>IF(AND(H50="",H51="",K49=""),"",IF(K49="","nicht kategorisiert",IF(AG49=1,VLOOKUP(AN49,'Details Verein'!$B$12:$D$22,2),"")))</f>
        <v/>
      </c>
      <c r="AN49" s="1">
        <f>IF(K49='Details Verein'!$C$12,'Details Verein'!$B$12,IF(K49='Details Verein'!$C$13,'Details Verein'!$B$13,IF(K49='Details Verein'!$C$14,'Details Verein'!$B$14,IF(K49='Details Verein'!$C$15,'Details Verein'!$B$15,IF(K49='Details Verein'!$C$16,'Details Verein'!$B$16,IF(K49='Details Verein'!$C$17,'Details Verein'!$B$17,IF(K49='Details Verein'!$C$18,'Details Verein'!$B$18,IF(K49='Details Verein'!$C$19,'Details Verein'!$B$19,IF(K49='Details Verein'!$C$20,'Details Verein'!$B$20,IF(K49='Details Verein'!$C$21,'Details Verein'!$B$21,11))))))))))</f>
        <v>1</v>
      </c>
      <c r="AO49" s="8"/>
      <c r="AP49" s="73"/>
      <c r="AQ49" s="8"/>
      <c r="AR49" s="32">
        <f>IF(OR(V49&gt;'Details Verein'!$D$7,$AG49=1),VLOOKUP($AN49,'Details Verein'!$B$12:$G$21,AR$1),0)</f>
        <v>0</v>
      </c>
      <c r="AS49" s="115" t="str">
        <f t="shared" si="12"/>
        <v/>
      </c>
      <c r="AT49" s="32">
        <f>IF($AG49=1,VLOOKUP($AN49,'Details Verein'!$B$12:$G$21,AT$1),0)</f>
        <v>0</v>
      </c>
      <c r="AU49" s="33" t="str">
        <f t="shared" si="13"/>
        <v/>
      </c>
      <c r="AV49" s="32">
        <f>IF($AG49=1,VLOOKUP($AN49,'Details Verein'!$B$12:$G$21,AV$1),0)</f>
        <v>0</v>
      </c>
      <c r="AW49" s="32">
        <f ca="1">IF($AG49=1,VLOOKUP($AN49,'Details Verein'!$B$12:$G$21,AW$1),0)+BG49</f>
        <v>0</v>
      </c>
      <c r="AX49" s="116"/>
      <c r="AY49" s="8"/>
      <c r="AZ49" s="8"/>
      <c r="BA49" s="8"/>
      <c r="BB49" s="1" t="str">
        <f t="shared" si="14"/>
        <v>00.01.1900</v>
      </c>
      <c r="BC49" s="73"/>
      <c r="BD49" s="3" t="str">
        <f>IF(AP49="","",AP49+'Details Verein'!$D$24)</f>
        <v/>
      </c>
      <c r="BE49" s="3" t="str">
        <f>IF(AZ49="","",AZ49+'Details Verein'!$D$25)</f>
        <v/>
      </c>
      <c r="BF49" s="3" t="str">
        <f>IF(BA49="","",BA49+'Details Verein'!$D$26)</f>
        <v/>
      </c>
      <c r="BG49" s="32">
        <f ca="1">IF(OR(E49-E48&gt;0.1,BA49&lt;&gt;""),'Details Verein'!$D$27,0)</f>
        <v>0</v>
      </c>
      <c r="BH49" s="16">
        <f t="shared" ca="1" si="47"/>
        <v>0</v>
      </c>
      <c r="BI49" s="16">
        <f t="shared" si="44"/>
        <v>0</v>
      </c>
      <c r="BJ49" s="1" t="str">
        <f t="shared" si="16"/>
        <v/>
      </c>
      <c r="BL49" s="1" t="str">
        <f t="shared" si="23"/>
        <v/>
      </c>
      <c r="BM49" s="1" t="str">
        <f t="shared" si="24"/>
        <v/>
      </c>
      <c r="BN49" s="1" t="str">
        <f t="shared" si="42"/>
        <v/>
      </c>
      <c r="BO49" s="1" t="str">
        <f t="shared" ca="1" si="25"/>
        <v/>
      </c>
      <c r="BP49" s="1">
        <f t="shared" si="43"/>
        <v>2.5999999999999994E-3</v>
      </c>
      <c r="BQ49" s="24" t="str">
        <f t="shared" si="26"/>
        <v/>
      </c>
      <c r="BR49" s="25" t="str">
        <f>IF(OR(Mitglieder!AQ49="",Mitglieder!BC49&lt;&gt;""),"",Mitglieder!AQ49)</f>
        <v/>
      </c>
      <c r="BS49" s="24" t="str">
        <f>IF(BR49="","",'Details Verein'!$I$30)</f>
        <v/>
      </c>
      <c r="BT49" s="24" t="str">
        <f>IF(BR49="","",VLOOKUP(Mitglieder!AN49,'Details Verein'!$B$12:$I$21,8))</f>
        <v/>
      </c>
      <c r="BU49" s="24"/>
      <c r="BV49" s="26" t="str">
        <f t="shared" si="27"/>
        <v/>
      </c>
      <c r="BW49" s="24" t="str">
        <f>IF(BR49="","",Mitglieder!BL49)</f>
        <v/>
      </c>
      <c r="CA49" s="34"/>
      <c r="CB49" s="1" t="str">
        <f t="shared" si="55"/>
        <v/>
      </c>
      <c r="CC49" s="1" t="str">
        <f t="shared" si="55"/>
        <v/>
      </c>
      <c r="CD49" s="1" t="str">
        <f t="shared" si="55"/>
        <v/>
      </c>
      <c r="CE49" s="1" t="str">
        <f t="shared" si="55"/>
        <v/>
      </c>
      <c r="CF49" s="1" t="str">
        <f t="shared" si="55"/>
        <v/>
      </c>
      <c r="CG49" s="1" t="str">
        <f t="shared" si="55"/>
        <v/>
      </c>
      <c r="CH49" s="1" t="str">
        <f t="shared" si="55"/>
        <v/>
      </c>
      <c r="CI49" s="1" t="str">
        <f t="shared" si="55"/>
        <v/>
      </c>
      <c r="CJ49" s="1" t="str">
        <f t="shared" si="55"/>
        <v/>
      </c>
      <c r="CK49" s="1" t="str">
        <f t="shared" si="55"/>
        <v/>
      </c>
      <c r="CL49" s="37" t="str">
        <f t="shared" si="19"/>
        <v/>
      </c>
      <c r="CM49" s="37" t="str">
        <f t="shared" si="20"/>
        <v/>
      </c>
      <c r="CN49" s="1">
        <f t="shared" ca="1" si="21"/>
        <v>0</v>
      </c>
      <c r="CO49" s="1">
        <f t="shared" ca="1" si="22"/>
        <v>0</v>
      </c>
      <c r="CP49" s="1">
        <f t="shared" si="46"/>
        <v>3.269999999999991E-2</v>
      </c>
      <c r="CQ49" s="24" t="str">
        <f t="shared" si="29"/>
        <v/>
      </c>
      <c r="CR49" s="25" t="str">
        <f t="shared" si="30"/>
        <v/>
      </c>
      <c r="CS49" s="24" t="str">
        <f>IF(CR49="","",'Details Verein'!$I$30)</f>
        <v/>
      </c>
      <c r="CT49" s="24" t="str">
        <f>IF(CR49="","",VLOOKUP(Mitglieder!AN49,'Details Verein'!$B$12:$K$21,9))</f>
        <v/>
      </c>
      <c r="CU49" s="24">
        <f t="shared" si="31"/>
        <v>0</v>
      </c>
      <c r="CV49" s="26" t="str">
        <f t="shared" si="32"/>
        <v/>
      </c>
      <c r="CW49" s="24" t="str">
        <f>IF(CR49="","",Mitglieder!BM49)</f>
        <v/>
      </c>
      <c r="CX49" s="1">
        <f t="shared" si="33"/>
        <v>6.2800000000000772E-2</v>
      </c>
      <c r="CY49" s="24" t="str">
        <f t="shared" si="34"/>
        <v/>
      </c>
      <c r="CZ49" s="25" t="str">
        <f t="shared" si="35"/>
        <v/>
      </c>
      <c r="DA49" s="24" t="str">
        <f>IF(CZ49="","",'Details Verein'!$I$30)</f>
        <v/>
      </c>
      <c r="DB49" s="24" t="str">
        <f>IF(CZ49="","",VLOOKUP(AN49,'Details Verein'!$B$12:$L$21,10))</f>
        <v/>
      </c>
      <c r="DC49" s="24"/>
      <c r="DD49" s="26" t="str">
        <f t="shared" si="36"/>
        <v/>
      </c>
      <c r="DE49" s="24" t="str">
        <f>IF(CZ49="","",Mitglieder!BN49)</f>
        <v/>
      </c>
      <c r="DF49" s="34"/>
      <c r="DG49" s="1">
        <f t="shared" ca="1" si="49"/>
        <v>9.2900000000001634E-2</v>
      </c>
      <c r="DH49" s="24" t="str">
        <f t="shared" ca="1" si="50"/>
        <v/>
      </c>
      <c r="DI49" s="25" t="str">
        <f t="shared" ca="1" si="51"/>
        <v/>
      </c>
      <c r="DJ49" s="24" t="str">
        <f ca="1">IF(DI49="","",'Details Verein'!$I$30)</f>
        <v/>
      </c>
      <c r="DK49" s="24" t="str">
        <f ca="1">IF(DI49="","",'Details Verein'!$I$31)</f>
        <v/>
      </c>
      <c r="DL49" s="24"/>
      <c r="DM49" s="26" t="str">
        <f t="shared" ca="1" si="52"/>
        <v/>
      </c>
      <c r="DN49" s="24" t="str">
        <f t="shared" ca="1" si="53"/>
        <v/>
      </c>
    </row>
    <row r="50" spans="3:118" x14ac:dyDescent="0.3">
      <c r="C50" s="1">
        <f t="shared" ca="1" si="7"/>
        <v>1.0026999999999997</v>
      </c>
      <c r="D50" s="1">
        <f ca="1">IF(OR(AQ50&lt;&gt;"",AP50+'Details Verein'!$D$24&gt;=$AM$1,AP50="",AG50&lt;&gt;1,AZ50&lt;&gt;"",BC50&lt;&gt;""),Mitglieder!D49+0.0001,ROUND(D49+1,0))</f>
        <v>1.0026999999999997</v>
      </c>
      <c r="E50" s="1">
        <f ca="1">IF(OR(AQ50&lt;&gt;"",AZ50+'Details Verein'!$D$25&gt;=$AM$1,AP50="",AG50&lt;&gt;1,AZ50="",BA50&lt;&gt;"",BC50&lt;&gt;""),Mitglieder!E49+0.0001,ROUND(E49+1,0))</f>
        <v>1.0026999999999997</v>
      </c>
      <c r="F50" s="1" t="str">
        <f t="shared" ca="1" si="8"/>
        <v/>
      </c>
      <c r="G50" s="23"/>
      <c r="H50" s="8"/>
      <c r="I50" s="8"/>
      <c r="J50" s="8"/>
      <c r="K50" s="8"/>
      <c r="L50" s="8"/>
      <c r="M50" s="8"/>
      <c r="N50" s="8"/>
      <c r="O50" s="8"/>
      <c r="P50" s="8"/>
      <c r="Q50" s="8"/>
      <c r="R50" s="8"/>
      <c r="S50" s="8"/>
      <c r="T50" s="8"/>
      <c r="U50" s="8"/>
      <c r="V50" s="8"/>
      <c r="W50" s="8"/>
      <c r="X50" s="8"/>
      <c r="Y50" s="8"/>
      <c r="Z50" s="8"/>
      <c r="AA50" s="8"/>
      <c r="AB50" s="8"/>
      <c r="AC50" s="8"/>
      <c r="AD50" s="8"/>
      <c r="AE50" s="8"/>
      <c r="AG50" s="1">
        <f t="shared" si="9"/>
        <v>0</v>
      </c>
      <c r="AI50" s="1">
        <f t="shared" ca="1" si="10"/>
        <v>0</v>
      </c>
      <c r="AJ50" s="1">
        <f t="shared" ca="1" si="11"/>
        <v>0</v>
      </c>
      <c r="AM50" s="63" t="str">
        <f>IF(AND(H51="",H52="",K50=""),"",IF(K50="","nicht kategorisiert",IF(AG50=1,VLOOKUP(AN50,'Details Verein'!$B$12:$D$22,2),"")))</f>
        <v/>
      </c>
      <c r="AN50" s="1">
        <f>IF(K50='Details Verein'!$C$12,'Details Verein'!$B$12,IF(K50='Details Verein'!$C$13,'Details Verein'!$B$13,IF(K50='Details Verein'!$C$14,'Details Verein'!$B$14,IF(K50='Details Verein'!$C$15,'Details Verein'!$B$15,IF(K50='Details Verein'!$C$16,'Details Verein'!$B$16,IF(K50='Details Verein'!$C$17,'Details Verein'!$B$17,IF(K50='Details Verein'!$C$18,'Details Verein'!$B$18,IF(K50='Details Verein'!$C$19,'Details Verein'!$B$19,IF(K50='Details Verein'!$C$20,'Details Verein'!$B$20,IF(K50='Details Verein'!$C$21,'Details Verein'!$B$21,11))))))))))</f>
        <v>1</v>
      </c>
      <c r="AO50" s="8"/>
      <c r="AP50" s="73"/>
      <c r="AQ50" s="8"/>
      <c r="AR50" s="32">
        <f>IF(OR(V50&gt;'Details Verein'!$D$7,$AG50=1),VLOOKUP($AN50,'Details Verein'!$B$12:$G$21,AR$1),0)</f>
        <v>0</v>
      </c>
      <c r="AS50" s="115" t="str">
        <f t="shared" si="12"/>
        <v/>
      </c>
      <c r="AT50" s="32">
        <f>IF($AG50=1,VLOOKUP($AN50,'Details Verein'!$B$12:$G$21,AT$1),0)</f>
        <v>0</v>
      </c>
      <c r="AU50" s="33" t="str">
        <f t="shared" si="13"/>
        <v/>
      </c>
      <c r="AV50" s="32">
        <f>IF($AG50=1,VLOOKUP($AN50,'Details Verein'!$B$12:$G$21,AV$1),0)</f>
        <v>0</v>
      </c>
      <c r="AW50" s="32">
        <f ca="1">IF($AG50=1,VLOOKUP($AN50,'Details Verein'!$B$12:$G$21,AW$1),0)+BG50</f>
        <v>0</v>
      </c>
      <c r="AX50" s="116"/>
      <c r="AY50" s="8"/>
      <c r="AZ50" s="8"/>
      <c r="BA50" s="8"/>
      <c r="BB50" s="1" t="str">
        <f t="shared" si="14"/>
        <v>00.01.1900</v>
      </c>
      <c r="BC50" s="73"/>
      <c r="BD50" s="3" t="str">
        <f>IF(AP50="","",AP50+'Details Verein'!$D$24)</f>
        <v/>
      </c>
      <c r="BE50" s="3" t="str">
        <f>IF(AZ50="","",AZ50+'Details Verein'!$D$25)</f>
        <v/>
      </c>
      <c r="BF50" s="3" t="str">
        <f>IF(BA50="","",BA50+'Details Verein'!$D$26)</f>
        <v/>
      </c>
      <c r="BG50" s="32">
        <f ca="1">IF(OR(E50-E49&gt;0.1,BA50&lt;&gt;""),'Details Verein'!$D$27,0)</f>
        <v>0</v>
      </c>
      <c r="BH50" s="16">
        <f t="shared" ca="1" si="47"/>
        <v>0</v>
      </c>
      <c r="BI50" s="16">
        <f t="shared" si="44"/>
        <v>0</v>
      </c>
      <c r="BJ50" s="1" t="str">
        <f t="shared" si="16"/>
        <v/>
      </c>
      <c r="BL50" s="1" t="str">
        <f t="shared" si="23"/>
        <v/>
      </c>
      <c r="BM50" s="1" t="str">
        <f t="shared" si="24"/>
        <v/>
      </c>
      <c r="BN50" s="1" t="str">
        <f t="shared" si="42"/>
        <v/>
      </c>
      <c r="BO50" s="1" t="str">
        <f t="shared" ca="1" si="25"/>
        <v/>
      </c>
      <c r="BP50" s="1">
        <f t="shared" si="43"/>
        <v>2.6999999999999993E-3</v>
      </c>
      <c r="BQ50" s="24" t="str">
        <f t="shared" si="26"/>
        <v/>
      </c>
      <c r="BR50" s="25" t="str">
        <f>IF(OR(Mitglieder!AQ50="",Mitglieder!BC50&lt;&gt;""),"",Mitglieder!AQ50)</f>
        <v/>
      </c>
      <c r="BS50" s="24" t="str">
        <f>IF(BR50="","",'Details Verein'!$I$30)</f>
        <v/>
      </c>
      <c r="BT50" s="24" t="str">
        <f>IF(BR50="","",VLOOKUP(Mitglieder!AN50,'Details Verein'!$B$12:$I$21,8))</f>
        <v/>
      </c>
      <c r="BU50" s="24"/>
      <c r="BV50" s="26" t="str">
        <f t="shared" si="27"/>
        <v/>
      </c>
      <c r="BW50" s="24" t="str">
        <f>IF(BR50="","",Mitglieder!BL50)</f>
        <v/>
      </c>
      <c r="CA50" s="34"/>
      <c r="CB50" s="1" t="str">
        <f t="shared" si="55"/>
        <v/>
      </c>
      <c r="CC50" s="1" t="str">
        <f t="shared" si="55"/>
        <v/>
      </c>
      <c r="CD50" s="1" t="str">
        <f t="shared" si="55"/>
        <v/>
      </c>
      <c r="CE50" s="1" t="str">
        <f t="shared" si="55"/>
        <v/>
      </c>
      <c r="CF50" s="1" t="str">
        <f t="shared" si="55"/>
        <v/>
      </c>
      <c r="CG50" s="1" t="str">
        <f t="shared" si="55"/>
        <v/>
      </c>
      <c r="CH50" s="1" t="str">
        <f t="shared" si="55"/>
        <v/>
      </c>
      <c r="CI50" s="1" t="str">
        <f t="shared" si="55"/>
        <v/>
      </c>
      <c r="CJ50" s="1" t="str">
        <f t="shared" si="55"/>
        <v/>
      </c>
      <c r="CK50" s="1" t="str">
        <f t="shared" si="55"/>
        <v/>
      </c>
      <c r="CL50" s="37" t="str">
        <f t="shared" si="19"/>
        <v/>
      </c>
      <c r="CM50" s="37" t="str">
        <f t="shared" si="20"/>
        <v/>
      </c>
      <c r="CN50" s="1">
        <f t="shared" ca="1" si="21"/>
        <v>0</v>
      </c>
      <c r="CO50" s="1">
        <f t="shared" ca="1" si="22"/>
        <v>0</v>
      </c>
      <c r="CP50" s="1">
        <f t="shared" si="46"/>
        <v>3.2799999999999913E-2</v>
      </c>
      <c r="CQ50" s="24" t="str">
        <f t="shared" si="29"/>
        <v/>
      </c>
      <c r="CR50" s="25" t="str">
        <f t="shared" si="30"/>
        <v/>
      </c>
      <c r="CS50" s="24" t="str">
        <f>IF(CR50="","",'Details Verein'!$I$30)</f>
        <v/>
      </c>
      <c r="CT50" s="24" t="str">
        <f>IF(CR50="","",VLOOKUP(Mitglieder!AN50,'Details Verein'!$B$12:$K$21,9))</f>
        <v/>
      </c>
      <c r="CU50" s="24">
        <f t="shared" si="31"/>
        <v>0</v>
      </c>
      <c r="CV50" s="26" t="str">
        <f t="shared" si="32"/>
        <v/>
      </c>
      <c r="CW50" s="24" t="str">
        <f>IF(CR50="","",Mitglieder!BM50)</f>
        <v/>
      </c>
      <c r="CX50" s="1">
        <f t="shared" si="33"/>
        <v>6.2900000000000775E-2</v>
      </c>
      <c r="CY50" s="24" t="str">
        <f t="shared" si="34"/>
        <v/>
      </c>
      <c r="CZ50" s="25" t="str">
        <f t="shared" si="35"/>
        <v/>
      </c>
      <c r="DA50" s="24" t="str">
        <f>IF(CZ50="","",'Details Verein'!$I$30)</f>
        <v/>
      </c>
      <c r="DB50" s="24" t="str">
        <f>IF(CZ50="","",VLOOKUP(AN50,'Details Verein'!$B$12:$L$21,10))</f>
        <v/>
      </c>
      <c r="DC50" s="24"/>
      <c r="DD50" s="26" t="str">
        <f t="shared" si="36"/>
        <v/>
      </c>
      <c r="DE50" s="24" t="str">
        <f>IF(CZ50="","",Mitglieder!BN50)</f>
        <v/>
      </c>
      <c r="DF50" s="34"/>
      <c r="DG50" s="1">
        <f t="shared" ca="1" si="49"/>
        <v>9.3000000000001637E-2</v>
      </c>
      <c r="DH50" s="24" t="str">
        <f t="shared" ca="1" si="50"/>
        <v/>
      </c>
      <c r="DI50" s="25" t="str">
        <f t="shared" ca="1" si="51"/>
        <v/>
      </c>
      <c r="DJ50" s="24" t="str">
        <f ca="1">IF(DI50="","",'Details Verein'!$I$30)</f>
        <v/>
      </c>
      <c r="DK50" s="24" t="str">
        <f ca="1">IF(DI50="","",'Details Verein'!$I$31)</f>
        <v/>
      </c>
      <c r="DL50" s="24"/>
      <c r="DM50" s="26" t="str">
        <f t="shared" ca="1" si="52"/>
        <v/>
      </c>
      <c r="DN50" s="24" t="str">
        <f t="shared" ca="1" si="53"/>
        <v/>
      </c>
    </row>
    <row r="51" spans="3:118" x14ac:dyDescent="0.3">
      <c r="C51" s="1">
        <f t="shared" ca="1" si="7"/>
        <v>1.0027999999999997</v>
      </c>
      <c r="D51" s="1">
        <f ca="1">IF(OR(AQ51&lt;&gt;"",AP51+'Details Verein'!$D$24&gt;=$AM$1,AP51="",AG51&lt;&gt;1,AZ51&lt;&gt;"",BC51&lt;&gt;""),Mitglieder!D50+0.0001,ROUND(D50+1,0))</f>
        <v>1.0027999999999997</v>
      </c>
      <c r="E51" s="1">
        <f ca="1">IF(OR(AQ51&lt;&gt;"",AZ51+'Details Verein'!$D$25&gt;=$AM$1,AP51="",AG51&lt;&gt;1,AZ51="",BA51&lt;&gt;"",BC51&lt;&gt;""),Mitglieder!E50+0.0001,ROUND(E50+1,0))</f>
        <v>1.0027999999999997</v>
      </c>
      <c r="F51" s="1" t="str">
        <f t="shared" ca="1" si="8"/>
        <v/>
      </c>
      <c r="G51" s="23"/>
      <c r="H51" s="8"/>
      <c r="I51" s="8"/>
      <c r="J51" s="8"/>
      <c r="K51" s="8"/>
      <c r="L51" s="8"/>
      <c r="M51" s="8"/>
      <c r="N51" s="8"/>
      <c r="O51" s="8"/>
      <c r="P51" s="8"/>
      <c r="Q51" s="8"/>
      <c r="R51" s="8"/>
      <c r="S51" s="8"/>
      <c r="T51" s="8"/>
      <c r="U51" s="8"/>
      <c r="V51" s="8"/>
      <c r="W51" s="8"/>
      <c r="X51" s="8"/>
      <c r="Y51" s="8"/>
      <c r="Z51" s="8"/>
      <c r="AA51" s="8"/>
      <c r="AB51" s="8"/>
      <c r="AC51" s="8"/>
      <c r="AD51" s="8"/>
      <c r="AE51" s="8"/>
      <c r="AG51" s="1">
        <f t="shared" si="9"/>
        <v>0</v>
      </c>
      <c r="AI51" s="1">
        <f t="shared" ca="1" si="10"/>
        <v>0</v>
      </c>
      <c r="AJ51" s="1">
        <f t="shared" ca="1" si="11"/>
        <v>0</v>
      </c>
      <c r="AM51" s="63" t="str">
        <f>IF(AND(H52="",H53="",K51=""),"",IF(K51="","nicht kategorisiert",IF(AG51=1,VLOOKUP(AN51,'Details Verein'!$B$12:$D$22,2),"")))</f>
        <v/>
      </c>
      <c r="AN51" s="1">
        <f>IF(K51='Details Verein'!$C$12,'Details Verein'!$B$12,IF(K51='Details Verein'!$C$13,'Details Verein'!$B$13,IF(K51='Details Verein'!$C$14,'Details Verein'!$B$14,IF(K51='Details Verein'!$C$15,'Details Verein'!$B$15,IF(K51='Details Verein'!$C$16,'Details Verein'!$B$16,IF(K51='Details Verein'!$C$17,'Details Verein'!$B$17,IF(K51='Details Verein'!$C$18,'Details Verein'!$B$18,IF(K51='Details Verein'!$C$19,'Details Verein'!$B$19,IF(K51='Details Verein'!$C$20,'Details Verein'!$B$20,IF(K51='Details Verein'!$C$21,'Details Verein'!$B$21,11))))))))))</f>
        <v>1</v>
      </c>
      <c r="AO51" s="8"/>
      <c r="AP51" s="73"/>
      <c r="AQ51" s="8"/>
      <c r="AR51" s="32">
        <f>IF(OR(V51&gt;'Details Verein'!$D$7,$AG51=1),VLOOKUP($AN51,'Details Verein'!$B$12:$G$21,AR$1),0)</f>
        <v>0</v>
      </c>
      <c r="AS51" s="115" t="str">
        <f t="shared" si="12"/>
        <v/>
      </c>
      <c r="AT51" s="32">
        <f>IF($AG51=1,VLOOKUP($AN51,'Details Verein'!$B$12:$G$21,AT$1),0)</f>
        <v>0</v>
      </c>
      <c r="AU51" s="33" t="str">
        <f t="shared" si="13"/>
        <v/>
      </c>
      <c r="AV51" s="32">
        <f>IF($AG51=1,VLOOKUP($AN51,'Details Verein'!$B$12:$G$21,AV$1),0)</f>
        <v>0</v>
      </c>
      <c r="AW51" s="32">
        <f ca="1">IF($AG51=1,VLOOKUP($AN51,'Details Verein'!$B$12:$G$21,AW$1),0)+BG51</f>
        <v>0</v>
      </c>
      <c r="AX51" s="116"/>
      <c r="AY51" s="8"/>
      <c r="AZ51" s="8"/>
      <c r="BA51" s="8"/>
      <c r="BB51" s="1" t="str">
        <f t="shared" si="14"/>
        <v>00.01.1900</v>
      </c>
      <c r="BC51" s="73"/>
      <c r="BD51" s="3" t="str">
        <f>IF(AP51="","",AP51+'Details Verein'!$D$24)</f>
        <v/>
      </c>
      <c r="BE51" s="3" t="str">
        <f>IF(AZ51="","",AZ51+'Details Verein'!$D$25)</f>
        <v/>
      </c>
      <c r="BF51" s="3" t="str">
        <f>IF(BA51="","",BA51+'Details Verein'!$D$26)</f>
        <v/>
      </c>
      <c r="BG51" s="32">
        <f ca="1">IF(OR(E51-E50&gt;0.1,BA51&lt;&gt;""),'Details Verein'!$D$27,0)</f>
        <v>0</v>
      </c>
      <c r="BH51" s="16">
        <f t="shared" ca="1" si="47"/>
        <v>0</v>
      </c>
      <c r="BI51" s="16">
        <f t="shared" si="44"/>
        <v>0</v>
      </c>
      <c r="BJ51" s="1" t="str">
        <f t="shared" si="16"/>
        <v/>
      </c>
      <c r="BL51" s="1" t="str">
        <f t="shared" si="23"/>
        <v/>
      </c>
      <c r="BM51" s="1" t="str">
        <f t="shared" si="24"/>
        <v/>
      </c>
      <c r="BN51" s="1" t="str">
        <f t="shared" si="42"/>
        <v/>
      </c>
      <c r="BO51" s="1" t="str">
        <f t="shared" ca="1" si="25"/>
        <v/>
      </c>
      <c r="BP51" s="1">
        <f t="shared" si="43"/>
        <v>2.7999999999999991E-3</v>
      </c>
      <c r="BQ51" s="24" t="str">
        <f t="shared" si="26"/>
        <v/>
      </c>
      <c r="BR51" s="25" t="str">
        <f>IF(OR(Mitglieder!AQ51="",Mitglieder!BC51&lt;&gt;""),"",Mitglieder!AQ51)</f>
        <v/>
      </c>
      <c r="BS51" s="24" t="str">
        <f>IF(BR51="","",'Details Verein'!$I$30)</f>
        <v/>
      </c>
      <c r="BT51" s="24" t="str">
        <f>IF(BR51="","",VLOOKUP(Mitglieder!AN51,'Details Verein'!$B$12:$I$21,8))</f>
        <v/>
      </c>
      <c r="BU51" s="24"/>
      <c r="BV51" s="26" t="str">
        <f t="shared" si="27"/>
        <v/>
      </c>
      <c r="BW51" s="24" t="str">
        <f>IF(BR51="","",Mitglieder!BL51)</f>
        <v/>
      </c>
      <c r="CA51" s="34"/>
      <c r="CB51" s="1" t="str">
        <f t="shared" si="55"/>
        <v/>
      </c>
      <c r="CC51" s="1" t="str">
        <f t="shared" si="55"/>
        <v/>
      </c>
      <c r="CD51" s="1" t="str">
        <f t="shared" si="55"/>
        <v/>
      </c>
      <c r="CE51" s="1" t="str">
        <f t="shared" si="55"/>
        <v/>
      </c>
      <c r="CF51" s="1" t="str">
        <f t="shared" si="55"/>
        <v/>
      </c>
      <c r="CG51" s="1" t="str">
        <f t="shared" si="55"/>
        <v/>
      </c>
      <c r="CH51" s="1" t="str">
        <f t="shared" si="55"/>
        <v/>
      </c>
      <c r="CI51" s="1" t="str">
        <f t="shared" si="55"/>
        <v/>
      </c>
      <c r="CJ51" s="1" t="str">
        <f t="shared" si="55"/>
        <v/>
      </c>
      <c r="CK51" s="1" t="str">
        <f t="shared" si="55"/>
        <v/>
      </c>
      <c r="CL51" s="37" t="str">
        <f t="shared" si="19"/>
        <v/>
      </c>
      <c r="CM51" s="37" t="str">
        <f t="shared" si="20"/>
        <v/>
      </c>
      <c r="CN51" s="1">
        <f t="shared" ca="1" si="21"/>
        <v>0</v>
      </c>
      <c r="CO51" s="1">
        <f t="shared" ca="1" si="22"/>
        <v>0</v>
      </c>
      <c r="CP51" s="1">
        <f t="shared" si="46"/>
        <v>3.2899999999999915E-2</v>
      </c>
      <c r="CQ51" s="24" t="str">
        <f t="shared" si="29"/>
        <v/>
      </c>
      <c r="CR51" s="25" t="str">
        <f t="shared" si="30"/>
        <v/>
      </c>
      <c r="CS51" s="24" t="str">
        <f>IF(CR51="","",'Details Verein'!$I$30)</f>
        <v/>
      </c>
      <c r="CT51" s="24" t="str">
        <f>IF(CR51="","",VLOOKUP(Mitglieder!AN51,'Details Verein'!$B$12:$K$21,9))</f>
        <v/>
      </c>
      <c r="CU51" s="24">
        <f t="shared" si="31"/>
        <v>0</v>
      </c>
      <c r="CV51" s="26" t="str">
        <f t="shared" si="32"/>
        <v/>
      </c>
      <c r="CW51" s="24" t="str">
        <f>IF(CR51="","",Mitglieder!BM51)</f>
        <v/>
      </c>
      <c r="CX51" s="1">
        <f t="shared" si="33"/>
        <v>6.3000000000000778E-2</v>
      </c>
      <c r="CY51" s="24" t="str">
        <f t="shared" si="34"/>
        <v/>
      </c>
      <c r="CZ51" s="25" t="str">
        <f t="shared" si="35"/>
        <v/>
      </c>
      <c r="DA51" s="24" t="str">
        <f>IF(CZ51="","",'Details Verein'!$I$30)</f>
        <v/>
      </c>
      <c r="DB51" s="24" t="str">
        <f>IF(CZ51="","",VLOOKUP(AN51,'Details Verein'!$B$12:$L$21,10))</f>
        <v/>
      </c>
      <c r="DC51" s="24"/>
      <c r="DD51" s="26" t="str">
        <f t="shared" si="36"/>
        <v/>
      </c>
      <c r="DE51" s="24" t="str">
        <f>IF(CZ51="","",Mitglieder!BN51)</f>
        <v/>
      </c>
      <c r="DF51" s="34"/>
      <c r="DG51" s="1">
        <f t="shared" ca="1" si="49"/>
        <v>9.310000000000164E-2</v>
      </c>
      <c r="DH51" s="24" t="str">
        <f t="shared" ca="1" si="50"/>
        <v/>
      </c>
      <c r="DI51" s="25" t="str">
        <f t="shared" ca="1" si="51"/>
        <v/>
      </c>
      <c r="DJ51" s="24" t="str">
        <f ca="1">IF(DI51="","",'Details Verein'!$I$30)</f>
        <v/>
      </c>
      <c r="DK51" s="24" t="str">
        <f ca="1">IF(DI51="","",'Details Verein'!$I$31)</f>
        <v/>
      </c>
      <c r="DL51" s="24"/>
      <c r="DM51" s="26" t="str">
        <f t="shared" ca="1" si="52"/>
        <v/>
      </c>
      <c r="DN51" s="24" t="str">
        <f t="shared" ca="1" si="53"/>
        <v/>
      </c>
    </row>
    <row r="52" spans="3:118" x14ac:dyDescent="0.3">
      <c r="C52" s="1">
        <f t="shared" ca="1" si="7"/>
        <v>1.0028999999999997</v>
      </c>
      <c r="D52" s="1">
        <f ca="1">IF(OR(AQ52&lt;&gt;"",AP52+'Details Verein'!$D$24&gt;=$AM$1,AP52="",AG52&lt;&gt;1,AZ52&lt;&gt;"",BC52&lt;&gt;""),Mitglieder!D51+0.0001,ROUND(D51+1,0))</f>
        <v>1.0028999999999997</v>
      </c>
      <c r="E52" s="1">
        <f ca="1">IF(OR(AQ52&lt;&gt;"",AZ52+'Details Verein'!$D$25&gt;=$AM$1,AP52="",AG52&lt;&gt;1,AZ52="",BA52&lt;&gt;"",BC52&lt;&gt;""),Mitglieder!E51+0.0001,ROUND(E51+1,0))</f>
        <v>1.0028999999999997</v>
      </c>
      <c r="F52" s="1" t="str">
        <f t="shared" ca="1" si="8"/>
        <v/>
      </c>
      <c r="G52" s="23"/>
      <c r="H52" s="8"/>
      <c r="I52" s="8"/>
      <c r="J52" s="8"/>
      <c r="K52" s="8"/>
      <c r="L52" s="8"/>
      <c r="M52" s="8"/>
      <c r="N52" s="8"/>
      <c r="O52" s="8"/>
      <c r="P52" s="8"/>
      <c r="Q52" s="8"/>
      <c r="R52" s="8"/>
      <c r="S52" s="8"/>
      <c r="T52" s="8"/>
      <c r="U52" s="8"/>
      <c r="V52" s="8"/>
      <c r="W52" s="8"/>
      <c r="X52" s="8"/>
      <c r="Y52" s="8"/>
      <c r="Z52" s="8"/>
      <c r="AA52" s="8"/>
      <c r="AB52" s="8"/>
      <c r="AC52" s="8"/>
      <c r="AD52" s="8"/>
      <c r="AE52" s="8"/>
      <c r="AG52" s="1">
        <f t="shared" si="9"/>
        <v>0</v>
      </c>
      <c r="AI52" s="1">
        <f t="shared" ca="1" si="10"/>
        <v>0</v>
      </c>
      <c r="AJ52" s="1">
        <f t="shared" ca="1" si="11"/>
        <v>0</v>
      </c>
      <c r="AM52" s="63" t="str">
        <f>IF(AND(H53="",H54="",K52=""),"",IF(K52="","nicht kategorisiert",IF(AG52=1,VLOOKUP(AN52,'Details Verein'!$B$12:$D$22,2),"")))</f>
        <v/>
      </c>
      <c r="AN52" s="1">
        <f>IF(K52='Details Verein'!$C$12,'Details Verein'!$B$12,IF(K52='Details Verein'!$C$13,'Details Verein'!$B$13,IF(K52='Details Verein'!$C$14,'Details Verein'!$B$14,IF(K52='Details Verein'!$C$15,'Details Verein'!$B$15,IF(K52='Details Verein'!$C$16,'Details Verein'!$B$16,IF(K52='Details Verein'!$C$17,'Details Verein'!$B$17,IF(K52='Details Verein'!$C$18,'Details Verein'!$B$18,IF(K52='Details Verein'!$C$19,'Details Verein'!$B$19,IF(K52='Details Verein'!$C$20,'Details Verein'!$B$20,IF(K52='Details Verein'!$C$21,'Details Verein'!$B$21,11))))))))))</f>
        <v>1</v>
      </c>
      <c r="AO52" s="8"/>
      <c r="AP52" s="73"/>
      <c r="AQ52" s="8"/>
      <c r="AR52" s="32">
        <f>IF(OR(V52&gt;'Details Verein'!$D$7,$AG52=1),VLOOKUP($AN52,'Details Verein'!$B$12:$G$21,AR$1),0)</f>
        <v>0</v>
      </c>
      <c r="AS52" s="115" t="str">
        <f t="shared" si="12"/>
        <v/>
      </c>
      <c r="AT52" s="32">
        <f>IF($AG52=1,VLOOKUP($AN52,'Details Verein'!$B$12:$G$21,AT$1),0)</f>
        <v>0</v>
      </c>
      <c r="AU52" s="33" t="str">
        <f t="shared" si="13"/>
        <v/>
      </c>
      <c r="AV52" s="32">
        <f>IF($AG52=1,VLOOKUP($AN52,'Details Verein'!$B$12:$G$21,AV$1),0)</f>
        <v>0</v>
      </c>
      <c r="AW52" s="32">
        <f ca="1">IF($AG52=1,VLOOKUP($AN52,'Details Verein'!$B$12:$G$21,AW$1),0)+BG52</f>
        <v>0</v>
      </c>
      <c r="AX52" s="116"/>
      <c r="AY52" s="8"/>
      <c r="AZ52" s="8"/>
      <c r="BA52" s="8"/>
      <c r="BB52" s="1" t="str">
        <f t="shared" si="14"/>
        <v>00.01.1900</v>
      </c>
      <c r="BC52" s="73"/>
      <c r="BD52" s="3" t="str">
        <f>IF(AP52="","",AP52+'Details Verein'!$D$24)</f>
        <v/>
      </c>
      <c r="BE52" s="3" t="str">
        <f>IF(AZ52="","",AZ52+'Details Verein'!$D$25)</f>
        <v/>
      </c>
      <c r="BF52" s="3" t="str">
        <f>IF(BA52="","",BA52+'Details Verein'!$D$26)</f>
        <v/>
      </c>
      <c r="BG52" s="32">
        <f ca="1">IF(OR(E52-E51&gt;0.1,BA52&lt;&gt;""),'Details Verein'!$D$27,0)</f>
        <v>0</v>
      </c>
      <c r="BH52" s="16">
        <f t="shared" ca="1" si="47"/>
        <v>0</v>
      </c>
      <c r="BI52" s="16">
        <f t="shared" si="44"/>
        <v>0</v>
      </c>
      <c r="BJ52" s="1" t="str">
        <f t="shared" si="16"/>
        <v/>
      </c>
      <c r="BL52" s="1" t="str">
        <f t="shared" si="23"/>
        <v/>
      </c>
      <c r="BM52" s="1" t="str">
        <f t="shared" si="24"/>
        <v/>
      </c>
      <c r="BN52" s="1" t="str">
        <f t="shared" si="42"/>
        <v/>
      </c>
      <c r="BO52" s="1" t="str">
        <f t="shared" ca="1" si="25"/>
        <v/>
      </c>
      <c r="BP52" s="1">
        <f t="shared" si="43"/>
        <v>2.8999999999999989E-3</v>
      </c>
      <c r="BQ52" s="24" t="str">
        <f t="shared" si="26"/>
        <v/>
      </c>
      <c r="BR52" s="25" t="str">
        <f>IF(OR(Mitglieder!AQ52="",Mitglieder!BC52&lt;&gt;""),"",Mitglieder!AQ52)</f>
        <v/>
      </c>
      <c r="BS52" s="24" t="str">
        <f>IF(BR52="","",'Details Verein'!$I$30)</f>
        <v/>
      </c>
      <c r="BT52" s="24" t="str">
        <f>IF(BR52="","",VLOOKUP(Mitglieder!AN52,'Details Verein'!$B$12:$I$21,8))</f>
        <v/>
      </c>
      <c r="BU52" s="24"/>
      <c r="BV52" s="26" t="str">
        <f t="shared" si="27"/>
        <v/>
      </c>
      <c r="BW52" s="24" t="str">
        <f>IF(BR52="","",Mitglieder!BL52)</f>
        <v/>
      </c>
      <c r="CA52" s="34"/>
      <c r="CB52" s="1" t="str">
        <f t="shared" si="55"/>
        <v/>
      </c>
      <c r="CC52" s="1" t="str">
        <f t="shared" si="55"/>
        <v/>
      </c>
      <c r="CD52" s="1" t="str">
        <f t="shared" si="55"/>
        <v/>
      </c>
      <c r="CE52" s="1" t="str">
        <f t="shared" si="55"/>
        <v/>
      </c>
      <c r="CF52" s="1" t="str">
        <f t="shared" si="55"/>
        <v/>
      </c>
      <c r="CG52" s="1" t="str">
        <f t="shared" si="55"/>
        <v/>
      </c>
      <c r="CH52" s="1" t="str">
        <f t="shared" si="55"/>
        <v/>
      </c>
      <c r="CI52" s="1" t="str">
        <f t="shared" si="55"/>
        <v/>
      </c>
      <c r="CJ52" s="1" t="str">
        <f t="shared" si="55"/>
        <v/>
      </c>
      <c r="CK52" s="1" t="str">
        <f t="shared" si="55"/>
        <v/>
      </c>
      <c r="CL52" s="37" t="str">
        <f t="shared" si="19"/>
        <v/>
      </c>
      <c r="CM52" s="37" t="str">
        <f t="shared" si="20"/>
        <v/>
      </c>
      <c r="CN52" s="1">
        <f t="shared" ca="1" si="21"/>
        <v>0</v>
      </c>
      <c r="CO52" s="1">
        <f t="shared" ca="1" si="22"/>
        <v>0</v>
      </c>
      <c r="CP52" s="1">
        <f t="shared" si="46"/>
        <v>3.2999999999999918E-2</v>
      </c>
      <c r="CQ52" s="24" t="str">
        <f t="shared" si="29"/>
        <v/>
      </c>
      <c r="CR52" s="25" t="str">
        <f t="shared" si="30"/>
        <v/>
      </c>
      <c r="CS52" s="24" t="str">
        <f>IF(CR52="","",'Details Verein'!$I$30)</f>
        <v/>
      </c>
      <c r="CT52" s="24" t="str">
        <f>IF(CR52="","",VLOOKUP(Mitglieder!AN52,'Details Verein'!$B$12:$K$21,9))</f>
        <v/>
      </c>
      <c r="CU52" s="24">
        <f t="shared" si="31"/>
        <v>0</v>
      </c>
      <c r="CV52" s="26" t="str">
        <f t="shared" si="32"/>
        <v/>
      </c>
      <c r="CW52" s="24" t="str">
        <f>IF(CR52="","",Mitglieder!BM52)</f>
        <v/>
      </c>
      <c r="CX52" s="1">
        <f t="shared" si="33"/>
        <v>6.310000000000078E-2</v>
      </c>
      <c r="CY52" s="24" t="str">
        <f t="shared" si="34"/>
        <v/>
      </c>
      <c r="CZ52" s="25" t="str">
        <f t="shared" si="35"/>
        <v/>
      </c>
      <c r="DA52" s="24" t="str">
        <f>IF(CZ52="","",'Details Verein'!$I$30)</f>
        <v/>
      </c>
      <c r="DB52" s="24" t="str">
        <f>IF(CZ52="","",VLOOKUP(AN52,'Details Verein'!$B$12:$L$21,10))</f>
        <v/>
      </c>
      <c r="DC52" s="24"/>
      <c r="DD52" s="26" t="str">
        <f t="shared" si="36"/>
        <v/>
      </c>
      <c r="DE52" s="24" t="str">
        <f>IF(CZ52="","",Mitglieder!BN52)</f>
        <v/>
      </c>
      <c r="DF52" s="34"/>
      <c r="DG52" s="1">
        <f t="shared" ca="1" si="49"/>
        <v>9.3200000000001643E-2</v>
      </c>
      <c r="DH52" s="24" t="str">
        <f t="shared" ca="1" si="50"/>
        <v/>
      </c>
      <c r="DI52" s="25" t="str">
        <f t="shared" ca="1" si="51"/>
        <v/>
      </c>
      <c r="DJ52" s="24" t="str">
        <f ca="1">IF(DI52="","",'Details Verein'!$I$30)</f>
        <v/>
      </c>
      <c r="DK52" s="24" t="str">
        <f ca="1">IF(DI52="","",'Details Verein'!$I$31)</f>
        <v/>
      </c>
      <c r="DL52" s="24"/>
      <c r="DM52" s="26" t="str">
        <f t="shared" ca="1" si="52"/>
        <v/>
      </c>
      <c r="DN52" s="24" t="str">
        <f t="shared" ca="1" si="53"/>
        <v/>
      </c>
    </row>
    <row r="53" spans="3:118" x14ac:dyDescent="0.3">
      <c r="C53" s="1">
        <f t="shared" ca="1" si="7"/>
        <v>1.0029999999999997</v>
      </c>
      <c r="D53" s="1">
        <f ca="1">IF(OR(AQ53&lt;&gt;"",AP53+'Details Verein'!$D$24&gt;=$AM$1,AP53="",AG53&lt;&gt;1,AZ53&lt;&gt;"",BC53&lt;&gt;""),Mitglieder!D52+0.0001,ROUND(D52+1,0))</f>
        <v>1.0029999999999997</v>
      </c>
      <c r="E53" s="1">
        <f ca="1">IF(OR(AQ53&lt;&gt;"",AZ53+'Details Verein'!$D$25&gt;=$AM$1,AP53="",AG53&lt;&gt;1,AZ53="",BA53&lt;&gt;"",BC53&lt;&gt;""),Mitglieder!E52+0.0001,ROUND(E52+1,0))</f>
        <v>1.0029999999999997</v>
      </c>
      <c r="F53" s="1" t="str">
        <f t="shared" ca="1" si="8"/>
        <v/>
      </c>
      <c r="G53" s="23"/>
      <c r="H53" s="8"/>
      <c r="I53" s="8"/>
      <c r="J53" s="8"/>
      <c r="K53" s="8"/>
      <c r="L53" s="8"/>
      <c r="M53" s="8"/>
      <c r="N53" s="8"/>
      <c r="O53" s="8"/>
      <c r="P53" s="8"/>
      <c r="Q53" s="8"/>
      <c r="R53" s="8"/>
      <c r="S53" s="8"/>
      <c r="T53" s="8"/>
      <c r="U53" s="8"/>
      <c r="V53" s="8"/>
      <c r="W53" s="8"/>
      <c r="X53" s="8"/>
      <c r="Y53" s="8"/>
      <c r="Z53" s="8"/>
      <c r="AA53" s="8"/>
      <c r="AB53" s="8"/>
      <c r="AC53" s="8"/>
      <c r="AD53" s="8"/>
      <c r="AE53" s="8"/>
      <c r="AG53" s="1">
        <f t="shared" si="9"/>
        <v>0</v>
      </c>
      <c r="AI53" s="1">
        <f t="shared" ca="1" si="10"/>
        <v>0</v>
      </c>
      <c r="AJ53" s="1">
        <f t="shared" ca="1" si="11"/>
        <v>0</v>
      </c>
      <c r="AM53" s="63" t="str">
        <f>IF(AND(H54="",H55="",K53=""),"",IF(K53="","nicht kategorisiert",IF(AG53=1,VLOOKUP(AN53,'Details Verein'!$B$12:$D$22,2),"")))</f>
        <v/>
      </c>
      <c r="AN53" s="1">
        <f>IF(K53='Details Verein'!$C$12,'Details Verein'!$B$12,IF(K53='Details Verein'!$C$13,'Details Verein'!$B$13,IF(K53='Details Verein'!$C$14,'Details Verein'!$B$14,IF(K53='Details Verein'!$C$15,'Details Verein'!$B$15,IF(K53='Details Verein'!$C$16,'Details Verein'!$B$16,IF(K53='Details Verein'!$C$17,'Details Verein'!$B$17,IF(K53='Details Verein'!$C$18,'Details Verein'!$B$18,IF(K53='Details Verein'!$C$19,'Details Verein'!$B$19,IF(K53='Details Verein'!$C$20,'Details Verein'!$B$20,IF(K53='Details Verein'!$C$21,'Details Verein'!$B$21,11))))))))))</f>
        <v>1</v>
      </c>
      <c r="AO53" s="8"/>
      <c r="AP53" s="73"/>
      <c r="AQ53" s="8"/>
      <c r="AR53" s="32">
        <f>IF(OR(V53&gt;'Details Verein'!$D$7,$AG53=1),VLOOKUP($AN53,'Details Verein'!$B$12:$G$21,AR$1),0)</f>
        <v>0</v>
      </c>
      <c r="AS53" s="115" t="str">
        <f t="shared" si="12"/>
        <v/>
      </c>
      <c r="AT53" s="32">
        <f>IF($AG53=1,VLOOKUP($AN53,'Details Verein'!$B$12:$G$21,AT$1),0)</f>
        <v>0</v>
      </c>
      <c r="AU53" s="33" t="str">
        <f t="shared" si="13"/>
        <v/>
      </c>
      <c r="AV53" s="32">
        <f>IF($AG53=1,VLOOKUP($AN53,'Details Verein'!$B$12:$G$21,AV$1),0)</f>
        <v>0</v>
      </c>
      <c r="AW53" s="32">
        <f ca="1">IF($AG53=1,VLOOKUP($AN53,'Details Verein'!$B$12:$G$21,AW$1),0)+BG53</f>
        <v>0</v>
      </c>
      <c r="AX53" s="116"/>
      <c r="AY53" s="8"/>
      <c r="AZ53" s="8"/>
      <c r="BA53" s="8"/>
      <c r="BB53" s="1" t="str">
        <f t="shared" si="14"/>
        <v>00.01.1900</v>
      </c>
      <c r="BC53" s="73"/>
      <c r="BD53" s="3" t="str">
        <f>IF(AP53="","",AP53+'Details Verein'!$D$24)</f>
        <v/>
      </c>
      <c r="BE53" s="3" t="str">
        <f>IF(AZ53="","",AZ53+'Details Verein'!$D$25)</f>
        <v/>
      </c>
      <c r="BF53" s="3" t="str">
        <f>IF(BA53="","",BA53+'Details Verein'!$D$26)</f>
        <v/>
      </c>
      <c r="BG53" s="32">
        <f ca="1">IF(OR(E53-E52&gt;0.1,BA53&lt;&gt;""),'Details Verein'!$D$27,0)</f>
        <v>0</v>
      </c>
      <c r="BH53" s="16">
        <f t="shared" ca="1" si="47"/>
        <v>0</v>
      </c>
      <c r="BI53" s="16">
        <f t="shared" si="44"/>
        <v>0</v>
      </c>
      <c r="BJ53" s="1" t="str">
        <f t="shared" si="16"/>
        <v/>
      </c>
      <c r="BL53" s="1" t="str">
        <f t="shared" si="23"/>
        <v/>
      </c>
      <c r="BM53" s="1" t="str">
        <f t="shared" si="24"/>
        <v/>
      </c>
      <c r="BN53" s="1" t="str">
        <f t="shared" si="42"/>
        <v/>
      </c>
      <c r="BO53" s="1" t="str">
        <f t="shared" ca="1" si="25"/>
        <v/>
      </c>
      <c r="BP53" s="1">
        <f t="shared" si="43"/>
        <v>2.9999999999999988E-3</v>
      </c>
      <c r="BQ53" s="24" t="str">
        <f t="shared" si="26"/>
        <v/>
      </c>
      <c r="BR53" s="25" t="str">
        <f>IF(OR(Mitglieder!AQ53="",Mitglieder!BC53&lt;&gt;""),"",Mitglieder!AQ53)</f>
        <v/>
      </c>
      <c r="BS53" s="24" t="str">
        <f>IF(BR53="","",'Details Verein'!$I$30)</f>
        <v/>
      </c>
      <c r="BT53" s="24" t="str">
        <f>IF(BR53="","",VLOOKUP(Mitglieder!AN53,'Details Verein'!$B$12:$I$21,8))</f>
        <v/>
      </c>
      <c r="BU53" s="24"/>
      <c r="BV53" s="26" t="str">
        <f t="shared" si="27"/>
        <v/>
      </c>
      <c r="BW53" s="24" t="str">
        <f>IF(BR53="","",Mitglieder!BL53)</f>
        <v/>
      </c>
      <c r="CA53" s="34"/>
      <c r="CB53" s="1" t="str">
        <f t="shared" si="55"/>
        <v/>
      </c>
      <c r="CC53" s="1" t="str">
        <f t="shared" si="55"/>
        <v/>
      </c>
      <c r="CD53" s="1" t="str">
        <f t="shared" si="55"/>
        <v/>
      </c>
      <c r="CE53" s="1" t="str">
        <f t="shared" si="55"/>
        <v/>
      </c>
      <c r="CF53" s="1" t="str">
        <f t="shared" si="55"/>
        <v/>
      </c>
      <c r="CG53" s="1" t="str">
        <f t="shared" si="55"/>
        <v/>
      </c>
      <c r="CH53" s="1" t="str">
        <f t="shared" si="55"/>
        <v/>
      </c>
      <c r="CI53" s="1" t="str">
        <f t="shared" si="55"/>
        <v/>
      </c>
      <c r="CJ53" s="1" t="str">
        <f t="shared" si="55"/>
        <v/>
      </c>
      <c r="CK53" s="1" t="str">
        <f t="shared" si="55"/>
        <v/>
      </c>
      <c r="CL53" s="37" t="str">
        <f t="shared" si="19"/>
        <v/>
      </c>
      <c r="CM53" s="37" t="str">
        <f t="shared" si="20"/>
        <v/>
      </c>
      <c r="CN53" s="1">
        <f t="shared" ca="1" si="21"/>
        <v>0</v>
      </c>
      <c r="CO53" s="1">
        <f t="shared" ca="1" si="22"/>
        <v>0</v>
      </c>
      <c r="CP53" s="1">
        <f t="shared" si="46"/>
        <v>3.3099999999999921E-2</v>
      </c>
      <c r="CQ53" s="24" t="str">
        <f t="shared" si="29"/>
        <v/>
      </c>
      <c r="CR53" s="25" t="str">
        <f t="shared" si="30"/>
        <v/>
      </c>
      <c r="CS53" s="24" t="str">
        <f>IF(CR53="","",'Details Verein'!$I$30)</f>
        <v/>
      </c>
      <c r="CT53" s="24" t="str">
        <f>IF(CR53="","",VLOOKUP(Mitglieder!AN53,'Details Verein'!$B$12:$K$21,9))</f>
        <v/>
      </c>
      <c r="CU53" s="24">
        <f t="shared" si="31"/>
        <v>0</v>
      </c>
      <c r="CV53" s="26" t="str">
        <f t="shared" si="32"/>
        <v/>
      </c>
      <c r="CW53" s="24" t="str">
        <f>IF(CR53="","",Mitglieder!BM53)</f>
        <v/>
      </c>
      <c r="CX53" s="1">
        <f t="shared" si="33"/>
        <v>6.3200000000000783E-2</v>
      </c>
      <c r="CY53" s="24" t="str">
        <f t="shared" si="34"/>
        <v/>
      </c>
      <c r="CZ53" s="25" t="str">
        <f t="shared" si="35"/>
        <v/>
      </c>
      <c r="DA53" s="24" t="str">
        <f>IF(CZ53="","",'Details Verein'!$I$30)</f>
        <v/>
      </c>
      <c r="DB53" s="24" t="str">
        <f>IF(CZ53="","",VLOOKUP(AN53,'Details Verein'!$B$12:$L$21,10))</f>
        <v/>
      </c>
      <c r="DC53" s="24"/>
      <c r="DD53" s="26" t="str">
        <f t="shared" si="36"/>
        <v/>
      </c>
      <c r="DE53" s="24" t="str">
        <f>IF(CZ53="","",Mitglieder!BN53)</f>
        <v/>
      </c>
      <c r="DF53" s="34"/>
      <c r="DG53" s="1">
        <f t="shared" ca="1" si="49"/>
        <v>9.3300000000001646E-2</v>
      </c>
      <c r="DH53" s="24" t="str">
        <f t="shared" ca="1" si="50"/>
        <v/>
      </c>
      <c r="DI53" s="25" t="str">
        <f t="shared" ca="1" si="51"/>
        <v/>
      </c>
      <c r="DJ53" s="24" t="str">
        <f ca="1">IF(DI53="","",'Details Verein'!$I$30)</f>
        <v/>
      </c>
      <c r="DK53" s="24" t="str">
        <f ca="1">IF(DI53="","",'Details Verein'!$I$31)</f>
        <v/>
      </c>
      <c r="DL53" s="24"/>
      <c r="DM53" s="26" t="str">
        <f t="shared" ca="1" si="52"/>
        <v/>
      </c>
      <c r="DN53" s="24" t="str">
        <f t="shared" ca="1" si="53"/>
        <v/>
      </c>
    </row>
    <row r="54" spans="3:118" x14ac:dyDescent="0.3">
      <c r="C54" s="1">
        <f t="shared" ca="1" si="7"/>
        <v>1.0030999999999997</v>
      </c>
      <c r="D54" s="1">
        <f ca="1">IF(OR(AQ54&lt;&gt;"",AP54+'Details Verein'!$D$24&gt;=$AM$1,AP54="",AG54&lt;&gt;1,AZ54&lt;&gt;"",BC54&lt;&gt;""),Mitglieder!D53+0.0001,ROUND(D53+1,0))</f>
        <v>1.0030999999999997</v>
      </c>
      <c r="E54" s="1">
        <f ca="1">IF(OR(AQ54&lt;&gt;"",AZ54+'Details Verein'!$D$25&gt;=$AM$1,AP54="",AG54&lt;&gt;1,AZ54="",BA54&lt;&gt;"",BC54&lt;&gt;""),Mitglieder!E53+0.0001,ROUND(E53+1,0))</f>
        <v>1.0030999999999997</v>
      </c>
      <c r="F54" s="1" t="str">
        <f t="shared" ca="1" si="8"/>
        <v/>
      </c>
      <c r="G54" s="23"/>
      <c r="H54" s="8"/>
      <c r="I54" s="8"/>
      <c r="J54" s="8"/>
      <c r="K54" s="8"/>
      <c r="L54" s="8"/>
      <c r="M54" s="8"/>
      <c r="N54" s="8"/>
      <c r="O54" s="8"/>
      <c r="P54" s="8"/>
      <c r="Q54" s="8"/>
      <c r="R54" s="8"/>
      <c r="S54" s="8"/>
      <c r="T54" s="8"/>
      <c r="U54" s="8"/>
      <c r="V54" s="8"/>
      <c r="W54" s="8"/>
      <c r="X54" s="8"/>
      <c r="Y54" s="8"/>
      <c r="Z54" s="8"/>
      <c r="AA54" s="8"/>
      <c r="AB54" s="8"/>
      <c r="AC54" s="8"/>
      <c r="AD54" s="8"/>
      <c r="AE54" s="8"/>
      <c r="AG54" s="1">
        <f t="shared" si="9"/>
        <v>0</v>
      </c>
      <c r="AI54" s="1">
        <f t="shared" ca="1" si="10"/>
        <v>0</v>
      </c>
      <c r="AJ54" s="1">
        <f t="shared" ca="1" si="11"/>
        <v>0</v>
      </c>
      <c r="AM54" s="63" t="str">
        <f>IF(AND(H55="",H56="",K54=""),"",IF(K54="","nicht kategorisiert",IF(AG54=1,VLOOKUP(AN54,'Details Verein'!$B$12:$D$22,2),"")))</f>
        <v/>
      </c>
      <c r="AN54" s="1">
        <f>IF(K54='Details Verein'!$C$12,'Details Verein'!$B$12,IF(K54='Details Verein'!$C$13,'Details Verein'!$B$13,IF(K54='Details Verein'!$C$14,'Details Verein'!$B$14,IF(K54='Details Verein'!$C$15,'Details Verein'!$B$15,IF(K54='Details Verein'!$C$16,'Details Verein'!$B$16,IF(K54='Details Verein'!$C$17,'Details Verein'!$B$17,IF(K54='Details Verein'!$C$18,'Details Verein'!$B$18,IF(K54='Details Verein'!$C$19,'Details Verein'!$B$19,IF(K54='Details Verein'!$C$20,'Details Verein'!$B$20,IF(K54='Details Verein'!$C$21,'Details Verein'!$B$21,11))))))))))</f>
        <v>1</v>
      </c>
      <c r="AO54" s="8"/>
      <c r="AP54" s="73"/>
      <c r="AQ54" s="8"/>
      <c r="AR54" s="32">
        <f>IF(OR(V54&gt;'Details Verein'!$D$7,$AG54=1),VLOOKUP($AN54,'Details Verein'!$B$12:$G$21,AR$1),0)</f>
        <v>0</v>
      </c>
      <c r="AS54" s="115" t="str">
        <f t="shared" si="12"/>
        <v/>
      </c>
      <c r="AT54" s="32">
        <f>IF($AG54=1,VLOOKUP($AN54,'Details Verein'!$B$12:$G$21,AT$1),0)</f>
        <v>0</v>
      </c>
      <c r="AU54" s="33" t="str">
        <f t="shared" si="13"/>
        <v/>
      </c>
      <c r="AV54" s="32">
        <f>IF($AG54=1,VLOOKUP($AN54,'Details Verein'!$B$12:$G$21,AV$1),0)</f>
        <v>0</v>
      </c>
      <c r="AW54" s="32">
        <f ca="1">IF($AG54=1,VLOOKUP($AN54,'Details Verein'!$B$12:$G$21,AW$1),0)+BG54</f>
        <v>0</v>
      </c>
      <c r="AX54" s="116"/>
      <c r="AY54" s="8"/>
      <c r="AZ54" s="8"/>
      <c r="BA54" s="8"/>
      <c r="BB54" s="1" t="str">
        <f t="shared" si="14"/>
        <v>00.01.1900</v>
      </c>
      <c r="BC54" s="73"/>
      <c r="BD54" s="3" t="str">
        <f>IF(AP54="","",AP54+'Details Verein'!$D$24)</f>
        <v/>
      </c>
      <c r="BE54" s="3" t="str">
        <f>IF(AZ54="","",AZ54+'Details Verein'!$D$25)</f>
        <v/>
      </c>
      <c r="BF54" s="3" t="str">
        <f>IF(BA54="","",BA54+'Details Verein'!$D$26)</f>
        <v/>
      </c>
      <c r="BG54" s="32">
        <f ca="1">IF(OR(E54-E53&gt;0.1,BA54&lt;&gt;""),'Details Verein'!$D$27,0)</f>
        <v>0</v>
      </c>
      <c r="BH54" s="16">
        <f t="shared" ca="1" si="47"/>
        <v>0</v>
      </c>
      <c r="BI54" s="16">
        <f t="shared" si="44"/>
        <v>0</v>
      </c>
      <c r="BJ54" s="1" t="str">
        <f t="shared" si="16"/>
        <v/>
      </c>
      <c r="BL54" s="1" t="str">
        <f t="shared" si="23"/>
        <v/>
      </c>
      <c r="BM54" s="1" t="str">
        <f t="shared" si="24"/>
        <v/>
      </c>
      <c r="BN54" s="1" t="str">
        <f t="shared" si="42"/>
        <v/>
      </c>
      <c r="BO54" s="1" t="str">
        <f t="shared" ca="1" si="25"/>
        <v/>
      </c>
      <c r="BP54" s="1">
        <f t="shared" si="43"/>
        <v>3.0999999999999986E-3</v>
      </c>
      <c r="BQ54" s="24" t="str">
        <f t="shared" si="26"/>
        <v/>
      </c>
      <c r="BR54" s="25" t="str">
        <f>IF(OR(Mitglieder!AQ54="",Mitglieder!BC54&lt;&gt;""),"",Mitglieder!AQ54)</f>
        <v/>
      </c>
      <c r="BS54" s="24" t="str">
        <f>IF(BR54="","",'Details Verein'!$I$30)</f>
        <v/>
      </c>
      <c r="BT54" s="24" t="str">
        <f>IF(BR54="","",VLOOKUP(Mitglieder!AN54,'Details Verein'!$B$12:$I$21,8))</f>
        <v/>
      </c>
      <c r="BU54" s="24"/>
      <c r="BV54" s="26" t="str">
        <f t="shared" si="27"/>
        <v/>
      </c>
      <c r="BW54" s="24" t="str">
        <f>IF(BR54="","",Mitglieder!BL54)</f>
        <v/>
      </c>
      <c r="CA54" s="34"/>
      <c r="CB54" s="1" t="str">
        <f t="shared" ref="CB54:CK63" si="56">IF(AND($AG54=1,CB$13=$AM54),CB$13,"")</f>
        <v/>
      </c>
      <c r="CC54" s="1" t="str">
        <f t="shared" si="56"/>
        <v/>
      </c>
      <c r="CD54" s="1" t="str">
        <f t="shared" si="56"/>
        <v/>
      </c>
      <c r="CE54" s="1" t="str">
        <f t="shared" si="56"/>
        <v/>
      </c>
      <c r="CF54" s="1" t="str">
        <f t="shared" si="56"/>
        <v/>
      </c>
      <c r="CG54" s="1" t="str">
        <f t="shared" si="56"/>
        <v/>
      </c>
      <c r="CH54" s="1" t="str">
        <f t="shared" si="56"/>
        <v/>
      </c>
      <c r="CI54" s="1" t="str">
        <f t="shared" si="56"/>
        <v/>
      </c>
      <c r="CJ54" s="1" t="str">
        <f t="shared" si="56"/>
        <v/>
      </c>
      <c r="CK54" s="1" t="str">
        <f t="shared" si="56"/>
        <v/>
      </c>
      <c r="CL54" s="37" t="str">
        <f t="shared" si="19"/>
        <v/>
      </c>
      <c r="CM54" s="37" t="str">
        <f t="shared" si="20"/>
        <v/>
      </c>
      <c r="CN54" s="1">
        <f t="shared" ca="1" si="21"/>
        <v>0</v>
      </c>
      <c r="CO54" s="1">
        <f t="shared" ca="1" si="22"/>
        <v>0</v>
      </c>
      <c r="CP54" s="1">
        <f t="shared" si="46"/>
        <v>3.3199999999999924E-2</v>
      </c>
      <c r="CQ54" s="24" t="str">
        <f t="shared" si="29"/>
        <v/>
      </c>
      <c r="CR54" s="25" t="str">
        <f t="shared" si="30"/>
        <v/>
      </c>
      <c r="CS54" s="24" t="str">
        <f>IF(CR54="","",'Details Verein'!$I$30)</f>
        <v/>
      </c>
      <c r="CT54" s="24" t="str">
        <f>IF(CR54="","",VLOOKUP(Mitglieder!AN54,'Details Verein'!$B$12:$K$21,9))</f>
        <v/>
      </c>
      <c r="CU54" s="24">
        <f t="shared" si="31"/>
        <v>0</v>
      </c>
      <c r="CV54" s="26" t="str">
        <f t="shared" si="32"/>
        <v/>
      </c>
      <c r="CW54" s="24" t="str">
        <f>IF(CR54="","",Mitglieder!BM54)</f>
        <v/>
      </c>
      <c r="CX54" s="1">
        <f t="shared" si="33"/>
        <v>6.3300000000000786E-2</v>
      </c>
      <c r="CY54" s="24" t="str">
        <f t="shared" si="34"/>
        <v/>
      </c>
      <c r="CZ54" s="25" t="str">
        <f t="shared" si="35"/>
        <v/>
      </c>
      <c r="DA54" s="24" t="str">
        <f>IF(CZ54="","",'Details Verein'!$I$30)</f>
        <v/>
      </c>
      <c r="DB54" s="24" t="str">
        <f>IF(CZ54="","",VLOOKUP(AN54,'Details Verein'!$B$12:$L$21,10))</f>
        <v/>
      </c>
      <c r="DC54" s="24"/>
      <c r="DD54" s="26" t="str">
        <f t="shared" si="36"/>
        <v/>
      </c>
      <c r="DE54" s="24" t="str">
        <f>IF(CZ54="","",Mitglieder!BN54)</f>
        <v/>
      </c>
      <c r="DF54" s="34"/>
      <c r="DG54" s="1">
        <f t="shared" ca="1" si="49"/>
        <v>9.3400000000001648E-2</v>
      </c>
      <c r="DH54" s="24" t="str">
        <f t="shared" ca="1" si="50"/>
        <v/>
      </c>
      <c r="DI54" s="25" t="str">
        <f t="shared" ca="1" si="51"/>
        <v/>
      </c>
      <c r="DJ54" s="24" t="str">
        <f ca="1">IF(DI54="","",'Details Verein'!$I$30)</f>
        <v/>
      </c>
      <c r="DK54" s="24" t="str">
        <f ca="1">IF(DI54="","",'Details Verein'!$I$31)</f>
        <v/>
      </c>
      <c r="DL54" s="24"/>
      <c r="DM54" s="26" t="str">
        <f t="shared" ca="1" si="52"/>
        <v/>
      </c>
      <c r="DN54" s="24" t="str">
        <f t="shared" ca="1" si="53"/>
        <v/>
      </c>
    </row>
    <row r="55" spans="3:118" x14ac:dyDescent="0.3">
      <c r="C55" s="1">
        <f t="shared" ca="1" si="7"/>
        <v>1.0031999999999996</v>
      </c>
      <c r="D55" s="1">
        <f ca="1">IF(OR(AQ55&lt;&gt;"",AP55+'Details Verein'!$D$24&gt;=$AM$1,AP55="",AG55&lt;&gt;1,AZ55&lt;&gt;"",BC55&lt;&gt;""),Mitglieder!D54+0.0001,ROUND(D54+1,0))</f>
        <v>1.0031999999999996</v>
      </c>
      <c r="E55" s="1">
        <f ca="1">IF(OR(AQ55&lt;&gt;"",AZ55+'Details Verein'!$D$25&gt;=$AM$1,AP55="",AG55&lt;&gt;1,AZ55="",BA55&lt;&gt;"",BC55&lt;&gt;""),Mitglieder!E54+0.0001,ROUND(E54+1,0))</f>
        <v>1.0031999999999996</v>
      </c>
      <c r="F55" s="1" t="str">
        <f t="shared" ca="1" si="8"/>
        <v/>
      </c>
      <c r="G55" s="23"/>
      <c r="H55" s="8"/>
      <c r="I55" s="8"/>
      <c r="J55" s="8"/>
      <c r="K55" s="8"/>
      <c r="L55" s="8"/>
      <c r="M55" s="8"/>
      <c r="N55" s="8"/>
      <c r="O55" s="8"/>
      <c r="P55" s="8"/>
      <c r="Q55" s="8"/>
      <c r="R55" s="8"/>
      <c r="S55" s="8"/>
      <c r="T55" s="8"/>
      <c r="U55" s="8"/>
      <c r="V55" s="8"/>
      <c r="W55" s="8"/>
      <c r="X55" s="8"/>
      <c r="Y55" s="8"/>
      <c r="Z55" s="8"/>
      <c r="AA55" s="8"/>
      <c r="AB55" s="8"/>
      <c r="AC55" s="8"/>
      <c r="AD55" s="8"/>
      <c r="AE55" s="8"/>
      <c r="AG55" s="1">
        <f t="shared" si="9"/>
        <v>0</v>
      </c>
      <c r="AI55" s="1">
        <f t="shared" ca="1" si="10"/>
        <v>0</v>
      </c>
      <c r="AJ55" s="1">
        <f t="shared" ca="1" si="11"/>
        <v>0</v>
      </c>
      <c r="AM55" s="63" t="str">
        <f>IF(AND(H56="",H57="",K55=""),"",IF(K55="","nicht kategorisiert",IF(AG55=1,VLOOKUP(AN55,'Details Verein'!$B$12:$D$22,2),"")))</f>
        <v/>
      </c>
      <c r="AN55" s="1">
        <f>IF(K55='Details Verein'!$C$12,'Details Verein'!$B$12,IF(K55='Details Verein'!$C$13,'Details Verein'!$B$13,IF(K55='Details Verein'!$C$14,'Details Verein'!$B$14,IF(K55='Details Verein'!$C$15,'Details Verein'!$B$15,IF(K55='Details Verein'!$C$16,'Details Verein'!$B$16,IF(K55='Details Verein'!$C$17,'Details Verein'!$B$17,IF(K55='Details Verein'!$C$18,'Details Verein'!$B$18,IF(K55='Details Verein'!$C$19,'Details Verein'!$B$19,IF(K55='Details Verein'!$C$20,'Details Verein'!$B$20,IF(K55='Details Verein'!$C$21,'Details Verein'!$B$21,11))))))))))</f>
        <v>1</v>
      </c>
      <c r="AO55" s="8"/>
      <c r="AP55" s="73"/>
      <c r="AQ55" s="8"/>
      <c r="AR55" s="32">
        <f>IF(OR(V55&gt;'Details Verein'!$D$7,$AG55=1),VLOOKUP($AN55,'Details Verein'!$B$12:$G$21,AR$1),0)</f>
        <v>0</v>
      </c>
      <c r="AS55" s="115" t="str">
        <f t="shared" si="12"/>
        <v/>
      </c>
      <c r="AT55" s="32">
        <f>IF($AG55=1,VLOOKUP($AN55,'Details Verein'!$B$12:$G$21,AT$1),0)</f>
        <v>0</v>
      </c>
      <c r="AU55" s="33" t="str">
        <f t="shared" si="13"/>
        <v/>
      </c>
      <c r="AV55" s="32">
        <f>IF($AG55=1,VLOOKUP($AN55,'Details Verein'!$B$12:$G$21,AV$1),0)</f>
        <v>0</v>
      </c>
      <c r="AW55" s="32">
        <f ca="1">IF($AG55=1,VLOOKUP($AN55,'Details Verein'!$B$12:$G$21,AW$1),0)+BG55</f>
        <v>0</v>
      </c>
      <c r="AX55" s="116"/>
      <c r="AY55" s="8"/>
      <c r="AZ55" s="8"/>
      <c r="BA55" s="8"/>
      <c r="BB55" s="1" t="str">
        <f t="shared" si="14"/>
        <v>00.01.1900</v>
      </c>
      <c r="BC55" s="73"/>
      <c r="BD55" s="3" t="str">
        <f>IF(AP55="","",AP55+'Details Verein'!$D$24)</f>
        <v/>
      </c>
      <c r="BE55" s="3" t="str">
        <f>IF(AZ55="","",AZ55+'Details Verein'!$D$25)</f>
        <v/>
      </c>
      <c r="BF55" s="3" t="str">
        <f>IF(BA55="","",BA55+'Details Verein'!$D$26)</f>
        <v/>
      </c>
      <c r="BG55" s="32">
        <f ca="1">IF(OR(E55-E54&gt;0.1,BA55&lt;&gt;""),'Details Verein'!$D$27,0)</f>
        <v>0</v>
      </c>
      <c r="BH55" s="16">
        <f t="shared" ca="1" si="47"/>
        <v>0</v>
      </c>
      <c r="BI55" s="16">
        <f t="shared" si="44"/>
        <v>0</v>
      </c>
      <c r="BJ55" s="1" t="str">
        <f t="shared" si="16"/>
        <v/>
      </c>
      <c r="BL55" s="1" t="str">
        <f t="shared" si="23"/>
        <v/>
      </c>
      <c r="BM55" s="1" t="str">
        <f t="shared" si="24"/>
        <v/>
      </c>
      <c r="BN55" s="1" t="str">
        <f t="shared" si="42"/>
        <v/>
      </c>
      <c r="BO55" s="1" t="str">
        <f t="shared" ca="1" si="25"/>
        <v/>
      </c>
      <c r="BP55" s="1">
        <f t="shared" si="43"/>
        <v>3.1999999999999984E-3</v>
      </c>
      <c r="BQ55" s="24" t="str">
        <f t="shared" si="26"/>
        <v/>
      </c>
      <c r="BR55" s="25" t="str">
        <f>IF(OR(Mitglieder!AQ55="",Mitglieder!BC55&lt;&gt;""),"",Mitglieder!AQ55)</f>
        <v/>
      </c>
      <c r="BS55" s="24" t="str">
        <f>IF(BR55="","",'Details Verein'!$I$30)</f>
        <v/>
      </c>
      <c r="BT55" s="24" t="str">
        <f>IF(BR55="","",VLOOKUP(Mitglieder!AN55,'Details Verein'!$B$12:$I$21,8))</f>
        <v/>
      </c>
      <c r="BU55" s="24"/>
      <c r="BV55" s="26" t="str">
        <f t="shared" si="27"/>
        <v/>
      </c>
      <c r="BW55" s="24" t="str">
        <f>IF(BR55="","",Mitglieder!BL55)</f>
        <v/>
      </c>
      <c r="CA55" s="34"/>
      <c r="CB55" s="1" t="str">
        <f t="shared" si="56"/>
        <v/>
      </c>
      <c r="CC55" s="1" t="str">
        <f t="shared" si="56"/>
        <v/>
      </c>
      <c r="CD55" s="1" t="str">
        <f t="shared" si="56"/>
        <v/>
      </c>
      <c r="CE55" s="1" t="str">
        <f t="shared" si="56"/>
        <v/>
      </c>
      <c r="CF55" s="1" t="str">
        <f t="shared" si="56"/>
        <v/>
      </c>
      <c r="CG55" s="1" t="str">
        <f t="shared" si="56"/>
        <v/>
      </c>
      <c r="CH55" s="1" t="str">
        <f t="shared" si="56"/>
        <v/>
      </c>
      <c r="CI55" s="1" t="str">
        <f t="shared" si="56"/>
        <v/>
      </c>
      <c r="CJ55" s="1" t="str">
        <f t="shared" si="56"/>
        <v/>
      </c>
      <c r="CK55" s="1" t="str">
        <f t="shared" si="56"/>
        <v/>
      </c>
      <c r="CL55" s="37" t="str">
        <f t="shared" si="19"/>
        <v/>
      </c>
      <c r="CM55" s="37" t="str">
        <f t="shared" si="20"/>
        <v/>
      </c>
      <c r="CN55" s="1">
        <f t="shared" ca="1" si="21"/>
        <v>0</v>
      </c>
      <c r="CO55" s="1">
        <f t="shared" ca="1" si="22"/>
        <v>0</v>
      </c>
      <c r="CP55" s="1">
        <f t="shared" si="46"/>
        <v>3.3299999999999927E-2</v>
      </c>
      <c r="CQ55" s="24" t="str">
        <f t="shared" si="29"/>
        <v/>
      </c>
      <c r="CR55" s="25" t="str">
        <f t="shared" si="30"/>
        <v/>
      </c>
      <c r="CS55" s="24" t="str">
        <f>IF(CR55="","",'Details Verein'!$I$30)</f>
        <v/>
      </c>
      <c r="CT55" s="24" t="str">
        <f>IF(CR55="","",VLOOKUP(Mitglieder!AN55,'Details Verein'!$B$12:$K$21,9))</f>
        <v/>
      </c>
      <c r="CU55" s="24">
        <f t="shared" si="31"/>
        <v>0</v>
      </c>
      <c r="CV55" s="26" t="str">
        <f t="shared" si="32"/>
        <v/>
      </c>
      <c r="CW55" s="24" t="str">
        <f>IF(CR55="","",Mitglieder!BM55)</f>
        <v/>
      </c>
      <c r="CX55" s="1">
        <f t="shared" si="33"/>
        <v>6.3400000000000789E-2</v>
      </c>
      <c r="CY55" s="24" t="str">
        <f t="shared" si="34"/>
        <v/>
      </c>
      <c r="CZ55" s="25" t="str">
        <f t="shared" si="35"/>
        <v/>
      </c>
      <c r="DA55" s="24" t="str">
        <f>IF(CZ55="","",'Details Verein'!$I$30)</f>
        <v/>
      </c>
      <c r="DB55" s="24" t="str">
        <f>IF(CZ55="","",VLOOKUP(AN55,'Details Verein'!$B$12:$L$21,10))</f>
        <v/>
      </c>
      <c r="DC55" s="24"/>
      <c r="DD55" s="26" t="str">
        <f t="shared" si="36"/>
        <v/>
      </c>
      <c r="DE55" s="24" t="str">
        <f>IF(CZ55="","",Mitglieder!BN55)</f>
        <v/>
      </c>
      <c r="DF55" s="34"/>
      <c r="DG55" s="1">
        <f t="shared" ca="1" si="49"/>
        <v>9.3500000000001651E-2</v>
      </c>
      <c r="DH55" s="24" t="str">
        <f t="shared" ca="1" si="50"/>
        <v/>
      </c>
      <c r="DI55" s="25" t="str">
        <f t="shared" ca="1" si="51"/>
        <v/>
      </c>
      <c r="DJ55" s="24" t="str">
        <f ca="1">IF(DI55="","",'Details Verein'!$I$30)</f>
        <v/>
      </c>
      <c r="DK55" s="24" t="str">
        <f ca="1">IF(DI55="","",'Details Verein'!$I$31)</f>
        <v/>
      </c>
      <c r="DL55" s="24"/>
      <c r="DM55" s="26" t="str">
        <f t="shared" ca="1" si="52"/>
        <v/>
      </c>
      <c r="DN55" s="24" t="str">
        <f t="shared" ca="1" si="53"/>
        <v/>
      </c>
    </row>
    <row r="56" spans="3:118" x14ac:dyDescent="0.3">
      <c r="C56" s="1">
        <f t="shared" ca="1" si="7"/>
        <v>1.0032999999999996</v>
      </c>
      <c r="D56" s="1">
        <f ca="1">IF(OR(AQ56&lt;&gt;"",AP56+'Details Verein'!$D$24&gt;=$AM$1,AP56="",AG56&lt;&gt;1,AZ56&lt;&gt;"",BC56&lt;&gt;""),Mitglieder!D55+0.0001,ROUND(D55+1,0))</f>
        <v>1.0032999999999996</v>
      </c>
      <c r="E56" s="1">
        <f ca="1">IF(OR(AQ56&lt;&gt;"",AZ56+'Details Verein'!$D$25&gt;=$AM$1,AP56="",AG56&lt;&gt;1,AZ56="",BA56&lt;&gt;"",BC56&lt;&gt;""),Mitglieder!E55+0.0001,ROUND(E55+1,0))</f>
        <v>1.0032999999999996</v>
      </c>
      <c r="F56" s="1" t="str">
        <f t="shared" ca="1" si="8"/>
        <v/>
      </c>
      <c r="G56" s="23"/>
      <c r="H56" s="8"/>
      <c r="I56" s="8"/>
      <c r="J56" s="8"/>
      <c r="K56" s="8"/>
      <c r="L56" s="8"/>
      <c r="M56" s="8"/>
      <c r="N56" s="8"/>
      <c r="O56" s="8"/>
      <c r="P56" s="8"/>
      <c r="Q56" s="8"/>
      <c r="R56" s="8"/>
      <c r="S56" s="8"/>
      <c r="T56" s="8"/>
      <c r="U56" s="8"/>
      <c r="V56" s="8"/>
      <c r="W56" s="8"/>
      <c r="X56" s="8"/>
      <c r="Y56" s="8"/>
      <c r="Z56" s="8"/>
      <c r="AA56" s="8"/>
      <c r="AB56" s="8"/>
      <c r="AC56" s="8"/>
      <c r="AD56" s="8"/>
      <c r="AE56" s="8"/>
      <c r="AG56" s="1">
        <f t="shared" si="9"/>
        <v>0</v>
      </c>
      <c r="AI56" s="1">
        <f t="shared" ca="1" si="10"/>
        <v>0</v>
      </c>
      <c r="AJ56" s="1">
        <f t="shared" ca="1" si="11"/>
        <v>0</v>
      </c>
      <c r="AM56" s="63" t="str">
        <f>IF(AND(H57="",H58="",K56=""),"",IF(K56="","nicht kategorisiert",IF(AG56=1,VLOOKUP(AN56,'Details Verein'!$B$12:$D$22,2),"")))</f>
        <v/>
      </c>
      <c r="AN56" s="1">
        <f>IF(K56='Details Verein'!$C$12,'Details Verein'!$B$12,IF(K56='Details Verein'!$C$13,'Details Verein'!$B$13,IF(K56='Details Verein'!$C$14,'Details Verein'!$B$14,IF(K56='Details Verein'!$C$15,'Details Verein'!$B$15,IF(K56='Details Verein'!$C$16,'Details Verein'!$B$16,IF(K56='Details Verein'!$C$17,'Details Verein'!$B$17,IF(K56='Details Verein'!$C$18,'Details Verein'!$B$18,IF(K56='Details Verein'!$C$19,'Details Verein'!$B$19,IF(K56='Details Verein'!$C$20,'Details Verein'!$B$20,IF(K56='Details Verein'!$C$21,'Details Verein'!$B$21,11))))))))))</f>
        <v>1</v>
      </c>
      <c r="AO56" s="8"/>
      <c r="AP56" s="73"/>
      <c r="AQ56" s="8"/>
      <c r="AR56" s="32">
        <f>IF(OR(V56&gt;'Details Verein'!$D$7,$AG56=1),VLOOKUP($AN56,'Details Verein'!$B$12:$G$21,AR$1),0)</f>
        <v>0</v>
      </c>
      <c r="AS56" s="115" t="str">
        <f t="shared" si="12"/>
        <v/>
      </c>
      <c r="AT56" s="32">
        <f>IF($AG56=1,VLOOKUP($AN56,'Details Verein'!$B$12:$G$21,AT$1),0)</f>
        <v>0</v>
      </c>
      <c r="AU56" s="33" t="str">
        <f t="shared" si="13"/>
        <v/>
      </c>
      <c r="AV56" s="32">
        <f>IF($AG56=1,VLOOKUP($AN56,'Details Verein'!$B$12:$G$21,AV$1),0)</f>
        <v>0</v>
      </c>
      <c r="AW56" s="32">
        <f ca="1">IF($AG56=1,VLOOKUP($AN56,'Details Verein'!$B$12:$G$21,AW$1),0)+BG56</f>
        <v>0</v>
      </c>
      <c r="AX56" s="116"/>
      <c r="AY56" s="8"/>
      <c r="AZ56" s="8"/>
      <c r="BA56" s="8"/>
      <c r="BB56" s="1" t="str">
        <f t="shared" si="14"/>
        <v>00.01.1900</v>
      </c>
      <c r="BC56" s="73"/>
      <c r="BD56" s="3" t="str">
        <f>IF(AP56="","",AP56+'Details Verein'!$D$24)</f>
        <v/>
      </c>
      <c r="BE56" s="3" t="str">
        <f>IF(AZ56="","",AZ56+'Details Verein'!$D$25)</f>
        <v/>
      </c>
      <c r="BF56" s="3" t="str">
        <f>IF(BA56="","",BA56+'Details Verein'!$D$26)</f>
        <v/>
      </c>
      <c r="BG56" s="32">
        <f ca="1">IF(OR(E56-E55&gt;0.1,BA56&lt;&gt;""),'Details Verein'!$D$27,0)</f>
        <v>0</v>
      </c>
      <c r="BH56" s="16">
        <f t="shared" ca="1" si="47"/>
        <v>0</v>
      </c>
      <c r="BI56" s="16">
        <f t="shared" si="44"/>
        <v>0</v>
      </c>
      <c r="BJ56" s="1" t="str">
        <f t="shared" si="16"/>
        <v/>
      </c>
      <c r="BL56" s="1" t="str">
        <f t="shared" si="23"/>
        <v/>
      </c>
      <c r="BM56" s="1" t="str">
        <f t="shared" si="24"/>
        <v/>
      </c>
      <c r="BN56" s="1" t="str">
        <f t="shared" si="42"/>
        <v/>
      </c>
      <c r="BO56" s="1" t="str">
        <f t="shared" ca="1" si="25"/>
        <v/>
      </c>
      <c r="BP56" s="1">
        <f t="shared" si="43"/>
        <v>3.2999999999999982E-3</v>
      </c>
      <c r="BQ56" s="24" t="str">
        <f t="shared" si="26"/>
        <v/>
      </c>
      <c r="BR56" s="25" t="str">
        <f>IF(OR(Mitglieder!AQ56="",Mitglieder!BC56&lt;&gt;""),"",Mitglieder!AQ56)</f>
        <v/>
      </c>
      <c r="BS56" s="24" t="str">
        <f>IF(BR56="","",'Details Verein'!$I$30)</f>
        <v/>
      </c>
      <c r="BT56" s="24" t="str">
        <f>IF(BR56="","",VLOOKUP(Mitglieder!AN56,'Details Verein'!$B$12:$I$21,8))</f>
        <v/>
      </c>
      <c r="BU56" s="24"/>
      <c r="BV56" s="26" t="str">
        <f t="shared" si="27"/>
        <v/>
      </c>
      <c r="BW56" s="24" t="str">
        <f>IF(BR56="","",Mitglieder!BL56)</f>
        <v/>
      </c>
      <c r="CA56" s="34"/>
      <c r="CB56" s="1" t="str">
        <f t="shared" si="56"/>
        <v/>
      </c>
      <c r="CC56" s="1" t="str">
        <f t="shared" si="56"/>
        <v/>
      </c>
      <c r="CD56" s="1" t="str">
        <f t="shared" si="56"/>
        <v/>
      </c>
      <c r="CE56" s="1" t="str">
        <f t="shared" si="56"/>
        <v/>
      </c>
      <c r="CF56" s="1" t="str">
        <f t="shared" si="56"/>
        <v/>
      </c>
      <c r="CG56" s="1" t="str">
        <f t="shared" si="56"/>
        <v/>
      </c>
      <c r="CH56" s="1" t="str">
        <f t="shared" si="56"/>
        <v/>
      </c>
      <c r="CI56" s="1" t="str">
        <f t="shared" si="56"/>
        <v/>
      </c>
      <c r="CJ56" s="1" t="str">
        <f t="shared" si="56"/>
        <v/>
      </c>
      <c r="CK56" s="1" t="str">
        <f t="shared" si="56"/>
        <v/>
      </c>
      <c r="CL56" s="37" t="str">
        <f t="shared" si="19"/>
        <v/>
      </c>
      <c r="CM56" s="37" t="str">
        <f t="shared" si="20"/>
        <v/>
      </c>
      <c r="CN56" s="1">
        <f t="shared" ca="1" si="21"/>
        <v>0</v>
      </c>
      <c r="CO56" s="1">
        <f t="shared" ca="1" si="22"/>
        <v>0</v>
      </c>
      <c r="CP56" s="1">
        <f t="shared" si="46"/>
        <v>3.339999999999993E-2</v>
      </c>
      <c r="CQ56" s="24" t="str">
        <f t="shared" si="29"/>
        <v/>
      </c>
      <c r="CR56" s="25" t="str">
        <f t="shared" si="30"/>
        <v/>
      </c>
      <c r="CS56" s="24" t="str">
        <f>IF(CR56="","",'Details Verein'!$I$30)</f>
        <v/>
      </c>
      <c r="CT56" s="24" t="str">
        <f>IF(CR56="","",VLOOKUP(Mitglieder!AN56,'Details Verein'!$B$12:$K$21,9))</f>
        <v/>
      </c>
      <c r="CU56" s="24">
        <f t="shared" si="31"/>
        <v>0</v>
      </c>
      <c r="CV56" s="26" t="str">
        <f t="shared" si="32"/>
        <v/>
      </c>
      <c r="CW56" s="24" t="str">
        <f>IF(CR56="","",Mitglieder!BM56)</f>
        <v/>
      </c>
      <c r="CX56" s="1">
        <f t="shared" si="33"/>
        <v>6.3500000000000792E-2</v>
      </c>
      <c r="CY56" s="24" t="str">
        <f t="shared" si="34"/>
        <v/>
      </c>
      <c r="CZ56" s="25" t="str">
        <f t="shared" si="35"/>
        <v/>
      </c>
      <c r="DA56" s="24" t="str">
        <f>IF(CZ56="","",'Details Verein'!$I$30)</f>
        <v/>
      </c>
      <c r="DB56" s="24" t="str">
        <f>IF(CZ56="","",VLOOKUP(AN56,'Details Verein'!$B$12:$L$21,10))</f>
        <v/>
      </c>
      <c r="DC56" s="24"/>
      <c r="DD56" s="26" t="str">
        <f t="shared" si="36"/>
        <v/>
      </c>
      <c r="DE56" s="24" t="str">
        <f>IF(CZ56="","",Mitglieder!BN56)</f>
        <v/>
      </c>
      <c r="DF56" s="34"/>
      <c r="DG56" s="1">
        <f t="shared" ca="1" si="49"/>
        <v>9.3600000000001654E-2</v>
      </c>
      <c r="DH56" s="24" t="str">
        <f t="shared" ca="1" si="50"/>
        <v/>
      </c>
      <c r="DI56" s="25" t="str">
        <f t="shared" ca="1" si="51"/>
        <v/>
      </c>
      <c r="DJ56" s="24" t="str">
        <f ca="1">IF(DI56="","",'Details Verein'!$I$30)</f>
        <v/>
      </c>
      <c r="DK56" s="24" t="str">
        <f ca="1">IF(DI56="","",'Details Verein'!$I$31)</f>
        <v/>
      </c>
      <c r="DL56" s="24"/>
      <c r="DM56" s="26" t="str">
        <f t="shared" ca="1" si="52"/>
        <v/>
      </c>
      <c r="DN56" s="24" t="str">
        <f t="shared" ca="1" si="53"/>
        <v/>
      </c>
    </row>
    <row r="57" spans="3:118" x14ac:dyDescent="0.3">
      <c r="C57" s="1">
        <f t="shared" ca="1" si="7"/>
        <v>1.0033999999999996</v>
      </c>
      <c r="D57" s="1">
        <f ca="1">IF(OR(AQ57&lt;&gt;"",AP57+'Details Verein'!$D$24&gt;=$AM$1,AP57="",AG57&lt;&gt;1,AZ57&lt;&gt;"",BC57&lt;&gt;""),Mitglieder!D56+0.0001,ROUND(D56+1,0))</f>
        <v>1.0033999999999996</v>
      </c>
      <c r="E57" s="1">
        <f ca="1">IF(OR(AQ57&lt;&gt;"",AZ57+'Details Verein'!$D$25&gt;=$AM$1,AP57="",AG57&lt;&gt;1,AZ57="",BA57&lt;&gt;"",BC57&lt;&gt;""),Mitglieder!E56+0.0001,ROUND(E56+1,0))</f>
        <v>1.0033999999999996</v>
      </c>
      <c r="F57" s="1" t="str">
        <f t="shared" ca="1" si="8"/>
        <v/>
      </c>
      <c r="G57" s="23"/>
      <c r="H57" s="8"/>
      <c r="I57" s="8"/>
      <c r="J57" s="8"/>
      <c r="K57" s="8"/>
      <c r="L57" s="8"/>
      <c r="M57" s="8"/>
      <c r="N57" s="8"/>
      <c r="O57" s="8"/>
      <c r="P57" s="8"/>
      <c r="Q57" s="8"/>
      <c r="R57" s="8"/>
      <c r="S57" s="8"/>
      <c r="T57" s="8"/>
      <c r="U57" s="8"/>
      <c r="V57" s="8"/>
      <c r="W57" s="8"/>
      <c r="X57" s="8"/>
      <c r="Y57" s="8"/>
      <c r="Z57" s="8"/>
      <c r="AA57" s="8"/>
      <c r="AB57" s="8"/>
      <c r="AC57" s="8"/>
      <c r="AD57" s="8"/>
      <c r="AE57" s="8"/>
      <c r="AG57" s="1">
        <f t="shared" si="9"/>
        <v>0</v>
      </c>
      <c r="AI57" s="1">
        <f t="shared" ca="1" si="10"/>
        <v>0</v>
      </c>
      <c r="AJ57" s="1">
        <f t="shared" ca="1" si="11"/>
        <v>0</v>
      </c>
      <c r="AM57" s="63" t="str">
        <f>IF(AND(H58="",H59="",K57=""),"",IF(K57="","nicht kategorisiert",IF(AG57=1,VLOOKUP(AN57,'Details Verein'!$B$12:$D$22,2),"")))</f>
        <v/>
      </c>
      <c r="AN57" s="1">
        <f>IF(K57='Details Verein'!$C$12,'Details Verein'!$B$12,IF(K57='Details Verein'!$C$13,'Details Verein'!$B$13,IF(K57='Details Verein'!$C$14,'Details Verein'!$B$14,IF(K57='Details Verein'!$C$15,'Details Verein'!$B$15,IF(K57='Details Verein'!$C$16,'Details Verein'!$B$16,IF(K57='Details Verein'!$C$17,'Details Verein'!$B$17,IF(K57='Details Verein'!$C$18,'Details Verein'!$B$18,IF(K57='Details Verein'!$C$19,'Details Verein'!$B$19,IF(K57='Details Verein'!$C$20,'Details Verein'!$B$20,IF(K57='Details Verein'!$C$21,'Details Verein'!$B$21,11))))))))))</f>
        <v>1</v>
      </c>
      <c r="AO57" s="8"/>
      <c r="AP57" s="73"/>
      <c r="AQ57" s="8"/>
      <c r="AR57" s="32">
        <f>IF(OR(V57&gt;'Details Verein'!$D$7,$AG57=1),VLOOKUP($AN57,'Details Verein'!$B$12:$G$21,AR$1),0)</f>
        <v>0</v>
      </c>
      <c r="AS57" s="115" t="str">
        <f t="shared" si="12"/>
        <v/>
      </c>
      <c r="AT57" s="32">
        <f>IF($AG57=1,VLOOKUP($AN57,'Details Verein'!$B$12:$G$21,AT$1),0)</f>
        <v>0</v>
      </c>
      <c r="AU57" s="33" t="str">
        <f t="shared" si="13"/>
        <v/>
      </c>
      <c r="AV57" s="32">
        <f>IF($AG57=1,VLOOKUP($AN57,'Details Verein'!$B$12:$G$21,AV$1),0)</f>
        <v>0</v>
      </c>
      <c r="AW57" s="32">
        <f ca="1">IF($AG57=1,VLOOKUP($AN57,'Details Verein'!$B$12:$G$21,AW$1),0)+BG57</f>
        <v>0</v>
      </c>
      <c r="AX57" s="116"/>
      <c r="AY57" s="8"/>
      <c r="AZ57" s="8"/>
      <c r="BA57" s="8"/>
      <c r="BB57" s="1" t="str">
        <f t="shared" si="14"/>
        <v>00.01.1900</v>
      </c>
      <c r="BC57" s="73"/>
      <c r="BD57" s="3" t="str">
        <f>IF(AP57="","",AP57+'Details Verein'!$D$24)</f>
        <v/>
      </c>
      <c r="BE57" s="3" t="str">
        <f>IF(AZ57="","",AZ57+'Details Verein'!$D$25)</f>
        <v/>
      </c>
      <c r="BF57" s="3" t="str">
        <f>IF(BA57="","",BA57+'Details Verein'!$D$26)</f>
        <v/>
      </c>
      <c r="BG57" s="32">
        <f ca="1">IF(OR(E57-E56&gt;0.1,BA57&lt;&gt;""),'Details Verein'!$D$27,0)</f>
        <v>0</v>
      </c>
      <c r="BH57" s="16">
        <f t="shared" ca="1" si="47"/>
        <v>0</v>
      </c>
      <c r="BI57" s="16">
        <f t="shared" si="44"/>
        <v>0</v>
      </c>
      <c r="BJ57" s="1" t="str">
        <f t="shared" si="16"/>
        <v/>
      </c>
      <c r="BL57" s="1" t="str">
        <f t="shared" si="23"/>
        <v/>
      </c>
      <c r="BM57" s="1" t="str">
        <f t="shared" si="24"/>
        <v/>
      </c>
      <c r="BN57" s="1" t="str">
        <f t="shared" si="42"/>
        <v/>
      </c>
      <c r="BO57" s="1" t="str">
        <f t="shared" ca="1" si="25"/>
        <v/>
      </c>
      <c r="BP57" s="1">
        <f t="shared" si="43"/>
        <v>3.3999999999999981E-3</v>
      </c>
      <c r="BQ57" s="24" t="str">
        <f t="shared" si="26"/>
        <v/>
      </c>
      <c r="BR57" s="25" t="str">
        <f>IF(OR(Mitglieder!AQ57="",Mitglieder!BC57&lt;&gt;""),"",Mitglieder!AQ57)</f>
        <v/>
      </c>
      <c r="BS57" s="24" t="str">
        <f>IF(BR57="","",'Details Verein'!$I$30)</f>
        <v/>
      </c>
      <c r="BT57" s="24" t="str">
        <f>IF(BR57="","",VLOOKUP(Mitglieder!AN57,'Details Verein'!$B$12:$I$21,8))</f>
        <v/>
      </c>
      <c r="BU57" s="24"/>
      <c r="BV57" s="26" t="str">
        <f t="shared" si="27"/>
        <v/>
      </c>
      <c r="BW57" s="24" t="str">
        <f>IF(BR57="","",Mitglieder!BL57)</f>
        <v/>
      </c>
      <c r="CA57" s="34"/>
      <c r="CB57" s="1" t="str">
        <f t="shared" si="56"/>
        <v/>
      </c>
      <c r="CC57" s="1" t="str">
        <f t="shared" si="56"/>
        <v/>
      </c>
      <c r="CD57" s="1" t="str">
        <f t="shared" si="56"/>
        <v/>
      </c>
      <c r="CE57" s="1" t="str">
        <f t="shared" si="56"/>
        <v/>
      </c>
      <c r="CF57" s="1" t="str">
        <f t="shared" si="56"/>
        <v/>
      </c>
      <c r="CG57" s="1" t="str">
        <f t="shared" si="56"/>
        <v/>
      </c>
      <c r="CH57" s="1" t="str">
        <f t="shared" si="56"/>
        <v/>
      </c>
      <c r="CI57" s="1" t="str">
        <f t="shared" si="56"/>
        <v/>
      </c>
      <c r="CJ57" s="1" t="str">
        <f t="shared" si="56"/>
        <v/>
      </c>
      <c r="CK57" s="1" t="str">
        <f t="shared" si="56"/>
        <v/>
      </c>
      <c r="CL57" s="37" t="str">
        <f t="shared" si="19"/>
        <v/>
      </c>
      <c r="CM57" s="37" t="str">
        <f t="shared" si="20"/>
        <v/>
      </c>
      <c r="CN57" s="1">
        <f t="shared" ca="1" si="21"/>
        <v>0</v>
      </c>
      <c r="CO57" s="1">
        <f t="shared" ca="1" si="22"/>
        <v>0</v>
      </c>
      <c r="CP57" s="1">
        <f t="shared" si="46"/>
        <v>3.3499999999999933E-2</v>
      </c>
      <c r="CQ57" s="24" t="str">
        <f t="shared" si="29"/>
        <v/>
      </c>
      <c r="CR57" s="25" t="str">
        <f t="shared" si="30"/>
        <v/>
      </c>
      <c r="CS57" s="24" t="str">
        <f>IF(CR57="","",'Details Verein'!$I$30)</f>
        <v/>
      </c>
      <c r="CT57" s="24" t="str">
        <f>IF(CR57="","",VLOOKUP(Mitglieder!AN57,'Details Verein'!$B$12:$K$21,9))</f>
        <v/>
      </c>
      <c r="CU57" s="24">
        <f t="shared" si="31"/>
        <v>0</v>
      </c>
      <c r="CV57" s="26" t="str">
        <f t="shared" si="32"/>
        <v/>
      </c>
      <c r="CW57" s="24" t="str">
        <f>IF(CR57="","",Mitglieder!BM57)</f>
        <v/>
      </c>
      <c r="CX57" s="1">
        <f t="shared" si="33"/>
        <v>6.3600000000000795E-2</v>
      </c>
      <c r="CY57" s="24" t="str">
        <f t="shared" si="34"/>
        <v/>
      </c>
      <c r="CZ57" s="25" t="str">
        <f t="shared" si="35"/>
        <v/>
      </c>
      <c r="DA57" s="24" t="str">
        <f>IF(CZ57="","",'Details Verein'!$I$30)</f>
        <v/>
      </c>
      <c r="DB57" s="24" t="str">
        <f>IF(CZ57="","",VLOOKUP(AN57,'Details Verein'!$B$12:$L$21,10))</f>
        <v/>
      </c>
      <c r="DC57" s="24"/>
      <c r="DD57" s="26" t="str">
        <f t="shared" si="36"/>
        <v/>
      </c>
      <c r="DE57" s="24" t="str">
        <f>IF(CZ57="","",Mitglieder!BN57)</f>
        <v/>
      </c>
      <c r="DF57" s="34"/>
      <c r="DG57" s="1">
        <f t="shared" ca="1" si="49"/>
        <v>9.3700000000001657E-2</v>
      </c>
      <c r="DH57" s="24" t="str">
        <f t="shared" ca="1" si="50"/>
        <v/>
      </c>
      <c r="DI57" s="25" t="str">
        <f t="shared" ca="1" si="51"/>
        <v/>
      </c>
      <c r="DJ57" s="24" t="str">
        <f ca="1">IF(DI57="","",'Details Verein'!$I$30)</f>
        <v/>
      </c>
      <c r="DK57" s="24" t="str">
        <f ca="1">IF(DI57="","",'Details Verein'!$I$31)</f>
        <v/>
      </c>
      <c r="DL57" s="24"/>
      <c r="DM57" s="26" t="str">
        <f t="shared" ca="1" si="52"/>
        <v/>
      </c>
      <c r="DN57" s="24" t="str">
        <f t="shared" ca="1" si="53"/>
        <v/>
      </c>
    </row>
    <row r="58" spans="3:118" x14ac:dyDescent="0.3">
      <c r="C58" s="1">
        <f t="shared" ca="1" si="7"/>
        <v>1.0034999999999996</v>
      </c>
      <c r="D58" s="1">
        <f ca="1">IF(OR(AQ58&lt;&gt;"",AP58+'Details Verein'!$D$24&gt;=$AM$1,AP58="",AG58&lt;&gt;1,AZ58&lt;&gt;"",BC58&lt;&gt;""),Mitglieder!D57+0.0001,ROUND(D57+1,0))</f>
        <v>1.0034999999999996</v>
      </c>
      <c r="E58" s="1">
        <f ca="1">IF(OR(AQ58&lt;&gt;"",AZ58+'Details Verein'!$D$25&gt;=$AM$1,AP58="",AG58&lt;&gt;1,AZ58="",BA58&lt;&gt;"",BC58&lt;&gt;""),Mitglieder!E57+0.0001,ROUND(E57+1,0))</f>
        <v>1.0034999999999996</v>
      </c>
      <c r="F58" s="1" t="str">
        <f t="shared" ca="1" si="8"/>
        <v/>
      </c>
      <c r="G58" s="23"/>
      <c r="H58" s="8"/>
      <c r="I58" s="8"/>
      <c r="J58" s="8"/>
      <c r="K58" s="8"/>
      <c r="L58" s="8"/>
      <c r="M58" s="8"/>
      <c r="N58" s="8"/>
      <c r="O58" s="8"/>
      <c r="P58" s="8"/>
      <c r="Q58" s="8"/>
      <c r="R58" s="8"/>
      <c r="S58" s="8"/>
      <c r="T58" s="8"/>
      <c r="U58" s="8"/>
      <c r="V58" s="8"/>
      <c r="W58" s="8"/>
      <c r="X58" s="8"/>
      <c r="Y58" s="8"/>
      <c r="Z58" s="8"/>
      <c r="AA58" s="8"/>
      <c r="AB58" s="8"/>
      <c r="AC58" s="8"/>
      <c r="AD58" s="8"/>
      <c r="AE58" s="8"/>
      <c r="AG58" s="1">
        <f t="shared" si="9"/>
        <v>0</v>
      </c>
      <c r="AI58" s="1">
        <f t="shared" ca="1" si="10"/>
        <v>0</v>
      </c>
      <c r="AJ58" s="1">
        <f t="shared" ca="1" si="11"/>
        <v>0</v>
      </c>
      <c r="AM58" s="63" t="str">
        <f>IF(AND(H59="",H60="",K58=""),"",IF(K58="","nicht kategorisiert",IF(AG58=1,VLOOKUP(AN58,'Details Verein'!$B$12:$D$22,2),"")))</f>
        <v/>
      </c>
      <c r="AN58" s="1">
        <f>IF(K58='Details Verein'!$C$12,'Details Verein'!$B$12,IF(K58='Details Verein'!$C$13,'Details Verein'!$B$13,IF(K58='Details Verein'!$C$14,'Details Verein'!$B$14,IF(K58='Details Verein'!$C$15,'Details Verein'!$B$15,IF(K58='Details Verein'!$C$16,'Details Verein'!$B$16,IF(K58='Details Verein'!$C$17,'Details Verein'!$B$17,IF(K58='Details Verein'!$C$18,'Details Verein'!$B$18,IF(K58='Details Verein'!$C$19,'Details Verein'!$B$19,IF(K58='Details Verein'!$C$20,'Details Verein'!$B$20,IF(K58='Details Verein'!$C$21,'Details Verein'!$B$21,11))))))))))</f>
        <v>1</v>
      </c>
      <c r="AO58" s="8"/>
      <c r="AP58" s="8"/>
      <c r="AQ58" s="8"/>
      <c r="AR58" s="32">
        <f>IF(OR(V58&gt;'Details Verein'!$D$7,$AG58=1),VLOOKUP($AN58,'Details Verein'!$B$12:$G$21,AR$1),0)</f>
        <v>0</v>
      </c>
      <c r="AS58" s="115" t="str">
        <f t="shared" si="12"/>
        <v/>
      </c>
      <c r="AT58" s="32">
        <f>IF($AG58=1,VLOOKUP($AN58,'Details Verein'!$B$12:$G$21,AT$1),0)</f>
        <v>0</v>
      </c>
      <c r="AU58" s="33" t="str">
        <f t="shared" si="13"/>
        <v/>
      </c>
      <c r="AV58" s="32">
        <f>IF($AG58=1,VLOOKUP($AN58,'Details Verein'!$B$12:$G$21,AV$1),0)</f>
        <v>0</v>
      </c>
      <c r="AW58" s="32">
        <f ca="1">IF($AG58=1,VLOOKUP($AN58,'Details Verein'!$B$12:$G$21,AW$1),0)+BG58</f>
        <v>0</v>
      </c>
      <c r="AX58" s="116"/>
      <c r="AY58" s="8"/>
      <c r="AZ58" s="8"/>
      <c r="BA58" s="8"/>
      <c r="BB58" s="1" t="str">
        <f t="shared" si="14"/>
        <v>00.01.1900</v>
      </c>
      <c r="BC58" s="73"/>
      <c r="BD58" s="3" t="str">
        <f>IF(AP58="","",AP58+'Details Verein'!$D$24)</f>
        <v/>
      </c>
      <c r="BE58" s="3" t="str">
        <f>IF(AZ58="","",AZ58+'Details Verein'!$D$25)</f>
        <v/>
      </c>
      <c r="BF58" s="3" t="str">
        <f>IF(BA58="","",BA58+'Details Verein'!$D$26)</f>
        <v/>
      </c>
      <c r="BG58" s="32">
        <f ca="1">IF(OR(E58-E57&gt;0.1,BA58&lt;&gt;""),'Details Verein'!$D$27,0)</f>
        <v>0</v>
      </c>
      <c r="BH58" s="16">
        <f t="shared" ca="1" si="47"/>
        <v>0</v>
      </c>
      <c r="BI58" s="16">
        <f t="shared" si="44"/>
        <v>0</v>
      </c>
      <c r="BJ58" s="1" t="str">
        <f t="shared" si="16"/>
        <v/>
      </c>
      <c r="BL58" s="1" t="str">
        <f t="shared" si="23"/>
        <v/>
      </c>
      <c r="BM58" s="1" t="str">
        <f t="shared" si="24"/>
        <v/>
      </c>
      <c r="BN58" s="1" t="str">
        <f t="shared" si="42"/>
        <v/>
      </c>
      <c r="BO58" s="1" t="str">
        <f t="shared" ca="1" si="25"/>
        <v/>
      </c>
      <c r="BP58" s="1">
        <f t="shared" si="43"/>
        <v>3.4999999999999979E-3</v>
      </c>
      <c r="BQ58" s="24" t="str">
        <f t="shared" si="26"/>
        <v/>
      </c>
      <c r="BR58" s="25" t="str">
        <f>IF(OR(Mitglieder!AQ58="",Mitglieder!BC58&lt;&gt;""),"",Mitglieder!AQ58)</f>
        <v/>
      </c>
      <c r="BS58" s="24" t="str">
        <f>IF(BR58="","",'Details Verein'!$I$30)</f>
        <v/>
      </c>
      <c r="BT58" s="24" t="str">
        <f>IF(BR58="","",VLOOKUP(Mitglieder!AN58,'Details Verein'!$B$12:$I$21,8))</f>
        <v/>
      </c>
      <c r="BU58" s="24"/>
      <c r="BV58" s="26" t="str">
        <f t="shared" si="27"/>
        <v/>
      </c>
      <c r="BW58" s="24" t="str">
        <f>IF(BR58="","",Mitglieder!BL58)</f>
        <v/>
      </c>
      <c r="CA58" s="34"/>
      <c r="CB58" s="1" t="str">
        <f t="shared" si="56"/>
        <v/>
      </c>
      <c r="CC58" s="1" t="str">
        <f t="shared" si="56"/>
        <v/>
      </c>
      <c r="CD58" s="1" t="str">
        <f t="shared" si="56"/>
        <v/>
      </c>
      <c r="CE58" s="1" t="str">
        <f t="shared" si="56"/>
        <v/>
      </c>
      <c r="CF58" s="1" t="str">
        <f t="shared" si="56"/>
        <v/>
      </c>
      <c r="CG58" s="1" t="str">
        <f t="shared" si="56"/>
        <v/>
      </c>
      <c r="CH58" s="1" t="str">
        <f t="shared" si="56"/>
        <v/>
      </c>
      <c r="CI58" s="1" t="str">
        <f t="shared" si="56"/>
        <v/>
      </c>
      <c r="CJ58" s="1" t="str">
        <f t="shared" si="56"/>
        <v/>
      </c>
      <c r="CK58" s="1" t="str">
        <f t="shared" si="56"/>
        <v/>
      </c>
      <c r="CL58" s="37" t="str">
        <f t="shared" si="19"/>
        <v/>
      </c>
      <c r="CM58" s="37" t="str">
        <f t="shared" si="20"/>
        <v/>
      </c>
      <c r="CN58" s="1">
        <f t="shared" ca="1" si="21"/>
        <v>0</v>
      </c>
      <c r="CO58" s="1">
        <f t="shared" ca="1" si="22"/>
        <v>0</v>
      </c>
      <c r="CP58" s="1">
        <f t="shared" si="46"/>
        <v>3.3599999999999935E-2</v>
      </c>
      <c r="CQ58" s="24" t="str">
        <f t="shared" si="29"/>
        <v/>
      </c>
      <c r="CR58" s="25" t="str">
        <f t="shared" si="30"/>
        <v/>
      </c>
      <c r="CS58" s="24" t="str">
        <f>IF(CR58="","",'Details Verein'!$I$30)</f>
        <v/>
      </c>
      <c r="CT58" s="24" t="str">
        <f>IF(CR58="","",VLOOKUP(Mitglieder!AN58,'Details Verein'!$B$12:$K$21,9))</f>
        <v/>
      </c>
      <c r="CU58" s="24">
        <f t="shared" si="31"/>
        <v>0</v>
      </c>
      <c r="CV58" s="26" t="str">
        <f t="shared" si="32"/>
        <v/>
      </c>
      <c r="CW58" s="24" t="str">
        <f>IF(CR58="","",Mitglieder!BM58)</f>
        <v/>
      </c>
      <c r="CX58" s="1">
        <f t="shared" si="33"/>
        <v>6.3700000000000798E-2</v>
      </c>
      <c r="CY58" s="24" t="str">
        <f t="shared" si="34"/>
        <v/>
      </c>
      <c r="CZ58" s="25" t="str">
        <f t="shared" si="35"/>
        <v/>
      </c>
      <c r="DA58" s="24" t="str">
        <f>IF(CZ58="","",'Details Verein'!$I$30)</f>
        <v/>
      </c>
      <c r="DB58" s="24" t="str">
        <f>IF(CZ58="","",VLOOKUP(AN58,'Details Verein'!$B$12:$L$21,10))</f>
        <v/>
      </c>
      <c r="DC58" s="24"/>
      <c r="DD58" s="26" t="str">
        <f t="shared" si="36"/>
        <v/>
      </c>
      <c r="DE58" s="24" t="str">
        <f>IF(CZ58="","",Mitglieder!BN58)</f>
        <v/>
      </c>
      <c r="DF58" s="34"/>
      <c r="DG58" s="1">
        <f t="shared" ca="1" si="49"/>
        <v>9.380000000000166E-2</v>
      </c>
      <c r="DH58" s="24" t="str">
        <f t="shared" ca="1" si="50"/>
        <v/>
      </c>
      <c r="DI58" s="25" t="str">
        <f t="shared" ca="1" si="51"/>
        <v/>
      </c>
      <c r="DJ58" s="24" t="str">
        <f ca="1">IF(DI58="","",'Details Verein'!$I$30)</f>
        <v/>
      </c>
      <c r="DK58" s="24" t="str">
        <f ca="1">IF(DI58="","",'Details Verein'!$I$31)</f>
        <v/>
      </c>
      <c r="DL58" s="24"/>
      <c r="DM58" s="26" t="str">
        <f t="shared" ca="1" si="52"/>
        <v/>
      </c>
      <c r="DN58" s="24" t="str">
        <f t="shared" ca="1" si="53"/>
        <v/>
      </c>
    </row>
    <row r="59" spans="3:118" x14ac:dyDescent="0.3">
      <c r="C59" s="1">
        <f t="shared" ca="1" si="7"/>
        <v>1.0035999999999996</v>
      </c>
      <c r="D59" s="1">
        <f ca="1">IF(OR(AQ59&lt;&gt;"",AP59+'Details Verein'!$D$24&gt;=$AM$1,AP59="",AG59&lt;&gt;1,AZ59&lt;&gt;"",BC59&lt;&gt;""),Mitglieder!D58+0.0001,ROUND(D58+1,0))</f>
        <v>1.0035999999999996</v>
      </c>
      <c r="E59" s="1">
        <f ca="1">IF(OR(AQ59&lt;&gt;"",AZ59+'Details Verein'!$D$25&gt;=$AM$1,AP59="",AG59&lt;&gt;1,AZ59="",BA59&lt;&gt;"",BC59&lt;&gt;""),Mitglieder!E58+0.0001,ROUND(E58+1,0))</f>
        <v>1.0035999999999996</v>
      </c>
      <c r="F59" s="1" t="str">
        <f t="shared" ca="1" si="8"/>
        <v/>
      </c>
      <c r="G59" s="23"/>
      <c r="H59" s="8"/>
      <c r="I59" s="8"/>
      <c r="J59" s="8"/>
      <c r="K59" s="8"/>
      <c r="L59" s="8"/>
      <c r="M59" s="8"/>
      <c r="N59" s="8"/>
      <c r="O59" s="8"/>
      <c r="P59" s="8"/>
      <c r="Q59" s="8"/>
      <c r="R59" s="8"/>
      <c r="S59" s="8"/>
      <c r="T59" s="8"/>
      <c r="U59" s="8"/>
      <c r="V59" s="8"/>
      <c r="W59" s="8"/>
      <c r="X59" s="8"/>
      <c r="Y59" s="8"/>
      <c r="Z59" s="8"/>
      <c r="AA59" s="8"/>
      <c r="AB59" s="8"/>
      <c r="AC59" s="8"/>
      <c r="AD59" s="8"/>
      <c r="AE59" s="8"/>
      <c r="AG59" s="1">
        <f t="shared" si="9"/>
        <v>0</v>
      </c>
      <c r="AI59" s="1">
        <f t="shared" ca="1" si="10"/>
        <v>0</v>
      </c>
      <c r="AJ59" s="1">
        <f t="shared" ca="1" si="11"/>
        <v>0</v>
      </c>
      <c r="AM59" s="63" t="str">
        <f>IF(AND(H60="",H61="",K59=""),"",IF(K59="","nicht kategorisiert",IF(AG59=1,VLOOKUP(AN59,'Details Verein'!$B$12:$D$22,2),"")))</f>
        <v/>
      </c>
      <c r="AN59" s="1">
        <f>IF(K59='Details Verein'!$C$12,'Details Verein'!$B$12,IF(K59='Details Verein'!$C$13,'Details Verein'!$B$13,IF(K59='Details Verein'!$C$14,'Details Verein'!$B$14,IF(K59='Details Verein'!$C$15,'Details Verein'!$B$15,IF(K59='Details Verein'!$C$16,'Details Verein'!$B$16,IF(K59='Details Verein'!$C$17,'Details Verein'!$B$17,IF(K59='Details Verein'!$C$18,'Details Verein'!$B$18,IF(K59='Details Verein'!$C$19,'Details Verein'!$B$19,IF(K59='Details Verein'!$C$20,'Details Verein'!$B$20,IF(K59='Details Verein'!$C$21,'Details Verein'!$B$21,11))))))))))</f>
        <v>1</v>
      </c>
      <c r="AO59" s="8"/>
      <c r="AP59" s="8"/>
      <c r="AQ59" s="8"/>
      <c r="AR59" s="32">
        <f>IF(OR(V59&gt;'Details Verein'!$D$7,$AG59=1),VLOOKUP($AN59,'Details Verein'!$B$12:$G$21,AR$1),0)</f>
        <v>0</v>
      </c>
      <c r="AS59" s="115" t="str">
        <f t="shared" si="12"/>
        <v/>
      </c>
      <c r="AT59" s="32">
        <f>IF($AG59=1,VLOOKUP($AN59,'Details Verein'!$B$12:$G$21,AT$1),0)</f>
        <v>0</v>
      </c>
      <c r="AU59" s="33" t="str">
        <f t="shared" si="13"/>
        <v/>
      </c>
      <c r="AV59" s="32">
        <f>IF($AG59=1,VLOOKUP($AN59,'Details Verein'!$B$12:$G$21,AV$1),0)</f>
        <v>0</v>
      </c>
      <c r="AW59" s="32">
        <f ca="1">IF($AG59=1,VLOOKUP($AN59,'Details Verein'!$B$12:$G$21,AW$1),0)+BG59</f>
        <v>0</v>
      </c>
      <c r="AX59" s="116"/>
      <c r="AY59" s="8"/>
      <c r="AZ59" s="8"/>
      <c r="BA59" s="8"/>
      <c r="BB59" s="1" t="str">
        <f t="shared" si="14"/>
        <v>00.01.1900</v>
      </c>
      <c r="BC59" s="73"/>
      <c r="BD59" s="3" t="str">
        <f>IF(AP59="","",AP59+'Details Verein'!$D$24)</f>
        <v/>
      </c>
      <c r="BE59" s="3" t="str">
        <f>IF(AZ59="","",AZ59+'Details Verein'!$D$25)</f>
        <v/>
      </c>
      <c r="BF59" s="3" t="str">
        <f>IF(BA59="","",BA59+'Details Verein'!$D$26)</f>
        <v/>
      </c>
      <c r="BG59" s="32">
        <f ca="1">IF(OR(E59-E58&gt;0.1,BA59&lt;&gt;""),'Details Verein'!$D$27,0)</f>
        <v>0</v>
      </c>
      <c r="BH59" s="16">
        <f t="shared" ca="1" si="47"/>
        <v>0</v>
      </c>
      <c r="BI59" s="16">
        <f t="shared" si="44"/>
        <v>0</v>
      </c>
      <c r="BJ59" s="1" t="str">
        <f t="shared" si="16"/>
        <v/>
      </c>
      <c r="BL59" s="1" t="str">
        <f t="shared" si="23"/>
        <v/>
      </c>
      <c r="BM59" s="1" t="str">
        <f t="shared" si="24"/>
        <v/>
      </c>
      <c r="BN59" s="1" t="str">
        <f t="shared" si="42"/>
        <v/>
      </c>
      <c r="BO59" s="1" t="str">
        <f t="shared" ca="1" si="25"/>
        <v/>
      </c>
      <c r="BP59" s="1">
        <f t="shared" si="43"/>
        <v>3.5999999999999977E-3</v>
      </c>
      <c r="BQ59" s="24" t="str">
        <f t="shared" si="26"/>
        <v/>
      </c>
      <c r="BR59" s="25" t="str">
        <f>IF(OR(Mitglieder!AQ59="",Mitglieder!BC59&lt;&gt;""),"",Mitglieder!AQ59)</f>
        <v/>
      </c>
      <c r="BS59" s="24" t="str">
        <f>IF(BR59="","",'Details Verein'!$I$30)</f>
        <v/>
      </c>
      <c r="BT59" s="24" t="str">
        <f>IF(BR59="","",VLOOKUP(Mitglieder!AN59,'Details Verein'!$B$12:$I$21,8))</f>
        <v/>
      </c>
      <c r="BU59" s="24"/>
      <c r="BV59" s="26" t="str">
        <f t="shared" si="27"/>
        <v/>
      </c>
      <c r="BW59" s="24" t="str">
        <f>IF(BR59="","",Mitglieder!BL59)</f>
        <v/>
      </c>
      <c r="CA59" s="34"/>
      <c r="CB59" s="1" t="str">
        <f t="shared" si="56"/>
        <v/>
      </c>
      <c r="CC59" s="1" t="str">
        <f t="shared" si="56"/>
        <v/>
      </c>
      <c r="CD59" s="1" t="str">
        <f t="shared" si="56"/>
        <v/>
      </c>
      <c r="CE59" s="1" t="str">
        <f t="shared" si="56"/>
        <v/>
      </c>
      <c r="CF59" s="1" t="str">
        <f t="shared" si="56"/>
        <v/>
      </c>
      <c r="CG59" s="1" t="str">
        <f t="shared" si="56"/>
        <v/>
      </c>
      <c r="CH59" s="1" t="str">
        <f t="shared" si="56"/>
        <v/>
      </c>
      <c r="CI59" s="1" t="str">
        <f t="shared" si="56"/>
        <v/>
      </c>
      <c r="CJ59" s="1" t="str">
        <f t="shared" si="56"/>
        <v/>
      </c>
      <c r="CK59" s="1" t="str">
        <f t="shared" si="56"/>
        <v/>
      </c>
      <c r="CL59" s="37" t="str">
        <f t="shared" si="19"/>
        <v/>
      </c>
      <c r="CM59" s="37" t="str">
        <f t="shared" si="20"/>
        <v/>
      </c>
      <c r="CN59" s="1">
        <f t="shared" ca="1" si="21"/>
        <v>0</v>
      </c>
      <c r="CO59" s="1">
        <f t="shared" ca="1" si="22"/>
        <v>0</v>
      </c>
      <c r="CP59" s="1">
        <f t="shared" si="46"/>
        <v>3.3699999999999938E-2</v>
      </c>
      <c r="CQ59" s="24" t="str">
        <f t="shared" si="29"/>
        <v/>
      </c>
      <c r="CR59" s="25" t="str">
        <f t="shared" si="30"/>
        <v/>
      </c>
      <c r="CS59" s="24" t="str">
        <f>IF(CR59="","",'Details Verein'!$I$30)</f>
        <v/>
      </c>
      <c r="CT59" s="24" t="str">
        <f>IF(CR59="","",VLOOKUP(Mitglieder!AN59,'Details Verein'!$B$12:$K$21,9))</f>
        <v/>
      </c>
      <c r="CU59" s="24">
        <f t="shared" si="31"/>
        <v>0</v>
      </c>
      <c r="CV59" s="26" t="str">
        <f t="shared" si="32"/>
        <v/>
      </c>
      <c r="CW59" s="24" t="str">
        <f>IF(CR59="","",Mitglieder!BM59)</f>
        <v/>
      </c>
      <c r="CX59" s="1">
        <f t="shared" si="33"/>
        <v>6.3800000000000801E-2</v>
      </c>
      <c r="CY59" s="24" t="str">
        <f t="shared" si="34"/>
        <v/>
      </c>
      <c r="CZ59" s="25" t="str">
        <f t="shared" si="35"/>
        <v/>
      </c>
      <c r="DA59" s="24" t="str">
        <f>IF(CZ59="","",'Details Verein'!$I$30)</f>
        <v/>
      </c>
      <c r="DB59" s="24" t="str">
        <f>IF(CZ59="","",VLOOKUP(AN59,'Details Verein'!$B$12:$L$21,10))</f>
        <v/>
      </c>
      <c r="DC59" s="24"/>
      <c r="DD59" s="26" t="str">
        <f t="shared" si="36"/>
        <v/>
      </c>
      <c r="DE59" s="24" t="str">
        <f>IF(CZ59="","",Mitglieder!BN59)</f>
        <v/>
      </c>
      <c r="DF59" s="34"/>
      <c r="DG59" s="1">
        <f t="shared" ca="1" si="49"/>
        <v>9.3900000000001663E-2</v>
      </c>
      <c r="DH59" s="24" t="str">
        <f t="shared" ca="1" si="50"/>
        <v/>
      </c>
      <c r="DI59" s="25" t="str">
        <f t="shared" ca="1" si="51"/>
        <v/>
      </c>
      <c r="DJ59" s="24" t="str">
        <f ca="1">IF(DI59="","",'Details Verein'!$I$30)</f>
        <v/>
      </c>
      <c r="DK59" s="24" t="str">
        <f ca="1">IF(DI59="","",'Details Verein'!$I$31)</f>
        <v/>
      </c>
      <c r="DL59" s="24"/>
      <c r="DM59" s="26" t="str">
        <f t="shared" ca="1" si="52"/>
        <v/>
      </c>
      <c r="DN59" s="24" t="str">
        <f t="shared" ca="1" si="53"/>
        <v/>
      </c>
    </row>
    <row r="60" spans="3:118" x14ac:dyDescent="0.3">
      <c r="C60" s="1">
        <f t="shared" ca="1" si="7"/>
        <v>1.0036999999999996</v>
      </c>
      <c r="D60" s="1">
        <f ca="1">IF(OR(AQ60&lt;&gt;"",AP60+'Details Verein'!$D$24&gt;=$AM$1,AP60="",AG60&lt;&gt;1,AZ60&lt;&gt;"",BC60&lt;&gt;""),Mitglieder!D59+0.0001,ROUND(D59+1,0))</f>
        <v>1.0036999999999996</v>
      </c>
      <c r="E60" s="1">
        <f ca="1">IF(OR(AQ60&lt;&gt;"",AZ60+'Details Verein'!$D$25&gt;=$AM$1,AP60="",AG60&lt;&gt;1,AZ60="",BA60&lt;&gt;"",BC60&lt;&gt;""),Mitglieder!E59+0.0001,ROUND(E59+1,0))</f>
        <v>1.0036999999999996</v>
      </c>
      <c r="F60" s="1" t="str">
        <f t="shared" ca="1" si="8"/>
        <v/>
      </c>
      <c r="G60" s="23"/>
      <c r="H60" s="8"/>
      <c r="I60" s="8"/>
      <c r="J60" s="8"/>
      <c r="K60" s="8"/>
      <c r="L60" s="8"/>
      <c r="M60" s="8"/>
      <c r="N60" s="8"/>
      <c r="O60" s="8"/>
      <c r="P60" s="8"/>
      <c r="Q60" s="8"/>
      <c r="R60" s="8"/>
      <c r="S60" s="8"/>
      <c r="T60" s="8"/>
      <c r="U60" s="8"/>
      <c r="V60" s="8"/>
      <c r="W60" s="8"/>
      <c r="X60" s="8"/>
      <c r="Y60" s="8"/>
      <c r="Z60" s="8"/>
      <c r="AA60" s="8"/>
      <c r="AB60" s="8"/>
      <c r="AC60" s="8"/>
      <c r="AD60" s="8"/>
      <c r="AE60" s="8"/>
      <c r="AG60" s="1">
        <f t="shared" si="9"/>
        <v>0</v>
      </c>
      <c r="AI60" s="1">
        <f t="shared" ca="1" si="10"/>
        <v>0</v>
      </c>
      <c r="AJ60" s="1">
        <f t="shared" ca="1" si="11"/>
        <v>0</v>
      </c>
      <c r="AM60" s="63" t="str">
        <f>IF(AND(H61="",H62="",K60=""),"",IF(K60="","nicht kategorisiert",IF(AG60=1,VLOOKUP(AN60,'Details Verein'!$B$12:$D$22,2),"")))</f>
        <v/>
      </c>
      <c r="AN60" s="1">
        <f>IF(K60='Details Verein'!$C$12,'Details Verein'!$B$12,IF(K60='Details Verein'!$C$13,'Details Verein'!$B$13,IF(K60='Details Verein'!$C$14,'Details Verein'!$B$14,IF(K60='Details Verein'!$C$15,'Details Verein'!$B$15,IF(K60='Details Verein'!$C$16,'Details Verein'!$B$16,IF(K60='Details Verein'!$C$17,'Details Verein'!$B$17,IF(K60='Details Verein'!$C$18,'Details Verein'!$B$18,IF(K60='Details Verein'!$C$19,'Details Verein'!$B$19,IF(K60='Details Verein'!$C$20,'Details Verein'!$B$20,IF(K60='Details Verein'!$C$21,'Details Verein'!$B$21,11))))))))))</f>
        <v>1</v>
      </c>
      <c r="AO60" s="8"/>
      <c r="AP60" s="8"/>
      <c r="AQ60" s="8"/>
      <c r="AR60" s="32">
        <f>IF(OR(V60&gt;'Details Verein'!$D$7,$AG60=1),VLOOKUP($AN60,'Details Verein'!$B$12:$G$21,AR$1),0)</f>
        <v>0</v>
      </c>
      <c r="AS60" s="115" t="str">
        <f t="shared" si="12"/>
        <v/>
      </c>
      <c r="AT60" s="32">
        <f>IF($AG60=1,VLOOKUP($AN60,'Details Verein'!$B$12:$G$21,AT$1),0)</f>
        <v>0</v>
      </c>
      <c r="AU60" s="33" t="str">
        <f t="shared" si="13"/>
        <v/>
      </c>
      <c r="AV60" s="32">
        <f>IF($AG60=1,VLOOKUP($AN60,'Details Verein'!$B$12:$G$21,AV$1),0)</f>
        <v>0</v>
      </c>
      <c r="AW60" s="32">
        <f ca="1">IF($AG60=1,VLOOKUP($AN60,'Details Verein'!$B$12:$G$21,AW$1),0)+BG60</f>
        <v>0</v>
      </c>
      <c r="AX60" s="116"/>
      <c r="AY60" s="8"/>
      <c r="AZ60" s="8"/>
      <c r="BA60" s="8"/>
      <c r="BB60" s="1" t="str">
        <f t="shared" si="14"/>
        <v>00.01.1900</v>
      </c>
      <c r="BC60" s="73"/>
      <c r="BD60" s="3" t="str">
        <f>IF(AP60="","",AP60+'Details Verein'!$D$24)</f>
        <v/>
      </c>
      <c r="BE60" s="3" t="str">
        <f>IF(AZ60="","",AZ60+'Details Verein'!$D$25)</f>
        <v/>
      </c>
      <c r="BF60" s="3" t="str">
        <f>IF(BA60="","",BA60+'Details Verein'!$D$26)</f>
        <v/>
      </c>
      <c r="BG60" s="32">
        <f ca="1">IF(OR(E60-E59&gt;0.1,BA60&lt;&gt;""),'Details Verein'!$D$27,0)</f>
        <v>0</v>
      </c>
      <c r="BH60" s="16">
        <f t="shared" ca="1" si="47"/>
        <v>0</v>
      </c>
      <c r="BI60" s="16">
        <f t="shared" si="44"/>
        <v>0</v>
      </c>
      <c r="BJ60" s="1" t="str">
        <f t="shared" si="16"/>
        <v/>
      </c>
      <c r="BL60" s="1" t="str">
        <f t="shared" si="23"/>
        <v/>
      </c>
      <c r="BM60" s="1" t="str">
        <f t="shared" si="24"/>
        <v/>
      </c>
      <c r="BN60" s="1" t="str">
        <f t="shared" si="42"/>
        <v/>
      </c>
      <c r="BO60" s="1" t="str">
        <f t="shared" ca="1" si="25"/>
        <v/>
      </c>
      <c r="BP60" s="1">
        <f t="shared" si="43"/>
        <v>3.6999999999999976E-3</v>
      </c>
      <c r="BQ60" s="24" t="str">
        <f t="shared" si="26"/>
        <v/>
      </c>
      <c r="BR60" s="25" t="str">
        <f>IF(OR(Mitglieder!AQ60="",Mitglieder!BC60&lt;&gt;""),"",Mitglieder!AQ60)</f>
        <v/>
      </c>
      <c r="BS60" s="24" t="str">
        <f>IF(BR60="","",'Details Verein'!$I$30)</f>
        <v/>
      </c>
      <c r="BT60" s="24" t="str">
        <f>IF(BR60="","",VLOOKUP(Mitglieder!AN60,'Details Verein'!$B$12:$I$21,8))</f>
        <v/>
      </c>
      <c r="BU60" s="24"/>
      <c r="BV60" s="26" t="str">
        <f t="shared" si="27"/>
        <v/>
      </c>
      <c r="BW60" s="24" t="str">
        <f>IF(BR60="","",Mitglieder!BL60)</f>
        <v/>
      </c>
      <c r="CA60" s="34"/>
      <c r="CB60" s="1" t="str">
        <f t="shared" si="56"/>
        <v/>
      </c>
      <c r="CC60" s="1" t="str">
        <f t="shared" si="56"/>
        <v/>
      </c>
      <c r="CD60" s="1" t="str">
        <f t="shared" si="56"/>
        <v/>
      </c>
      <c r="CE60" s="1" t="str">
        <f t="shared" si="56"/>
        <v/>
      </c>
      <c r="CF60" s="1" t="str">
        <f t="shared" si="56"/>
        <v/>
      </c>
      <c r="CG60" s="1" t="str">
        <f t="shared" si="56"/>
        <v/>
      </c>
      <c r="CH60" s="1" t="str">
        <f t="shared" si="56"/>
        <v/>
      </c>
      <c r="CI60" s="1" t="str">
        <f t="shared" si="56"/>
        <v/>
      </c>
      <c r="CJ60" s="1" t="str">
        <f t="shared" si="56"/>
        <v/>
      </c>
      <c r="CK60" s="1" t="str">
        <f t="shared" si="56"/>
        <v/>
      </c>
      <c r="CL60" s="37" t="str">
        <f t="shared" si="19"/>
        <v/>
      </c>
      <c r="CM60" s="37" t="str">
        <f t="shared" si="20"/>
        <v/>
      </c>
      <c r="CN60" s="1">
        <f t="shared" ca="1" si="21"/>
        <v>0</v>
      </c>
      <c r="CO60" s="1">
        <f t="shared" ca="1" si="22"/>
        <v>0</v>
      </c>
      <c r="CP60" s="1">
        <f t="shared" si="46"/>
        <v>3.3799999999999941E-2</v>
      </c>
      <c r="CQ60" s="24" t="str">
        <f t="shared" si="29"/>
        <v/>
      </c>
      <c r="CR60" s="25" t="str">
        <f t="shared" si="30"/>
        <v/>
      </c>
      <c r="CS60" s="24" t="str">
        <f>IF(CR60="","",'Details Verein'!$I$30)</f>
        <v/>
      </c>
      <c r="CT60" s="24" t="str">
        <f>IF(CR60="","",VLOOKUP(Mitglieder!AN60,'Details Verein'!$B$12:$K$21,9))</f>
        <v/>
      </c>
      <c r="CU60" s="24">
        <f t="shared" si="31"/>
        <v>0</v>
      </c>
      <c r="CV60" s="26" t="str">
        <f t="shared" si="32"/>
        <v/>
      </c>
      <c r="CW60" s="24" t="str">
        <f>IF(CR60="","",Mitglieder!BM60)</f>
        <v/>
      </c>
      <c r="CX60" s="1">
        <f t="shared" si="33"/>
        <v>6.3900000000000803E-2</v>
      </c>
      <c r="CY60" s="24" t="str">
        <f t="shared" si="34"/>
        <v/>
      </c>
      <c r="CZ60" s="25" t="str">
        <f t="shared" si="35"/>
        <v/>
      </c>
      <c r="DA60" s="24" t="str">
        <f>IF(CZ60="","",'Details Verein'!$I$30)</f>
        <v/>
      </c>
      <c r="DB60" s="24" t="str">
        <f>IF(CZ60="","",VLOOKUP(AN60,'Details Verein'!$B$12:$L$21,10))</f>
        <v/>
      </c>
      <c r="DC60" s="24"/>
      <c r="DD60" s="26" t="str">
        <f t="shared" si="36"/>
        <v/>
      </c>
      <c r="DE60" s="24" t="str">
        <f>IF(CZ60="","",Mitglieder!BN60)</f>
        <v/>
      </c>
      <c r="DF60" s="34"/>
      <c r="DG60" s="1">
        <f t="shared" ca="1" si="49"/>
        <v>9.4000000000001666E-2</v>
      </c>
      <c r="DH60" s="24" t="str">
        <f t="shared" ca="1" si="50"/>
        <v/>
      </c>
      <c r="DI60" s="25" t="str">
        <f t="shared" ca="1" si="51"/>
        <v/>
      </c>
      <c r="DJ60" s="24" t="str">
        <f ca="1">IF(DI60="","",'Details Verein'!$I$30)</f>
        <v/>
      </c>
      <c r="DK60" s="24" t="str">
        <f ca="1">IF(DI60="","",'Details Verein'!$I$31)</f>
        <v/>
      </c>
      <c r="DL60" s="24"/>
      <c r="DM60" s="26" t="str">
        <f t="shared" ca="1" si="52"/>
        <v/>
      </c>
      <c r="DN60" s="24" t="str">
        <f t="shared" ca="1" si="53"/>
        <v/>
      </c>
    </row>
    <row r="61" spans="3:118" x14ac:dyDescent="0.3">
      <c r="C61" s="1">
        <f t="shared" ca="1" si="7"/>
        <v>1.0037999999999996</v>
      </c>
      <c r="D61" s="1">
        <f ca="1">IF(OR(AQ61&lt;&gt;"",AP61+'Details Verein'!$D$24&gt;=$AM$1,AP61="",AG61&lt;&gt;1,AZ61&lt;&gt;"",BC61&lt;&gt;""),Mitglieder!D60+0.0001,ROUND(D60+1,0))</f>
        <v>1.0037999999999996</v>
      </c>
      <c r="E61" s="1">
        <f ca="1">IF(OR(AQ61&lt;&gt;"",AZ61+'Details Verein'!$D$25&gt;=$AM$1,AP61="",AG61&lt;&gt;1,AZ61="",BA61&lt;&gt;"",BC61&lt;&gt;""),Mitglieder!E60+0.0001,ROUND(E60+1,0))</f>
        <v>1.0037999999999996</v>
      </c>
      <c r="F61" s="1" t="str">
        <f t="shared" ca="1" si="8"/>
        <v/>
      </c>
      <c r="G61" s="23"/>
      <c r="H61" s="8"/>
      <c r="I61" s="8"/>
      <c r="J61" s="8"/>
      <c r="K61" s="8"/>
      <c r="L61" s="8"/>
      <c r="M61" s="8"/>
      <c r="N61" s="8"/>
      <c r="O61" s="8"/>
      <c r="P61" s="8"/>
      <c r="Q61" s="8"/>
      <c r="R61" s="8"/>
      <c r="S61" s="8"/>
      <c r="T61" s="8"/>
      <c r="U61" s="8"/>
      <c r="V61" s="8"/>
      <c r="W61" s="8"/>
      <c r="X61" s="8"/>
      <c r="Y61" s="8"/>
      <c r="Z61" s="8"/>
      <c r="AA61" s="8"/>
      <c r="AB61" s="8"/>
      <c r="AC61" s="8"/>
      <c r="AD61" s="8"/>
      <c r="AE61" s="8"/>
      <c r="AG61" s="1">
        <f t="shared" si="9"/>
        <v>0</v>
      </c>
      <c r="AI61" s="1">
        <f t="shared" ca="1" si="10"/>
        <v>0</v>
      </c>
      <c r="AJ61" s="1">
        <f t="shared" ca="1" si="11"/>
        <v>0</v>
      </c>
      <c r="AM61" s="63" t="str">
        <f>IF(AND(H62="",H63="",K61=""),"",IF(K61="","nicht kategorisiert",IF(AG61=1,VLOOKUP(AN61,'Details Verein'!$B$12:$D$22,2),"")))</f>
        <v/>
      </c>
      <c r="AN61" s="1">
        <f>IF(K61='Details Verein'!$C$12,'Details Verein'!$B$12,IF(K61='Details Verein'!$C$13,'Details Verein'!$B$13,IF(K61='Details Verein'!$C$14,'Details Verein'!$B$14,IF(K61='Details Verein'!$C$15,'Details Verein'!$B$15,IF(K61='Details Verein'!$C$16,'Details Verein'!$B$16,IF(K61='Details Verein'!$C$17,'Details Verein'!$B$17,IF(K61='Details Verein'!$C$18,'Details Verein'!$B$18,IF(K61='Details Verein'!$C$19,'Details Verein'!$B$19,IF(K61='Details Verein'!$C$20,'Details Verein'!$B$20,IF(K61='Details Verein'!$C$21,'Details Verein'!$B$21,11))))))))))</f>
        <v>1</v>
      </c>
      <c r="AO61" s="8"/>
      <c r="AP61" s="8"/>
      <c r="AQ61" s="8"/>
      <c r="AR61" s="32">
        <f>IF(OR(V61&gt;'Details Verein'!$D$7,$AG61=1),VLOOKUP($AN61,'Details Verein'!$B$12:$G$21,AR$1),0)</f>
        <v>0</v>
      </c>
      <c r="AS61" s="115" t="str">
        <f t="shared" si="12"/>
        <v/>
      </c>
      <c r="AT61" s="32">
        <f>IF($AG61=1,VLOOKUP($AN61,'Details Verein'!$B$12:$G$21,AT$1),0)</f>
        <v>0</v>
      </c>
      <c r="AU61" s="33" t="str">
        <f t="shared" si="13"/>
        <v/>
      </c>
      <c r="AV61" s="32">
        <f>IF($AG61=1,VLOOKUP($AN61,'Details Verein'!$B$12:$G$21,AV$1),0)</f>
        <v>0</v>
      </c>
      <c r="AW61" s="32">
        <f ca="1">IF($AG61=1,VLOOKUP($AN61,'Details Verein'!$B$12:$G$21,AW$1),0)+BG61</f>
        <v>0</v>
      </c>
      <c r="AX61" s="116"/>
      <c r="AY61" s="8"/>
      <c r="AZ61" s="8"/>
      <c r="BA61" s="8"/>
      <c r="BB61" s="1" t="str">
        <f t="shared" si="14"/>
        <v>00.01.1900</v>
      </c>
      <c r="BC61" s="73"/>
      <c r="BD61" s="3" t="str">
        <f>IF(AP61="","",AP61+'Details Verein'!$D$24)</f>
        <v/>
      </c>
      <c r="BE61" s="3" t="str">
        <f>IF(AZ61="","",AZ61+'Details Verein'!$D$25)</f>
        <v/>
      </c>
      <c r="BF61" s="3" t="str">
        <f>IF(BA61="","",BA61+'Details Verein'!$D$26)</f>
        <v/>
      </c>
      <c r="BG61" s="32">
        <f ca="1">IF(OR(E61-E60&gt;0.1,BA61&lt;&gt;""),'Details Verein'!$D$27,0)</f>
        <v>0</v>
      </c>
      <c r="BH61" s="16">
        <f t="shared" ca="1" si="47"/>
        <v>0</v>
      </c>
      <c r="BI61" s="16">
        <f t="shared" si="44"/>
        <v>0</v>
      </c>
      <c r="BJ61" s="1" t="str">
        <f t="shared" si="16"/>
        <v/>
      </c>
      <c r="BL61" s="1" t="str">
        <f t="shared" si="23"/>
        <v/>
      </c>
      <c r="BM61" s="1" t="str">
        <f t="shared" si="24"/>
        <v/>
      </c>
      <c r="BN61" s="1" t="str">
        <f t="shared" si="42"/>
        <v/>
      </c>
      <c r="BO61" s="1" t="str">
        <f t="shared" ca="1" si="25"/>
        <v/>
      </c>
      <c r="BP61" s="1">
        <f t="shared" si="43"/>
        <v>3.7999999999999974E-3</v>
      </c>
      <c r="BQ61" s="24" t="str">
        <f t="shared" si="26"/>
        <v/>
      </c>
      <c r="BR61" s="25" t="str">
        <f>IF(OR(Mitglieder!AQ61="",Mitglieder!BC61&lt;&gt;""),"",Mitglieder!AQ61)</f>
        <v/>
      </c>
      <c r="BS61" s="24" t="str">
        <f>IF(BR61="","",'Details Verein'!$I$30)</f>
        <v/>
      </c>
      <c r="BT61" s="24" t="str">
        <f>IF(BR61="","",VLOOKUP(Mitglieder!AN61,'Details Verein'!$B$12:$I$21,8))</f>
        <v/>
      </c>
      <c r="BU61" s="24"/>
      <c r="BV61" s="26" t="str">
        <f t="shared" si="27"/>
        <v/>
      </c>
      <c r="BW61" s="24" t="str">
        <f>IF(BR61="","",Mitglieder!BL61)</f>
        <v/>
      </c>
      <c r="CA61" s="34"/>
      <c r="CB61" s="1" t="str">
        <f t="shared" si="56"/>
        <v/>
      </c>
      <c r="CC61" s="1" t="str">
        <f t="shared" si="56"/>
        <v/>
      </c>
      <c r="CD61" s="1" t="str">
        <f t="shared" si="56"/>
        <v/>
      </c>
      <c r="CE61" s="1" t="str">
        <f t="shared" si="56"/>
        <v/>
      </c>
      <c r="CF61" s="1" t="str">
        <f t="shared" si="56"/>
        <v/>
      </c>
      <c r="CG61" s="1" t="str">
        <f t="shared" si="56"/>
        <v/>
      </c>
      <c r="CH61" s="1" t="str">
        <f t="shared" si="56"/>
        <v/>
      </c>
      <c r="CI61" s="1" t="str">
        <f t="shared" si="56"/>
        <v/>
      </c>
      <c r="CJ61" s="1" t="str">
        <f t="shared" si="56"/>
        <v/>
      </c>
      <c r="CK61" s="1" t="str">
        <f t="shared" si="56"/>
        <v/>
      </c>
      <c r="CL61" s="37" t="str">
        <f t="shared" si="19"/>
        <v/>
      </c>
      <c r="CM61" s="37" t="str">
        <f t="shared" si="20"/>
        <v/>
      </c>
      <c r="CN61" s="1">
        <f t="shared" ca="1" si="21"/>
        <v>0</v>
      </c>
      <c r="CO61" s="1">
        <f t="shared" ca="1" si="22"/>
        <v>0</v>
      </c>
      <c r="CP61" s="1">
        <f t="shared" si="46"/>
        <v>3.3899999999999944E-2</v>
      </c>
      <c r="CQ61" s="24" t="str">
        <f t="shared" si="29"/>
        <v/>
      </c>
      <c r="CR61" s="25" t="str">
        <f t="shared" si="30"/>
        <v/>
      </c>
      <c r="CS61" s="24" t="str">
        <f>IF(CR61="","",'Details Verein'!$I$30)</f>
        <v/>
      </c>
      <c r="CT61" s="24" t="str">
        <f>IF(CR61="","",VLOOKUP(Mitglieder!AN61,'Details Verein'!$B$12:$K$21,9))</f>
        <v/>
      </c>
      <c r="CU61" s="24">
        <f t="shared" si="31"/>
        <v>0</v>
      </c>
      <c r="CV61" s="26" t="str">
        <f t="shared" si="32"/>
        <v/>
      </c>
      <c r="CW61" s="24" t="str">
        <f>IF(CR61="","",Mitglieder!BM61)</f>
        <v/>
      </c>
      <c r="CX61" s="1">
        <f t="shared" si="33"/>
        <v>6.4000000000000806E-2</v>
      </c>
      <c r="CY61" s="24" t="str">
        <f t="shared" si="34"/>
        <v/>
      </c>
      <c r="CZ61" s="25" t="str">
        <f t="shared" si="35"/>
        <v/>
      </c>
      <c r="DA61" s="24" t="str">
        <f>IF(CZ61="","",'Details Verein'!$I$30)</f>
        <v/>
      </c>
      <c r="DB61" s="24" t="str">
        <f>IF(CZ61="","",VLOOKUP(AN61,'Details Verein'!$B$12:$L$21,10))</f>
        <v/>
      </c>
      <c r="DC61" s="24"/>
      <c r="DD61" s="26" t="str">
        <f t="shared" si="36"/>
        <v/>
      </c>
      <c r="DE61" s="24" t="str">
        <f>IF(CZ61="","",Mitglieder!BN61)</f>
        <v/>
      </c>
      <c r="DF61" s="34"/>
      <c r="DG61" s="1">
        <f t="shared" ca="1" si="49"/>
        <v>9.4100000000001668E-2</v>
      </c>
      <c r="DH61" s="24" t="str">
        <f t="shared" ca="1" si="50"/>
        <v/>
      </c>
      <c r="DI61" s="25" t="str">
        <f t="shared" ca="1" si="51"/>
        <v/>
      </c>
      <c r="DJ61" s="24" t="str">
        <f ca="1">IF(DI61="","",'Details Verein'!$I$30)</f>
        <v/>
      </c>
      <c r="DK61" s="24" t="str">
        <f ca="1">IF(DI61="","",'Details Verein'!$I$31)</f>
        <v/>
      </c>
      <c r="DL61" s="24"/>
      <c r="DM61" s="26" t="str">
        <f t="shared" ca="1" si="52"/>
        <v/>
      </c>
      <c r="DN61" s="24" t="str">
        <f t="shared" ca="1" si="53"/>
        <v/>
      </c>
    </row>
    <row r="62" spans="3:118" x14ac:dyDescent="0.3">
      <c r="C62" s="1">
        <f t="shared" ca="1" si="7"/>
        <v>1.0038999999999996</v>
      </c>
      <c r="D62" s="1">
        <f ca="1">IF(OR(AQ62&lt;&gt;"",AP62+'Details Verein'!$D$24&gt;=$AM$1,AP62="",AG62&lt;&gt;1,AZ62&lt;&gt;"",BC62&lt;&gt;""),Mitglieder!D61+0.0001,ROUND(D61+1,0))</f>
        <v>1.0038999999999996</v>
      </c>
      <c r="E62" s="1">
        <f ca="1">IF(OR(AQ62&lt;&gt;"",AZ62+'Details Verein'!$D$25&gt;=$AM$1,AP62="",AG62&lt;&gt;1,AZ62="",BA62&lt;&gt;"",BC62&lt;&gt;""),Mitglieder!E61+0.0001,ROUND(E61+1,0))</f>
        <v>1.0038999999999996</v>
      </c>
      <c r="F62" s="1" t="str">
        <f t="shared" ca="1" si="8"/>
        <v/>
      </c>
      <c r="G62" s="23"/>
      <c r="H62" s="8"/>
      <c r="I62" s="8"/>
      <c r="J62" s="8"/>
      <c r="K62" s="8"/>
      <c r="L62" s="8"/>
      <c r="M62" s="8"/>
      <c r="N62" s="8"/>
      <c r="O62" s="8"/>
      <c r="P62" s="8"/>
      <c r="Q62" s="8"/>
      <c r="R62" s="8"/>
      <c r="S62" s="8"/>
      <c r="T62" s="8"/>
      <c r="U62" s="8"/>
      <c r="V62" s="8"/>
      <c r="W62" s="8"/>
      <c r="X62" s="8"/>
      <c r="Y62" s="8"/>
      <c r="Z62" s="8"/>
      <c r="AA62" s="8"/>
      <c r="AB62" s="8"/>
      <c r="AC62" s="8"/>
      <c r="AD62" s="8"/>
      <c r="AE62" s="8"/>
      <c r="AG62" s="1">
        <f t="shared" si="9"/>
        <v>0</v>
      </c>
      <c r="AI62" s="1">
        <f t="shared" ca="1" si="10"/>
        <v>0</v>
      </c>
      <c r="AJ62" s="1">
        <f t="shared" ca="1" si="11"/>
        <v>0</v>
      </c>
      <c r="AM62" s="63" t="str">
        <f>IF(AND(H63="",H64="",K62=""),"",IF(K62="","nicht kategorisiert",IF(AG62=1,VLOOKUP(AN62,'Details Verein'!$B$12:$D$22,2),"")))</f>
        <v/>
      </c>
      <c r="AN62" s="1">
        <f>IF(K62='Details Verein'!$C$12,'Details Verein'!$B$12,IF(K62='Details Verein'!$C$13,'Details Verein'!$B$13,IF(K62='Details Verein'!$C$14,'Details Verein'!$B$14,IF(K62='Details Verein'!$C$15,'Details Verein'!$B$15,IF(K62='Details Verein'!$C$16,'Details Verein'!$B$16,IF(K62='Details Verein'!$C$17,'Details Verein'!$B$17,IF(K62='Details Verein'!$C$18,'Details Verein'!$B$18,IF(K62='Details Verein'!$C$19,'Details Verein'!$B$19,IF(K62='Details Verein'!$C$20,'Details Verein'!$B$20,IF(K62='Details Verein'!$C$21,'Details Verein'!$B$21,11))))))))))</f>
        <v>1</v>
      </c>
      <c r="AO62" s="8"/>
      <c r="AP62" s="8"/>
      <c r="AQ62" s="8"/>
      <c r="AR62" s="32">
        <f>IF(OR(V62&gt;'Details Verein'!$D$7,$AG62=1),VLOOKUP($AN62,'Details Verein'!$B$12:$G$21,AR$1),0)</f>
        <v>0</v>
      </c>
      <c r="AS62" s="115" t="str">
        <f t="shared" si="12"/>
        <v/>
      </c>
      <c r="AT62" s="32">
        <f>IF($AG62=1,VLOOKUP($AN62,'Details Verein'!$B$12:$G$21,AT$1),0)</f>
        <v>0</v>
      </c>
      <c r="AU62" s="33" t="str">
        <f t="shared" si="13"/>
        <v/>
      </c>
      <c r="AV62" s="32">
        <f>IF($AG62=1,VLOOKUP($AN62,'Details Verein'!$B$12:$G$21,AV$1),0)</f>
        <v>0</v>
      </c>
      <c r="AW62" s="32">
        <f ca="1">IF($AG62=1,VLOOKUP($AN62,'Details Verein'!$B$12:$G$21,AW$1),0)+BG62</f>
        <v>0</v>
      </c>
      <c r="AX62" s="116"/>
      <c r="AY62" s="8"/>
      <c r="AZ62" s="8"/>
      <c r="BA62" s="8"/>
      <c r="BB62" s="1" t="str">
        <f t="shared" si="14"/>
        <v>00.01.1900</v>
      </c>
      <c r="BC62" s="73"/>
      <c r="BD62" s="3" t="str">
        <f>IF(AP62="","",AP62+'Details Verein'!$D$24)</f>
        <v/>
      </c>
      <c r="BE62" s="3" t="str">
        <f>IF(AZ62="","",AZ62+'Details Verein'!$D$25)</f>
        <v/>
      </c>
      <c r="BF62" s="3" t="str">
        <f>IF(BA62="","",BA62+'Details Verein'!$D$26)</f>
        <v/>
      </c>
      <c r="BG62" s="32">
        <f ca="1">IF(OR(E62-E61&gt;0.1,BA62&lt;&gt;""),'Details Verein'!$D$27,0)</f>
        <v>0</v>
      </c>
      <c r="BH62" s="16">
        <f t="shared" ca="1" si="47"/>
        <v>0</v>
      </c>
      <c r="BI62" s="16">
        <f t="shared" si="44"/>
        <v>0</v>
      </c>
      <c r="BJ62" s="1" t="str">
        <f t="shared" si="16"/>
        <v/>
      </c>
      <c r="BL62" s="1" t="str">
        <f t="shared" si="23"/>
        <v/>
      </c>
      <c r="BM62" s="1" t="str">
        <f t="shared" si="24"/>
        <v/>
      </c>
      <c r="BN62" s="1" t="str">
        <f t="shared" si="42"/>
        <v/>
      </c>
      <c r="BO62" s="1" t="str">
        <f t="shared" ca="1" si="25"/>
        <v/>
      </c>
      <c r="BP62" s="1">
        <f t="shared" si="43"/>
        <v>3.8999999999999972E-3</v>
      </c>
      <c r="BQ62" s="24" t="str">
        <f t="shared" si="26"/>
        <v/>
      </c>
      <c r="BR62" s="25" t="str">
        <f>IF(OR(Mitglieder!AQ62="",Mitglieder!BC62&lt;&gt;""),"",Mitglieder!AQ62)</f>
        <v/>
      </c>
      <c r="BS62" s="24" t="str">
        <f>IF(BR62="","",'Details Verein'!$I$30)</f>
        <v/>
      </c>
      <c r="BT62" s="24" t="str">
        <f>IF(BR62="","",VLOOKUP(Mitglieder!AN62,'Details Verein'!$B$12:$I$21,8))</f>
        <v/>
      </c>
      <c r="BU62" s="24"/>
      <c r="BV62" s="26" t="str">
        <f t="shared" si="27"/>
        <v/>
      </c>
      <c r="BW62" s="24" t="str">
        <f>IF(BR62="","",Mitglieder!BL62)</f>
        <v/>
      </c>
      <c r="CA62" s="34"/>
      <c r="CB62" s="1" t="str">
        <f t="shared" si="56"/>
        <v/>
      </c>
      <c r="CC62" s="1" t="str">
        <f t="shared" si="56"/>
        <v/>
      </c>
      <c r="CD62" s="1" t="str">
        <f t="shared" si="56"/>
        <v/>
      </c>
      <c r="CE62" s="1" t="str">
        <f t="shared" si="56"/>
        <v/>
      </c>
      <c r="CF62" s="1" t="str">
        <f t="shared" si="56"/>
        <v/>
      </c>
      <c r="CG62" s="1" t="str">
        <f t="shared" si="56"/>
        <v/>
      </c>
      <c r="CH62" s="1" t="str">
        <f t="shared" si="56"/>
        <v/>
      </c>
      <c r="CI62" s="1" t="str">
        <f t="shared" si="56"/>
        <v/>
      </c>
      <c r="CJ62" s="1" t="str">
        <f t="shared" si="56"/>
        <v/>
      </c>
      <c r="CK62" s="1" t="str">
        <f t="shared" si="56"/>
        <v/>
      </c>
      <c r="CL62" s="37" t="str">
        <f t="shared" si="19"/>
        <v/>
      </c>
      <c r="CM62" s="37" t="str">
        <f t="shared" si="20"/>
        <v/>
      </c>
      <c r="CN62" s="1">
        <f t="shared" ca="1" si="21"/>
        <v>0</v>
      </c>
      <c r="CO62" s="1">
        <f t="shared" ca="1" si="22"/>
        <v>0</v>
      </c>
      <c r="CP62" s="1">
        <f t="shared" si="46"/>
        <v>3.3999999999999947E-2</v>
      </c>
      <c r="CQ62" s="24" t="str">
        <f t="shared" si="29"/>
        <v/>
      </c>
      <c r="CR62" s="25" t="str">
        <f t="shared" si="30"/>
        <v/>
      </c>
      <c r="CS62" s="24" t="str">
        <f>IF(CR62="","",'Details Verein'!$I$30)</f>
        <v/>
      </c>
      <c r="CT62" s="24" t="str">
        <f>IF(CR62="","",VLOOKUP(Mitglieder!AN62,'Details Verein'!$B$12:$K$21,9))</f>
        <v/>
      </c>
      <c r="CU62" s="24">
        <f t="shared" si="31"/>
        <v>0</v>
      </c>
      <c r="CV62" s="26" t="str">
        <f t="shared" si="32"/>
        <v/>
      </c>
      <c r="CW62" s="24" t="str">
        <f>IF(CR62="","",Mitglieder!BM62)</f>
        <v/>
      </c>
      <c r="CX62" s="1">
        <f t="shared" si="33"/>
        <v>6.4100000000000809E-2</v>
      </c>
      <c r="CY62" s="24" t="str">
        <f t="shared" si="34"/>
        <v/>
      </c>
      <c r="CZ62" s="25" t="str">
        <f t="shared" si="35"/>
        <v/>
      </c>
      <c r="DA62" s="24" t="str">
        <f>IF(CZ62="","",'Details Verein'!$I$30)</f>
        <v/>
      </c>
      <c r="DB62" s="24" t="str">
        <f>IF(CZ62="","",VLOOKUP(AN62,'Details Verein'!$B$12:$L$21,10))</f>
        <v/>
      </c>
      <c r="DC62" s="24"/>
      <c r="DD62" s="26" t="str">
        <f t="shared" si="36"/>
        <v/>
      </c>
      <c r="DE62" s="24" t="str">
        <f>IF(CZ62="","",Mitglieder!BN62)</f>
        <v/>
      </c>
      <c r="DF62" s="34"/>
      <c r="DG62" s="1">
        <f t="shared" ca="1" si="49"/>
        <v>9.4200000000001671E-2</v>
      </c>
      <c r="DH62" s="24" t="str">
        <f t="shared" ca="1" si="50"/>
        <v/>
      </c>
      <c r="DI62" s="25" t="str">
        <f t="shared" ca="1" si="51"/>
        <v/>
      </c>
      <c r="DJ62" s="24" t="str">
        <f ca="1">IF(DI62="","",'Details Verein'!$I$30)</f>
        <v/>
      </c>
      <c r="DK62" s="24" t="str">
        <f ca="1">IF(DI62="","",'Details Verein'!$I$31)</f>
        <v/>
      </c>
      <c r="DL62" s="24"/>
      <c r="DM62" s="26" t="str">
        <f t="shared" ca="1" si="52"/>
        <v/>
      </c>
      <c r="DN62" s="24" t="str">
        <f t="shared" ca="1" si="53"/>
        <v/>
      </c>
    </row>
    <row r="63" spans="3:118" x14ac:dyDescent="0.3">
      <c r="C63" s="1">
        <f t="shared" ca="1" si="7"/>
        <v>1.0039999999999996</v>
      </c>
      <c r="D63" s="1">
        <f ca="1">IF(OR(AQ63&lt;&gt;"",AP63+'Details Verein'!$D$24&gt;=$AM$1,AP63="",AG63&lt;&gt;1,AZ63&lt;&gt;"",BC63&lt;&gt;""),Mitglieder!D62+0.0001,ROUND(D62+1,0))</f>
        <v>1.0039999999999996</v>
      </c>
      <c r="E63" s="1">
        <f ca="1">IF(OR(AQ63&lt;&gt;"",AZ63+'Details Verein'!$D$25&gt;=$AM$1,AP63="",AG63&lt;&gt;1,AZ63="",BA63&lt;&gt;"",BC63&lt;&gt;""),Mitglieder!E62+0.0001,ROUND(E62+1,0))</f>
        <v>1.0039999999999996</v>
      </c>
      <c r="F63" s="1" t="str">
        <f t="shared" ca="1" si="8"/>
        <v/>
      </c>
      <c r="G63" s="23"/>
      <c r="H63" s="8"/>
      <c r="I63" s="8"/>
      <c r="J63" s="8"/>
      <c r="K63" s="8"/>
      <c r="L63" s="8"/>
      <c r="M63" s="8"/>
      <c r="N63" s="8"/>
      <c r="O63" s="8"/>
      <c r="P63" s="8"/>
      <c r="Q63" s="8"/>
      <c r="R63" s="8"/>
      <c r="S63" s="8"/>
      <c r="T63" s="8"/>
      <c r="U63" s="8"/>
      <c r="V63" s="8"/>
      <c r="W63" s="8"/>
      <c r="X63" s="8"/>
      <c r="Y63" s="8"/>
      <c r="Z63" s="8"/>
      <c r="AA63" s="8"/>
      <c r="AB63" s="8"/>
      <c r="AC63" s="8"/>
      <c r="AD63" s="8"/>
      <c r="AE63" s="8"/>
      <c r="AG63" s="1">
        <f t="shared" si="9"/>
        <v>0</v>
      </c>
      <c r="AI63" s="1">
        <f t="shared" ca="1" si="10"/>
        <v>0</v>
      </c>
      <c r="AJ63" s="1">
        <f t="shared" ca="1" si="11"/>
        <v>0</v>
      </c>
      <c r="AM63" s="63" t="str">
        <f>IF(AND(H64="",H65="",K63=""),"",IF(K63="","nicht kategorisiert",IF(AG63=1,VLOOKUP(AN63,'Details Verein'!$B$12:$D$22,2),"")))</f>
        <v/>
      </c>
      <c r="AN63" s="1">
        <f>IF(K63='Details Verein'!$C$12,'Details Verein'!$B$12,IF(K63='Details Verein'!$C$13,'Details Verein'!$B$13,IF(K63='Details Verein'!$C$14,'Details Verein'!$B$14,IF(K63='Details Verein'!$C$15,'Details Verein'!$B$15,IF(K63='Details Verein'!$C$16,'Details Verein'!$B$16,IF(K63='Details Verein'!$C$17,'Details Verein'!$B$17,IF(K63='Details Verein'!$C$18,'Details Verein'!$B$18,IF(K63='Details Verein'!$C$19,'Details Verein'!$B$19,IF(K63='Details Verein'!$C$20,'Details Verein'!$B$20,IF(K63='Details Verein'!$C$21,'Details Verein'!$B$21,11))))))))))</f>
        <v>1</v>
      </c>
      <c r="AO63" s="8"/>
      <c r="AP63" s="8"/>
      <c r="AQ63" s="8"/>
      <c r="AR63" s="32">
        <f>IF(OR(V63&gt;'Details Verein'!$D$7,$AG63=1),VLOOKUP($AN63,'Details Verein'!$B$12:$G$21,AR$1),0)</f>
        <v>0</v>
      </c>
      <c r="AS63" s="115" t="str">
        <f t="shared" si="12"/>
        <v/>
      </c>
      <c r="AT63" s="32">
        <f>IF($AG63=1,VLOOKUP($AN63,'Details Verein'!$B$12:$G$21,AT$1),0)</f>
        <v>0</v>
      </c>
      <c r="AU63" s="33" t="str">
        <f t="shared" si="13"/>
        <v/>
      </c>
      <c r="AV63" s="32">
        <f>IF($AG63=1,VLOOKUP($AN63,'Details Verein'!$B$12:$G$21,AV$1),0)</f>
        <v>0</v>
      </c>
      <c r="AW63" s="32">
        <f ca="1">IF($AG63=1,VLOOKUP($AN63,'Details Verein'!$B$12:$G$21,AW$1),0)+BG63</f>
        <v>0</v>
      </c>
      <c r="AX63" s="116"/>
      <c r="AY63" s="8"/>
      <c r="AZ63" s="8"/>
      <c r="BA63" s="8"/>
      <c r="BB63" s="1" t="str">
        <f t="shared" si="14"/>
        <v>00.01.1900</v>
      </c>
      <c r="BC63" s="73"/>
      <c r="BD63" s="3" t="str">
        <f>IF(AP63="","",AP63+'Details Verein'!$D$24)</f>
        <v/>
      </c>
      <c r="BE63" s="3" t="str">
        <f>IF(AZ63="","",AZ63+'Details Verein'!$D$25)</f>
        <v/>
      </c>
      <c r="BF63" s="3" t="str">
        <f>IF(BA63="","",BA63+'Details Verein'!$D$26)</f>
        <v/>
      </c>
      <c r="BG63" s="32">
        <f ca="1">IF(OR(E63-E62&gt;0.1,BA63&lt;&gt;""),'Details Verein'!$D$27,0)</f>
        <v>0</v>
      </c>
      <c r="BH63" s="16">
        <f t="shared" ca="1" si="47"/>
        <v>0</v>
      </c>
      <c r="BI63" s="16">
        <f t="shared" si="44"/>
        <v>0</v>
      </c>
      <c r="BJ63" s="1" t="str">
        <f t="shared" si="16"/>
        <v/>
      </c>
      <c r="BL63" s="1" t="str">
        <f t="shared" si="23"/>
        <v/>
      </c>
      <c r="BM63" s="1" t="str">
        <f t="shared" si="24"/>
        <v/>
      </c>
      <c r="BN63" s="1" t="str">
        <f t="shared" si="42"/>
        <v/>
      </c>
      <c r="BO63" s="1" t="str">
        <f t="shared" ca="1" si="25"/>
        <v/>
      </c>
      <c r="BP63" s="1">
        <f t="shared" si="43"/>
        <v>3.9999999999999975E-3</v>
      </c>
      <c r="BQ63" s="24" t="str">
        <f t="shared" si="26"/>
        <v/>
      </c>
      <c r="BR63" s="25" t="str">
        <f>IF(OR(Mitglieder!AQ63="",Mitglieder!BC63&lt;&gt;""),"",Mitglieder!AQ63)</f>
        <v/>
      </c>
      <c r="BS63" s="24" t="str">
        <f>IF(BR63="","",'Details Verein'!$I$30)</f>
        <v/>
      </c>
      <c r="BT63" s="24" t="str">
        <f>IF(BR63="","",VLOOKUP(Mitglieder!AN63,'Details Verein'!$B$12:$I$21,8))</f>
        <v/>
      </c>
      <c r="BU63" s="24"/>
      <c r="BV63" s="26" t="str">
        <f t="shared" si="27"/>
        <v/>
      </c>
      <c r="BW63" s="24" t="str">
        <f>IF(BR63="","",Mitglieder!BL63)</f>
        <v/>
      </c>
      <c r="CA63" s="34"/>
      <c r="CB63" s="1" t="str">
        <f t="shared" si="56"/>
        <v/>
      </c>
      <c r="CC63" s="1" t="str">
        <f t="shared" si="56"/>
        <v/>
      </c>
      <c r="CD63" s="1" t="str">
        <f t="shared" si="56"/>
        <v/>
      </c>
      <c r="CE63" s="1" t="str">
        <f t="shared" si="56"/>
        <v/>
      </c>
      <c r="CF63" s="1" t="str">
        <f t="shared" si="56"/>
        <v/>
      </c>
      <c r="CG63" s="1" t="str">
        <f t="shared" si="56"/>
        <v/>
      </c>
      <c r="CH63" s="1" t="str">
        <f t="shared" si="56"/>
        <v/>
      </c>
      <c r="CI63" s="1" t="str">
        <f t="shared" si="56"/>
        <v/>
      </c>
      <c r="CJ63" s="1" t="str">
        <f t="shared" si="56"/>
        <v/>
      </c>
      <c r="CK63" s="1" t="str">
        <f t="shared" si="56"/>
        <v/>
      </c>
      <c r="CL63" s="37" t="str">
        <f t="shared" si="19"/>
        <v/>
      </c>
      <c r="CM63" s="37" t="str">
        <f t="shared" si="20"/>
        <v/>
      </c>
      <c r="CN63" s="1">
        <f t="shared" ca="1" si="21"/>
        <v>0</v>
      </c>
      <c r="CO63" s="1">
        <f t="shared" ca="1" si="22"/>
        <v>0</v>
      </c>
      <c r="CP63" s="1">
        <f t="shared" si="46"/>
        <v>3.409999999999995E-2</v>
      </c>
      <c r="CQ63" s="24" t="str">
        <f t="shared" si="29"/>
        <v/>
      </c>
      <c r="CR63" s="25" t="str">
        <f t="shared" si="30"/>
        <v/>
      </c>
      <c r="CS63" s="24" t="str">
        <f>IF(CR63="","",'Details Verein'!$I$30)</f>
        <v/>
      </c>
      <c r="CT63" s="24" t="str">
        <f>IF(CR63="","",VLOOKUP(Mitglieder!AN63,'Details Verein'!$B$12:$K$21,9))</f>
        <v/>
      </c>
      <c r="CU63" s="24">
        <f t="shared" si="31"/>
        <v>0</v>
      </c>
      <c r="CV63" s="26" t="str">
        <f t="shared" si="32"/>
        <v/>
      </c>
      <c r="CW63" s="24" t="str">
        <f>IF(CR63="","",Mitglieder!BM63)</f>
        <v/>
      </c>
      <c r="CX63" s="1">
        <f t="shared" si="33"/>
        <v>6.4200000000000812E-2</v>
      </c>
      <c r="CY63" s="24" t="str">
        <f t="shared" si="34"/>
        <v/>
      </c>
      <c r="CZ63" s="25" t="str">
        <f t="shared" si="35"/>
        <v/>
      </c>
      <c r="DA63" s="24" t="str">
        <f>IF(CZ63="","",'Details Verein'!$I$30)</f>
        <v/>
      </c>
      <c r="DB63" s="24" t="str">
        <f>IF(CZ63="","",VLOOKUP(AN63,'Details Verein'!$B$12:$L$21,10))</f>
        <v/>
      </c>
      <c r="DC63" s="24"/>
      <c r="DD63" s="26" t="str">
        <f t="shared" si="36"/>
        <v/>
      </c>
      <c r="DE63" s="24" t="str">
        <f>IF(CZ63="","",Mitglieder!BN63)</f>
        <v/>
      </c>
      <c r="DF63" s="34"/>
      <c r="DG63" s="1">
        <f t="shared" ca="1" si="49"/>
        <v>9.4300000000001674E-2</v>
      </c>
      <c r="DH63" s="24" t="str">
        <f t="shared" ca="1" si="50"/>
        <v/>
      </c>
      <c r="DI63" s="25" t="str">
        <f t="shared" ca="1" si="51"/>
        <v/>
      </c>
      <c r="DJ63" s="24" t="str">
        <f ca="1">IF(DI63="","",'Details Verein'!$I$30)</f>
        <v/>
      </c>
      <c r="DK63" s="24" t="str">
        <f ca="1">IF(DI63="","",'Details Verein'!$I$31)</f>
        <v/>
      </c>
      <c r="DL63" s="24"/>
      <c r="DM63" s="26" t="str">
        <f t="shared" ca="1" si="52"/>
        <v/>
      </c>
      <c r="DN63" s="24" t="str">
        <f t="shared" ca="1" si="53"/>
        <v/>
      </c>
    </row>
    <row r="64" spans="3:118" x14ac:dyDescent="0.3">
      <c r="C64" s="1">
        <f t="shared" ca="1" si="7"/>
        <v>1.0040999999999995</v>
      </c>
      <c r="D64" s="1">
        <f ca="1">IF(OR(AQ64&lt;&gt;"",AP64+'Details Verein'!$D$24&gt;=$AM$1,AP64="",AG64&lt;&gt;1,AZ64&lt;&gt;"",BC64&lt;&gt;""),Mitglieder!D63+0.0001,ROUND(D63+1,0))</f>
        <v>1.0040999999999995</v>
      </c>
      <c r="E64" s="1">
        <f ca="1">IF(OR(AQ64&lt;&gt;"",AZ64+'Details Verein'!$D$25&gt;=$AM$1,AP64="",AG64&lt;&gt;1,AZ64="",BA64&lt;&gt;"",BC64&lt;&gt;""),Mitglieder!E63+0.0001,ROUND(E63+1,0))</f>
        <v>1.0040999999999995</v>
      </c>
      <c r="F64" s="1" t="str">
        <f t="shared" ca="1" si="8"/>
        <v/>
      </c>
      <c r="G64" s="23"/>
      <c r="H64" s="8"/>
      <c r="I64" s="8"/>
      <c r="J64" s="8"/>
      <c r="K64" s="8"/>
      <c r="L64" s="8"/>
      <c r="M64" s="8"/>
      <c r="N64" s="8"/>
      <c r="O64" s="8"/>
      <c r="P64" s="8"/>
      <c r="Q64" s="8"/>
      <c r="R64" s="8"/>
      <c r="S64" s="8"/>
      <c r="T64" s="8"/>
      <c r="U64" s="8"/>
      <c r="V64" s="8"/>
      <c r="W64" s="8"/>
      <c r="X64" s="8"/>
      <c r="Y64" s="8"/>
      <c r="Z64" s="8"/>
      <c r="AA64" s="8"/>
      <c r="AB64" s="8"/>
      <c r="AC64" s="8"/>
      <c r="AD64" s="8"/>
      <c r="AE64" s="8"/>
      <c r="AG64" s="1">
        <f t="shared" si="9"/>
        <v>0</v>
      </c>
      <c r="AI64" s="1">
        <f t="shared" ca="1" si="10"/>
        <v>0</v>
      </c>
      <c r="AJ64" s="1">
        <f t="shared" ca="1" si="11"/>
        <v>0</v>
      </c>
      <c r="AM64" s="63" t="str">
        <f>IF(AND(H65="",H66="",K64=""),"",IF(K64="","nicht kategorisiert",IF(AG64=1,VLOOKUP(AN64,'Details Verein'!$B$12:$D$22,2),"")))</f>
        <v/>
      </c>
      <c r="AN64" s="1">
        <f>IF(K64='Details Verein'!$C$12,'Details Verein'!$B$12,IF(K64='Details Verein'!$C$13,'Details Verein'!$B$13,IF(K64='Details Verein'!$C$14,'Details Verein'!$B$14,IF(K64='Details Verein'!$C$15,'Details Verein'!$B$15,IF(K64='Details Verein'!$C$16,'Details Verein'!$B$16,IF(K64='Details Verein'!$C$17,'Details Verein'!$B$17,IF(K64='Details Verein'!$C$18,'Details Verein'!$B$18,IF(K64='Details Verein'!$C$19,'Details Verein'!$B$19,IF(K64='Details Verein'!$C$20,'Details Verein'!$B$20,IF(K64='Details Verein'!$C$21,'Details Verein'!$B$21,11))))))))))</f>
        <v>1</v>
      </c>
      <c r="AO64" s="8"/>
      <c r="AP64" s="8"/>
      <c r="AQ64" s="8"/>
      <c r="AR64" s="32">
        <f>IF(OR(V64&gt;'Details Verein'!$D$7,$AG64=1),VLOOKUP($AN64,'Details Verein'!$B$12:$G$21,AR$1),0)</f>
        <v>0</v>
      </c>
      <c r="AS64" s="115" t="str">
        <f t="shared" si="12"/>
        <v/>
      </c>
      <c r="AT64" s="32">
        <f>IF($AG64=1,VLOOKUP($AN64,'Details Verein'!$B$12:$G$21,AT$1),0)</f>
        <v>0</v>
      </c>
      <c r="AU64" s="33" t="str">
        <f t="shared" si="13"/>
        <v/>
      </c>
      <c r="AV64" s="32">
        <f>IF($AG64=1,VLOOKUP($AN64,'Details Verein'!$B$12:$G$21,AV$1),0)</f>
        <v>0</v>
      </c>
      <c r="AW64" s="32">
        <f ca="1">IF($AG64=1,VLOOKUP($AN64,'Details Verein'!$B$12:$G$21,AW$1),0)+BG64</f>
        <v>0</v>
      </c>
      <c r="AX64" s="116"/>
      <c r="AY64" s="8"/>
      <c r="AZ64" s="8"/>
      <c r="BA64" s="8"/>
      <c r="BB64" s="1" t="str">
        <f t="shared" si="14"/>
        <v>00.01.1900</v>
      </c>
      <c r="BC64" s="73"/>
      <c r="BD64" s="3" t="str">
        <f>IF(AP64="","",AP64+'Details Verein'!$D$24)</f>
        <v/>
      </c>
      <c r="BE64" s="3" t="str">
        <f>IF(AZ64="","",AZ64+'Details Verein'!$D$25)</f>
        <v/>
      </c>
      <c r="BF64" s="3" t="str">
        <f>IF(BA64="","",BA64+'Details Verein'!$D$26)</f>
        <v/>
      </c>
      <c r="BG64" s="32">
        <f ca="1">IF(OR(E64-E63&gt;0.1,BA64&lt;&gt;""),'Details Verein'!$D$27,0)</f>
        <v>0</v>
      </c>
      <c r="BH64" s="16">
        <f t="shared" ca="1" si="47"/>
        <v>0</v>
      </c>
      <c r="BI64" s="16">
        <f t="shared" si="44"/>
        <v>0</v>
      </c>
      <c r="BJ64" s="1" t="str">
        <f t="shared" si="16"/>
        <v/>
      </c>
      <c r="BL64" s="1" t="str">
        <f t="shared" si="23"/>
        <v/>
      </c>
      <c r="BM64" s="1" t="str">
        <f t="shared" si="24"/>
        <v/>
      </c>
      <c r="BN64" s="1" t="str">
        <f t="shared" si="42"/>
        <v/>
      </c>
      <c r="BO64" s="1" t="str">
        <f t="shared" ca="1" si="25"/>
        <v/>
      </c>
      <c r="BP64" s="1">
        <f t="shared" si="43"/>
        <v>4.0999999999999977E-3</v>
      </c>
      <c r="BQ64" s="24" t="str">
        <f t="shared" si="26"/>
        <v/>
      </c>
      <c r="BR64" s="25" t="str">
        <f>IF(OR(Mitglieder!AQ64="",Mitglieder!BC64&lt;&gt;""),"",Mitglieder!AQ64)</f>
        <v/>
      </c>
      <c r="BS64" s="24" t="str">
        <f>IF(BR64="","",'Details Verein'!$I$30)</f>
        <v/>
      </c>
      <c r="BT64" s="24" t="str">
        <f>IF(BR64="","",VLOOKUP(Mitglieder!AN64,'Details Verein'!$B$12:$I$21,8))</f>
        <v/>
      </c>
      <c r="BU64" s="24"/>
      <c r="BV64" s="26" t="str">
        <f t="shared" si="27"/>
        <v/>
      </c>
      <c r="BW64" s="24" t="str">
        <f>IF(BR64="","",Mitglieder!BL64)</f>
        <v/>
      </c>
      <c r="CA64" s="34"/>
      <c r="CB64" s="1" t="str">
        <f t="shared" ref="CB64:CK73" si="57">IF(AND($AG64=1,CB$13=$AM64),CB$13,"")</f>
        <v/>
      </c>
      <c r="CC64" s="1" t="str">
        <f t="shared" si="57"/>
        <v/>
      </c>
      <c r="CD64" s="1" t="str">
        <f t="shared" si="57"/>
        <v/>
      </c>
      <c r="CE64" s="1" t="str">
        <f t="shared" si="57"/>
        <v/>
      </c>
      <c r="CF64" s="1" t="str">
        <f t="shared" si="57"/>
        <v/>
      </c>
      <c r="CG64" s="1" t="str">
        <f t="shared" si="57"/>
        <v/>
      </c>
      <c r="CH64" s="1" t="str">
        <f t="shared" si="57"/>
        <v/>
      </c>
      <c r="CI64" s="1" t="str">
        <f t="shared" si="57"/>
        <v/>
      </c>
      <c r="CJ64" s="1" t="str">
        <f t="shared" si="57"/>
        <v/>
      </c>
      <c r="CK64" s="1" t="str">
        <f t="shared" si="57"/>
        <v/>
      </c>
      <c r="CL64" s="37" t="str">
        <f t="shared" si="19"/>
        <v/>
      </c>
      <c r="CM64" s="37" t="str">
        <f t="shared" si="20"/>
        <v/>
      </c>
      <c r="CN64" s="1">
        <f t="shared" ca="1" si="21"/>
        <v>0</v>
      </c>
      <c r="CO64" s="1">
        <f t="shared" ca="1" si="22"/>
        <v>0</v>
      </c>
      <c r="CP64" s="1">
        <f t="shared" si="46"/>
        <v>3.4199999999999953E-2</v>
      </c>
      <c r="CQ64" s="24" t="str">
        <f t="shared" si="29"/>
        <v/>
      </c>
      <c r="CR64" s="25" t="str">
        <f t="shared" si="30"/>
        <v/>
      </c>
      <c r="CS64" s="24" t="str">
        <f>IF(CR64="","",'Details Verein'!$I$30)</f>
        <v/>
      </c>
      <c r="CT64" s="24" t="str">
        <f>IF(CR64="","",VLOOKUP(Mitglieder!AN64,'Details Verein'!$B$12:$K$21,9))</f>
        <v/>
      </c>
      <c r="CU64" s="24">
        <f t="shared" si="31"/>
        <v>0</v>
      </c>
      <c r="CV64" s="26" t="str">
        <f t="shared" si="32"/>
        <v/>
      </c>
      <c r="CW64" s="24" t="str">
        <f>IF(CR64="","",Mitglieder!BM64)</f>
        <v/>
      </c>
      <c r="CX64" s="1">
        <f t="shared" si="33"/>
        <v>6.4300000000000815E-2</v>
      </c>
      <c r="CY64" s="24" t="str">
        <f t="shared" si="34"/>
        <v/>
      </c>
      <c r="CZ64" s="25" t="str">
        <f t="shared" si="35"/>
        <v/>
      </c>
      <c r="DA64" s="24" t="str">
        <f>IF(CZ64="","",'Details Verein'!$I$30)</f>
        <v/>
      </c>
      <c r="DB64" s="24" t="str">
        <f>IF(CZ64="","",VLOOKUP(AN64,'Details Verein'!$B$12:$L$21,10))</f>
        <v/>
      </c>
      <c r="DC64" s="24"/>
      <c r="DD64" s="26" t="str">
        <f t="shared" si="36"/>
        <v/>
      </c>
      <c r="DE64" s="24" t="str">
        <f>IF(CZ64="","",Mitglieder!BN64)</f>
        <v/>
      </c>
      <c r="DF64" s="34"/>
      <c r="DG64" s="1">
        <f t="shared" ca="1" si="49"/>
        <v>9.4400000000001677E-2</v>
      </c>
      <c r="DH64" s="24" t="str">
        <f t="shared" ca="1" si="50"/>
        <v/>
      </c>
      <c r="DI64" s="25" t="str">
        <f t="shared" ca="1" si="51"/>
        <v/>
      </c>
      <c r="DJ64" s="24" t="str">
        <f ca="1">IF(DI64="","",'Details Verein'!$I$30)</f>
        <v/>
      </c>
      <c r="DK64" s="24" t="str">
        <f ca="1">IF(DI64="","",'Details Verein'!$I$31)</f>
        <v/>
      </c>
      <c r="DL64" s="24"/>
      <c r="DM64" s="26" t="str">
        <f t="shared" ca="1" si="52"/>
        <v/>
      </c>
      <c r="DN64" s="24" t="str">
        <f t="shared" ca="1" si="53"/>
        <v/>
      </c>
    </row>
    <row r="65" spans="3:118" x14ac:dyDescent="0.3">
      <c r="C65" s="1">
        <f t="shared" ca="1" si="7"/>
        <v>1.0041999999999995</v>
      </c>
      <c r="D65" s="1">
        <f ca="1">IF(OR(AQ65&lt;&gt;"",AP65+'Details Verein'!$D$24&gt;=$AM$1,AP65="",AG65&lt;&gt;1,AZ65&lt;&gt;"",BC65&lt;&gt;""),Mitglieder!D64+0.0001,ROUND(D64+1,0))</f>
        <v>1.0041999999999995</v>
      </c>
      <c r="E65" s="1">
        <f ca="1">IF(OR(AQ65&lt;&gt;"",AZ65+'Details Verein'!$D$25&gt;=$AM$1,AP65="",AG65&lt;&gt;1,AZ65="",BA65&lt;&gt;"",BC65&lt;&gt;""),Mitglieder!E64+0.0001,ROUND(E64+1,0))</f>
        <v>1.0041999999999995</v>
      </c>
      <c r="F65" s="1" t="str">
        <f t="shared" ca="1" si="8"/>
        <v/>
      </c>
      <c r="G65" s="23"/>
      <c r="H65" s="8"/>
      <c r="I65" s="8"/>
      <c r="J65" s="8"/>
      <c r="K65" s="8"/>
      <c r="L65" s="8"/>
      <c r="M65" s="8"/>
      <c r="N65" s="8"/>
      <c r="O65" s="8"/>
      <c r="P65" s="8"/>
      <c r="Q65" s="8"/>
      <c r="R65" s="8"/>
      <c r="S65" s="8"/>
      <c r="T65" s="8"/>
      <c r="U65" s="8"/>
      <c r="V65" s="8"/>
      <c r="W65" s="8"/>
      <c r="X65" s="8"/>
      <c r="Y65" s="8"/>
      <c r="Z65" s="8"/>
      <c r="AA65" s="8"/>
      <c r="AB65" s="8"/>
      <c r="AC65" s="8"/>
      <c r="AD65" s="8"/>
      <c r="AE65" s="8"/>
      <c r="AG65" s="1">
        <f t="shared" si="9"/>
        <v>0</v>
      </c>
      <c r="AI65" s="1">
        <f t="shared" ca="1" si="10"/>
        <v>0</v>
      </c>
      <c r="AJ65" s="1">
        <f t="shared" ca="1" si="11"/>
        <v>0</v>
      </c>
      <c r="AM65" s="63" t="str">
        <f>IF(AND(H66="",H67="",K65=""),"",IF(K65="","nicht kategorisiert",IF(AG65=1,VLOOKUP(AN65,'Details Verein'!$B$12:$D$22,2),"")))</f>
        <v/>
      </c>
      <c r="AN65" s="1">
        <f>IF(K65='Details Verein'!$C$12,'Details Verein'!$B$12,IF(K65='Details Verein'!$C$13,'Details Verein'!$B$13,IF(K65='Details Verein'!$C$14,'Details Verein'!$B$14,IF(K65='Details Verein'!$C$15,'Details Verein'!$B$15,IF(K65='Details Verein'!$C$16,'Details Verein'!$B$16,IF(K65='Details Verein'!$C$17,'Details Verein'!$B$17,IF(K65='Details Verein'!$C$18,'Details Verein'!$B$18,IF(K65='Details Verein'!$C$19,'Details Verein'!$B$19,IF(K65='Details Verein'!$C$20,'Details Verein'!$B$20,IF(K65='Details Verein'!$C$21,'Details Verein'!$B$21,11))))))))))</f>
        <v>1</v>
      </c>
      <c r="AO65" s="8"/>
      <c r="AP65" s="8"/>
      <c r="AQ65" s="8"/>
      <c r="AR65" s="32">
        <f>IF(OR(V65&gt;'Details Verein'!$D$7,$AG65=1),VLOOKUP($AN65,'Details Verein'!$B$12:$G$21,AR$1),0)</f>
        <v>0</v>
      </c>
      <c r="AS65" s="115" t="str">
        <f t="shared" si="12"/>
        <v/>
      </c>
      <c r="AT65" s="32">
        <f>IF($AG65=1,VLOOKUP($AN65,'Details Verein'!$B$12:$G$21,AT$1),0)</f>
        <v>0</v>
      </c>
      <c r="AU65" s="33" t="str">
        <f t="shared" si="13"/>
        <v/>
      </c>
      <c r="AV65" s="32">
        <f>IF($AG65=1,VLOOKUP($AN65,'Details Verein'!$B$12:$G$21,AV$1),0)</f>
        <v>0</v>
      </c>
      <c r="AW65" s="32">
        <f ca="1">IF($AG65=1,VLOOKUP($AN65,'Details Verein'!$B$12:$G$21,AW$1),0)+BG65</f>
        <v>0</v>
      </c>
      <c r="AX65" s="116"/>
      <c r="AY65" s="8"/>
      <c r="AZ65" s="8"/>
      <c r="BA65" s="8"/>
      <c r="BB65" s="1" t="str">
        <f t="shared" si="14"/>
        <v>00.01.1900</v>
      </c>
      <c r="BC65" s="73"/>
      <c r="BD65" s="3" t="str">
        <f>IF(AP65="","",AP65+'Details Verein'!$D$24)</f>
        <v/>
      </c>
      <c r="BE65" s="3" t="str">
        <f>IF(AZ65="","",AZ65+'Details Verein'!$D$25)</f>
        <v/>
      </c>
      <c r="BF65" s="3" t="str">
        <f>IF(BA65="","",BA65+'Details Verein'!$D$26)</f>
        <v/>
      </c>
      <c r="BG65" s="32">
        <f ca="1">IF(OR(E65-E64&gt;0.1,BA65&lt;&gt;""),'Details Verein'!$D$27,0)</f>
        <v>0</v>
      </c>
      <c r="BH65" s="16">
        <f t="shared" ca="1" si="47"/>
        <v>0</v>
      </c>
      <c r="BI65" s="16">
        <f t="shared" si="44"/>
        <v>0</v>
      </c>
      <c r="BJ65" s="1" t="str">
        <f t="shared" si="16"/>
        <v/>
      </c>
      <c r="BL65" s="1" t="str">
        <f t="shared" si="23"/>
        <v/>
      </c>
      <c r="BM65" s="1" t="str">
        <f t="shared" si="24"/>
        <v/>
      </c>
      <c r="BN65" s="1" t="str">
        <f t="shared" si="42"/>
        <v/>
      </c>
      <c r="BO65" s="1" t="str">
        <f t="shared" ca="1" si="25"/>
        <v/>
      </c>
      <c r="BP65" s="1">
        <f t="shared" si="43"/>
        <v>4.199999999999998E-3</v>
      </c>
      <c r="BQ65" s="24" t="str">
        <f t="shared" si="26"/>
        <v/>
      </c>
      <c r="BR65" s="25" t="str">
        <f>IF(OR(Mitglieder!AQ65="",Mitglieder!BC65&lt;&gt;""),"",Mitglieder!AQ65)</f>
        <v/>
      </c>
      <c r="BS65" s="24" t="str">
        <f>IF(BR65="","",'Details Verein'!$I$30)</f>
        <v/>
      </c>
      <c r="BT65" s="24" t="str">
        <f>IF(BR65="","",VLOOKUP(Mitglieder!AN65,'Details Verein'!$B$12:$I$21,8))</f>
        <v/>
      </c>
      <c r="BU65" s="24"/>
      <c r="BV65" s="26" t="str">
        <f t="shared" si="27"/>
        <v/>
      </c>
      <c r="BW65" s="24" t="str">
        <f>IF(BR65="","",Mitglieder!BL65)</f>
        <v/>
      </c>
      <c r="CA65" s="34"/>
      <c r="CB65" s="1" t="str">
        <f t="shared" si="57"/>
        <v/>
      </c>
      <c r="CC65" s="1" t="str">
        <f t="shared" si="57"/>
        <v/>
      </c>
      <c r="CD65" s="1" t="str">
        <f t="shared" si="57"/>
        <v/>
      </c>
      <c r="CE65" s="1" t="str">
        <f t="shared" si="57"/>
        <v/>
      </c>
      <c r="CF65" s="1" t="str">
        <f t="shared" si="57"/>
        <v/>
      </c>
      <c r="CG65" s="1" t="str">
        <f t="shared" si="57"/>
        <v/>
      </c>
      <c r="CH65" s="1" t="str">
        <f t="shared" si="57"/>
        <v/>
      </c>
      <c r="CI65" s="1" t="str">
        <f t="shared" si="57"/>
        <v/>
      </c>
      <c r="CJ65" s="1" t="str">
        <f t="shared" si="57"/>
        <v/>
      </c>
      <c r="CK65" s="1" t="str">
        <f t="shared" si="57"/>
        <v/>
      </c>
      <c r="CL65" s="37" t="str">
        <f t="shared" si="19"/>
        <v/>
      </c>
      <c r="CM65" s="37" t="str">
        <f t="shared" si="20"/>
        <v/>
      </c>
      <c r="CN65" s="1">
        <f t="shared" ca="1" si="21"/>
        <v>0</v>
      </c>
      <c r="CO65" s="1">
        <f t="shared" ca="1" si="22"/>
        <v>0</v>
      </c>
      <c r="CP65" s="1">
        <f t="shared" si="46"/>
        <v>3.4299999999999956E-2</v>
      </c>
      <c r="CQ65" s="24" t="str">
        <f t="shared" si="29"/>
        <v/>
      </c>
      <c r="CR65" s="25" t="str">
        <f t="shared" si="30"/>
        <v/>
      </c>
      <c r="CS65" s="24" t="str">
        <f>IF(CR65="","",'Details Verein'!$I$30)</f>
        <v/>
      </c>
      <c r="CT65" s="24" t="str">
        <f>IF(CR65="","",VLOOKUP(Mitglieder!AN65,'Details Verein'!$B$12:$K$21,9))</f>
        <v/>
      </c>
      <c r="CU65" s="24">
        <f t="shared" si="31"/>
        <v>0</v>
      </c>
      <c r="CV65" s="26" t="str">
        <f t="shared" si="32"/>
        <v/>
      </c>
      <c r="CW65" s="24" t="str">
        <f>IF(CR65="","",Mitglieder!BM65)</f>
        <v/>
      </c>
      <c r="CX65" s="1">
        <f t="shared" si="33"/>
        <v>6.4400000000000818E-2</v>
      </c>
      <c r="CY65" s="24" t="str">
        <f t="shared" si="34"/>
        <v/>
      </c>
      <c r="CZ65" s="25" t="str">
        <f t="shared" si="35"/>
        <v/>
      </c>
      <c r="DA65" s="24" t="str">
        <f>IF(CZ65="","",'Details Verein'!$I$30)</f>
        <v/>
      </c>
      <c r="DB65" s="24" t="str">
        <f>IF(CZ65="","",VLOOKUP(AN65,'Details Verein'!$B$12:$L$21,10))</f>
        <v/>
      </c>
      <c r="DC65" s="24"/>
      <c r="DD65" s="26" t="str">
        <f t="shared" si="36"/>
        <v/>
      </c>
      <c r="DE65" s="24" t="str">
        <f>IF(CZ65="","",Mitglieder!BN65)</f>
        <v/>
      </c>
      <c r="DF65" s="34"/>
      <c r="DG65" s="1">
        <f t="shared" ca="1" si="49"/>
        <v>9.450000000000168E-2</v>
      </c>
      <c r="DH65" s="24" t="str">
        <f t="shared" ca="1" si="50"/>
        <v/>
      </c>
      <c r="DI65" s="25" t="str">
        <f t="shared" ca="1" si="51"/>
        <v/>
      </c>
      <c r="DJ65" s="24" t="str">
        <f ca="1">IF(DI65="","",'Details Verein'!$I$30)</f>
        <v/>
      </c>
      <c r="DK65" s="24" t="str">
        <f ca="1">IF(DI65="","",'Details Verein'!$I$31)</f>
        <v/>
      </c>
      <c r="DL65" s="24"/>
      <c r="DM65" s="26" t="str">
        <f t="shared" ca="1" si="52"/>
        <v/>
      </c>
      <c r="DN65" s="24" t="str">
        <f t="shared" ca="1" si="53"/>
        <v/>
      </c>
    </row>
    <row r="66" spans="3:118" x14ac:dyDescent="0.3">
      <c r="C66" s="1">
        <f t="shared" ca="1" si="7"/>
        <v>1.0042999999999995</v>
      </c>
      <c r="D66" s="1">
        <f ca="1">IF(OR(AQ66&lt;&gt;"",AP66+'Details Verein'!$D$24&gt;=$AM$1,AP66="",AG66&lt;&gt;1,AZ66&lt;&gt;"",BC66&lt;&gt;""),Mitglieder!D65+0.0001,ROUND(D65+1,0))</f>
        <v>1.0042999999999995</v>
      </c>
      <c r="E66" s="1">
        <f ca="1">IF(OR(AQ66&lt;&gt;"",AZ66+'Details Verein'!$D$25&gt;=$AM$1,AP66="",AG66&lt;&gt;1,AZ66="",BA66&lt;&gt;"",BC66&lt;&gt;""),Mitglieder!E65+0.0001,ROUND(E65+1,0))</f>
        <v>1.0042999999999995</v>
      </c>
      <c r="F66" s="1" t="str">
        <f t="shared" ca="1" si="8"/>
        <v/>
      </c>
      <c r="G66" s="23"/>
      <c r="H66" s="8"/>
      <c r="I66" s="8"/>
      <c r="J66" s="8"/>
      <c r="K66" s="8"/>
      <c r="L66" s="8"/>
      <c r="M66" s="8"/>
      <c r="N66" s="8"/>
      <c r="O66" s="8"/>
      <c r="P66" s="8"/>
      <c r="Q66" s="8"/>
      <c r="R66" s="8"/>
      <c r="S66" s="8"/>
      <c r="T66" s="8"/>
      <c r="U66" s="8"/>
      <c r="V66" s="8"/>
      <c r="W66" s="8"/>
      <c r="X66" s="8"/>
      <c r="Y66" s="8"/>
      <c r="Z66" s="8"/>
      <c r="AA66" s="8"/>
      <c r="AB66" s="8"/>
      <c r="AC66" s="8"/>
      <c r="AD66" s="8"/>
      <c r="AE66" s="8"/>
      <c r="AG66" s="1">
        <f t="shared" si="9"/>
        <v>0</v>
      </c>
      <c r="AI66" s="1">
        <f t="shared" ca="1" si="10"/>
        <v>0</v>
      </c>
      <c r="AJ66" s="1">
        <f t="shared" ca="1" si="11"/>
        <v>0</v>
      </c>
      <c r="AM66" s="63" t="str">
        <f>IF(AND(H67="",H68="",K66=""),"",IF(K66="","nicht kategorisiert",IF(AG66=1,VLOOKUP(AN66,'Details Verein'!$B$12:$D$22,2),"")))</f>
        <v/>
      </c>
      <c r="AN66" s="1">
        <f>IF(K66='Details Verein'!$C$12,'Details Verein'!$B$12,IF(K66='Details Verein'!$C$13,'Details Verein'!$B$13,IF(K66='Details Verein'!$C$14,'Details Verein'!$B$14,IF(K66='Details Verein'!$C$15,'Details Verein'!$B$15,IF(K66='Details Verein'!$C$16,'Details Verein'!$B$16,IF(K66='Details Verein'!$C$17,'Details Verein'!$B$17,IF(K66='Details Verein'!$C$18,'Details Verein'!$B$18,IF(K66='Details Verein'!$C$19,'Details Verein'!$B$19,IF(K66='Details Verein'!$C$20,'Details Verein'!$B$20,IF(K66='Details Verein'!$C$21,'Details Verein'!$B$21,11))))))))))</f>
        <v>1</v>
      </c>
      <c r="AO66" s="8"/>
      <c r="AP66" s="8"/>
      <c r="AQ66" s="8"/>
      <c r="AR66" s="32">
        <f>IF(OR(V66&gt;'Details Verein'!$D$7,$AG66=1),VLOOKUP($AN66,'Details Verein'!$B$12:$G$21,AR$1),0)</f>
        <v>0</v>
      </c>
      <c r="AS66" s="115" t="str">
        <f t="shared" si="12"/>
        <v/>
      </c>
      <c r="AT66" s="32">
        <f>IF($AG66=1,VLOOKUP($AN66,'Details Verein'!$B$12:$G$21,AT$1),0)</f>
        <v>0</v>
      </c>
      <c r="AU66" s="33" t="str">
        <f t="shared" si="13"/>
        <v/>
      </c>
      <c r="AV66" s="32">
        <f>IF($AG66=1,VLOOKUP($AN66,'Details Verein'!$B$12:$G$21,AV$1),0)</f>
        <v>0</v>
      </c>
      <c r="AW66" s="32">
        <f ca="1">IF($AG66=1,VLOOKUP($AN66,'Details Verein'!$B$12:$G$21,AW$1),0)+BG66</f>
        <v>0</v>
      </c>
      <c r="AX66" s="116"/>
      <c r="AY66" s="8"/>
      <c r="AZ66" s="8"/>
      <c r="BA66" s="8"/>
      <c r="BB66" s="1" t="str">
        <f t="shared" si="14"/>
        <v>00.01.1900</v>
      </c>
      <c r="BC66" s="73"/>
      <c r="BD66" s="3" t="str">
        <f>IF(AP66="","",AP66+'Details Verein'!$D$24)</f>
        <v/>
      </c>
      <c r="BE66" s="3" t="str">
        <f>IF(AZ66="","",AZ66+'Details Verein'!$D$25)</f>
        <v/>
      </c>
      <c r="BF66" s="3" t="str">
        <f>IF(BA66="","",BA66+'Details Verein'!$D$26)</f>
        <v/>
      </c>
      <c r="BG66" s="32">
        <f ca="1">IF(OR(E66-E65&gt;0.1,BA66&lt;&gt;""),'Details Verein'!$D$27,0)</f>
        <v>0</v>
      </c>
      <c r="BH66" s="16">
        <f t="shared" ca="1" si="47"/>
        <v>0</v>
      </c>
      <c r="BI66" s="16">
        <f t="shared" si="44"/>
        <v>0</v>
      </c>
      <c r="BJ66" s="1" t="str">
        <f t="shared" si="16"/>
        <v/>
      </c>
      <c r="BL66" s="1" t="str">
        <f t="shared" si="23"/>
        <v/>
      </c>
      <c r="BM66" s="1" t="str">
        <f t="shared" si="24"/>
        <v/>
      </c>
      <c r="BN66" s="1" t="str">
        <f t="shared" si="42"/>
        <v/>
      </c>
      <c r="BO66" s="1" t="str">
        <f t="shared" ca="1" si="25"/>
        <v/>
      </c>
      <c r="BP66" s="1">
        <f t="shared" si="43"/>
        <v>4.2999999999999983E-3</v>
      </c>
      <c r="BQ66" s="24" t="str">
        <f t="shared" si="26"/>
        <v/>
      </c>
      <c r="BR66" s="25" t="str">
        <f>IF(OR(Mitglieder!AQ66="",Mitglieder!BC66&lt;&gt;""),"",Mitglieder!AQ66)</f>
        <v/>
      </c>
      <c r="BS66" s="24" t="str">
        <f>IF(BR66="","",'Details Verein'!$I$30)</f>
        <v/>
      </c>
      <c r="BT66" s="24" t="str">
        <f>IF(BR66="","",VLOOKUP(Mitglieder!AN66,'Details Verein'!$B$12:$I$21,8))</f>
        <v/>
      </c>
      <c r="BU66" s="24"/>
      <c r="BV66" s="26" t="str">
        <f t="shared" si="27"/>
        <v/>
      </c>
      <c r="BW66" s="24" t="str">
        <f>IF(BR66="","",Mitglieder!BL66)</f>
        <v/>
      </c>
      <c r="CA66" s="34"/>
      <c r="CB66" s="1" t="str">
        <f t="shared" si="57"/>
        <v/>
      </c>
      <c r="CC66" s="1" t="str">
        <f t="shared" si="57"/>
        <v/>
      </c>
      <c r="CD66" s="1" t="str">
        <f t="shared" si="57"/>
        <v/>
      </c>
      <c r="CE66" s="1" t="str">
        <f t="shared" si="57"/>
        <v/>
      </c>
      <c r="CF66" s="1" t="str">
        <f t="shared" si="57"/>
        <v/>
      </c>
      <c r="CG66" s="1" t="str">
        <f t="shared" si="57"/>
        <v/>
      </c>
      <c r="CH66" s="1" t="str">
        <f t="shared" si="57"/>
        <v/>
      </c>
      <c r="CI66" s="1" t="str">
        <f t="shared" si="57"/>
        <v/>
      </c>
      <c r="CJ66" s="1" t="str">
        <f t="shared" si="57"/>
        <v/>
      </c>
      <c r="CK66" s="1" t="str">
        <f t="shared" si="57"/>
        <v/>
      </c>
      <c r="CL66" s="37" t="str">
        <f t="shared" si="19"/>
        <v/>
      </c>
      <c r="CM66" s="37" t="str">
        <f t="shared" si="20"/>
        <v/>
      </c>
      <c r="CN66" s="1">
        <f t="shared" ca="1" si="21"/>
        <v>0</v>
      </c>
      <c r="CO66" s="1">
        <f t="shared" ca="1" si="22"/>
        <v>0</v>
      </c>
      <c r="CP66" s="1">
        <f t="shared" si="46"/>
        <v>3.4399999999999958E-2</v>
      </c>
      <c r="CQ66" s="24" t="str">
        <f t="shared" si="29"/>
        <v/>
      </c>
      <c r="CR66" s="25" t="str">
        <f t="shared" si="30"/>
        <v/>
      </c>
      <c r="CS66" s="24" t="str">
        <f>IF(CR66="","",'Details Verein'!$I$30)</f>
        <v/>
      </c>
      <c r="CT66" s="24" t="str">
        <f>IF(CR66="","",VLOOKUP(Mitglieder!AN66,'Details Verein'!$B$12:$K$21,9))</f>
        <v/>
      </c>
      <c r="CU66" s="24">
        <f t="shared" si="31"/>
        <v>0</v>
      </c>
      <c r="CV66" s="26" t="str">
        <f t="shared" si="32"/>
        <v/>
      </c>
      <c r="CW66" s="24" t="str">
        <f>IF(CR66="","",Mitglieder!BM66)</f>
        <v/>
      </c>
      <c r="CX66" s="1">
        <f t="shared" si="33"/>
        <v>6.4500000000000821E-2</v>
      </c>
      <c r="CY66" s="24" t="str">
        <f t="shared" si="34"/>
        <v/>
      </c>
      <c r="CZ66" s="25" t="str">
        <f t="shared" si="35"/>
        <v/>
      </c>
      <c r="DA66" s="24" t="str">
        <f>IF(CZ66="","",'Details Verein'!$I$30)</f>
        <v/>
      </c>
      <c r="DB66" s="24" t="str">
        <f>IF(CZ66="","",VLOOKUP(AN66,'Details Verein'!$B$12:$L$21,10))</f>
        <v/>
      </c>
      <c r="DC66" s="24"/>
      <c r="DD66" s="26" t="str">
        <f t="shared" si="36"/>
        <v/>
      </c>
      <c r="DE66" s="24" t="str">
        <f>IF(CZ66="","",Mitglieder!BN66)</f>
        <v/>
      </c>
      <c r="DF66" s="34"/>
      <c r="DG66" s="1">
        <f t="shared" ca="1" si="49"/>
        <v>9.4600000000001683E-2</v>
      </c>
      <c r="DH66" s="24" t="str">
        <f t="shared" ca="1" si="50"/>
        <v/>
      </c>
      <c r="DI66" s="25" t="str">
        <f t="shared" ca="1" si="51"/>
        <v/>
      </c>
      <c r="DJ66" s="24" t="str">
        <f ca="1">IF(DI66="","",'Details Verein'!$I$30)</f>
        <v/>
      </c>
      <c r="DK66" s="24" t="str">
        <f ca="1">IF(DI66="","",'Details Verein'!$I$31)</f>
        <v/>
      </c>
      <c r="DL66" s="24"/>
      <c r="DM66" s="26" t="str">
        <f t="shared" ca="1" si="52"/>
        <v/>
      </c>
      <c r="DN66" s="24" t="str">
        <f t="shared" ca="1" si="53"/>
        <v/>
      </c>
    </row>
    <row r="67" spans="3:118" x14ac:dyDescent="0.3">
      <c r="C67" s="1">
        <f t="shared" ca="1" si="7"/>
        <v>1.0043999999999995</v>
      </c>
      <c r="D67" s="1">
        <f ca="1">IF(OR(AQ67&lt;&gt;"",AP67+'Details Verein'!$D$24&gt;=$AM$1,AP67="",AG67&lt;&gt;1,AZ67&lt;&gt;"",BC67&lt;&gt;""),Mitglieder!D66+0.0001,ROUND(D66+1,0))</f>
        <v>1.0043999999999995</v>
      </c>
      <c r="E67" s="1">
        <f ca="1">IF(OR(AQ67&lt;&gt;"",AZ67+'Details Verein'!$D$25&gt;=$AM$1,AP67="",AG67&lt;&gt;1,AZ67="",BA67&lt;&gt;"",BC67&lt;&gt;""),Mitglieder!E66+0.0001,ROUND(E66+1,0))</f>
        <v>1.0043999999999995</v>
      </c>
      <c r="F67" s="1" t="str">
        <f t="shared" ca="1" si="8"/>
        <v/>
      </c>
      <c r="G67" s="23"/>
      <c r="H67" s="8"/>
      <c r="I67" s="8"/>
      <c r="J67" s="8"/>
      <c r="K67" s="8"/>
      <c r="L67" s="8"/>
      <c r="M67" s="8"/>
      <c r="N67" s="8"/>
      <c r="O67" s="8"/>
      <c r="P67" s="8"/>
      <c r="Q67" s="8"/>
      <c r="R67" s="8"/>
      <c r="S67" s="8"/>
      <c r="T67" s="8"/>
      <c r="U67" s="8"/>
      <c r="V67" s="8"/>
      <c r="W67" s="8"/>
      <c r="X67" s="8"/>
      <c r="Y67" s="8"/>
      <c r="Z67" s="8"/>
      <c r="AA67" s="8"/>
      <c r="AB67" s="8"/>
      <c r="AC67" s="8"/>
      <c r="AD67" s="8"/>
      <c r="AE67" s="8"/>
      <c r="AG67" s="1">
        <f t="shared" si="9"/>
        <v>0</v>
      </c>
      <c r="AI67" s="1">
        <f t="shared" ca="1" si="10"/>
        <v>0</v>
      </c>
      <c r="AJ67" s="1">
        <f t="shared" ca="1" si="11"/>
        <v>0</v>
      </c>
      <c r="AM67" s="63" t="str">
        <f>IF(AND(H68="",H69="",K67=""),"",IF(K67="","nicht kategorisiert",IF(AG67=1,VLOOKUP(AN67,'Details Verein'!$B$12:$D$22,2),"")))</f>
        <v/>
      </c>
      <c r="AN67" s="1">
        <f>IF(K67='Details Verein'!$C$12,'Details Verein'!$B$12,IF(K67='Details Verein'!$C$13,'Details Verein'!$B$13,IF(K67='Details Verein'!$C$14,'Details Verein'!$B$14,IF(K67='Details Verein'!$C$15,'Details Verein'!$B$15,IF(K67='Details Verein'!$C$16,'Details Verein'!$B$16,IF(K67='Details Verein'!$C$17,'Details Verein'!$B$17,IF(K67='Details Verein'!$C$18,'Details Verein'!$B$18,IF(K67='Details Verein'!$C$19,'Details Verein'!$B$19,IF(K67='Details Verein'!$C$20,'Details Verein'!$B$20,IF(K67='Details Verein'!$C$21,'Details Verein'!$B$21,11))))))))))</f>
        <v>1</v>
      </c>
      <c r="AO67" s="8"/>
      <c r="AP67" s="8"/>
      <c r="AQ67" s="8"/>
      <c r="AR67" s="32">
        <f>IF(OR(V67&gt;'Details Verein'!$D$7,$AG67=1),VLOOKUP($AN67,'Details Verein'!$B$12:$G$21,AR$1),0)</f>
        <v>0</v>
      </c>
      <c r="AS67" s="115" t="str">
        <f t="shared" si="12"/>
        <v/>
      </c>
      <c r="AT67" s="32">
        <f>IF($AG67=1,VLOOKUP($AN67,'Details Verein'!$B$12:$G$21,AT$1),0)</f>
        <v>0</v>
      </c>
      <c r="AU67" s="33" t="str">
        <f t="shared" si="13"/>
        <v/>
      </c>
      <c r="AV67" s="32">
        <f>IF($AG67=1,VLOOKUP($AN67,'Details Verein'!$B$12:$G$21,AV$1),0)</f>
        <v>0</v>
      </c>
      <c r="AW67" s="32">
        <f ca="1">IF($AG67=1,VLOOKUP($AN67,'Details Verein'!$B$12:$G$21,AW$1),0)+BG67</f>
        <v>0</v>
      </c>
      <c r="AX67" s="116"/>
      <c r="AY67" s="8"/>
      <c r="AZ67" s="8"/>
      <c r="BA67" s="8"/>
      <c r="BB67" s="1" t="str">
        <f t="shared" si="14"/>
        <v>00.01.1900</v>
      </c>
      <c r="BC67" s="73"/>
      <c r="BD67" s="3" t="str">
        <f>IF(AP67="","",AP67+'Details Verein'!$D$24)</f>
        <v/>
      </c>
      <c r="BE67" s="3" t="str">
        <f>IF(AZ67="","",AZ67+'Details Verein'!$D$25)</f>
        <v/>
      </c>
      <c r="BF67" s="3" t="str">
        <f>IF(BA67="","",BA67+'Details Verein'!$D$26)</f>
        <v/>
      </c>
      <c r="BG67" s="32">
        <f ca="1">IF(OR(E67-E66&gt;0.1,BA67&lt;&gt;""),'Details Verein'!$D$27,0)</f>
        <v>0</v>
      </c>
      <c r="BH67" s="16">
        <f t="shared" ca="1" si="47"/>
        <v>0</v>
      </c>
      <c r="BI67" s="16">
        <f t="shared" si="44"/>
        <v>0</v>
      </c>
      <c r="BJ67" s="1" t="str">
        <f t="shared" si="16"/>
        <v/>
      </c>
      <c r="BL67" s="1" t="str">
        <f t="shared" si="23"/>
        <v/>
      </c>
      <c r="BM67" s="1" t="str">
        <f t="shared" si="24"/>
        <v/>
      </c>
      <c r="BN67" s="1" t="str">
        <f t="shared" si="42"/>
        <v/>
      </c>
      <c r="BO67" s="1" t="str">
        <f t="shared" ca="1" si="25"/>
        <v/>
      </c>
      <c r="BP67" s="1">
        <f t="shared" si="43"/>
        <v>4.3999999999999985E-3</v>
      </c>
      <c r="BQ67" s="24" t="str">
        <f t="shared" si="26"/>
        <v/>
      </c>
      <c r="BR67" s="25" t="str">
        <f>IF(OR(Mitglieder!AQ67="",Mitglieder!BC67&lt;&gt;""),"",Mitglieder!AQ67)</f>
        <v/>
      </c>
      <c r="BS67" s="24" t="str">
        <f>IF(BR67="","",'Details Verein'!$I$30)</f>
        <v/>
      </c>
      <c r="BT67" s="24" t="str">
        <f>IF(BR67="","",VLOOKUP(Mitglieder!AN67,'Details Verein'!$B$12:$I$21,8))</f>
        <v/>
      </c>
      <c r="BU67" s="24"/>
      <c r="BV67" s="26" t="str">
        <f t="shared" si="27"/>
        <v/>
      </c>
      <c r="BW67" s="24" t="str">
        <f>IF(BR67="","",Mitglieder!BL67)</f>
        <v/>
      </c>
      <c r="CA67" s="34"/>
      <c r="CB67" s="1" t="str">
        <f t="shared" si="57"/>
        <v/>
      </c>
      <c r="CC67" s="1" t="str">
        <f t="shared" si="57"/>
        <v/>
      </c>
      <c r="CD67" s="1" t="str">
        <f t="shared" si="57"/>
        <v/>
      </c>
      <c r="CE67" s="1" t="str">
        <f t="shared" si="57"/>
        <v/>
      </c>
      <c r="CF67" s="1" t="str">
        <f t="shared" si="57"/>
        <v/>
      </c>
      <c r="CG67" s="1" t="str">
        <f t="shared" si="57"/>
        <v/>
      </c>
      <c r="CH67" s="1" t="str">
        <f t="shared" si="57"/>
        <v/>
      </c>
      <c r="CI67" s="1" t="str">
        <f t="shared" si="57"/>
        <v/>
      </c>
      <c r="CJ67" s="1" t="str">
        <f t="shared" si="57"/>
        <v/>
      </c>
      <c r="CK67" s="1" t="str">
        <f t="shared" si="57"/>
        <v/>
      </c>
      <c r="CL67" s="37" t="str">
        <f t="shared" si="19"/>
        <v/>
      </c>
      <c r="CM67" s="37" t="str">
        <f t="shared" si="20"/>
        <v/>
      </c>
      <c r="CN67" s="1">
        <f t="shared" ca="1" si="21"/>
        <v>0</v>
      </c>
      <c r="CO67" s="1">
        <f t="shared" ca="1" si="22"/>
        <v>0</v>
      </c>
      <c r="CP67" s="1">
        <f t="shared" si="46"/>
        <v>3.4499999999999961E-2</v>
      </c>
      <c r="CQ67" s="24" t="str">
        <f t="shared" si="29"/>
        <v/>
      </c>
      <c r="CR67" s="25" t="str">
        <f t="shared" si="30"/>
        <v/>
      </c>
      <c r="CS67" s="24" t="str">
        <f>IF(CR67="","",'Details Verein'!$I$30)</f>
        <v/>
      </c>
      <c r="CT67" s="24" t="str">
        <f>IF(CR67="","",VLOOKUP(Mitglieder!AN67,'Details Verein'!$B$12:$K$21,9))</f>
        <v/>
      </c>
      <c r="CU67" s="24">
        <f t="shared" si="31"/>
        <v>0</v>
      </c>
      <c r="CV67" s="26" t="str">
        <f t="shared" si="32"/>
        <v/>
      </c>
      <c r="CW67" s="24" t="str">
        <f>IF(CR67="","",Mitglieder!BM67)</f>
        <v/>
      </c>
      <c r="CX67" s="1">
        <f t="shared" si="33"/>
        <v>6.4600000000000823E-2</v>
      </c>
      <c r="CY67" s="24" t="str">
        <f t="shared" si="34"/>
        <v/>
      </c>
      <c r="CZ67" s="25" t="str">
        <f t="shared" si="35"/>
        <v/>
      </c>
      <c r="DA67" s="24" t="str">
        <f>IF(CZ67="","",'Details Verein'!$I$30)</f>
        <v/>
      </c>
      <c r="DB67" s="24" t="str">
        <f>IF(CZ67="","",VLOOKUP(AN67,'Details Verein'!$B$12:$L$21,10))</f>
        <v/>
      </c>
      <c r="DC67" s="24"/>
      <c r="DD67" s="26" t="str">
        <f t="shared" si="36"/>
        <v/>
      </c>
      <c r="DE67" s="24" t="str">
        <f>IF(CZ67="","",Mitglieder!BN67)</f>
        <v/>
      </c>
      <c r="DF67" s="34"/>
      <c r="DG67" s="1">
        <f t="shared" ca="1" si="49"/>
        <v>9.4700000000001686E-2</v>
      </c>
      <c r="DH67" s="24" t="str">
        <f t="shared" ca="1" si="50"/>
        <v/>
      </c>
      <c r="DI67" s="25" t="str">
        <f t="shared" ca="1" si="51"/>
        <v/>
      </c>
      <c r="DJ67" s="24" t="str">
        <f ca="1">IF(DI67="","",'Details Verein'!$I$30)</f>
        <v/>
      </c>
      <c r="DK67" s="24" t="str">
        <f ca="1">IF(DI67="","",'Details Verein'!$I$31)</f>
        <v/>
      </c>
      <c r="DL67" s="24"/>
      <c r="DM67" s="26" t="str">
        <f t="shared" ca="1" si="52"/>
        <v/>
      </c>
      <c r="DN67" s="24" t="str">
        <f t="shared" ca="1" si="53"/>
        <v/>
      </c>
    </row>
    <row r="68" spans="3:118" x14ac:dyDescent="0.3">
      <c r="C68" s="1">
        <f t="shared" ca="1" si="7"/>
        <v>1.0044999999999995</v>
      </c>
      <c r="D68" s="1">
        <f ca="1">IF(OR(AQ68&lt;&gt;"",AP68+'Details Verein'!$D$24&gt;=$AM$1,AP68="",AG68&lt;&gt;1,AZ68&lt;&gt;"",BC68&lt;&gt;""),Mitglieder!D67+0.0001,ROUND(D67+1,0))</f>
        <v>1.0044999999999995</v>
      </c>
      <c r="E68" s="1">
        <f ca="1">IF(OR(AQ68&lt;&gt;"",AZ68+'Details Verein'!$D$25&gt;=$AM$1,AP68="",AG68&lt;&gt;1,AZ68="",BA68&lt;&gt;"",BC68&lt;&gt;""),Mitglieder!E67+0.0001,ROUND(E67+1,0))</f>
        <v>1.0044999999999995</v>
      </c>
      <c r="F68" s="1" t="str">
        <f t="shared" ca="1" si="8"/>
        <v/>
      </c>
      <c r="G68" s="23"/>
      <c r="H68" s="8"/>
      <c r="I68" s="8"/>
      <c r="J68" s="8"/>
      <c r="K68" s="8"/>
      <c r="L68" s="8"/>
      <c r="M68" s="8"/>
      <c r="N68" s="8"/>
      <c r="O68" s="8"/>
      <c r="P68" s="8"/>
      <c r="Q68" s="8"/>
      <c r="R68" s="8"/>
      <c r="S68" s="8"/>
      <c r="T68" s="8"/>
      <c r="U68" s="8"/>
      <c r="V68" s="8"/>
      <c r="W68" s="8"/>
      <c r="X68" s="8"/>
      <c r="Y68" s="8"/>
      <c r="Z68" s="8"/>
      <c r="AA68" s="8"/>
      <c r="AB68" s="8"/>
      <c r="AC68" s="8"/>
      <c r="AD68" s="8"/>
      <c r="AE68" s="8"/>
      <c r="AG68" s="1">
        <f t="shared" si="9"/>
        <v>0</v>
      </c>
      <c r="AI68" s="1">
        <f t="shared" ca="1" si="10"/>
        <v>0</v>
      </c>
      <c r="AJ68" s="1">
        <f t="shared" ca="1" si="11"/>
        <v>0</v>
      </c>
      <c r="AM68" s="63" t="str">
        <f>IF(AND(H69="",H70="",K68=""),"",IF(K68="","nicht kategorisiert",IF(AG68=1,VLOOKUP(AN68,'Details Verein'!$B$12:$D$22,2),"")))</f>
        <v/>
      </c>
      <c r="AN68" s="1">
        <f>IF(K68='Details Verein'!$C$12,'Details Verein'!$B$12,IF(K68='Details Verein'!$C$13,'Details Verein'!$B$13,IF(K68='Details Verein'!$C$14,'Details Verein'!$B$14,IF(K68='Details Verein'!$C$15,'Details Verein'!$B$15,IF(K68='Details Verein'!$C$16,'Details Verein'!$B$16,IF(K68='Details Verein'!$C$17,'Details Verein'!$B$17,IF(K68='Details Verein'!$C$18,'Details Verein'!$B$18,IF(K68='Details Verein'!$C$19,'Details Verein'!$B$19,IF(K68='Details Verein'!$C$20,'Details Verein'!$B$20,IF(K68='Details Verein'!$C$21,'Details Verein'!$B$21,11))))))))))</f>
        <v>1</v>
      </c>
      <c r="AO68" s="8"/>
      <c r="AP68" s="8"/>
      <c r="AQ68" s="8"/>
      <c r="AR68" s="32">
        <f>IF(OR(V68&gt;'Details Verein'!$D$7,$AG68=1),VLOOKUP($AN68,'Details Verein'!$B$12:$G$21,AR$1),0)</f>
        <v>0</v>
      </c>
      <c r="AS68" s="115" t="str">
        <f t="shared" si="12"/>
        <v/>
      </c>
      <c r="AT68" s="32">
        <f>IF($AG68=1,VLOOKUP($AN68,'Details Verein'!$B$12:$G$21,AT$1),0)</f>
        <v>0</v>
      </c>
      <c r="AU68" s="33" t="str">
        <f t="shared" si="13"/>
        <v/>
      </c>
      <c r="AV68" s="32">
        <f>IF($AG68=1,VLOOKUP($AN68,'Details Verein'!$B$12:$G$21,AV$1),0)</f>
        <v>0</v>
      </c>
      <c r="AW68" s="32">
        <f ca="1">IF($AG68=1,VLOOKUP($AN68,'Details Verein'!$B$12:$G$21,AW$1),0)+BG68</f>
        <v>0</v>
      </c>
      <c r="AX68" s="116"/>
      <c r="AY68" s="8"/>
      <c r="AZ68" s="8"/>
      <c r="BA68" s="8"/>
      <c r="BB68" s="1" t="str">
        <f t="shared" si="14"/>
        <v>00.01.1900</v>
      </c>
      <c r="BC68" s="73"/>
      <c r="BD68" s="3" t="str">
        <f>IF(AP68="","",AP68+'Details Verein'!$D$24)</f>
        <v/>
      </c>
      <c r="BE68" s="3" t="str">
        <f>IF(AZ68="","",AZ68+'Details Verein'!$D$25)</f>
        <v/>
      </c>
      <c r="BF68" s="3" t="str">
        <f>IF(BA68="","",BA68+'Details Verein'!$D$26)</f>
        <v/>
      </c>
      <c r="BG68" s="32">
        <f ca="1">IF(OR(E68-E67&gt;0.1,BA68&lt;&gt;""),'Details Verein'!$D$27,0)</f>
        <v>0</v>
      </c>
      <c r="BH68" s="16">
        <f t="shared" ca="1" si="47"/>
        <v>0</v>
      </c>
      <c r="BI68" s="16">
        <f t="shared" si="44"/>
        <v>0</v>
      </c>
      <c r="BJ68" s="1" t="str">
        <f t="shared" si="16"/>
        <v/>
      </c>
      <c r="BL68" s="1" t="str">
        <f t="shared" si="23"/>
        <v/>
      </c>
      <c r="BM68" s="1" t="str">
        <f t="shared" si="24"/>
        <v/>
      </c>
      <c r="BN68" s="1" t="str">
        <f t="shared" si="42"/>
        <v/>
      </c>
      <c r="BO68" s="1" t="str">
        <f t="shared" ca="1" si="25"/>
        <v/>
      </c>
      <c r="BP68" s="1">
        <f t="shared" si="43"/>
        <v>4.4999999999999988E-3</v>
      </c>
      <c r="BQ68" s="24" t="str">
        <f t="shared" si="26"/>
        <v/>
      </c>
      <c r="BR68" s="25" t="str">
        <f>IF(OR(Mitglieder!AQ68="",Mitglieder!BC68&lt;&gt;""),"",Mitglieder!AQ68)</f>
        <v/>
      </c>
      <c r="BS68" s="24" t="str">
        <f>IF(BR68="","",'Details Verein'!$I$30)</f>
        <v/>
      </c>
      <c r="BT68" s="24" t="str">
        <f>IF(BR68="","",VLOOKUP(Mitglieder!AN68,'Details Verein'!$B$12:$I$21,8))</f>
        <v/>
      </c>
      <c r="BU68" s="24"/>
      <c r="BV68" s="26" t="str">
        <f t="shared" si="27"/>
        <v/>
      </c>
      <c r="BW68" s="24" t="str">
        <f>IF(BR68="","",Mitglieder!BL68)</f>
        <v/>
      </c>
      <c r="CA68" s="34"/>
      <c r="CB68" s="1" t="str">
        <f t="shared" si="57"/>
        <v/>
      </c>
      <c r="CC68" s="1" t="str">
        <f t="shared" si="57"/>
        <v/>
      </c>
      <c r="CD68" s="1" t="str">
        <f t="shared" si="57"/>
        <v/>
      </c>
      <c r="CE68" s="1" t="str">
        <f t="shared" si="57"/>
        <v/>
      </c>
      <c r="CF68" s="1" t="str">
        <f t="shared" si="57"/>
        <v/>
      </c>
      <c r="CG68" s="1" t="str">
        <f t="shared" si="57"/>
        <v/>
      </c>
      <c r="CH68" s="1" t="str">
        <f t="shared" si="57"/>
        <v/>
      </c>
      <c r="CI68" s="1" t="str">
        <f t="shared" si="57"/>
        <v/>
      </c>
      <c r="CJ68" s="1" t="str">
        <f t="shared" si="57"/>
        <v/>
      </c>
      <c r="CK68" s="1" t="str">
        <f t="shared" si="57"/>
        <v/>
      </c>
      <c r="CL68" s="37" t="str">
        <f t="shared" si="19"/>
        <v/>
      </c>
      <c r="CM68" s="37" t="str">
        <f t="shared" si="20"/>
        <v/>
      </c>
      <c r="CN68" s="1">
        <f t="shared" ca="1" si="21"/>
        <v>0</v>
      </c>
      <c r="CO68" s="1">
        <f t="shared" ca="1" si="22"/>
        <v>0</v>
      </c>
      <c r="CP68" s="1">
        <f t="shared" si="46"/>
        <v>3.4599999999999964E-2</v>
      </c>
      <c r="CQ68" s="24" t="str">
        <f t="shared" si="29"/>
        <v/>
      </c>
      <c r="CR68" s="25" t="str">
        <f t="shared" si="30"/>
        <v/>
      </c>
      <c r="CS68" s="24" t="str">
        <f>IF(CR68="","",'Details Verein'!$I$30)</f>
        <v/>
      </c>
      <c r="CT68" s="24" t="str">
        <f>IF(CR68="","",VLOOKUP(Mitglieder!AN68,'Details Verein'!$B$12:$K$21,9))</f>
        <v/>
      </c>
      <c r="CU68" s="24">
        <f t="shared" si="31"/>
        <v>0</v>
      </c>
      <c r="CV68" s="26" t="str">
        <f t="shared" si="32"/>
        <v/>
      </c>
      <c r="CW68" s="24" t="str">
        <f>IF(CR68="","",Mitglieder!BM68)</f>
        <v/>
      </c>
      <c r="CX68" s="1">
        <f t="shared" si="33"/>
        <v>6.4700000000000826E-2</v>
      </c>
      <c r="CY68" s="24" t="str">
        <f t="shared" si="34"/>
        <v/>
      </c>
      <c r="CZ68" s="25" t="str">
        <f t="shared" si="35"/>
        <v/>
      </c>
      <c r="DA68" s="24" t="str">
        <f>IF(CZ68="","",'Details Verein'!$I$30)</f>
        <v/>
      </c>
      <c r="DB68" s="24" t="str">
        <f>IF(CZ68="","",VLOOKUP(AN68,'Details Verein'!$B$12:$L$21,10))</f>
        <v/>
      </c>
      <c r="DC68" s="24"/>
      <c r="DD68" s="26" t="str">
        <f t="shared" si="36"/>
        <v/>
      </c>
      <c r="DE68" s="24" t="str">
        <f>IF(CZ68="","",Mitglieder!BN68)</f>
        <v/>
      </c>
      <c r="DF68" s="34"/>
      <c r="DG68" s="1">
        <f t="shared" ca="1" si="49"/>
        <v>9.4800000000001688E-2</v>
      </c>
      <c r="DH68" s="24" t="str">
        <f t="shared" ca="1" si="50"/>
        <v/>
      </c>
      <c r="DI68" s="25" t="str">
        <f t="shared" ca="1" si="51"/>
        <v/>
      </c>
      <c r="DJ68" s="24" t="str">
        <f ca="1">IF(DI68="","",'Details Verein'!$I$30)</f>
        <v/>
      </c>
      <c r="DK68" s="24" t="str">
        <f ca="1">IF(DI68="","",'Details Verein'!$I$31)</f>
        <v/>
      </c>
      <c r="DL68" s="24"/>
      <c r="DM68" s="26" t="str">
        <f t="shared" ca="1" si="52"/>
        <v/>
      </c>
      <c r="DN68" s="24" t="str">
        <f t="shared" ca="1" si="53"/>
        <v/>
      </c>
    </row>
    <row r="69" spans="3:118" x14ac:dyDescent="0.3">
      <c r="C69" s="1">
        <f t="shared" ca="1" si="7"/>
        <v>1.0045999999999995</v>
      </c>
      <c r="D69" s="1">
        <f ca="1">IF(OR(AQ69&lt;&gt;"",AP69+'Details Verein'!$D$24&gt;=$AM$1,AP69="",AG69&lt;&gt;1,AZ69&lt;&gt;"",BC69&lt;&gt;""),Mitglieder!D68+0.0001,ROUND(D68+1,0))</f>
        <v>1.0045999999999995</v>
      </c>
      <c r="E69" s="1">
        <f ca="1">IF(OR(AQ69&lt;&gt;"",AZ69+'Details Verein'!$D$25&gt;=$AM$1,AP69="",AG69&lt;&gt;1,AZ69="",BA69&lt;&gt;"",BC69&lt;&gt;""),Mitglieder!E68+0.0001,ROUND(E68+1,0))</f>
        <v>1.0045999999999995</v>
      </c>
      <c r="F69" s="1" t="str">
        <f t="shared" ca="1" si="8"/>
        <v/>
      </c>
      <c r="G69" s="23"/>
      <c r="H69" s="8"/>
      <c r="I69" s="8"/>
      <c r="J69" s="8"/>
      <c r="K69" s="8"/>
      <c r="L69" s="8"/>
      <c r="M69" s="8"/>
      <c r="N69" s="8"/>
      <c r="O69" s="8"/>
      <c r="P69" s="8"/>
      <c r="Q69" s="8"/>
      <c r="R69" s="8"/>
      <c r="S69" s="8"/>
      <c r="T69" s="8"/>
      <c r="U69" s="8"/>
      <c r="V69" s="8"/>
      <c r="W69" s="8"/>
      <c r="X69" s="8"/>
      <c r="Y69" s="8"/>
      <c r="Z69" s="8"/>
      <c r="AA69" s="8"/>
      <c r="AB69" s="8"/>
      <c r="AC69" s="8"/>
      <c r="AD69" s="8"/>
      <c r="AE69" s="8"/>
      <c r="AG69" s="1">
        <f t="shared" si="9"/>
        <v>0</v>
      </c>
      <c r="AI69" s="1">
        <f t="shared" ca="1" si="10"/>
        <v>0</v>
      </c>
      <c r="AJ69" s="1">
        <f t="shared" ca="1" si="11"/>
        <v>0</v>
      </c>
      <c r="AM69" s="63" t="str">
        <f>IF(AND(H70="",H71="",K69=""),"",IF(K69="","nicht kategorisiert",IF(AG69=1,VLOOKUP(AN69,'Details Verein'!$B$12:$D$22,2),"")))</f>
        <v/>
      </c>
      <c r="AN69" s="1">
        <f>IF(K69='Details Verein'!$C$12,'Details Verein'!$B$12,IF(K69='Details Verein'!$C$13,'Details Verein'!$B$13,IF(K69='Details Verein'!$C$14,'Details Verein'!$B$14,IF(K69='Details Verein'!$C$15,'Details Verein'!$B$15,IF(K69='Details Verein'!$C$16,'Details Verein'!$B$16,IF(K69='Details Verein'!$C$17,'Details Verein'!$B$17,IF(K69='Details Verein'!$C$18,'Details Verein'!$B$18,IF(K69='Details Verein'!$C$19,'Details Verein'!$B$19,IF(K69='Details Verein'!$C$20,'Details Verein'!$B$20,IF(K69='Details Verein'!$C$21,'Details Verein'!$B$21,11))))))))))</f>
        <v>1</v>
      </c>
      <c r="AO69" s="8"/>
      <c r="AP69" s="8"/>
      <c r="AQ69" s="8"/>
      <c r="AR69" s="32">
        <f>IF(OR(V69&gt;'Details Verein'!$D$7,$AG69=1),VLOOKUP($AN69,'Details Verein'!$B$12:$G$21,AR$1),0)</f>
        <v>0</v>
      </c>
      <c r="AS69" s="115" t="str">
        <f t="shared" si="12"/>
        <v/>
      </c>
      <c r="AT69" s="32">
        <f>IF($AG69=1,VLOOKUP($AN69,'Details Verein'!$B$12:$G$21,AT$1),0)</f>
        <v>0</v>
      </c>
      <c r="AU69" s="33" t="str">
        <f t="shared" si="13"/>
        <v/>
      </c>
      <c r="AV69" s="32">
        <f>IF($AG69=1,VLOOKUP($AN69,'Details Verein'!$B$12:$G$21,AV$1),0)</f>
        <v>0</v>
      </c>
      <c r="AW69" s="32">
        <f ca="1">IF($AG69=1,VLOOKUP($AN69,'Details Verein'!$B$12:$G$21,AW$1),0)+BG69</f>
        <v>0</v>
      </c>
      <c r="AX69" s="116"/>
      <c r="AY69" s="8"/>
      <c r="AZ69" s="8"/>
      <c r="BA69" s="8"/>
      <c r="BB69" s="1" t="str">
        <f t="shared" si="14"/>
        <v>00.01.1900</v>
      </c>
      <c r="BC69" s="73"/>
      <c r="BD69" s="3" t="str">
        <f>IF(AP69="","",AP69+'Details Verein'!$D$24)</f>
        <v/>
      </c>
      <c r="BE69" s="3" t="str">
        <f>IF(AZ69="","",AZ69+'Details Verein'!$D$25)</f>
        <v/>
      </c>
      <c r="BF69" s="3" t="str">
        <f>IF(BA69="","",BA69+'Details Verein'!$D$26)</f>
        <v/>
      </c>
      <c r="BG69" s="32">
        <f ca="1">IF(OR(E69-E68&gt;0.1,BA69&lt;&gt;""),'Details Verein'!$D$27,0)</f>
        <v>0</v>
      </c>
      <c r="BH69" s="16">
        <f t="shared" ca="1" si="47"/>
        <v>0</v>
      </c>
      <c r="BI69" s="16">
        <f t="shared" si="44"/>
        <v>0</v>
      </c>
      <c r="BJ69" s="1" t="str">
        <f t="shared" si="16"/>
        <v/>
      </c>
      <c r="BL69" s="1" t="str">
        <f t="shared" si="23"/>
        <v/>
      </c>
      <c r="BM69" s="1" t="str">
        <f t="shared" si="24"/>
        <v/>
      </c>
      <c r="BN69" s="1" t="str">
        <f t="shared" si="42"/>
        <v/>
      </c>
      <c r="BO69" s="1" t="str">
        <f t="shared" ca="1" si="25"/>
        <v/>
      </c>
      <c r="BP69" s="1">
        <f t="shared" si="43"/>
        <v>4.5999999999999991E-3</v>
      </c>
      <c r="BQ69" s="24" t="str">
        <f t="shared" si="26"/>
        <v/>
      </c>
      <c r="BR69" s="25" t="str">
        <f>IF(OR(Mitglieder!AQ69="",Mitglieder!BC69&lt;&gt;""),"",Mitglieder!AQ69)</f>
        <v/>
      </c>
      <c r="BS69" s="24" t="str">
        <f>IF(BR69="","",'Details Verein'!$I$30)</f>
        <v/>
      </c>
      <c r="BT69" s="24" t="str">
        <f>IF(BR69="","",VLOOKUP(Mitglieder!AN69,'Details Verein'!$B$12:$I$21,8))</f>
        <v/>
      </c>
      <c r="BU69" s="24"/>
      <c r="BV69" s="26" t="str">
        <f t="shared" si="27"/>
        <v/>
      </c>
      <c r="BW69" s="24" t="str">
        <f>IF(BR69="","",Mitglieder!BL69)</f>
        <v/>
      </c>
      <c r="CA69" s="34"/>
      <c r="CB69" s="1" t="str">
        <f t="shared" si="57"/>
        <v/>
      </c>
      <c r="CC69" s="1" t="str">
        <f t="shared" si="57"/>
        <v/>
      </c>
      <c r="CD69" s="1" t="str">
        <f t="shared" si="57"/>
        <v/>
      </c>
      <c r="CE69" s="1" t="str">
        <f t="shared" si="57"/>
        <v/>
      </c>
      <c r="CF69" s="1" t="str">
        <f t="shared" si="57"/>
        <v/>
      </c>
      <c r="CG69" s="1" t="str">
        <f t="shared" si="57"/>
        <v/>
      </c>
      <c r="CH69" s="1" t="str">
        <f t="shared" si="57"/>
        <v/>
      </c>
      <c r="CI69" s="1" t="str">
        <f t="shared" si="57"/>
        <v/>
      </c>
      <c r="CJ69" s="1" t="str">
        <f t="shared" si="57"/>
        <v/>
      </c>
      <c r="CK69" s="1" t="str">
        <f t="shared" si="57"/>
        <v/>
      </c>
      <c r="CL69" s="37" t="str">
        <f t="shared" si="19"/>
        <v/>
      </c>
      <c r="CM69" s="37" t="str">
        <f t="shared" si="20"/>
        <v/>
      </c>
      <c r="CN69" s="1">
        <f t="shared" ca="1" si="21"/>
        <v>0</v>
      </c>
      <c r="CO69" s="1">
        <f t="shared" ca="1" si="22"/>
        <v>0</v>
      </c>
      <c r="CP69" s="1">
        <f t="shared" si="46"/>
        <v>3.4699999999999967E-2</v>
      </c>
      <c r="CQ69" s="24" t="str">
        <f t="shared" si="29"/>
        <v/>
      </c>
      <c r="CR69" s="25" t="str">
        <f t="shared" si="30"/>
        <v/>
      </c>
      <c r="CS69" s="24" t="str">
        <f>IF(CR69="","",'Details Verein'!$I$30)</f>
        <v/>
      </c>
      <c r="CT69" s="24" t="str">
        <f>IF(CR69="","",VLOOKUP(Mitglieder!AN69,'Details Verein'!$B$12:$K$21,9))</f>
        <v/>
      </c>
      <c r="CU69" s="24">
        <f t="shared" si="31"/>
        <v>0</v>
      </c>
      <c r="CV69" s="26" t="str">
        <f t="shared" si="32"/>
        <v/>
      </c>
      <c r="CW69" s="24" t="str">
        <f>IF(CR69="","",Mitglieder!BM69)</f>
        <v/>
      </c>
      <c r="CX69" s="1">
        <f t="shared" si="33"/>
        <v>6.4800000000000829E-2</v>
      </c>
      <c r="CY69" s="24" t="str">
        <f t="shared" si="34"/>
        <v/>
      </c>
      <c r="CZ69" s="25" t="str">
        <f t="shared" si="35"/>
        <v/>
      </c>
      <c r="DA69" s="24" t="str">
        <f>IF(CZ69="","",'Details Verein'!$I$30)</f>
        <v/>
      </c>
      <c r="DB69" s="24" t="str">
        <f>IF(CZ69="","",VLOOKUP(AN69,'Details Verein'!$B$12:$L$21,10))</f>
        <v/>
      </c>
      <c r="DC69" s="24"/>
      <c r="DD69" s="26" t="str">
        <f t="shared" si="36"/>
        <v/>
      </c>
      <c r="DE69" s="24" t="str">
        <f>IF(CZ69="","",Mitglieder!BN69)</f>
        <v/>
      </c>
      <c r="DF69" s="34"/>
      <c r="DG69" s="1">
        <f t="shared" ca="1" si="49"/>
        <v>9.4900000000001691E-2</v>
      </c>
      <c r="DH69" s="24" t="str">
        <f t="shared" ca="1" si="50"/>
        <v/>
      </c>
      <c r="DI69" s="25" t="str">
        <f t="shared" ca="1" si="51"/>
        <v/>
      </c>
      <c r="DJ69" s="24" t="str">
        <f ca="1">IF(DI69="","",'Details Verein'!$I$30)</f>
        <v/>
      </c>
      <c r="DK69" s="24" t="str">
        <f ca="1">IF(DI69="","",'Details Verein'!$I$31)</f>
        <v/>
      </c>
      <c r="DL69" s="24"/>
      <c r="DM69" s="26" t="str">
        <f t="shared" ca="1" si="52"/>
        <v/>
      </c>
      <c r="DN69" s="24" t="str">
        <f t="shared" ca="1" si="53"/>
        <v/>
      </c>
    </row>
    <row r="70" spans="3:118" x14ac:dyDescent="0.3">
      <c r="C70" s="1">
        <f t="shared" ca="1" si="7"/>
        <v>1.0046999999999995</v>
      </c>
      <c r="D70" s="1">
        <f ca="1">IF(OR(AQ70&lt;&gt;"",AP70+'Details Verein'!$D$24&gt;=$AM$1,AP70="",AG70&lt;&gt;1,AZ70&lt;&gt;"",BC70&lt;&gt;""),Mitglieder!D69+0.0001,ROUND(D69+1,0))</f>
        <v>1.0046999999999995</v>
      </c>
      <c r="E70" s="1">
        <f ca="1">IF(OR(AQ70&lt;&gt;"",AZ70+'Details Verein'!$D$25&gt;=$AM$1,AP70="",AG70&lt;&gt;1,AZ70="",BA70&lt;&gt;"",BC70&lt;&gt;""),Mitglieder!E69+0.0001,ROUND(E69+1,0))</f>
        <v>1.0046999999999995</v>
      </c>
      <c r="F70" s="1" t="str">
        <f t="shared" ca="1" si="8"/>
        <v/>
      </c>
      <c r="G70" s="23"/>
      <c r="H70" s="8"/>
      <c r="I70" s="8"/>
      <c r="J70" s="8"/>
      <c r="K70" s="8"/>
      <c r="L70" s="8"/>
      <c r="M70" s="8"/>
      <c r="N70" s="8"/>
      <c r="O70" s="8"/>
      <c r="P70" s="8"/>
      <c r="Q70" s="8"/>
      <c r="R70" s="8"/>
      <c r="S70" s="8"/>
      <c r="T70" s="8"/>
      <c r="U70" s="8"/>
      <c r="V70" s="8"/>
      <c r="W70" s="8"/>
      <c r="X70" s="8"/>
      <c r="Y70" s="8"/>
      <c r="Z70" s="8"/>
      <c r="AA70" s="8"/>
      <c r="AB70" s="8"/>
      <c r="AC70" s="8"/>
      <c r="AD70" s="8"/>
      <c r="AE70" s="8"/>
      <c r="AG70" s="1">
        <f t="shared" si="9"/>
        <v>0</v>
      </c>
      <c r="AI70" s="1">
        <f t="shared" ca="1" si="10"/>
        <v>0</v>
      </c>
      <c r="AJ70" s="1">
        <f t="shared" ca="1" si="11"/>
        <v>0</v>
      </c>
      <c r="AM70" s="63" t="str">
        <f>IF(AND(H71="",H72="",K70=""),"",IF(K70="","nicht kategorisiert",IF(AG70=1,VLOOKUP(AN70,'Details Verein'!$B$12:$D$22,2),"")))</f>
        <v/>
      </c>
      <c r="AN70" s="1">
        <f>IF(K70='Details Verein'!$C$12,'Details Verein'!$B$12,IF(K70='Details Verein'!$C$13,'Details Verein'!$B$13,IF(K70='Details Verein'!$C$14,'Details Verein'!$B$14,IF(K70='Details Verein'!$C$15,'Details Verein'!$B$15,IF(K70='Details Verein'!$C$16,'Details Verein'!$B$16,IF(K70='Details Verein'!$C$17,'Details Verein'!$B$17,IF(K70='Details Verein'!$C$18,'Details Verein'!$B$18,IF(K70='Details Verein'!$C$19,'Details Verein'!$B$19,IF(K70='Details Verein'!$C$20,'Details Verein'!$B$20,IF(K70='Details Verein'!$C$21,'Details Verein'!$B$21,11))))))))))</f>
        <v>1</v>
      </c>
      <c r="AO70" s="8"/>
      <c r="AP70" s="8"/>
      <c r="AQ70" s="8"/>
      <c r="AR70" s="32">
        <f>IF(OR(V70&gt;'Details Verein'!$D$7,$AG70=1),VLOOKUP($AN70,'Details Verein'!$B$12:$G$21,AR$1),0)</f>
        <v>0</v>
      </c>
      <c r="AS70" s="115" t="str">
        <f t="shared" si="12"/>
        <v/>
      </c>
      <c r="AT70" s="32">
        <f>IF($AG70=1,VLOOKUP($AN70,'Details Verein'!$B$12:$G$21,AT$1),0)</f>
        <v>0</v>
      </c>
      <c r="AU70" s="33" t="str">
        <f t="shared" si="13"/>
        <v/>
      </c>
      <c r="AV70" s="32">
        <f>IF($AG70=1,VLOOKUP($AN70,'Details Verein'!$B$12:$G$21,AV$1),0)</f>
        <v>0</v>
      </c>
      <c r="AW70" s="32">
        <f ca="1">IF($AG70=1,VLOOKUP($AN70,'Details Verein'!$B$12:$G$21,AW$1),0)+BG70</f>
        <v>0</v>
      </c>
      <c r="AX70" s="116"/>
      <c r="AY70" s="8"/>
      <c r="AZ70" s="8"/>
      <c r="BA70" s="8"/>
      <c r="BB70" s="1" t="str">
        <f t="shared" si="14"/>
        <v>00.01.1900</v>
      </c>
      <c r="BC70" s="73"/>
      <c r="BD70" s="3" t="str">
        <f>IF(AP70="","",AP70+'Details Verein'!$D$24)</f>
        <v/>
      </c>
      <c r="BE70" s="3" t="str">
        <f>IF(AZ70="","",AZ70+'Details Verein'!$D$25)</f>
        <v/>
      </c>
      <c r="BF70" s="3" t="str">
        <f>IF(BA70="","",BA70+'Details Verein'!$D$26)</f>
        <v/>
      </c>
      <c r="BG70" s="32">
        <f ca="1">IF(OR(E70-E69&gt;0.1,BA70&lt;&gt;""),'Details Verein'!$D$27,0)</f>
        <v>0</v>
      </c>
      <c r="BH70" s="16">
        <f t="shared" ca="1" si="47"/>
        <v>0</v>
      </c>
      <c r="BI70" s="16">
        <f t="shared" si="44"/>
        <v>0</v>
      </c>
      <c r="BJ70" s="1" t="str">
        <f t="shared" si="16"/>
        <v/>
      </c>
      <c r="BL70" s="1" t="str">
        <f t="shared" si="23"/>
        <v/>
      </c>
      <c r="BM70" s="1" t="str">
        <f t="shared" si="24"/>
        <v/>
      </c>
      <c r="BN70" s="1" t="str">
        <f t="shared" si="42"/>
        <v/>
      </c>
      <c r="BO70" s="1" t="str">
        <f t="shared" ca="1" si="25"/>
        <v/>
      </c>
      <c r="BP70" s="1">
        <f t="shared" si="43"/>
        <v>4.6999999999999993E-3</v>
      </c>
      <c r="BQ70" s="24" t="str">
        <f t="shared" si="26"/>
        <v/>
      </c>
      <c r="BR70" s="25" t="str">
        <f>IF(OR(Mitglieder!AQ70="",Mitglieder!BC70&lt;&gt;""),"",Mitglieder!AQ70)</f>
        <v/>
      </c>
      <c r="BS70" s="24" t="str">
        <f>IF(BR70="","",'Details Verein'!$I$30)</f>
        <v/>
      </c>
      <c r="BT70" s="24" t="str">
        <f>IF(BR70="","",VLOOKUP(Mitglieder!AN70,'Details Verein'!$B$12:$I$21,8))</f>
        <v/>
      </c>
      <c r="BU70" s="24"/>
      <c r="BV70" s="26" t="str">
        <f t="shared" si="27"/>
        <v/>
      </c>
      <c r="BW70" s="24" t="str">
        <f>IF(BR70="","",Mitglieder!BL70)</f>
        <v/>
      </c>
      <c r="CA70" s="34"/>
      <c r="CB70" s="1" t="str">
        <f t="shared" si="57"/>
        <v/>
      </c>
      <c r="CC70" s="1" t="str">
        <f t="shared" si="57"/>
        <v/>
      </c>
      <c r="CD70" s="1" t="str">
        <f t="shared" si="57"/>
        <v/>
      </c>
      <c r="CE70" s="1" t="str">
        <f t="shared" si="57"/>
        <v/>
      </c>
      <c r="CF70" s="1" t="str">
        <f t="shared" si="57"/>
        <v/>
      </c>
      <c r="CG70" s="1" t="str">
        <f t="shared" si="57"/>
        <v/>
      </c>
      <c r="CH70" s="1" t="str">
        <f t="shared" si="57"/>
        <v/>
      </c>
      <c r="CI70" s="1" t="str">
        <f t="shared" si="57"/>
        <v/>
      </c>
      <c r="CJ70" s="1" t="str">
        <f t="shared" si="57"/>
        <v/>
      </c>
      <c r="CK70" s="1" t="str">
        <f t="shared" si="57"/>
        <v/>
      </c>
      <c r="CL70" s="37" t="str">
        <f t="shared" si="19"/>
        <v/>
      </c>
      <c r="CM70" s="37" t="str">
        <f t="shared" si="20"/>
        <v/>
      </c>
      <c r="CN70" s="1">
        <f t="shared" ca="1" si="21"/>
        <v>0</v>
      </c>
      <c r="CO70" s="1">
        <f t="shared" ca="1" si="22"/>
        <v>0</v>
      </c>
      <c r="CP70" s="1">
        <f t="shared" si="46"/>
        <v>3.479999999999997E-2</v>
      </c>
      <c r="CQ70" s="24" t="str">
        <f t="shared" si="29"/>
        <v/>
      </c>
      <c r="CR70" s="25" t="str">
        <f t="shared" si="30"/>
        <v/>
      </c>
      <c r="CS70" s="24" t="str">
        <f>IF(CR70="","",'Details Verein'!$I$30)</f>
        <v/>
      </c>
      <c r="CT70" s="24" t="str">
        <f>IF(CR70="","",VLOOKUP(Mitglieder!AN70,'Details Verein'!$B$12:$K$21,9))</f>
        <v/>
      </c>
      <c r="CU70" s="24">
        <f t="shared" si="31"/>
        <v>0</v>
      </c>
      <c r="CV70" s="26" t="str">
        <f t="shared" si="32"/>
        <v/>
      </c>
      <c r="CW70" s="24" t="str">
        <f>IF(CR70="","",Mitglieder!BM70)</f>
        <v/>
      </c>
      <c r="CX70" s="1">
        <f t="shared" si="33"/>
        <v>6.4900000000000832E-2</v>
      </c>
      <c r="CY70" s="24" t="str">
        <f t="shared" si="34"/>
        <v/>
      </c>
      <c r="CZ70" s="25" t="str">
        <f t="shared" si="35"/>
        <v/>
      </c>
      <c r="DA70" s="24" t="str">
        <f>IF(CZ70="","",'Details Verein'!$I$30)</f>
        <v/>
      </c>
      <c r="DB70" s="24" t="str">
        <f>IF(CZ70="","",VLOOKUP(AN70,'Details Verein'!$B$12:$L$21,10))</f>
        <v/>
      </c>
      <c r="DC70" s="24"/>
      <c r="DD70" s="26" t="str">
        <f t="shared" si="36"/>
        <v/>
      </c>
      <c r="DE70" s="24" t="str">
        <f>IF(CZ70="","",Mitglieder!BN70)</f>
        <v/>
      </c>
      <c r="DF70" s="34"/>
      <c r="DG70" s="1">
        <f t="shared" ca="1" si="49"/>
        <v>9.5000000000001694E-2</v>
      </c>
      <c r="DH70" s="24" t="str">
        <f t="shared" ca="1" si="50"/>
        <v/>
      </c>
      <c r="DI70" s="25" t="str">
        <f t="shared" ca="1" si="51"/>
        <v/>
      </c>
      <c r="DJ70" s="24" t="str">
        <f ca="1">IF(DI70="","",'Details Verein'!$I$30)</f>
        <v/>
      </c>
      <c r="DK70" s="24" t="str">
        <f ca="1">IF(DI70="","",'Details Verein'!$I$31)</f>
        <v/>
      </c>
      <c r="DL70" s="24"/>
      <c r="DM70" s="26" t="str">
        <f t="shared" ca="1" si="52"/>
        <v/>
      </c>
      <c r="DN70" s="24" t="str">
        <f t="shared" ca="1" si="53"/>
        <v/>
      </c>
    </row>
    <row r="71" spans="3:118" x14ac:dyDescent="0.3">
      <c r="C71" s="1">
        <f t="shared" ca="1" si="7"/>
        <v>1.0047999999999995</v>
      </c>
      <c r="D71" s="1">
        <f ca="1">IF(OR(AQ71&lt;&gt;"",AP71+'Details Verein'!$D$24&gt;=$AM$1,AP71="",AG71&lt;&gt;1,AZ71&lt;&gt;"",BC71&lt;&gt;""),Mitglieder!D70+0.0001,ROUND(D70+1,0))</f>
        <v>1.0047999999999995</v>
      </c>
      <c r="E71" s="1">
        <f ca="1">IF(OR(AQ71&lt;&gt;"",AZ71+'Details Verein'!$D$25&gt;=$AM$1,AP71="",AG71&lt;&gt;1,AZ71="",BA71&lt;&gt;"",BC71&lt;&gt;""),Mitglieder!E70+0.0001,ROUND(E70+1,0))</f>
        <v>1.0047999999999995</v>
      </c>
      <c r="F71" s="1" t="str">
        <f t="shared" ca="1" si="8"/>
        <v/>
      </c>
      <c r="G71" s="23"/>
      <c r="H71" s="8"/>
      <c r="I71" s="8"/>
      <c r="J71" s="8"/>
      <c r="K71" s="8"/>
      <c r="L71" s="8"/>
      <c r="M71" s="8"/>
      <c r="N71" s="8"/>
      <c r="O71" s="8"/>
      <c r="P71" s="8"/>
      <c r="Q71" s="8"/>
      <c r="R71" s="8"/>
      <c r="S71" s="8"/>
      <c r="T71" s="8"/>
      <c r="U71" s="8"/>
      <c r="V71" s="8"/>
      <c r="W71" s="8"/>
      <c r="X71" s="8"/>
      <c r="Y71" s="8"/>
      <c r="Z71" s="8"/>
      <c r="AA71" s="8"/>
      <c r="AB71" s="8"/>
      <c r="AC71" s="8"/>
      <c r="AD71" s="8"/>
      <c r="AE71" s="8"/>
      <c r="AG71" s="1">
        <f t="shared" si="9"/>
        <v>0</v>
      </c>
      <c r="AI71" s="1">
        <f t="shared" ca="1" si="10"/>
        <v>0</v>
      </c>
      <c r="AJ71" s="1">
        <f t="shared" ca="1" si="11"/>
        <v>0</v>
      </c>
      <c r="AM71" s="63" t="str">
        <f>IF(AND(H72="",H73="",K71=""),"",IF(K71="","nicht kategorisiert",IF(AG71=1,VLOOKUP(AN71,'Details Verein'!$B$12:$D$22,2),"")))</f>
        <v/>
      </c>
      <c r="AN71" s="1">
        <f>IF(K71='Details Verein'!$C$12,'Details Verein'!$B$12,IF(K71='Details Verein'!$C$13,'Details Verein'!$B$13,IF(K71='Details Verein'!$C$14,'Details Verein'!$B$14,IF(K71='Details Verein'!$C$15,'Details Verein'!$B$15,IF(K71='Details Verein'!$C$16,'Details Verein'!$B$16,IF(K71='Details Verein'!$C$17,'Details Verein'!$B$17,IF(K71='Details Verein'!$C$18,'Details Verein'!$B$18,IF(K71='Details Verein'!$C$19,'Details Verein'!$B$19,IF(K71='Details Verein'!$C$20,'Details Verein'!$B$20,IF(K71='Details Verein'!$C$21,'Details Verein'!$B$21,11))))))))))</f>
        <v>1</v>
      </c>
      <c r="AO71" s="8"/>
      <c r="AP71" s="8"/>
      <c r="AQ71" s="8"/>
      <c r="AR71" s="32">
        <f>IF(OR(V71&gt;'Details Verein'!$D$7,$AG71=1),VLOOKUP($AN71,'Details Verein'!$B$12:$G$21,AR$1),0)</f>
        <v>0</v>
      </c>
      <c r="AS71" s="115" t="str">
        <f t="shared" si="12"/>
        <v/>
      </c>
      <c r="AT71" s="32">
        <f>IF($AG71=1,VLOOKUP($AN71,'Details Verein'!$B$12:$G$21,AT$1),0)</f>
        <v>0</v>
      </c>
      <c r="AU71" s="33" t="str">
        <f t="shared" si="13"/>
        <v/>
      </c>
      <c r="AV71" s="32">
        <f>IF($AG71=1,VLOOKUP($AN71,'Details Verein'!$B$12:$G$21,AV$1),0)</f>
        <v>0</v>
      </c>
      <c r="AW71" s="32">
        <f ca="1">IF($AG71=1,VLOOKUP($AN71,'Details Verein'!$B$12:$G$21,AW$1),0)+BG71</f>
        <v>0</v>
      </c>
      <c r="AX71" s="116"/>
      <c r="AY71" s="8"/>
      <c r="AZ71" s="8"/>
      <c r="BA71" s="8"/>
      <c r="BB71" s="1" t="str">
        <f t="shared" si="14"/>
        <v>00.01.1900</v>
      </c>
      <c r="BC71" s="73"/>
      <c r="BD71" s="3" t="str">
        <f>IF(AP71="","",AP71+'Details Verein'!$D$24)</f>
        <v/>
      </c>
      <c r="BE71" s="3" t="str">
        <f>IF(AZ71="","",AZ71+'Details Verein'!$D$25)</f>
        <v/>
      </c>
      <c r="BF71" s="3" t="str">
        <f>IF(BA71="","",BA71+'Details Verein'!$D$26)</f>
        <v/>
      </c>
      <c r="BG71" s="32">
        <f ca="1">IF(OR(E71-E70&gt;0.1,BA71&lt;&gt;""),'Details Verein'!$D$27,0)</f>
        <v>0</v>
      </c>
      <c r="BH71" s="16">
        <f t="shared" ca="1" si="47"/>
        <v>0</v>
      </c>
      <c r="BI71" s="16">
        <f t="shared" si="44"/>
        <v>0</v>
      </c>
      <c r="BJ71" s="1" t="str">
        <f t="shared" si="16"/>
        <v/>
      </c>
      <c r="BL71" s="1" t="str">
        <f t="shared" si="23"/>
        <v/>
      </c>
      <c r="BM71" s="1" t="str">
        <f t="shared" si="24"/>
        <v/>
      </c>
      <c r="BN71" s="1" t="str">
        <f t="shared" si="42"/>
        <v/>
      </c>
      <c r="BO71" s="1" t="str">
        <f t="shared" ca="1" si="25"/>
        <v/>
      </c>
      <c r="BP71" s="1">
        <f t="shared" si="43"/>
        <v>4.7999999999999996E-3</v>
      </c>
      <c r="BQ71" s="24" t="str">
        <f t="shared" si="26"/>
        <v/>
      </c>
      <c r="BR71" s="25" t="str">
        <f>IF(OR(Mitglieder!AQ71="",Mitglieder!BC71&lt;&gt;""),"",Mitglieder!AQ71)</f>
        <v/>
      </c>
      <c r="BS71" s="24" t="str">
        <f>IF(BR71="","",'Details Verein'!$I$30)</f>
        <v/>
      </c>
      <c r="BT71" s="24" t="str">
        <f>IF(BR71="","",VLOOKUP(Mitglieder!AN71,'Details Verein'!$B$12:$I$21,8))</f>
        <v/>
      </c>
      <c r="BU71" s="24"/>
      <c r="BV71" s="26" t="str">
        <f t="shared" si="27"/>
        <v/>
      </c>
      <c r="BW71" s="24" t="str">
        <f>IF(BR71="","",Mitglieder!BL71)</f>
        <v/>
      </c>
      <c r="CA71" s="34"/>
      <c r="CB71" s="1" t="str">
        <f t="shared" si="57"/>
        <v/>
      </c>
      <c r="CC71" s="1" t="str">
        <f t="shared" si="57"/>
        <v/>
      </c>
      <c r="CD71" s="1" t="str">
        <f t="shared" si="57"/>
        <v/>
      </c>
      <c r="CE71" s="1" t="str">
        <f t="shared" si="57"/>
        <v/>
      </c>
      <c r="CF71" s="1" t="str">
        <f t="shared" si="57"/>
        <v/>
      </c>
      <c r="CG71" s="1" t="str">
        <f t="shared" si="57"/>
        <v/>
      </c>
      <c r="CH71" s="1" t="str">
        <f t="shared" si="57"/>
        <v/>
      </c>
      <c r="CI71" s="1" t="str">
        <f t="shared" si="57"/>
        <v/>
      </c>
      <c r="CJ71" s="1" t="str">
        <f t="shared" si="57"/>
        <v/>
      </c>
      <c r="CK71" s="1" t="str">
        <f t="shared" si="57"/>
        <v/>
      </c>
      <c r="CL71" s="37" t="str">
        <f t="shared" si="19"/>
        <v/>
      </c>
      <c r="CM71" s="37" t="str">
        <f t="shared" si="20"/>
        <v/>
      </c>
      <c r="CN71" s="1">
        <f t="shared" ca="1" si="21"/>
        <v>0</v>
      </c>
      <c r="CO71" s="1">
        <f t="shared" ca="1" si="22"/>
        <v>0</v>
      </c>
      <c r="CP71" s="1">
        <f t="shared" si="46"/>
        <v>3.4899999999999973E-2</v>
      </c>
      <c r="CQ71" s="24" t="str">
        <f t="shared" si="29"/>
        <v/>
      </c>
      <c r="CR71" s="25" t="str">
        <f t="shared" si="30"/>
        <v/>
      </c>
      <c r="CS71" s="24" t="str">
        <f>IF(CR71="","",'Details Verein'!$I$30)</f>
        <v/>
      </c>
      <c r="CT71" s="24" t="str">
        <f>IF(CR71="","",VLOOKUP(Mitglieder!AN71,'Details Verein'!$B$12:$K$21,9))</f>
        <v/>
      </c>
      <c r="CU71" s="24">
        <f t="shared" si="31"/>
        <v>0</v>
      </c>
      <c r="CV71" s="26" t="str">
        <f t="shared" si="32"/>
        <v/>
      </c>
      <c r="CW71" s="24" t="str">
        <f>IF(CR71="","",Mitglieder!BM71)</f>
        <v/>
      </c>
      <c r="CX71" s="1">
        <f t="shared" si="33"/>
        <v>6.5000000000000835E-2</v>
      </c>
      <c r="CY71" s="24" t="str">
        <f t="shared" si="34"/>
        <v/>
      </c>
      <c r="CZ71" s="25" t="str">
        <f t="shared" si="35"/>
        <v/>
      </c>
      <c r="DA71" s="24" t="str">
        <f>IF(CZ71="","",'Details Verein'!$I$30)</f>
        <v/>
      </c>
      <c r="DB71" s="24" t="str">
        <f>IF(CZ71="","",VLOOKUP(AN71,'Details Verein'!$B$12:$L$21,10))</f>
        <v/>
      </c>
      <c r="DC71" s="24"/>
      <c r="DD71" s="26" t="str">
        <f t="shared" si="36"/>
        <v/>
      </c>
      <c r="DE71" s="24" t="str">
        <f>IF(CZ71="","",Mitglieder!BN71)</f>
        <v/>
      </c>
      <c r="DF71" s="34"/>
      <c r="DG71" s="1">
        <f t="shared" ca="1" si="49"/>
        <v>9.5100000000001697E-2</v>
      </c>
      <c r="DH71" s="24" t="str">
        <f t="shared" ca="1" si="50"/>
        <v/>
      </c>
      <c r="DI71" s="25" t="str">
        <f t="shared" ca="1" si="51"/>
        <v/>
      </c>
      <c r="DJ71" s="24" t="str">
        <f ca="1">IF(DI71="","",'Details Verein'!$I$30)</f>
        <v/>
      </c>
      <c r="DK71" s="24" t="str">
        <f ca="1">IF(DI71="","",'Details Verein'!$I$31)</f>
        <v/>
      </c>
      <c r="DL71" s="24"/>
      <c r="DM71" s="26" t="str">
        <f t="shared" ca="1" si="52"/>
        <v/>
      </c>
      <c r="DN71" s="24" t="str">
        <f t="shared" ca="1" si="53"/>
        <v/>
      </c>
    </row>
    <row r="72" spans="3:118" x14ac:dyDescent="0.3">
      <c r="C72" s="1">
        <f t="shared" ca="1" si="7"/>
        <v>1.0048999999999995</v>
      </c>
      <c r="D72" s="1">
        <f ca="1">IF(OR(AQ72&lt;&gt;"",AP72+'Details Verein'!$D$24&gt;=$AM$1,AP72="",AG72&lt;&gt;1,AZ72&lt;&gt;"",BC72&lt;&gt;""),Mitglieder!D71+0.0001,ROUND(D71+1,0))</f>
        <v>1.0048999999999995</v>
      </c>
      <c r="E72" s="1">
        <f ca="1">IF(OR(AQ72&lt;&gt;"",AZ72+'Details Verein'!$D$25&gt;=$AM$1,AP72="",AG72&lt;&gt;1,AZ72="",BA72&lt;&gt;"",BC72&lt;&gt;""),Mitglieder!E71+0.0001,ROUND(E71+1,0))</f>
        <v>1.0048999999999995</v>
      </c>
      <c r="F72" s="1" t="str">
        <f t="shared" ca="1" si="8"/>
        <v/>
      </c>
      <c r="G72" s="23"/>
      <c r="H72" s="8"/>
      <c r="I72" s="8"/>
      <c r="J72" s="8"/>
      <c r="K72" s="8"/>
      <c r="L72" s="8"/>
      <c r="M72" s="8"/>
      <c r="N72" s="8"/>
      <c r="O72" s="8"/>
      <c r="P72" s="8"/>
      <c r="Q72" s="8"/>
      <c r="R72" s="8"/>
      <c r="S72" s="8"/>
      <c r="T72" s="8"/>
      <c r="U72" s="8"/>
      <c r="V72" s="8"/>
      <c r="W72" s="8"/>
      <c r="X72" s="8"/>
      <c r="Y72" s="8"/>
      <c r="Z72" s="8"/>
      <c r="AA72" s="8"/>
      <c r="AB72" s="8"/>
      <c r="AC72" s="8"/>
      <c r="AD72" s="8"/>
      <c r="AE72" s="8"/>
      <c r="AG72" s="1">
        <f t="shared" si="9"/>
        <v>0</v>
      </c>
      <c r="AI72" s="1">
        <f t="shared" ca="1" si="10"/>
        <v>0</v>
      </c>
      <c r="AJ72" s="1">
        <f t="shared" ca="1" si="11"/>
        <v>0</v>
      </c>
      <c r="AM72" s="63" t="str">
        <f>IF(AND(H73="",H74="",K72=""),"",IF(K72="","nicht kategorisiert",IF(AG72=1,VLOOKUP(AN72,'Details Verein'!$B$12:$D$22,2),"")))</f>
        <v/>
      </c>
      <c r="AN72" s="1">
        <f>IF(K72='Details Verein'!$C$12,'Details Verein'!$B$12,IF(K72='Details Verein'!$C$13,'Details Verein'!$B$13,IF(K72='Details Verein'!$C$14,'Details Verein'!$B$14,IF(K72='Details Verein'!$C$15,'Details Verein'!$B$15,IF(K72='Details Verein'!$C$16,'Details Verein'!$B$16,IF(K72='Details Verein'!$C$17,'Details Verein'!$B$17,IF(K72='Details Verein'!$C$18,'Details Verein'!$B$18,IF(K72='Details Verein'!$C$19,'Details Verein'!$B$19,IF(K72='Details Verein'!$C$20,'Details Verein'!$B$20,IF(K72='Details Verein'!$C$21,'Details Verein'!$B$21,11))))))))))</f>
        <v>1</v>
      </c>
      <c r="AO72" s="8"/>
      <c r="AP72" s="8"/>
      <c r="AQ72" s="8"/>
      <c r="AR72" s="32">
        <f>IF(OR(V72&gt;'Details Verein'!$D$7,$AG72=1),VLOOKUP($AN72,'Details Verein'!$B$12:$G$21,AR$1),0)</f>
        <v>0</v>
      </c>
      <c r="AS72" s="115" t="str">
        <f t="shared" si="12"/>
        <v/>
      </c>
      <c r="AT72" s="32">
        <f>IF($AG72=1,VLOOKUP($AN72,'Details Verein'!$B$12:$G$21,AT$1),0)</f>
        <v>0</v>
      </c>
      <c r="AU72" s="33" t="str">
        <f t="shared" si="13"/>
        <v/>
      </c>
      <c r="AV72" s="32">
        <f>IF($AG72=1,VLOOKUP($AN72,'Details Verein'!$B$12:$G$21,AV$1),0)</f>
        <v>0</v>
      </c>
      <c r="AW72" s="32">
        <f ca="1">IF($AG72=1,VLOOKUP($AN72,'Details Verein'!$B$12:$G$21,AW$1),0)+BG72</f>
        <v>0</v>
      </c>
      <c r="AX72" s="116"/>
      <c r="AY72" s="8"/>
      <c r="AZ72" s="8"/>
      <c r="BA72" s="8"/>
      <c r="BB72" s="1" t="str">
        <f t="shared" si="14"/>
        <v>00.01.1900</v>
      </c>
      <c r="BC72" s="73"/>
      <c r="BD72" s="3" t="str">
        <f>IF(AP72="","",AP72+'Details Verein'!$D$24)</f>
        <v/>
      </c>
      <c r="BE72" s="3" t="str">
        <f>IF(AZ72="","",AZ72+'Details Verein'!$D$25)</f>
        <v/>
      </c>
      <c r="BF72" s="3" t="str">
        <f>IF(BA72="","",BA72+'Details Verein'!$D$26)</f>
        <v/>
      </c>
      <c r="BG72" s="32">
        <f ca="1">IF(OR(E72-E71&gt;0.1,BA72&lt;&gt;""),'Details Verein'!$D$27,0)</f>
        <v>0</v>
      </c>
      <c r="BH72" s="16">
        <f t="shared" ca="1" si="47"/>
        <v>0</v>
      </c>
      <c r="BI72" s="16">
        <f t="shared" si="44"/>
        <v>0</v>
      </c>
      <c r="BJ72" s="1" t="str">
        <f t="shared" si="16"/>
        <v/>
      </c>
      <c r="BL72" s="1" t="str">
        <f t="shared" si="23"/>
        <v/>
      </c>
      <c r="BM72" s="1" t="str">
        <f t="shared" si="24"/>
        <v/>
      </c>
      <c r="BN72" s="1" t="str">
        <f t="shared" si="42"/>
        <v/>
      </c>
      <c r="BO72" s="1" t="str">
        <f t="shared" ca="1" si="25"/>
        <v/>
      </c>
      <c r="BP72" s="1">
        <f t="shared" si="43"/>
        <v>4.8999999999999998E-3</v>
      </c>
      <c r="BQ72" s="24" t="str">
        <f t="shared" si="26"/>
        <v/>
      </c>
      <c r="BR72" s="25" t="str">
        <f>IF(OR(Mitglieder!AQ72="",Mitglieder!BC72&lt;&gt;""),"",Mitglieder!AQ72)</f>
        <v/>
      </c>
      <c r="BS72" s="24" t="str">
        <f>IF(BR72="","",'Details Verein'!$I$30)</f>
        <v/>
      </c>
      <c r="BT72" s="24" t="str">
        <f>IF(BR72="","",VLOOKUP(Mitglieder!AN72,'Details Verein'!$B$12:$I$21,8))</f>
        <v/>
      </c>
      <c r="BU72" s="24"/>
      <c r="BV72" s="26" t="str">
        <f t="shared" si="27"/>
        <v/>
      </c>
      <c r="BW72" s="24" t="str">
        <f>IF(BR72="","",Mitglieder!BL72)</f>
        <v/>
      </c>
      <c r="CA72" s="34"/>
      <c r="CB72" s="1" t="str">
        <f t="shared" si="57"/>
        <v/>
      </c>
      <c r="CC72" s="1" t="str">
        <f t="shared" si="57"/>
        <v/>
      </c>
      <c r="CD72" s="1" t="str">
        <f t="shared" si="57"/>
        <v/>
      </c>
      <c r="CE72" s="1" t="str">
        <f t="shared" si="57"/>
        <v/>
      </c>
      <c r="CF72" s="1" t="str">
        <f t="shared" si="57"/>
        <v/>
      </c>
      <c r="CG72" s="1" t="str">
        <f t="shared" si="57"/>
        <v/>
      </c>
      <c r="CH72" s="1" t="str">
        <f t="shared" si="57"/>
        <v/>
      </c>
      <c r="CI72" s="1" t="str">
        <f t="shared" si="57"/>
        <v/>
      </c>
      <c r="CJ72" s="1" t="str">
        <f t="shared" si="57"/>
        <v/>
      </c>
      <c r="CK72" s="1" t="str">
        <f t="shared" si="57"/>
        <v/>
      </c>
      <c r="CL72" s="37" t="str">
        <f t="shared" si="19"/>
        <v/>
      </c>
      <c r="CM72" s="37" t="str">
        <f t="shared" si="20"/>
        <v/>
      </c>
      <c r="CN72" s="1">
        <f t="shared" ca="1" si="21"/>
        <v>0</v>
      </c>
      <c r="CO72" s="1">
        <f t="shared" ca="1" si="22"/>
        <v>0</v>
      </c>
      <c r="CP72" s="1">
        <f t="shared" si="46"/>
        <v>3.4999999999999976E-2</v>
      </c>
      <c r="CQ72" s="24" t="str">
        <f t="shared" si="29"/>
        <v/>
      </c>
      <c r="CR72" s="25" t="str">
        <f t="shared" si="30"/>
        <v/>
      </c>
      <c r="CS72" s="24" t="str">
        <f>IF(CR72="","",'Details Verein'!$I$30)</f>
        <v/>
      </c>
      <c r="CT72" s="24" t="str">
        <f>IF(CR72="","",VLOOKUP(Mitglieder!AN72,'Details Verein'!$B$12:$K$21,9))</f>
        <v/>
      </c>
      <c r="CU72" s="24">
        <f t="shared" si="31"/>
        <v>0</v>
      </c>
      <c r="CV72" s="26" t="str">
        <f t="shared" si="32"/>
        <v/>
      </c>
      <c r="CW72" s="24" t="str">
        <f>IF(CR72="","",Mitglieder!BM72)</f>
        <v/>
      </c>
      <c r="CX72" s="1">
        <f t="shared" si="33"/>
        <v>6.5100000000000838E-2</v>
      </c>
      <c r="CY72" s="24" t="str">
        <f t="shared" si="34"/>
        <v/>
      </c>
      <c r="CZ72" s="25" t="str">
        <f t="shared" si="35"/>
        <v/>
      </c>
      <c r="DA72" s="24" t="str">
        <f>IF(CZ72="","",'Details Verein'!$I$30)</f>
        <v/>
      </c>
      <c r="DB72" s="24" t="str">
        <f>IF(CZ72="","",VLOOKUP(AN72,'Details Verein'!$B$12:$L$21,10))</f>
        <v/>
      </c>
      <c r="DC72" s="24"/>
      <c r="DD72" s="26" t="str">
        <f t="shared" si="36"/>
        <v/>
      </c>
      <c r="DE72" s="24" t="str">
        <f>IF(CZ72="","",Mitglieder!BN72)</f>
        <v/>
      </c>
      <c r="DF72" s="34"/>
      <c r="DG72" s="1">
        <f t="shared" ca="1" si="49"/>
        <v>9.52000000000017E-2</v>
      </c>
      <c r="DH72" s="24" t="str">
        <f t="shared" ca="1" si="50"/>
        <v/>
      </c>
      <c r="DI72" s="25" t="str">
        <f t="shared" ca="1" si="51"/>
        <v/>
      </c>
      <c r="DJ72" s="24" t="str">
        <f ca="1">IF(DI72="","",'Details Verein'!$I$30)</f>
        <v/>
      </c>
      <c r="DK72" s="24" t="str">
        <f ca="1">IF(DI72="","",'Details Verein'!$I$31)</f>
        <v/>
      </c>
      <c r="DL72" s="24"/>
      <c r="DM72" s="26" t="str">
        <f t="shared" ca="1" si="52"/>
        <v/>
      </c>
      <c r="DN72" s="24" t="str">
        <f t="shared" ca="1" si="53"/>
        <v/>
      </c>
    </row>
    <row r="73" spans="3:118" x14ac:dyDescent="0.3">
      <c r="C73" s="1">
        <f t="shared" ca="1" si="7"/>
        <v>1.0049999999999994</v>
      </c>
      <c r="D73" s="1">
        <f ca="1">IF(OR(AQ73&lt;&gt;"",AP73+'Details Verein'!$D$24&gt;=$AM$1,AP73="",AG73&lt;&gt;1,AZ73&lt;&gt;"",BC73&lt;&gt;""),Mitglieder!D72+0.0001,ROUND(D72+1,0))</f>
        <v>1.0049999999999994</v>
      </c>
      <c r="E73" s="1">
        <f ca="1">IF(OR(AQ73&lt;&gt;"",AZ73+'Details Verein'!$D$25&gt;=$AM$1,AP73="",AG73&lt;&gt;1,AZ73="",BA73&lt;&gt;"",BC73&lt;&gt;""),Mitglieder!E72+0.0001,ROUND(E72+1,0))</f>
        <v>1.0049999999999994</v>
      </c>
      <c r="F73" s="1" t="str">
        <f t="shared" ca="1" si="8"/>
        <v/>
      </c>
      <c r="G73" s="23"/>
      <c r="H73" s="8"/>
      <c r="I73" s="8"/>
      <c r="J73" s="8"/>
      <c r="K73" s="8"/>
      <c r="L73" s="8"/>
      <c r="M73" s="8"/>
      <c r="N73" s="8"/>
      <c r="O73" s="8"/>
      <c r="P73" s="8"/>
      <c r="Q73" s="8"/>
      <c r="R73" s="8"/>
      <c r="S73" s="8"/>
      <c r="T73" s="8"/>
      <c r="U73" s="8"/>
      <c r="V73" s="8"/>
      <c r="W73" s="8"/>
      <c r="X73" s="8"/>
      <c r="Y73" s="8"/>
      <c r="Z73" s="8"/>
      <c r="AA73" s="8"/>
      <c r="AB73" s="8"/>
      <c r="AC73" s="8"/>
      <c r="AD73" s="8"/>
      <c r="AE73" s="8"/>
      <c r="AG73" s="1">
        <f t="shared" si="9"/>
        <v>0</v>
      </c>
      <c r="AI73" s="1">
        <f t="shared" ca="1" si="10"/>
        <v>0</v>
      </c>
      <c r="AJ73" s="1">
        <f t="shared" ca="1" si="11"/>
        <v>0</v>
      </c>
      <c r="AM73" s="63" t="str">
        <f>IF(AND(H74="",H75="",K73=""),"",IF(K73="","nicht kategorisiert",IF(AG73=1,VLOOKUP(AN73,'Details Verein'!$B$12:$D$22,2),"")))</f>
        <v/>
      </c>
      <c r="AN73" s="1">
        <f>IF(K73='Details Verein'!$C$12,'Details Verein'!$B$12,IF(K73='Details Verein'!$C$13,'Details Verein'!$B$13,IF(K73='Details Verein'!$C$14,'Details Verein'!$B$14,IF(K73='Details Verein'!$C$15,'Details Verein'!$B$15,IF(K73='Details Verein'!$C$16,'Details Verein'!$B$16,IF(K73='Details Verein'!$C$17,'Details Verein'!$B$17,IF(K73='Details Verein'!$C$18,'Details Verein'!$B$18,IF(K73='Details Verein'!$C$19,'Details Verein'!$B$19,IF(K73='Details Verein'!$C$20,'Details Verein'!$B$20,IF(K73='Details Verein'!$C$21,'Details Verein'!$B$21,11))))))))))</f>
        <v>1</v>
      </c>
      <c r="AO73" s="8"/>
      <c r="AP73" s="8"/>
      <c r="AQ73" s="8"/>
      <c r="AR73" s="32">
        <f>IF(OR(V73&gt;'Details Verein'!$D$7,$AG73=1),VLOOKUP($AN73,'Details Verein'!$B$12:$G$21,AR$1),0)</f>
        <v>0</v>
      </c>
      <c r="AS73" s="115" t="str">
        <f t="shared" si="12"/>
        <v/>
      </c>
      <c r="AT73" s="32">
        <f>IF($AG73=1,VLOOKUP($AN73,'Details Verein'!$B$12:$G$21,AT$1),0)</f>
        <v>0</v>
      </c>
      <c r="AU73" s="33" t="str">
        <f t="shared" si="13"/>
        <v/>
      </c>
      <c r="AV73" s="32">
        <f>IF($AG73=1,VLOOKUP($AN73,'Details Verein'!$B$12:$G$21,AV$1),0)</f>
        <v>0</v>
      </c>
      <c r="AW73" s="32">
        <f ca="1">IF($AG73=1,VLOOKUP($AN73,'Details Verein'!$B$12:$G$21,AW$1),0)+BG73</f>
        <v>0</v>
      </c>
      <c r="AX73" s="116"/>
      <c r="AY73" s="8"/>
      <c r="AZ73" s="8"/>
      <c r="BA73" s="8"/>
      <c r="BB73" s="1" t="str">
        <f t="shared" si="14"/>
        <v>00.01.1900</v>
      </c>
      <c r="BC73" s="73"/>
      <c r="BD73" s="3" t="str">
        <f>IF(AP73="","",AP73+'Details Verein'!$D$24)</f>
        <v/>
      </c>
      <c r="BE73" s="3" t="str">
        <f>IF(AZ73="","",AZ73+'Details Verein'!$D$25)</f>
        <v/>
      </c>
      <c r="BF73" s="3" t="str">
        <f>IF(BA73="","",BA73+'Details Verein'!$D$26)</f>
        <v/>
      </c>
      <c r="BG73" s="32">
        <f ca="1">IF(OR(E73-E72&gt;0.1,BA73&lt;&gt;""),'Details Verein'!$D$27,0)</f>
        <v>0</v>
      </c>
      <c r="BH73" s="16">
        <f t="shared" ca="1" si="47"/>
        <v>0</v>
      </c>
      <c r="BI73" s="16">
        <f t="shared" si="44"/>
        <v>0</v>
      </c>
      <c r="BJ73" s="1" t="str">
        <f t="shared" si="16"/>
        <v/>
      </c>
      <c r="BL73" s="1" t="str">
        <f t="shared" si="23"/>
        <v/>
      </c>
      <c r="BM73" s="1" t="str">
        <f t="shared" si="24"/>
        <v/>
      </c>
      <c r="BN73" s="1" t="str">
        <f t="shared" si="42"/>
        <v/>
      </c>
      <c r="BO73" s="1" t="str">
        <f t="shared" ca="1" si="25"/>
        <v/>
      </c>
      <c r="BP73" s="1">
        <f t="shared" si="43"/>
        <v>5.0000000000000001E-3</v>
      </c>
      <c r="BQ73" s="24" t="str">
        <f t="shared" si="26"/>
        <v/>
      </c>
      <c r="BR73" s="25" t="str">
        <f>IF(OR(Mitglieder!AQ73="",Mitglieder!BC73&lt;&gt;""),"",Mitglieder!AQ73)</f>
        <v/>
      </c>
      <c r="BS73" s="24" t="str">
        <f>IF(BR73="","",'Details Verein'!$I$30)</f>
        <v/>
      </c>
      <c r="BT73" s="24" t="str">
        <f>IF(BR73="","",VLOOKUP(Mitglieder!AN73,'Details Verein'!$B$12:$I$21,8))</f>
        <v/>
      </c>
      <c r="BU73" s="24"/>
      <c r="BV73" s="26" t="str">
        <f t="shared" si="27"/>
        <v/>
      </c>
      <c r="BW73" s="24" t="str">
        <f>IF(BR73="","",Mitglieder!BL73)</f>
        <v/>
      </c>
      <c r="CA73" s="34"/>
      <c r="CB73" s="1" t="str">
        <f t="shared" si="57"/>
        <v/>
      </c>
      <c r="CC73" s="1" t="str">
        <f t="shared" si="57"/>
        <v/>
      </c>
      <c r="CD73" s="1" t="str">
        <f t="shared" si="57"/>
        <v/>
      </c>
      <c r="CE73" s="1" t="str">
        <f t="shared" si="57"/>
        <v/>
      </c>
      <c r="CF73" s="1" t="str">
        <f t="shared" si="57"/>
        <v/>
      </c>
      <c r="CG73" s="1" t="str">
        <f t="shared" si="57"/>
        <v/>
      </c>
      <c r="CH73" s="1" t="str">
        <f t="shared" si="57"/>
        <v/>
      </c>
      <c r="CI73" s="1" t="str">
        <f t="shared" si="57"/>
        <v/>
      </c>
      <c r="CJ73" s="1" t="str">
        <f t="shared" si="57"/>
        <v/>
      </c>
      <c r="CK73" s="1" t="str">
        <f t="shared" si="57"/>
        <v/>
      </c>
      <c r="CL73" s="37" t="str">
        <f t="shared" si="19"/>
        <v/>
      </c>
      <c r="CM73" s="37" t="str">
        <f t="shared" si="20"/>
        <v/>
      </c>
      <c r="CN73" s="1">
        <f t="shared" ca="1" si="21"/>
        <v>0</v>
      </c>
      <c r="CO73" s="1">
        <f t="shared" ca="1" si="22"/>
        <v>0</v>
      </c>
      <c r="CP73" s="1">
        <f t="shared" si="46"/>
        <v>3.5099999999999978E-2</v>
      </c>
      <c r="CQ73" s="24" t="str">
        <f t="shared" si="29"/>
        <v/>
      </c>
      <c r="CR73" s="25" t="str">
        <f t="shared" si="30"/>
        <v/>
      </c>
      <c r="CS73" s="24" t="str">
        <f>IF(CR73="","",'Details Verein'!$I$30)</f>
        <v/>
      </c>
      <c r="CT73" s="24" t="str">
        <f>IF(CR73="","",VLOOKUP(Mitglieder!AN73,'Details Verein'!$B$12:$K$21,9))</f>
        <v/>
      </c>
      <c r="CU73" s="24">
        <f t="shared" si="31"/>
        <v>0</v>
      </c>
      <c r="CV73" s="26" t="str">
        <f t="shared" si="32"/>
        <v/>
      </c>
      <c r="CW73" s="24" t="str">
        <f>IF(CR73="","",Mitglieder!BM73)</f>
        <v/>
      </c>
      <c r="CX73" s="1">
        <f t="shared" si="33"/>
        <v>6.5200000000000841E-2</v>
      </c>
      <c r="CY73" s="24" t="str">
        <f t="shared" si="34"/>
        <v/>
      </c>
      <c r="CZ73" s="25" t="str">
        <f t="shared" si="35"/>
        <v/>
      </c>
      <c r="DA73" s="24" t="str">
        <f>IF(CZ73="","",'Details Verein'!$I$30)</f>
        <v/>
      </c>
      <c r="DB73" s="24" t="str">
        <f>IF(CZ73="","",VLOOKUP(AN73,'Details Verein'!$B$12:$L$21,10))</f>
        <v/>
      </c>
      <c r="DC73" s="24"/>
      <c r="DD73" s="26" t="str">
        <f t="shared" si="36"/>
        <v/>
      </c>
      <c r="DE73" s="24" t="str">
        <f>IF(CZ73="","",Mitglieder!BN73)</f>
        <v/>
      </c>
      <c r="DF73" s="34"/>
      <c r="DG73" s="1">
        <f t="shared" ca="1" si="49"/>
        <v>9.5300000000001703E-2</v>
      </c>
      <c r="DH73" s="24" t="str">
        <f t="shared" ca="1" si="50"/>
        <v/>
      </c>
      <c r="DI73" s="25" t="str">
        <f t="shared" ca="1" si="51"/>
        <v/>
      </c>
      <c r="DJ73" s="24" t="str">
        <f ca="1">IF(DI73="","",'Details Verein'!$I$30)</f>
        <v/>
      </c>
      <c r="DK73" s="24" t="str">
        <f ca="1">IF(DI73="","",'Details Verein'!$I$31)</f>
        <v/>
      </c>
      <c r="DL73" s="24"/>
      <c r="DM73" s="26" t="str">
        <f t="shared" ca="1" si="52"/>
        <v/>
      </c>
      <c r="DN73" s="24" t="str">
        <f t="shared" ca="1" si="53"/>
        <v/>
      </c>
    </row>
    <row r="74" spans="3:118" x14ac:dyDescent="0.3">
      <c r="C74" s="1">
        <f t="shared" ca="1" si="7"/>
        <v>1.0050999999999994</v>
      </c>
      <c r="D74" s="1">
        <f ca="1">IF(OR(AQ74&lt;&gt;"",AP74+'Details Verein'!$D$24&gt;=$AM$1,AP74="",AG74&lt;&gt;1,AZ74&lt;&gt;"",BC74&lt;&gt;""),Mitglieder!D73+0.0001,ROUND(D73+1,0))</f>
        <v>1.0050999999999994</v>
      </c>
      <c r="E74" s="1">
        <f ca="1">IF(OR(AQ74&lt;&gt;"",AZ74+'Details Verein'!$D$25&gt;=$AM$1,AP74="",AG74&lt;&gt;1,AZ74="",BA74&lt;&gt;"",BC74&lt;&gt;""),Mitglieder!E73+0.0001,ROUND(E73+1,0))</f>
        <v>1.0050999999999994</v>
      </c>
      <c r="F74" s="1" t="str">
        <f t="shared" ca="1" si="8"/>
        <v/>
      </c>
      <c r="G74" s="23"/>
      <c r="H74" s="8"/>
      <c r="I74" s="8"/>
      <c r="J74" s="8"/>
      <c r="K74" s="8"/>
      <c r="L74" s="8"/>
      <c r="M74" s="8"/>
      <c r="N74" s="8"/>
      <c r="O74" s="8"/>
      <c r="P74" s="8"/>
      <c r="Q74" s="8"/>
      <c r="R74" s="8"/>
      <c r="S74" s="8"/>
      <c r="T74" s="8"/>
      <c r="U74" s="8"/>
      <c r="V74" s="8"/>
      <c r="W74" s="8"/>
      <c r="X74" s="8"/>
      <c r="Y74" s="8"/>
      <c r="Z74" s="8"/>
      <c r="AA74" s="8"/>
      <c r="AB74" s="8"/>
      <c r="AC74" s="8"/>
      <c r="AD74" s="8"/>
      <c r="AE74" s="8"/>
      <c r="AG74" s="1">
        <f t="shared" si="9"/>
        <v>0</v>
      </c>
      <c r="AI74" s="1">
        <f t="shared" ca="1" si="10"/>
        <v>0</v>
      </c>
      <c r="AJ74" s="1">
        <f t="shared" ca="1" si="11"/>
        <v>0</v>
      </c>
      <c r="AM74" s="63" t="str">
        <f>IF(AND(H75="",H76="",K74=""),"",IF(K74="","nicht kategorisiert",IF(AG74=1,VLOOKUP(AN74,'Details Verein'!$B$12:$D$22,2),"")))</f>
        <v/>
      </c>
      <c r="AN74" s="1">
        <f>IF(K74='Details Verein'!$C$12,'Details Verein'!$B$12,IF(K74='Details Verein'!$C$13,'Details Verein'!$B$13,IF(K74='Details Verein'!$C$14,'Details Verein'!$B$14,IF(K74='Details Verein'!$C$15,'Details Verein'!$B$15,IF(K74='Details Verein'!$C$16,'Details Verein'!$B$16,IF(K74='Details Verein'!$C$17,'Details Verein'!$B$17,IF(K74='Details Verein'!$C$18,'Details Verein'!$B$18,IF(K74='Details Verein'!$C$19,'Details Verein'!$B$19,IF(K74='Details Verein'!$C$20,'Details Verein'!$B$20,IF(K74='Details Verein'!$C$21,'Details Verein'!$B$21,11))))))))))</f>
        <v>1</v>
      </c>
      <c r="AO74" s="8"/>
      <c r="AP74" s="8"/>
      <c r="AQ74" s="8"/>
      <c r="AR74" s="32">
        <f>IF(OR(V74&gt;'Details Verein'!$D$7,$AG74=1),VLOOKUP($AN74,'Details Verein'!$B$12:$G$21,AR$1),0)</f>
        <v>0</v>
      </c>
      <c r="AS74" s="115" t="str">
        <f t="shared" si="12"/>
        <v/>
      </c>
      <c r="AT74" s="32">
        <f>IF($AG74=1,VLOOKUP($AN74,'Details Verein'!$B$12:$G$21,AT$1),0)</f>
        <v>0</v>
      </c>
      <c r="AU74" s="33" t="str">
        <f t="shared" si="13"/>
        <v/>
      </c>
      <c r="AV74" s="32">
        <f>IF($AG74=1,VLOOKUP($AN74,'Details Verein'!$B$12:$G$21,AV$1),0)</f>
        <v>0</v>
      </c>
      <c r="AW74" s="32">
        <f ca="1">IF($AG74=1,VLOOKUP($AN74,'Details Verein'!$B$12:$G$21,AW$1),0)+BG74</f>
        <v>0</v>
      </c>
      <c r="AX74" s="116"/>
      <c r="AY74" s="8"/>
      <c r="AZ74" s="8"/>
      <c r="BA74" s="8"/>
      <c r="BB74" s="1" t="str">
        <f t="shared" si="14"/>
        <v>00.01.1900</v>
      </c>
      <c r="BC74" s="73"/>
      <c r="BD74" s="3" t="str">
        <f>IF(AP74="","",AP74+'Details Verein'!$D$24)</f>
        <v/>
      </c>
      <c r="BE74" s="3" t="str">
        <f>IF(AZ74="","",AZ74+'Details Verein'!$D$25)</f>
        <v/>
      </c>
      <c r="BF74" s="3" t="str">
        <f>IF(BA74="","",BA74+'Details Verein'!$D$26)</f>
        <v/>
      </c>
      <c r="BG74" s="32">
        <f ca="1">IF(OR(E74-E73&gt;0.1,BA74&lt;&gt;""),'Details Verein'!$D$27,0)</f>
        <v>0</v>
      </c>
      <c r="BH74" s="16">
        <f t="shared" ca="1" si="47"/>
        <v>0</v>
      </c>
      <c r="BI74" s="16">
        <f t="shared" si="44"/>
        <v>0</v>
      </c>
      <c r="BJ74" s="1" t="str">
        <f t="shared" si="16"/>
        <v/>
      </c>
      <c r="BL74" s="1" t="str">
        <f t="shared" si="23"/>
        <v/>
      </c>
      <c r="BM74" s="1" t="str">
        <f t="shared" si="24"/>
        <v/>
      </c>
      <c r="BN74" s="1" t="str">
        <f t="shared" si="42"/>
        <v/>
      </c>
      <c r="BO74" s="1" t="str">
        <f t="shared" ca="1" si="25"/>
        <v/>
      </c>
      <c r="BP74" s="1">
        <f t="shared" si="43"/>
        <v>5.1000000000000004E-3</v>
      </c>
      <c r="BQ74" s="24" t="str">
        <f t="shared" si="26"/>
        <v/>
      </c>
      <c r="BR74" s="25" t="str">
        <f>IF(OR(Mitglieder!AQ74="",Mitglieder!BC74&lt;&gt;""),"",Mitglieder!AQ74)</f>
        <v/>
      </c>
      <c r="BS74" s="24" t="str">
        <f>IF(BR74="","",'Details Verein'!$I$30)</f>
        <v/>
      </c>
      <c r="BT74" s="24" t="str">
        <f>IF(BR74="","",VLOOKUP(Mitglieder!AN74,'Details Verein'!$B$12:$I$21,8))</f>
        <v/>
      </c>
      <c r="BU74" s="24"/>
      <c r="BV74" s="26" t="str">
        <f t="shared" si="27"/>
        <v/>
      </c>
      <c r="BW74" s="24" t="str">
        <f>IF(BR74="","",Mitglieder!BL74)</f>
        <v/>
      </c>
      <c r="CA74" s="34"/>
      <c r="CB74" s="1" t="str">
        <f t="shared" ref="CB74:CK83" si="58">IF(AND($AG74=1,CB$13=$AM74),CB$13,"")</f>
        <v/>
      </c>
      <c r="CC74" s="1" t="str">
        <f t="shared" si="58"/>
        <v/>
      </c>
      <c r="CD74" s="1" t="str">
        <f t="shared" si="58"/>
        <v/>
      </c>
      <c r="CE74" s="1" t="str">
        <f t="shared" si="58"/>
        <v/>
      </c>
      <c r="CF74" s="1" t="str">
        <f t="shared" si="58"/>
        <v/>
      </c>
      <c r="CG74" s="1" t="str">
        <f t="shared" si="58"/>
        <v/>
      </c>
      <c r="CH74" s="1" t="str">
        <f t="shared" si="58"/>
        <v/>
      </c>
      <c r="CI74" s="1" t="str">
        <f t="shared" si="58"/>
        <v/>
      </c>
      <c r="CJ74" s="1" t="str">
        <f t="shared" si="58"/>
        <v/>
      </c>
      <c r="CK74" s="1" t="str">
        <f t="shared" si="58"/>
        <v/>
      </c>
      <c r="CL74" s="37" t="str">
        <f t="shared" si="19"/>
        <v/>
      </c>
      <c r="CM74" s="37" t="str">
        <f t="shared" si="20"/>
        <v/>
      </c>
      <c r="CN74" s="1">
        <f t="shared" ca="1" si="21"/>
        <v>0</v>
      </c>
      <c r="CO74" s="1">
        <f t="shared" ca="1" si="22"/>
        <v>0</v>
      </c>
      <c r="CP74" s="1">
        <f t="shared" si="46"/>
        <v>3.5199999999999981E-2</v>
      </c>
      <c r="CQ74" s="24" t="str">
        <f t="shared" si="29"/>
        <v/>
      </c>
      <c r="CR74" s="25" t="str">
        <f t="shared" si="30"/>
        <v/>
      </c>
      <c r="CS74" s="24" t="str">
        <f>IF(CR74="","",'Details Verein'!$I$30)</f>
        <v/>
      </c>
      <c r="CT74" s="24" t="str">
        <f>IF(CR74="","",VLOOKUP(Mitglieder!AN74,'Details Verein'!$B$12:$K$21,9))</f>
        <v/>
      </c>
      <c r="CU74" s="24">
        <f t="shared" si="31"/>
        <v>0</v>
      </c>
      <c r="CV74" s="26" t="str">
        <f t="shared" si="32"/>
        <v/>
      </c>
      <c r="CW74" s="24" t="str">
        <f>IF(CR74="","",Mitglieder!BM74)</f>
        <v/>
      </c>
      <c r="CX74" s="1">
        <f t="shared" si="33"/>
        <v>6.5300000000000843E-2</v>
      </c>
      <c r="CY74" s="24" t="str">
        <f t="shared" si="34"/>
        <v/>
      </c>
      <c r="CZ74" s="25" t="str">
        <f t="shared" si="35"/>
        <v/>
      </c>
      <c r="DA74" s="24" t="str">
        <f>IF(CZ74="","",'Details Verein'!$I$30)</f>
        <v/>
      </c>
      <c r="DB74" s="24" t="str">
        <f>IF(CZ74="","",VLOOKUP(AN74,'Details Verein'!$B$12:$L$21,10))</f>
        <v/>
      </c>
      <c r="DC74" s="24"/>
      <c r="DD74" s="26" t="str">
        <f t="shared" si="36"/>
        <v/>
      </c>
      <c r="DE74" s="24" t="str">
        <f>IF(CZ74="","",Mitglieder!BN74)</f>
        <v/>
      </c>
      <c r="DF74" s="34"/>
      <c r="DG74" s="1">
        <f t="shared" ca="1" si="49"/>
        <v>9.5400000000001706E-2</v>
      </c>
      <c r="DH74" s="24" t="str">
        <f t="shared" ca="1" si="50"/>
        <v/>
      </c>
      <c r="DI74" s="25" t="str">
        <f t="shared" ca="1" si="51"/>
        <v/>
      </c>
      <c r="DJ74" s="24" t="str">
        <f ca="1">IF(DI74="","",'Details Verein'!$I$30)</f>
        <v/>
      </c>
      <c r="DK74" s="24" t="str">
        <f ca="1">IF(DI74="","",'Details Verein'!$I$31)</f>
        <v/>
      </c>
      <c r="DL74" s="24"/>
      <c r="DM74" s="26" t="str">
        <f t="shared" ca="1" si="52"/>
        <v/>
      </c>
      <c r="DN74" s="24" t="str">
        <f t="shared" ca="1" si="53"/>
        <v/>
      </c>
    </row>
    <row r="75" spans="3:118" x14ac:dyDescent="0.3">
      <c r="C75" s="1">
        <f t="shared" ca="1" si="7"/>
        <v>1.0051999999999994</v>
      </c>
      <c r="D75" s="1">
        <f ca="1">IF(OR(AQ75&lt;&gt;"",AP75+'Details Verein'!$D$24&gt;=$AM$1,AP75="",AG75&lt;&gt;1,AZ75&lt;&gt;"",BC75&lt;&gt;""),Mitglieder!D74+0.0001,ROUND(D74+1,0))</f>
        <v>1.0051999999999994</v>
      </c>
      <c r="E75" s="1">
        <f ca="1">IF(OR(AQ75&lt;&gt;"",AZ75+'Details Verein'!$D$25&gt;=$AM$1,AP75="",AG75&lt;&gt;1,AZ75="",BA75&lt;&gt;"",BC75&lt;&gt;""),Mitglieder!E74+0.0001,ROUND(E74+1,0))</f>
        <v>1.0051999999999994</v>
      </c>
      <c r="F75" s="1" t="str">
        <f t="shared" ca="1" si="8"/>
        <v/>
      </c>
      <c r="G75" s="23"/>
      <c r="H75" s="8"/>
      <c r="I75" s="8"/>
      <c r="J75" s="8"/>
      <c r="K75" s="8"/>
      <c r="L75" s="8"/>
      <c r="M75" s="8"/>
      <c r="N75" s="8"/>
      <c r="O75" s="8"/>
      <c r="P75" s="8"/>
      <c r="Q75" s="8"/>
      <c r="R75" s="8"/>
      <c r="S75" s="8"/>
      <c r="T75" s="8"/>
      <c r="U75" s="8"/>
      <c r="V75" s="8"/>
      <c r="W75" s="8"/>
      <c r="X75" s="8"/>
      <c r="Y75" s="8"/>
      <c r="Z75" s="8"/>
      <c r="AA75" s="8"/>
      <c r="AB75" s="8"/>
      <c r="AC75" s="8"/>
      <c r="AD75" s="8"/>
      <c r="AE75" s="8"/>
      <c r="AG75" s="1">
        <f t="shared" si="9"/>
        <v>0</v>
      </c>
      <c r="AI75" s="1">
        <f t="shared" ca="1" si="10"/>
        <v>0</v>
      </c>
      <c r="AJ75" s="1">
        <f t="shared" ca="1" si="11"/>
        <v>0</v>
      </c>
      <c r="AM75" s="63" t="str">
        <f>IF(AND(H76="",H77="",K75=""),"",IF(K75="","nicht kategorisiert",IF(AG75=1,VLOOKUP(AN75,'Details Verein'!$B$12:$D$22,2),"")))</f>
        <v/>
      </c>
      <c r="AN75" s="1">
        <f>IF(K75='Details Verein'!$C$12,'Details Verein'!$B$12,IF(K75='Details Verein'!$C$13,'Details Verein'!$B$13,IF(K75='Details Verein'!$C$14,'Details Verein'!$B$14,IF(K75='Details Verein'!$C$15,'Details Verein'!$B$15,IF(K75='Details Verein'!$C$16,'Details Verein'!$B$16,IF(K75='Details Verein'!$C$17,'Details Verein'!$B$17,IF(K75='Details Verein'!$C$18,'Details Verein'!$B$18,IF(K75='Details Verein'!$C$19,'Details Verein'!$B$19,IF(K75='Details Verein'!$C$20,'Details Verein'!$B$20,IF(K75='Details Verein'!$C$21,'Details Verein'!$B$21,11))))))))))</f>
        <v>1</v>
      </c>
      <c r="AO75" s="8"/>
      <c r="AP75" s="8"/>
      <c r="AQ75" s="8"/>
      <c r="AR75" s="32">
        <f>IF(OR(V75&gt;'Details Verein'!$D$7,$AG75=1),VLOOKUP($AN75,'Details Verein'!$B$12:$G$21,AR$1),0)</f>
        <v>0</v>
      </c>
      <c r="AS75" s="115" t="str">
        <f t="shared" si="12"/>
        <v/>
      </c>
      <c r="AT75" s="32">
        <f>IF($AG75=1,VLOOKUP($AN75,'Details Verein'!$B$12:$G$21,AT$1),0)</f>
        <v>0</v>
      </c>
      <c r="AU75" s="33" t="str">
        <f t="shared" si="13"/>
        <v/>
      </c>
      <c r="AV75" s="32">
        <f>IF($AG75=1,VLOOKUP($AN75,'Details Verein'!$B$12:$G$21,AV$1),0)</f>
        <v>0</v>
      </c>
      <c r="AW75" s="32">
        <f ca="1">IF($AG75=1,VLOOKUP($AN75,'Details Verein'!$B$12:$G$21,AW$1),0)+BG75</f>
        <v>0</v>
      </c>
      <c r="AX75" s="116"/>
      <c r="AY75" s="8"/>
      <c r="AZ75" s="8"/>
      <c r="BA75" s="8"/>
      <c r="BB75" s="1" t="str">
        <f t="shared" si="14"/>
        <v>00.01.1900</v>
      </c>
      <c r="BC75" s="73"/>
      <c r="BD75" s="3" t="str">
        <f>IF(AP75="","",AP75+'Details Verein'!$D$24)</f>
        <v/>
      </c>
      <c r="BE75" s="3" t="str">
        <f>IF(AZ75="","",AZ75+'Details Verein'!$D$25)</f>
        <v/>
      </c>
      <c r="BF75" s="3" t="str">
        <f>IF(BA75="","",BA75+'Details Verein'!$D$26)</f>
        <v/>
      </c>
      <c r="BG75" s="32">
        <f ca="1">IF(OR(E75-E74&gt;0.1,BA75&lt;&gt;""),'Details Verein'!$D$27,0)</f>
        <v>0</v>
      </c>
      <c r="BH75" s="16">
        <f t="shared" ca="1" si="47"/>
        <v>0</v>
      </c>
      <c r="BI75" s="16">
        <f t="shared" si="44"/>
        <v>0</v>
      </c>
      <c r="BJ75" s="1" t="str">
        <f t="shared" si="16"/>
        <v/>
      </c>
      <c r="BL75" s="1" t="str">
        <f t="shared" si="23"/>
        <v/>
      </c>
      <c r="BM75" s="1" t="str">
        <f t="shared" si="24"/>
        <v/>
      </c>
      <c r="BN75" s="1" t="str">
        <f t="shared" si="42"/>
        <v/>
      </c>
      <c r="BO75" s="1" t="str">
        <f t="shared" ca="1" si="25"/>
        <v/>
      </c>
      <c r="BP75" s="1">
        <f t="shared" si="43"/>
        <v>5.2000000000000006E-3</v>
      </c>
      <c r="BQ75" s="24" t="str">
        <f t="shared" si="26"/>
        <v/>
      </c>
      <c r="BR75" s="25" t="str">
        <f>IF(OR(Mitglieder!AQ75="",Mitglieder!BC75&lt;&gt;""),"",Mitglieder!AQ75)</f>
        <v/>
      </c>
      <c r="BS75" s="24" t="str">
        <f>IF(BR75="","",'Details Verein'!$I$30)</f>
        <v/>
      </c>
      <c r="BT75" s="24" t="str">
        <f>IF(BR75="","",VLOOKUP(Mitglieder!AN75,'Details Verein'!$B$12:$I$21,8))</f>
        <v/>
      </c>
      <c r="BU75" s="24"/>
      <c r="BV75" s="26" t="str">
        <f t="shared" si="27"/>
        <v/>
      </c>
      <c r="BW75" s="24" t="str">
        <f>IF(BR75="","",Mitglieder!BL75)</f>
        <v/>
      </c>
      <c r="CA75" s="34"/>
      <c r="CB75" s="1" t="str">
        <f t="shared" si="58"/>
        <v/>
      </c>
      <c r="CC75" s="1" t="str">
        <f t="shared" si="58"/>
        <v/>
      </c>
      <c r="CD75" s="1" t="str">
        <f t="shared" si="58"/>
        <v/>
      </c>
      <c r="CE75" s="1" t="str">
        <f t="shared" si="58"/>
        <v/>
      </c>
      <c r="CF75" s="1" t="str">
        <f t="shared" si="58"/>
        <v/>
      </c>
      <c r="CG75" s="1" t="str">
        <f t="shared" si="58"/>
        <v/>
      </c>
      <c r="CH75" s="1" t="str">
        <f t="shared" si="58"/>
        <v/>
      </c>
      <c r="CI75" s="1" t="str">
        <f t="shared" si="58"/>
        <v/>
      </c>
      <c r="CJ75" s="1" t="str">
        <f t="shared" si="58"/>
        <v/>
      </c>
      <c r="CK75" s="1" t="str">
        <f t="shared" si="58"/>
        <v/>
      </c>
      <c r="CL75" s="37" t="str">
        <f t="shared" si="19"/>
        <v/>
      </c>
      <c r="CM75" s="37" t="str">
        <f t="shared" si="20"/>
        <v/>
      </c>
      <c r="CN75" s="1">
        <f t="shared" ca="1" si="21"/>
        <v>0</v>
      </c>
      <c r="CO75" s="1">
        <f t="shared" ca="1" si="22"/>
        <v>0</v>
      </c>
      <c r="CP75" s="1">
        <f t="shared" si="46"/>
        <v>3.5299999999999984E-2</v>
      </c>
      <c r="CQ75" s="24" t="str">
        <f t="shared" si="29"/>
        <v/>
      </c>
      <c r="CR75" s="25" t="str">
        <f t="shared" si="30"/>
        <v/>
      </c>
      <c r="CS75" s="24" t="str">
        <f>IF(CR75="","",'Details Verein'!$I$30)</f>
        <v/>
      </c>
      <c r="CT75" s="24" t="str">
        <f>IF(CR75="","",VLOOKUP(Mitglieder!AN75,'Details Verein'!$B$12:$K$21,9))</f>
        <v/>
      </c>
      <c r="CU75" s="24">
        <f t="shared" si="31"/>
        <v>0</v>
      </c>
      <c r="CV75" s="26" t="str">
        <f t="shared" si="32"/>
        <v/>
      </c>
      <c r="CW75" s="24" t="str">
        <f>IF(CR75="","",Mitglieder!BM75)</f>
        <v/>
      </c>
      <c r="CX75" s="1">
        <f t="shared" si="33"/>
        <v>6.5400000000000846E-2</v>
      </c>
      <c r="CY75" s="24" t="str">
        <f t="shared" si="34"/>
        <v/>
      </c>
      <c r="CZ75" s="25" t="str">
        <f t="shared" si="35"/>
        <v/>
      </c>
      <c r="DA75" s="24" t="str">
        <f>IF(CZ75="","",'Details Verein'!$I$30)</f>
        <v/>
      </c>
      <c r="DB75" s="24" t="str">
        <f>IF(CZ75="","",VLOOKUP(AN75,'Details Verein'!$B$12:$L$21,10))</f>
        <v/>
      </c>
      <c r="DC75" s="24"/>
      <c r="DD75" s="26" t="str">
        <f t="shared" si="36"/>
        <v/>
      </c>
      <c r="DE75" s="24" t="str">
        <f>IF(CZ75="","",Mitglieder!BN75)</f>
        <v/>
      </c>
      <c r="DF75" s="34"/>
      <c r="DG75" s="1">
        <f t="shared" ca="1" si="49"/>
        <v>9.5500000000001709E-2</v>
      </c>
      <c r="DH75" s="24" t="str">
        <f t="shared" ca="1" si="50"/>
        <v/>
      </c>
      <c r="DI75" s="25" t="str">
        <f t="shared" ca="1" si="51"/>
        <v/>
      </c>
      <c r="DJ75" s="24" t="str">
        <f ca="1">IF(DI75="","",'Details Verein'!$I$30)</f>
        <v/>
      </c>
      <c r="DK75" s="24" t="str">
        <f ca="1">IF(DI75="","",'Details Verein'!$I$31)</f>
        <v/>
      </c>
      <c r="DL75" s="24"/>
      <c r="DM75" s="26" t="str">
        <f t="shared" ca="1" si="52"/>
        <v/>
      </c>
      <c r="DN75" s="24" t="str">
        <f t="shared" ca="1" si="53"/>
        <v/>
      </c>
    </row>
    <row r="76" spans="3:118" x14ac:dyDescent="0.3">
      <c r="C76" s="1">
        <f t="shared" ca="1" si="7"/>
        <v>1.0052999999999994</v>
      </c>
      <c r="D76" s="1">
        <f ca="1">IF(OR(AQ76&lt;&gt;"",AP76+'Details Verein'!$D$24&gt;=$AM$1,AP76="",AG76&lt;&gt;1,AZ76&lt;&gt;"",BC76&lt;&gt;""),Mitglieder!D75+0.0001,ROUND(D75+1,0))</f>
        <v>1.0052999999999994</v>
      </c>
      <c r="E76" s="1">
        <f ca="1">IF(OR(AQ76&lt;&gt;"",AZ76+'Details Verein'!$D$25&gt;=$AM$1,AP76="",AG76&lt;&gt;1,AZ76="",BA76&lt;&gt;"",BC76&lt;&gt;""),Mitglieder!E75+0.0001,ROUND(E75+1,0))</f>
        <v>1.0052999999999994</v>
      </c>
      <c r="F76" s="1" t="str">
        <f t="shared" ca="1" si="8"/>
        <v/>
      </c>
      <c r="G76" s="23"/>
      <c r="H76" s="8"/>
      <c r="I76" s="8"/>
      <c r="J76" s="8"/>
      <c r="K76" s="8"/>
      <c r="L76" s="8"/>
      <c r="M76" s="8"/>
      <c r="N76" s="8"/>
      <c r="O76" s="8"/>
      <c r="P76" s="8"/>
      <c r="Q76" s="8"/>
      <c r="R76" s="8"/>
      <c r="S76" s="8"/>
      <c r="T76" s="8"/>
      <c r="U76" s="8"/>
      <c r="V76" s="8"/>
      <c r="W76" s="8"/>
      <c r="X76" s="8"/>
      <c r="Y76" s="8"/>
      <c r="Z76" s="8"/>
      <c r="AA76" s="8"/>
      <c r="AB76" s="8"/>
      <c r="AC76" s="8"/>
      <c r="AD76" s="8"/>
      <c r="AE76" s="8"/>
      <c r="AG76" s="1">
        <f t="shared" si="9"/>
        <v>0</v>
      </c>
      <c r="AI76" s="1">
        <f t="shared" ca="1" si="10"/>
        <v>0</v>
      </c>
      <c r="AJ76" s="1">
        <f t="shared" ca="1" si="11"/>
        <v>0</v>
      </c>
      <c r="AM76" s="63" t="str">
        <f>IF(AND(H77="",H78="",K76=""),"",IF(K76="","nicht kategorisiert",IF(AG76=1,VLOOKUP(AN76,'Details Verein'!$B$12:$D$22,2),"")))</f>
        <v/>
      </c>
      <c r="AN76" s="1">
        <f>IF(K76='Details Verein'!$C$12,'Details Verein'!$B$12,IF(K76='Details Verein'!$C$13,'Details Verein'!$B$13,IF(K76='Details Verein'!$C$14,'Details Verein'!$B$14,IF(K76='Details Verein'!$C$15,'Details Verein'!$B$15,IF(K76='Details Verein'!$C$16,'Details Verein'!$B$16,IF(K76='Details Verein'!$C$17,'Details Verein'!$B$17,IF(K76='Details Verein'!$C$18,'Details Verein'!$B$18,IF(K76='Details Verein'!$C$19,'Details Verein'!$B$19,IF(K76='Details Verein'!$C$20,'Details Verein'!$B$20,IF(K76='Details Verein'!$C$21,'Details Verein'!$B$21,11))))))))))</f>
        <v>1</v>
      </c>
      <c r="AO76" s="8"/>
      <c r="AP76" s="8"/>
      <c r="AQ76" s="8"/>
      <c r="AR76" s="32">
        <f>IF(OR(V76&gt;'Details Verein'!$D$7,$AG76=1),VLOOKUP($AN76,'Details Verein'!$B$12:$G$21,AR$1),0)</f>
        <v>0</v>
      </c>
      <c r="AS76" s="115" t="str">
        <f t="shared" si="12"/>
        <v/>
      </c>
      <c r="AT76" s="32">
        <f>IF($AG76=1,VLOOKUP($AN76,'Details Verein'!$B$12:$G$21,AT$1),0)</f>
        <v>0</v>
      </c>
      <c r="AU76" s="33" t="str">
        <f t="shared" si="13"/>
        <v/>
      </c>
      <c r="AV76" s="32">
        <f>IF($AG76=1,VLOOKUP($AN76,'Details Verein'!$B$12:$G$21,AV$1),0)</f>
        <v>0</v>
      </c>
      <c r="AW76" s="32">
        <f ca="1">IF($AG76=1,VLOOKUP($AN76,'Details Verein'!$B$12:$G$21,AW$1),0)+BG76</f>
        <v>0</v>
      </c>
      <c r="AX76" s="116"/>
      <c r="AY76" s="8"/>
      <c r="AZ76" s="8"/>
      <c r="BA76" s="8"/>
      <c r="BB76" s="1" t="str">
        <f t="shared" si="14"/>
        <v>00.01.1900</v>
      </c>
      <c r="BC76" s="73"/>
      <c r="BD76" s="3" t="str">
        <f>IF(AP76="","",AP76+'Details Verein'!$D$24)</f>
        <v/>
      </c>
      <c r="BE76" s="3" t="str">
        <f>IF(AZ76="","",AZ76+'Details Verein'!$D$25)</f>
        <v/>
      </c>
      <c r="BF76" s="3" t="str">
        <f>IF(BA76="","",BA76+'Details Verein'!$D$26)</f>
        <v/>
      </c>
      <c r="BG76" s="32">
        <f ca="1">IF(OR(E76-E75&gt;0.1,BA76&lt;&gt;""),'Details Verein'!$D$27,0)</f>
        <v>0</v>
      </c>
      <c r="BH76" s="16">
        <f t="shared" ca="1" si="47"/>
        <v>0</v>
      </c>
      <c r="BI76" s="16">
        <f t="shared" si="44"/>
        <v>0</v>
      </c>
      <c r="BJ76" s="1" t="str">
        <f t="shared" si="16"/>
        <v/>
      </c>
      <c r="BL76" s="1" t="str">
        <f t="shared" si="23"/>
        <v/>
      </c>
      <c r="BM76" s="1" t="str">
        <f t="shared" si="24"/>
        <v/>
      </c>
      <c r="BN76" s="1" t="str">
        <f t="shared" si="42"/>
        <v/>
      </c>
      <c r="BO76" s="1" t="str">
        <f t="shared" ca="1" si="25"/>
        <v/>
      </c>
      <c r="BP76" s="1">
        <f t="shared" si="43"/>
        <v>5.3000000000000009E-3</v>
      </c>
      <c r="BQ76" s="24" t="str">
        <f t="shared" si="26"/>
        <v/>
      </c>
      <c r="BR76" s="25" t="str">
        <f>IF(OR(Mitglieder!AQ76="",Mitglieder!BC76&lt;&gt;""),"",Mitglieder!AQ76)</f>
        <v/>
      </c>
      <c r="BS76" s="24" t="str">
        <f>IF(BR76="","",'Details Verein'!$I$30)</f>
        <v/>
      </c>
      <c r="BT76" s="24" t="str">
        <f>IF(BR76="","",VLOOKUP(Mitglieder!AN76,'Details Verein'!$B$12:$I$21,8))</f>
        <v/>
      </c>
      <c r="BU76" s="24"/>
      <c r="BV76" s="26" t="str">
        <f t="shared" si="27"/>
        <v/>
      </c>
      <c r="BW76" s="24" t="str">
        <f>IF(BR76="","",Mitglieder!BL76)</f>
        <v/>
      </c>
      <c r="CA76" s="34"/>
      <c r="CB76" s="1" t="str">
        <f t="shared" si="58"/>
        <v/>
      </c>
      <c r="CC76" s="1" t="str">
        <f t="shared" si="58"/>
        <v/>
      </c>
      <c r="CD76" s="1" t="str">
        <f t="shared" si="58"/>
        <v/>
      </c>
      <c r="CE76" s="1" t="str">
        <f t="shared" si="58"/>
        <v/>
      </c>
      <c r="CF76" s="1" t="str">
        <f t="shared" si="58"/>
        <v/>
      </c>
      <c r="CG76" s="1" t="str">
        <f t="shared" si="58"/>
        <v/>
      </c>
      <c r="CH76" s="1" t="str">
        <f t="shared" si="58"/>
        <v/>
      </c>
      <c r="CI76" s="1" t="str">
        <f t="shared" si="58"/>
        <v/>
      </c>
      <c r="CJ76" s="1" t="str">
        <f t="shared" si="58"/>
        <v/>
      </c>
      <c r="CK76" s="1" t="str">
        <f t="shared" si="58"/>
        <v/>
      </c>
      <c r="CL76" s="37" t="str">
        <f t="shared" si="19"/>
        <v/>
      </c>
      <c r="CM76" s="37" t="str">
        <f t="shared" si="20"/>
        <v/>
      </c>
      <c r="CN76" s="1">
        <f t="shared" ca="1" si="21"/>
        <v>0</v>
      </c>
      <c r="CO76" s="1">
        <f t="shared" ca="1" si="22"/>
        <v>0</v>
      </c>
      <c r="CP76" s="1">
        <f t="shared" si="46"/>
        <v>3.5399999999999987E-2</v>
      </c>
      <c r="CQ76" s="24" t="str">
        <f t="shared" si="29"/>
        <v/>
      </c>
      <c r="CR76" s="25" t="str">
        <f t="shared" si="30"/>
        <v/>
      </c>
      <c r="CS76" s="24" t="str">
        <f>IF(CR76="","",'Details Verein'!$I$30)</f>
        <v/>
      </c>
      <c r="CT76" s="24" t="str">
        <f>IF(CR76="","",VLOOKUP(Mitglieder!AN76,'Details Verein'!$B$12:$K$21,9))</f>
        <v/>
      </c>
      <c r="CU76" s="24">
        <f t="shared" si="31"/>
        <v>0</v>
      </c>
      <c r="CV76" s="26" t="str">
        <f t="shared" si="32"/>
        <v/>
      </c>
      <c r="CW76" s="24" t="str">
        <f>IF(CR76="","",Mitglieder!BM76)</f>
        <v/>
      </c>
      <c r="CX76" s="1">
        <f t="shared" si="33"/>
        <v>6.5500000000000849E-2</v>
      </c>
      <c r="CY76" s="24" t="str">
        <f t="shared" si="34"/>
        <v/>
      </c>
      <c r="CZ76" s="25" t="str">
        <f t="shared" si="35"/>
        <v/>
      </c>
      <c r="DA76" s="24" t="str">
        <f>IF(CZ76="","",'Details Verein'!$I$30)</f>
        <v/>
      </c>
      <c r="DB76" s="24" t="str">
        <f>IF(CZ76="","",VLOOKUP(AN76,'Details Verein'!$B$12:$L$21,10))</f>
        <v/>
      </c>
      <c r="DC76" s="24"/>
      <c r="DD76" s="26" t="str">
        <f t="shared" si="36"/>
        <v/>
      </c>
      <c r="DE76" s="24" t="str">
        <f>IF(CZ76="","",Mitglieder!BN76)</f>
        <v/>
      </c>
      <c r="DF76" s="34"/>
      <c r="DG76" s="1">
        <f t="shared" ca="1" si="49"/>
        <v>9.5600000000001711E-2</v>
      </c>
      <c r="DH76" s="24" t="str">
        <f t="shared" ca="1" si="50"/>
        <v/>
      </c>
      <c r="DI76" s="25" t="str">
        <f t="shared" ca="1" si="51"/>
        <v/>
      </c>
      <c r="DJ76" s="24" t="str">
        <f ca="1">IF(DI76="","",'Details Verein'!$I$30)</f>
        <v/>
      </c>
      <c r="DK76" s="24" t="str">
        <f ca="1">IF(DI76="","",'Details Verein'!$I$31)</f>
        <v/>
      </c>
      <c r="DL76" s="24"/>
      <c r="DM76" s="26" t="str">
        <f t="shared" ca="1" si="52"/>
        <v/>
      </c>
      <c r="DN76" s="24" t="str">
        <f t="shared" ca="1" si="53"/>
        <v/>
      </c>
    </row>
    <row r="77" spans="3:118" x14ac:dyDescent="0.3">
      <c r="C77" s="1">
        <f t="shared" ca="1" si="7"/>
        <v>1.0053999999999994</v>
      </c>
      <c r="D77" s="1">
        <f ca="1">IF(OR(AQ77&lt;&gt;"",AP77+'Details Verein'!$D$24&gt;=$AM$1,AP77="",AG77&lt;&gt;1,AZ77&lt;&gt;"",BC77&lt;&gt;""),Mitglieder!D76+0.0001,ROUND(D76+1,0))</f>
        <v>1.0053999999999994</v>
      </c>
      <c r="E77" s="1">
        <f ca="1">IF(OR(AQ77&lt;&gt;"",AZ77+'Details Verein'!$D$25&gt;=$AM$1,AP77="",AG77&lt;&gt;1,AZ77="",BA77&lt;&gt;"",BC77&lt;&gt;""),Mitglieder!E76+0.0001,ROUND(E76+1,0))</f>
        <v>1.0053999999999994</v>
      </c>
      <c r="F77" s="1" t="str">
        <f t="shared" ca="1" si="8"/>
        <v/>
      </c>
      <c r="G77" s="23"/>
      <c r="H77" s="8"/>
      <c r="I77" s="8"/>
      <c r="J77" s="8"/>
      <c r="K77" s="8"/>
      <c r="L77" s="8"/>
      <c r="M77" s="8"/>
      <c r="N77" s="8"/>
      <c r="O77" s="8"/>
      <c r="P77" s="8"/>
      <c r="Q77" s="8"/>
      <c r="R77" s="8"/>
      <c r="S77" s="8"/>
      <c r="T77" s="8"/>
      <c r="U77" s="8"/>
      <c r="V77" s="8"/>
      <c r="W77" s="8"/>
      <c r="X77" s="8"/>
      <c r="Y77" s="8"/>
      <c r="Z77" s="8"/>
      <c r="AA77" s="8"/>
      <c r="AB77" s="8"/>
      <c r="AC77" s="8"/>
      <c r="AD77" s="8"/>
      <c r="AE77" s="8"/>
      <c r="AG77" s="1">
        <f t="shared" si="9"/>
        <v>0</v>
      </c>
      <c r="AI77" s="1">
        <f t="shared" ca="1" si="10"/>
        <v>0</v>
      </c>
      <c r="AJ77" s="1">
        <f t="shared" ca="1" si="11"/>
        <v>0</v>
      </c>
      <c r="AM77" s="63" t="str">
        <f>IF(AND(H78="",H79="",K77=""),"",IF(K77="","nicht kategorisiert",IF(AG77=1,VLOOKUP(AN77,'Details Verein'!$B$12:$D$22,2),"")))</f>
        <v/>
      </c>
      <c r="AN77" s="1">
        <f>IF(K77='Details Verein'!$C$12,'Details Verein'!$B$12,IF(K77='Details Verein'!$C$13,'Details Verein'!$B$13,IF(K77='Details Verein'!$C$14,'Details Verein'!$B$14,IF(K77='Details Verein'!$C$15,'Details Verein'!$B$15,IF(K77='Details Verein'!$C$16,'Details Verein'!$B$16,IF(K77='Details Verein'!$C$17,'Details Verein'!$B$17,IF(K77='Details Verein'!$C$18,'Details Verein'!$B$18,IF(K77='Details Verein'!$C$19,'Details Verein'!$B$19,IF(K77='Details Verein'!$C$20,'Details Verein'!$B$20,IF(K77='Details Verein'!$C$21,'Details Verein'!$B$21,11))))))))))</f>
        <v>1</v>
      </c>
      <c r="AO77" s="8"/>
      <c r="AP77" s="8"/>
      <c r="AQ77" s="8"/>
      <c r="AR77" s="32">
        <f>IF(OR(V77&gt;'Details Verein'!$D$7,$AG77=1),VLOOKUP($AN77,'Details Verein'!$B$12:$G$21,AR$1),0)</f>
        <v>0</v>
      </c>
      <c r="AS77" s="115" t="str">
        <f t="shared" si="12"/>
        <v/>
      </c>
      <c r="AT77" s="32">
        <f>IF($AG77=1,VLOOKUP($AN77,'Details Verein'!$B$12:$G$21,AT$1),0)</f>
        <v>0</v>
      </c>
      <c r="AU77" s="33" t="str">
        <f t="shared" si="13"/>
        <v/>
      </c>
      <c r="AV77" s="32">
        <f>IF($AG77=1,VLOOKUP($AN77,'Details Verein'!$B$12:$G$21,AV$1),0)</f>
        <v>0</v>
      </c>
      <c r="AW77" s="32">
        <f ca="1">IF($AG77=1,VLOOKUP($AN77,'Details Verein'!$B$12:$G$21,AW$1),0)+BG77</f>
        <v>0</v>
      </c>
      <c r="AX77" s="116"/>
      <c r="AY77" s="8"/>
      <c r="AZ77" s="8"/>
      <c r="BA77" s="8"/>
      <c r="BB77" s="1" t="str">
        <f t="shared" si="14"/>
        <v>00.01.1900</v>
      </c>
      <c r="BC77" s="73"/>
      <c r="BD77" s="3" t="str">
        <f>IF(AP77="","",AP77+'Details Verein'!$D$24)</f>
        <v/>
      </c>
      <c r="BE77" s="3" t="str">
        <f>IF(AZ77="","",AZ77+'Details Verein'!$D$25)</f>
        <v/>
      </c>
      <c r="BF77" s="3" t="str">
        <f>IF(BA77="","",BA77+'Details Verein'!$D$26)</f>
        <v/>
      </c>
      <c r="BG77" s="32">
        <f ca="1">IF(OR(E77-E76&gt;0.1,BA77&lt;&gt;""),'Details Verein'!$D$27,0)</f>
        <v>0</v>
      </c>
      <c r="BH77" s="16">
        <f t="shared" ca="1" si="47"/>
        <v>0</v>
      </c>
      <c r="BI77" s="16">
        <f t="shared" si="44"/>
        <v>0</v>
      </c>
      <c r="BJ77" s="1" t="str">
        <f t="shared" si="16"/>
        <v/>
      </c>
      <c r="BL77" s="1" t="str">
        <f t="shared" si="23"/>
        <v/>
      </c>
      <c r="BM77" s="1" t="str">
        <f t="shared" si="24"/>
        <v/>
      </c>
      <c r="BN77" s="1" t="str">
        <f t="shared" si="42"/>
        <v/>
      </c>
      <c r="BO77" s="1" t="str">
        <f t="shared" ca="1" si="25"/>
        <v/>
      </c>
      <c r="BP77" s="1">
        <f t="shared" si="43"/>
        <v>5.4000000000000012E-3</v>
      </c>
      <c r="BQ77" s="24" t="str">
        <f t="shared" si="26"/>
        <v/>
      </c>
      <c r="BR77" s="25" t="str">
        <f>IF(OR(Mitglieder!AQ77="",Mitglieder!BC77&lt;&gt;""),"",Mitglieder!AQ77)</f>
        <v/>
      </c>
      <c r="BS77" s="24" t="str">
        <f>IF(BR77="","",'Details Verein'!$I$30)</f>
        <v/>
      </c>
      <c r="BT77" s="24" t="str">
        <f>IF(BR77="","",VLOOKUP(Mitglieder!AN77,'Details Verein'!$B$12:$I$21,8))</f>
        <v/>
      </c>
      <c r="BU77" s="24"/>
      <c r="BV77" s="26" t="str">
        <f t="shared" si="27"/>
        <v/>
      </c>
      <c r="BW77" s="24" t="str">
        <f>IF(BR77="","",Mitglieder!BL77)</f>
        <v/>
      </c>
      <c r="CA77" s="34"/>
      <c r="CB77" s="1" t="str">
        <f t="shared" si="58"/>
        <v/>
      </c>
      <c r="CC77" s="1" t="str">
        <f t="shared" si="58"/>
        <v/>
      </c>
      <c r="CD77" s="1" t="str">
        <f t="shared" si="58"/>
        <v/>
      </c>
      <c r="CE77" s="1" t="str">
        <f t="shared" si="58"/>
        <v/>
      </c>
      <c r="CF77" s="1" t="str">
        <f t="shared" si="58"/>
        <v/>
      </c>
      <c r="CG77" s="1" t="str">
        <f t="shared" si="58"/>
        <v/>
      </c>
      <c r="CH77" s="1" t="str">
        <f t="shared" si="58"/>
        <v/>
      </c>
      <c r="CI77" s="1" t="str">
        <f t="shared" si="58"/>
        <v/>
      </c>
      <c r="CJ77" s="1" t="str">
        <f t="shared" si="58"/>
        <v/>
      </c>
      <c r="CK77" s="1" t="str">
        <f t="shared" si="58"/>
        <v/>
      </c>
      <c r="CL77" s="37" t="str">
        <f t="shared" si="19"/>
        <v/>
      </c>
      <c r="CM77" s="37" t="str">
        <f t="shared" si="20"/>
        <v/>
      </c>
      <c r="CN77" s="1">
        <f t="shared" ca="1" si="21"/>
        <v>0</v>
      </c>
      <c r="CO77" s="1">
        <f t="shared" ca="1" si="22"/>
        <v>0</v>
      </c>
      <c r="CP77" s="1">
        <f t="shared" si="46"/>
        <v>3.549999999999999E-2</v>
      </c>
      <c r="CQ77" s="24" t="str">
        <f t="shared" si="29"/>
        <v/>
      </c>
      <c r="CR77" s="25" t="str">
        <f t="shared" si="30"/>
        <v/>
      </c>
      <c r="CS77" s="24" t="str">
        <f>IF(CR77="","",'Details Verein'!$I$30)</f>
        <v/>
      </c>
      <c r="CT77" s="24" t="str">
        <f>IF(CR77="","",VLOOKUP(Mitglieder!AN77,'Details Verein'!$B$12:$K$21,9))</f>
        <v/>
      </c>
      <c r="CU77" s="24">
        <f t="shared" si="31"/>
        <v>0</v>
      </c>
      <c r="CV77" s="26" t="str">
        <f t="shared" si="32"/>
        <v/>
      </c>
      <c r="CW77" s="24" t="str">
        <f>IF(CR77="","",Mitglieder!BM77)</f>
        <v/>
      </c>
      <c r="CX77" s="1">
        <f t="shared" si="33"/>
        <v>6.5600000000000852E-2</v>
      </c>
      <c r="CY77" s="24" t="str">
        <f t="shared" si="34"/>
        <v/>
      </c>
      <c r="CZ77" s="25" t="str">
        <f t="shared" si="35"/>
        <v/>
      </c>
      <c r="DA77" s="24" t="str">
        <f>IF(CZ77="","",'Details Verein'!$I$30)</f>
        <v/>
      </c>
      <c r="DB77" s="24" t="str">
        <f>IF(CZ77="","",VLOOKUP(AN77,'Details Verein'!$B$12:$L$21,10))</f>
        <v/>
      </c>
      <c r="DC77" s="24"/>
      <c r="DD77" s="26" t="str">
        <f t="shared" si="36"/>
        <v/>
      </c>
      <c r="DE77" s="24" t="str">
        <f>IF(CZ77="","",Mitglieder!BN77)</f>
        <v/>
      </c>
      <c r="DF77" s="34"/>
      <c r="DG77" s="1">
        <f t="shared" ca="1" si="49"/>
        <v>9.5700000000001714E-2</v>
      </c>
      <c r="DH77" s="24" t="str">
        <f t="shared" ca="1" si="50"/>
        <v/>
      </c>
      <c r="DI77" s="25" t="str">
        <f t="shared" ca="1" si="51"/>
        <v/>
      </c>
      <c r="DJ77" s="24" t="str">
        <f ca="1">IF(DI77="","",'Details Verein'!$I$30)</f>
        <v/>
      </c>
      <c r="DK77" s="24" t="str">
        <f ca="1">IF(DI77="","",'Details Verein'!$I$31)</f>
        <v/>
      </c>
      <c r="DL77" s="24"/>
      <c r="DM77" s="26" t="str">
        <f t="shared" ca="1" si="52"/>
        <v/>
      </c>
      <c r="DN77" s="24" t="str">
        <f t="shared" ca="1" si="53"/>
        <v/>
      </c>
    </row>
    <row r="78" spans="3:118" x14ac:dyDescent="0.3">
      <c r="C78" s="1">
        <f t="shared" ca="1" si="7"/>
        <v>1.0054999999999994</v>
      </c>
      <c r="D78" s="1">
        <f ca="1">IF(OR(AQ78&lt;&gt;"",AP78+'Details Verein'!$D$24&gt;=$AM$1,AP78="",AG78&lt;&gt;1,AZ78&lt;&gt;"",BC78&lt;&gt;""),Mitglieder!D77+0.0001,ROUND(D77+1,0))</f>
        <v>1.0054999999999994</v>
      </c>
      <c r="E78" s="1">
        <f ca="1">IF(OR(AQ78&lt;&gt;"",AZ78+'Details Verein'!$D$25&gt;=$AM$1,AP78="",AG78&lt;&gt;1,AZ78="",BA78&lt;&gt;"",BC78&lt;&gt;""),Mitglieder!E77+0.0001,ROUND(E77+1,0))</f>
        <v>1.0054999999999994</v>
      </c>
      <c r="F78" s="1" t="str">
        <f t="shared" ca="1" si="8"/>
        <v/>
      </c>
      <c r="G78" s="23"/>
      <c r="H78" s="8"/>
      <c r="I78" s="8"/>
      <c r="J78" s="8"/>
      <c r="K78" s="8"/>
      <c r="L78" s="8"/>
      <c r="M78" s="8"/>
      <c r="N78" s="8"/>
      <c r="O78" s="8"/>
      <c r="P78" s="8"/>
      <c r="Q78" s="8"/>
      <c r="R78" s="8"/>
      <c r="S78" s="8"/>
      <c r="T78" s="8"/>
      <c r="U78" s="8"/>
      <c r="V78" s="8"/>
      <c r="W78" s="8"/>
      <c r="X78" s="8"/>
      <c r="Y78" s="8"/>
      <c r="Z78" s="8"/>
      <c r="AA78" s="8"/>
      <c r="AB78" s="8"/>
      <c r="AC78" s="8"/>
      <c r="AD78" s="8"/>
      <c r="AE78" s="8"/>
      <c r="AG78" s="1">
        <f t="shared" si="9"/>
        <v>0</v>
      </c>
      <c r="AI78" s="1">
        <f t="shared" ca="1" si="10"/>
        <v>0</v>
      </c>
      <c r="AJ78" s="1">
        <f t="shared" ca="1" si="11"/>
        <v>0</v>
      </c>
      <c r="AM78" s="63" t="str">
        <f>IF(AND(H79="",H80="",K78=""),"",IF(K78="","nicht kategorisiert",IF(AG78=1,VLOOKUP(AN78,'Details Verein'!$B$12:$D$22,2),"")))</f>
        <v/>
      </c>
      <c r="AN78" s="1">
        <f>IF(K78='Details Verein'!$C$12,'Details Verein'!$B$12,IF(K78='Details Verein'!$C$13,'Details Verein'!$B$13,IF(K78='Details Verein'!$C$14,'Details Verein'!$B$14,IF(K78='Details Verein'!$C$15,'Details Verein'!$B$15,IF(K78='Details Verein'!$C$16,'Details Verein'!$B$16,IF(K78='Details Verein'!$C$17,'Details Verein'!$B$17,IF(K78='Details Verein'!$C$18,'Details Verein'!$B$18,IF(K78='Details Verein'!$C$19,'Details Verein'!$B$19,IF(K78='Details Verein'!$C$20,'Details Verein'!$B$20,IF(K78='Details Verein'!$C$21,'Details Verein'!$B$21,11))))))))))</f>
        <v>1</v>
      </c>
      <c r="AO78" s="8"/>
      <c r="AP78" s="8"/>
      <c r="AQ78" s="8"/>
      <c r="AR78" s="32">
        <f>IF(OR(V78&gt;'Details Verein'!$D$7,$AG78=1),VLOOKUP($AN78,'Details Verein'!$B$12:$G$21,AR$1),0)</f>
        <v>0</v>
      </c>
      <c r="AS78" s="115" t="str">
        <f t="shared" si="12"/>
        <v/>
      </c>
      <c r="AT78" s="32">
        <f>IF($AG78=1,VLOOKUP($AN78,'Details Verein'!$B$12:$G$21,AT$1),0)</f>
        <v>0</v>
      </c>
      <c r="AU78" s="33" t="str">
        <f t="shared" si="13"/>
        <v/>
      </c>
      <c r="AV78" s="32">
        <f>IF($AG78=1,VLOOKUP($AN78,'Details Verein'!$B$12:$G$21,AV$1),0)</f>
        <v>0</v>
      </c>
      <c r="AW78" s="32">
        <f ca="1">IF($AG78=1,VLOOKUP($AN78,'Details Verein'!$B$12:$G$21,AW$1),0)+BG78</f>
        <v>0</v>
      </c>
      <c r="AX78" s="116"/>
      <c r="AY78" s="8"/>
      <c r="AZ78" s="8"/>
      <c r="BA78" s="8"/>
      <c r="BB78" s="1" t="str">
        <f t="shared" si="14"/>
        <v>00.01.1900</v>
      </c>
      <c r="BC78" s="73"/>
      <c r="BD78" s="3" t="str">
        <f>IF(AP78="","",AP78+'Details Verein'!$D$24)</f>
        <v/>
      </c>
      <c r="BE78" s="3" t="str">
        <f>IF(AZ78="","",AZ78+'Details Verein'!$D$25)</f>
        <v/>
      </c>
      <c r="BF78" s="3" t="str">
        <f>IF(BA78="","",BA78+'Details Verein'!$D$26)</f>
        <v/>
      </c>
      <c r="BG78" s="32">
        <f ca="1">IF(OR(E78-E77&gt;0.1,BA78&lt;&gt;""),'Details Verein'!$D$27,0)</f>
        <v>0</v>
      </c>
      <c r="BH78" s="16">
        <f t="shared" ca="1" si="47"/>
        <v>0</v>
      </c>
      <c r="BI78" s="16">
        <f t="shared" si="44"/>
        <v>0</v>
      </c>
      <c r="BJ78" s="1" t="str">
        <f t="shared" si="16"/>
        <v/>
      </c>
      <c r="BL78" s="1" t="str">
        <f t="shared" si="23"/>
        <v/>
      </c>
      <c r="BM78" s="1" t="str">
        <f t="shared" si="24"/>
        <v/>
      </c>
      <c r="BN78" s="1" t="str">
        <f t="shared" si="42"/>
        <v/>
      </c>
      <c r="BO78" s="1" t="str">
        <f t="shared" ca="1" si="25"/>
        <v/>
      </c>
      <c r="BP78" s="1">
        <f t="shared" si="43"/>
        <v>5.5000000000000014E-3</v>
      </c>
      <c r="BQ78" s="24" t="str">
        <f t="shared" si="26"/>
        <v/>
      </c>
      <c r="BR78" s="25" t="str">
        <f>IF(OR(Mitglieder!AQ78="",Mitglieder!BC78&lt;&gt;""),"",Mitglieder!AQ78)</f>
        <v/>
      </c>
      <c r="BS78" s="24" t="str">
        <f>IF(BR78="","",'Details Verein'!$I$30)</f>
        <v/>
      </c>
      <c r="BT78" s="24" t="str">
        <f>IF(BR78="","",VLOOKUP(Mitglieder!AN78,'Details Verein'!$B$12:$I$21,8))</f>
        <v/>
      </c>
      <c r="BU78" s="24"/>
      <c r="BV78" s="26" t="str">
        <f t="shared" si="27"/>
        <v/>
      </c>
      <c r="BW78" s="24" t="str">
        <f>IF(BR78="","",Mitglieder!BL78)</f>
        <v/>
      </c>
      <c r="CA78" s="34"/>
      <c r="CB78" s="1" t="str">
        <f t="shared" si="58"/>
        <v/>
      </c>
      <c r="CC78" s="1" t="str">
        <f t="shared" si="58"/>
        <v/>
      </c>
      <c r="CD78" s="1" t="str">
        <f t="shared" si="58"/>
        <v/>
      </c>
      <c r="CE78" s="1" t="str">
        <f t="shared" si="58"/>
        <v/>
      </c>
      <c r="CF78" s="1" t="str">
        <f t="shared" si="58"/>
        <v/>
      </c>
      <c r="CG78" s="1" t="str">
        <f t="shared" si="58"/>
        <v/>
      </c>
      <c r="CH78" s="1" t="str">
        <f t="shared" si="58"/>
        <v/>
      </c>
      <c r="CI78" s="1" t="str">
        <f t="shared" si="58"/>
        <v/>
      </c>
      <c r="CJ78" s="1" t="str">
        <f t="shared" si="58"/>
        <v/>
      </c>
      <c r="CK78" s="1" t="str">
        <f t="shared" si="58"/>
        <v/>
      </c>
      <c r="CL78" s="37" t="str">
        <f t="shared" si="19"/>
        <v/>
      </c>
      <c r="CM78" s="37" t="str">
        <f t="shared" si="20"/>
        <v/>
      </c>
      <c r="CN78" s="1">
        <f t="shared" ca="1" si="21"/>
        <v>0</v>
      </c>
      <c r="CO78" s="1">
        <f t="shared" ca="1" si="22"/>
        <v>0</v>
      </c>
      <c r="CP78" s="1">
        <f t="shared" si="46"/>
        <v>3.5599999999999993E-2</v>
      </c>
      <c r="CQ78" s="24" t="str">
        <f t="shared" si="29"/>
        <v/>
      </c>
      <c r="CR78" s="25" t="str">
        <f t="shared" si="30"/>
        <v/>
      </c>
      <c r="CS78" s="24" t="str">
        <f>IF(CR78="","",'Details Verein'!$I$30)</f>
        <v/>
      </c>
      <c r="CT78" s="24" t="str">
        <f>IF(CR78="","",VLOOKUP(Mitglieder!AN78,'Details Verein'!$B$12:$K$21,9))</f>
        <v/>
      </c>
      <c r="CU78" s="24">
        <f t="shared" si="31"/>
        <v>0</v>
      </c>
      <c r="CV78" s="26" t="str">
        <f t="shared" si="32"/>
        <v/>
      </c>
      <c r="CW78" s="24" t="str">
        <f>IF(CR78="","",Mitglieder!BM78)</f>
        <v/>
      </c>
      <c r="CX78" s="1">
        <f t="shared" si="33"/>
        <v>6.5700000000000855E-2</v>
      </c>
      <c r="CY78" s="24" t="str">
        <f t="shared" si="34"/>
        <v/>
      </c>
      <c r="CZ78" s="25" t="str">
        <f t="shared" si="35"/>
        <v/>
      </c>
      <c r="DA78" s="24" t="str">
        <f>IF(CZ78="","",'Details Verein'!$I$30)</f>
        <v/>
      </c>
      <c r="DB78" s="24" t="str">
        <f>IF(CZ78="","",VLOOKUP(AN78,'Details Verein'!$B$12:$L$21,10))</f>
        <v/>
      </c>
      <c r="DC78" s="24"/>
      <c r="DD78" s="26" t="str">
        <f t="shared" si="36"/>
        <v/>
      </c>
      <c r="DE78" s="24" t="str">
        <f>IF(CZ78="","",Mitglieder!BN78)</f>
        <v/>
      </c>
      <c r="DF78" s="34"/>
      <c r="DG78" s="1">
        <f t="shared" ca="1" si="49"/>
        <v>9.5800000000001717E-2</v>
      </c>
      <c r="DH78" s="24" t="str">
        <f t="shared" ca="1" si="50"/>
        <v/>
      </c>
      <c r="DI78" s="25" t="str">
        <f t="shared" ca="1" si="51"/>
        <v/>
      </c>
      <c r="DJ78" s="24" t="str">
        <f ca="1">IF(DI78="","",'Details Verein'!$I$30)</f>
        <v/>
      </c>
      <c r="DK78" s="24" t="str">
        <f ca="1">IF(DI78="","",'Details Verein'!$I$31)</f>
        <v/>
      </c>
      <c r="DL78" s="24"/>
      <c r="DM78" s="26" t="str">
        <f t="shared" ca="1" si="52"/>
        <v/>
      </c>
      <c r="DN78" s="24" t="str">
        <f t="shared" ca="1" si="53"/>
        <v/>
      </c>
    </row>
    <row r="79" spans="3:118" x14ac:dyDescent="0.3">
      <c r="C79" s="1">
        <f t="shared" ca="1" si="7"/>
        <v>1.0055999999999994</v>
      </c>
      <c r="D79" s="1">
        <f ca="1">IF(OR(AQ79&lt;&gt;"",AP79+'Details Verein'!$D$24&gt;=$AM$1,AP79="",AG79&lt;&gt;1,AZ79&lt;&gt;"",BC79&lt;&gt;""),Mitglieder!D78+0.0001,ROUND(D78+1,0))</f>
        <v>1.0055999999999994</v>
      </c>
      <c r="E79" s="1">
        <f ca="1">IF(OR(AQ79&lt;&gt;"",AZ79+'Details Verein'!$D$25&gt;=$AM$1,AP79="",AG79&lt;&gt;1,AZ79="",BA79&lt;&gt;"",BC79&lt;&gt;""),Mitglieder!E78+0.0001,ROUND(E78+1,0))</f>
        <v>1.0055999999999994</v>
      </c>
      <c r="F79" s="1" t="str">
        <f t="shared" ca="1" si="8"/>
        <v/>
      </c>
      <c r="G79" s="23"/>
      <c r="H79" s="8"/>
      <c r="I79" s="8"/>
      <c r="J79" s="8"/>
      <c r="K79" s="8"/>
      <c r="L79" s="8"/>
      <c r="M79" s="8"/>
      <c r="N79" s="8"/>
      <c r="O79" s="8"/>
      <c r="P79" s="8"/>
      <c r="Q79" s="8"/>
      <c r="R79" s="8"/>
      <c r="S79" s="8"/>
      <c r="T79" s="8"/>
      <c r="U79" s="8"/>
      <c r="V79" s="8"/>
      <c r="W79" s="8"/>
      <c r="X79" s="8"/>
      <c r="Y79" s="8"/>
      <c r="Z79" s="8"/>
      <c r="AA79" s="8"/>
      <c r="AB79" s="8"/>
      <c r="AC79" s="8"/>
      <c r="AD79" s="8"/>
      <c r="AE79" s="8"/>
      <c r="AG79" s="1">
        <f t="shared" si="9"/>
        <v>0</v>
      </c>
      <c r="AI79" s="1">
        <f t="shared" ca="1" si="10"/>
        <v>0</v>
      </c>
      <c r="AJ79" s="1">
        <f t="shared" ca="1" si="11"/>
        <v>0</v>
      </c>
      <c r="AM79" s="63" t="str">
        <f>IF(AND(H80="",H81="",K79=""),"",IF(K79="","nicht kategorisiert",IF(AG79=1,VLOOKUP(AN79,'Details Verein'!$B$12:$D$22,2),"")))</f>
        <v/>
      </c>
      <c r="AN79" s="1">
        <f>IF(K79='Details Verein'!$C$12,'Details Verein'!$B$12,IF(K79='Details Verein'!$C$13,'Details Verein'!$B$13,IF(K79='Details Verein'!$C$14,'Details Verein'!$B$14,IF(K79='Details Verein'!$C$15,'Details Verein'!$B$15,IF(K79='Details Verein'!$C$16,'Details Verein'!$B$16,IF(K79='Details Verein'!$C$17,'Details Verein'!$B$17,IF(K79='Details Verein'!$C$18,'Details Verein'!$B$18,IF(K79='Details Verein'!$C$19,'Details Verein'!$B$19,IF(K79='Details Verein'!$C$20,'Details Verein'!$B$20,IF(K79='Details Verein'!$C$21,'Details Verein'!$B$21,11))))))))))</f>
        <v>1</v>
      </c>
      <c r="AO79" s="8"/>
      <c r="AP79" s="8"/>
      <c r="AQ79" s="8"/>
      <c r="AR79" s="32">
        <f>IF(OR(V79&gt;'Details Verein'!$D$7,$AG79=1),VLOOKUP($AN79,'Details Verein'!$B$12:$G$21,AR$1),0)</f>
        <v>0</v>
      </c>
      <c r="AS79" s="115" t="str">
        <f t="shared" si="12"/>
        <v/>
      </c>
      <c r="AT79" s="32">
        <f>IF($AG79=1,VLOOKUP($AN79,'Details Verein'!$B$12:$G$21,AT$1),0)</f>
        <v>0</v>
      </c>
      <c r="AU79" s="33" t="str">
        <f t="shared" si="13"/>
        <v/>
      </c>
      <c r="AV79" s="32">
        <f>IF($AG79=1,VLOOKUP($AN79,'Details Verein'!$B$12:$G$21,AV$1),0)</f>
        <v>0</v>
      </c>
      <c r="AW79" s="32">
        <f ca="1">IF($AG79=1,VLOOKUP($AN79,'Details Verein'!$B$12:$G$21,AW$1),0)+BG79</f>
        <v>0</v>
      </c>
      <c r="AX79" s="116"/>
      <c r="AY79" s="8"/>
      <c r="AZ79" s="8"/>
      <c r="BA79" s="8"/>
      <c r="BB79" s="1" t="str">
        <f t="shared" si="14"/>
        <v>00.01.1900</v>
      </c>
      <c r="BC79" s="73"/>
      <c r="BD79" s="3" t="str">
        <f>IF(AP79="","",AP79+'Details Verein'!$D$24)</f>
        <v/>
      </c>
      <c r="BE79" s="3" t="str">
        <f>IF(AZ79="","",AZ79+'Details Verein'!$D$25)</f>
        <v/>
      </c>
      <c r="BF79" s="3" t="str">
        <f>IF(BA79="","",BA79+'Details Verein'!$D$26)</f>
        <v/>
      </c>
      <c r="BG79" s="32">
        <f ca="1">IF(OR(E79-E78&gt;0.1,BA79&lt;&gt;""),'Details Verein'!$D$27,0)</f>
        <v>0</v>
      </c>
      <c r="BH79" s="16">
        <f t="shared" ca="1" si="47"/>
        <v>0</v>
      </c>
      <c r="BI79" s="16">
        <f t="shared" si="44"/>
        <v>0</v>
      </c>
      <c r="BJ79" s="1" t="str">
        <f t="shared" si="16"/>
        <v/>
      </c>
      <c r="BL79" s="1" t="str">
        <f t="shared" si="23"/>
        <v/>
      </c>
      <c r="BM79" s="1" t="str">
        <f t="shared" si="24"/>
        <v/>
      </c>
      <c r="BN79" s="1" t="str">
        <f t="shared" si="42"/>
        <v/>
      </c>
      <c r="BO79" s="1" t="str">
        <f t="shared" ca="1" si="25"/>
        <v/>
      </c>
      <c r="BP79" s="1">
        <f t="shared" si="43"/>
        <v>5.6000000000000017E-3</v>
      </c>
      <c r="BQ79" s="24" t="str">
        <f t="shared" si="26"/>
        <v/>
      </c>
      <c r="BR79" s="25" t="str">
        <f>IF(OR(Mitglieder!AQ79="",Mitglieder!BC79&lt;&gt;""),"",Mitglieder!AQ79)</f>
        <v/>
      </c>
      <c r="BS79" s="24" t="str">
        <f>IF(BR79="","",'Details Verein'!$I$30)</f>
        <v/>
      </c>
      <c r="BT79" s="24" t="str">
        <f>IF(BR79="","",VLOOKUP(Mitglieder!AN79,'Details Verein'!$B$12:$I$21,8))</f>
        <v/>
      </c>
      <c r="BU79" s="24"/>
      <c r="BV79" s="26" t="str">
        <f t="shared" si="27"/>
        <v/>
      </c>
      <c r="BW79" s="24" t="str">
        <f>IF(BR79="","",Mitglieder!BL79)</f>
        <v/>
      </c>
      <c r="CA79" s="34"/>
      <c r="CB79" s="1" t="str">
        <f t="shared" si="58"/>
        <v/>
      </c>
      <c r="CC79" s="1" t="str">
        <f t="shared" si="58"/>
        <v/>
      </c>
      <c r="CD79" s="1" t="str">
        <f t="shared" si="58"/>
        <v/>
      </c>
      <c r="CE79" s="1" t="str">
        <f t="shared" si="58"/>
        <v/>
      </c>
      <c r="CF79" s="1" t="str">
        <f t="shared" si="58"/>
        <v/>
      </c>
      <c r="CG79" s="1" t="str">
        <f t="shared" si="58"/>
        <v/>
      </c>
      <c r="CH79" s="1" t="str">
        <f t="shared" si="58"/>
        <v/>
      </c>
      <c r="CI79" s="1" t="str">
        <f t="shared" si="58"/>
        <v/>
      </c>
      <c r="CJ79" s="1" t="str">
        <f t="shared" si="58"/>
        <v/>
      </c>
      <c r="CK79" s="1" t="str">
        <f t="shared" si="58"/>
        <v/>
      </c>
      <c r="CL79" s="37" t="str">
        <f t="shared" si="19"/>
        <v/>
      </c>
      <c r="CM79" s="37" t="str">
        <f t="shared" si="20"/>
        <v/>
      </c>
      <c r="CN79" s="1">
        <f t="shared" ca="1" si="21"/>
        <v>0</v>
      </c>
      <c r="CO79" s="1">
        <f t="shared" ca="1" si="22"/>
        <v>0</v>
      </c>
      <c r="CP79" s="1">
        <f t="shared" si="46"/>
        <v>3.5699999999999996E-2</v>
      </c>
      <c r="CQ79" s="24" t="str">
        <f t="shared" si="29"/>
        <v/>
      </c>
      <c r="CR79" s="25" t="str">
        <f t="shared" si="30"/>
        <v/>
      </c>
      <c r="CS79" s="24" t="str">
        <f>IF(CR79="","",'Details Verein'!$I$30)</f>
        <v/>
      </c>
      <c r="CT79" s="24" t="str">
        <f>IF(CR79="","",VLOOKUP(Mitglieder!AN79,'Details Verein'!$B$12:$K$21,9))</f>
        <v/>
      </c>
      <c r="CU79" s="24">
        <f t="shared" si="31"/>
        <v>0</v>
      </c>
      <c r="CV79" s="26" t="str">
        <f t="shared" si="32"/>
        <v/>
      </c>
      <c r="CW79" s="24" t="str">
        <f>IF(CR79="","",Mitglieder!BM79)</f>
        <v/>
      </c>
      <c r="CX79" s="1">
        <f t="shared" si="33"/>
        <v>6.5800000000000858E-2</v>
      </c>
      <c r="CY79" s="24" t="str">
        <f t="shared" si="34"/>
        <v/>
      </c>
      <c r="CZ79" s="25" t="str">
        <f t="shared" si="35"/>
        <v/>
      </c>
      <c r="DA79" s="24" t="str">
        <f>IF(CZ79="","",'Details Verein'!$I$30)</f>
        <v/>
      </c>
      <c r="DB79" s="24" t="str">
        <f>IF(CZ79="","",VLOOKUP(AN79,'Details Verein'!$B$12:$L$21,10))</f>
        <v/>
      </c>
      <c r="DC79" s="24"/>
      <c r="DD79" s="26" t="str">
        <f t="shared" si="36"/>
        <v/>
      </c>
      <c r="DE79" s="24" t="str">
        <f>IF(CZ79="","",Mitglieder!BN79)</f>
        <v/>
      </c>
      <c r="DF79" s="34"/>
      <c r="DG79" s="1">
        <f t="shared" ca="1" si="49"/>
        <v>9.590000000000172E-2</v>
      </c>
      <c r="DH79" s="24" t="str">
        <f t="shared" ca="1" si="50"/>
        <v/>
      </c>
      <c r="DI79" s="25" t="str">
        <f t="shared" ca="1" si="51"/>
        <v/>
      </c>
      <c r="DJ79" s="24" t="str">
        <f ca="1">IF(DI79="","",'Details Verein'!$I$30)</f>
        <v/>
      </c>
      <c r="DK79" s="24" t="str">
        <f ca="1">IF(DI79="","",'Details Verein'!$I$31)</f>
        <v/>
      </c>
      <c r="DL79" s="24"/>
      <c r="DM79" s="26" t="str">
        <f t="shared" ca="1" si="52"/>
        <v/>
      </c>
      <c r="DN79" s="24" t="str">
        <f t="shared" ca="1" si="53"/>
        <v/>
      </c>
    </row>
    <row r="80" spans="3:118" x14ac:dyDescent="0.3">
      <c r="C80" s="1">
        <f t="shared" ca="1" si="7"/>
        <v>1.0056999999999994</v>
      </c>
      <c r="D80" s="1">
        <f ca="1">IF(OR(AQ80&lt;&gt;"",AP80+'Details Verein'!$D$24&gt;=$AM$1,AP80="",AG80&lt;&gt;1,AZ80&lt;&gt;"",BC80&lt;&gt;""),Mitglieder!D79+0.0001,ROUND(D79+1,0))</f>
        <v>1.0056999999999994</v>
      </c>
      <c r="E80" s="1">
        <f ca="1">IF(OR(AQ80&lt;&gt;"",AZ80+'Details Verein'!$D$25&gt;=$AM$1,AP80="",AG80&lt;&gt;1,AZ80="",BA80&lt;&gt;"",BC80&lt;&gt;""),Mitglieder!E79+0.0001,ROUND(E79+1,0))</f>
        <v>1.0056999999999994</v>
      </c>
      <c r="F80" s="1" t="str">
        <f t="shared" ca="1" si="8"/>
        <v/>
      </c>
      <c r="G80" s="23"/>
      <c r="H80" s="8"/>
      <c r="I80" s="8"/>
      <c r="J80" s="8"/>
      <c r="K80" s="8"/>
      <c r="L80" s="8"/>
      <c r="M80" s="8"/>
      <c r="N80" s="8"/>
      <c r="O80" s="8"/>
      <c r="P80" s="8"/>
      <c r="Q80" s="8"/>
      <c r="R80" s="8"/>
      <c r="S80" s="8"/>
      <c r="T80" s="8"/>
      <c r="U80" s="8"/>
      <c r="V80" s="8"/>
      <c r="W80" s="8"/>
      <c r="X80" s="8"/>
      <c r="Y80" s="8"/>
      <c r="Z80" s="8"/>
      <c r="AA80" s="8"/>
      <c r="AB80" s="8"/>
      <c r="AC80" s="8"/>
      <c r="AD80" s="8"/>
      <c r="AE80" s="8"/>
      <c r="AG80" s="1">
        <f t="shared" si="9"/>
        <v>0</v>
      </c>
      <c r="AI80" s="1">
        <f t="shared" ca="1" si="10"/>
        <v>0</v>
      </c>
      <c r="AJ80" s="1">
        <f t="shared" ca="1" si="11"/>
        <v>0</v>
      </c>
      <c r="AM80" s="63" t="str">
        <f>IF(AND(H81="",H82="",K80=""),"",IF(K80="","nicht kategorisiert",IF(AG80=1,VLOOKUP(AN80,'Details Verein'!$B$12:$D$22,2),"")))</f>
        <v/>
      </c>
      <c r="AN80" s="1">
        <f>IF(K80='Details Verein'!$C$12,'Details Verein'!$B$12,IF(K80='Details Verein'!$C$13,'Details Verein'!$B$13,IF(K80='Details Verein'!$C$14,'Details Verein'!$B$14,IF(K80='Details Verein'!$C$15,'Details Verein'!$B$15,IF(K80='Details Verein'!$C$16,'Details Verein'!$B$16,IF(K80='Details Verein'!$C$17,'Details Verein'!$B$17,IF(K80='Details Verein'!$C$18,'Details Verein'!$B$18,IF(K80='Details Verein'!$C$19,'Details Verein'!$B$19,IF(K80='Details Verein'!$C$20,'Details Verein'!$B$20,IF(K80='Details Verein'!$C$21,'Details Verein'!$B$21,11))))))))))</f>
        <v>1</v>
      </c>
      <c r="AO80" s="8"/>
      <c r="AP80" s="8"/>
      <c r="AQ80" s="8"/>
      <c r="AR80" s="32">
        <f>IF(OR(V80&gt;'Details Verein'!$D$7,$AG80=1),VLOOKUP($AN80,'Details Verein'!$B$12:$G$21,AR$1),0)</f>
        <v>0</v>
      </c>
      <c r="AS80" s="115" t="str">
        <f t="shared" si="12"/>
        <v/>
      </c>
      <c r="AT80" s="32">
        <f>IF($AG80=1,VLOOKUP($AN80,'Details Verein'!$B$12:$G$21,AT$1),0)</f>
        <v>0</v>
      </c>
      <c r="AU80" s="33" t="str">
        <f t="shared" si="13"/>
        <v/>
      </c>
      <c r="AV80" s="32">
        <f>IF($AG80=1,VLOOKUP($AN80,'Details Verein'!$B$12:$G$21,AV$1),0)</f>
        <v>0</v>
      </c>
      <c r="AW80" s="32">
        <f ca="1">IF($AG80=1,VLOOKUP($AN80,'Details Verein'!$B$12:$G$21,AW$1),0)+BG80</f>
        <v>0</v>
      </c>
      <c r="AX80" s="116"/>
      <c r="AY80" s="8"/>
      <c r="AZ80" s="8"/>
      <c r="BA80" s="8"/>
      <c r="BB80" s="1" t="str">
        <f t="shared" si="14"/>
        <v>00.01.1900</v>
      </c>
      <c r="BC80" s="73"/>
      <c r="BD80" s="3" t="str">
        <f>IF(AP80="","",AP80+'Details Verein'!$D$24)</f>
        <v/>
      </c>
      <c r="BE80" s="3" t="str">
        <f>IF(AZ80="","",AZ80+'Details Verein'!$D$25)</f>
        <v/>
      </c>
      <c r="BF80" s="3" t="str">
        <f>IF(BA80="","",BA80+'Details Verein'!$D$26)</f>
        <v/>
      </c>
      <c r="BG80" s="32">
        <f ca="1">IF(OR(E80-E79&gt;0.1,BA80&lt;&gt;""),'Details Verein'!$D$27,0)</f>
        <v>0</v>
      </c>
      <c r="BH80" s="16">
        <f t="shared" ca="1" si="47"/>
        <v>0</v>
      </c>
      <c r="BI80" s="16">
        <f t="shared" si="44"/>
        <v>0</v>
      </c>
      <c r="BJ80" s="1" t="str">
        <f t="shared" si="16"/>
        <v/>
      </c>
      <c r="BL80" s="1" t="str">
        <f t="shared" si="23"/>
        <v/>
      </c>
      <c r="BM80" s="1" t="str">
        <f t="shared" si="24"/>
        <v/>
      </c>
      <c r="BN80" s="1" t="str">
        <f t="shared" si="42"/>
        <v/>
      </c>
      <c r="BO80" s="1" t="str">
        <f t="shared" ca="1" si="25"/>
        <v/>
      </c>
      <c r="BP80" s="1">
        <f t="shared" si="43"/>
        <v>5.7000000000000019E-3</v>
      </c>
      <c r="BQ80" s="24" t="str">
        <f t="shared" si="26"/>
        <v/>
      </c>
      <c r="BR80" s="25" t="str">
        <f>IF(OR(Mitglieder!AQ80="",Mitglieder!BC80&lt;&gt;""),"",Mitglieder!AQ80)</f>
        <v/>
      </c>
      <c r="BS80" s="24" t="str">
        <f>IF(BR80="","",'Details Verein'!$I$30)</f>
        <v/>
      </c>
      <c r="BT80" s="24" t="str">
        <f>IF(BR80="","",VLOOKUP(Mitglieder!AN80,'Details Verein'!$B$12:$I$21,8))</f>
        <v/>
      </c>
      <c r="BU80" s="24"/>
      <c r="BV80" s="26" t="str">
        <f t="shared" si="27"/>
        <v/>
      </c>
      <c r="BW80" s="24" t="str">
        <f>IF(BR80="","",Mitglieder!BL80)</f>
        <v/>
      </c>
      <c r="CA80" s="34"/>
      <c r="CB80" s="1" t="str">
        <f t="shared" si="58"/>
        <v/>
      </c>
      <c r="CC80" s="1" t="str">
        <f t="shared" si="58"/>
        <v/>
      </c>
      <c r="CD80" s="1" t="str">
        <f t="shared" si="58"/>
        <v/>
      </c>
      <c r="CE80" s="1" t="str">
        <f t="shared" si="58"/>
        <v/>
      </c>
      <c r="CF80" s="1" t="str">
        <f t="shared" si="58"/>
        <v/>
      </c>
      <c r="CG80" s="1" t="str">
        <f t="shared" si="58"/>
        <v/>
      </c>
      <c r="CH80" s="1" t="str">
        <f t="shared" si="58"/>
        <v/>
      </c>
      <c r="CI80" s="1" t="str">
        <f t="shared" si="58"/>
        <v/>
      </c>
      <c r="CJ80" s="1" t="str">
        <f t="shared" si="58"/>
        <v/>
      </c>
      <c r="CK80" s="1" t="str">
        <f t="shared" si="58"/>
        <v/>
      </c>
      <c r="CL80" s="37" t="str">
        <f t="shared" si="19"/>
        <v/>
      </c>
      <c r="CM80" s="37" t="str">
        <f t="shared" si="20"/>
        <v/>
      </c>
      <c r="CN80" s="1">
        <f t="shared" ca="1" si="21"/>
        <v>0</v>
      </c>
      <c r="CO80" s="1">
        <f t="shared" ca="1" si="22"/>
        <v>0</v>
      </c>
      <c r="CP80" s="1">
        <f t="shared" si="46"/>
        <v>3.5799999999999998E-2</v>
      </c>
      <c r="CQ80" s="24" t="str">
        <f t="shared" si="29"/>
        <v/>
      </c>
      <c r="CR80" s="25" t="str">
        <f t="shared" si="30"/>
        <v/>
      </c>
      <c r="CS80" s="24" t="str">
        <f>IF(CR80="","",'Details Verein'!$I$30)</f>
        <v/>
      </c>
      <c r="CT80" s="24" t="str">
        <f>IF(CR80="","",VLOOKUP(Mitglieder!AN80,'Details Verein'!$B$12:$K$21,9))</f>
        <v/>
      </c>
      <c r="CU80" s="24">
        <f t="shared" si="31"/>
        <v>0</v>
      </c>
      <c r="CV80" s="26" t="str">
        <f t="shared" si="32"/>
        <v/>
      </c>
      <c r="CW80" s="24" t="str">
        <f>IF(CR80="","",Mitglieder!BM80)</f>
        <v/>
      </c>
      <c r="CX80" s="1">
        <f t="shared" si="33"/>
        <v>6.5900000000000861E-2</v>
      </c>
      <c r="CY80" s="24" t="str">
        <f t="shared" si="34"/>
        <v/>
      </c>
      <c r="CZ80" s="25" t="str">
        <f t="shared" si="35"/>
        <v/>
      </c>
      <c r="DA80" s="24" t="str">
        <f>IF(CZ80="","",'Details Verein'!$I$30)</f>
        <v/>
      </c>
      <c r="DB80" s="24" t="str">
        <f>IF(CZ80="","",VLOOKUP(AN80,'Details Verein'!$B$12:$L$21,10))</f>
        <v/>
      </c>
      <c r="DC80" s="24"/>
      <c r="DD80" s="26" t="str">
        <f t="shared" si="36"/>
        <v/>
      </c>
      <c r="DE80" s="24" t="str">
        <f>IF(CZ80="","",Mitglieder!BN80)</f>
        <v/>
      </c>
      <c r="DF80" s="34"/>
      <c r="DG80" s="1">
        <f t="shared" ca="1" si="49"/>
        <v>9.6000000000001723E-2</v>
      </c>
      <c r="DH80" s="24" t="str">
        <f t="shared" ca="1" si="50"/>
        <v/>
      </c>
      <c r="DI80" s="25" t="str">
        <f t="shared" ca="1" si="51"/>
        <v/>
      </c>
      <c r="DJ80" s="24" t="str">
        <f ca="1">IF(DI80="","",'Details Verein'!$I$30)</f>
        <v/>
      </c>
      <c r="DK80" s="24" t="str">
        <f ca="1">IF(DI80="","",'Details Verein'!$I$31)</f>
        <v/>
      </c>
      <c r="DL80" s="24"/>
      <c r="DM80" s="26" t="str">
        <f t="shared" ca="1" si="52"/>
        <v/>
      </c>
      <c r="DN80" s="24" t="str">
        <f t="shared" ca="1" si="53"/>
        <v/>
      </c>
    </row>
    <row r="81" spans="3:118" x14ac:dyDescent="0.3">
      <c r="C81" s="1">
        <f t="shared" ca="1" si="7"/>
        <v>1.0057999999999994</v>
      </c>
      <c r="D81" s="1">
        <f ca="1">IF(OR(AQ81&lt;&gt;"",AP81+'Details Verein'!$D$24&gt;=$AM$1,AP81="",AG81&lt;&gt;1,AZ81&lt;&gt;"",BC81&lt;&gt;""),Mitglieder!D80+0.0001,ROUND(D80+1,0))</f>
        <v>1.0057999999999994</v>
      </c>
      <c r="E81" s="1">
        <f ca="1">IF(OR(AQ81&lt;&gt;"",AZ81+'Details Verein'!$D$25&gt;=$AM$1,AP81="",AG81&lt;&gt;1,AZ81="",BA81&lt;&gt;"",BC81&lt;&gt;""),Mitglieder!E80+0.0001,ROUND(E80+1,0))</f>
        <v>1.0057999999999994</v>
      </c>
      <c r="F81" s="1" t="str">
        <f t="shared" ca="1" si="8"/>
        <v/>
      </c>
      <c r="G81" s="23"/>
      <c r="H81" s="8"/>
      <c r="I81" s="8"/>
      <c r="J81" s="8"/>
      <c r="K81" s="8"/>
      <c r="L81" s="8"/>
      <c r="M81" s="8"/>
      <c r="N81" s="8"/>
      <c r="O81" s="8"/>
      <c r="P81" s="8"/>
      <c r="Q81" s="8"/>
      <c r="R81" s="8"/>
      <c r="S81" s="8"/>
      <c r="T81" s="8"/>
      <c r="U81" s="8"/>
      <c r="V81" s="8"/>
      <c r="W81" s="8"/>
      <c r="X81" s="8"/>
      <c r="Y81" s="8"/>
      <c r="Z81" s="8"/>
      <c r="AA81" s="8"/>
      <c r="AB81" s="8"/>
      <c r="AC81" s="8"/>
      <c r="AD81" s="8"/>
      <c r="AE81" s="8"/>
      <c r="AG81" s="1">
        <f t="shared" si="9"/>
        <v>0</v>
      </c>
      <c r="AI81" s="1">
        <f t="shared" ca="1" si="10"/>
        <v>0</v>
      </c>
      <c r="AJ81" s="1">
        <f t="shared" ca="1" si="11"/>
        <v>0</v>
      </c>
      <c r="AM81" s="63" t="str">
        <f>IF(AND(H82="",H83="",K81=""),"",IF(K81="","nicht kategorisiert",IF(AG81=1,VLOOKUP(AN81,'Details Verein'!$B$12:$D$22,2),"")))</f>
        <v/>
      </c>
      <c r="AN81" s="1">
        <f>IF(K81='Details Verein'!$C$12,'Details Verein'!$B$12,IF(K81='Details Verein'!$C$13,'Details Verein'!$B$13,IF(K81='Details Verein'!$C$14,'Details Verein'!$B$14,IF(K81='Details Verein'!$C$15,'Details Verein'!$B$15,IF(K81='Details Verein'!$C$16,'Details Verein'!$B$16,IF(K81='Details Verein'!$C$17,'Details Verein'!$B$17,IF(K81='Details Verein'!$C$18,'Details Verein'!$B$18,IF(K81='Details Verein'!$C$19,'Details Verein'!$B$19,IF(K81='Details Verein'!$C$20,'Details Verein'!$B$20,IF(K81='Details Verein'!$C$21,'Details Verein'!$B$21,11))))))))))</f>
        <v>1</v>
      </c>
      <c r="AO81" s="8"/>
      <c r="AP81" s="8"/>
      <c r="AQ81" s="8"/>
      <c r="AR81" s="32">
        <f>IF(OR(V81&gt;'Details Verein'!$D$7,$AG81=1),VLOOKUP($AN81,'Details Verein'!$B$12:$G$21,AR$1),0)</f>
        <v>0</v>
      </c>
      <c r="AS81" s="115" t="str">
        <f t="shared" si="12"/>
        <v/>
      </c>
      <c r="AT81" s="32">
        <f>IF($AG81=1,VLOOKUP($AN81,'Details Verein'!$B$12:$G$21,AT$1),0)</f>
        <v>0</v>
      </c>
      <c r="AU81" s="33" t="str">
        <f t="shared" si="13"/>
        <v/>
      </c>
      <c r="AV81" s="32">
        <f>IF($AG81=1,VLOOKUP($AN81,'Details Verein'!$B$12:$G$21,AV$1),0)</f>
        <v>0</v>
      </c>
      <c r="AW81" s="32">
        <f ca="1">IF($AG81=1,VLOOKUP($AN81,'Details Verein'!$B$12:$G$21,AW$1),0)+BG81</f>
        <v>0</v>
      </c>
      <c r="AX81" s="116"/>
      <c r="AY81" s="8"/>
      <c r="AZ81" s="8"/>
      <c r="BA81" s="8"/>
      <c r="BB81" s="1" t="str">
        <f t="shared" si="14"/>
        <v>00.01.1900</v>
      </c>
      <c r="BC81" s="73"/>
      <c r="BD81" s="3" t="str">
        <f>IF(AP81="","",AP81+'Details Verein'!$D$24)</f>
        <v/>
      </c>
      <c r="BE81" s="3" t="str">
        <f>IF(AZ81="","",AZ81+'Details Verein'!$D$25)</f>
        <v/>
      </c>
      <c r="BF81" s="3" t="str">
        <f>IF(BA81="","",BA81+'Details Verein'!$D$26)</f>
        <v/>
      </c>
      <c r="BG81" s="32">
        <f ca="1">IF(OR(E81-E80&gt;0.1,BA81&lt;&gt;""),'Details Verein'!$D$27,0)</f>
        <v>0</v>
      </c>
      <c r="BH81" s="16">
        <f t="shared" ca="1" si="47"/>
        <v>0</v>
      </c>
      <c r="BI81" s="16">
        <f t="shared" si="44"/>
        <v>0</v>
      </c>
      <c r="BJ81" s="1" t="str">
        <f t="shared" si="16"/>
        <v/>
      </c>
      <c r="BL81" s="1" t="str">
        <f t="shared" si="23"/>
        <v/>
      </c>
      <c r="BM81" s="1" t="str">
        <f t="shared" si="24"/>
        <v/>
      </c>
      <c r="BN81" s="1" t="str">
        <f t="shared" si="42"/>
        <v/>
      </c>
      <c r="BO81" s="1" t="str">
        <f t="shared" ca="1" si="25"/>
        <v/>
      </c>
      <c r="BP81" s="1">
        <f t="shared" si="43"/>
        <v>5.8000000000000022E-3</v>
      </c>
      <c r="BQ81" s="24" t="str">
        <f t="shared" si="26"/>
        <v/>
      </c>
      <c r="BR81" s="25" t="str">
        <f>IF(OR(Mitglieder!AQ81="",Mitglieder!BC81&lt;&gt;""),"",Mitglieder!AQ81)</f>
        <v/>
      </c>
      <c r="BS81" s="24" t="str">
        <f>IF(BR81="","",'Details Verein'!$I$30)</f>
        <v/>
      </c>
      <c r="BT81" s="24" t="str">
        <f>IF(BR81="","",VLOOKUP(Mitglieder!AN81,'Details Verein'!$B$12:$I$21,8))</f>
        <v/>
      </c>
      <c r="BU81" s="24"/>
      <c r="BV81" s="26" t="str">
        <f t="shared" si="27"/>
        <v/>
      </c>
      <c r="BW81" s="24" t="str">
        <f>IF(BR81="","",Mitglieder!BL81)</f>
        <v/>
      </c>
      <c r="CA81" s="34"/>
      <c r="CB81" s="1" t="str">
        <f t="shared" si="58"/>
        <v/>
      </c>
      <c r="CC81" s="1" t="str">
        <f t="shared" si="58"/>
        <v/>
      </c>
      <c r="CD81" s="1" t="str">
        <f t="shared" si="58"/>
        <v/>
      </c>
      <c r="CE81" s="1" t="str">
        <f t="shared" si="58"/>
        <v/>
      </c>
      <c r="CF81" s="1" t="str">
        <f t="shared" si="58"/>
        <v/>
      </c>
      <c r="CG81" s="1" t="str">
        <f t="shared" si="58"/>
        <v/>
      </c>
      <c r="CH81" s="1" t="str">
        <f t="shared" si="58"/>
        <v/>
      </c>
      <c r="CI81" s="1" t="str">
        <f t="shared" si="58"/>
        <v/>
      </c>
      <c r="CJ81" s="1" t="str">
        <f t="shared" si="58"/>
        <v/>
      </c>
      <c r="CK81" s="1" t="str">
        <f t="shared" si="58"/>
        <v/>
      </c>
      <c r="CL81" s="37" t="str">
        <f t="shared" si="19"/>
        <v/>
      </c>
      <c r="CM81" s="37" t="str">
        <f t="shared" si="20"/>
        <v/>
      </c>
      <c r="CN81" s="1">
        <f t="shared" ca="1" si="21"/>
        <v>0</v>
      </c>
      <c r="CO81" s="1">
        <f t="shared" ca="1" si="22"/>
        <v>0</v>
      </c>
      <c r="CP81" s="1">
        <f t="shared" si="46"/>
        <v>3.5900000000000001E-2</v>
      </c>
      <c r="CQ81" s="24" t="str">
        <f t="shared" si="29"/>
        <v/>
      </c>
      <c r="CR81" s="25" t="str">
        <f t="shared" si="30"/>
        <v/>
      </c>
      <c r="CS81" s="24" t="str">
        <f>IF(CR81="","",'Details Verein'!$I$30)</f>
        <v/>
      </c>
      <c r="CT81" s="24" t="str">
        <f>IF(CR81="","",VLOOKUP(Mitglieder!AN81,'Details Verein'!$B$12:$K$21,9))</f>
        <v/>
      </c>
      <c r="CU81" s="24">
        <f t="shared" si="31"/>
        <v>0</v>
      </c>
      <c r="CV81" s="26" t="str">
        <f t="shared" si="32"/>
        <v/>
      </c>
      <c r="CW81" s="24" t="str">
        <f>IF(CR81="","",Mitglieder!BM81)</f>
        <v/>
      </c>
      <c r="CX81" s="1">
        <f t="shared" si="33"/>
        <v>6.6000000000000864E-2</v>
      </c>
      <c r="CY81" s="24" t="str">
        <f t="shared" si="34"/>
        <v/>
      </c>
      <c r="CZ81" s="25" t="str">
        <f t="shared" si="35"/>
        <v/>
      </c>
      <c r="DA81" s="24" t="str">
        <f>IF(CZ81="","",'Details Verein'!$I$30)</f>
        <v/>
      </c>
      <c r="DB81" s="24" t="str">
        <f>IF(CZ81="","",VLOOKUP(AN81,'Details Verein'!$B$12:$L$21,10))</f>
        <v/>
      </c>
      <c r="DC81" s="24"/>
      <c r="DD81" s="26" t="str">
        <f t="shared" si="36"/>
        <v/>
      </c>
      <c r="DE81" s="24" t="str">
        <f>IF(CZ81="","",Mitglieder!BN81)</f>
        <v/>
      </c>
      <c r="DF81" s="34"/>
      <c r="DG81" s="1">
        <f t="shared" ca="1" si="49"/>
        <v>9.6100000000001726E-2</v>
      </c>
      <c r="DH81" s="24" t="str">
        <f t="shared" ca="1" si="50"/>
        <v/>
      </c>
      <c r="DI81" s="25" t="str">
        <f t="shared" ca="1" si="51"/>
        <v/>
      </c>
      <c r="DJ81" s="24" t="str">
        <f ca="1">IF(DI81="","",'Details Verein'!$I$30)</f>
        <v/>
      </c>
      <c r="DK81" s="24" t="str">
        <f ca="1">IF(DI81="","",'Details Verein'!$I$31)</f>
        <v/>
      </c>
      <c r="DL81" s="24"/>
      <c r="DM81" s="26" t="str">
        <f t="shared" ca="1" si="52"/>
        <v/>
      </c>
      <c r="DN81" s="24" t="str">
        <f t="shared" ca="1" si="53"/>
        <v/>
      </c>
    </row>
    <row r="82" spans="3:118" x14ac:dyDescent="0.3">
      <c r="C82" s="1">
        <f t="shared" ca="1" si="7"/>
        <v>1.0058999999999994</v>
      </c>
      <c r="D82" s="1">
        <f ca="1">IF(OR(AQ82&lt;&gt;"",AP82+'Details Verein'!$D$24&gt;=$AM$1,AP82="",AG82&lt;&gt;1,AZ82&lt;&gt;"",BC82&lt;&gt;""),Mitglieder!D81+0.0001,ROUND(D81+1,0))</f>
        <v>1.0058999999999994</v>
      </c>
      <c r="E82" s="1">
        <f ca="1">IF(OR(AQ82&lt;&gt;"",AZ82+'Details Verein'!$D$25&gt;=$AM$1,AP82="",AG82&lt;&gt;1,AZ82="",BA82&lt;&gt;"",BC82&lt;&gt;""),Mitglieder!E81+0.0001,ROUND(E81+1,0))</f>
        <v>1.0058999999999994</v>
      </c>
      <c r="F82" s="1" t="str">
        <f t="shared" ca="1" si="8"/>
        <v/>
      </c>
      <c r="G82" s="23"/>
      <c r="H82" s="8"/>
      <c r="I82" s="8"/>
      <c r="J82" s="8"/>
      <c r="K82" s="8"/>
      <c r="L82" s="8"/>
      <c r="M82" s="8"/>
      <c r="N82" s="8"/>
      <c r="O82" s="8"/>
      <c r="P82" s="8"/>
      <c r="Q82" s="8"/>
      <c r="R82" s="8"/>
      <c r="S82" s="8"/>
      <c r="T82" s="8"/>
      <c r="U82" s="8"/>
      <c r="V82" s="8"/>
      <c r="W82" s="8"/>
      <c r="X82" s="8"/>
      <c r="Y82" s="8"/>
      <c r="Z82" s="8"/>
      <c r="AA82" s="8"/>
      <c r="AB82" s="8"/>
      <c r="AC82" s="8"/>
      <c r="AD82" s="8"/>
      <c r="AE82" s="8"/>
      <c r="AG82" s="1">
        <f t="shared" si="9"/>
        <v>0</v>
      </c>
      <c r="AI82" s="1">
        <f t="shared" ca="1" si="10"/>
        <v>0</v>
      </c>
      <c r="AJ82" s="1">
        <f t="shared" ca="1" si="11"/>
        <v>0</v>
      </c>
      <c r="AM82" s="63" t="str">
        <f>IF(AND(H83="",H84="",K82=""),"",IF(K82="","nicht kategorisiert",IF(AG82=1,VLOOKUP(AN82,'Details Verein'!$B$12:$D$22,2),"")))</f>
        <v/>
      </c>
      <c r="AN82" s="1">
        <f>IF(K82='Details Verein'!$C$12,'Details Verein'!$B$12,IF(K82='Details Verein'!$C$13,'Details Verein'!$B$13,IF(K82='Details Verein'!$C$14,'Details Verein'!$B$14,IF(K82='Details Verein'!$C$15,'Details Verein'!$B$15,IF(K82='Details Verein'!$C$16,'Details Verein'!$B$16,IF(K82='Details Verein'!$C$17,'Details Verein'!$B$17,IF(K82='Details Verein'!$C$18,'Details Verein'!$B$18,IF(K82='Details Verein'!$C$19,'Details Verein'!$B$19,IF(K82='Details Verein'!$C$20,'Details Verein'!$B$20,IF(K82='Details Verein'!$C$21,'Details Verein'!$B$21,11))))))))))</f>
        <v>1</v>
      </c>
      <c r="AO82" s="8"/>
      <c r="AP82" s="8"/>
      <c r="AQ82" s="8"/>
      <c r="AR82" s="32">
        <f>IF(OR(V82&gt;'Details Verein'!$D$7,$AG82=1),VLOOKUP($AN82,'Details Verein'!$B$12:$G$21,AR$1),0)</f>
        <v>0</v>
      </c>
      <c r="AS82" s="115" t="str">
        <f t="shared" si="12"/>
        <v/>
      </c>
      <c r="AT82" s="32">
        <f>IF($AG82=1,VLOOKUP($AN82,'Details Verein'!$B$12:$G$21,AT$1),0)</f>
        <v>0</v>
      </c>
      <c r="AU82" s="33" t="str">
        <f t="shared" si="13"/>
        <v/>
      </c>
      <c r="AV82" s="32">
        <f>IF($AG82=1,VLOOKUP($AN82,'Details Verein'!$B$12:$G$21,AV$1),0)</f>
        <v>0</v>
      </c>
      <c r="AW82" s="32">
        <f ca="1">IF($AG82=1,VLOOKUP($AN82,'Details Verein'!$B$12:$G$21,AW$1),0)+BG82</f>
        <v>0</v>
      </c>
      <c r="AX82" s="116"/>
      <c r="AY82" s="8"/>
      <c r="AZ82" s="8"/>
      <c r="BA82" s="8"/>
      <c r="BB82" s="1" t="str">
        <f t="shared" si="14"/>
        <v>00.01.1900</v>
      </c>
      <c r="BC82" s="73"/>
      <c r="BD82" s="3" t="str">
        <f>IF(AP82="","",AP82+'Details Verein'!$D$24)</f>
        <v/>
      </c>
      <c r="BE82" s="3" t="str">
        <f>IF(AZ82="","",AZ82+'Details Verein'!$D$25)</f>
        <v/>
      </c>
      <c r="BF82" s="3" t="str">
        <f>IF(BA82="","",BA82+'Details Verein'!$D$26)</f>
        <v/>
      </c>
      <c r="BG82" s="32">
        <f ca="1">IF(OR(E82-E81&gt;0.1,BA82&lt;&gt;""),'Details Verein'!$D$27,0)</f>
        <v>0</v>
      </c>
      <c r="BH82" s="16">
        <f t="shared" ca="1" si="47"/>
        <v>0</v>
      </c>
      <c r="BI82" s="16">
        <f t="shared" si="44"/>
        <v>0</v>
      </c>
      <c r="BJ82" s="1" t="str">
        <f t="shared" si="16"/>
        <v/>
      </c>
      <c r="BL82" s="1" t="str">
        <f t="shared" si="23"/>
        <v/>
      </c>
      <c r="BM82" s="1" t="str">
        <f t="shared" si="24"/>
        <v/>
      </c>
      <c r="BN82" s="1" t="str">
        <f t="shared" si="42"/>
        <v/>
      </c>
      <c r="BO82" s="1" t="str">
        <f t="shared" ca="1" si="25"/>
        <v/>
      </c>
      <c r="BP82" s="1">
        <f t="shared" si="43"/>
        <v>5.9000000000000025E-3</v>
      </c>
      <c r="BQ82" s="24" t="str">
        <f t="shared" si="26"/>
        <v/>
      </c>
      <c r="BR82" s="25" t="str">
        <f>IF(OR(Mitglieder!AQ82="",Mitglieder!BC82&lt;&gt;""),"",Mitglieder!AQ82)</f>
        <v/>
      </c>
      <c r="BS82" s="24" t="str">
        <f>IF(BR82="","",'Details Verein'!$I$30)</f>
        <v/>
      </c>
      <c r="BT82" s="24" t="str">
        <f>IF(BR82="","",VLOOKUP(Mitglieder!AN82,'Details Verein'!$B$12:$I$21,8))</f>
        <v/>
      </c>
      <c r="BU82" s="24"/>
      <c r="BV82" s="26" t="str">
        <f t="shared" si="27"/>
        <v/>
      </c>
      <c r="BW82" s="24" t="str">
        <f>IF(BR82="","",Mitglieder!BL82)</f>
        <v/>
      </c>
      <c r="CA82" s="34"/>
      <c r="CB82" s="1" t="str">
        <f t="shared" si="58"/>
        <v/>
      </c>
      <c r="CC82" s="1" t="str">
        <f t="shared" si="58"/>
        <v/>
      </c>
      <c r="CD82" s="1" t="str">
        <f t="shared" si="58"/>
        <v/>
      </c>
      <c r="CE82" s="1" t="str">
        <f t="shared" si="58"/>
        <v/>
      </c>
      <c r="CF82" s="1" t="str">
        <f t="shared" si="58"/>
        <v/>
      </c>
      <c r="CG82" s="1" t="str">
        <f t="shared" si="58"/>
        <v/>
      </c>
      <c r="CH82" s="1" t="str">
        <f t="shared" si="58"/>
        <v/>
      </c>
      <c r="CI82" s="1" t="str">
        <f t="shared" si="58"/>
        <v/>
      </c>
      <c r="CJ82" s="1" t="str">
        <f t="shared" si="58"/>
        <v/>
      </c>
      <c r="CK82" s="1" t="str">
        <f t="shared" si="58"/>
        <v/>
      </c>
      <c r="CL82" s="37" t="str">
        <f t="shared" si="19"/>
        <v/>
      </c>
      <c r="CM82" s="37" t="str">
        <f t="shared" si="20"/>
        <v/>
      </c>
      <c r="CN82" s="1">
        <f t="shared" ca="1" si="21"/>
        <v>0</v>
      </c>
      <c r="CO82" s="1">
        <f t="shared" ca="1" si="22"/>
        <v>0</v>
      </c>
      <c r="CP82" s="1">
        <f t="shared" si="46"/>
        <v>3.6000000000000004E-2</v>
      </c>
      <c r="CQ82" s="24" t="str">
        <f t="shared" si="29"/>
        <v/>
      </c>
      <c r="CR82" s="25" t="str">
        <f t="shared" si="30"/>
        <v/>
      </c>
      <c r="CS82" s="24" t="str">
        <f>IF(CR82="","",'Details Verein'!$I$30)</f>
        <v/>
      </c>
      <c r="CT82" s="24" t="str">
        <f>IF(CR82="","",VLOOKUP(Mitglieder!AN82,'Details Verein'!$B$12:$K$21,9))</f>
        <v/>
      </c>
      <c r="CU82" s="24">
        <f t="shared" si="31"/>
        <v>0</v>
      </c>
      <c r="CV82" s="26" t="str">
        <f t="shared" si="32"/>
        <v/>
      </c>
      <c r="CW82" s="24" t="str">
        <f>IF(CR82="","",Mitglieder!BM82)</f>
        <v/>
      </c>
      <c r="CX82" s="1">
        <f t="shared" si="33"/>
        <v>6.6100000000000866E-2</v>
      </c>
      <c r="CY82" s="24" t="str">
        <f t="shared" si="34"/>
        <v/>
      </c>
      <c r="CZ82" s="25" t="str">
        <f t="shared" si="35"/>
        <v/>
      </c>
      <c r="DA82" s="24" t="str">
        <f>IF(CZ82="","",'Details Verein'!$I$30)</f>
        <v/>
      </c>
      <c r="DB82" s="24" t="str">
        <f>IF(CZ82="","",VLOOKUP(AN82,'Details Verein'!$B$12:$L$21,10))</f>
        <v/>
      </c>
      <c r="DC82" s="24"/>
      <c r="DD82" s="26" t="str">
        <f t="shared" si="36"/>
        <v/>
      </c>
      <c r="DE82" s="24" t="str">
        <f>IF(CZ82="","",Mitglieder!BN82)</f>
        <v/>
      </c>
      <c r="DF82" s="34"/>
      <c r="DG82" s="1">
        <f t="shared" ca="1" si="49"/>
        <v>9.6200000000001729E-2</v>
      </c>
      <c r="DH82" s="24" t="str">
        <f t="shared" ca="1" si="50"/>
        <v/>
      </c>
      <c r="DI82" s="25" t="str">
        <f t="shared" ca="1" si="51"/>
        <v/>
      </c>
      <c r="DJ82" s="24" t="str">
        <f ca="1">IF(DI82="","",'Details Verein'!$I$30)</f>
        <v/>
      </c>
      <c r="DK82" s="24" t="str">
        <f ca="1">IF(DI82="","",'Details Verein'!$I$31)</f>
        <v/>
      </c>
      <c r="DL82" s="24"/>
      <c r="DM82" s="26" t="str">
        <f t="shared" ca="1" si="52"/>
        <v/>
      </c>
      <c r="DN82" s="24" t="str">
        <f t="shared" ca="1" si="53"/>
        <v/>
      </c>
    </row>
    <row r="83" spans="3:118" x14ac:dyDescent="0.3">
      <c r="C83" s="1">
        <f t="shared" ca="1" si="7"/>
        <v>1.0059999999999993</v>
      </c>
      <c r="D83" s="1">
        <f ca="1">IF(OR(AQ83&lt;&gt;"",AP83+'Details Verein'!$D$24&gt;=$AM$1,AP83="",AG83&lt;&gt;1,AZ83&lt;&gt;"",BC83&lt;&gt;""),Mitglieder!D82+0.0001,ROUND(D82+1,0))</f>
        <v>1.0059999999999993</v>
      </c>
      <c r="E83" s="1">
        <f ca="1">IF(OR(AQ83&lt;&gt;"",AZ83+'Details Verein'!$D$25&gt;=$AM$1,AP83="",AG83&lt;&gt;1,AZ83="",BA83&lt;&gt;"",BC83&lt;&gt;""),Mitglieder!E82+0.0001,ROUND(E82+1,0))</f>
        <v>1.0059999999999993</v>
      </c>
      <c r="F83" s="1" t="str">
        <f t="shared" ca="1" si="8"/>
        <v/>
      </c>
      <c r="G83" s="23"/>
      <c r="H83" s="8"/>
      <c r="I83" s="8"/>
      <c r="J83" s="8"/>
      <c r="K83" s="8"/>
      <c r="L83" s="8"/>
      <c r="M83" s="8"/>
      <c r="N83" s="8"/>
      <c r="O83" s="8"/>
      <c r="P83" s="8"/>
      <c r="Q83" s="8"/>
      <c r="R83" s="8"/>
      <c r="S83" s="8"/>
      <c r="T83" s="8"/>
      <c r="U83" s="8"/>
      <c r="V83" s="8"/>
      <c r="W83" s="8"/>
      <c r="X83" s="8"/>
      <c r="Y83" s="8"/>
      <c r="Z83" s="8"/>
      <c r="AA83" s="8"/>
      <c r="AB83" s="8"/>
      <c r="AC83" s="8"/>
      <c r="AD83" s="8"/>
      <c r="AE83" s="8"/>
      <c r="AG83" s="1">
        <f t="shared" si="9"/>
        <v>0</v>
      </c>
      <c r="AI83" s="1">
        <f t="shared" ca="1" si="10"/>
        <v>0</v>
      </c>
      <c r="AJ83" s="1">
        <f t="shared" ca="1" si="11"/>
        <v>0</v>
      </c>
      <c r="AM83" s="63" t="str">
        <f>IF(AND(H84="",H85="",K83=""),"",IF(K83="","nicht kategorisiert",IF(AG83=1,VLOOKUP(AN83,'Details Verein'!$B$12:$D$22,2),"")))</f>
        <v/>
      </c>
      <c r="AN83" s="1">
        <f>IF(K83='Details Verein'!$C$12,'Details Verein'!$B$12,IF(K83='Details Verein'!$C$13,'Details Verein'!$B$13,IF(K83='Details Verein'!$C$14,'Details Verein'!$B$14,IF(K83='Details Verein'!$C$15,'Details Verein'!$B$15,IF(K83='Details Verein'!$C$16,'Details Verein'!$B$16,IF(K83='Details Verein'!$C$17,'Details Verein'!$B$17,IF(K83='Details Verein'!$C$18,'Details Verein'!$B$18,IF(K83='Details Verein'!$C$19,'Details Verein'!$B$19,IF(K83='Details Verein'!$C$20,'Details Verein'!$B$20,IF(K83='Details Verein'!$C$21,'Details Verein'!$B$21,11))))))))))</f>
        <v>1</v>
      </c>
      <c r="AO83" s="8"/>
      <c r="AP83" s="8"/>
      <c r="AQ83" s="8"/>
      <c r="AR83" s="32">
        <f>IF(OR(V83&gt;'Details Verein'!$D$7,$AG83=1),VLOOKUP($AN83,'Details Verein'!$B$12:$G$21,AR$1),0)</f>
        <v>0</v>
      </c>
      <c r="AS83" s="115" t="str">
        <f t="shared" si="12"/>
        <v/>
      </c>
      <c r="AT83" s="32">
        <f>IF($AG83=1,VLOOKUP($AN83,'Details Verein'!$B$12:$G$21,AT$1),0)</f>
        <v>0</v>
      </c>
      <c r="AU83" s="33" t="str">
        <f t="shared" si="13"/>
        <v/>
      </c>
      <c r="AV83" s="32">
        <f>IF($AG83=1,VLOOKUP($AN83,'Details Verein'!$B$12:$G$21,AV$1),0)</f>
        <v>0</v>
      </c>
      <c r="AW83" s="32">
        <f ca="1">IF($AG83=1,VLOOKUP($AN83,'Details Verein'!$B$12:$G$21,AW$1),0)+BG83</f>
        <v>0</v>
      </c>
      <c r="AX83" s="116"/>
      <c r="AY83" s="8"/>
      <c r="AZ83" s="8"/>
      <c r="BA83" s="8"/>
      <c r="BB83" s="1" t="str">
        <f t="shared" si="14"/>
        <v>00.01.1900</v>
      </c>
      <c r="BC83" s="73"/>
      <c r="BD83" s="3" t="str">
        <f>IF(AP83="","",AP83+'Details Verein'!$D$24)</f>
        <v/>
      </c>
      <c r="BE83" s="3" t="str">
        <f>IF(AZ83="","",AZ83+'Details Verein'!$D$25)</f>
        <v/>
      </c>
      <c r="BF83" s="3" t="str">
        <f>IF(BA83="","",BA83+'Details Verein'!$D$26)</f>
        <v/>
      </c>
      <c r="BG83" s="32">
        <f ca="1">IF(OR(E83-E82&gt;0.1,BA83&lt;&gt;""),'Details Verein'!$D$27,0)</f>
        <v>0</v>
      </c>
      <c r="BH83" s="16">
        <f t="shared" ca="1" si="47"/>
        <v>0</v>
      </c>
      <c r="BI83" s="16">
        <f t="shared" si="44"/>
        <v>0</v>
      </c>
      <c r="BJ83" s="1" t="str">
        <f t="shared" si="16"/>
        <v/>
      </c>
      <c r="BL83" s="1" t="str">
        <f t="shared" si="23"/>
        <v/>
      </c>
      <c r="BM83" s="1" t="str">
        <f t="shared" si="24"/>
        <v/>
      </c>
      <c r="BN83" s="1" t="str">
        <f t="shared" si="42"/>
        <v/>
      </c>
      <c r="BO83" s="1" t="str">
        <f t="shared" ca="1" si="25"/>
        <v/>
      </c>
      <c r="BP83" s="1">
        <f t="shared" si="43"/>
        <v>6.0000000000000027E-3</v>
      </c>
      <c r="BQ83" s="24" t="str">
        <f t="shared" si="26"/>
        <v/>
      </c>
      <c r="BR83" s="25" t="str">
        <f>IF(OR(Mitglieder!AQ83="",Mitglieder!BC83&lt;&gt;""),"",Mitglieder!AQ83)</f>
        <v/>
      </c>
      <c r="BS83" s="24" t="str">
        <f>IF(BR83="","",'Details Verein'!$I$30)</f>
        <v/>
      </c>
      <c r="BT83" s="24" t="str">
        <f>IF(BR83="","",VLOOKUP(Mitglieder!AN83,'Details Verein'!$B$12:$I$21,8))</f>
        <v/>
      </c>
      <c r="BU83" s="24"/>
      <c r="BV83" s="26" t="str">
        <f t="shared" si="27"/>
        <v/>
      </c>
      <c r="BW83" s="24" t="str">
        <f>IF(BR83="","",Mitglieder!BL83)</f>
        <v/>
      </c>
      <c r="CA83" s="34"/>
      <c r="CB83" s="1" t="str">
        <f t="shared" si="58"/>
        <v/>
      </c>
      <c r="CC83" s="1" t="str">
        <f t="shared" si="58"/>
        <v/>
      </c>
      <c r="CD83" s="1" t="str">
        <f t="shared" si="58"/>
        <v/>
      </c>
      <c r="CE83" s="1" t="str">
        <f t="shared" si="58"/>
        <v/>
      </c>
      <c r="CF83" s="1" t="str">
        <f t="shared" si="58"/>
        <v/>
      </c>
      <c r="CG83" s="1" t="str">
        <f t="shared" si="58"/>
        <v/>
      </c>
      <c r="CH83" s="1" t="str">
        <f t="shared" si="58"/>
        <v/>
      </c>
      <c r="CI83" s="1" t="str">
        <f t="shared" si="58"/>
        <v/>
      </c>
      <c r="CJ83" s="1" t="str">
        <f t="shared" si="58"/>
        <v/>
      </c>
      <c r="CK83" s="1" t="str">
        <f t="shared" si="58"/>
        <v/>
      </c>
      <c r="CL83" s="37" t="str">
        <f t="shared" si="19"/>
        <v/>
      </c>
      <c r="CM83" s="37" t="str">
        <f t="shared" si="20"/>
        <v/>
      </c>
      <c r="CN83" s="1">
        <f t="shared" ca="1" si="21"/>
        <v>0</v>
      </c>
      <c r="CO83" s="1">
        <f t="shared" ca="1" si="22"/>
        <v>0</v>
      </c>
      <c r="CP83" s="1">
        <f t="shared" si="46"/>
        <v>3.6100000000000007E-2</v>
      </c>
      <c r="CQ83" s="24" t="str">
        <f t="shared" si="29"/>
        <v/>
      </c>
      <c r="CR83" s="25" t="str">
        <f t="shared" si="30"/>
        <v/>
      </c>
      <c r="CS83" s="24" t="str">
        <f>IF(CR83="","",'Details Verein'!$I$30)</f>
        <v/>
      </c>
      <c r="CT83" s="24" t="str">
        <f>IF(CR83="","",VLOOKUP(Mitglieder!AN83,'Details Verein'!$B$12:$K$21,9))</f>
        <v/>
      </c>
      <c r="CU83" s="24">
        <f t="shared" si="31"/>
        <v>0</v>
      </c>
      <c r="CV83" s="26" t="str">
        <f t="shared" si="32"/>
        <v/>
      </c>
      <c r="CW83" s="24" t="str">
        <f>IF(CR83="","",Mitglieder!BM83)</f>
        <v/>
      </c>
      <c r="CX83" s="1">
        <f t="shared" si="33"/>
        <v>6.6200000000000869E-2</v>
      </c>
      <c r="CY83" s="24" t="str">
        <f t="shared" si="34"/>
        <v/>
      </c>
      <c r="CZ83" s="25" t="str">
        <f t="shared" si="35"/>
        <v/>
      </c>
      <c r="DA83" s="24" t="str">
        <f>IF(CZ83="","",'Details Verein'!$I$30)</f>
        <v/>
      </c>
      <c r="DB83" s="24" t="str">
        <f>IF(CZ83="","",VLOOKUP(AN83,'Details Verein'!$B$12:$L$21,10))</f>
        <v/>
      </c>
      <c r="DC83" s="24"/>
      <c r="DD83" s="26" t="str">
        <f t="shared" si="36"/>
        <v/>
      </c>
      <c r="DE83" s="24" t="str">
        <f>IF(CZ83="","",Mitglieder!BN83)</f>
        <v/>
      </c>
      <c r="DF83" s="34"/>
      <c r="DG83" s="1">
        <f t="shared" ca="1" si="49"/>
        <v>9.6300000000001731E-2</v>
      </c>
      <c r="DH83" s="24" t="str">
        <f t="shared" ca="1" si="50"/>
        <v/>
      </c>
      <c r="DI83" s="25" t="str">
        <f t="shared" ca="1" si="51"/>
        <v/>
      </c>
      <c r="DJ83" s="24" t="str">
        <f ca="1">IF(DI83="","",'Details Verein'!$I$30)</f>
        <v/>
      </c>
      <c r="DK83" s="24" t="str">
        <f ca="1">IF(DI83="","",'Details Verein'!$I$31)</f>
        <v/>
      </c>
      <c r="DL83" s="24"/>
      <c r="DM83" s="26" t="str">
        <f t="shared" ca="1" si="52"/>
        <v/>
      </c>
      <c r="DN83" s="24" t="str">
        <f t="shared" ca="1" si="53"/>
        <v/>
      </c>
    </row>
    <row r="84" spans="3:118" x14ac:dyDescent="0.3">
      <c r="C84" s="1">
        <f t="shared" ca="1" si="7"/>
        <v>1.0060999999999993</v>
      </c>
      <c r="D84" s="1">
        <f ca="1">IF(OR(AQ84&lt;&gt;"",AP84+'Details Verein'!$D$24&gt;=$AM$1,AP84="",AG84&lt;&gt;1,AZ84&lt;&gt;"",BC84&lt;&gt;""),Mitglieder!D83+0.0001,ROUND(D83+1,0))</f>
        <v>1.0060999999999993</v>
      </c>
      <c r="E84" s="1">
        <f ca="1">IF(OR(AQ84&lt;&gt;"",AZ84+'Details Verein'!$D$25&gt;=$AM$1,AP84="",AG84&lt;&gt;1,AZ84="",BA84&lt;&gt;"",BC84&lt;&gt;""),Mitglieder!E83+0.0001,ROUND(E83+1,0))</f>
        <v>1.0060999999999993</v>
      </c>
      <c r="F84" s="1" t="str">
        <f t="shared" ca="1" si="8"/>
        <v/>
      </c>
      <c r="G84" s="23"/>
      <c r="H84" s="8"/>
      <c r="I84" s="8"/>
      <c r="J84" s="8"/>
      <c r="K84" s="8"/>
      <c r="L84" s="8"/>
      <c r="M84" s="8"/>
      <c r="N84" s="8"/>
      <c r="O84" s="8"/>
      <c r="P84" s="8"/>
      <c r="Q84" s="8"/>
      <c r="R84" s="8"/>
      <c r="S84" s="8"/>
      <c r="T84" s="8"/>
      <c r="U84" s="8"/>
      <c r="V84" s="8"/>
      <c r="W84" s="8"/>
      <c r="X84" s="8"/>
      <c r="Y84" s="8"/>
      <c r="Z84" s="8"/>
      <c r="AA84" s="8"/>
      <c r="AB84" s="8"/>
      <c r="AC84" s="8"/>
      <c r="AD84" s="8"/>
      <c r="AE84" s="8"/>
      <c r="AG84" s="1">
        <f t="shared" si="9"/>
        <v>0</v>
      </c>
      <c r="AI84" s="1">
        <f t="shared" ca="1" si="10"/>
        <v>0</v>
      </c>
      <c r="AJ84" s="1">
        <f t="shared" ca="1" si="11"/>
        <v>0</v>
      </c>
      <c r="AM84" s="63" t="str">
        <f>IF(AND(H85="",H86="",K84=""),"",IF(K84="","nicht kategorisiert",IF(AG84=1,VLOOKUP(AN84,'Details Verein'!$B$12:$D$22,2),"")))</f>
        <v/>
      </c>
      <c r="AN84" s="1">
        <f>IF(K84='Details Verein'!$C$12,'Details Verein'!$B$12,IF(K84='Details Verein'!$C$13,'Details Verein'!$B$13,IF(K84='Details Verein'!$C$14,'Details Verein'!$B$14,IF(K84='Details Verein'!$C$15,'Details Verein'!$B$15,IF(K84='Details Verein'!$C$16,'Details Verein'!$B$16,IF(K84='Details Verein'!$C$17,'Details Verein'!$B$17,IF(K84='Details Verein'!$C$18,'Details Verein'!$B$18,IF(K84='Details Verein'!$C$19,'Details Verein'!$B$19,IF(K84='Details Verein'!$C$20,'Details Verein'!$B$20,IF(K84='Details Verein'!$C$21,'Details Verein'!$B$21,11))))))))))</f>
        <v>1</v>
      </c>
      <c r="AO84" s="8"/>
      <c r="AP84" s="8"/>
      <c r="AQ84" s="8"/>
      <c r="AR84" s="32">
        <f>IF(OR(V84&gt;'Details Verein'!$D$7,$AG84=1),VLOOKUP($AN84,'Details Verein'!$B$12:$G$21,AR$1),0)</f>
        <v>0</v>
      </c>
      <c r="AS84" s="115" t="str">
        <f t="shared" si="12"/>
        <v/>
      </c>
      <c r="AT84" s="32">
        <f>IF($AG84=1,VLOOKUP($AN84,'Details Verein'!$B$12:$G$21,AT$1),0)</f>
        <v>0</v>
      </c>
      <c r="AU84" s="33" t="str">
        <f t="shared" si="13"/>
        <v/>
      </c>
      <c r="AV84" s="32">
        <f>IF($AG84=1,VLOOKUP($AN84,'Details Verein'!$B$12:$G$21,AV$1),0)</f>
        <v>0</v>
      </c>
      <c r="AW84" s="32">
        <f ca="1">IF($AG84=1,VLOOKUP($AN84,'Details Verein'!$B$12:$G$21,AW$1),0)+BG84</f>
        <v>0</v>
      </c>
      <c r="AX84" s="116"/>
      <c r="AY84" s="8"/>
      <c r="AZ84" s="8"/>
      <c r="BA84" s="8"/>
      <c r="BB84" s="1" t="str">
        <f t="shared" si="14"/>
        <v>00.01.1900</v>
      </c>
      <c r="BC84" s="73"/>
      <c r="BD84" s="3" t="str">
        <f>IF(AP84="","",AP84+'Details Verein'!$D$24)</f>
        <v/>
      </c>
      <c r="BE84" s="3" t="str">
        <f>IF(AZ84="","",AZ84+'Details Verein'!$D$25)</f>
        <v/>
      </c>
      <c r="BF84" s="3" t="str">
        <f>IF(BA84="","",BA84+'Details Verein'!$D$26)</f>
        <v/>
      </c>
      <c r="BG84" s="32">
        <f ca="1">IF(OR(E84-E83&gt;0.1,BA84&lt;&gt;""),'Details Verein'!$D$27,0)</f>
        <v>0</v>
      </c>
      <c r="BH84" s="16">
        <f t="shared" ca="1" si="47"/>
        <v>0</v>
      </c>
      <c r="BI84" s="16">
        <f t="shared" si="44"/>
        <v>0</v>
      </c>
      <c r="BJ84" s="1" t="str">
        <f t="shared" si="16"/>
        <v/>
      </c>
      <c r="BL84" s="1" t="str">
        <f t="shared" si="23"/>
        <v/>
      </c>
      <c r="BM84" s="1" t="str">
        <f t="shared" si="24"/>
        <v/>
      </c>
      <c r="BN84" s="1" t="str">
        <f t="shared" si="42"/>
        <v/>
      </c>
      <c r="BO84" s="1" t="str">
        <f t="shared" ca="1" si="25"/>
        <v/>
      </c>
      <c r="BP84" s="1">
        <f t="shared" si="43"/>
        <v>6.100000000000003E-3</v>
      </c>
      <c r="BQ84" s="24" t="str">
        <f t="shared" si="26"/>
        <v/>
      </c>
      <c r="BR84" s="25" t="str">
        <f>IF(OR(Mitglieder!AQ84="",Mitglieder!BC84&lt;&gt;""),"",Mitglieder!AQ84)</f>
        <v/>
      </c>
      <c r="BS84" s="24" t="str">
        <f>IF(BR84="","",'Details Verein'!$I$30)</f>
        <v/>
      </c>
      <c r="BT84" s="24" t="str">
        <f>IF(BR84="","",VLOOKUP(Mitglieder!AN84,'Details Verein'!$B$12:$I$21,8))</f>
        <v/>
      </c>
      <c r="BU84" s="24"/>
      <c r="BV84" s="26" t="str">
        <f t="shared" si="27"/>
        <v/>
      </c>
      <c r="BW84" s="24" t="str">
        <f>IF(BR84="","",Mitglieder!BL84)</f>
        <v/>
      </c>
      <c r="CA84" s="34"/>
      <c r="CB84" s="1" t="str">
        <f t="shared" ref="CB84:CK93" si="59">IF(AND($AG84=1,CB$13=$AM84),CB$13,"")</f>
        <v/>
      </c>
      <c r="CC84" s="1" t="str">
        <f t="shared" si="59"/>
        <v/>
      </c>
      <c r="CD84" s="1" t="str">
        <f t="shared" si="59"/>
        <v/>
      </c>
      <c r="CE84" s="1" t="str">
        <f t="shared" si="59"/>
        <v/>
      </c>
      <c r="CF84" s="1" t="str">
        <f t="shared" si="59"/>
        <v/>
      </c>
      <c r="CG84" s="1" t="str">
        <f t="shared" si="59"/>
        <v/>
      </c>
      <c r="CH84" s="1" t="str">
        <f t="shared" si="59"/>
        <v/>
      </c>
      <c r="CI84" s="1" t="str">
        <f t="shared" si="59"/>
        <v/>
      </c>
      <c r="CJ84" s="1" t="str">
        <f t="shared" si="59"/>
        <v/>
      </c>
      <c r="CK84" s="1" t="str">
        <f t="shared" si="59"/>
        <v/>
      </c>
      <c r="CL84" s="37" t="str">
        <f t="shared" si="19"/>
        <v/>
      </c>
      <c r="CM84" s="37" t="str">
        <f t="shared" si="20"/>
        <v/>
      </c>
      <c r="CN84" s="1">
        <f t="shared" ca="1" si="21"/>
        <v>0</v>
      </c>
      <c r="CO84" s="1">
        <f t="shared" ca="1" si="22"/>
        <v>0</v>
      </c>
      <c r="CP84" s="1">
        <f t="shared" si="46"/>
        <v>3.620000000000001E-2</v>
      </c>
      <c r="CQ84" s="24" t="str">
        <f t="shared" si="29"/>
        <v/>
      </c>
      <c r="CR84" s="25" t="str">
        <f t="shared" si="30"/>
        <v/>
      </c>
      <c r="CS84" s="24" t="str">
        <f>IF(CR84="","",'Details Verein'!$I$30)</f>
        <v/>
      </c>
      <c r="CT84" s="24" t="str">
        <f>IF(CR84="","",VLOOKUP(Mitglieder!AN84,'Details Verein'!$B$12:$K$21,9))</f>
        <v/>
      </c>
      <c r="CU84" s="24">
        <f t="shared" si="31"/>
        <v>0</v>
      </c>
      <c r="CV84" s="26" t="str">
        <f t="shared" si="32"/>
        <v/>
      </c>
      <c r="CW84" s="24" t="str">
        <f>IF(CR84="","",Mitglieder!BM84)</f>
        <v/>
      </c>
      <c r="CX84" s="1">
        <f t="shared" si="33"/>
        <v>6.6300000000000872E-2</v>
      </c>
      <c r="CY84" s="24" t="str">
        <f t="shared" si="34"/>
        <v/>
      </c>
      <c r="CZ84" s="25" t="str">
        <f t="shared" si="35"/>
        <v/>
      </c>
      <c r="DA84" s="24" t="str">
        <f>IF(CZ84="","",'Details Verein'!$I$30)</f>
        <v/>
      </c>
      <c r="DB84" s="24" t="str">
        <f>IF(CZ84="","",VLOOKUP(AN84,'Details Verein'!$B$12:$L$21,10))</f>
        <v/>
      </c>
      <c r="DC84" s="24"/>
      <c r="DD84" s="26" t="str">
        <f t="shared" si="36"/>
        <v/>
      </c>
      <c r="DE84" s="24" t="str">
        <f>IF(CZ84="","",Mitglieder!BN84)</f>
        <v/>
      </c>
      <c r="DF84" s="34"/>
      <c r="DG84" s="1">
        <f t="shared" ca="1" si="49"/>
        <v>9.6400000000001734E-2</v>
      </c>
      <c r="DH84" s="24" t="str">
        <f t="shared" ca="1" si="50"/>
        <v/>
      </c>
      <c r="DI84" s="25" t="str">
        <f t="shared" ca="1" si="51"/>
        <v/>
      </c>
      <c r="DJ84" s="24" t="str">
        <f ca="1">IF(DI84="","",'Details Verein'!$I$30)</f>
        <v/>
      </c>
      <c r="DK84" s="24" t="str">
        <f ca="1">IF(DI84="","",'Details Verein'!$I$31)</f>
        <v/>
      </c>
      <c r="DL84" s="24"/>
      <c r="DM84" s="26" t="str">
        <f t="shared" ca="1" si="52"/>
        <v/>
      </c>
      <c r="DN84" s="24" t="str">
        <f t="shared" ca="1" si="53"/>
        <v/>
      </c>
    </row>
    <row r="85" spans="3:118" x14ac:dyDescent="0.3">
      <c r="C85" s="1">
        <f t="shared" ca="1" si="7"/>
        <v>1.0061999999999993</v>
      </c>
      <c r="D85" s="1">
        <f ca="1">IF(OR(AQ85&lt;&gt;"",AP85+'Details Verein'!$D$24&gt;=$AM$1,AP85="",AG85&lt;&gt;1,AZ85&lt;&gt;"",BC85&lt;&gt;""),Mitglieder!D84+0.0001,ROUND(D84+1,0))</f>
        <v>1.0061999999999993</v>
      </c>
      <c r="E85" s="1">
        <f ca="1">IF(OR(AQ85&lt;&gt;"",AZ85+'Details Verein'!$D$25&gt;=$AM$1,AP85="",AG85&lt;&gt;1,AZ85="",BA85&lt;&gt;"",BC85&lt;&gt;""),Mitglieder!E84+0.0001,ROUND(E84+1,0))</f>
        <v>1.0061999999999993</v>
      </c>
      <c r="F85" s="1" t="str">
        <f t="shared" ca="1" si="8"/>
        <v/>
      </c>
      <c r="G85" s="23"/>
      <c r="H85" s="8"/>
      <c r="I85" s="8"/>
      <c r="J85" s="8"/>
      <c r="K85" s="8"/>
      <c r="L85" s="8"/>
      <c r="M85" s="8"/>
      <c r="N85" s="8"/>
      <c r="O85" s="8"/>
      <c r="P85" s="8"/>
      <c r="Q85" s="8"/>
      <c r="R85" s="8"/>
      <c r="S85" s="8"/>
      <c r="T85" s="8"/>
      <c r="U85" s="8"/>
      <c r="V85" s="8"/>
      <c r="W85" s="8"/>
      <c r="X85" s="8"/>
      <c r="Y85" s="8"/>
      <c r="Z85" s="8"/>
      <c r="AA85" s="8"/>
      <c r="AB85" s="8"/>
      <c r="AC85" s="8"/>
      <c r="AD85" s="8"/>
      <c r="AE85" s="8"/>
      <c r="AG85" s="1">
        <f t="shared" si="9"/>
        <v>0</v>
      </c>
      <c r="AI85" s="1">
        <f t="shared" ca="1" si="10"/>
        <v>0</v>
      </c>
      <c r="AJ85" s="1">
        <f t="shared" ca="1" si="11"/>
        <v>0</v>
      </c>
      <c r="AM85" s="63" t="str">
        <f>IF(AND(H86="",H87="",K85=""),"",IF(K85="","nicht kategorisiert",IF(AG85=1,VLOOKUP(AN85,'Details Verein'!$B$12:$D$22,2),"")))</f>
        <v/>
      </c>
      <c r="AN85" s="1">
        <f>IF(K85='Details Verein'!$C$12,'Details Verein'!$B$12,IF(K85='Details Verein'!$C$13,'Details Verein'!$B$13,IF(K85='Details Verein'!$C$14,'Details Verein'!$B$14,IF(K85='Details Verein'!$C$15,'Details Verein'!$B$15,IF(K85='Details Verein'!$C$16,'Details Verein'!$B$16,IF(K85='Details Verein'!$C$17,'Details Verein'!$B$17,IF(K85='Details Verein'!$C$18,'Details Verein'!$B$18,IF(K85='Details Verein'!$C$19,'Details Verein'!$B$19,IF(K85='Details Verein'!$C$20,'Details Verein'!$B$20,IF(K85='Details Verein'!$C$21,'Details Verein'!$B$21,11))))))))))</f>
        <v>1</v>
      </c>
      <c r="AO85" s="8"/>
      <c r="AP85" s="8"/>
      <c r="AQ85" s="8"/>
      <c r="AR85" s="32">
        <f>IF(OR(V85&gt;'Details Verein'!$D$7,$AG85=1),VLOOKUP($AN85,'Details Verein'!$B$12:$G$21,AR$1),0)</f>
        <v>0</v>
      </c>
      <c r="AS85" s="115" t="str">
        <f t="shared" si="12"/>
        <v/>
      </c>
      <c r="AT85" s="32">
        <f>IF($AG85=1,VLOOKUP($AN85,'Details Verein'!$B$12:$G$21,AT$1),0)</f>
        <v>0</v>
      </c>
      <c r="AU85" s="33" t="str">
        <f t="shared" si="13"/>
        <v/>
      </c>
      <c r="AV85" s="32">
        <f>IF($AG85=1,VLOOKUP($AN85,'Details Verein'!$B$12:$G$21,AV$1),0)</f>
        <v>0</v>
      </c>
      <c r="AW85" s="32">
        <f ca="1">IF($AG85=1,VLOOKUP($AN85,'Details Verein'!$B$12:$G$21,AW$1),0)+BG85</f>
        <v>0</v>
      </c>
      <c r="AX85" s="116"/>
      <c r="AY85" s="8"/>
      <c r="AZ85" s="8"/>
      <c r="BA85" s="8"/>
      <c r="BB85" s="1" t="str">
        <f t="shared" si="14"/>
        <v>00.01.1900</v>
      </c>
      <c r="BC85" s="73"/>
      <c r="BD85" s="3" t="str">
        <f>IF(AP85="","",AP85+'Details Verein'!$D$24)</f>
        <v/>
      </c>
      <c r="BE85" s="3" t="str">
        <f>IF(AZ85="","",AZ85+'Details Verein'!$D$25)</f>
        <v/>
      </c>
      <c r="BF85" s="3" t="str">
        <f>IF(BA85="","",BA85+'Details Verein'!$D$26)</f>
        <v/>
      </c>
      <c r="BG85" s="32">
        <f ca="1">IF(OR(E85-E84&gt;0.1,BA85&lt;&gt;""),'Details Verein'!$D$27,0)</f>
        <v>0</v>
      </c>
      <c r="BH85" s="16">
        <f t="shared" ca="1" si="47"/>
        <v>0</v>
      </c>
      <c r="BI85" s="16">
        <f t="shared" si="44"/>
        <v>0</v>
      </c>
      <c r="BJ85" s="1" t="str">
        <f t="shared" si="16"/>
        <v/>
      </c>
      <c r="BL85" s="1" t="str">
        <f t="shared" si="23"/>
        <v/>
      </c>
      <c r="BM85" s="1" t="str">
        <f t="shared" si="24"/>
        <v/>
      </c>
      <c r="BN85" s="1" t="str">
        <f t="shared" si="42"/>
        <v/>
      </c>
      <c r="BO85" s="1" t="str">
        <f t="shared" ca="1" si="25"/>
        <v/>
      </c>
      <c r="BP85" s="1">
        <f t="shared" si="43"/>
        <v>6.2000000000000033E-3</v>
      </c>
      <c r="BQ85" s="24" t="str">
        <f t="shared" si="26"/>
        <v/>
      </c>
      <c r="BR85" s="25" t="str">
        <f>IF(OR(Mitglieder!AQ85="",Mitglieder!BC85&lt;&gt;""),"",Mitglieder!AQ85)</f>
        <v/>
      </c>
      <c r="BS85" s="24" t="str">
        <f>IF(BR85="","",'Details Verein'!$I$30)</f>
        <v/>
      </c>
      <c r="BT85" s="24" t="str">
        <f>IF(BR85="","",VLOOKUP(Mitglieder!AN85,'Details Verein'!$B$12:$I$21,8))</f>
        <v/>
      </c>
      <c r="BU85" s="24"/>
      <c r="BV85" s="26" t="str">
        <f t="shared" si="27"/>
        <v/>
      </c>
      <c r="BW85" s="24" t="str">
        <f>IF(BR85="","",Mitglieder!BL85)</f>
        <v/>
      </c>
      <c r="CA85" s="34"/>
      <c r="CB85" s="1" t="str">
        <f t="shared" si="59"/>
        <v/>
      </c>
      <c r="CC85" s="1" t="str">
        <f t="shared" si="59"/>
        <v/>
      </c>
      <c r="CD85" s="1" t="str">
        <f t="shared" si="59"/>
        <v/>
      </c>
      <c r="CE85" s="1" t="str">
        <f t="shared" si="59"/>
        <v/>
      </c>
      <c r="CF85" s="1" t="str">
        <f t="shared" si="59"/>
        <v/>
      </c>
      <c r="CG85" s="1" t="str">
        <f t="shared" si="59"/>
        <v/>
      </c>
      <c r="CH85" s="1" t="str">
        <f t="shared" si="59"/>
        <v/>
      </c>
      <c r="CI85" s="1" t="str">
        <f t="shared" si="59"/>
        <v/>
      </c>
      <c r="CJ85" s="1" t="str">
        <f t="shared" si="59"/>
        <v/>
      </c>
      <c r="CK85" s="1" t="str">
        <f t="shared" si="59"/>
        <v/>
      </c>
      <c r="CL85" s="37" t="str">
        <f t="shared" si="19"/>
        <v/>
      </c>
      <c r="CM85" s="37" t="str">
        <f t="shared" si="20"/>
        <v/>
      </c>
      <c r="CN85" s="1">
        <f t="shared" ca="1" si="21"/>
        <v>0</v>
      </c>
      <c r="CO85" s="1">
        <f t="shared" ca="1" si="22"/>
        <v>0</v>
      </c>
      <c r="CP85" s="1">
        <f t="shared" si="46"/>
        <v>3.6300000000000013E-2</v>
      </c>
      <c r="CQ85" s="24" t="str">
        <f t="shared" si="29"/>
        <v/>
      </c>
      <c r="CR85" s="25" t="str">
        <f t="shared" si="30"/>
        <v/>
      </c>
      <c r="CS85" s="24" t="str">
        <f>IF(CR85="","",'Details Verein'!$I$30)</f>
        <v/>
      </c>
      <c r="CT85" s="24" t="str">
        <f>IF(CR85="","",VLOOKUP(Mitglieder!AN85,'Details Verein'!$B$12:$K$21,9))</f>
        <v/>
      </c>
      <c r="CU85" s="24">
        <f t="shared" si="31"/>
        <v>0</v>
      </c>
      <c r="CV85" s="26" t="str">
        <f t="shared" si="32"/>
        <v/>
      </c>
      <c r="CW85" s="24" t="str">
        <f>IF(CR85="","",Mitglieder!BM85)</f>
        <v/>
      </c>
      <c r="CX85" s="1">
        <f t="shared" si="33"/>
        <v>6.6400000000000875E-2</v>
      </c>
      <c r="CY85" s="24" t="str">
        <f t="shared" si="34"/>
        <v/>
      </c>
      <c r="CZ85" s="25" t="str">
        <f t="shared" si="35"/>
        <v/>
      </c>
      <c r="DA85" s="24" t="str">
        <f>IF(CZ85="","",'Details Verein'!$I$30)</f>
        <v/>
      </c>
      <c r="DB85" s="24" t="str">
        <f>IF(CZ85="","",VLOOKUP(AN85,'Details Verein'!$B$12:$L$21,10))</f>
        <v/>
      </c>
      <c r="DC85" s="24"/>
      <c r="DD85" s="26" t="str">
        <f t="shared" si="36"/>
        <v/>
      </c>
      <c r="DE85" s="24" t="str">
        <f>IF(CZ85="","",Mitglieder!BN85)</f>
        <v/>
      </c>
      <c r="DF85" s="34"/>
      <c r="DG85" s="1">
        <f t="shared" ca="1" si="49"/>
        <v>9.6500000000001737E-2</v>
      </c>
      <c r="DH85" s="24" t="str">
        <f t="shared" ca="1" si="50"/>
        <v/>
      </c>
      <c r="DI85" s="25" t="str">
        <f t="shared" ca="1" si="51"/>
        <v/>
      </c>
      <c r="DJ85" s="24" t="str">
        <f ca="1">IF(DI85="","",'Details Verein'!$I$30)</f>
        <v/>
      </c>
      <c r="DK85" s="24" t="str">
        <f ca="1">IF(DI85="","",'Details Verein'!$I$31)</f>
        <v/>
      </c>
      <c r="DL85" s="24"/>
      <c r="DM85" s="26" t="str">
        <f t="shared" ca="1" si="52"/>
        <v/>
      </c>
      <c r="DN85" s="24" t="str">
        <f t="shared" ca="1" si="53"/>
        <v/>
      </c>
    </row>
    <row r="86" spans="3:118" x14ac:dyDescent="0.3">
      <c r="C86" s="1">
        <f t="shared" ca="1" si="7"/>
        <v>1.0062999999999993</v>
      </c>
      <c r="D86" s="1">
        <f ca="1">IF(OR(AQ86&lt;&gt;"",AP86+'Details Verein'!$D$24&gt;=$AM$1,AP86="",AG86&lt;&gt;1,AZ86&lt;&gt;"",BC86&lt;&gt;""),Mitglieder!D85+0.0001,ROUND(D85+1,0))</f>
        <v>1.0062999999999993</v>
      </c>
      <c r="E86" s="1">
        <f ca="1">IF(OR(AQ86&lt;&gt;"",AZ86+'Details Verein'!$D$25&gt;=$AM$1,AP86="",AG86&lt;&gt;1,AZ86="",BA86&lt;&gt;"",BC86&lt;&gt;""),Mitglieder!E85+0.0001,ROUND(E85+1,0))</f>
        <v>1.0062999999999993</v>
      </c>
      <c r="F86" s="1" t="str">
        <f t="shared" ca="1" si="8"/>
        <v/>
      </c>
      <c r="G86" s="23"/>
      <c r="H86" s="8"/>
      <c r="I86" s="8"/>
      <c r="J86" s="8"/>
      <c r="K86" s="8"/>
      <c r="L86" s="8"/>
      <c r="M86" s="8"/>
      <c r="N86" s="8"/>
      <c r="O86" s="8"/>
      <c r="P86" s="8"/>
      <c r="Q86" s="8"/>
      <c r="R86" s="8"/>
      <c r="S86" s="8"/>
      <c r="T86" s="8"/>
      <c r="U86" s="8"/>
      <c r="V86" s="8"/>
      <c r="W86" s="8"/>
      <c r="X86" s="8"/>
      <c r="Y86" s="8"/>
      <c r="Z86" s="8"/>
      <c r="AA86" s="8"/>
      <c r="AB86" s="8"/>
      <c r="AC86" s="8"/>
      <c r="AD86" s="8"/>
      <c r="AE86" s="8"/>
      <c r="AG86" s="1">
        <f t="shared" si="9"/>
        <v>0</v>
      </c>
      <c r="AI86" s="1">
        <f t="shared" ca="1" si="10"/>
        <v>0</v>
      </c>
      <c r="AJ86" s="1">
        <f t="shared" ca="1" si="11"/>
        <v>0</v>
      </c>
      <c r="AM86" s="63" t="str">
        <f>IF(AND(H87="",H88="",K86=""),"",IF(K86="","nicht kategorisiert",IF(AG86=1,VLOOKUP(AN86,'Details Verein'!$B$12:$D$22,2),"")))</f>
        <v/>
      </c>
      <c r="AN86" s="1">
        <f>IF(K86='Details Verein'!$C$12,'Details Verein'!$B$12,IF(K86='Details Verein'!$C$13,'Details Verein'!$B$13,IF(K86='Details Verein'!$C$14,'Details Verein'!$B$14,IF(K86='Details Verein'!$C$15,'Details Verein'!$B$15,IF(K86='Details Verein'!$C$16,'Details Verein'!$B$16,IF(K86='Details Verein'!$C$17,'Details Verein'!$B$17,IF(K86='Details Verein'!$C$18,'Details Verein'!$B$18,IF(K86='Details Verein'!$C$19,'Details Verein'!$B$19,IF(K86='Details Verein'!$C$20,'Details Verein'!$B$20,IF(K86='Details Verein'!$C$21,'Details Verein'!$B$21,11))))))))))</f>
        <v>1</v>
      </c>
      <c r="AO86" s="8"/>
      <c r="AP86" s="8"/>
      <c r="AQ86" s="8"/>
      <c r="AR86" s="32">
        <f>IF(OR(V86&gt;'Details Verein'!$D$7,$AG86=1),VLOOKUP($AN86,'Details Verein'!$B$12:$G$21,AR$1),0)</f>
        <v>0</v>
      </c>
      <c r="AS86" s="115" t="str">
        <f t="shared" si="12"/>
        <v/>
      </c>
      <c r="AT86" s="32">
        <f>IF($AG86=1,VLOOKUP($AN86,'Details Verein'!$B$12:$G$21,AT$1),0)</f>
        <v>0</v>
      </c>
      <c r="AU86" s="33" t="str">
        <f t="shared" si="13"/>
        <v/>
      </c>
      <c r="AV86" s="32">
        <f>IF($AG86=1,VLOOKUP($AN86,'Details Verein'!$B$12:$G$21,AV$1),0)</f>
        <v>0</v>
      </c>
      <c r="AW86" s="32">
        <f ca="1">IF($AG86=1,VLOOKUP($AN86,'Details Verein'!$B$12:$G$21,AW$1),0)+BG86</f>
        <v>0</v>
      </c>
      <c r="AX86" s="116"/>
      <c r="AY86" s="8"/>
      <c r="AZ86" s="8"/>
      <c r="BA86" s="8"/>
      <c r="BB86" s="1" t="str">
        <f t="shared" si="14"/>
        <v>00.01.1900</v>
      </c>
      <c r="BC86" s="73"/>
      <c r="BD86" s="3" t="str">
        <f>IF(AP86="","",AP86+'Details Verein'!$D$24)</f>
        <v/>
      </c>
      <c r="BE86" s="3" t="str">
        <f>IF(AZ86="","",AZ86+'Details Verein'!$D$25)</f>
        <v/>
      </c>
      <c r="BF86" s="3" t="str">
        <f>IF(BA86="","",BA86+'Details Verein'!$D$26)</f>
        <v/>
      </c>
      <c r="BG86" s="32">
        <f ca="1">IF(OR(E86-E85&gt;0.1,BA86&lt;&gt;""),'Details Verein'!$D$27,0)</f>
        <v>0</v>
      </c>
      <c r="BH86" s="16">
        <f t="shared" ca="1" si="47"/>
        <v>0</v>
      </c>
      <c r="BI86" s="16">
        <f t="shared" si="44"/>
        <v>0</v>
      </c>
      <c r="BJ86" s="1" t="str">
        <f t="shared" si="16"/>
        <v/>
      </c>
      <c r="BL86" s="1" t="str">
        <f t="shared" si="23"/>
        <v/>
      </c>
      <c r="BM86" s="1" t="str">
        <f t="shared" si="24"/>
        <v/>
      </c>
      <c r="BN86" s="1" t="str">
        <f t="shared" si="42"/>
        <v/>
      </c>
      <c r="BO86" s="1" t="str">
        <f t="shared" ca="1" si="25"/>
        <v/>
      </c>
      <c r="BP86" s="1">
        <f t="shared" si="43"/>
        <v>6.3000000000000035E-3</v>
      </c>
      <c r="BQ86" s="24" t="str">
        <f t="shared" si="26"/>
        <v/>
      </c>
      <c r="BR86" s="25" t="str">
        <f>IF(OR(Mitglieder!AQ86="",Mitglieder!BC86&lt;&gt;""),"",Mitglieder!AQ86)</f>
        <v/>
      </c>
      <c r="BS86" s="24" t="str">
        <f>IF(BR86="","",'Details Verein'!$I$30)</f>
        <v/>
      </c>
      <c r="BT86" s="24" t="str">
        <f>IF(BR86="","",VLOOKUP(Mitglieder!AN86,'Details Verein'!$B$12:$I$21,8))</f>
        <v/>
      </c>
      <c r="BU86" s="24"/>
      <c r="BV86" s="26" t="str">
        <f t="shared" si="27"/>
        <v/>
      </c>
      <c r="BW86" s="24" t="str">
        <f>IF(BR86="","",Mitglieder!BL86)</f>
        <v/>
      </c>
      <c r="CA86" s="34"/>
      <c r="CB86" s="1" t="str">
        <f t="shared" si="59"/>
        <v/>
      </c>
      <c r="CC86" s="1" t="str">
        <f t="shared" si="59"/>
        <v/>
      </c>
      <c r="CD86" s="1" t="str">
        <f t="shared" si="59"/>
        <v/>
      </c>
      <c r="CE86" s="1" t="str">
        <f t="shared" si="59"/>
        <v/>
      </c>
      <c r="CF86" s="1" t="str">
        <f t="shared" si="59"/>
        <v/>
      </c>
      <c r="CG86" s="1" t="str">
        <f t="shared" si="59"/>
        <v/>
      </c>
      <c r="CH86" s="1" t="str">
        <f t="shared" si="59"/>
        <v/>
      </c>
      <c r="CI86" s="1" t="str">
        <f t="shared" si="59"/>
        <v/>
      </c>
      <c r="CJ86" s="1" t="str">
        <f t="shared" si="59"/>
        <v/>
      </c>
      <c r="CK86" s="1" t="str">
        <f t="shared" si="59"/>
        <v/>
      </c>
      <c r="CL86" s="37" t="str">
        <f t="shared" si="19"/>
        <v/>
      </c>
      <c r="CM86" s="37" t="str">
        <f t="shared" si="20"/>
        <v/>
      </c>
      <c r="CN86" s="1">
        <f t="shared" ca="1" si="21"/>
        <v>0</v>
      </c>
      <c r="CO86" s="1">
        <f t="shared" ca="1" si="22"/>
        <v>0</v>
      </c>
      <c r="CP86" s="1">
        <f t="shared" si="46"/>
        <v>3.6400000000000016E-2</v>
      </c>
      <c r="CQ86" s="24" t="str">
        <f t="shared" si="29"/>
        <v/>
      </c>
      <c r="CR86" s="25" t="str">
        <f t="shared" si="30"/>
        <v/>
      </c>
      <c r="CS86" s="24" t="str">
        <f>IF(CR86="","",'Details Verein'!$I$30)</f>
        <v/>
      </c>
      <c r="CT86" s="24" t="str">
        <f>IF(CR86="","",VLOOKUP(Mitglieder!AN86,'Details Verein'!$B$12:$K$21,9))</f>
        <v/>
      </c>
      <c r="CU86" s="24">
        <f t="shared" si="31"/>
        <v>0</v>
      </c>
      <c r="CV86" s="26" t="str">
        <f t="shared" si="32"/>
        <v/>
      </c>
      <c r="CW86" s="24" t="str">
        <f>IF(CR86="","",Mitglieder!BM86)</f>
        <v/>
      </c>
      <c r="CX86" s="1">
        <f t="shared" si="33"/>
        <v>6.6500000000000878E-2</v>
      </c>
      <c r="CY86" s="24" t="str">
        <f t="shared" si="34"/>
        <v/>
      </c>
      <c r="CZ86" s="25" t="str">
        <f t="shared" si="35"/>
        <v/>
      </c>
      <c r="DA86" s="24" t="str">
        <f>IF(CZ86="","",'Details Verein'!$I$30)</f>
        <v/>
      </c>
      <c r="DB86" s="24" t="str">
        <f>IF(CZ86="","",VLOOKUP(AN86,'Details Verein'!$B$12:$L$21,10))</f>
        <v/>
      </c>
      <c r="DC86" s="24"/>
      <c r="DD86" s="26" t="str">
        <f t="shared" si="36"/>
        <v/>
      </c>
      <c r="DE86" s="24" t="str">
        <f>IF(CZ86="","",Mitglieder!BN86)</f>
        <v/>
      </c>
      <c r="DF86" s="34"/>
      <c r="DG86" s="1">
        <f t="shared" ca="1" si="49"/>
        <v>9.660000000000174E-2</v>
      </c>
      <c r="DH86" s="24" t="str">
        <f t="shared" ca="1" si="50"/>
        <v/>
      </c>
      <c r="DI86" s="25" t="str">
        <f t="shared" ca="1" si="51"/>
        <v/>
      </c>
      <c r="DJ86" s="24" t="str">
        <f ca="1">IF(DI86="","",'Details Verein'!$I$30)</f>
        <v/>
      </c>
      <c r="DK86" s="24" t="str">
        <f ca="1">IF(DI86="","",'Details Verein'!$I$31)</f>
        <v/>
      </c>
      <c r="DL86" s="24"/>
      <c r="DM86" s="26" t="str">
        <f t="shared" ca="1" si="52"/>
        <v/>
      </c>
      <c r="DN86" s="24" t="str">
        <f t="shared" ca="1" si="53"/>
        <v/>
      </c>
    </row>
    <row r="87" spans="3:118" x14ac:dyDescent="0.3">
      <c r="C87" s="1">
        <f t="shared" ca="1" si="7"/>
        <v>1.0063999999999993</v>
      </c>
      <c r="D87" s="1">
        <f ca="1">IF(OR(AQ87&lt;&gt;"",AP87+'Details Verein'!$D$24&gt;=$AM$1,AP87="",AG87&lt;&gt;1,AZ87&lt;&gt;"",BC87&lt;&gt;""),Mitglieder!D86+0.0001,ROUND(D86+1,0))</f>
        <v>1.0063999999999993</v>
      </c>
      <c r="E87" s="1">
        <f ca="1">IF(OR(AQ87&lt;&gt;"",AZ87+'Details Verein'!$D$25&gt;=$AM$1,AP87="",AG87&lt;&gt;1,AZ87="",BA87&lt;&gt;"",BC87&lt;&gt;""),Mitglieder!E86+0.0001,ROUND(E86+1,0))</f>
        <v>1.0063999999999993</v>
      </c>
      <c r="F87" s="1" t="str">
        <f t="shared" ca="1" si="8"/>
        <v/>
      </c>
      <c r="G87" s="23"/>
      <c r="H87" s="8"/>
      <c r="I87" s="8"/>
      <c r="J87" s="8"/>
      <c r="K87" s="8"/>
      <c r="L87" s="8"/>
      <c r="M87" s="8"/>
      <c r="N87" s="8"/>
      <c r="O87" s="8"/>
      <c r="P87" s="8"/>
      <c r="Q87" s="8"/>
      <c r="R87" s="8"/>
      <c r="S87" s="8"/>
      <c r="T87" s="8"/>
      <c r="U87" s="8"/>
      <c r="V87" s="8"/>
      <c r="W87" s="8"/>
      <c r="X87" s="8"/>
      <c r="Y87" s="8"/>
      <c r="Z87" s="8"/>
      <c r="AA87" s="8"/>
      <c r="AB87" s="8"/>
      <c r="AC87" s="8"/>
      <c r="AD87" s="8"/>
      <c r="AE87" s="8"/>
      <c r="AG87" s="1">
        <f t="shared" si="9"/>
        <v>0</v>
      </c>
      <c r="AI87" s="1">
        <f t="shared" ca="1" si="10"/>
        <v>0</v>
      </c>
      <c r="AJ87" s="1">
        <f t="shared" ca="1" si="11"/>
        <v>0</v>
      </c>
      <c r="AM87" s="63" t="str">
        <f>IF(AND(H88="",H89="",K87=""),"",IF(K87="","nicht kategorisiert",IF(AG87=1,VLOOKUP(AN87,'Details Verein'!$B$12:$D$22,2),"")))</f>
        <v/>
      </c>
      <c r="AN87" s="1">
        <f>IF(K87='Details Verein'!$C$12,'Details Verein'!$B$12,IF(K87='Details Verein'!$C$13,'Details Verein'!$B$13,IF(K87='Details Verein'!$C$14,'Details Verein'!$B$14,IF(K87='Details Verein'!$C$15,'Details Verein'!$B$15,IF(K87='Details Verein'!$C$16,'Details Verein'!$B$16,IF(K87='Details Verein'!$C$17,'Details Verein'!$B$17,IF(K87='Details Verein'!$C$18,'Details Verein'!$B$18,IF(K87='Details Verein'!$C$19,'Details Verein'!$B$19,IF(K87='Details Verein'!$C$20,'Details Verein'!$B$20,IF(K87='Details Verein'!$C$21,'Details Verein'!$B$21,11))))))))))</f>
        <v>1</v>
      </c>
      <c r="AO87" s="8"/>
      <c r="AP87" s="8"/>
      <c r="AQ87" s="8"/>
      <c r="AR87" s="32">
        <f>IF(OR(V87&gt;'Details Verein'!$D$7,$AG87=1),VLOOKUP($AN87,'Details Verein'!$B$12:$G$21,AR$1),0)</f>
        <v>0</v>
      </c>
      <c r="AS87" s="115" t="str">
        <f t="shared" si="12"/>
        <v/>
      </c>
      <c r="AT87" s="32">
        <f>IF($AG87=1,VLOOKUP($AN87,'Details Verein'!$B$12:$G$21,AT$1),0)</f>
        <v>0</v>
      </c>
      <c r="AU87" s="33" t="str">
        <f t="shared" si="13"/>
        <v/>
      </c>
      <c r="AV87" s="32">
        <f>IF($AG87=1,VLOOKUP($AN87,'Details Verein'!$B$12:$G$21,AV$1),0)</f>
        <v>0</v>
      </c>
      <c r="AW87" s="32">
        <f ca="1">IF($AG87=1,VLOOKUP($AN87,'Details Verein'!$B$12:$G$21,AW$1),0)+BG87</f>
        <v>0</v>
      </c>
      <c r="AX87" s="116"/>
      <c r="AY87" s="8"/>
      <c r="AZ87" s="8"/>
      <c r="BA87" s="8"/>
      <c r="BB87" s="1" t="str">
        <f t="shared" si="14"/>
        <v>00.01.1900</v>
      </c>
      <c r="BC87" s="73"/>
      <c r="BD87" s="3" t="str">
        <f>IF(AP87="","",AP87+'Details Verein'!$D$24)</f>
        <v/>
      </c>
      <c r="BE87" s="3" t="str">
        <f>IF(AZ87="","",AZ87+'Details Verein'!$D$25)</f>
        <v/>
      </c>
      <c r="BF87" s="3" t="str">
        <f>IF(BA87="","",BA87+'Details Verein'!$D$26)</f>
        <v/>
      </c>
      <c r="BG87" s="32">
        <f ca="1">IF(OR(E87-E86&gt;0.1,BA87&lt;&gt;""),'Details Verein'!$D$27,0)</f>
        <v>0</v>
      </c>
      <c r="BH87" s="16">
        <f t="shared" ca="1" si="47"/>
        <v>0</v>
      </c>
      <c r="BI87" s="16">
        <f t="shared" si="44"/>
        <v>0</v>
      </c>
      <c r="BJ87" s="1" t="str">
        <f t="shared" si="16"/>
        <v/>
      </c>
      <c r="BL87" s="1" t="str">
        <f t="shared" si="23"/>
        <v/>
      </c>
      <c r="BM87" s="1" t="str">
        <f t="shared" si="24"/>
        <v/>
      </c>
      <c r="BN87" s="1" t="str">
        <f t="shared" si="42"/>
        <v/>
      </c>
      <c r="BO87" s="1" t="str">
        <f t="shared" ca="1" si="25"/>
        <v/>
      </c>
      <c r="BP87" s="1">
        <f t="shared" si="43"/>
        <v>6.4000000000000038E-3</v>
      </c>
      <c r="BQ87" s="24" t="str">
        <f t="shared" si="26"/>
        <v/>
      </c>
      <c r="BR87" s="25" t="str">
        <f>IF(OR(Mitglieder!AQ87="",Mitglieder!BC87&lt;&gt;""),"",Mitglieder!AQ87)</f>
        <v/>
      </c>
      <c r="BS87" s="24" t="str">
        <f>IF(BR87="","",'Details Verein'!$I$30)</f>
        <v/>
      </c>
      <c r="BT87" s="24" t="str">
        <f>IF(BR87="","",VLOOKUP(Mitglieder!AN87,'Details Verein'!$B$12:$I$21,8))</f>
        <v/>
      </c>
      <c r="BU87" s="24"/>
      <c r="BV87" s="26" t="str">
        <f t="shared" si="27"/>
        <v/>
      </c>
      <c r="BW87" s="24" t="str">
        <f>IF(BR87="","",Mitglieder!BL87)</f>
        <v/>
      </c>
      <c r="CA87" s="34"/>
      <c r="CB87" s="1" t="str">
        <f t="shared" si="59"/>
        <v/>
      </c>
      <c r="CC87" s="1" t="str">
        <f t="shared" si="59"/>
        <v/>
      </c>
      <c r="CD87" s="1" t="str">
        <f t="shared" si="59"/>
        <v/>
      </c>
      <c r="CE87" s="1" t="str">
        <f t="shared" si="59"/>
        <v/>
      </c>
      <c r="CF87" s="1" t="str">
        <f t="shared" si="59"/>
        <v/>
      </c>
      <c r="CG87" s="1" t="str">
        <f t="shared" si="59"/>
        <v/>
      </c>
      <c r="CH87" s="1" t="str">
        <f t="shared" si="59"/>
        <v/>
      </c>
      <c r="CI87" s="1" t="str">
        <f t="shared" si="59"/>
        <v/>
      </c>
      <c r="CJ87" s="1" t="str">
        <f t="shared" si="59"/>
        <v/>
      </c>
      <c r="CK87" s="1" t="str">
        <f t="shared" si="59"/>
        <v/>
      </c>
      <c r="CL87" s="37" t="str">
        <f t="shared" si="19"/>
        <v/>
      </c>
      <c r="CM87" s="37" t="str">
        <f t="shared" si="20"/>
        <v/>
      </c>
      <c r="CN87" s="1">
        <f t="shared" ca="1" si="21"/>
        <v>0</v>
      </c>
      <c r="CO87" s="1">
        <f t="shared" ca="1" si="22"/>
        <v>0</v>
      </c>
      <c r="CP87" s="1">
        <f t="shared" si="46"/>
        <v>3.6500000000000019E-2</v>
      </c>
      <c r="CQ87" s="24" t="str">
        <f t="shared" si="29"/>
        <v/>
      </c>
      <c r="CR87" s="25" t="str">
        <f t="shared" si="30"/>
        <v/>
      </c>
      <c r="CS87" s="24" t="str">
        <f>IF(CR87="","",'Details Verein'!$I$30)</f>
        <v/>
      </c>
      <c r="CT87" s="24" t="str">
        <f>IF(CR87="","",VLOOKUP(Mitglieder!AN87,'Details Verein'!$B$12:$K$21,9))</f>
        <v/>
      </c>
      <c r="CU87" s="24">
        <f t="shared" si="31"/>
        <v>0</v>
      </c>
      <c r="CV87" s="26" t="str">
        <f t="shared" si="32"/>
        <v/>
      </c>
      <c r="CW87" s="24" t="str">
        <f>IF(CR87="","",Mitglieder!BM87)</f>
        <v/>
      </c>
      <c r="CX87" s="1">
        <f t="shared" si="33"/>
        <v>6.6600000000000881E-2</v>
      </c>
      <c r="CY87" s="24" t="str">
        <f t="shared" si="34"/>
        <v/>
      </c>
      <c r="CZ87" s="25" t="str">
        <f t="shared" si="35"/>
        <v/>
      </c>
      <c r="DA87" s="24" t="str">
        <f>IF(CZ87="","",'Details Verein'!$I$30)</f>
        <v/>
      </c>
      <c r="DB87" s="24" t="str">
        <f>IF(CZ87="","",VLOOKUP(AN87,'Details Verein'!$B$12:$L$21,10))</f>
        <v/>
      </c>
      <c r="DC87" s="24"/>
      <c r="DD87" s="26" t="str">
        <f t="shared" si="36"/>
        <v/>
      </c>
      <c r="DE87" s="24" t="str">
        <f>IF(CZ87="","",Mitglieder!BN87)</f>
        <v/>
      </c>
      <c r="DF87" s="34"/>
      <c r="DG87" s="1">
        <f t="shared" ca="1" si="49"/>
        <v>9.6700000000001743E-2</v>
      </c>
      <c r="DH87" s="24" t="str">
        <f t="shared" ca="1" si="50"/>
        <v/>
      </c>
      <c r="DI87" s="25" t="str">
        <f t="shared" ca="1" si="51"/>
        <v/>
      </c>
      <c r="DJ87" s="24" t="str">
        <f ca="1">IF(DI87="","",'Details Verein'!$I$30)</f>
        <v/>
      </c>
      <c r="DK87" s="24" t="str">
        <f ca="1">IF(DI87="","",'Details Verein'!$I$31)</f>
        <v/>
      </c>
      <c r="DL87" s="24"/>
      <c r="DM87" s="26" t="str">
        <f t="shared" ca="1" si="52"/>
        <v/>
      </c>
      <c r="DN87" s="24" t="str">
        <f t="shared" ca="1" si="53"/>
        <v/>
      </c>
    </row>
    <row r="88" spans="3:118" x14ac:dyDescent="0.3">
      <c r="C88" s="1">
        <f t="shared" ref="C88:C151" ca="1" si="60">IF(AND(AP88&gt;=$AM$1,AG88=1,BC88=""),ROUND(C87+1,0),C87+0.0001)</f>
        <v>1.0064999999999993</v>
      </c>
      <c r="D88" s="1">
        <f ca="1">IF(OR(AQ88&lt;&gt;"",AP88+'Details Verein'!$D$24&gt;=$AM$1,AP88="",AG88&lt;&gt;1,AZ88&lt;&gt;"",BC88&lt;&gt;""),Mitglieder!D87+0.0001,ROUND(D87+1,0))</f>
        <v>1.0064999999999993</v>
      </c>
      <c r="E88" s="1">
        <f ca="1">IF(OR(AQ88&lt;&gt;"",AZ88+'Details Verein'!$D$25&gt;=$AM$1,AP88="",AG88&lt;&gt;1,AZ88="",BA88&lt;&gt;"",BC88&lt;&gt;""),Mitglieder!E87+0.0001,ROUND(E87+1,0))</f>
        <v>1.0064999999999993</v>
      </c>
      <c r="F88" s="1" t="str">
        <f t="shared" ref="F88:F151" ca="1" si="61">IF(AI88=1,AI$13,IF(AJ88=1,$AJ$13,IF(BC88&lt;&gt;"",CONCATENATE(BC$13,": ",BB88),IF(AX88&lt;&gt;"",AX88,IF(AN88=11,$AN$1,IF(AND(H88&lt;&gt;"",I88&lt;&gt;"",K88=""),K$10,IF(V88&lt;&gt;"",AG88,"")))))))</f>
        <v/>
      </c>
      <c r="G88" s="23"/>
      <c r="H88" s="8"/>
      <c r="I88" s="8"/>
      <c r="J88" s="8"/>
      <c r="K88" s="8"/>
      <c r="L88" s="8"/>
      <c r="M88" s="8"/>
      <c r="N88" s="8"/>
      <c r="O88" s="8"/>
      <c r="P88" s="8"/>
      <c r="Q88" s="8"/>
      <c r="R88" s="8"/>
      <c r="S88" s="8"/>
      <c r="T88" s="8"/>
      <c r="U88" s="8"/>
      <c r="V88" s="8"/>
      <c r="W88" s="8"/>
      <c r="X88" s="8"/>
      <c r="Y88" s="8"/>
      <c r="Z88" s="8"/>
      <c r="AA88" s="8"/>
      <c r="AB88" s="8"/>
      <c r="AC88" s="8"/>
      <c r="AD88" s="8"/>
      <c r="AE88" s="8"/>
      <c r="AG88" s="1">
        <f t="shared" ref="AG88:AG151" si="62">IF(AND(H88="",I88="",J88=""),0,IF(V88="",1,IF(V88&lt;AM$1,"ausgetreten",1)))</f>
        <v>0</v>
      </c>
      <c r="AI88" s="1">
        <f t="shared" ref="AI88:AI151" ca="1" si="63">IF(ROUND(E88,0)=0,0,IF(E88/ROUND(E88,0)=1,1,0))</f>
        <v>0</v>
      </c>
      <c r="AJ88" s="1">
        <f t="shared" ref="AJ88:AJ151" ca="1" si="64">IF(ROUND(D88,0)=0,0,IF(D88/ROUND(D88,0)=1,1,0))</f>
        <v>0</v>
      </c>
      <c r="AM88" s="63" t="str">
        <f>IF(AND(H89="",H90="",K88=""),"",IF(K88="","nicht kategorisiert",IF(AG88=1,VLOOKUP(AN88,'Details Verein'!$B$12:$D$22,2),"")))</f>
        <v/>
      </c>
      <c r="AN88" s="1">
        <f>IF(K88='Details Verein'!$C$12,'Details Verein'!$B$12,IF(K88='Details Verein'!$C$13,'Details Verein'!$B$13,IF(K88='Details Verein'!$C$14,'Details Verein'!$B$14,IF(K88='Details Verein'!$C$15,'Details Verein'!$B$15,IF(K88='Details Verein'!$C$16,'Details Verein'!$B$16,IF(K88='Details Verein'!$C$17,'Details Verein'!$B$17,IF(K88='Details Verein'!$C$18,'Details Verein'!$B$18,IF(K88='Details Verein'!$C$19,'Details Verein'!$B$19,IF(K88='Details Verein'!$C$20,'Details Verein'!$B$20,IF(K88='Details Verein'!$C$21,'Details Verein'!$B$21,11))))))))))</f>
        <v>1</v>
      </c>
      <c r="AO88" s="8"/>
      <c r="AP88" s="8"/>
      <c r="AQ88" s="8"/>
      <c r="AR88" s="32">
        <f>IF(OR(V88&gt;'Details Verein'!$D$7,$AG88=1),VLOOKUP($AN88,'Details Verein'!$B$12:$G$21,AR$1),0)</f>
        <v>0</v>
      </c>
      <c r="AS88" s="115" t="str">
        <f t="shared" ref="AS88:AS151" si="65">IF(AT88=0,"",AS$13)</f>
        <v/>
      </c>
      <c r="AT88" s="32">
        <f>IF($AG88=1,VLOOKUP($AN88,'Details Verein'!$B$12:$G$21,AT$1),0)</f>
        <v>0</v>
      </c>
      <c r="AU88" s="33" t="str">
        <f t="shared" ref="AU88:AU151" si="66">IF(AV88=0,"",AU$13)</f>
        <v/>
      </c>
      <c r="AV88" s="32">
        <f>IF($AG88=1,VLOOKUP($AN88,'Details Verein'!$B$12:$G$21,AV$1),0)</f>
        <v>0</v>
      </c>
      <c r="AW88" s="32">
        <f ca="1">IF($AG88=1,VLOOKUP($AN88,'Details Verein'!$B$12:$G$21,AW$1),0)+BG88</f>
        <v>0</v>
      </c>
      <c r="AX88" s="116"/>
      <c r="AY88" s="8"/>
      <c r="AZ88" s="8"/>
      <c r="BA88" s="8"/>
      <c r="BB88" s="1" t="str">
        <f t="shared" ref="BB88:BB151" si="67">TEXT(BC88,"TT.MM.JJJJ")</f>
        <v>00.01.1900</v>
      </c>
      <c r="BC88" s="73"/>
      <c r="BD88" s="3" t="str">
        <f>IF(AP88="","",AP88+'Details Verein'!$D$24)</f>
        <v/>
      </c>
      <c r="BE88" s="3" t="str">
        <f>IF(AZ88="","",AZ88+'Details Verein'!$D$25)</f>
        <v/>
      </c>
      <c r="BF88" s="3" t="str">
        <f>IF(BA88="","",BA88+'Details Verein'!$D$26)</f>
        <v/>
      </c>
      <c r="BG88" s="32">
        <f ca="1">IF(OR(E88-E87&gt;0.1,BA88&lt;&gt;""),'Details Verein'!$D$27,0)</f>
        <v>0</v>
      </c>
      <c r="BH88" s="16">
        <f t="shared" ca="1" si="47"/>
        <v>0</v>
      </c>
      <c r="BI88" s="16">
        <f t="shared" ref="BI88:BI151" si="68">IF(BC88&lt;&gt;"",0,IF(AQ88&lt;&gt;"",AW88,0))</f>
        <v>0</v>
      </c>
      <c r="BJ88" s="1" t="str">
        <f t="shared" ref="BJ88:BJ151" si="69">IF(BC88&lt;&gt;"","",IF(AQ88="","",AQ88-AP88))</f>
        <v/>
      </c>
      <c r="BL88" s="1" t="str">
        <f t="shared" si="23"/>
        <v/>
      </c>
      <c r="BM88" s="1" t="str">
        <f t="shared" si="24"/>
        <v/>
      </c>
      <c r="BN88" s="1" t="str">
        <f t="shared" si="42"/>
        <v/>
      </c>
      <c r="BO88" s="1" t="str">
        <f t="shared" ca="1" si="25"/>
        <v/>
      </c>
      <c r="BP88" s="1">
        <f t="shared" si="43"/>
        <v>6.500000000000004E-3</v>
      </c>
      <c r="BQ88" s="24" t="str">
        <f t="shared" si="26"/>
        <v/>
      </c>
      <c r="BR88" s="25" t="str">
        <f>IF(OR(Mitglieder!AQ88="",Mitglieder!BC88&lt;&gt;""),"",Mitglieder!AQ88)</f>
        <v/>
      </c>
      <c r="BS88" s="24" t="str">
        <f>IF(BR88="","",'Details Verein'!$I$30)</f>
        <v/>
      </c>
      <c r="BT88" s="24" t="str">
        <f>IF(BR88="","",VLOOKUP(Mitglieder!AN88,'Details Verein'!$B$12:$I$21,8))</f>
        <v/>
      </c>
      <c r="BU88" s="24"/>
      <c r="BV88" s="26" t="str">
        <f t="shared" si="27"/>
        <v/>
      </c>
      <c r="BW88" s="24" t="str">
        <f>IF(BR88="","",Mitglieder!BL88)</f>
        <v/>
      </c>
      <c r="CA88" s="34"/>
      <c r="CB88" s="1" t="str">
        <f t="shared" si="59"/>
        <v/>
      </c>
      <c r="CC88" s="1" t="str">
        <f t="shared" si="59"/>
        <v/>
      </c>
      <c r="CD88" s="1" t="str">
        <f t="shared" si="59"/>
        <v/>
      </c>
      <c r="CE88" s="1" t="str">
        <f t="shared" si="59"/>
        <v/>
      </c>
      <c r="CF88" s="1" t="str">
        <f t="shared" si="59"/>
        <v/>
      </c>
      <c r="CG88" s="1" t="str">
        <f t="shared" si="59"/>
        <v/>
      </c>
      <c r="CH88" s="1" t="str">
        <f t="shared" si="59"/>
        <v/>
      </c>
      <c r="CI88" s="1" t="str">
        <f t="shared" si="59"/>
        <v/>
      </c>
      <c r="CJ88" s="1" t="str">
        <f t="shared" si="59"/>
        <v/>
      </c>
      <c r="CK88" s="1" t="str">
        <f t="shared" si="59"/>
        <v/>
      </c>
      <c r="CL88" s="37" t="str">
        <f t="shared" ref="CL88:CL151" si="70">IF(CL$13=$AM88,CL$13,"")</f>
        <v/>
      </c>
      <c r="CM88" s="37" t="str">
        <f t="shared" ref="CM88:CM151" si="71">IF($AM88=CM$13,AM88,"")</f>
        <v/>
      </c>
      <c r="CN88" s="1">
        <f t="shared" ref="CN88:CN151" ca="1" si="72">IF(D88=ROUND(D88,0),CONCATENATE(CN87,"; ",I88," ",H88),CN87)</f>
        <v>0</v>
      </c>
      <c r="CO88" s="1">
        <f t="shared" ref="CO88:CO151" ca="1" si="73">IF(E88=ROUND(E88,0),CONCATENATE(CO87,"; ",I88," ",H88),CO87)</f>
        <v>0</v>
      </c>
      <c r="CP88" s="1">
        <f t="shared" si="46"/>
        <v>3.6600000000000021E-2</v>
      </c>
      <c r="CQ88" s="24" t="str">
        <f t="shared" si="29"/>
        <v/>
      </c>
      <c r="CR88" s="25" t="str">
        <f t="shared" si="30"/>
        <v/>
      </c>
      <c r="CS88" s="24" t="str">
        <f>IF(CR88="","",'Details Verein'!$I$30)</f>
        <v/>
      </c>
      <c r="CT88" s="24" t="str">
        <f>IF(CR88="","",VLOOKUP(Mitglieder!AN88,'Details Verein'!$B$12:$K$21,9))</f>
        <v/>
      </c>
      <c r="CU88" s="24">
        <f t="shared" si="31"/>
        <v>0</v>
      </c>
      <c r="CV88" s="26" t="str">
        <f t="shared" si="32"/>
        <v/>
      </c>
      <c r="CW88" s="24" t="str">
        <f>IF(CR88="","",Mitglieder!BM88)</f>
        <v/>
      </c>
      <c r="CX88" s="1">
        <f t="shared" si="33"/>
        <v>6.6700000000000884E-2</v>
      </c>
      <c r="CY88" s="24" t="str">
        <f t="shared" si="34"/>
        <v/>
      </c>
      <c r="CZ88" s="25" t="str">
        <f t="shared" si="35"/>
        <v/>
      </c>
      <c r="DA88" s="24" t="str">
        <f>IF(CZ88="","",'Details Verein'!$I$30)</f>
        <v/>
      </c>
      <c r="DB88" s="24" t="str">
        <f>IF(CZ88="","",VLOOKUP(AN88,'Details Verein'!$B$12:$L$21,10))</f>
        <v/>
      </c>
      <c r="DC88" s="24"/>
      <c r="DD88" s="26" t="str">
        <f t="shared" si="36"/>
        <v/>
      </c>
      <c r="DE88" s="24" t="str">
        <f>IF(CZ88="","",Mitglieder!BN88)</f>
        <v/>
      </c>
      <c r="DF88" s="34"/>
      <c r="DG88" s="1">
        <f t="shared" ca="1" si="49"/>
        <v>9.6800000000001746E-2</v>
      </c>
      <c r="DH88" s="24" t="str">
        <f t="shared" ca="1" si="50"/>
        <v/>
      </c>
      <c r="DI88" s="25" t="str">
        <f t="shared" ca="1" si="51"/>
        <v/>
      </c>
      <c r="DJ88" s="24" t="str">
        <f ca="1">IF(DI88="","",'Details Verein'!$I$30)</f>
        <v/>
      </c>
      <c r="DK88" s="24" t="str">
        <f ca="1">IF(DI88="","",'Details Verein'!$I$31)</f>
        <v/>
      </c>
      <c r="DL88" s="24"/>
      <c r="DM88" s="26" t="str">
        <f t="shared" ca="1" si="52"/>
        <v/>
      </c>
      <c r="DN88" s="24" t="str">
        <f t="shared" ca="1" si="53"/>
        <v/>
      </c>
    </row>
    <row r="89" spans="3:118" x14ac:dyDescent="0.3">
      <c r="C89" s="1">
        <f t="shared" ca="1" si="60"/>
        <v>1.0065999999999993</v>
      </c>
      <c r="D89" s="1">
        <f ca="1">IF(OR(AQ89&lt;&gt;"",AP89+'Details Verein'!$D$24&gt;=$AM$1,AP89="",AG89&lt;&gt;1,AZ89&lt;&gt;"",BC89&lt;&gt;""),Mitglieder!D88+0.0001,ROUND(D88+1,0))</f>
        <v>1.0065999999999993</v>
      </c>
      <c r="E89" s="1">
        <f ca="1">IF(OR(AQ89&lt;&gt;"",AZ89+'Details Verein'!$D$25&gt;=$AM$1,AP89="",AG89&lt;&gt;1,AZ89="",BA89&lt;&gt;"",BC89&lt;&gt;""),Mitglieder!E88+0.0001,ROUND(E88+1,0))</f>
        <v>1.0065999999999993</v>
      </c>
      <c r="F89" s="1" t="str">
        <f t="shared" ca="1" si="61"/>
        <v/>
      </c>
      <c r="G89" s="23"/>
      <c r="H89" s="8"/>
      <c r="I89" s="8"/>
      <c r="J89" s="8"/>
      <c r="K89" s="8"/>
      <c r="L89" s="8"/>
      <c r="M89" s="8"/>
      <c r="N89" s="8"/>
      <c r="O89" s="8"/>
      <c r="P89" s="8"/>
      <c r="Q89" s="8"/>
      <c r="R89" s="8"/>
      <c r="S89" s="8"/>
      <c r="T89" s="8"/>
      <c r="U89" s="8"/>
      <c r="V89" s="8"/>
      <c r="W89" s="8"/>
      <c r="X89" s="8"/>
      <c r="Y89" s="8"/>
      <c r="Z89" s="8"/>
      <c r="AA89" s="8"/>
      <c r="AB89" s="8"/>
      <c r="AC89" s="8"/>
      <c r="AD89" s="8"/>
      <c r="AE89" s="8"/>
      <c r="AG89" s="1">
        <f t="shared" si="62"/>
        <v>0</v>
      </c>
      <c r="AI89" s="1">
        <f t="shared" ca="1" si="63"/>
        <v>0</v>
      </c>
      <c r="AJ89" s="1">
        <f t="shared" ca="1" si="64"/>
        <v>0</v>
      </c>
      <c r="AM89" s="63" t="str">
        <f>IF(AND(H90="",H91="",K89=""),"",IF(K89="","nicht kategorisiert",IF(AG89=1,VLOOKUP(AN89,'Details Verein'!$B$12:$D$22,2),"")))</f>
        <v/>
      </c>
      <c r="AN89" s="1">
        <f>IF(K89='Details Verein'!$C$12,'Details Verein'!$B$12,IF(K89='Details Verein'!$C$13,'Details Verein'!$B$13,IF(K89='Details Verein'!$C$14,'Details Verein'!$B$14,IF(K89='Details Verein'!$C$15,'Details Verein'!$B$15,IF(K89='Details Verein'!$C$16,'Details Verein'!$B$16,IF(K89='Details Verein'!$C$17,'Details Verein'!$B$17,IF(K89='Details Verein'!$C$18,'Details Verein'!$B$18,IF(K89='Details Verein'!$C$19,'Details Verein'!$B$19,IF(K89='Details Verein'!$C$20,'Details Verein'!$B$20,IF(K89='Details Verein'!$C$21,'Details Verein'!$B$21,11))))))))))</f>
        <v>1</v>
      </c>
      <c r="AO89" s="8"/>
      <c r="AP89" s="8"/>
      <c r="AQ89" s="8"/>
      <c r="AR89" s="32">
        <f>IF(OR(V89&gt;'Details Verein'!$D$7,$AG89=1),VLOOKUP($AN89,'Details Verein'!$B$12:$G$21,AR$1),0)</f>
        <v>0</v>
      </c>
      <c r="AS89" s="115" t="str">
        <f t="shared" si="65"/>
        <v/>
      </c>
      <c r="AT89" s="32">
        <f>IF($AG89=1,VLOOKUP($AN89,'Details Verein'!$B$12:$G$21,AT$1),0)</f>
        <v>0</v>
      </c>
      <c r="AU89" s="33" t="str">
        <f t="shared" si="66"/>
        <v/>
      </c>
      <c r="AV89" s="32">
        <f>IF($AG89=1,VLOOKUP($AN89,'Details Verein'!$B$12:$G$21,AV$1),0)</f>
        <v>0</v>
      </c>
      <c r="AW89" s="32">
        <f ca="1">IF($AG89=1,VLOOKUP($AN89,'Details Verein'!$B$12:$G$21,AW$1),0)+BG89</f>
        <v>0</v>
      </c>
      <c r="AX89" s="116"/>
      <c r="AY89" s="8"/>
      <c r="AZ89" s="8"/>
      <c r="BA89" s="8"/>
      <c r="BB89" s="1" t="str">
        <f t="shared" si="67"/>
        <v>00.01.1900</v>
      </c>
      <c r="BC89" s="73"/>
      <c r="BD89" s="3" t="str">
        <f>IF(AP89="","",AP89+'Details Verein'!$D$24)</f>
        <v/>
      </c>
      <c r="BE89" s="3" t="str">
        <f>IF(AZ89="","",AZ89+'Details Verein'!$D$25)</f>
        <v/>
      </c>
      <c r="BF89" s="3" t="str">
        <f>IF(BA89="","",BA89+'Details Verein'!$D$26)</f>
        <v/>
      </c>
      <c r="BG89" s="32">
        <f ca="1">IF(OR(E89-E88&gt;0.1,BA89&lt;&gt;""),'Details Verein'!$D$27,0)</f>
        <v>0</v>
      </c>
      <c r="BH89" s="16">
        <f t="shared" ca="1" si="47"/>
        <v>0</v>
      </c>
      <c r="BI89" s="16">
        <f t="shared" si="68"/>
        <v>0</v>
      </c>
      <c r="BJ89" s="1" t="str">
        <f t="shared" si="69"/>
        <v/>
      </c>
      <c r="BL89" s="1" t="str">
        <f t="shared" ref="BL89:BL152" si="74">IF(AR89=0,"",CONCATENATE($AR$13," ",H89," ",I89," ",AM89," CHF ",AR89))</f>
        <v/>
      </c>
      <c r="BM89" s="1" t="str">
        <f t="shared" ref="BM89:BM152" si="75">IF(AT89=0,"",CONCATENATE(AS89," ",H89," ",I89," CHF ",AT89))</f>
        <v/>
      </c>
      <c r="BN89" s="1" t="str">
        <f t="shared" ref="BN89:BN152" si="76">IF(AV89=0,"",CONCATENATE(AU89," ",H89," ",I89," CHF ",AV89))</f>
        <v/>
      </c>
      <c r="BO89" s="1" t="str">
        <f t="shared" ref="BO89:BO152" ca="1" si="77">IF(BG89&gt;0.01,CONCATENATE(BG$13," ",H89," ",I89," CHF ",BG89),"")</f>
        <v/>
      </c>
      <c r="BP89" s="1">
        <f t="shared" si="43"/>
        <v>6.6000000000000043E-3</v>
      </c>
      <c r="BQ89" s="24" t="str">
        <f t="shared" ref="BQ89:BQ152" si="78">IF(BR89="","",IF(AND(AO89&lt;&gt;"",G89&lt;&gt;""),CONCATENATE(AO89," - ",G89,"-1"),IF(AND(AO89="",G89=""),"",CONCATENATE(AO89," ",G89,"-1"))))</f>
        <v/>
      </c>
      <c r="BR89" s="25" t="str">
        <f>IF(OR(Mitglieder!AQ89="",Mitglieder!BC89&lt;&gt;""),"",Mitglieder!AQ89)</f>
        <v/>
      </c>
      <c r="BS89" s="24" t="str">
        <f>IF(BR89="","",'Details Verein'!$I$30)</f>
        <v/>
      </c>
      <c r="BT89" s="24" t="str">
        <f>IF(BR89="","",VLOOKUP(Mitglieder!AN89,'Details Verein'!$B$12:$I$21,8))</f>
        <v/>
      </c>
      <c r="BU89" s="24"/>
      <c r="BV89" s="26" t="str">
        <f t="shared" ref="BV89:BV152" si="79">IF(BR89="","",AR89)</f>
        <v/>
      </c>
      <c r="BW89" s="24" t="str">
        <f>IF(BR89="","",Mitglieder!BL89)</f>
        <v/>
      </c>
      <c r="CA89" s="34"/>
      <c r="CB89" s="1" t="str">
        <f t="shared" si="59"/>
        <v/>
      </c>
      <c r="CC89" s="1" t="str">
        <f t="shared" si="59"/>
        <v/>
      </c>
      <c r="CD89" s="1" t="str">
        <f t="shared" si="59"/>
        <v/>
      </c>
      <c r="CE89" s="1" t="str">
        <f t="shared" si="59"/>
        <v/>
      </c>
      <c r="CF89" s="1" t="str">
        <f t="shared" si="59"/>
        <v/>
      </c>
      <c r="CG89" s="1" t="str">
        <f t="shared" si="59"/>
        <v/>
      </c>
      <c r="CH89" s="1" t="str">
        <f t="shared" si="59"/>
        <v/>
      </c>
      <c r="CI89" s="1" t="str">
        <f t="shared" si="59"/>
        <v/>
      </c>
      <c r="CJ89" s="1" t="str">
        <f t="shared" si="59"/>
        <v/>
      </c>
      <c r="CK89" s="1" t="str">
        <f t="shared" si="59"/>
        <v/>
      </c>
      <c r="CL89" s="37" t="str">
        <f t="shared" si="70"/>
        <v/>
      </c>
      <c r="CM89" s="37" t="str">
        <f t="shared" si="71"/>
        <v/>
      </c>
      <c r="CN89" s="1">
        <f t="shared" ca="1" si="72"/>
        <v>0</v>
      </c>
      <c r="CO89" s="1">
        <f t="shared" ca="1" si="73"/>
        <v>0</v>
      </c>
      <c r="CP89" s="1">
        <f t="shared" si="46"/>
        <v>3.6700000000000024E-2</v>
      </c>
      <c r="CQ89" s="24" t="str">
        <f t="shared" ref="CQ89:CQ152" si="80">IF(CR89="","",IF(AND(AO89&lt;&gt;"",G89&lt;&gt;""),CONCATENATE(AO89," - ",G89,"-2"),IF(AND(AO89="",G89=""),"",CONCATENATE(AO89," ",G89,"-2"))))</f>
        <v/>
      </c>
      <c r="CR89" s="25" t="str">
        <f t="shared" ref="CR89:CR152" si="81">IF(OR(AT89=0,AQ89="",BC89&lt;&gt;""),"",AQ89)</f>
        <v/>
      </c>
      <c r="CS89" s="24" t="str">
        <f>IF(CR89="","",'Details Verein'!$I$30)</f>
        <v/>
      </c>
      <c r="CT89" s="24" t="str">
        <f>IF(CR89="","",VLOOKUP(Mitglieder!AN89,'Details Verein'!$B$12:$K$21,9))</f>
        <v/>
      </c>
      <c r="CU89" s="24">
        <f t="shared" ref="CU89:CU152" si="82">BU89</f>
        <v>0</v>
      </c>
      <c r="CV89" s="26" t="str">
        <f t="shared" ref="CV89:CV152" si="83">IF(CR89="","",AT89)</f>
        <v/>
      </c>
      <c r="CW89" s="24" t="str">
        <f>IF(CR89="","",Mitglieder!BM89)</f>
        <v/>
      </c>
      <c r="CX89" s="1">
        <f t="shared" ref="CX89:CX152" si="84">IF(AND(CZ89&gt;=BP$7,CZ89&lt;=BP$8,CZ89&lt;&gt;""),ROUND(CX88+1,0),CX88+0.0001)</f>
        <v>6.6800000000000886E-2</v>
      </c>
      <c r="CY89" s="24" t="str">
        <f t="shared" ref="CY89:CY152" si="85">IF(CZ89="","",IF(AND(AO89&lt;&gt;"",G89&lt;&gt;""),CONCATENATE(AO89," - ",G89,"-3"),IF(AND(AO89="",G89=""),"",CONCATENATE(AO89," ",G89,"-3"))))</f>
        <v/>
      </c>
      <c r="CZ89" s="25" t="str">
        <f t="shared" ref="CZ89:CZ152" si="86">IF(OR(AV89=0,AQ89="",BC89&lt;&gt;""),"",AQ89)</f>
        <v/>
      </c>
      <c r="DA89" s="24" t="str">
        <f>IF(CZ89="","",'Details Verein'!$I$30)</f>
        <v/>
      </c>
      <c r="DB89" s="24" t="str">
        <f>IF(CZ89="","",VLOOKUP(AN89,'Details Verein'!$B$12:$L$21,10))</f>
        <v/>
      </c>
      <c r="DC89" s="24"/>
      <c r="DD89" s="26" t="str">
        <f t="shared" ref="DD89:DD152" si="87">IF(CZ89="","",AV89)</f>
        <v/>
      </c>
      <c r="DE89" s="24" t="str">
        <f>IF(CZ89="","",Mitglieder!BN89)</f>
        <v/>
      </c>
      <c r="DF89" s="34"/>
      <c r="DG89" s="1">
        <f t="shared" ca="1" si="49"/>
        <v>9.6900000000001749E-2</v>
      </c>
      <c r="DH89" s="24" t="str">
        <f t="shared" ca="1" si="50"/>
        <v/>
      </c>
      <c r="DI89" s="25" t="str">
        <f t="shared" ca="1" si="51"/>
        <v/>
      </c>
      <c r="DJ89" s="24" t="str">
        <f ca="1">IF(DI89="","",'Details Verein'!$I$30)</f>
        <v/>
      </c>
      <c r="DK89" s="24" t="str">
        <f ca="1">IF(DI89="","",'Details Verein'!$I$31)</f>
        <v/>
      </c>
      <c r="DL89" s="24"/>
      <c r="DM89" s="26" t="str">
        <f t="shared" ca="1" si="52"/>
        <v/>
      </c>
      <c r="DN89" s="24" t="str">
        <f t="shared" ca="1" si="53"/>
        <v/>
      </c>
    </row>
    <row r="90" spans="3:118" x14ac:dyDescent="0.3">
      <c r="C90" s="1">
        <f t="shared" ca="1" si="60"/>
        <v>1.0066999999999993</v>
      </c>
      <c r="D90" s="1">
        <f ca="1">IF(OR(AQ90&lt;&gt;"",AP90+'Details Verein'!$D$24&gt;=$AM$1,AP90="",AG90&lt;&gt;1,AZ90&lt;&gt;"",BC90&lt;&gt;""),Mitglieder!D89+0.0001,ROUND(D89+1,0))</f>
        <v>1.0066999999999993</v>
      </c>
      <c r="E90" s="1">
        <f ca="1">IF(OR(AQ90&lt;&gt;"",AZ90+'Details Verein'!$D$25&gt;=$AM$1,AP90="",AG90&lt;&gt;1,AZ90="",BA90&lt;&gt;"",BC90&lt;&gt;""),Mitglieder!E89+0.0001,ROUND(E89+1,0))</f>
        <v>1.0066999999999993</v>
      </c>
      <c r="F90" s="1" t="str">
        <f t="shared" ca="1" si="61"/>
        <v/>
      </c>
      <c r="G90" s="23"/>
      <c r="H90" s="8"/>
      <c r="I90" s="8"/>
      <c r="J90" s="8"/>
      <c r="K90" s="8"/>
      <c r="L90" s="8"/>
      <c r="M90" s="8"/>
      <c r="N90" s="8"/>
      <c r="O90" s="8"/>
      <c r="P90" s="8"/>
      <c r="Q90" s="8"/>
      <c r="R90" s="8"/>
      <c r="S90" s="8"/>
      <c r="T90" s="8"/>
      <c r="U90" s="8"/>
      <c r="V90" s="8"/>
      <c r="W90" s="8"/>
      <c r="X90" s="8"/>
      <c r="Y90" s="8"/>
      <c r="Z90" s="8"/>
      <c r="AA90" s="8"/>
      <c r="AB90" s="8"/>
      <c r="AC90" s="8"/>
      <c r="AD90" s="8"/>
      <c r="AE90" s="8"/>
      <c r="AG90" s="1">
        <f t="shared" si="62"/>
        <v>0</v>
      </c>
      <c r="AI90" s="1">
        <f t="shared" ca="1" si="63"/>
        <v>0</v>
      </c>
      <c r="AJ90" s="1">
        <f t="shared" ca="1" si="64"/>
        <v>0</v>
      </c>
      <c r="AM90" s="63" t="str">
        <f>IF(AND(H91="",H92="",K90=""),"",IF(K90="","nicht kategorisiert",IF(AG90=1,VLOOKUP(AN90,'Details Verein'!$B$12:$D$22,2),"")))</f>
        <v/>
      </c>
      <c r="AN90" s="1">
        <f>IF(K90='Details Verein'!$C$12,'Details Verein'!$B$12,IF(K90='Details Verein'!$C$13,'Details Verein'!$B$13,IF(K90='Details Verein'!$C$14,'Details Verein'!$B$14,IF(K90='Details Verein'!$C$15,'Details Verein'!$B$15,IF(K90='Details Verein'!$C$16,'Details Verein'!$B$16,IF(K90='Details Verein'!$C$17,'Details Verein'!$B$17,IF(K90='Details Verein'!$C$18,'Details Verein'!$B$18,IF(K90='Details Verein'!$C$19,'Details Verein'!$B$19,IF(K90='Details Verein'!$C$20,'Details Verein'!$B$20,IF(K90='Details Verein'!$C$21,'Details Verein'!$B$21,11))))))))))</f>
        <v>1</v>
      </c>
      <c r="AO90" s="8"/>
      <c r="AP90" s="8"/>
      <c r="AQ90" s="8"/>
      <c r="AR90" s="32">
        <f>IF(OR(V90&gt;'Details Verein'!$D$7,$AG90=1),VLOOKUP($AN90,'Details Verein'!$B$12:$G$21,AR$1),0)</f>
        <v>0</v>
      </c>
      <c r="AS90" s="115" t="str">
        <f t="shared" si="65"/>
        <v/>
      </c>
      <c r="AT90" s="32">
        <f>IF($AG90=1,VLOOKUP($AN90,'Details Verein'!$B$12:$G$21,AT$1),0)</f>
        <v>0</v>
      </c>
      <c r="AU90" s="33" t="str">
        <f t="shared" si="66"/>
        <v/>
      </c>
      <c r="AV90" s="32">
        <f>IF($AG90=1,VLOOKUP($AN90,'Details Verein'!$B$12:$G$21,AV$1),0)</f>
        <v>0</v>
      </c>
      <c r="AW90" s="32">
        <f ca="1">IF($AG90=1,VLOOKUP($AN90,'Details Verein'!$B$12:$G$21,AW$1),0)+BG90</f>
        <v>0</v>
      </c>
      <c r="AX90" s="116"/>
      <c r="AY90" s="8"/>
      <c r="AZ90" s="8"/>
      <c r="BA90" s="8"/>
      <c r="BB90" s="1" t="str">
        <f t="shared" si="67"/>
        <v>00.01.1900</v>
      </c>
      <c r="BC90" s="73"/>
      <c r="BD90" s="3" t="str">
        <f>IF(AP90="","",AP90+'Details Verein'!$D$24)</f>
        <v/>
      </c>
      <c r="BE90" s="3" t="str">
        <f>IF(AZ90="","",AZ90+'Details Verein'!$D$25)</f>
        <v/>
      </c>
      <c r="BF90" s="3" t="str">
        <f>IF(BA90="","",BA90+'Details Verein'!$D$26)</f>
        <v/>
      </c>
      <c r="BG90" s="32">
        <f ca="1">IF(OR(E90-E89&gt;0.1,BA90&lt;&gt;""),'Details Verein'!$D$27,0)</f>
        <v>0</v>
      </c>
      <c r="BH90" s="16">
        <f t="shared" ca="1" si="47"/>
        <v>0</v>
      </c>
      <c r="BI90" s="16">
        <f t="shared" si="68"/>
        <v>0</v>
      </c>
      <c r="BJ90" s="1" t="str">
        <f t="shared" si="69"/>
        <v/>
      </c>
      <c r="BL90" s="1" t="str">
        <f t="shared" si="74"/>
        <v/>
      </c>
      <c r="BM90" s="1" t="str">
        <f t="shared" si="75"/>
        <v/>
      </c>
      <c r="BN90" s="1" t="str">
        <f t="shared" si="76"/>
        <v/>
      </c>
      <c r="BO90" s="1" t="str">
        <f t="shared" ca="1" si="77"/>
        <v/>
      </c>
      <c r="BP90" s="1">
        <f t="shared" ref="BP90:BP153" si="88">IF(AND(BR90&gt;=BP$7,BR90&lt;=BP$8,BR90&lt;&gt;""),ROUND(BP89+1,0),BP89+0.0001)</f>
        <v>6.7000000000000046E-3</v>
      </c>
      <c r="BQ90" s="24" t="str">
        <f t="shared" si="78"/>
        <v/>
      </c>
      <c r="BR90" s="25" t="str">
        <f>IF(OR(Mitglieder!AQ90="",Mitglieder!BC90&lt;&gt;""),"",Mitglieder!AQ90)</f>
        <v/>
      </c>
      <c r="BS90" s="24" t="str">
        <f>IF(BR90="","",'Details Verein'!$I$30)</f>
        <v/>
      </c>
      <c r="BT90" s="24" t="str">
        <f>IF(BR90="","",VLOOKUP(Mitglieder!AN90,'Details Verein'!$B$12:$I$21,8))</f>
        <v/>
      </c>
      <c r="BU90" s="24"/>
      <c r="BV90" s="26" t="str">
        <f t="shared" si="79"/>
        <v/>
      </c>
      <c r="BW90" s="24" t="str">
        <f>IF(BR90="","",Mitglieder!BL90)</f>
        <v/>
      </c>
      <c r="CA90" s="34"/>
      <c r="CB90" s="1" t="str">
        <f t="shared" si="59"/>
        <v/>
      </c>
      <c r="CC90" s="1" t="str">
        <f t="shared" si="59"/>
        <v/>
      </c>
      <c r="CD90" s="1" t="str">
        <f t="shared" si="59"/>
        <v/>
      </c>
      <c r="CE90" s="1" t="str">
        <f t="shared" si="59"/>
        <v/>
      </c>
      <c r="CF90" s="1" t="str">
        <f t="shared" si="59"/>
        <v/>
      </c>
      <c r="CG90" s="1" t="str">
        <f t="shared" si="59"/>
        <v/>
      </c>
      <c r="CH90" s="1" t="str">
        <f t="shared" si="59"/>
        <v/>
      </c>
      <c r="CI90" s="1" t="str">
        <f t="shared" si="59"/>
        <v/>
      </c>
      <c r="CJ90" s="1" t="str">
        <f t="shared" si="59"/>
        <v/>
      </c>
      <c r="CK90" s="1" t="str">
        <f t="shared" si="59"/>
        <v/>
      </c>
      <c r="CL90" s="37" t="str">
        <f t="shared" si="70"/>
        <v/>
      </c>
      <c r="CM90" s="37" t="str">
        <f t="shared" si="71"/>
        <v/>
      </c>
      <c r="CN90" s="1">
        <f t="shared" ca="1" si="72"/>
        <v>0</v>
      </c>
      <c r="CO90" s="1">
        <f t="shared" ca="1" si="73"/>
        <v>0</v>
      </c>
      <c r="CP90" s="1">
        <f t="shared" si="46"/>
        <v>3.6800000000000027E-2</v>
      </c>
      <c r="CQ90" s="24" t="str">
        <f t="shared" si="80"/>
        <v/>
      </c>
      <c r="CR90" s="25" t="str">
        <f t="shared" si="81"/>
        <v/>
      </c>
      <c r="CS90" s="24" t="str">
        <f>IF(CR90="","",'Details Verein'!$I$30)</f>
        <v/>
      </c>
      <c r="CT90" s="24" t="str">
        <f>IF(CR90="","",VLOOKUP(Mitglieder!AN90,'Details Verein'!$B$12:$K$21,9))</f>
        <v/>
      </c>
      <c r="CU90" s="24">
        <f t="shared" si="82"/>
        <v>0</v>
      </c>
      <c r="CV90" s="26" t="str">
        <f t="shared" si="83"/>
        <v/>
      </c>
      <c r="CW90" s="24" t="str">
        <f>IF(CR90="","",Mitglieder!BM90)</f>
        <v/>
      </c>
      <c r="CX90" s="1">
        <f t="shared" si="84"/>
        <v>6.6900000000000889E-2</v>
      </c>
      <c r="CY90" s="24" t="str">
        <f t="shared" si="85"/>
        <v/>
      </c>
      <c r="CZ90" s="25" t="str">
        <f t="shared" si="86"/>
        <v/>
      </c>
      <c r="DA90" s="24" t="str">
        <f>IF(CZ90="","",'Details Verein'!$I$30)</f>
        <v/>
      </c>
      <c r="DB90" s="24" t="str">
        <f>IF(CZ90="","",VLOOKUP(AN90,'Details Verein'!$B$12:$L$21,10))</f>
        <v/>
      </c>
      <c r="DC90" s="24"/>
      <c r="DD90" s="26" t="str">
        <f t="shared" si="87"/>
        <v/>
      </c>
      <c r="DE90" s="24" t="str">
        <f>IF(CZ90="","",Mitglieder!BN90)</f>
        <v/>
      </c>
      <c r="DF90" s="34"/>
      <c r="DG90" s="1">
        <f t="shared" ca="1" si="49"/>
        <v>9.7000000000001751E-2</v>
      </c>
      <c r="DH90" s="24" t="str">
        <f t="shared" ca="1" si="50"/>
        <v/>
      </c>
      <c r="DI90" s="25" t="str">
        <f t="shared" ca="1" si="51"/>
        <v/>
      </c>
      <c r="DJ90" s="24" t="str">
        <f ca="1">IF(DI90="","",'Details Verein'!$I$30)</f>
        <v/>
      </c>
      <c r="DK90" s="24" t="str">
        <f ca="1">IF(DI90="","",'Details Verein'!$I$31)</f>
        <v/>
      </c>
      <c r="DL90" s="24"/>
      <c r="DM90" s="26" t="str">
        <f t="shared" ca="1" si="52"/>
        <v/>
      </c>
      <c r="DN90" s="24" t="str">
        <f t="shared" ca="1" si="53"/>
        <v/>
      </c>
    </row>
    <row r="91" spans="3:118" x14ac:dyDescent="0.3">
      <c r="C91" s="1">
        <f t="shared" ca="1" si="60"/>
        <v>1.0067999999999993</v>
      </c>
      <c r="D91" s="1">
        <f ca="1">IF(OR(AQ91&lt;&gt;"",AP91+'Details Verein'!$D$24&gt;=$AM$1,AP91="",AG91&lt;&gt;1,AZ91&lt;&gt;"",BC91&lt;&gt;""),Mitglieder!D90+0.0001,ROUND(D90+1,0))</f>
        <v>1.0067999999999993</v>
      </c>
      <c r="E91" s="1">
        <f ca="1">IF(OR(AQ91&lt;&gt;"",AZ91+'Details Verein'!$D$25&gt;=$AM$1,AP91="",AG91&lt;&gt;1,AZ91="",BA91&lt;&gt;"",BC91&lt;&gt;""),Mitglieder!E90+0.0001,ROUND(E90+1,0))</f>
        <v>1.0067999999999993</v>
      </c>
      <c r="F91" s="1" t="str">
        <f t="shared" ca="1" si="61"/>
        <v/>
      </c>
      <c r="G91" s="23"/>
      <c r="H91" s="8"/>
      <c r="I91" s="8"/>
      <c r="J91" s="8"/>
      <c r="K91" s="8"/>
      <c r="L91" s="8"/>
      <c r="M91" s="8"/>
      <c r="N91" s="8"/>
      <c r="O91" s="8"/>
      <c r="P91" s="8"/>
      <c r="Q91" s="8"/>
      <c r="R91" s="8"/>
      <c r="S91" s="8"/>
      <c r="T91" s="8"/>
      <c r="U91" s="8"/>
      <c r="V91" s="8"/>
      <c r="W91" s="8"/>
      <c r="X91" s="8"/>
      <c r="Y91" s="8"/>
      <c r="Z91" s="8"/>
      <c r="AA91" s="8"/>
      <c r="AB91" s="8"/>
      <c r="AC91" s="8"/>
      <c r="AD91" s="8"/>
      <c r="AE91" s="8"/>
      <c r="AG91" s="1">
        <f t="shared" si="62"/>
        <v>0</v>
      </c>
      <c r="AI91" s="1">
        <f t="shared" ca="1" si="63"/>
        <v>0</v>
      </c>
      <c r="AJ91" s="1">
        <f t="shared" ca="1" si="64"/>
        <v>0</v>
      </c>
      <c r="AM91" s="63" t="str">
        <f>IF(AND(H92="",H93="",K91=""),"",IF(K91="","nicht kategorisiert",IF(AG91=1,VLOOKUP(AN91,'Details Verein'!$B$12:$D$22,2),"")))</f>
        <v/>
      </c>
      <c r="AN91" s="1">
        <f>IF(K91='Details Verein'!$C$12,'Details Verein'!$B$12,IF(K91='Details Verein'!$C$13,'Details Verein'!$B$13,IF(K91='Details Verein'!$C$14,'Details Verein'!$B$14,IF(K91='Details Verein'!$C$15,'Details Verein'!$B$15,IF(K91='Details Verein'!$C$16,'Details Verein'!$B$16,IF(K91='Details Verein'!$C$17,'Details Verein'!$B$17,IF(K91='Details Verein'!$C$18,'Details Verein'!$B$18,IF(K91='Details Verein'!$C$19,'Details Verein'!$B$19,IF(K91='Details Verein'!$C$20,'Details Verein'!$B$20,IF(K91='Details Verein'!$C$21,'Details Verein'!$B$21,11))))))))))</f>
        <v>1</v>
      </c>
      <c r="AO91" s="8"/>
      <c r="AP91" s="8"/>
      <c r="AQ91" s="8"/>
      <c r="AR91" s="32">
        <f>IF(OR(V91&gt;'Details Verein'!$D$7,$AG91=1),VLOOKUP($AN91,'Details Verein'!$B$12:$G$21,AR$1),0)</f>
        <v>0</v>
      </c>
      <c r="AS91" s="115" t="str">
        <f t="shared" si="65"/>
        <v/>
      </c>
      <c r="AT91" s="32">
        <f>IF($AG91=1,VLOOKUP($AN91,'Details Verein'!$B$12:$G$21,AT$1),0)</f>
        <v>0</v>
      </c>
      <c r="AU91" s="33" t="str">
        <f t="shared" si="66"/>
        <v/>
      </c>
      <c r="AV91" s="32">
        <f>IF($AG91=1,VLOOKUP($AN91,'Details Verein'!$B$12:$G$21,AV$1),0)</f>
        <v>0</v>
      </c>
      <c r="AW91" s="32">
        <f ca="1">IF($AG91=1,VLOOKUP($AN91,'Details Verein'!$B$12:$G$21,AW$1),0)+BG91</f>
        <v>0</v>
      </c>
      <c r="AX91" s="116"/>
      <c r="AY91" s="8"/>
      <c r="AZ91" s="8"/>
      <c r="BA91" s="8"/>
      <c r="BB91" s="1" t="str">
        <f t="shared" si="67"/>
        <v>00.01.1900</v>
      </c>
      <c r="BC91" s="73"/>
      <c r="BD91" s="3" t="str">
        <f>IF(AP91="","",AP91+'Details Verein'!$D$24)</f>
        <v/>
      </c>
      <c r="BE91" s="3" t="str">
        <f>IF(AZ91="","",AZ91+'Details Verein'!$D$25)</f>
        <v/>
      </c>
      <c r="BF91" s="3" t="str">
        <f>IF(BA91="","",BA91+'Details Verein'!$D$26)</f>
        <v/>
      </c>
      <c r="BG91" s="32">
        <f ca="1">IF(OR(E91-E90&gt;0.1,BA91&lt;&gt;""),'Details Verein'!$D$27,0)</f>
        <v>0</v>
      </c>
      <c r="BH91" s="16">
        <f t="shared" ca="1" si="47"/>
        <v>0</v>
      </c>
      <c r="BI91" s="16">
        <f t="shared" si="68"/>
        <v>0</v>
      </c>
      <c r="BJ91" s="1" t="str">
        <f t="shared" si="69"/>
        <v/>
      </c>
      <c r="BL91" s="1" t="str">
        <f t="shared" si="74"/>
        <v/>
      </c>
      <c r="BM91" s="1" t="str">
        <f t="shared" si="75"/>
        <v/>
      </c>
      <c r="BN91" s="1" t="str">
        <f t="shared" si="76"/>
        <v/>
      </c>
      <c r="BO91" s="1" t="str">
        <f t="shared" ca="1" si="77"/>
        <v/>
      </c>
      <c r="BP91" s="1">
        <f t="shared" si="88"/>
        <v>6.8000000000000048E-3</v>
      </c>
      <c r="BQ91" s="24" t="str">
        <f t="shared" si="78"/>
        <v/>
      </c>
      <c r="BR91" s="25" t="str">
        <f>IF(OR(Mitglieder!AQ91="",Mitglieder!BC91&lt;&gt;""),"",Mitglieder!AQ91)</f>
        <v/>
      </c>
      <c r="BS91" s="24" t="str">
        <f>IF(BR91="","",'Details Verein'!$I$30)</f>
        <v/>
      </c>
      <c r="BT91" s="24" t="str">
        <f>IF(BR91="","",VLOOKUP(Mitglieder!AN91,'Details Verein'!$B$12:$I$21,8))</f>
        <v/>
      </c>
      <c r="BU91" s="24"/>
      <c r="BV91" s="26" t="str">
        <f t="shared" si="79"/>
        <v/>
      </c>
      <c r="BW91" s="24" t="str">
        <f>IF(BR91="","",Mitglieder!BL91)</f>
        <v/>
      </c>
      <c r="CA91" s="34"/>
      <c r="CB91" s="1" t="str">
        <f t="shared" si="59"/>
        <v/>
      </c>
      <c r="CC91" s="1" t="str">
        <f t="shared" si="59"/>
        <v/>
      </c>
      <c r="CD91" s="1" t="str">
        <f t="shared" si="59"/>
        <v/>
      </c>
      <c r="CE91" s="1" t="str">
        <f t="shared" si="59"/>
        <v/>
      </c>
      <c r="CF91" s="1" t="str">
        <f t="shared" si="59"/>
        <v/>
      </c>
      <c r="CG91" s="1" t="str">
        <f t="shared" si="59"/>
        <v/>
      </c>
      <c r="CH91" s="1" t="str">
        <f t="shared" si="59"/>
        <v/>
      </c>
      <c r="CI91" s="1" t="str">
        <f t="shared" si="59"/>
        <v/>
      </c>
      <c r="CJ91" s="1" t="str">
        <f t="shared" si="59"/>
        <v/>
      </c>
      <c r="CK91" s="1" t="str">
        <f t="shared" si="59"/>
        <v/>
      </c>
      <c r="CL91" s="37" t="str">
        <f t="shared" si="70"/>
        <v/>
      </c>
      <c r="CM91" s="37" t="str">
        <f t="shared" si="71"/>
        <v/>
      </c>
      <c r="CN91" s="1">
        <f t="shared" ca="1" si="72"/>
        <v>0</v>
      </c>
      <c r="CO91" s="1">
        <f t="shared" ca="1" si="73"/>
        <v>0</v>
      </c>
      <c r="CP91" s="1">
        <f t="shared" si="46"/>
        <v>3.690000000000003E-2</v>
      </c>
      <c r="CQ91" s="24" t="str">
        <f t="shared" si="80"/>
        <v/>
      </c>
      <c r="CR91" s="25" t="str">
        <f t="shared" si="81"/>
        <v/>
      </c>
      <c r="CS91" s="24" t="str">
        <f>IF(CR91="","",'Details Verein'!$I$30)</f>
        <v/>
      </c>
      <c r="CT91" s="24" t="str">
        <f>IF(CR91="","",VLOOKUP(Mitglieder!AN91,'Details Verein'!$B$12:$K$21,9))</f>
        <v/>
      </c>
      <c r="CU91" s="24">
        <f t="shared" si="82"/>
        <v>0</v>
      </c>
      <c r="CV91" s="26" t="str">
        <f t="shared" si="83"/>
        <v/>
      </c>
      <c r="CW91" s="24" t="str">
        <f>IF(CR91="","",Mitglieder!BM91)</f>
        <v/>
      </c>
      <c r="CX91" s="1">
        <f t="shared" si="84"/>
        <v>6.7000000000000892E-2</v>
      </c>
      <c r="CY91" s="24" t="str">
        <f t="shared" si="85"/>
        <v/>
      </c>
      <c r="CZ91" s="25" t="str">
        <f t="shared" si="86"/>
        <v/>
      </c>
      <c r="DA91" s="24" t="str">
        <f>IF(CZ91="","",'Details Verein'!$I$30)</f>
        <v/>
      </c>
      <c r="DB91" s="24" t="str">
        <f>IF(CZ91="","",VLOOKUP(AN91,'Details Verein'!$B$12:$L$21,10))</f>
        <v/>
      </c>
      <c r="DC91" s="24"/>
      <c r="DD91" s="26" t="str">
        <f t="shared" si="87"/>
        <v/>
      </c>
      <c r="DE91" s="24" t="str">
        <f>IF(CZ91="","",Mitglieder!BN91)</f>
        <v/>
      </c>
      <c r="DF91" s="34"/>
      <c r="DG91" s="1">
        <f t="shared" ca="1" si="49"/>
        <v>9.7100000000001754E-2</v>
      </c>
      <c r="DH91" s="24" t="str">
        <f t="shared" ca="1" si="50"/>
        <v/>
      </c>
      <c r="DI91" s="25" t="str">
        <f t="shared" ca="1" si="51"/>
        <v/>
      </c>
      <c r="DJ91" s="24" t="str">
        <f ca="1">IF(DI91="","",'Details Verein'!$I$30)</f>
        <v/>
      </c>
      <c r="DK91" s="24" t="str">
        <f ca="1">IF(DI91="","",'Details Verein'!$I$31)</f>
        <v/>
      </c>
      <c r="DL91" s="24"/>
      <c r="DM91" s="26" t="str">
        <f t="shared" ca="1" si="52"/>
        <v/>
      </c>
      <c r="DN91" s="24" t="str">
        <f t="shared" ca="1" si="53"/>
        <v/>
      </c>
    </row>
    <row r="92" spans="3:118" x14ac:dyDescent="0.3">
      <c r="C92" s="1">
        <f t="shared" ca="1" si="60"/>
        <v>1.0068999999999992</v>
      </c>
      <c r="D92" s="1">
        <f ca="1">IF(OR(AQ92&lt;&gt;"",AP92+'Details Verein'!$D$24&gt;=$AM$1,AP92="",AG92&lt;&gt;1,AZ92&lt;&gt;"",BC92&lt;&gt;""),Mitglieder!D91+0.0001,ROUND(D91+1,0))</f>
        <v>1.0068999999999992</v>
      </c>
      <c r="E92" s="1">
        <f ca="1">IF(OR(AQ92&lt;&gt;"",AZ92+'Details Verein'!$D$25&gt;=$AM$1,AP92="",AG92&lt;&gt;1,AZ92="",BA92&lt;&gt;"",BC92&lt;&gt;""),Mitglieder!E91+0.0001,ROUND(E91+1,0))</f>
        <v>1.0068999999999992</v>
      </c>
      <c r="F92" s="1" t="str">
        <f t="shared" ca="1" si="61"/>
        <v/>
      </c>
      <c r="G92" s="23"/>
      <c r="H92" s="8"/>
      <c r="I92" s="8"/>
      <c r="J92" s="8"/>
      <c r="K92" s="8"/>
      <c r="L92" s="8"/>
      <c r="M92" s="8"/>
      <c r="N92" s="8"/>
      <c r="O92" s="8"/>
      <c r="P92" s="8"/>
      <c r="Q92" s="8"/>
      <c r="R92" s="8"/>
      <c r="S92" s="8"/>
      <c r="T92" s="8"/>
      <c r="U92" s="8"/>
      <c r="V92" s="8"/>
      <c r="W92" s="8"/>
      <c r="X92" s="8"/>
      <c r="Y92" s="8"/>
      <c r="Z92" s="8"/>
      <c r="AA92" s="8"/>
      <c r="AB92" s="8"/>
      <c r="AC92" s="8"/>
      <c r="AD92" s="8"/>
      <c r="AE92" s="8"/>
      <c r="AG92" s="1">
        <f t="shared" si="62"/>
        <v>0</v>
      </c>
      <c r="AI92" s="1">
        <f t="shared" ca="1" si="63"/>
        <v>0</v>
      </c>
      <c r="AJ92" s="1">
        <f t="shared" ca="1" si="64"/>
        <v>0</v>
      </c>
      <c r="AM92" s="63" t="str">
        <f>IF(AND(H93="",H94="",K92=""),"",IF(K92="","nicht kategorisiert",IF(AG92=1,VLOOKUP(AN92,'Details Verein'!$B$12:$D$22,2),"")))</f>
        <v/>
      </c>
      <c r="AN92" s="1">
        <f>IF(K92='Details Verein'!$C$12,'Details Verein'!$B$12,IF(K92='Details Verein'!$C$13,'Details Verein'!$B$13,IF(K92='Details Verein'!$C$14,'Details Verein'!$B$14,IF(K92='Details Verein'!$C$15,'Details Verein'!$B$15,IF(K92='Details Verein'!$C$16,'Details Verein'!$B$16,IF(K92='Details Verein'!$C$17,'Details Verein'!$B$17,IF(K92='Details Verein'!$C$18,'Details Verein'!$B$18,IF(K92='Details Verein'!$C$19,'Details Verein'!$B$19,IF(K92='Details Verein'!$C$20,'Details Verein'!$B$20,IF(K92='Details Verein'!$C$21,'Details Verein'!$B$21,11))))))))))</f>
        <v>1</v>
      </c>
      <c r="AO92" s="8"/>
      <c r="AP92" s="8"/>
      <c r="AQ92" s="8"/>
      <c r="AR92" s="32">
        <f>IF(OR(V92&gt;'Details Verein'!$D$7,$AG92=1),VLOOKUP($AN92,'Details Verein'!$B$12:$G$21,AR$1),0)</f>
        <v>0</v>
      </c>
      <c r="AS92" s="115" t="str">
        <f t="shared" si="65"/>
        <v/>
      </c>
      <c r="AT92" s="32">
        <f>IF($AG92=1,VLOOKUP($AN92,'Details Verein'!$B$12:$G$21,AT$1),0)</f>
        <v>0</v>
      </c>
      <c r="AU92" s="33" t="str">
        <f t="shared" si="66"/>
        <v/>
      </c>
      <c r="AV92" s="32">
        <f>IF($AG92=1,VLOOKUP($AN92,'Details Verein'!$B$12:$G$21,AV$1),0)</f>
        <v>0</v>
      </c>
      <c r="AW92" s="32">
        <f ca="1">IF($AG92=1,VLOOKUP($AN92,'Details Verein'!$B$12:$G$21,AW$1),0)+BG92</f>
        <v>0</v>
      </c>
      <c r="AX92" s="116"/>
      <c r="AY92" s="8"/>
      <c r="AZ92" s="8"/>
      <c r="BA92" s="8"/>
      <c r="BB92" s="1" t="str">
        <f t="shared" si="67"/>
        <v>00.01.1900</v>
      </c>
      <c r="BC92" s="73"/>
      <c r="BD92" s="3" t="str">
        <f>IF(AP92="","",AP92+'Details Verein'!$D$24)</f>
        <v/>
      </c>
      <c r="BE92" s="3" t="str">
        <f>IF(AZ92="","",AZ92+'Details Verein'!$D$25)</f>
        <v/>
      </c>
      <c r="BF92" s="3" t="str">
        <f>IF(BA92="","",BA92+'Details Verein'!$D$26)</f>
        <v/>
      </c>
      <c r="BG92" s="32">
        <f ca="1">IF(OR(E92-E91&gt;0.1,BA92&lt;&gt;""),'Details Verein'!$D$27,0)</f>
        <v>0</v>
      </c>
      <c r="BH92" s="16">
        <f t="shared" ca="1" si="47"/>
        <v>0</v>
      </c>
      <c r="BI92" s="16">
        <f t="shared" si="68"/>
        <v>0</v>
      </c>
      <c r="BJ92" s="1" t="str">
        <f t="shared" si="69"/>
        <v/>
      </c>
      <c r="BL92" s="1" t="str">
        <f t="shared" si="74"/>
        <v/>
      </c>
      <c r="BM92" s="1" t="str">
        <f t="shared" si="75"/>
        <v/>
      </c>
      <c r="BN92" s="1" t="str">
        <f t="shared" si="76"/>
        <v/>
      </c>
      <c r="BO92" s="1" t="str">
        <f t="shared" ca="1" si="77"/>
        <v/>
      </c>
      <c r="BP92" s="1">
        <f t="shared" si="88"/>
        <v>6.9000000000000051E-3</v>
      </c>
      <c r="BQ92" s="24" t="str">
        <f t="shared" si="78"/>
        <v/>
      </c>
      <c r="BR92" s="25" t="str">
        <f>IF(OR(Mitglieder!AQ92="",Mitglieder!BC92&lt;&gt;""),"",Mitglieder!AQ92)</f>
        <v/>
      </c>
      <c r="BS92" s="24" t="str">
        <f>IF(BR92="","",'Details Verein'!$I$30)</f>
        <v/>
      </c>
      <c r="BT92" s="24" t="str">
        <f>IF(BR92="","",VLOOKUP(Mitglieder!AN92,'Details Verein'!$B$12:$I$21,8))</f>
        <v/>
      </c>
      <c r="BU92" s="24"/>
      <c r="BV92" s="26" t="str">
        <f t="shared" si="79"/>
        <v/>
      </c>
      <c r="BW92" s="24" t="str">
        <f>IF(BR92="","",Mitglieder!BL92)</f>
        <v/>
      </c>
      <c r="CA92" s="34"/>
      <c r="CB92" s="1" t="str">
        <f t="shared" si="59"/>
        <v/>
      </c>
      <c r="CC92" s="1" t="str">
        <f t="shared" si="59"/>
        <v/>
      </c>
      <c r="CD92" s="1" t="str">
        <f t="shared" si="59"/>
        <v/>
      </c>
      <c r="CE92" s="1" t="str">
        <f t="shared" si="59"/>
        <v/>
      </c>
      <c r="CF92" s="1" t="str">
        <f t="shared" si="59"/>
        <v/>
      </c>
      <c r="CG92" s="1" t="str">
        <f t="shared" si="59"/>
        <v/>
      </c>
      <c r="CH92" s="1" t="str">
        <f t="shared" si="59"/>
        <v/>
      </c>
      <c r="CI92" s="1" t="str">
        <f t="shared" si="59"/>
        <v/>
      </c>
      <c r="CJ92" s="1" t="str">
        <f t="shared" si="59"/>
        <v/>
      </c>
      <c r="CK92" s="1" t="str">
        <f t="shared" si="59"/>
        <v/>
      </c>
      <c r="CL92" s="37" t="str">
        <f t="shared" si="70"/>
        <v/>
      </c>
      <c r="CM92" s="37" t="str">
        <f t="shared" si="71"/>
        <v/>
      </c>
      <c r="CN92" s="1">
        <f t="shared" ca="1" si="72"/>
        <v>0</v>
      </c>
      <c r="CO92" s="1">
        <f t="shared" ca="1" si="73"/>
        <v>0</v>
      </c>
      <c r="CP92" s="1">
        <f t="shared" si="46"/>
        <v>3.7000000000000033E-2</v>
      </c>
      <c r="CQ92" s="24" t="str">
        <f t="shared" si="80"/>
        <v/>
      </c>
      <c r="CR92" s="25" t="str">
        <f t="shared" si="81"/>
        <v/>
      </c>
      <c r="CS92" s="24" t="str">
        <f>IF(CR92="","",'Details Verein'!$I$30)</f>
        <v/>
      </c>
      <c r="CT92" s="24" t="str">
        <f>IF(CR92="","",VLOOKUP(Mitglieder!AN92,'Details Verein'!$B$12:$K$21,9))</f>
        <v/>
      </c>
      <c r="CU92" s="24">
        <f t="shared" si="82"/>
        <v>0</v>
      </c>
      <c r="CV92" s="26" t="str">
        <f t="shared" si="83"/>
        <v/>
      </c>
      <c r="CW92" s="24" t="str">
        <f>IF(CR92="","",Mitglieder!BM92)</f>
        <v/>
      </c>
      <c r="CX92" s="1">
        <f t="shared" si="84"/>
        <v>6.7100000000000895E-2</v>
      </c>
      <c r="CY92" s="24" t="str">
        <f t="shared" si="85"/>
        <v/>
      </c>
      <c r="CZ92" s="25" t="str">
        <f t="shared" si="86"/>
        <v/>
      </c>
      <c r="DA92" s="24" t="str">
        <f>IF(CZ92="","",'Details Verein'!$I$30)</f>
        <v/>
      </c>
      <c r="DB92" s="24" t="str">
        <f>IF(CZ92="","",VLOOKUP(AN92,'Details Verein'!$B$12:$L$21,10))</f>
        <v/>
      </c>
      <c r="DC92" s="24"/>
      <c r="DD92" s="26" t="str">
        <f t="shared" si="87"/>
        <v/>
      </c>
      <c r="DE92" s="24" t="str">
        <f>IF(CZ92="","",Mitglieder!BN92)</f>
        <v/>
      </c>
      <c r="DF92" s="34"/>
      <c r="DG92" s="1">
        <f t="shared" ca="1" si="49"/>
        <v>9.7200000000001757E-2</v>
      </c>
      <c r="DH92" s="24" t="str">
        <f t="shared" ca="1" si="50"/>
        <v/>
      </c>
      <c r="DI92" s="25" t="str">
        <f t="shared" ca="1" si="51"/>
        <v/>
      </c>
      <c r="DJ92" s="24" t="str">
        <f ca="1">IF(DI92="","",'Details Verein'!$I$30)</f>
        <v/>
      </c>
      <c r="DK92" s="24" t="str">
        <f ca="1">IF(DI92="","",'Details Verein'!$I$31)</f>
        <v/>
      </c>
      <c r="DL92" s="24"/>
      <c r="DM92" s="26" t="str">
        <f t="shared" ca="1" si="52"/>
        <v/>
      </c>
      <c r="DN92" s="24" t="str">
        <f t="shared" ca="1" si="53"/>
        <v/>
      </c>
    </row>
    <row r="93" spans="3:118" x14ac:dyDescent="0.3">
      <c r="C93" s="1">
        <f t="shared" ca="1" si="60"/>
        <v>1.0069999999999992</v>
      </c>
      <c r="D93" s="1">
        <f ca="1">IF(OR(AQ93&lt;&gt;"",AP93+'Details Verein'!$D$24&gt;=$AM$1,AP93="",AG93&lt;&gt;1,AZ93&lt;&gt;"",BC93&lt;&gt;""),Mitglieder!D92+0.0001,ROUND(D92+1,0))</f>
        <v>1.0069999999999992</v>
      </c>
      <c r="E93" s="1">
        <f ca="1">IF(OR(AQ93&lt;&gt;"",AZ93+'Details Verein'!$D$25&gt;=$AM$1,AP93="",AG93&lt;&gt;1,AZ93="",BA93&lt;&gt;"",BC93&lt;&gt;""),Mitglieder!E92+0.0001,ROUND(E92+1,0))</f>
        <v>1.0069999999999992</v>
      </c>
      <c r="F93" s="1" t="str">
        <f t="shared" ca="1" si="61"/>
        <v/>
      </c>
      <c r="G93" s="23"/>
      <c r="H93" s="8"/>
      <c r="I93" s="8"/>
      <c r="J93" s="8"/>
      <c r="K93" s="8"/>
      <c r="L93" s="8"/>
      <c r="M93" s="8"/>
      <c r="N93" s="8"/>
      <c r="O93" s="8"/>
      <c r="P93" s="8"/>
      <c r="Q93" s="8"/>
      <c r="R93" s="8"/>
      <c r="S93" s="8"/>
      <c r="T93" s="8"/>
      <c r="U93" s="8"/>
      <c r="V93" s="8"/>
      <c r="W93" s="8"/>
      <c r="X93" s="8"/>
      <c r="Y93" s="8"/>
      <c r="Z93" s="8"/>
      <c r="AA93" s="8"/>
      <c r="AB93" s="8"/>
      <c r="AC93" s="8"/>
      <c r="AD93" s="8"/>
      <c r="AE93" s="8"/>
      <c r="AG93" s="1">
        <f t="shared" si="62"/>
        <v>0</v>
      </c>
      <c r="AI93" s="1">
        <f t="shared" ca="1" si="63"/>
        <v>0</v>
      </c>
      <c r="AJ93" s="1">
        <f t="shared" ca="1" si="64"/>
        <v>0</v>
      </c>
      <c r="AM93" s="63" t="str">
        <f>IF(AND(H94="",H95="",K93=""),"",IF(K93="","nicht kategorisiert",IF(AG93=1,VLOOKUP(AN93,'Details Verein'!$B$12:$D$22,2),"")))</f>
        <v/>
      </c>
      <c r="AN93" s="1">
        <f>IF(K93='Details Verein'!$C$12,'Details Verein'!$B$12,IF(K93='Details Verein'!$C$13,'Details Verein'!$B$13,IF(K93='Details Verein'!$C$14,'Details Verein'!$B$14,IF(K93='Details Verein'!$C$15,'Details Verein'!$B$15,IF(K93='Details Verein'!$C$16,'Details Verein'!$B$16,IF(K93='Details Verein'!$C$17,'Details Verein'!$B$17,IF(K93='Details Verein'!$C$18,'Details Verein'!$B$18,IF(K93='Details Verein'!$C$19,'Details Verein'!$B$19,IF(K93='Details Verein'!$C$20,'Details Verein'!$B$20,IF(K93='Details Verein'!$C$21,'Details Verein'!$B$21,11))))))))))</f>
        <v>1</v>
      </c>
      <c r="AO93" s="8"/>
      <c r="AP93" s="8"/>
      <c r="AQ93" s="8"/>
      <c r="AR93" s="32">
        <f>IF(OR(V93&gt;'Details Verein'!$D$7,$AG93=1),VLOOKUP($AN93,'Details Verein'!$B$12:$G$21,AR$1),0)</f>
        <v>0</v>
      </c>
      <c r="AS93" s="115" t="str">
        <f t="shared" si="65"/>
        <v/>
      </c>
      <c r="AT93" s="32">
        <f>IF($AG93=1,VLOOKUP($AN93,'Details Verein'!$B$12:$G$21,AT$1),0)</f>
        <v>0</v>
      </c>
      <c r="AU93" s="33" t="str">
        <f t="shared" si="66"/>
        <v/>
      </c>
      <c r="AV93" s="32">
        <f>IF($AG93=1,VLOOKUP($AN93,'Details Verein'!$B$12:$G$21,AV$1),0)</f>
        <v>0</v>
      </c>
      <c r="AW93" s="32">
        <f ca="1">IF($AG93=1,VLOOKUP($AN93,'Details Verein'!$B$12:$G$21,AW$1),0)+BG93</f>
        <v>0</v>
      </c>
      <c r="AX93" s="116"/>
      <c r="AY93" s="8"/>
      <c r="AZ93" s="8"/>
      <c r="BA93" s="8"/>
      <c r="BB93" s="1" t="str">
        <f t="shared" si="67"/>
        <v>00.01.1900</v>
      </c>
      <c r="BC93" s="73"/>
      <c r="BD93" s="3" t="str">
        <f>IF(AP93="","",AP93+'Details Verein'!$D$24)</f>
        <v/>
      </c>
      <c r="BE93" s="3" t="str">
        <f>IF(AZ93="","",AZ93+'Details Verein'!$D$25)</f>
        <v/>
      </c>
      <c r="BF93" s="3" t="str">
        <f>IF(BA93="","",BA93+'Details Verein'!$D$26)</f>
        <v/>
      </c>
      <c r="BG93" s="32">
        <f ca="1">IF(OR(E93-E92&gt;0.1,BA93&lt;&gt;""),'Details Verein'!$D$27,0)</f>
        <v>0</v>
      </c>
      <c r="BH93" s="16">
        <f t="shared" ca="1" si="47"/>
        <v>0</v>
      </c>
      <c r="BI93" s="16">
        <f t="shared" si="68"/>
        <v>0</v>
      </c>
      <c r="BJ93" s="1" t="str">
        <f t="shared" si="69"/>
        <v/>
      </c>
      <c r="BL93" s="1" t="str">
        <f t="shared" si="74"/>
        <v/>
      </c>
      <c r="BM93" s="1" t="str">
        <f t="shared" si="75"/>
        <v/>
      </c>
      <c r="BN93" s="1" t="str">
        <f t="shared" si="76"/>
        <v/>
      </c>
      <c r="BO93" s="1" t="str">
        <f t="shared" ca="1" si="77"/>
        <v/>
      </c>
      <c r="BP93" s="1">
        <f t="shared" si="88"/>
        <v>7.0000000000000053E-3</v>
      </c>
      <c r="BQ93" s="24" t="str">
        <f t="shared" si="78"/>
        <v/>
      </c>
      <c r="BR93" s="25" t="str">
        <f>IF(OR(Mitglieder!AQ93="",Mitglieder!BC93&lt;&gt;""),"",Mitglieder!AQ93)</f>
        <v/>
      </c>
      <c r="BS93" s="24" t="str">
        <f>IF(BR93="","",'Details Verein'!$I$30)</f>
        <v/>
      </c>
      <c r="BT93" s="24" t="str">
        <f>IF(BR93="","",VLOOKUP(Mitglieder!AN93,'Details Verein'!$B$12:$I$21,8))</f>
        <v/>
      </c>
      <c r="BU93" s="24"/>
      <c r="BV93" s="26" t="str">
        <f t="shared" si="79"/>
        <v/>
      </c>
      <c r="BW93" s="24" t="str">
        <f>IF(BR93="","",Mitglieder!BL93)</f>
        <v/>
      </c>
      <c r="CA93" s="34"/>
      <c r="CB93" s="1" t="str">
        <f t="shared" si="59"/>
        <v/>
      </c>
      <c r="CC93" s="1" t="str">
        <f t="shared" si="59"/>
        <v/>
      </c>
      <c r="CD93" s="1" t="str">
        <f t="shared" si="59"/>
        <v/>
      </c>
      <c r="CE93" s="1" t="str">
        <f t="shared" si="59"/>
        <v/>
      </c>
      <c r="CF93" s="1" t="str">
        <f t="shared" si="59"/>
        <v/>
      </c>
      <c r="CG93" s="1" t="str">
        <f t="shared" si="59"/>
        <v/>
      </c>
      <c r="CH93" s="1" t="str">
        <f t="shared" si="59"/>
        <v/>
      </c>
      <c r="CI93" s="1" t="str">
        <f t="shared" si="59"/>
        <v/>
      </c>
      <c r="CJ93" s="1" t="str">
        <f t="shared" si="59"/>
        <v/>
      </c>
      <c r="CK93" s="1" t="str">
        <f t="shared" si="59"/>
        <v/>
      </c>
      <c r="CL93" s="37" t="str">
        <f t="shared" si="70"/>
        <v/>
      </c>
      <c r="CM93" s="37" t="str">
        <f t="shared" si="71"/>
        <v/>
      </c>
      <c r="CN93" s="1">
        <f t="shared" ca="1" si="72"/>
        <v>0</v>
      </c>
      <c r="CO93" s="1">
        <f t="shared" ca="1" si="73"/>
        <v>0</v>
      </c>
      <c r="CP93" s="1">
        <f t="shared" ref="CP93:CP156" si="89">IF(AND(CR93&gt;=BP$7,CR93&lt;=BP$8,CR93&lt;&gt;""),ROUND(CP92+1,0),CP92+0.0001)</f>
        <v>3.7100000000000036E-2</v>
      </c>
      <c r="CQ93" s="24" t="str">
        <f t="shared" si="80"/>
        <v/>
      </c>
      <c r="CR93" s="25" t="str">
        <f t="shared" si="81"/>
        <v/>
      </c>
      <c r="CS93" s="24" t="str">
        <f>IF(CR93="","",'Details Verein'!$I$30)</f>
        <v/>
      </c>
      <c r="CT93" s="24" t="str">
        <f>IF(CR93="","",VLOOKUP(Mitglieder!AN93,'Details Verein'!$B$12:$K$21,9))</f>
        <v/>
      </c>
      <c r="CU93" s="24">
        <f t="shared" si="82"/>
        <v>0</v>
      </c>
      <c r="CV93" s="26" t="str">
        <f t="shared" si="83"/>
        <v/>
      </c>
      <c r="CW93" s="24" t="str">
        <f>IF(CR93="","",Mitglieder!BM93)</f>
        <v/>
      </c>
      <c r="CX93" s="1">
        <f t="shared" si="84"/>
        <v>6.7200000000000898E-2</v>
      </c>
      <c r="CY93" s="24" t="str">
        <f t="shared" si="85"/>
        <v/>
      </c>
      <c r="CZ93" s="25" t="str">
        <f t="shared" si="86"/>
        <v/>
      </c>
      <c r="DA93" s="24" t="str">
        <f>IF(CZ93="","",'Details Verein'!$I$30)</f>
        <v/>
      </c>
      <c r="DB93" s="24" t="str">
        <f>IF(CZ93="","",VLOOKUP(AN93,'Details Verein'!$B$12:$L$21,10))</f>
        <v/>
      </c>
      <c r="DC93" s="24"/>
      <c r="DD93" s="26" t="str">
        <f t="shared" si="87"/>
        <v/>
      </c>
      <c r="DE93" s="24" t="str">
        <f>IF(CZ93="","",Mitglieder!BN93)</f>
        <v/>
      </c>
      <c r="DF93" s="34"/>
      <c r="DG93" s="1">
        <f t="shared" ca="1" si="49"/>
        <v>9.730000000000176E-2</v>
      </c>
      <c r="DH93" s="24" t="str">
        <f t="shared" ca="1" si="50"/>
        <v/>
      </c>
      <c r="DI93" s="25" t="str">
        <f t="shared" ca="1" si="51"/>
        <v/>
      </c>
      <c r="DJ93" s="24" t="str">
        <f ca="1">IF(DI93="","",'Details Verein'!$I$30)</f>
        <v/>
      </c>
      <c r="DK93" s="24" t="str">
        <f ca="1">IF(DI93="","",'Details Verein'!$I$31)</f>
        <v/>
      </c>
      <c r="DL93" s="24"/>
      <c r="DM93" s="26" t="str">
        <f t="shared" ca="1" si="52"/>
        <v/>
      </c>
      <c r="DN93" s="24" t="str">
        <f t="shared" ca="1" si="53"/>
        <v/>
      </c>
    </row>
    <row r="94" spans="3:118" x14ac:dyDescent="0.3">
      <c r="C94" s="1">
        <f t="shared" ca="1" si="60"/>
        <v>1.0070999999999992</v>
      </c>
      <c r="D94" s="1">
        <f ca="1">IF(OR(AQ94&lt;&gt;"",AP94+'Details Verein'!$D$24&gt;=$AM$1,AP94="",AG94&lt;&gt;1,AZ94&lt;&gt;"",BC94&lt;&gt;""),Mitglieder!D93+0.0001,ROUND(D93+1,0))</f>
        <v>1.0070999999999992</v>
      </c>
      <c r="E94" s="1">
        <f ca="1">IF(OR(AQ94&lt;&gt;"",AZ94+'Details Verein'!$D$25&gt;=$AM$1,AP94="",AG94&lt;&gt;1,AZ94="",BA94&lt;&gt;"",BC94&lt;&gt;""),Mitglieder!E93+0.0001,ROUND(E93+1,0))</f>
        <v>1.0070999999999992</v>
      </c>
      <c r="F94" s="1" t="str">
        <f t="shared" ca="1" si="61"/>
        <v/>
      </c>
      <c r="G94" s="23"/>
      <c r="H94" s="8"/>
      <c r="I94" s="8"/>
      <c r="J94" s="8"/>
      <c r="K94" s="8"/>
      <c r="L94" s="8"/>
      <c r="M94" s="8"/>
      <c r="N94" s="8"/>
      <c r="O94" s="8"/>
      <c r="P94" s="8"/>
      <c r="Q94" s="8"/>
      <c r="R94" s="8"/>
      <c r="S94" s="8"/>
      <c r="T94" s="8"/>
      <c r="U94" s="8"/>
      <c r="V94" s="8"/>
      <c r="W94" s="8"/>
      <c r="X94" s="8"/>
      <c r="Y94" s="8"/>
      <c r="Z94" s="8"/>
      <c r="AA94" s="8"/>
      <c r="AB94" s="8"/>
      <c r="AC94" s="8"/>
      <c r="AD94" s="8"/>
      <c r="AE94" s="8"/>
      <c r="AG94" s="1">
        <f t="shared" si="62"/>
        <v>0</v>
      </c>
      <c r="AI94" s="1">
        <f t="shared" ca="1" si="63"/>
        <v>0</v>
      </c>
      <c r="AJ94" s="1">
        <f t="shared" ca="1" si="64"/>
        <v>0</v>
      </c>
      <c r="AM94" s="63" t="str">
        <f>IF(AND(H95="",H96="",K94=""),"",IF(K94="","nicht kategorisiert",IF(AG94=1,VLOOKUP(AN94,'Details Verein'!$B$12:$D$22,2),"")))</f>
        <v/>
      </c>
      <c r="AN94" s="1">
        <f>IF(K94='Details Verein'!$C$12,'Details Verein'!$B$12,IF(K94='Details Verein'!$C$13,'Details Verein'!$B$13,IF(K94='Details Verein'!$C$14,'Details Verein'!$B$14,IF(K94='Details Verein'!$C$15,'Details Verein'!$B$15,IF(K94='Details Verein'!$C$16,'Details Verein'!$B$16,IF(K94='Details Verein'!$C$17,'Details Verein'!$B$17,IF(K94='Details Verein'!$C$18,'Details Verein'!$B$18,IF(K94='Details Verein'!$C$19,'Details Verein'!$B$19,IF(K94='Details Verein'!$C$20,'Details Verein'!$B$20,IF(K94='Details Verein'!$C$21,'Details Verein'!$B$21,11))))))))))</f>
        <v>1</v>
      </c>
      <c r="AO94" s="8"/>
      <c r="AP94" s="8"/>
      <c r="AQ94" s="8"/>
      <c r="AR94" s="32">
        <f>IF(OR(V94&gt;'Details Verein'!$D$7,$AG94=1),VLOOKUP($AN94,'Details Verein'!$B$12:$G$21,AR$1),0)</f>
        <v>0</v>
      </c>
      <c r="AS94" s="115" t="str">
        <f t="shared" si="65"/>
        <v/>
      </c>
      <c r="AT94" s="32">
        <f>IF($AG94=1,VLOOKUP($AN94,'Details Verein'!$B$12:$G$21,AT$1),0)</f>
        <v>0</v>
      </c>
      <c r="AU94" s="33" t="str">
        <f t="shared" si="66"/>
        <v/>
      </c>
      <c r="AV94" s="32">
        <f>IF($AG94=1,VLOOKUP($AN94,'Details Verein'!$B$12:$G$21,AV$1),0)</f>
        <v>0</v>
      </c>
      <c r="AW94" s="32">
        <f ca="1">IF($AG94=1,VLOOKUP($AN94,'Details Verein'!$B$12:$G$21,AW$1),0)+BG94</f>
        <v>0</v>
      </c>
      <c r="AX94" s="116"/>
      <c r="AY94" s="8"/>
      <c r="AZ94" s="8"/>
      <c r="BA94" s="8"/>
      <c r="BB94" s="1" t="str">
        <f t="shared" si="67"/>
        <v>00.01.1900</v>
      </c>
      <c r="BC94" s="73"/>
      <c r="BD94" s="3" t="str">
        <f>IF(AP94="","",AP94+'Details Verein'!$D$24)</f>
        <v/>
      </c>
      <c r="BE94" s="3" t="str">
        <f>IF(AZ94="","",AZ94+'Details Verein'!$D$25)</f>
        <v/>
      </c>
      <c r="BF94" s="3" t="str">
        <f>IF(BA94="","",BA94+'Details Verein'!$D$26)</f>
        <v/>
      </c>
      <c r="BG94" s="32">
        <f ca="1">IF(OR(E94-E93&gt;0.1,BA94&lt;&gt;""),'Details Verein'!$D$27,0)</f>
        <v>0</v>
      </c>
      <c r="BH94" s="16">
        <f t="shared" ca="1" si="47"/>
        <v>0</v>
      </c>
      <c r="BI94" s="16">
        <f t="shared" si="68"/>
        <v>0</v>
      </c>
      <c r="BJ94" s="1" t="str">
        <f t="shared" si="69"/>
        <v/>
      </c>
      <c r="BL94" s="1" t="str">
        <f t="shared" si="74"/>
        <v/>
      </c>
      <c r="BM94" s="1" t="str">
        <f t="shared" si="75"/>
        <v/>
      </c>
      <c r="BN94" s="1" t="str">
        <f t="shared" si="76"/>
        <v/>
      </c>
      <c r="BO94" s="1" t="str">
        <f t="shared" ca="1" si="77"/>
        <v/>
      </c>
      <c r="BP94" s="1">
        <f t="shared" si="88"/>
        <v>7.1000000000000056E-3</v>
      </c>
      <c r="BQ94" s="24" t="str">
        <f t="shared" si="78"/>
        <v/>
      </c>
      <c r="BR94" s="25" t="str">
        <f>IF(OR(Mitglieder!AQ94="",Mitglieder!BC94&lt;&gt;""),"",Mitglieder!AQ94)</f>
        <v/>
      </c>
      <c r="BS94" s="24" t="str">
        <f>IF(BR94="","",'Details Verein'!$I$30)</f>
        <v/>
      </c>
      <c r="BT94" s="24" t="str">
        <f>IF(BR94="","",VLOOKUP(Mitglieder!AN94,'Details Verein'!$B$12:$I$21,8))</f>
        <v/>
      </c>
      <c r="BU94" s="24"/>
      <c r="BV94" s="26" t="str">
        <f t="shared" si="79"/>
        <v/>
      </c>
      <c r="BW94" s="24" t="str">
        <f>IF(BR94="","",Mitglieder!BL94)</f>
        <v/>
      </c>
      <c r="CA94" s="34"/>
      <c r="CB94" s="1" t="str">
        <f t="shared" ref="CB94:CK103" si="90">IF(AND($AG94=1,CB$13=$AM94),CB$13,"")</f>
        <v/>
      </c>
      <c r="CC94" s="1" t="str">
        <f t="shared" si="90"/>
        <v/>
      </c>
      <c r="CD94" s="1" t="str">
        <f t="shared" si="90"/>
        <v/>
      </c>
      <c r="CE94" s="1" t="str">
        <f t="shared" si="90"/>
        <v/>
      </c>
      <c r="CF94" s="1" t="str">
        <f t="shared" si="90"/>
        <v/>
      </c>
      <c r="CG94" s="1" t="str">
        <f t="shared" si="90"/>
        <v/>
      </c>
      <c r="CH94" s="1" t="str">
        <f t="shared" si="90"/>
        <v/>
      </c>
      <c r="CI94" s="1" t="str">
        <f t="shared" si="90"/>
        <v/>
      </c>
      <c r="CJ94" s="1" t="str">
        <f t="shared" si="90"/>
        <v/>
      </c>
      <c r="CK94" s="1" t="str">
        <f t="shared" si="90"/>
        <v/>
      </c>
      <c r="CL94" s="37" t="str">
        <f t="shared" si="70"/>
        <v/>
      </c>
      <c r="CM94" s="37" t="str">
        <f t="shared" si="71"/>
        <v/>
      </c>
      <c r="CN94" s="1">
        <f t="shared" ca="1" si="72"/>
        <v>0</v>
      </c>
      <c r="CO94" s="1">
        <f t="shared" ca="1" si="73"/>
        <v>0</v>
      </c>
      <c r="CP94" s="1">
        <f t="shared" si="89"/>
        <v>3.7200000000000039E-2</v>
      </c>
      <c r="CQ94" s="24" t="str">
        <f t="shared" si="80"/>
        <v/>
      </c>
      <c r="CR94" s="25" t="str">
        <f t="shared" si="81"/>
        <v/>
      </c>
      <c r="CS94" s="24" t="str">
        <f>IF(CR94="","",'Details Verein'!$I$30)</f>
        <v/>
      </c>
      <c r="CT94" s="24" t="str">
        <f>IF(CR94="","",VLOOKUP(Mitglieder!AN94,'Details Verein'!$B$12:$K$21,9))</f>
        <v/>
      </c>
      <c r="CU94" s="24">
        <f t="shared" si="82"/>
        <v>0</v>
      </c>
      <c r="CV94" s="26" t="str">
        <f t="shared" si="83"/>
        <v/>
      </c>
      <c r="CW94" s="24" t="str">
        <f>IF(CR94="","",Mitglieder!BM94)</f>
        <v/>
      </c>
      <c r="CX94" s="1">
        <f t="shared" si="84"/>
        <v>6.7300000000000901E-2</v>
      </c>
      <c r="CY94" s="24" t="str">
        <f t="shared" si="85"/>
        <v/>
      </c>
      <c r="CZ94" s="25" t="str">
        <f t="shared" si="86"/>
        <v/>
      </c>
      <c r="DA94" s="24" t="str">
        <f>IF(CZ94="","",'Details Verein'!$I$30)</f>
        <v/>
      </c>
      <c r="DB94" s="24" t="str">
        <f>IF(CZ94="","",VLOOKUP(AN94,'Details Verein'!$B$12:$L$21,10))</f>
        <v/>
      </c>
      <c r="DC94" s="24"/>
      <c r="DD94" s="26" t="str">
        <f t="shared" si="87"/>
        <v/>
      </c>
      <c r="DE94" s="24" t="str">
        <f>IF(CZ94="","",Mitglieder!BN94)</f>
        <v/>
      </c>
      <c r="DF94" s="34"/>
      <c r="DG94" s="1">
        <f t="shared" ca="1" si="49"/>
        <v>9.7400000000001763E-2</v>
      </c>
      <c r="DH94" s="24" t="str">
        <f t="shared" ca="1" si="50"/>
        <v/>
      </c>
      <c r="DI94" s="25" t="str">
        <f t="shared" ca="1" si="51"/>
        <v/>
      </c>
      <c r="DJ94" s="24" t="str">
        <f ca="1">IF(DI94="","",'Details Verein'!$I$30)</f>
        <v/>
      </c>
      <c r="DK94" s="24" t="str">
        <f ca="1">IF(DI94="","",'Details Verein'!$I$31)</f>
        <v/>
      </c>
      <c r="DL94" s="24"/>
      <c r="DM94" s="26" t="str">
        <f t="shared" ca="1" si="52"/>
        <v/>
      </c>
      <c r="DN94" s="24" t="str">
        <f t="shared" ca="1" si="53"/>
        <v/>
      </c>
    </row>
    <row r="95" spans="3:118" x14ac:dyDescent="0.3">
      <c r="C95" s="1">
        <f t="shared" ca="1" si="60"/>
        <v>1.0071999999999992</v>
      </c>
      <c r="D95" s="1">
        <f ca="1">IF(OR(AQ95&lt;&gt;"",AP95+'Details Verein'!$D$24&gt;=$AM$1,AP95="",AG95&lt;&gt;1,AZ95&lt;&gt;"",BC95&lt;&gt;""),Mitglieder!D94+0.0001,ROUND(D94+1,0))</f>
        <v>1.0071999999999992</v>
      </c>
      <c r="E95" s="1">
        <f ca="1">IF(OR(AQ95&lt;&gt;"",AZ95+'Details Verein'!$D$25&gt;=$AM$1,AP95="",AG95&lt;&gt;1,AZ95="",BA95&lt;&gt;"",BC95&lt;&gt;""),Mitglieder!E94+0.0001,ROUND(E94+1,0))</f>
        <v>1.0071999999999992</v>
      </c>
      <c r="F95" s="1" t="str">
        <f t="shared" ca="1" si="61"/>
        <v/>
      </c>
      <c r="G95" s="23"/>
      <c r="H95" s="8"/>
      <c r="I95" s="8"/>
      <c r="J95" s="8"/>
      <c r="K95" s="8"/>
      <c r="L95" s="8"/>
      <c r="M95" s="8"/>
      <c r="N95" s="8"/>
      <c r="O95" s="8"/>
      <c r="P95" s="8"/>
      <c r="Q95" s="8"/>
      <c r="R95" s="8"/>
      <c r="S95" s="8"/>
      <c r="T95" s="8"/>
      <c r="U95" s="8"/>
      <c r="V95" s="8"/>
      <c r="W95" s="8"/>
      <c r="X95" s="8"/>
      <c r="Y95" s="8"/>
      <c r="Z95" s="8"/>
      <c r="AA95" s="8"/>
      <c r="AB95" s="8"/>
      <c r="AC95" s="8"/>
      <c r="AD95" s="8"/>
      <c r="AE95" s="8"/>
      <c r="AG95" s="1">
        <f t="shared" si="62"/>
        <v>0</v>
      </c>
      <c r="AI95" s="1">
        <f t="shared" ca="1" si="63"/>
        <v>0</v>
      </c>
      <c r="AJ95" s="1">
        <f t="shared" ca="1" si="64"/>
        <v>0</v>
      </c>
      <c r="AM95" s="63" t="str">
        <f>IF(AND(H96="",H97="",K95=""),"",IF(K95="","nicht kategorisiert",IF(AG95=1,VLOOKUP(AN95,'Details Verein'!$B$12:$D$22,2),"")))</f>
        <v/>
      </c>
      <c r="AN95" s="1">
        <f>IF(K95='Details Verein'!$C$12,'Details Verein'!$B$12,IF(K95='Details Verein'!$C$13,'Details Verein'!$B$13,IF(K95='Details Verein'!$C$14,'Details Verein'!$B$14,IF(K95='Details Verein'!$C$15,'Details Verein'!$B$15,IF(K95='Details Verein'!$C$16,'Details Verein'!$B$16,IF(K95='Details Verein'!$C$17,'Details Verein'!$B$17,IF(K95='Details Verein'!$C$18,'Details Verein'!$B$18,IF(K95='Details Verein'!$C$19,'Details Verein'!$B$19,IF(K95='Details Verein'!$C$20,'Details Verein'!$B$20,IF(K95='Details Verein'!$C$21,'Details Verein'!$B$21,11))))))))))</f>
        <v>1</v>
      </c>
      <c r="AO95" s="8"/>
      <c r="AP95" s="8"/>
      <c r="AQ95" s="8"/>
      <c r="AR95" s="32">
        <f>IF(OR(V95&gt;'Details Verein'!$D$7,$AG95=1),VLOOKUP($AN95,'Details Verein'!$B$12:$G$21,AR$1),0)</f>
        <v>0</v>
      </c>
      <c r="AS95" s="115" t="str">
        <f t="shared" si="65"/>
        <v/>
      </c>
      <c r="AT95" s="32">
        <f>IF($AG95=1,VLOOKUP($AN95,'Details Verein'!$B$12:$G$21,AT$1),0)</f>
        <v>0</v>
      </c>
      <c r="AU95" s="33" t="str">
        <f t="shared" si="66"/>
        <v/>
      </c>
      <c r="AV95" s="32">
        <f>IF($AG95=1,VLOOKUP($AN95,'Details Verein'!$B$12:$G$21,AV$1),0)</f>
        <v>0</v>
      </c>
      <c r="AW95" s="32">
        <f ca="1">IF($AG95=1,VLOOKUP($AN95,'Details Verein'!$B$12:$G$21,AW$1),0)+BG95</f>
        <v>0</v>
      </c>
      <c r="AX95" s="116"/>
      <c r="AY95" s="8"/>
      <c r="AZ95" s="8"/>
      <c r="BA95" s="8"/>
      <c r="BB95" s="1" t="str">
        <f t="shared" si="67"/>
        <v>00.01.1900</v>
      </c>
      <c r="BC95" s="73"/>
      <c r="BD95" s="3" t="str">
        <f>IF(AP95="","",AP95+'Details Verein'!$D$24)</f>
        <v/>
      </c>
      <c r="BE95" s="3" t="str">
        <f>IF(AZ95="","",AZ95+'Details Verein'!$D$25)</f>
        <v/>
      </c>
      <c r="BF95" s="3" t="str">
        <f>IF(BA95="","",BA95+'Details Verein'!$D$26)</f>
        <v/>
      </c>
      <c r="BG95" s="32">
        <f ca="1">IF(OR(E95-E94&gt;0.1,BA95&lt;&gt;""),'Details Verein'!$D$27,0)</f>
        <v>0</v>
      </c>
      <c r="BH95" s="16">
        <f t="shared" ca="1" si="47"/>
        <v>0</v>
      </c>
      <c r="BI95" s="16">
        <f t="shared" si="68"/>
        <v>0</v>
      </c>
      <c r="BJ95" s="1" t="str">
        <f t="shared" si="69"/>
        <v/>
      </c>
      <c r="BL95" s="1" t="str">
        <f t="shared" si="74"/>
        <v/>
      </c>
      <c r="BM95" s="1" t="str">
        <f t="shared" si="75"/>
        <v/>
      </c>
      <c r="BN95" s="1" t="str">
        <f t="shared" si="76"/>
        <v/>
      </c>
      <c r="BO95" s="1" t="str">
        <f t="shared" ca="1" si="77"/>
        <v/>
      </c>
      <c r="BP95" s="1">
        <f t="shared" si="88"/>
        <v>7.2000000000000059E-3</v>
      </c>
      <c r="BQ95" s="24" t="str">
        <f t="shared" si="78"/>
        <v/>
      </c>
      <c r="BR95" s="25" t="str">
        <f>IF(OR(Mitglieder!AQ95="",Mitglieder!BC95&lt;&gt;""),"",Mitglieder!AQ95)</f>
        <v/>
      </c>
      <c r="BS95" s="24" t="str">
        <f>IF(BR95="","",'Details Verein'!$I$30)</f>
        <v/>
      </c>
      <c r="BT95" s="24" t="str">
        <f>IF(BR95="","",VLOOKUP(Mitglieder!AN95,'Details Verein'!$B$12:$I$21,8))</f>
        <v/>
      </c>
      <c r="BU95" s="24"/>
      <c r="BV95" s="26" t="str">
        <f t="shared" si="79"/>
        <v/>
      </c>
      <c r="BW95" s="24" t="str">
        <f>IF(BR95="","",Mitglieder!BL95)</f>
        <v/>
      </c>
      <c r="CA95" s="34"/>
      <c r="CB95" s="1" t="str">
        <f t="shared" si="90"/>
        <v/>
      </c>
      <c r="CC95" s="1" t="str">
        <f t="shared" si="90"/>
        <v/>
      </c>
      <c r="CD95" s="1" t="str">
        <f t="shared" si="90"/>
        <v/>
      </c>
      <c r="CE95" s="1" t="str">
        <f t="shared" si="90"/>
        <v/>
      </c>
      <c r="CF95" s="1" t="str">
        <f t="shared" si="90"/>
        <v/>
      </c>
      <c r="CG95" s="1" t="str">
        <f t="shared" si="90"/>
        <v/>
      </c>
      <c r="CH95" s="1" t="str">
        <f t="shared" si="90"/>
        <v/>
      </c>
      <c r="CI95" s="1" t="str">
        <f t="shared" si="90"/>
        <v/>
      </c>
      <c r="CJ95" s="1" t="str">
        <f t="shared" si="90"/>
        <v/>
      </c>
      <c r="CK95" s="1" t="str">
        <f t="shared" si="90"/>
        <v/>
      </c>
      <c r="CL95" s="37" t="str">
        <f t="shared" si="70"/>
        <v/>
      </c>
      <c r="CM95" s="37" t="str">
        <f t="shared" si="71"/>
        <v/>
      </c>
      <c r="CN95" s="1">
        <f t="shared" ca="1" si="72"/>
        <v>0</v>
      </c>
      <c r="CO95" s="1">
        <f t="shared" ca="1" si="73"/>
        <v>0</v>
      </c>
      <c r="CP95" s="1">
        <f t="shared" si="89"/>
        <v>3.7300000000000041E-2</v>
      </c>
      <c r="CQ95" s="24" t="str">
        <f t="shared" si="80"/>
        <v/>
      </c>
      <c r="CR95" s="25" t="str">
        <f t="shared" si="81"/>
        <v/>
      </c>
      <c r="CS95" s="24" t="str">
        <f>IF(CR95="","",'Details Verein'!$I$30)</f>
        <v/>
      </c>
      <c r="CT95" s="24" t="str">
        <f>IF(CR95="","",VLOOKUP(Mitglieder!AN95,'Details Verein'!$B$12:$K$21,9))</f>
        <v/>
      </c>
      <c r="CU95" s="24">
        <f t="shared" si="82"/>
        <v>0</v>
      </c>
      <c r="CV95" s="26" t="str">
        <f t="shared" si="83"/>
        <v/>
      </c>
      <c r="CW95" s="24" t="str">
        <f>IF(CR95="","",Mitglieder!BM95)</f>
        <v/>
      </c>
      <c r="CX95" s="1">
        <f t="shared" si="84"/>
        <v>6.7400000000000904E-2</v>
      </c>
      <c r="CY95" s="24" t="str">
        <f t="shared" si="85"/>
        <v/>
      </c>
      <c r="CZ95" s="25" t="str">
        <f t="shared" si="86"/>
        <v/>
      </c>
      <c r="DA95" s="24" t="str">
        <f>IF(CZ95="","",'Details Verein'!$I$30)</f>
        <v/>
      </c>
      <c r="DB95" s="24" t="str">
        <f>IF(CZ95="","",VLOOKUP(AN95,'Details Verein'!$B$12:$L$21,10))</f>
        <v/>
      </c>
      <c r="DC95" s="24"/>
      <c r="DD95" s="26" t="str">
        <f t="shared" si="87"/>
        <v/>
      </c>
      <c r="DE95" s="24" t="str">
        <f>IF(CZ95="","",Mitglieder!BN95)</f>
        <v/>
      </c>
      <c r="DF95" s="34"/>
      <c r="DG95" s="1">
        <f t="shared" ca="1" si="49"/>
        <v>9.7500000000001766E-2</v>
      </c>
      <c r="DH95" s="24" t="str">
        <f t="shared" ca="1" si="50"/>
        <v/>
      </c>
      <c r="DI95" s="25" t="str">
        <f t="shared" ca="1" si="51"/>
        <v/>
      </c>
      <c r="DJ95" s="24" t="str">
        <f ca="1">IF(DI95="","",'Details Verein'!$I$30)</f>
        <v/>
      </c>
      <c r="DK95" s="24" t="str">
        <f ca="1">IF(DI95="","",'Details Verein'!$I$31)</f>
        <v/>
      </c>
      <c r="DL95" s="24"/>
      <c r="DM95" s="26" t="str">
        <f t="shared" ca="1" si="52"/>
        <v/>
      </c>
      <c r="DN95" s="24" t="str">
        <f t="shared" ca="1" si="53"/>
        <v/>
      </c>
    </row>
    <row r="96" spans="3:118" x14ac:dyDescent="0.3">
      <c r="C96" s="1">
        <f t="shared" ca="1" si="60"/>
        <v>1.0072999999999992</v>
      </c>
      <c r="D96" s="1">
        <f ca="1">IF(OR(AQ96&lt;&gt;"",AP96+'Details Verein'!$D$24&gt;=$AM$1,AP96="",AG96&lt;&gt;1,AZ96&lt;&gt;"",BC96&lt;&gt;""),Mitglieder!D95+0.0001,ROUND(D95+1,0))</f>
        <v>1.0072999999999992</v>
      </c>
      <c r="E96" s="1">
        <f ca="1">IF(OR(AQ96&lt;&gt;"",AZ96+'Details Verein'!$D$25&gt;=$AM$1,AP96="",AG96&lt;&gt;1,AZ96="",BA96&lt;&gt;"",BC96&lt;&gt;""),Mitglieder!E95+0.0001,ROUND(E95+1,0))</f>
        <v>1.0072999999999992</v>
      </c>
      <c r="F96" s="1" t="str">
        <f t="shared" ca="1" si="61"/>
        <v/>
      </c>
      <c r="G96" s="23"/>
      <c r="H96" s="8"/>
      <c r="I96" s="8"/>
      <c r="J96" s="8"/>
      <c r="K96" s="8"/>
      <c r="L96" s="8"/>
      <c r="M96" s="8"/>
      <c r="N96" s="8"/>
      <c r="O96" s="8"/>
      <c r="P96" s="8"/>
      <c r="Q96" s="8"/>
      <c r="R96" s="8"/>
      <c r="S96" s="8"/>
      <c r="T96" s="8"/>
      <c r="U96" s="8"/>
      <c r="V96" s="8"/>
      <c r="W96" s="8"/>
      <c r="X96" s="8"/>
      <c r="Y96" s="8"/>
      <c r="Z96" s="8"/>
      <c r="AA96" s="8"/>
      <c r="AB96" s="8"/>
      <c r="AC96" s="8"/>
      <c r="AD96" s="8"/>
      <c r="AE96" s="8"/>
      <c r="AG96" s="1">
        <f t="shared" si="62"/>
        <v>0</v>
      </c>
      <c r="AI96" s="1">
        <f t="shared" ca="1" si="63"/>
        <v>0</v>
      </c>
      <c r="AJ96" s="1">
        <f t="shared" ca="1" si="64"/>
        <v>0</v>
      </c>
      <c r="AM96" s="63" t="str">
        <f>IF(AND(H97="",H98="",K96=""),"",IF(K96="","nicht kategorisiert",IF(AG96=1,VLOOKUP(AN96,'Details Verein'!$B$12:$D$22,2),"")))</f>
        <v/>
      </c>
      <c r="AN96" s="1">
        <f>IF(K96='Details Verein'!$C$12,'Details Verein'!$B$12,IF(K96='Details Verein'!$C$13,'Details Verein'!$B$13,IF(K96='Details Verein'!$C$14,'Details Verein'!$B$14,IF(K96='Details Verein'!$C$15,'Details Verein'!$B$15,IF(K96='Details Verein'!$C$16,'Details Verein'!$B$16,IF(K96='Details Verein'!$C$17,'Details Verein'!$B$17,IF(K96='Details Verein'!$C$18,'Details Verein'!$B$18,IF(K96='Details Verein'!$C$19,'Details Verein'!$B$19,IF(K96='Details Verein'!$C$20,'Details Verein'!$B$20,IF(K96='Details Verein'!$C$21,'Details Verein'!$B$21,11))))))))))</f>
        <v>1</v>
      </c>
      <c r="AO96" s="8"/>
      <c r="AP96" s="8"/>
      <c r="AQ96" s="8"/>
      <c r="AR96" s="32">
        <f>IF(OR(V96&gt;'Details Verein'!$D$7,$AG96=1),VLOOKUP($AN96,'Details Verein'!$B$12:$G$21,AR$1),0)</f>
        <v>0</v>
      </c>
      <c r="AS96" s="115" t="str">
        <f t="shared" si="65"/>
        <v/>
      </c>
      <c r="AT96" s="32">
        <f>IF($AG96=1,VLOOKUP($AN96,'Details Verein'!$B$12:$G$21,AT$1),0)</f>
        <v>0</v>
      </c>
      <c r="AU96" s="33" t="str">
        <f t="shared" si="66"/>
        <v/>
      </c>
      <c r="AV96" s="32">
        <f>IF($AG96=1,VLOOKUP($AN96,'Details Verein'!$B$12:$G$21,AV$1),0)</f>
        <v>0</v>
      </c>
      <c r="AW96" s="32">
        <f ca="1">IF($AG96=1,VLOOKUP($AN96,'Details Verein'!$B$12:$G$21,AW$1),0)+BG96</f>
        <v>0</v>
      </c>
      <c r="AX96" s="116"/>
      <c r="AY96" s="8"/>
      <c r="AZ96" s="8"/>
      <c r="BA96" s="8"/>
      <c r="BB96" s="1" t="str">
        <f t="shared" si="67"/>
        <v>00.01.1900</v>
      </c>
      <c r="BC96" s="73"/>
      <c r="BD96" s="3" t="str">
        <f>IF(AP96="","",AP96+'Details Verein'!$D$24)</f>
        <v/>
      </c>
      <c r="BE96" s="3" t="str">
        <f>IF(AZ96="","",AZ96+'Details Verein'!$D$25)</f>
        <v/>
      </c>
      <c r="BF96" s="3" t="str">
        <f>IF(BA96="","",BA96+'Details Verein'!$D$26)</f>
        <v/>
      </c>
      <c r="BG96" s="32">
        <f ca="1">IF(OR(E96-E95&gt;0.1,BA96&lt;&gt;""),'Details Verein'!$D$27,0)</f>
        <v>0</v>
      </c>
      <c r="BH96" s="16">
        <f t="shared" ca="1" si="47"/>
        <v>0</v>
      </c>
      <c r="BI96" s="16">
        <f t="shared" si="68"/>
        <v>0</v>
      </c>
      <c r="BJ96" s="1" t="str">
        <f t="shared" si="69"/>
        <v/>
      </c>
      <c r="BL96" s="1" t="str">
        <f t="shared" si="74"/>
        <v/>
      </c>
      <c r="BM96" s="1" t="str">
        <f t="shared" si="75"/>
        <v/>
      </c>
      <c r="BN96" s="1" t="str">
        <f t="shared" si="76"/>
        <v/>
      </c>
      <c r="BO96" s="1" t="str">
        <f t="shared" ca="1" si="77"/>
        <v/>
      </c>
      <c r="BP96" s="1">
        <f t="shared" si="88"/>
        <v>7.3000000000000061E-3</v>
      </c>
      <c r="BQ96" s="24" t="str">
        <f t="shared" si="78"/>
        <v/>
      </c>
      <c r="BR96" s="25" t="str">
        <f>IF(OR(Mitglieder!AQ96="",Mitglieder!BC96&lt;&gt;""),"",Mitglieder!AQ96)</f>
        <v/>
      </c>
      <c r="BS96" s="24" t="str">
        <f>IF(BR96="","",'Details Verein'!$I$30)</f>
        <v/>
      </c>
      <c r="BT96" s="24" t="str">
        <f>IF(BR96="","",VLOOKUP(Mitglieder!AN96,'Details Verein'!$B$12:$I$21,8))</f>
        <v/>
      </c>
      <c r="BU96" s="24"/>
      <c r="BV96" s="26" t="str">
        <f t="shared" si="79"/>
        <v/>
      </c>
      <c r="BW96" s="24" t="str">
        <f>IF(BR96="","",Mitglieder!BL96)</f>
        <v/>
      </c>
      <c r="CA96" s="34"/>
      <c r="CB96" s="1" t="str">
        <f t="shared" si="90"/>
        <v/>
      </c>
      <c r="CC96" s="1" t="str">
        <f t="shared" si="90"/>
        <v/>
      </c>
      <c r="CD96" s="1" t="str">
        <f t="shared" si="90"/>
        <v/>
      </c>
      <c r="CE96" s="1" t="str">
        <f t="shared" si="90"/>
        <v/>
      </c>
      <c r="CF96" s="1" t="str">
        <f t="shared" si="90"/>
        <v/>
      </c>
      <c r="CG96" s="1" t="str">
        <f t="shared" si="90"/>
        <v/>
      </c>
      <c r="CH96" s="1" t="str">
        <f t="shared" si="90"/>
        <v/>
      </c>
      <c r="CI96" s="1" t="str">
        <f t="shared" si="90"/>
        <v/>
      </c>
      <c r="CJ96" s="1" t="str">
        <f t="shared" si="90"/>
        <v/>
      </c>
      <c r="CK96" s="1" t="str">
        <f t="shared" si="90"/>
        <v/>
      </c>
      <c r="CL96" s="37" t="str">
        <f t="shared" si="70"/>
        <v/>
      </c>
      <c r="CM96" s="37" t="str">
        <f t="shared" si="71"/>
        <v/>
      </c>
      <c r="CN96" s="1">
        <f t="shared" ca="1" si="72"/>
        <v>0</v>
      </c>
      <c r="CO96" s="1">
        <f t="shared" ca="1" si="73"/>
        <v>0</v>
      </c>
      <c r="CP96" s="1">
        <f t="shared" si="89"/>
        <v>3.7400000000000044E-2</v>
      </c>
      <c r="CQ96" s="24" t="str">
        <f t="shared" si="80"/>
        <v/>
      </c>
      <c r="CR96" s="25" t="str">
        <f t="shared" si="81"/>
        <v/>
      </c>
      <c r="CS96" s="24" t="str">
        <f>IF(CR96="","",'Details Verein'!$I$30)</f>
        <v/>
      </c>
      <c r="CT96" s="24" t="str">
        <f>IF(CR96="","",VLOOKUP(Mitglieder!AN96,'Details Verein'!$B$12:$K$21,9))</f>
        <v/>
      </c>
      <c r="CU96" s="24">
        <f t="shared" si="82"/>
        <v>0</v>
      </c>
      <c r="CV96" s="26" t="str">
        <f t="shared" si="83"/>
        <v/>
      </c>
      <c r="CW96" s="24" t="str">
        <f>IF(CR96="","",Mitglieder!BM96)</f>
        <v/>
      </c>
      <c r="CX96" s="1">
        <f t="shared" si="84"/>
        <v>6.7500000000000906E-2</v>
      </c>
      <c r="CY96" s="24" t="str">
        <f t="shared" si="85"/>
        <v/>
      </c>
      <c r="CZ96" s="25" t="str">
        <f t="shared" si="86"/>
        <v/>
      </c>
      <c r="DA96" s="24" t="str">
        <f>IF(CZ96="","",'Details Verein'!$I$30)</f>
        <v/>
      </c>
      <c r="DB96" s="24" t="str">
        <f>IF(CZ96="","",VLOOKUP(AN96,'Details Verein'!$B$12:$L$21,10))</f>
        <v/>
      </c>
      <c r="DC96" s="24"/>
      <c r="DD96" s="26" t="str">
        <f t="shared" si="87"/>
        <v/>
      </c>
      <c r="DE96" s="24" t="str">
        <f>IF(CZ96="","",Mitglieder!BN96)</f>
        <v/>
      </c>
      <c r="DF96" s="34"/>
      <c r="DG96" s="1">
        <f t="shared" ca="1" si="49"/>
        <v>9.7600000000001769E-2</v>
      </c>
      <c r="DH96" s="24" t="str">
        <f t="shared" ca="1" si="50"/>
        <v/>
      </c>
      <c r="DI96" s="25" t="str">
        <f t="shared" ca="1" si="51"/>
        <v/>
      </c>
      <c r="DJ96" s="24" t="str">
        <f ca="1">IF(DI96="","",'Details Verein'!$I$30)</f>
        <v/>
      </c>
      <c r="DK96" s="24" t="str">
        <f ca="1">IF(DI96="","",'Details Verein'!$I$31)</f>
        <v/>
      </c>
      <c r="DL96" s="24"/>
      <c r="DM96" s="26" t="str">
        <f t="shared" ca="1" si="52"/>
        <v/>
      </c>
      <c r="DN96" s="24" t="str">
        <f t="shared" ca="1" si="53"/>
        <v/>
      </c>
    </row>
    <row r="97" spans="3:118" x14ac:dyDescent="0.3">
      <c r="C97" s="1">
        <f t="shared" ca="1" si="60"/>
        <v>1.0073999999999992</v>
      </c>
      <c r="D97" s="1">
        <f ca="1">IF(OR(AQ97&lt;&gt;"",AP97+'Details Verein'!$D$24&gt;=$AM$1,AP97="",AG97&lt;&gt;1,AZ97&lt;&gt;"",BC97&lt;&gt;""),Mitglieder!D96+0.0001,ROUND(D96+1,0))</f>
        <v>1.0073999999999992</v>
      </c>
      <c r="E97" s="1">
        <f ca="1">IF(OR(AQ97&lt;&gt;"",AZ97+'Details Verein'!$D$25&gt;=$AM$1,AP97="",AG97&lt;&gt;1,AZ97="",BA97&lt;&gt;"",BC97&lt;&gt;""),Mitglieder!E96+0.0001,ROUND(E96+1,0))</f>
        <v>1.0073999999999992</v>
      </c>
      <c r="F97" s="1" t="str">
        <f t="shared" ca="1" si="61"/>
        <v/>
      </c>
      <c r="G97" s="23"/>
      <c r="H97" s="8"/>
      <c r="I97" s="8"/>
      <c r="J97" s="8"/>
      <c r="K97" s="8"/>
      <c r="L97" s="8"/>
      <c r="M97" s="8"/>
      <c r="N97" s="8"/>
      <c r="O97" s="8"/>
      <c r="P97" s="8"/>
      <c r="Q97" s="8"/>
      <c r="R97" s="8"/>
      <c r="S97" s="8"/>
      <c r="T97" s="8"/>
      <c r="U97" s="8"/>
      <c r="V97" s="8"/>
      <c r="W97" s="8"/>
      <c r="X97" s="8"/>
      <c r="Y97" s="8"/>
      <c r="Z97" s="8"/>
      <c r="AA97" s="8"/>
      <c r="AB97" s="8"/>
      <c r="AC97" s="8"/>
      <c r="AD97" s="8"/>
      <c r="AE97" s="8"/>
      <c r="AG97" s="1">
        <f t="shared" si="62"/>
        <v>0</v>
      </c>
      <c r="AI97" s="1">
        <f t="shared" ca="1" si="63"/>
        <v>0</v>
      </c>
      <c r="AJ97" s="1">
        <f t="shared" ca="1" si="64"/>
        <v>0</v>
      </c>
      <c r="AM97" s="63" t="str">
        <f>IF(AND(H98="",H99="",K97=""),"",IF(K97="","nicht kategorisiert",IF(AG97=1,VLOOKUP(AN97,'Details Verein'!$B$12:$D$22,2),"")))</f>
        <v/>
      </c>
      <c r="AN97" s="1">
        <f>IF(K97='Details Verein'!$C$12,'Details Verein'!$B$12,IF(K97='Details Verein'!$C$13,'Details Verein'!$B$13,IF(K97='Details Verein'!$C$14,'Details Verein'!$B$14,IF(K97='Details Verein'!$C$15,'Details Verein'!$B$15,IF(K97='Details Verein'!$C$16,'Details Verein'!$B$16,IF(K97='Details Verein'!$C$17,'Details Verein'!$B$17,IF(K97='Details Verein'!$C$18,'Details Verein'!$B$18,IF(K97='Details Verein'!$C$19,'Details Verein'!$B$19,IF(K97='Details Verein'!$C$20,'Details Verein'!$B$20,IF(K97='Details Verein'!$C$21,'Details Verein'!$B$21,11))))))))))</f>
        <v>1</v>
      </c>
      <c r="AO97" s="8"/>
      <c r="AP97" s="8"/>
      <c r="AQ97" s="8"/>
      <c r="AR97" s="32">
        <f>IF(OR(V97&gt;'Details Verein'!$D$7,$AG97=1),VLOOKUP($AN97,'Details Verein'!$B$12:$G$21,AR$1),0)</f>
        <v>0</v>
      </c>
      <c r="AS97" s="115" t="str">
        <f t="shared" si="65"/>
        <v/>
      </c>
      <c r="AT97" s="32">
        <f>IF($AG97=1,VLOOKUP($AN97,'Details Verein'!$B$12:$G$21,AT$1),0)</f>
        <v>0</v>
      </c>
      <c r="AU97" s="33" t="str">
        <f t="shared" si="66"/>
        <v/>
      </c>
      <c r="AV97" s="32">
        <f>IF($AG97=1,VLOOKUP($AN97,'Details Verein'!$B$12:$G$21,AV$1),0)</f>
        <v>0</v>
      </c>
      <c r="AW97" s="32">
        <f ca="1">IF($AG97=1,VLOOKUP($AN97,'Details Verein'!$B$12:$G$21,AW$1),0)+BG97</f>
        <v>0</v>
      </c>
      <c r="AX97" s="116"/>
      <c r="AY97" s="8"/>
      <c r="AZ97" s="8"/>
      <c r="BA97" s="8"/>
      <c r="BB97" s="1" t="str">
        <f t="shared" si="67"/>
        <v>00.01.1900</v>
      </c>
      <c r="BC97" s="73"/>
      <c r="BD97" s="3" t="str">
        <f>IF(AP97="","",AP97+'Details Verein'!$D$24)</f>
        <v/>
      </c>
      <c r="BE97" s="3" t="str">
        <f>IF(AZ97="","",AZ97+'Details Verein'!$D$25)</f>
        <v/>
      </c>
      <c r="BF97" s="3" t="str">
        <f>IF(BA97="","",BA97+'Details Verein'!$D$26)</f>
        <v/>
      </c>
      <c r="BG97" s="32">
        <f ca="1">IF(OR(E97-E96&gt;0.1,BA97&lt;&gt;""),'Details Verein'!$D$27,0)</f>
        <v>0</v>
      </c>
      <c r="BH97" s="16">
        <f t="shared" ca="1" si="47"/>
        <v>0</v>
      </c>
      <c r="BI97" s="16">
        <f t="shared" si="68"/>
        <v>0</v>
      </c>
      <c r="BJ97" s="1" t="str">
        <f t="shared" si="69"/>
        <v/>
      </c>
      <c r="BL97" s="1" t="str">
        <f t="shared" si="74"/>
        <v/>
      </c>
      <c r="BM97" s="1" t="str">
        <f t="shared" si="75"/>
        <v/>
      </c>
      <c r="BN97" s="1" t="str">
        <f t="shared" si="76"/>
        <v/>
      </c>
      <c r="BO97" s="1" t="str">
        <f t="shared" ca="1" si="77"/>
        <v/>
      </c>
      <c r="BP97" s="1">
        <f t="shared" si="88"/>
        <v>7.4000000000000064E-3</v>
      </c>
      <c r="BQ97" s="24" t="str">
        <f t="shared" si="78"/>
        <v/>
      </c>
      <c r="BR97" s="25" t="str">
        <f>IF(OR(Mitglieder!AQ97="",Mitglieder!BC97&lt;&gt;""),"",Mitglieder!AQ97)</f>
        <v/>
      </c>
      <c r="BS97" s="24" t="str">
        <f>IF(BR97="","",'Details Verein'!$I$30)</f>
        <v/>
      </c>
      <c r="BT97" s="24" t="str">
        <f>IF(BR97="","",VLOOKUP(Mitglieder!AN97,'Details Verein'!$B$12:$I$21,8))</f>
        <v/>
      </c>
      <c r="BU97" s="24"/>
      <c r="BV97" s="26" t="str">
        <f t="shared" si="79"/>
        <v/>
      </c>
      <c r="BW97" s="24" t="str">
        <f>IF(BR97="","",Mitglieder!BL97)</f>
        <v/>
      </c>
      <c r="CA97" s="34"/>
      <c r="CB97" s="1" t="str">
        <f t="shared" si="90"/>
        <v/>
      </c>
      <c r="CC97" s="1" t="str">
        <f t="shared" si="90"/>
        <v/>
      </c>
      <c r="CD97" s="1" t="str">
        <f t="shared" si="90"/>
        <v/>
      </c>
      <c r="CE97" s="1" t="str">
        <f t="shared" si="90"/>
        <v/>
      </c>
      <c r="CF97" s="1" t="str">
        <f t="shared" si="90"/>
        <v/>
      </c>
      <c r="CG97" s="1" t="str">
        <f t="shared" si="90"/>
        <v/>
      </c>
      <c r="CH97" s="1" t="str">
        <f t="shared" si="90"/>
        <v/>
      </c>
      <c r="CI97" s="1" t="str">
        <f t="shared" si="90"/>
        <v/>
      </c>
      <c r="CJ97" s="1" t="str">
        <f t="shared" si="90"/>
        <v/>
      </c>
      <c r="CK97" s="1" t="str">
        <f t="shared" si="90"/>
        <v/>
      </c>
      <c r="CL97" s="37" t="str">
        <f t="shared" si="70"/>
        <v/>
      </c>
      <c r="CM97" s="37" t="str">
        <f t="shared" si="71"/>
        <v/>
      </c>
      <c r="CN97" s="1">
        <f t="shared" ca="1" si="72"/>
        <v>0</v>
      </c>
      <c r="CO97" s="1">
        <f t="shared" ca="1" si="73"/>
        <v>0</v>
      </c>
      <c r="CP97" s="1">
        <f t="shared" si="89"/>
        <v>3.7500000000000047E-2</v>
      </c>
      <c r="CQ97" s="24" t="str">
        <f t="shared" si="80"/>
        <v/>
      </c>
      <c r="CR97" s="25" t="str">
        <f t="shared" si="81"/>
        <v/>
      </c>
      <c r="CS97" s="24" t="str">
        <f>IF(CR97="","",'Details Verein'!$I$30)</f>
        <v/>
      </c>
      <c r="CT97" s="24" t="str">
        <f>IF(CR97="","",VLOOKUP(Mitglieder!AN97,'Details Verein'!$B$12:$K$21,9))</f>
        <v/>
      </c>
      <c r="CU97" s="24">
        <f t="shared" si="82"/>
        <v>0</v>
      </c>
      <c r="CV97" s="26" t="str">
        <f t="shared" si="83"/>
        <v/>
      </c>
      <c r="CW97" s="24" t="str">
        <f>IF(CR97="","",Mitglieder!BM97)</f>
        <v/>
      </c>
      <c r="CX97" s="1">
        <f t="shared" si="84"/>
        <v>6.7600000000000909E-2</v>
      </c>
      <c r="CY97" s="24" t="str">
        <f t="shared" si="85"/>
        <v/>
      </c>
      <c r="CZ97" s="25" t="str">
        <f t="shared" si="86"/>
        <v/>
      </c>
      <c r="DA97" s="24" t="str">
        <f>IF(CZ97="","",'Details Verein'!$I$30)</f>
        <v/>
      </c>
      <c r="DB97" s="24" t="str">
        <f>IF(CZ97="","",VLOOKUP(AN97,'Details Verein'!$B$12:$L$21,10))</f>
        <v/>
      </c>
      <c r="DC97" s="24"/>
      <c r="DD97" s="26" t="str">
        <f t="shared" si="87"/>
        <v/>
      </c>
      <c r="DE97" s="24" t="str">
        <f>IF(CZ97="","",Mitglieder!BN97)</f>
        <v/>
      </c>
      <c r="DF97" s="34"/>
      <c r="DG97" s="1">
        <f t="shared" ca="1" si="49"/>
        <v>9.7700000000001772E-2</v>
      </c>
      <c r="DH97" s="24" t="str">
        <f t="shared" ca="1" si="50"/>
        <v/>
      </c>
      <c r="DI97" s="25" t="str">
        <f t="shared" ca="1" si="51"/>
        <v/>
      </c>
      <c r="DJ97" s="24" t="str">
        <f ca="1">IF(DI97="","",'Details Verein'!$I$30)</f>
        <v/>
      </c>
      <c r="DK97" s="24" t="str">
        <f ca="1">IF(DI97="","",'Details Verein'!$I$31)</f>
        <v/>
      </c>
      <c r="DL97" s="24"/>
      <c r="DM97" s="26" t="str">
        <f t="shared" ca="1" si="52"/>
        <v/>
      </c>
      <c r="DN97" s="24" t="str">
        <f t="shared" ca="1" si="53"/>
        <v/>
      </c>
    </row>
    <row r="98" spans="3:118" x14ac:dyDescent="0.3">
      <c r="C98" s="1">
        <f t="shared" ca="1" si="60"/>
        <v>1.0074999999999992</v>
      </c>
      <c r="D98" s="1">
        <f ca="1">IF(OR(AQ98&lt;&gt;"",AP98+'Details Verein'!$D$24&gt;=$AM$1,AP98="",AG98&lt;&gt;1,AZ98&lt;&gt;"",BC98&lt;&gt;""),Mitglieder!D97+0.0001,ROUND(D97+1,0))</f>
        <v>1.0074999999999992</v>
      </c>
      <c r="E98" s="1">
        <f ca="1">IF(OR(AQ98&lt;&gt;"",AZ98+'Details Verein'!$D$25&gt;=$AM$1,AP98="",AG98&lt;&gt;1,AZ98="",BA98&lt;&gt;"",BC98&lt;&gt;""),Mitglieder!E97+0.0001,ROUND(E97+1,0))</f>
        <v>1.0074999999999992</v>
      </c>
      <c r="F98" s="1" t="str">
        <f t="shared" ca="1" si="61"/>
        <v/>
      </c>
      <c r="G98" s="23"/>
      <c r="H98" s="8"/>
      <c r="I98" s="8"/>
      <c r="J98" s="8"/>
      <c r="K98" s="8"/>
      <c r="L98" s="8"/>
      <c r="M98" s="8"/>
      <c r="N98" s="8"/>
      <c r="O98" s="8"/>
      <c r="P98" s="8"/>
      <c r="Q98" s="8"/>
      <c r="R98" s="8"/>
      <c r="S98" s="8"/>
      <c r="T98" s="8"/>
      <c r="U98" s="8"/>
      <c r="V98" s="8"/>
      <c r="W98" s="8"/>
      <c r="X98" s="8"/>
      <c r="Y98" s="8"/>
      <c r="Z98" s="8"/>
      <c r="AA98" s="8"/>
      <c r="AB98" s="8"/>
      <c r="AC98" s="8"/>
      <c r="AD98" s="8"/>
      <c r="AE98" s="8"/>
      <c r="AG98" s="1">
        <f t="shared" si="62"/>
        <v>0</v>
      </c>
      <c r="AI98" s="1">
        <f t="shared" ca="1" si="63"/>
        <v>0</v>
      </c>
      <c r="AJ98" s="1">
        <f t="shared" ca="1" si="64"/>
        <v>0</v>
      </c>
      <c r="AM98" s="63" t="str">
        <f>IF(AND(H99="",H100="",K98=""),"",IF(K98="","nicht kategorisiert",IF(AG98=1,VLOOKUP(AN98,'Details Verein'!$B$12:$D$22,2),"")))</f>
        <v/>
      </c>
      <c r="AN98" s="1">
        <f>IF(K98='Details Verein'!$C$12,'Details Verein'!$B$12,IF(K98='Details Verein'!$C$13,'Details Verein'!$B$13,IF(K98='Details Verein'!$C$14,'Details Verein'!$B$14,IF(K98='Details Verein'!$C$15,'Details Verein'!$B$15,IF(K98='Details Verein'!$C$16,'Details Verein'!$B$16,IF(K98='Details Verein'!$C$17,'Details Verein'!$B$17,IF(K98='Details Verein'!$C$18,'Details Verein'!$B$18,IF(K98='Details Verein'!$C$19,'Details Verein'!$B$19,IF(K98='Details Verein'!$C$20,'Details Verein'!$B$20,IF(K98='Details Verein'!$C$21,'Details Verein'!$B$21,11))))))))))</f>
        <v>1</v>
      </c>
      <c r="AO98" s="8"/>
      <c r="AP98" s="8"/>
      <c r="AQ98" s="8"/>
      <c r="AR98" s="32">
        <f>IF(OR(V98&gt;'Details Verein'!$D$7,$AG98=1),VLOOKUP($AN98,'Details Verein'!$B$12:$G$21,AR$1),0)</f>
        <v>0</v>
      </c>
      <c r="AS98" s="115" t="str">
        <f t="shared" si="65"/>
        <v/>
      </c>
      <c r="AT98" s="32">
        <f>IF($AG98=1,VLOOKUP($AN98,'Details Verein'!$B$12:$G$21,AT$1),0)</f>
        <v>0</v>
      </c>
      <c r="AU98" s="33" t="str">
        <f t="shared" si="66"/>
        <v/>
      </c>
      <c r="AV98" s="32">
        <f>IF($AG98=1,VLOOKUP($AN98,'Details Verein'!$B$12:$G$21,AV$1),0)</f>
        <v>0</v>
      </c>
      <c r="AW98" s="32">
        <f ca="1">IF($AG98=1,VLOOKUP($AN98,'Details Verein'!$B$12:$G$21,AW$1),0)+BG98</f>
        <v>0</v>
      </c>
      <c r="AX98" s="116"/>
      <c r="AY98" s="8"/>
      <c r="AZ98" s="8"/>
      <c r="BA98" s="8"/>
      <c r="BB98" s="1" t="str">
        <f t="shared" si="67"/>
        <v>00.01.1900</v>
      </c>
      <c r="BC98" s="73"/>
      <c r="BD98" s="3" t="str">
        <f>IF(AP98="","",AP98+'Details Verein'!$D$24)</f>
        <v/>
      </c>
      <c r="BE98" s="3" t="str">
        <f>IF(AZ98="","",AZ98+'Details Verein'!$D$25)</f>
        <v/>
      </c>
      <c r="BF98" s="3" t="str">
        <f>IF(BA98="","",BA98+'Details Verein'!$D$26)</f>
        <v/>
      </c>
      <c r="BG98" s="32">
        <f ca="1">IF(OR(E98-E97&gt;0.1,BA98&lt;&gt;""),'Details Verein'!$D$27,0)</f>
        <v>0</v>
      </c>
      <c r="BH98" s="16">
        <f t="shared" ref="BH98:BH161" ca="1" si="91">IF(BC98&lt;&gt;"",0,IF(AQ98="",AW98,0))</f>
        <v>0</v>
      </c>
      <c r="BI98" s="16">
        <f t="shared" si="68"/>
        <v>0</v>
      </c>
      <c r="BJ98" s="1" t="str">
        <f t="shared" si="69"/>
        <v/>
      </c>
      <c r="BL98" s="1" t="str">
        <f t="shared" si="74"/>
        <v/>
      </c>
      <c r="BM98" s="1" t="str">
        <f t="shared" si="75"/>
        <v/>
      </c>
      <c r="BN98" s="1" t="str">
        <f t="shared" si="76"/>
        <v/>
      </c>
      <c r="BO98" s="1" t="str">
        <f t="shared" ca="1" si="77"/>
        <v/>
      </c>
      <c r="BP98" s="1">
        <f t="shared" si="88"/>
        <v>7.5000000000000067E-3</v>
      </c>
      <c r="BQ98" s="24" t="str">
        <f t="shared" si="78"/>
        <v/>
      </c>
      <c r="BR98" s="25" t="str">
        <f>IF(OR(Mitglieder!AQ98="",Mitglieder!BC98&lt;&gt;""),"",Mitglieder!AQ98)</f>
        <v/>
      </c>
      <c r="BS98" s="24" t="str">
        <f>IF(BR98="","",'Details Verein'!$I$30)</f>
        <v/>
      </c>
      <c r="BT98" s="24" t="str">
        <f>IF(BR98="","",VLOOKUP(Mitglieder!AN98,'Details Verein'!$B$12:$I$21,8))</f>
        <v/>
      </c>
      <c r="BU98" s="24"/>
      <c r="BV98" s="26" t="str">
        <f t="shared" si="79"/>
        <v/>
      </c>
      <c r="BW98" s="24" t="str">
        <f>IF(BR98="","",Mitglieder!BL98)</f>
        <v/>
      </c>
      <c r="CA98" s="34"/>
      <c r="CB98" s="1" t="str">
        <f t="shared" si="90"/>
        <v/>
      </c>
      <c r="CC98" s="1" t="str">
        <f t="shared" si="90"/>
        <v/>
      </c>
      <c r="CD98" s="1" t="str">
        <f t="shared" si="90"/>
        <v/>
      </c>
      <c r="CE98" s="1" t="str">
        <f t="shared" si="90"/>
        <v/>
      </c>
      <c r="CF98" s="1" t="str">
        <f t="shared" si="90"/>
        <v/>
      </c>
      <c r="CG98" s="1" t="str">
        <f t="shared" si="90"/>
        <v/>
      </c>
      <c r="CH98" s="1" t="str">
        <f t="shared" si="90"/>
        <v/>
      </c>
      <c r="CI98" s="1" t="str">
        <f t="shared" si="90"/>
        <v/>
      </c>
      <c r="CJ98" s="1" t="str">
        <f t="shared" si="90"/>
        <v/>
      </c>
      <c r="CK98" s="1" t="str">
        <f t="shared" si="90"/>
        <v/>
      </c>
      <c r="CL98" s="37" t="str">
        <f t="shared" si="70"/>
        <v/>
      </c>
      <c r="CM98" s="37" t="str">
        <f t="shared" si="71"/>
        <v/>
      </c>
      <c r="CN98" s="1">
        <f t="shared" ca="1" si="72"/>
        <v>0</v>
      </c>
      <c r="CO98" s="1">
        <f t="shared" ca="1" si="73"/>
        <v>0</v>
      </c>
      <c r="CP98" s="1">
        <f t="shared" si="89"/>
        <v>3.760000000000005E-2</v>
      </c>
      <c r="CQ98" s="24" t="str">
        <f t="shared" si="80"/>
        <v/>
      </c>
      <c r="CR98" s="25" t="str">
        <f t="shared" si="81"/>
        <v/>
      </c>
      <c r="CS98" s="24" t="str">
        <f>IF(CR98="","",'Details Verein'!$I$30)</f>
        <v/>
      </c>
      <c r="CT98" s="24" t="str">
        <f>IF(CR98="","",VLOOKUP(Mitglieder!AN98,'Details Verein'!$B$12:$K$21,9))</f>
        <v/>
      </c>
      <c r="CU98" s="24">
        <f t="shared" si="82"/>
        <v>0</v>
      </c>
      <c r="CV98" s="26" t="str">
        <f t="shared" si="83"/>
        <v/>
      </c>
      <c r="CW98" s="24" t="str">
        <f>IF(CR98="","",Mitglieder!BM98)</f>
        <v/>
      </c>
      <c r="CX98" s="1">
        <f t="shared" si="84"/>
        <v>6.7700000000000912E-2</v>
      </c>
      <c r="CY98" s="24" t="str">
        <f t="shared" si="85"/>
        <v/>
      </c>
      <c r="CZ98" s="25" t="str">
        <f t="shared" si="86"/>
        <v/>
      </c>
      <c r="DA98" s="24" t="str">
        <f>IF(CZ98="","",'Details Verein'!$I$30)</f>
        <v/>
      </c>
      <c r="DB98" s="24" t="str">
        <f>IF(CZ98="","",VLOOKUP(AN98,'Details Verein'!$B$12:$L$21,10))</f>
        <v/>
      </c>
      <c r="DC98" s="24"/>
      <c r="DD98" s="26" t="str">
        <f t="shared" si="87"/>
        <v/>
      </c>
      <c r="DE98" s="24" t="str">
        <f>IF(CZ98="","",Mitglieder!BN98)</f>
        <v/>
      </c>
      <c r="DF98" s="34"/>
      <c r="DG98" s="1">
        <f t="shared" ca="1" si="49"/>
        <v>9.7800000000001774E-2</v>
      </c>
      <c r="DH98" s="24" t="str">
        <f t="shared" ca="1" si="50"/>
        <v/>
      </c>
      <c r="DI98" s="25" t="str">
        <f t="shared" ca="1" si="51"/>
        <v/>
      </c>
      <c r="DJ98" s="24" t="str">
        <f ca="1">IF(DI98="","",'Details Verein'!$I$30)</f>
        <v/>
      </c>
      <c r="DK98" s="24" t="str">
        <f ca="1">IF(DI98="","",'Details Verein'!$I$31)</f>
        <v/>
      </c>
      <c r="DL98" s="24"/>
      <c r="DM98" s="26" t="str">
        <f t="shared" ca="1" si="52"/>
        <v/>
      </c>
      <c r="DN98" s="24" t="str">
        <f t="shared" ca="1" si="53"/>
        <v/>
      </c>
    </row>
    <row r="99" spans="3:118" x14ac:dyDescent="0.3">
      <c r="C99" s="1">
        <f t="shared" ca="1" si="60"/>
        <v>1.0075999999999992</v>
      </c>
      <c r="D99" s="1">
        <f ca="1">IF(OR(AQ99&lt;&gt;"",AP99+'Details Verein'!$D$24&gt;=$AM$1,AP99="",AG99&lt;&gt;1,AZ99&lt;&gt;"",BC99&lt;&gt;""),Mitglieder!D98+0.0001,ROUND(D98+1,0))</f>
        <v>1.0075999999999992</v>
      </c>
      <c r="E99" s="1">
        <f ca="1">IF(OR(AQ99&lt;&gt;"",AZ99+'Details Verein'!$D$25&gt;=$AM$1,AP99="",AG99&lt;&gt;1,AZ99="",BA99&lt;&gt;"",BC99&lt;&gt;""),Mitglieder!E98+0.0001,ROUND(E98+1,0))</f>
        <v>1.0075999999999992</v>
      </c>
      <c r="F99" s="1" t="str">
        <f t="shared" ca="1" si="61"/>
        <v/>
      </c>
      <c r="G99" s="23"/>
      <c r="H99" s="8"/>
      <c r="I99" s="8"/>
      <c r="J99" s="8"/>
      <c r="K99" s="8"/>
      <c r="L99" s="8"/>
      <c r="M99" s="8"/>
      <c r="N99" s="8"/>
      <c r="O99" s="8"/>
      <c r="P99" s="8"/>
      <c r="Q99" s="8"/>
      <c r="R99" s="8"/>
      <c r="S99" s="8"/>
      <c r="T99" s="8"/>
      <c r="U99" s="8"/>
      <c r="V99" s="8"/>
      <c r="W99" s="8"/>
      <c r="X99" s="8"/>
      <c r="Y99" s="8"/>
      <c r="Z99" s="8"/>
      <c r="AA99" s="8"/>
      <c r="AB99" s="8"/>
      <c r="AC99" s="8"/>
      <c r="AD99" s="8"/>
      <c r="AE99" s="8"/>
      <c r="AG99" s="1">
        <f t="shared" si="62"/>
        <v>0</v>
      </c>
      <c r="AI99" s="1">
        <f t="shared" ca="1" si="63"/>
        <v>0</v>
      </c>
      <c r="AJ99" s="1">
        <f t="shared" ca="1" si="64"/>
        <v>0</v>
      </c>
      <c r="AM99" s="63" t="str">
        <f>IF(AND(H100="",H101="",K99=""),"",IF(K99="","nicht kategorisiert",IF(AG99=1,VLOOKUP(AN99,'Details Verein'!$B$12:$D$22,2),"")))</f>
        <v/>
      </c>
      <c r="AN99" s="1">
        <f>IF(K99='Details Verein'!$C$12,'Details Verein'!$B$12,IF(K99='Details Verein'!$C$13,'Details Verein'!$B$13,IF(K99='Details Verein'!$C$14,'Details Verein'!$B$14,IF(K99='Details Verein'!$C$15,'Details Verein'!$B$15,IF(K99='Details Verein'!$C$16,'Details Verein'!$B$16,IF(K99='Details Verein'!$C$17,'Details Verein'!$B$17,IF(K99='Details Verein'!$C$18,'Details Verein'!$B$18,IF(K99='Details Verein'!$C$19,'Details Verein'!$B$19,IF(K99='Details Verein'!$C$20,'Details Verein'!$B$20,IF(K99='Details Verein'!$C$21,'Details Verein'!$B$21,11))))))))))</f>
        <v>1</v>
      </c>
      <c r="AO99" s="8"/>
      <c r="AP99" s="8"/>
      <c r="AQ99" s="8"/>
      <c r="AR99" s="32">
        <f>IF(OR(V99&gt;'Details Verein'!$D$7,$AG99=1),VLOOKUP($AN99,'Details Verein'!$B$12:$G$21,AR$1),0)</f>
        <v>0</v>
      </c>
      <c r="AS99" s="115" t="str">
        <f t="shared" si="65"/>
        <v/>
      </c>
      <c r="AT99" s="32">
        <f>IF($AG99=1,VLOOKUP($AN99,'Details Verein'!$B$12:$G$21,AT$1),0)</f>
        <v>0</v>
      </c>
      <c r="AU99" s="33" t="str">
        <f t="shared" si="66"/>
        <v/>
      </c>
      <c r="AV99" s="32">
        <f>IF($AG99=1,VLOOKUP($AN99,'Details Verein'!$B$12:$G$21,AV$1),0)</f>
        <v>0</v>
      </c>
      <c r="AW99" s="32">
        <f ca="1">IF($AG99=1,VLOOKUP($AN99,'Details Verein'!$B$12:$G$21,AW$1),0)+BG99</f>
        <v>0</v>
      </c>
      <c r="AX99" s="116"/>
      <c r="AY99" s="8"/>
      <c r="AZ99" s="8"/>
      <c r="BA99" s="8"/>
      <c r="BB99" s="1" t="str">
        <f t="shared" si="67"/>
        <v>00.01.1900</v>
      </c>
      <c r="BC99" s="73"/>
      <c r="BD99" s="3" t="str">
        <f>IF(AP99="","",AP99+'Details Verein'!$D$24)</f>
        <v/>
      </c>
      <c r="BE99" s="3" t="str">
        <f>IF(AZ99="","",AZ99+'Details Verein'!$D$25)</f>
        <v/>
      </c>
      <c r="BF99" s="3" t="str">
        <f>IF(BA99="","",BA99+'Details Verein'!$D$26)</f>
        <v/>
      </c>
      <c r="BG99" s="32">
        <f ca="1">IF(OR(E99-E98&gt;0.1,BA99&lt;&gt;""),'Details Verein'!$D$27,0)</f>
        <v>0</v>
      </c>
      <c r="BH99" s="16">
        <f t="shared" ca="1" si="91"/>
        <v>0</v>
      </c>
      <c r="BI99" s="16">
        <f t="shared" si="68"/>
        <v>0</v>
      </c>
      <c r="BJ99" s="1" t="str">
        <f t="shared" si="69"/>
        <v/>
      </c>
      <c r="BL99" s="1" t="str">
        <f t="shared" si="74"/>
        <v/>
      </c>
      <c r="BM99" s="1" t="str">
        <f t="shared" si="75"/>
        <v/>
      </c>
      <c r="BN99" s="1" t="str">
        <f t="shared" si="76"/>
        <v/>
      </c>
      <c r="BO99" s="1" t="str">
        <f t="shared" ca="1" si="77"/>
        <v/>
      </c>
      <c r="BP99" s="1">
        <f t="shared" si="88"/>
        <v>7.6000000000000069E-3</v>
      </c>
      <c r="BQ99" s="24" t="str">
        <f t="shared" si="78"/>
        <v/>
      </c>
      <c r="BR99" s="25" t="str">
        <f>IF(OR(Mitglieder!AQ99="",Mitglieder!BC99&lt;&gt;""),"",Mitglieder!AQ99)</f>
        <v/>
      </c>
      <c r="BS99" s="24" t="str">
        <f>IF(BR99="","",'Details Verein'!$I$30)</f>
        <v/>
      </c>
      <c r="BT99" s="24" t="str">
        <f>IF(BR99="","",VLOOKUP(Mitglieder!AN99,'Details Verein'!$B$12:$I$21,8))</f>
        <v/>
      </c>
      <c r="BU99" s="24"/>
      <c r="BV99" s="26" t="str">
        <f t="shared" si="79"/>
        <v/>
      </c>
      <c r="BW99" s="24" t="str">
        <f>IF(BR99="","",Mitglieder!BL99)</f>
        <v/>
      </c>
      <c r="CA99" s="34"/>
      <c r="CB99" s="1" t="str">
        <f t="shared" si="90"/>
        <v/>
      </c>
      <c r="CC99" s="1" t="str">
        <f t="shared" si="90"/>
        <v/>
      </c>
      <c r="CD99" s="1" t="str">
        <f t="shared" si="90"/>
        <v/>
      </c>
      <c r="CE99" s="1" t="str">
        <f t="shared" si="90"/>
        <v/>
      </c>
      <c r="CF99" s="1" t="str">
        <f t="shared" si="90"/>
        <v/>
      </c>
      <c r="CG99" s="1" t="str">
        <f t="shared" si="90"/>
        <v/>
      </c>
      <c r="CH99" s="1" t="str">
        <f t="shared" si="90"/>
        <v/>
      </c>
      <c r="CI99" s="1" t="str">
        <f t="shared" si="90"/>
        <v/>
      </c>
      <c r="CJ99" s="1" t="str">
        <f t="shared" si="90"/>
        <v/>
      </c>
      <c r="CK99" s="1" t="str">
        <f t="shared" si="90"/>
        <v/>
      </c>
      <c r="CL99" s="37" t="str">
        <f t="shared" si="70"/>
        <v/>
      </c>
      <c r="CM99" s="37" t="str">
        <f t="shared" si="71"/>
        <v/>
      </c>
      <c r="CN99" s="1">
        <f t="shared" ca="1" si="72"/>
        <v>0</v>
      </c>
      <c r="CO99" s="1">
        <f t="shared" ca="1" si="73"/>
        <v>0</v>
      </c>
      <c r="CP99" s="1">
        <f t="shared" si="89"/>
        <v>3.7700000000000053E-2</v>
      </c>
      <c r="CQ99" s="24" t="str">
        <f t="shared" si="80"/>
        <v/>
      </c>
      <c r="CR99" s="25" t="str">
        <f t="shared" si="81"/>
        <v/>
      </c>
      <c r="CS99" s="24" t="str">
        <f>IF(CR99="","",'Details Verein'!$I$30)</f>
        <v/>
      </c>
      <c r="CT99" s="24" t="str">
        <f>IF(CR99="","",VLOOKUP(Mitglieder!AN99,'Details Verein'!$B$12:$K$21,9))</f>
        <v/>
      </c>
      <c r="CU99" s="24">
        <f t="shared" si="82"/>
        <v>0</v>
      </c>
      <c r="CV99" s="26" t="str">
        <f t="shared" si="83"/>
        <v/>
      </c>
      <c r="CW99" s="24" t="str">
        <f>IF(CR99="","",Mitglieder!BM99)</f>
        <v/>
      </c>
      <c r="CX99" s="1">
        <f t="shared" si="84"/>
        <v>6.7800000000000915E-2</v>
      </c>
      <c r="CY99" s="24" t="str">
        <f t="shared" si="85"/>
        <v/>
      </c>
      <c r="CZ99" s="25" t="str">
        <f t="shared" si="86"/>
        <v/>
      </c>
      <c r="DA99" s="24" t="str">
        <f>IF(CZ99="","",'Details Verein'!$I$30)</f>
        <v/>
      </c>
      <c r="DB99" s="24" t="str">
        <f>IF(CZ99="","",VLOOKUP(AN99,'Details Verein'!$B$12:$L$21,10))</f>
        <v/>
      </c>
      <c r="DC99" s="24"/>
      <c r="DD99" s="26" t="str">
        <f t="shared" si="87"/>
        <v/>
      </c>
      <c r="DE99" s="24" t="str">
        <f>IF(CZ99="","",Mitglieder!BN99)</f>
        <v/>
      </c>
      <c r="DF99" s="34"/>
      <c r="DG99" s="1">
        <f t="shared" ref="DG99:DG162" ca="1" si="92">IF(AND(DI99&gt;=BP$7,DI99&lt;=BP$8,DI99&lt;&gt;""),ROUND(DG98+1,0),DG98+0.0001)</f>
        <v>9.7900000000001777E-2</v>
      </c>
      <c r="DH99" s="24" t="str">
        <f t="shared" ref="DH99:DH162" ca="1" si="93">IF(DI99="","",IF(AND(AO99&lt;&gt;"",G99&lt;&gt;""),CONCATENATE(AO99," - ",G99,"-4"),IF(AND(AO99="",G99=""),"",CONCATENATE(AO99," ",G99,"-4"))))</f>
        <v/>
      </c>
      <c r="DI99" s="25" t="str">
        <f t="shared" ref="DI99:DI162" ca="1" si="94">IF(OR(BG99=0,AQ99="",BC99&lt;&gt;""),"",AQ99)</f>
        <v/>
      </c>
      <c r="DJ99" s="24" t="str">
        <f ca="1">IF(DI99="","",'Details Verein'!$I$30)</f>
        <v/>
      </c>
      <c r="DK99" s="24" t="str">
        <f ca="1">IF(DI99="","",'Details Verein'!$I$31)</f>
        <v/>
      </c>
      <c r="DL99" s="24"/>
      <c r="DM99" s="26" t="str">
        <f t="shared" ref="DM99:DM162" ca="1" si="95">IF(DI99="","",BG99)</f>
        <v/>
      </c>
      <c r="DN99" s="24" t="str">
        <f t="shared" ref="DN99:DN162" ca="1" si="96">IF(DI99="","",BO99)</f>
        <v/>
      </c>
    </row>
    <row r="100" spans="3:118" x14ac:dyDescent="0.3">
      <c r="C100" s="1">
        <f t="shared" ca="1" si="60"/>
        <v>1.0076999999999992</v>
      </c>
      <c r="D100" s="1">
        <f ca="1">IF(OR(AQ100&lt;&gt;"",AP100+'Details Verein'!$D$24&gt;=$AM$1,AP100="",AG100&lt;&gt;1,AZ100&lt;&gt;"",BC100&lt;&gt;""),Mitglieder!D99+0.0001,ROUND(D99+1,0))</f>
        <v>1.0076999999999992</v>
      </c>
      <c r="E100" s="1">
        <f ca="1">IF(OR(AQ100&lt;&gt;"",AZ100+'Details Verein'!$D$25&gt;=$AM$1,AP100="",AG100&lt;&gt;1,AZ100="",BA100&lt;&gt;"",BC100&lt;&gt;""),Mitglieder!E99+0.0001,ROUND(E99+1,0))</f>
        <v>1.0076999999999992</v>
      </c>
      <c r="F100" s="1" t="str">
        <f t="shared" ca="1" si="61"/>
        <v/>
      </c>
      <c r="G100" s="23"/>
      <c r="H100" s="8"/>
      <c r="I100" s="8"/>
      <c r="J100" s="8"/>
      <c r="K100" s="8"/>
      <c r="L100" s="8"/>
      <c r="M100" s="8"/>
      <c r="N100" s="8"/>
      <c r="O100" s="8"/>
      <c r="P100" s="8"/>
      <c r="Q100" s="8"/>
      <c r="R100" s="8"/>
      <c r="S100" s="8"/>
      <c r="T100" s="8"/>
      <c r="U100" s="8"/>
      <c r="V100" s="8"/>
      <c r="W100" s="8"/>
      <c r="X100" s="8"/>
      <c r="Y100" s="8"/>
      <c r="Z100" s="8"/>
      <c r="AA100" s="8"/>
      <c r="AB100" s="8"/>
      <c r="AC100" s="8"/>
      <c r="AD100" s="8"/>
      <c r="AE100" s="8"/>
      <c r="AG100" s="1">
        <f t="shared" si="62"/>
        <v>0</v>
      </c>
      <c r="AI100" s="1">
        <f t="shared" ca="1" si="63"/>
        <v>0</v>
      </c>
      <c r="AJ100" s="1">
        <f t="shared" ca="1" si="64"/>
        <v>0</v>
      </c>
      <c r="AM100" s="63" t="str">
        <f>IF(AND(H101="",H102="",K100=""),"",IF(K100="","nicht kategorisiert",IF(AG100=1,VLOOKUP(AN100,'Details Verein'!$B$12:$D$22,2),"")))</f>
        <v/>
      </c>
      <c r="AN100" s="1">
        <f>IF(K100='Details Verein'!$C$12,'Details Verein'!$B$12,IF(K100='Details Verein'!$C$13,'Details Verein'!$B$13,IF(K100='Details Verein'!$C$14,'Details Verein'!$B$14,IF(K100='Details Verein'!$C$15,'Details Verein'!$B$15,IF(K100='Details Verein'!$C$16,'Details Verein'!$B$16,IF(K100='Details Verein'!$C$17,'Details Verein'!$B$17,IF(K100='Details Verein'!$C$18,'Details Verein'!$B$18,IF(K100='Details Verein'!$C$19,'Details Verein'!$B$19,IF(K100='Details Verein'!$C$20,'Details Verein'!$B$20,IF(K100='Details Verein'!$C$21,'Details Verein'!$B$21,11))))))))))</f>
        <v>1</v>
      </c>
      <c r="AO100" s="8"/>
      <c r="AP100" s="8"/>
      <c r="AQ100" s="8"/>
      <c r="AR100" s="32">
        <f>IF(OR(V100&gt;'Details Verein'!$D$7,$AG100=1),VLOOKUP($AN100,'Details Verein'!$B$12:$G$21,AR$1),0)</f>
        <v>0</v>
      </c>
      <c r="AS100" s="115" t="str">
        <f t="shared" si="65"/>
        <v/>
      </c>
      <c r="AT100" s="32">
        <f>IF($AG100=1,VLOOKUP($AN100,'Details Verein'!$B$12:$G$21,AT$1),0)</f>
        <v>0</v>
      </c>
      <c r="AU100" s="33" t="str">
        <f t="shared" si="66"/>
        <v/>
      </c>
      <c r="AV100" s="32">
        <f>IF($AG100=1,VLOOKUP($AN100,'Details Verein'!$B$12:$G$21,AV$1),0)</f>
        <v>0</v>
      </c>
      <c r="AW100" s="32">
        <f ca="1">IF($AG100=1,VLOOKUP($AN100,'Details Verein'!$B$12:$G$21,AW$1),0)+BG100</f>
        <v>0</v>
      </c>
      <c r="AX100" s="116"/>
      <c r="AY100" s="8"/>
      <c r="AZ100" s="8"/>
      <c r="BA100" s="8"/>
      <c r="BB100" s="1" t="str">
        <f t="shared" si="67"/>
        <v>00.01.1900</v>
      </c>
      <c r="BC100" s="73"/>
      <c r="BD100" s="3" t="str">
        <f>IF(AP100="","",AP100+'Details Verein'!$D$24)</f>
        <v/>
      </c>
      <c r="BE100" s="3" t="str">
        <f>IF(AZ100="","",AZ100+'Details Verein'!$D$25)</f>
        <v/>
      </c>
      <c r="BF100" s="3" t="str">
        <f>IF(BA100="","",BA100+'Details Verein'!$D$26)</f>
        <v/>
      </c>
      <c r="BG100" s="32">
        <f ca="1">IF(OR(E100-E99&gt;0.1,BA100&lt;&gt;""),'Details Verein'!$D$27,0)</f>
        <v>0</v>
      </c>
      <c r="BH100" s="16">
        <f t="shared" ca="1" si="91"/>
        <v>0</v>
      </c>
      <c r="BI100" s="16">
        <f t="shared" si="68"/>
        <v>0</v>
      </c>
      <c r="BJ100" s="1" t="str">
        <f t="shared" si="69"/>
        <v/>
      </c>
      <c r="BL100" s="1" t="str">
        <f t="shared" si="74"/>
        <v/>
      </c>
      <c r="BM100" s="1" t="str">
        <f t="shared" si="75"/>
        <v/>
      </c>
      <c r="BN100" s="1" t="str">
        <f t="shared" si="76"/>
        <v/>
      </c>
      <c r="BO100" s="1" t="str">
        <f t="shared" ca="1" si="77"/>
        <v/>
      </c>
      <c r="BP100" s="1">
        <f t="shared" si="88"/>
        <v>7.7000000000000072E-3</v>
      </c>
      <c r="BQ100" s="24" t="str">
        <f t="shared" si="78"/>
        <v/>
      </c>
      <c r="BR100" s="25" t="str">
        <f>IF(OR(Mitglieder!AQ100="",Mitglieder!BC100&lt;&gt;""),"",Mitglieder!AQ100)</f>
        <v/>
      </c>
      <c r="BS100" s="24" t="str">
        <f>IF(BR100="","",'Details Verein'!$I$30)</f>
        <v/>
      </c>
      <c r="BT100" s="24" t="str">
        <f>IF(BR100="","",VLOOKUP(Mitglieder!AN100,'Details Verein'!$B$12:$I$21,8))</f>
        <v/>
      </c>
      <c r="BU100" s="24"/>
      <c r="BV100" s="26" t="str">
        <f t="shared" si="79"/>
        <v/>
      </c>
      <c r="BW100" s="24" t="str">
        <f>IF(BR100="","",Mitglieder!BL100)</f>
        <v/>
      </c>
      <c r="CA100" s="34"/>
      <c r="CB100" s="1" t="str">
        <f t="shared" si="90"/>
        <v/>
      </c>
      <c r="CC100" s="1" t="str">
        <f t="shared" si="90"/>
        <v/>
      </c>
      <c r="CD100" s="1" t="str">
        <f t="shared" si="90"/>
        <v/>
      </c>
      <c r="CE100" s="1" t="str">
        <f t="shared" si="90"/>
        <v/>
      </c>
      <c r="CF100" s="1" t="str">
        <f t="shared" si="90"/>
        <v/>
      </c>
      <c r="CG100" s="1" t="str">
        <f t="shared" si="90"/>
        <v/>
      </c>
      <c r="CH100" s="1" t="str">
        <f t="shared" si="90"/>
        <v/>
      </c>
      <c r="CI100" s="1" t="str">
        <f t="shared" si="90"/>
        <v/>
      </c>
      <c r="CJ100" s="1" t="str">
        <f t="shared" si="90"/>
        <v/>
      </c>
      <c r="CK100" s="1" t="str">
        <f t="shared" si="90"/>
        <v/>
      </c>
      <c r="CL100" s="37" t="str">
        <f t="shared" si="70"/>
        <v/>
      </c>
      <c r="CM100" s="37" t="str">
        <f t="shared" si="71"/>
        <v/>
      </c>
      <c r="CN100" s="1">
        <f t="shared" ca="1" si="72"/>
        <v>0</v>
      </c>
      <c r="CO100" s="1">
        <f t="shared" ca="1" si="73"/>
        <v>0</v>
      </c>
      <c r="CP100" s="1">
        <f t="shared" si="89"/>
        <v>3.7800000000000056E-2</v>
      </c>
      <c r="CQ100" s="24" t="str">
        <f t="shared" si="80"/>
        <v/>
      </c>
      <c r="CR100" s="25" t="str">
        <f t="shared" si="81"/>
        <v/>
      </c>
      <c r="CS100" s="24" t="str">
        <f>IF(CR100="","",'Details Verein'!$I$30)</f>
        <v/>
      </c>
      <c r="CT100" s="24" t="str">
        <f>IF(CR100="","",VLOOKUP(Mitglieder!AN100,'Details Verein'!$B$12:$K$21,9))</f>
        <v/>
      </c>
      <c r="CU100" s="24">
        <f t="shared" si="82"/>
        <v>0</v>
      </c>
      <c r="CV100" s="26" t="str">
        <f t="shared" si="83"/>
        <v/>
      </c>
      <c r="CW100" s="24" t="str">
        <f>IF(CR100="","",Mitglieder!BM100)</f>
        <v/>
      </c>
      <c r="CX100" s="1">
        <f t="shared" si="84"/>
        <v>6.7900000000000918E-2</v>
      </c>
      <c r="CY100" s="24" t="str">
        <f t="shared" si="85"/>
        <v/>
      </c>
      <c r="CZ100" s="25" t="str">
        <f t="shared" si="86"/>
        <v/>
      </c>
      <c r="DA100" s="24" t="str">
        <f>IF(CZ100="","",'Details Verein'!$I$30)</f>
        <v/>
      </c>
      <c r="DB100" s="24" t="str">
        <f>IF(CZ100="","",VLOOKUP(AN100,'Details Verein'!$B$12:$L$21,10))</f>
        <v/>
      </c>
      <c r="DC100" s="24"/>
      <c r="DD100" s="26" t="str">
        <f t="shared" si="87"/>
        <v/>
      </c>
      <c r="DE100" s="24" t="str">
        <f>IF(CZ100="","",Mitglieder!BN100)</f>
        <v/>
      </c>
      <c r="DF100" s="34"/>
      <c r="DG100" s="1">
        <f t="shared" ca="1" si="92"/>
        <v>9.800000000000178E-2</v>
      </c>
      <c r="DH100" s="24" t="str">
        <f t="shared" ca="1" si="93"/>
        <v/>
      </c>
      <c r="DI100" s="25" t="str">
        <f t="shared" ca="1" si="94"/>
        <v/>
      </c>
      <c r="DJ100" s="24" t="str">
        <f ca="1">IF(DI100="","",'Details Verein'!$I$30)</f>
        <v/>
      </c>
      <c r="DK100" s="24" t="str">
        <f ca="1">IF(DI100="","",'Details Verein'!$I$31)</f>
        <v/>
      </c>
      <c r="DL100" s="24"/>
      <c r="DM100" s="26" t="str">
        <f t="shared" ca="1" si="95"/>
        <v/>
      </c>
      <c r="DN100" s="24" t="str">
        <f t="shared" ca="1" si="96"/>
        <v/>
      </c>
    </row>
    <row r="101" spans="3:118" x14ac:dyDescent="0.3">
      <c r="C101" s="1">
        <f t="shared" ca="1" si="60"/>
        <v>1.0077999999999991</v>
      </c>
      <c r="D101" s="1">
        <f ca="1">IF(OR(AQ101&lt;&gt;"",AP101+'Details Verein'!$D$24&gt;=$AM$1,AP101="",AG101&lt;&gt;1,AZ101&lt;&gt;"",BC101&lt;&gt;""),Mitglieder!D100+0.0001,ROUND(D100+1,0))</f>
        <v>1.0077999999999991</v>
      </c>
      <c r="E101" s="1">
        <f ca="1">IF(OR(AQ101&lt;&gt;"",AZ101+'Details Verein'!$D$25&gt;=$AM$1,AP101="",AG101&lt;&gt;1,AZ101="",BA101&lt;&gt;"",BC101&lt;&gt;""),Mitglieder!E100+0.0001,ROUND(E100+1,0))</f>
        <v>1.0077999999999991</v>
      </c>
      <c r="F101" s="1" t="str">
        <f t="shared" ca="1" si="61"/>
        <v/>
      </c>
      <c r="G101" s="23"/>
      <c r="H101" s="8"/>
      <c r="I101" s="8"/>
      <c r="J101" s="8"/>
      <c r="K101" s="8"/>
      <c r="L101" s="8"/>
      <c r="M101" s="8"/>
      <c r="N101" s="8"/>
      <c r="O101" s="8"/>
      <c r="P101" s="8"/>
      <c r="Q101" s="8"/>
      <c r="R101" s="8"/>
      <c r="S101" s="8"/>
      <c r="T101" s="8"/>
      <c r="U101" s="8"/>
      <c r="V101" s="8"/>
      <c r="W101" s="8"/>
      <c r="X101" s="8"/>
      <c r="Y101" s="8"/>
      <c r="Z101" s="8"/>
      <c r="AA101" s="8"/>
      <c r="AB101" s="8"/>
      <c r="AC101" s="8"/>
      <c r="AD101" s="8"/>
      <c r="AE101" s="8"/>
      <c r="AG101" s="1">
        <f t="shared" si="62"/>
        <v>0</v>
      </c>
      <c r="AI101" s="1">
        <f t="shared" ca="1" si="63"/>
        <v>0</v>
      </c>
      <c r="AJ101" s="1">
        <f t="shared" ca="1" si="64"/>
        <v>0</v>
      </c>
      <c r="AM101" s="63" t="str">
        <f>IF(AND(H102="",H103="",K101=""),"",IF(K101="","nicht kategorisiert",IF(AG101=1,VLOOKUP(AN101,'Details Verein'!$B$12:$D$22,2),"")))</f>
        <v/>
      </c>
      <c r="AN101" s="1">
        <f>IF(K101='Details Verein'!$C$12,'Details Verein'!$B$12,IF(K101='Details Verein'!$C$13,'Details Verein'!$B$13,IF(K101='Details Verein'!$C$14,'Details Verein'!$B$14,IF(K101='Details Verein'!$C$15,'Details Verein'!$B$15,IF(K101='Details Verein'!$C$16,'Details Verein'!$B$16,IF(K101='Details Verein'!$C$17,'Details Verein'!$B$17,IF(K101='Details Verein'!$C$18,'Details Verein'!$B$18,IF(K101='Details Verein'!$C$19,'Details Verein'!$B$19,IF(K101='Details Verein'!$C$20,'Details Verein'!$B$20,IF(K101='Details Verein'!$C$21,'Details Verein'!$B$21,11))))))))))</f>
        <v>1</v>
      </c>
      <c r="AO101" s="8"/>
      <c r="AP101" s="8"/>
      <c r="AQ101" s="8"/>
      <c r="AR101" s="32">
        <f>IF(OR(V101&gt;'Details Verein'!$D$7,$AG101=1),VLOOKUP($AN101,'Details Verein'!$B$12:$G$21,AR$1),0)</f>
        <v>0</v>
      </c>
      <c r="AS101" s="115" t="str">
        <f t="shared" si="65"/>
        <v/>
      </c>
      <c r="AT101" s="32">
        <f>IF($AG101=1,VLOOKUP($AN101,'Details Verein'!$B$12:$G$21,AT$1),0)</f>
        <v>0</v>
      </c>
      <c r="AU101" s="33" t="str">
        <f t="shared" si="66"/>
        <v/>
      </c>
      <c r="AV101" s="32">
        <f>IF($AG101=1,VLOOKUP($AN101,'Details Verein'!$B$12:$G$21,AV$1),0)</f>
        <v>0</v>
      </c>
      <c r="AW101" s="32">
        <f ca="1">IF($AG101=1,VLOOKUP($AN101,'Details Verein'!$B$12:$G$21,AW$1),0)+BG101</f>
        <v>0</v>
      </c>
      <c r="AX101" s="116"/>
      <c r="AY101" s="8"/>
      <c r="AZ101" s="8"/>
      <c r="BA101" s="8"/>
      <c r="BB101" s="1" t="str">
        <f t="shared" si="67"/>
        <v>00.01.1900</v>
      </c>
      <c r="BC101" s="73"/>
      <c r="BD101" s="3" t="str">
        <f>IF(AP101="","",AP101+'Details Verein'!$D$24)</f>
        <v/>
      </c>
      <c r="BE101" s="3" t="str">
        <f>IF(AZ101="","",AZ101+'Details Verein'!$D$25)</f>
        <v/>
      </c>
      <c r="BF101" s="3" t="str">
        <f>IF(BA101="","",BA101+'Details Verein'!$D$26)</f>
        <v/>
      </c>
      <c r="BG101" s="32">
        <f ca="1">IF(OR(E101-E100&gt;0.1,BA101&lt;&gt;""),'Details Verein'!$D$27,0)</f>
        <v>0</v>
      </c>
      <c r="BH101" s="16">
        <f t="shared" ca="1" si="91"/>
        <v>0</v>
      </c>
      <c r="BI101" s="16">
        <f t="shared" si="68"/>
        <v>0</v>
      </c>
      <c r="BJ101" s="1" t="str">
        <f t="shared" si="69"/>
        <v/>
      </c>
      <c r="BL101" s="1" t="str">
        <f t="shared" si="74"/>
        <v/>
      </c>
      <c r="BM101" s="1" t="str">
        <f t="shared" si="75"/>
        <v/>
      </c>
      <c r="BN101" s="1" t="str">
        <f t="shared" si="76"/>
        <v/>
      </c>
      <c r="BO101" s="1" t="str">
        <f t="shared" ca="1" si="77"/>
        <v/>
      </c>
      <c r="BP101" s="1">
        <f t="shared" si="88"/>
        <v>7.8000000000000074E-3</v>
      </c>
      <c r="BQ101" s="24" t="str">
        <f t="shared" si="78"/>
        <v/>
      </c>
      <c r="BR101" s="25" t="str">
        <f>IF(OR(Mitglieder!AQ101="",Mitglieder!BC101&lt;&gt;""),"",Mitglieder!AQ101)</f>
        <v/>
      </c>
      <c r="BS101" s="24" t="str">
        <f>IF(BR101="","",'Details Verein'!$I$30)</f>
        <v/>
      </c>
      <c r="BT101" s="24" t="str">
        <f>IF(BR101="","",VLOOKUP(Mitglieder!AN101,'Details Verein'!$B$12:$I$21,8))</f>
        <v/>
      </c>
      <c r="BU101" s="24"/>
      <c r="BV101" s="26" t="str">
        <f t="shared" si="79"/>
        <v/>
      </c>
      <c r="BW101" s="24" t="str">
        <f>IF(BR101="","",Mitglieder!BL101)</f>
        <v/>
      </c>
      <c r="CA101" s="34"/>
      <c r="CB101" s="1" t="str">
        <f t="shared" si="90"/>
        <v/>
      </c>
      <c r="CC101" s="1" t="str">
        <f t="shared" si="90"/>
        <v/>
      </c>
      <c r="CD101" s="1" t="str">
        <f t="shared" si="90"/>
        <v/>
      </c>
      <c r="CE101" s="1" t="str">
        <f t="shared" si="90"/>
        <v/>
      </c>
      <c r="CF101" s="1" t="str">
        <f t="shared" si="90"/>
        <v/>
      </c>
      <c r="CG101" s="1" t="str">
        <f t="shared" si="90"/>
        <v/>
      </c>
      <c r="CH101" s="1" t="str">
        <f t="shared" si="90"/>
        <v/>
      </c>
      <c r="CI101" s="1" t="str">
        <f t="shared" si="90"/>
        <v/>
      </c>
      <c r="CJ101" s="1" t="str">
        <f t="shared" si="90"/>
        <v/>
      </c>
      <c r="CK101" s="1" t="str">
        <f t="shared" si="90"/>
        <v/>
      </c>
      <c r="CL101" s="37" t="str">
        <f t="shared" si="70"/>
        <v/>
      </c>
      <c r="CM101" s="37" t="str">
        <f t="shared" si="71"/>
        <v/>
      </c>
      <c r="CN101" s="1">
        <f t="shared" ca="1" si="72"/>
        <v>0</v>
      </c>
      <c r="CO101" s="1">
        <f t="shared" ca="1" si="73"/>
        <v>0</v>
      </c>
      <c r="CP101" s="1">
        <f t="shared" si="89"/>
        <v>3.7900000000000059E-2</v>
      </c>
      <c r="CQ101" s="24" t="str">
        <f t="shared" si="80"/>
        <v/>
      </c>
      <c r="CR101" s="25" t="str">
        <f t="shared" si="81"/>
        <v/>
      </c>
      <c r="CS101" s="24" t="str">
        <f>IF(CR101="","",'Details Verein'!$I$30)</f>
        <v/>
      </c>
      <c r="CT101" s="24" t="str">
        <f>IF(CR101="","",VLOOKUP(Mitglieder!AN101,'Details Verein'!$B$12:$K$21,9))</f>
        <v/>
      </c>
      <c r="CU101" s="24">
        <f t="shared" si="82"/>
        <v>0</v>
      </c>
      <c r="CV101" s="26" t="str">
        <f t="shared" si="83"/>
        <v/>
      </c>
      <c r="CW101" s="24" t="str">
        <f>IF(CR101="","",Mitglieder!BM101)</f>
        <v/>
      </c>
      <c r="CX101" s="1">
        <f t="shared" si="84"/>
        <v>6.8000000000000921E-2</v>
      </c>
      <c r="CY101" s="24" t="str">
        <f t="shared" si="85"/>
        <v/>
      </c>
      <c r="CZ101" s="25" t="str">
        <f t="shared" si="86"/>
        <v/>
      </c>
      <c r="DA101" s="24" t="str">
        <f>IF(CZ101="","",'Details Verein'!$I$30)</f>
        <v/>
      </c>
      <c r="DB101" s="24" t="str">
        <f>IF(CZ101="","",VLOOKUP(AN101,'Details Verein'!$B$12:$L$21,10))</f>
        <v/>
      </c>
      <c r="DC101" s="24"/>
      <c r="DD101" s="26" t="str">
        <f t="shared" si="87"/>
        <v/>
      </c>
      <c r="DE101" s="24" t="str">
        <f>IF(CZ101="","",Mitglieder!BN101)</f>
        <v/>
      </c>
      <c r="DF101" s="34"/>
      <c r="DG101" s="1">
        <f t="shared" ca="1" si="92"/>
        <v>9.8100000000001783E-2</v>
      </c>
      <c r="DH101" s="24" t="str">
        <f t="shared" ca="1" si="93"/>
        <v/>
      </c>
      <c r="DI101" s="25" t="str">
        <f t="shared" ca="1" si="94"/>
        <v/>
      </c>
      <c r="DJ101" s="24" t="str">
        <f ca="1">IF(DI101="","",'Details Verein'!$I$30)</f>
        <v/>
      </c>
      <c r="DK101" s="24" t="str">
        <f ca="1">IF(DI101="","",'Details Verein'!$I$31)</f>
        <v/>
      </c>
      <c r="DL101" s="24"/>
      <c r="DM101" s="26" t="str">
        <f t="shared" ca="1" si="95"/>
        <v/>
      </c>
      <c r="DN101" s="24" t="str">
        <f t="shared" ca="1" si="96"/>
        <v/>
      </c>
    </row>
    <row r="102" spans="3:118" x14ac:dyDescent="0.3">
      <c r="C102" s="1">
        <f t="shared" ca="1" si="60"/>
        <v>1.0078999999999991</v>
      </c>
      <c r="D102" s="1">
        <f ca="1">IF(OR(AQ102&lt;&gt;"",AP102+'Details Verein'!$D$24&gt;=$AM$1,AP102="",AG102&lt;&gt;1,AZ102&lt;&gt;"",BC102&lt;&gt;""),Mitglieder!D101+0.0001,ROUND(D101+1,0))</f>
        <v>1.0078999999999991</v>
      </c>
      <c r="E102" s="1">
        <f ca="1">IF(OR(AQ102&lt;&gt;"",AZ102+'Details Verein'!$D$25&gt;=$AM$1,AP102="",AG102&lt;&gt;1,AZ102="",BA102&lt;&gt;"",BC102&lt;&gt;""),Mitglieder!E101+0.0001,ROUND(E101+1,0))</f>
        <v>1.0078999999999991</v>
      </c>
      <c r="F102" s="1" t="str">
        <f t="shared" ca="1" si="61"/>
        <v/>
      </c>
      <c r="G102" s="23"/>
      <c r="H102" s="8"/>
      <c r="I102" s="8"/>
      <c r="J102" s="8"/>
      <c r="K102" s="8"/>
      <c r="L102" s="8"/>
      <c r="M102" s="8"/>
      <c r="N102" s="8"/>
      <c r="O102" s="8"/>
      <c r="P102" s="8"/>
      <c r="Q102" s="8"/>
      <c r="R102" s="8"/>
      <c r="S102" s="8"/>
      <c r="T102" s="8"/>
      <c r="U102" s="8"/>
      <c r="V102" s="8"/>
      <c r="W102" s="8"/>
      <c r="X102" s="8"/>
      <c r="Y102" s="8"/>
      <c r="Z102" s="8"/>
      <c r="AA102" s="8"/>
      <c r="AB102" s="8"/>
      <c r="AC102" s="8"/>
      <c r="AD102" s="8"/>
      <c r="AE102" s="8"/>
      <c r="AG102" s="1">
        <f t="shared" si="62"/>
        <v>0</v>
      </c>
      <c r="AI102" s="1">
        <f t="shared" ca="1" si="63"/>
        <v>0</v>
      </c>
      <c r="AJ102" s="1">
        <f t="shared" ca="1" si="64"/>
        <v>0</v>
      </c>
      <c r="AM102" s="63" t="str">
        <f>IF(AND(H103="",H104="",K102=""),"",IF(K102="","nicht kategorisiert",IF(AG102=1,VLOOKUP(AN102,'Details Verein'!$B$12:$D$22,2),"")))</f>
        <v/>
      </c>
      <c r="AN102" s="1">
        <f>IF(K102='Details Verein'!$C$12,'Details Verein'!$B$12,IF(K102='Details Verein'!$C$13,'Details Verein'!$B$13,IF(K102='Details Verein'!$C$14,'Details Verein'!$B$14,IF(K102='Details Verein'!$C$15,'Details Verein'!$B$15,IF(K102='Details Verein'!$C$16,'Details Verein'!$B$16,IF(K102='Details Verein'!$C$17,'Details Verein'!$B$17,IF(K102='Details Verein'!$C$18,'Details Verein'!$B$18,IF(K102='Details Verein'!$C$19,'Details Verein'!$B$19,IF(K102='Details Verein'!$C$20,'Details Verein'!$B$20,IF(K102='Details Verein'!$C$21,'Details Verein'!$B$21,11))))))))))</f>
        <v>1</v>
      </c>
      <c r="AO102" s="8"/>
      <c r="AP102" s="8"/>
      <c r="AQ102" s="8"/>
      <c r="AR102" s="32">
        <f>IF(OR(V102&gt;'Details Verein'!$D$7,$AG102=1),VLOOKUP($AN102,'Details Verein'!$B$12:$G$21,AR$1),0)</f>
        <v>0</v>
      </c>
      <c r="AS102" s="115" t="str">
        <f t="shared" si="65"/>
        <v/>
      </c>
      <c r="AT102" s="32">
        <f>IF($AG102=1,VLOOKUP($AN102,'Details Verein'!$B$12:$G$21,AT$1),0)</f>
        <v>0</v>
      </c>
      <c r="AU102" s="33" t="str">
        <f t="shared" si="66"/>
        <v/>
      </c>
      <c r="AV102" s="32">
        <f>IF($AG102=1,VLOOKUP($AN102,'Details Verein'!$B$12:$G$21,AV$1),0)</f>
        <v>0</v>
      </c>
      <c r="AW102" s="32">
        <f ca="1">IF($AG102=1,VLOOKUP($AN102,'Details Verein'!$B$12:$G$21,AW$1),0)+BG102</f>
        <v>0</v>
      </c>
      <c r="AX102" s="116"/>
      <c r="AY102" s="8"/>
      <c r="AZ102" s="8"/>
      <c r="BA102" s="8"/>
      <c r="BB102" s="1" t="str">
        <f t="shared" si="67"/>
        <v>00.01.1900</v>
      </c>
      <c r="BC102" s="73"/>
      <c r="BD102" s="3" t="str">
        <f>IF(AP102="","",AP102+'Details Verein'!$D$24)</f>
        <v/>
      </c>
      <c r="BE102" s="3" t="str">
        <f>IF(AZ102="","",AZ102+'Details Verein'!$D$25)</f>
        <v/>
      </c>
      <c r="BF102" s="3" t="str">
        <f>IF(BA102="","",BA102+'Details Verein'!$D$26)</f>
        <v/>
      </c>
      <c r="BG102" s="32">
        <f ca="1">IF(OR(E102-E101&gt;0.1,BA102&lt;&gt;""),'Details Verein'!$D$27,0)</f>
        <v>0</v>
      </c>
      <c r="BH102" s="16">
        <f t="shared" ca="1" si="91"/>
        <v>0</v>
      </c>
      <c r="BI102" s="16">
        <f t="shared" si="68"/>
        <v>0</v>
      </c>
      <c r="BJ102" s="1" t="str">
        <f t="shared" si="69"/>
        <v/>
      </c>
      <c r="BL102" s="1" t="str">
        <f t="shared" si="74"/>
        <v/>
      </c>
      <c r="BM102" s="1" t="str">
        <f t="shared" si="75"/>
        <v/>
      </c>
      <c r="BN102" s="1" t="str">
        <f t="shared" si="76"/>
        <v/>
      </c>
      <c r="BO102" s="1" t="str">
        <f t="shared" ca="1" si="77"/>
        <v/>
      </c>
      <c r="BP102" s="1">
        <f t="shared" si="88"/>
        <v>7.9000000000000077E-3</v>
      </c>
      <c r="BQ102" s="24" t="str">
        <f t="shared" si="78"/>
        <v/>
      </c>
      <c r="BR102" s="25" t="str">
        <f>IF(OR(Mitglieder!AQ102="",Mitglieder!BC102&lt;&gt;""),"",Mitglieder!AQ102)</f>
        <v/>
      </c>
      <c r="BS102" s="24" t="str">
        <f>IF(BR102="","",'Details Verein'!$I$30)</f>
        <v/>
      </c>
      <c r="BT102" s="24" t="str">
        <f>IF(BR102="","",VLOOKUP(Mitglieder!AN102,'Details Verein'!$B$12:$I$21,8))</f>
        <v/>
      </c>
      <c r="BU102" s="24"/>
      <c r="BV102" s="26" t="str">
        <f t="shared" si="79"/>
        <v/>
      </c>
      <c r="BW102" s="24" t="str">
        <f>IF(BR102="","",Mitglieder!BL102)</f>
        <v/>
      </c>
      <c r="CA102" s="34"/>
      <c r="CB102" s="1" t="str">
        <f t="shared" si="90"/>
        <v/>
      </c>
      <c r="CC102" s="1" t="str">
        <f t="shared" si="90"/>
        <v/>
      </c>
      <c r="CD102" s="1" t="str">
        <f t="shared" si="90"/>
        <v/>
      </c>
      <c r="CE102" s="1" t="str">
        <f t="shared" si="90"/>
        <v/>
      </c>
      <c r="CF102" s="1" t="str">
        <f t="shared" si="90"/>
        <v/>
      </c>
      <c r="CG102" s="1" t="str">
        <f t="shared" si="90"/>
        <v/>
      </c>
      <c r="CH102" s="1" t="str">
        <f t="shared" si="90"/>
        <v/>
      </c>
      <c r="CI102" s="1" t="str">
        <f t="shared" si="90"/>
        <v/>
      </c>
      <c r="CJ102" s="1" t="str">
        <f t="shared" si="90"/>
        <v/>
      </c>
      <c r="CK102" s="1" t="str">
        <f t="shared" si="90"/>
        <v/>
      </c>
      <c r="CL102" s="37" t="str">
        <f t="shared" si="70"/>
        <v/>
      </c>
      <c r="CM102" s="37" t="str">
        <f t="shared" si="71"/>
        <v/>
      </c>
      <c r="CN102" s="1">
        <f t="shared" ca="1" si="72"/>
        <v>0</v>
      </c>
      <c r="CO102" s="1">
        <f t="shared" ca="1" si="73"/>
        <v>0</v>
      </c>
      <c r="CP102" s="1">
        <f t="shared" si="89"/>
        <v>3.8000000000000062E-2</v>
      </c>
      <c r="CQ102" s="24" t="str">
        <f t="shared" si="80"/>
        <v/>
      </c>
      <c r="CR102" s="25" t="str">
        <f t="shared" si="81"/>
        <v/>
      </c>
      <c r="CS102" s="24" t="str">
        <f>IF(CR102="","",'Details Verein'!$I$30)</f>
        <v/>
      </c>
      <c r="CT102" s="24" t="str">
        <f>IF(CR102="","",VLOOKUP(Mitglieder!AN102,'Details Verein'!$B$12:$K$21,9))</f>
        <v/>
      </c>
      <c r="CU102" s="24">
        <f t="shared" si="82"/>
        <v>0</v>
      </c>
      <c r="CV102" s="26" t="str">
        <f t="shared" si="83"/>
        <v/>
      </c>
      <c r="CW102" s="24" t="str">
        <f>IF(CR102="","",Mitglieder!BM102)</f>
        <v/>
      </c>
      <c r="CX102" s="1">
        <f t="shared" si="84"/>
        <v>6.8100000000000924E-2</v>
      </c>
      <c r="CY102" s="24" t="str">
        <f t="shared" si="85"/>
        <v/>
      </c>
      <c r="CZ102" s="25" t="str">
        <f t="shared" si="86"/>
        <v/>
      </c>
      <c r="DA102" s="24" t="str">
        <f>IF(CZ102="","",'Details Verein'!$I$30)</f>
        <v/>
      </c>
      <c r="DB102" s="24" t="str">
        <f>IF(CZ102="","",VLOOKUP(AN102,'Details Verein'!$B$12:$L$21,10))</f>
        <v/>
      </c>
      <c r="DC102" s="24"/>
      <c r="DD102" s="26" t="str">
        <f t="shared" si="87"/>
        <v/>
      </c>
      <c r="DE102" s="24" t="str">
        <f>IF(CZ102="","",Mitglieder!BN102)</f>
        <v/>
      </c>
      <c r="DF102" s="34"/>
      <c r="DG102" s="1">
        <f t="shared" ca="1" si="92"/>
        <v>9.8200000000001786E-2</v>
      </c>
      <c r="DH102" s="24" t="str">
        <f t="shared" ca="1" si="93"/>
        <v/>
      </c>
      <c r="DI102" s="25" t="str">
        <f t="shared" ca="1" si="94"/>
        <v/>
      </c>
      <c r="DJ102" s="24" t="str">
        <f ca="1">IF(DI102="","",'Details Verein'!$I$30)</f>
        <v/>
      </c>
      <c r="DK102" s="24" t="str">
        <f ca="1">IF(DI102="","",'Details Verein'!$I$31)</f>
        <v/>
      </c>
      <c r="DL102" s="24"/>
      <c r="DM102" s="26" t="str">
        <f t="shared" ca="1" si="95"/>
        <v/>
      </c>
      <c r="DN102" s="24" t="str">
        <f t="shared" ca="1" si="96"/>
        <v/>
      </c>
    </row>
    <row r="103" spans="3:118" x14ac:dyDescent="0.3">
      <c r="C103" s="1">
        <f t="shared" ca="1" si="60"/>
        <v>1.0079999999999991</v>
      </c>
      <c r="D103" s="1">
        <f ca="1">IF(OR(AQ103&lt;&gt;"",AP103+'Details Verein'!$D$24&gt;=$AM$1,AP103="",AG103&lt;&gt;1,AZ103&lt;&gt;"",BC103&lt;&gt;""),Mitglieder!D102+0.0001,ROUND(D102+1,0))</f>
        <v>1.0079999999999991</v>
      </c>
      <c r="E103" s="1">
        <f ca="1">IF(OR(AQ103&lt;&gt;"",AZ103+'Details Verein'!$D$25&gt;=$AM$1,AP103="",AG103&lt;&gt;1,AZ103="",BA103&lt;&gt;"",BC103&lt;&gt;""),Mitglieder!E102+0.0001,ROUND(E102+1,0))</f>
        <v>1.0079999999999991</v>
      </c>
      <c r="F103" s="1" t="str">
        <f t="shared" ca="1" si="61"/>
        <v/>
      </c>
      <c r="G103" s="23"/>
      <c r="H103" s="8"/>
      <c r="I103" s="8"/>
      <c r="J103" s="8"/>
      <c r="K103" s="8"/>
      <c r="L103" s="8"/>
      <c r="M103" s="8"/>
      <c r="N103" s="8"/>
      <c r="O103" s="8"/>
      <c r="P103" s="8"/>
      <c r="Q103" s="8"/>
      <c r="R103" s="8"/>
      <c r="S103" s="8"/>
      <c r="T103" s="8"/>
      <c r="U103" s="8"/>
      <c r="V103" s="8"/>
      <c r="W103" s="8"/>
      <c r="X103" s="8"/>
      <c r="Y103" s="8"/>
      <c r="Z103" s="8"/>
      <c r="AA103" s="8"/>
      <c r="AB103" s="8"/>
      <c r="AC103" s="8"/>
      <c r="AD103" s="8"/>
      <c r="AE103" s="8"/>
      <c r="AG103" s="1">
        <f t="shared" si="62"/>
        <v>0</v>
      </c>
      <c r="AI103" s="1">
        <f t="shared" ca="1" si="63"/>
        <v>0</v>
      </c>
      <c r="AJ103" s="1">
        <f t="shared" ca="1" si="64"/>
        <v>0</v>
      </c>
      <c r="AM103" s="63" t="str">
        <f>IF(AND(H104="",H105="",K103=""),"",IF(K103="","nicht kategorisiert",IF(AG103=1,VLOOKUP(AN103,'Details Verein'!$B$12:$D$22,2),"")))</f>
        <v/>
      </c>
      <c r="AN103" s="1">
        <f>IF(K103='Details Verein'!$C$12,'Details Verein'!$B$12,IF(K103='Details Verein'!$C$13,'Details Verein'!$B$13,IF(K103='Details Verein'!$C$14,'Details Verein'!$B$14,IF(K103='Details Verein'!$C$15,'Details Verein'!$B$15,IF(K103='Details Verein'!$C$16,'Details Verein'!$B$16,IF(K103='Details Verein'!$C$17,'Details Verein'!$B$17,IF(K103='Details Verein'!$C$18,'Details Verein'!$B$18,IF(K103='Details Verein'!$C$19,'Details Verein'!$B$19,IF(K103='Details Verein'!$C$20,'Details Verein'!$B$20,IF(K103='Details Verein'!$C$21,'Details Verein'!$B$21,11))))))))))</f>
        <v>1</v>
      </c>
      <c r="AO103" s="8"/>
      <c r="AP103" s="8"/>
      <c r="AQ103" s="8"/>
      <c r="AR103" s="32">
        <f>IF(OR(V103&gt;'Details Verein'!$D$7,$AG103=1),VLOOKUP($AN103,'Details Verein'!$B$12:$G$21,AR$1),0)</f>
        <v>0</v>
      </c>
      <c r="AS103" s="115" t="str">
        <f t="shared" si="65"/>
        <v/>
      </c>
      <c r="AT103" s="32">
        <f>IF($AG103=1,VLOOKUP($AN103,'Details Verein'!$B$12:$G$21,AT$1),0)</f>
        <v>0</v>
      </c>
      <c r="AU103" s="33" t="str">
        <f t="shared" si="66"/>
        <v/>
      </c>
      <c r="AV103" s="32">
        <f>IF($AG103=1,VLOOKUP($AN103,'Details Verein'!$B$12:$G$21,AV$1),0)</f>
        <v>0</v>
      </c>
      <c r="AW103" s="32">
        <f ca="1">IF($AG103=1,VLOOKUP($AN103,'Details Verein'!$B$12:$G$21,AW$1),0)+BG103</f>
        <v>0</v>
      </c>
      <c r="AX103" s="116"/>
      <c r="AY103" s="8"/>
      <c r="AZ103" s="8"/>
      <c r="BA103" s="8"/>
      <c r="BB103" s="1" t="str">
        <f t="shared" si="67"/>
        <v>00.01.1900</v>
      </c>
      <c r="BC103" s="73"/>
      <c r="BD103" s="3" t="str">
        <f>IF(AP103="","",AP103+'Details Verein'!$D$24)</f>
        <v/>
      </c>
      <c r="BE103" s="3" t="str">
        <f>IF(AZ103="","",AZ103+'Details Verein'!$D$25)</f>
        <v/>
      </c>
      <c r="BF103" s="3" t="str">
        <f>IF(BA103="","",BA103+'Details Verein'!$D$26)</f>
        <v/>
      </c>
      <c r="BG103" s="32">
        <f ca="1">IF(OR(E103-E102&gt;0.1,BA103&lt;&gt;""),'Details Verein'!$D$27,0)</f>
        <v>0</v>
      </c>
      <c r="BH103" s="16">
        <f t="shared" ca="1" si="91"/>
        <v>0</v>
      </c>
      <c r="BI103" s="16">
        <f t="shared" si="68"/>
        <v>0</v>
      </c>
      <c r="BJ103" s="1" t="str">
        <f t="shared" si="69"/>
        <v/>
      </c>
      <c r="BL103" s="1" t="str">
        <f t="shared" si="74"/>
        <v/>
      </c>
      <c r="BM103" s="1" t="str">
        <f t="shared" si="75"/>
        <v/>
      </c>
      <c r="BN103" s="1" t="str">
        <f t="shared" si="76"/>
        <v/>
      </c>
      <c r="BO103" s="1" t="str">
        <f t="shared" ca="1" si="77"/>
        <v/>
      </c>
      <c r="BP103" s="1">
        <f t="shared" si="88"/>
        <v>8.0000000000000071E-3</v>
      </c>
      <c r="BQ103" s="24" t="str">
        <f t="shared" si="78"/>
        <v/>
      </c>
      <c r="BR103" s="25" t="str">
        <f>IF(OR(Mitglieder!AQ103="",Mitglieder!BC103&lt;&gt;""),"",Mitglieder!AQ103)</f>
        <v/>
      </c>
      <c r="BS103" s="24" t="str">
        <f>IF(BR103="","",'Details Verein'!$I$30)</f>
        <v/>
      </c>
      <c r="BT103" s="24" t="str">
        <f>IF(BR103="","",VLOOKUP(Mitglieder!AN103,'Details Verein'!$B$12:$I$21,8))</f>
        <v/>
      </c>
      <c r="BU103" s="24"/>
      <c r="BV103" s="26" t="str">
        <f t="shared" si="79"/>
        <v/>
      </c>
      <c r="BW103" s="24" t="str">
        <f>IF(BR103="","",Mitglieder!BL103)</f>
        <v/>
      </c>
      <c r="CA103" s="34"/>
      <c r="CB103" s="1" t="str">
        <f t="shared" si="90"/>
        <v/>
      </c>
      <c r="CC103" s="1" t="str">
        <f t="shared" si="90"/>
        <v/>
      </c>
      <c r="CD103" s="1" t="str">
        <f t="shared" si="90"/>
        <v/>
      </c>
      <c r="CE103" s="1" t="str">
        <f t="shared" si="90"/>
        <v/>
      </c>
      <c r="CF103" s="1" t="str">
        <f t="shared" si="90"/>
        <v/>
      </c>
      <c r="CG103" s="1" t="str">
        <f t="shared" si="90"/>
        <v/>
      </c>
      <c r="CH103" s="1" t="str">
        <f t="shared" si="90"/>
        <v/>
      </c>
      <c r="CI103" s="1" t="str">
        <f t="shared" si="90"/>
        <v/>
      </c>
      <c r="CJ103" s="1" t="str">
        <f t="shared" si="90"/>
        <v/>
      </c>
      <c r="CK103" s="1" t="str">
        <f t="shared" si="90"/>
        <v/>
      </c>
      <c r="CL103" s="37" t="str">
        <f t="shared" si="70"/>
        <v/>
      </c>
      <c r="CM103" s="37" t="str">
        <f t="shared" si="71"/>
        <v/>
      </c>
      <c r="CN103" s="1">
        <f t="shared" ca="1" si="72"/>
        <v>0</v>
      </c>
      <c r="CO103" s="1">
        <f t="shared" ca="1" si="73"/>
        <v>0</v>
      </c>
      <c r="CP103" s="1">
        <f t="shared" si="89"/>
        <v>3.8100000000000064E-2</v>
      </c>
      <c r="CQ103" s="24" t="str">
        <f t="shared" si="80"/>
        <v/>
      </c>
      <c r="CR103" s="25" t="str">
        <f t="shared" si="81"/>
        <v/>
      </c>
      <c r="CS103" s="24" t="str">
        <f>IF(CR103="","",'Details Verein'!$I$30)</f>
        <v/>
      </c>
      <c r="CT103" s="24" t="str">
        <f>IF(CR103="","",VLOOKUP(Mitglieder!AN103,'Details Verein'!$B$12:$K$21,9))</f>
        <v/>
      </c>
      <c r="CU103" s="24">
        <f t="shared" si="82"/>
        <v>0</v>
      </c>
      <c r="CV103" s="26" t="str">
        <f t="shared" si="83"/>
        <v/>
      </c>
      <c r="CW103" s="24" t="str">
        <f>IF(CR103="","",Mitglieder!BM103)</f>
        <v/>
      </c>
      <c r="CX103" s="1">
        <f t="shared" si="84"/>
        <v>6.8200000000000927E-2</v>
      </c>
      <c r="CY103" s="24" t="str">
        <f t="shared" si="85"/>
        <v/>
      </c>
      <c r="CZ103" s="25" t="str">
        <f t="shared" si="86"/>
        <v/>
      </c>
      <c r="DA103" s="24" t="str">
        <f>IF(CZ103="","",'Details Verein'!$I$30)</f>
        <v/>
      </c>
      <c r="DB103" s="24" t="str">
        <f>IF(CZ103="","",VLOOKUP(AN103,'Details Verein'!$B$12:$L$21,10))</f>
        <v/>
      </c>
      <c r="DC103" s="24"/>
      <c r="DD103" s="26" t="str">
        <f t="shared" si="87"/>
        <v/>
      </c>
      <c r="DE103" s="24" t="str">
        <f>IF(CZ103="","",Mitglieder!BN103)</f>
        <v/>
      </c>
      <c r="DF103" s="34"/>
      <c r="DG103" s="1">
        <f t="shared" ca="1" si="92"/>
        <v>9.8300000000001789E-2</v>
      </c>
      <c r="DH103" s="24" t="str">
        <f t="shared" ca="1" si="93"/>
        <v/>
      </c>
      <c r="DI103" s="25" t="str">
        <f t="shared" ca="1" si="94"/>
        <v/>
      </c>
      <c r="DJ103" s="24" t="str">
        <f ca="1">IF(DI103="","",'Details Verein'!$I$30)</f>
        <v/>
      </c>
      <c r="DK103" s="24" t="str">
        <f ca="1">IF(DI103="","",'Details Verein'!$I$31)</f>
        <v/>
      </c>
      <c r="DL103" s="24"/>
      <c r="DM103" s="26" t="str">
        <f t="shared" ca="1" si="95"/>
        <v/>
      </c>
      <c r="DN103" s="24" t="str">
        <f t="shared" ca="1" si="96"/>
        <v/>
      </c>
    </row>
    <row r="104" spans="3:118" x14ac:dyDescent="0.3">
      <c r="C104" s="1">
        <f t="shared" ca="1" si="60"/>
        <v>1.0080999999999991</v>
      </c>
      <c r="D104" s="1">
        <f ca="1">IF(OR(AQ104&lt;&gt;"",AP104+'Details Verein'!$D$24&gt;=$AM$1,AP104="",AG104&lt;&gt;1,AZ104&lt;&gt;"",BC104&lt;&gt;""),Mitglieder!D103+0.0001,ROUND(D103+1,0))</f>
        <v>1.0080999999999991</v>
      </c>
      <c r="E104" s="1">
        <f ca="1">IF(OR(AQ104&lt;&gt;"",AZ104+'Details Verein'!$D$25&gt;=$AM$1,AP104="",AG104&lt;&gt;1,AZ104="",BA104&lt;&gt;"",BC104&lt;&gt;""),Mitglieder!E103+0.0001,ROUND(E103+1,0))</f>
        <v>1.0080999999999991</v>
      </c>
      <c r="F104" s="1" t="str">
        <f t="shared" ca="1" si="61"/>
        <v/>
      </c>
      <c r="G104" s="23"/>
      <c r="H104" s="8"/>
      <c r="I104" s="8"/>
      <c r="J104" s="8"/>
      <c r="K104" s="8"/>
      <c r="L104" s="8"/>
      <c r="M104" s="8"/>
      <c r="N104" s="8"/>
      <c r="O104" s="8"/>
      <c r="P104" s="8"/>
      <c r="Q104" s="8"/>
      <c r="R104" s="8"/>
      <c r="S104" s="8"/>
      <c r="T104" s="8"/>
      <c r="U104" s="8"/>
      <c r="V104" s="8"/>
      <c r="W104" s="8"/>
      <c r="X104" s="8"/>
      <c r="Y104" s="8"/>
      <c r="Z104" s="8"/>
      <c r="AA104" s="8"/>
      <c r="AB104" s="8"/>
      <c r="AC104" s="8"/>
      <c r="AD104" s="8"/>
      <c r="AE104" s="8"/>
      <c r="AG104" s="1">
        <f t="shared" si="62"/>
        <v>0</v>
      </c>
      <c r="AI104" s="1">
        <f t="shared" ca="1" si="63"/>
        <v>0</v>
      </c>
      <c r="AJ104" s="1">
        <f t="shared" ca="1" si="64"/>
        <v>0</v>
      </c>
      <c r="AM104" s="63" t="str">
        <f>IF(AND(H105="",H106="",K104=""),"",IF(K104="","nicht kategorisiert",IF(AG104=1,VLOOKUP(AN104,'Details Verein'!$B$12:$D$22,2),"")))</f>
        <v/>
      </c>
      <c r="AN104" s="1">
        <f>IF(K104='Details Verein'!$C$12,'Details Verein'!$B$12,IF(K104='Details Verein'!$C$13,'Details Verein'!$B$13,IF(K104='Details Verein'!$C$14,'Details Verein'!$B$14,IF(K104='Details Verein'!$C$15,'Details Verein'!$B$15,IF(K104='Details Verein'!$C$16,'Details Verein'!$B$16,IF(K104='Details Verein'!$C$17,'Details Verein'!$B$17,IF(K104='Details Verein'!$C$18,'Details Verein'!$B$18,IF(K104='Details Verein'!$C$19,'Details Verein'!$B$19,IF(K104='Details Verein'!$C$20,'Details Verein'!$B$20,IF(K104='Details Verein'!$C$21,'Details Verein'!$B$21,11))))))))))</f>
        <v>1</v>
      </c>
      <c r="AO104" s="8"/>
      <c r="AP104" s="8"/>
      <c r="AQ104" s="8"/>
      <c r="AR104" s="32">
        <f>IF(OR(V104&gt;'Details Verein'!$D$7,$AG104=1),VLOOKUP($AN104,'Details Verein'!$B$12:$G$21,AR$1),0)</f>
        <v>0</v>
      </c>
      <c r="AS104" s="115" t="str">
        <f t="shared" si="65"/>
        <v/>
      </c>
      <c r="AT104" s="32">
        <f>IF($AG104=1,VLOOKUP($AN104,'Details Verein'!$B$12:$G$21,AT$1),0)</f>
        <v>0</v>
      </c>
      <c r="AU104" s="33" t="str">
        <f t="shared" si="66"/>
        <v/>
      </c>
      <c r="AV104" s="32">
        <f>IF($AG104=1,VLOOKUP($AN104,'Details Verein'!$B$12:$G$21,AV$1),0)</f>
        <v>0</v>
      </c>
      <c r="AW104" s="32">
        <f ca="1">IF($AG104=1,VLOOKUP($AN104,'Details Verein'!$B$12:$G$21,AW$1),0)+BG104</f>
        <v>0</v>
      </c>
      <c r="AX104" s="116"/>
      <c r="AY104" s="8"/>
      <c r="AZ104" s="8"/>
      <c r="BA104" s="8"/>
      <c r="BB104" s="1" t="str">
        <f t="shared" si="67"/>
        <v>00.01.1900</v>
      </c>
      <c r="BC104" s="73"/>
      <c r="BD104" s="3" t="str">
        <f>IF(AP104="","",AP104+'Details Verein'!$D$24)</f>
        <v/>
      </c>
      <c r="BE104" s="3" t="str">
        <f>IF(AZ104="","",AZ104+'Details Verein'!$D$25)</f>
        <v/>
      </c>
      <c r="BF104" s="3" t="str">
        <f>IF(BA104="","",BA104+'Details Verein'!$D$26)</f>
        <v/>
      </c>
      <c r="BG104" s="32">
        <f ca="1">IF(OR(E104-E103&gt;0.1,BA104&lt;&gt;""),'Details Verein'!$D$27,0)</f>
        <v>0</v>
      </c>
      <c r="BH104" s="16">
        <f t="shared" ca="1" si="91"/>
        <v>0</v>
      </c>
      <c r="BI104" s="16">
        <f t="shared" si="68"/>
        <v>0</v>
      </c>
      <c r="BJ104" s="1" t="str">
        <f t="shared" si="69"/>
        <v/>
      </c>
      <c r="BL104" s="1" t="str">
        <f t="shared" si="74"/>
        <v/>
      </c>
      <c r="BM104" s="1" t="str">
        <f t="shared" si="75"/>
        <v/>
      </c>
      <c r="BN104" s="1" t="str">
        <f t="shared" si="76"/>
        <v/>
      </c>
      <c r="BO104" s="1" t="str">
        <f t="shared" ca="1" si="77"/>
        <v/>
      </c>
      <c r="BP104" s="1">
        <f t="shared" si="88"/>
        <v>8.1000000000000065E-3</v>
      </c>
      <c r="BQ104" s="24" t="str">
        <f t="shared" si="78"/>
        <v/>
      </c>
      <c r="BR104" s="25" t="str">
        <f>IF(OR(Mitglieder!AQ104="",Mitglieder!BC104&lt;&gt;""),"",Mitglieder!AQ104)</f>
        <v/>
      </c>
      <c r="BS104" s="24" t="str">
        <f>IF(BR104="","",'Details Verein'!$I$30)</f>
        <v/>
      </c>
      <c r="BT104" s="24" t="str">
        <f>IF(BR104="","",VLOOKUP(Mitglieder!AN104,'Details Verein'!$B$12:$I$21,8))</f>
        <v/>
      </c>
      <c r="BU104" s="24"/>
      <c r="BV104" s="26" t="str">
        <f t="shared" si="79"/>
        <v/>
      </c>
      <c r="BW104" s="24" t="str">
        <f>IF(BR104="","",Mitglieder!BL104)</f>
        <v/>
      </c>
      <c r="CA104" s="34"/>
      <c r="CB104" s="1" t="str">
        <f t="shared" ref="CB104:CK113" si="97">IF(AND($AG104=1,CB$13=$AM104),CB$13,"")</f>
        <v/>
      </c>
      <c r="CC104" s="1" t="str">
        <f t="shared" si="97"/>
        <v/>
      </c>
      <c r="CD104" s="1" t="str">
        <f t="shared" si="97"/>
        <v/>
      </c>
      <c r="CE104" s="1" t="str">
        <f t="shared" si="97"/>
        <v/>
      </c>
      <c r="CF104" s="1" t="str">
        <f t="shared" si="97"/>
        <v/>
      </c>
      <c r="CG104" s="1" t="str">
        <f t="shared" si="97"/>
        <v/>
      </c>
      <c r="CH104" s="1" t="str">
        <f t="shared" si="97"/>
        <v/>
      </c>
      <c r="CI104" s="1" t="str">
        <f t="shared" si="97"/>
        <v/>
      </c>
      <c r="CJ104" s="1" t="str">
        <f t="shared" si="97"/>
        <v/>
      </c>
      <c r="CK104" s="1" t="str">
        <f t="shared" si="97"/>
        <v/>
      </c>
      <c r="CL104" s="37" t="str">
        <f t="shared" si="70"/>
        <v/>
      </c>
      <c r="CM104" s="37" t="str">
        <f t="shared" si="71"/>
        <v/>
      </c>
      <c r="CN104" s="1">
        <f t="shared" ca="1" si="72"/>
        <v>0</v>
      </c>
      <c r="CO104" s="1">
        <f t="shared" ca="1" si="73"/>
        <v>0</v>
      </c>
      <c r="CP104" s="1">
        <f t="shared" si="89"/>
        <v>3.8200000000000067E-2</v>
      </c>
      <c r="CQ104" s="24" t="str">
        <f t="shared" si="80"/>
        <v/>
      </c>
      <c r="CR104" s="25" t="str">
        <f t="shared" si="81"/>
        <v/>
      </c>
      <c r="CS104" s="24" t="str">
        <f>IF(CR104="","",'Details Verein'!$I$30)</f>
        <v/>
      </c>
      <c r="CT104" s="24" t="str">
        <f>IF(CR104="","",VLOOKUP(Mitglieder!AN104,'Details Verein'!$B$12:$K$21,9))</f>
        <v/>
      </c>
      <c r="CU104" s="24">
        <f t="shared" si="82"/>
        <v>0</v>
      </c>
      <c r="CV104" s="26" t="str">
        <f t="shared" si="83"/>
        <v/>
      </c>
      <c r="CW104" s="24" t="str">
        <f>IF(CR104="","",Mitglieder!BM104)</f>
        <v/>
      </c>
      <c r="CX104" s="1">
        <f t="shared" si="84"/>
        <v>6.8300000000000929E-2</v>
      </c>
      <c r="CY104" s="24" t="str">
        <f t="shared" si="85"/>
        <v/>
      </c>
      <c r="CZ104" s="25" t="str">
        <f t="shared" si="86"/>
        <v/>
      </c>
      <c r="DA104" s="24" t="str">
        <f>IF(CZ104="","",'Details Verein'!$I$30)</f>
        <v/>
      </c>
      <c r="DB104" s="24" t="str">
        <f>IF(CZ104="","",VLOOKUP(AN104,'Details Verein'!$B$12:$L$21,10))</f>
        <v/>
      </c>
      <c r="DC104" s="24"/>
      <c r="DD104" s="26" t="str">
        <f t="shared" si="87"/>
        <v/>
      </c>
      <c r="DE104" s="24" t="str">
        <f>IF(CZ104="","",Mitglieder!BN104)</f>
        <v/>
      </c>
      <c r="DF104" s="34"/>
      <c r="DG104" s="1">
        <f t="shared" ca="1" si="92"/>
        <v>9.8400000000001792E-2</v>
      </c>
      <c r="DH104" s="24" t="str">
        <f t="shared" ca="1" si="93"/>
        <v/>
      </c>
      <c r="DI104" s="25" t="str">
        <f t="shared" ca="1" si="94"/>
        <v/>
      </c>
      <c r="DJ104" s="24" t="str">
        <f ca="1">IF(DI104="","",'Details Verein'!$I$30)</f>
        <v/>
      </c>
      <c r="DK104" s="24" t="str">
        <f ca="1">IF(DI104="","",'Details Verein'!$I$31)</f>
        <v/>
      </c>
      <c r="DL104" s="24"/>
      <c r="DM104" s="26" t="str">
        <f t="shared" ca="1" si="95"/>
        <v/>
      </c>
      <c r="DN104" s="24" t="str">
        <f t="shared" ca="1" si="96"/>
        <v/>
      </c>
    </row>
    <row r="105" spans="3:118" x14ac:dyDescent="0.3">
      <c r="C105" s="1">
        <f t="shared" ca="1" si="60"/>
        <v>1.0081999999999991</v>
      </c>
      <c r="D105" s="1">
        <f ca="1">IF(OR(AQ105&lt;&gt;"",AP105+'Details Verein'!$D$24&gt;=$AM$1,AP105="",AG105&lt;&gt;1,AZ105&lt;&gt;"",BC105&lt;&gt;""),Mitglieder!D104+0.0001,ROUND(D104+1,0))</f>
        <v>1.0081999999999991</v>
      </c>
      <c r="E105" s="1">
        <f ca="1">IF(OR(AQ105&lt;&gt;"",AZ105+'Details Verein'!$D$25&gt;=$AM$1,AP105="",AG105&lt;&gt;1,AZ105="",BA105&lt;&gt;"",BC105&lt;&gt;""),Mitglieder!E104+0.0001,ROUND(E104+1,0))</f>
        <v>1.0081999999999991</v>
      </c>
      <c r="F105" s="1" t="str">
        <f t="shared" ca="1" si="61"/>
        <v/>
      </c>
      <c r="G105" s="23"/>
      <c r="H105" s="8"/>
      <c r="I105" s="8"/>
      <c r="J105" s="8"/>
      <c r="K105" s="8"/>
      <c r="L105" s="8"/>
      <c r="M105" s="8"/>
      <c r="N105" s="8"/>
      <c r="O105" s="8"/>
      <c r="P105" s="8"/>
      <c r="Q105" s="8"/>
      <c r="R105" s="8"/>
      <c r="S105" s="8"/>
      <c r="T105" s="8"/>
      <c r="U105" s="8"/>
      <c r="V105" s="8"/>
      <c r="W105" s="8"/>
      <c r="X105" s="8"/>
      <c r="Y105" s="8"/>
      <c r="Z105" s="8"/>
      <c r="AA105" s="8"/>
      <c r="AB105" s="8"/>
      <c r="AC105" s="8"/>
      <c r="AD105" s="8"/>
      <c r="AE105" s="8"/>
      <c r="AG105" s="1">
        <f t="shared" si="62"/>
        <v>0</v>
      </c>
      <c r="AI105" s="1">
        <f t="shared" ca="1" si="63"/>
        <v>0</v>
      </c>
      <c r="AJ105" s="1">
        <f t="shared" ca="1" si="64"/>
        <v>0</v>
      </c>
      <c r="AM105" s="63" t="str">
        <f>IF(AND(H106="",H107="",K105=""),"",IF(K105="","nicht kategorisiert",IF(AG105=1,VLOOKUP(AN105,'Details Verein'!$B$12:$D$22,2),"")))</f>
        <v/>
      </c>
      <c r="AN105" s="1">
        <f>IF(K105='Details Verein'!$C$12,'Details Verein'!$B$12,IF(K105='Details Verein'!$C$13,'Details Verein'!$B$13,IF(K105='Details Verein'!$C$14,'Details Verein'!$B$14,IF(K105='Details Verein'!$C$15,'Details Verein'!$B$15,IF(K105='Details Verein'!$C$16,'Details Verein'!$B$16,IF(K105='Details Verein'!$C$17,'Details Verein'!$B$17,IF(K105='Details Verein'!$C$18,'Details Verein'!$B$18,IF(K105='Details Verein'!$C$19,'Details Verein'!$B$19,IF(K105='Details Verein'!$C$20,'Details Verein'!$B$20,IF(K105='Details Verein'!$C$21,'Details Verein'!$B$21,11))))))))))</f>
        <v>1</v>
      </c>
      <c r="AO105" s="8"/>
      <c r="AP105" s="8"/>
      <c r="AQ105" s="8"/>
      <c r="AR105" s="32">
        <f>IF(OR(V105&gt;'Details Verein'!$D$7,$AG105=1),VLOOKUP($AN105,'Details Verein'!$B$12:$G$21,AR$1),0)</f>
        <v>0</v>
      </c>
      <c r="AS105" s="115" t="str">
        <f t="shared" si="65"/>
        <v/>
      </c>
      <c r="AT105" s="32">
        <f>IF($AG105=1,VLOOKUP($AN105,'Details Verein'!$B$12:$G$21,AT$1),0)</f>
        <v>0</v>
      </c>
      <c r="AU105" s="33" t="str">
        <f t="shared" si="66"/>
        <v/>
      </c>
      <c r="AV105" s="32">
        <f>IF($AG105=1,VLOOKUP($AN105,'Details Verein'!$B$12:$G$21,AV$1),0)</f>
        <v>0</v>
      </c>
      <c r="AW105" s="32">
        <f ca="1">IF($AG105=1,VLOOKUP($AN105,'Details Verein'!$B$12:$G$21,AW$1),0)+BG105</f>
        <v>0</v>
      </c>
      <c r="AX105" s="116"/>
      <c r="AY105" s="8"/>
      <c r="AZ105" s="8"/>
      <c r="BA105" s="8"/>
      <c r="BB105" s="1" t="str">
        <f t="shared" si="67"/>
        <v>00.01.1900</v>
      </c>
      <c r="BC105" s="73"/>
      <c r="BD105" s="3" t="str">
        <f>IF(AP105="","",AP105+'Details Verein'!$D$24)</f>
        <v/>
      </c>
      <c r="BE105" s="3" t="str">
        <f>IF(AZ105="","",AZ105+'Details Verein'!$D$25)</f>
        <v/>
      </c>
      <c r="BF105" s="3" t="str">
        <f>IF(BA105="","",BA105+'Details Verein'!$D$26)</f>
        <v/>
      </c>
      <c r="BG105" s="32">
        <f ca="1">IF(OR(E105-E104&gt;0.1,BA105&lt;&gt;""),'Details Verein'!$D$27,0)</f>
        <v>0</v>
      </c>
      <c r="BH105" s="16">
        <f t="shared" ca="1" si="91"/>
        <v>0</v>
      </c>
      <c r="BI105" s="16">
        <f t="shared" si="68"/>
        <v>0</v>
      </c>
      <c r="BJ105" s="1" t="str">
        <f t="shared" si="69"/>
        <v/>
      </c>
      <c r="BL105" s="1" t="str">
        <f t="shared" si="74"/>
        <v/>
      </c>
      <c r="BM105" s="1" t="str">
        <f t="shared" si="75"/>
        <v/>
      </c>
      <c r="BN105" s="1" t="str">
        <f t="shared" si="76"/>
        <v/>
      </c>
      <c r="BO105" s="1" t="str">
        <f t="shared" ca="1" si="77"/>
        <v/>
      </c>
      <c r="BP105" s="1">
        <f t="shared" si="88"/>
        <v>8.2000000000000059E-3</v>
      </c>
      <c r="BQ105" s="24" t="str">
        <f t="shared" si="78"/>
        <v/>
      </c>
      <c r="BR105" s="25" t="str">
        <f>IF(OR(Mitglieder!AQ105="",Mitglieder!BC105&lt;&gt;""),"",Mitglieder!AQ105)</f>
        <v/>
      </c>
      <c r="BS105" s="24" t="str">
        <f>IF(BR105="","",'Details Verein'!$I$30)</f>
        <v/>
      </c>
      <c r="BT105" s="24" t="str">
        <f>IF(BR105="","",VLOOKUP(Mitglieder!AN105,'Details Verein'!$B$12:$I$21,8))</f>
        <v/>
      </c>
      <c r="BU105" s="24"/>
      <c r="BV105" s="26" t="str">
        <f t="shared" si="79"/>
        <v/>
      </c>
      <c r="BW105" s="24" t="str">
        <f>IF(BR105="","",Mitglieder!BL105)</f>
        <v/>
      </c>
      <c r="CA105" s="34"/>
      <c r="CB105" s="1" t="str">
        <f t="shared" si="97"/>
        <v/>
      </c>
      <c r="CC105" s="1" t="str">
        <f t="shared" si="97"/>
        <v/>
      </c>
      <c r="CD105" s="1" t="str">
        <f t="shared" si="97"/>
        <v/>
      </c>
      <c r="CE105" s="1" t="str">
        <f t="shared" si="97"/>
        <v/>
      </c>
      <c r="CF105" s="1" t="str">
        <f t="shared" si="97"/>
        <v/>
      </c>
      <c r="CG105" s="1" t="str">
        <f t="shared" si="97"/>
        <v/>
      </c>
      <c r="CH105" s="1" t="str">
        <f t="shared" si="97"/>
        <v/>
      </c>
      <c r="CI105" s="1" t="str">
        <f t="shared" si="97"/>
        <v/>
      </c>
      <c r="CJ105" s="1" t="str">
        <f t="shared" si="97"/>
        <v/>
      </c>
      <c r="CK105" s="1" t="str">
        <f t="shared" si="97"/>
        <v/>
      </c>
      <c r="CL105" s="37" t="str">
        <f t="shared" si="70"/>
        <v/>
      </c>
      <c r="CM105" s="37" t="str">
        <f t="shared" si="71"/>
        <v/>
      </c>
      <c r="CN105" s="1">
        <f t="shared" ca="1" si="72"/>
        <v>0</v>
      </c>
      <c r="CO105" s="1">
        <f t="shared" ca="1" si="73"/>
        <v>0</v>
      </c>
      <c r="CP105" s="1">
        <f t="shared" si="89"/>
        <v>3.830000000000007E-2</v>
      </c>
      <c r="CQ105" s="24" t="str">
        <f t="shared" si="80"/>
        <v/>
      </c>
      <c r="CR105" s="25" t="str">
        <f t="shared" si="81"/>
        <v/>
      </c>
      <c r="CS105" s="24" t="str">
        <f>IF(CR105="","",'Details Verein'!$I$30)</f>
        <v/>
      </c>
      <c r="CT105" s="24" t="str">
        <f>IF(CR105="","",VLOOKUP(Mitglieder!AN105,'Details Verein'!$B$12:$K$21,9))</f>
        <v/>
      </c>
      <c r="CU105" s="24">
        <f t="shared" si="82"/>
        <v>0</v>
      </c>
      <c r="CV105" s="26" t="str">
        <f t="shared" si="83"/>
        <v/>
      </c>
      <c r="CW105" s="24" t="str">
        <f>IF(CR105="","",Mitglieder!BM105)</f>
        <v/>
      </c>
      <c r="CX105" s="1">
        <f t="shared" si="84"/>
        <v>6.8400000000000932E-2</v>
      </c>
      <c r="CY105" s="24" t="str">
        <f t="shared" si="85"/>
        <v/>
      </c>
      <c r="CZ105" s="25" t="str">
        <f t="shared" si="86"/>
        <v/>
      </c>
      <c r="DA105" s="24" t="str">
        <f>IF(CZ105="","",'Details Verein'!$I$30)</f>
        <v/>
      </c>
      <c r="DB105" s="24" t="str">
        <f>IF(CZ105="","",VLOOKUP(AN105,'Details Verein'!$B$12:$L$21,10))</f>
        <v/>
      </c>
      <c r="DC105" s="24"/>
      <c r="DD105" s="26" t="str">
        <f t="shared" si="87"/>
        <v/>
      </c>
      <c r="DE105" s="24" t="str">
        <f>IF(CZ105="","",Mitglieder!BN105)</f>
        <v/>
      </c>
      <c r="DF105" s="34"/>
      <c r="DG105" s="1">
        <f t="shared" ca="1" si="92"/>
        <v>9.8500000000001794E-2</v>
      </c>
      <c r="DH105" s="24" t="str">
        <f t="shared" ca="1" si="93"/>
        <v/>
      </c>
      <c r="DI105" s="25" t="str">
        <f t="shared" ca="1" si="94"/>
        <v/>
      </c>
      <c r="DJ105" s="24" t="str">
        <f ca="1">IF(DI105="","",'Details Verein'!$I$30)</f>
        <v/>
      </c>
      <c r="DK105" s="24" t="str">
        <f ca="1">IF(DI105="","",'Details Verein'!$I$31)</f>
        <v/>
      </c>
      <c r="DL105" s="24"/>
      <c r="DM105" s="26" t="str">
        <f t="shared" ca="1" si="95"/>
        <v/>
      </c>
      <c r="DN105" s="24" t="str">
        <f t="shared" ca="1" si="96"/>
        <v/>
      </c>
    </row>
    <row r="106" spans="3:118" x14ac:dyDescent="0.3">
      <c r="C106" s="1">
        <f t="shared" ca="1" si="60"/>
        <v>1.0082999999999991</v>
      </c>
      <c r="D106" s="1">
        <f ca="1">IF(OR(AQ106&lt;&gt;"",AP106+'Details Verein'!$D$24&gt;=$AM$1,AP106="",AG106&lt;&gt;1,AZ106&lt;&gt;"",BC106&lt;&gt;""),Mitglieder!D105+0.0001,ROUND(D105+1,0))</f>
        <v>1.0082999999999991</v>
      </c>
      <c r="E106" s="1">
        <f ca="1">IF(OR(AQ106&lt;&gt;"",AZ106+'Details Verein'!$D$25&gt;=$AM$1,AP106="",AG106&lt;&gt;1,AZ106="",BA106&lt;&gt;"",BC106&lt;&gt;""),Mitglieder!E105+0.0001,ROUND(E105+1,0))</f>
        <v>1.0082999999999991</v>
      </c>
      <c r="F106" s="1" t="str">
        <f t="shared" ca="1" si="61"/>
        <v/>
      </c>
      <c r="G106" s="23"/>
      <c r="H106" s="8"/>
      <c r="I106" s="8"/>
      <c r="J106" s="8"/>
      <c r="K106" s="8"/>
      <c r="L106" s="8"/>
      <c r="M106" s="8"/>
      <c r="N106" s="8"/>
      <c r="O106" s="8"/>
      <c r="P106" s="8"/>
      <c r="Q106" s="8"/>
      <c r="R106" s="8"/>
      <c r="S106" s="8"/>
      <c r="T106" s="8"/>
      <c r="U106" s="8"/>
      <c r="V106" s="8"/>
      <c r="W106" s="8"/>
      <c r="X106" s="8"/>
      <c r="Y106" s="8"/>
      <c r="Z106" s="8"/>
      <c r="AA106" s="8"/>
      <c r="AB106" s="8"/>
      <c r="AC106" s="8"/>
      <c r="AD106" s="8"/>
      <c r="AE106" s="8"/>
      <c r="AG106" s="1">
        <f t="shared" si="62"/>
        <v>0</v>
      </c>
      <c r="AI106" s="1">
        <f t="shared" ca="1" si="63"/>
        <v>0</v>
      </c>
      <c r="AJ106" s="1">
        <f t="shared" ca="1" si="64"/>
        <v>0</v>
      </c>
      <c r="AM106" s="63" t="str">
        <f>IF(AND(H107="",H108="",K106=""),"",IF(K106="","nicht kategorisiert",IF(AG106=1,VLOOKUP(AN106,'Details Verein'!$B$12:$D$22,2),"")))</f>
        <v/>
      </c>
      <c r="AN106" s="1">
        <f>IF(K106='Details Verein'!$C$12,'Details Verein'!$B$12,IF(K106='Details Verein'!$C$13,'Details Verein'!$B$13,IF(K106='Details Verein'!$C$14,'Details Verein'!$B$14,IF(K106='Details Verein'!$C$15,'Details Verein'!$B$15,IF(K106='Details Verein'!$C$16,'Details Verein'!$B$16,IF(K106='Details Verein'!$C$17,'Details Verein'!$B$17,IF(K106='Details Verein'!$C$18,'Details Verein'!$B$18,IF(K106='Details Verein'!$C$19,'Details Verein'!$B$19,IF(K106='Details Verein'!$C$20,'Details Verein'!$B$20,IF(K106='Details Verein'!$C$21,'Details Verein'!$B$21,11))))))))))</f>
        <v>1</v>
      </c>
      <c r="AO106" s="8"/>
      <c r="AP106" s="8"/>
      <c r="AQ106" s="8"/>
      <c r="AR106" s="32">
        <f>IF(OR(V106&gt;'Details Verein'!$D$7,$AG106=1),VLOOKUP($AN106,'Details Verein'!$B$12:$G$21,AR$1),0)</f>
        <v>0</v>
      </c>
      <c r="AS106" s="115" t="str">
        <f t="shared" si="65"/>
        <v/>
      </c>
      <c r="AT106" s="32">
        <f>IF($AG106=1,VLOOKUP($AN106,'Details Verein'!$B$12:$G$21,AT$1),0)</f>
        <v>0</v>
      </c>
      <c r="AU106" s="33" t="str">
        <f t="shared" si="66"/>
        <v/>
      </c>
      <c r="AV106" s="32">
        <f>IF($AG106=1,VLOOKUP($AN106,'Details Verein'!$B$12:$G$21,AV$1),0)</f>
        <v>0</v>
      </c>
      <c r="AW106" s="32">
        <f ca="1">IF($AG106=1,VLOOKUP($AN106,'Details Verein'!$B$12:$G$21,AW$1),0)+BG106</f>
        <v>0</v>
      </c>
      <c r="AX106" s="116"/>
      <c r="AY106" s="8"/>
      <c r="AZ106" s="8"/>
      <c r="BA106" s="8"/>
      <c r="BB106" s="1" t="str">
        <f t="shared" si="67"/>
        <v>00.01.1900</v>
      </c>
      <c r="BC106" s="73"/>
      <c r="BD106" s="3" t="str">
        <f>IF(AP106="","",AP106+'Details Verein'!$D$24)</f>
        <v/>
      </c>
      <c r="BE106" s="3" t="str">
        <f>IF(AZ106="","",AZ106+'Details Verein'!$D$25)</f>
        <v/>
      </c>
      <c r="BF106" s="3" t="str">
        <f>IF(BA106="","",BA106+'Details Verein'!$D$26)</f>
        <v/>
      </c>
      <c r="BG106" s="32">
        <f ca="1">IF(OR(E106-E105&gt;0.1,BA106&lt;&gt;""),'Details Verein'!$D$27,0)</f>
        <v>0</v>
      </c>
      <c r="BH106" s="16">
        <f t="shared" ca="1" si="91"/>
        <v>0</v>
      </c>
      <c r="BI106" s="16">
        <f t="shared" si="68"/>
        <v>0</v>
      </c>
      <c r="BJ106" s="1" t="str">
        <f t="shared" si="69"/>
        <v/>
      </c>
      <c r="BL106" s="1" t="str">
        <f t="shared" si="74"/>
        <v/>
      </c>
      <c r="BM106" s="1" t="str">
        <f t="shared" si="75"/>
        <v/>
      </c>
      <c r="BN106" s="1" t="str">
        <f t="shared" si="76"/>
        <v/>
      </c>
      <c r="BO106" s="1" t="str">
        <f t="shared" ca="1" si="77"/>
        <v/>
      </c>
      <c r="BP106" s="1">
        <f t="shared" si="88"/>
        <v>8.3000000000000053E-3</v>
      </c>
      <c r="BQ106" s="24" t="str">
        <f t="shared" si="78"/>
        <v/>
      </c>
      <c r="BR106" s="25" t="str">
        <f>IF(OR(Mitglieder!AQ106="",Mitglieder!BC106&lt;&gt;""),"",Mitglieder!AQ106)</f>
        <v/>
      </c>
      <c r="BS106" s="24" t="str">
        <f>IF(BR106="","",'Details Verein'!$I$30)</f>
        <v/>
      </c>
      <c r="BT106" s="24" t="str">
        <f>IF(BR106="","",VLOOKUP(Mitglieder!AN106,'Details Verein'!$B$12:$I$21,8))</f>
        <v/>
      </c>
      <c r="BU106" s="24"/>
      <c r="BV106" s="26" t="str">
        <f t="shared" si="79"/>
        <v/>
      </c>
      <c r="BW106" s="24" t="str">
        <f>IF(BR106="","",Mitglieder!BL106)</f>
        <v/>
      </c>
      <c r="CA106" s="34"/>
      <c r="CB106" s="1" t="str">
        <f t="shared" si="97"/>
        <v/>
      </c>
      <c r="CC106" s="1" t="str">
        <f t="shared" si="97"/>
        <v/>
      </c>
      <c r="CD106" s="1" t="str">
        <f t="shared" si="97"/>
        <v/>
      </c>
      <c r="CE106" s="1" t="str">
        <f t="shared" si="97"/>
        <v/>
      </c>
      <c r="CF106" s="1" t="str">
        <f t="shared" si="97"/>
        <v/>
      </c>
      <c r="CG106" s="1" t="str">
        <f t="shared" si="97"/>
        <v/>
      </c>
      <c r="CH106" s="1" t="str">
        <f t="shared" si="97"/>
        <v/>
      </c>
      <c r="CI106" s="1" t="str">
        <f t="shared" si="97"/>
        <v/>
      </c>
      <c r="CJ106" s="1" t="str">
        <f t="shared" si="97"/>
        <v/>
      </c>
      <c r="CK106" s="1" t="str">
        <f t="shared" si="97"/>
        <v/>
      </c>
      <c r="CL106" s="37" t="str">
        <f t="shared" si="70"/>
        <v/>
      </c>
      <c r="CM106" s="37" t="str">
        <f t="shared" si="71"/>
        <v/>
      </c>
      <c r="CN106" s="1">
        <f t="shared" ca="1" si="72"/>
        <v>0</v>
      </c>
      <c r="CO106" s="1">
        <f t="shared" ca="1" si="73"/>
        <v>0</v>
      </c>
      <c r="CP106" s="1">
        <f t="shared" si="89"/>
        <v>3.8400000000000073E-2</v>
      </c>
      <c r="CQ106" s="24" t="str">
        <f t="shared" si="80"/>
        <v/>
      </c>
      <c r="CR106" s="25" t="str">
        <f t="shared" si="81"/>
        <v/>
      </c>
      <c r="CS106" s="24" t="str">
        <f>IF(CR106="","",'Details Verein'!$I$30)</f>
        <v/>
      </c>
      <c r="CT106" s="24" t="str">
        <f>IF(CR106="","",VLOOKUP(Mitglieder!AN106,'Details Verein'!$B$12:$K$21,9))</f>
        <v/>
      </c>
      <c r="CU106" s="24">
        <f t="shared" si="82"/>
        <v>0</v>
      </c>
      <c r="CV106" s="26" t="str">
        <f t="shared" si="83"/>
        <v/>
      </c>
      <c r="CW106" s="24" t="str">
        <f>IF(CR106="","",Mitglieder!BM106)</f>
        <v/>
      </c>
      <c r="CX106" s="1">
        <f t="shared" si="84"/>
        <v>6.8500000000000935E-2</v>
      </c>
      <c r="CY106" s="24" t="str">
        <f t="shared" si="85"/>
        <v/>
      </c>
      <c r="CZ106" s="25" t="str">
        <f t="shared" si="86"/>
        <v/>
      </c>
      <c r="DA106" s="24" t="str">
        <f>IF(CZ106="","",'Details Verein'!$I$30)</f>
        <v/>
      </c>
      <c r="DB106" s="24" t="str">
        <f>IF(CZ106="","",VLOOKUP(AN106,'Details Verein'!$B$12:$L$21,10))</f>
        <v/>
      </c>
      <c r="DC106" s="24"/>
      <c r="DD106" s="26" t="str">
        <f t="shared" si="87"/>
        <v/>
      </c>
      <c r="DE106" s="24" t="str">
        <f>IF(CZ106="","",Mitglieder!BN106)</f>
        <v/>
      </c>
      <c r="DF106" s="34"/>
      <c r="DG106" s="1">
        <f t="shared" ca="1" si="92"/>
        <v>9.8600000000001797E-2</v>
      </c>
      <c r="DH106" s="24" t="str">
        <f t="shared" ca="1" si="93"/>
        <v/>
      </c>
      <c r="DI106" s="25" t="str">
        <f t="shared" ca="1" si="94"/>
        <v/>
      </c>
      <c r="DJ106" s="24" t="str">
        <f ca="1">IF(DI106="","",'Details Verein'!$I$30)</f>
        <v/>
      </c>
      <c r="DK106" s="24" t="str">
        <f ca="1">IF(DI106="","",'Details Verein'!$I$31)</f>
        <v/>
      </c>
      <c r="DL106" s="24"/>
      <c r="DM106" s="26" t="str">
        <f t="shared" ca="1" si="95"/>
        <v/>
      </c>
      <c r="DN106" s="24" t="str">
        <f t="shared" ca="1" si="96"/>
        <v/>
      </c>
    </row>
    <row r="107" spans="3:118" x14ac:dyDescent="0.3">
      <c r="C107" s="1">
        <f t="shared" ca="1" si="60"/>
        <v>1.0083999999999991</v>
      </c>
      <c r="D107" s="1">
        <f ca="1">IF(OR(AQ107&lt;&gt;"",AP107+'Details Verein'!$D$24&gt;=$AM$1,AP107="",AG107&lt;&gt;1,AZ107&lt;&gt;"",BC107&lt;&gt;""),Mitglieder!D106+0.0001,ROUND(D106+1,0))</f>
        <v>1.0083999999999991</v>
      </c>
      <c r="E107" s="1">
        <f ca="1">IF(OR(AQ107&lt;&gt;"",AZ107+'Details Verein'!$D$25&gt;=$AM$1,AP107="",AG107&lt;&gt;1,AZ107="",BA107&lt;&gt;"",BC107&lt;&gt;""),Mitglieder!E106+0.0001,ROUND(E106+1,0))</f>
        <v>1.0083999999999991</v>
      </c>
      <c r="F107" s="1" t="str">
        <f t="shared" ca="1" si="61"/>
        <v/>
      </c>
      <c r="G107" s="23"/>
      <c r="H107" s="8"/>
      <c r="I107" s="8"/>
      <c r="J107" s="8"/>
      <c r="K107" s="8"/>
      <c r="L107" s="8"/>
      <c r="M107" s="8"/>
      <c r="N107" s="8"/>
      <c r="O107" s="8"/>
      <c r="P107" s="8"/>
      <c r="Q107" s="8"/>
      <c r="R107" s="8"/>
      <c r="S107" s="8"/>
      <c r="T107" s="8"/>
      <c r="U107" s="8"/>
      <c r="V107" s="8"/>
      <c r="W107" s="8"/>
      <c r="X107" s="8"/>
      <c r="Y107" s="8"/>
      <c r="Z107" s="8"/>
      <c r="AA107" s="8"/>
      <c r="AB107" s="8"/>
      <c r="AC107" s="8"/>
      <c r="AD107" s="8"/>
      <c r="AE107" s="8"/>
      <c r="AG107" s="1">
        <f t="shared" si="62"/>
        <v>0</v>
      </c>
      <c r="AI107" s="1">
        <f t="shared" ca="1" si="63"/>
        <v>0</v>
      </c>
      <c r="AJ107" s="1">
        <f t="shared" ca="1" si="64"/>
        <v>0</v>
      </c>
      <c r="AM107" s="63" t="str">
        <f>IF(AND(H108="",H109="",K107=""),"",IF(K107="","nicht kategorisiert",IF(AG107=1,VLOOKUP(AN107,'Details Verein'!$B$12:$D$22,2),"")))</f>
        <v/>
      </c>
      <c r="AN107" s="1">
        <f>IF(K107='Details Verein'!$C$12,'Details Verein'!$B$12,IF(K107='Details Verein'!$C$13,'Details Verein'!$B$13,IF(K107='Details Verein'!$C$14,'Details Verein'!$B$14,IF(K107='Details Verein'!$C$15,'Details Verein'!$B$15,IF(K107='Details Verein'!$C$16,'Details Verein'!$B$16,IF(K107='Details Verein'!$C$17,'Details Verein'!$B$17,IF(K107='Details Verein'!$C$18,'Details Verein'!$B$18,IF(K107='Details Verein'!$C$19,'Details Verein'!$B$19,IF(K107='Details Verein'!$C$20,'Details Verein'!$B$20,IF(K107='Details Verein'!$C$21,'Details Verein'!$B$21,11))))))))))</f>
        <v>1</v>
      </c>
      <c r="AO107" s="8"/>
      <c r="AP107" s="8"/>
      <c r="AQ107" s="8"/>
      <c r="AR107" s="32">
        <f>IF(OR(V107&gt;'Details Verein'!$D$7,$AG107=1),VLOOKUP($AN107,'Details Verein'!$B$12:$G$21,AR$1),0)</f>
        <v>0</v>
      </c>
      <c r="AS107" s="115" t="str">
        <f t="shared" si="65"/>
        <v/>
      </c>
      <c r="AT107" s="32">
        <f>IF($AG107=1,VLOOKUP($AN107,'Details Verein'!$B$12:$G$21,AT$1),0)</f>
        <v>0</v>
      </c>
      <c r="AU107" s="33" t="str">
        <f t="shared" si="66"/>
        <v/>
      </c>
      <c r="AV107" s="32">
        <f>IF($AG107=1,VLOOKUP($AN107,'Details Verein'!$B$12:$G$21,AV$1),0)</f>
        <v>0</v>
      </c>
      <c r="AW107" s="32">
        <f ca="1">IF($AG107=1,VLOOKUP($AN107,'Details Verein'!$B$12:$G$21,AW$1),0)+BG107</f>
        <v>0</v>
      </c>
      <c r="AX107" s="116"/>
      <c r="AY107" s="8"/>
      <c r="AZ107" s="8"/>
      <c r="BA107" s="8"/>
      <c r="BB107" s="1" t="str">
        <f t="shared" si="67"/>
        <v>00.01.1900</v>
      </c>
      <c r="BC107" s="73"/>
      <c r="BD107" s="3" t="str">
        <f>IF(AP107="","",AP107+'Details Verein'!$D$24)</f>
        <v/>
      </c>
      <c r="BE107" s="3" t="str">
        <f>IF(AZ107="","",AZ107+'Details Verein'!$D$25)</f>
        <v/>
      </c>
      <c r="BF107" s="3" t="str">
        <f>IF(BA107="","",BA107+'Details Verein'!$D$26)</f>
        <v/>
      </c>
      <c r="BG107" s="32">
        <f ca="1">IF(OR(E107-E106&gt;0.1,BA107&lt;&gt;""),'Details Verein'!$D$27,0)</f>
        <v>0</v>
      </c>
      <c r="BH107" s="16">
        <f t="shared" ca="1" si="91"/>
        <v>0</v>
      </c>
      <c r="BI107" s="16">
        <f t="shared" si="68"/>
        <v>0</v>
      </c>
      <c r="BJ107" s="1" t="str">
        <f t="shared" si="69"/>
        <v/>
      </c>
      <c r="BL107" s="1" t="str">
        <f t="shared" si="74"/>
        <v/>
      </c>
      <c r="BM107" s="1" t="str">
        <f t="shared" si="75"/>
        <v/>
      </c>
      <c r="BN107" s="1" t="str">
        <f t="shared" si="76"/>
        <v/>
      </c>
      <c r="BO107" s="1" t="str">
        <f t="shared" ca="1" si="77"/>
        <v/>
      </c>
      <c r="BP107" s="1">
        <f t="shared" si="88"/>
        <v>8.4000000000000047E-3</v>
      </c>
      <c r="BQ107" s="24" t="str">
        <f t="shared" si="78"/>
        <v/>
      </c>
      <c r="BR107" s="25" t="str">
        <f>IF(OR(Mitglieder!AQ107="",Mitglieder!BC107&lt;&gt;""),"",Mitglieder!AQ107)</f>
        <v/>
      </c>
      <c r="BS107" s="24" t="str">
        <f>IF(BR107="","",'Details Verein'!$I$30)</f>
        <v/>
      </c>
      <c r="BT107" s="24" t="str">
        <f>IF(BR107="","",VLOOKUP(Mitglieder!AN107,'Details Verein'!$B$12:$I$21,8))</f>
        <v/>
      </c>
      <c r="BU107" s="24"/>
      <c r="BV107" s="26" t="str">
        <f t="shared" si="79"/>
        <v/>
      </c>
      <c r="BW107" s="24" t="str">
        <f>IF(BR107="","",Mitglieder!BL107)</f>
        <v/>
      </c>
      <c r="CA107" s="34"/>
      <c r="CB107" s="1" t="str">
        <f t="shared" si="97"/>
        <v/>
      </c>
      <c r="CC107" s="1" t="str">
        <f t="shared" si="97"/>
        <v/>
      </c>
      <c r="CD107" s="1" t="str">
        <f t="shared" si="97"/>
        <v/>
      </c>
      <c r="CE107" s="1" t="str">
        <f t="shared" si="97"/>
        <v/>
      </c>
      <c r="CF107" s="1" t="str">
        <f t="shared" si="97"/>
        <v/>
      </c>
      <c r="CG107" s="1" t="str">
        <f t="shared" si="97"/>
        <v/>
      </c>
      <c r="CH107" s="1" t="str">
        <f t="shared" si="97"/>
        <v/>
      </c>
      <c r="CI107" s="1" t="str">
        <f t="shared" si="97"/>
        <v/>
      </c>
      <c r="CJ107" s="1" t="str">
        <f t="shared" si="97"/>
        <v/>
      </c>
      <c r="CK107" s="1" t="str">
        <f t="shared" si="97"/>
        <v/>
      </c>
      <c r="CL107" s="37" t="str">
        <f t="shared" si="70"/>
        <v/>
      </c>
      <c r="CM107" s="37" t="str">
        <f t="shared" si="71"/>
        <v/>
      </c>
      <c r="CN107" s="1">
        <f t="shared" ca="1" si="72"/>
        <v>0</v>
      </c>
      <c r="CO107" s="1">
        <f t="shared" ca="1" si="73"/>
        <v>0</v>
      </c>
      <c r="CP107" s="1">
        <f t="shared" si="89"/>
        <v>3.8500000000000076E-2</v>
      </c>
      <c r="CQ107" s="24" t="str">
        <f t="shared" si="80"/>
        <v/>
      </c>
      <c r="CR107" s="25" t="str">
        <f t="shared" si="81"/>
        <v/>
      </c>
      <c r="CS107" s="24" t="str">
        <f>IF(CR107="","",'Details Verein'!$I$30)</f>
        <v/>
      </c>
      <c r="CT107" s="24" t="str">
        <f>IF(CR107="","",VLOOKUP(Mitglieder!AN107,'Details Verein'!$B$12:$K$21,9))</f>
        <v/>
      </c>
      <c r="CU107" s="24">
        <f t="shared" si="82"/>
        <v>0</v>
      </c>
      <c r="CV107" s="26" t="str">
        <f t="shared" si="83"/>
        <v/>
      </c>
      <c r="CW107" s="24" t="str">
        <f>IF(CR107="","",Mitglieder!BM107)</f>
        <v/>
      </c>
      <c r="CX107" s="1">
        <f t="shared" si="84"/>
        <v>6.8600000000000938E-2</v>
      </c>
      <c r="CY107" s="24" t="str">
        <f t="shared" si="85"/>
        <v/>
      </c>
      <c r="CZ107" s="25" t="str">
        <f t="shared" si="86"/>
        <v/>
      </c>
      <c r="DA107" s="24" t="str">
        <f>IF(CZ107="","",'Details Verein'!$I$30)</f>
        <v/>
      </c>
      <c r="DB107" s="24" t="str">
        <f>IF(CZ107="","",VLOOKUP(AN107,'Details Verein'!$B$12:$L$21,10))</f>
        <v/>
      </c>
      <c r="DC107" s="24"/>
      <c r="DD107" s="26" t="str">
        <f t="shared" si="87"/>
        <v/>
      </c>
      <c r="DE107" s="24" t="str">
        <f>IF(CZ107="","",Mitglieder!BN107)</f>
        <v/>
      </c>
      <c r="DF107" s="34"/>
      <c r="DG107" s="1">
        <f t="shared" ca="1" si="92"/>
        <v>9.87000000000018E-2</v>
      </c>
      <c r="DH107" s="24" t="str">
        <f t="shared" ca="1" si="93"/>
        <v/>
      </c>
      <c r="DI107" s="25" t="str">
        <f t="shared" ca="1" si="94"/>
        <v/>
      </c>
      <c r="DJ107" s="24" t="str">
        <f ca="1">IF(DI107="","",'Details Verein'!$I$30)</f>
        <v/>
      </c>
      <c r="DK107" s="24" t="str">
        <f ca="1">IF(DI107="","",'Details Verein'!$I$31)</f>
        <v/>
      </c>
      <c r="DL107" s="24"/>
      <c r="DM107" s="26" t="str">
        <f t="shared" ca="1" si="95"/>
        <v/>
      </c>
      <c r="DN107" s="24" t="str">
        <f t="shared" ca="1" si="96"/>
        <v/>
      </c>
    </row>
    <row r="108" spans="3:118" x14ac:dyDescent="0.3">
      <c r="C108" s="1">
        <f t="shared" ca="1" si="60"/>
        <v>1.0084999999999991</v>
      </c>
      <c r="D108" s="1">
        <f ca="1">IF(OR(AQ108&lt;&gt;"",AP108+'Details Verein'!$D$24&gt;=$AM$1,AP108="",AG108&lt;&gt;1,AZ108&lt;&gt;"",BC108&lt;&gt;""),Mitglieder!D107+0.0001,ROUND(D107+1,0))</f>
        <v>1.0084999999999991</v>
      </c>
      <c r="E108" s="1">
        <f ca="1">IF(OR(AQ108&lt;&gt;"",AZ108+'Details Verein'!$D$25&gt;=$AM$1,AP108="",AG108&lt;&gt;1,AZ108="",BA108&lt;&gt;"",BC108&lt;&gt;""),Mitglieder!E107+0.0001,ROUND(E107+1,0))</f>
        <v>1.0084999999999991</v>
      </c>
      <c r="F108" s="1" t="str">
        <f t="shared" ca="1" si="61"/>
        <v/>
      </c>
      <c r="G108" s="23"/>
      <c r="H108" s="8"/>
      <c r="I108" s="8"/>
      <c r="J108" s="8"/>
      <c r="K108" s="8"/>
      <c r="L108" s="8"/>
      <c r="M108" s="8"/>
      <c r="N108" s="8"/>
      <c r="O108" s="8"/>
      <c r="P108" s="8"/>
      <c r="Q108" s="8"/>
      <c r="R108" s="8"/>
      <c r="S108" s="8"/>
      <c r="T108" s="8"/>
      <c r="U108" s="8"/>
      <c r="V108" s="8"/>
      <c r="W108" s="8"/>
      <c r="X108" s="8"/>
      <c r="Y108" s="8"/>
      <c r="Z108" s="8"/>
      <c r="AA108" s="8"/>
      <c r="AB108" s="8"/>
      <c r="AC108" s="8"/>
      <c r="AD108" s="8"/>
      <c r="AE108" s="8"/>
      <c r="AG108" s="1">
        <f t="shared" si="62"/>
        <v>0</v>
      </c>
      <c r="AI108" s="1">
        <f t="shared" ca="1" si="63"/>
        <v>0</v>
      </c>
      <c r="AJ108" s="1">
        <f t="shared" ca="1" si="64"/>
        <v>0</v>
      </c>
      <c r="AM108" s="63" t="str">
        <f>IF(AND(H109="",H110="",K108=""),"",IF(K108="","nicht kategorisiert",IF(AG108=1,VLOOKUP(AN108,'Details Verein'!$B$12:$D$22,2),"")))</f>
        <v/>
      </c>
      <c r="AN108" s="1">
        <f>IF(K108='Details Verein'!$C$12,'Details Verein'!$B$12,IF(K108='Details Verein'!$C$13,'Details Verein'!$B$13,IF(K108='Details Verein'!$C$14,'Details Verein'!$B$14,IF(K108='Details Verein'!$C$15,'Details Verein'!$B$15,IF(K108='Details Verein'!$C$16,'Details Verein'!$B$16,IF(K108='Details Verein'!$C$17,'Details Verein'!$B$17,IF(K108='Details Verein'!$C$18,'Details Verein'!$B$18,IF(K108='Details Verein'!$C$19,'Details Verein'!$B$19,IF(K108='Details Verein'!$C$20,'Details Verein'!$B$20,IF(K108='Details Verein'!$C$21,'Details Verein'!$B$21,11))))))))))</f>
        <v>1</v>
      </c>
      <c r="AO108" s="8"/>
      <c r="AP108" s="8"/>
      <c r="AQ108" s="8"/>
      <c r="AR108" s="32">
        <f>IF(OR(V108&gt;'Details Verein'!$D$7,$AG108=1),VLOOKUP($AN108,'Details Verein'!$B$12:$G$21,AR$1),0)</f>
        <v>0</v>
      </c>
      <c r="AS108" s="115" t="str">
        <f t="shared" si="65"/>
        <v/>
      </c>
      <c r="AT108" s="32">
        <f>IF($AG108=1,VLOOKUP($AN108,'Details Verein'!$B$12:$G$21,AT$1),0)</f>
        <v>0</v>
      </c>
      <c r="AU108" s="33" t="str">
        <f t="shared" si="66"/>
        <v/>
      </c>
      <c r="AV108" s="32">
        <f>IF($AG108=1,VLOOKUP($AN108,'Details Verein'!$B$12:$G$21,AV$1),0)</f>
        <v>0</v>
      </c>
      <c r="AW108" s="32">
        <f ca="1">IF($AG108=1,VLOOKUP($AN108,'Details Verein'!$B$12:$G$21,AW$1),0)+BG108</f>
        <v>0</v>
      </c>
      <c r="AX108" s="116"/>
      <c r="AY108" s="8"/>
      <c r="AZ108" s="8"/>
      <c r="BA108" s="8"/>
      <c r="BB108" s="1" t="str">
        <f t="shared" si="67"/>
        <v>00.01.1900</v>
      </c>
      <c r="BC108" s="73"/>
      <c r="BD108" s="3" t="str">
        <f>IF(AP108="","",AP108+'Details Verein'!$D$24)</f>
        <v/>
      </c>
      <c r="BE108" s="3" t="str">
        <f>IF(AZ108="","",AZ108+'Details Verein'!$D$25)</f>
        <v/>
      </c>
      <c r="BF108" s="3" t="str">
        <f>IF(BA108="","",BA108+'Details Verein'!$D$26)</f>
        <v/>
      </c>
      <c r="BG108" s="32">
        <f ca="1">IF(OR(E108-E107&gt;0.1,BA108&lt;&gt;""),'Details Verein'!$D$27,0)</f>
        <v>0</v>
      </c>
      <c r="BH108" s="16">
        <f t="shared" ca="1" si="91"/>
        <v>0</v>
      </c>
      <c r="BI108" s="16">
        <f t="shared" si="68"/>
        <v>0</v>
      </c>
      <c r="BJ108" s="1" t="str">
        <f t="shared" si="69"/>
        <v/>
      </c>
      <c r="BL108" s="1" t="str">
        <f t="shared" si="74"/>
        <v/>
      </c>
      <c r="BM108" s="1" t="str">
        <f t="shared" si="75"/>
        <v/>
      </c>
      <c r="BN108" s="1" t="str">
        <f t="shared" si="76"/>
        <v/>
      </c>
      <c r="BO108" s="1" t="str">
        <f t="shared" ca="1" si="77"/>
        <v/>
      </c>
      <c r="BP108" s="1">
        <f t="shared" si="88"/>
        <v>8.5000000000000041E-3</v>
      </c>
      <c r="BQ108" s="24" t="str">
        <f t="shared" si="78"/>
        <v/>
      </c>
      <c r="BR108" s="25" t="str">
        <f>IF(OR(Mitglieder!AQ108="",Mitglieder!BC108&lt;&gt;""),"",Mitglieder!AQ108)</f>
        <v/>
      </c>
      <c r="BS108" s="24" t="str">
        <f>IF(BR108="","",'Details Verein'!$I$30)</f>
        <v/>
      </c>
      <c r="BT108" s="24" t="str">
        <f>IF(BR108="","",VLOOKUP(Mitglieder!AN108,'Details Verein'!$B$12:$I$21,8))</f>
        <v/>
      </c>
      <c r="BU108" s="24"/>
      <c r="BV108" s="26" t="str">
        <f t="shared" si="79"/>
        <v/>
      </c>
      <c r="BW108" s="24" t="str">
        <f>IF(BR108="","",Mitglieder!BL108)</f>
        <v/>
      </c>
      <c r="CA108" s="34"/>
      <c r="CB108" s="1" t="str">
        <f t="shared" si="97"/>
        <v/>
      </c>
      <c r="CC108" s="1" t="str">
        <f t="shared" si="97"/>
        <v/>
      </c>
      <c r="CD108" s="1" t="str">
        <f t="shared" si="97"/>
        <v/>
      </c>
      <c r="CE108" s="1" t="str">
        <f t="shared" si="97"/>
        <v/>
      </c>
      <c r="CF108" s="1" t="str">
        <f t="shared" si="97"/>
        <v/>
      </c>
      <c r="CG108" s="1" t="str">
        <f t="shared" si="97"/>
        <v/>
      </c>
      <c r="CH108" s="1" t="str">
        <f t="shared" si="97"/>
        <v/>
      </c>
      <c r="CI108" s="1" t="str">
        <f t="shared" si="97"/>
        <v/>
      </c>
      <c r="CJ108" s="1" t="str">
        <f t="shared" si="97"/>
        <v/>
      </c>
      <c r="CK108" s="1" t="str">
        <f t="shared" si="97"/>
        <v/>
      </c>
      <c r="CL108" s="37" t="str">
        <f t="shared" si="70"/>
        <v/>
      </c>
      <c r="CM108" s="37" t="str">
        <f t="shared" si="71"/>
        <v/>
      </c>
      <c r="CN108" s="1">
        <f t="shared" ca="1" si="72"/>
        <v>0</v>
      </c>
      <c r="CO108" s="1">
        <f t="shared" ca="1" si="73"/>
        <v>0</v>
      </c>
      <c r="CP108" s="1">
        <f t="shared" si="89"/>
        <v>3.8600000000000079E-2</v>
      </c>
      <c r="CQ108" s="24" t="str">
        <f t="shared" si="80"/>
        <v/>
      </c>
      <c r="CR108" s="25" t="str">
        <f t="shared" si="81"/>
        <v/>
      </c>
      <c r="CS108" s="24" t="str">
        <f>IF(CR108="","",'Details Verein'!$I$30)</f>
        <v/>
      </c>
      <c r="CT108" s="24" t="str">
        <f>IF(CR108="","",VLOOKUP(Mitglieder!AN108,'Details Verein'!$B$12:$K$21,9))</f>
        <v/>
      </c>
      <c r="CU108" s="24">
        <f t="shared" si="82"/>
        <v>0</v>
      </c>
      <c r="CV108" s="26" t="str">
        <f t="shared" si="83"/>
        <v/>
      </c>
      <c r="CW108" s="24" t="str">
        <f>IF(CR108="","",Mitglieder!BM108)</f>
        <v/>
      </c>
      <c r="CX108" s="1">
        <f t="shared" si="84"/>
        <v>6.8700000000000941E-2</v>
      </c>
      <c r="CY108" s="24" t="str">
        <f t="shared" si="85"/>
        <v/>
      </c>
      <c r="CZ108" s="25" t="str">
        <f t="shared" si="86"/>
        <v/>
      </c>
      <c r="DA108" s="24" t="str">
        <f>IF(CZ108="","",'Details Verein'!$I$30)</f>
        <v/>
      </c>
      <c r="DB108" s="24" t="str">
        <f>IF(CZ108="","",VLOOKUP(AN108,'Details Verein'!$B$12:$L$21,10))</f>
        <v/>
      </c>
      <c r="DC108" s="24"/>
      <c r="DD108" s="26" t="str">
        <f t="shared" si="87"/>
        <v/>
      </c>
      <c r="DE108" s="24" t="str">
        <f>IF(CZ108="","",Mitglieder!BN108)</f>
        <v/>
      </c>
      <c r="DF108" s="34"/>
      <c r="DG108" s="1">
        <f t="shared" ca="1" si="92"/>
        <v>9.8800000000001803E-2</v>
      </c>
      <c r="DH108" s="24" t="str">
        <f t="shared" ca="1" si="93"/>
        <v/>
      </c>
      <c r="DI108" s="25" t="str">
        <f t="shared" ca="1" si="94"/>
        <v/>
      </c>
      <c r="DJ108" s="24" t="str">
        <f ca="1">IF(DI108="","",'Details Verein'!$I$30)</f>
        <v/>
      </c>
      <c r="DK108" s="24" t="str">
        <f ca="1">IF(DI108="","",'Details Verein'!$I$31)</f>
        <v/>
      </c>
      <c r="DL108" s="24"/>
      <c r="DM108" s="26" t="str">
        <f t="shared" ca="1" si="95"/>
        <v/>
      </c>
      <c r="DN108" s="24" t="str">
        <f t="shared" ca="1" si="96"/>
        <v/>
      </c>
    </row>
    <row r="109" spans="3:118" x14ac:dyDescent="0.3">
      <c r="C109" s="1">
        <f t="shared" ca="1" si="60"/>
        <v>1.0085999999999991</v>
      </c>
      <c r="D109" s="1">
        <f ca="1">IF(OR(AQ109&lt;&gt;"",AP109+'Details Verein'!$D$24&gt;=$AM$1,AP109="",AG109&lt;&gt;1,AZ109&lt;&gt;"",BC109&lt;&gt;""),Mitglieder!D108+0.0001,ROUND(D108+1,0))</f>
        <v>1.0085999999999991</v>
      </c>
      <c r="E109" s="1">
        <f ca="1">IF(OR(AQ109&lt;&gt;"",AZ109+'Details Verein'!$D$25&gt;=$AM$1,AP109="",AG109&lt;&gt;1,AZ109="",BA109&lt;&gt;"",BC109&lt;&gt;""),Mitglieder!E108+0.0001,ROUND(E108+1,0))</f>
        <v>1.0085999999999991</v>
      </c>
      <c r="F109" s="1" t="str">
        <f t="shared" ca="1" si="61"/>
        <v/>
      </c>
      <c r="G109" s="23"/>
      <c r="H109" s="8"/>
      <c r="I109" s="8"/>
      <c r="J109" s="8"/>
      <c r="K109" s="8"/>
      <c r="L109" s="8"/>
      <c r="M109" s="8"/>
      <c r="N109" s="8"/>
      <c r="O109" s="8"/>
      <c r="P109" s="8"/>
      <c r="Q109" s="8"/>
      <c r="R109" s="8"/>
      <c r="S109" s="8"/>
      <c r="T109" s="8"/>
      <c r="U109" s="8"/>
      <c r="V109" s="8"/>
      <c r="W109" s="8"/>
      <c r="X109" s="8"/>
      <c r="Y109" s="8"/>
      <c r="Z109" s="8"/>
      <c r="AA109" s="8"/>
      <c r="AB109" s="8"/>
      <c r="AC109" s="8"/>
      <c r="AD109" s="8"/>
      <c r="AE109" s="8"/>
      <c r="AG109" s="1">
        <f t="shared" si="62"/>
        <v>0</v>
      </c>
      <c r="AI109" s="1">
        <f t="shared" ca="1" si="63"/>
        <v>0</v>
      </c>
      <c r="AJ109" s="1">
        <f t="shared" ca="1" si="64"/>
        <v>0</v>
      </c>
      <c r="AM109" s="63" t="str">
        <f>IF(AND(H110="",H111="",K109=""),"",IF(K109="","nicht kategorisiert",IF(AG109=1,VLOOKUP(AN109,'Details Verein'!$B$12:$D$22,2),"")))</f>
        <v/>
      </c>
      <c r="AN109" s="1">
        <f>IF(K109='Details Verein'!$C$12,'Details Verein'!$B$12,IF(K109='Details Verein'!$C$13,'Details Verein'!$B$13,IF(K109='Details Verein'!$C$14,'Details Verein'!$B$14,IF(K109='Details Verein'!$C$15,'Details Verein'!$B$15,IF(K109='Details Verein'!$C$16,'Details Verein'!$B$16,IF(K109='Details Verein'!$C$17,'Details Verein'!$B$17,IF(K109='Details Verein'!$C$18,'Details Verein'!$B$18,IF(K109='Details Verein'!$C$19,'Details Verein'!$B$19,IF(K109='Details Verein'!$C$20,'Details Verein'!$B$20,IF(K109='Details Verein'!$C$21,'Details Verein'!$B$21,11))))))))))</f>
        <v>1</v>
      </c>
      <c r="AO109" s="8"/>
      <c r="AP109" s="8"/>
      <c r="AQ109" s="8"/>
      <c r="AR109" s="32">
        <f>IF(OR(V109&gt;'Details Verein'!$D$7,$AG109=1),VLOOKUP($AN109,'Details Verein'!$B$12:$G$21,AR$1),0)</f>
        <v>0</v>
      </c>
      <c r="AS109" s="115" t="str">
        <f t="shared" si="65"/>
        <v/>
      </c>
      <c r="AT109" s="32">
        <f>IF($AG109=1,VLOOKUP($AN109,'Details Verein'!$B$12:$G$21,AT$1),0)</f>
        <v>0</v>
      </c>
      <c r="AU109" s="33" t="str">
        <f t="shared" si="66"/>
        <v/>
      </c>
      <c r="AV109" s="32">
        <f>IF($AG109=1,VLOOKUP($AN109,'Details Verein'!$B$12:$G$21,AV$1),0)</f>
        <v>0</v>
      </c>
      <c r="AW109" s="32">
        <f ca="1">IF($AG109=1,VLOOKUP($AN109,'Details Verein'!$B$12:$G$21,AW$1),0)+BG109</f>
        <v>0</v>
      </c>
      <c r="AX109" s="116"/>
      <c r="AY109" s="8"/>
      <c r="AZ109" s="8"/>
      <c r="BA109" s="8"/>
      <c r="BB109" s="1" t="str">
        <f t="shared" si="67"/>
        <v>00.01.1900</v>
      </c>
      <c r="BC109" s="73"/>
      <c r="BD109" s="3" t="str">
        <f>IF(AP109="","",AP109+'Details Verein'!$D$24)</f>
        <v/>
      </c>
      <c r="BE109" s="3" t="str">
        <f>IF(AZ109="","",AZ109+'Details Verein'!$D$25)</f>
        <v/>
      </c>
      <c r="BF109" s="3" t="str">
        <f>IF(BA109="","",BA109+'Details Verein'!$D$26)</f>
        <v/>
      </c>
      <c r="BG109" s="32">
        <f ca="1">IF(OR(E109-E108&gt;0.1,BA109&lt;&gt;""),'Details Verein'!$D$27,0)</f>
        <v>0</v>
      </c>
      <c r="BH109" s="16">
        <f t="shared" ca="1" si="91"/>
        <v>0</v>
      </c>
      <c r="BI109" s="16">
        <f t="shared" si="68"/>
        <v>0</v>
      </c>
      <c r="BJ109" s="1" t="str">
        <f t="shared" si="69"/>
        <v/>
      </c>
      <c r="BL109" s="1" t="str">
        <f t="shared" si="74"/>
        <v/>
      </c>
      <c r="BM109" s="1" t="str">
        <f t="shared" si="75"/>
        <v/>
      </c>
      <c r="BN109" s="1" t="str">
        <f t="shared" si="76"/>
        <v/>
      </c>
      <c r="BO109" s="1" t="str">
        <f t="shared" ca="1" si="77"/>
        <v/>
      </c>
      <c r="BP109" s="1">
        <f t="shared" si="88"/>
        <v>8.6000000000000035E-3</v>
      </c>
      <c r="BQ109" s="24" t="str">
        <f t="shared" si="78"/>
        <v/>
      </c>
      <c r="BR109" s="25" t="str">
        <f>IF(OR(Mitglieder!AQ109="",Mitglieder!BC109&lt;&gt;""),"",Mitglieder!AQ109)</f>
        <v/>
      </c>
      <c r="BS109" s="24" t="str">
        <f>IF(BR109="","",'Details Verein'!$I$30)</f>
        <v/>
      </c>
      <c r="BT109" s="24" t="str">
        <f>IF(BR109="","",VLOOKUP(Mitglieder!AN109,'Details Verein'!$B$12:$I$21,8))</f>
        <v/>
      </c>
      <c r="BU109" s="24"/>
      <c r="BV109" s="26" t="str">
        <f t="shared" si="79"/>
        <v/>
      </c>
      <c r="BW109" s="24" t="str">
        <f>IF(BR109="","",Mitglieder!BL109)</f>
        <v/>
      </c>
      <c r="CA109" s="34"/>
      <c r="CB109" s="1" t="str">
        <f t="shared" si="97"/>
        <v/>
      </c>
      <c r="CC109" s="1" t="str">
        <f t="shared" si="97"/>
        <v/>
      </c>
      <c r="CD109" s="1" t="str">
        <f t="shared" si="97"/>
        <v/>
      </c>
      <c r="CE109" s="1" t="str">
        <f t="shared" si="97"/>
        <v/>
      </c>
      <c r="CF109" s="1" t="str">
        <f t="shared" si="97"/>
        <v/>
      </c>
      <c r="CG109" s="1" t="str">
        <f t="shared" si="97"/>
        <v/>
      </c>
      <c r="CH109" s="1" t="str">
        <f t="shared" si="97"/>
        <v/>
      </c>
      <c r="CI109" s="1" t="str">
        <f t="shared" si="97"/>
        <v/>
      </c>
      <c r="CJ109" s="1" t="str">
        <f t="shared" si="97"/>
        <v/>
      </c>
      <c r="CK109" s="1" t="str">
        <f t="shared" si="97"/>
        <v/>
      </c>
      <c r="CL109" s="37" t="str">
        <f t="shared" si="70"/>
        <v/>
      </c>
      <c r="CM109" s="37" t="str">
        <f t="shared" si="71"/>
        <v/>
      </c>
      <c r="CN109" s="1">
        <f t="shared" ca="1" si="72"/>
        <v>0</v>
      </c>
      <c r="CO109" s="1">
        <f t="shared" ca="1" si="73"/>
        <v>0</v>
      </c>
      <c r="CP109" s="1">
        <f t="shared" si="89"/>
        <v>3.8700000000000082E-2</v>
      </c>
      <c r="CQ109" s="24" t="str">
        <f t="shared" si="80"/>
        <v/>
      </c>
      <c r="CR109" s="25" t="str">
        <f t="shared" si="81"/>
        <v/>
      </c>
      <c r="CS109" s="24" t="str">
        <f>IF(CR109="","",'Details Verein'!$I$30)</f>
        <v/>
      </c>
      <c r="CT109" s="24" t="str">
        <f>IF(CR109="","",VLOOKUP(Mitglieder!AN109,'Details Verein'!$B$12:$K$21,9))</f>
        <v/>
      </c>
      <c r="CU109" s="24">
        <f t="shared" si="82"/>
        <v>0</v>
      </c>
      <c r="CV109" s="26" t="str">
        <f t="shared" si="83"/>
        <v/>
      </c>
      <c r="CW109" s="24" t="str">
        <f>IF(CR109="","",Mitglieder!BM109)</f>
        <v/>
      </c>
      <c r="CX109" s="1">
        <f t="shared" si="84"/>
        <v>6.8800000000000944E-2</v>
      </c>
      <c r="CY109" s="24" t="str">
        <f t="shared" si="85"/>
        <v/>
      </c>
      <c r="CZ109" s="25" t="str">
        <f t="shared" si="86"/>
        <v/>
      </c>
      <c r="DA109" s="24" t="str">
        <f>IF(CZ109="","",'Details Verein'!$I$30)</f>
        <v/>
      </c>
      <c r="DB109" s="24" t="str">
        <f>IF(CZ109="","",VLOOKUP(AN109,'Details Verein'!$B$12:$L$21,10))</f>
        <v/>
      </c>
      <c r="DC109" s="24"/>
      <c r="DD109" s="26" t="str">
        <f t="shared" si="87"/>
        <v/>
      </c>
      <c r="DE109" s="24" t="str">
        <f>IF(CZ109="","",Mitglieder!BN109)</f>
        <v/>
      </c>
      <c r="DF109" s="34"/>
      <c r="DG109" s="1">
        <f t="shared" ca="1" si="92"/>
        <v>9.8900000000001806E-2</v>
      </c>
      <c r="DH109" s="24" t="str">
        <f t="shared" ca="1" si="93"/>
        <v/>
      </c>
      <c r="DI109" s="25" t="str">
        <f t="shared" ca="1" si="94"/>
        <v/>
      </c>
      <c r="DJ109" s="24" t="str">
        <f ca="1">IF(DI109="","",'Details Verein'!$I$30)</f>
        <v/>
      </c>
      <c r="DK109" s="24" t="str">
        <f ca="1">IF(DI109="","",'Details Verein'!$I$31)</f>
        <v/>
      </c>
      <c r="DL109" s="24"/>
      <c r="DM109" s="26" t="str">
        <f t="shared" ca="1" si="95"/>
        <v/>
      </c>
      <c r="DN109" s="24" t="str">
        <f t="shared" ca="1" si="96"/>
        <v/>
      </c>
    </row>
    <row r="110" spans="3:118" x14ac:dyDescent="0.3">
      <c r="C110" s="1">
        <f t="shared" ca="1" si="60"/>
        <v>1.008699999999999</v>
      </c>
      <c r="D110" s="1">
        <f ca="1">IF(OR(AQ110&lt;&gt;"",AP110+'Details Verein'!$D$24&gt;=$AM$1,AP110="",AG110&lt;&gt;1,AZ110&lt;&gt;"",BC110&lt;&gt;""),Mitglieder!D109+0.0001,ROUND(D109+1,0))</f>
        <v>1.008699999999999</v>
      </c>
      <c r="E110" s="1">
        <f ca="1">IF(OR(AQ110&lt;&gt;"",AZ110+'Details Verein'!$D$25&gt;=$AM$1,AP110="",AG110&lt;&gt;1,AZ110="",BA110&lt;&gt;"",BC110&lt;&gt;""),Mitglieder!E109+0.0001,ROUND(E109+1,0))</f>
        <v>1.008699999999999</v>
      </c>
      <c r="F110" s="1" t="str">
        <f t="shared" ca="1" si="61"/>
        <v/>
      </c>
      <c r="G110" s="23"/>
      <c r="H110" s="8"/>
      <c r="I110" s="8"/>
      <c r="J110" s="8"/>
      <c r="K110" s="8"/>
      <c r="L110" s="8"/>
      <c r="M110" s="8"/>
      <c r="N110" s="8"/>
      <c r="O110" s="8"/>
      <c r="P110" s="8"/>
      <c r="Q110" s="8"/>
      <c r="R110" s="8"/>
      <c r="S110" s="8"/>
      <c r="T110" s="8"/>
      <c r="U110" s="8"/>
      <c r="V110" s="8"/>
      <c r="W110" s="8"/>
      <c r="X110" s="8"/>
      <c r="Y110" s="8"/>
      <c r="Z110" s="8"/>
      <c r="AA110" s="8"/>
      <c r="AB110" s="8"/>
      <c r="AC110" s="8"/>
      <c r="AD110" s="8"/>
      <c r="AE110" s="8"/>
      <c r="AG110" s="1">
        <f t="shared" si="62"/>
        <v>0</v>
      </c>
      <c r="AI110" s="1">
        <f t="shared" ca="1" si="63"/>
        <v>0</v>
      </c>
      <c r="AJ110" s="1">
        <f t="shared" ca="1" si="64"/>
        <v>0</v>
      </c>
      <c r="AM110" s="63" t="str">
        <f>IF(AND(H111="",H112="",K110=""),"",IF(K110="","nicht kategorisiert",IF(AG110=1,VLOOKUP(AN110,'Details Verein'!$B$12:$D$22,2),"")))</f>
        <v/>
      </c>
      <c r="AN110" s="1">
        <f>IF(K110='Details Verein'!$C$12,'Details Verein'!$B$12,IF(K110='Details Verein'!$C$13,'Details Verein'!$B$13,IF(K110='Details Verein'!$C$14,'Details Verein'!$B$14,IF(K110='Details Verein'!$C$15,'Details Verein'!$B$15,IF(K110='Details Verein'!$C$16,'Details Verein'!$B$16,IF(K110='Details Verein'!$C$17,'Details Verein'!$B$17,IF(K110='Details Verein'!$C$18,'Details Verein'!$B$18,IF(K110='Details Verein'!$C$19,'Details Verein'!$B$19,IF(K110='Details Verein'!$C$20,'Details Verein'!$B$20,IF(K110='Details Verein'!$C$21,'Details Verein'!$B$21,11))))))))))</f>
        <v>1</v>
      </c>
      <c r="AO110" s="8"/>
      <c r="AP110" s="8"/>
      <c r="AQ110" s="8"/>
      <c r="AR110" s="32">
        <f>IF(OR(V110&gt;'Details Verein'!$D$7,$AG110=1),VLOOKUP($AN110,'Details Verein'!$B$12:$G$21,AR$1),0)</f>
        <v>0</v>
      </c>
      <c r="AS110" s="115" t="str">
        <f t="shared" si="65"/>
        <v/>
      </c>
      <c r="AT110" s="32">
        <f>IF($AG110=1,VLOOKUP($AN110,'Details Verein'!$B$12:$G$21,AT$1),0)</f>
        <v>0</v>
      </c>
      <c r="AU110" s="33" t="str">
        <f t="shared" si="66"/>
        <v/>
      </c>
      <c r="AV110" s="32">
        <f>IF($AG110=1,VLOOKUP($AN110,'Details Verein'!$B$12:$G$21,AV$1),0)</f>
        <v>0</v>
      </c>
      <c r="AW110" s="32">
        <f ca="1">IF($AG110=1,VLOOKUP($AN110,'Details Verein'!$B$12:$G$21,AW$1),0)+BG110</f>
        <v>0</v>
      </c>
      <c r="AX110" s="116"/>
      <c r="AY110" s="8"/>
      <c r="AZ110" s="8"/>
      <c r="BA110" s="8"/>
      <c r="BB110" s="1" t="str">
        <f t="shared" si="67"/>
        <v>00.01.1900</v>
      </c>
      <c r="BC110" s="73"/>
      <c r="BD110" s="3" t="str">
        <f>IF(AP110="","",AP110+'Details Verein'!$D$24)</f>
        <v/>
      </c>
      <c r="BE110" s="3" t="str">
        <f>IF(AZ110="","",AZ110+'Details Verein'!$D$25)</f>
        <v/>
      </c>
      <c r="BF110" s="3" t="str">
        <f>IF(BA110="","",BA110+'Details Verein'!$D$26)</f>
        <v/>
      </c>
      <c r="BG110" s="32">
        <f ca="1">IF(OR(E110-E109&gt;0.1,BA110&lt;&gt;""),'Details Verein'!$D$27,0)</f>
        <v>0</v>
      </c>
      <c r="BH110" s="16">
        <f t="shared" ca="1" si="91"/>
        <v>0</v>
      </c>
      <c r="BI110" s="16">
        <f t="shared" si="68"/>
        <v>0</v>
      </c>
      <c r="BJ110" s="1" t="str">
        <f t="shared" si="69"/>
        <v/>
      </c>
      <c r="BL110" s="1" t="str">
        <f t="shared" si="74"/>
        <v/>
      </c>
      <c r="BM110" s="1" t="str">
        <f t="shared" si="75"/>
        <v/>
      </c>
      <c r="BN110" s="1" t="str">
        <f t="shared" si="76"/>
        <v/>
      </c>
      <c r="BO110" s="1" t="str">
        <f t="shared" ca="1" si="77"/>
        <v/>
      </c>
      <c r="BP110" s="1">
        <f t="shared" si="88"/>
        <v>8.7000000000000029E-3</v>
      </c>
      <c r="BQ110" s="24" t="str">
        <f t="shared" si="78"/>
        <v/>
      </c>
      <c r="BR110" s="25" t="str">
        <f>IF(OR(Mitglieder!AQ110="",Mitglieder!BC110&lt;&gt;""),"",Mitglieder!AQ110)</f>
        <v/>
      </c>
      <c r="BS110" s="24" t="str">
        <f>IF(BR110="","",'Details Verein'!$I$30)</f>
        <v/>
      </c>
      <c r="BT110" s="24" t="str">
        <f>IF(BR110="","",VLOOKUP(Mitglieder!AN110,'Details Verein'!$B$12:$I$21,8))</f>
        <v/>
      </c>
      <c r="BU110" s="24"/>
      <c r="BV110" s="26" t="str">
        <f t="shared" si="79"/>
        <v/>
      </c>
      <c r="BW110" s="24" t="str">
        <f>IF(BR110="","",Mitglieder!BL110)</f>
        <v/>
      </c>
      <c r="CA110" s="34"/>
      <c r="CB110" s="1" t="str">
        <f t="shared" si="97"/>
        <v/>
      </c>
      <c r="CC110" s="1" t="str">
        <f t="shared" si="97"/>
        <v/>
      </c>
      <c r="CD110" s="1" t="str">
        <f t="shared" si="97"/>
        <v/>
      </c>
      <c r="CE110" s="1" t="str">
        <f t="shared" si="97"/>
        <v/>
      </c>
      <c r="CF110" s="1" t="str">
        <f t="shared" si="97"/>
        <v/>
      </c>
      <c r="CG110" s="1" t="str">
        <f t="shared" si="97"/>
        <v/>
      </c>
      <c r="CH110" s="1" t="str">
        <f t="shared" si="97"/>
        <v/>
      </c>
      <c r="CI110" s="1" t="str">
        <f t="shared" si="97"/>
        <v/>
      </c>
      <c r="CJ110" s="1" t="str">
        <f t="shared" si="97"/>
        <v/>
      </c>
      <c r="CK110" s="1" t="str">
        <f t="shared" si="97"/>
        <v/>
      </c>
      <c r="CL110" s="37" t="str">
        <f t="shared" si="70"/>
        <v/>
      </c>
      <c r="CM110" s="37" t="str">
        <f t="shared" si="71"/>
        <v/>
      </c>
      <c r="CN110" s="1">
        <f t="shared" ca="1" si="72"/>
        <v>0</v>
      </c>
      <c r="CO110" s="1">
        <f t="shared" ca="1" si="73"/>
        <v>0</v>
      </c>
      <c r="CP110" s="1">
        <f t="shared" si="89"/>
        <v>3.8800000000000084E-2</v>
      </c>
      <c r="CQ110" s="24" t="str">
        <f t="shared" si="80"/>
        <v/>
      </c>
      <c r="CR110" s="25" t="str">
        <f t="shared" si="81"/>
        <v/>
      </c>
      <c r="CS110" s="24" t="str">
        <f>IF(CR110="","",'Details Verein'!$I$30)</f>
        <v/>
      </c>
      <c r="CT110" s="24" t="str">
        <f>IF(CR110="","",VLOOKUP(Mitglieder!AN110,'Details Verein'!$B$12:$K$21,9))</f>
        <v/>
      </c>
      <c r="CU110" s="24">
        <f t="shared" si="82"/>
        <v>0</v>
      </c>
      <c r="CV110" s="26" t="str">
        <f t="shared" si="83"/>
        <v/>
      </c>
      <c r="CW110" s="24" t="str">
        <f>IF(CR110="","",Mitglieder!BM110)</f>
        <v/>
      </c>
      <c r="CX110" s="1">
        <f t="shared" si="84"/>
        <v>6.8900000000000947E-2</v>
      </c>
      <c r="CY110" s="24" t="str">
        <f t="shared" si="85"/>
        <v/>
      </c>
      <c r="CZ110" s="25" t="str">
        <f t="shared" si="86"/>
        <v/>
      </c>
      <c r="DA110" s="24" t="str">
        <f>IF(CZ110="","",'Details Verein'!$I$30)</f>
        <v/>
      </c>
      <c r="DB110" s="24" t="str">
        <f>IF(CZ110="","",VLOOKUP(AN110,'Details Verein'!$B$12:$L$21,10))</f>
        <v/>
      </c>
      <c r="DC110" s="24"/>
      <c r="DD110" s="26" t="str">
        <f t="shared" si="87"/>
        <v/>
      </c>
      <c r="DE110" s="24" t="str">
        <f>IF(CZ110="","",Mitglieder!BN110)</f>
        <v/>
      </c>
      <c r="DF110" s="34"/>
      <c r="DG110" s="1">
        <f t="shared" ca="1" si="92"/>
        <v>9.9000000000001809E-2</v>
      </c>
      <c r="DH110" s="24" t="str">
        <f t="shared" ca="1" si="93"/>
        <v/>
      </c>
      <c r="DI110" s="25" t="str">
        <f t="shared" ca="1" si="94"/>
        <v/>
      </c>
      <c r="DJ110" s="24" t="str">
        <f ca="1">IF(DI110="","",'Details Verein'!$I$30)</f>
        <v/>
      </c>
      <c r="DK110" s="24" t="str">
        <f ca="1">IF(DI110="","",'Details Verein'!$I$31)</f>
        <v/>
      </c>
      <c r="DL110" s="24"/>
      <c r="DM110" s="26" t="str">
        <f t="shared" ca="1" si="95"/>
        <v/>
      </c>
      <c r="DN110" s="24" t="str">
        <f t="shared" ca="1" si="96"/>
        <v/>
      </c>
    </row>
    <row r="111" spans="3:118" x14ac:dyDescent="0.3">
      <c r="C111" s="1">
        <f t="shared" ca="1" si="60"/>
        <v>1.008799999999999</v>
      </c>
      <c r="D111" s="1">
        <f ca="1">IF(OR(AQ111&lt;&gt;"",AP111+'Details Verein'!$D$24&gt;=$AM$1,AP111="",AG111&lt;&gt;1,AZ111&lt;&gt;"",BC111&lt;&gt;""),Mitglieder!D110+0.0001,ROUND(D110+1,0))</f>
        <v>1.008799999999999</v>
      </c>
      <c r="E111" s="1">
        <f ca="1">IF(OR(AQ111&lt;&gt;"",AZ111+'Details Verein'!$D$25&gt;=$AM$1,AP111="",AG111&lt;&gt;1,AZ111="",BA111&lt;&gt;"",BC111&lt;&gt;""),Mitglieder!E110+0.0001,ROUND(E110+1,0))</f>
        <v>1.008799999999999</v>
      </c>
      <c r="F111" s="1" t="str">
        <f t="shared" ca="1" si="61"/>
        <v/>
      </c>
      <c r="G111" s="23"/>
      <c r="H111" s="8"/>
      <c r="I111" s="8"/>
      <c r="J111" s="8"/>
      <c r="K111" s="8"/>
      <c r="L111" s="8"/>
      <c r="M111" s="8"/>
      <c r="N111" s="8"/>
      <c r="O111" s="8"/>
      <c r="P111" s="8"/>
      <c r="Q111" s="8"/>
      <c r="R111" s="8"/>
      <c r="S111" s="8"/>
      <c r="T111" s="8"/>
      <c r="U111" s="8"/>
      <c r="V111" s="8"/>
      <c r="W111" s="8"/>
      <c r="X111" s="8"/>
      <c r="Y111" s="8"/>
      <c r="Z111" s="8"/>
      <c r="AA111" s="8"/>
      <c r="AB111" s="8"/>
      <c r="AC111" s="8"/>
      <c r="AD111" s="8"/>
      <c r="AE111" s="8"/>
      <c r="AG111" s="1">
        <f t="shared" si="62"/>
        <v>0</v>
      </c>
      <c r="AI111" s="1">
        <f t="shared" ca="1" si="63"/>
        <v>0</v>
      </c>
      <c r="AJ111" s="1">
        <f t="shared" ca="1" si="64"/>
        <v>0</v>
      </c>
      <c r="AM111" s="63" t="str">
        <f>IF(AND(H112="",H113="",K111=""),"",IF(K111="","nicht kategorisiert",IF(AG111=1,VLOOKUP(AN111,'Details Verein'!$B$12:$D$22,2),"")))</f>
        <v/>
      </c>
      <c r="AN111" s="1">
        <f>IF(K111='Details Verein'!$C$12,'Details Verein'!$B$12,IF(K111='Details Verein'!$C$13,'Details Verein'!$B$13,IF(K111='Details Verein'!$C$14,'Details Verein'!$B$14,IF(K111='Details Verein'!$C$15,'Details Verein'!$B$15,IF(K111='Details Verein'!$C$16,'Details Verein'!$B$16,IF(K111='Details Verein'!$C$17,'Details Verein'!$B$17,IF(K111='Details Verein'!$C$18,'Details Verein'!$B$18,IF(K111='Details Verein'!$C$19,'Details Verein'!$B$19,IF(K111='Details Verein'!$C$20,'Details Verein'!$B$20,IF(K111='Details Verein'!$C$21,'Details Verein'!$B$21,11))))))))))</f>
        <v>1</v>
      </c>
      <c r="AO111" s="8"/>
      <c r="AP111" s="8"/>
      <c r="AQ111" s="8"/>
      <c r="AR111" s="32">
        <f>IF(OR(V111&gt;'Details Verein'!$D$7,$AG111=1),VLOOKUP($AN111,'Details Verein'!$B$12:$G$21,AR$1),0)</f>
        <v>0</v>
      </c>
      <c r="AS111" s="115" t="str">
        <f t="shared" si="65"/>
        <v/>
      </c>
      <c r="AT111" s="32">
        <f>IF($AG111=1,VLOOKUP($AN111,'Details Verein'!$B$12:$G$21,AT$1),0)</f>
        <v>0</v>
      </c>
      <c r="AU111" s="33" t="str">
        <f t="shared" si="66"/>
        <v/>
      </c>
      <c r="AV111" s="32">
        <f>IF($AG111=1,VLOOKUP($AN111,'Details Verein'!$B$12:$G$21,AV$1),0)</f>
        <v>0</v>
      </c>
      <c r="AW111" s="32">
        <f ca="1">IF($AG111=1,VLOOKUP($AN111,'Details Verein'!$B$12:$G$21,AW$1),0)+BG111</f>
        <v>0</v>
      </c>
      <c r="AX111" s="116"/>
      <c r="AY111" s="8"/>
      <c r="AZ111" s="8"/>
      <c r="BA111" s="8"/>
      <c r="BB111" s="1" t="str">
        <f t="shared" si="67"/>
        <v>00.01.1900</v>
      </c>
      <c r="BC111" s="73"/>
      <c r="BD111" s="3" t="str">
        <f>IF(AP111="","",AP111+'Details Verein'!$D$24)</f>
        <v/>
      </c>
      <c r="BE111" s="3" t="str">
        <f>IF(AZ111="","",AZ111+'Details Verein'!$D$25)</f>
        <v/>
      </c>
      <c r="BF111" s="3" t="str">
        <f>IF(BA111="","",BA111+'Details Verein'!$D$26)</f>
        <v/>
      </c>
      <c r="BG111" s="32">
        <f ca="1">IF(OR(E111-E110&gt;0.1,BA111&lt;&gt;""),'Details Verein'!$D$27,0)</f>
        <v>0</v>
      </c>
      <c r="BH111" s="16">
        <f t="shared" ca="1" si="91"/>
        <v>0</v>
      </c>
      <c r="BI111" s="16">
        <f t="shared" si="68"/>
        <v>0</v>
      </c>
      <c r="BJ111" s="1" t="str">
        <f t="shared" si="69"/>
        <v/>
      </c>
      <c r="BL111" s="1" t="str">
        <f t="shared" si="74"/>
        <v/>
      </c>
      <c r="BM111" s="1" t="str">
        <f t="shared" si="75"/>
        <v/>
      </c>
      <c r="BN111" s="1" t="str">
        <f t="shared" si="76"/>
        <v/>
      </c>
      <c r="BO111" s="1" t="str">
        <f t="shared" ca="1" si="77"/>
        <v/>
      </c>
      <c r="BP111" s="1">
        <f t="shared" si="88"/>
        <v>8.8000000000000023E-3</v>
      </c>
      <c r="BQ111" s="24" t="str">
        <f t="shared" si="78"/>
        <v/>
      </c>
      <c r="BR111" s="25" t="str">
        <f>IF(OR(Mitglieder!AQ111="",Mitglieder!BC111&lt;&gt;""),"",Mitglieder!AQ111)</f>
        <v/>
      </c>
      <c r="BS111" s="24" t="str">
        <f>IF(BR111="","",'Details Verein'!$I$30)</f>
        <v/>
      </c>
      <c r="BT111" s="24" t="str">
        <f>IF(BR111="","",VLOOKUP(Mitglieder!AN111,'Details Verein'!$B$12:$I$21,8))</f>
        <v/>
      </c>
      <c r="BU111" s="24"/>
      <c r="BV111" s="26" t="str">
        <f t="shared" si="79"/>
        <v/>
      </c>
      <c r="BW111" s="24" t="str">
        <f>IF(BR111="","",Mitglieder!BL111)</f>
        <v/>
      </c>
      <c r="CA111" s="34"/>
      <c r="CB111" s="1" t="str">
        <f t="shared" si="97"/>
        <v/>
      </c>
      <c r="CC111" s="1" t="str">
        <f t="shared" si="97"/>
        <v/>
      </c>
      <c r="CD111" s="1" t="str">
        <f t="shared" si="97"/>
        <v/>
      </c>
      <c r="CE111" s="1" t="str">
        <f t="shared" si="97"/>
        <v/>
      </c>
      <c r="CF111" s="1" t="str">
        <f t="shared" si="97"/>
        <v/>
      </c>
      <c r="CG111" s="1" t="str">
        <f t="shared" si="97"/>
        <v/>
      </c>
      <c r="CH111" s="1" t="str">
        <f t="shared" si="97"/>
        <v/>
      </c>
      <c r="CI111" s="1" t="str">
        <f t="shared" si="97"/>
        <v/>
      </c>
      <c r="CJ111" s="1" t="str">
        <f t="shared" si="97"/>
        <v/>
      </c>
      <c r="CK111" s="1" t="str">
        <f t="shared" si="97"/>
        <v/>
      </c>
      <c r="CL111" s="37" t="str">
        <f t="shared" si="70"/>
        <v/>
      </c>
      <c r="CM111" s="37" t="str">
        <f t="shared" si="71"/>
        <v/>
      </c>
      <c r="CN111" s="1">
        <f t="shared" ca="1" si="72"/>
        <v>0</v>
      </c>
      <c r="CO111" s="1">
        <f t="shared" ca="1" si="73"/>
        <v>0</v>
      </c>
      <c r="CP111" s="1">
        <f t="shared" si="89"/>
        <v>3.8900000000000087E-2</v>
      </c>
      <c r="CQ111" s="24" t="str">
        <f t="shared" si="80"/>
        <v/>
      </c>
      <c r="CR111" s="25" t="str">
        <f t="shared" si="81"/>
        <v/>
      </c>
      <c r="CS111" s="24" t="str">
        <f>IF(CR111="","",'Details Verein'!$I$30)</f>
        <v/>
      </c>
      <c r="CT111" s="24" t="str">
        <f>IF(CR111="","",VLOOKUP(Mitglieder!AN111,'Details Verein'!$B$12:$K$21,9))</f>
        <v/>
      </c>
      <c r="CU111" s="24">
        <f t="shared" si="82"/>
        <v>0</v>
      </c>
      <c r="CV111" s="26" t="str">
        <f t="shared" si="83"/>
        <v/>
      </c>
      <c r="CW111" s="24" t="str">
        <f>IF(CR111="","",Mitglieder!BM111)</f>
        <v/>
      </c>
      <c r="CX111" s="1">
        <f t="shared" si="84"/>
        <v>6.9000000000000949E-2</v>
      </c>
      <c r="CY111" s="24" t="str">
        <f t="shared" si="85"/>
        <v/>
      </c>
      <c r="CZ111" s="25" t="str">
        <f t="shared" si="86"/>
        <v/>
      </c>
      <c r="DA111" s="24" t="str">
        <f>IF(CZ111="","",'Details Verein'!$I$30)</f>
        <v/>
      </c>
      <c r="DB111" s="24" t="str">
        <f>IF(CZ111="","",VLOOKUP(AN111,'Details Verein'!$B$12:$L$21,10))</f>
        <v/>
      </c>
      <c r="DC111" s="24"/>
      <c r="DD111" s="26" t="str">
        <f t="shared" si="87"/>
        <v/>
      </c>
      <c r="DE111" s="24" t="str">
        <f>IF(CZ111="","",Mitglieder!BN111)</f>
        <v/>
      </c>
      <c r="DF111" s="34"/>
      <c r="DG111" s="1">
        <f t="shared" ca="1" si="92"/>
        <v>9.9100000000001812E-2</v>
      </c>
      <c r="DH111" s="24" t="str">
        <f t="shared" ca="1" si="93"/>
        <v/>
      </c>
      <c r="DI111" s="25" t="str">
        <f t="shared" ca="1" si="94"/>
        <v/>
      </c>
      <c r="DJ111" s="24" t="str">
        <f ca="1">IF(DI111="","",'Details Verein'!$I$30)</f>
        <v/>
      </c>
      <c r="DK111" s="24" t="str">
        <f ca="1">IF(DI111="","",'Details Verein'!$I$31)</f>
        <v/>
      </c>
      <c r="DL111" s="24"/>
      <c r="DM111" s="26" t="str">
        <f t="shared" ca="1" si="95"/>
        <v/>
      </c>
      <c r="DN111" s="24" t="str">
        <f t="shared" ca="1" si="96"/>
        <v/>
      </c>
    </row>
    <row r="112" spans="3:118" x14ac:dyDescent="0.3">
      <c r="C112" s="1">
        <f t="shared" ca="1" si="60"/>
        <v>1.008899999999999</v>
      </c>
      <c r="D112" s="1">
        <f ca="1">IF(OR(AQ112&lt;&gt;"",AP112+'Details Verein'!$D$24&gt;=$AM$1,AP112="",AG112&lt;&gt;1,AZ112&lt;&gt;"",BC112&lt;&gt;""),Mitglieder!D111+0.0001,ROUND(D111+1,0))</f>
        <v>1.008899999999999</v>
      </c>
      <c r="E112" s="1">
        <f ca="1">IF(OR(AQ112&lt;&gt;"",AZ112+'Details Verein'!$D$25&gt;=$AM$1,AP112="",AG112&lt;&gt;1,AZ112="",BA112&lt;&gt;"",BC112&lt;&gt;""),Mitglieder!E111+0.0001,ROUND(E111+1,0))</f>
        <v>1.008899999999999</v>
      </c>
      <c r="F112" s="1" t="str">
        <f t="shared" ca="1" si="61"/>
        <v/>
      </c>
      <c r="G112" s="23"/>
      <c r="H112" s="8"/>
      <c r="I112" s="8"/>
      <c r="J112" s="8"/>
      <c r="K112" s="8"/>
      <c r="L112" s="8"/>
      <c r="M112" s="8"/>
      <c r="N112" s="8"/>
      <c r="O112" s="8"/>
      <c r="P112" s="8"/>
      <c r="Q112" s="8"/>
      <c r="R112" s="8"/>
      <c r="S112" s="8"/>
      <c r="T112" s="8"/>
      <c r="U112" s="8"/>
      <c r="V112" s="8"/>
      <c r="W112" s="8"/>
      <c r="X112" s="8"/>
      <c r="Y112" s="8"/>
      <c r="Z112" s="8"/>
      <c r="AA112" s="8"/>
      <c r="AB112" s="8"/>
      <c r="AC112" s="8"/>
      <c r="AD112" s="8"/>
      <c r="AE112" s="8"/>
      <c r="AG112" s="1">
        <f t="shared" si="62"/>
        <v>0</v>
      </c>
      <c r="AI112" s="1">
        <f t="shared" ca="1" si="63"/>
        <v>0</v>
      </c>
      <c r="AJ112" s="1">
        <f t="shared" ca="1" si="64"/>
        <v>0</v>
      </c>
      <c r="AM112" s="63" t="str">
        <f>IF(AND(H113="",H114="",K112=""),"",IF(K112="","nicht kategorisiert",IF(AG112=1,VLOOKUP(AN112,'Details Verein'!$B$12:$D$22,2),"")))</f>
        <v/>
      </c>
      <c r="AN112" s="1">
        <f>IF(K112='Details Verein'!$C$12,'Details Verein'!$B$12,IF(K112='Details Verein'!$C$13,'Details Verein'!$B$13,IF(K112='Details Verein'!$C$14,'Details Verein'!$B$14,IF(K112='Details Verein'!$C$15,'Details Verein'!$B$15,IF(K112='Details Verein'!$C$16,'Details Verein'!$B$16,IF(K112='Details Verein'!$C$17,'Details Verein'!$B$17,IF(K112='Details Verein'!$C$18,'Details Verein'!$B$18,IF(K112='Details Verein'!$C$19,'Details Verein'!$B$19,IF(K112='Details Verein'!$C$20,'Details Verein'!$B$20,IF(K112='Details Verein'!$C$21,'Details Verein'!$B$21,11))))))))))</f>
        <v>1</v>
      </c>
      <c r="AO112" s="8"/>
      <c r="AP112" s="8"/>
      <c r="AQ112" s="8"/>
      <c r="AR112" s="32">
        <f>IF(OR(V112&gt;'Details Verein'!$D$7,$AG112=1),VLOOKUP($AN112,'Details Verein'!$B$12:$G$21,AR$1),0)</f>
        <v>0</v>
      </c>
      <c r="AS112" s="115" t="str">
        <f t="shared" si="65"/>
        <v/>
      </c>
      <c r="AT112" s="32">
        <f>IF($AG112=1,VLOOKUP($AN112,'Details Verein'!$B$12:$G$21,AT$1),0)</f>
        <v>0</v>
      </c>
      <c r="AU112" s="33" t="str">
        <f t="shared" si="66"/>
        <v/>
      </c>
      <c r="AV112" s="32">
        <f>IF($AG112=1,VLOOKUP($AN112,'Details Verein'!$B$12:$G$21,AV$1),0)</f>
        <v>0</v>
      </c>
      <c r="AW112" s="32">
        <f ca="1">IF($AG112=1,VLOOKUP($AN112,'Details Verein'!$B$12:$G$21,AW$1),0)+BG112</f>
        <v>0</v>
      </c>
      <c r="AX112" s="116"/>
      <c r="AY112" s="8"/>
      <c r="AZ112" s="8"/>
      <c r="BA112" s="8"/>
      <c r="BB112" s="1" t="str">
        <f t="shared" si="67"/>
        <v>00.01.1900</v>
      </c>
      <c r="BC112" s="73"/>
      <c r="BD112" s="3" t="str">
        <f>IF(AP112="","",AP112+'Details Verein'!$D$24)</f>
        <v/>
      </c>
      <c r="BE112" s="3" t="str">
        <f>IF(AZ112="","",AZ112+'Details Verein'!$D$25)</f>
        <v/>
      </c>
      <c r="BF112" s="3" t="str">
        <f>IF(BA112="","",BA112+'Details Verein'!$D$26)</f>
        <v/>
      </c>
      <c r="BG112" s="32">
        <f ca="1">IF(OR(E112-E111&gt;0.1,BA112&lt;&gt;""),'Details Verein'!$D$27,0)</f>
        <v>0</v>
      </c>
      <c r="BH112" s="16">
        <f t="shared" ca="1" si="91"/>
        <v>0</v>
      </c>
      <c r="BI112" s="16">
        <f t="shared" si="68"/>
        <v>0</v>
      </c>
      <c r="BJ112" s="1" t="str">
        <f t="shared" si="69"/>
        <v/>
      </c>
      <c r="BL112" s="1" t="str">
        <f t="shared" si="74"/>
        <v/>
      </c>
      <c r="BM112" s="1" t="str">
        <f t="shared" si="75"/>
        <v/>
      </c>
      <c r="BN112" s="1" t="str">
        <f t="shared" si="76"/>
        <v/>
      </c>
      <c r="BO112" s="1" t="str">
        <f t="shared" ca="1" si="77"/>
        <v/>
      </c>
      <c r="BP112" s="1">
        <f t="shared" si="88"/>
        <v>8.9000000000000017E-3</v>
      </c>
      <c r="BQ112" s="24" t="str">
        <f t="shared" si="78"/>
        <v/>
      </c>
      <c r="BR112" s="25" t="str">
        <f>IF(OR(Mitglieder!AQ112="",Mitglieder!BC112&lt;&gt;""),"",Mitglieder!AQ112)</f>
        <v/>
      </c>
      <c r="BS112" s="24" t="str">
        <f>IF(BR112="","",'Details Verein'!$I$30)</f>
        <v/>
      </c>
      <c r="BT112" s="24" t="str">
        <f>IF(BR112="","",VLOOKUP(Mitglieder!AN112,'Details Verein'!$B$12:$I$21,8))</f>
        <v/>
      </c>
      <c r="BU112" s="24"/>
      <c r="BV112" s="26" t="str">
        <f t="shared" si="79"/>
        <v/>
      </c>
      <c r="BW112" s="24" t="str">
        <f>IF(BR112="","",Mitglieder!BL112)</f>
        <v/>
      </c>
      <c r="CA112" s="34"/>
      <c r="CB112" s="1" t="str">
        <f t="shared" si="97"/>
        <v/>
      </c>
      <c r="CC112" s="1" t="str">
        <f t="shared" si="97"/>
        <v/>
      </c>
      <c r="CD112" s="1" t="str">
        <f t="shared" si="97"/>
        <v/>
      </c>
      <c r="CE112" s="1" t="str">
        <f t="shared" si="97"/>
        <v/>
      </c>
      <c r="CF112" s="1" t="str">
        <f t="shared" si="97"/>
        <v/>
      </c>
      <c r="CG112" s="1" t="str">
        <f t="shared" si="97"/>
        <v/>
      </c>
      <c r="CH112" s="1" t="str">
        <f t="shared" si="97"/>
        <v/>
      </c>
      <c r="CI112" s="1" t="str">
        <f t="shared" si="97"/>
        <v/>
      </c>
      <c r="CJ112" s="1" t="str">
        <f t="shared" si="97"/>
        <v/>
      </c>
      <c r="CK112" s="1" t="str">
        <f t="shared" si="97"/>
        <v/>
      </c>
      <c r="CL112" s="37" t="str">
        <f t="shared" si="70"/>
        <v/>
      </c>
      <c r="CM112" s="37" t="str">
        <f t="shared" si="71"/>
        <v/>
      </c>
      <c r="CN112" s="1">
        <f t="shared" ca="1" si="72"/>
        <v>0</v>
      </c>
      <c r="CO112" s="1">
        <f t="shared" ca="1" si="73"/>
        <v>0</v>
      </c>
      <c r="CP112" s="1">
        <f t="shared" si="89"/>
        <v>3.900000000000009E-2</v>
      </c>
      <c r="CQ112" s="24" t="str">
        <f t="shared" si="80"/>
        <v/>
      </c>
      <c r="CR112" s="25" t="str">
        <f t="shared" si="81"/>
        <v/>
      </c>
      <c r="CS112" s="24" t="str">
        <f>IF(CR112="","",'Details Verein'!$I$30)</f>
        <v/>
      </c>
      <c r="CT112" s="24" t="str">
        <f>IF(CR112="","",VLOOKUP(Mitglieder!AN112,'Details Verein'!$B$12:$K$21,9))</f>
        <v/>
      </c>
      <c r="CU112" s="24">
        <f t="shared" si="82"/>
        <v>0</v>
      </c>
      <c r="CV112" s="26" t="str">
        <f t="shared" si="83"/>
        <v/>
      </c>
      <c r="CW112" s="24" t="str">
        <f>IF(CR112="","",Mitglieder!BM112)</f>
        <v/>
      </c>
      <c r="CX112" s="1">
        <f t="shared" si="84"/>
        <v>6.9100000000000952E-2</v>
      </c>
      <c r="CY112" s="24" t="str">
        <f t="shared" si="85"/>
        <v/>
      </c>
      <c r="CZ112" s="25" t="str">
        <f t="shared" si="86"/>
        <v/>
      </c>
      <c r="DA112" s="24" t="str">
        <f>IF(CZ112="","",'Details Verein'!$I$30)</f>
        <v/>
      </c>
      <c r="DB112" s="24" t="str">
        <f>IF(CZ112="","",VLOOKUP(AN112,'Details Verein'!$B$12:$L$21,10))</f>
        <v/>
      </c>
      <c r="DC112" s="24"/>
      <c r="DD112" s="26" t="str">
        <f t="shared" si="87"/>
        <v/>
      </c>
      <c r="DE112" s="24" t="str">
        <f>IF(CZ112="","",Mitglieder!BN112)</f>
        <v/>
      </c>
      <c r="DF112" s="34"/>
      <c r="DG112" s="1">
        <f t="shared" ca="1" si="92"/>
        <v>9.9200000000001815E-2</v>
      </c>
      <c r="DH112" s="24" t="str">
        <f t="shared" ca="1" si="93"/>
        <v/>
      </c>
      <c r="DI112" s="25" t="str">
        <f t="shared" ca="1" si="94"/>
        <v/>
      </c>
      <c r="DJ112" s="24" t="str">
        <f ca="1">IF(DI112="","",'Details Verein'!$I$30)</f>
        <v/>
      </c>
      <c r="DK112" s="24" t="str">
        <f ca="1">IF(DI112="","",'Details Verein'!$I$31)</f>
        <v/>
      </c>
      <c r="DL112" s="24"/>
      <c r="DM112" s="26" t="str">
        <f t="shared" ca="1" si="95"/>
        <v/>
      </c>
      <c r="DN112" s="24" t="str">
        <f t="shared" ca="1" si="96"/>
        <v/>
      </c>
    </row>
    <row r="113" spans="3:118" x14ac:dyDescent="0.3">
      <c r="C113" s="1">
        <f t="shared" ca="1" si="60"/>
        <v>1.008999999999999</v>
      </c>
      <c r="D113" s="1">
        <f ca="1">IF(OR(AQ113&lt;&gt;"",AP113+'Details Verein'!$D$24&gt;=$AM$1,AP113="",AG113&lt;&gt;1,AZ113&lt;&gt;"",BC113&lt;&gt;""),Mitglieder!D112+0.0001,ROUND(D112+1,0))</f>
        <v>1.008999999999999</v>
      </c>
      <c r="E113" s="1">
        <f ca="1">IF(OR(AQ113&lt;&gt;"",AZ113+'Details Verein'!$D$25&gt;=$AM$1,AP113="",AG113&lt;&gt;1,AZ113="",BA113&lt;&gt;"",BC113&lt;&gt;""),Mitglieder!E112+0.0001,ROUND(E112+1,0))</f>
        <v>1.008999999999999</v>
      </c>
      <c r="F113" s="1" t="str">
        <f t="shared" ca="1" si="61"/>
        <v/>
      </c>
      <c r="G113" s="23"/>
      <c r="H113" s="8"/>
      <c r="I113" s="8"/>
      <c r="J113" s="8"/>
      <c r="K113" s="8"/>
      <c r="L113" s="8"/>
      <c r="M113" s="8"/>
      <c r="N113" s="8"/>
      <c r="O113" s="8"/>
      <c r="P113" s="8"/>
      <c r="Q113" s="8"/>
      <c r="R113" s="8"/>
      <c r="S113" s="8"/>
      <c r="T113" s="8"/>
      <c r="U113" s="8"/>
      <c r="V113" s="8"/>
      <c r="W113" s="8"/>
      <c r="X113" s="8"/>
      <c r="Y113" s="8"/>
      <c r="Z113" s="8"/>
      <c r="AA113" s="8"/>
      <c r="AB113" s="8"/>
      <c r="AC113" s="8"/>
      <c r="AD113" s="8"/>
      <c r="AE113" s="8"/>
      <c r="AG113" s="1">
        <f t="shared" si="62"/>
        <v>0</v>
      </c>
      <c r="AI113" s="1">
        <f t="shared" ca="1" si="63"/>
        <v>0</v>
      </c>
      <c r="AJ113" s="1">
        <f t="shared" ca="1" si="64"/>
        <v>0</v>
      </c>
      <c r="AM113" s="63" t="str">
        <f>IF(AND(H114="",H115="",K113=""),"",IF(K113="","nicht kategorisiert",IF(AG113=1,VLOOKUP(AN113,'Details Verein'!$B$12:$D$22,2),"")))</f>
        <v/>
      </c>
      <c r="AN113" s="1">
        <f>IF(K113='Details Verein'!$C$12,'Details Verein'!$B$12,IF(K113='Details Verein'!$C$13,'Details Verein'!$B$13,IF(K113='Details Verein'!$C$14,'Details Verein'!$B$14,IF(K113='Details Verein'!$C$15,'Details Verein'!$B$15,IF(K113='Details Verein'!$C$16,'Details Verein'!$B$16,IF(K113='Details Verein'!$C$17,'Details Verein'!$B$17,IF(K113='Details Verein'!$C$18,'Details Verein'!$B$18,IF(K113='Details Verein'!$C$19,'Details Verein'!$B$19,IF(K113='Details Verein'!$C$20,'Details Verein'!$B$20,IF(K113='Details Verein'!$C$21,'Details Verein'!$B$21,11))))))))))</f>
        <v>1</v>
      </c>
      <c r="AO113" s="8"/>
      <c r="AP113" s="8"/>
      <c r="AQ113" s="8"/>
      <c r="AR113" s="32">
        <f>IF(OR(V113&gt;'Details Verein'!$D$7,$AG113=1),VLOOKUP($AN113,'Details Verein'!$B$12:$G$21,AR$1),0)</f>
        <v>0</v>
      </c>
      <c r="AS113" s="115" t="str">
        <f t="shared" si="65"/>
        <v/>
      </c>
      <c r="AT113" s="32">
        <f>IF($AG113=1,VLOOKUP($AN113,'Details Verein'!$B$12:$G$21,AT$1),0)</f>
        <v>0</v>
      </c>
      <c r="AU113" s="33" t="str">
        <f t="shared" si="66"/>
        <v/>
      </c>
      <c r="AV113" s="32">
        <f>IF($AG113=1,VLOOKUP($AN113,'Details Verein'!$B$12:$G$21,AV$1),0)</f>
        <v>0</v>
      </c>
      <c r="AW113" s="32">
        <f ca="1">IF($AG113=1,VLOOKUP($AN113,'Details Verein'!$B$12:$G$21,AW$1),0)+BG113</f>
        <v>0</v>
      </c>
      <c r="AX113" s="116"/>
      <c r="AY113" s="8"/>
      <c r="AZ113" s="8"/>
      <c r="BA113" s="8"/>
      <c r="BB113" s="1" t="str">
        <f t="shared" si="67"/>
        <v>00.01.1900</v>
      </c>
      <c r="BC113" s="73"/>
      <c r="BD113" s="3" t="str">
        <f>IF(AP113="","",AP113+'Details Verein'!$D$24)</f>
        <v/>
      </c>
      <c r="BE113" s="3" t="str">
        <f>IF(AZ113="","",AZ113+'Details Verein'!$D$25)</f>
        <v/>
      </c>
      <c r="BF113" s="3" t="str">
        <f>IF(BA113="","",BA113+'Details Verein'!$D$26)</f>
        <v/>
      </c>
      <c r="BG113" s="32">
        <f ca="1">IF(OR(E113-E112&gt;0.1,BA113&lt;&gt;""),'Details Verein'!$D$27,0)</f>
        <v>0</v>
      </c>
      <c r="BH113" s="16">
        <f t="shared" ca="1" si="91"/>
        <v>0</v>
      </c>
      <c r="BI113" s="16">
        <f t="shared" si="68"/>
        <v>0</v>
      </c>
      <c r="BJ113" s="1" t="str">
        <f t="shared" si="69"/>
        <v/>
      </c>
      <c r="BL113" s="1" t="str">
        <f t="shared" si="74"/>
        <v/>
      </c>
      <c r="BM113" s="1" t="str">
        <f t="shared" si="75"/>
        <v/>
      </c>
      <c r="BN113" s="1" t="str">
        <f t="shared" si="76"/>
        <v/>
      </c>
      <c r="BO113" s="1" t="str">
        <f t="shared" ca="1" si="77"/>
        <v/>
      </c>
      <c r="BP113" s="1">
        <f t="shared" si="88"/>
        <v>9.0000000000000011E-3</v>
      </c>
      <c r="BQ113" s="24" t="str">
        <f t="shared" si="78"/>
        <v/>
      </c>
      <c r="BR113" s="25" t="str">
        <f>IF(OR(Mitglieder!AQ113="",Mitglieder!BC113&lt;&gt;""),"",Mitglieder!AQ113)</f>
        <v/>
      </c>
      <c r="BS113" s="24" t="str">
        <f>IF(BR113="","",'Details Verein'!$I$30)</f>
        <v/>
      </c>
      <c r="BT113" s="24" t="str">
        <f>IF(BR113="","",VLOOKUP(Mitglieder!AN113,'Details Verein'!$B$12:$I$21,8))</f>
        <v/>
      </c>
      <c r="BU113" s="24"/>
      <c r="BV113" s="26" t="str">
        <f t="shared" si="79"/>
        <v/>
      </c>
      <c r="BW113" s="24" t="str">
        <f>IF(BR113="","",Mitglieder!BL113)</f>
        <v/>
      </c>
      <c r="CA113" s="34"/>
      <c r="CB113" s="1" t="str">
        <f t="shared" si="97"/>
        <v/>
      </c>
      <c r="CC113" s="1" t="str">
        <f t="shared" si="97"/>
        <v/>
      </c>
      <c r="CD113" s="1" t="str">
        <f t="shared" si="97"/>
        <v/>
      </c>
      <c r="CE113" s="1" t="str">
        <f t="shared" si="97"/>
        <v/>
      </c>
      <c r="CF113" s="1" t="str">
        <f t="shared" si="97"/>
        <v/>
      </c>
      <c r="CG113" s="1" t="str">
        <f t="shared" si="97"/>
        <v/>
      </c>
      <c r="CH113" s="1" t="str">
        <f t="shared" si="97"/>
        <v/>
      </c>
      <c r="CI113" s="1" t="str">
        <f t="shared" si="97"/>
        <v/>
      </c>
      <c r="CJ113" s="1" t="str">
        <f t="shared" si="97"/>
        <v/>
      </c>
      <c r="CK113" s="1" t="str">
        <f t="shared" si="97"/>
        <v/>
      </c>
      <c r="CL113" s="37" t="str">
        <f t="shared" si="70"/>
        <v/>
      </c>
      <c r="CM113" s="37" t="str">
        <f t="shared" si="71"/>
        <v/>
      </c>
      <c r="CN113" s="1">
        <f t="shared" ca="1" si="72"/>
        <v>0</v>
      </c>
      <c r="CO113" s="1">
        <f t="shared" ca="1" si="73"/>
        <v>0</v>
      </c>
      <c r="CP113" s="1">
        <f t="shared" si="89"/>
        <v>3.9100000000000093E-2</v>
      </c>
      <c r="CQ113" s="24" t="str">
        <f t="shared" si="80"/>
        <v/>
      </c>
      <c r="CR113" s="25" t="str">
        <f t="shared" si="81"/>
        <v/>
      </c>
      <c r="CS113" s="24" t="str">
        <f>IF(CR113="","",'Details Verein'!$I$30)</f>
        <v/>
      </c>
      <c r="CT113" s="24" t="str">
        <f>IF(CR113="","",VLOOKUP(Mitglieder!AN113,'Details Verein'!$B$12:$K$21,9))</f>
        <v/>
      </c>
      <c r="CU113" s="24">
        <f t="shared" si="82"/>
        <v>0</v>
      </c>
      <c r="CV113" s="26" t="str">
        <f t="shared" si="83"/>
        <v/>
      </c>
      <c r="CW113" s="24" t="str">
        <f>IF(CR113="","",Mitglieder!BM113)</f>
        <v/>
      </c>
      <c r="CX113" s="1">
        <f t="shared" si="84"/>
        <v>6.9200000000000955E-2</v>
      </c>
      <c r="CY113" s="24" t="str">
        <f t="shared" si="85"/>
        <v/>
      </c>
      <c r="CZ113" s="25" t="str">
        <f t="shared" si="86"/>
        <v/>
      </c>
      <c r="DA113" s="24" t="str">
        <f>IF(CZ113="","",'Details Verein'!$I$30)</f>
        <v/>
      </c>
      <c r="DB113" s="24" t="str">
        <f>IF(CZ113="","",VLOOKUP(AN113,'Details Verein'!$B$12:$L$21,10))</f>
        <v/>
      </c>
      <c r="DC113" s="24"/>
      <c r="DD113" s="26" t="str">
        <f t="shared" si="87"/>
        <v/>
      </c>
      <c r="DE113" s="24" t="str">
        <f>IF(CZ113="","",Mitglieder!BN113)</f>
        <v/>
      </c>
      <c r="DF113" s="34"/>
      <c r="DG113" s="1">
        <f t="shared" ca="1" si="92"/>
        <v>9.9300000000001817E-2</v>
      </c>
      <c r="DH113" s="24" t="str">
        <f t="shared" ca="1" si="93"/>
        <v/>
      </c>
      <c r="DI113" s="25" t="str">
        <f t="shared" ca="1" si="94"/>
        <v/>
      </c>
      <c r="DJ113" s="24" t="str">
        <f ca="1">IF(DI113="","",'Details Verein'!$I$30)</f>
        <v/>
      </c>
      <c r="DK113" s="24" t="str">
        <f ca="1">IF(DI113="","",'Details Verein'!$I$31)</f>
        <v/>
      </c>
      <c r="DL113" s="24"/>
      <c r="DM113" s="26" t="str">
        <f t="shared" ca="1" si="95"/>
        <v/>
      </c>
      <c r="DN113" s="24" t="str">
        <f t="shared" ca="1" si="96"/>
        <v/>
      </c>
    </row>
    <row r="114" spans="3:118" x14ac:dyDescent="0.3">
      <c r="C114" s="1">
        <f t="shared" ca="1" si="60"/>
        <v>1.009099999999999</v>
      </c>
      <c r="D114" s="1">
        <f ca="1">IF(OR(AQ114&lt;&gt;"",AP114+'Details Verein'!$D$24&gt;=$AM$1,AP114="",AG114&lt;&gt;1,AZ114&lt;&gt;"",BC114&lt;&gt;""),Mitglieder!D113+0.0001,ROUND(D113+1,0))</f>
        <v>1.009099999999999</v>
      </c>
      <c r="E114" s="1">
        <f ca="1">IF(OR(AQ114&lt;&gt;"",AZ114+'Details Verein'!$D$25&gt;=$AM$1,AP114="",AG114&lt;&gt;1,AZ114="",BA114&lt;&gt;"",BC114&lt;&gt;""),Mitglieder!E113+0.0001,ROUND(E113+1,0))</f>
        <v>1.009099999999999</v>
      </c>
      <c r="F114" s="1" t="str">
        <f t="shared" ca="1" si="61"/>
        <v/>
      </c>
      <c r="G114" s="23"/>
      <c r="H114" s="8"/>
      <c r="I114" s="8"/>
      <c r="J114" s="8"/>
      <c r="K114" s="8"/>
      <c r="L114" s="8"/>
      <c r="M114" s="8"/>
      <c r="N114" s="8"/>
      <c r="O114" s="8"/>
      <c r="P114" s="8"/>
      <c r="Q114" s="8"/>
      <c r="R114" s="8"/>
      <c r="S114" s="8"/>
      <c r="T114" s="8"/>
      <c r="U114" s="8"/>
      <c r="V114" s="8"/>
      <c r="W114" s="8"/>
      <c r="X114" s="8"/>
      <c r="Y114" s="8"/>
      <c r="Z114" s="8"/>
      <c r="AA114" s="8"/>
      <c r="AB114" s="8"/>
      <c r="AC114" s="8"/>
      <c r="AD114" s="8"/>
      <c r="AE114" s="8"/>
      <c r="AG114" s="1">
        <f t="shared" si="62"/>
        <v>0</v>
      </c>
      <c r="AI114" s="1">
        <f t="shared" ca="1" si="63"/>
        <v>0</v>
      </c>
      <c r="AJ114" s="1">
        <f t="shared" ca="1" si="64"/>
        <v>0</v>
      </c>
      <c r="AM114" s="63" t="str">
        <f>IF(AND(H115="",H116="",K114=""),"",IF(K114="","nicht kategorisiert",IF(AG114=1,VLOOKUP(AN114,'Details Verein'!$B$12:$D$22,2),"")))</f>
        <v/>
      </c>
      <c r="AN114" s="1">
        <f>IF(K114='Details Verein'!$C$12,'Details Verein'!$B$12,IF(K114='Details Verein'!$C$13,'Details Verein'!$B$13,IF(K114='Details Verein'!$C$14,'Details Verein'!$B$14,IF(K114='Details Verein'!$C$15,'Details Verein'!$B$15,IF(K114='Details Verein'!$C$16,'Details Verein'!$B$16,IF(K114='Details Verein'!$C$17,'Details Verein'!$B$17,IF(K114='Details Verein'!$C$18,'Details Verein'!$B$18,IF(K114='Details Verein'!$C$19,'Details Verein'!$B$19,IF(K114='Details Verein'!$C$20,'Details Verein'!$B$20,IF(K114='Details Verein'!$C$21,'Details Verein'!$B$21,11))))))))))</f>
        <v>1</v>
      </c>
      <c r="AO114" s="8"/>
      <c r="AP114" s="8"/>
      <c r="AQ114" s="8"/>
      <c r="AR114" s="32">
        <f>IF(OR(V114&gt;'Details Verein'!$D$7,$AG114=1),VLOOKUP($AN114,'Details Verein'!$B$12:$G$21,AR$1),0)</f>
        <v>0</v>
      </c>
      <c r="AS114" s="115" t="str">
        <f t="shared" si="65"/>
        <v/>
      </c>
      <c r="AT114" s="32">
        <f>IF($AG114=1,VLOOKUP($AN114,'Details Verein'!$B$12:$G$21,AT$1),0)</f>
        <v>0</v>
      </c>
      <c r="AU114" s="33" t="str">
        <f t="shared" si="66"/>
        <v/>
      </c>
      <c r="AV114" s="32">
        <f>IF($AG114=1,VLOOKUP($AN114,'Details Verein'!$B$12:$G$21,AV$1),0)</f>
        <v>0</v>
      </c>
      <c r="AW114" s="32">
        <f ca="1">IF($AG114=1,VLOOKUP($AN114,'Details Verein'!$B$12:$G$21,AW$1),0)+BG114</f>
        <v>0</v>
      </c>
      <c r="AX114" s="116"/>
      <c r="AY114" s="8"/>
      <c r="AZ114" s="8"/>
      <c r="BA114" s="8"/>
      <c r="BB114" s="1" t="str">
        <f t="shared" si="67"/>
        <v>00.01.1900</v>
      </c>
      <c r="BC114" s="73"/>
      <c r="BD114" s="3" t="str">
        <f>IF(AP114="","",AP114+'Details Verein'!$D$24)</f>
        <v/>
      </c>
      <c r="BE114" s="3" t="str">
        <f>IF(AZ114="","",AZ114+'Details Verein'!$D$25)</f>
        <v/>
      </c>
      <c r="BF114" s="3" t="str">
        <f>IF(BA114="","",BA114+'Details Verein'!$D$26)</f>
        <v/>
      </c>
      <c r="BG114" s="32">
        <f ca="1">IF(OR(E114-E113&gt;0.1,BA114&lt;&gt;""),'Details Verein'!$D$27,0)</f>
        <v>0</v>
      </c>
      <c r="BH114" s="16">
        <f t="shared" ca="1" si="91"/>
        <v>0</v>
      </c>
      <c r="BI114" s="16">
        <f t="shared" si="68"/>
        <v>0</v>
      </c>
      <c r="BJ114" s="1" t="str">
        <f t="shared" si="69"/>
        <v/>
      </c>
      <c r="BL114" s="1" t="str">
        <f t="shared" si="74"/>
        <v/>
      </c>
      <c r="BM114" s="1" t="str">
        <f t="shared" si="75"/>
        <v/>
      </c>
      <c r="BN114" s="1" t="str">
        <f t="shared" si="76"/>
        <v/>
      </c>
      <c r="BO114" s="1" t="str">
        <f t="shared" ca="1" si="77"/>
        <v/>
      </c>
      <c r="BP114" s="1">
        <f t="shared" si="88"/>
        <v>9.1000000000000004E-3</v>
      </c>
      <c r="BQ114" s="24" t="str">
        <f t="shared" si="78"/>
        <v/>
      </c>
      <c r="BR114" s="25" t="str">
        <f>IF(OR(Mitglieder!AQ114="",Mitglieder!BC114&lt;&gt;""),"",Mitglieder!AQ114)</f>
        <v/>
      </c>
      <c r="BS114" s="24" t="str">
        <f>IF(BR114="","",'Details Verein'!$I$30)</f>
        <v/>
      </c>
      <c r="BT114" s="24" t="str">
        <f>IF(BR114="","",VLOOKUP(Mitglieder!AN114,'Details Verein'!$B$12:$I$21,8))</f>
        <v/>
      </c>
      <c r="BU114" s="24"/>
      <c r="BV114" s="26" t="str">
        <f t="shared" si="79"/>
        <v/>
      </c>
      <c r="BW114" s="24" t="str">
        <f>IF(BR114="","",Mitglieder!BL114)</f>
        <v/>
      </c>
      <c r="CA114" s="34"/>
      <c r="CB114" s="1" t="str">
        <f t="shared" ref="CB114:CK123" si="98">IF(AND($AG114=1,CB$13=$AM114),CB$13,"")</f>
        <v/>
      </c>
      <c r="CC114" s="1" t="str">
        <f t="shared" si="98"/>
        <v/>
      </c>
      <c r="CD114" s="1" t="str">
        <f t="shared" si="98"/>
        <v/>
      </c>
      <c r="CE114" s="1" t="str">
        <f t="shared" si="98"/>
        <v/>
      </c>
      <c r="CF114" s="1" t="str">
        <f t="shared" si="98"/>
        <v/>
      </c>
      <c r="CG114" s="1" t="str">
        <f t="shared" si="98"/>
        <v/>
      </c>
      <c r="CH114" s="1" t="str">
        <f t="shared" si="98"/>
        <v/>
      </c>
      <c r="CI114" s="1" t="str">
        <f t="shared" si="98"/>
        <v/>
      </c>
      <c r="CJ114" s="1" t="str">
        <f t="shared" si="98"/>
        <v/>
      </c>
      <c r="CK114" s="1" t="str">
        <f t="shared" si="98"/>
        <v/>
      </c>
      <c r="CL114" s="37" t="str">
        <f t="shared" si="70"/>
        <v/>
      </c>
      <c r="CM114" s="37" t="str">
        <f t="shared" si="71"/>
        <v/>
      </c>
      <c r="CN114" s="1">
        <f t="shared" ca="1" si="72"/>
        <v>0</v>
      </c>
      <c r="CO114" s="1">
        <f t="shared" ca="1" si="73"/>
        <v>0</v>
      </c>
      <c r="CP114" s="1">
        <f t="shared" si="89"/>
        <v>3.9200000000000096E-2</v>
      </c>
      <c r="CQ114" s="24" t="str">
        <f t="shared" si="80"/>
        <v/>
      </c>
      <c r="CR114" s="25" t="str">
        <f t="shared" si="81"/>
        <v/>
      </c>
      <c r="CS114" s="24" t="str">
        <f>IF(CR114="","",'Details Verein'!$I$30)</f>
        <v/>
      </c>
      <c r="CT114" s="24" t="str">
        <f>IF(CR114="","",VLOOKUP(Mitglieder!AN114,'Details Verein'!$B$12:$K$21,9))</f>
        <v/>
      </c>
      <c r="CU114" s="24">
        <f t="shared" si="82"/>
        <v>0</v>
      </c>
      <c r="CV114" s="26" t="str">
        <f t="shared" si="83"/>
        <v/>
      </c>
      <c r="CW114" s="24" t="str">
        <f>IF(CR114="","",Mitglieder!BM114)</f>
        <v/>
      </c>
      <c r="CX114" s="1">
        <f t="shared" si="84"/>
        <v>6.9300000000000958E-2</v>
      </c>
      <c r="CY114" s="24" t="str">
        <f t="shared" si="85"/>
        <v/>
      </c>
      <c r="CZ114" s="25" t="str">
        <f t="shared" si="86"/>
        <v/>
      </c>
      <c r="DA114" s="24" t="str">
        <f>IF(CZ114="","",'Details Verein'!$I$30)</f>
        <v/>
      </c>
      <c r="DB114" s="24" t="str">
        <f>IF(CZ114="","",VLOOKUP(AN114,'Details Verein'!$B$12:$L$21,10))</f>
        <v/>
      </c>
      <c r="DC114" s="24"/>
      <c r="DD114" s="26" t="str">
        <f t="shared" si="87"/>
        <v/>
      </c>
      <c r="DE114" s="24" t="str">
        <f>IF(CZ114="","",Mitglieder!BN114)</f>
        <v/>
      </c>
      <c r="DF114" s="34"/>
      <c r="DG114" s="1">
        <f t="shared" ca="1" si="92"/>
        <v>9.940000000000182E-2</v>
      </c>
      <c r="DH114" s="24" t="str">
        <f t="shared" ca="1" si="93"/>
        <v/>
      </c>
      <c r="DI114" s="25" t="str">
        <f t="shared" ca="1" si="94"/>
        <v/>
      </c>
      <c r="DJ114" s="24" t="str">
        <f ca="1">IF(DI114="","",'Details Verein'!$I$30)</f>
        <v/>
      </c>
      <c r="DK114" s="24" t="str">
        <f ca="1">IF(DI114="","",'Details Verein'!$I$31)</f>
        <v/>
      </c>
      <c r="DL114" s="24"/>
      <c r="DM114" s="26" t="str">
        <f t="shared" ca="1" si="95"/>
        <v/>
      </c>
      <c r="DN114" s="24" t="str">
        <f t="shared" ca="1" si="96"/>
        <v/>
      </c>
    </row>
    <row r="115" spans="3:118" x14ac:dyDescent="0.3">
      <c r="C115" s="1">
        <f t="shared" ca="1" si="60"/>
        <v>1.009199999999999</v>
      </c>
      <c r="D115" s="1">
        <f ca="1">IF(OR(AQ115&lt;&gt;"",AP115+'Details Verein'!$D$24&gt;=$AM$1,AP115="",AG115&lt;&gt;1,AZ115&lt;&gt;"",BC115&lt;&gt;""),Mitglieder!D114+0.0001,ROUND(D114+1,0))</f>
        <v>1.009199999999999</v>
      </c>
      <c r="E115" s="1">
        <f ca="1">IF(OR(AQ115&lt;&gt;"",AZ115+'Details Verein'!$D$25&gt;=$AM$1,AP115="",AG115&lt;&gt;1,AZ115="",BA115&lt;&gt;"",BC115&lt;&gt;""),Mitglieder!E114+0.0001,ROUND(E114+1,0))</f>
        <v>1.009199999999999</v>
      </c>
      <c r="F115" s="1" t="str">
        <f t="shared" ca="1" si="61"/>
        <v/>
      </c>
      <c r="G115" s="23"/>
      <c r="H115" s="8"/>
      <c r="I115" s="8"/>
      <c r="J115" s="8"/>
      <c r="K115" s="8"/>
      <c r="L115" s="8"/>
      <c r="M115" s="8"/>
      <c r="N115" s="8"/>
      <c r="O115" s="8"/>
      <c r="P115" s="8"/>
      <c r="Q115" s="8"/>
      <c r="R115" s="8"/>
      <c r="S115" s="8"/>
      <c r="T115" s="8"/>
      <c r="U115" s="8"/>
      <c r="V115" s="8"/>
      <c r="W115" s="8"/>
      <c r="X115" s="8"/>
      <c r="Y115" s="8"/>
      <c r="Z115" s="8"/>
      <c r="AA115" s="8"/>
      <c r="AB115" s="8"/>
      <c r="AC115" s="8"/>
      <c r="AD115" s="8"/>
      <c r="AE115" s="8"/>
      <c r="AG115" s="1">
        <f t="shared" si="62"/>
        <v>0</v>
      </c>
      <c r="AI115" s="1">
        <f t="shared" ca="1" si="63"/>
        <v>0</v>
      </c>
      <c r="AJ115" s="1">
        <f t="shared" ca="1" si="64"/>
        <v>0</v>
      </c>
      <c r="AM115" s="63" t="str">
        <f>IF(AND(H116="",H117="",K115=""),"",IF(K115="","nicht kategorisiert",IF(AG115=1,VLOOKUP(AN115,'Details Verein'!$B$12:$D$22,2),"")))</f>
        <v/>
      </c>
      <c r="AN115" s="1">
        <f>IF(K115='Details Verein'!$C$12,'Details Verein'!$B$12,IF(K115='Details Verein'!$C$13,'Details Verein'!$B$13,IF(K115='Details Verein'!$C$14,'Details Verein'!$B$14,IF(K115='Details Verein'!$C$15,'Details Verein'!$B$15,IF(K115='Details Verein'!$C$16,'Details Verein'!$B$16,IF(K115='Details Verein'!$C$17,'Details Verein'!$B$17,IF(K115='Details Verein'!$C$18,'Details Verein'!$B$18,IF(K115='Details Verein'!$C$19,'Details Verein'!$B$19,IF(K115='Details Verein'!$C$20,'Details Verein'!$B$20,IF(K115='Details Verein'!$C$21,'Details Verein'!$B$21,11))))))))))</f>
        <v>1</v>
      </c>
      <c r="AO115" s="8"/>
      <c r="AP115" s="8"/>
      <c r="AQ115" s="8"/>
      <c r="AR115" s="32">
        <f>IF(OR(V115&gt;'Details Verein'!$D$7,$AG115=1),VLOOKUP($AN115,'Details Verein'!$B$12:$G$21,AR$1),0)</f>
        <v>0</v>
      </c>
      <c r="AS115" s="115" t="str">
        <f t="shared" si="65"/>
        <v/>
      </c>
      <c r="AT115" s="32">
        <f>IF($AG115=1,VLOOKUP($AN115,'Details Verein'!$B$12:$G$21,AT$1),0)</f>
        <v>0</v>
      </c>
      <c r="AU115" s="33" t="str">
        <f t="shared" si="66"/>
        <v/>
      </c>
      <c r="AV115" s="32">
        <f>IF($AG115=1,VLOOKUP($AN115,'Details Verein'!$B$12:$G$21,AV$1),0)</f>
        <v>0</v>
      </c>
      <c r="AW115" s="32">
        <f ca="1">IF($AG115=1,VLOOKUP($AN115,'Details Verein'!$B$12:$G$21,AW$1),0)+BG115</f>
        <v>0</v>
      </c>
      <c r="AX115" s="116"/>
      <c r="AY115" s="8"/>
      <c r="AZ115" s="8"/>
      <c r="BA115" s="8"/>
      <c r="BB115" s="1" t="str">
        <f t="shared" si="67"/>
        <v>00.01.1900</v>
      </c>
      <c r="BC115" s="73"/>
      <c r="BD115" s="3" t="str">
        <f>IF(AP115="","",AP115+'Details Verein'!$D$24)</f>
        <v/>
      </c>
      <c r="BE115" s="3" t="str">
        <f>IF(AZ115="","",AZ115+'Details Verein'!$D$25)</f>
        <v/>
      </c>
      <c r="BF115" s="3" t="str">
        <f>IF(BA115="","",BA115+'Details Verein'!$D$26)</f>
        <v/>
      </c>
      <c r="BG115" s="32">
        <f ca="1">IF(OR(E115-E114&gt;0.1,BA115&lt;&gt;""),'Details Verein'!$D$27,0)</f>
        <v>0</v>
      </c>
      <c r="BH115" s="16">
        <f t="shared" ca="1" si="91"/>
        <v>0</v>
      </c>
      <c r="BI115" s="16">
        <f t="shared" si="68"/>
        <v>0</v>
      </c>
      <c r="BJ115" s="1" t="str">
        <f t="shared" si="69"/>
        <v/>
      </c>
      <c r="BL115" s="1" t="str">
        <f t="shared" si="74"/>
        <v/>
      </c>
      <c r="BM115" s="1" t="str">
        <f t="shared" si="75"/>
        <v/>
      </c>
      <c r="BN115" s="1" t="str">
        <f t="shared" si="76"/>
        <v/>
      </c>
      <c r="BO115" s="1" t="str">
        <f t="shared" ca="1" si="77"/>
        <v/>
      </c>
      <c r="BP115" s="1">
        <f t="shared" si="88"/>
        <v>9.1999999999999998E-3</v>
      </c>
      <c r="BQ115" s="24" t="str">
        <f t="shared" si="78"/>
        <v/>
      </c>
      <c r="BR115" s="25" t="str">
        <f>IF(OR(Mitglieder!AQ115="",Mitglieder!BC115&lt;&gt;""),"",Mitglieder!AQ115)</f>
        <v/>
      </c>
      <c r="BS115" s="24" t="str">
        <f>IF(BR115="","",'Details Verein'!$I$30)</f>
        <v/>
      </c>
      <c r="BT115" s="24" t="str">
        <f>IF(BR115="","",VLOOKUP(Mitglieder!AN115,'Details Verein'!$B$12:$I$21,8))</f>
        <v/>
      </c>
      <c r="BU115" s="24"/>
      <c r="BV115" s="26" t="str">
        <f t="shared" si="79"/>
        <v/>
      </c>
      <c r="BW115" s="24" t="str">
        <f>IF(BR115="","",Mitglieder!BL115)</f>
        <v/>
      </c>
      <c r="CA115" s="34"/>
      <c r="CB115" s="1" t="str">
        <f t="shared" si="98"/>
        <v/>
      </c>
      <c r="CC115" s="1" t="str">
        <f t="shared" si="98"/>
        <v/>
      </c>
      <c r="CD115" s="1" t="str">
        <f t="shared" si="98"/>
        <v/>
      </c>
      <c r="CE115" s="1" t="str">
        <f t="shared" si="98"/>
        <v/>
      </c>
      <c r="CF115" s="1" t="str">
        <f t="shared" si="98"/>
        <v/>
      </c>
      <c r="CG115" s="1" t="str">
        <f t="shared" si="98"/>
        <v/>
      </c>
      <c r="CH115" s="1" t="str">
        <f t="shared" si="98"/>
        <v/>
      </c>
      <c r="CI115" s="1" t="str">
        <f t="shared" si="98"/>
        <v/>
      </c>
      <c r="CJ115" s="1" t="str">
        <f t="shared" si="98"/>
        <v/>
      </c>
      <c r="CK115" s="1" t="str">
        <f t="shared" si="98"/>
        <v/>
      </c>
      <c r="CL115" s="37" t="str">
        <f t="shared" si="70"/>
        <v/>
      </c>
      <c r="CM115" s="37" t="str">
        <f t="shared" si="71"/>
        <v/>
      </c>
      <c r="CN115" s="1">
        <f t="shared" ca="1" si="72"/>
        <v>0</v>
      </c>
      <c r="CO115" s="1">
        <f t="shared" ca="1" si="73"/>
        <v>0</v>
      </c>
      <c r="CP115" s="1">
        <f t="shared" si="89"/>
        <v>3.9300000000000099E-2</v>
      </c>
      <c r="CQ115" s="24" t="str">
        <f t="shared" si="80"/>
        <v/>
      </c>
      <c r="CR115" s="25" t="str">
        <f t="shared" si="81"/>
        <v/>
      </c>
      <c r="CS115" s="24" t="str">
        <f>IF(CR115="","",'Details Verein'!$I$30)</f>
        <v/>
      </c>
      <c r="CT115" s="24" t="str">
        <f>IF(CR115="","",VLOOKUP(Mitglieder!AN115,'Details Verein'!$B$12:$K$21,9))</f>
        <v/>
      </c>
      <c r="CU115" s="24">
        <f t="shared" si="82"/>
        <v>0</v>
      </c>
      <c r="CV115" s="26" t="str">
        <f t="shared" si="83"/>
        <v/>
      </c>
      <c r="CW115" s="24" t="str">
        <f>IF(CR115="","",Mitglieder!BM115)</f>
        <v/>
      </c>
      <c r="CX115" s="1">
        <f t="shared" si="84"/>
        <v>6.9400000000000961E-2</v>
      </c>
      <c r="CY115" s="24" t="str">
        <f t="shared" si="85"/>
        <v/>
      </c>
      <c r="CZ115" s="25" t="str">
        <f t="shared" si="86"/>
        <v/>
      </c>
      <c r="DA115" s="24" t="str">
        <f>IF(CZ115="","",'Details Verein'!$I$30)</f>
        <v/>
      </c>
      <c r="DB115" s="24" t="str">
        <f>IF(CZ115="","",VLOOKUP(AN115,'Details Verein'!$B$12:$L$21,10))</f>
        <v/>
      </c>
      <c r="DC115" s="24"/>
      <c r="DD115" s="26" t="str">
        <f t="shared" si="87"/>
        <v/>
      </c>
      <c r="DE115" s="24" t="str">
        <f>IF(CZ115="","",Mitglieder!BN115)</f>
        <v/>
      </c>
      <c r="DF115" s="34"/>
      <c r="DG115" s="1">
        <f t="shared" ca="1" si="92"/>
        <v>9.9500000000001823E-2</v>
      </c>
      <c r="DH115" s="24" t="str">
        <f t="shared" ca="1" si="93"/>
        <v/>
      </c>
      <c r="DI115" s="25" t="str">
        <f t="shared" ca="1" si="94"/>
        <v/>
      </c>
      <c r="DJ115" s="24" t="str">
        <f ca="1">IF(DI115="","",'Details Verein'!$I$30)</f>
        <v/>
      </c>
      <c r="DK115" s="24" t="str">
        <f ca="1">IF(DI115="","",'Details Verein'!$I$31)</f>
        <v/>
      </c>
      <c r="DL115" s="24"/>
      <c r="DM115" s="26" t="str">
        <f t="shared" ca="1" si="95"/>
        <v/>
      </c>
      <c r="DN115" s="24" t="str">
        <f t="shared" ca="1" si="96"/>
        <v/>
      </c>
    </row>
    <row r="116" spans="3:118" x14ac:dyDescent="0.3">
      <c r="C116" s="1">
        <f t="shared" ca="1" si="60"/>
        <v>1.009299999999999</v>
      </c>
      <c r="D116" s="1">
        <f ca="1">IF(OR(AQ116&lt;&gt;"",AP116+'Details Verein'!$D$24&gt;=$AM$1,AP116="",AG116&lt;&gt;1,AZ116&lt;&gt;"",BC116&lt;&gt;""),Mitglieder!D115+0.0001,ROUND(D115+1,0))</f>
        <v>1.009299999999999</v>
      </c>
      <c r="E116" s="1">
        <f ca="1">IF(OR(AQ116&lt;&gt;"",AZ116+'Details Verein'!$D$25&gt;=$AM$1,AP116="",AG116&lt;&gt;1,AZ116="",BA116&lt;&gt;"",BC116&lt;&gt;""),Mitglieder!E115+0.0001,ROUND(E115+1,0))</f>
        <v>1.009299999999999</v>
      </c>
      <c r="F116" s="1" t="str">
        <f t="shared" ca="1" si="61"/>
        <v/>
      </c>
      <c r="G116" s="23"/>
      <c r="H116" s="8"/>
      <c r="I116" s="8"/>
      <c r="J116" s="8"/>
      <c r="K116" s="8"/>
      <c r="L116" s="8"/>
      <c r="M116" s="8"/>
      <c r="N116" s="8"/>
      <c r="O116" s="8"/>
      <c r="P116" s="8"/>
      <c r="Q116" s="8"/>
      <c r="R116" s="8"/>
      <c r="S116" s="8"/>
      <c r="T116" s="8"/>
      <c r="U116" s="8"/>
      <c r="V116" s="8"/>
      <c r="W116" s="8"/>
      <c r="X116" s="8"/>
      <c r="Y116" s="8"/>
      <c r="Z116" s="8"/>
      <c r="AA116" s="8"/>
      <c r="AB116" s="8"/>
      <c r="AC116" s="8"/>
      <c r="AD116" s="8"/>
      <c r="AE116" s="8"/>
      <c r="AG116" s="1">
        <f t="shared" si="62"/>
        <v>0</v>
      </c>
      <c r="AI116" s="1">
        <f t="shared" ca="1" si="63"/>
        <v>0</v>
      </c>
      <c r="AJ116" s="1">
        <f t="shared" ca="1" si="64"/>
        <v>0</v>
      </c>
      <c r="AM116" s="63" t="str">
        <f>IF(AND(H117="",H118="",K116=""),"",IF(K116="","nicht kategorisiert",IF(AG116=1,VLOOKUP(AN116,'Details Verein'!$B$12:$D$22,2),"")))</f>
        <v/>
      </c>
      <c r="AN116" s="1">
        <f>IF(K116='Details Verein'!$C$12,'Details Verein'!$B$12,IF(K116='Details Verein'!$C$13,'Details Verein'!$B$13,IF(K116='Details Verein'!$C$14,'Details Verein'!$B$14,IF(K116='Details Verein'!$C$15,'Details Verein'!$B$15,IF(K116='Details Verein'!$C$16,'Details Verein'!$B$16,IF(K116='Details Verein'!$C$17,'Details Verein'!$B$17,IF(K116='Details Verein'!$C$18,'Details Verein'!$B$18,IF(K116='Details Verein'!$C$19,'Details Verein'!$B$19,IF(K116='Details Verein'!$C$20,'Details Verein'!$B$20,IF(K116='Details Verein'!$C$21,'Details Verein'!$B$21,11))))))))))</f>
        <v>1</v>
      </c>
      <c r="AO116" s="8"/>
      <c r="AP116" s="8"/>
      <c r="AQ116" s="8"/>
      <c r="AR116" s="32">
        <f>IF(OR(V116&gt;'Details Verein'!$D$7,$AG116=1),VLOOKUP($AN116,'Details Verein'!$B$12:$G$21,AR$1),0)</f>
        <v>0</v>
      </c>
      <c r="AS116" s="115" t="str">
        <f t="shared" si="65"/>
        <v/>
      </c>
      <c r="AT116" s="32">
        <f>IF($AG116=1,VLOOKUP($AN116,'Details Verein'!$B$12:$G$21,AT$1),0)</f>
        <v>0</v>
      </c>
      <c r="AU116" s="33" t="str">
        <f t="shared" si="66"/>
        <v/>
      </c>
      <c r="AV116" s="32">
        <f>IF($AG116=1,VLOOKUP($AN116,'Details Verein'!$B$12:$G$21,AV$1),0)</f>
        <v>0</v>
      </c>
      <c r="AW116" s="32">
        <f ca="1">IF($AG116=1,VLOOKUP($AN116,'Details Verein'!$B$12:$G$21,AW$1),0)+BG116</f>
        <v>0</v>
      </c>
      <c r="AX116" s="116"/>
      <c r="AY116" s="8"/>
      <c r="AZ116" s="8"/>
      <c r="BA116" s="8"/>
      <c r="BB116" s="1" t="str">
        <f t="shared" si="67"/>
        <v>00.01.1900</v>
      </c>
      <c r="BC116" s="73"/>
      <c r="BD116" s="3" t="str">
        <f>IF(AP116="","",AP116+'Details Verein'!$D$24)</f>
        <v/>
      </c>
      <c r="BE116" s="3" t="str">
        <f>IF(AZ116="","",AZ116+'Details Verein'!$D$25)</f>
        <v/>
      </c>
      <c r="BF116" s="3" t="str">
        <f>IF(BA116="","",BA116+'Details Verein'!$D$26)</f>
        <v/>
      </c>
      <c r="BG116" s="32">
        <f ca="1">IF(OR(E116-E115&gt;0.1,BA116&lt;&gt;""),'Details Verein'!$D$27,0)</f>
        <v>0</v>
      </c>
      <c r="BH116" s="16">
        <f t="shared" ca="1" si="91"/>
        <v>0</v>
      </c>
      <c r="BI116" s="16">
        <f t="shared" si="68"/>
        <v>0</v>
      </c>
      <c r="BJ116" s="1" t="str">
        <f t="shared" si="69"/>
        <v/>
      </c>
      <c r="BL116" s="1" t="str">
        <f t="shared" si="74"/>
        <v/>
      </c>
      <c r="BM116" s="1" t="str">
        <f t="shared" si="75"/>
        <v/>
      </c>
      <c r="BN116" s="1" t="str">
        <f t="shared" si="76"/>
        <v/>
      </c>
      <c r="BO116" s="1" t="str">
        <f t="shared" ca="1" si="77"/>
        <v/>
      </c>
      <c r="BP116" s="1">
        <f t="shared" si="88"/>
        <v>9.2999999999999992E-3</v>
      </c>
      <c r="BQ116" s="24" t="str">
        <f t="shared" si="78"/>
        <v/>
      </c>
      <c r="BR116" s="25" t="str">
        <f>IF(OR(Mitglieder!AQ116="",Mitglieder!BC116&lt;&gt;""),"",Mitglieder!AQ116)</f>
        <v/>
      </c>
      <c r="BS116" s="24" t="str">
        <f>IF(BR116="","",'Details Verein'!$I$30)</f>
        <v/>
      </c>
      <c r="BT116" s="24" t="str">
        <f>IF(BR116="","",VLOOKUP(Mitglieder!AN116,'Details Verein'!$B$12:$I$21,8))</f>
        <v/>
      </c>
      <c r="BU116" s="24"/>
      <c r="BV116" s="26" t="str">
        <f t="shared" si="79"/>
        <v/>
      </c>
      <c r="BW116" s="24" t="str">
        <f>IF(BR116="","",Mitglieder!BL116)</f>
        <v/>
      </c>
      <c r="CA116" s="34"/>
      <c r="CB116" s="1" t="str">
        <f t="shared" si="98"/>
        <v/>
      </c>
      <c r="CC116" s="1" t="str">
        <f t="shared" si="98"/>
        <v/>
      </c>
      <c r="CD116" s="1" t="str">
        <f t="shared" si="98"/>
        <v/>
      </c>
      <c r="CE116" s="1" t="str">
        <f t="shared" si="98"/>
        <v/>
      </c>
      <c r="CF116" s="1" t="str">
        <f t="shared" si="98"/>
        <v/>
      </c>
      <c r="CG116" s="1" t="str">
        <f t="shared" si="98"/>
        <v/>
      </c>
      <c r="CH116" s="1" t="str">
        <f t="shared" si="98"/>
        <v/>
      </c>
      <c r="CI116" s="1" t="str">
        <f t="shared" si="98"/>
        <v/>
      </c>
      <c r="CJ116" s="1" t="str">
        <f t="shared" si="98"/>
        <v/>
      </c>
      <c r="CK116" s="1" t="str">
        <f t="shared" si="98"/>
        <v/>
      </c>
      <c r="CL116" s="37" t="str">
        <f t="shared" si="70"/>
        <v/>
      </c>
      <c r="CM116" s="37" t="str">
        <f t="shared" si="71"/>
        <v/>
      </c>
      <c r="CN116" s="1">
        <f t="shared" ca="1" si="72"/>
        <v>0</v>
      </c>
      <c r="CO116" s="1">
        <f t="shared" ca="1" si="73"/>
        <v>0</v>
      </c>
      <c r="CP116" s="1">
        <f t="shared" si="89"/>
        <v>3.9400000000000102E-2</v>
      </c>
      <c r="CQ116" s="24" t="str">
        <f t="shared" si="80"/>
        <v/>
      </c>
      <c r="CR116" s="25" t="str">
        <f t="shared" si="81"/>
        <v/>
      </c>
      <c r="CS116" s="24" t="str">
        <f>IF(CR116="","",'Details Verein'!$I$30)</f>
        <v/>
      </c>
      <c r="CT116" s="24" t="str">
        <f>IF(CR116="","",VLOOKUP(Mitglieder!AN116,'Details Verein'!$B$12:$K$21,9))</f>
        <v/>
      </c>
      <c r="CU116" s="24">
        <f t="shared" si="82"/>
        <v>0</v>
      </c>
      <c r="CV116" s="26" t="str">
        <f t="shared" si="83"/>
        <v/>
      </c>
      <c r="CW116" s="24" t="str">
        <f>IF(CR116="","",Mitglieder!BM116)</f>
        <v/>
      </c>
      <c r="CX116" s="1">
        <f t="shared" si="84"/>
        <v>6.9500000000000964E-2</v>
      </c>
      <c r="CY116" s="24" t="str">
        <f t="shared" si="85"/>
        <v/>
      </c>
      <c r="CZ116" s="25" t="str">
        <f t="shared" si="86"/>
        <v/>
      </c>
      <c r="DA116" s="24" t="str">
        <f>IF(CZ116="","",'Details Verein'!$I$30)</f>
        <v/>
      </c>
      <c r="DB116" s="24" t="str">
        <f>IF(CZ116="","",VLOOKUP(AN116,'Details Verein'!$B$12:$L$21,10))</f>
        <v/>
      </c>
      <c r="DC116" s="24"/>
      <c r="DD116" s="26" t="str">
        <f t="shared" si="87"/>
        <v/>
      </c>
      <c r="DE116" s="24" t="str">
        <f>IF(CZ116="","",Mitglieder!BN116)</f>
        <v/>
      </c>
      <c r="DF116" s="34"/>
      <c r="DG116" s="1">
        <f t="shared" ca="1" si="92"/>
        <v>9.9600000000001826E-2</v>
      </c>
      <c r="DH116" s="24" t="str">
        <f t="shared" ca="1" si="93"/>
        <v/>
      </c>
      <c r="DI116" s="25" t="str">
        <f t="shared" ca="1" si="94"/>
        <v/>
      </c>
      <c r="DJ116" s="24" t="str">
        <f ca="1">IF(DI116="","",'Details Verein'!$I$30)</f>
        <v/>
      </c>
      <c r="DK116" s="24" t="str">
        <f ca="1">IF(DI116="","",'Details Verein'!$I$31)</f>
        <v/>
      </c>
      <c r="DL116" s="24"/>
      <c r="DM116" s="26" t="str">
        <f t="shared" ca="1" si="95"/>
        <v/>
      </c>
      <c r="DN116" s="24" t="str">
        <f t="shared" ca="1" si="96"/>
        <v/>
      </c>
    </row>
    <row r="117" spans="3:118" x14ac:dyDescent="0.3">
      <c r="C117" s="1">
        <f t="shared" ca="1" si="60"/>
        <v>1.009399999999999</v>
      </c>
      <c r="D117" s="1">
        <f ca="1">IF(OR(AQ117&lt;&gt;"",AP117+'Details Verein'!$D$24&gt;=$AM$1,AP117="",AG117&lt;&gt;1,AZ117&lt;&gt;"",BC117&lt;&gt;""),Mitglieder!D116+0.0001,ROUND(D116+1,0))</f>
        <v>1.009399999999999</v>
      </c>
      <c r="E117" s="1">
        <f ca="1">IF(OR(AQ117&lt;&gt;"",AZ117+'Details Verein'!$D$25&gt;=$AM$1,AP117="",AG117&lt;&gt;1,AZ117="",BA117&lt;&gt;"",BC117&lt;&gt;""),Mitglieder!E116+0.0001,ROUND(E116+1,0))</f>
        <v>1.009399999999999</v>
      </c>
      <c r="F117" s="1" t="str">
        <f t="shared" ca="1" si="61"/>
        <v/>
      </c>
      <c r="G117" s="23"/>
      <c r="H117" s="8"/>
      <c r="I117" s="8"/>
      <c r="J117" s="8"/>
      <c r="K117" s="8"/>
      <c r="L117" s="8"/>
      <c r="M117" s="8"/>
      <c r="N117" s="8"/>
      <c r="O117" s="8"/>
      <c r="P117" s="8"/>
      <c r="Q117" s="8"/>
      <c r="R117" s="8"/>
      <c r="S117" s="8"/>
      <c r="T117" s="8"/>
      <c r="U117" s="8"/>
      <c r="V117" s="8"/>
      <c r="W117" s="8"/>
      <c r="X117" s="8"/>
      <c r="Y117" s="8"/>
      <c r="Z117" s="8"/>
      <c r="AA117" s="8"/>
      <c r="AB117" s="8"/>
      <c r="AC117" s="8"/>
      <c r="AD117" s="8"/>
      <c r="AE117" s="8"/>
      <c r="AG117" s="1">
        <f t="shared" si="62"/>
        <v>0</v>
      </c>
      <c r="AI117" s="1">
        <f t="shared" ca="1" si="63"/>
        <v>0</v>
      </c>
      <c r="AJ117" s="1">
        <f t="shared" ca="1" si="64"/>
        <v>0</v>
      </c>
      <c r="AM117" s="63" t="str">
        <f>IF(AND(H118="",H119="",K117=""),"",IF(K117="","nicht kategorisiert",IF(AG117=1,VLOOKUP(AN117,'Details Verein'!$B$12:$D$22,2),"")))</f>
        <v/>
      </c>
      <c r="AN117" s="1">
        <f>IF(K117='Details Verein'!$C$12,'Details Verein'!$B$12,IF(K117='Details Verein'!$C$13,'Details Verein'!$B$13,IF(K117='Details Verein'!$C$14,'Details Verein'!$B$14,IF(K117='Details Verein'!$C$15,'Details Verein'!$B$15,IF(K117='Details Verein'!$C$16,'Details Verein'!$B$16,IF(K117='Details Verein'!$C$17,'Details Verein'!$B$17,IF(K117='Details Verein'!$C$18,'Details Verein'!$B$18,IF(K117='Details Verein'!$C$19,'Details Verein'!$B$19,IF(K117='Details Verein'!$C$20,'Details Verein'!$B$20,IF(K117='Details Verein'!$C$21,'Details Verein'!$B$21,11))))))))))</f>
        <v>1</v>
      </c>
      <c r="AO117" s="8"/>
      <c r="AP117" s="8"/>
      <c r="AQ117" s="8"/>
      <c r="AR117" s="32">
        <f>IF(OR(V117&gt;'Details Verein'!$D$7,$AG117=1),VLOOKUP($AN117,'Details Verein'!$B$12:$G$21,AR$1),0)</f>
        <v>0</v>
      </c>
      <c r="AS117" s="115" t="str">
        <f t="shared" si="65"/>
        <v/>
      </c>
      <c r="AT117" s="32">
        <f>IF($AG117=1,VLOOKUP($AN117,'Details Verein'!$B$12:$G$21,AT$1),0)</f>
        <v>0</v>
      </c>
      <c r="AU117" s="33" t="str">
        <f t="shared" si="66"/>
        <v/>
      </c>
      <c r="AV117" s="32">
        <f>IF($AG117=1,VLOOKUP($AN117,'Details Verein'!$B$12:$G$21,AV$1),0)</f>
        <v>0</v>
      </c>
      <c r="AW117" s="32">
        <f ca="1">IF($AG117=1,VLOOKUP($AN117,'Details Verein'!$B$12:$G$21,AW$1),0)+BG117</f>
        <v>0</v>
      </c>
      <c r="AX117" s="116"/>
      <c r="AY117" s="8"/>
      <c r="AZ117" s="8"/>
      <c r="BA117" s="8"/>
      <c r="BB117" s="1" t="str">
        <f t="shared" si="67"/>
        <v>00.01.1900</v>
      </c>
      <c r="BC117" s="73"/>
      <c r="BD117" s="3" t="str">
        <f>IF(AP117="","",AP117+'Details Verein'!$D$24)</f>
        <v/>
      </c>
      <c r="BE117" s="3" t="str">
        <f>IF(AZ117="","",AZ117+'Details Verein'!$D$25)</f>
        <v/>
      </c>
      <c r="BF117" s="3" t="str">
        <f>IF(BA117="","",BA117+'Details Verein'!$D$26)</f>
        <v/>
      </c>
      <c r="BG117" s="32">
        <f ca="1">IF(OR(E117-E116&gt;0.1,BA117&lt;&gt;""),'Details Verein'!$D$27,0)</f>
        <v>0</v>
      </c>
      <c r="BH117" s="16">
        <f t="shared" ca="1" si="91"/>
        <v>0</v>
      </c>
      <c r="BI117" s="16">
        <f t="shared" si="68"/>
        <v>0</v>
      </c>
      <c r="BJ117" s="1" t="str">
        <f t="shared" si="69"/>
        <v/>
      </c>
      <c r="BL117" s="1" t="str">
        <f t="shared" si="74"/>
        <v/>
      </c>
      <c r="BM117" s="1" t="str">
        <f t="shared" si="75"/>
        <v/>
      </c>
      <c r="BN117" s="1" t="str">
        <f t="shared" si="76"/>
        <v/>
      </c>
      <c r="BO117" s="1" t="str">
        <f t="shared" ca="1" si="77"/>
        <v/>
      </c>
      <c r="BP117" s="1">
        <f t="shared" si="88"/>
        <v>9.3999999999999986E-3</v>
      </c>
      <c r="BQ117" s="24" t="str">
        <f t="shared" si="78"/>
        <v/>
      </c>
      <c r="BR117" s="25" t="str">
        <f>IF(OR(Mitglieder!AQ117="",Mitglieder!BC117&lt;&gt;""),"",Mitglieder!AQ117)</f>
        <v/>
      </c>
      <c r="BS117" s="24" t="str">
        <f>IF(BR117="","",'Details Verein'!$I$30)</f>
        <v/>
      </c>
      <c r="BT117" s="24" t="str">
        <f>IF(BR117="","",VLOOKUP(Mitglieder!AN117,'Details Verein'!$B$12:$I$21,8))</f>
        <v/>
      </c>
      <c r="BU117" s="24"/>
      <c r="BV117" s="26" t="str">
        <f t="shared" si="79"/>
        <v/>
      </c>
      <c r="BW117" s="24" t="str">
        <f>IF(BR117="","",Mitglieder!BL117)</f>
        <v/>
      </c>
      <c r="CA117" s="34"/>
      <c r="CB117" s="1" t="str">
        <f t="shared" si="98"/>
        <v/>
      </c>
      <c r="CC117" s="1" t="str">
        <f t="shared" si="98"/>
        <v/>
      </c>
      <c r="CD117" s="1" t="str">
        <f t="shared" si="98"/>
        <v/>
      </c>
      <c r="CE117" s="1" t="str">
        <f t="shared" si="98"/>
        <v/>
      </c>
      <c r="CF117" s="1" t="str">
        <f t="shared" si="98"/>
        <v/>
      </c>
      <c r="CG117" s="1" t="str">
        <f t="shared" si="98"/>
        <v/>
      </c>
      <c r="CH117" s="1" t="str">
        <f t="shared" si="98"/>
        <v/>
      </c>
      <c r="CI117" s="1" t="str">
        <f t="shared" si="98"/>
        <v/>
      </c>
      <c r="CJ117" s="1" t="str">
        <f t="shared" si="98"/>
        <v/>
      </c>
      <c r="CK117" s="1" t="str">
        <f t="shared" si="98"/>
        <v/>
      </c>
      <c r="CL117" s="37" t="str">
        <f t="shared" si="70"/>
        <v/>
      </c>
      <c r="CM117" s="37" t="str">
        <f t="shared" si="71"/>
        <v/>
      </c>
      <c r="CN117" s="1">
        <f t="shared" ca="1" si="72"/>
        <v>0</v>
      </c>
      <c r="CO117" s="1">
        <f t="shared" ca="1" si="73"/>
        <v>0</v>
      </c>
      <c r="CP117" s="1">
        <f t="shared" si="89"/>
        <v>3.9500000000000104E-2</v>
      </c>
      <c r="CQ117" s="24" t="str">
        <f t="shared" si="80"/>
        <v/>
      </c>
      <c r="CR117" s="25" t="str">
        <f t="shared" si="81"/>
        <v/>
      </c>
      <c r="CS117" s="24" t="str">
        <f>IF(CR117="","",'Details Verein'!$I$30)</f>
        <v/>
      </c>
      <c r="CT117" s="24" t="str">
        <f>IF(CR117="","",VLOOKUP(Mitglieder!AN117,'Details Verein'!$B$12:$K$21,9))</f>
        <v/>
      </c>
      <c r="CU117" s="24">
        <f t="shared" si="82"/>
        <v>0</v>
      </c>
      <c r="CV117" s="26" t="str">
        <f t="shared" si="83"/>
        <v/>
      </c>
      <c r="CW117" s="24" t="str">
        <f>IF(CR117="","",Mitglieder!BM117)</f>
        <v/>
      </c>
      <c r="CX117" s="1">
        <f t="shared" si="84"/>
        <v>6.9600000000000967E-2</v>
      </c>
      <c r="CY117" s="24" t="str">
        <f t="shared" si="85"/>
        <v/>
      </c>
      <c r="CZ117" s="25" t="str">
        <f t="shared" si="86"/>
        <v/>
      </c>
      <c r="DA117" s="24" t="str">
        <f>IF(CZ117="","",'Details Verein'!$I$30)</f>
        <v/>
      </c>
      <c r="DB117" s="24" t="str">
        <f>IF(CZ117="","",VLOOKUP(AN117,'Details Verein'!$B$12:$L$21,10))</f>
        <v/>
      </c>
      <c r="DC117" s="24"/>
      <c r="DD117" s="26" t="str">
        <f t="shared" si="87"/>
        <v/>
      </c>
      <c r="DE117" s="24" t="str">
        <f>IF(CZ117="","",Mitglieder!BN117)</f>
        <v/>
      </c>
      <c r="DF117" s="34"/>
      <c r="DG117" s="1">
        <f t="shared" ca="1" si="92"/>
        <v>9.9700000000001829E-2</v>
      </c>
      <c r="DH117" s="24" t="str">
        <f t="shared" ca="1" si="93"/>
        <v/>
      </c>
      <c r="DI117" s="25" t="str">
        <f t="shared" ca="1" si="94"/>
        <v/>
      </c>
      <c r="DJ117" s="24" t="str">
        <f ca="1">IF(DI117="","",'Details Verein'!$I$30)</f>
        <v/>
      </c>
      <c r="DK117" s="24" t="str">
        <f ca="1">IF(DI117="","",'Details Verein'!$I$31)</f>
        <v/>
      </c>
      <c r="DL117" s="24"/>
      <c r="DM117" s="26" t="str">
        <f t="shared" ca="1" si="95"/>
        <v/>
      </c>
      <c r="DN117" s="24" t="str">
        <f t="shared" ca="1" si="96"/>
        <v/>
      </c>
    </row>
    <row r="118" spans="3:118" x14ac:dyDescent="0.3">
      <c r="C118" s="1">
        <f t="shared" ca="1" si="60"/>
        <v>1.009499999999999</v>
      </c>
      <c r="D118" s="1">
        <f ca="1">IF(OR(AQ118&lt;&gt;"",AP118+'Details Verein'!$D$24&gt;=$AM$1,AP118="",AG118&lt;&gt;1,AZ118&lt;&gt;"",BC118&lt;&gt;""),Mitglieder!D117+0.0001,ROUND(D117+1,0))</f>
        <v>1.009499999999999</v>
      </c>
      <c r="E118" s="1">
        <f ca="1">IF(OR(AQ118&lt;&gt;"",AZ118+'Details Verein'!$D$25&gt;=$AM$1,AP118="",AG118&lt;&gt;1,AZ118="",BA118&lt;&gt;"",BC118&lt;&gt;""),Mitglieder!E117+0.0001,ROUND(E117+1,0))</f>
        <v>1.009499999999999</v>
      </c>
      <c r="F118" s="1" t="str">
        <f t="shared" ca="1" si="61"/>
        <v/>
      </c>
      <c r="G118" s="23"/>
      <c r="H118" s="8"/>
      <c r="I118" s="8"/>
      <c r="J118" s="8"/>
      <c r="K118" s="8"/>
      <c r="L118" s="8"/>
      <c r="M118" s="8"/>
      <c r="N118" s="8"/>
      <c r="O118" s="8"/>
      <c r="P118" s="8"/>
      <c r="Q118" s="8"/>
      <c r="R118" s="8"/>
      <c r="S118" s="8"/>
      <c r="T118" s="8"/>
      <c r="U118" s="8"/>
      <c r="V118" s="8"/>
      <c r="W118" s="8"/>
      <c r="X118" s="8"/>
      <c r="Y118" s="8"/>
      <c r="Z118" s="8"/>
      <c r="AA118" s="8"/>
      <c r="AB118" s="8"/>
      <c r="AC118" s="8"/>
      <c r="AD118" s="8"/>
      <c r="AE118" s="8"/>
      <c r="AG118" s="1">
        <f t="shared" si="62"/>
        <v>0</v>
      </c>
      <c r="AI118" s="1">
        <f t="shared" ca="1" si="63"/>
        <v>0</v>
      </c>
      <c r="AJ118" s="1">
        <f t="shared" ca="1" si="64"/>
        <v>0</v>
      </c>
      <c r="AM118" s="63" t="str">
        <f>IF(AND(H119="",H120="",K118=""),"",IF(K118="","nicht kategorisiert",IF(AG118=1,VLOOKUP(AN118,'Details Verein'!$B$12:$D$22,2),"")))</f>
        <v/>
      </c>
      <c r="AN118" s="1">
        <f>IF(K118='Details Verein'!$C$12,'Details Verein'!$B$12,IF(K118='Details Verein'!$C$13,'Details Verein'!$B$13,IF(K118='Details Verein'!$C$14,'Details Verein'!$B$14,IF(K118='Details Verein'!$C$15,'Details Verein'!$B$15,IF(K118='Details Verein'!$C$16,'Details Verein'!$B$16,IF(K118='Details Verein'!$C$17,'Details Verein'!$B$17,IF(K118='Details Verein'!$C$18,'Details Verein'!$B$18,IF(K118='Details Verein'!$C$19,'Details Verein'!$B$19,IF(K118='Details Verein'!$C$20,'Details Verein'!$B$20,IF(K118='Details Verein'!$C$21,'Details Verein'!$B$21,11))))))))))</f>
        <v>1</v>
      </c>
      <c r="AO118" s="8"/>
      <c r="AP118" s="8"/>
      <c r="AQ118" s="8"/>
      <c r="AR118" s="32">
        <f>IF(OR(V118&gt;'Details Verein'!$D$7,$AG118=1),VLOOKUP($AN118,'Details Verein'!$B$12:$G$21,AR$1),0)</f>
        <v>0</v>
      </c>
      <c r="AS118" s="115" t="str">
        <f t="shared" si="65"/>
        <v/>
      </c>
      <c r="AT118" s="32">
        <f>IF($AG118=1,VLOOKUP($AN118,'Details Verein'!$B$12:$G$21,AT$1),0)</f>
        <v>0</v>
      </c>
      <c r="AU118" s="33" t="str">
        <f t="shared" si="66"/>
        <v/>
      </c>
      <c r="AV118" s="32">
        <f>IF($AG118=1,VLOOKUP($AN118,'Details Verein'!$B$12:$G$21,AV$1),0)</f>
        <v>0</v>
      </c>
      <c r="AW118" s="32">
        <f ca="1">IF($AG118=1,VLOOKUP($AN118,'Details Verein'!$B$12:$G$21,AW$1),0)+BG118</f>
        <v>0</v>
      </c>
      <c r="AX118" s="116"/>
      <c r="AY118" s="8"/>
      <c r="AZ118" s="8"/>
      <c r="BA118" s="8"/>
      <c r="BB118" s="1" t="str">
        <f t="shared" si="67"/>
        <v>00.01.1900</v>
      </c>
      <c r="BC118" s="73"/>
      <c r="BD118" s="3" t="str">
        <f>IF(AP118="","",AP118+'Details Verein'!$D$24)</f>
        <v/>
      </c>
      <c r="BE118" s="3" t="str">
        <f>IF(AZ118="","",AZ118+'Details Verein'!$D$25)</f>
        <v/>
      </c>
      <c r="BF118" s="3" t="str">
        <f>IF(BA118="","",BA118+'Details Verein'!$D$26)</f>
        <v/>
      </c>
      <c r="BG118" s="32">
        <f ca="1">IF(OR(E118-E117&gt;0.1,BA118&lt;&gt;""),'Details Verein'!$D$27,0)</f>
        <v>0</v>
      </c>
      <c r="BH118" s="16">
        <f t="shared" ca="1" si="91"/>
        <v>0</v>
      </c>
      <c r="BI118" s="16">
        <f t="shared" si="68"/>
        <v>0</v>
      </c>
      <c r="BJ118" s="1" t="str">
        <f t="shared" si="69"/>
        <v/>
      </c>
      <c r="BL118" s="1" t="str">
        <f t="shared" si="74"/>
        <v/>
      </c>
      <c r="BM118" s="1" t="str">
        <f t="shared" si="75"/>
        <v/>
      </c>
      <c r="BN118" s="1" t="str">
        <f t="shared" si="76"/>
        <v/>
      </c>
      <c r="BO118" s="1" t="str">
        <f t="shared" ca="1" si="77"/>
        <v/>
      </c>
      <c r="BP118" s="1">
        <f t="shared" si="88"/>
        <v>9.499999999999998E-3</v>
      </c>
      <c r="BQ118" s="24" t="str">
        <f t="shared" si="78"/>
        <v/>
      </c>
      <c r="BR118" s="25" t="str">
        <f>IF(OR(Mitglieder!AQ118="",Mitglieder!BC118&lt;&gt;""),"",Mitglieder!AQ118)</f>
        <v/>
      </c>
      <c r="BS118" s="24" t="str">
        <f>IF(BR118="","",'Details Verein'!$I$30)</f>
        <v/>
      </c>
      <c r="BT118" s="24" t="str">
        <f>IF(BR118="","",VLOOKUP(Mitglieder!AN118,'Details Verein'!$B$12:$I$21,8))</f>
        <v/>
      </c>
      <c r="BU118" s="24"/>
      <c r="BV118" s="26" t="str">
        <f t="shared" si="79"/>
        <v/>
      </c>
      <c r="BW118" s="24" t="str">
        <f>IF(BR118="","",Mitglieder!BL118)</f>
        <v/>
      </c>
      <c r="CA118" s="34"/>
      <c r="CB118" s="1" t="str">
        <f t="shared" si="98"/>
        <v/>
      </c>
      <c r="CC118" s="1" t="str">
        <f t="shared" si="98"/>
        <v/>
      </c>
      <c r="CD118" s="1" t="str">
        <f t="shared" si="98"/>
        <v/>
      </c>
      <c r="CE118" s="1" t="str">
        <f t="shared" si="98"/>
        <v/>
      </c>
      <c r="CF118" s="1" t="str">
        <f t="shared" si="98"/>
        <v/>
      </c>
      <c r="CG118" s="1" t="str">
        <f t="shared" si="98"/>
        <v/>
      </c>
      <c r="CH118" s="1" t="str">
        <f t="shared" si="98"/>
        <v/>
      </c>
      <c r="CI118" s="1" t="str">
        <f t="shared" si="98"/>
        <v/>
      </c>
      <c r="CJ118" s="1" t="str">
        <f t="shared" si="98"/>
        <v/>
      </c>
      <c r="CK118" s="1" t="str">
        <f t="shared" si="98"/>
        <v/>
      </c>
      <c r="CL118" s="37" t="str">
        <f t="shared" si="70"/>
        <v/>
      </c>
      <c r="CM118" s="37" t="str">
        <f t="shared" si="71"/>
        <v/>
      </c>
      <c r="CN118" s="1">
        <f t="shared" ca="1" si="72"/>
        <v>0</v>
      </c>
      <c r="CO118" s="1">
        <f t="shared" ca="1" si="73"/>
        <v>0</v>
      </c>
      <c r="CP118" s="1">
        <f t="shared" si="89"/>
        <v>3.9600000000000107E-2</v>
      </c>
      <c r="CQ118" s="24" t="str">
        <f t="shared" si="80"/>
        <v/>
      </c>
      <c r="CR118" s="25" t="str">
        <f t="shared" si="81"/>
        <v/>
      </c>
      <c r="CS118" s="24" t="str">
        <f>IF(CR118="","",'Details Verein'!$I$30)</f>
        <v/>
      </c>
      <c r="CT118" s="24" t="str">
        <f>IF(CR118="","",VLOOKUP(Mitglieder!AN118,'Details Verein'!$B$12:$K$21,9))</f>
        <v/>
      </c>
      <c r="CU118" s="24">
        <f t="shared" si="82"/>
        <v>0</v>
      </c>
      <c r="CV118" s="26" t="str">
        <f t="shared" si="83"/>
        <v/>
      </c>
      <c r="CW118" s="24" t="str">
        <f>IF(CR118="","",Mitglieder!BM118)</f>
        <v/>
      </c>
      <c r="CX118" s="1">
        <f t="shared" si="84"/>
        <v>6.970000000000097E-2</v>
      </c>
      <c r="CY118" s="24" t="str">
        <f t="shared" si="85"/>
        <v/>
      </c>
      <c r="CZ118" s="25" t="str">
        <f t="shared" si="86"/>
        <v/>
      </c>
      <c r="DA118" s="24" t="str">
        <f>IF(CZ118="","",'Details Verein'!$I$30)</f>
        <v/>
      </c>
      <c r="DB118" s="24" t="str">
        <f>IF(CZ118="","",VLOOKUP(AN118,'Details Verein'!$B$12:$L$21,10))</f>
        <v/>
      </c>
      <c r="DC118" s="24"/>
      <c r="DD118" s="26" t="str">
        <f t="shared" si="87"/>
        <v/>
      </c>
      <c r="DE118" s="24" t="str">
        <f>IF(CZ118="","",Mitglieder!BN118)</f>
        <v/>
      </c>
      <c r="DF118" s="34"/>
      <c r="DG118" s="1">
        <f t="shared" ca="1" si="92"/>
        <v>9.9800000000001832E-2</v>
      </c>
      <c r="DH118" s="24" t="str">
        <f t="shared" ca="1" si="93"/>
        <v/>
      </c>
      <c r="DI118" s="25" t="str">
        <f t="shared" ca="1" si="94"/>
        <v/>
      </c>
      <c r="DJ118" s="24" t="str">
        <f ca="1">IF(DI118="","",'Details Verein'!$I$30)</f>
        <v/>
      </c>
      <c r="DK118" s="24" t="str">
        <f ca="1">IF(DI118="","",'Details Verein'!$I$31)</f>
        <v/>
      </c>
      <c r="DL118" s="24"/>
      <c r="DM118" s="26" t="str">
        <f t="shared" ca="1" si="95"/>
        <v/>
      </c>
      <c r="DN118" s="24" t="str">
        <f t="shared" ca="1" si="96"/>
        <v/>
      </c>
    </row>
    <row r="119" spans="3:118" x14ac:dyDescent="0.3">
      <c r="C119" s="1">
        <f t="shared" ca="1" si="60"/>
        <v>1.0095999999999989</v>
      </c>
      <c r="D119" s="1">
        <f ca="1">IF(OR(AQ119&lt;&gt;"",AP119+'Details Verein'!$D$24&gt;=$AM$1,AP119="",AG119&lt;&gt;1,AZ119&lt;&gt;"",BC119&lt;&gt;""),Mitglieder!D118+0.0001,ROUND(D118+1,0))</f>
        <v>1.0095999999999989</v>
      </c>
      <c r="E119" s="1">
        <f ca="1">IF(OR(AQ119&lt;&gt;"",AZ119+'Details Verein'!$D$25&gt;=$AM$1,AP119="",AG119&lt;&gt;1,AZ119="",BA119&lt;&gt;"",BC119&lt;&gt;""),Mitglieder!E118+0.0001,ROUND(E118+1,0))</f>
        <v>1.0095999999999989</v>
      </c>
      <c r="F119" s="1" t="str">
        <f t="shared" ca="1" si="61"/>
        <v/>
      </c>
      <c r="G119" s="23"/>
      <c r="H119" s="8"/>
      <c r="I119" s="8"/>
      <c r="J119" s="8"/>
      <c r="K119" s="8"/>
      <c r="L119" s="8"/>
      <c r="M119" s="8"/>
      <c r="N119" s="8"/>
      <c r="O119" s="8"/>
      <c r="P119" s="8"/>
      <c r="Q119" s="8"/>
      <c r="R119" s="8"/>
      <c r="S119" s="8"/>
      <c r="T119" s="8"/>
      <c r="U119" s="8"/>
      <c r="V119" s="8"/>
      <c r="W119" s="8"/>
      <c r="X119" s="8"/>
      <c r="Y119" s="8"/>
      <c r="Z119" s="8"/>
      <c r="AA119" s="8"/>
      <c r="AB119" s="8"/>
      <c r="AC119" s="8"/>
      <c r="AD119" s="8"/>
      <c r="AE119" s="8"/>
      <c r="AG119" s="1">
        <f t="shared" si="62"/>
        <v>0</v>
      </c>
      <c r="AI119" s="1">
        <f t="shared" ca="1" si="63"/>
        <v>0</v>
      </c>
      <c r="AJ119" s="1">
        <f t="shared" ca="1" si="64"/>
        <v>0</v>
      </c>
      <c r="AM119" s="63" t="str">
        <f>IF(AND(H120="",H121="",K119=""),"",IF(K119="","nicht kategorisiert",IF(AG119=1,VLOOKUP(AN119,'Details Verein'!$B$12:$D$22,2),"")))</f>
        <v/>
      </c>
      <c r="AN119" s="1">
        <f>IF(K119='Details Verein'!$C$12,'Details Verein'!$B$12,IF(K119='Details Verein'!$C$13,'Details Verein'!$B$13,IF(K119='Details Verein'!$C$14,'Details Verein'!$B$14,IF(K119='Details Verein'!$C$15,'Details Verein'!$B$15,IF(K119='Details Verein'!$C$16,'Details Verein'!$B$16,IF(K119='Details Verein'!$C$17,'Details Verein'!$B$17,IF(K119='Details Verein'!$C$18,'Details Verein'!$B$18,IF(K119='Details Verein'!$C$19,'Details Verein'!$B$19,IF(K119='Details Verein'!$C$20,'Details Verein'!$B$20,IF(K119='Details Verein'!$C$21,'Details Verein'!$B$21,11))))))))))</f>
        <v>1</v>
      </c>
      <c r="AO119" s="8"/>
      <c r="AP119" s="8"/>
      <c r="AQ119" s="8"/>
      <c r="AR119" s="32">
        <f>IF(OR(V119&gt;'Details Verein'!$D$7,$AG119=1),VLOOKUP($AN119,'Details Verein'!$B$12:$G$21,AR$1),0)</f>
        <v>0</v>
      </c>
      <c r="AS119" s="115" t="str">
        <f t="shared" si="65"/>
        <v/>
      </c>
      <c r="AT119" s="32">
        <f>IF($AG119=1,VLOOKUP($AN119,'Details Verein'!$B$12:$G$21,AT$1),0)</f>
        <v>0</v>
      </c>
      <c r="AU119" s="33" t="str">
        <f t="shared" si="66"/>
        <v/>
      </c>
      <c r="AV119" s="32">
        <f>IF($AG119=1,VLOOKUP($AN119,'Details Verein'!$B$12:$G$21,AV$1),0)</f>
        <v>0</v>
      </c>
      <c r="AW119" s="32">
        <f ca="1">IF($AG119=1,VLOOKUP($AN119,'Details Verein'!$B$12:$G$21,AW$1),0)+BG119</f>
        <v>0</v>
      </c>
      <c r="AX119" s="116"/>
      <c r="AY119" s="8"/>
      <c r="AZ119" s="8"/>
      <c r="BA119" s="8"/>
      <c r="BB119" s="1" t="str">
        <f t="shared" si="67"/>
        <v>00.01.1900</v>
      </c>
      <c r="BC119" s="73"/>
      <c r="BD119" s="3" t="str">
        <f>IF(AP119="","",AP119+'Details Verein'!$D$24)</f>
        <v/>
      </c>
      <c r="BE119" s="3" t="str">
        <f>IF(AZ119="","",AZ119+'Details Verein'!$D$25)</f>
        <v/>
      </c>
      <c r="BF119" s="3" t="str">
        <f>IF(BA119="","",BA119+'Details Verein'!$D$26)</f>
        <v/>
      </c>
      <c r="BG119" s="32">
        <f ca="1">IF(OR(E119-E118&gt;0.1,BA119&lt;&gt;""),'Details Verein'!$D$27,0)</f>
        <v>0</v>
      </c>
      <c r="BH119" s="16">
        <f t="shared" ca="1" si="91"/>
        <v>0</v>
      </c>
      <c r="BI119" s="16">
        <f t="shared" si="68"/>
        <v>0</v>
      </c>
      <c r="BJ119" s="1" t="str">
        <f t="shared" si="69"/>
        <v/>
      </c>
      <c r="BL119" s="1" t="str">
        <f t="shared" si="74"/>
        <v/>
      </c>
      <c r="BM119" s="1" t="str">
        <f t="shared" si="75"/>
        <v/>
      </c>
      <c r="BN119" s="1" t="str">
        <f t="shared" si="76"/>
        <v/>
      </c>
      <c r="BO119" s="1" t="str">
        <f t="shared" ca="1" si="77"/>
        <v/>
      </c>
      <c r="BP119" s="1">
        <f t="shared" si="88"/>
        <v>9.5999999999999974E-3</v>
      </c>
      <c r="BQ119" s="24" t="str">
        <f t="shared" si="78"/>
        <v/>
      </c>
      <c r="BR119" s="25" t="str">
        <f>IF(OR(Mitglieder!AQ119="",Mitglieder!BC119&lt;&gt;""),"",Mitglieder!AQ119)</f>
        <v/>
      </c>
      <c r="BS119" s="24" t="str">
        <f>IF(BR119="","",'Details Verein'!$I$30)</f>
        <v/>
      </c>
      <c r="BT119" s="24" t="str">
        <f>IF(BR119="","",VLOOKUP(Mitglieder!AN119,'Details Verein'!$B$12:$I$21,8))</f>
        <v/>
      </c>
      <c r="BU119" s="24"/>
      <c r="BV119" s="26" t="str">
        <f t="shared" si="79"/>
        <v/>
      </c>
      <c r="BW119" s="24" t="str">
        <f>IF(BR119="","",Mitglieder!BL119)</f>
        <v/>
      </c>
      <c r="CA119" s="34"/>
      <c r="CB119" s="1" t="str">
        <f t="shared" si="98"/>
        <v/>
      </c>
      <c r="CC119" s="1" t="str">
        <f t="shared" si="98"/>
        <v/>
      </c>
      <c r="CD119" s="1" t="str">
        <f t="shared" si="98"/>
        <v/>
      </c>
      <c r="CE119" s="1" t="str">
        <f t="shared" si="98"/>
        <v/>
      </c>
      <c r="CF119" s="1" t="str">
        <f t="shared" si="98"/>
        <v/>
      </c>
      <c r="CG119" s="1" t="str">
        <f t="shared" si="98"/>
        <v/>
      </c>
      <c r="CH119" s="1" t="str">
        <f t="shared" si="98"/>
        <v/>
      </c>
      <c r="CI119" s="1" t="str">
        <f t="shared" si="98"/>
        <v/>
      </c>
      <c r="CJ119" s="1" t="str">
        <f t="shared" si="98"/>
        <v/>
      </c>
      <c r="CK119" s="1" t="str">
        <f t="shared" si="98"/>
        <v/>
      </c>
      <c r="CL119" s="37" t="str">
        <f t="shared" si="70"/>
        <v/>
      </c>
      <c r="CM119" s="37" t="str">
        <f t="shared" si="71"/>
        <v/>
      </c>
      <c r="CN119" s="1">
        <f t="shared" ca="1" si="72"/>
        <v>0</v>
      </c>
      <c r="CO119" s="1">
        <f t="shared" ca="1" si="73"/>
        <v>0</v>
      </c>
      <c r="CP119" s="1">
        <f t="shared" si="89"/>
        <v>3.970000000000011E-2</v>
      </c>
      <c r="CQ119" s="24" t="str">
        <f t="shared" si="80"/>
        <v/>
      </c>
      <c r="CR119" s="25" t="str">
        <f t="shared" si="81"/>
        <v/>
      </c>
      <c r="CS119" s="24" t="str">
        <f>IF(CR119="","",'Details Verein'!$I$30)</f>
        <v/>
      </c>
      <c r="CT119" s="24" t="str">
        <f>IF(CR119="","",VLOOKUP(Mitglieder!AN119,'Details Verein'!$B$12:$K$21,9))</f>
        <v/>
      </c>
      <c r="CU119" s="24">
        <f t="shared" si="82"/>
        <v>0</v>
      </c>
      <c r="CV119" s="26" t="str">
        <f t="shared" si="83"/>
        <v/>
      </c>
      <c r="CW119" s="24" t="str">
        <f>IF(CR119="","",Mitglieder!BM119)</f>
        <v/>
      </c>
      <c r="CX119" s="1">
        <f t="shared" si="84"/>
        <v>6.9800000000000972E-2</v>
      </c>
      <c r="CY119" s="24" t="str">
        <f t="shared" si="85"/>
        <v/>
      </c>
      <c r="CZ119" s="25" t="str">
        <f t="shared" si="86"/>
        <v/>
      </c>
      <c r="DA119" s="24" t="str">
        <f>IF(CZ119="","",'Details Verein'!$I$30)</f>
        <v/>
      </c>
      <c r="DB119" s="24" t="str">
        <f>IF(CZ119="","",VLOOKUP(AN119,'Details Verein'!$B$12:$L$21,10))</f>
        <v/>
      </c>
      <c r="DC119" s="24"/>
      <c r="DD119" s="26" t="str">
        <f t="shared" si="87"/>
        <v/>
      </c>
      <c r="DE119" s="24" t="str">
        <f>IF(CZ119="","",Mitglieder!BN119)</f>
        <v/>
      </c>
      <c r="DF119" s="34"/>
      <c r="DG119" s="1">
        <f t="shared" ca="1" si="92"/>
        <v>9.9900000000001835E-2</v>
      </c>
      <c r="DH119" s="24" t="str">
        <f t="shared" ca="1" si="93"/>
        <v/>
      </c>
      <c r="DI119" s="25" t="str">
        <f t="shared" ca="1" si="94"/>
        <v/>
      </c>
      <c r="DJ119" s="24" t="str">
        <f ca="1">IF(DI119="","",'Details Verein'!$I$30)</f>
        <v/>
      </c>
      <c r="DK119" s="24" t="str">
        <f ca="1">IF(DI119="","",'Details Verein'!$I$31)</f>
        <v/>
      </c>
      <c r="DL119" s="24"/>
      <c r="DM119" s="26" t="str">
        <f t="shared" ca="1" si="95"/>
        <v/>
      </c>
      <c r="DN119" s="24" t="str">
        <f t="shared" ca="1" si="96"/>
        <v/>
      </c>
    </row>
    <row r="120" spans="3:118" x14ac:dyDescent="0.3">
      <c r="C120" s="1">
        <f t="shared" ca="1" si="60"/>
        <v>1.0096999999999989</v>
      </c>
      <c r="D120" s="1">
        <f ca="1">IF(OR(AQ120&lt;&gt;"",AP120+'Details Verein'!$D$24&gt;=$AM$1,AP120="",AG120&lt;&gt;1,AZ120&lt;&gt;"",BC120&lt;&gt;""),Mitglieder!D119+0.0001,ROUND(D119+1,0))</f>
        <v>1.0096999999999989</v>
      </c>
      <c r="E120" s="1">
        <f ca="1">IF(OR(AQ120&lt;&gt;"",AZ120+'Details Verein'!$D$25&gt;=$AM$1,AP120="",AG120&lt;&gt;1,AZ120="",BA120&lt;&gt;"",BC120&lt;&gt;""),Mitglieder!E119+0.0001,ROUND(E119+1,0))</f>
        <v>1.0096999999999989</v>
      </c>
      <c r="F120" s="1" t="str">
        <f t="shared" ca="1" si="61"/>
        <v/>
      </c>
      <c r="G120" s="23"/>
      <c r="H120" s="8"/>
      <c r="I120" s="8"/>
      <c r="J120" s="8"/>
      <c r="K120" s="8"/>
      <c r="L120" s="8"/>
      <c r="M120" s="8"/>
      <c r="N120" s="8"/>
      <c r="O120" s="8"/>
      <c r="P120" s="8"/>
      <c r="Q120" s="8"/>
      <c r="R120" s="8"/>
      <c r="S120" s="8"/>
      <c r="T120" s="8"/>
      <c r="U120" s="8"/>
      <c r="V120" s="8"/>
      <c r="W120" s="8"/>
      <c r="X120" s="8"/>
      <c r="Y120" s="8"/>
      <c r="Z120" s="8"/>
      <c r="AA120" s="8"/>
      <c r="AB120" s="8"/>
      <c r="AC120" s="8"/>
      <c r="AD120" s="8"/>
      <c r="AE120" s="8"/>
      <c r="AG120" s="1">
        <f t="shared" si="62"/>
        <v>0</v>
      </c>
      <c r="AI120" s="1">
        <f t="shared" ca="1" si="63"/>
        <v>0</v>
      </c>
      <c r="AJ120" s="1">
        <f t="shared" ca="1" si="64"/>
        <v>0</v>
      </c>
      <c r="AM120" s="63" t="str">
        <f>IF(AND(H121="",H122="",K120=""),"",IF(K120="","nicht kategorisiert",IF(AG120=1,VLOOKUP(AN120,'Details Verein'!$B$12:$D$22,2),"")))</f>
        <v/>
      </c>
      <c r="AN120" s="1">
        <f>IF(K120='Details Verein'!$C$12,'Details Verein'!$B$12,IF(K120='Details Verein'!$C$13,'Details Verein'!$B$13,IF(K120='Details Verein'!$C$14,'Details Verein'!$B$14,IF(K120='Details Verein'!$C$15,'Details Verein'!$B$15,IF(K120='Details Verein'!$C$16,'Details Verein'!$B$16,IF(K120='Details Verein'!$C$17,'Details Verein'!$B$17,IF(K120='Details Verein'!$C$18,'Details Verein'!$B$18,IF(K120='Details Verein'!$C$19,'Details Verein'!$B$19,IF(K120='Details Verein'!$C$20,'Details Verein'!$B$20,IF(K120='Details Verein'!$C$21,'Details Verein'!$B$21,11))))))))))</f>
        <v>1</v>
      </c>
      <c r="AO120" s="8"/>
      <c r="AP120" s="8"/>
      <c r="AQ120" s="8"/>
      <c r="AR120" s="32">
        <f>IF(OR(V120&gt;'Details Verein'!$D$7,$AG120=1),VLOOKUP($AN120,'Details Verein'!$B$12:$G$21,AR$1),0)</f>
        <v>0</v>
      </c>
      <c r="AS120" s="115" t="str">
        <f t="shared" si="65"/>
        <v/>
      </c>
      <c r="AT120" s="32">
        <f>IF($AG120=1,VLOOKUP($AN120,'Details Verein'!$B$12:$G$21,AT$1),0)</f>
        <v>0</v>
      </c>
      <c r="AU120" s="33" t="str">
        <f t="shared" si="66"/>
        <v/>
      </c>
      <c r="AV120" s="32">
        <f>IF($AG120=1,VLOOKUP($AN120,'Details Verein'!$B$12:$G$21,AV$1),0)</f>
        <v>0</v>
      </c>
      <c r="AW120" s="32">
        <f ca="1">IF($AG120=1,VLOOKUP($AN120,'Details Verein'!$B$12:$G$21,AW$1),0)+BG120</f>
        <v>0</v>
      </c>
      <c r="AX120" s="116"/>
      <c r="AY120" s="8"/>
      <c r="AZ120" s="8"/>
      <c r="BA120" s="8"/>
      <c r="BB120" s="1" t="str">
        <f t="shared" si="67"/>
        <v>00.01.1900</v>
      </c>
      <c r="BC120" s="73"/>
      <c r="BD120" s="3" t="str">
        <f>IF(AP120="","",AP120+'Details Verein'!$D$24)</f>
        <v/>
      </c>
      <c r="BE120" s="3" t="str">
        <f>IF(AZ120="","",AZ120+'Details Verein'!$D$25)</f>
        <v/>
      </c>
      <c r="BF120" s="3" t="str">
        <f>IF(BA120="","",BA120+'Details Verein'!$D$26)</f>
        <v/>
      </c>
      <c r="BG120" s="32">
        <f ca="1">IF(OR(E120-E119&gt;0.1,BA120&lt;&gt;""),'Details Verein'!$D$27,0)</f>
        <v>0</v>
      </c>
      <c r="BH120" s="16">
        <f t="shared" ca="1" si="91"/>
        <v>0</v>
      </c>
      <c r="BI120" s="16">
        <f t="shared" si="68"/>
        <v>0</v>
      </c>
      <c r="BJ120" s="1" t="str">
        <f t="shared" si="69"/>
        <v/>
      </c>
      <c r="BL120" s="1" t="str">
        <f t="shared" si="74"/>
        <v/>
      </c>
      <c r="BM120" s="1" t="str">
        <f t="shared" si="75"/>
        <v/>
      </c>
      <c r="BN120" s="1" t="str">
        <f t="shared" si="76"/>
        <v/>
      </c>
      <c r="BO120" s="1" t="str">
        <f t="shared" ca="1" si="77"/>
        <v/>
      </c>
      <c r="BP120" s="1">
        <f t="shared" si="88"/>
        <v>9.6999999999999968E-3</v>
      </c>
      <c r="BQ120" s="24" t="str">
        <f t="shared" si="78"/>
        <v/>
      </c>
      <c r="BR120" s="25" t="str">
        <f>IF(OR(Mitglieder!AQ120="",Mitglieder!BC120&lt;&gt;""),"",Mitglieder!AQ120)</f>
        <v/>
      </c>
      <c r="BS120" s="24" t="str">
        <f>IF(BR120="","",'Details Verein'!$I$30)</f>
        <v/>
      </c>
      <c r="BT120" s="24" t="str">
        <f>IF(BR120="","",VLOOKUP(Mitglieder!AN120,'Details Verein'!$B$12:$I$21,8))</f>
        <v/>
      </c>
      <c r="BU120" s="24"/>
      <c r="BV120" s="26" t="str">
        <f t="shared" si="79"/>
        <v/>
      </c>
      <c r="BW120" s="24" t="str">
        <f>IF(BR120="","",Mitglieder!BL120)</f>
        <v/>
      </c>
      <c r="CA120" s="34"/>
      <c r="CB120" s="1" t="str">
        <f t="shared" si="98"/>
        <v/>
      </c>
      <c r="CC120" s="1" t="str">
        <f t="shared" si="98"/>
        <v/>
      </c>
      <c r="CD120" s="1" t="str">
        <f t="shared" si="98"/>
        <v/>
      </c>
      <c r="CE120" s="1" t="str">
        <f t="shared" si="98"/>
        <v/>
      </c>
      <c r="CF120" s="1" t="str">
        <f t="shared" si="98"/>
        <v/>
      </c>
      <c r="CG120" s="1" t="str">
        <f t="shared" si="98"/>
        <v/>
      </c>
      <c r="CH120" s="1" t="str">
        <f t="shared" si="98"/>
        <v/>
      </c>
      <c r="CI120" s="1" t="str">
        <f t="shared" si="98"/>
        <v/>
      </c>
      <c r="CJ120" s="1" t="str">
        <f t="shared" si="98"/>
        <v/>
      </c>
      <c r="CK120" s="1" t="str">
        <f t="shared" si="98"/>
        <v/>
      </c>
      <c r="CL120" s="37" t="str">
        <f t="shared" si="70"/>
        <v/>
      </c>
      <c r="CM120" s="37" t="str">
        <f t="shared" si="71"/>
        <v/>
      </c>
      <c r="CN120" s="1">
        <f t="shared" ca="1" si="72"/>
        <v>0</v>
      </c>
      <c r="CO120" s="1">
        <f t="shared" ca="1" si="73"/>
        <v>0</v>
      </c>
      <c r="CP120" s="1">
        <f t="shared" si="89"/>
        <v>3.9800000000000113E-2</v>
      </c>
      <c r="CQ120" s="24" t="str">
        <f t="shared" si="80"/>
        <v/>
      </c>
      <c r="CR120" s="25" t="str">
        <f t="shared" si="81"/>
        <v/>
      </c>
      <c r="CS120" s="24" t="str">
        <f>IF(CR120="","",'Details Verein'!$I$30)</f>
        <v/>
      </c>
      <c r="CT120" s="24" t="str">
        <f>IF(CR120="","",VLOOKUP(Mitglieder!AN120,'Details Verein'!$B$12:$K$21,9))</f>
        <v/>
      </c>
      <c r="CU120" s="24">
        <f t="shared" si="82"/>
        <v>0</v>
      </c>
      <c r="CV120" s="26" t="str">
        <f t="shared" si="83"/>
        <v/>
      </c>
      <c r="CW120" s="24" t="str">
        <f>IF(CR120="","",Mitglieder!BM120)</f>
        <v/>
      </c>
      <c r="CX120" s="1">
        <f t="shared" si="84"/>
        <v>6.9900000000000975E-2</v>
      </c>
      <c r="CY120" s="24" t="str">
        <f t="shared" si="85"/>
        <v/>
      </c>
      <c r="CZ120" s="25" t="str">
        <f t="shared" si="86"/>
        <v/>
      </c>
      <c r="DA120" s="24" t="str">
        <f>IF(CZ120="","",'Details Verein'!$I$30)</f>
        <v/>
      </c>
      <c r="DB120" s="24" t="str">
        <f>IF(CZ120="","",VLOOKUP(AN120,'Details Verein'!$B$12:$L$21,10))</f>
        <v/>
      </c>
      <c r="DC120" s="24"/>
      <c r="DD120" s="26" t="str">
        <f t="shared" si="87"/>
        <v/>
      </c>
      <c r="DE120" s="24" t="str">
        <f>IF(CZ120="","",Mitglieder!BN120)</f>
        <v/>
      </c>
      <c r="DF120" s="34"/>
      <c r="DG120" s="1">
        <f t="shared" ca="1" si="92"/>
        <v>0.10000000000000184</v>
      </c>
      <c r="DH120" s="24" t="str">
        <f t="shared" ca="1" si="93"/>
        <v/>
      </c>
      <c r="DI120" s="25" t="str">
        <f t="shared" ca="1" si="94"/>
        <v/>
      </c>
      <c r="DJ120" s="24" t="str">
        <f ca="1">IF(DI120="","",'Details Verein'!$I$30)</f>
        <v/>
      </c>
      <c r="DK120" s="24" t="str">
        <f ca="1">IF(DI120="","",'Details Verein'!$I$31)</f>
        <v/>
      </c>
      <c r="DL120" s="24"/>
      <c r="DM120" s="26" t="str">
        <f t="shared" ca="1" si="95"/>
        <v/>
      </c>
      <c r="DN120" s="24" t="str">
        <f t="shared" ca="1" si="96"/>
        <v/>
      </c>
    </row>
    <row r="121" spans="3:118" x14ac:dyDescent="0.3">
      <c r="C121" s="1">
        <f t="shared" ca="1" si="60"/>
        <v>1.0097999999999989</v>
      </c>
      <c r="D121" s="1">
        <f ca="1">IF(OR(AQ121&lt;&gt;"",AP121+'Details Verein'!$D$24&gt;=$AM$1,AP121="",AG121&lt;&gt;1,AZ121&lt;&gt;"",BC121&lt;&gt;""),Mitglieder!D120+0.0001,ROUND(D120+1,0))</f>
        <v>1.0097999999999989</v>
      </c>
      <c r="E121" s="1">
        <f ca="1">IF(OR(AQ121&lt;&gt;"",AZ121+'Details Verein'!$D$25&gt;=$AM$1,AP121="",AG121&lt;&gt;1,AZ121="",BA121&lt;&gt;"",BC121&lt;&gt;""),Mitglieder!E120+0.0001,ROUND(E120+1,0))</f>
        <v>1.0097999999999989</v>
      </c>
      <c r="F121" s="1" t="str">
        <f t="shared" ca="1" si="61"/>
        <v/>
      </c>
      <c r="G121" s="23"/>
      <c r="H121" s="8"/>
      <c r="I121" s="8"/>
      <c r="J121" s="8"/>
      <c r="K121" s="8"/>
      <c r="L121" s="8"/>
      <c r="M121" s="8"/>
      <c r="N121" s="8"/>
      <c r="O121" s="8"/>
      <c r="P121" s="8"/>
      <c r="Q121" s="8"/>
      <c r="R121" s="8"/>
      <c r="S121" s="8"/>
      <c r="T121" s="8"/>
      <c r="U121" s="8"/>
      <c r="V121" s="8"/>
      <c r="W121" s="8"/>
      <c r="X121" s="8"/>
      <c r="Y121" s="8"/>
      <c r="Z121" s="8"/>
      <c r="AA121" s="8"/>
      <c r="AB121" s="8"/>
      <c r="AC121" s="8"/>
      <c r="AD121" s="8"/>
      <c r="AE121" s="8"/>
      <c r="AG121" s="1">
        <f t="shared" si="62"/>
        <v>0</v>
      </c>
      <c r="AI121" s="1">
        <f t="shared" ca="1" si="63"/>
        <v>0</v>
      </c>
      <c r="AJ121" s="1">
        <f t="shared" ca="1" si="64"/>
        <v>0</v>
      </c>
      <c r="AM121" s="63" t="str">
        <f>IF(AND(H122="",H123="",K121=""),"",IF(K121="","nicht kategorisiert",IF(AG121=1,VLOOKUP(AN121,'Details Verein'!$B$12:$D$22,2),"")))</f>
        <v/>
      </c>
      <c r="AN121" s="1">
        <f>IF(K121='Details Verein'!$C$12,'Details Verein'!$B$12,IF(K121='Details Verein'!$C$13,'Details Verein'!$B$13,IF(K121='Details Verein'!$C$14,'Details Verein'!$B$14,IF(K121='Details Verein'!$C$15,'Details Verein'!$B$15,IF(K121='Details Verein'!$C$16,'Details Verein'!$B$16,IF(K121='Details Verein'!$C$17,'Details Verein'!$B$17,IF(K121='Details Verein'!$C$18,'Details Verein'!$B$18,IF(K121='Details Verein'!$C$19,'Details Verein'!$B$19,IF(K121='Details Verein'!$C$20,'Details Verein'!$B$20,IF(K121='Details Verein'!$C$21,'Details Verein'!$B$21,11))))))))))</f>
        <v>1</v>
      </c>
      <c r="AO121" s="8"/>
      <c r="AP121" s="8"/>
      <c r="AQ121" s="8"/>
      <c r="AR121" s="32">
        <f>IF(OR(V121&gt;'Details Verein'!$D$7,$AG121=1),VLOOKUP($AN121,'Details Verein'!$B$12:$G$21,AR$1),0)</f>
        <v>0</v>
      </c>
      <c r="AS121" s="115" t="str">
        <f t="shared" si="65"/>
        <v/>
      </c>
      <c r="AT121" s="32">
        <f>IF($AG121=1,VLOOKUP($AN121,'Details Verein'!$B$12:$G$21,AT$1),0)</f>
        <v>0</v>
      </c>
      <c r="AU121" s="33" t="str">
        <f t="shared" si="66"/>
        <v/>
      </c>
      <c r="AV121" s="32">
        <f>IF($AG121=1,VLOOKUP($AN121,'Details Verein'!$B$12:$G$21,AV$1),0)</f>
        <v>0</v>
      </c>
      <c r="AW121" s="32">
        <f ca="1">IF($AG121=1,VLOOKUP($AN121,'Details Verein'!$B$12:$G$21,AW$1),0)+BG121</f>
        <v>0</v>
      </c>
      <c r="AX121" s="116"/>
      <c r="AY121" s="8"/>
      <c r="AZ121" s="8"/>
      <c r="BA121" s="8"/>
      <c r="BB121" s="1" t="str">
        <f t="shared" si="67"/>
        <v>00.01.1900</v>
      </c>
      <c r="BC121" s="73"/>
      <c r="BD121" s="3" t="str">
        <f>IF(AP121="","",AP121+'Details Verein'!$D$24)</f>
        <v/>
      </c>
      <c r="BE121" s="3" t="str">
        <f>IF(AZ121="","",AZ121+'Details Verein'!$D$25)</f>
        <v/>
      </c>
      <c r="BF121" s="3" t="str">
        <f>IF(BA121="","",BA121+'Details Verein'!$D$26)</f>
        <v/>
      </c>
      <c r="BG121" s="32">
        <f ca="1">IF(OR(E121-E120&gt;0.1,BA121&lt;&gt;""),'Details Verein'!$D$27,0)</f>
        <v>0</v>
      </c>
      <c r="BH121" s="16">
        <f t="shared" ca="1" si="91"/>
        <v>0</v>
      </c>
      <c r="BI121" s="16">
        <f t="shared" si="68"/>
        <v>0</v>
      </c>
      <c r="BJ121" s="1" t="str">
        <f t="shared" si="69"/>
        <v/>
      </c>
      <c r="BL121" s="1" t="str">
        <f t="shared" si="74"/>
        <v/>
      </c>
      <c r="BM121" s="1" t="str">
        <f t="shared" si="75"/>
        <v/>
      </c>
      <c r="BN121" s="1" t="str">
        <f t="shared" si="76"/>
        <v/>
      </c>
      <c r="BO121" s="1" t="str">
        <f t="shared" ca="1" si="77"/>
        <v/>
      </c>
      <c r="BP121" s="1">
        <f t="shared" si="88"/>
        <v>9.7999999999999962E-3</v>
      </c>
      <c r="BQ121" s="24" t="str">
        <f t="shared" si="78"/>
        <v/>
      </c>
      <c r="BR121" s="25" t="str">
        <f>IF(OR(Mitglieder!AQ121="",Mitglieder!BC121&lt;&gt;""),"",Mitglieder!AQ121)</f>
        <v/>
      </c>
      <c r="BS121" s="24" t="str">
        <f>IF(BR121="","",'Details Verein'!$I$30)</f>
        <v/>
      </c>
      <c r="BT121" s="24" t="str">
        <f>IF(BR121="","",VLOOKUP(Mitglieder!AN121,'Details Verein'!$B$12:$I$21,8))</f>
        <v/>
      </c>
      <c r="BU121" s="24"/>
      <c r="BV121" s="26" t="str">
        <f t="shared" si="79"/>
        <v/>
      </c>
      <c r="BW121" s="24" t="str">
        <f>IF(BR121="","",Mitglieder!BL121)</f>
        <v/>
      </c>
      <c r="CA121" s="34"/>
      <c r="CB121" s="1" t="str">
        <f t="shared" si="98"/>
        <v/>
      </c>
      <c r="CC121" s="1" t="str">
        <f t="shared" si="98"/>
        <v/>
      </c>
      <c r="CD121" s="1" t="str">
        <f t="shared" si="98"/>
        <v/>
      </c>
      <c r="CE121" s="1" t="str">
        <f t="shared" si="98"/>
        <v/>
      </c>
      <c r="CF121" s="1" t="str">
        <f t="shared" si="98"/>
        <v/>
      </c>
      <c r="CG121" s="1" t="str">
        <f t="shared" si="98"/>
        <v/>
      </c>
      <c r="CH121" s="1" t="str">
        <f t="shared" si="98"/>
        <v/>
      </c>
      <c r="CI121" s="1" t="str">
        <f t="shared" si="98"/>
        <v/>
      </c>
      <c r="CJ121" s="1" t="str">
        <f t="shared" si="98"/>
        <v/>
      </c>
      <c r="CK121" s="1" t="str">
        <f t="shared" si="98"/>
        <v/>
      </c>
      <c r="CL121" s="37" t="str">
        <f t="shared" si="70"/>
        <v/>
      </c>
      <c r="CM121" s="37" t="str">
        <f t="shared" si="71"/>
        <v/>
      </c>
      <c r="CN121" s="1">
        <f t="shared" ca="1" si="72"/>
        <v>0</v>
      </c>
      <c r="CO121" s="1">
        <f t="shared" ca="1" si="73"/>
        <v>0</v>
      </c>
      <c r="CP121" s="1">
        <f t="shared" si="89"/>
        <v>3.9900000000000116E-2</v>
      </c>
      <c r="CQ121" s="24" t="str">
        <f t="shared" si="80"/>
        <v/>
      </c>
      <c r="CR121" s="25" t="str">
        <f t="shared" si="81"/>
        <v/>
      </c>
      <c r="CS121" s="24" t="str">
        <f>IF(CR121="","",'Details Verein'!$I$30)</f>
        <v/>
      </c>
      <c r="CT121" s="24" t="str">
        <f>IF(CR121="","",VLOOKUP(Mitglieder!AN121,'Details Verein'!$B$12:$K$21,9))</f>
        <v/>
      </c>
      <c r="CU121" s="24">
        <f t="shared" si="82"/>
        <v>0</v>
      </c>
      <c r="CV121" s="26" t="str">
        <f t="shared" si="83"/>
        <v/>
      </c>
      <c r="CW121" s="24" t="str">
        <f>IF(CR121="","",Mitglieder!BM121)</f>
        <v/>
      </c>
      <c r="CX121" s="1">
        <f t="shared" si="84"/>
        <v>7.0000000000000978E-2</v>
      </c>
      <c r="CY121" s="24" t="str">
        <f t="shared" si="85"/>
        <v/>
      </c>
      <c r="CZ121" s="25" t="str">
        <f t="shared" si="86"/>
        <v/>
      </c>
      <c r="DA121" s="24" t="str">
        <f>IF(CZ121="","",'Details Verein'!$I$30)</f>
        <v/>
      </c>
      <c r="DB121" s="24" t="str">
        <f>IF(CZ121="","",VLOOKUP(AN121,'Details Verein'!$B$12:$L$21,10))</f>
        <v/>
      </c>
      <c r="DC121" s="24"/>
      <c r="DD121" s="26" t="str">
        <f t="shared" si="87"/>
        <v/>
      </c>
      <c r="DE121" s="24" t="str">
        <f>IF(CZ121="","",Mitglieder!BN121)</f>
        <v/>
      </c>
      <c r="DF121" s="34"/>
      <c r="DG121" s="1">
        <f t="shared" ca="1" si="92"/>
        <v>0.10010000000000184</v>
      </c>
      <c r="DH121" s="24" t="str">
        <f t="shared" ca="1" si="93"/>
        <v/>
      </c>
      <c r="DI121" s="25" t="str">
        <f t="shared" ca="1" si="94"/>
        <v/>
      </c>
      <c r="DJ121" s="24" t="str">
        <f ca="1">IF(DI121="","",'Details Verein'!$I$30)</f>
        <v/>
      </c>
      <c r="DK121" s="24" t="str">
        <f ca="1">IF(DI121="","",'Details Verein'!$I$31)</f>
        <v/>
      </c>
      <c r="DL121" s="24"/>
      <c r="DM121" s="26" t="str">
        <f t="shared" ca="1" si="95"/>
        <v/>
      </c>
      <c r="DN121" s="24" t="str">
        <f t="shared" ca="1" si="96"/>
        <v/>
      </c>
    </row>
    <row r="122" spans="3:118" x14ac:dyDescent="0.3">
      <c r="C122" s="1">
        <f t="shared" ca="1" si="60"/>
        <v>1.0098999999999989</v>
      </c>
      <c r="D122" s="1">
        <f ca="1">IF(OR(AQ122&lt;&gt;"",AP122+'Details Verein'!$D$24&gt;=$AM$1,AP122="",AG122&lt;&gt;1,AZ122&lt;&gt;"",BC122&lt;&gt;""),Mitglieder!D121+0.0001,ROUND(D121+1,0))</f>
        <v>1.0098999999999989</v>
      </c>
      <c r="E122" s="1">
        <f ca="1">IF(OR(AQ122&lt;&gt;"",AZ122+'Details Verein'!$D$25&gt;=$AM$1,AP122="",AG122&lt;&gt;1,AZ122="",BA122&lt;&gt;"",BC122&lt;&gt;""),Mitglieder!E121+0.0001,ROUND(E121+1,0))</f>
        <v>1.0098999999999989</v>
      </c>
      <c r="F122" s="1" t="str">
        <f t="shared" ca="1" si="61"/>
        <v/>
      </c>
      <c r="G122" s="23"/>
      <c r="H122" s="8"/>
      <c r="I122" s="8"/>
      <c r="J122" s="8"/>
      <c r="K122" s="8"/>
      <c r="L122" s="8"/>
      <c r="M122" s="8"/>
      <c r="N122" s="8"/>
      <c r="O122" s="8"/>
      <c r="P122" s="8"/>
      <c r="Q122" s="8"/>
      <c r="R122" s="8"/>
      <c r="S122" s="8"/>
      <c r="T122" s="8"/>
      <c r="U122" s="8"/>
      <c r="V122" s="8"/>
      <c r="W122" s="8"/>
      <c r="X122" s="8"/>
      <c r="Y122" s="8"/>
      <c r="Z122" s="8"/>
      <c r="AA122" s="8"/>
      <c r="AB122" s="8"/>
      <c r="AC122" s="8"/>
      <c r="AD122" s="8"/>
      <c r="AE122" s="8"/>
      <c r="AG122" s="1">
        <f t="shared" si="62"/>
        <v>0</v>
      </c>
      <c r="AI122" s="1">
        <f t="shared" ca="1" si="63"/>
        <v>0</v>
      </c>
      <c r="AJ122" s="1">
        <f t="shared" ca="1" si="64"/>
        <v>0</v>
      </c>
      <c r="AM122" s="63" t="str">
        <f>IF(AND(H123="",H124="",K122=""),"",IF(K122="","nicht kategorisiert",IF(AG122=1,VLOOKUP(AN122,'Details Verein'!$B$12:$D$22,2),"")))</f>
        <v/>
      </c>
      <c r="AN122" s="1">
        <f>IF(K122='Details Verein'!$C$12,'Details Verein'!$B$12,IF(K122='Details Verein'!$C$13,'Details Verein'!$B$13,IF(K122='Details Verein'!$C$14,'Details Verein'!$B$14,IF(K122='Details Verein'!$C$15,'Details Verein'!$B$15,IF(K122='Details Verein'!$C$16,'Details Verein'!$B$16,IF(K122='Details Verein'!$C$17,'Details Verein'!$B$17,IF(K122='Details Verein'!$C$18,'Details Verein'!$B$18,IF(K122='Details Verein'!$C$19,'Details Verein'!$B$19,IF(K122='Details Verein'!$C$20,'Details Verein'!$B$20,IF(K122='Details Verein'!$C$21,'Details Verein'!$B$21,11))))))))))</f>
        <v>1</v>
      </c>
      <c r="AO122" s="8"/>
      <c r="AP122" s="8"/>
      <c r="AQ122" s="8"/>
      <c r="AR122" s="32">
        <f>IF(OR(V122&gt;'Details Verein'!$D$7,$AG122=1),VLOOKUP($AN122,'Details Verein'!$B$12:$G$21,AR$1),0)</f>
        <v>0</v>
      </c>
      <c r="AS122" s="115" t="str">
        <f t="shared" si="65"/>
        <v/>
      </c>
      <c r="AT122" s="32">
        <f>IF($AG122=1,VLOOKUP($AN122,'Details Verein'!$B$12:$G$21,AT$1),0)</f>
        <v>0</v>
      </c>
      <c r="AU122" s="33" t="str">
        <f t="shared" si="66"/>
        <v/>
      </c>
      <c r="AV122" s="32">
        <f>IF($AG122=1,VLOOKUP($AN122,'Details Verein'!$B$12:$G$21,AV$1),0)</f>
        <v>0</v>
      </c>
      <c r="AW122" s="32">
        <f ca="1">IF($AG122=1,VLOOKUP($AN122,'Details Verein'!$B$12:$G$21,AW$1),0)+BG122</f>
        <v>0</v>
      </c>
      <c r="AX122" s="116"/>
      <c r="AY122" s="8"/>
      <c r="AZ122" s="8"/>
      <c r="BA122" s="8"/>
      <c r="BB122" s="1" t="str">
        <f t="shared" si="67"/>
        <v>00.01.1900</v>
      </c>
      <c r="BC122" s="73"/>
      <c r="BD122" s="3" t="str">
        <f>IF(AP122="","",AP122+'Details Verein'!$D$24)</f>
        <v/>
      </c>
      <c r="BE122" s="3" t="str">
        <f>IF(AZ122="","",AZ122+'Details Verein'!$D$25)</f>
        <v/>
      </c>
      <c r="BF122" s="3" t="str">
        <f>IF(BA122="","",BA122+'Details Verein'!$D$26)</f>
        <v/>
      </c>
      <c r="BG122" s="32">
        <f ca="1">IF(OR(E122-E121&gt;0.1,BA122&lt;&gt;""),'Details Verein'!$D$27,0)</f>
        <v>0</v>
      </c>
      <c r="BH122" s="16">
        <f t="shared" ca="1" si="91"/>
        <v>0</v>
      </c>
      <c r="BI122" s="16">
        <f t="shared" si="68"/>
        <v>0</v>
      </c>
      <c r="BJ122" s="1" t="str">
        <f t="shared" si="69"/>
        <v/>
      </c>
      <c r="BL122" s="1" t="str">
        <f t="shared" si="74"/>
        <v/>
      </c>
      <c r="BM122" s="1" t="str">
        <f t="shared" si="75"/>
        <v/>
      </c>
      <c r="BN122" s="1" t="str">
        <f t="shared" si="76"/>
        <v/>
      </c>
      <c r="BO122" s="1" t="str">
        <f t="shared" ca="1" si="77"/>
        <v/>
      </c>
      <c r="BP122" s="1">
        <f t="shared" si="88"/>
        <v>9.8999999999999956E-3</v>
      </c>
      <c r="BQ122" s="24" t="str">
        <f t="shared" si="78"/>
        <v/>
      </c>
      <c r="BR122" s="25" t="str">
        <f>IF(OR(Mitglieder!AQ122="",Mitglieder!BC122&lt;&gt;""),"",Mitglieder!AQ122)</f>
        <v/>
      </c>
      <c r="BS122" s="24" t="str">
        <f>IF(BR122="","",'Details Verein'!$I$30)</f>
        <v/>
      </c>
      <c r="BT122" s="24" t="str">
        <f>IF(BR122="","",VLOOKUP(Mitglieder!AN122,'Details Verein'!$B$12:$I$21,8))</f>
        <v/>
      </c>
      <c r="BU122" s="24"/>
      <c r="BV122" s="26" t="str">
        <f t="shared" si="79"/>
        <v/>
      </c>
      <c r="BW122" s="24" t="str">
        <f>IF(BR122="","",Mitglieder!BL122)</f>
        <v/>
      </c>
      <c r="CA122" s="34"/>
      <c r="CB122" s="1" t="str">
        <f t="shared" si="98"/>
        <v/>
      </c>
      <c r="CC122" s="1" t="str">
        <f t="shared" si="98"/>
        <v/>
      </c>
      <c r="CD122" s="1" t="str">
        <f t="shared" si="98"/>
        <v/>
      </c>
      <c r="CE122" s="1" t="str">
        <f t="shared" si="98"/>
        <v/>
      </c>
      <c r="CF122" s="1" t="str">
        <f t="shared" si="98"/>
        <v/>
      </c>
      <c r="CG122" s="1" t="str">
        <f t="shared" si="98"/>
        <v/>
      </c>
      <c r="CH122" s="1" t="str">
        <f t="shared" si="98"/>
        <v/>
      </c>
      <c r="CI122" s="1" t="str">
        <f t="shared" si="98"/>
        <v/>
      </c>
      <c r="CJ122" s="1" t="str">
        <f t="shared" si="98"/>
        <v/>
      </c>
      <c r="CK122" s="1" t="str">
        <f t="shared" si="98"/>
        <v/>
      </c>
      <c r="CL122" s="37" t="str">
        <f t="shared" si="70"/>
        <v/>
      </c>
      <c r="CM122" s="37" t="str">
        <f t="shared" si="71"/>
        <v/>
      </c>
      <c r="CN122" s="1">
        <f t="shared" ca="1" si="72"/>
        <v>0</v>
      </c>
      <c r="CO122" s="1">
        <f t="shared" ca="1" si="73"/>
        <v>0</v>
      </c>
      <c r="CP122" s="1">
        <f t="shared" si="89"/>
        <v>4.0000000000000119E-2</v>
      </c>
      <c r="CQ122" s="24" t="str">
        <f t="shared" si="80"/>
        <v/>
      </c>
      <c r="CR122" s="25" t="str">
        <f t="shared" si="81"/>
        <v/>
      </c>
      <c r="CS122" s="24" t="str">
        <f>IF(CR122="","",'Details Verein'!$I$30)</f>
        <v/>
      </c>
      <c r="CT122" s="24" t="str">
        <f>IF(CR122="","",VLOOKUP(Mitglieder!AN122,'Details Verein'!$B$12:$K$21,9))</f>
        <v/>
      </c>
      <c r="CU122" s="24">
        <f t="shared" si="82"/>
        <v>0</v>
      </c>
      <c r="CV122" s="26" t="str">
        <f t="shared" si="83"/>
        <v/>
      </c>
      <c r="CW122" s="24" t="str">
        <f>IF(CR122="","",Mitglieder!BM122)</f>
        <v/>
      </c>
      <c r="CX122" s="1">
        <f t="shared" si="84"/>
        <v>7.0100000000000981E-2</v>
      </c>
      <c r="CY122" s="24" t="str">
        <f t="shared" si="85"/>
        <v/>
      </c>
      <c r="CZ122" s="25" t="str">
        <f t="shared" si="86"/>
        <v/>
      </c>
      <c r="DA122" s="24" t="str">
        <f>IF(CZ122="","",'Details Verein'!$I$30)</f>
        <v/>
      </c>
      <c r="DB122" s="24" t="str">
        <f>IF(CZ122="","",VLOOKUP(AN122,'Details Verein'!$B$12:$L$21,10))</f>
        <v/>
      </c>
      <c r="DC122" s="24"/>
      <c r="DD122" s="26" t="str">
        <f t="shared" si="87"/>
        <v/>
      </c>
      <c r="DE122" s="24" t="str">
        <f>IF(CZ122="","",Mitglieder!BN122)</f>
        <v/>
      </c>
      <c r="DF122" s="34"/>
      <c r="DG122" s="1">
        <f t="shared" ca="1" si="92"/>
        <v>0.10020000000000184</v>
      </c>
      <c r="DH122" s="24" t="str">
        <f t="shared" ca="1" si="93"/>
        <v/>
      </c>
      <c r="DI122" s="25" t="str">
        <f t="shared" ca="1" si="94"/>
        <v/>
      </c>
      <c r="DJ122" s="24" t="str">
        <f ca="1">IF(DI122="","",'Details Verein'!$I$30)</f>
        <v/>
      </c>
      <c r="DK122" s="24" t="str">
        <f ca="1">IF(DI122="","",'Details Verein'!$I$31)</f>
        <v/>
      </c>
      <c r="DL122" s="24"/>
      <c r="DM122" s="26" t="str">
        <f t="shared" ca="1" si="95"/>
        <v/>
      </c>
      <c r="DN122" s="24" t="str">
        <f t="shared" ca="1" si="96"/>
        <v/>
      </c>
    </row>
    <row r="123" spans="3:118" x14ac:dyDescent="0.3">
      <c r="C123" s="1">
        <f t="shared" ca="1" si="60"/>
        <v>1.0099999999999989</v>
      </c>
      <c r="D123" s="1">
        <f ca="1">IF(OR(AQ123&lt;&gt;"",AP123+'Details Verein'!$D$24&gt;=$AM$1,AP123="",AG123&lt;&gt;1,AZ123&lt;&gt;"",BC123&lt;&gt;""),Mitglieder!D122+0.0001,ROUND(D122+1,0))</f>
        <v>1.0099999999999989</v>
      </c>
      <c r="E123" s="1">
        <f ca="1">IF(OR(AQ123&lt;&gt;"",AZ123+'Details Verein'!$D$25&gt;=$AM$1,AP123="",AG123&lt;&gt;1,AZ123="",BA123&lt;&gt;"",BC123&lt;&gt;""),Mitglieder!E122+0.0001,ROUND(E122+1,0))</f>
        <v>1.0099999999999989</v>
      </c>
      <c r="F123" s="1" t="str">
        <f t="shared" ca="1" si="61"/>
        <v/>
      </c>
      <c r="G123" s="23"/>
      <c r="H123" s="8"/>
      <c r="I123" s="8"/>
      <c r="J123" s="8"/>
      <c r="K123" s="8"/>
      <c r="L123" s="8"/>
      <c r="M123" s="8"/>
      <c r="N123" s="8"/>
      <c r="O123" s="8"/>
      <c r="P123" s="8"/>
      <c r="Q123" s="8"/>
      <c r="R123" s="8"/>
      <c r="S123" s="8"/>
      <c r="T123" s="8"/>
      <c r="U123" s="8"/>
      <c r="V123" s="8"/>
      <c r="W123" s="8"/>
      <c r="X123" s="8"/>
      <c r="Y123" s="8"/>
      <c r="Z123" s="8"/>
      <c r="AA123" s="8"/>
      <c r="AB123" s="8"/>
      <c r="AC123" s="8"/>
      <c r="AD123" s="8"/>
      <c r="AE123" s="8"/>
      <c r="AG123" s="1">
        <f t="shared" si="62"/>
        <v>0</v>
      </c>
      <c r="AI123" s="1">
        <f t="shared" ca="1" si="63"/>
        <v>0</v>
      </c>
      <c r="AJ123" s="1">
        <f t="shared" ca="1" si="64"/>
        <v>0</v>
      </c>
      <c r="AM123" s="63" t="str">
        <f>IF(AND(H124="",H125="",K123=""),"",IF(K123="","nicht kategorisiert",IF(AG123=1,VLOOKUP(AN123,'Details Verein'!$B$12:$D$22,2),"")))</f>
        <v/>
      </c>
      <c r="AN123" s="1">
        <f>IF(K123='Details Verein'!$C$12,'Details Verein'!$B$12,IF(K123='Details Verein'!$C$13,'Details Verein'!$B$13,IF(K123='Details Verein'!$C$14,'Details Verein'!$B$14,IF(K123='Details Verein'!$C$15,'Details Verein'!$B$15,IF(K123='Details Verein'!$C$16,'Details Verein'!$B$16,IF(K123='Details Verein'!$C$17,'Details Verein'!$B$17,IF(K123='Details Verein'!$C$18,'Details Verein'!$B$18,IF(K123='Details Verein'!$C$19,'Details Verein'!$B$19,IF(K123='Details Verein'!$C$20,'Details Verein'!$B$20,IF(K123='Details Verein'!$C$21,'Details Verein'!$B$21,11))))))))))</f>
        <v>1</v>
      </c>
      <c r="AO123" s="8"/>
      <c r="AP123" s="8"/>
      <c r="AQ123" s="8"/>
      <c r="AR123" s="32">
        <f>IF(OR(V123&gt;'Details Verein'!$D$7,$AG123=1),VLOOKUP($AN123,'Details Verein'!$B$12:$G$21,AR$1),0)</f>
        <v>0</v>
      </c>
      <c r="AS123" s="115" t="str">
        <f t="shared" si="65"/>
        <v/>
      </c>
      <c r="AT123" s="32">
        <f>IF($AG123=1,VLOOKUP($AN123,'Details Verein'!$B$12:$G$21,AT$1),0)</f>
        <v>0</v>
      </c>
      <c r="AU123" s="33" t="str">
        <f t="shared" si="66"/>
        <v/>
      </c>
      <c r="AV123" s="32">
        <f>IF($AG123=1,VLOOKUP($AN123,'Details Verein'!$B$12:$G$21,AV$1),0)</f>
        <v>0</v>
      </c>
      <c r="AW123" s="32">
        <f ca="1">IF($AG123=1,VLOOKUP($AN123,'Details Verein'!$B$12:$G$21,AW$1),0)+BG123</f>
        <v>0</v>
      </c>
      <c r="AX123" s="116"/>
      <c r="AY123" s="8"/>
      <c r="AZ123" s="8"/>
      <c r="BA123" s="8"/>
      <c r="BB123" s="1" t="str">
        <f t="shared" si="67"/>
        <v>00.01.1900</v>
      </c>
      <c r="BC123" s="73"/>
      <c r="BD123" s="3" t="str">
        <f>IF(AP123="","",AP123+'Details Verein'!$D$24)</f>
        <v/>
      </c>
      <c r="BE123" s="3" t="str">
        <f>IF(AZ123="","",AZ123+'Details Verein'!$D$25)</f>
        <v/>
      </c>
      <c r="BF123" s="3" t="str">
        <f>IF(BA123="","",BA123+'Details Verein'!$D$26)</f>
        <v/>
      </c>
      <c r="BG123" s="32">
        <f ca="1">IF(OR(E123-E122&gt;0.1,BA123&lt;&gt;""),'Details Verein'!$D$27,0)</f>
        <v>0</v>
      </c>
      <c r="BH123" s="16">
        <f t="shared" ca="1" si="91"/>
        <v>0</v>
      </c>
      <c r="BI123" s="16">
        <f t="shared" si="68"/>
        <v>0</v>
      </c>
      <c r="BJ123" s="1" t="str">
        <f t="shared" si="69"/>
        <v/>
      </c>
      <c r="BL123" s="1" t="str">
        <f t="shared" si="74"/>
        <v/>
      </c>
      <c r="BM123" s="1" t="str">
        <f t="shared" si="75"/>
        <v/>
      </c>
      <c r="BN123" s="1" t="str">
        <f t="shared" si="76"/>
        <v/>
      </c>
      <c r="BO123" s="1" t="str">
        <f t="shared" ca="1" si="77"/>
        <v/>
      </c>
      <c r="BP123" s="1">
        <f t="shared" si="88"/>
        <v>9.999999999999995E-3</v>
      </c>
      <c r="BQ123" s="24" t="str">
        <f t="shared" si="78"/>
        <v/>
      </c>
      <c r="BR123" s="25" t="str">
        <f>IF(OR(Mitglieder!AQ123="",Mitglieder!BC123&lt;&gt;""),"",Mitglieder!AQ123)</f>
        <v/>
      </c>
      <c r="BS123" s="24" t="str">
        <f>IF(BR123="","",'Details Verein'!$I$30)</f>
        <v/>
      </c>
      <c r="BT123" s="24" t="str">
        <f>IF(BR123="","",VLOOKUP(Mitglieder!AN123,'Details Verein'!$B$12:$I$21,8))</f>
        <v/>
      </c>
      <c r="BU123" s="24"/>
      <c r="BV123" s="26" t="str">
        <f t="shared" si="79"/>
        <v/>
      </c>
      <c r="BW123" s="24" t="str">
        <f>IF(BR123="","",Mitglieder!BL123)</f>
        <v/>
      </c>
      <c r="CA123" s="34"/>
      <c r="CB123" s="1" t="str">
        <f t="shared" si="98"/>
        <v/>
      </c>
      <c r="CC123" s="1" t="str">
        <f t="shared" si="98"/>
        <v/>
      </c>
      <c r="CD123" s="1" t="str">
        <f t="shared" si="98"/>
        <v/>
      </c>
      <c r="CE123" s="1" t="str">
        <f t="shared" si="98"/>
        <v/>
      </c>
      <c r="CF123" s="1" t="str">
        <f t="shared" si="98"/>
        <v/>
      </c>
      <c r="CG123" s="1" t="str">
        <f t="shared" si="98"/>
        <v/>
      </c>
      <c r="CH123" s="1" t="str">
        <f t="shared" si="98"/>
        <v/>
      </c>
      <c r="CI123" s="1" t="str">
        <f t="shared" si="98"/>
        <v/>
      </c>
      <c r="CJ123" s="1" t="str">
        <f t="shared" si="98"/>
        <v/>
      </c>
      <c r="CK123" s="1" t="str">
        <f t="shared" si="98"/>
        <v/>
      </c>
      <c r="CL123" s="37" t="str">
        <f t="shared" si="70"/>
        <v/>
      </c>
      <c r="CM123" s="37" t="str">
        <f t="shared" si="71"/>
        <v/>
      </c>
      <c r="CN123" s="1">
        <f t="shared" ca="1" si="72"/>
        <v>0</v>
      </c>
      <c r="CO123" s="1">
        <f t="shared" ca="1" si="73"/>
        <v>0</v>
      </c>
      <c r="CP123" s="1">
        <f t="shared" si="89"/>
        <v>4.0100000000000122E-2</v>
      </c>
      <c r="CQ123" s="24" t="str">
        <f t="shared" si="80"/>
        <v/>
      </c>
      <c r="CR123" s="25" t="str">
        <f t="shared" si="81"/>
        <v/>
      </c>
      <c r="CS123" s="24" t="str">
        <f>IF(CR123="","",'Details Verein'!$I$30)</f>
        <v/>
      </c>
      <c r="CT123" s="24" t="str">
        <f>IF(CR123="","",VLOOKUP(Mitglieder!AN123,'Details Verein'!$B$12:$K$21,9))</f>
        <v/>
      </c>
      <c r="CU123" s="24">
        <f t="shared" si="82"/>
        <v>0</v>
      </c>
      <c r="CV123" s="26" t="str">
        <f t="shared" si="83"/>
        <v/>
      </c>
      <c r="CW123" s="24" t="str">
        <f>IF(CR123="","",Mitglieder!BM123)</f>
        <v/>
      </c>
      <c r="CX123" s="1">
        <f t="shared" si="84"/>
        <v>7.0200000000000984E-2</v>
      </c>
      <c r="CY123" s="24" t="str">
        <f t="shared" si="85"/>
        <v/>
      </c>
      <c r="CZ123" s="25" t="str">
        <f t="shared" si="86"/>
        <v/>
      </c>
      <c r="DA123" s="24" t="str">
        <f>IF(CZ123="","",'Details Verein'!$I$30)</f>
        <v/>
      </c>
      <c r="DB123" s="24" t="str">
        <f>IF(CZ123="","",VLOOKUP(AN123,'Details Verein'!$B$12:$L$21,10))</f>
        <v/>
      </c>
      <c r="DC123" s="24"/>
      <c r="DD123" s="26" t="str">
        <f t="shared" si="87"/>
        <v/>
      </c>
      <c r="DE123" s="24" t="str">
        <f>IF(CZ123="","",Mitglieder!BN123)</f>
        <v/>
      </c>
      <c r="DF123" s="34"/>
      <c r="DG123" s="1">
        <f t="shared" ca="1" si="92"/>
        <v>0.10030000000000185</v>
      </c>
      <c r="DH123" s="24" t="str">
        <f t="shared" ca="1" si="93"/>
        <v/>
      </c>
      <c r="DI123" s="25" t="str">
        <f t="shared" ca="1" si="94"/>
        <v/>
      </c>
      <c r="DJ123" s="24" t="str">
        <f ca="1">IF(DI123="","",'Details Verein'!$I$30)</f>
        <v/>
      </c>
      <c r="DK123" s="24" t="str">
        <f ca="1">IF(DI123="","",'Details Verein'!$I$31)</f>
        <v/>
      </c>
      <c r="DL123" s="24"/>
      <c r="DM123" s="26" t="str">
        <f t="shared" ca="1" si="95"/>
        <v/>
      </c>
      <c r="DN123" s="24" t="str">
        <f t="shared" ca="1" si="96"/>
        <v/>
      </c>
    </row>
    <row r="124" spans="3:118" x14ac:dyDescent="0.3">
      <c r="C124" s="1">
        <f t="shared" ca="1" si="60"/>
        <v>1.0100999999999989</v>
      </c>
      <c r="D124" s="1">
        <f ca="1">IF(OR(AQ124&lt;&gt;"",AP124+'Details Verein'!$D$24&gt;=$AM$1,AP124="",AG124&lt;&gt;1,AZ124&lt;&gt;"",BC124&lt;&gt;""),Mitglieder!D123+0.0001,ROUND(D123+1,0))</f>
        <v>1.0100999999999989</v>
      </c>
      <c r="E124" s="1">
        <f ca="1">IF(OR(AQ124&lt;&gt;"",AZ124+'Details Verein'!$D$25&gt;=$AM$1,AP124="",AG124&lt;&gt;1,AZ124="",BA124&lt;&gt;"",BC124&lt;&gt;""),Mitglieder!E123+0.0001,ROUND(E123+1,0))</f>
        <v>1.0100999999999989</v>
      </c>
      <c r="F124" s="1" t="str">
        <f t="shared" ca="1" si="61"/>
        <v/>
      </c>
      <c r="G124" s="23"/>
      <c r="H124" s="8"/>
      <c r="I124" s="8"/>
      <c r="J124" s="8"/>
      <c r="K124" s="8"/>
      <c r="L124" s="8"/>
      <c r="M124" s="8"/>
      <c r="N124" s="8"/>
      <c r="O124" s="8"/>
      <c r="P124" s="8"/>
      <c r="Q124" s="8"/>
      <c r="R124" s="8"/>
      <c r="S124" s="8"/>
      <c r="T124" s="8"/>
      <c r="U124" s="8"/>
      <c r="V124" s="8"/>
      <c r="W124" s="8"/>
      <c r="X124" s="8"/>
      <c r="Y124" s="8"/>
      <c r="Z124" s="8"/>
      <c r="AA124" s="8"/>
      <c r="AB124" s="8"/>
      <c r="AC124" s="8"/>
      <c r="AD124" s="8"/>
      <c r="AE124" s="8"/>
      <c r="AG124" s="1">
        <f t="shared" si="62"/>
        <v>0</v>
      </c>
      <c r="AI124" s="1">
        <f t="shared" ca="1" si="63"/>
        <v>0</v>
      </c>
      <c r="AJ124" s="1">
        <f t="shared" ca="1" si="64"/>
        <v>0</v>
      </c>
      <c r="AM124" s="63" t="str">
        <f>IF(AND(H125="",H126="",K124=""),"",IF(K124="","nicht kategorisiert",IF(AG124=1,VLOOKUP(AN124,'Details Verein'!$B$12:$D$22,2),"")))</f>
        <v/>
      </c>
      <c r="AN124" s="1">
        <f>IF(K124='Details Verein'!$C$12,'Details Verein'!$B$12,IF(K124='Details Verein'!$C$13,'Details Verein'!$B$13,IF(K124='Details Verein'!$C$14,'Details Verein'!$B$14,IF(K124='Details Verein'!$C$15,'Details Verein'!$B$15,IF(K124='Details Verein'!$C$16,'Details Verein'!$B$16,IF(K124='Details Verein'!$C$17,'Details Verein'!$B$17,IF(K124='Details Verein'!$C$18,'Details Verein'!$B$18,IF(K124='Details Verein'!$C$19,'Details Verein'!$B$19,IF(K124='Details Verein'!$C$20,'Details Verein'!$B$20,IF(K124='Details Verein'!$C$21,'Details Verein'!$B$21,11))))))))))</f>
        <v>1</v>
      </c>
      <c r="AO124" s="8"/>
      <c r="AP124" s="8"/>
      <c r="AQ124" s="8"/>
      <c r="AR124" s="32">
        <f>IF(OR(V124&gt;'Details Verein'!$D$7,$AG124=1),VLOOKUP($AN124,'Details Verein'!$B$12:$G$21,AR$1),0)</f>
        <v>0</v>
      </c>
      <c r="AS124" s="115" t="str">
        <f t="shared" si="65"/>
        <v/>
      </c>
      <c r="AT124" s="32">
        <f>IF($AG124=1,VLOOKUP($AN124,'Details Verein'!$B$12:$G$21,AT$1),0)</f>
        <v>0</v>
      </c>
      <c r="AU124" s="33" t="str">
        <f t="shared" si="66"/>
        <v/>
      </c>
      <c r="AV124" s="32">
        <f>IF($AG124=1,VLOOKUP($AN124,'Details Verein'!$B$12:$G$21,AV$1),0)</f>
        <v>0</v>
      </c>
      <c r="AW124" s="32">
        <f ca="1">IF($AG124=1,VLOOKUP($AN124,'Details Verein'!$B$12:$G$21,AW$1),0)+BG124</f>
        <v>0</v>
      </c>
      <c r="AX124" s="116"/>
      <c r="AY124" s="8"/>
      <c r="AZ124" s="8"/>
      <c r="BA124" s="8"/>
      <c r="BB124" s="1" t="str">
        <f t="shared" si="67"/>
        <v>00.01.1900</v>
      </c>
      <c r="BC124" s="73"/>
      <c r="BD124" s="3" t="str">
        <f>IF(AP124="","",AP124+'Details Verein'!$D$24)</f>
        <v/>
      </c>
      <c r="BE124" s="3" t="str">
        <f>IF(AZ124="","",AZ124+'Details Verein'!$D$25)</f>
        <v/>
      </c>
      <c r="BF124" s="3" t="str">
        <f>IF(BA124="","",BA124+'Details Verein'!$D$26)</f>
        <v/>
      </c>
      <c r="BG124" s="32">
        <f ca="1">IF(OR(E124-E123&gt;0.1,BA124&lt;&gt;""),'Details Verein'!$D$27,0)</f>
        <v>0</v>
      </c>
      <c r="BH124" s="16">
        <f t="shared" ca="1" si="91"/>
        <v>0</v>
      </c>
      <c r="BI124" s="16">
        <f t="shared" si="68"/>
        <v>0</v>
      </c>
      <c r="BJ124" s="1" t="str">
        <f t="shared" si="69"/>
        <v/>
      </c>
      <c r="BL124" s="1" t="str">
        <f t="shared" si="74"/>
        <v/>
      </c>
      <c r="BM124" s="1" t="str">
        <f t="shared" si="75"/>
        <v/>
      </c>
      <c r="BN124" s="1" t="str">
        <f t="shared" si="76"/>
        <v/>
      </c>
      <c r="BO124" s="1" t="str">
        <f t="shared" ca="1" si="77"/>
        <v/>
      </c>
      <c r="BP124" s="1">
        <f t="shared" si="88"/>
        <v>1.0099999999999994E-2</v>
      </c>
      <c r="BQ124" s="24" t="str">
        <f t="shared" si="78"/>
        <v/>
      </c>
      <c r="BR124" s="25" t="str">
        <f>IF(OR(Mitglieder!AQ124="",Mitglieder!BC124&lt;&gt;""),"",Mitglieder!AQ124)</f>
        <v/>
      </c>
      <c r="BS124" s="24" t="str">
        <f>IF(BR124="","",'Details Verein'!$I$30)</f>
        <v/>
      </c>
      <c r="BT124" s="24" t="str">
        <f>IF(BR124="","",VLOOKUP(Mitglieder!AN124,'Details Verein'!$B$12:$I$21,8))</f>
        <v/>
      </c>
      <c r="BU124" s="24"/>
      <c r="BV124" s="26" t="str">
        <f t="shared" si="79"/>
        <v/>
      </c>
      <c r="BW124" s="24" t="str">
        <f>IF(BR124="","",Mitglieder!BL124)</f>
        <v/>
      </c>
      <c r="CA124" s="34"/>
      <c r="CB124" s="1" t="str">
        <f t="shared" ref="CB124:CK133" si="99">IF(AND($AG124=1,CB$13=$AM124),CB$13,"")</f>
        <v/>
      </c>
      <c r="CC124" s="1" t="str">
        <f t="shared" si="99"/>
        <v/>
      </c>
      <c r="CD124" s="1" t="str">
        <f t="shared" si="99"/>
        <v/>
      </c>
      <c r="CE124" s="1" t="str">
        <f t="shared" si="99"/>
        <v/>
      </c>
      <c r="CF124" s="1" t="str">
        <f t="shared" si="99"/>
        <v/>
      </c>
      <c r="CG124" s="1" t="str">
        <f t="shared" si="99"/>
        <v/>
      </c>
      <c r="CH124" s="1" t="str">
        <f t="shared" si="99"/>
        <v/>
      </c>
      <c r="CI124" s="1" t="str">
        <f t="shared" si="99"/>
        <v/>
      </c>
      <c r="CJ124" s="1" t="str">
        <f t="shared" si="99"/>
        <v/>
      </c>
      <c r="CK124" s="1" t="str">
        <f t="shared" si="99"/>
        <v/>
      </c>
      <c r="CL124" s="37" t="str">
        <f t="shared" si="70"/>
        <v/>
      </c>
      <c r="CM124" s="37" t="str">
        <f t="shared" si="71"/>
        <v/>
      </c>
      <c r="CN124" s="1">
        <f t="shared" ca="1" si="72"/>
        <v>0</v>
      </c>
      <c r="CO124" s="1">
        <f t="shared" ca="1" si="73"/>
        <v>0</v>
      </c>
      <c r="CP124" s="1">
        <f t="shared" si="89"/>
        <v>4.0200000000000125E-2</v>
      </c>
      <c r="CQ124" s="24" t="str">
        <f t="shared" si="80"/>
        <v/>
      </c>
      <c r="CR124" s="25" t="str">
        <f t="shared" si="81"/>
        <v/>
      </c>
      <c r="CS124" s="24" t="str">
        <f>IF(CR124="","",'Details Verein'!$I$30)</f>
        <v/>
      </c>
      <c r="CT124" s="24" t="str">
        <f>IF(CR124="","",VLOOKUP(Mitglieder!AN124,'Details Verein'!$B$12:$K$21,9))</f>
        <v/>
      </c>
      <c r="CU124" s="24">
        <f t="shared" si="82"/>
        <v>0</v>
      </c>
      <c r="CV124" s="26" t="str">
        <f t="shared" si="83"/>
        <v/>
      </c>
      <c r="CW124" s="24" t="str">
        <f>IF(CR124="","",Mitglieder!BM124)</f>
        <v/>
      </c>
      <c r="CX124" s="1">
        <f t="shared" si="84"/>
        <v>7.0300000000000987E-2</v>
      </c>
      <c r="CY124" s="24" t="str">
        <f t="shared" si="85"/>
        <v/>
      </c>
      <c r="CZ124" s="25" t="str">
        <f t="shared" si="86"/>
        <v/>
      </c>
      <c r="DA124" s="24" t="str">
        <f>IF(CZ124="","",'Details Verein'!$I$30)</f>
        <v/>
      </c>
      <c r="DB124" s="24" t="str">
        <f>IF(CZ124="","",VLOOKUP(AN124,'Details Verein'!$B$12:$L$21,10))</f>
        <v/>
      </c>
      <c r="DC124" s="24"/>
      <c r="DD124" s="26" t="str">
        <f t="shared" si="87"/>
        <v/>
      </c>
      <c r="DE124" s="24" t="str">
        <f>IF(CZ124="","",Mitglieder!BN124)</f>
        <v/>
      </c>
      <c r="DF124" s="34"/>
      <c r="DG124" s="1">
        <f t="shared" ca="1" si="92"/>
        <v>0.10040000000000185</v>
      </c>
      <c r="DH124" s="24" t="str">
        <f t="shared" ca="1" si="93"/>
        <v/>
      </c>
      <c r="DI124" s="25" t="str">
        <f t="shared" ca="1" si="94"/>
        <v/>
      </c>
      <c r="DJ124" s="24" t="str">
        <f ca="1">IF(DI124="","",'Details Verein'!$I$30)</f>
        <v/>
      </c>
      <c r="DK124" s="24" t="str">
        <f ca="1">IF(DI124="","",'Details Verein'!$I$31)</f>
        <v/>
      </c>
      <c r="DL124" s="24"/>
      <c r="DM124" s="26" t="str">
        <f t="shared" ca="1" si="95"/>
        <v/>
      </c>
      <c r="DN124" s="24" t="str">
        <f t="shared" ca="1" si="96"/>
        <v/>
      </c>
    </row>
    <row r="125" spans="3:118" x14ac:dyDescent="0.3">
      <c r="C125" s="1">
        <f t="shared" ca="1" si="60"/>
        <v>1.0101999999999989</v>
      </c>
      <c r="D125" s="1">
        <f ca="1">IF(OR(AQ125&lt;&gt;"",AP125+'Details Verein'!$D$24&gt;=$AM$1,AP125="",AG125&lt;&gt;1,AZ125&lt;&gt;"",BC125&lt;&gt;""),Mitglieder!D124+0.0001,ROUND(D124+1,0))</f>
        <v>1.0101999999999989</v>
      </c>
      <c r="E125" s="1">
        <f ca="1">IF(OR(AQ125&lt;&gt;"",AZ125+'Details Verein'!$D$25&gt;=$AM$1,AP125="",AG125&lt;&gt;1,AZ125="",BA125&lt;&gt;"",BC125&lt;&gt;""),Mitglieder!E124+0.0001,ROUND(E124+1,0))</f>
        <v>1.0101999999999989</v>
      </c>
      <c r="F125" s="1" t="str">
        <f t="shared" ca="1" si="61"/>
        <v/>
      </c>
      <c r="G125" s="23"/>
      <c r="H125" s="8"/>
      <c r="I125" s="8"/>
      <c r="J125" s="8"/>
      <c r="K125" s="8"/>
      <c r="L125" s="8"/>
      <c r="M125" s="8"/>
      <c r="N125" s="8"/>
      <c r="O125" s="8"/>
      <c r="P125" s="8"/>
      <c r="Q125" s="8"/>
      <c r="R125" s="8"/>
      <c r="S125" s="8"/>
      <c r="T125" s="8"/>
      <c r="U125" s="8"/>
      <c r="V125" s="8"/>
      <c r="W125" s="8"/>
      <c r="X125" s="8"/>
      <c r="Y125" s="8"/>
      <c r="Z125" s="8"/>
      <c r="AA125" s="8"/>
      <c r="AB125" s="8"/>
      <c r="AC125" s="8"/>
      <c r="AD125" s="8"/>
      <c r="AE125" s="8"/>
      <c r="AG125" s="1">
        <f t="shared" si="62"/>
        <v>0</v>
      </c>
      <c r="AI125" s="1">
        <f t="shared" ca="1" si="63"/>
        <v>0</v>
      </c>
      <c r="AJ125" s="1">
        <f t="shared" ca="1" si="64"/>
        <v>0</v>
      </c>
      <c r="AM125" s="63" t="str">
        <f>IF(AND(H126="",H127="",K125=""),"",IF(K125="","nicht kategorisiert",IF(AG125=1,VLOOKUP(AN125,'Details Verein'!$B$12:$D$22,2),"")))</f>
        <v/>
      </c>
      <c r="AN125" s="1">
        <f>IF(K125='Details Verein'!$C$12,'Details Verein'!$B$12,IF(K125='Details Verein'!$C$13,'Details Verein'!$B$13,IF(K125='Details Verein'!$C$14,'Details Verein'!$B$14,IF(K125='Details Verein'!$C$15,'Details Verein'!$B$15,IF(K125='Details Verein'!$C$16,'Details Verein'!$B$16,IF(K125='Details Verein'!$C$17,'Details Verein'!$B$17,IF(K125='Details Verein'!$C$18,'Details Verein'!$B$18,IF(K125='Details Verein'!$C$19,'Details Verein'!$B$19,IF(K125='Details Verein'!$C$20,'Details Verein'!$B$20,IF(K125='Details Verein'!$C$21,'Details Verein'!$B$21,11))))))))))</f>
        <v>1</v>
      </c>
      <c r="AO125" s="8"/>
      <c r="AP125" s="8"/>
      <c r="AQ125" s="8"/>
      <c r="AR125" s="32">
        <f>IF(OR(V125&gt;'Details Verein'!$D$7,$AG125=1),VLOOKUP($AN125,'Details Verein'!$B$12:$G$21,AR$1),0)</f>
        <v>0</v>
      </c>
      <c r="AS125" s="115" t="str">
        <f t="shared" si="65"/>
        <v/>
      </c>
      <c r="AT125" s="32">
        <f>IF($AG125=1,VLOOKUP($AN125,'Details Verein'!$B$12:$G$21,AT$1),0)</f>
        <v>0</v>
      </c>
      <c r="AU125" s="33" t="str">
        <f t="shared" si="66"/>
        <v/>
      </c>
      <c r="AV125" s="32">
        <f>IF($AG125=1,VLOOKUP($AN125,'Details Verein'!$B$12:$G$21,AV$1),0)</f>
        <v>0</v>
      </c>
      <c r="AW125" s="32">
        <f ca="1">IF($AG125=1,VLOOKUP($AN125,'Details Verein'!$B$12:$G$21,AW$1),0)+BG125</f>
        <v>0</v>
      </c>
      <c r="AX125" s="116"/>
      <c r="AY125" s="8"/>
      <c r="AZ125" s="8"/>
      <c r="BA125" s="8"/>
      <c r="BB125" s="1" t="str">
        <f t="shared" si="67"/>
        <v>00.01.1900</v>
      </c>
      <c r="BC125" s="73"/>
      <c r="BD125" s="3" t="str">
        <f>IF(AP125="","",AP125+'Details Verein'!$D$24)</f>
        <v/>
      </c>
      <c r="BE125" s="3" t="str">
        <f>IF(AZ125="","",AZ125+'Details Verein'!$D$25)</f>
        <v/>
      </c>
      <c r="BF125" s="3" t="str">
        <f>IF(BA125="","",BA125+'Details Verein'!$D$26)</f>
        <v/>
      </c>
      <c r="BG125" s="32">
        <f ca="1">IF(OR(E125-E124&gt;0.1,BA125&lt;&gt;""),'Details Verein'!$D$27,0)</f>
        <v>0</v>
      </c>
      <c r="BH125" s="16">
        <f t="shared" ca="1" si="91"/>
        <v>0</v>
      </c>
      <c r="BI125" s="16">
        <f t="shared" si="68"/>
        <v>0</v>
      </c>
      <c r="BJ125" s="1" t="str">
        <f t="shared" si="69"/>
        <v/>
      </c>
      <c r="BL125" s="1" t="str">
        <f t="shared" si="74"/>
        <v/>
      </c>
      <c r="BM125" s="1" t="str">
        <f t="shared" si="75"/>
        <v/>
      </c>
      <c r="BN125" s="1" t="str">
        <f t="shared" si="76"/>
        <v/>
      </c>
      <c r="BO125" s="1" t="str">
        <f t="shared" ca="1" si="77"/>
        <v/>
      </c>
      <c r="BP125" s="1">
        <f t="shared" si="88"/>
        <v>1.0199999999999994E-2</v>
      </c>
      <c r="BQ125" s="24" t="str">
        <f t="shared" si="78"/>
        <v/>
      </c>
      <c r="BR125" s="25" t="str">
        <f>IF(OR(Mitglieder!AQ125="",Mitglieder!BC125&lt;&gt;""),"",Mitglieder!AQ125)</f>
        <v/>
      </c>
      <c r="BS125" s="24" t="str">
        <f>IF(BR125="","",'Details Verein'!$I$30)</f>
        <v/>
      </c>
      <c r="BT125" s="24" t="str">
        <f>IF(BR125="","",VLOOKUP(Mitglieder!AN125,'Details Verein'!$B$12:$I$21,8))</f>
        <v/>
      </c>
      <c r="BU125" s="24"/>
      <c r="BV125" s="26" t="str">
        <f t="shared" si="79"/>
        <v/>
      </c>
      <c r="BW125" s="24" t="str">
        <f>IF(BR125="","",Mitglieder!BL125)</f>
        <v/>
      </c>
      <c r="CA125" s="34"/>
      <c r="CB125" s="1" t="str">
        <f t="shared" si="99"/>
        <v/>
      </c>
      <c r="CC125" s="1" t="str">
        <f t="shared" si="99"/>
        <v/>
      </c>
      <c r="CD125" s="1" t="str">
        <f t="shared" si="99"/>
        <v/>
      </c>
      <c r="CE125" s="1" t="str">
        <f t="shared" si="99"/>
        <v/>
      </c>
      <c r="CF125" s="1" t="str">
        <f t="shared" si="99"/>
        <v/>
      </c>
      <c r="CG125" s="1" t="str">
        <f t="shared" si="99"/>
        <v/>
      </c>
      <c r="CH125" s="1" t="str">
        <f t="shared" si="99"/>
        <v/>
      </c>
      <c r="CI125" s="1" t="str">
        <f t="shared" si="99"/>
        <v/>
      </c>
      <c r="CJ125" s="1" t="str">
        <f t="shared" si="99"/>
        <v/>
      </c>
      <c r="CK125" s="1" t="str">
        <f t="shared" si="99"/>
        <v/>
      </c>
      <c r="CL125" s="37" t="str">
        <f t="shared" si="70"/>
        <v/>
      </c>
      <c r="CM125" s="37" t="str">
        <f t="shared" si="71"/>
        <v/>
      </c>
      <c r="CN125" s="1">
        <f t="shared" ca="1" si="72"/>
        <v>0</v>
      </c>
      <c r="CO125" s="1">
        <f t="shared" ca="1" si="73"/>
        <v>0</v>
      </c>
      <c r="CP125" s="1">
        <f t="shared" si="89"/>
        <v>4.0300000000000127E-2</v>
      </c>
      <c r="CQ125" s="24" t="str">
        <f t="shared" si="80"/>
        <v/>
      </c>
      <c r="CR125" s="25" t="str">
        <f t="shared" si="81"/>
        <v/>
      </c>
      <c r="CS125" s="24" t="str">
        <f>IF(CR125="","",'Details Verein'!$I$30)</f>
        <v/>
      </c>
      <c r="CT125" s="24" t="str">
        <f>IF(CR125="","",VLOOKUP(Mitglieder!AN125,'Details Verein'!$B$12:$K$21,9))</f>
        <v/>
      </c>
      <c r="CU125" s="24">
        <f t="shared" si="82"/>
        <v>0</v>
      </c>
      <c r="CV125" s="26" t="str">
        <f t="shared" si="83"/>
        <v/>
      </c>
      <c r="CW125" s="24" t="str">
        <f>IF(CR125="","",Mitglieder!BM125)</f>
        <v/>
      </c>
      <c r="CX125" s="1">
        <f t="shared" si="84"/>
        <v>7.040000000000099E-2</v>
      </c>
      <c r="CY125" s="24" t="str">
        <f t="shared" si="85"/>
        <v/>
      </c>
      <c r="CZ125" s="25" t="str">
        <f t="shared" si="86"/>
        <v/>
      </c>
      <c r="DA125" s="24" t="str">
        <f>IF(CZ125="","",'Details Verein'!$I$30)</f>
        <v/>
      </c>
      <c r="DB125" s="24" t="str">
        <f>IF(CZ125="","",VLOOKUP(AN125,'Details Verein'!$B$12:$L$21,10))</f>
        <v/>
      </c>
      <c r="DC125" s="24"/>
      <c r="DD125" s="26" t="str">
        <f t="shared" si="87"/>
        <v/>
      </c>
      <c r="DE125" s="24" t="str">
        <f>IF(CZ125="","",Mitglieder!BN125)</f>
        <v/>
      </c>
      <c r="DF125" s="34"/>
      <c r="DG125" s="1">
        <f t="shared" ca="1" si="92"/>
        <v>0.10050000000000185</v>
      </c>
      <c r="DH125" s="24" t="str">
        <f t="shared" ca="1" si="93"/>
        <v/>
      </c>
      <c r="DI125" s="25" t="str">
        <f t="shared" ca="1" si="94"/>
        <v/>
      </c>
      <c r="DJ125" s="24" t="str">
        <f ca="1">IF(DI125="","",'Details Verein'!$I$30)</f>
        <v/>
      </c>
      <c r="DK125" s="24" t="str">
        <f ca="1">IF(DI125="","",'Details Verein'!$I$31)</f>
        <v/>
      </c>
      <c r="DL125" s="24"/>
      <c r="DM125" s="26" t="str">
        <f t="shared" ca="1" si="95"/>
        <v/>
      </c>
      <c r="DN125" s="24" t="str">
        <f t="shared" ca="1" si="96"/>
        <v/>
      </c>
    </row>
    <row r="126" spans="3:118" x14ac:dyDescent="0.3">
      <c r="C126" s="1">
        <f t="shared" ca="1" si="60"/>
        <v>1.0102999999999989</v>
      </c>
      <c r="D126" s="1">
        <f ca="1">IF(OR(AQ126&lt;&gt;"",AP126+'Details Verein'!$D$24&gt;=$AM$1,AP126="",AG126&lt;&gt;1,AZ126&lt;&gt;"",BC126&lt;&gt;""),Mitglieder!D125+0.0001,ROUND(D125+1,0))</f>
        <v>1.0102999999999989</v>
      </c>
      <c r="E126" s="1">
        <f ca="1">IF(OR(AQ126&lt;&gt;"",AZ126+'Details Verein'!$D$25&gt;=$AM$1,AP126="",AG126&lt;&gt;1,AZ126="",BA126&lt;&gt;"",BC126&lt;&gt;""),Mitglieder!E125+0.0001,ROUND(E125+1,0))</f>
        <v>1.0102999999999989</v>
      </c>
      <c r="F126" s="1" t="str">
        <f t="shared" ca="1" si="61"/>
        <v/>
      </c>
      <c r="G126" s="23"/>
      <c r="H126" s="8"/>
      <c r="I126" s="8"/>
      <c r="J126" s="8"/>
      <c r="K126" s="8"/>
      <c r="L126" s="8"/>
      <c r="M126" s="8"/>
      <c r="N126" s="8"/>
      <c r="O126" s="8"/>
      <c r="P126" s="8"/>
      <c r="Q126" s="8"/>
      <c r="R126" s="8"/>
      <c r="S126" s="8"/>
      <c r="T126" s="8"/>
      <c r="U126" s="8"/>
      <c r="V126" s="8"/>
      <c r="W126" s="8"/>
      <c r="X126" s="8"/>
      <c r="Y126" s="8"/>
      <c r="Z126" s="8"/>
      <c r="AA126" s="8"/>
      <c r="AB126" s="8"/>
      <c r="AC126" s="8"/>
      <c r="AD126" s="8"/>
      <c r="AE126" s="8"/>
      <c r="AG126" s="1">
        <f t="shared" si="62"/>
        <v>0</v>
      </c>
      <c r="AI126" s="1">
        <f t="shared" ca="1" si="63"/>
        <v>0</v>
      </c>
      <c r="AJ126" s="1">
        <f t="shared" ca="1" si="64"/>
        <v>0</v>
      </c>
      <c r="AM126" s="63" t="str">
        <f>IF(AND(H127="",H128="",K126=""),"",IF(K126="","nicht kategorisiert",IF(AG126=1,VLOOKUP(AN126,'Details Verein'!$B$12:$D$22,2),"")))</f>
        <v/>
      </c>
      <c r="AN126" s="1">
        <f>IF(K126='Details Verein'!$C$12,'Details Verein'!$B$12,IF(K126='Details Verein'!$C$13,'Details Verein'!$B$13,IF(K126='Details Verein'!$C$14,'Details Verein'!$B$14,IF(K126='Details Verein'!$C$15,'Details Verein'!$B$15,IF(K126='Details Verein'!$C$16,'Details Verein'!$B$16,IF(K126='Details Verein'!$C$17,'Details Verein'!$B$17,IF(K126='Details Verein'!$C$18,'Details Verein'!$B$18,IF(K126='Details Verein'!$C$19,'Details Verein'!$B$19,IF(K126='Details Verein'!$C$20,'Details Verein'!$B$20,IF(K126='Details Verein'!$C$21,'Details Verein'!$B$21,11))))))))))</f>
        <v>1</v>
      </c>
      <c r="AO126" s="8"/>
      <c r="AP126" s="8"/>
      <c r="AQ126" s="8"/>
      <c r="AR126" s="32">
        <f>IF(OR(V126&gt;'Details Verein'!$D$7,$AG126=1),VLOOKUP($AN126,'Details Verein'!$B$12:$G$21,AR$1),0)</f>
        <v>0</v>
      </c>
      <c r="AS126" s="115" t="str">
        <f t="shared" si="65"/>
        <v/>
      </c>
      <c r="AT126" s="32">
        <f>IF($AG126=1,VLOOKUP($AN126,'Details Verein'!$B$12:$G$21,AT$1),0)</f>
        <v>0</v>
      </c>
      <c r="AU126" s="33" t="str">
        <f t="shared" si="66"/>
        <v/>
      </c>
      <c r="AV126" s="32">
        <f>IF($AG126=1,VLOOKUP($AN126,'Details Verein'!$B$12:$G$21,AV$1),0)</f>
        <v>0</v>
      </c>
      <c r="AW126" s="32">
        <f ca="1">IF($AG126=1,VLOOKUP($AN126,'Details Verein'!$B$12:$G$21,AW$1),0)+BG126</f>
        <v>0</v>
      </c>
      <c r="AX126" s="116"/>
      <c r="AY126" s="8"/>
      <c r="AZ126" s="8"/>
      <c r="BA126" s="8"/>
      <c r="BB126" s="1" t="str">
        <f t="shared" si="67"/>
        <v>00.01.1900</v>
      </c>
      <c r="BC126" s="73"/>
      <c r="BD126" s="3" t="str">
        <f>IF(AP126="","",AP126+'Details Verein'!$D$24)</f>
        <v/>
      </c>
      <c r="BE126" s="3" t="str">
        <f>IF(AZ126="","",AZ126+'Details Verein'!$D$25)</f>
        <v/>
      </c>
      <c r="BF126" s="3" t="str">
        <f>IF(BA126="","",BA126+'Details Verein'!$D$26)</f>
        <v/>
      </c>
      <c r="BG126" s="32">
        <f ca="1">IF(OR(E126-E125&gt;0.1,BA126&lt;&gt;""),'Details Verein'!$D$27,0)</f>
        <v>0</v>
      </c>
      <c r="BH126" s="16">
        <f t="shared" ca="1" si="91"/>
        <v>0</v>
      </c>
      <c r="BI126" s="16">
        <f t="shared" si="68"/>
        <v>0</v>
      </c>
      <c r="BJ126" s="1" t="str">
        <f t="shared" si="69"/>
        <v/>
      </c>
      <c r="BL126" s="1" t="str">
        <f t="shared" si="74"/>
        <v/>
      </c>
      <c r="BM126" s="1" t="str">
        <f t="shared" si="75"/>
        <v/>
      </c>
      <c r="BN126" s="1" t="str">
        <f t="shared" si="76"/>
        <v/>
      </c>
      <c r="BO126" s="1" t="str">
        <f t="shared" ca="1" si="77"/>
        <v/>
      </c>
      <c r="BP126" s="1">
        <f t="shared" si="88"/>
        <v>1.0299999999999993E-2</v>
      </c>
      <c r="BQ126" s="24" t="str">
        <f t="shared" si="78"/>
        <v/>
      </c>
      <c r="BR126" s="25" t="str">
        <f>IF(OR(Mitglieder!AQ126="",Mitglieder!BC126&lt;&gt;""),"",Mitglieder!AQ126)</f>
        <v/>
      </c>
      <c r="BS126" s="24" t="str">
        <f>IF(BR126="","",'Details Verein'!$I$30)</f>
        <v/>
      </c>
      <c r="BT126" s="24" t="str">
        <f>IF(BR126="","",VLOOKUP(Mitglieder!AN126,'Details Verein'!$B$12:$I$21,8))</f>
        <v/>
      </c>
      <c r="BU126" s="24"/>
      <c r="BV126" s="26" t="str">
        <f t="shared" si="79"/>
        <v/>
      </c>
      <c r="BW126" s="24" t="str">
        <f>IF(BR126="","",Mitglieder!BL126)</f>
        <v/>
      </c>
      <c r="CA126" s="34"/>
      <c r="CB126" s="1" t="str">
        <f t="shared" si="99"/>
        <v/>
      </c>
      <c r="CC126" s="1" t="str">
        <f t="shared" si="99"/>
        <v/>
      </c>
      <c r="CD126" s="1" t="str">
        <f t="shared" si="99"/>
        <v/>
      </c>
      <c r="CE126" s="1" t="str">
        <f t="shared" si="99"/>
        <v/>
      </c>
      <c r="CF126" s="1" t="str">
        <f t="shared" si="99"/>
        <v/>
      </c>
      <c r="CG126" s="1" t="str">
        <f t="shared" si="99"/>
        <v/>
      </c>
      <c r="CH126" s="1" t="str">
        <f t="shared" si="99"/>
        <v/>
      </c>
      <c r="CI126" s="1" t="str">
        <f t="shared" si="99"/>
        <v/>
      </c>
      <c r="CJ126" s="1" t="str">
        <f t="shared" si="99"/>
        <v/>
      </c>
      <c r="CK126" s="1" t="str">
        <f t="shared" si="99"/>
        <v/>
      </c>
      <c r="CL126" s="37" t="str">
        <f t="shared" si="70"/>
        <v/>
      </c>
      <c r="CM126" s="37" t="str">
        <f t="shared" si="71"/>
        <v/>
      </c>
      <c r="CN126" s="1">
        <f t="shared" ca="1" si="72"/>
        <v>0</v>
      </c>
      <c r="CO126" s="1">
        <f t="shared" ca="1" si="73"/>
        <v>0</v>
      </c>
      <c r="CP126" s="1">
        <f t="shared" si="89"/>
        <v>4.040000000000013E-2</v>
      </c>
      <c r="CQ126" s="24" t="str">
        <f t="shared" si="80"/>
        <v/>
      </c>
      <c r="CR126" s="25" t="str">
        <f t="shared" si="81"/>
        <v/>
      </c>
      <c r="CS126" s="24" t="str">
        <f>IF(CR126="","",'Details Verein'!$I$30)</f>
        <v/>
      </c>
      <c r="CT126" s="24" t="str">
        <f>IF(CR126="","",VLOOKUP(Mitglieder!AN126,'Details Verein'!$B$12:$K$21,9))</f>
        <v/>
      </c>
      <c r="CU126" s="24">
        <f t="shared" si="82"/>
        <v>0</v>
      </c>
      <c r="CV126" s="26" t="str">
        <f t="shared" si="83"/>
        <v/>
      </c>
      <c r="CW126" s="24" t="str">
        <f>IF(CR126="","",Mitglieder!BM126)</f>
        <v/>
      </c>
      <c r="CX126" s="1">
        <f t="shared" si="84"/>
        <v>7.0500000000000992E-2</v>
      </c>
      <c r="CY126" s="24" t="str">
        <f t="shared" si="85"/>
        <v/>
      </c>
      <c r="CZ126" s="25" t="str">
        <f t="shared" si="86"/>
        <v/>
      </c>
      <c r="DA126" s="24" t="str">
        <f>IF(CZ126="","",'Details Verein'!$I$30)</f>
        <v/>
      </c>
      <c r="DB126" s="24" t="str">
        <f>IF(CZ126="","",VLOOKUP(AN126,'Details Verein'!$B$12:$L$21,10))</f>
        <v/>
      </c>
      <c r="DC126" s="24"/>
      <c r="DD126" s="26" t="str">
        <f t="shared" si="87"/>
        <v/>
      </c>
      <c r="DE126" s="24" t="str">
        <f>IF(CZ126="","",Mitglieder!BN126)</f>
        <v/>
      </c>
      <c r="DF126" s="34"/>
      <c r="DG126" s="1">
        <f t="shared" ca="1" si="92"/>
        <v>0.10060000000000185</v>
      </c>
      <c r="DH126" s="24" t="str">
        <f t="shared" ca="1" si="93"/>
        <v/>
      </c>
      <c r="DI126" s="25" t="str">
        <f t="shared" ca="1" si="94"/>
        <v/>
      </c>
      <c r="DJ126" s="24" t="str">
        <f ca="1">IF(DI126="","",'Details Verein'!$I$30)</f>
        <v/>
      </c>
      <c r="DK126" s="24" t="str">
        <f ca="1">IF(DI126="","",'Details Verein'!$I$31)</f>
        <v/>
      </c>
      <c r="DL126" s="24"/>
      <c r="DM126" s="26" t="str">
        <f t="shared" ca="1" si="95"/>
        <v/>
      </c>
      <c r="DN126" s="24" t="str">
        <f t="shared" ca="1" si="96"/>
        <v/>
      </c>
    </row>
    <row r="127" spans="3:118" x14ac:dyDescent="0.3">
      <c r="C127" s="1">
        <f t="shared" ca="1" si="60"/>
        <v>1.0103999999999989</v>
      </c>
      <c r="D127" s="1">
        <f ca="1">IF(OR(AQ127&lt;&gt;"",AP127+'Details Verein'!$D$24&gt;=$AM$1,AP127="",AG127&lt;&gt;1,AZ127&lt;&gt;"",BC127&lt;&gt;""),Mitglieder!D126+0.0001,ROUND(D126+1,0))</f>
        <v>1.0103999999999989</v>
      </c>
      <c r="E127" s="1">
        <f ca="1">IF(OR(AQ127&lt;&gt;"",AZ127+'Details Verein'!$D$25&gt;=$AM$1,AP127="",AG127&lt;&gt;1,AZ127="",BA127&lt;&gt;"",BC127&lt;&gt;""),Mitglieder!E126+0.0001,ROUND(E126+1,0))</f>
        <v>1.0103999999999989</v>
      </c>
      <c r="F127" s="1" t="str">
        <f t="shared" ca="1" si="61"/>
        <v/>
      </c>
      <c r="G127" s="23"/>
      <c r="H127" s="8"/>
      <c r="I127" s="8"/>
      <c r="J127" s="8"/>
      <c r="K127" s="8"/>
      <c r="L127" s="8"/>
      <c r="M127" s="8"/>
      <c r="N127" s="8"/>
      <c r="O127" s="8"/>
      <c r="P127" s="8"/>
      <c r="Q127" s="8"/>
      <c r="R127" s="8"/>
      <c r="S127" s="8"/>
      <c r="T127" s="8"/>
      <c r="U127" s="8"/>
      <c r="V127" s="8"/>
      <c r="W127" s="8"/>
      <c r="X127" s="8"/>
      <c r="Y127" s="8"/>
      <c r="Z127" s="8"/>
      <c r="AA127" s="8"/>
      <c r="AB127" s="8"/>
      <c r="AC127" s="8"/>
      <c r="AD127" s="8"/>
      <c r="AE127" s="8"/>
      <c r="AG127" s="1">
        <f t="shared" si="62"/>
        <v>0</v>
      </c>
      <c r="AI127" s="1">
        <f t="shared" ca="1" si="63"/>
        <v>0</v>
      </c>
      <c r="AJ127" s="1">
        <f t="shared" ca="1" si="64"/>
        <v>0</v>
      </c>
      <c r="AM127" s="63" t="str">
        <f>IF(AND(H128="",H129="",K127=""),"",IF(K127="","nicht kategorisiert",IF(AG127=1,VLOOKUP(AN127,'Details Verein'!$B$12:$D$22,2),"")))</f>
        <v/>
      </c>
      <c r="AN127" s="1">
        <f>IF(K127='Details Verein'!$C$12,'Details Verein'!$B$12,IF(K127='Details Verein'!$C$13,'Details Verein'!$B$13,IF(K127='Details Verein'!$C$14,'Details Verein'!$B$14,IF(K127='Details Verein'!$C$15,'Details Verein'!$B$15,IF(K127='Details Verein'!$C$16,'Details Verein'!$B$16,IF(K127='Details Verein'!$C$17,'Details Verein'!$B$17,IF(K127='Details Verein'!$C$18,'Details Verein'!$B$18,IF(K127='Details Verein'!$C$19,'Details Verein'!$B$19,IF(K127='Details Verein'!$C$20,'Details Verein'!$B$20,IF(K127='Details Verein'!$C$21,'Details Verein'!$B$21,11))))))))))</f>
        <v>1</v>
      </c>
      <c r="AO127" s="8"/>
      <c r="AP127" s="8"/>
      <c r="AQ127" s="8"/>
      <c r="AR127" s="32">
        <f>IF(OR(V127&gt;'Details Verein'!$D$7,$AG127=1),VLOOKUP($AN127,'Details Verein'!$B$12:$G$21,AR$1),0)</f>
        <v>0</v>
      </c>
      <c r="AS127" s="115" t="str">
        <f t="shared" si="65"/>
        <v/>
      </c>
      <c r="AT127" s="32">
        <f>IF($AG127=1,VLOOKUP($AN127,'Details Verein'!$B$12:$G$21,AT$1),0)</f>
        <v>0</v>
      </c>
      <c r="AU127" s="33" t="str">
        <f t="shared" si="66"/>
        <v/>
      </c>
      <c r="AV127" s="32">
        <f>IF($AG127=1,VLOOKUP($AN127,'Details Verein'!$B$12:$G$21,AV$1),0)</f>
        <v>0</v>
      </c>
      <c r="AW127" s="32">
        <f ca="1">IF($AG127=1,VLOOKUP($AN127,'Details Verein'!$B$12:$G$21,AW$1),0)+BG127</f>
        <v>0</v>
      </c>
      <c r="AX127" s="116"/>
      <c r="AY127" s="8"/>
      <c r="AZ127" s="8"/>
      <c r="BA127" s="8"/>
      <c r="BB127" s="1" t="str">
        <f t="shared" si="67"/>
        <v>00.01.1900</v>
      </c>
      <c r="BC127" s="73"/>
      <c r="BD127" s="3" t="str">
        <f>IF(AP127="","",AP127+'Details Verein'!$D$24)</f>
        <v/>
      </c>
      <c r="BE127" s="3" t="str">
        <f>IF(AZ127="","",AZ127+'Details Verein'!$D$25)</f>
        <v/>
      </c>
      <c r="BF127" s="3" t="str">
        <f>IF(BA127="","",BA127+'Details Verein'!$D$26)</f>
        <v/>
      </c>
      <c r="BG127" s="32">
        <f ca="1">IF(OR(E127-E126&gt;0.1,BA127&lt;&gt;""),'Details Verein'!$D$27,0)</f>
        <v>0</v>
      </c>
      <c r="BH127" s="16">
        <f t="shared" ca="1" si="91"/>
        <v>0</v>
      </c>
      <c r="BI127" s="16">
        <f t="shared" si="68"/>
        <v>0</v>
      </c>
      <c r="BJ127" s="1" t="str">
        <f t="shared" si="69"/>
        <v/>
      </c>
      <c r="BL127" s="1" t="str">
        <f t="shared" si="74"/>
        <v/>
      </c>
      <c r="BM127" s="1" t="str">
        <f t="shared" si="75"/>
        <v/>
      </c>
      <c r="BN127" s="1" t="str">
        <f t="shared" si="76"/>
        <v/>
      </c>
      <c r="BO127" s="1" t="str">
        <f t="shared" ca="1" si="77"/>
        <v/>
      </c>
      <c r="BP127" s="1">
        <f t="shared" si="88"/>
        <v>1.0399999999999993E-2</v>
      </c>
      <c r="BQ127" s="24" t="str">
        <f t="shared" si="78"/>
        <v/>
      </c>
      <c r="BR127" s="25" t="str">
        <f>IF(OR(Mitglieder!AQ127="",Mitglieder!BC127&lt;&gt;""),"",Mitglieder!AQ127)</f>
        <v/>
      </c>
      <c r="BS127" s="24" t="str">
        <f>IF(BR127="","",'Details Verein'!$I$30)</f>
        <v/>
      </c>
      <c r="BT127" s="24" t="str">
        <f>IF(BR127="","",VLOOKUP(Mitglieder!AN127,'Details Verein'!$B$12:$I$21,8))</f>
        <v/>
      </c>
      <c r="BU127" s="24"/>
      <c r="BV127" s="26" t="str">
        <f t="shared" si="79"/>
        <v/>
      </c>
      <c r="BW127" s="24" t="str">
        <f>IF(BR127="","",Mitglieder!BL127)</f>
        <v/>
      </c>
      <c r="CA127" s="34"/>
      <c r="CB127" s="1" t="str">
        <f t="shared" si="99"/>
        <v/>
      </c>
      <c r="CC127" s="1" t="str">
        <f t="shared" si="99"/>
        <v/>
      </c>
      <c r="CD127" s="1" t="str">
        <f t="shared" si="99"/>
        <v/>
      </c>
      <c r="CE127" s="1" t="str">
        <f t="shared" si="99"/>
        <v/>
      </c>
      <c r="CF127" s="1" t="str">
        <f t="shared" si="99"/>
        <v/>
      </c>
      <c r="CG127" s="1" t="str">
        <f t="shared" si="99"/>
        <v/>
      </c>
      <c r="CH127" s="1" t="str">
        <f t="shared" si="99"/>
        <v/>
      </c>
      <c r="CI127" s="1" t="str">
        <f t="shared" si="99"/>
        <v/>
      </c>
      <c r="CJ127" s="1" t="str">
        <f t="shared" si="99"/>
        <v/>
      </c>
      <c r="CK127" s="1" t="str">
        <f t="shared" si="99"/>
        <v/>
      </c>
      <c r="CL127" s="37" t="str">
        <f t="shared" si="70"/>
        <v/>
      </c>
      <c r="CM127" s="37" t="str">
        <f t="shared" si="71"/>
        <v/>
      </c>
      <c r="CN127" s="1">
        <f t="shared" ca="1" si="72"/>
        <v>0</v>
      </c>
      <c r="CO127" s="1">
        <f t="shared" ca="1" si="73"/>
        <v>0</v>
      </c>
      <c r="CP127" s="1">
        <f t="shared" si="89"/>
        <v>4.0500000000000133E-2</v>
      </c>
      <c r="CQ127" s="24" t="str">
        <f t="shared" si="80"/>
        <v/>
      </c>
      <c r="CR127" s="25" t="str">
        <f t="shared" si="81"/>
        <v/>
      </c>
      <c r="CS127" s="24" t="str">
        <f>IF(CR127="","",'Details Verein'!$I$30)</f>
        <v/>
      </c>
      <c r="CT127" s="24" t="str">
        <f>IF(CR127="","",VLOOKUP(Mitglieder!AN127,'Details Verein'!$B$12:$K$21,9))</f>
        <v/>
      </c>
      <c r="CU127" s="24">
        <f t="shared" si="82"/>
        <v>0</v>
      </c>
      <c r="CV127" s="26" t="str">
        <f t="shared" si="83"/>
        <v/>
      </c>
      <c r="CW127" s="24" t="str">
        <f>IF(CR127="","",Mitglieder!BM127)</f>
        <v/>
      </c>
      <c r="CX127" s="1">
        <f t="shared" si="84"/>
        <v>7.0600000000000995E-2</v>
      </c>
      <c r="CY127" s="24" t="str">
        <f t="shared" si="85"/>
        <v/>
      </c>
      <c r="CZ127" s="25" t="str">
        <f t="shared" si="86"/>
        <v/>
      </c>
      <c r="DA127" s="24" t="str">
        <f>IF(CZ127="","",'Details Verein'!$I$30)</f>
        <v/>
      </c>
      <c r="DB127" s="24" t="str">
        <f>IF(CZ127="","",VLOOKUP(AN127,'Details Verein'!$B$12:$L$21,10))</f>
        <v/>
      </c>
      <c r="DC127" s="24"/>
      <c r="DD127" s="26" t="str">
        <f t="shared" si="87"/>
        <v/>
      </c>
      <c r="DE127" s="24" t="str">
        <f>IF(CZ127="","",Mitglieder!BN127)</f>
        <v/>
      </c>
      <c r="DF127" s="34"/>
      <c r="DG127" s="1">
        <f t="shared" ca="1" si="92"/>
        <v>0.10070000000000186</v>
      </c>
      <c r="DH127" s="24" t="str">
        <f t="shared" ca="1" si="93"/>
        <v/>
      </c>
      <c r="DI127" s="25" t="str">
        <f t="shared" ca="1" si="94"/>
        <v/>
      </c>
      <c r="DJ127" s="24" t="str">
        <f ca="1">IF(DI127="","",'Details Verein'!$I$30)</f>
        <v/>
      </c>
      <c r="DK127" s="24" t="str">
        <f ca="1">IF(DI127="","",'Details Verein'!$I$31)</f>
        <v/>
      </c>
      <c r="DL127" s="24"/>
      <c r="DM127" s="26" t="str">
        <f t="shared" ca="1" si="95"/>
        <v/>
      </c>
      <c r="DN127" s="24" t="str">
        <f t="shared" ca="1" si="96"/>
        <v/>
      </c>
    </row>
    <row r="128" spans="3:118" x14ac:dyDescent="0.3">
      <c r="C128" s="1">
        <f t="shared" ca="1" si="60"/>
        <v>1.0104999999999988</v>
      </c>
      <c r="D128" s="1">
        <f ca="1">IF(OR(AQ128&lt;&gt;"",AP128+'Details Verein'!$D$24&gt;=$AM$1,AP128="",AG128&lt;&gt;1,AZ128&lt;&gt;"",BC128&lt;&gt;""),Mitglieder!D127+0.0001,ROUND(D127+1,0))</f>
        <v>1.0104999999999988</v>
      </c>
      <c r="E128" s="1">
        <f ca="1">IF(OR(AQ128&lt;&gt;"",AZ128+'Details Verein'!$D$25&gt;=$AM$1,AP128="",AG128&lt;&gt;1,AZ128="",BA128&lt;&gt;"",BC128&lt;&gt;""),Mitglieder!E127+0.0001,ROUND(E127+1,0))</f>
        <v>1.0104999999999988</v>
      </c>
      <c r="F128" s="1" t="str">
        <f t="shared" ca="1" si="61"/>
        <v/>
      </c>
      <c r="G128" s="23"/>
      <c r="H128" s="8"/>
      <c r="I128" s="8"/>
      <c r="J128" s="8"/>
      <c r="K128" s="8"/>
      <c r="L128" s="8"/>
      <c r="M128" s="8"/>
      <c r="N128" s="8"/>
      <c r="O128" s="8"/>
      <c r="P128" s="8"/>
      <c r="Q128" s="8"/>
      <c r="R128" s="8"/>
      <c r="S128" s="8"/>
      <c r="T128" s="8"/>
      <c r="U128" s="8"/>
      <c r="V128" s="8"/>
      <c r="W128" s="8"/>
      <c r="X128" s="8"/>
      <c r="Y128" s="8"/>
      <c r="Z128" s="8"/>
      <c r="AA128" s="8"/>
      <c r="AB128" s="8"/>
      <c r="AC128" s="8"/>
      <c r="AD128" s="8"/>
      <c r="AE128" s="8"/>
      <c r="AG128" s="1">
        <f t="shared" si="62"/>
        <v>0</v>
      </c>
      <c r="AI128" s="1">
        <f t="shared" ca="1" si="63"/>
        <v>0</v>
      </c>
      <c r="AJ128" s="1">
        <f t="shared" ca="1" si="64"/>
        <v>0</v>
      </c>
      <c r="AM128" s="63" t="str">
        <f>IF(AND(H129="",H130="",K128=""),"",IF(K128="","nicht kategorisiert",IF(AG128=1,VLOOKUP(AN128,'Details Verein'!$B$12:$D$22,2),"")))</f>
        <v/>
      </c>
      <c r="AN128" s="1">
        <f>IF(K128='Details Verein'!$C$12,'Details Verein'!$B$12,IF(K128='Details Verein'!$C$13,'Details Verein'!$B$13,IF(K128='Details Verein'!$C$14,'Details Verein'!$B$14,IF(K128='Details Verein'!$C$15,'Details Verein'!$B$15,IF(K128='Details Verein'!$C$16,'Details Verein'!$B$16,IF(K128='Details Verein'!$C$17,'Details Verein'!$B$17,IF(K128='Details Verein'!$C$18,'Details Verein'!$B$18,IF(K128='Details Verein'!$C$19,'Details Verein'!$B$19,IF(K128='Details Verein'!$C$20,'Details Verein'!$B$20,IF(K128='Details Verein'!$C$21,'Details Verein'!$B$21,11))))))))))</f>
        <v>1</v>
      </c>
      <c r="AO128" s="8"/>
      <c r="AP128" s="8"/>
      <c r="AQ128" s="8"/>
      <c r="AR128" s="32">
        <f>IF(OR(V128&gt;'Details Verein'!$D$7,$AG128=1),VLOOKUP($AN128,'Details Verein'!$B$12:$G$21,AR$1),0)</f>
        <v>0</v>
      </c>
      <c r="AS128" s="115" t="str">
        <f t="shared" si="65"/>
        <v/>
      </c>
      <c r="AT128" s="32">
        <f>IF($AG128=1,VLOOKUP($AN128,'Details Verein'!$B$12:$G$21,AT$1),0)</f>
        <v>0</v>
      </c>
      <c r="AU128" s="33" t="str">
        <f t="shared" si="66"/>
        <v/>
      </c>
      <c r="AV128" s="32">
        <f>IF($AG128=1,VLOOKUP($AN128,'Details Verein'!$B$12:$G$21,AV$1),0)</f>
        <v>0</v>
      </c>
      <c r="AW128" s="32">
        <f ca="1">IF($AG128=1,VLOOKUP($AN128,'Details Verein'!$B$12:$G$21,AW$1),0)+BG128</f>
        <v>0</v>
      </c>
      <c r="AX128" s="116"/>
      <c r="AY128" s="8"/>
      <c r="AZ128" s="8"/>
      <c r="BA128" s="8"/>
      <c r="BB128" s="1" t="str">
        <f t="shared" si="67"/>
        <v>00.01.1900</v>
      </c>
      <c r="BC128" s="73"/>
      <c r="BD128" s="3" t="str">
        <f>IF(AP128="","",AP128+'Details Verein'!$D$24)</f>
        <v/>
      </c>
      <c r="BE128" s="3" t="str">
        <f>IF(AZ128="","",AZ128+'Details Verein'!$D$25)</f>
        <v/>
      </c>
      <c r="BF128" s="3" t="str">
        <f>IF(BA128="","",BA128+'Details Verein'!$D$26)</f>
        <v/>
      </c>
      <c r="BG128" s="32">
        <f ca="1">IF(OR(E128-E127&gt;0.1,BA128&lt;&gt;""),'Details Verein'!$D$27,0)</f>
        <v>0</v>
      </c>
      <c r="BH128" s="16">
        <f t="shared" ca="1" si="91"/>
        <v>0</v>
      </c>
      <c r="BI128" s="16">
        <f t="shared" si="68"/>
        <v>0</v>
      </c>
      <c r="BJ128" s="1" t="str">
        <f t="shared" si="69"/>
        <v/>
      </c>
      <c r="BL128" s="1" t="str">
        <f t="shared" si="74"/>
        <v/>
      </c>
      <c r="BM128" s="1" t="str">
        <f t="shared" si="75"/>
        <v/>
      </c>
      <c r="BN128" s="1" t="str">
        <f t="shared" si="76"/>
        <v/>
      </c>
      <c r="BO128" s="1" t="str">
        <f t="shared" ca="1" si="77"/>
        <v/>
      </c>
      <c r="BP128" s="1">
        <f t="shared" si="88"/>
        <v>1.0499999999999992E-2</v>
      </c>
      <c r="BQ128" s="24" t="str">
        <f t="shared" si="78"/>
        <v/>
      </c>
      <c r="BR128" s="25" t="str">
        <f>IF(OR(Mitglieder!AQ128="",Mitglieder!BC128&lt;&gt;""),"",Mitglieder!AQ128)</f>
        <v/>
      </c>
      <c r="BS128" s="24" t="str">
        <f>IF(BR128="","",'Details Verein'!$I$30)</f>
        <v/>
      </c>
      <c r="BT128" s="24" t="str">
        <f>IF(BR128="","",VLOOKUP(Mitglieder!AN128,'Details Verein'!$B$12:$I$21,8))</f>
        <v/>
      </c>
      <c r="BU128" s="24"/>
      <c r="BV128" s="26" t="str">
        <f t="shared" si="79"/>
        <v/>
      </c>
      <c r="BW128" s="24" t="str">
        <f>IF(BR128="","",Mitglieder!BL128)</f>
        <v/>
      </c>
      <c r="CA128" s="34"/>
      <c r="CB128" s="1" t="str">
        <f t="shared" si="99"/>
        <v/>
      </c>
      <c r="CC128" s="1" t="str">
        <f t="shared" si="99"/>
        <v/>
      </c>
      <c r="CD128" s="1" t="str">
        <f t="shared" si="99"/>
        <v/>
      </c>
      <c r="CE128" s="1" t="str">
        <f t="shared" si="99"/>
        <v/>
      </c>
      <c r="CF128" s="1" t="str">
        <f t="shared" si="99"/>
        <v/>
      </c>
      <c r="CG128" s="1" t="str">
        <f t="shared" si="99"/>
        <v/>
      </c>
      <c r="CH128" s="1" t="str">
        <f t="shared" si="99"/>
        <v/>
      </c>
      <c r="CI128" s="1" t="str">
        <f t="shared" si="99"/>
        <v/>
      </c>
      <c r="CJ128" s="1" t="str">
        <f t="shared" si="99"/>
        <v/>
      </c>
      <c r="CK128" s="1" t="str">
        <f t="shared" si="99"/>
        <v/>
      </c>
      <c r="CL128" s="37" t="str">
        <f t="shared" si="70"/>
        <v/>
      </c>
      <c r="CM128" s="37" t="str">
        <f t="shared" si="71"/>
        <v/>
      </c>
      <c r="CN128" s="1">
        <f t="shared" ca="1" si="72"/>
        <v>0</v>
      </c>
      <c r="CO128" s="1">
        <f t="shared" ca="1" si="73"/>
        <v>0</v>
      </c>
      <c r="CP128" s="1">
        <f t="shared" si="89"/>
        <v>4.0600000000000136E-2</v>
      </c>
      <c r="CQ128" s="24" t="str">
        <f t="shared" si="80"/>
        <v/>
      </c>
      <c r="CR128" s="25" t="str">
        <f t="shared" si="81"/>
        <v/>
      </c>
      <c r="CS128" s="24" t="str">
        <f>IF(CR128="","",'Details Verein'!$I$30)</f>
        <v/>
      </c>
      <c r="CT128" s="24" t="str">
        <f>IF(CR128="","",VLOOKUP(Mitglieder!AN128,'Details Verein'!$B$12:$K$21,9))</f>
        <v/>
      </c>
      <c r="CU128" s="24">
        <f t="shared" si="82"/>
        <v>0</v>
      </c>
      <c r="CV128" s="26" t="str">
        <f t="shared" si="83"/>
        <v/>
      </c>
      <c r="CW128" s="24" t="str">
        <f>IF(CR128="","",Mitglieder!BM128)</f>
        <v/>
      </c>
      <c r="CX128" s="1">
        <f t="shared" si="84"/>
        <v>7.0700000000000998E-2</v>
      </c>
      <c r="CY128" s="24" t="str">
        <f t="shared" si="85"/>
        <v/>
      </c>
      <c r="CZ128" s="25" t="str">
        <f t="shared" si="86"/>
        <v/>
      </c>
      <c r="DA128" s="24" t="str">
        <f>IF(CZ128="","",'Details Verein'!$I$30)</f>
        <v/>
      </c>
      <c r="DB128" s="24" t="str">
        <f>IF(CZ128="","",VLOOKUP(AN128,'Details Verein'!$B$12:$L$21,10))</f>
        <v/>
      </c>
      <c r="DC128" s="24"/>
      <c r="DD128" s="26" t="str">
        <f t="shared" si="87"/>
        <v/>
      </c>
      <c r="DE128" s="24" t="str">
        <f>IF(CZ128="","",Mitglieder!BN128)</f>
        <v/>
      </c>
      <c r="DF128" s="34"/>
      <c r="DG128" s="1">
        <f t="shared" ca="1" si="92"/>
        <v>0.10080000000000186</v>
      </c>
      <c r="DH128" s="24" t="str">
        <f t="shared" ca="1" si="93"/>
        <v/>
      </c>
      <c r="DI128" s="25" t="str">
        <f t="shared" ca="1" si="94"/>
        <v/>
      </c>
      <c r="DJ128" s="24" t="str">
        <f ca="1">IF(DI128="","",'Details Verein'!$I$30)</f>
        <v/>
      </c>
      <c r="DK128" s="24" t="str">
        <f ca="1">IF(DI128="","",'Details Verein'!$I$31)</f>
        <v/>
      </c>
      <c r="DL128" s="24"/>
      <c r="DM128" s="26" t="str">
        <f t="shared" ca="1" si="95"/>
        <v/>
      </c>
      <c r="DN128" s="24" t="str">
        <f t="shared" ca="1" si="96"/>
        <v/>
      </c>
    </row>
    <row r="129" spans="3:118" x14ac:dyDescent="0.3">
      <c r="C129" s="1">
        <f t="shared" ca="1" si="60"/>
        <v>1.0105999999999988</v>
      </c>
      <c r="D129" s="1">
        <f ca="1">IF(OR(AQ129&lt;&gt;"",AP129+'Details Verein'!$D$24&gt;=$AM$1,AP129="",AG129&lt;&gt;1,AZ129&lt;&gt;"",BC129&lt;&gt;""),Mitglieder!D128+0.0001,ROUND(D128+1,0))</f>
        <v>1.0105999999999988</v>
      </c>
      <c r="E129" s="1">
        <f ca="1">IF(OR(AQ129&lt;&gt;"",AZ129+'Details Verein'!$D$25&gt;=$AM$1,AP129="",AG129&lt;&gt;1,AZ129="",BA129&lt;&gt;"",BC129&lt;&gt;""),Mitglieder!E128+0.0001,ROUND(E128+1,0))</f>
        <v>1.0105999999999988</v>
      </c>
      <c r="F129" s="1" t="str">
        <f t="shared" ca="1" si="61"/>
        <v/>
      </c>
      <c r="G129" s="23"/>
      <c r="H129" s="8"/>
      <c r="I129" s="8"/>
      <c r="J129" s="8"/>
      <c r="K129" s="8"/>
      <c r="L129" s="8"/>
      <c r="M129" s="8"/>
      <c r="N129" s="8"/>
      <c r="O129" s="8"/>
      <c r="P129" s="8"/>
      <c r="Q129" s="8"/>
      <c r="R129" s="8"/>
      <c r="S129" s="8"/>
      <c r="T129" s="8"/>
      <c r="U129" s="8"/>
      <c r="V129" s="8"/>
      <c r="W129" s="8"/>
      <c r="X129" s="8"/>
      <c r="Y129" s="8"/>
      <c r="Z129" s="8"/>
      <c r="AA129" s="8"/>
      <c r="AB129" s="8"/>
      <c r="AC129" s="8"/>
      <c r="AD129" s="8"/>
      <c r="AE129" s="8"/>
      <c r="AG129" s="1">
        <f t="shared" si="62"/>
        <v>0</v>
      </c>
      <c r="AI129" s="1">
        <f t="shared" ca="1" si="63"/>
        <v>0</v>
      </c>
      <c r="AJ129" s="1">
        <f t="shared" ca="1" si="64"/>
        <v>0</v>
      </c>
      <c r="AM129" s="63" t="str">
        <f>IF(AND(H130="",H131="",K129=""),"",IF(K129="","nicht kategorisiert",IF(AG129=1,VLOOKUP(AN129,'Details Verein'!$B$12:$D$22,2),"")))</f>
        <v/>
      </c>
      <c r="AN129" s="1">
        <f>IF(K129='Details Verein'!$C$12,'Details Verein'!$B$12,IF(K129='Details Verein'!$C$13,'Details Verein'!$B$13,IF(K129='Details Verein'!$C$14,'Details Verein'!$B$14,IF(K129='Details Verein'!$C$15,'Details Verein'!$B$15,IF(K129='Details Verein'!$C$16,'Details Verein'!$B$16,IF(K129='Details Verein'!$C$17,'Details Verein'!$B$17,IF(K129='Details Verein'!$C$18,'Details Verein'!$B$18,IF(K129='Details Verein'!$C$19,'Details Verein'!$B$19,IF(K129='Details Verein'!$C$20,'Details Verein'!$B$20,IF(K129='Details Verein'!$C$21,'Details Verein'!$B$21,11))))))))))</f>
        <v>1</v>
      </c>
      <c r="AO129" s="8"/>
      <c r="AP129" s="8"/>
      <c r="AQ129" s="8"/>
      <c r="AR129" s="32">
        <f>IF(OR(V129&gt;'Details Verein'!$D$7,$AG129=1),VLOOKUP($AN129,'Details Verein'!$B$12:$G$21,AR$1),0)</f>
        <v>0</v>
      </c>
      <c r="AS129" s="115" t="str">
        <f t="shared" si="65"/>
        <v/>
      </c>
      <c r="AT129" s="32">
        <f>IF($AG129=1,VLOOKUP($AN129,'Details Verein'!$B$12:$G$21,AT$1),0)</f>
        <v>0</v>
      </c>
      <c r="AU129" s="33" t="str">
        <f t="shared" si="66"/>
        <v/>
      </c>
      <c r="AV129" s="32">
        <f>IF($AG129=1,VLOOKUP($AN129,'Details Verein'!$B$12:$G$21,AV$1),0)</f>
        <v>0</v>
      </c>
      <c r="AW129" s="32">
        <f ca="1">IF($AG129=1,VLOOKUP($AN129,'Details Verein'!$B$12:$G$21,AW$1),0)+BG129</f>
        <v>0</v>
      </c>
      <c r="AX129" s="116"/>
      <c r="AY129" s="8"/>
      <c r="AZ129" s="8"/>
      <c r="BA129" s="8"/>
      <c r="BB129" s="1" t="str">
        <f t="shared" si="67"/>
        <v>00.01.1900</v>
      </c>
      <c r="BC129" s="73"/>
      <c r="BD129" s="3" t="str">
        <f>IF(AP129="","",AP129+'Details Verein'!$D$24)</f>
        <v/>
      </c>
      <c r="BE129" s="3" t="str">
        <f>IF(AZ129="","",AZ129+'Details Verein'!$D$25)</f>
        <v/>
      </c>
      <c r="BF129" s="3" t="str">
        <f>IF(BA129="","",BA129+'Details Verein'!$D$26)</f>
        <v/>
      </c>
      <c r="BG129" s="32">
        <f ca="1">IF(OR(E129-E128&gt;0.1,BA129&lt;&gt;""),'Details Verein'!$D$27,0)</f>
        <v>0</v>
      </c>
      <c r="BH129" s="16">
        <f t="shared" ca="1" si="91"/>
        <v>0</v>
      </c>
      <c r="BI129" s="16">
        <f t="shared" si="68"/>
        <v>0</v>
      </c>
      <c r="BJ129" s="1" t="str">
        <f t="shared" si="69"/>
        <v/>
      </c>
      <c r="BL129" s="1" t="str">
        <f t="shared" si="74"/>
        <v/>
      </c>
      <c r="BM129" s="1" t="str">
        <f t="shared" si="75"/>
        <v/>
      </c>
      <c r="BN129" s="1" t="str">
        <f t="shared" si="76"/>
        <v/>
      </c>
      <c r="BO129" s="1" t="str">
        <f t="shared" ca="1" si="77"/>
        <v/>
      </c>
      <c r="BP129" s="1">
        <f t="shared" si="88"/>
        <v>1.0599999999999991E-2</v>
      </c>
      <c r="BQ129" s="24" t="str">
        <f t="shared" si="78"/>
        <v/>
      </c>
      <c r="BR129" s="25" t="str">
        <f>IF(OR(Mitglieder!AQ129="",Mitglieder!BC129&lt;&gt;""),"",Mitglieder!AQ129)</f>
        <v/>
      </c>
      <c r="BS129" s="24" t="str">
        <f>IF(BR129="","",'Details Verein'!$I$30)</f>
        <v/>
      </c>
      <c r="BT129" s="24" t="str">
        <f>IF(BR129="","",VLOOKUP(Mitglieder!AN129,'Details Verein'!$B$12:$I$21,8))</f>
        <v/>
      </c>
      <c r="BU129" s="24"/>
      <c r="BV129" s="26" t="str">
        <f t="shared" si="79"/>
        <v/>
      </c>
      <c r="BW129" s="24" t="str">
        <f>IF(BR129="","",Mitglieder!BL129)</f>
        <v/>
      </c>
      <c r="CA129" s="34"/>
      <c r="CB129" s="1" t="str">
        <f t="shared" si="99"/>
        <v/>
      </c>
      <c r="CC129" s="1" t="str">
        <f t="shared" si="99"/>
        <v/>
      </c>
      <c r="CD129" s="1" t="str">
        <f t="shared" si="99"/>
        <v/>
      </c>
      <c r="CE129" s="1" t="str">
        <f t="shared" si="99"/>
        <v/>
      </c>
      <c r="CF129" s="1" t="str">
        <f t="shared" si="99"/>
        <v/>
      </c>
      <c r="CG129" s="1" t="str">
        <f t="shared" si="99"/>
        <v/>
      </c>
      <c r="CH129" s="1" t="str">
        <f t="shared" si="99"/>
        <v/>
      </c>
      <c r="CI129" s="1" t="str">
        <f t="shared" si="99"/>
        <v/>
      </c>
      <c r="CJ129" s="1" t="str">
        <f t="shared" si="99"/>
        <v/>
      </c>
      <c r="CK129" s="1" t="str">
        <f t="shared" si="99"/>
        <v/>
      </c>
      <c r="CL129" s="37" t="str">
        <f t="shared" si="70"/>
        <v/>
      </c>
      <c r="CM129" s="37" t="str">
        <f t="shared" si="71"/>
        <v/>
      </c>
      <c r="CN129" s="1">
        <f t="shared" ca="1" si="72"/>
        <v>0</v>
      </c>
      <c r="CO129" s="1">
        <f t="shared" ca="1" si="73"/>
        <v>0</v>
      </c>
      <c r="CP129" s="1">
        <f t="shared" si="89"/>
        <v>4.0700000000000139E-2</v>
      </c>
      <c r="CQ129" s="24" t="str">
        <f t="shared" si="80"/>
        <v/>
      </c>
      <c r="CR129" s="25" t="str">
        <f t="shared" si="81"/>
        <v/>
      </c>
      <c r="CS129" s="24" t="str">
        <f>IF(CR129="","",'Details Verein'!$I$30)</f>
        <v/>
      </c>
      <c r="CT129" s="24" t="str">
        <f>IF(CR129="","",VLOOKUP(Mitglieder!AN129,'Details Verein'!$B$12:$K$21,9))</f>
        <v/>
      </c>
      <c r="CU129" s="24">
        <f t="shared" si="82"/>
        <v>0</v>
      </c>
      <c r="CV129" s="26" t="str">
        <f t="shared" si="83"/>
        <v/>
      </c>
      <c r="CW129" s="24" t="str">
        <f>IF(CR129="","",Mitglieder!BM129)</f>
        <v/>
      </c>
      <c r="CX129" s="1">
        <f t="shared" si="84"/>
        <v>7.0800000000001001E-2</v>
      </c>
      <c r="CY129" s="24" t="str">
        <f t="shared" si="85"/>
        <v/>
      </c>
      <c r="CZ129" s="25" t="str">
        <f t="shared" si="86"/>
        <v/>
      </c>
      <c r="DA129" s="24" t="str">
        <f>IF(CZ129="","",'Details Verein'!$I$30)</f>
        <v/>
      </c>
      <c r="DB129" s="24" t="str">
        <f>IF(CZ129="","",VLOOKUP(AN129,'Details Verein'!$B$12:$L$21,10))</f>
        <v/>
      </c>
      <c r="DC129" s="24"/>
      <c r="DD129" s="26" t="str">
        <f t="shared" si="87"/>
        <v/>
      </c>
      <c r="DE129" s="24" t="str">
        <f>IF(CZ129="","",Mitglieder!BN129)</f>
        <v/>
      </c>
      <c r="DF129" s="34"/>
      <c r="DG129" s="1">
        <f t="shared" ca="1" si="92"/>
        <v>0.10090000000000186</v>
      </c>
      <c r="DH129" s="24" t="str">
        <f t="shared" ca="1" si="93"/>
        <v/>
      </c>
      <c r="DI129" s="25" t="str">
        <f t="shared" ca="1" si="94"/>
        <v/>
      </c>
      <c r="DJ129" s="24" t="str">
        <f ca="1">IF(DI129="","",'Details Verein'!$I$30)</f>
        <v/>
      </c>
      <c r="DK129" s="24" t="str">
        <f ca="1">IF(DI129="","",'Details Verein'!$I$31)</f>
        <v/>
      </c>
      <c r="DL129" s="24"/>
      <c r="DM129" s="26" t="str">
        <f t="shared" ca="1" si="95"/>
        <v/>
      </c>
      <c r="DN129" s="24" t="str">
        <f t="shared" ca="1" si="96"/>
        <v/>
      </c>
    </row>
    <row r="130" spans="3:118" x14ac:dyDescent="0.3">
      <c r="C130" s="1">
        <f t="shared" ca="1" si="60"/>
        <v>1.0106999999999988</v>
      </c>
      <c r="D130" s="1">
        <f ca="1">IF(OR(AQ130&lt;&gt;"",AP130+'Details Verein'!$D$24&gt;=$AM$1,AP130="",AG130&lt;&gt;1,AZ130&lt;&gt;"",BC130&lt;&gt;""),Mitglieder!D129+0.0001,ROUND(D129+1,0))</f>
        <v>1.0106999999999988</v>
      </c>
      <c r="E130" s="1">
        <f ca="1">IF(OR(AQ130&lt;&gt;"",AZ130+'Details Verein'!$D$25&gt;=$AM$1,AP130="",AG130&lt;&gt;1,AZ130="",BA130&lt;&gt;"",BC130&lt;&gt;""),Mitglieder!E129+0.0001,ROUND(E129+1,0))</f>
        <v>1.0106999999999988</v>
      </c>
      <c r="F130" s="1" t="str">
        <f t="shared" ca="1" si="61"/>
        <v/>
      </c>
      <c r="G130" s="23"/>
      <c r="H130" s="8"/>
      <c r="I130" s="8"/>
      <c r="J130" s="8"/>
      <c r="K130" s="8"/>
      <c r="L130" s="8"/>
      <c r="M130" s="8"/>
      <c r="N130" s="8"/>
      <c r="O130" s="8"/>
      <c r="P130" s="8"/>
      <c r="Q130" s="8"/>
      <c r="R130" s="8"/>
      <c r="S130" s="8"/>
      <c r="T130" s="8"/>
      <c r="U130" s="8"/>
      <c r="V130" s="8"/>
      <c r="W130" s="8"/>
      <c r="X130" s="8"/>
      <c r="Y130" s="8"/>
      <c r="Z130" s="8"/>
      <c r="AA130" s="8"/>
      <c r="AB130" s="8"/>
      <c r="AC130" s="8"/>
      <c r="AD130" s="8"/>
      <c r="AE130" s="8"/>
      <c r="AG130" s="1">
        <f t="shared" si="62"/>
        <v>0</v>
      </c>
      <c r="AI130" s="1">
        <f t="shared" ca="1" si="63"/>
        <v>0</v>
      </c>
      <c r="AJ130" s="1">
        <f t="shared" ca="1" si="64"/>
        <v>0</v>
      </c>
      <c r="AM130" s="63" t="str">
        <f>IF(AND(H131="",H132="",K130=""),"",IF(K130="","nicht kategorisiert",IF(AG130=1,VLOOKUP(AN130,'Details Verein'!$B$12:$D$22,2),"")))</f>
        <v/>
      </c>
      <c r="AN130" s="1">
        <f>IF(K130='Details Verein'!$C$12,'Details Verein'!$B$12,IF(K130='Details Verein'!$C$13,'Details Verein'!$B$13,IF(K130='Details Verein'!$C$14,'Details Verein'!$B$14,IF(K130='Details Verein'!$C$15,'Details Verein'!$B$15,IF(K130='Details Verein'!$C$16,'Details Verein'!$B$16,IF(K130='Details Verein'!$C$17,'Details Verein'!$B$17,IF(K130='Details Verein'!$C$18,'Details Verein'!$B$18,IF(K130='Details Verein'!$C$19,'Details Verein'!$B$19,IF(K130='Details Verein'!$C$20,'Details Verein'!$B$20,IF(K130='Details Verein'!$C$21,'Details Verein'!$B$21,11))))))))))</f>
        <v>1</v>
      </c>
      <c r="AO130" s="8"/>
      <c r="AP130" s="8"/>
      <c r="AQ130" s="8"/>
      <c r="AR130" s="32">
        <f>IF(OR(V130&gt;'Details Verein'!$D$7,$AG130=1),VLOOKUP($AN130,'Details Verein'!$B$12:$G$21,AR$1),0)</f>
        <v>0</v>
      </c>
      <c r="AS130" s="115" t="str">
        <f t="shared" si="65"/>
        <v/>
      </c>
      <c r="AT130" s="32">
        <f>IF($AG130=1,VLOOKUP($AN130,'Details Verein'!$B$12:$G$21,AT$1),0)</f>
        <v>0</v>
      </c>
      <c r="AU130" s="33" t="str">
        <f t="shared" si="66"/>
        <v/>
      </c>
      <c r="AV130" s="32">
        <f>IF($AG130=1,VLOOKUP($AN130,'Details Verein'!$B$12:$G$21,AV$1),0)</f>
        <v>0</v>
      </c>
      <c r="AW130" s="32">
        <f ca="1">IF($AG130=1,VLOOKUP($AN130,'Details Verein'!$B$12:$G$21,AW$1),0)+BG130</f>
        <v>0</v>
      </c>
      <c r="AX130" s="116"/>
      <c r="AY130" s="8"/>
      <c r="AZ130" s="8"/>
      <c r="BA130" s="8"/>
      <c r="BB130" s="1" t="str">
        <f t="shared" si="67"/>
        <v>00.01.1900</v>
      </c>
      <c r="BC130" s="73"/>
      <c r="BD130" s="3" t="str">
        <f>IF(AP130="","",AP130+'Details Verein'!$D$24)</f>
        <v/>
      </c>
      <c r="BE130" s="3" t="str">
        <f>IF(AZ130="","",AZ130+'Details Verein'!$D$25)</f>
        <v/>
      </c>
      <c r="BF130" s="3" t="str">
        <f>IF(BA130="","",BA130+'Details Verein'!$D$26)</f>
        <v/>
      </c>
      <c r="BG130" s="32">
        <f ca="1">IF(OR(E130-E129&gt;0.1,BA130&lt;&gt;""),'Details Verein'!$D$27,0)</f>
        <v>0</v>
      </c>
      <c r="BH130" s="16">
        <f t="shared" ca="1" si="91"/>
        <v>0</v>
      </c>
      <c r="BI130" s="16">
        <f t="shared" si="68"/>
        <v>0</v>
      </c>
      <c r="BJ130" s="1" t="str">
        <f t="shared" si="69"/>
        <v/>
      </c>
      <c r="BL130" s="1" t="str">
        <f t="shared" si="74"/>
        <v/>
      </c>
      <c r="BM130" s="1" t="str">
        <f t="shared" si="75"/>
        <v/>
      </c>
      <c r="BN130" s="1" t="str">
        <f t="shared" si="76"/>
        <v/>
      </c>
      <c r="BO130" s="1" t="str">
        <f t="shared" ca="1" si="77"/>
        <v/>
      </c>
      <c r="BP130" s="1">
        <f t="shared" si="88"/>
        <v>1.0699999999999991E-2</v>
      </c>
      <c r="BQ130" s="24" t="str">
        <f t="shared" si="78"/>
        <v/>
      </c>
      <c r="BR130" s="25" t="str">
        <f>IF(OR(Mitglieder!AQ130="",Mitglieder!BC130&lt;&gt;""),"",Mitglieder!AQ130)</f>
        <v/>
      </c>
      <c r="BS130" s="24" t="str">
        <f>IF(BR130="","",'Details Verein'!$I$30)</f>
        <v/>
      </c>
      <c r="BT130" s="24" t="str">
        <f>IF(BR130="","",VLOOKUP(Mitglieder!AN130,'Details Verein'!$B$12:$I$21,8))</f>
        <v/>
      </c>
      <c r="BU130" s="24"/>
      <c r="BV130" s="26" t="str">
        <f t="shared" si="79"/>
        <v/>
      </c>
      <c r="BW130" s="24" t="str">
        <f>IF(BR130="","",Mitglieder!BL130)</f>
        <v/>
      </c>
      <c r="CA130" s="34"/>
      <c r="CB130" s="1" t="str">
        <f t="shared" si="99"/>
        <v/>
      </c>
      <c r="CC130" s="1" t="str">
        <f t="shared" si="99"/>
        <v/>
      </c>
      <c r="CD130" s="1" t="str">
        <f t="shared" si="99"/>
        <v/>
      </c>
      <c r="CE130" s="1" t="str">
        <f t="shared" si="99"/>
        <v/>
      </c>
      <c r="CF130" s="1" t="str">
        <f t="shared" si="99"/>
        <v/>
      </c>
      <c r="CG130" s="1" t="str">
        <f t="shared" si="99"/>
        <v/>
      </c>
      <c r="CH130" s="1" t="str">
        <f t="shared" si="99"/>
        <v/>
      </c>
      <c r="CI130" s="1" t="str">
        <f t="shared" si="99"/>
        <v/>
      </c>
      <c r="CJ130" s="1" t="str">
        <f t="shared" si="99"/>
        <v/>
      </c>
      <c r="CK130" s="1" t="str">
        <f t="shared" si="99"/>
        <v/>
      </c>
      <c r="CL130" s="37" t="str">
        <f t="shared" si="70"/>
        <v/>
      </c>
      <c r="CM130" s="37" t="str">
        <f t="shared" si="71"/>
        <v/>
      </c>
      <c r="CN130" s="1">
        <f t="shared" ca="1" si="72"/>
        <v>0</v>
      </c>
      <c r="CO130" s="1">
        <f t="shared" ca="1" si="73"/>
        <v>0</v>
      </c>
      <c r="CP130" s="1">
        <f t="shared" si="89"/>
        <v>4.0800000000000142E-2</v>
      </c>
      <c r="CQ130" s="24" t="str">
        <f t="shared" si="80"/>
        <v/>
      </c>
      <c r="CR130" s="25" t="str">
        <f t="shared" si="81"/>
        <v/>
      </c>
      <c r="CS130" s="24" t="str">
        <f>IF(CR130="","",'Details Verein'!$I$30)</f>
        <v/>
      </c>
      <c r="CT130" s="24" t="str">
        <f>IF(CR130="","",VLOOKUP(Mitglieder!AN130,'Details Verein'!$B$12:$K$21,9))</f>
        <v/>
      </c>
      <c r="CU130" s="24">
        <f t="shared" si="82"/>
        <v>0</v>
      </c>
      <c r="CV130" s="26" t="str">
        <f t="shared" si="83"/>
        <v/>
      </c>
      <c r="CW130" s="24" t="str">
        <f>IF(CR130="","",Mitglieder!BM130)</f>
        <v/>
      </c>
      <c r="CX130" s="1">
        <f t="shared" si="84"/>
        <v>7.0900000000001004E-2</v>
      </c>
      <c r="CY130" s="24" t="str">
        <f t="shared" si="85"/>
        <v/>
      </c>
      <c r="CZ130" s="25" t="str">
        <f t="shared" si="86"/>
        <v/>
      </c>
      <c r="DA130" s="24" t="str">
        <f>IF(CZ130="","",'Details Verein'!$I$30)</f>
        <v/>
      </c>
      <c r="DB130" s="24" t="str">
        <f>IF(CZ130="","",VLOOKUP(AN130,'Details Verein'!$B$12:$L$21,10))</f>
        <v/>
      </c>
      <c r="DC130" s="24"/>
      <c r="DD130" s="26" t="str">
        <f t="shared" si="87"/>
        <v/>
      </c>
      <c r="DE130" s="24" t="str">
        <f>IF(CZ130="","",Mitglieder!BN130)</f>
        <v/>
      </c>
      <c r="DF130" s="34"/>
      <c r="DG130" s="1">
        <f t="shared" ca="1" si="92"/>
        <v>0.10100000000000187</v>
      </c>
      <c r="DH130" s="24" t="str">
        <f t="shared" ca="1" si="93"/>
        <v/>
      </c>
      <c r="DI130" s="25" t="str">
        <f t="shared" ca="1" si="94"/>
        <v/>
      </c>
      <c r="DJ130" s="24" t="str">
        <f ca="1">IF(DI130="","",'Details Verein'!$I$30)</f>
        <v/>
      </c>
      <c r="DK130" s="24" t="str">
        <f ca="1">IF(DI130="","",'Details Verein'!$I$31)</f>
        <v/>
      </c>
      <c r="DL130" s="24"/>
      <c r="DM130" s="26" t="str">
        <f t="shared" ca="1" si="95"/>
        <v/>
      </c>
      <c r="DN130" s="24" t="str">
        <f t="shared" ca="1" si="96"/>
        <v/>
      </c>
    </row>
    <row r="131" spans="3:118" x14ac:dyDescent="0.3">
      <c r="C131" s="1">
        <f t="shared" ca="1" si="60"/>
        <v>1.0107999999999988</v>
      </c>
      <c r="D131" s="1">
        <f ca="1">IF(OR(AQ131&lt;&gt;"",AP131+'Details Verein'!$D$24&gt;=$AM$1,AP131="",AG131&lt;&gt;1,AZ131&lt;&gt;"",BC131&lt;&gt;""),Mitglieder!D130+0.0001,ROUND(D130+1,0))</f>
        <v>1.0107999999999988</v>
      </c>
      <c r="E131" s="1">
        <f ca="1">IF(OR(AQ131&lt;&gt;"",AZ131+'Details Verein'!$D$25&gt;=$AM$1,AP131="",AG131&lt;&gt;1,AZ131="",BA131&lt;&gt;"",BC131&lt;&gt;""),Mitglieder!E130+0.0001,ROUND(E130+1,0))</f>
        <v>1.0107999999999988</v>
      </c>
      <c r="F131" s="1" t="str">
        <f t="shared" ca="1" si="61"/>
        <v/>
      </c>
      <c r="G131" s="23"/>
      <c r="H131" s="8"/>
      <c r="I131" s="8"/>
      <c r="J131" s="8"/>
      <c r="K131" s="8"/>
      <c r="L131" s="8"/>
      <c r="M131" s="8"/>
      <c r="N131" s="8"/>
      <c r="O131" s="8"/>
      <c r="P131" s="8"/>
      <c r="Q131" s="8"/>
      <c r="R131" s="8"/>
      <c r="S131" s="8"/>
      <c r="T131" s="8"/>
      <c r="U131" s="8"/>
      <c r="V131" s="8"/>
      <c r="W131" s="8"/>
      <c r="X131" s="8"/>
      <c r="Y131" s="8"/>
      <c r="Z131" s="8"/>
      <c r="AA131" s="8"/>
      <c r="AB131" s="8"/>
      <c r="AC131" s="8"/>
      <c r="AD131" s="8"/>
      <c r="AE131" s="8"/>
      <c r="AG131" s="1">
        <f t="shared" si="62"/>
        <v>0</v>
      </c>
      <c r="AI131" s="1">
        <f t="shared" ca="1" si="63"/>
        <v>0</v>
      </c>
      <c r="AJ131" s="1">
        <f t="shared" ca="1" si="64"/>
        <v>0</v>
      </c>
      <c r="AM131" s="63" t="str">
        <f>IF(AND(H132="",H133="",K131=""),"",IF(K131="","nicht kategorisiert",IF(AG131=1,VLOOKUP(AN131,'Details Verein'!$B$12:$D$22,2),"")))</f>
        <v/>
      </c>
      <c r="AN131" s="1">
        <f>IF(K131='Details Verein'!$C$12,'Details Verein'!$B$12,IF(K131='Details Verein'!$C$13,'Details Verein'!$B$13,IF(K131='Details Verein'!$C$14,'Details Verein'!$B$14,IF(K131='Details Verein'!$C$15,'Details Verein'!$B$15,IF(K131='Details Verein'!$C$16,'Details Verein'!$B$16,IF(K131='Details Verein'!$C$17,'Details Verein'!$B$17,IF(K131='Details Verein'!$C$18,'Details Verein'!$B$18,IF(K131='Details Verein'!$C$19,'Details Verein'!$B$19,IF(K131='Details Verein'!$C$20,'Details Verein'!$B$20,IF(K131='Details Verein'!$C$21,'Details Verein'!$B$21,11))))))))))</f>
        <v>1</v>
      </c>
      <c r="AO131" s="8"/>
      <c r="AP131" s="8"/>
      <c r="AQ131" s="8"/>
      <c r="AR131" s="32">
        <f>IF(OR(V131&gt;'Details Verein'!$D$7,$AG131=1),VLOOKUP($AN131,'Details Verein'!$B$12:$G$21,AR$1),0)</f>
        <v>0</v>
      </c>
      <c r="AS131" s="115" t="str">
        <f t="shared" si="65"/>
        <v/>
      </c>
      <c r="AT131" s="32">
        <f>IF($AG131=1,VLOOKUP($AN131,'Details Verein'!$B$12:$G$21,AT$1),0)</f>
        <v>0</v>
      </c>
      <c r="AU131" s="33" t="str">
        <f t="shared" si="66"/>
        <v/>
      </c>
      <c r="AV131" s="32">
        <f>IF($AG131=1,VLOOKUP($AN131,'Details Verein'!$B$12:$G$21,AV$1),0)</f>
        <v>0</v>
      </c>
      <c r="AW131" s="32">
        <f ca="1">IF($AG131=1,VLOOKUP($AN131,'Details Verein'!$B$12:$G$21,AW$1),0)+BG131</f>
        <v>0</v>
      </c>
      <c r="AX131" s="116"/>
      <c r="AY131" s="8"/>
      <c r="AZ131" s="8"/>
      <c r="BA131" s="8"/>
      <c r="BB131" s="1" t="str">
        <f t="shared" si="67"/>
        <v>00.01.1900</v>
      </c>
      <c r="BC131" s="73"/>
      <c r="BD131" s="3" t="str">
        <f>IF(AP131="","",AP131+'Details Verein'!$D$24)</f>
        <v/>
      </c>
      <c r="BE131" s="3" t="str">
        <f>IF(AZ131="","",AZ131+'Details Verein'!$D$25)</f>
        <v/>
      </c>
      <c r="BF131" s="3" t="str">
        <f>IF(BA131="","",BA131+'Details Verein'!$D$26)</f>
        <v/>
      </c>
      <c r="BG131" s="32">
        <f ca="1">IF(OR(E131-E130&gt;0.1,BA131&lt;&gt;""),'Details Verein'!$D$27,0)</f>
        <v>0</v>
      </c>
      <c r="BH131" s="16">
        <f t="shared" ca="1" si="91"/>
        <v>0</v>
      </c>
      <c r="BI131" s="16">
        <f t="shared" si="68"/>
        <v>0</v>
      </c>
      <c r="BJ131" s="1" t="str">
        <f t="shared" si="69"/>
        <v/>
      </c>
      <c r="BL131" s="1" t="str">
        <f t="shared" si="74"/>
        <v/>
      </c>
      <c r="BM131" s="1" t="str">
        <f t="shared" si="75"/>
        <v/>
      </c>
      <c r="BN131" s="1" t="str">
        <f t="shared" si="76"/>
        <v/>
      </c>
      <c r="BO131" s="1" t="str">
        <f t="shared" ca="1" si="77"/>
        <v/>
      </c>
      <c r="BP131" s="1">
        <f t="shared" si="88"/>
        <v>1.079999999999999E-2</v>
      </c>
      <c r="BQ131" s="24" t="str">
        <f t="shared" si="78"/>
        <v/>
      </c>
      <c r="BR131" s="25" t="str">
        <f>IF(OR(Mitglieder!AQ131="",Mitglieder!BC131&lt;&gt;""),"",Mitglieder!AQ131)</f>
        <v/>
      </c>
      <c r="BS131" s="24" t="str">
        <f>IF(BR131="","",'Details Verein'!$I$30)</f>
        <v/>
      </c>
      <c r="BT131" s="24" t="str">
        <f>IF(BR131="","",VLOOKUP(Mitglieder!AN131,'Details Verein'!$B$12:$I$21,8))</f>
        <v/>
      </c>
      <c r="BU131" s="24"/>
      <c r="BV131" s="26" t="str">
        <f t="shared" si="79"/>
        <v/>
      </c>
      <c r="BW131" s="24" t="str">
        <f>IF(BR131="","",Mitglieder!BL131)</f>
        <v/>
      </c>
      <c r="CA131" s="34"/>
      <c r="CB131" s="1" t="str">
        <f t="shared" si="99"/>
        <v/>
      </c>
      <c r="CC131" s="1" t="str">
        <f t="shared" si="99"/>
        <v/>
      </c>
      <c r="CD131" s="1" t="str">
        <f t="shared" si="99"/>
        <v/>
      </c>
      <c r="CE131" s="1" t="str">
        <f t="shared" si="99"/>
        <v/>
      </c>
      <c r="CF131" s="1" t="str">
        <f t="shared" si="99"/>
        <v/>
      </c>
      <c r="CG131" s="1" t="str">
        <f t="shared" si="99"/>
        <v/>
      </c>
      <c r="CH131" s="1" t="str">
        <f t="shared" si="99"/>
        <v/>
      </c>
      <c r="CI131" s="1" t="str">
        <f t="shared" si="99"/>
        <v/>
      </c>
      <c r="CJ131" s="1" t="str">
        <f t="shared" si="99"/>
        <v/>
      </c>
      <c r="CK131" s="1" t="str">
        <f t="shared" si="99"/>
        <v/>
      </c>
      <c r="CL131" s="37" t="str">
        <f t="shared" si="70"/>
        <v/>
      </c>
      <c r="CM131" s="37" t="str">
        <f t="shared" si="71"/>
        <v/>
      </c>
      <c r="CN131" s="1">
        <f t="shared" ca="1" si="72"/>
        <v>0</v>
      </c>
      <c r="CO131" s="1">
        <f t="shared" ca="1" si="73"/>
        <v>0</v>
      </c>
      <c r="CP131" s="1">
        <f t="shared" si="89"/>
        <v>4.0900000000000145E-2</v>
      </c>
      <c r="CQ131" s="24" t="str">
        <f t="shared" si="80"/>
        <v/>
      </c>
      <c r="CR131" s="25" t="str">
        <f t="shared" si="81"/>
        <v/>
      </c>
      <c r="CS131" s="24" t="str">
        <f>IF(CR131="","",'Details Verein'!$I$30)</f>
        <v/>
      </c>
      <c r="CT131" s="24" t="str">
        <f>IF(CR131="","",VLOOKUP(Mitglieder!AN131,'Details Verein'!$B$12:$K$21,9))</f>
        <v/>
      </c>
      <c r="CU131" s="24">
        <f t="shared" si="82"/>
        <v>0</v>
      </c>
      <c r="CV131" s="26" t="str">
        <f t="shared" si="83"/>
        <v/>
      </c>
      <c r="CW131" s="24" t="str">
        <f>IF(CR131="","",Mitglieder!BM131)</f>
        <v/>
      </c>
      <c r="CX131" s="1">
        <f t="shared" si="84"/>
        <v>7.1000000000001007E-2</v>
      </c>
      <c r="CY131" s="24" t="str">
        <f t="shared" si="85"/>
        <v/>
      </c>
      <c r="CZ131" s="25" t="str">
        <f t="shared" si="86"/>
        <v/>
      </c>
      <c r="DA131" s="24" t="str">
        <f>IF(CZ131="","",'Details Verein'!$I$30)</f>
        <v/>
      </c>
      <c r="DB131" s="24" t="str">
        <f>IF(CZ131="","",VLOOKUP(AN131,'Details Verein'!$B$12:$L$21,10))</f>
        <v/>
      </c>
      <c r="DC131" s="24"/>
      <c r="DD131" s="26" t="str">
        <f t="shared" si="87"/>
        <v/>
      </c>
      <c r="DE131" s="24" t="str">
        <f>IF(CZ131="","",Mitglieder!BN131)</f>
        <v/>
      </c>
      <c r="DF131" s="34"/>
      <c r="DG131" s="1">
        <f t="shared" ca="1" si="92"/>
        <v>0.10110000000000187</v>
      </c>
      <c r="DH131" s="24" t="str">
        <f t="shared" ca="1" si="93"/>
        <v/>
      </c>
      <c r="DI131" s="25" t="str">
        <f t="shared" ca="1" si="94"/>
        <v/>
      </c>
      <c r="DJ131" s="24" t="str">
        <f ca="1">IF(DI131="","",'Details Verein'!$I$30)</f>
        <v/>
      </c>
      <c r="DK131" s="24" t="str">
        <f ca="1">IF(DI131="","",'Details Verein'!$I$31)</f>
        <v/>
      </c>
      <c r="DL131" s="24"/>
      <c r="DM131" s="26" t="str">
        <f t="shared" ca="1" si="95"/>
        <v/>
      </c>
      <c r="DN131" s="24" t="str">
        <f t="shared" ca="1" si="96"/>
        <v/>
      </c>
    </row>
    <row r="132" spans="3:118" x14ac:dyDescent="0.3">
      <c r="C132" s="1">
        <f t="shared" ca="1" si="60"/>
        <v>1.0108999999999988</v>
      </c>
      <c r="D132" s="1">
        <f ca="1">IF(OR(AQ132&lt;&gt;"",AP132+'Details Verein'!$D$24&gt;=$AM$1,AP132="",AG132&lt;&gt;1,AZ132&lt;&gt;"",BC132&lt;&gt;""),Mitglieder!D131+0.0001,ROUND(D131+1,0))</f>
        <v>1.0108999999999988</v>
      </c>
      <c r="E132" s="1">
        <f ca="1">IF(OR(AQ132&lt;&gt;"",AZ132+'Details Verein'!$D$25&gt;=$AM$1,AP132="",AG132&lt;&gt;1,AZ132="",BA132&lt;&gt;"",BC132&lt;&gt;""),Mitglieder!E131+0.0001,ROUND(E131+1,0))</f>
        <v>1.0108999999999988</v>
      </c>
      <c r="F132" s="1" t="str">
        <f t="shared" ca="1" si="61"/>
        <v/>
      </c>
      <c r="G132" s="23"/>
      <c r="H132" s="8"/>
      <c r="I132" s="8"/>
      <c r="J132" s="8"/>
      <c r="K132" s="8"/>
      <c r="L132" s="8"/>
      <c r="M132" s="8"/>
      <c r="N132" s="8"/>
      <c r="O132" s="8"/>
      <c r="P132" s="8"/>
      <c r="Q132" s="8"/>
      <c r="R132" s="8"/>
      <c r="S132" s="8"/>
      <c r="T132" s="8"/>
      <c r="U132" s="8"/>
      <c r="V132" s="8"/>
      <c r="W132" s="8"/>
      <c r="X132" s="8"/>
      <c r="Y132" s="8"/>
      <c r="Z132" s="8"/>
      <c r="AA132" s="8"/>
      <c r="AB132" s="8"/>
      <c r="AC132" s="8"/>
      <c r="AD132" s="8"/>
      <c r="AE132" s="8"/>
      <c r="AG132" s="1">
        <f t="shared" si="62"/>
        <v>0</v>
      </c>
      <c r="AI132" s="1">
        <f t="shared" ca="1" si="63"/>
        <v>0</v>
      </c>
      <c r="AJ132" s="1">
        <f t="shared" ca="1" si="64"/>
        <v>0</v>
      </c>
      <c r="AM132" s="63" t="str">
        <f>IF(AND(H133="",H134="",K132=""),"",IF(K132="","nicht kategorisiert",IF(AG132=1,VLOOKUP(AN132,'Details Verein'!$B$12:$D$22,2),"")))</f>
        <v/>
      </c>
      <c r="AN132" s="1">
        <f>IF(K132='Details Verein'!$C$12,'Details Verein'!$B$12,IF(K132='Details Verein'!$C$13,'Details Verein'!$B$13,IF(K132='Details Verein'!$C$14,'Details Verein'!$B$14,IF(K132='Details Verein'!$C$15,'Details Verein'!$B$15,IF(K132='Details Verein'!$C$16,'Details Verein'!$B$16,IF(K132='Details Verein'!$C$17,'Details Verein'!$B$17,IF(K132='Details Verein'!$C$18,'Details Verein'!$B$18,IF(K132='Details Verein'!$C$19,'Details Verein'!$B$19,IF(K132='Details Verein'!$C$20,'Details Verein'!$B$20,IF(K132='Details Verein'!$C$21,'Details Verein'!$B$21,11))))))))))</f>
        <v>1</v>
      </c>
      <c r="AO132" s="8"/>
      <c r="AP132" s="8"/>
      <c r="AQ132" s="8"/>
      <c r="AR132" s="32">
        <f>IF(OR(V132&gt;'Details Verein'!$D$7,$AG132=1),VLOOKUP($AN132,'Details Verein'!$B$12:$G$21,AR$1),0)</f>
        <v>0</v>
      </c>
      <c r="AS132" s="115" t="str">
        <f t="shared" si="65"/>
        <v/>
      </c>
      <c r="AT132" s="32">
        <f>IF($AG132=1,VLOOKUP($AN132,'Details Verein'!$B$12:$G$21,AT$1),0)</f>
        <v>0</v>
      </c>
      <c r="AU132" s="33" t="str">
        <f t="shared" si="66"/>
        <v/>
      </c>
      <c r="AV132" s="32">
        <f>IF($AG132=1,VLOOKUP($AN132,'Details Verein'!$B$12:$G$21,AV$1),0)</f>
        <v>0</v>
      </c>
      <c r="AW132" s="32">
        <f ca="1">IF($AG132=1,VLOOKUP($AN132,'Details Verein'!$B$12:$G$21,AW$1),0)+BG132</f>
        <v>0</v>
      </c>
      <c r="AX132" s="116"/>
      <c r="AY132" s="8"/>
      <c r="AZ132" s="8"/>
      <c r="BA132" s="8"/>
      <c r="BB132" s="1" t="str">
        <f t="shared" si="67"/>
        <v>00.01.1900</v>
      </c>
      <c r="BC132" s="73"/>
      <c r="BD132" s="3" t="str">
        <f>IF(AP132="","",AP132+'Details Verein'!$D$24)</f>
        <v/>
      </c>
      <c r="BE132" s="3" t="str">
        <f>IF(AZ132="","",AZ132+'Details Verein'!$D$25)</f>
        <v/>
      </c>
      <c r="BF132" s="3" t="str">
        <f>IF(BA132="","",BA132+'Details Verein'!$D$26)</f>
        <v/>
      </c>
      <c r="BG132" s="32">
        <f ca="1">IF(OR(E132-E131&gt;0.1,BA132&lt;&gt;""),'Details Verein'!$D$27,0)</f>
        <v>0</v>
      </c>
      <c r="BH132" s="16">
        <f t="shared" ca="1" si="91"/>
        <v>0</v>
      </c>
      <c r="BI132" s="16">
        <f t="shared" si="68"/>
        <v>0</v>
      </c>
      <c r="BJ132" s="1" t="str">
        <f t="shared" si="69"/>
        <v/>
      </c>
      <c r="BL132" s="1" t="str">
        <f t="shared" si="74"/>
        <v/>
      </c>
      <c r="BM132" s="1" t="str">
        <f t="shared" si="75"/>
        <v/>
      </c>
      <c r="BN132" s="1" t="str">
        <f t="shared" si="76"/>
        <v/>
      </c>
      <c r="BO132" s="1" t="str">
        <f t="shared" ca="1" si="77"/>
        <v/>
      </c>
      <c r="BP132" s="1">
        <f t="shared" si="88"/>
        <v>1.089999999999999E-2</v>
      </c>
      <c r="BQ132" s="24" t="str">
        <f t="shared" si="78"/>
        <v/>
      </c>
      <c r="BR132" s="25" t="str">
        <f>IF(OR(Mitglieder!AQ132="",Mitglieder!BC132&lt;&gt;""),"",Mitglieder!AQ132)</f>
        <v/>
      </c>
      <c r="BS132" s="24" t="str">
        <f>IF(BR132="","",'Details Verein'!$I$30)</f>
        <v/>
      </c>
      <c r="BT132" s="24" t="str">
        <f>IF(BR132="","",VLOOKUP(Mitglieder!AN132,'Details Verein'!$B$12:$I$21,8))</f>
        <v/>
      </c>
      <c r="BU132" s="24"/>
      <c r="BV132" s="26" t="str">
        <f t="shared" si="79"/>
        <v/>
      </c>
      <c r="BW132" s="24" t="str">
        <f>IF(BR132="","",Mitglieder!BL132)</f>
        <v/>
      </c>
      <c r="CA132" s="34"/>
      <c r="CB132" s="1" t="str">
        <f t="shared" si="99"/>
        <v/>
      </c>
      <c r="CC132" s="1" t="str">
        <f t="shared" si="99"/>
        <v/>
      </c>
      <c r="CD132" s="1" t="str">
        <f t="shared" si="99"/>
        <v/>
      </c>
      <c r="CE132" s="1" t="str">
        <f t="shared" si="99"/>
        <v/>
      </c>
      <c r="CF132" s="1" t="str">
        <f t="shared" si="99"/>
        <v/>
      </c>
      <c r="CG132" s="1" t="str">
        <f t="shared" si="99"/>
        <v/>
      </c>
      <c r="CH132" s="1" t="str">
        <f t="shared" si="99"/>
        <v/>
      </c>
      <c r="CI132" s="1" t="str">
        <f t="shared" si="99"/>
        <v/>
      </c>
      <c r="CJ132" s="1" t="str">
        <f t="shared" si="99"/>
        <v/>
      </c>
      <c r="CK132" s="1" t="str">
        <f t="shared" si="99"/>
        <v/>
      </c>
      <c r="CL132" s="37" t="str">
        <f t="shared" si="70"/>
        <v/>
      </c>
      <c r="CM132" s="37" t="str">
        <f t="shared" si="71"/>
        <v/>
      </c>
      <c r="CN132" s="1">
        <f t="shared" ca="1" si="72"/>
        <v>0</v>
      </c>
      <c r="CO132" s="1">
        <f t="shared" ca="1" si="73"/>
        <v>0</v>
      </c>
      <c r="CP132" s="1">
        <f t="shared" si="89"/>
        <v>4.1000000000000147E-2</v>
      </c>
      <c r="CQ132" s="24" t="str">
        <f t="shared" si="80"/>
        <v/>
      </c>
      <c r="CR132" s="25" t="str">
        <f t="shared" si="81"/>
        <v/>
      </c>
      <c r="CS132" s="24" t="str">
        <f>IF(CR132="","",'Details Verein'!$I$30)</f>
        <v/>
      </c>
      <c r="CT132" s="24" t="str">
        <f>IF(CR132="","",VLOOKUP(Mitglieder!AN132,'Details Verein'!$B$12:$K$21,9))</f>
        <v/>
      </c>
      <c r="CU132" s="24">
        <f t="shared" si="82"/>
        <v>0</v>
      </c>
      <c r="CV132" s="26" t="str">
        <f t="shared" si="83"/>
        <v/>
      </c>
      <c r="CW132" s="24" t="str">
        <f>IF(CR132="","",Mitglieder!BM132)</f>
        <v/>
      </c>
      <c r="CX132" s="1">
        <f t="shared" si="84"/>
        <v>7.110000000000101E-2</v>
      </c>
      <c r="CY132" s="24" t="str">
        <f t="shared" si="85"/>
        <v/>
      </c>
      <c r="CZ132" s="25" t="str">
        <f t="shared" si="86"/>
        <v/>
      </c>
      <c r="DA132" s="24" t="str">
        <f>IF(CZ132="","",'Details Verein'!$I$30)</f>
        <v/>
      </c>
      <c r="DB132" s="24" t="str">
        <f>IF(CZ132="","",VLOOKUP(AN132,'Details Verein'!$B$12:$L$21,10))</f>
        <v/>
      </c>
      <c r="DC132" s="24"/>
      <c r="DD132" s="26" t="str">
        <f t="shared" si="87"/>
        <v/>
      </c>
      <c r="DE132" s="24" t="str">
        <f>IF(CZ132="","",Mitglieder!BN132)</f>
        <v/>
      </c>
      <c r="DF132" s="34"/>
      <c r="DG132" s="1">
        <f t="shared" ca="1" si="92"/>
        <v>0.10120000000000187</v>
      </c>
      <c r="DH132" s="24" t="str">
        <f t="shared" ca="1" si="93"/>
        <v/>
      </c>
      <c r="DI132" s="25" t="str">
        <f t="shared" ca="1" si="94"/>
        <v/>
      </c>
      <c r="DJ132" s="24" t="str">
        <f ca="1">IF(DI132="","",'Details Verein'!$I$30)</f>
        <v/>
      </c>
      <c r="DK132" s="24" t="str">
        <f ca="1">IF(DI132="","",'Details Verein'!$I$31)</f>
        <v/>
      </c>
      <c r="DL132" s="24"/>
      <c r="DM132" s="26" t="str">
        <f t="shared" ca="1" si="95"/>
        <v/>
      </c>
      <c r="DN132" s="24" t="str">
        <f t="shared" ca="1" si="96"/>
        <v/>
      </c>
    </row>
    <row r="133" spans="3:118" x14ac:dyDescent="0.3">
      <c r="C133" s="1">
        <f t="shared" ca="1" si="60"/>
        <v>1.0109999999999988</v>
      </c>
      <c r="D133" s="1">
        <f ca="1">IF(OR(AQ133&lt;&gt;"",AP133+'Details Verein'!$D$24&gt;=$AM$1,AP133="",AG133&lt;&gt;1,AZ133&lt;&gt;"",BC133&lt;&gt;""),Mitglieder!D132+0.0001,ROUND(D132+1,0))</f>
        <v>1.0109999999999988</v>
      </c>
      <c r="E133" s="1">
        <f ca="1">IF(OR(AQ133&lt;&gt;"",AZ133+'Details Verein'!$D$25&gt;=$AM$1,AP133="",AG133&lt;&gt;1,AZ133="",BA133&lt;&gt;"",BC133&lt;&gt;""),Mitglieder!E132+0.0001,ROUND(E132+1,0))</f>
        <v>1.0109999999999988</v>
      </c>
      <c r="F133" s="1" t="str">
        <f t="shared" ca="1" si="61"/>
        <v/>
      </c>
      <c r="G133" s="23"/>
      <c r="H133" s="8"/>
      <c r="I133" s="8"/>
      <c r="J133" s="8"/>
      <c r="K133" s="8"/>
      <c r="L133" s="8"/>
      <c r="M133" s="8"/>
      <c r="N133" s="8"/>
      <c r="O133" s="8"/>
      <c r="P133" s="8"/>
      <c r="Q133" s="8"/>
      <c r="R133" s="8"/>
      <c r="S133" s="8"/>
      <c r="T133" s="8"/>
      <c r="U133" s="8"/>
      <c r="V133" s="8"/>
      <c r="W133" s="8"/>
      <c r="X133" s="8"/>
      <c r="Y133" s="8"/>
      <c r="Z133" s="8"/>
      <c r="AA133" s="8"/>
      <c r="AB133" s="8"/>
      <c r="AC133" s="8"/>
      <c r="AD133" s="8"/>
      <c r="AE133" s="8"/>
      <c r="AG133" s="1">
        <f t="shared" si="62"/>
        <v>0</v>
      </c>
      <c r="AI133" s="1">
        <f t="shared" ca="1" si="63"/>
        <v>0</v>
      </c>
      <c r="AJ133" s="1">
        <f t="shared" ca="1" si="64"/>
        <v>0</v>
      </c>
      <c r="AM133" s="63" t="str">
        <f>IF(AND(H134="",H135="",K133=""),"",IF(K133="","nicht kategorisiert",IF(AG133=1,VLOOKUP(AN133,'Details Verein'!$B$12:$D$22,2),"")))</f>
        <v/>
      </c>
      <c r="AN133" s="1">
        <f>IF(K133='Details Verein'!$C$12,'Details Verein'!$B$12,IF(K133='Details Verein'!$C$13,'Details Verein'!$B$13,IF(K133='Details Verein'!$C$14,'Details Verein'!$B$14,IF(K133='Details Verein'!$C$15,'Details Verein'!$B$15,IF(K133='Details Verein'!$C$16,'Details Verein'!$B$16,IF(K133='Details Verein'!$C$17,'Details Verein'!$B$17,IF(K133='Details Verein'!$C$18,'Details Verein'!$B$18,IF(K133='Details Verein'!$C$19,'Details Verein'!$B$19,IF(K133='Details Verein'!$C$20,'Details Verein'!$B$20,IF(K133='Details Verein'!$C$21,'Details Verein'!$B$21,11))))))))))</f>
        <v>1</v>
      </c>
      <c r="AO133" s="8"/>
      <c r="AP133" s="8"/>
      <c r="AQ133" s="8"/>
      <c r="AR133" s="32">
        <f>IF(OR(V133&gt;'Details Verein'!$D$7,$AG133=1),VLOOKUP($AN133,'Details Verein'!$B$12:$G$21,AR$1),0)</f>
        <v>0</v>
      </c>
      <c r="AS133" s="115" t="str">
        <f t="shared" si="65"/>
        <v/>
      </c>
      <c r="AT133" s="32">
        <f>IF($AG133=1,VLOOKUP($AN133,'Details Verein'!$B$12:$G$21,AT$1),0)</f>
        <v>0</v>
      </c>
      <c r="AU133" s="33" t="str">
        <f t="shared" si="66"/>
        <v/>
      </c>
      <c r="AV133" s="32">
        <f>IF($AG133=1,VLOOKUP($AN133,'Details Verein'!$B$12:$G$21,AV$1),0)</f>
        <v>0</v>
      </c>
      <c r="AW133" s="32">
        <f ca="1">IF($AG133=1,VLOOKUP($AN133,'Details Verein'!$B$12:$G$21,AW$1),0)+BG133</f>
        <v>0</v>
      </c>
      <c r="AX133" s="116"/>
      <c r="AY133" s="8"/>
      <c r="AZ133" s="8"/>
      <c r="BA133" s="8"/>
      <c r="BB133" s="1" t="str">
        <f t="shared" si="67"/>
        <v>00.01.1900</v>
      </c>
      <c r="BC133" s="73"/>
      <c r="BD133" s="3" t="str">
        <f>IF(AP133="","",AP133+'Details Verein'!$D$24)</f>
        <v/>
      </c>
      <c r="BE133" s="3" t="str">
        <f>IF(AZ133="","",AZ133+'Details Verein'!$D$25)</f>
        <v/>
      </c>
      <c r="BF133" s="3" t="str">
        <f>IF(BA133="","",BA133+'Details Verein'!$D$26)</f>
        <v/>
      </c>
      <c r="BG133" s="32">
        <f ca="1">IF(OR(E133-E132&gt;0.1,BA133&lt;&gt;""),'Details Verein'!$D$27,0)</f>
        <v>0</v>
      </c>
      <c r="BH133" s="16">
        <f t="shared" ca="1" si="91"/>
        <v>0</v>
      </c>
      <c r="BI133" s="16">
        <f t="shared" si="68"/>
        <v>0</v>
      </c>
      <c r="BJ133" s="1" t="str">
        <f t="shared" si="69"/>
        <v/>
      </c>
      <c r="BL133" s="1" t="str">
        <f t="shared" si="74"/>
        <v/>
      </c>
      <c r="BM133" s="1" t="str">
        <f t="shared" si="75"/>
        <v/>
      </c>
      <c r="BN133" s="1" t="str">
        <f t="shared" si="76"/>
        <v/>
      </c>
      <c r="BO133" s="1" t="str">
        <f t="shared" ca="1" si="77"/>
        <v/>
      </c>
      <c r="BP133" s="1">
        <f t="shared" si="88"/>
        <v>1.0999999999999989E-2</v>
      </c>
      <c r="BQ133" s="24" t="str">
        <f t="shared" si="78"/>
        <v/>
      </c>
      <c r="BR133" s="25" t="str">
        <f>IF(OR(Mitglieder!AQ133="",Mitglieder!BC133&lt;&gt;""),"",Mitglieder!AQ133)</f>
        <v/>
      </c>
      <c r="BS133" s="24" t="str">
        <f>IF(BR133="","",'Details Verein'!$I$30)</f>
        <v/>
      </c>
      <c r="BT133" s="24" t="str">
        <f>IF(BR133="","",VLOOKUP(Mitglieder!AN133,'Details Verein'!$B$12:$I$21,8))</f>
        <v/>
      </c>
      <c r="BU133" s="24"/>
      <c r="BV133" s="26" t="str">
        <f t="shared" si="79"/>
        <v/>
      </c>
      <c r="BW133" s="24" t="str">
        <f>IF(BR133="","",Mitglieder!BL133)</f>
        <v/>
      </c>
      <c r="CA133" s="34"/>
      <c r="CB133" s="1" t="str">
        <f t="shared" si="99"/>
        <v/>
      </c>
      <c r="CC133" s="1" t="str">
        <f t="shared" si="99"/>
        <v/>
      </c>
      <c r="CD133" s="1" t="str">
        <f t="shared" si="99"/>
        <v/>
      </c>
      <c r="CE133" s="1" t="str">
        <f t="shared" si="99"/>
        <v/>
      </c>
      <c r="CF133" s="1" t="str">
        <f t="shared" si="99"/>
        <v/>
      </c>
      <c r="CG133" s="1" t="str">
        <f t="shared" si="99"/>
        <v/>
      </c>
      <c r="CH133" s="1" t="str">
        <f t="shared" si="99"/>
        <v/>
      </c>
      <c r="CI133" s="1" t="str">
        <f t="shared" si="99"/>
        <v/>
      </c>
      <c r="CJ133" s="1" t="str">
        <f t="shared" si="99"/>
        <v/>
      </c>
      <c r="CK133" s="1" t="str">
        <f t="shared" si="99"/>
        <v/>
      </c>
      <c r="CL133" s="37" t="str">
        <f t="shared" si="70"/>
        <v/>
      </c>
      <c r="CM133" s="37" t="str">
        <f t="shared" si="71"/>
        <v/>
      </c>
      <c r="CN133" s="1">
        <f t="shared" ca="1" si="72"/>
        <v>0</v>
      </c>
      <c r="CO133" s="1">
        <f t="shared" ca="1" si="73"/>
        <v>0</v>
      </c>
      <c r="CP133" s="1">
        <f t="shared" si="89"/>
        <v>4.110000000000015E-2</v>
      </c>
      <c r="CQ133" s="24" t="str">
        <f t="shared" si="80"/>
        <v/>
      </c>
      <c r="CR133" s="25" t="str">
        <f t="shared" si="81"/>
        <v/>
      </c>
      <c r="CS133" s="24" t="str">
        <f>IF(CR133="","",'Details Verein'!$I$30)</f>
        <v/>
      </c>
      <c r="CT133" s="24" t="str">
        <f>IF(CR133="","",VLOOKUP(Mitglieder!AN133,'Details Verein'!$B$12:$K$21,9))</f>
        <v/>
      </c>
      <c r="CU133" s="24">
        <f t="shared" si="82"/>
        <v>0</v>
      </c>
      <c r="CV133" s="26" t="str">
        <f t="shared" si="83"/>
        <v/>
      </c>
      <c r="CW133" s="24" t="str">
        <f>IF(CR133="","",Mitglieder!BM133)</f>
        <v/>
      </c>
      <c r="CX133" s="1">
        <f t="shared" si="84"/>
        <v>7.1200000000001012E-2</v>
      </c>
      <c r="CY133" s="24" t="str">
        <f t="shared" si="85"/>
        <v/>
      </c>
      <c r="CZ133" s="25" t="str">
        <f t="shared" si="86"/>
        <v/>
      </c>
      <c r="DA133" s="24" t="str">
        <f>IF(CZ133="","",'Details Verein'!$I$30)</f>
        <v/>
      </c>
      <c r="DB133" s="24" t="str">
        <f>IF(CZ133="","",VLOOKUP(AN133,'Details Verein'!$B$12:$L$21,10))</f>
        <v/>
      </c>
      <c r="DC133" s="24"/>
      <c r="DD133" s="26" t="str">
        <f t="shared" si="87"/>
        <v/>
      </c>
      <c r="DE133" s="24" t="str">
        <f>IF(CZ133="","",Mitglieder!BN133)</f>
        <v/>
      </c>
      <c r="DF133" s="34"/>
      <c r="DG133" s="1">
        <f t="shared" ca="1" si="92"/>
        <v>0.10130000000000187</v>
      </c>
      <c r="DH133" s="24" t="str">
        <f t="shared" ca="1" si="93"/>
        <v/>
      </c>
      <c r="DI133" s="25" t="str">
        <f t="shared" ca="1" si="94"/>
        <v/>
      </c>
      <c r="DJ133" s="24" t="str">
        <f ca="1">IF(DI133="","",'Details Verein'!$I$30)</f>
        <v/>
      </c>
      <c r="DK133" s="24" t="str">
        <f ca="1">IF(DI133="","",'Details Verein'!$I$31)</f>
        <v/>
      </c>
      <c r="DL133" s="24"/>
      <c r="DM133" s="26" t="str">
        <f t="shared" ca="1" si="95"/>
        <v/>
      </c>
      <c r="DN133" s="24" t="str">
        <f t="shared" ca="1" si="96"/>
        <v/>
      </c>
    </row>
    <row r="134" spans="3:118" x14ac:dyDescent="0.3">
      <c r="C134" s="1">
        <f t="shared" ca="1" si="60"/>
        <v>1.0110999999999988</v>
      </c>
      <c r="D134" s="1">
        <f ca="1">IF(OR(AQ134&lt;&gt;"",AP134+'Details Verein'!$D$24&gt;=$AM$1,AP134="",AG134&lt;&gt;1,AZ134&lt;&gt;"",BC134&lt;&gt;""),Mitglieder!D133+0.0001,ROUND(D133+1,0))</f>
        <v>1.0110999999999988</v>
      </c>
      <c r="E134" s="1">
        <f ca="1">IF(OR(AQ134&lt;&gt;"",AZ134+'Details Verein'!$D$25&gt;=$AM$1,AP134="",AG134&lt;&gt;1,AZ134="",BA134&lt;&gt;"",BC134&lt;&gt;""),Mitglieder!E133+0.0001,ROUND(E133+1,0))</f>
        <v>1.0110999999999988</v>
      </c>
      <c r="F134" s="1" t="str">
        <f t="shared" ca="1" si="61"/>
        <v/>
      </c>
      <c r="G134" s="23"/>
      <c r="H134" s="8"/>
      <c r="I134" s="8"/>
      <c r="J134" s="8"/>
      <c r="K134" s="8"/>
      <c r="L134" s="8"/>
      <c r="M134" s="8"/>
      <c r="N134" s="8"/>
      <c r="O134" s="8"/>
      <c r="P134" s="8"/>
      <c r="Q134" s="8"/>
      <c r="R134" s="8"/>
      <c r="S134" s="8"/>
      <c r="T134" s="8"/>
      <c r="U134" s="8"/>
      <c r="V134" s="8"/>
      <c r="W134" s="8"/>
      <c r="X134" s="8"/>
      <c r="Y134" s="8"/>
      <c r="Z134" s="8"/>
      <c r="AA134" s="8"/>
      <c r="AB134" s="8"/>
      <c r="AC134" s="8"/>
      <c r="AD134" s="8"/>
      <c r="AE134" s="8"/>
      <c r="AG134" s="1">
        <f t="shared" si="62"/>
        <v>0</v>
      </c>
      <c r="AI134" s="1">
        <f t="shared" ca="1" si="63"/>
        <v>0</v>
      </c>
      <c r="AJ134" s="1">
        <f t="shared" ca="1" si="64"/>
        <v>0</v>
      </c>
      <c r="AM134" s="63" t="str">
        <f>IF(AND(H135="",H136="",K134=""),"",IF(K134="","nicht kategorisiert",IF(AG134=1,VLOOKUP(AN134,'Details Verein'!$B$12:$D$22,2),"")))</f>
        <v/>
      </c>
      <c r="AN134" s="1">
        <f>IF(K134='Details Verein'!$C$12,'Details Verein'!$B$12,IF(K134='Details Verein'!$C$13,'Details Verein'!$B$13,IF(K134='Details Verein'!$C$14,'Details Verein'!$B$14,IF(K134='Details Verein'!$C$15,'Details Verein'!$B$15,IF(K134='Details Verein'!$C$16,'Details Verein'!$B$16,IF(K134='Details Verein'!$C$17,'Details Verein'!$B$17,IF(K134='Details Verein'!$C$18,'Details Verein'!$B$18,IF(K134='Details Verein'!$C$19,'Details Verein'!$B$19,IF(K134='Details Verein'!$C$20,'Details Verein'!$B$20,IF(K134='Details Verein'!$C$21,'Details Verein'!$B$21,11))))))))))</f>
        <v>1</v>
      </c>
      <c r="AO134" s="8"/>
      <c r="AP134" s="8"/>
      <c r="AQ134" s="8"/>
      <c r="AR134" s="32">
        <f>IF(OR(V134&gt;'Details Verein'!$D$7,$AG134=1),VLOOKUP($AN134,'Details Verein'!$B$12:$G$21,AR$1),0)</f>
        <v>0</v>
      </c>
      <c r="AS134" s="115" t="str">
        <f t="shared" si="65"/>
        <v/>
      </c>
      <c r="AT134" s="32">
        <f>IF($AG134=1,VLOOKUP($AN134,'Details Verein'!$B$12:$G$21,AT$1),0)</f>
        <v>0</v>
      </c>
      <c r="AU134" s="33" t="str">
        <f t="shared" si="66"/>
        <v/>
      </c>
      <c r="AV134" s="32">
        <f>IF($AG134=1,VLOOKUP($AN134,'Details Verein'!$B$12:$G$21,AV$1),0)</f>
        <v>0</v>
      </c>
      <c r="AW134" s="32">
        <f ca="1">IF($AG134=1,VLOOKUP($AN134,'Details Verein'!$B$12:$G$21,AW$1),0)+BG134</f>
        <v>0</v>
      </c>
      <c r="AX134" s="116"/>
      <c r="AY134" s="8"/>
      <c r="AZ134" s="8"/>
      <c r="BA134" s="8"/>
      <c r="BB134" s="1" t="str">
        <f t="shared" si="67"/>
        <v>00.01.1900</v>
      </c>
      <c r="BC134" s="73"/>
      <c r="BD134" s="3" t="str">
        <f>IF(AP134="","",AP134+'Details Verein'!$D$24)</f>
        <v/>
      </c>
      <c r="BE134" s="3" t="str">
        <f>IF(AZ134="","",AZ134+'Details Verein'!$D$25)</f>
        <v/>
      </c>
      <c r="BF134" s="3" t="str">
        <f>IF(BA134="","",BA134+'Details Verein'!$D$26)</f>
        <v/>
      </c>
      <c r="BG134" s="32">
        <f ca="1">IF(OR(E134-E133&gt;0.1,BA134&lt;&gt;""),'Details Verein'!$D$27,0)</f>
        <v>0</v>
      </c>
      <c r="BH134" s="16">
        <f t="shared" ca="1" si="91"/>
        <v>0</v>
      </c>
      <c r="BI134" s="16">
        <f t="shared" si="68"/>
        <v>0</v>
      </c>
      <c r="BJ134" s="1" t="str">
        <f t="shared" si="69"/>
        <v/>
      </c>
      <c r="BL134" s="1" t="str">
        <f t="shared" si="74"/>
        <v/>
      </c>
      <c r="BM134" s="1" t="str">
        <f t="shared" si="75"/>
        <v/>
      </c>
      <c r="BN134" s="1" t="str">
        <f t="shared" si="76"/>
        <v/>
      </c>
      <c r="BO134" s="1" t="str">
        <f t="shared" ca="1" si="77"/>
        <v/>
      </c>
      <c r="BP134" s="1">
        <f t="shared" si="88"/>
        <v>1.1099999999999988E-2</v>
      </c>
      <c r="BQ134" s="24" t="str">
        <f t="shared" si="78"/>
        <v/>
      </c>
      <c r="BR134" s="25" t="str">
        <f>IF(OR(Mitglieder!AQ134="",Mitglieder!BC134&lt;&gt;""),"",Mitglieder!AQ134)</f>
        <v/>
      </c>
      <c r="BS134" s="24" t="str">
        <f>IF(BR134="","",'Details Verein'!$I$30)</f>
        <v/>
      </c>
      <c r="BT134" s="24" t="str">
        <f>IF(BR134="","",VLOOKUP(Mitglieder!AN134,'Details Verein'!$B$12:$I$21,8))</f>
        <v/>
      </c>
      <c r="BU134" s="24"/>
      <c r="BV134" s="26" t="str">
        <f t="shared" si="79"/>
        <v/>
      </c>
      <c r="BW134" s="24" t="str">
        <f>IF(BR134="","",Mitglieder!BL134)</f>
        <v/>
      </c>
      <c r="CA134" s="34"/>
      <c r="CB134" s="1" t="str">
        <f t="shared" ref="CB134:CK143" si="100">IF(AND($AG134=1,CB$13=$AM134),CB$13,"")</f>
        <v/>
      </c>
      <c r="CC134" s="1" t="str">
        <f t="shared" si="100"/>
        <v/>
      </c>
      <c r="CD134" s="1" t="str">
        <f t="shared" si="100"/>
        <v/>
      </c>
      <c r="CE134" s="1" t="str">
        <f t="shared" si="100"/>
        <v/>
      </c>
      <c r="CF134" s="1" t="str">
        <f t="shared" si="100"/>
        <v/>
      </c>
      <c r="CG134" s="1" t="str">
        <f t="shared" si="100"/>
        <v/>
      </c>
      <c r="CH134" s="1" t="str">
        <f t="shared" si="100"/>
        <v/>
      </c>
      <c r="CI134" s="1" t="str">
        <f t="shared" si="100"/>
        <v/>
      </c>
      <c r="CJ134" s="1" t="str">
        <f t="shared" si="100"/>
        <v/>
      </c>
      <c r="CK134" s="1" t="str">
        <f t="shared" si="100"/>
        <v/>
      </c>
      <c r="CL134" s="37" t="str">
        <f t="shared" si="70"/>
        <v/>
      </c>
      <c r="CM134" s="37" t="str">
        <f t="shared" si="71"/>
        <v/>
      </c>
      <c r="CN134" s="1">
        <f t="shared" ca="1" si="72"/>
        <v>0</v>
      </c>
      <c r="CO134" s="1">
        <f t="shared" ca="1" si="73"/>
        <v>0</v>
      </c>
      <c r="CP134" s="1">
        <f t="shared" si="89"/>
        <v>4.1200000000000153E-2</v>
      </c>
      <c r="CQ134" s="24" t="str">
        <f t="shared" si="80"/>
        <v/>
      </c>
      <c r="CR134" s="25" t="str">
        <f t="shared" si="81"/>
        <v/>
      </c>
      <c r="CS134" s="24" t="str">
        <f>IF(CR134="","",'Details Verein'!$I$30)</f>
        <v/>
      </c>
      <c r="CT134" s="24" t="str">
        <f>IF(CR134="","",VLOOKUP(Mitglieder!AN134,'Details Verein'!$B$12:$K$21,9))</f>
        <v/>
      </c>
      <c r="CU134" s="24">
        <f t="shared" si="82"/>
        <v>0</v>
      </c>
      <c r="CV134" s="26" t="str">
        <f t="shared" si="83"/>
        <v/>
      </c>
      <c r="CW134" s="24" t="str">
        <f>IF(CR134="","",Mitglieder!BM134)</f>
        <v/>
      </c>
      <c r="CX134" s="1">
        <f t="shared" si="84"/>
        <v>7.1300000000001015E-2</v>
      </c>
      <c r="CY134" s="24" t="str">
        <f t="shared" si="85"/>
        <v/>
      </c>
      <c r="CZ134" s="25" t="str">
        <f t="shared" si="86"/>
        <v/>
      </c>
      <c r="DA134" s="24" t="str">
        <f>IF(CZ134="","",'Details Verein'!$I$30)</f>
        <v/>
      </c>
      <c r="DB134" s="24" t="str">
        <f>IF(CZ134="","",VLOOKUP(AN134,'Details Verein'!$B$12:$L$21,10))</f>
        <v/>
      </c>
      <c r="DC134" s="24"/>
      <c r="DD134" s="26" t="str">
        <f t="shared" si="87"/>
        <v/>
      </c>
      <c r="DE134" s="24" t="str">
        <f>IF(CZ134="","",Mitglieder!BN134)</f>
        <v/>
      </c>
      <c r="DF134" s="34"/>
      <c r="DG134" s="1">
        <f t="shared" ca="1" si="92"/>
        <v>0.10140000000000188</v>
      </c>
      <c r="DH134" s="24" t="str">
        <f t="shared" ca="1" si="93"/>
        <v/>
      </c>
      <c r="DI134" s="25" t="str">
        <f t="shared" ca="1" si="94"/>
        <v/>
      </c>
      <c r="DJ134" s="24" t="str">
        <f ca="1">IF(DI134="","",'Details Verein'!$I$30)</f>
        <v/>
      </c>
      <c r="DK134" s="24" t="str">
        <f ca="1">IF(DI134="","",'Details Verein'!$I$31)</f>
        <v/>
      </c>
      <c r="DL134" s="24"/>
      <c r="DM134" s="26" t="str">
        <f t="shared" ca="1" si="95"/>
        <v/>
      </c>
      <c r="DN134" s="24" t="str">
        <f t="shared" ca="1" si="96"/>
        <v/>
      </c>
    </row>
    <row r="135" spans="3:118" x14ac:dyDescent="0.3">
      <c r="C135" s="1">
        <f t="shared" ca="1" si="60"/>
        <v>1.0111999999999988</v>
      </c>
      <c r="D135" s="1">
        <f ca="1">IF(OR(AQ135&lt;&gt;"",AP135+'Details Verein'!$D$24&gt;=$AM$1,AP135="",AG135&lt;&gt;1,AZ135&lt;&gt;"",BC135&lt;&gt;""),Mitglieder!D134+0.0001,ROUND(D134+1,0))</f>
        <v>1.0111999999999988</v>
      </c>
      <c r="E135" s="1">
        <f ca="1">IF(OR(AQ135&lt;&gt;"",AZ135+'Details Verein'!$D$25&gt;=$AM$1,AP135="",AG135&lt;&gt;1,AZ135="",BA135&lt;&gt;"",BC135&lt;&gt;""),Mitglieder!E134+0.0001,ROUND(E134+1,0))</f>
        <v>1.0111999999999988</v>
      </c>
      <c r="F135" s="1" t="str">
        <f t="shared" ca="1" si="61"/>
        <v/>
      </c>
      <c r="G135" s="23"/>
      <c r="H135" s="8"/>
      <c r="I135" s="8"/>
      <c r="J135" s="8"/>
      <c r="K135" s="8"/>
      <c r="L135" s="8"/>
      <c r="M135" s="8"/>
      <c r="N135" s="8"/>
      <c r="O135" s="8"/>
      <c r="P135" s="8"/>
      <c r="Q135" s="8"/>
      <c r="R135" s="8"/>
      <c r="S135" s="8"/>
      <c r="T135" s="8"/>
      <c r="U135" s="8"/>
      <c r="V135" s="8"/>
      <c r="W135" s="8"/>
      <c r="X135" s="8"/>
      <c r="Y135" s="8"/>
      <c r="Z135" s="8"/>
      <c r="AA135" s="8"/>
      <c r="AB135" s="8"/>
      <c r="AC135" s="8"/>
      <c r="AD135" s="8"/>
      <c r="AE135" s="8"/>
      <c r="AG135" s="1">
        <f t="shared" si="62"/>
        <v>0</v>
      </c>
      <c r="AI135" s="1">
        <f t="shared" ca="1" si="63"/>
        <v>0</v>
      </c>
      <c r="AJ135" s="1">
        <f t="shared" ca="1" si="64"/>
        <v>0</v>
      </c>
      <c r="AM135" s="63" t="str">
        <f>IF(AND(H136="",H137="",K135=""),"",IF(K135="","nicht kategorisiert",IF(AG135=1,VLOOKUP(AN135,'Details Verein'!$B$12:$D$22,2),"")))</f>
        <v/>
      </c>
      <c r="AN135" s="1">
        <f>IF(K135='Details Verein'!$C$12,'Details Verein'!$B$12,IF(K135='Details Verein'!$C$13,'Details Verein'!$B$13,IF(K135='Details Verein'!$C$14,'Details Verein'!$B$14,IF(K135='Details Verein'!$C$15,'Details Verein'!$B$15,IF(K135='Details Verein'!$C$16,'Details Verein'!$B$16,IF(K135='Details Verein'!$C$17,'Details Verein'!$B$17,IF(K135='Details Verein'!$C$18,'Details Verein'!$B$18,IF(K135='Details Verein'!$C$19,'Details Verein'!$B$19,IF(K135='Details Verein'!$C$20,'Details Verein'!$B$20,IF(K135='Details Verein'!$C$21,'Details Verein'!$B$21,11))))))))))</f>
        <v>1</v>
      </c>
      <c r="AO135" s="8"/>
      <c r="AP135" s="8"/>
      <c r="AQ135" s="8"/>
      <c r="AR135" s="32">
        <f>IF(OR(V135&gt;'Details Verein'!$D$7,$AG135=1),VLOOKUP($AN135,'Details Verein'!$B$12:$G$21,AR$1),0)</f>
        <v>0</v>
      </c>
      <c r="AS135" s="115" t="str">
        <f t="shared" si="65"/>
        <v/>
      </c>
      <c r="AT135" s="32">
        <f>IF($AG135=1,VLOOKUP($AN135,'Details Verein'!$B$12:$G$21,AT$1),0)</f>
        <v>0</v>
      </c>
      <c r="AU135" s="33" t="str">
        <f t="shared" si="66"/>
        <v/>
      </c>
      <c r="AV135" s="32">
        <f>IF($AG135=1,VLOOKUP($AN135,'Details Verein'!$B$12:$G$21,AV$1),0)</f>
        <v>0</v>
      </c>
      <c r="AW135" s="32">
        <f ca="1">IF($AG135=1,VLOOKUP($AN135,'Details Verein'!$B$12:$G$21,AW$1),0)+BG135</f>
        <v>0</v>
      </c>
      <c r="AX135" s="116"/>
      <c r="AY135" s="8"/>
      <c r="AZ135" s="8"/>
      <c r="BA135" s="8"/>
      <c r="BB135" s="1" t="str">
        <f t="shared" si="67"/>
        <v>00.01.1900</v>
      </c>
      <c r="BC135" s="73"/>
      <c r="BD135" s="3" t="str">
        <f>IF(AP135="","",AP135+'Details Verein'!$D$24)</f>
        <v/>
      </c>
      <c r="BE135" s="3" t="str">
        <f>IF(AZ135="","",AZ135+'Details Verein'!$D$25)</f>
        <v/>
      </c>
      <c r="BF135" s="3" t="str">
        <f>IF(BA135="","",BA135+'Details Verein'!$D$26)</f>
        <v/>
      </c>
      <c r="BG135" s="32">
        <f ca="1">IF(OR(E135-E134&gt;0.1,BA135&lt;&gt;""),'Details Verein'!$D$27,0)</f>
        <v>0</v>
      </c>
      <c r="BH135" s="16">
        <f t="shared" ca="1" si="91"/>
        <v>0</v>
      </c>
      <c r="BI135" s="16">
        <f t="shared" si="68"/>
        <v>0</v>
      </c>
      <c r="BJ135" s="1" t="str">
        <f t="shared" si="69"/>
        <v/>
      </c>
      <c r="BL135" s="1" t="str">
        <f t="shared" si="74"/>
        <v/>
      </c>
      <c r="BM135" s="1" t="str">
        <f t="shared" si="75"/>
        <v/>
      </c>
      <c r="BN135" s="1" t="str">
        <f t="shared" si="76"/>
        <v/>
      </c>
      <c r="BO135" s="1" t="str">
        <f t="shared" ca="1" si="77"/>
        <v/>
      </c>
      <c r="BP135" s="1">
        <f t="shared" si="88"/>
        <v>1.1199999999999988E-2</v>
      </c>
      <c r="BQ135" s="24" t="str">
        <f t="shared" si="78"/>
        <v/>
      </c>
      <c r="BR135" s="25" t="str">
        <f>IF(OR(Mitglieder!AQ135="",Mitglieder!BC135&lt;&gt;""),"",Mitglieder!AQ135)</f>
        <v/>
      </c>
      <c r="BS135" s="24" t="str">
        <f>IF(BR135="","",'Details Verein'!$I$30)</f>
        <v/>
      </c>
      <c r="BT135" s="24" t="str">
        <f>IF(BR135="","",VLOOKUP(Mitglieder!AN135,'Details Verein'!$B$12:$I$21,8))</f>
        <v/>
      </c>
      <c r="BU135" s="24"/>
      <c r="BV135" s="26" t="str">
        <f t="shared" si="79"/>
        <v/>
      </c>
      <c r="BW135" s="24" t="str">
        <f>IF(BR135="","",Mitglieder!BL135)</f>
        <v/>
      </c>
      <c r="CA135" s="34"/>
      <c r="CB135" s="1" t="str">
        <f t="shared" si="100"/>
        <v/>
      </c>
      <c r="CC135" s="1" t="str">
        <f t="shared" si="100"/>
        <v/>
      </c>
      <c r="CD135" s="1" t="str">
        <f t="shared" si="100"/>
        <v/>
      </c>
      <c r="CE135" s="1" t="str">
        <f t="shared" si="100"/>
        <v/>
      </c>
      <c r="CF135" s="1" t="str">
        <f t="shared" si="100"/>
        <v/>
      </c>
      <c r="CG135" s="1" t="str">
        <f t="shared" si="100"/>
        <v/>
      </c>
      <c r="CH135" s="1" t="str">
        <f t="shared" si="100"/>
        <v/>
      </c>
      <c r="CI135" s="1" t="str">
        <f t="shared" si="100"/>
        <v/>
      </c>
      <c r="CJ135" s="1" t="str">
        <f t="shared" si="100"/>
        <v/>
      </c>
      <c r="CK135" s="1" t="str">
        <f t="shared" si="100"/>
        <v/>
      </c>
      <c r="CL135" s="37" t="str">
        <f t="shared" si="70"/>
        <v/>
      </c>
      <c r="CM135" s="37" t="str">
        <f t="shared" si="71"/>
        <v/>
      </c>
      <c r="CN135" s="1">
        <f t="shared" ca="1" si="72"/>
        <v>0</v>
      </c>
      <c r="CO135" s="1">
        <f t="shared" ca="1" si="73"/>
        <v>0</v>
      </c>
      <c r="CP135" s="1">
        <f t="shared" si="89"/>
        <v>4.1300000000000156E-2</v>
      </c>
      <c r="CQ135" s="24" t="str">
        <f t="shared" si="80"/>
        <v/>
      </c>
      <c r="CR135" s="25" t="str">
        <f t="shared" si="81"/>
        <v/>
      </c>
      <c r="CS135" s="24" t="str">
        <f>IF(CR135="","",'Details Verein'!$I$30)</f>
        <v/>
      </c>
      <c r="CT135" s="24" t="str">
        <f>IF(CR135="","",VLOOKUP(Mitglieder!AN135,'Details Verein'!$B$12:$K$21,9))</f>
        <v/>
      </c>
      <c r="CU135" s="24">
        <f t="shared" si="82"/>
        <v>0</v>
      </c>
      <c r="CV135" s="26" t="str">
        <f t="shared" si="83"/>
        <v/>
      </c>
      <c r="CW135" s="24" t="str">
        <f>IF(CR135="","",Mitglieder!BM135)</f>
        <v/>
      </c>
      <c r="CX135" s="1">
        <f t="shared" si="84"/>
        <v>7.1400000000001018E-2</v>
      </c>
      <c r="CY135" s="24" t="str">
        <f t="shared" si="85"/>
        <v/>
      </c>
      <c r="CZ135" s="25" t="str">
        <f t="shared" si="86"/>
        <v/>
      </c>
      <c r="DA135" s="24" t="str">
        <f>IF(CZ135="","",'Details Verein'!$I$30)</f>
        <v/>
      </c>
      <c r="DB135" s="24" t="str">
        <f>IF(CZ135="","",VLOOKUP(AN135,'Details Verein'!$B$12:$L$21,10))</f>
        <v/>
      </c>
      <c r="DC135" s="24"/>
      <c r="DD135" s="26" t="str">
        <f t="shared" si="87"/>
        <v/>
      </c>
      <c r="DE135" s="24" t="str">
        <f>IF(CZ135="","",Mitglieder!BN135)</f>
        <v/>
      </c>
      <c r="DF135" s="34"/>
      <c r="DG135" s="1">
        <f t="shared" ca="1" si="92"/>
        <v>0.10150000000000188</v>
      </c>
      <c r="DH135" s="24" t="str">
        <f t="shared" ca="1" si="93"/>
        <v/>
      </c>
      <c r="DI135" s="25" t="str">
        <f t="shared" ca="1" si="94"/>
        <v/>
      </c>
      <c r="DJ135" s="24" t="str">
        <f ca="1">IF(DI135="","",'Details Verein'!$I$30)</f>
        <v/>
      </c>
      <c r="DK135" s="24" t="str">
        <f ca="1">IF(DI135="","",'Details Verein'!$I$31)</f>
        <v/>
      </c>
      <c r="DL135" s="24"/>
      <c r="DM135" s="26" t="str">
        <f t="shared" ca="1" si="95"/>
        <v/>
      </c>
      <c r="DN135" s="24" t="str">
        <f t="shared" ca="1" si="96"/>
        <v/>
      </c>
    </row>
    <row r="136" spans="3:118" x14ac:dyDescent="0.3">
      <c r="C136" s="1">
        <f t="shared" ca="1" si="60"/>
        <v>1.0112999999999988</v>
      </c>
      <c r="D136" s="1">
        <f ca="1">IF(OR(AQ136&lt;&gt;"",AP136+'Details Verein'!$D$24&gt;=$AM$1,AP136="",AG136&lt;&gt;1,AZ136&lt;&gt;"",BC136&lt;&gt;""),Mitglieder!D135+0.0001,ROUND(D135+1,0))</f>
        <v>1.0112999999999988</v>
      </c>
      <c r="E136" s="1">
        <f ca="1">IF(OR(AQ136&lt;&gt;"",AZ136+'Details Verein'!$D$25&gt;=$AM$1,AP136="",AG136&lt;&gt;1,AZ136="",BA136&lt;&gt;"",BC136&lt;&gt;""),Mitglieder!E135+0.0001,ROUND(E135+1,0))</f>
        <v>1.0112999999999988</v>
      </c>
      <c r="F136" s="1" t="str">
        <f t="shared" ca="1" si="61"/>
        <v/>
      </c>
      <c r="G136" s="23"/>
      <c r="H136" s="8"/>
      <c r="I136" s="8"/>
      <c r="J136" s="8"/>
      <c r="K136" s="8"/>
      <c r="L136" s="8"/>
      <c r="M136" s="8"/>
      <c r="N136" s="8"/>
      <c r="O136" s="8"/>
      <c r="P136" s="8"/>
      <c r="Q136" s="8"/>
      <c r="R136" s="8"/>
      <c r="S136" s="8"/>
      <c r="T136" s="8"/>
      <c r="U136" s="8"/>
      <c r="V136" s="8"/>
      <c r="W136" s="8"/>
      <c r="X136" s="8"/>
      <c r="Y136" s="8"/>
      <c r="Z136" s="8"/>
      <c r="AA136" s="8"/>
      <c r="AB136" s="8"/>
      <c r="AC136" s="8"/>
      <c r="AD136" s="8"/>
      <c r="AE136" s="8"/>
      <c r="AG136" s="1">
        <f t="shared" si="62"/>
        <v>0</v>
      </c>
      <c r="AI136" s="1">
        <f t="shared" ca="1" si="63"/>
        <v>0</v>
      </c>
      <c r="AJ136" s="1">
        <f t="shared" ca="1" si="64"/>
        <v>0</v>
      </c>
      <c r="AM136" s="63" t="str">
        <f>IF(AND(H137="",H138="",K136=""),"",IF(K136="","nicht kategorisiert",IF(AG136=1,VLOOKUP(AN136,'Details Verein'!$B$12:$D$22,2),"")))</f>
        <v/>
      </c>
      <c r="AN136" s="1">
        <f>IF(K136='Details Verein'!$C$12,'Details Verein'!$B$12,IF(K136='Details Verein'!$C$13,'Details Verein'!$B$13,IF(K136='Details Verein'!$C$14,'Details Verein'!$B$14,IF(K136='Details Verein'!$C$15,'Details Verein'!$B$15,IF(K136='Details Verein'!$C$16,'Details Verein'!$B$16,IF(K136='Details Verein'!$C$17,'Details Verein'!$B$17,IF(K136='Details Verein'!$C$18,'Details Verein'!$B$18,IF(K136='Details Verein'!$C$19,'Details Verein'!$B$19,IF(K136='Details Verein'!$C$20,'Details Verein'!$B$20,IF(K136='Details Verein'!$C$21,'Details Verein'!$B$21,11))))))))))</f>
        <v>1</v>
      </c>
      <c r="AO136" s="8"/>
      <c r="AP136" s="8"/>
      <c r="AQ136" s="8"/>
      <c r="AR136" s="32">
        <f>IF(OR(V136&gt;'Details Verein'!$D$7,$AG136=1),VLOOKUP($AN136,'Details Verein'!$B$12:$G$21,AR$1),0)</f>
        <v>0</v>
      </c>
      <c r="AS136" s="115" t="str">
        <f t="shared" si="65"/>
        <v/>
      </c>
      <c r="AT136" s="32">
        <f>IF($AG136=1,VLOOKUP($AN136,'Details Verein'!$B$12:$G$21,AT$1),0)</f>
        <v>0</v>
      </c>
      <c r="AU136" s="33" t="str">
        <f t="shared" si="66"/>
        <v/>
      </c>
      <c r="AV136" s="32">
        <f>IF($AG136=1,VLOOKUP($AN136,'Details Verein'!$B$12:$G$21,AV$1),0)</f>
        <v>0</v>
      </c>
      <c r="AW136" s="32">
        <f ca="1">IF($AG136=1,VLOOKUP($AN136,'Details Verein'!$B$12:$G$21,AW$1),0)+BG136</f>
        <v>0</v>
      </c>
      <c r="AX136" s="116"/>
      <c r="AY136" s="8"/>
      <c r="AZ136" s="8"/>
      <c r="BA136" s="8"/>
      <c r="BB136" s="1" t="str">
        <f t="shared" si="67"/>
        <v>00.01.1900</v>
      </c>
      <c r="BC136" s="73"/>
      <c r="BD136" s="3" t="str">
        <f>IF(AP136="","",AP136+'Details Verein'!$D$24)</f>
        <v/>
      </c>
      <c r="BE136" s="3" t="str">
        <f>IF(AZ136="","",AZ136+'Details Verein'!$D$25)</f>
        <v/>
      </c>
      <c r="BF136" s="3" t="str">
        <f>IF(BA136="","",BA136+'Details Verein'!$D$26)</f>
        <v/>
      </c>
      <c r="BG136" s="32">
        <f ca="1">IF(OR(E136-E135&gt;0.1,BA136&lt;&gt;""),'Details Verein'!$D$27,0)</f>
        <v>0</v>
      </c>
      <c r="BH136" s="16">
        <f t="shared" ca="1" si="91"/>
        <v>0</v>
      </c>
      <c r="BI136" s="16">
        <f t="shared" si="68"/>
        <v>0</v>
      </c>
      <c r="BJ136" s="1" t="str">
        <f t="shared" si="69"/>
        <v/>
      </c>
      <c r="BL136" s="1" t="str">
        <f t="shared" si="74"/>
        <v/>
      </c>
      <c r="BM136" s="1" t="str">
        <f t="shared" si="75"/>
        <v/>
      </c>
      <c r="BN136" s="1" t="str">
        <f t="shared" si="76"/>
        <v/>
      </c>
      <c r="BO136" s="1" t="str">
        <f t="shared" ca="1" si="77"/>
        <v/>
      </c>
      <c r="BP136" s="1">
        <f t="shared" si="88"/>
        <v>1.1299999999999987E-2</v>
      </c>
      <c r="BQ136" s="24" t="str">
        <f t="shared" si="78"/>
        <v/>
      </c>
      <c r="BR136" s="25" t="str">
        <f>IF(OR(Mitglieder!AQ136="",Mitglieder!BC136&lt;&gt;""),"",Mitglieder!AQ136)</f>
        <v/>
      </c>
      <c r="BS136" s="24" t="str">
        <f>IF(BR136="","",'Details Verein'!$I$30)</f>
        <v/>
      </c>
      <c r="BT136" s="24" t="str">
        <f>IF(BR136="","",VLOOKUP(Mitglieder!AN136,'Details Verein'!$B$12:$I$21,8))</f>
        <v/>
      </c>
      <c r="BU136" s="24"/>
      <c r="BV136" s="26" t="str">
        <f t="shared" si="79"/>
        <v/>
      </c>
      <c r="BW136" s="24" t="str">
        <f>IF(BR136="","",Mitglieder!BL136)</f>
        <v/>
      </c>
      <c r="CA136" s="34"/>
      <c r="CB136" s="1" t="str">
        <f t="shared" si="100"/>
        <v/>
      </c>
      <c r="CC136" s="1" t="str">
        <f t="shared" si="100"/>
        <v/>
      </c>
      <c r="CD136" s="1" t="str">
        <f t="shared" si="100"/>
        <v/>
      </c>
      <c r="CE136" s="1" t="str">
        <f t="shared" si="100"/>
        <v/>
      </c>
      <c r="CF136" s="1" t="str">
        <f t="shared" si="100"/>
        <v/>
      </c>
      <c r="CG136" s="1" t="str">
        <f t="shared" si="100"/>
        <v/>
      </c>
      <c r="CH136" s="1" t="str">
        <f t="shared" si="100"/>
        <v/>
      </c>
      <c r="CI136" s="1" t="str">
        <f t="shared" si="100"/>
        <v/>
      </c>
      <c r="CJ136" s="1" t="str">
        <f t="shared" si="100"/>
        <v/>
      </c>
      <c r="CK136" s="1" t="str">
        <f t="shared" si="100"/>
        <v/>
      </c>
      <c r="CL136" s="37" t="str">
        <f t="shared" si="70"/>
        <v/>
      </c>
      <c r="CM136" s="37" t="str">
        <f t="shared" si="71"/>
        <v/>
      </c>
      <c r="CN136" s="1">
        <f t="shared" ca="1" si="72"/>
        <v>0</v>
      </c>
      <c r="CO136" s="1">
        <f t="shared" ca="1" si="73"/>
        <v>0</v>
      </c>
      <c r="CP136" s="1">
        <f t="shared" si="89"/>
        <v>4.1400000000000159E-2</v>
      </c>
      <c r="CQ136" s="24" t="str">
        <f t="shared" si="80"/>
        <v/>
      </c>
      <c r="CR136" s="25" t="str">
        <f t="shared" si="81"/>
        <v/>
      </c>
      <c r="CS136" s="24" t="str">
        <f>IF(CR136="","",'Details Verein'!$I$30)</f>
        <v/>
      </c>
      <c r="CT136" s="24" t="str">
        <f>IF(CR136="","",VLOOKUP(Mitglieder!AN136,'Details Verein'!$B$12:$K$21,9))</f>
        <v/>
      </c>
      <c r="CU136" s="24">
        <f t="shared" si="82"/>
        <v>0</v>
      </c>
      <c r="CV136" s="26" t="str">
        <f t="shared" si="83"/>
        <v/>
      </c>
      <c r="CW136" s="24" t="str">
        <f>IF(CR136="","",Mitglieder!BM136)</f>
        <v/>
      </c>
      <c r="CX136" s="1">
        <f t="shared" si="84"/>
        <v>7.1500000000001021E-2</v>
      </c>
      <c r="CY136" s="24" t="str">
        <f t="shared" si="85"/>
        <v/>
      </c>
      <c r="CZ136" s="25" t="str">
        <f t="shared" si="86"/>
        <v/>
      </c>
      <c r="DA136" s="24" t="str">
        <f>IF(CZ136="","",'Details Verein'!$I$30)</f>
        <v/>
      </c>
      <c r="DB136" s="24" t="str">
        <f>IF(CZ136="","",VLOOKUP(AN136,'Details Verein'!$B$12:$L$21,10))</f>
        <v/>
      </c>
      <c r="DC136" s="24"/>
      <c r="DD136" s="26" t="str">
        <f t="shared" si="87"/>
        <v/>
      </c>
      <c r="DE136" s="24" t="str">
        <f>IF(CZ136="","",Mitglieder!BN136)</f>
        <v/>
      </c>
      <c r="DF136" s="34"/>
      <c r="DG136" s="1">
        <f t="shared" ca="1" si="92"/>
        <v>0.10160000000000188</v>
      </c>
      <c r="DH136" s="24" t="str">
        <f t="shared" ca="1" si="93"/>
        <v/>
      </c>
      <c r="DI136" s="25" t="str">
        <f t="shared" ca="1" si="94"/>
        <v/>
      </c>
      <c r="DJ136" s="24" t="str">
        <f ca="1">IF(DI136="","",'Details Verein'!$I$30)</f>
        <v/>
      </c>
      <c r="DK136" s="24" t="str">
        <f ca="1">IF(DI136="","",'Details Verein'!$I$31)</f>
        <v/>
      </c>
      <c r="DL136" s="24"/>
      <c r="DM136" s="26" t="str">
        <f t="shared" ca="1" si="95"/>
        <v/>
      </c>
      <c r="DN136" s="24" t="str">
        <f t="shared" ca="1" si="96"/>
        <v/>
      </c>
    </row>
    <row r="137" spans="3:118" x14ac:dyDescent="0.3">
      <c r="C137" s="1">
        <f t="shared" ca="1" si="60"/>
        <v>1.0113999999999987</v>
      </c>
      <c r="D137" s="1">
        <f ca="1">IF(OR(AQ137&lt;&gt;"",AP137+'Details Verein'!$D$24&gt;=$AM$1,AP137="",AG137&lt;&gt;1,AZ137&lt;&gt;"",BC137&lt;&gt;""),Mitglieder!D136+0.0001,ROUND(D136+1,0))</f>
        <v>1.0113999999999987</v>
      </c>
      <c r="E137" s="1">
        <f ca="1">IF(OR(AQ137&lt;&gt;"",AZ137+'Details Verein'!$D$25&gt;=$AM$1,AP137="",AG137&lt;&gt;1,AZ137="",BA137&lt;&gt;"",BC137&lt;&gt;""),Mitglieder!E136+0.0001,ROUND(E136+1,0))</f>
        <v>1.0113999999999987</v>
      </c>
      <c r="F137" s="1" t="str">
        <f t="shared" ca="1" si="61"/>
        <v/>
      </c>
      <c r="G137" s="23"/>
      <c r="H137" s="8"/>
      <c r="I137" s="8"/>
      <c r="J137" s="8"/>
      <c r="K137" s="8"/>
      <c r="L137" s="8"/>
      <c r="M137" s="8"/>
      <c r="N137" s="8"/>
      <c r="O137" s="8"/>
      <c r="P137" s="8"/>
      <c r="Q137" s="8"/>
      <c r="R137" s="8"/>
      <c r="S137" s="8"/>
      <c r="T137" s="8"/>
      <c r="U137" s="8"/>
      <c r="V137" s="8"/>
      <c r="W137" s="8"/>
      <c r="X137" s="8"/>
      <c r="Y137" s="8"/>
      <c r="Z137" s="8"/>
      <c r="AA137" s="8"/>
      <c r="AB137" s="8"/>
      <c r="AC137" s="8"/>
      <c r="AD137" s="8"/>
      <c r="AE137" s="8"/>
      <c r="AG137" s="1">
        <f t="shared" si="62"/>
        <v>0</v>
      </c>
      <c r="AI137" s="1">
        <f t="shared" ca="1" si="63"/>
        <v>0</v>
      </c>
      <c r="AJ137" s="1">
        <f t="shared" ca="1" si="64"/>
        <v>0</v>
      </c>
      <c r="AM137" s="63" t="str">
        <f>IF(AND(H138="",H139="",K137=""),"",IF(K137="","nicht kategorisiert",IF(AG137=1,VLOOKUP(AN137,'Details Verein'!$B$12:$D$22,2),"")))</f>
        <v/>
      </c>
      <c r="AN137" s="1">
        <f>IF(K137='Details Verein'!$C$12,'Details Verein'!$B$12,IF(K137='Details Verein'!$C$13,'Details Verein'!$B$13,IF(K137='Details Verein'!$C$14,'Details Verein'!$B$14,IF(K137='Details Verein'!$C$15,'Details Verein'!$B$15,IF(K137='Details Verein'!$C$16,'Details Verein'!$B$16,IF(K137='Details Verein'!$C$17,'Details Verein'!$B$17,IF(K137='Details Verein'!$C$18,'Details Verein'!$B$18,IF(K137='Details Verein'!$C$19,'Details Verein'!$B$19,IF(K137='Details Verein'!$C$20,'Details Verein'!$B$20,IF(K137='Details Verein'!$C$21,'Details Verein'!$B$21,11))))))))))</f>
        <v>1</v>
      </c>
      <c r="AO137" s="8"/>
      <c r="AP137" s="8"/>
      <c r="AQ137" s="8"/>
      <c r="AR137" s="32">
        <f>IF(OR(V137&gt;'Details Verein'!$D$7,$AG137=1),VLOOKUP($AN137,'Details Verein'!$B$12:$G$21,AR$1),0)</f>
        <v>0</v>
      </c>
      <c r="AS137" s="115" t="str">
        <f t="shared" si="65"/>
        <v/>
      </c>
      <c r="AT137" s="32">
        <f>IF($AG137=1,VLOOKUP($AN137,'Details Verein'!$B$12:$G$21,AT$1),0)</f>
        <v>0</v>
      </c>
      <c r="AU137" s="33" t="str">
        <f t="shared" si="66"/>
        <v/>
      </c>
      <c r="AV137" s="32">
        <f>IF($AG137=1,VLOOKUP($AN137,'Details Verein'!$B$12:$G$21,AV$1),0)</f>
        <v>0</v>
      </c>
      <c r="AW137" s="32">
        <f ca="1">IF($AG137=1,VLOOKUP($AN137,'Details Verein'!$B$12:$G$21,AW$1),0)+BG137</f>
        <v>0</v>
      </c>
      <c r="AX137" s="116"/>
      <c r="AY137" s="8"/>
      <c r="AZ137" s="8"/>
      <c r="BA137" s="8"/>
      <c r="BB137" s="1" t="str">
        <f t="shared" si="67"/>
        <v>00.01.1900</v>
      </c>
      <c r="BC137" s="73"/>
      <c r="BD137" s="3" t="str">
        <f>IF(AP137="","",AP137+'Details Verein'!$D$24)</f>
        <v/>
      </c>
      <c r="BE137" s="3" t="str">
        <f>IF(AZ137="","",AZ137+'Details Verein'!$D$25)</f>
        <v/>
      </c>
      <c r="BF137" s="3" t="str">
        <f>IF(BA137="","",BA137+'Details Verein'!$D$26)</f>
        <v/>
      </c>
      <c r="BG137" s="32">
        <f ca="1">IF(OR(E137-E136&gt;0.1,BA137&lt;&gt;""),'Details Verein'!$D$27,0)</f>
        <v>0</v>
      </c>
      <c r="BH137" s="16">
        <f t="shared" ca="1" si="91"/>
        <v>0</v>
      </c>
      <c r="BI137" s="16">
        <f t="shared" si="68"/>
        <v>0</v>
      </c>
      <c r="BJ137" s="1" t="str">
        <f t="shared" si="69"/>
        <v/>
      </c>
      <c r="BL137" s="1" t="str">
        <f t="shared" si="74"/>
        <v/>
      </c>
      <c r="BM137" s="1" t="str">
        <f t="shared" si="75"/>
        <v/>
      </c>
      <c r="BN137" s="1" t="str">
        <f t="shared" si="76"/>
        <v/>
      </c>
      <c r="BO137" s="1" t="str">
        <f t="shared" ca="1" si="77"/>
        <v/>
      </c>
      <c r="BP137" s="1">
        <f t="shared" si="88"/>
        <v>1.1399999999999987E-2</v>
      </c>
      <c r="BQ137" s="24" t="str">
        <f t="shared" si="78"/>
        <v/>
      </c>
      <c r="BR137" s="25" t="str">
        <f>IF(OR(Mitglieder!AQ137="",Mitglieder!BC137&lt;&gt;""),"",Mitglieder!AQ137)</f>
        <v/>
      </c>
      <c r="BS137" s="24" t="str">
        <f>IF(BR137="","",'Details Verein'!$I$30)</f>
        <v/>
      </c>
      <c r="BT137" s="24" t="str">
        <f>IF(BR137="","",VLOOKUP(Mitglieder!AN137,'Details Verein'!$B$12:$I$21,8))</f>
        <v/>
      </c>
      <c r="BU137" s="24"/>
      <c r="BV137" s="26" t="str">
        <f t="shared" si="79"/>
        <v/>
      </c>
      <c r="BW137" s="24" t="str">
        <f>IF(BR137="","",Mitglieder!BL137)</f>
        <v/>
      </c>
      <c r="CA137" s="34"/>
      <c r="CB137" s="1" t="str">
        <f t="shared" si="100"/>
        <v/>
      </c>
      <c r="CC137" s="1" t="str">
        <f t="shared" si="100"/>
        <v/>
      </c>
      <c r="CD137" s="1" t="str">
        <f t="shared" si="100"/>
        <v/>
      </c>
      <c r="CE137" s="1" t="str">
        <f t="shared" si="100"/>
        <v/>
      </c>
      <c r="CF137" s="1" t="str">
        <f t="shared" si="100"/>
        <v/>
      </c>
      <c r="CG137" s="1" t="str">
        <f t="shared" si="100"/>
        <v/>
      </c>
      <c r="CH137" s="1" t="str">
        <f t="shared" si="100"/>
        <v/>
      </c>
      <c r="CI137" s="1" t="str">
        <f t="shared" si="100"/>
        <v/>
      </c>
      <c r="CJ137" s="1" t="str">
        <f t="shared" si="100"/>
        <v/>
      </c>
      <c r="CK137" s="1" t="str">
        <f t="shared" si="100"/>
        <v/>
      </c>
      <c r="CL137" s="37" t="str">
        <f t="shared" si="70"/>
        <v/>
      </c>
      <c r="CM137" s="37" t="str">
        <f t="shared" si="71"/>
        <v/>
      </c>
      <c r="CN137" s="1">
        <f t="shared" ca="1" si="72"/>
        <v>0</v>
      </c>
      <c r="CO137" s="1">
        <f t="shared" ca="1" si="73"/>
        <v>0</v>
      </c>
      <c r="CP137" s="1">
        <f t="shared" si="89"/>
        <v>4.1500000000000162E-2</v>
      </c>
      <c r="CQ137" s="24" t="str">
        <f t="shared" si="80"/>
        <v/>
      </c>
      <c r="CR137" s="25" t="str">
        <f t="shared" si="81"/>
        <v/>
      </c>
      <c r="CS137" s="24" t="str">
        <f>IF(CR137="","",'Details Verein'!$I$30)</f>
        <v/>
      </c>
      <c r="CT137" s="24" t="str">
        <f>IF(CR137="","",VLOOKUP(Mitglieder!AN137,'Details Verein'!$B$12:$K$21,9))</f>
        <v/>
      </c>
      <c r="CU137" s="24">
        <f t="shared" si="82"/>
        <v>0</v>
      </c>
      <c r="CV137" s="26" t="str">
        <f t="shared" si="83"/>
        <v/>
      </c>
      <c r="CW137" s="24" t="str">
        <f>IF(CR137="","",Mitglieder!BM137)</f>
        <v/>
      </c>
      <c r="CX137" s="1">
        <f t="shared" si="84"/>
        <v>7.1600000000001024E-2</v>
      </c>
      <c r="CY137" s="24" t="str">
        <f t="shared" si="85"/>
        <v/>
      </c>
      <c r="CZ137" s="25" t="str">
        <f t="shared" si="86"/>
        <v/>
      </c>
      <c r="DA137" s="24" t="str">
        <f>IF(CZ137="","",'Details Verein'!$I$30)</f>
        <v/>
      </c>
      <c r="DB137" s="24" t="str">
        <f>IF(CZ137="","",VLOOKUP(AN137,'Details Verein'!$B$12:$L$21,10))</f>
        <v/>
      </c>
      <c r="DC137" s="24"/>
      <c r="DD137" s="26" t="str">
        <f t="shared" si="87"/>
        <v/>
      </c>
      <c r="DE137" s="24" t="str">
        <f>IF(CZ137="","",Mitglieder!BN137)</f>
        <v/>
      </c>
      <c r="DF137" s="34"/>
      <c r="DG137" s="1">
        <f t="shared" ca="1" si="92"/>
        <v>0.10170000000000189</v>
      </c>
      <c r="DH137" s="24" t="str">
        <f t="shared" ca="1" si="93"/>
        <v/>
      </c>
      <c r="DI137" s="25" t="str">
        <f t="shared" ca="1" si="94"/>
        <v/>
      </c>
      <c r="DJ137" s="24" t="str">
        <f ca="1">IF(DI137="","",'Details Verein'!$I$30)</f>
        <v/>
      </c>
      <c r="DK137" s="24" t="str">
        <f ca="1">IF(DI137="","",'Details Verein'!$I$31)</f>
        <v/>
      </c>
      <c r="DL137" s="24"/>
      <c r="DM137" s="26" t="str">
        <f t="shared" ca="1" si="95"/>
        <v/>
      </c>
      <c r="DN137" s="24" t="str">
        <f t="shared" ca="1" si="96"/>
        <v/>
      </c>
    </row>
    <row r="138" spans="3:118" x14ac:dyDescent="0.3">
      <c r="C138" s="1">
        <f t="shared" ca="1" si="60"/>
        <v>1.0114999999999987</v>
      </c>
      <c r="D138" s="1">
        <f ca="1">IF(OR(AQ138&lt;&gt;"",AP138+'Details Verein'!$D$24&gt;=$AM$1,AP138="",AG138&lt;&gt;1,AZ138&lt;&gt;"",BC138&lt;&gt;""),Mitglieder!D137+0.0001,ROUND(D137+1,0))</f>
        <v>1.0114999999999987</v>
      </c>
      <c r="E138" s="1">
        <f ca="1">IF(OR(AQ138&lt;&gt;"",AZ138+'Details Verein'!$D$25&gt;=$AM$1,AP138="",AG138&lt;&gt;1,AZ138="",BA138&lt;&gt;"",BC138&lt;&gt;""),Mitglieder!E137+0.0001,ROUND(E137+1,0))</f>
        <v>1.0114999999999987</v>
      </c>
      <c r="F138" s="1" t="str">
        <f t="shared" ca="1" si="61"/>
        <v/>
      </c>
      <c r="G138" s="23"/>
      <c r="H138" s="8"/>
      <c r="I138" s="8"/>
      <c r="J138" s="8"/>
      <c r="K138" s="8"/>
      <c r="L138" s="8"/>
      <c r="M138" s="8"/>
      <c r="N138" s="8"/>
      <c r="O138" s="8"/>
      <c r="P138" s="8"/>
      <c r="Q138" s="8"/>
      <c r="R138" s="8"/>
      <c r="S138" s="8"/>
      <c r="T138" s="8"/>
      <c r="U138" s="8"/>
      <c r="V138" s="8"/>
      <c r="W138" s="8"/>
      <c r="X138" s="8"/>
      <c r="Y138" s="8"/>
      <c r="Z138" s="8"/>
      <c r="AA138" s="8"/>
      <c r="AB138" s="8"/>
      <c r="AC138" s="8"/>
      <c r="AD138" s="8"/>
      <c r="AE138" s="8"/>
      <c r="AG138" s="1">
        <f t="shared" si="62"/>
        <v>0</v>
      </c>
      <c r="AI138" s="1">
        <f t="shared" ca="1" si="63"/>
        <v>0</v>
      </c>
      <c r="AJ138" s="1">
        <f t="shared" ca="1" si="64"/>
        <v>0</v>
      </c>
      <c r="AM138" s="63" t="str">
        <f>IF(AND(H139="",H140="",K138=""),"",IF(K138="","nicht kategorisiert",IF(AG138=1,VLOOKUP(AN138,'Details Verein'!$B$12:$D$22,2),"")))</f>
        <v/>
      </c>
      <c r="AN138" s="1">
        <f>IF(K138='Details Verein'!$C$12,'Details Verein'!$B$12,IF(K138='Details Verein'!$C$13,'Details Verein'!$B$13,IF(K138='Details Verein'!$C$14,'Details Verein'!$B$14,IF(K138='Details Verein'!$C$15,'Details Verein'!$B$15,IF(K138='Details Verein'!$C$16,'Details Verein'!$B$16,IF(K138='Details Verein'!$C$17,'Details Verein'!$B$17,IF(K138='Details Verein'!$C$18,'Details Verein'!$B$18,IF(K138='Details Verein'!$C$19,'Details Verein'!$B$19,IF(K138='Details Verein'!$C$20,'Details Verein'!$B$20,IF(K138='Details Verein'!$C$21,'Details Verein'!$B$21,11))))))))))</f>
        <v>1</v>
      </c>
      <c r="AO138" s="8"/>
      <c r="AP138" s="8"/>
      <c r="AQ138" s="8"/>
      <c r="AR138" s="32">
        <f>IF(OR(V138&gt;'Details Verein'!$D$7,$AG138=1),VLOOKUP($AN138,'Details Verein'!$B$12:$G$21,AR$1),0)</f>
        <v>0</v>
      </c>
      <c r="AS138" s="115" t="str">
        <f t="shared" si="65"/>
        <v/>
      </c>
      <c r="AT138" s="32">
        <f>IF($AG138=1,VLOOKUP($AN138,'Details Verein'!$B$12:$G$21,AT$1),0)</f>
        <v>0</v>
      </c>
      <c r="AU138" s="33" t="str">
        <f t="shared" si="66"/>
        <v/>
      </c>
      <c r="AV138" s="32">
        <f>IF($AG138=1,VLOOKUP($AN138,'Details Verein'!$B$12:$G$21,AV$1),0)</f>
        <v>0</v>
      </c>
      <c r="AW138" s="32">
        <f ca="1">IF($AG138=1,VLOOKUP($AN138,'Details Verein'!$B$12:$G$21,AW$1),0)+BG138</f>
        <v>0</v>
      </c>
      <c r="AX138" s="116"/>
      <c r="AY138" s="8"/>
      <c r="AZ138" s="8"/>
      <c r="BA138" s="8"/>
      <c r="BB138" s="1" t="str">
        <f t="shared" si="67"/>
        <v>00.01.1900</v>
      </c>
      <c r="BC138" s="73"/>
      <c r="BD138" s="3" t="str">
        <f>IF(AP138="","",AP138+'Details Verein'!$D$24)</f>
        <v/>
      </c>
      <c r="BE138" s="3" t="str">
        <f>IF(AZ138="","",AZ138+'Details Verein'!$D$25)</f>
        <v/>
      </c>
      <c r="BF138" s="3" t="str">
        <f>IF(BA138="","",BA138+'Details Verein'!$D$26)</f>
        <v/>
      </c>
      <c r="BG138" s="32">
        <f ca="1">IF(OR(E138-E137&gt;0.1,BA138&lt;&gt;""),'Details Verein'!$D$27,0)</f>
        <v>0</v>
      </c>
      <c r="BH138" s="16">
        <f t="shared" ca="1" si="91"/>
        <v>0</v>
      </c>
      <c r="BI138" s="16">
        <f t="shared" si="68"/>
        <v>0</v>
      </c>
      <c r="BJ138" s="1" t="str">
        <f t="shared" si="69"/>
        <v/>
      </c>
      <c r="BL138" s="1" t="str">
        <f t="shared" si="74"/>
        <v/>
      </c>
      <c r="BM138" s="1" t="str">
        <f t="shared" si="75"/>
        <v/>
      </c>
      <c r="BN138" s="1" t="str">
        <f t="shared" si="76"/>
        <v/>
      </c>
      <c r="BO138" s="1" t="str">
        <f t="shared" ca="1" si="77"/>
        <v/>
      </c>
      <c r="BP138" s="1">
        <f t="shared" si="88"/>
        <v>1.1499999999999986E-2</v>
      </c>
      <c r="BQ138" s="24" t="str">
        <f t="shared" si="78"/>
        <v/>
      </c>
      <c r="BR138" s="25" t="str">
        <f>IF(OR(Mitglieder!AQ138="",Mitglieder!BC138&lt;&gt;""),"",Mitglieder!AQ138)</f>
        <v/>
      </c>
      <c r="BS138" s="24" t="str">
        <f>IF(BR138="","",'Details Verein'!$I$30)</f>
        <v/>
      </c>
      <c r="BT138" s="24" t="str">
        <f>IF(BR138="","",VLOOKUP(Mitglieder!AN138,'Details Verein'!$B$12:$I$21,8))</f>
        <v/>
      </c>
      <c r="BU138" s="24"/>
      <c r="BV138" s="26" t="str">
        <f t="shared" si="79"/>
        <v/>
      </c>
      <c r="BW138" s="24" t="str">
        <f>IF(BR138="","",Mitglieder!BL138)</f>
        <v/>
      </c>
      <c r="CA138" s="34"/>
      <c r="CB138" s="1" t="str">
        <f t="shared" si="100"/>
        <v/>
      </c>
      <c r="CC138" s="1" t="str">
        <f t="shared" si="100"/>
        <v/>
      </c>
      <c r="CD138" s="1" t="str">
        <f t="shared" si="100"/>
        <v/>
      </c>
      <c r="CE138" s="1" t="str">
        <f t="shared" si="100"/>
        <v/>
      </c>
      <c r="CF138" s="1" t="str">
        <f t="shared" si="100"/>
        <v/>
      </c>
      <c r="CG138" s="1" t="str">
        <f t="shared" si="100"/>
        <v/>
      </c>
      <c r="CH138" s="1" t="str">
        <f t="shared" si="100"/>
        <v/>
      </c>
      <c r="CI138" s="1" t="str">
        <f t="shared" si="100"/>
        <v/>
      </c>
      <c r="CJ138" s="1" t="str">
        <f t="shared" si="100"/>
        <v/>
      </c>
      <c r="CK138" s="1" t="str">
        <f t="shared" si="100"/>
        <v/>
      </c>
      <c r="CL138" s="37" t="str">
        <f t="shared" si="70"/>
        <v/>
      </c>
      <c r="CM138" s="37" t="str">
        <f t="shared" si="71"/>
        <v/>
      </c>
      <c r="CN138" s="1">
        <f t="shared" ca="1" si="72"/>
        <v>0</v>
      </c>
      <c r="CO138" s="1">
        <f t="shared" ca="1" si="73"/>
        <v>0</v>
      </c>
      <c r="CP138" s="1">
        <f t="shared" si="89"/>
        <v>4.1600000000000165E-2</v>
      </c>
      <c r="CQ138" s="24" t="str">
        <f t="shared" si="80"/>
        <v/>
      </c>
      <c r="CR138" s="25" t="str">
        <f t="shared" si="81"/>
        <v/>
      </c>
      <c r="CS138" s="24" t="str">
        <f>IF(CR138="","",'Details Verein'!$I$30)</f>
        <v/>
      </c>
      <c r="CT138" s="24" t="str">
        <f>IF(CR138="","",VLOOKUP(Mitglieder!AN138,'Details Verein'!$B$12:$K$21,9))</f>
        <v/>
      </c>
      <c r="CU138" s="24">
        <f t="shared" si="82"/>
        <v>0</v>
      </c>
      <c r="CV138" s="26" t="str">
        <f t="shared" si="83"/>
        <v/>
      </c>
      <c r="CW138" s="24" t="str">
        <f>IF(CR138="","",Mitglieder!BM138)</f>
        <v/>
      </c>
      <c r="CX138" s="1">
        <f t="shared" si="84"/>
        <v>7.1700000000001027E-2</v>
      </c>
      <c r="CY138" s="24" t="str">
        <f t="shared" si="85"/>
        <v/>
      </c>
      <c r="CZ138" s="25" t="str">
        <f t="shared" si="86"/>
        <v/>
      </c>
      <c r="DA138" s="24" t="str">
        <f>IF(CZ138="","",'Details Verein'!$I$30)</f>
        <v/>
      </c>
      <c r="DB138" s="24" t="str">
        <f>IF(CZ138="","",VLOOKUP(AN138,'Details Verein'!$B$12:$L$21,10))</f>
        <v/>
      </c>
      <c r="DC138" s="24"/>
      <c r="DD138" s="26" t="str">
        <f t="shared" si="87"/>
        <v/>
      </c>
      <c r="DE138" s="24" t="str">
        <f>IF(CZ138="","",Mitglieder!BN138)</f>
        <v/>
      </c>
      <c r="DF138" s="34"/>
      <c r="DG138" s="1">
        <f t="shared" ca="1" si="92"/>
        <v>0.10180000000000189</v>
      </c>
      <c r="DH138" s="24" t="str">
        <f t="shared" ca="1" si="93"/>
        <v/>
      </c>
      <c r="DI138" s="25" t="str">
        <f t="shared" ca="1" si="94"/>
        <v/>
      </c>
      <c r="DJ138" s="24" t="str">
        <f ca="1">IF(DI138="","",'Details Verein'!$I$30)</f>
        <v/>
      </c>
      <c r="DK138" s="24" t="str">
        <f ca="1">IF(DI138="","",'Details Verein'!$I$31)</f>
        <v/>
      </c>
      <c r="DL138" s="24"/>
      <c r="DM138" s="26" t="str">
        <f t="shared" ca="1" si="95"/>
        <v/>
      </c>
      <c r="DN138" s="24" t="str">
        <f t="shared" ca="1" si="96"/>
        <v/>
      </c>
    </row>
    <row r="139" spans="3:118" x14ac:dyDescent="0.3">
      <c r="C139" s="1">
        <f t="shared" ca="1" si="60"/>
        <v>1.0115999999999987</v>
      </c>
      <c r="D139" s="1">
        <f ca="1">IF(OR(AQ139&lt;&gt;"",AP139+'Details Verein'!$D$24&gt;=$AM$1,AP139="",AG139&lt;&gt;1,AZ139&lt;&gt;"",BC139&lt;&gt;""),Mitglieder!D138+0.0001,ROUND(D138+1,0))</f>
        <v>1.0115999999999987</v>
      </c>
      <c r="E139" s="1">
        <f ca="1">IF(OR(AQ139&lt;&gt;"",AZ139+'Details Verein'!$D$25&gt;=$AM$1,AP139="",AG139&lt;&gt;1,AZ139="",BA139&lt;&gt;"",BC139&lt;&gt;""),Mitglieder!E138+0.0001,ROUND(E138+1,0))</f>
        <v>1.0115999999999987</v>
      </c>
      <c r="F139" s="1" t="str">
        <f t="shared" ca="1" si="61"/>
        <v/>
      </c>
      <c r="G139" s="23"/>
      <c r="H139" s="8"/>
      <c r="I139" s="8"/>
      <c r="J139" s="8"/>
      <c r="K139" s="8"/>
      <c r="L139" s="8"/>
      <c r="M139" s="8"/>
      <c r="N139" s="8"/>
      <c r="O139" s="8"/>
      <c r="P139" s="8"/>
      <c r="Q139" s="8"/>
      <c r="R139" s="8"/>
      <c r="S139" s="8"/>
      <c r="T139" s="8"/>
      <c r="U139" s="8"/>
      <c r="V139" s="8"/>
      <c r="W139" s="8"/>
      <c r="X139" s="8"/>
      <c r="Y139" s="8"/>
      <c r="Z139" s="8"/>
      <c r="AA139" s="8"/>
      <c r="AB139" s="8"/>
      <c r="AC139" s="8"/>
      <c r="AD139" s="8"/>
      <c r="AE139" s="8"/>
      <c r="AG139" s="1">
        <f t="shared" si="62"/>
        <v>0</v>
      </c>
      <c r="AI139" s="1">
        <f t="shared" ca="1" si="63"/>
        <v>0</v>
      </c>
      <c r="AJ139" s="1">
        <f t="shared" ca="1" si="64"/>
        <v>0</v>
      </c>
      <c r="AM139" s="63" t="str">
        <f>IF(AND(H140="",H141="",K139=""),"",IF(K139="","nicht kategorisiert",IF(AG139=1,VLOOKUP(AN139,'Details Verein'!$B$12:$D$22,2),"")))</f>
        <v/>
      </c>
      <c r="AN139" s="1">
        <f>IF(K139='Details Verein'!$C$12,'Details Verein'!$B$12,IF(K139='Details Verein'!$C$13,'Details Verein'!$B$13,IF(K139='Details Verein'!$C$14,'Details Verein'!$B$14,IF(K139='Details Verein'!$C$15,'Details Verein'!$B$15,IF(K139='Details Verein'!$C$16,'Details Verein'!$B$16,IF(K139='Details Verein'!$C$17,'Details Verein'!$B$17,IF(K139='Details Verein'!$C$18,'Details Verein'!$B$18,IF(K139='Details Verein'!$C$19,'Details Verein'!$B$19,IF(K139='Details Verein'!$C$20,'Details Verein'!$B$20,IF(K139='Details Verein'!$C$21,'Details Verein'!$B$21,11))))))))))</f>
        <v>1</v>
      </c>
      <c r="AO139" s="8"/>
      <c r="AP139" s="8"/>
      <c r="AQ139" s="8"/>
      <c r="AR139" s="32">
        <f>IF(OR(V139&gt;'Details Verein'!$D$7,$AG139=1),VLOOKUP($AN139,'Details Verein'!$B$12:$G$21,AR$1),0)</f>
        <v>0</v>
      </c>
      <c r="AS139" s="115" t="str">
        <f t="shared" si="65"/>
        <v/>
      </c>
      <c r="AT139" s="32">
        <f>IF($AG139=1,VLOOKUP($AN139,'Details Verein'!$B$12:$G$21,AT$1),0)</f>
        <v>0</v>
      </c>
      <c r="AU139" s="33" t="str">
        <f t="shared" si="66"/>
        <v/>
      </c>
      <c r="AV139" s="32">
        <f>IF($AG139=1,VLOOKUP($AN139,'Details Verein'!$B$12:$G$21,AV$1),0)</f>
        <v>0</v>
      </c>
      <c r="AW139" s="32">
        <f ca="1">IF($AG139=1,VLOOKUP($AN139,'Details Verein'!$B$12:$G$21,AW$1),0)+BG139</f>
        <v>0</v>
      </c>
      <c r="AX139" s="116"/>
      <c r="AY139" s="8"/>
      <c r="AZ139" s="8"/>
      <c r="BA139" s="8"/>
      <c r="BB139" s="1" t="str">
        <f t="shared" si="67"/>
        <v>00.01.1900</v>
      </c>
      <c r="BC139" s="73"/>
      <c r="BD139" s="3" t="str">
        <f>IF(AP139="","",AP139+'Details Verein'!$D$24)</f>
        <v/>
      </c>
      <c r="BE139" s="3" t="str">
        <f>IF(AZ139="","",AZ139+'Details Verein'!$D$25)</f>
        <v/>
      </c>
      <c r="BF139" s="3" t="str">
        <f>IF(BA139="","",BA139+'Details Verein'!$D$26)</f>
        <v/>
      </c>
      <c r="BG139" s="32">
        <f ca="1">IF(OR(E139-E138&gt;0.1,BA139&lt;&gt;""),'Details Verein'!$D$27,0)</f>
        <v>0</v>
      </c>
      <c r="BH139" s="16">
        <f t="shared" ca="1" si="91"/>
        <v>0</v>
      </c>
      <c r="BI139" s="16">
        <f t="shared" si="68"/>
        <v>0</v>
      </c>
      <c r="BJ139" s="1" t="str">
        <f t="shared" si="69"/>
        <v/>
      </c>
      <c r="BL139" s="1" t="str">
        <f t="shared" si="74"/>
        <v/>
      </c>
      <c r="BM139" s="1" t="str">
        <f t="shared" si="75"/>
        <v/>
      </c>
      <c r="BN139" s="1" t="str">
        <f t="shared" si="76"/>
        <v/>
      </c>
      <c r="BO139" s="1" t="str">
        <f t="shared" ca="1" si="77"/>
        <v/>
      </c>
      <c r="BP139" s="1">
        <f t="shared" si="88"/>
        <v>1.1599999999999985E-2</v>
      </c>
      <c r="BQ139" s="24" t="str">
        <f t="shared" si="78"/>
        <v/>
      </c>
      <c r="BR139" s="25" t="str">
        <f>IF(OR(Mitglieder!AQ139="",Mitglieder!BC139&lt;&gt;""),"",Mitglieder!AQ139)</f>
        <v/>
      </c>
      <c r="BS139" s="24" t="str">
        <f>IF(BR139="","",'Details Verein'!$I$30)</f>
        <v/>
      </c>
      <c r="BT139" s="24" t="str">
        <f>IF(BR139="","",VLOOKUP(Mitglieder!AN139,'Details Verein'!$B$12:$I$21,8))</f>
        <v/>
      </c>
      <c r="BU139" s="24"/>
      <c r="BV139" s="26" t="str">
        <f t="shared" si="79"/>
        <v/>
      </c>
      <c r="BW139" s="24" t="str">
        <f>IF(BR139="","",Mitglieder!BL139)</f>
        <v/>
      </c>
      <c r="CA139" s="34"/>
      <c r="CB139" s="1" t="str">
        <f t="shared" si="100"/>
        <v/>
      </c>
      <c r="CC139" s="1" t="str">
        <f t="shared" si="100"/>
        <v/>
      </c>
      <c r="CD139" s="1" t="str">
        <f t="shared" si="100"/>
        <v/>
      </c>
      <c r="CE139" s="1" t="str">
        <f t="shared" si="100"/>
        <v/>
      </c>
      <c r="CF139" s="1" t="str">
        <f t="shared" si="100"/>
        <v/>
      </c>
      <c r="CG139" s="1" t="str">
        <f t="shared" si="100"/>
        <v/>
      </c>
      <c r="CH139" s="1" t="str">
        <f t="shared" si="100"/>
        <v/>
      </c>
      <c r="CI139" s="1" t="str">
        <f t="shared" si="100"/>
        <v/>
      </c>
      <c r="CJ139" s="1" t="str">
        <f t="shared" si="100"/>
        <v/>
      </c>
      <c r="CK139" s="1" t="str">
        <f t="shared" si="100"/>
        <v/>
      </c>
      <c r="CL139" s="37" t="str">
        <f t="shared" si="70"/>
        <v/>
      </c>
      <c r="CM139" s="37" t="str">
        <f t="shared" si="71"/>
        <v/>
      </c>
      <c r="CN139" s="1">
        <f t="shared" ca="1" si="72"/>
        <v>0</v>
      </c>
      <c r="CO139" s="1">
        <f t="shared" ca="1" si="73"/>
        <v>0</v>
      </c>
      <c r="CP139" s="1">
        <f t="shared" si="89"/>
        <v>4.1700000000000167E-2</v>
      </c>
      <c r="CQ139" s="24" t="str">
        <f t="shared" si="80"/>
        <v/>
      </c>
      <c r="CR139" s="25" t="str">
        <f t="shared" si="81"/>
        <v/>
      </c>
      <c r="CS139" s="24" t="str">
        <f>IF(CR139="","",'Details Verein'!$I$30)</f>
        <v/>
      </c>
      <c r="CT139" s="24" t="str">
        <f>IF(CR139="","",VLOOKUP(Mitglieder!AN139,'Details Verein'!$B$12:$K$21,9))</f>
        <v/>
      </c>
      <c r="CU139" s="24">
        <f t="shared" si="82"/>
        <v>0</v>
      </c>
      <c r="CV139" s="26" t="str">
        <f t="shared" si="83"/>
        <v/>
      </c>
      <c r="CW139" s="24" t="str">
        <f>IF(CR139="","",Mitglieder!BM139)</f>
        <v/>
      </c>
      <c r="CX139" s="1">
        <f t="shared" si="84"/>
        <v>7.180000000000103E-2</v>
      </c>
      <c r="CY139" s="24" t="str">
        <f t="shared" si="85"/>
        <v/>
      </c>
      <c r="CZ139" s="25" t="str">
        <f t="shared" si="86"/>
        <v/>
      </c>
      <c r="DA139" s="24" t="str">
        <f>IF(CZ139="","",'Details Verein'!$I$30)</f>
        <v/>
      </c>
      <c r="DB139" s="24" t="str">
        <f>IF(CZ139="","",VLOOKUP(AN139,'Details Verein'!$B$12:$L$21,10))</f>
        <v/>
      </c>
      <c r="DC139" s="24"/>
      <c r="DD139" s="26" t="str">
        <f t="shared" si="87"/>
        <v/>
      </c>
      <c r="DE139" s="24" t="str">
        <f>IF(CZ139="","",Mitglieder!BN139)</f>
        <v/>
      </c>
      <c r="DF139" s="34"/>
      <c r="DG139" s="1">
        <f t="shared" ca="1" si="92"/>
        <v>0.10190000000000189</v>
      </c>
      <c r="DH139" s="24" t="str">
        <f t="shared" ca="1" si="93"/>
        <v/>
      </c>
      <c r="DI139" s="25" t="str">
        <f t="shared" ca="1" si="94"/>
        <v/>
      </c>
      <c r="DJ139" s="24" t="str">
        <f ca="1">IF(DI139="","",'Details Verein'!$I$30)</f>
        <v/>
      </c>
      <c r="DK139" s="24" t="str">
        <f ca="1">IF(DI139="","",'Details Verein'!$I$31)</f>
        <v/>
      </c>
      <c r="DL139" s="24"/>
      <c r="DM139" s="26" t="str">
        <f t="shared" ca="1" si="95"/>
        <v/>
      </c>
      <c r="DN139" s="24" t="str">
        <f t="shared" ca="1" si="96"/>
        <v/>
      </c>
    </row>
    <row r="140" spans="3:118" x14ac:dyDescent="0.3">
      <c r="C140" s="1">
        <f t="shared" ca="1" si="60"/>
        <v>1.0116999999999987</v>
      </c>
      <c r="D140" s="1">
        <f ca="1">IF(OR(AQ140&lt;&gt;"",AP140+'Details Verein'!$D$24&gt;=$AM$1,AP140="",AG140&lt;&gt;1,AZ140&lt;&gt;"",BC140&lt;&gt;""),Mitglieder!D139+0.0001,ROUND(D139+1,0))</f>
        <v>1.0116999999999987</v>
      </c>
      <c r="E140" s="1">
        <f ca="1">IF(OR(AQ140&lt;&gt;"",AZ140+'Details Verein'!$D$25&gt;=$AM$1,AP140="",AG140&lt;&gt;1,AZ140="",BA140&lt;&gt;"",BC140&lt;&gt;""),Mitglieder!E139+0.0001,ROUND(E139+1,0))</f>
        <v>1.0116999999999987</v>
      </c>
      <c r="F140" s="1" t="str">
        <f t="shared" ca="1" si="61"/>
        <v/>
      </c>
      <c r="G140" s="23"/>
      <c r="H140" s="8"/>
      <c r="I140" s="8"/>
      <c r="J140" s="8"/>
      <c r="K140" s="8"/>
      <c r="L140" s="8"/>
      <c r="M140" s="8"/>
      <c r="N140" s="8"/>
      <c r="O140" s="8"/>
      <c r="P140" s="8"/>
      <c r="Q140" s="8"/>
      <c r="R140" s="8"/>
      <c r="S140" s="8"/>
      <c r="T140" s="8"/>
      <c r="U140" s="8"/>
      <c r="V140" s="8"/>
      <c r="W140" s="8"/>
      <c r="X140" s="8"/>
      <c r="Y140" s="8"/>
      <c r="Z140" s="8"/>
      <c r="AA140" s="8"/>
      <c r="AB140" s="8"/>
      <c r="AC140" s="8"/>
      <c r="AD140" s="8"/>
      <c r="AE140" s="8"/>
      <c r="AG140" s="1">
        <f t="shared" si="62"/>
        <v>0</v>
      </c>
      <c r="AI140" s="1">
        <f t="shared" ca="1" si="63"/>
        <v>0</v>
      </c>
      <c r="AJ140" s="1">
        <f t="shared" ca="1" si="64"/>
        <v>0</v>
      </c>
      <c r="AM140" s="63" t="str">
        <f>IF(AND(H141="",H142="",K140=""),"",IF(K140="","nicht kategorisiert",IF(AG140=1,VLOOKUP(AN140,'Details Verein'!$B$12:$D$22,2),"")))</f>
        <v/>
      </c>
      <c r="AN140" s="1">
        <f>IF(K140='Details Verein'!$C$12,'Details Verein'!$B$12,IF(K140='Details Verein'!$C$13,'Details Verein'!$B$13,IF(K140='Details Verein'!$C$14,'Details Verein'!$B$14,IF(K140='Details Verein'!$C$15,'Details Verein'!$B$15,IF(K140='Details Verein'!$C$16,'Details Verein'!$B$16,IF(K140='Details Verein'!$C$17,'Details Verein'!$B$17,IF(K140='Details Verein'!$C$18,'Details Verein'!$B$18,IF(K140='Details Verein'!$C$19,'Details Verein'!$B$19,IF(K140='Details Verein'!$C$20,'Details Verein'!$B$20,IF(K140='Details Verein'!$C$21,'Details Verein'!$B$21,11))))))))))</f>
        <v>1</v>
      </c>
      <c r="AO140" s="8"/>
      <c r="AP140" s="8"/>
      <c r="AQ140" s="8"/>
      <c r="AR140" s="32">
        <f>IF(OR(V140&gt;'Details Verein'!$D$7,$AG140=1),VLOOKUP($AN140,'Details Verein'!$B$12:$G$21,AR$1),0)</f>
        <v>0</v>
      </c>
      <c r="AS140" s="115" t="str">
        <f t="shared" si="65"/>
        <v/>
      </c>
      <c r="AT140" s="32">
        <f>IF($AG140=1,VLOOKUP($AN140,'Details Verein'!$B$12:$G$21,AT$1),0)</f>
        <v>0</v>
      </c>
      <c r="AU140" s="33" t="str">
        <f t="shared" si="66"/>
        <v/>
      </c>
      <c r="AV140" s="32">
        <f>IF($AG140=1,VLOOKUP($AN140,'Details Verein'!$B$12:$G$21,AV$1),0)</f>
        <v>0</v>
      </c>
      <c r="AW140" s="32">
        <f ca="1">IF($AG140=1,VLOOKUP($AN140,'Details Verein'!$B$12:$G$21,AW$1),0)+BG140</f>
        <v>0</v>
      </c>
      <c r="AX140" s="116"/>
      <c r="AY140" s="8"/>
      <c r="AZ140" s="8"/>
      <c r="BA140" s="8"/>
      <c r="BB140" s="1" t="str">
        <f t="shared" si="67"/>
        <v>00.01.1900</v>
      </c>
      <c r="BC140" s="73"/>
      <c r="BD140" s="3" t="str">
        <f>IF(AP140="","",AP140+'Details Verein'!$D$24)</f>
        <v/>
      </c>
      <c r="BE140" s="3" t="str">
        <f>IF(AZ140="","",AZ140+'Details Verein'!$D$25)</f>
        <v/>
      </c>
      <c r="BF140" s="3" t="str">
        <f>IF(BA140="","",BA140+'Details Verein'!$D$26)</f>
        <v/>
      </c>
      <c r="BG140" s="32">
        <f ca="1">IF(OR(E140-E139&gt;0.1,BA140&lt;&gt;""),'Details Verein'!$D$27,0)</f>
        <v>0</v>
      </c>
      <c r="BH140" s="16">
        <f t="shared" ca="1" si="91"/>
        <v>0</v>
      </c>
      <c r="BI140" s="16">
        <f t="shared" si="68"/>
        <v>0</v>
      </c>
      <c r="BJ140" s="1" t="str">
        <f t="shared" si="69"/>
        <v/>
      </c>
      <c r="BL140" s="1" t="str">
        <f t="shared" si="74"/>
        <v/>
      </c>
      <c r="BM140" s="1" t="str">
        <f t="shared" si="75"/>
        <v/>
      </c>
      <c r="BN140" s="1" t="str">
        <f t="shared" si="76"/>
        <v/>
      </c>
      <c r="BO140" s="1" t="str">
        <f t="shared" ca="1" si="77"/>
        <v/>
      </c>
      <c r="BP140" s="1">
        <f t="shared" si="88"/>
        <v>1.1699999999999985E-2</v>
      </c>
      <c r="BQ140" s="24" t="str">
        <f t="shared" si="78"/>
        <v/>
      </c>
      <c r="BR140" s="25" t="str">
        <f>IF(OR(Mitglieder!AQ140="",Mitglieder!BC140&lt;&gt;""),"",Mitglieder!AQ140)</f>
        <v/>
      </c>
      <c r="BS140" s="24" t="str">
        <f>IF(BR140="","",'Details Verein'!$I$30)</f>
        <v/>
      </c>
      <c r="BT140" s="24" t="str">
        <f>IF(BR140="","",VLOOKUP(Mitglieder!AN140,'Details Verein'!$B$12:$I$21,8))</f>
        <v/>
      </c>
      <c r="BU140" s="24"/>
      <c r="BV140" s="26" t="str">
        <f t="shared" si="79"/>
        <v/>
      </c>
      <c r="BW140" s="24" t="str">
        <f>IF(BR140="","",Mitglieder!BL140)</f>
        <v/>
      </c>
      <c r="CA140" s="34"/>
      <c r="CB140" s="1" t="str">
        <f t="shared" si="100"/>
        <v/>
      </c>
      <c r="CC140" s="1" t="str">
        <f t="shared" si="100"/>
        <v/>
      </c>
      <c r="CD140" s="1" t="str">
        <f t="shared" si="100"/>
        <v/>
      </c>
      <c r="CE140" s="1" t="str">
        <f t="shared" si="100"/>
        <v/>
      </c>
      <c r="CF140" s="1" t="str">
        <f t="shared" si="100"/>
        <v/>
      </c>
      <c r="CG140" s="1" t="str">
        <f t="shared" si="100"/>
        <v/>
      </c>
      <c r="CH140" s="1" t="str">
        <f t="shared" si="100"/>
        <v/>
      </c>
      <c r="CI140" s="1" t="str">
        <f t="shared" si="100"/>
        <v/>
      </c>
      <c r="CJ140" s="1" t="str">
        <f t="shared" si="100"/>
        <v/>
      </c>
      <c r="CK140" s="1" t="str">
        <f t="shared" si="100"/>
        <v/>
      </c>
      <c r="CL140" s="37" t="str">
        <f t="shared" si="70"/>
        <v/>
      </c>
      <c r="CM140" s="37" t="str">
        <f t="shared" si="71"/>
        <v/>
      </c>
      <c r="CN140" s="1">
        <f t="shared" ca="1" si="72"/>
        <v>0</v>
      </c>
      <c r="CO140" s="1">
        <f t="shared" ca="1" si="73"/>
        <v>0</v>
      </c>
      <c r="CP140" s="1">
        <f t="shared" si="89"/>
        <v>4.180000000000017E-2</v>
      </c>
      <c r="CQ140" s="24" t="str">
        <f t="shared" si="80"/>
        <v/>
      </c>
      <c r="CR140" s="25" t="str">
        <f t="shared" si="81"/>
        <v/>
      </c>
      <c r="CS140" s="24" t="str">
        <f>IF(CR140="","",'Details Verein'!$I$30)</f>
        <v/>
      </c>
      <c r="CT140" s="24" t="str">
        <f>IF(CR140="","",VLOOKUP(Mitglieder!AN140,'Details Verein'!$B$12:$K$21,9))</f>
        <v/>
      </c>
      <c r="CU140" s="24">
        <f t="shared" si="82"/>
        <v>0</v>
      </c>
      <c r="CV140" s="26" t="str">
        <f t="shared" si="83"/>
        <v/>
      </c>
      <c r="CW140" s="24" t="str">
        <f>IF(CR140="","",Mitglieder!BM140)</f>
        <v/>
      </c>
      <c r="CX140" s="1">
        <f t="shared" si="84"/>
        <v>7.1900000000001033E-2</v>
      </c>
      <c r="CY140" s="24" t="str">
        <f t="shared" si="85"/>
        <v/>
      </c>
      <c r="CZ140" s="25" t="str">
        <f t="shared" si="86"/>
        <v/>
      </c>
      <c r="DA140" s="24" t="str">
        <f>IF(CZ140="","",'Details Verein'!$I$30)</f>
        <v/>
      </c>
      <c r="DB140" s="24" t="str">
        <f>IF(CZ140="","",VLOOKUP(AN140,'Details Verein'!$B$12:$L$21,10))</f>
        <v/>
      </c>
      <c r="DC140" s="24"/>
      <c r="DD140" s="26" t="str">
        <f t="shared" si="87"/>
        <v/>
      </c>
      <c r="DE140" s="24" t="str">
        <f>IF(CZ140="","",Mitglieder!BN140)</f>
        <v/>
      </c>
      <c r="DF140" s="34"/>
      <c r="DG140" s="1">
        <f t="shared" ca="1" si="92"/>
        <v>0.10200000000000189</v>
      </c>
      <c r="DH140" s="24" t="str">
        <f t="shared" ca="1" si="93"/>
        <v/>
      </c>
      <c r="DI140" s="25" t="str">
        <f t="shared" ca="1" si="94"/>
        <v/>
      </c>
      <c r="DJ140" s="24" t="str">
        <f ca="1">IF(DI140="","",'Details Verein'!$I$30)</f>
        <v/>
      </c>
      <c r="DK140" s="24" t="str">
        <f ca="1">IF(DI140="","",'Details Verein'!$I$31)</f>
        <v/>
      </c>
      <c r="DL140" s="24"/>
      <c r="DM140" s="26" t="str">
        <f t="shared" ca="1" si="95"/>
        <v/>
      </c>
      <c r="DN140" s="24" t="str">
        <f t="shared" ca="1" si="96"/>
        <v/>
      </c>
    </row>
    <row r="141" spans="3:118" x14ac:dyDescent="0.3">
      <c r="C141" s="1">
        <f t="shared" ca="1" si="60"/>
        <v>1.0117999999999987</v>
      </c>
      <c r="D141" s="1">
        <f ca="1">IF(OR(AQ141&lt;&gt;"",AP141+'Details Verein'!$D$24&gt;=$AM$1,AP141="",AG141&lt;&gt;1,AZ141&lt;&gt;"",BC141&lt;&gt;""),Mitglieder!D140+0.0001,ROUND(D140+1,0))</f>
        <v>1.0117999999999987</v>
      </c>
      <c r="E141" s="1">
        <f ca="1">IF(OR(AQ141&lt;&gt;"",AZ141+'Details Verein'!$D$25&gt;=$AM$1,AP141="",AG141&lt;&gt;1,AZ141="",BA141&lt;&gt;"",BC141&lt;&gt;""),Mitglieder!E140+0.0001,ROUND(E140+1,0))</f>
        <v>1.0117999999999987</v>
      </c>
      <c r="F141" s="1" t="str">
        <f t="shared" ca="1" si="61"/>
        <v/>
      </c>
      <c r="G141" s="23"/>
      <c r="H141" s="8"/>
      <c r="I141" s="8"/>
      <c r="J141" s="8"/>
      <c r="K141" s="8"/>
      <c r="L141" s="8"/>
      <c r="M141" s="8"/>
      <c r="N141" s="8"/>
      <c r="O141" s="8"/>
      <c r="P141" s="8"/>
      <c r="Q141" s="8"/>
      <c r="R141" s="8"/>
      <c r="S141" s="8"/>
      <c r="T141" s="8"/>
      <c r="U141" s="8"/>
      <c r="V141" s="8"/>
      <c r="W141" s="8"/>
      <c r="X141" s="8"/>
      <c r="Y141" s="8"/>
      <c r="Z141" s="8"/>
      <c r="AA141" s="8"/>
      <c r="AB141" s="8"/>
      <c r="AC141" s="8"/>
      <c r="AD141" s="8"/>
      <c r="AE141" s="8"/>
      <c r="AG141" s="1">
        <f t="shared" si="62"/>
        <v>0</v>
      </c>
      <c r="AI141" s="1">
        <f t="shared" ca="1" si="63"/>
        <v>0</v>
      </c>
      <c r="AJ141" s="1">
        <f t="shared" ca="1" si="64"/>
        <v>0</v>
      </c>
      <c r="AM141" s="63" t="str">
        <f>IF(AND(H142="",H143="",K141=""),"",IF(K141="","nicht kategorisiert",IF(AG141=1,VLOOKUP(AN141,'Details Verein'!$B$12:$D$22,2),"")))</f>
        <v/>
      </c>
      <c r="AN141" s="1">
        <f>IF(K141='Details Verein'!$C$12,'Details Verein'!$B$12,IF(K141='Details Verein'!$C$13,'Details Verein'!$B$13,IF(K141='Details Verein'!$C$14,'Details Verein'!$B$14,IF(K141='Details Verein'!$C$15,'Details Verein'!$B$15,IF(K141='Details Verein'!$C$16,'Details Verein'!$B$16,IF(K141='Details Verein'!$C$17,'Details Verein'!$B$17,IF(K141='Details Verein'!$C$18,'Details Verein'!$B$18,IF(K141='Details Verein'!$C$19,'Details Verein'!$B$19,IF(K141='Details Verein'!$C$20,'Details Verein'!$B$20,IF(K141='Details Verein'!$C$21,'Details Verein'!$B$21,11))))))))))</f>
        <v>1</v>
      </c>
      <c r="AO141" s="8"/>
      <c r="AP141" s="8"/>
      <c r="AQ141" s="8"/>
      <c r="AR141" s="32">
        <f>IF(OR(V141&gt;'Details Verein'!$D$7,$AG141=1),VLOOKUP($AN141,'Details Verein'!$B$12:$G$21,AR$1),0)</f>
        <v>0</v>
      </c>
      <c r="AS141" s="115" t="str">
        <f t="shared" si="65"/>
        <v/>
      </c>
      <c r="AT141" s="32">
        <f>IF($AG141=1,VLOOKUP($AN141,'Details Verein'!$B$12:$G$21,AT$1),0)</f>
        <v>0</v>
      </c>
      <c r="AU141" s="33" t="str">
        <f t="shared" si="66"/>
        <v/>
      </c>
      <c r="AV141" s="32">
        <f>IF($AG141=1,VLOOKUP($AN141,'Details Verein'!$B$12:$G$21,AV$1),0)</f>
        <v>0</v>
      </c>
      <c r="AW141" s="32">
        <f ca="1">IF($AG141=1,VLOOKUP($AN141,'Details Verein'!$B$12:$G$21,AW$1),0)+BG141</f>
        <v>0</v>
      </c>
      <c r="AX141" s="116"/>
      <c r="AY141" s="8"/>
      <c r="AZ141" s="8"/>
      <c r="BA141" s="8"/>
      <c r="BB141" s="1" t="str">
        <f t="shared" si="67"/>
        <v>00.01.1900</v>
      </c>
      <c r="BC141" s="73"/>
      <c r="BD141" s="3" t="str">
        <f>IF(AP141="","",AP141+'Details Verein'!$D$24)</f>
        <v/>
      </c>
      <c r="BE141" s="3" t="str">
        <f>IF(AZ141="","",AZ141+'Details Verein'!$D$25)</f>
        <v/>
      </c>
      <c r="BF141" s="3" t="str">
        <f>IF(BA141="","",BA141+'Details Verein'!$D$26)</f>
        <v/>
      </c>
      <c r="BG141" s="32">
        <f ca="1">IF(OR(E141-E140&gt;0.1,BA141&lt;&gt;""),'Details Verein'!$D$27,0)</f>
        <v>0</v>
      </c>
      <c r="BH141" s="16">
        <f t="shared" ca="1" si="91"/>
        <v>0</v>
      </c>
      <c r="BI141" s="16">
        <f t="shared" si="68"/>
        <v>0</v>
      </c>
      <c r="BJ141" s="1" t="str">
        <f t="shared" si="69"/>
        <v/>
      </c>
      <c r="BL141" s="1" t="str">
        <f t="shared" si="74"/>
        <v/>
      </c>
      <c r="BM141" s="1" t="str">
        <f t="shared" si="75"/>
        <v/>
      </c>
      <c r="BN141" s="1" t="str">
        <f t="shared" si="76"/>
        <v/>
      </c>
      <c r="BO141" s="1" t="str">
        <f t="shared" ca="1" si="77"/>
        <v/>
      </c>
      <c r="BP141" s="1">
        <f t="shared" si="88"/>
        <v>1.1799999999999984E-2</v>
      </c>
      <c r="BQ141" s="24" t="str">
        <f t="shared" si="78"/>
        <v/>
      </c>
      <c r="BR141" s="25" t="str">
        <f>IF(OR(Mitglieder!AQ141="",Mitglieder!BC141&lt;&gt;""),"",Mitglieder!AQ141)</f>
        <v/>
      </c>
      <c r="BS141" s="24" t="str">
        <f>IF(BR141="","",'Details Verein'!$I$30)</f>
        <v/>
      </c>
      <c r="BT141" s="24" t="str">
        <f>IF(BR141="","",VLOOKUP(Mitglieder!AN141,'Details Verein'!$B$12:$I$21,8))</f>
        <v/>
      </c>
      <c r="BU141" s="24"/>
      <c r="BV141" s="26" t="str">
        <f t="shared" si="79"/>
        <v/>
      </c>
      <c r="BW141" s="24" t="str">
        <f>IF(BR141="","",Mitglieder!BL141)</f>
        <v/>
      </c>
      <c r="CA141" s="34"/>
      <c r="CB141" s="1" t="str">
        <f t="shared" si="100"/>
        <v/>
      </c>
      <c r="CC141" s="1" t="str">
        <f t="shared" si="100"/>
        <v/>
      </c>
      <c r="CD141" s="1" t="str">
        <f t="shared" si="100"/>
        <v/>
      </c>
      <c r="CE141" s="1" t="str">
        <f t="shared" si="100"/>
        <v/>
      </c>
      <c r="CF141" s="1" t="str">
        <f t="shared" si="100"/>
        <v/>
      </c>
      <c r="CG141" s="1" t="str">
        <f t="shared" si="100"/>
        <v/>
      </c>
      <c r="CH141" s="1" t="str">
        <f t="shared" si="100"/>
        <v/>
      </c>
      <c r="CI141" s="1" t="str">
        <f t="shared" si="100"/>
        <v/>
      </c>
      <c r="CJ141" s="1" t="str">
        <f t="shared" si="100"/>
        <v/>
      </c>
      <c r="CK141" s="1" t="str">
        <f t="shared" si="100"/>
        <v/>
      </c>
      <c r="CL141" s="37" t="str">
        <f t="shared" si="70"/>
        <v/>
      </c>
      <c r="CM141" s="37" t="str">
        <f t="shared" si="71"/>
        <v/>
      </c>
      <c r="CN141" s="1">
        <f t="shared" ca="1" si="72"/>
        <v>0</v>
      </c>
      <c r="CO141" s="1">
        <f t="shared" ca="1" si="73"/>
        <v>0</v>
      </c>
      <c r="CP141" s="1">
        <f t="shared" si="89"/>
        <v>4.1900000000000173E-2</v>
      </c>
      <c r="CQ141" s="24" t="str">
        <f t="shared" si="80"/>
        <v/>
      </c>
      <c r="CR141" s="25" t="str">
        <f t="shared" si="81"/>
        <v/>
      </c>
      <c r="CS141" s="24" t="str">
        <f>IF(CR141="","",'Details Verein'!$I$30)</f>
        <v/>
      </c>
      <c r="CT141" s="24" t="str">
        <f>IF(CR141="","",VLOOKUP(Mitglieder!AN141,'Details Verein'!$B$12:$K$21,9))</f>
        <v/>
      </c>
      <c r="CU141" s="24">
        <f t="shared" si="82"/>
        <v>0</v>
      </c>
      <c r="CV141" s="26" t="str">
        <f t="shared" si="83"/>
        <v/>
      </c>
      <c r="CW141" s="24" t="str">
        <f>IF(CR141="","",Mitglieder!BM141)</f>
        <v/>
      </c>
      <c r="CX141" s="1">
        <f t="shared" si="84"/>
        <v>7.2000000000001035E-2</v>
      </c>
      <c r="CY141" s="24" t="str">
        <f t="shared" si="85"/>
        <v/>
      </c>
      <c r="CZ141" s="25" t="str">
        <f t="shared" si="86"/>
        <v/>
      </c>
      <c r="DA141" s="24" t="str">
        <f>IF(CZ141="","",'Details Verein'!$I$30)</f>
        <v/>
      </c>
      <c r="DB141" s="24" t="str">
        <f>IF(CZ141="","",VLOOKUP(AN141,'Details Verein'!$B$12:$L$21,10))</f>
        <v/>
      </c>
      <c r="DC141" s="24"/>
      <c r="DD141" s="26" t="str">
        <f t="shared" si="87"/>
        <v/>
      </c>
      <c r="DE141" s="24" t="str">
        <f>IF(CZ141="","",Mitglieder!BN141)</f>
        <v/>
      </c>
      <c r="DF141" s="34"/>
      <c r="DG141" s="1">
        <f t="shared" ca="1" si="92"/>
        <v>0.1021000000000019</v>
      </c>
      <c r="DH141" s="24" t="str">
        <f t="shared" ca="1" si="93"/>
        <v/>
      </c>
      <c r="DI141" s="25" t="str">
        <f t="shared" ca="1" si="94"/>
        <v/>
      </c>
      <c r="DJ141" s="24" t="str">
        <f ca="1">IF(DI141="","",'Details Verein'!$I$30)</f>
        <v/>
      </c>
      <c r="DK141" s="24" t="str">
        <f ca="1">IF(DI141="","",'Details Verein'!$I$31)</f>
        <v/>
      </c>
      <c r="DL141" s="24"/>
      <c r="DM141" s="26" t="str">
        <f t="shared" ca="1" si="95"/>
        <v/>
      </c>
      <c r="DN141" s="24" t="str">
        <f t="shared" ca="1" si="96"/>
        <v/>
      </c>
    </row>
    <row r="142" spans="3:118" x14ac:dyDescent="0.3">
      <c r="C142" s="1">
        <f t="shared" ca="1" si="60"/>
        <v>1.0118999999999987</v>
      </c>
      <c r="D142" s="1">
        <f ca="1">IF(OR(AQ142&lt;&gt;"",AP142+'Details Verein'!$D$24&gt;=$AM$1,AP142="",AG142&lt;&gt;1,AZ142&lt;&gt;"",BC142&lt;&gt;""),Mitglieder!D141+0.0001,ROUND(D141+1,0))</f>
        <v>1.0118999999999987</v>
      </c>
      <c r="E142" s="1">
        <f ca="1">IF(OR(AQ142&lt;&gt;"",AZ142+'Details Verein'!$D$25&gt;=$AM$1,AP142="",AG142&lt;&gt;1,AZ142="",BA142&lt;&gt;"",BC142&lt;&gt;""),Mitglieder!E141+0.0001,ROUND(E141+1,0))</f>
        <v>1.0118999999999987</v>
      </c>
      <c r="F142" s="1" t="str">
        <f t="shared" ca="1" si="61"/>
        <v/>
      </c>
      <c r="G142" s="23"/>
      <c r="H142" s="8"/>
      <c r="I142" s="8"/>
      <c r="J142" s="8"/>
      <c r="K142" s="8"/>
      <c r="L142" s="8"/>
      <c r="M142" s="8"/>
      <c r="N142" s="8"/>
      <c r="O142" s="8"/>
      <c r="P142" s="8"/>
      <c r="Q142" s="8"/>
      <c r="R142" s="8"/>
      <c r="S142" s="8"/>
      <c r="T142" s="8"/>
      <c r="U142" s="8"/>
      <c r="V142" s="8"/>
      <c r="W142" s="8"/>
      <c r="X142" s="8"/>
      <c r="Y142" s="8"/>
      <c r="Z142" s="8"/>
      <c r="AA142" s="8"/>
      <c r="AB142" s="8"/>
      <c r="AC142" s="8"/>
      <c r="AD142" s="8"/>
      <c r="AE142" s="8"/>
      <c r="AG142" s="1">
        <f t="shared" si="62"/>
        <v>0</v>
      </c>
      <c r="AI142" s="1">
        <f t="shared" ca="1" si="63"/>
        <v>0</v>
      </c>
      <c r="AJ142" s="1">
        <f t="shared" ca="1" si="64"/>
        <v>0</v>
      </c>
      <c r="AM142" s="63" t="str">
        <f>IF(AND(H143="",H144="",K142=""),"",IF(K142="","nicht kategorisiert",IF(AG142=1,VLOOKUP(AN142,'Details Verein'!$B$12:$D$22,2),"")))</f>
        <v/>
      </c>
      <c r="AN142" s="1">
        <f>IF(K142='Details Verein'!$C$12,'Details Verein'!$B$12,IF(K142='Details Verein'!$C$13,'Details Verein'!$B$13,IF(K142='Details Verein'!$C$14,'Details Verein'!$B$14,IF(K142='Details Verein'!$C$15,'Details Verein'!$B$15,IF(K142='Details Verein'!$C$16,'Details Verein'!$B$16,IF(K142='Details Verein'!$C$17,'Details Verein'!$B$17,IF(K142='Details Verein'!$C$18,'Details Verein'!$B$18,IF(K142='Details Verein'!$C$19,'Details Verein'!$B$19,IF(K142='Details Verein'!$C$20,'Details Verein'!$B$20,IF(K142='Details Verein'!$C$21,'Details Verein'!$B$21,11))))))))))</f>
        <v>1</v>
      </c>
      <c r="AO142" s="8"/>
      <c r="AP142" s="8"/>
      <c r="AQ142" s="8"/>
      <c r="AR142" s="32">
        <f>IF(OR(V142&gt;'Details Verein'!$D$7,$AG142=1),VLOOKUP($AN142,'Details Verein'!$B$12:$G$21,AR$1),0)</f>
        <v>0</v>
      </c>
      <c r="AS142" s="115" t="str">
        <f t="shared" si="65"/>
        <v/>
      </c>
      <c r="AT142" s="32">
        <f>IF($AG142=1,VLOOKUP($AN142,'Details Verein'!$B$12:$G$21,AT$1),0)</f>
        <v>0</v>
      </c>
      <c r="AU142" s="33" t="str">
        <f t="shared" si="66"/>
        <v/>
      </c>
      <c r="AV142" s="32">
        <f>IF($AG142=1,VLOOKUP($AN142,'Details Verein'!$B$12:$G$21,AV$1),0)</f>
        <v>0</v>
      </c>
      <c r="AW142" s="32">
        <f ca="1">IF($AG142=1,VLOOKUP($AN142,'Details Verein'!$B$12:$G$21,AW$1),0)+BG142</f>
        <v>0</v>
      </c>
      <c r="AX142" s="116"/>
      <c r="AY142" s="8"/>
      <c r="AZ142" s="8"/>
      <c r="BA142" s="8"/>
      <c r="BB142" s="1" t="str">
        <f t="shared" si="67"/>
        <v>00.01.1900</v>
      </c>
      <c r="BC142" s="73"/>
      <c r="BD142" s="3" t="str">
        <f>IF(AP142="","",AP142+'Details Verein'!$D$24)</f>
        <v/>
      </c>
      <c r="BE142" s="3" t="str">
        <f>IF(AZ142="","",AZ142+'Details Verein'!$D$25)</f>
        <v/>
      </c>
      <c r="BF142" s="3" t="str">
        <f>IF(BA142="","",BA142+'Details Verein'!$D$26)</f>
        <v/>
      </c>
      <c r="BG142" s="32">
        <f ca="1">IF(OR(E142-E141&gt;0.1,BA142&lt;&gt;""),'Details Verein'!$D$27,0)</f>
        <v>0</v>
      </c>
      <c r="BH142" s="16">
        <f t="shared" ca="1" si="91"/>
        <v>0</v>
      </c>
      <c r="BI142" s="16">
        <f t="shared" si="68"/>
        <v>0</v>
      </c>
      <c r="BJ142" s="1" t="str">
        <f t="shared" si="69"/>
        <v/>
      </c>
      <c r="BL142" s="1" t="str">
        <f t="shared" si="74"/>
        <v/>
      </c>
      <c r="BM142" s="1" t="str">
        <f t="shared" si="75"/>
        <v/>
      </c>
      <c r="BN142" s="1" t="str">
        <f t="shared" si="76"/>
        <v/>
      </c>
      <c r="BO142" s="1" t="str">
        <f t="shared" ca="1" si="77"/>
        <v/>
      </c>
      <c r="BP142" s="1">
        <f t="shared" si="88"/>
        <v>1.1899999999999984E-2</v>
      </c>
      <c r="BQ142" s="24" t="str">
        <f t="shared" si="78"/>
        <v/>
      </c>
      <c r="BR142" s="25" t="str">
        <f>IF(OR(Mitglieder!AQ142="",Mitglieder!BC142&lt;&gt;""),"",Mitglieder!AQ142)</f>
        <v/>
      </c>
      <c r="BS142" s="24" t="str">
        <f>IF(BR142="","",'Details Verein'!$I$30)</f>
        <v/>
      </c>
      <c r="BT142" s="24" t="str">
        <f>IF(BR142="","",VLOOKUP(Mitglieder!AN142,'Details Verein'!$B$12:$I$21,8))</f>
        <v/>
      </c>
      <c r="BU142" s="24"/>
      <c r="BV142" s="26" t="str">
        <f t="shared" si="79"/>
        <v/>
      </c>
      <c r="BW142" s="24" t="str">
        <f>IF(BR142="","",Mitglieder!BL142)</f>
        <v/>
      </c>
      <c r="CA142" s="34"/>
      <c r="CB142" s="1" t="str">
        <f t="shared" si="100"/>
        <v/>
      </c>
      <c r="CC142" s="1" t="str">
        <f t="shared" si="100"/>
        <v/>
      </c>
      <c r="CD142" s="1" t="str">
        <f t="shared" si="100"/>
        <v/>
      </c>
      <c r="CE142" s="1" t="str">
        <f t="shared" si="100"/>
        <v/>
      </c>
      <c r="CF142" s="1" t="str">
        <f t="shared" si="100"/>
        <v/>
      </c>
      <c r="CG142" s="1" t="str">
        <f t="shared" si="100"/>
        <v/>
      </c>
      <c r="CH142" s="1" t="str">
        <f t="shared" si="100"/>
        <v/>
      </c>
      <c r="CI142" s="1" t="str">
        <f t="shared" si="100"/>
        <v/>
      </c>
      <c r="CJ142" s="1" t="str">
        <f t="shared" si="100"/>
        <v/>
      </c>
      <c r="CK142" s="1" t="str">
        <f t="shared" si="100"/>
        <v/>
      </c>
      <c r="CL142" s="37" t="str">
        <f t="shared" si="70"/>
        <v/>
      </c>
      <c r="CM142" s="37" t="str">
        <f t="shared" si="71"/>
        <v/>
      </c>
      <c r="CN142" s="1">
        <f t="shared" ca="1" si="72"/>
        <v>0</v>
      </c>
      <c r="CO142" s="1">
        <f t="shared" ca="1" si="73"/>
        <v>0</v>
      </c>
      <c r="CP142" s="1">
        <f t="shared" si="89"/>
        <v>4.2000000000000176E-2</v>
      </c>
      <c r="CQ142" s="24" t="str">
        <f t="shared" si="80"/>
        <v/>
      </c>
      <c r="CR142" s="25" t="str">
        <f t="shared" si="81"/>
        <v/>
      </c>
      <c r="CS142" s="24" t="str">
        <f>IF(CR142="","",'Details Verein'!$I$30)</f>
        <v/>
      </c>
      <c r="CT142" s="24" t="str">
        <f>IF(CR142="","",VLOOKUP(Mitglieder!AN142,'Details Verein'!$B$12:$K$21,9))</f>
        <v/>
      </c>
      <c r="CU142" s="24">
        <f t="shared" si="82"/>
        <v>0</v>
      </c>
      <c r="CV142" s="26" t="str">
        <f t="shared" si="83"/>
        <v/>
      </c>
      <c r="CW142" s="24" t="str">
        <f>IF(CR142="","",Mitglieder!BM142)</f>
        <v/>
      </c>
      <c r="CX142" s="1">
        <f t="shared" si="84"/>
        <v>7.2100000000001038E-2</v>
      </c>
      <c r="CY142" s="24" t="str">
        <f t="shared" si="85"/>
        <v/>
      </c>
      <c r="CZ142" s="25" t="str">
        <f t="shared" si="86"/>
        <v/>
      </c>
      <c r="DA142" s="24" t="str">
        <f>IF(CZ142="","",'Details Verein'!$I$30)</f>
        <v/>
      </c>
      <c r="DB142" s="24" t="str">
        <f>IF(CZ142="","",VLOOKUP(AN142,'Details Verein'!$B$12:$L$21,10))</f>
        <v/>
      </c>
      <c r="DC142" s="24"/>
      <c r="DD142" s="26" t="str">
        <f t="shared" si="87"/>
        <v/>
      </c>
      <c r="DE142" s="24" t="str">
        <f>IF(CZ142="","",Mitglieder!BN142)</f>
        <v/>
      </c>
      <c r="DF142" s="34"/>
      <c r="DG142" s="1">
        <f t="shared" ca="1" si="92"/>
        <v>0.1022000000000019</v>
      </c>
      <c r="DH142" s="24" t="str">
        <f t="shared" ca="1" si="93"/>
        <v/>
      </c>
      <c r="DI142" s="25" t="str">
        <f t="shared" ca="1" si="94"/>
        <v/>
      </c>
      <c r="DJ142" s="24" t="str">
        <f ca="1">IF(DI142="","",'Details Verein'!$I$30)</f>
        <v/>
      </c>
      <c r="DK142" s="24" t="str">
        <f ca="1">IF(DI142="","",'Details Verein'!$I$31)</f>
        <v/>
      </c>
      <c r="DL142" s="24"/>
      <c r="DM142" s="26" t="str">
        <f t="shared" ca="1" si="95"/>
        <v/>
      </c>
      <c r="DN142" s="24" t="str">
        <f t="shared" ca="1" si="96"/>
        <v/>
      </c>
    </row>
    <row r="143" spans="3:118" x14ac:dyDescent="0.3">
      <c r="C143" s="1">
        <f t="shared" ca="1" si="60"/>
        <v>1.0119999999999987</v>
      </c>
      <c r="D143" s="1">
        <f ca="1">IF(OR(AQ143&lt;&gt;"",AP143+'Details Verein'!$D$24&gt;=$AM$1,AP143="",AG143&lt;&gt;1,AZ143&lt;&gt;"",BC143&lt;&gt;""),Mitglieder!D142+0.0001,ROUND(D142+1,0))</f>
        <v>1.0119999999999987</v>
      </c>
      <c r="E143" s="1">
        <f ca="1">IF(OR(AQ143&lt;&gt;"",AZ143+'Details Verein'!$D$25&gt;=$AM$1,AP143="",AG143&lt;&gt;1,AZ143="",BA143&lt;&gt;"",BC143&lt;&gt;""),Mitglieder!E142+0.0001,ROUND(E142+1,0))</f>
        <v>1.0119999999999987</v>
      </c>
      <c r="F143" s="1" t="str">
        <f t="shared" ca="1" si="61"/>
        <v/>
      </c>
      <c r="G143" s="23"/>
      <c r="H143" s="8"/>
      <c r="I143" s="8"/>
      <c r="J143" s="8"/>
      <c r="K143" s="8"/>
      <c r="L143" s="8"/>
      <c r="M143" s="8"/>
      <c r="N143" s="8"/>
      <c r="O143" s="8"/>
      <c r="P143" s="8"/>
      <c r="Q143" s="8"/>
      <c r="R143" s="8"/>
      <c r="S143" s="8"/>
      <c r="T143" s="8"/>
      <c r="U143" s="8"/>
      <c r="V143" s="8"/>
      <c r="W143" s="8"/>
      <c r="X143" s="8"/>
      <c r="Y143" s="8"/>
      <c r="Z143" s="8"/>
      <c r="AA143" s="8"/>
      <c r="AB143" s="8"/>
      <c r="AC143" s="8"/>
      <c r="AD143" s="8"/>
      <c r="AE143" s="8"/>
      <c r="AG143" s="1">
        <f t="shared" si="62"/>
        <v>0</v>
      </c>
      <c r="AI143" s="1">
        <f t="shared" ca="1" si="63"/>
        <v>0</v>
      </c>
      <c r="AJ143" s="1">
        <f t="shared" ca="1" si="64"/>
        <v>0</v>
      </c>
      <c r="AM143" s="63" t="str">
        <f>IF(AND(H144="",H145="",K143=""),"",IF(K143="","nicht kategorisiert",IF(AG143=1,VLOOKUP(AN143,'Details Verein'!$B$12:$D$22,2),"")))</f>
        <v/>
      </c>
      <c r="AN143" s="1">
        <f>IF(K143='Details Verein'!$C$12,'Details Verein'!$B$12,IF(K143='Details Verein'!$C$13,'Details Verein'!$B$13,IF(K143='Details Verein'!$C$14,'Details Verein'!$B$14,IF(K143='Details Verein'!$C$15,'Details Verein'!$B$15,IF(K143='Details Verein'!$C$16,'Details Verein'!$B$16,IF(K143='Details Verein'!$C$17,'Details Verein'!$B$17,IF(K143='Details Verein'!$C$18,'Details Verein'!$B$18,IF(K143='Details Verein'!$C$19,'Details Verein'!$B$19,IF(K143='Details Verein'!$C$20,'Details Verein'!$B$20,IF(K143='Details Verein'!$C$21,'Details Verein'!$B$21,11))))))))))</f>
        <v>1</v>
      </c>
      <c r="AO143" s="8"/>
      <c r="AP143" s="8"/>
      <c r="AQ143" s="8"/>
      <c r="AR143" s="32">
        <f>IF(OR(V143&gt;'Details Verein'!$D$7,$AG143=1),VLOOKUP($AN143,'Details Verein'!$B$12:$G$21,AR$1),0)</f>
        <v>0</v>
      </c>
      <c r="AS143" s="115" t="str">
        <f t="shared" si="65"/>
        <v/>
      </c>
      <c r="AT143" s="32">
        <f>IF($AG143=1,VLOOKUP($AN143,'Details Verein'!$B$12:$G$21,AT$1),0)</f>
        <v>0</v>
      </c>
      <c r="AU143" s="33" t="str">
        <f t="shared" si="66"/>
        <v/>
      </c>
      <c r="AV143" s="32">
        <f>IF($AG143=1,VLOOKUP($AN143,'Details Verein'!$B$12:$G$21,AV$1),0)</f>
        <v>0</v>
      </c>
      <c r="AW143" s="32">
        <f ca="1">IF($AG143=1,VLOOKUP($AN143,'Details Verein'!$B$12:$G$21,AW$1),0)+BG143</f>
        <v>0</v>
      </c>
      <c r="AX143" s="116"/>
      <c r="AY143" s="8"/>
      <c r="AZ143" s="8"/>
      <c r="BA143" s="8"/>
      <c r="BB143" s="1" t="str">
        <f t="shared" si="67"/>
        <v>00.01.1900</v>
      </c>
      <c r="BC143" s="73"/>
      <c r="BD143" s="3" t="str">
        <f>IF(AP143="","",AP143+'Details Verein'!$D$24)</f>
        <v/>
      </c>
      <c r="BE143" s="3" t="str">
        <f>IF(AZ143="","",AZ143+'Details Verein'!$D$25)</f>
        <v/>
      </c>
      <c r="BF143" s="3" t="str">
        <f>IF(BA143="","",BA143+'Details Verein'!$D$26)</f>
        <v/>
      </c>
      <c r="BG143" s="32">
        <f ca="1">IF(OR(E143-E142&gt;0.1,BA143&lt;&gt;""),'Details Verein'!$D$27,0)</f>
        <v>0</v>
      </c>
      <c r="BH143" s="16">
        <f t="shared" ca="1" si="91"/>
        <v>0</v>
      </c>
      <c r="BI143" s="16">
        <f t="shared" si="68"/>
        <v>0</v>
      </c>
      <c r="BJ143" s="1" t="str">
        <f t="shared" si="69"/>
        <v/>
      </c>
      <c r="BL143" s="1" t="str">
        <f t="shared" si="74"/>
        <v/>
      </c>
      <c r="BM143" s="1" t="str">
        <f t="shared" si="75"/>
        <v/>
      </c>
      <c r="BN143" s="1" t="str">
        <f t="shared" si="76"/>
        <v/>
      </c>
      <c r="BO143" s="1" t="str">
        <f t="shared" ca="1" si="77"/>
        <v/>
      </c>
      <c r="BP143" s="1">
        <f t="shared" si="88"/>
        <v>1.1999999999999983E-2</v>
      </c>
      <c r="BQ143" s="24" t="str">
        <f t="shared" si="78"/>
        <v/>
      </c>
      <c r="BR143" s="25" t="str">
        <f>IF(OR(Mitglieder!AQ143="",Mitglieder!BC143&lt;&gt;""),"",Mitglieder!AQ143)</f>
        <v/>
      </c>
      <c r="BS143" s="24" t="str">
        <f>IF(BR143="","",'Details Verein'!$I$30)</f>
        <v/>
      </c>
      <c r="BT143" s="24" t="str">
        <f>IF(BR143="","",VLOOKUP(Mitglieder!AN143,'Details Verein'!$B$12:$I$21,8))</f>
        <v/>
      </c>
      <c r="BU143" s="24"/>
      <c r="BV143" s="26" t="str">
        <f t="shared" si="79"/>
        <v/>
      </c>
      <c r="BW143" s="24" t="str">
        <f>IF(BR143="","",Mitglieder!BL143)</f>
        <v/>
      </c>
      <c r="CA143" s="34"/>
      <c r="CB143" s="1" t="str">
        <f t="shared" si="100"/>
        <v/>
      </c>
      <c r="CC143" s="1" t="str">
        <f t="shared" si="100"/>
        <v/>
      </c>
      <c r="CD143" s="1" t="str">
        <f t="shared" si="100"/>
        <v/>
      </c>
      <c r="CE143" s="1" t="str">
        <f t="shared" si="100"/>
        <v/>
      </c>
      <c r="CF143" s="1" t="str">
        <f t="shared" si="100"/>
        <v/>
      </c>
      <c r="CG143" s="1" t="str">
        <f t="shared" si="100"/>
        <v/>
      </c>
      <c r="CH143" s="1" t="str">
        <f t="shared" si="100"/>
        <v/>
      </c>
      <c r="CI143" s="1" t="str">
        <f t="shared" si="100"/>
        <v/>
      </c>
      <c r="CJ143" s="1" t="str">
        <f t="shared" si="100"/>
        <v/>
      </c>
      <c r="CK143" s="1" t="str">
        <f t="shared" si="100"/>
        <v/>
      </c>
      <c r="CL143" s="37" t="str">
        <f t="shared" si="70"/>
        <v/>
      </c>
      <c r="CM143" s="37" t="str">
        <f t="shared" si="71"/>
        <v/>
      </c>
      <c r="CN143" s="1">
        <f t="shared" ca="1" si="72"/>
        <v>0</v>
      </c>
      <c r="CO143" s="1">
        <f t="shared" ca="1" si="73"/>
        <v>0</v>
      </c>
      <c r="CP143" s="1">
        <f t="shared" si="89"/>
        <v>4.2100000000000179E-2</v>
      </c>
      <c r="CQ143" s="24" t="str">
        <f t="shared" si="80"/>
        <v/>
      </c>
      <c r="CR143" s="25" t="str">
        <f t="shared" si="81"/>
        <v/>
      </c>
      <c r="CS143" s="24" t="str">
        <f>IF(CR143="","",'Details Verein'!$I$30)</f>
        <v/>
      </c>
      <c r="CT143" s="24" t="str">
        <f>IF(CR143="","",VLOOKUP(Mitglieder!AN143,'Details Verein'!$B$12:$K$21,9))</f>
        <v/>
      </c>
      <c r="CU143" s="24">
        <f t="shared" si="82"/>
        <v>0</v>
      </c>
      <c r="CV143" s="26" t="str">
        <f t="shared" si="83"/>
        <v/>
      </c>
      <c r="CW143" s="24" t="str">
        <f>IF(CR143="","",Mitglieder!BM143)</f>
        <v/>
      </c>
      <c r="CX143" s="1">
        <f t="shared" si="84"/>
        <v>7.2200000000001041E-2</v>
      </c>
      <c r="CY143" s="24" t="str">
        <f t="shared" si="85"/>
        <v/>
      </c>
      <c r="CZ143" s="25" t="str">
        <f t="shared" si="86"/>
        <v/>
      </c>
      <c r="DA143" s="24" t="str">
        <f>IF(CZ143="","",'Details Verein'!$I$30)</f>
        <v/>
      </c>
      <c r="DB143" s="24" t="str">
        <f>IF(CZ143="","",VLOOKUP(AN143,'Details Verein'!$B$12:$L$21,10))</f>
        <v/>
      </c>
      <c r="DC143" s="24"/>
      <c r="DD143" s="26" t="str">
        <f t="shared" si="87"/>
        <v/>
      </c>
      <c r="DE143" s="24" t="str">
        <f>IF(CZ143="","",Mitglieder!BN143)</f>
        <v/>
      </c>
      <c r="DF143" s="34"/>
      <c r="DG143" s="1">
        <f t="shared" ca="1" si="92"/>
        <v>0.1023000000000019</v>
      </c>
      <c r="DH143" s="24" t="str">
        <f t="shared" ca="1" si="93"/>
        <v/>
      </c>
      <c r="DI143" s="25" t="str">
        <f t="shared" ca="1" si="94"/>
        <v/>
      </c>
      <c r="DJ143" s="24" t="str">
        <f ca="1">IF(DI143="","",'Details Verein'!$I$30)</f>
        <v/>
      </c>
      <c r="DK143" s="24" t="str">
        <f ca="1">IF(DI143="","",'Details Verein'!$I$31)</f>
        <v/>
      </c>
      <c r="DL143" s="24"/>
      <c r="DM143" s="26" t="str">
        <f t="shared" ca="1" si="95"/>
        <v/>
      </c>
      <c r="DN143" s="24" t="str">
        <f t="shared" ca="1" si="96"/>
        <v/>
      </c>
    </row>
    <row r="144" spans="3:118" x14ac:dyDescent="0.3">
      <c r="C144" s="1">
        <f t="shared" ca="1" si="60"/>
        <v>1.0120999999999987</v>
      </c>
      <c r="D144" s="1">
        <f ca="1">IF(OR(AQ144&lt;&gt;"",AP144+'Details Verein'!$D$24&gt;=$AM$1,AP144="",AG144&lt;&gt;1,AZ144&lt;&gt;"",BC144&lt;&gt;""),Mitglieder!D143+0.0001,ROUND(D143+1,0))</f>
        <v>1.0120999999999987</v>
      </c>
      <c r="E144" s="1">
        <f ca="1">IF(OR(AQ144&lt;&gt;"",AZ144+'Details Verein'!$D$25&gt;=$AM$1,AP144="",AG144&lt;&gt;1,AZ144="",BA144&lt;&gt;"",BC144&lt;&gt;""),Mitglieder!E143+0.0001,ROUND(E143+1,0))</f>
        <v>1.0120999999999987</v>
      </c>
      <c r="F144" s="1" t="str">
        <f t="shared" ca="1" si="61"/>
        <v/>
      </c>
      <c r="G144" s="23"/>
      <c r="H144" s="8"/>
      <c r="I144" s="8"/>
      <c r="J144" s="8"/>
      <c r="K144" s="8"/>
      <c r="L144" s="8"/>
      <c r="M144" s="8"/>
      <c r="N144" s="8"/>
      <c r="O144" s="8"/>
      <c r="P144" s="8"/>
      <c r="Q144" s="8"/>
      <c r="R144" s="8"/>
      <c r="S144" s="8"/>
      <c r="T144" s="8"/>
      <c r="U144" s="8"/>
      <c r="V144" s="8"/>
      <c r="W144" s="8"/>
      <c r="X144" s="8"/>
      <c r="Y144" s="8"/>
      <c r="Z144" s="8"/>
      <c r="AA144" s="8"/>
      <c r="AB144" s="8"/>
      <c r="AC144" s="8"/>
      <c r="AD144" s="8"/>
      <c r="AE144" s="8"/>
      <c r="AG144" s="1">
        <f t="shared" si="62"/>
        <v>0</v>
      </c>
      <c r="AI144" s="1">
        <f t="shared" ca="1" si="63"/>
        <v>0</v>
      </c>
      <c r="AJ144" s="1">
        <f t="shared" ca="1" si="64"/>
        <v>0</v>
      </c>
      <c r="AM144" s="63" t="str">
        <f>IF(AND(H145="",H146="",K144=""),"",IF(K144="","nicht kategorisiert",IF(AG144=1,VLOOKUP(AN144,'Details Verein'!$B$12:$D$22,2),"")))</f>
        <v/>
      </c>
      <c r="AN144" s="1">
        <f>IF(K144='Details Verein'!$C$12,'Details Verein'!$B$12,IF(K144='Details Verein'!$C$13,'Details Verein'!$B$13,IF(K144='Details Verein'!$C$14,'Details Verein'!$B$14,IF(K144='Details Verein'!$C$15,'Details Verein'!$B$15,IF(K144='Details Verein'!$C$16,'Details Verein'!$B$16,IF(K144='Details Verein'!$C$17,'Details Verein'!$B$17,IF(K144='Details Verein'!$C$18,'Details Verein'!$B$18,IF(K144='Details Verein'!$C$19,'Details Verein'!$B$19,IF(K144='Details Verein'!$C$20,'Details Verein'!$B$20,IF(K144='Details Verein'!$C$21,'Details Verein'!$B$21,11))))))))))</f>
        <v>1</v>
      </c>
      <c r="AO144" s="8"/>
      <c r="AP144" s="8"/>
      <c r="AQ144" s="8"/>
      <c r="AR144" s="32">
        <f>IF(OR(V144&gt;'Details Verein'!$D$7,$AG144=1),VLOOKUP($AN144,'Details Verein'!$B$12:$G$21,AR$1),0)</f>
        <v>0</v>
      </c>
      <c r="AS144" s="115" t="str">
        <f t="shared" si="65"/>
        <v/>
      </c>
      <c r="AT144" s="32">
        <f>IF($AG144=1,VLOOKUP($AN144,'Details Verein'!$B$12:$G$21,AT$1),0)</f>
        <v>0</v>
      </c>
      <c r="AU144" s="33" t="str">
        <f t="shared" si="66"/>
        <v/>
      </c>
      <c r="AV144" s="32">
        <f>IF($AG144=1,VLOOKUP($AN144,'Details Verein'!$B$12:$G$21,AV$1),0)</f>
        <v>0</v>
      </c>
      <c r="AW144" s="32">
        <f ca="1">IF($AG144=1,VLOOKUP($AN144,'Details Verein'!$B$12:$G$21,AW$1),0)+BG144</f>
        <v>0</v>
      </c>
      <c r="AX144" s="116"/>
      <c r="AY144" s="8"/>
      <c r="AZ144" s="8"/>
      <c r="BA144" s="8"/>
      <c r="BB144" s="1" t="str">
        <f t="shared" si="67"/>
        <v>00.01.1900</v>
      </c>
      <c r="BC144" s="73"/>
      <c r="BD144" s="3" t="str">
        <f>IF(AP144="","",AP144+'Details Verein'!$D$24)</f>
        <v/>
      </c>
      <c r="BE144" s="3" t="str">
        <f>IF(AZ144="","",AZ144+'Details Verein'!$D$25)</f>
        <v/>
      </c>
      <c r="BF144" s="3" t="str">
        <f>IF(BA144="","",BA144+'Details Verein'!$D$26)</f>
        <v/>
      </c>
      <c r="BG144" s="32">
        <f ca="1">IF(OR(E144-E143&gt;0.1,BA144&lt;&gt;""),'Details Verein'!$D$27,0)</f>
        <v>0</v>
      </c>
      <c r="BH144" s="16">
        <f t="shared" ca="1" si="91"/>
        <v>0</v>
      </c>
      <c r="BI144" s="16">
        <f t="shared" si="68"/>
        <v>0</v>
      </c>
      <c r="BJ144" s="1" t="str">
        <f t="shared" si="69"/>
        <v/>
      </c>
      <c r="BL144" s="1" t="str">
        <f t="shared" si="74"/>
        <v/>
      </c>
      <c r="BM144" s="1" t="str">
        <f t="shared" si="75"/>
        <v/>
      </c>
      <c r="BN144" s="1" t="str">
        <f t="shared" si="76"/>
        <v/>
      </c>
      <c r="BO144" s="1" t="str">
        <f t="shared" ca="1" si="77"/>
        <v/>
      </c>
      <c r="BP144" s="1">
        <f t="shared" si="88"/>
        <v>1.2099999999999982E-2</v>
      </c>
      <c r="BQ144" s="24" t="str">
        <f t="shared" si="78"/>
        <v/>
      </c>
      <c r="BR144" s="25" t="str">
        <f>IF(OR(Mitglieder!AQ144="",Mitglieder!BC144&lt;&gt;""),"",Mitglieder!AQ144)</f>
        <v/>
      </c>
      <c r="BS144" s="24" t="str">
        <f>IF(BR144="","",'Details Verein'!$I$30)</f>
        <v/>
      </c>
      <c r="BT144" s="24" t="str">
        <f>IF(BR144="","",VLOOKUP(Mitglieder!AN144,'Details Verein'!$B$12:$I$21,8))</f>
        <v/>
      </c>
      <c r="BU144" s="24"/>
      <c r="BV144" s="26" t="str">
        <f t="shared" si="79"/>
        <v/>
      </c>
      <c r="BW144" s="24" t="str">
        <f>IF(BR144="","",Mitglieder!BL144)</f>
        <v/>
      </c>
      <c r="CA144" s="34"/>
      <c r="CB144" s="1" t="str">
        <f t="shared" ref="CB144:CK153" si="101">IF(AND($AG144=1,CB$13=$AM144),CB$13,"")</f>
        <v/>
      </c>
      <c r="CC144" s="1" t="str">
        <f t="shared" si="101"/>
        <v/>
      </c>
      <c r="CD144" s="1" t="str">
        <f t="shared" si="101"/>
        <v/>
      </c>
      <c r="CE144" s="1" t="str">
        <f t="shared" si="101"/>
        <v/>
      </c>
      <c r="CF144" s="1" t="str">
        <f t="shared" si="101"/>
        <v/>
      </c>
      <c r="CG144" s="1" t="str">
        <f t="shared" si="101"/>
        <v/>
      </c>
      <c r="CH144" s="1" t="str">
        <f t="shared" si="101"/>
        <v/>
      </c>
      <c r="CI144" s="1" t="str">
        <f t="shared" si="101"/>
        <v/>
      </c>
      <c r="CJ144" s="1" t="str">
        <f t="shared" si="101"/>
        <v/>
      </c>
      <c r="CK144" s="1" t="str">
        <f t="shared" si="101"/>
        <v/>
      </c>
      <c r="CL144" s="37" t="str">
        <f t="shared" si="70"/>
        <v/>
      </c>
      <c r="CM144" s="37" t="str">
        <f t="shared" si="71"/>
        <v/>
      </c>
      <c r="CN144" s="1">
        <f t="shared" ca="1" si="72"/>
        <v>0</v>
      </c>
      <c r="CO144" s="1">
        <f t="shared" ca="1" si="73"/>
        <v>0</v>
      </c>
      <c r="CP144" s="1">
        <f t="shared" si="89"/>
        <v>4.2200000000000182E-2</v>
      </c>
      <c r="CQ144" s="24" t="str">
        <f t="shared" si="80"/>
        <v/>
      </c>
      <c r="CR144" s="25" t="str">
        <f t="shared" si="81"/>
        <v/>
      </c>
      <c r="CS144" s="24" t="str">
        <f>IF(CR144="","",'Details Verein'!$I$30)</f>
        <v/>
      </c>
      <c r="CT144" s="24" t="str">
        <f>IF(CR144="","",VLOOKUP(Mitglieder!AN144,'Details Verein'!$B$12:$K$21,9))</f>
        <v/>
      </c>
      <c r="CU144" s="24">
        <f t="shared" si="82"/>
        <v>0</v>
      </c>
      <c r="CV144" s="26" t="str">
        <f t="shared" si="83"/>
        <v/>
      </c>
      <c r="CW144" s="24" t="str">
        <f>IF(CR144="","",Mitglieder!BM144)</f>
        <v/>
      </c>
      <c r="CX144" s="1">
        <f t="shared" si="84"/>
        <v>7.2300000000001044E-2</v>
      </c>
      <c r="CY144" s="24" t="str">
        <f t="shared" si="85"/>
        <v/>
      </c>
      <c r="CZ144" s="25" t="str">
        <f t="shared" si="86"/>
        <v/>
      </c>
      <c r="DA144" s="24" t="str">
        <f>IF(CZ144="","",'Details Verein'!$I$30)</f>
        <v/>
      </c>
      <c r="DB144" s="24" t="str">
        <f>IF(CZ144="","",VLOOKUP(AN144,'Details Verein'!$B$12:$L$21,10))</f>
        <v/>
      </c>
      <c r="DC144" s="24"/>
      <c r="DD144" s="26" t="str">
        <f t="shared" si="87"/>
        <v/>
      </c>
      <c r="DE144" s="24" t="str">
        <f>IF(CZ144="","",Mitglieder!BN144)</f>
        <v/>
      </c>
      <c r="DF144" s="34"/>
      <c r="DG144" s="1">
        <f t="shared" ca="1" si="92"/>
        <v>0.10240000000000191</v>
      </c>
      <c r="DH144" s="24" t="str">
        <f t="shared" ca="1" si="93"/>
        <v/>
      </c>
      <c r="DI144" s="25" t="str">
        <f t="shared" ca="1" si="94"/>
        <v/>
      </c>
      <c r="DJ144" s="24" t="str">
        <f ca="1">IF(DI144="","",'Details Verein'!$I$30)</f>
        <v/>
      </c>
      <c r="DK144" s="24" t="str">
        <f ca="1">IF(DI144="","",'Details Verein'!$I$31)</f>
        <v/>
      </c>
      <c r="DL144" s="24"/>
      <c r="DM144" s="26" t="str">
        <f t="shared" ca="1" si="95"/>
        <v/>
      </c>
      <c r="DN144" s="24" t="str">
        <f t="shared" ca="1" si="96"/>
        <v/>
      </c>
    </row>
    <row r="145" spans="3:118" x14ac:dyDescent="0.3">
      <c r="C145" s="1">
        <f t="shared" ca="1" si="60"/>
        <v>1.0121999999999987</v>
      </c>
      <c r="D145" s="1">
        <f ca="1">IF(OR(AQ145&lt;&gt;"",AP145+'Details Verein'!$D$24&gt;=$AM$1,AP145="",AG145&lt;&gt;1,AZ145&lt;&gt;"",BC145&lt;&gt;""),Mitglieder!D144+0.0001,ROUND(D144+1,0))</f>
        <v>1.0121999999999987</v>
      </c>
      <c r="E145" s="1">
        <f ca="1">IF(OR(AQ145&lt;&gt;"",AZ145+'Details Verein'!$D$25&gt;=$AM$1,AP145="",AG145&lt;&gt;1,AZ145="",BA145&lt;&gt;"",BC145&lt;&gt;""),Mitglieder!E144+0.0001,ROUND(E144+1,0))</f>
        <v>1.0121999999999987</v>
      </c>
      <c r="F145" s="1" t="str">
        <f t="shared" ca="1" si="61"/>
        <v/>
      </c>
      <c r="G145" s="23"/>
      <c r="H145" s="8"/>
      <c r="I145" s="8"/>
      <c r="J145" s="8"/>
      <c r="K145" s="8"/>
      <c r="L145" s="8"/>
      <c r="M145" s="8"/>
      <c r="N145" s="8"/>
      <c r="O145" s="8"/>
      <c r="P145" s="8"/>
      <c r="Q145" s="8"/>
      <c r="R145" s="8"/>
      <c r="S145" s="8"/>
      <c r="T145" s="8"/>
      <c r="U145" s="8"/>
      <c r="V145" s="8"/>
      <c r="W145" s="8"/>
      <c r="X145" s="8"/>
      <c r="Y145" s="8"/>
      <c r="Z145" s="8"/>
      <c r="AA145" s="8"/>
      <c r="AB145" s="8"/>
      <c r="AC145" s="8"/>
      <c r="AD145" s="8"/>
      <c r="AE145" s="8"/>
      <c r="AG145" s="1">
        <f t="shared" si="62"/>
        <v>0</v>
      </c>
      <c r="AI145" s="1">
        <f t="shared" ca="1" si="63"/>
        <v>0</v>
      </c>
      <c r="AJ145" s="1">
        <f t="shared" ca="1" si="64"/>
        <v>0</v>
      </c>
      <c r="AM145" s="63" t="str">
        <f>IF(AND(H146="",H147="",K145=""),"",IF(K145="","nicht kategorisiert",IF(AG145=1,VLOOKUP(AN145,'Details Verein'!$B$12:$D$22,2),"")))</f>
        <v/>
      </c>
      <c r="AN145" s="1">
        <f>IF(K145='Details Verein'!$C$12,'Details Verein'!$B$12,IF(K145='Details Verein'!$C$13,'Details Verein'!$B$13,IF(K145='Details Verein'!$C$14,'Details Verein'!$B$14,IF(K145='Details Verein'!$C$15,'Details Verein'!$B$15,IF(K145='Details Verein'!$C$16,'Details Verein'!$B$16,IF(K145='Details Verein'!$C$17,'Details Verein'!$B$17,IF(K145='Details Verein'!$C$18,'Details Verein'!$B$18,IF(K145='Details Verein'!$C$19,'Details Verein'!$B$19,IF(K145='Details Verein'!$C$20,'Details Verein'!$B$20,IF(K145='Details Verein'!$C$21,'Details Verein'!$B$21,11))))))))))</f>
        <v>1</v>
      </c>
      <c r="AO145" s="8"/>
      <c r="AP145" s="8"/>
      <c r="AQ145" s="8"/>
      <c r="AR145" s="32">
        <f>IF(OR(V145&gt;'Details Verein'!$D$7,$AG145=1),VLOOKUP($AN145,'Details Verein'!$B$12:$G$21,AR$1),0)</f>
        <v>0</v>
      </c>
      <c r="AS145" s="115" t="str">
        <f t="shared" si="65"/>
        <v/>
      </c>
      <c r="AT145" s="32">
        <f>IF($AG145=1,VLOOKUP($AN145,'Details Verein'!$B$12:$G$21,AT$1),0)</f>
        <v>0</v>
      </c>
      <c r="AU145" s="33" t="str">
        <f t="shared" si="66"/>
        <v/>
      </c>
      <c r="AV145" s="32">
        <f>IF($AG145=1,VLOOKUP($AN145,'Details Verein'!$B$12:$G$21,AV$1),0)</f>
        <v>0</v>
      </c>
      <c r="AW145" s="32">
        <f ca="1">IF($AG145=1,VLOOKUP($AN145,'Details Verein'!$B$12:$G$21,AW$1),0)+BG145</f>
        <v>0</v>
      </c>
      <c r="AX145" s="116"/>
      <c r="AY145" s="8"/>
      <c r="AZ145" s="8"/>
      <c r="BA145" s="8"/>
      <c r="BB145" s="1" t="str">
        <f t="shared" si="67"/>
        <v>00.01.1900</v>
      </c>
      <c r="BC145" s="73"/>
      <c r="BD145" s="3" t="str">
        <f>IF(AP145="","",AP145+'Details Verein'!$D$24)</f>
        <v/>
      </c>
      <c r="BE145" s="3" t="str">
        <f>IF(AZ145="","",AZ145+'Details Verein'!$D$25)</f>
        <v/>
      </c>
      <c r="BF145" s="3" t="str">
        <f>IF(BA145="","",BA145+'Details Verein'!$D$26)</f>
        <v/>
      </c>
      <c r="BG145" s="32">
        <f ca="1">IF(OR(E145-E144&gt;0.1,BA145&lt;&gt;""),'Details Verein'!$D$27,0)</f>
        <v>0</v>
      </c>
      <c r="BH145" s="16">
        <f t="shared" ca="1" si="91"/>
        <v>0</v>
      </c>
      <c r="BI145" s="16">
        <f t="shared" si="68"/>
        <v>0</v>
      </c>
      <c r="BJ145" s="1" t="str">
        <f t="shared" si="69"/>
        <v/>
      </c>
      <c r="BL145" s="1" t="str">
        <f t="shared" si="74"/>
        <v/>
      </c>
      <c r="BM145" s="1" t="str">
        <f t="shared" si="75"/>
        <v/>
      </c>
      <c r="BN145" s="1" t="str">
        <f t="shared" si="76"/>
        <v/>
      </c>
      <c r="BO145" s="1" t="str">
        <f t="shared" ca="1" si="77"/>
        <v/>
      </c>
      <c r="BP145" s="1">
        <f t="shared" si="88"/>
        <v>1.2199999999999982E-2</v>
      </c>
      <c r="BQ145" s="24" t="str">
        <f t="shared" si="78"/>
        <v/>
      </c>
      <c r="BR145" s="25" t="str">
        <f>IF(OR(Mitglieder!AQ145="",Mitglieder!BC145&lt;&gt;""),"",Mitglieder!AQ145)</f>
        <v/>
      </c>
      <c r="BS145" s="24" t="str">
        <f>IF(BR145="","",'Details Verein'!$I$30)</f>
        <v/>
      </c>
      <c r="BT145" s="24" t="str">
        <f>IF(BR145="","",VLOOKUP(Mitglieder!AN145,'Details Verein'!$B$12:$I$21,8))</f>
        <v/>
      </c>
      <c r="BU145" s="24"/>
      <c r="BV145" s="26" t="str">
        <f t="shared" si="79"/>
        <v/>
      </c>
      <c r="BW145" s="24" t="str">
        <f>IF(BR145="","",Mitglieder!BL145)</f>
        <v/>
      </c>
      <c r="CA145" s="34"/>
      <c r="CB145" s="1" t="str">
        <f t="shared" si="101"/>
        <v/>
      </c>
      <c r="CC145" s="1" t="str">
        <f t="shared" si="101"/>
        <v/>
      </c>
      <c r="CD145" s="1" t="str">
        <f t="shared" si="101"/>
        <v/>
      </c>
      <c r="CE145" s="1" t="str">
        <f t="shared" si="101"/>
        <v/>
      </c>
      <c r="CF145" s="1" t="str">
        <f t="shared" si="101"/>
        <v/>
      </c>
      <c r="CG145" s="1" t="str">
        <f t="shared" si="101"/>
        <v/>
      </c>
      <c r="CH145" s="1" t="str">
        <f t="shared" si="101"/>
        <v/>
      </c>
      <c r="CI145" s="1" t="str">
        <f t="shared" si="101"/>
        <v/>
      </c>
      <c r="CJ145" s="1" t="str">
        <f t="shared" si="101"/>
        <v/>
      </c>
      <c r="CK145" s="1" t="str">
        <f t="shared" si="101"/>
        <v/>
      </c>
      <c r="CL145" s="37" t="str">
        <f t="shared" si="70"/>
        <v/>
      </c>
      <c r="CM145" s="37" t="str">
        <f t="shared" si="71"/>
        <v/>
      </c>
      <c r="CN145" s="1">
        <f t="shared" ca="1" si="72"/>
        <v>0</v>
      </c>
      <c r="CO145" s="1">
        <f t="shared" ca="1" si="73"/>
        <v>0</v>
      </c>
      <c r="CP145" s="1">
        <f t="shared" si="89"/>
        <v>4.2300000000000185E-2</v>
      </c>
      <c r="CQ145" s="24" t="str">
        <f t="shared" si="80"/>
        <v/>
      </c>
      <c r="CR145" s="25" t="str">
        <f t="shared" si="81"/>
        <v/>
      </c>
      <c r="CS145" s="24" t="str">
        <f>IF(CR145="","",'Details Verein'!$I$30)</f>
        <v/>
      </c>
      <c r="CT145" s="24" t="str">
        <f>IF(CR145="","",VLOOKUP(Mitglieder!AN145,'Details Verein'!$B$12:$K$21,9))</f>
        <v/>
      </c>
      <c r="CU145" s="24">
        <f t="shared" si="82"/>
        <v>0</v>
      </c>
      <c r="CV145" s="26" t="str">
        <f t="shared" si="83"/>
        <v/>
      </c>
      <c r="CW145" s="24" t="str">
        <f>IF(CR145="","",Mitglieder!BM145)</f>
        <v/>
      </c>
      <c r="CX145" s="1">
        <f t="shared" si="84"/>
        <v>7.2400000000001047E-2</v>
      </c>
      <c r="CY145" s="24" t="str">
        <f t="shared" si="85"/>
        <v/>
      </c>
      <c r="CZ145" s="25" t="str">
        <f t="shared" si="86"/>
        <v/>
      </c>
      <c r="DA145" s="24" t="str">
        <f>IF(CZ145="","",'Details Verein'!$I$30)</f>
        <v/>
      </c>
      <c r="DB145" s="24" t="str">
        <f>IF(CZ145="","",VLOOKUP(AN145,'Details Verein'!$B$12:$L$21,10))</f>
        <v/>
      </c>
      <c r="DC145" s="24"/>
      <c r="DD145" s="26" t="str">
        <f t="shared" si="87"/>
        <v/>
      </c>
      <c r="DE145" s="24" t="str">
        <f>IF(CZ145="","",Mitglieder!BN145)</f>
        <v/>
      </c>
      <c r="DF145" s="34"/>
      <c r="DG145" s="1">
        <f t="shared" ca="1" si="92"/>
        <v>0.10250000000000191</v>
      </c>
      <c r="DH145" s="24" t="str">
        <f t="shared" ca="1" si="93"/>
        <v/>
      </c>
      <c r="DI145" s="25" t="str">
        <f t="shared" ca="1" si="94"/>
        <v/>
      </c>
      <c r="DJ145" s="24" t="str">
        <f ca="1">IF(DI145="","",'Details Verein'!$I$30)</f>
        <v/>
      </c>
      <c r="DK145" s="24" t="str">
        <f ca="1">IF(DI145="","",'Details Verein'!$I$31)</f>
        <v/>
      </c>
      <c r="DL145" s="24"/>
      <c r="DM145" s="26" t="str">
        <f t="shared" ca="1" si="95"/>
        <v/>
      </c>
      <c r="DN145" s="24" t="str">
        <f t="shared" ca="1" si="96"/>
        <v/>
      </c>
    </row>
    <row r="146" spans="3:118" x14ac:dyDescent="0.3">
      <c r="C146" s="1">
        <f t="shared" ca="1" si="60"/>
        <v>1.0122999999999986</v>
      </c>
      <c r="D146" s="1">
        <f ca="1">IF(OR(AQ146&lt;&gt;"",AP146+'Details Verein'!$D$24&gt;=$AM$1,AP146="",AG146&lt;&gt;1,AZ146&lt;&gt;"",BC146&lt;&gt;""),Mitglieder!D145+0.0001,ROUND(D145+1,0))</f>
        <v>1.0122999999999986</v>
      </c>
      <c r="E146" s="1">
        <f ca="1">IF(OR(AQ146&lt;&gt;"",AZ146+'Details Verein'!$D$25&gt;=$AM$1,AP146="",AG146&lt;&gt;1,AZ146="",BA146&lt;&gt;"",BC146&lt;&gt;""),Mitglieder!E145+0.0001,ROUND(E145+1,0))</f>
        <v>1.0122999999999986</v>
      </c>
      <c r="F146" s="1" t="str">
        <f t="shared" ca="1" si="61"/>
        <v/>
      </c>
      <c r="G146" s="23"/>
      <c r="H146" s="8"/>
      <c r="I146" s="8"/>
      <c r="J146" s="8"/>
      <c r="K146" s="8"/>
      <c r="L146" s="8"/>
      <c r="M146" s="8"/>
      <c r="N146" s="8"/>
      <c r="O146" s="8"/>
      <c r="P146" s="8"/>
      <c r="Q146" s="8"/>
      <c r="R146" s="8"/>
      <c r="S146" s="8"/>
      <c r="T146" s="8"/>
      <c r="U146" s="8"/>
      <c r="V146" s="8"/>
      <c r="W146" s="8"/>
      <c r="X146" s="8"/>
      <c r="Y146" s="8"/>
      <c r="Z146" s="8"/>
      <c r="AA146" s="8"/>
      <c r="AB146" s="8"/>
      <c r="AC146" s="8"/>
      <c r="AD146" s="8"/>
      <c r="AE146" s="8"/>
      <c r="AG146" s="1">
        <f t="shared" si="62"/>
        <v>0</v>
      </c>
      <c r="AI146" s="1">
        <f t="shared" ca="1" si="63"/>
        <v>0</v>
      </c>
      <c r="AJ146" s="1">
        <f t="shared" ca="1" si="64"/>
        <v>0</v>
      </c>
      <c r="AM146" s="63" t="str">
        <f>IF(AND(H147="",H148="",K146=""),"",IF(K146="","nicht kategorisiert",IF(AG146=1,VLOOKUP(AN146,'Details Verein'!$B$12:$D$22,2),"")))</f>
        <v/>
      </c>
      <c r="AN146" s="1">
        <f>IF(K146='Details Verein'!$C$12,'Details Verein'!$B$12,IF(K146='Details Verein'!$C$13,'Details Verein'!$B$13,IF(K146='Details Verein'!$C$14,'Details Verein'!$B$14,IF(K146='Details Verein'!$C$15,'Details Verein'!$B$15,IF(K146='Details Verein'!$C$16,'Details Verein'!$B$16,IF(K146='Details Verein'!$C$17,'Details Verein'!$B$17,IF(K146='Details Verein'!$C$18,'Details Verein'!$B$18,IF(K146='Details Verein'!$C$19,'Details Verein'!$B$19,IF(K146='Details Verein'!$C$20,'Details Verein'!$B$20,IF(K146='Details Verein'!$C$21,'Details Verein'!$B$21,11))))))))))</f>
        <v>1</v>
      </c>
      <c r="AO146" s="8"/>
      <c r="AP146" s="8"/>
      <c r="AQ146" s="8"/>
      <c r="AR146" s="32">
        <f>IF(OR(V146&gt;'Details Verein'!$D$7,$AG146=1),VLOOKUP($AN146,'Details Verein'!$B$12:$G$21,AR$1),0)</f>
        <v>0</v>
      </c>
      <c r="AS146" s="115" t="str">
        <f t="shared" si="65"/>
        <v/>
      </c>
      <c r="AT146" s="32">
        <f>IF($AG146=1,VLOOKUP($AN146,'Details Verein'!$B$12:$G$21,AT$1),0)</f>
        <v>0</v>
      </c>
      <c r="AU146" s="33" t="str">
        <f t="shared" si="66"/>
        <v/>
      </c>
      <c r="AV146" s="32">
        <f>IF($AG146=1,VLOOKUP($AN146,'Details Verein'!$B$12:$G$21,AV$1),0)</f>
        <v>0</v>
      </c>
      <c r="AW146" s="32">
        <f ca="1">IF($AG146=1,VLOOKUP($AN146,'Details Verein'!$B$12:$G$21,AW$1),0)+BG146</f>
        <v>0</v>
      </c>
      <c r="AX146" s="116"/>
      <c r="AY146" s="8"/>
      <c r="AZ146" s="8"/>
      <c r="BA146" s="8"/>
      <c r="BB146" s="1" t="str">
        <f t="shared" si="67"/>
        <v>00.01.1900</v>
      </c>
      <c r="BC146" s="73"/>
      <c r="BD146" s="3" t="str">
        <f>IF(AP146="","",AP146+'Details Verein'!$D$24)</f>
        <v/>
      </c>
      <c r="BE146" s="3" t="str">
        <f>IF(AZ146="","",AZ146+'Details Verein'!$D$25)</f>
        <v/>
      </c>
      <c r="BF146" s="3" t="str">
        <f>IF(BA146="","",BA146+'Details Verein'!$D$26)</f>
        <v/>
      </c>
      <c r="BG146" s="32">
        <f ca="1">IF(OR(E146-E145&gt;0.1,BA146&lt;&gt;""),'Details Verein'!$D$27,0)</f>
        <v>0</v>
      </c>
      <c r="BH146" s="16">
        <f t="shared" ca="1" si="91"/>
        <v>0</v>
      </c>
      <c r="BI146" s="16">
        <f t="shared" si="68"/>
        <v>0</v>
      </c>
      <c r="BJ146" s="1" t="str">
        <f t="shared" si="69"/>
        <v/>
      </c>
      <c r="BL146" s="1" t="str">
        <f t="shared" si="74"/>
        <v/>
      </c>
      <c r="BM146" s="1" t="str">
        <f t="shared" si="75"/>
        <v/>
      </c>
      <c r="BN146" s="1" t="str">
        <f t="shared" si="76"/>
        <v/>
      </c>
      <c r="BO146" s="1" t="str">
        <f t="shared" ca="1" si="77"/>
        <v/>
      </c>
      <c r="BP146" s="1">
        <f t="shared" si="88"/>
        <v>1.2299999999999981E-2</v>
      </c>
      <c r="BQ146" s="24" t="str">
        <f t="shared" si="78"/>
        <v/>
      </c>
      <c r="BR146" s="25" t="str">
        <f>IF(OR(Mitglieder!AQ146="",Mitglieder!BC146&lt;&gt;""),"",Mitglieder!AQ146)</f>
        <v/>
      </c>
      <c r="BS146" s="24" t="str">
        <f>IF(BR146="","",'Details Verein'!$I$30)</f>
        <v/>
      </c>
      <c r="BT146" s="24" t="str">
        <f>IF(BR146="","",VLOOKUP(Mitglieder!AN146,'Details Verein'!$B$12:$I$21,8))</f>
        <v/>
      </c>
      <c r="BU146" s="24"/>
      <c r="BV146" s="26" t="str">
        <f t="shared" si="79"/>
        <v/>
      </c>
      <c r="BW146" s="24" t="str">
        <f>IF(BR146="","",Mitglieder!BL146)</f>
        <v/>
      </c>
      <c r="CA146" s="34"/>
      <c r="CB146" s="1" t="str">
        <f t="shared" si="101"/>
        <v/>
      </c>
      <c r="CC146" s="1" t="str">
        <f t="shared" si="101"/>
        <v/>
      </c>
      <c r="CD146" s="1" t="str">
        <f t="shared" si="101"/>
        <v/>
      </c>
      <c r="CE146" s="1" t="str">
        <f t="shared" si="101"/>
        <v/>
      </c>
      <c r="CF146" s="1" t="str">
        <f t="shared" si="101"/>
        <v/>
      </c>
      <c r="CG146" s="1" t="str">
        <f t="shared" si="101"/>
        <v/>
      </c>
      <c r="CH146" s="1" t="str">
        <f t="shared" si="101"/>
        <v/>
      </c>
      <c r="CI146" s="1" t="str">
        <f t="shared" si="101"/>
        <v/>
      </c>
      <c r="CJ146" s="1" t="str">
        <f t="shared" si="101"/>
        <v/>
      </c>
      <c r="CK146" s="1" t="str">
        <f t="shared" si="101"/>
        <v/>
      </c>
      <c r="CL146" s="37" t="str">
        <f t="shared" si="70"/>
        <v/>
      </c>
      <c r="CM146" s="37" t="str">
        <f t="shared" si="71"/>
        <v/>
      </c>
      <c r="CN146" s="1">
        <f t="shared" ca="1" si="72"/>
        <v>0</v>
      </c>
      <c r="CO146" s="1">
        <f t="shared" ca="1" si="73"/>
        <v>0</v>
      </c>
      <c r="CP146" s="1">
        <f t="shared" si="89"/>
        <v>4.2400000000000188E-2</v>
      </c>
      <c r="CQ146" s="24" t="str">
        <f t="shared" si="80"/>
        <v/>
      </c>
      <c r="CR146" s="25" t="str">
        <f t="shared" si="81"/>
        <v/>
      </c>
      <c r="CS146" s="24" t="str">
        <f>IF(CR146="","",'Details Verein'!$I$30)</f>
        <v/>
      </c>
      <c r="CT146" s="24" t="str">
        <f>IF(CR146="","",VLOOKUP(Mitglieder!AN146,'Details Verein'!$B$12:$K$21,9))</f>
        <v/>
      </c>
      <c r="CU146" s="24">
        <f t="shared" si="82"/>
        <v>0</v>
      </c>
      <c r="CV146" s="26" t="str">
        <f t="shared" si="83"/>
        <v/>
      </c>
      <c r="CW146" s="24" t="str">
        <f>IF(CR146="","",Mitglieder!BM146)</f>
        <v/>
      </c>
      <c r="CX146" s="1">
        <f t="shared" si="84"/>
        <v>7.250000000000105E-2</v>
      </c>
      <c r="CY146" s="24" t="str">
        <f t="shared" si="85"/>
        <v/>
      </c>
      <c r="CZ146" s="25" t="str">
        <f t="shared" si="86"/>
        <v/>
      </c>
      <c r="DA146" s="24" t="str">
        <f>IF(CZ146="","",'Details Verein'!$I$30)</f>
        <v/>
      </c>
      <c r="DB146" s="24" t="str">
        <f>IF(CZ146="","",VLOOKUP(AN146,'Details Verein'!$B$12:$L$21,10))</f>
        <v/>
      </c>
      <c r="DC146" s="24"/>
      <c r="DD146" s="26" t="str">
        <f t="shared" si="87"/>
        <v/>
      </c>
      <c r="DE146" s="24" t="str">
        <f>IF(CZ146="","",Mitglieder!BN146)</f>
        <v/>
      </c>
      <c r="DF146" s="34"/>
      <c r="DG146" s="1">
        <f t="shared" ca="1" si="92"/>
        <v>0.10260000000000191</v>
      </c>
      <c r="DH146" s="24" t="str">
        <f t="shared" ca="1" si="93"/>
        <v/>
      </c>
      <c r="DI146" s="25" t="str">
        <f t="shared" ca="1" si="94"/>
        <v/>
      </c>
      <c r="DJ146" s="24" t="str">
        <f ca="1">IF(DI146="","",'Details Verein'!$I$30)</f>
        <v/>
      </c>
      <c r="DK146" s="24" t="str">
        <f ca="1">IF(DI146="","",'Details Verein'!$I$31)</f>
        <v/>
      </c>
      <c r="DL146" s="24"/>
      <c r="DM146" s="26" t="str">
        <f t="shared" ca="1" si="95"/>
        <v/>
      </c>
      <c r="DN146" s="24" t="str">
        <f t="shared" ca="1" si="96"/>
        <v/>
      </c>
    </row>
    <row r="147" spans="3:118" x14ac:dyDescent="0.3">
      <c r="C147" s="1">
        <f t="shared" ca="1" si="60"/>
        <v>1.0123999999999986</v>
      </c>
      <c r="D147" s="1">
        <f ca="1">IF(OR(AQ147&lt;&gt;"",AP147+'Details Verein'!$D$24&gt;=$AM$1,AP147="",AG147&lt;&gt;1,AZ147&lt;&gt;"",BC147&lt;&gt;""),Mitglieder!D146+0.0001,ROUND(D146+1,0))</f>
        <v>1.0123999999999986</v>
      </c>
      <c r="E147" s="1">
        <f ca="1">IF(OR(AQ147&lt;&gt;"",AZ147+'Details Verein'!$D$25&gt;=$AM$1,AP147="",AG147&lt;&gt;1,AZ147="",BA147&lt;&gt;"",BC147&lt;&gt;""),Mitglieder!E146+0.0001,ROUND(E146+1,0))</f>
        <v>1.0123999999999986</v>
      </c>
      <c r="F147" s="1" t="str">
        <f t="shared" ca="1" si="61"/>
        <v/>
      </c>
      <c r="G147" s="23"/>
      <c r="H147" s="8"/>
      <c r="I147" s="8"/>
      <c r="J147" s="8"/>
      <c r="K147" s="8"/>
      <c r="L147" s="8"/>
      <c r="M147" s="8"/>
      <c r="N147" s="8"/>
      <c r="O147" s="8"/>
      <c r="P147" s="8"/>
      <c r="Q147" s="8"/>
      <c r="R147" s="8"/>
      <c r="S147" s="8"/>
      <c r="T147" s="8"/>
      <c r="U147" s="8"/>
      <c r="V147" s="8"/>
      <c r="W147" s="8"/>
      <c r="X147" s="8"/>
      <c r="Y147" s="8"/>
      <c r="Z147" s="8"/>
      <c r="AA147" s="8"/>
      <c r="AB147" s="8"/>
      <c r="AC147" s="8"/>
      <c r="AD147" s="8"/>
      <c r="AE147" s="8"/>
      <c r="AG147" s="1">
        <f t="shared" si="62"/>
        <v>0</v>
      </c>
      <c r="AI147" s="1">
        <f t="shared" ca="1" si="63"/>
        <v>0</v>
      </c>
      <c r="AJ147" s="1">
        <f t="shared" ca="1" si="64"/>
        <v>0</v>
      </c>
      <c r="AM147" s="63" t="str">
        <f>IF(AND(H148="",H149="",K147=""),"",IF(K147="","nicht kategorisiert",IF(AG147=1,VLOOKUP(AN147,'Details Verein'!$B$12:$D$22,2),"")))</f>
        <v/>
      </c>
      <c r="AN147" s="1">
        <f>IF(K147='Details Verein'!$C$12,'Details Verein'!$B$12,IF(K147='Details Verein'!$C$13,'Details Verein'!$B$13,IF(K147='Details Verein'!$C$14,'Details Verein'!$B$14,IF(K147='Details Verein'!$C$15,'Details Verein'!$B$15,IF(K147='Details Verein'!$C$16,'Details Verein'!$B$16,IF(K147='Details Verein'!$C$17,'Details Verein'!$B$17,IF(K147='Details Verein'!$C$18,'Details Verein'!$B$18,IF(K147='Details Verein'!$C$19,'Details Verein'!$B$19,IF(K147='Details Verein'!$C$20,'Details Verein'!$B$20,IF(K147='Details Verein'!$C$21,'Details Verein'!$B$21,11))))))))))</f>
        <v>1</v>
      </c>
      <c r="AO147" s="8"/>
      <c r="AP147" s="8"/>
      <c r="AQ147" s="8"/>
      <c r="AR147" s="32">
        <f>IF(OR(V147&gt;'Details Verein'!$D$7,$AG147=1),VLOOKUP($AN147,'Details Verein'!$B$12:$G$21,AR$1),0)</f>
        <v>0</v>
      </c>
      <c r="AS147" s="115" t="str">
        <f t="shared" si="65"/>
        <v/>
      </c>
      <c r="AT147" s="32">
        <f>IF($AG147=1,VLOOKUP($AN147,'Details Verein'!$B$12:$G$21,AT$1),0)</f>
        <v>0</v>
      </c>
      <c r="AU147" s="33" t="str">
        <f t="shared" si="66"/>
        <v/>
      </c>
      <c r="AV147" s="32">
        <f>IF($AG147=1,VLOOKUP($AN147,'Details Verein'!$B$12:$G$21,AV$1),0)</f>
        <v>0</v>
      </c>
      <c r="AW147" s="32">
        <f ca="1">IF($AG147=1,VLOOKUP($AN147,'Details Verein'!$B$12:$G$21,AW$1),0)+BG147</f>
        <v>0</v>
      </c>
      <c r="AX147" s="116"/>
      <c r="AY147" s="8"/>
      <c r="AZ147" s="8"/>
      <c r="BA147" s="8"/>
      <c r="BB147" s="1" t="str">
        <f t="shared" si="67"/>
        <v>00.01.1900</v>
      </c>
      <c r="BC147" s="73"/>
      <c r="BD147" s="3" t="str">
        <f>IF(AP147="","",AP147+'Details Verein'!$D$24)</f>
        <v/>
      </c>
      <c r="BE147" s="3" t="str">
        <f>IF(AZ147="","",AZ147+'Details Verein'!$D$25)</f>
        <v/>
      </c>
      <c r="BF147" s="3" t="str">
        <f>IF(BA147="","",BA147+'Details Verein'!$D$26)</f>
        <v/>
      </c>
      <c r="BG147" s="32">
        <f ca="1">IF(OR(E147-E146&gt;0.1,BA147&lt;&gt;""),'Details Verein'!$D$27,0)</f>
        <v>0</v>
      </c>
      <c r="BH147" s="16">
        <f t="shared" ca="1" si="91"/>
        <v>0</v>
      </c>
      <c r="BI147" s="16">
        <f t="shared" si="68"/>
        <v>0</v>
      </c>
      <c r="BJ147" s="1" t="str">
        <f t="shared" si="69"/>
        <v/>
      </c>
      <c r="BL147" s="1" t="str">
        <f t="shared" si="74"/>
        <v/>
      </c>
      <c r="BM147" s="1" t="str">
        <f t="shared" si="75"/>
        <v/>
      </c>
      <c r="BN147" s="1" t="str">
        <f t="shared" si="76"/>
        <v/>
      </c>
      <c r="BO147" s="1" t="str">
        <f t="shared" ca="1" si="77"/>
        <v/>
      </c>
      <c r="BP147" s="1">
        <f t="shared" si="88"/>
        <v>1.239999999999998E-2</v>
      </c>
      <c r="BQ147" s="24" t="str">
        <f t="shared" si="78"/>
        <v/>
      </c>
      <c r="BR147" s="25" t="str">
        <f>IF(OR(Mitglieder!AQ147="",Mitglieder!BC147&lt;&gt;""),"",Mitglieder!AQ147)</f>
        <v/>
      </c>
      <c r="BS147" s="24" t="str">
        <f>IF(BR147="","",'Details Verein'!$I$30)</f>
        <v/>
      </c>
      <c r="BT147" s="24" t="str">
        <f>IF(BR147="","",VLOOKUP(Mitglieder!AN147,'Details Verein'!$B$12:$I$21,8))</f>
        <v/>
      </c>
      <c r="BU147" s="24"/>
      <c r="BV147" s="26" t="str">
        <f t="shared" si="79"/>
        <v/>
      </c>
      <c r="BW147" s="24" t="str">
        <f>IF(BR147="","",Mitglieder!BL147)</f>
        <v/>
      </c>
      <c r="CA147" s="34"/>
      <c r="CB147" s="1" t="str">
        <f t="shared" si="101"/>
        <v/>
      </c>
      <c r="CC147" s="1" t="str">
        <f t="shared" si="101"/>
        <v/>
      </c>
      <c r="CD147" s="1" t="str">
        <f t="shared" si="101"/>
        <v/>
      </c>
      <c r="CE147" s="1" t="str">
        <f t="shared" si="101"/>
        <v/>
      </c>
      <c r="CF147" s="1" t="str">
        <f t="shared" si="101"/>
        <v/>
      </c>
      <c r="CG147" s="1" t="str">
        <f t="shared" si="101"/>
        <v/>
      </c>
      <c r="CH147" s="1" t="str">
        <f t="shared" si="101"/>
        <v/>
      </c>
      <c r="CI147" s="1" t="str">
        <f t="shared" si="101"/>
        <v/>
      </c>
      <c r="CJ147" s="1" t="str">
        <f t="shared" si="101"/>
        <v/>
      </c>
      <c r="CK147" s="1" t="str">
        <f t="shared" si="101"/>
        <v/>
      </c>
      <c r="CL147" s="37" t="str">
        <f t="shared" si="70"/>
        <v/>
      </c>
      <c r="CM147" s="37" t="str">
        <f t="shared" si="71"/>
        <v/>
      </c>
      <c r="CN147" s="1">
        <f t="shared" ca="1" si="72"/>
        <v>0</v>
      </c>
      <c r="CO147" s="1">
        <f t="shared" ca="1" si="73"/>
        <v>0</v>
      </c>
      <c r="CP147" s="1">
        <f t="shared" si="89"/>
        <v>4.250000000000019E-2</v>
      </c>
      <c r="CQ147" s="24" t="str">
        <f t="shared" si="80"/>
        <v/>
      </c>
      <c r="CR147" s="25" t="str">
        <f t="shared" si="81"/>
        <v/>
      </c>
      <c r="CS147" s="24" t="str">
        <f>IF(CR147="","",'Details Verein'!$I$30)</f>
        <v/>
      </c>
      <c r="CT147" s="24" t="str">
        <f>IF(CR147="","",VLOOKUP(Mitglieder!AN147,'Details Verein'!$B$12:$K$21,9))</f>
        <v/>
      </c>
      <c r="CU147" s="24">
        <f t="shared" si="82"/>
        <v>0</v>
      </c>
      <c r="CV147" s="26" t="str">
        <f t="shared" si="83"/>
        <v/>
      </c>
      <c r="CW147" s="24" t="str">
        <f>IF(CR147="","",Mitglieder!BM147)</f>
        <v/>
      </c>
      <c r="CX147" s="1">
        <f t="shared" si="84"/>
        <v>7.2600000000001053E-2</v>
      </c>
      <c r="CY147" s="24" t="str">
        <f t="shared" si="85"/>
        <v/>
      </c>
      <c r="CZ147" s="25" t="str">
        <f t="shared" si="86"/>
        <v/>
      </c>
      <c r="DA147" s="24" t="str">
        <f>IF(CZ147="","",'Details Verein'!$I$30)</f>
        <v/>
      </c>
      <c r="DB147" s="24" t="str">
        <f>IF(CZ147="","",VLOOKUP(AN147,'Details Verein'!$B$12:$L$21,10))</f>
        <v/>
      </c>
      <c r="DC147" s="24"/>
      <c r="DD147" s="26" t="str">
        <f t="shared" si="87"/>
        <v/>
      </c>
      <c r="DE147" s="24" t="str">
        <f>IF(CZ147="","",Mitglieder!BN147)</f>
        <v/>
      </c>
      <c r="DF147" s="34"/>
      <c r="DG147" s="1">
        <f t="shared" ca="1" si="92"/>
        <v>0.10270000000000191</v>
      </c>
      <c r="DH147" s="24" t="str">
        <f t="shared" ca="1" si="93"/>
        <v/>
      </c>
      <c r="DI147" s="25" t="str">
        <f t="shared" ca="1" si="94"/>
        <v/>
      </c>
      <c r="DJ147" s="24" t="str">
        <f ca="1">IF(DI147="","",'Details Verein'!$I$30)</f>
        <v/>
      </c>
      <c r="DK147" s="24" t="str">
        <f ca="1">IF(DI147="","",'Details Verein'!$I$31)</f>
        <v/>
      </c>
      <c r="DL147" s="24"/>
      <c r="DM147" s="26" t="str">
        <f t="shared" ca="1" si="95"/>
        <v/>
      </c>
      <c r="DN147" s="24" t="str">
        <f t="shared" ca="1" si="96"/>
        <v/>
      </c>
    </row>
    <row r="148" spans="3:118" x14ac:dyDescent="0.3">
      <c r="C148" s="1">
        <f t="shared" ca="1" si="60"/>
        <v>1.0124999999999986</v>
      </c>
      <c r="D148" s="1">
        <f ca="1">IF(OR(AQ148&lt;&gt;"",AP148+'Details Verein'!$D$24&gt;=$AM$1,AP148="",AG148&lt;&gt;1,AZ148&lt;&gt;"",BC148&lt;&gt;""),Mitglieder!D147+0.0001,ROUND(D147+1,0))</f>
        <v>1.0124999999999986</v>
      </c>
      <c r="E148" s="1">
        <f ca="1">IF(OR(AQ148&lt;&gt;"",AZ148+'Details Verein'!$D$25&gt;=$AM$1,AP148="",AG148&lt;&gt;1,AZ148="",BA148&lt;&gt;"",BC148&lt;&gt;""),Mitglieder!E147+0.0001,ROUND(E147+1,0))</f>
        <v>1.0124999999999986</v>
      </c>
      <c r="F148" s="1" t="str">
        <f t="shared" ca="1" si="61"/>
        <v/>
      </c>
      <c r="G148" s="23"/>
      <c r="H148" s="8"/>
      <c r="I148" s="8"/>
      <c r="J148" s="8"/>
      <c r="K148" s="8"/>
      <c r="L148" s="8"/>
      <c r="M148" s="8"/>
      <c r="N148" s="8"/>
      <c r="O148" s="8"/>
      <c r="P148" s="8"/>
      <c r="Q148" s="8"/>
      <c r="R148" s="8"/>
      <c r="S148" s="8"/>
      <c r="T148" s="8"/>
      <c r="U148" s="8"/>
      <c r="V148" s="8"/>
      <c r="W148" s="8"/>
      <c r="X148" s="8"/>
      <c r="Y148" s="8"/>
      <c r="Z148" s="8"/>
      <c r="AA148" s="8"/>
      <c r="AB148" s="8"/>
      <c r="AC148" s="8"/>
      <c r="AD148" s="8"/>
      <c r="AE148" s="8"/>
      <c r="AG148" s="1">
        <f t="shared" si="62"/>
        <v>0</v>
      </c>
      <c r="AI148" s="1">
        <f t="shared" ca="1" si="63"/>
        <v>0</v>
      </c>
      <c r="AJ148" s="1">
        <f t="shared" ca="1" si="64"/>
        <v>0</v>
      </c>
      <c r="AM148" s="63" t="str">
        <f>IF(AND(H149="",H150="",K148=""),"",IF(K148="","nicht kategorisiert",IF(AG148=1,VLOOKUP(AN148,'Details Verein'!$B$12:$D$22,2),"")))</f>
        <v/>
      </c>
      <c r="AN148" s="1">
        <f>IF(K148='Details Verein'!$C$12,'Details Verein'!$B$12,IF(K148='Details Verein'!$C$13,'Details Verein'!$B$13,IF(K148='Details Verein'!$C$14,'Details Verein'!$B$14,IF(K148='Details Verein'!$C$15,'Details Verein'!$B$15,IF(K148='Details Verein'!$C$16,'Details Verein'!$B$16,IF(K148='Details Verein'!$C$17,'Details Verein'!$B$17,IF(K148='Details Verein'!$C$18,'Details Verein'!$B$18,IF(K148='Details Verein'!$C$19,'Details Verein'!$B$19,IF(K148='Details Verein'!$C$20,'Details Verein'!$B$20,IF(K148='Details Verein'!$C$21,'Details Verein'!$B$21,11))))))))))</f>
        <v>1</v>
      </c>
      <c r="AO148" s="8"/>
      <c r="AP148" s="8"/>
      <c r="AQ148" s="8"/>
      <c r="AR148" s="32">
        <f>IF(OR(V148&gt;'Details Verein'!$D$7,$AG148=1),VLOOKUP($AN148,'Details Verein'!$B$12:$G$21,AR$1),0)</f>
        <v>0</v>
      </c>
      <c r="AS148" s="115" t="str">
        <f t="shared" si="65"/>
        <v/>
      </c>
      <c r="AT148" s="32">
        <f>IF($AG148=1,VLOOKUP($AN148,'Details Verein'!$B$12:$G$21,AT$1),0)</f>
        <v>0</v>
      </c>
      <c r="AU148" s="33" t="str">
        <f t="shared" si="66"/>
        <v/>
      </c>
      <c r="AV148" s="32">
        <f>IF($AG148=1,VLOOKUP($AN148,'Details Verein'!$B$12:$G$21,AV$1),0)</f>
        <v>0</v>
      </c>
      <c r="AW148" s="32">
        <f ca="1">IF($AG148=1,VLOOKUP($AN148,'Details Verein'!$B$12:$G$21,AW$1),0)+BG148</f>
        <v>0</v>
      </c>
      <c r="AX148" s="116"/>
      <c r="AY148" s="8"/>
      <c r="AZ148" s="8"/>
      <c r="BA148" s="8"/>
      <c r="BB148" s="1" t="str">
        <f t="shared" si="67"/>
        <v>00.01.1900</v>
      </c>
      <c r="BC148" s="73"/>
      <c r="BD148" s="3" t="str">
        <f>IF(AP148="","",AP148+'Details Verein'!$D$24)</f>
        <v/>
      </c>
      <c r="BE148" s="3" t="str">
        <f>IF(AZ148="","",AZ148+'Details Verein'!$D$25)</f>
        <v/>
      </c>
      <c r="BF148" s="3" t="str">
        <f>IF(BA148="","",BA148+'Details Verein'!$D$26)</f>
        <v/>
      </c>
      <c r="BG148" s="32">
        <f ca="1">IF(OR(E148-E147&gt;0.1,BA148&lt;&gt;""),'Details Verein'!$D$27,0)</f>
        <v>0</v>
      </c>
      <c r="BH148" s="16">
        <f t="shared" ca="1" si="91"/>
        <v>0</v>
      </c>
      <c r="BI148" s="16">
        <f t="shared" si="68"/>
        <v>0</v>
      </c>
      <c r="BJ148" s="1" t="str">
        <f t="shared" si="69"/>
        <v/>
      </c>
      <c r="BL148" s="1" t="str">
        <f t="shared" si="74"/>
        <v/>
      </c>
      <c r="BM148" s="1" t="str">
        <f t="shared" si="75"/>
        <v/>
      </c>
      <c r="BN148" s="1" t="str">
        <f t="shared" si="76"/>
        <v/>
      </c>
      <c r="BO148" s="1" t="str">
        <f t="shared" ca="1" si="77"/>
        <v/>
      </c>
      <c r="BP148" s="1">
        <f t="shared" si="88"/>
        <v>1.249999999999998E-2</v>
      </c>
      <c r="BQ148" s="24" t="str">
        <f t="shared" si="78"/>
        <v/>
      </c>
      <c r="BR148" s="25" t="str">
        <f>IF(OR(Mitglieder!AQ148="",Mitglieder!BC148&lt;&gt;""),"",Mitglieder!AQ148)</f>
        <v/>
      </c>
      <c r="BS148" s="24" t="str">
        <f>IF(BR148="","",'Details Verein'!$I$30)</f>
        <v/>
      </c>
      <c r="BT148" s="24" t="str">
        <f>IF(BR148="","",VLOOKUP(Mitglieder!AN148,'Details Verein'!$B$12:$I$21,8))</f>
        <v/>
      </c>
      <c r="BU148" s="24"/>
      <c r="BV148" s="26" t="str">
        <f t="shared" si="79"/>
        <v/>
      </c>
      <c r="BW148" s="24" t="str">
        <f>IF(BR148="","",Mitglieder!BL148)</f>
        <v/>
      </c>
      <c r="CA148" s="34"/>
      <c r="CB148" s="1" t="str">
        <f t="shared" si="101"/>
        <v/>
      </c>
      <c r="CC148" s="1" t="str">
        <f t="shared" si="101"/>
        <v/>
      </c>
      <c r="CD148" s="1" t="str">
        <f t="shared" si="101"/>
        <v/>
      </c>
      <c r="CE148" s="1" t="str">
        <f t="shared" si="101"/>
        <v/>
      </c>
      <c r="CF148" s="1" t="str">
        <f t="shared" si="101"/>
        <v/>
      </c>
      <c r="CG148" s="1" t="str">
        <f t="shared" si="101"/>
        <v/>
      </c>
      <c r="CH148" s="1" t="str">
        <f t="shared" si="101"/>
        <v/>
      </c>
      <c r="CI148" s="1" t="str">
        <f t="shared" si="101"/>
        <v/>
      </c>
      <c r="CJ148" s="1" t="str">
        <f t="shared" si="101"/>
        <v/>
      </c>
      <c r="CK148" s="1" t="str">
        <f t="shared" si="101"/>
        <v/>
      </c>
      <c r="CL148" s="37" t="str">
        <f t="shared" si="70"/>
        <v/>
      </c>
      <c r="CM148" s="37" t="str">
        <f t="shared" si="71"/>
        <v/>
      </c>
      <c r="CN148" s="1">
        <f t="shared" ca="1" si="72"/>
        <v>0</v>
      </c>
      <c r="CO148" s="1">
        <f t="shared" ca="1" si="73"/>
        <v>0</v>
      </c>
      <c r="CP148" s="1">
        <f t="shared" si="89"/>
        <v>4.2600000000000193E-2</v>
      </c>
      <c r="CQ148" s="24" t="str">
        <f t="shared" si="80"/>
        <v/>
      </c>
      <c r="CR148" s="25" t="str">
        <f t="shared" si="81"/>
        <v/>
      </c>
      <c r="CS148" s="24" t="str">
        <f>IF(CR148="","",'Details Verein'!$I$30)</f>
        <v/>
      </c>
      <c r="CT148" s="24" t="str">
        <f>IF(CR148="","",VLOOKUP(Mitglieder!AN148,'Details Verein'!$B$12:$K$21,9))</f>
        <v/>
      </c>
      <c r="CU148" s="24">
        <f t="shared" si="82"/>
        <v>0</v>
      </c>
      <c r="CV148" s="26" t="str">
        <f t="shared" si="83"/>
        <v/>
      </c>
      <c r="CW148" s="24" t="str">
        <f>IF(CR148="","",Mitglieder!BM148)</f>
        <v/>
      </c>
      <c r="CX148" s="1">
        <f t="shared" si="84"/>
        <v>7.2700000000001055E-2</v>
      </c>
      <c r="CY148" s="24" t="str">
        <f t="shared" si="85"/>
        <v/>
      </c>
      <c r="CZ148" s="25" t="str">
        <f t="shared" si="86"/>
        <v/>
      </c>
      <c r="DA148" s="24" t="str">
        <f>IF(CZ148="","",'Details Verein'!$I$30)</f>
        <v/>
      </c>
      <c r="DB148" s="24" t="str">
        <f>IF(CZ148="","",VLOOKUP(AN148,'Details Verein'!$B$12:$L$21,10))</f>
        <v/>
      </c>
      <c r="DC148" s="24"/>
      <c r="DD148" s="26" t="str">
        <f t="shared" si="87"/>
        <v/>
      </c>
      <c r="DE148" s="24" t="str">
        <f>IF(CZ148="","",Mitglieder!BN148)</f>
        <v/>
      </c>
      <c r="DF148" s="34"/>
      <c r="DG148" s="1">
        <f t="shared" ca="1" si="92"/>
        <v>0.10280000000000192</v>
      </c>
      <c r="DH148" s="24" t="str">
        <f t="shared" ca="1" si="93"/>
        <v/>
      </c>
      <c r="DI148" s="25" t="str">
        <f t="shared" ca="1" si="94"/>
        <v/>
      </c>
      <c r="DJ148" s="24" t="str">
        <f ca="1">IF(DI148="","",'Details Verein'!$I$30)</f>
        <v/>
      </c>
      <c r="DK148" s="24" t="str">
        <f ca="1">IF(DI148="","",'Details Verein'!$I$31)</f>
        <v/>
      </c>
      <c r="DL148" s="24"/>
      <c r="DM148" s="26" t="str">
        <f t="shared" ca="1" si="95"/>
        <v/>
      </c>
      <c r="DN148" s="24" t="str">
        <f t="shared" ca="1" si="96"/>
        <v/>
      </c>
    </row>
    <row r="149" spans="3:118" x14ac:dyDescent="0.3">
      <c r="C149" s="1">
        <f t="shared" ca="1" si="60"/>
        <v>1.0125999999999986</v>
      </c>
      <c r="D149" s="1">
        <f ca="1">IF(OR(AQ149&lt;&gt;"",AP149+'Details Verein'!$D$24&gt;=$AM$1,AP149="",AG149&lt;&gt;1,AZ149&lt;&gt;"",BC149&lt;&gt;""),Mitglieder!D148+0.0001,ROUND(D148+1,0))</f>
        <v>1.0125999999999986</v>
      </c>
      <c r="E149" s="1">
        <f ca="1">IF(OR(AQ149&lt;&gt;"",AZ149+'Details Verein'!$D$25&gt;=$AM$1,AP149="",AG149&lt;&gt;1,AZ149="",BA149&lt;&gt;"",BC149&lt;&gt;""),Mitglieder!E148+0.0001,ROUND(E148+1,0))</f>
        <v>1.0125999999999986</v>
      </c>
      <c r="F149" s="1" t="str">
        <f t="shared" ca="1" si="61"/>
        <v/>
      </c>
      <c r="G149" s="23"/>
      <c r="H149" s="8"/>
      <c r="I149" s="8"/>
      <c r="J149" s="8"/>
      <c r="K149" s="8"/>
      <c r="L149" s="8"/>
      <c r="M149" s="8"/>
      <c r="N149" s="8"/>
      <c r="O149" s="8"/>
      <c r="P149" s="8"/>
      <c r="Q149" s="8"/>
      <c r="R149" s="8"/>
      <c r="S149" s="8"/>
      <c r="T149" s="8"/>
      <c r="U149" s="8"/>
      <c r="V149" s="8"/>
      <c r="W149" s="8"/>
      <c r="X149" s="8"/>
      <c r="Y149" s="8"/>
      <c r="Z149" s="8"/>
      <c r="AA149" s="8"/>
      <c r="AB149" s="8"/>
      <c r="AC149" s="8"/>
      <c r="AD149" s="8"/>
      <c r="AE149" s="8"/>
      <c r="AG149" s="1">
        <f t="shared" si="62"/>
        <v>0</v>
      </c>
      <c r="AI149" s="1">
        <f t="shared" ca="1" si="63"/>
        <v>0</v>
      </c>
      <c r="AJ149" s="1">
        <f t="shared" ca="1" si="64"/>
        <v>0</v>
      </c>
      <c r="AM149" s="63" t="str">
        <f>IF(AND(H150="",H151="",K149=""),"",IF(K149="","nicht kategorisiert",IF(AG149=1,VLOOKUP(AN149,'Details Verein'!$B$12:$D$22,2),"")))</f>
        <v/>
      </c>
      <c r="AN149" s="1">
        <f>IF(K149='Details Verein'!$C$12,'Details Verein'!$B$12,IF(K149='Details Verein'!$C$13,'Details Verein'!$B$13,IF(K149='Details Verein'!$C$14,'Details Verein'!$B$14,IF(K149='Details Verein'!$C$15,'Details Verein'!$B$15,IF(K149='Details Verein'!$C$16,'Details Verein'!$B$16,IF(K149='Details Verein'!$C$17,'Details Verein'!$B$17,IF(K149='Details Verein'!$C$18,'Details Verein'!$B$18,IF(K149='Details Verein'!$C$19,'Details Verein'!$B$19,IF(K149='Details Verein'!$C$20,'Details Verein'!$B$20,IF(K149='Details Verein'!$C$21,'Details Verein'!$B$21,11))))))))))</f>
        <v>1</v>
      </c>
      <c r="AO149" s="8"/>
      <c r="AP149" s="8"/>
      <c r="AQ149" s="8"/>
      <c r="AR149" s="32">
        <f>IF(OR(V149&gt;'Details Verein'!$D$7,$AG149=1),VLOOKUP($AN149,'Details Verein'!$B$12:$G$21,AR$1),0)</f>
        <v>0</v>
      </c>
      <c r="AS149" s="115" t="str">
        <f t="shared" si="65"/>
        <v/>
      </c>
      <c r="AT149" s="32">
        <f>IF($AG149=1,VLOOKUP($AN149,'Details Verein'!$B$12:$G$21,AT$1),0)</f>
        <v>0</v>
      </c>
      <c r="AU149" s="33" t="str">
        <f t="shared" si="66"/>
        <v/>
      </c>
      <c r="AV149" s="32">
        <f>IF($AG149=1,VLOOKUP($AN149,'Details Verein'!$B$12:$G$21,AV$1),0)</f>
        <v>0</v>
      </c>
      <c r="AW149" s="32">
        <f ca="1">IF($AG149=1,VLOOKUP($AN149,'Details Verein'!$B$12:$G$21,AW$1),0)+BG149</f>
        <v>0</v>
      </c>
      <c r="AX149" s="116"/>
      <c r="AY149" s="8"/>
      <c r="AZ149" s="8"/>
      <c r="BA149" s="8"/>
      <c r="BB149" s="1" t="str">
        <f t="shared" si="67"/>
        <v>00.01.1900</v>
      </c>
      <c r="BC149" s="73"/>
      <c r="BD149" s="3" t="str">
        <f>IF(AP149="","",AP149+'Details Verein'!$D$24)</f>
        <v/>
      </c>
      <c r="BE149" s="3" t="str">
        <f>IF(AZ149="","",AZ149+'Details Verein'!$D$25)</f>
        <v/>
      </c>
      <c r="BF149" s="3" t="str">
        <f>IF(BA149="","",BA149+'Details Verein'!$D$26)</f>
        <v/>
      </c>
      <c r="BG149" s="32">
        <f ca="1">IF(OR(E149-E148&gt;0.1,BA149&lt;&gt;""),'Details Verein'!$D$27,0)</f>
        <v>0</v>
      </c>
      <c r="BH149" s="16">
        <f t="shared" ca="1" si="91"/>
        <v>0</v>
      </c>
      <c r="BI149" s="16">
        <f t="shared" si="68"/>
        <v>0</v>
      </c>
      <c r="BJ149" s="1" t="str">
        <f t="shared" si="69"/>
        <v/>
      </c>
      <c r="BL149" s="1" t="str">
        <f t="shared" si="74"/>
        <v/>
      </c>
      <c r="BM149" s="1" t="str">
        <f t="shared" si="75"/>
        <v/>
      </c>
      <c r="BN149" s="1" t="str">
        <f t="shared" si="76"/>
        <v/>
      </c>
      <c r="BO149" s="1" t="str">
        <f t="shared" ca="1" si="77"/>
        <v/>
      </c>
      <c r="BP149" s="1">
        <f t="shared" si="88"/>
        <v>1.2599999999999979E-2</v>
      </c>
      <c r="BQ149" s="24" t="str">
        <f t="shared" si="78"/>
        <v/>
      </c>
      <c r="BR149" s="25" t="str">
        <f>IF(OR(Mitglieder!AQ149="",Mitglieder!BC149&lt;&gt;""),"",Mitglieder!AQ149)</f>
        <v/>
      </c>
      <c r="BS149" s="24" t="str">
        <f>IF(BR149="","",'Details Verein'!$I$30)</f>
        <v/>
      </c>
      <c r="BT149" s="24" t="str">
        <f>IF(BR149="","",VLOOKUP(Mitglieder!AN149,'Details Verein'!$B$12:$I$21,8))</f>
        <v/>
      </c>
      <c r="BU149" s="24"/>
      <c r="BV149" s="26" t="str">
        <f t="shared" si="79"/>
        <v/>
      </c>
      <c r="BW149" s="24" t="str">
        <f>IF(BR149="","",Mitglieder!BL149)</f>
        <v/>
      </c>
      <c r="CA149" s="34"/>
      <c r="CB149" s="1" t="str">
        <f t="shared" si="101"/>
        <v/>
      </c>
      <c r="CC149" s="1" t="str">
        <f t="shared" si="101"/>
        <v/>
      </c>
      <c r="CD149" s="1" t="str">
        <f t="shared" si="101"/>
        <v/>
      </c>
      <c r="CE149" s="1" t="str">
        <f t="shared" si="101"/>
        <v/>
      </c>
      <c r="CF149" s="1" t="str">
        <f t="shared" si="101"/>
        <v/>
      </c>
      <c r="CG149" s="1" t="str">
        <f t="shared" si="101"/>
        <v/>
      </c>
      <c r="CH149" s="1" t="str">
        <f t="shared" si="101"/>
        <v/>
      </c>
      <c r="CI149" s="1" t="str">
        <f t="shared" si="101"/>
        <v/>
      </c>
      <c r="CJ149" s="1" t="str">
        <f t="shared" si="101"/>
        <v/>
      </c>
      <c r="CK149" s="1" t="str">
        <f t="shared" si="101"/>
        <v/>
      </c>
      <c r="CL149" s="37" t="str">
        <f t="shared" si="70"/>
        <v/>
      </c>
      <c r="CM149" s="37" t="str">
        <f t="shared" si="71"/>
        <v/>
      </c>
      <c r="CN149" s="1">
        <f t="shared" ca="1" si="72"/>
        <v>0</v>
      </c>
      <c r="CO149" s="1">
        <f t="shared" ca="1" si="73"/>
        <v>0</v>
      </c>
      <c r="CP149" s="1">
        <f t="shared" si="89"/>
        <v>4.2700000000000196E-2</v>
      </c>
      <c r="CQ149" s="24" t="str">
        <f t="shared" si="80"/>
        <v/>
      </c>
      <c r="CR149" s="25" t="str">
        <f t="shared" si="81"/>
        <v/>
      </c>
      <c r="CS149" s="24" t="str">
        <f>IF(CR149="","",'Details Verein'!$I$30)</f>
        <v/>
      </c>
      <c r="CT149" s="24" t="str">
        <f>IF(CR149="","",VLOOKUP(Mitglieder!AN149,'Details Verein'!$B$12:$K$21,9))</f>
        <v/>
      </c>
      <c r="CU149" s="24">
        <f t="shared" si="82"/>
        <v>0</v>
      </c>
      <c r="CV149" s="26" t="str">
        <f t="shared" si="83"/>
        <v/>
      </c>
      <c r="CW149" s="24" t="str">
        <f>IF(CR149="","",Mitglieder!BM149)</f>
        <v/>
      </c>
      <c r="CX149" s="1">
        <f t="shared" si="84"/>
        <v>7.2800000000001058E-2</v>
      </c>
      <c r="CY149" s="24" t="str">
        <f t="shared" si="85"/>
        <v/>
      </c>
      <c r="CZ149" s="25" t="str">
        <f t="shared" si="86"/>
        <v/>
      </c>
      <c r="DA149" s="24" t="str">
        <f>IF(CZ149="","",'Details Verein'!$I$30)</f>
        <v/>
      </c>
      <c r="DB149" s="24" t="str">
        <f>IF(CZ149="","",VLOOKUP(AN149,'Details Verein'!$B$12:$L$21,10))</f>
        <v/>
      </c>
      <c r="DC149" s="24"/>
      <c r="DD149" s="26" t="str">
        <f t="shared" si="87"/>
        <v/>
      </c>
      <c r="DE149" s="24" t="str">
        <f>IF(CZ149="","",Mitglieder!BN149)</f>
        <v/>
      </c>
      <c r="DF149" s="34"/>
      <c r="DG149" s="1">
        <f t="shared" ca="1" si="92"/>
        <v>0.10290000000000192</v>
      </c>
      <c r="DH149" s="24" t="str">
        <f t="shared" ca="1" si="93"/>
        <v/>
      </c>
      <c r="DI149" s="25" t="str">
        <f t="shared" ca="1" si="94"/>
        <v/>
      </c>
      <c r="DJ149" s="24" t="str">
        <f ca="1">IF(DI149="","",'Details Verein'!$I$30)</f>
        <v/>
      </c>
      <c r="DK149" s="24" t="str">
        <f ca="1">IF(DI149="","",'Details Verein'!$I$31)</f>
        <v/>
      </c>
      <c r="DL149" s="24"/>
      <c r="DM149" s="26" t="str">
        <f t="shared" ca="1" si="95"/>
        <v/>
      </c>
      <c r="DN149" s="24" t="str">
        <f t="shared" ca="1" si="96"/>
        <v/>
      </c>
    </row>
    <row r="150" spans="3:118" x14ac:dyDescent="0.3">
      <c r="C150" s="1">
        <f t="shared" ca="1" si="60"/>
        <v>1.0126999999999986</v>
      </c>
      <c r="D150" s="1">
        <f ca="1">IF(OR(AQ150&lt;&gt;"",AP150+'Details Verein'!$D$24&gt;=$AM$1,AP150="",AG150&lt;&gt;1,AZ150&lt;&gt;"",BC150&lt;&gt;""),Mitglieder!D149+0.0001,ROUND(D149+1,0))</f>
        <v>1.0126999999999986</v>
      </c>
      <c r="E150" s="1">
        <f ca="1">IF(OR(AQ150&lt;&gt;"",AZ150+'Details Verein'!$D$25&gt;=$AM$1,AP150="",AG150&lt;&gt;1,AZ150="",BA150&lt;&gt;"",BC150&lt;&gt;""),Mitglieder!E149+0.0001,ROUND(E149+1,0))</f>
        <v>1.0126999999999986</v>
      </c>
      <c r="F150" s="1" t="str">
        <f t="shared" ca="1" si="61"/>
        <v/>
      </c>
      <c r="G150" s="23"/>
      <c r="H150" s="8"/>
      <c r="I150" s="8"/>
      <c r="J150" s="8"/>
      <c r="K150" s="8"/>
      <c r="L150" s="8"/>
      <c r="M150" s="8"/>
      <c r="N150" s="8"/>
      <c r="O150" s="8"/>
      <c r="P150" s="8"/>
      <c r="Q150" s="8"/>
      <c r="R150" s="8"/>
      <c r="S150" s="8"/>
      <c r="T150" s="8"/>
      <c r="U150" s="8"/>
      <c r="V150" s="8"/>
      <c r="W150" s="8"/>
      <c r="X150" s="8"/>
      <c r="Y150" s="8"/>
      <c r="Z150" s="8"/>
      <c r="AA150" s="8"/>
      <c r="AB150" s="8"/>
      <c r="AC150" s="8"/>
      <c r="AD150" s="8"/>
      <c r="AE150" s="8"/>
      <c r="AG150" s="1">
        <f t="shared" si="62"/>
        <v>0</v>
      </c>
      <c r="AI150" s="1">
        <f t="shared" ca="1" si="63"/>
        <v>0</v>
      </c>
      <c r="AJ150" s="1">
        <f t="shared" ca="1" si="64"/>
        <v>0</v>
      </c>
      <c r="AM150" s="63" t="str">
        <f>IF(AND(H151="",H152="",K150=""),"",IF(K150="","nicht kategorisiert",IF(AG150=1,VLOOKUP(AN150,'Details Verein'!$B$12:$D$22,2),"")))</f>
        <v/>
      </c>
      <c r="AN150" s="1">
        <f>IF(K150='Details Verein'!$C$12,'Details Verein'!$B$12,IF(K150='Details Verein'!$C$13,'Details Verein'!$B$13,IF(K150='Details Verein'!$C$14,'Details Verein'!$B$14,IF(K150='Details Verein'!$C$15,'Details Verein'!$B$15,IF(K150='Details Verein'!$C$16,'Details Verein'!$B$16,IF(K150='Details Verein'!$C$17,'Details Verein'!$B$17,IF(K150='Details Verein'!$C$18,'Details Verein'!$B$18,IF(K150='Details Verein'!$C$19,'Details Verein'!$B$19,IF(K150='Details Verein'!$C$20,'Details Verein'!$B$20,IF(K150='Details Verein'!$C$21,'Details Verein'!$B$21,11))))))))))</f>
        <v>1</v>
      </c>
      <c r="AO150" s="8"/>
      <c r="AP150" s="8"/>
      <c r="AQ150" s="8"/>
      <c r="AR150" s="32">
        <f>IF(OR(V150&gt;'Details Verein'!$D$7,$AG150=1),VLOOKUP($AN150,'Details Verein'!$B$12:$G$21,AR$1),0)</f>
        <v>0</v>
      </c>
      <c r="AS150" s="115" t="str">
        <f t="shared" si="65"/>
        <v/>
      </c>
      <c r="AT150" s="32">
        <f>IF($AG150=1,VLOOKUP($AN150,'Details Verein'!$B$12:$G$21,AT$1),0)</f>
        <v>0</v>
      </c>
      <c r="AU150" s="33" t="str">
        <f t="shared" si="66"/>
        <v/>
      </c>
      <c r="AV150" s="32">
        <f>IF($AG150=1,VLOOKUP($AN150,'Details Verein'!$B$12:$G$21,AV$1),0)</f>
        <v>0</v>
      </c>
      <c r="AW150" s="32">
        <f ca="1">IF($AG150=1,VLOOKUP($AN150,'Details Verein'!$B$12:$G$21,AW$1),0)+BG150</f>
        <v>0</v>
      </c>
      <c r="AX150" s="116"/>
      <c r="AY150" s="8"/>
      <c r="AZ150" s="8"/>
      <c r="BA150" s="8"/>
      <c r="BB150" s="1" t="str">
        <f t="shared" si="67"/>
        <v>00.01.1900</v>
      </c>
      <c r="BC150" s="73"/>
      <c r="BD150" s="3" t="str">
        <f>IF(AP150="","",AP150+'Details Verein'!$D$24)</f>
        <v/>
      </c>
      <c r="BE150" s="3" t="str">
        <f>IF(AZ150="","",AZ150+'Details Verein'!$D$25)</f>
        <v/>
      </c>
      <c r="BF150" s="3" t="str">
        <f>IF(BA150="","",BA150+'Details Verein'!$D$26)</f>
        <v/>
      </c>
      <c r="BG150" s="32">
        <f ca="1">IF(OR(E150-E149&gt;0.1,BA150&lt;&gt;""),'Details Verein'!$D$27,0)</f>
        <v>0</v>
      </c>
      <c r="BH150" s="16">
        <f t="shared" ca="1" si="91"/>
        <v>0</v>
      </c>
      <c r="BI150" s="16">
        <f t="shared" si="68"/>
        <v>0</v>
      </c>
      <c r="BJ150" s="1" t="str">
        <f t="shared" si="69"/>
        <v/>
      </c>
      <c r="BL150" s="1" t="str">
        <f t="shared" si="74"/>
        <v/>
      </c>
      <c r="BM150" s="1" t="str">
        <f t="shared" si="75"/>
        <v/>
      </c>
      <c r="BN150" s="1" t="str">
        <f t="shared" si="76"/>
        <v/>
      </c>
      <c r="BO150" s="1" t="str">
        <f t="shared" ca="1" si="77"/>
        <v/>
      </c>
      <c r="BP150" s="1">
        <f t="shared" si="88"/>
        <v>1.2699999999999979E-2</v>
      </c>
      <c r="BQ150" s="24" t="str">
        <f t="shared" si="78"/>
        <v/>
      </c>
      <c r="BR150" s="25" t="str">
        <f>IF(OR(Mitglieder!AQ150="",Mitglieder!BC150&lt;&gt;""),"",Mitglieder!AQ150)</f>
        <v/>
      </c>
      <c r="BS150" s="24" t="str">
        <f>IF(BR150="","",'Details Verein'!$I$30)</f>
        <v/>
      </c>
      <c r="BT150" s="24" t="str">
        <f>IF(BR150="","",VLOOKUP(Mitglieder!AN150,'Details Verein'!$B$12:$I$21,8))</f>
        <v/>
      </c>
      <c r="BU150" s="24"/>
      <c r="BV150" s="26" t="str">
        <f t="shared" si="79"/>
        <v/>
      </c>
      <c r="BW150" s="24" t="str">
        <f>IF(BR150="","",Mitglieder!BL150)</f>
        <v/>
      </c>
      <c r="CA150" s="34"/>
      <c r="CB150" s="1" t="str">
        <f t="shared" si="101"/>
        <v/>
      </c>
      <c r="CC150" s="1" t="str">
        <f t="shared" si="101"/>
        <v/>
      </c>
      <c r="CD150" s="1" t="str">
        <f t="shared" si="101"/>
        <v/>
      </c>
      <c r="CE150" s="1" t="str">
        <f t="shared" si="101"/>
        <v/>
      </c>
      <c r="CF150" s="1" t="str">
        <f t="shared" si="101"/>
        <v/>
      </c>
      <c r="CG150" s="1" t="str">
        <f t="shared" si="101"/>
        <v/>
      </c>
      <c r="CH150" s="1" t="str">
        <f t="shared" si="101"/>
        <v/>
      </c>
      <c r="CI150" s="1" t="str">
        <f t="shared" si="101"/>
        <v/>
      </c>
      <c r="CJ150" s="1" t="str">
        <f t="shared" si="101"/>
        <v/>
      </c>
      <c r="CK150" s="1" t="str">
        <f t="shared" si="101"/>
        <v/>
      </c>
      <c r="CL150" s="37" t="str">
        <f t="shared" si="70"/>
        <v/>
      </c>
      <c r="CM150" s="37" t="str">
        <f t="shared" si="71"/>
        <v/>
      </c>
      <c r="CN150" s="1">
        <f t="shared" ca="1" si="72"/>
        <v>0</v>
      </c>
      <c r="CO150" s="1">
        <f t="shared" ca="1" si="73"/>
        <v>0</v>
      </c>
      <c r="CP150" s="1">
        <f t="shared" si="89"/>
        <v>4.2800000000000199E-2</v>
      </c>
      <c r="CQ150" s="24" t="str">
        <f t="shared" si="80"/>
        <v/>
      </c>
      <c r="CR150" s="25" t="str">
        <f t="shared" si="81"/>
        <v/>
      </c>
      <c r="CS150" s="24" t="str">
        <f>IF(CR150="","",'Details Verein'!$I$30)</f>
        <v/>
      </c>
      <c r="CT150" s="24" t="str">
        <f>IF(CR150="","",VLOOKUP(Mitglieder!AN150,'Details Verein'!$B$12:$K$21,9))</f>
        <v/>
      </c>
      <c r="CU150" s="24">
        <f t="shared" si="82"/>
        <v>0</v>
      </c>
      <c r="CV150" s="26" t="str">
        <f t="shared" si="83"/>
        <v/>
      </c>
      <c r="CW150" s="24" t="str">
        <f>IF(CR150="","",Mitglieder!BM150)</f>
        <v/>
      </c>
      <c r="CX150" s="1">
        <f t="shared" si="84"/>
        <v>7.2900000000001061E-2</v>
      </c>
      <c r="CY150" s="24" t="str">
        <f t="shared" si="85"/>
        <v/>
      </c>
      <c r="CZ150" s="25" t="str">
        <f t="shared" si="86"/>
        <v/>
      </c>
      <c r="DA150" s="24" t="str">
        <f>IF(CZ150="","",'Details Verein'!$I$30)</f>
        <v/>
      </c>
      <c r="DB150" s="24" t="str">
        <f>IF(CZ150="","",VLOOKUP(AN150,'Details Verein'!$B$12:$L$21,10))</f>
        <v/>
      </c>
      <c r="DC150" s="24"/>
      <c r="DD150" s="26" t="str">
        <f t="shared" si="87"/>
        <v/>
      </c>
      <c r="DE150" s="24" t="str">
        <f>IF(CZ150="","",Mitglieder!BN150)</f>
        <v/>
      </c>
      <c r="DF150" s="34"/>
      <c r="DG150" s="1">
        <f t="shared" ca="1" si="92"/>
        <v>0.10300000000000192</v>
      </c>
      <c r="DH150" s="24" t="str">
        <f t="shared" ca="1" si="93"/>
        <v/>
      </c>
      <c r="DI150" s="25" t="str">
        <f t="shared" ca="1" si="94"/>
        <v/>
      </c>
      <c r="DJ150" s="24" t="str">
        <f ca="1">IF(DI150="","",'Details Verein'!$I$30)</f>
        <v/>
      </c>
      <c r="DK150" s="24" t="str">
        <f ca="1">IF(DI150="","",'Details Verein'!$I$31)</f>
        <v/>
      </c>
      <c r="DL150" s="24"/>
      <c r="DM150" s="26" t="str">
        <f t="shared" ca="1" si="95"/>
        <v/>
      </c>
      <c r="DN150" s="24" t="str">
        <f t="shared" ca="1" si="96"/>
        <v/>
      </c>
    </row>
    <row r="151" spans="3:118" x14ac:dyDescent="0.3">
      <c r="C151" s="1">
        <f t="shared" ca="1" si="60"/>
        <v>1.0127999999999986</v>
      </c>
      <c r="D151" s="1">
        <f ca="1">IF(OR(AQ151&lt;&gt;"",AP151+'Details Verein'!$D$24&gt;=$AM$1,AP151="",AG151&lt;&gt;1,AZ151&lt;&gt;"",BC151&lt;&gt;""),Mitglieder!D150+0.0001,ROUND(D150+1,0))</f>
        <v>1.0127999999999986</v>
      </c>
      <c r="E151" s="1">
        <f ca="1">IF(OR(AQ151&lt;&gt;"",AZ151+'Details Verein'!$D$25&gt;=$AM$1,AP151="",AG151&lt;&gt;1,AZ151="",BA151&lt;&gt;"",BC151&lt;&gt;""),Mitglieder!E150+0.0001,ROUND(E150+1,0))</f>
        <v>1.0127999999999986</v>
      </c>
      <c r="F151" s="1" t="str">
        <f t="shared" ca="1" si="61"/>
        <v/>
      </c>
      <c r="G151" s="23"/>
      <c r="H151" s="8"/>
      <c r="I151" s="8"/>
      <c r="J151" s="8"/>
      <c r="K151" s="8"/>
      <c r="L151" s="8"/>
      <c r="M151" s="8"/>
      <c r="N151" s="8"/>
      <c r="O151" s="8"/>
      <c r="P151" s="8"/>
      <c r="Q151" s="8"/>
      <c r="R151" s="8"/>
      <c r="S151" s="8"/>
      <c r="T151" s="8"/>
      <c r="U151" s="8"/>
      <c r="V151" s="8"/>
      <c r="W151" s="8"/>
      <c r="X151" s="8"/>
      <c r="Y151" s="8"/>
      <c r="Z151" s="8"/>
      <c r="AA151" s="8"/>
      <c r="AB151" s="8"/>
      <c r="AC151" s="8"/>
      <c r="AD151" s="8"/>
      <c r="AE151" s="8"/>
      <c r="AG151" s="1">
        <f t="shared" si="62"/>
        <v>0</v>
      </c>
      <c r="AI151" s="1">
        <f t="shared" ca="1" si="63"/>
        <v>0</v>
      </c>
      <c r="AJ151" s="1">
        <f t="shared" ca="1" si="64"/>
        <v>0</v>
      </c>
      <c r="AM151" s="63" t="str">
        <f>IF(AND(H152="",H153="",K151=""),"",IF(K151="","nicht kategorisiert",IF(AG151=1,VLOOKUP(AN151,'Details Verein'!$B$12:$D$22,2),"")))</f>
        <v/>
      </c>
      <c r="AN151" s="1">
        <f>IF(K151='Details Verein'!$C$12,'Details Verein'!$B$12,IF(K151='Details Verein'!$C$13,'Details Verein'!$B$13,IF(K151='Details Verein'!$C$14,'Details Verein'!$B$14,IF(K151='Details Verein'!$C$15,'Details Verein'!$B$15,IF(K151='Details Verein'!$C$16,'Details Verein'!$B$16,IF(K151='Details Verein'!$C$17,'Details Verein'!$B$17,IF(K151='Details Verein'!$C$18,'Details Verein'!$B$18,IF(K151='Details Verein'!$C$19,'Details Verein'!$B$19,IF(K151='Details Verein'!$C$20,'Details Verein'!$B$20,IF(K151='Details Verein'!$C$21,'Details Verein'!$B$21,11))))))))))</f>
        <v>1</v>
      </c>
      <c r="AO151" s="8"/>
      <c r="AP151" s="8"/>
      <c r="AQ151" s="8"/>
      <c r="AR151" s="32">
        <f>IF(OR(V151&gt;'Details Verein'!$D$7,$AG151=1),VLOOKUP($AN151,'Details Verein'!$B$12:$G$21,AR$1),0)</f>
        <v>0</v>
      </c>
      <c r="AS151" s="115" t="str">
        <f t="shared" si="65"/>
        <v/>
      </c>
      <c r="AT151" s="32">
        <f>IF($AG151=1,VLOOKUP($AN151,'Details Verein'!$B$12:$G$21,AT$1),0)</f>
        <v>0</v>
      </c>
      <c r="AU151" s="33" t="str">
        <f t="shared" si="66"/>
        <v/>
      </c>
      <c r="AV151" s="32">
        <f>IF($AG151=1,VLOOKUP($AN151,'Details Verein'!$B$12:$G$21,AV$1),0)</f>
        <v>0</v>
      </c>
      <c r="AW151" s="32">
        <f ca="1">IF($AG151=1,VLOOKUP($AN151,'Details Verein'!$B$12:$G$21,AW$1),0)+BG151</f>
        <v>0</v>
      </c>
      <c r="AX151" s="116"/>
      <c r="AY151" s="8"/>
      <c r="AZ151" s="8"/>
      <c r="BA151" s="8"/>
      <c r="BB151" s="1" t="str">
        <f t="shared" si="67"/>
        <v>00.01.1900</v>
      </c>
      <c r="BC151" s="73"/>
      <c r="BD151" s="3" t="str">
        <f>IF(AP151="","",AP151+'Details Verein'!$D$24)</f>
        <v/>
      </c>
      <c r="BE151" s="3" t="str">
        <f>IF(AZ151="","",AZ151+'Details Verein'!$D$25)</f>
        <v/>
      </c>
      <c r="BF151" s="3" t="str">
        <f>IF(BA151="","",BA151+'Details Verein'!$D$26)</f>
        <v/>
      </c>
      <c r="BG151" s="32">
        <f ca="1">IF(OR(E151-E150&gt;0.1,BA151&lt;&gt;""),'Details Verein'!$D$27,0)</f>
        <v>0</v>
      </c>
      <c r="BH151" s="16">
        <f t="shared" ca="1" si="91"/>
        <v>0</v>
      </c>
      <c r="BI151" s="16">
        <f t="shared" si="68"/>
        <v>0</v>
      </c>
      <c r="BJ151" s="1" t="str">
        <f t="shared" si="69"/>
        <v/>
      </c>
      <c r="BL151" s="1" t="str">
        <f t="shared" si="74"/>
        <v/>
      </c>
      <c r="BM151" s="1" t="str">
        <f t="shared" si="75"/>
        <v/>
      </c>
      <c r="BN151" s="1" t="str">
        <f t="shared" si="76"/>
        <v/>
      </c>
      <c r="BO151" s="1" t="str">
        <f t="shared" ca="1" si="77"/>
        <v/>
      </c>
      <c r="BP151" s="1">
        <f t="shared" si="88"/>
        <v>1.2799999999999978E-2</v>
      </c>
      <c r="BQ151" s="24" t="str">
        <f t="shared" si="78"/>
        <v/>
      </c>
      <c r="BR151" s="25" t="str">
        <f>IF(OR(Mitglieder!AQ151="",Mitglieder!BC151&lt;&gt;""),"",Mitglieder!AQ151)</f>
        <v/>
      </c>
      <c r="BS151" s="24" t="str">
        <f>IF(BR151="","",'Details Verein'!$I$30)</f>
        <v/>
      </c>
      <c r="BT151" s="24" t="str">
        <f>IF(BR151="","",VLOOKUP(Mitglieder!AN151,'Details Verein'!$B$12:$I$21,8))</f>
        <v/>
      </c>
      <c r="BU151" s="24"/>
      <c r="BV151" s="26" t="str">
        <f t="shared" si="79"/>
        <v/>
      </c>
      <c r="BW151" s="24" t="str">
        <f>IF(BR151="","",Mitglieder!BL151)</f>
        <v/>
      </c>
      <c r="CA151" s="34"/>
      <c r="CB151" s="1" t="str">
        <f t="shared" si="101"/>
        <v/>
      </c>
      <c r="CC151" s="1" t="str">
        <f t="shared" si="101"/>
        <v/>
      </c>
      <c r="CD151" s="1" t="str">
        <f t="shared" si="101"/>
        <v/>
      </c>
      <c r="CE151" s="1" t="str">
        <f t="shared" si="101"/>
        <v/>
      </c>
      <c r="CF151" s="1" t="str">
        <f t="shared" si="101"/>
        <v/>
      </c>
      <c r="CG151" s="1" t="str">
        <f t="shared" si="101"/>
        <v/>
      </c>
      <c r="CH151" s="1" t="str">
        <f t="shared" si="101"/>
        <v/>
      </c>
      <c r="CI151" s="1" t="str">
        <f t="shared" si="101"/>
        <v/>
      </c>
      <c r="CJ151" s="1" t="str">
        <f t="shared" si="101"/>
        <v/>
      </c>
      <c r="CK151" s="1" t="str">
        <f t="shared" si="101"/>
        <v/>
      </c>
      <c r="CL151" s="37" t="str">
        <f t="shared" si="70"/>
        <v/>
      </c>
      <c r="CM151" s="37" t="str">
        <f t="shared" si="71"/>
        <v/>
      </c>
      <c r="CN151" s="1">
        <f t="shared" ca="1" si="72"/>
        <v>0</v>
      </c>
      <c r="CO151" s="1">
        <f t="shared" ca="1" si="73"/>
        <v>0</v>
      </c>
      <c r="CP151" s="1">
        <f t="shared" si="89"/>
        <v>4.2900000000000202E-2</v>
      </c>
      <c r="CQ151" s="24" t="str">
        <f t="shared" si="80"/>
        <v/>
      </c>
      <c r="CR151" s="25" t="str">
        <f t="shared" si="81"/>
        <v/>
      </c>
      <c r="CS151" s="24" t="str">
        <f>IF(CR151="","",'Details Verein'!$I$30)</f>
        <v/>
      </c>
      <c r="CT151" s="24" t="str">
        <f>IF(CR151="","",VLOOKUP(Mitglieder!AN151,'Details Verein'!$B$12:$K$21,9))</f>
        <v/>
      </c>
      <c r="CU151" s="24">
        <f t="shared" si="82"/>
        <v>0</v>
      </c>
      <c r="CV151" s="26" t="str">
        <f t="shared" si="83"/>
        <v/>
      </c>
      <c r="CW151" s="24" t="str">
        <f>IF(CR151="","",Mitglieder!BM151)</f>
        <v/>
      </c>
      <c r="CX151" s="1">
        <f t="shared" si="84"/>
        <v>7.3000000000001064E-2</v>
      </c>
      <c r="CY151" s="24" t="str">
        <f t="shared" si="85"/>
        <v/>
      </c>
      <c r="CZ151" s="25" t="str">
        <f t="shared" si="86"/>
        <v/>
      </c>
      <c r="DA151" s="24" t="str">
        <f>IF(CZ151="","",'Details Verein'!$I$30)</f>
        <v/>
      </c>
      <c r="DB151" s="24" t="str">
        <f>IF(CZ151="","",VLOOKUP(AN151,'Details Verein'!$B$12:$L$21,10))</f>
        <v/>
      </c>
      <c r="DC151" s="24"/>
      <c r="DD151" s="26" t="str">
        <f t="shared" si="87"/>
        <v/>
      </c>
      <c r="DE151" s="24" t="str">
        <f>IF(CZ151="","",Mitglieder!BN151)</f>
        <v/>
      </c>
      <c r="DF151" s="34"/>
      <c r="DG151" s="1">
        <f t="shared" ca="1" si="92"/>
        <v>0.10310000000000193</v>
      </c>
      <c r="DH151" s="24" t="str">
        <f t="shared" ca="1" si="93"/>
        <v/>
      </c>
      <c r="DI151" s="25" t="str">
        <f t="shared" ca="1" si="94"/>
        <v/>
      </c>
      <c r="DJ151" s="24" t="str">
        <f ca="1">IF(DI151="","",'Details Verein'!$I$30)</f>
        <v/>
      </c>
      <c r="DK151" s="24" t="str">
        <f ca="1">IF(DI151="","",'Details Verein'!$I$31)</f>
        <v/>
      </c>
      <c r="DL151" s="24"/>
      <c r="DM151" s="26" t="str">
        <f t="shared" ca="1" si="95"/>
        <v/>
      </c>
      <c r="DN151" s="24" t="str">
        <f t="shared" ca="1" si="96"/>
        <v/>
      </c>
    </row>
    <row r="152" spans="3:118" x14ac:dyDescent="0.3">
      <c r="C152" s="1">
        <f t="shared" ref="C152:C215" ca="1" si="102">IF(AND(AP152&gt;=$AM$1,AG152=1,BC152=""),ROUND(C151+1,0),C151+0.0001)</f>
        <v>1.0128999999999986</v>
      </c>
      <c r="D152" s="1">
        <f ca="1">IF(OR(AQ152&lt;&gt;"",AP152+'Details Verein'!$D$24&gt;=$AM$1,AP152="",AG152&lt;&gt;1,AZ152&lt;&gt;"",BC152&lt;&gt;""),Mitglieder!D151+0.0001,ROUND(D151+1,0))</f>
        <v>1.0128999999999986</v>
      </c>
      <c r="E152" s="1">
        <f ca="1">IF(OR(AQ152&lt;&gt;"",AZ152+'Details Verein'!$D$25&gt;=$AM$1,AP152="",AG152&lt;&gt;1,AZ152="",BA152&lt;&gt;"",BC152&lt;&gt;""),Mitglieder!E151+0.0001,ROUND(E151+1,0))</f>
        <v>1.0128999999999986</v>
      </c>
      <c r="F152" s="1" t="str">
        <f t="shared" ref="F152:F215" ca="1" si="103">IF(AI152=1,AI$13,IF(AJ152=1,$AJ$13,IF(BC152&lt;&gt;"",CONCATENATE(BC$13,": ",BB152),IF(AX152&lt;&gt;"",AX152,IF(AN152=11,$AN$1,IF(AND(H152&lt;&gt;"",I152&lt;&gt;"",K152=""),K$10,IF(V152&lt;&gt;"",AG152,"")))))))</f>
        <v/>
      </c>
      <c r="G152" s="23"/>
      <c r="H152" s="8"/>
      <c r="I152" s="8"/>
      <c r="J152" s="8"/>
      <c r="K152" s="8"/>
      <c r="L152" s="8"/>
      <c r="M152" s="8"/>
      <c r="N152" s="8"/>
      <c r="O152" s="8"/>
      <c r="P152" s="8"/>
      <c r="Q152" s="8"/>
      <c r="R152" s="8"/>
      <c r="S152" s="8"/>
      <c r="T152" s="8"/>
      <c r="U152" s="8"/>
      <c r="V152" s="8"/>
      <c r="W152" s="8"/>
      <c r="X152" s="8"/>
      <c r="Y152" s="8"/>
      <c r="Z152" s="8"/>
      <c r="AA152" s="8"/>
      <c r="AB152" s="8"/>
      <c r="AC152" s="8"/>
      <c r="AD152" s="8"/>
      <c r="AE152" s="8"/>
      <c r="AG152" s="1">
        <f t="shared" ref="AG152:AG215" si="104">IF(AND(H152="",I152="",J152=""),0,IF(V152="",1,IF(V152&lt;AM$1,"ausgetreten",1)))</f>
        <v>0</v>
      </c>
      <c r="AI152" s="1">
        <f t="shared" ref="AI152:AI215" ca="1" si="105">IF(ROUND(E152,0)=0,0,IF(E152/ROUND(E152,0)=1,1,0))</f>
        <v>0</v>
      </c>
      <c r="AJ152" s="1">
        <f t="shared" ref="AJ152:AJ215" ca="1" si="106">IF(ROUND(D152,0)=0,0,IF(D152/ROUND(D152,0)=1,1,0))</f>
        <v>0</v>
      </c>
      <c r="AM152" s="63" t="str">
        <f>IF(AND(H153="",H154="",K152=""),"",IF(K152="","nicht kategorisiert",IF(AG152=1,VLOOKUP(AN152,'Details Verein'!$B$12:$D$22,2),"")))</f>
        <v/>
      </c>
      <c r="AN152" s="1">
        <f>IF(K152='Details Verein'!$C$12,'Details Verein'!$B$12,IF(K152='Details Verein'!$C$13,'Details Verein'!$B$13,IF(K152='Details Verein'!$C$14,'Details Verein'!$B$14,IF(K152='Details Verein'!$C$15,'Details Verein'!$B$15,IF(K152='Details Verein'!$C$16,'Details Verein'!$B$16,IF(K152='Details Verein'!$C$17,'Details Verein'!$B$17,IF(K152='Details Verein'!$C$18,'Details Verein'!$B$18,IF(K152='Details Verein'!$C$19,'Details Verein'!$B$19,IF(K152='Details Verein'!$C$20,'Details Verein'!$B$20,IF(K152='Details Verein'!$C$21,'Details Verein'!$B$21,11))))))))))</f>
        <v>1</v>
      </c>
      <c r="AO152" s="8"/>
      <c r="AP152" s="8"/>
      <c r="AQ152" s="8"/>
      <c r="AR152" s="32">
        <f>IF(OR(V152&gt;'Details Verein'!$D$7,$AG152=1),VLOOKUP($AN152,'Details Verein'!$B$12:$G$21,AR$1),0)</f>
        <v>0</v>
      </c>
      <c r="AS152" s="115" t="str">
        <f t="shared" ref="AS152:AS215" si="107">IF(AT152=0,"",AS$13)</f>
        <v/>
      </c>
      <c r="AT152" s="32">
        <f>IF($AG152=1,VLOOKUP($AN152,'Details Verein'!$B$12:$G$21,AT$1),0)</f>
        <v>0</v>
      </c>
      <c r="AU152" s="33" t="str">
        <f t="shared" ref="AU152:AU215" si="108">IF(AV152=0,"",AU$13)</f>
        <v/>
      </c>
      <c r="AV152" s="32">
        <f>IF($AG152=1,VLOOKUP($AN152,'Details Verein'!$B$12:$G$21,AV$1),0)</f>
        <v>0</v>
      </c>
      <c r="AW152" s="32">
        <f ca="1">IF($AG152=1,VLOOKUP($AN152,'Details Verein'!$B$12:$G$21,AW$1),0)+BG152</f>
        <v>0</v>
      </c>
      <c r="AX152" s="116"/>
      <c r="AY152" s="8"/>
      <c r="AZ152" s="8"/>
      <c r="BA152" s="8"/>
      <c r="BB152" s="1" t="str">
        <f t="shared" ref="BB152:BB215" si="109">TEXT(BC152,"TT.MM.JJJJ")</f>
        <v>00.01.1900</v>
      </c>
      <c r="BC152" s="73"/>
      <c r="BD152" s="3" t="str">
        <f>IF(AP152="","",AP152+'Details Verein'!$D$24)</f>
        <v/>
      </c>
      <c r="BE152" s="3" t="str">
        <f>IF(AZ152="","",AZ152+'Details Verein'!$D$25)</f>
        <v/>
      </c>
      <c r="BF152" s="3" t="str">
        <f>IF(BA152="","",BA152+'Details Verein'!$D$26)</f>
        <v/>
      </c>
      <c r="BG152" s="32">
        <f ca="1">IF(OR(E152-E151&gt;0.1,BA152&lt;&gt;""),'Details Verein'!$D$27,0)</f>
        <v>0</v>
      </c>
      <c r="BH152" s="16">
        <f t="shared" ca="1" si="91"/>
        <v>0</v>
      </c>
      <c r="BI152" s="16">
        <f t="shared" ref="BI152:BI215" si="110">IF(BC152&lt;&gt;"",0,IF(AQ152&lt;&gt;"",AW152,0))</f>
        <v>0</v>
      </c>
      <c r="BJ152" s="1" t="str">
        <f t="shared" ref="BJ152:BJ215" si="111">IF(BC152&lt;&gt;"","",IF(AQ152="","",AQ152-AP152))</f>
        <v/>
      </c>
      <c r="BL152" s="1" t="str">
        <f t="shared" si="74"/>
        <v/>
      </c>
      <c r="BM152" s="1" t="str">
        <f t="shared" si="75"/>
        <v/>
      </c>
      <c r="BN152" s="1" t="str">
        <f t="shared" si="76"/>
        <v/>
      </c>
      <c r="BO152" s="1" t="str">
        <f t="shared" ca="1" si="77"/>
        <v/>
      </c>
      <c r="BP152" s="1">
        <f t="shared" si="88"/>
        <v>1.2899999999999977E-2</v>
      </c>
      <c r="BQ152" s="24" t="str">
        <f t="shared" si="78"/>
        <v/>
      </c>
      <c r="BR152" s="25" t="str">
        <f>IF(OR(Mitglieder!AQ152="",Mitglieder!BC152&lt;&gt;""),"",Mitglieder!AQ152)</f>
        <v/>
      </c>
      <c r="BS152" s="24" t="str">
        <f>IF(BR152="","",'Details Verein'!$I$30)</f>
        <v/>
      </c>
      <c r="BT152" s="24" t="str">
        <f>IF(BR152="","",VLOOKUP(Mitglieder!AN152,'Details Verein'!$B$12:$I$21,8))</f>
        <v/>
      </c>
      <c r="BU152" s="24"/>
      <c r="BV152" s="26" t="str">
        <f t="shared" si="79"/>
        <v/>
      </c>
      <c r="BW152" s="24" t="str">
        <f>IF(BR152="","",Mitglieder!BL152)</f>
        <v/>
      </c>
      <c r="CA152" s="34"/>
      <c r="CB152" s="1" t="str">
        <f t="shared" si="101"/>
        <v/>
      </c>
      <c r="CC152" s="1" t="str">
        <f t="shared" si="101"/>
        <v/>
      </c>
      <c r="CD152" s="1" t="str">
        <f t="shared" si="101"/>
        <v/>
      </c>
      <c r="CE152" s="1" t="str">
        <f t="shared" si="101"/>
        <v/>
      </c>
      <c r="CF152" s="1" t="str">
        <f t="shared" si="101"/>
        <v/>
      </c>
      <c r="CG152" s="1" t="str">
        <f t="shared" si="101"/>
        <v/>
      </c>
      <c r="CH152" s="1" t="str">
        <f t="shared" si="101"/>
        <v/>
      </c>
      <c r="CI152" s="1" t="str">
        <f t="shared" si="101"/>
        <v/>
      </c>
      <c r="CJ152" s="1" t="str">
        <f t="shared" si="101"/>
        <v/>
      </c>
      <c r="CK152" s="1" t="str">
        <f t="shared" si="101"/>
        <v/>
      </c>
      <c r="CL152" s="37" t="str">
        <f t="shared" ref="CL152:CL215" si="112">IF(CL$13=$AM152,CL$13,"")</f>
        <v/>
      </c>
      <c r="CM152" s="37" t="str">
        <f t="shared" ref="CM152:CM215" si="113">IF($AM152=CM$13,AM152,"")</f>
        <v/>
      </c>
      <c r="CN152" s="1">
        <f t="shared" ref="CN152:CN215" ca="1" si="114">IF(D152=ROUND(D152,0),CONCATENATE(CN151,"; ",I152," ",H152),CN151)</f>
        <v>0</v>
      </c>
      <c r="CO152" s="1">
        <f t="shared" ref="CO152:CO215" ca="1" si="115">IF(E152=ROUND(E152,0),CONCATENATE(CO151,"; ",I152," ",H152),CO151)</f>
        <v>0</v>
      </c>
      <c r="CP152" s="1">
        <f t="shared" si="89"/>
        <v>4.3000000000000205E-2</v>
      </c>
      <c r="CQ152" s="24" t="str">
        <f t="shared" si="80"/>
        <v/>
      </c>
      <c r="CR152" s="25" t="str">
        <f t="shared" si="81"/>
        <v/>
      </c>
      <c r="CS152" s="24" t="str">
        <f>IF(CR152="","",'Details Verein'!$I$30)</f>
        <v/>
      </c>
      <c r="CT152" s="24" t="str">
        <f>IF(CR152="","",VLOOKUP(Mitglieder!AN152,'Details Verein'!$B$12:$K$21,9))</f>
        <v/>
      </c>
      <c r="CU152" s="24">
        <f t="shared" si="82"/>
        <v>0</v>
      </c>
      <c r="CV152" s="26" t="str">
        <f t="shared" si="83"/>
        <v/>
      </c>
      <c r="CW152" s="24" t="str">
        <f>IF(CR152="","",Mitglieder!BM152)</f>
        <v/>
      </c>
      <c r="CX152" s="1">
        <f t="shared" si="84"/>
        <v>7.3100000000001067E-2</v>
      </c>
      <c r="CY152" s="24" t="str">
        <f t="shared" si="85"/>
        <v/>
      </c>
      <c r="CZ152" s="25" t="str">
        <f t="shared" si="86"/>
        <v/>
      </c>
      <c r="DA152" s="24" t="str">
        <f>IF(CZ152="","",'Details Verein'!$I$30)</f>
        <v/>
      </c>
      <c r="DB152" s="24" t="str">
        <f>IF(CZ152="","",VLOOKUP(AN152,'Details Verein'!$B$12:$L$21,10))</f>
        <v/>
      </c>
      <c r="DC152" s="24"/>
      <c r="DD152" s="26" t="str">
        <f t="shared" si="87"/>
        <v/>
      </c>
      <c r="DE152" s="24" t="str">
        <f>IF(CZ152="","",Mitglieder!BN152)</f>
        <v/>
      </c>
      <c r="DF152" s="34"/>
      <c r="DG152" s="1">
        <f t="shared" ca="1" si="92"/>
        <v>0.10320000000000193</v>
      </c>
      <c r="DH152" s="24" t="str">
        <f t="shared" ca="1" si="93"/>
        <v/>
      </c>
      <c r="DI152" s="25" t="str">
        <f t="shared" ca="1" si="94"/>
        <v/>
      </c>
      <c r="DJ152" s="24" t="str">
        <f ca="1">IF(DI152="","",'Details Verein'!$I$30)</f>
        <v/>
      </c>
      <c r="DK152" s="24" t="str">
        <f ca="1">IF(DI152="","",'Details Verein'!$I$31)</f>
        <v/>
      </c>
      <c r="DL152" s="24"/>
      <c r="DM152" s="26" t="str">
        <f t="shared" ca="1" si="95"/>
        <v/>
      </c>
      <c r="DN152" s="24" t="str">
        <f t="shared" ca="1" si="96"/>
        <v/>
      </c>
    </row>
    <row r="153" spans="3:118" x14ac:dyDescent="0.3">
      <c r="C153" s="1">
        <f t="shared" ca="1" si="102"/>
        <v>1.0129999999999986</v>
      </c>
      <c r="D153" s="1">
        <f ca="1">IF(OR(AQ153&lt;&gt;"",AP153+'Details Verein'!$D$24&gt;=$AM$1,AP153="",AG153&lt;&gt;1,AZ153&lt;&gt;"",BC153&lt;&gt;""),Mitglieder!D152+0.0001,ROUND(D152+1,0))</f>
        <v>1.0129999999999986</v>
      </c>
      <c r="E153" s="1">
        <f ca="1">IF(OR(AQ153&lt;&gt;"",AZ153+'Details Verein'!$D$25&gt;=$AM$1,AP153="",AG153&lt;&gt;1,AZ153="",BA153&lt;&gt;"",BC153&lt;&gt;""),Mitglieder!E152+0.0001,ROUND(E152+1,0))</f>
        <v>1.0129999999999986</v>
      </c>
      <c r="F153" s="1" t="str">
        <f t="shared" ca="1" si="103"/>
        <v/>
      </c>
      <c r="G153" s="23"/>
      <c r="H153" s="8"/>
      <c r="I153" s="8"/>
      <c r="J153" s="8"/>
      <c r="K153" s="8"/>
      <c r="L153" s="8"/>
      <c r="M153" s="8"/>
      <c r="N153" s="8"/>
      <c r="O153" s="8"/>
      <c r="P153" s="8"/>
      <c r="Q153" s="8"/>
      <c r="R153" s="8"/>
      <c r="S153" s="8"/>
      <c r="T153" s="8"/>
      <c r="U153" s="8"/>
      <c r="V153" s="8"/>
      <c r="W153" s="8"/>
      <c r="X153" s="8"/>
      <c r="Y153" s="8"/>
      <c r="Z153" s="8"/>
      <c r="AA153" s="8"/>
      <c r="AB153" s="8"/>
      <c r="AC153" s="8"/>
      <c r="AD153" s="8"/>
      <c r="AE153" s="8"/>
      <c r="AG153" s="1">
        <f t="shared" si="104"/>
        <v>0</v>
      </c>
      <c r="AI153" s="1">
        <f t="shared" ca="1" si="105"/>
        <v>0</v>
      </c>
      <c r="AJ153" s="1">
        <f t="shared" ca="1" si="106"/>
        <v>0</v>
      </c>
      <c r="AM153" s="63" t="str">
        <f>IF(AND(H154="",H155="",K153=""),"",IF(K153="","nicht kategorisiert",IF(AG153=1,VLOOKUP(AN153,'Details Verein'!$B$12:$D$22,2),"")))</f>
        <v/>
      </c>
      <c r="AN153" s="1">
        <f>IF(K153='Details Verein'!$C$12,'Details Verein'!$B$12,IF(K153='Details Verein'!$C$13,'Details Verein'!$B$13,IF(K153='Details Verein'!$C$14,'Details Verein'!$B$14,IF(K153='Details Verein'!$C$15,'Details Verein'!$B$15,IF(K153='Details Verein'!$C$16,'Details Verein'!$B$16,IF(K153='Details Verein'!$C$17,'Details Verein'!$B$17,IF(K153='Details Verein'!$C$18,'Details Verein'!$B$18,IF(K153='Details Verein'!$C$19,'Details Verein'!$B$19,IF(K153='Details Verein'!$C$20,'Details Verein'!$B$20,IF(K153='Details Verein'!$C$21,'Details Verein'!$B$21,11))))))))))</f>
        <v>1</v>
      </c>
      <c r="AO153" s="8"/>
      <c r="AP153" s="8"/>
      <c r="AQ153" s="8"/>
      <c r="AR153" s="32">
        <f>IF(OR(V153&gt;'Details Verein'!$D$7,$AG153=1),VLOOKUP($AN153,'Details Verein'!$B$12:$G$21,AR$1),0)</f>
        <v>0</v>
      </c>
      <c r="AS153" s="115" t="str">
        <f t="shared" si="107"/>
        <v/>
      </c>
      <c r="AT153" s="32">
        <f>IF($AG153=1,VLOOKUP($AN153,'Details Verein'!$B$12:$G$21,AT$1),0)</f>
        <v>0</v>
      </c>
      <c r="AU153" s="33" t="str">
        <f t="shared" si="108"/>
        <v/>
      </c>
      <c r="AV153" s="32">
        <f>IF($AG153=1,VLOOKUP($AN153,'Details Verein'!$B$12:$G$21,AV$1),0)</f>
        <v>0</v>
      </c>
      <c r="AW153" s="32">
        <f ca="1">IF($AG153=1,VLOOKUP($AN153,'Details Verein'!$B$12:$G$21,AW$1),0)+BG153</f>
        <v>0</v>
      </c>
      <c r="AX153" s="116"/>
      <c r="AY153" s="8"/>
      <c r="AZ153" s="8"/>
      <c r="BA153" s="8"/>
      <c r="BB153" s="1" t="str">
        <f t="shared" si="109"/>
        <v>00.01.1900</v>
      </c>
      <c r="BC153" s="73"/>
      <c r="BD153" s="3" t="str">
        <f>IF(AP153="","",AP153+'Details Verein'!$D$24)</f>
        <v/>
      </c>
      <c r="BE153" s="3" t="str">
        <f>IF(AZ153="","",AZ153+'Details Verein'!$D$25)</f>
        <v/>
      </c>
      <c r="BF153" s="3" t="str">
        <f>IF(BA153="","",BA153+'Details Verein'!$D$26)</f>
        <v/>
      </c>
      <c r="BG153" s="32">
        <f ca="1">IF(OR(E153-E152&gt;0.1,BA153&lt;&gt;""),'Details Verein'!$D$27,0)</f>
        <v>0</v>
      </c>
      <c r="BH153" s="16">
        <f t="shared" ca="1" si="91"/>
        <v>0</v>
      </c>
      <c r="BI153" s="16">
        <f t="shared" si="110"/>
        <v>0</v>
      </c>
      <c r="BJ153" s="1" t="str">
        <f t="shared" si="111"/>
        <v/>
      </c>
      <c r="BL153" s="1" t="str">
        <f t="shared" ref="BL153:BL216" si="116">IF(AR153=0,"",CONCATENATE($AR$13," ",H153," ",I153," ",AM153," CHF ",AR153))</f>
        <v/>
      </c>
      <c r="BM153" s="1" t="str">
        <f t="shared" ref="BM153:BM216" si="117">IF(AT153=0,"",CONCATENATE(AS153," ",H153," ",I153," CHF ",AT153))</f>
        <v/>
      </c>
      <c r="BN153" s="1" t="str">
        <f t="shared" ref="BN153:BN216" si="118">IF(AV153=0,"",CONCATENATE(AU153," ",H153," ",I153," CHF ",AV153))</f>
        <v/>
      </c>
      <c r="BO153" s="1" t="str">
        <f t="shared" ref="BO153:BO216" ca="1" si="119">IF(BG153&gt;0.01,CONCATENATE(BG$13," ",H153," ",I153," CHF ",BG153),"")</f>
        <v/>
      </c>
      <c r="BP153" s="1">
        <f t="shared" si="88"/>
        <v>1.2999999999999977E-2</v>
      </c>
      <c r="BQ153" s="24" t="str">
        <f t="shared" ref="BQ153:BQ216" si="120">IF(BR153="","",IF(AND(AO153&lt;&gt;"",G153&lt;&gt;""),CONCATENATE(AO153," - ",G153,"-1"),IF(AND(AO153="",G153=""),"",CONCATENATE(AO153," ",G153,"-1"))))</f>
        <v/>
      </c>
      <c r="BR153" s="25" t="str">
        <f>IF(OR(Mitglieder!AQ153="",Mitglieder!BC153&lt;&gt;""),"",Mitglieder!AQ153)</f>
        <v/>
      </c>
      <c r="BS153" s="24" t="str">
        <f>IF(BR153="","",'Details Verein'!$I$30)</f>
        <v/>
      </c>
      <c r="BT153" s="24" t="str">
        <f>IF(BR153="","",VLOOKUP(Mitglieder!AN153,'Details Verein'!$B$12:$I$21,8))</f>
        <v/>
      </c>
      <c r="BU153" s="24"/>
      <c r="BV153" s="26" t="str">
        <f t="shared" ref="BV153:BV216" si="121">IF(BR153="","",AR153)</f>
        <v/>
      </c>
      <c r="BW153" s="24" t="str">
        <f>IF(BR153="","",Mitglieder!BL153)</f>
        <v/>
      </c>
      <c r="CA153" s="34"/>
      <c r="CB153" s="1" t="str">
        <f t="shared" si="101"/>
        <v/>
      </c>
      <c r="CC153" s="1" t="str">
        <f t="shared" si="101"/>
        <v/>
      </c>
      <c r="CD153" s="1" t="str">
        <f t="shared" si="101"/>
        <v/>
      </c>
      <c r="CE153" s="1" t="str">
        <f t="shared" si="101"/>
        <v/>
      </c>
      <c r="CF153" s="1" t="str">
        <f t="shared" si="101"/>
        <v/>
      </c>
      <c r="CG153" s="1" t="str">
        <f t="shared" si="101"/>
        <v/>
      </c>
      <c r="CH153" s="1" t="str">
        <f t="shared" si="101"/>
        <v/>
      </c>
      <c r="CI153" s="1" t="str">
        <f t="shared" si="101"/>
        <v/>
      </c>
      <c r="CJ153" s="1" t="str">
        <f t="shared" si="101"/>
        <v/>
      </c>
      <c r="CK153" s="1" t="str">
        <f t="shared" si="101"/>
        <v/>
      </c>
      <c r="CL153" s="37" t="str">
        <f t="shared" si="112"/>
        <v/>
      </c>
      <c r="CM153" s="37" t="str">
        <f t="shared" si="113"/>
        <v/>
      </c>
      <c r="CN153" s="1">
        <f t="shared" ca="1" si="114"/>
        <v>0</v>
      </c>
      <c r="CO153" s="1">
        <f t="shared" ca="1" si="115"/>
        <v>0</v>
      </c>
      <c r="CP153" s="1">
        <f t="shared" si="89"/>
        <v>4.3100000000000208E-2</v>
      </c>
      <c r="CQ153" s="24" t="str">
        <f t="shared" ref="CQ153:CQ216" si="122">IF(CR153="","",IF(AND(AO153&lt;&gt;"",G153&lt;&gt;""),CONCATENATE(AO153," - ",G153,"-2"),IF(AND(AO153="",G153=""),"",CONCATENATE(AO153," ",G153,"-2"))))</f>
        <v/>
      </c>
      <c r="CR153" s="25" t="str">
        <f t="shared" ref="CR153:CR216" si="123">IF(OR(AT153=0,AQ153="",BC153&lt;&gt;""),"",AQ153)</f>
        <v/>
      </c>
      <c r="CS153" s="24" t="str">
        <f>IF(CR153="","",'Details Verein'!$I$30)</f>
        <v/>
      </c>
      <c r="CT153" s="24" t="str">
        <f>IF(CR153="","",VLOOKUP(Mitglieder!AN153,'Details Verein'!$B$12:$K$21,9))</f>
        <v/>
      </c>
      <c r="CU153" s="24">
        <f t="shared" ref="CU153:CU216" si="124">BU153</f>
        <v>0</v>
      </c>
      <c r="CV153" s="26" t="str">
        <f t="shared" ref="CV153:CV216" si="125">IF(CR153="","",AT153)</f>
        <v/>
      </c>
      <c r="CW153" s="24" t="str">
        <f>IF(CR153="","",Mitglieder!BM153)</f>
        <v/>
      </c>
      <c r="CX153" s="1">
        <f t="shared" ref="CX153:CX216" si="126">IF(AND(CZ153&gt;=BP$7,CZ153&lt;=BP$8,CZ153&lt;&gt;""),ROUND(CX152+1,0),CX152+0.0001)</f>
        <v>7.320000000000107E-2</v>
      </c>
      <c r="CY153" s="24" t="str">
        <f t="shared" ref="CY153:CY216" si="127">IF(CZ153="","",IF(AND(AO153&lt;&gt;"",G153&lt;&gt;""),CONCATENATE(AO153," - ",G153,"-3"),IF(AND(AO153="",G153=""),"",CONCATENATE(AO153," ",G153,"-3"))))</f>
        <v/>
      </c>
      <c r="CZ153" s="25" t="str">
        <f t="shared" ref="CZ153:CZ216" si="128">IF(OR(AV153=0,AQ153="",BC153&lt;&gt;""),"",AQ153)</f>
        <v/>
      </c>
      <c r="DA153" s="24" t="str">
        <f>IF(CZ153="","",'Details Verein'!$I$30)</f>
        <v/>
      </c>
      <c r="DB153" s="24" t="str">
        <f>IF(CZ153="","",VLOOKUP(AN153,'Details Verein'!$B$12:$L$21,10))</f>
        <v/>
      </c>
      <c r="DC153" s="24"/>
      <c r="DD153" s="26" t="str">
        <f t="shared" ref="DD153:DD216" si="129">IF(CZ153="","",AV153)</f>
        <v/>
      </c>
      <c r="DE153" s="24" t="str">
        <f>IF(CZ153="","",Mitglieder!BN153)</f>
        <v/>
      </c>
      <c r="DF153" s="34"/>
      <c r="DG153" s="1">
        <f t="shared" ca="1" si="92"/>
        <v>0.10330000000000193</v>
      </c>
      <c r="DH153" s="24" t="str">
        <f t="shared" ca="1" si="93"/>
        <v/>
      </c>
      <c r="DI153" s="25" t="str">
        <f t="shared" ca="1" si="94"/>
        <v/>
      </c>
      <c r="DJ153" s="24" t="str">
        <f ca="1">IF(DI153="","",'Details Verein'!$I$30)</f>
        <v/>
      </c>
      <c r="DK153" s="24" t="str">
        <f ca="1">IF(DI153="","",'Details Verein'!$I$31)</f>
        <v/>
      </c>
      <c r="DL153" s="24"/>
      <c r="DM153" s="26" t="str">
        <f t="shared" ca="1" si="95"/>
        <v/>
      </c>
      <c r="DN153" s="24" t="str">
        <f t="shared" ca="1" si="96"/>
        <v/>
      </c>
    </row>
    <row r="154" spans="3:118" x14ac:dyDescent="0.3">
      <c r="C154" s="1">
        <f t="shared" ca="1" si="102"/>
        <v>1.0130999999999986</v>
      </c>
      <c r="D154" s="1">
        <f ca="1">IF(OR(AQ154&lt;&gt;"",AP154+'Details Verein'!$D$24&gt;=$AM$1,AP154="",AG154&lt;&gt;1,AZ154&lt;&gt;"",BC154&lt;&gt;""),Mitglieder!D153+0.0001,ROUND(D153+1,0))</f>
        <v>1.0130999999999986</v>
      </c>
      <c r="E154" s="1">
        <f ca="1">IF(OR(AQ154&lt;&gt;"",AZ154+'Details Verein'!$D$25&gt;=$AM$1,AP154="",AG154&lt;&gt;1,AZ154="",BA154&lt;&gt;"",BC154&lt;&gt;""),Mitglieder!E153+0.0001,ROUND(E153+1,0))</f>
        <v>1.0130999999999986</v>
      </c>
      <c r="F154" s="1" t="str">
        <f t="shared" ca="1" si="103"/>
        <v/>
      </c>
      <c r="G154" s="23"/>
      <c r="H154" s="8"/>
      <c r="I154" s="8"/>
      <c r="J154" s="8"/>
      <c r="K154" s="8"/>
      <c r="L154" s="8"/>
      <c r="M154" s="8"/>
      <c r="N154" s="8"/>
      <c r="O154" s="8"/>
      <c r="P154" s="8"/>
      <c r="Q154" s="8"/>
      <c r="R154" s="8"/>
      <c r="S154" s="8"/>
      <c r="T154" s="8"/>
      <c r="U154" s="8"/>
      <c r="V154" s="8"/>
      <c r="W154" s="8"/>
      <c r="X154" s="8"/>
      <c r="Y154" s="8"/>
      <c r="Z154" s="8"/>
      <c r="AA154" s="8"/>
      <c r="AB154" s="8"/>
      <c r="AC154" s="8"/>
      <c r="AD154" s="8"/>
      <c r="AE154" s="8"/>
      <c r="AG154" s="1">
        <f t="shared" si="104"/>
        <v>0</v>
      </c>
      <c r="AI154" s="1">
        <f t="shared" ca="1" si="105"/>
        <v>0</v>
      </c>
      <c r="AJ154" s="1">
        <f t="shared" ca="1" si="106"/>
        <v>0</v>
      </c>
      <c r="AM154" s="63" t="str">
        <f>IF(AND(H155="",H156="",K154=""),"",IF(K154="","nicht kategorisiert",IF(AG154=1,VLOOKUP(AN154,'Details Verein'!$B$12:$D$22,2),"")))</f>
        <v/>
      </c>
      <c r="AN154" s="1">
        <f>IF(K154='Details Verein'!$C$12,'Details Verein'!$B$12,IF(K154='Details Verein'!$C$13,'Details Verein'!$B$13,IF(K154='Details Verein'!$C$14,'Details Verein'!$B$14,IF(K154='Details Verein'!$C$15,'Details Verein'!$B$15,IF(K154='Details Verein'!$C$16,'Details Verein'!$B$16,IF(K154='Details Verein'!$C$17,'Details Verein'!$B$17,IF(K154='Details Verein'!$C$18,'Details Verein'!$B$18,IF(K154='Details Verein'!$C$19,'Details Verein'!$B$19,IF(K154='Details Verein'!$C$20,'Details Verein'!$B$20,IF(K154='Details Verein'!$C$21,'Details Verein'!$B$21,11))))))))))</f>
        <v>1</v>
      </c>
      <c r="AO154" s="8"/>
      <c r="AP154" s="8"/>
      <c r="AQ154" s="8"/>
      <c r="AR154" s="32">
        <f>IF(OR(V154&gt;'Details Verein'!$D$7,$AG154=1),VLOOKUP($AN154,'Details Verein'!$B$12:$G$21,AR$1),0)</f>
        <v>0</v>
      </c>
      <c r="AS154" s="115" t="str">
        <f t="shared" si="107"/>
        <v/>
      </c>
      <c r="AT154" s="32">
        <f>IF($AG154=1,VLOOKUP($AN154,'Details Verein'!$B$12:$G$21,AT$1),0)</f>
        <v>0</v>
      </c>
      <c r="AU154" s="33" t="str">
        <f t="shared" si="108"/>
        <v/>
      </c>
      <c r="AV154" s="32">
        <f>IF($AG154=1,VLOOKUP($AN154,'Details Verein'!$B$12:$G$21,AV$1),0)</f>
        <v>0</v>
      </c>
      <c r="AW154" s="32">
        <f ca="1">IF($AG154=1,VLOOKUP($AN154,'Details Verein'!$B$12:$G$21,AW$1),0)+BG154</f>
        <v>0</v>
      </c>
      <c r="AX154" s="116"/>
      <c r="AY154" s="8"/>
      <c r="AZ154" s="8"/>
      <c r="BA154" s="8"/>
      <c r="BB154" s="1" t="str">
        <f t="shared" si="109"/>
        <v>00.01.1900</v>
      </c>
      <c r="BC154" s="73"/>
      <c r="BD154" s="3" t="str">
        <f>IF(AP154="","",AP154+'Details Verein'!$D$24)</f>
        <v/>
      </c>
      <c r="BE154" s="3" t="str">
        <f>IF(AZ154="","",AZ154+'Details Verein'!$D$25)</f>
        <v/>
      </c>
      <c r="BF154" s="3" t="str">
        <f>IF(BA154="","",BA154+'Details Verein'!$D$26)</f>
        <v/>
      </c>
      <c r="BG154" s="32">
        <f ca="1">IF(OR(E154-E153&gt;0.1,BA154&lt;&gt;""),'Details Verein'!$D$27,0)</f>
        <v>0</v>
      </c>
      <c r="BH154" s="16">
        <f t="shared" ca="1" si="91"/>
        <v>0</v>
      </c>
      <c r="BI154" s="16">
        <f t="shared" si="110"/>
        <v>0</v>
      </c>
      <c r="BJ154" s="1" t="str">
        <f t="shared" si="111"/>
        <v/>
      </c>
      <c r="BL154" s="1" t="str">
        <f t="shared" si="116"/>
        <v/>
      </c>
      <c r="BM154" s="1" t="str">
        <f t="shared" si="117"/>
        <v/>
      </c>
      <c r="BN154" s="1" t="str">
        <f t="shared" si="118"/>
        <v/>
      </c>
      <c r="BO154" s="1" t="str">
        <f t="shared" ca="1" si="119"/>
        <v/>
      </c>
      <c r="BP154" s="1">
        <f t="shared" ref="BP154:BP217" si="130">IF(AND(BR154&gt;=BP$7,BR154&lt;=BP$8,BR154&lt;&gt;""),ROUND(BP153+1,0),BP153+0.0001)</f>
        <v>1.3099999999999976E-2</v>
      </c>
      <c r="BQ154" s="24" t="str">
        <f t="shared" si="120"/>
        <v/>
      </c>
      <c r="BR154" s="25" t="str">
        <f>IF(OR(Mitglieder!AQ154="",Mitglieder!BC154&lt;&gt;""),"",Mitglieder!AQ154)</f>
        <v/>
      </c>
      <c r="BS154" s="24" t="str">
        <f>IF(BR154="","",'Details Verein'!$I$30)</f>
        <v/>
      </c>
      <c r="BT154" s="24" t="str">
        <f>IF(BR154="","",VLOOKUP(Mitglieder!AN154,'Details Verein'!$B$12:$I$21,8))</f>
        <v/>
      </c>
      <c r="BU154" s="24"/>
      <c r="BV154" s="26" t="str">
        <f t="shared" si="121"/>
        <v/>
      </c>
      <c r="BW154" s="24" t="str">
        <f>IF(BR154="","",Mitglieder!BL154)</f>
        <v/>
      </c>
      <c r="CA154" s="34"/>
      <c r="CB154" s="1" t="str">
        <f t="shared" ref="CB154:CK163" si="131">IF(AND($AG154=1,CB$13=$AM154),CB$13,"")</f>
        <v/>
      </c>
      <c r="CC154" s="1" t="str">
        <f t="shared" si="131"/>
        <v/>
      </c>
      <c r="CD154" s="1" t="str">
        <f t="shared" si="131"/>
        <v/>
      </c>
      <c r="CE154" s="1" t="str">
        <f t="shared" si="131"/>
        <v/>
      </c>
      <c r="CF154" s="1" t="str">
        <f t="shared" si="131"/>
        <v/>
      </c>
      <c r="CG154" s="1" t="str">
        <f t="shared" si="131"/>
        <v/>
      </c>
      <c r="CH154" s="1" t="str">
        <f t="shared" si="131"/>
        <v/>
      </c>
      <c r="CI154" s="1" t="str">
        <f t="shared" si="131"/>
        <v/>
      </c>
      <c r="CJ154" s="1" t="str">
        <f t="shared" si="131"/>
        <v/>
      </c>
      <c r="CK154" s="1" t="str">
        <f t="shared" si="131"/>
        <v/>
      </c>
      <c r="CL154" s="37" t="str">
        <f t="shared" si="112"/>
        <v/>
      </c>
      <c r="CM154" s="37" t="str">
        <f t="shared" si="113"/>
        <v/>
      </c>
      <c r="CN154" s="1">
        <f t="shared" ca="1" si="114"/>
        <v>0</v>
      </c>
      <c r="CO154" s="1">
        <f t="shared" ca="1" si="115"/>
        <v>0</v>
      </c>
      <c r="CP154" s="1">
        <f t="shared" si="89"/>
        <v>4.320000000000021E-2</v>
      </c>
      <c r="CQ154" s="24" t="str">
        <f t="shared" si="122"/>
        <v/>
      </c>
      <c r="CR154" s="25" t="str">
        <f t="shared" si="123"/>
        <v/>
      </c>
      <c r="CS154" s="24" t="str">
        <f>IF(CR154="","",'Details Verein'!$I$30)</f>
        <v/>
      </c>
      <c r="CT154" s="24" t="str">
        <f>IF(CR154="","",VLOOKUP(Mitglieder!AN154,'Details Verein'!$B$12:$K$21,9))</f>
        <v/>
      </c>
      <c r="CU154" s="24">
        <f t="shared" si="124"/>
        <v>0</v>
      </c>
      <c r="CV154" s="26" t="str">
        <f t="shared" si="125"/>
        <v/>
      </c>
      <c r="CW154" s="24" t="str">
        <f>IF(CR154="","",Mitglieder!BM154)</f>
        <v/>
      </c>
      <c r="CX154" s="1">
        <f t="shared" si="126"/>
        <v>7.3300000000001073E-2</v>
      </c>
      <c r="CY154" s="24" t="str">
        <f t="shared" si="127"/>
        <v/>
      </c>
      <c r="CZ154" s="25" t="str">
        <f t="shared" si="128"/>
        <v/>
      </c>
      <c r="DA154" s="24" t="str">
        <f>IF(CZ154="","",'Details Verein'!$I$30)</f>
        <v/>
      </c>
      <c r="DB154" s="24" t="str">
        <f>IF(CZ154="","",VLOOKUP(AN154,'Details Verein'!$B$12:$L$21,10))</f>
        <v/>
      </c>
      <c r="DC154" s="24"/>
      <c r="DD154" s="26" t="str">
        <f t="shared" si="129"/>
        <v/>
      </c>
      <c r="DE154" s="24" t="str">
        <f>IF(CZ154="","",Mitglieder!BN154)</f>
        <v/>
      </c>
      <c r="DF154" s="34"/>
      <c r="DG154" s="1">
        <f t="shared" ca="1" si="92"/>
        <v>0.10340000000000193</v>
      </c>
      <c r="DH154" s="24" t="str">
        <f t="shared" ca="1" si="93"/>
        <v/>
      </c>
      <c r="DI154" s="25" t="str">
        <f t="shared" ca="1" si="94"/>
        <v/>
      </c>
      <c r="DJ154" s="24" t="str">
        <f ca="1">IF(DI154="","",'Details Verein'!$I$30)</f>
        <v/>
      </c>
      <c r="DK154" s="24" t="str">
        <f ca="1">IF(DI154="","",'Details Verein'!$I$31)</f>
        <v/>
      </c>
      <c r="DL154" s="24"/>
      <c r="DM154" s="26" t="str">
        <f t="shared" ca="1" si="95"/>
        <v/>
      </c>
      <c r="DN154" s="24" t="str">
        <f t="shared" ca="1" si="96"/>
        <v/>
      </c>
    </row>
    <row r="155" spans="3:118" x14ac:dyDescent="0.3">
      <c r="C155" s="1">
        <f t="shared" ca="1" si="102"/>
        <v>1.0131999999999985</v>
      </c>
      <c r="D155" s="1">
        <f ca="1">IF(OR(AQ155&lt;&gt;"",AP155+'Details Verein'!$D$24&gt;=$AM$1,AP155="",AG155&lt;&gt;1,AZ155&lt;&gt;"",BC155&lt;&gt;""),Mitglieder!D154+0.0001,ROUND(D154+1,0))</f>
        <v>1.0131999999999985</v>
      </c>
      <c r="E155" s="1">
        <f ca="1">IF(OR(AQ155&lt;&gt;"",AZ155+'Details Verein'!$D$25&gt;=$AM$1,AP155="",AG155&lt;&gt;1,AZ155="",BA155&lt;&gt;"",BC155&lt;&gt;""),Mitglieder!E154+0.0001,ROUND(E154+1,0))</f>
        <v>1.0131999999999985</v>
      </c>
      <c r="F155" s="1" t="str">
        <f t="shared" ca="1" si="103"/>
        <v/>
      </c>
      <c r="G155" s="23"/>
      <c r="H155" s="8"/>
      <c r="I155" s="8"/>
      <c r="J155" s="8"/>
      <c r="K155" s="8"/>
      <c r="L155" s="8"/>
      <c r="M155" s="8"/>
      <c r="N155" s="8"/>
      <c r="O155" s="8"/>
      <c r="P155" s="8"/>
      <c r="Q155" s="8"/>
      <c r="R155" s="8"/>
      <c r="S155" s="8"/>
      <c r="T155" s="8"/>
      <c r="U155" s="8"/>
      <c r="V155" s="8"/>
      <c r="W155" s="8"/>
      <c r="X155" s="8"/>
      <c r="Y155" s="8"/>
      <c r="Z155" s="8"/>
      <c r="AA155" s="8"/>
      <c r="AB155" s="8"/>
      <c r="AC155" s="8"/>
      <c r="AD155" s="8"/>
      <c r="AE155" s="8"/>
      <c r="AG155" s="1">
        <f t="shared" si="104"/>
        <v>0</v>
      </c>
      <c r="AI155" s="1">
        <f t="shared" ca="1" si="105"/>
        <v>0</v>
      </c>
      <c r="AJ155" s="1">
        <f t="shared" ca="1" si="106"/>
        <v>0</v>
      </c>
      <c r="AM155" s="63" t="str">
        <f>IF(AND(H156="",H157="",K155=""),"",IF(K155="","nicht kategorisiert",IF(AG155=1,VLOOKUP(AN155,'Details Verein'!$B$12:$D$22,2),"")))</f>
        <v/>
      </c>
      <c r="AN155" s="1">
        <f>IF(K155='Details Verein'!$C$12,'Details Verein'!$B$12,IF(K155='Details Verein'!$C$13,'Details Verein'!$B$13,IF(K155='Details Verein'!$C$14,'Details Verein'!$B$14,IF(K155='Details Verein'!$C$15,'Details Verein'!$B$15,IF(K155='Details Verein'!$C$16,'Details Verein'!$B$16,IF(K155='Details Verein'!$C$17,'Details Verein'!$B$17,IF(K155='Details Verein'!$C$18,'Details Verein'!$B$18,IF(K155='Details Verein'!$C$19,'Details Verein'!$B$19,IF(K155='Details Verein'!$C$20,'Details Verein'!$B$20,IF(K155='Details Verein'!$C$21,'Details Verein'!$B$21,11))))))))))</f>
        <v>1</v>
      </c>
      <c r="AO155" s="8"/>
      <c r="AP155" s="8"/>
      <c r="AQ155" s="8"/>
      <c r="AR155" s="32">
        <f>IF(OR(V155&gt;'Details Verein'!$D$7,$AG155=1),VLOOKUP($AN155,'Details Verein'!$B$12:$G$21,AR$1),0)</f>
        <v>0</v>
      </c>
      <c r="AS155" s="115" t="str">
        <f t="shared" si="107"/>
        <v/>
      </c>
      <c r="AT155" s="32">
        <f>IF($AG155=1,VLOOKUP($AN155,'Details Verein'!$B$12:$G$21,AT$1),0)</f>
        <v>0</v>
      </c>
      <c r="AU155" s="33" t="str">
        <f t="shared" si="108"/>
        <v/>
      </c>
      <c r="AV155" s="32">
        <f>IF($AG155=1,VLOOKUP($AN155,'Details Verein'!$B$12:$G$21,AV$1),0)</f>
        <v>0</v>
      </c>
      <c r="AW155" s="32">
        <f ca="1">IF($AG155=1,VLOOKUP($AN155,'Details Verein'!$B$12:$G$21,AW$1),0)+BG155</f>
        <v>0</v>
      </c>
      <c r="AX155" s="116"/>
      <c r="AY155" s="8"/>
      <c r="AZ155" s="8"/>
      <c r="BA155" s="8"/>
      <c r="BB155" s="1" t="str">
        <f t="shared" si="109"/>
        <v>00.01.1900</v>
      </c>
      <c r="BC155" s="73"/>
      <c r="BD155" s="3" t="str">
        <f>IF(AP155="","",AP155+'Details Verein'!$D$24)</f>
        <v/>
      </c>
      <c r="BE155" s="3" t="str">
        <f>IF(AZ155="","",AZ155+'Details Verein'!$D$25)</f>
        <v/>
      </c>
      <c r="BF155" s="3" t="str">
        <f>IF(BA155="","",BA155+'Details Verein'!$D$26)</f>
        <v/>
      </c>
      <c r="BG155" s="32">
        <f ca="1">IF(OR(E155-E154&gt;0.1,BA155&lt;&gt;""),'Details Verein'!$D$27,0)</f>
        <v>0</v>
      </c>
      <c r="BH155" s="16">
        <f t="shared" ca="1" si="91"/>
        <v>0</v>
      </c>
      <c r="BI155" s="16">
        <f t="shared" si="110"/>
        <v>0</v>
      </c>
      <c r="BJ155" s="1" t="str">
        <f t="shared" si="111"/>
        <v/>
      </c>
      <c r="BL155" s="1" t="str">
        <f t="shared" si="116"/>
        <v/>
      </c>
      <c r="BM155" s="1" t="str">
        <f t="shared" si="117"/>
        <v/>
      </c>
      <c r="BN155" s="1" t="str">
        <f t="shared" si="118"/>
        <v/>
      </c>
      <c r="BO155" s="1" t="str">
        <f t="shared" ca="1" si="119"/>
        <v/>
      </c>
      <c r="BP155" s="1">
        <f t="shared" si="130"/>
        <v>1.3199999999999976E-2</v>
      </c>
      <c r="BQ155" s="24" t="str">
        <f t="shared" si="120"/>
        <v/>
      </c>
      <c r="BR155" s="25" t="str">
        <f>IF(OR(Mitglieder!AQ155="",Mitglieder!BC155&lt;&gt;""),"",Mitglieder!AQ155)</f>
        <v/>
      </c>
      <c r="BS155" s="24" t="str">
        <f>IF(BR155="","",'Details Verein'!$I$30)</f>
        <v/>
      </c>
      <c r="BT155" s="24" t="str">
        <f>IF(BR155="","",VLOOKUP(Mitglieder!AN155,'Details Verein'!$B$12:$I$21,8))</f>
        <v/>
      </c>
      <c r="BU155" s="24"/>
      <c r="BV155" s="26" t="str">
        <f t="shared" si="121"/>
        <v/>
      </c>
      <c r="BW155" s="24" t="str">
        <f>IF(BR155="","",Mitglieder!BL155)</f>
        <v/>
      </c>
      <c r="CA155" s="34"/>
      <c r="CB155" s="1" t="str">
        <f t="shared" si="131"/>
        <v/>
      </c>
      <c r="CC155" s="1" t="str">
        <f t="shared" si="131"/>
        <v/>
      </c>
      <c r="CD155" s="1" t="str">
        <f t="shared" si="131"/>
        <v/>
      </c>
      <c r="CE155" s="1" t="str">
        <f t="shared" si="131"/>
        <v/>
      </c>
      <c r="CF155" s="1" t="str">
        <f t="shared" si="131"/>
        <v/>
      </c>
      <c r="CG155" s="1" t="str">
        <f t="shared" si="131"/>
        <v/>
      </c>
      <c r="CH155" s="1" t="str">
        <f t="shared" si="131"/>
        <v/>
      </c>
      <c r="CI155" s="1" t="str">
        <f t="shared" si="131"/>
        <v/>
      </c>
      <c r="CJ155" s="1" t="str">
        <f t="shared" si="131"/>
        <v/>
      </c>
      <c r="CK155" s="1" t="str">
        <f t="shared" si="131"/>
        <v/>
      </c>
      <c r="CL155" s="37" t="str">
        <f t="shared" si="112"/>
        <v/>
      </c>
      <c r="CM155" s="37" t="str">
        <f t="shared" si="113"/>
        <v/>
      </c>
      <c r="CN155" s="1">
        <f t="shared" ca="1" si="114"/>
        <v>0</v>
      </c>
      <c r="CO155" s="1">
        <f t="shared" ca="1" si="115"/>
        <v>0</v>
      </c>
      <c r="CP155" s="1">
        <f t="shared" si="89"/>
        <v>4.3300000000000213E-2</v>
      </c>
      <c r="CQ155" s="24" t="str">
        <f t="shared" si="122"/>
        <v/>
      </c>
      <c r="CR155" s="25" t="str">
        <f t="shared" si="123"/>
        <v/>
      </c>
      <c r="CS155" s="24" t="str">
        <f>IF(CR155="","",'Details Verein'!$I$30)</f>
        <v/>
      </c>
      <c r="CT155" s="24" t="str">
        <f>IF(CR155="","",VLOOKUP(Mitglieder!AN155,'Details Verein'!$B$12:$K$21,9))</f>
        <v/>
      </c>
      <c r="CU155" s="24">
        <f t="shared" si="124"/>
        <v>0</v>
      </c>
      <c r="CV155" s="26" t="str">
        <f t="shared" si="125"/>
        <v/>
      </c>
      <c r="CW155" s="24" t="str">
        <f>IF(CR155="","",Mitglieder!BM155)</f>
        <v/>
      </c>
      <c r="CX155" s="1">
        <f t="shared" si="126"/>
        <v>7.3400000000001075E-2</v>
      </c>
      <c r="CY155" s="24" t="str">
        <f t="shared" si="127"/>
        <v/>
      </c>
      <c r="CZ155" s="25" t="str">
        <f t="shared" si="128"/>
        <v/>
      </c>
      <c r="DA155" s="24" t="str">
        <f>IF(CZ155="","",'Details Verein'!$I$30)</f>
        <v/>
      </c>
      <c r="DB155" s="24" t="str">
        <f>IF(CZ155="","",VLOOKUP(AN155,'Details Verein'!$B$12:$L$21,10))</f>
        <v/>
      </c>
      <c r="DC155" s="24"/>
      <c r="DD155" s="26" t="str">
        <f t="shared" si="129"/>
        <v/>
      </c>
      <c r="DE155" s="24" t="str">
        <f>IF(CZ155="","",Mitglieder!BN155)</f>
        <v/>
      </c>
      <c r="DF155" s="34"/>
      <c r="DG155" s="1">
        <f t="shared" ca="1" si="92"/>
        <v>0.10350000000000194</v>
      </c>
      <c r="DH155" s="24" t="str">
        <f t="shared" ca="1" si="93"/>
        <v/>
      </c>
      <c r="DI155" s="25" t="str">
        <f t="shared" ca="1" si="94"/>
        <v/>
      </c>
      <c r="DJ155" s="24" t="str">
        <f ca="1">IF(DI155="","",'Details Verein'!$I$30)</f>
        <v/>
      </c>
      <c r="DK155" s="24" t="str">
        <f ca="1">IF(DI155="","",'Details Verein'!$I$31)</f>
        <v/>
      </c>
      <c r="DL155" s="24"/>
      <c r="DM155" s="26" t="str">
        <f t="shared" ca="1" si="95"/>
        <v/>
      </c>
      <c r="DN155" s="24" t="str">
        <f t="shared" ca="1" si="96"/>
        <v/>
      </c>
    </row>
    <row r="156" spans="3:118" x14ac:dyDescent="0.3">
      <c r="C156" s="1">
        <f t="shared" ca="1" si="102"/>
        <v>1.0132999999999985</v>
      </c>
      <c r="D156" s="1">
        <f ca="1">IF(OR(AQ156&lt;&gt;"",AP156+'Details Verein'!$D$24&gt;=$AM$1,AP156="",AG156&lt;&gt;1,AZ156&lt;&gt;"",BC156&lt;&gt;""),Mitglieder!D155+0.0001,ROUND(D155+1,0))</f>
        <v>1.0132999999999985</v>
      </c>
      <c r="E156" s="1">
        <f ca="1">IF(OR(AQ156&lt;&gt;"",AZ156+'Details Verein'!$D$25&gt;=$AM$1,AP156="",AG156&lt;&gt;1,AZ156="",BA156&lt;&gt;"",BC156&lt;&gt;""),Mitglieder!E155+0.0001,ROUND(E155+1,0))</f>
        <v>1.0132999999999985</v>
      </c>
      <c r="F156" s="1" t="str">
        <f t="shared" ca="1" si="103"/>
        <v/>
      </c>
      <c r="G156" s="23"/>
      <c r="H156" s="8"/>
      <c r="I156" s="8"/>
      <c r="J156" s="8"/>
      <c r="K156" s="8"/>
      <c r="L156" s="8"/>
      <c r="M156" s="8"/>
      <c r="N156" s="8"/>
      <c r="O156" s="8"/>
      <c r="P156" s="8"/>
      <c r="Q156" s="8"/>
      <c r="R156" s="8"/>
      <c r="S156" s="8"/>
      <c r="T156" s="8"/>
      <c r="U156" s="8"/>
      <c r="V156" s="8"/>
      <c r="W156" s="8"/>
      <c r="X156" s="8"/>
      <c r="Y156" s="8"/>
      <c r="Z156" s="8"/>
      <c r="AA156" s="8"/>
      <c r="AB156" s="8"/>
      <c r="AC156" s="8"/>
      <c r="AD156" s="8"/>
      <c r="AE156" s="8"/>
      <c r="AG156" s="1">
        <f t="shared" si="104"/>
        <v>0</v>
      </c>
      <c r="AI156" s="1">
        <f t="shared" ca="1" si="105"/>
        <v>0</v>
      </c>
      <c r="AJ156" s="1">
        <f t="shared" ca="1" si="106"/>
        <v>0</v>
      </c>
      <c r="AM156" s="63" t="str">
        <f>IF(AND(H157="",H158="",K156=""),"",IF(K156="","nicht kategorisiert",IF(AG156=1,VLOOKUP(AN156,'Details Verein'!$B$12:$D$22,2),"")))</f>
        <v/>
      </c>
      <c r="AN156" s="1">
        <f>IF(K156='Details Verein'!$C$12,'Details Verein'!$B$12,IF(K156='Details Verein'!$C$13,'Details Verein'!$B$13,IF(K156='Details Verein'!$C$14,'Details Verein'!$B$14,IF(K156='Details Verein'!$C$15,'Details Verein'!$B$15,IF(K156='Details Verein'!$C$16,'Details Verein'!$B$16,IF(K156='Details Verein'!$C$17,'Details Verein'!$B$17,IF(K156='Details Verein'!$C$18,'Details Verein'!$B$18,IF(K156='Details Verein'!$C$19,'Details Verein'!$B$19,IF(K156='Details Verein'!$C$20,'Details Verein'!$B$20,IF(K156='Details Verein'!$C$21,'Details Verein'!$B$21,11))))))))))</f>
        <v>1</v>
      </c>
      <c r="AO156" s="8"/>
      <c r="AP156" s="8"/>
      <c r="AQ156" s="8"/>
      <c r="AR156" s="32">
        <f>IF(OR(V156&gt;'Details Verein'!$D$7,$AG156=1),VLOOKUP($AN156,'Details Verein'!$B$12:$G$21,AR$1),0)</f>
        <v>0</v>
      </c>
      <c r="AS156" s="115" t="str">
        <f t="shared" si="107"/>
        <v/>
      </c>
      <c r="AT156" s="32">
        <f>IF($AG156=1,VLOOKUP($AN156,'Details Verein'!$B$12:$G$21,AT$1),0)</f>
        <v>0</v>
      </c>
      <c r="AU156" s="33" t="str">
        <f t="shared" si="108"/>
        <v/>
      </c>
      <c r="AV156" s="32">
        <f>IF($AG156=1,VLOOKUP($AN156,'Details Verein'!$B$12:$G$21,AV$1),0)</f>
        <v>0</v>
      </c>
      <c r="AW156" s="32">
        <f ca="1">IF($AG156=1,VLOOKUP($AN156,'Details Verein'!$B$12:$G$21,AW$1),0)+BG156</f>
        <v>0</v>
      </c>
      <c r="AX156" s="116"/>
      <c r="AY156" s="8"/>
      <c r="AZ156" s="8"/>
      <c r="BA156" s="8"/>
      <c r="BB156" s="1" t="str">
        <f t="shared" si="109"/>
        <v>00.01.1900</v>
      </c>
      <c r="BC156" s="73"/>
      <c r="BD156" s="3" t="str">
        <f>IF(AP156="","",AP156+'Details Verein'!$D$24)</f>
        <v/>
      </c>
      <c r="BE156" s="3" t="str">
        <f>IF(AZ156="","",AZ156+'Details Verein'!$D$25)</f>
        <v/>
      </c>
      <c r="BF156" s="3" t="str">
        <f>IF(BA156="","",BA156+'Details Verein'!$D$26)</f>
        <v/>
      </c>
      <c r="BG156" s="32">
        <f ca="1">IF(OR(E156-E155&gt;0.1,BA156&lt;&gt;""),'Details Verein'!$D$27,0)</f>
        <v>0</v>
      </c>
      <c r="BH156" s="16">
        <f t="shared" ca="1" si="91"/>
        <v>0</v>
      </c>
      <c r="BI156" s="16">
        <f t="shared" si="110"/>
        <v>0</v>
      </c>
      <c r="BJ156" s="1" t="str">
        <f t="shared" si="111"/>
        <v/>
      </c>
      <c r="BL156" s="1" t="str">
        <f t="shared" si="116"/>
        <v/>
      </c>
      <c r="BM156" s="1" t="str">
        <f t="shared" si="117"/>
        <v/>
      </c>
      <c r="BN156" s="1" t="str">
        <f t="shared" si="118"/>
        <v/>
      </c>
      <c r="BO156" s="1" t="str">
        <f t="shared" ca="1" si="119"/>
        <v/>
      </c>
      <c r="BP156" s="1">
        <f t="shared" si="130"/>
        <v>1.3299999999999975E-2</v>
      </c>
      <c r="BQ156" s="24" t="str">
        <f t="shared" si="120"/>
        <v/>
      </c>
      <c r="BR156" s="25" t="str">
        <f>IF(OR(Mitglieder!AQ156="",Mitglieder!BC156&lt;&gt;""),"",Mitglieder!AQ156)</f>
        <v/>
      </c>
      <c r="BS156" s="24" t="str">
        <f>IF(BR156="","",'Details Verein'!$I$30)</f>
        <v/>
      </c>
      <c r="BT156" s="24" t="str">
        <f>IF(BR156="","",VLOOKUP(Mitglieder!AN156,'Details Verein'!$B$12:$I$21,8))</f>
        <v/>
      </c>
      <c r="BU156" s="24"/>
      <c r="BV156" s="26" t="str">
        <f t="shared" si="121"/>
        <v/>
      </c>
      <c r="BW156" s="24" t="str">
        <f>IF(BR156="","",Mitglieder!BL156)</f>
        <v/>
      </c>
      <c r="CA156" s="34"/>
      <c r="CB156" s="1" t="str">
        <f t="shared" si="131"/>
        <v/>
      </c>
      <c r="CC156" s="1" t="str">
        <f t="shared" si="131"/>
        <v/>
      </c>
      <c r="CD156" s="1" t="str">
        <f t="shared" si="131"/>
        <v/>
      </c>
      <c r="CE156" s="1" t="str">
        <f t="shared" si="131"/>
        <v/>
      </c>
      <c r="CF156" s="1" t="str">
        <f t="shared" si="131"/>
        <v/>
      </c>
      <c r="CG156" s="1" t="str">
        <f t="shared" si="131"/>
        <v/>
      </c>
      <c r="CH156" s="1" t="str">
        <f t="shared" si="131"/>
        <v/>
      </c>
      <c r="CI156" s="1" t="str">
        <f t="shared" si="131"/>
        <v/>
      </c>
      <c r="CJ156" s="1" t="str">
        <f t="shared" si="131"/>
        <v/>
      </c>
      <c r="CK156" s="1" t="str">
        <f t="shared" si="131"/>
        <v/>
      </c>
      <c r="CL156" s="37" t="str">
        <f t="shared" si="112"/>
        <v/>
      </c>
      <c r="CM156" s="37" t="str">
        <f t="shared" si="113"/>
        <v/>
      </c>
      <c r="CN156" s="1">
        <f t="shared" ca="1" si="114"/>
        <v>0</v>
      </c>
      <c r="CO156" s="1">
        <f t="shared" ca="1" si="115"/>
        <v>0</v>
      </c>
      <c r="CP156" s="1">
        <f t="shared" si="89"/>
        <v>4.3400000000000216E-2</v>
      </c>
      <c r="CQ156" s="24" t="str">
        <f t="shared" si="122"/>
        <v/>
      </c>
      <c r="CR156" s="25" t="str">
        <f t="shared" si="123"/>
        <v/>
      </c>
      <c r="CS156" s="24" t="str">
        <f>IF(CR156="","",'Details Verein'!$I$30)</f>
        <v/>
      </c>
      <c r="CT156" s="24" t="str">
        <f>IF(CR156="","",VLOOKUP(Mitglieder!AN156,'Details Verein'!$B$12:$K$21,9))</f>
        <v/>
      </c>
      <c r="CU156" s="24">
        <f t="shared" si="124"/>
        <v>0</v>
      </c>
      <c r="CV156" s="26" t="str">
        <f t="shared" si="125"/>
        <v/>
      </c>
      <c r="CW156" s="24" t="str">
        <f>IF(CR156="","",Mitglieder!BM156)</f>
        <v/>
      </c>
      <c r="CX156" s="1">
        <f t="shared" si="126"/>
        <v>7.3500000000001078E-2</v>
      </c>
      <c r="CY156" s="24" t="str">
        <f t="shared" si="127"/>
        <v/>
      </c>
      <c r="CZ156" s="25" t="str">
        <f t="shared" si="128"/>
        <v/>
      </c>
      <c r="DA156" s="24" t="str">
        <f>IF(CZ156="","",'Details Verein'!$I$30)</f>
        <v/>
      </c>
      <c r="DB156" s="24" t="str">
        <f>IF(CZ156="","",VLOOKUP(AN156,'Details Verein'!$B$12:$L$21,10))</f>
        <v/>
      </c>
      <c r="DC156" s="24"/>
      <c r="DD156" s="26" t="str">
        <f t="shared" si="129"/>
        <v/>
      </c>
      <c r="DE156" s="24" t="str">
        <f>IF(CZ156="","",Mitglieder!BN156)</f>
        <v/>
      </c>
      <c r="DF156" s="34"/>
      <c r="DG156" s="1">
        <f t="shared" ca="1" si="92"/>
        <v>0.10360000000000194</v>
      </c>
      <c r="DH156" s="24" t="str">
        <f t="shared" ca="1" si="93"/>
        <v/>
      </c>
      <c r="DI156" s="25" t="str">
        <f t="shared" ca="1" si="94"/>
        <v/>
      </c>
      <c r="DJ156" s="24" t="str">
        <f ca="1">IF(DI156="","",'Details Verein'!$I$30)</f>
        <v/>
      </c>
      <c r="DK156" s="24" t="str">
        <f ca="1">IF(DI156="","",'Details Verein'!$I$31)</f>
        <v/>
      </c>
      <c r="DL156" s="24"/>
      <c r="DM156" s="26" t="str">
        <f t="shared" ca="1" si="95"/>
        <v/>
      </c>
      <c r="DN156" s="24" t="str">
        <f t="shared" ca="1" si="96"/>
        <v/>
      </c>
    </row>
    <row r="157" spans="3:118" x14ac:dyDescent="0.3">
      <c r="C157" s="1">
        <f t="shared" ca="1" si="102"/>
        <v>1.0133999999999985</v>
      </c>
      <c r="D157" s="1">
        <f ca="1">IF(OR(AQ157&lt;&gt;"",AP157+'Details Verein'!$D$24&gt;=$AM$1,AP157="",AG157&lt;&gt;1,AZ157&lt;&gt;"",BC157&lt;&gt;""),Mitglieder!D156+0.0001,ROUND(D156+1,0))</f>
        <v>1.0133999999999985</v>
      </c>
      <c r="E157" s="1">
        <f ca="1">IF(OR(AQ157&lt;&gt;"",AZ157+'Details Verein'!$D$25&gt;=$AM$1,AP157="",AG157&lt;&gt;1,AZ157="",BA157&lt;&gt;"",BC157&lt;&gt;""),Mitglieder!E156+0.0001,ROUND(E156+1,0))</f>
        <v>1.0133999999999985</v>
      </c>
      <c r="F157" s="1" t="str">
        <f t="shared" ca="1" si="103"/>
        <v/>
      </c>
      <c r="G157" s="23"/>
      <c r="H157" s="8"/>
      <c r="I157" s="8"/>
      <c r="J157" s="8"/>
      <c r="K157" s="8"/>
      <c r="L157" s="8"/>
      <c r="M157" s="8"/>
      <c r="N157" s="8"/>
      <c r="O157" s="8"/>
      <c r="P157" s="8"/>
      <c r="Q157" s="8"/>
      <c r="R157" s="8"/>
      <c r="S157" s="8"/>
      <c r="T157" s="8"/>
      <c r="U157" s="8"/>
      <c r="V157" s="8"/>
      <c r="W157" s="8"/>
      <c r="X157" s="8"/>
      <c r="Y157" s="8"/>
      <c r="Z157" s="8"/>
      <c r="AA157" s="8"/>
      <c r="AB157" s="8"/>
      <c r="AC157" s="8"/>
      <c r="AD157" s="8"/>
      <c r="AE157" s="8"/>
      <c r="AG157" s="1">
        <f t="shared" si="104"/>
        <v>0</v>
      </c>
      <c r="AI157" s="1">
        <f t="shared" ca="1" si="105"/>
        <v>0</v>
      </c>
      <c r="AJ157" s="1">
        <f t="shared" ca="1" si="106"/>
        <v>0</v>
      </c>
      <c r="AM157" s="63" t="str">
        <f>IF(AND(H158="",H159="",K157=""),"",IF(K157="","nicht kategorisiert",IF(AG157=1,VLOOKUP(AN157,'Details Verein'!$B$12:$D$22,2),"")))</f>
        <v/>
      </c>
      <c r="AN157" s="1">
        <f>IF(K157='Details Verein'!$C$12,'Details Verein'!$B$12,IF(K157='Details Verein'!$C$13,'Details Verein'!$B$13,IF(K157='Details Verein'!$C$14,'Details Verein'!$B$14,IF(K157='Details Verein'!$C$15,'Details Verein'!$B$15,IF(K157='Details Verein'!$C$16,'Details Verein'!$B$16,IF(K157='Details Verein'!$C$17,'Details Verein'!$B$17,IF(K157='Details Verein'!$C$18,'Details Verein'!$B$18,IF(K157='Details Verein'!$C$19,'Details Verein'!$B$19,IF(K157='Details Verein'!$C$20,'Details Verein'!$B$20,IF(K157='Details Verein'!$C$21,'Details Verein'!$B$21,11))))))))))</f>
        <v>1</v>
      </c>
      <c r="AO157" s="8"/>
      <c r="AP157" s="8"/>
      <c r="AQ157" s="8"/>
      <c r="AR157" s="32">
        <f>IF(OR(V157&gt;'Details Verein'!$D$7,$AG157=1),VLOOKUP($AN157,'Details Verein'!$B$12:$G$21,AR$1),0)</f>
        <v>0</v>
      </c>
      <c r="AS157" s="115" t="str">
        <f t="shared" si="107"/>
        <v/>
      </c>
      <c r="AT157" s="32">
        <f>IF($AG157=1,VLOOKUP($AN157,'Details Verein'!$B$12:$G$21,AT$1),0)</f>
        <v>0</v>
      </c>
      <c r="AU157" s="33" t="str">
        <f t="shared" si="108"/>
        <v/>
      </c>
      <c r="AV157" s="32">
        <f>IF($AG157=1,VLOOKUP($AN157,'Details Verein'!$B$12:$G$21,AV$1),0)</f>
        <v>0</v>
      </c>
      <c r="AW157" s="32">
        <f ca="1">IF($AG157=1,VLOOKUP($AN157,'Details Verein'!$B$12:$G$21,AW$1),0)+BG157</f>
        <v>0</v>
      </c>
      <c r="AX157" s="116"/>
      <c r="AY157" s="8"/>
      <c r="AZ157" s="8"/>
      <c r="BA157" s="8"/>
      <c r="BB157" s="1" t="str">
        <f t="shared" si="109"/>
        <v>00.01.1900</v>
      </c>
      <c r="BC157" s="73"/>
      <c r="BD157" s="3" t="str">
        <f>IF(AP157="","",AP157+'Details Verein'!$D$24)</f>
        <v/>
      </c>
      <c r="BE157" s="3" t="str">
        <f>IF(AZ157="","",AZ157+'Details Verein'!$D$25)</f>
        <v/>
      </c>
      <c r="BF157" s="3" t="str">
        <f>IF(BA157="","",BA157+'Details Verein'!$D$26)</f>
        <v/>
      </c>
      <c r="BG157" s="32">
        <f ca="1">IF(OR(E157-E156&gt;0.1,BA157&lt;&gt;""),'Details Verein'!$D$27,0)</f>
        <v>0</v>
      </c>
      <c r="BH157" s="16">
        <f t="shared" ca="1" si="91"/>
        <v>0</v>
      </c>
      <c r="BI157" s="16">
        <f t="shared" si="110"/>
        <v>0</v>
      </c>
      <c r="BJ157" s="1" t="str">
        <f t="shared" si="111"/>
        <v/>
      </c>
      <c r="BL157" s="1" t="str">
        <f t="shared" si="116"/>
        <v/>
      </c>
      <c r="BM157" s="1" t="str">
        <f t="shared" si="117"/>
        <v/>
      </c>
      <c r="BN157" s="1" t="str">
        <f t="shared" si="118"/>
        <v/>
      </c>
      <c r="BO157" s="1" t="str">
        <f t="shared" ca="1" si="119"/>
        <v/>
      </c>
      <c r="BP157" s="1">
        <f t="shared" si="130"/>
        <v>1.3399999999999974E-2</v>
      </c>
      <c r="BQ157" s="24" t="str">
        <f t="shared" si="120"/>
        <v/>
      </c>
      <c r="BR157" s="25" t="str">
        <f>IF(OR(Mitglieder!AQ157="",Mitglieder!BC157&lt;&gt;""),"",Mitglieder!AQ157)</f>
        <v/>
      </c>
      <c r="BS157" s="24" t="str">
        <f>IF(BR157="","",'Details Verein'!$I$30)</f>
        <v/>
      </c>
      <c r="BT157" s="24" t="str">
        <f>IF(BR157="","",VLOOKUP(Mitglieder!AN157,'Details Verein'!$B$12:$I$21,8))</f>
        <v/>
      </c>
      <c r="BU157" s="24"/>
      <c r="BV157" s="26" t="str">
        <f t="shared" si="121"/>
        <v/>
      </c>
      <c r="BW157" s="24" t="str">
        <f>IF(BR157="","",Mitglieder!BL157)</f>
        <v/>
      </c>
      <c r="CA157" s="34"/>
      <c r="CB157" s="1" t="str">
        <f t="shared" si="131"/>
        <v/>
      </c>
      <c r="CC157" s="1" t="str">
        <f t="shared" si="131"/>
        <v/>
      </c>
      <c r="CD157" s="1" t="str">
        <f t="shared" si="131"/>
        <v/>
      </c>
      <c r="CE157" s="1" t="str">
        <f t="shared" si="131"/>
        <v/>
      </c>
      <c r="CF157" s="1" t="str">
        <f t="shared" si="131"/>
        <v/>
      </c>
      <c r="CG157" s="1" t="str">
        <f t="shared" si="131"/>
        <v/>
      </c>
      <c r="CH157" s="1" t="str">
        <f t="shared" si="131"/>
        <v/>
      </c>
      <c r="CI157" s="1" t="str">
        <f t="shared" si="131"/>
        <v/>
      </c>
      <c r="CJ157" s="1" t="str">
        <f t="shared" si="131"/>
        <v/>
      </c>
      <c r="CK157" s="1" t="str">
        <f t="shared" si="131"/>
        <v/>
      </c>
      <c r="CL157" s="37" t="str">
        <f t="shared" si="112"/>
        <v/>
      </c>
      <c r="CM157" s="37" t="str">
        <f t="shared" si="113"/>
        <v/>
      </c>
      <c r="CN157" s="1">
        <f t="shared" ca="1" si="114"/>
        <v>0</v>
      </c>
      <c r="CO157" s="1">
        <f t="shared" ca="1" si="115"/>
        <v>0</v>
      </c>
      <c r="CP157" s="1">
        <f t="shared" ref="CP157:CP220" si="132">IF(AND(CR157&gt;=BP$7,CR157&lt;=BP$8,CR157&lt;&gt;""),ROUND(CP156+1,0),CP156+0.0001)</f>
        <v>4.3500000000000219E-2</v>
      </c>
      <c r="CQ157" s="24" t="str">
        <f t="shared" si="122"/>
        <v/>
      </c>
      <c r="CR157" s="25" t="str">
        <f t="shared" si="123"/>
        <v/>
      </c>
      <c r="CS157" s="24" t="str">
        <f>IF(CR157="","",'Details Verein'!$I$30)</f>
        <v/>
      </c>
      <c r="CT157" s="24" t="str">
        <f>IF(CR157="","",VLOOKUP(Mitglieder!AN157,'Details Verein'!$B$12:$K$21,9))</f>
        <v/>
      </c>
      <c r="CU157" s="24">
        <f t="shared" si="124"/>
        <v>0</v>
      </c>
      <c r="CV157" s="26" t="str">
        <f t="shared" si="125"/>
        <v/>
      </c>
      <c r="CW157" s="24" t="str">
        <f>IF(CR157="","",Mitglieder!BM157)</f>
        <v/>
      </c>
      <c r="CX157" s="1">
        <f t="shared" si="126"/>
        <v>7.3600000000001081E-2</v>
      </c>
      <c r="CY157" s="24" t="str">
        <f t="shared" si="127"/>
        <v/>
      </c>
      <c r="CZ157" s="25" t="str">
        <f t="shared" si="128"/>
        <v/>
      </c>
      <c r="DA157" s="24" t="str">
        <f>IF(CZ157="","",'Details Verein'!$I$30)</f>
        <v/>
      </c>
      <c r="DB157" s="24" t="str">
        <f>IF(CZ157="","",VLOOKUP(AN157,'Details Verein'!$B$12:$L$21,10))</f>
        <v/>
      </c>
      <c r="DC157" s="24"/>
      <c r="DD157" s="26" t="str">
        <f t="shared" si="129"/>
        <v/>
      </c>
      <c r="DE157" s="24" t="str">
        <f>IF(CZ157="","",Mitglieder!BN157)</f>
        <v/>
      </c>
      <c r="DF157" s="34"/>
      <c r="DG157" s="1">
        <f t="shared" ca="1" si="92"/>
        <v>0.10370000000000194</v>
      </c>
      <c r="DH157" s="24" t="str">
        <f t="shared" ca="1" si="93"/>
        <v/>
      </c>
      <c r="DI157" s="25" t="str">
        <f t="shared" ca="1" si="94"/>
        <v/>
      </c>
      <c r="DJ157" s="24" t="str">
        <f ca="1">IF(DI157="","",'Details Verein'!$I$30)</f>
        <v/>
      </c>
      <c r="DK157" s="24" t="str">
        <f ca="1">IF(DI157="","",'Details Verein'!$I$31)</f>
        <v/>
      </c>
      <c r="DL157" s="24"/>
      <c r="DM157" s="26" t="str">
        <f t="shared" ca="1" si="95"/>
        <v/>
      </c>
      <c r="DN157" s="24" t="str">
        <f t="shared" ca="1" si="96"/>
        <v/>
      </c>
    </row>
    <row r="158" spans="3:118" x14ac:dyDescent="0.3">
      <c r="C158" s="1">
        <f t="shared" ca="1" si="102"/>
        <v>1.0134999999999985</v>
      </c>
      <c r="D158" s="1">
        <f ca="1">IF(OR(AQ158&lt;&gt;"",AP158+'Details Verein'!$D$24&gt;=$AM$1,AP158="",AG158&lt;&gt;1,AZ158&lt;&gt;"",BC158&lt;&gt;""),Mitglieder!D157+0.0001,ROUND(D157+1,0))</f>
        <v>1.0134999999999985</v>
      </c>
      <c r="E158" s="1">
        <f ca="1">IF(OR(AQ158&lt;&gt;"",AZ158+'Details Verein'!$D$25&gt;=$AM$1,AP158="",AG158&lt;&gt;1,AZ158="",BA158&lt;&gt;"",BC158&lt;&gt;""),Mitglieder!E157+0.0001,ROUND(E157+1,0))</f>
        <v>1.0134999999999985</v>
      </c>
      <c r="F158" s="1" t="str">
        <f t="shared" ca="1" si="103"/>
        <v/>
      </c>
      <c r="G158" s="23"/>
      <c r="H158" s="8"/>
      <c r="I158" s="8"/>
      <c r="J158" s="8"/>
      <c r="K158" s="8"/>
      <c r="L158" s="8"/>
      <c r="M158" s="8"/>
      <c r="N158" s="8"/>
      <c r="O158" s="8"/>
      <c r="P158" s="8"/>
      <c r="Q158" s="8"/>
      <c r="R158" s="8"/>
      <c r="S158" s="8"/>
      <c r="T158" s="8"/>
      <c r="U158" s="8"/>
      <c r="V158" s="8"/>
      <c r="W158" s="8"/>
      <c r="X158" s="8"/>
      <c r="Y158" s="8"/>
      <c r="Z158" s="8"/>
      <c r="AA158" s="8"/>
      <c r="AB158" s="8"/>
      <c r="AC158" s="8"/>
      <c r="AD158" s="8"/>
      <c r="AE158" s="8"/>
      <c r="AG158" s="1">
        <f t="shared" si="104"/>
        <v>0</v>
      </c>
      <c r="AI158" s="1">
        <f t="shared" ca="1" si="105"/>
        <v>0</v>
      </c>
      <c r="AJ158" s="1">
        <f t="shared" ca="1" si="106"/>
        <v>0</v>
      </c>
      <c r="AM158" s="63" t="str">
        <f>IF(AND(H159="",H160="",K158=""),"",IF(K158="","nicht kategorisiert",IF(AG158=1,VLOOKUP(AN158,'Details Verein'!$B$12:$D$22,2),"")))</f>
        <v/>
      </c>
      <c r="AN158" s="1">
        <f>IF(K158='Details Verein'!$C$12,'Details Verein'!$B$12,IF(K158='Details Verein'!$C$13,'Details Verein'!$B$13,IF(K158='Details Verein'!$C$14,'Details Verein'!$B$14,IF(K158='Details Verein'!$C$15,'Details Verein'!$B$15,IF(K158='Details Verein'!$C$16,'Details Verein'!$B$16,IF(K158='Details Verein'!$C$17,'Details Verein'!$B$17,IF(K158='Details Verein'!$C$18,'Details Verein'!$B$18,IF(K158='Details Verein'!$C$19,'Details Verein'!$B$19,IF(K158='Details Verein'!$C$20,'Details Verein'!$B$20,IF(K158='Details Verein'!$C$21,'Details Verein'!$B$21,11))))))))))</f>
        <v>1</v>
      </c>
      <c r="AO158" s="8"/>
      <c r="AP158" s="8"/>
      <c r="AQ158" s="8"/>
      <c r="AR158" s="32">
        <f>IF(OR(V158&gt;'Details Verein'!$D$7,$AG158=1),VLOOKUP($AN158,'Details Verein'!$B$12:$G$21,AR$1),0)</f>
        <v>0</v>
      </c>
      <c r="AS158" s="115" t="str">
        <f t="shared" si="107"/>
        <v/>
      </c>
      <c r="AT158" s="32">
        <f>IF($AG158=1,VLOOKUP($AN158,'Details Verein'!$B$12:$G$21,AT$1),0)</f>
        <v>0</v>
      </c>
      <c r="AU158" s="33" t="str">
        <f t="shared" si="108"/>
        <v/>
      </c>
      <c r="AV158" s="32">
        <f>IF($AG158=1,VLOOKUP($AN158,'Details Verein'!$B$12:$G$21,AV$1),0)</f>
        <v>0</v>
      </c>
      <c r="AW158" s="32">
        <f ca="1">IF($AG158=1,VLOOKUP($AN158,'Details Verein'!$B$12:$G$21,AW$1),0)+BG158</f>
        <v>0</v>
      </c>
      <c r="AX158" s="116"/>
      <c r="AY158" s="8"/>
      <c r="AZ158" s="8"/>
      <c r="BA158" s="8"/>
      <c r="BB158" s="1" t="str">
        <f t="shared" si="109"/>
        <v>00.01.1900</v>
      </c>
      <c r="BC158" s="73"/>
      <c r="BD158" s="3" t="str">
        <f>IF(AP158="","",AP158+'Details Verein'!$D$24)</f>
        <v/>
      </c>
      <c r="BE158" s="3" t="str">
        <f>IF(AZ158="","",AZ158+'Details Verein'!$D$25)</f>
        <v/>
      </c>
      <c r="BF158" s="3" t="str">
        <f>IF(BA158="","",BA158+'Details Verein'!$D$26)</f>
        <v/>
      </c>
      <c r="BG158" s="32">
        <f ca="1">IF(OR(E158-E157&gt;0.1,BA158&lt;&gt;""),'Details Verein'!$D$27,0)</f>
        <v>0</v>
      </c>
      <c r="BH158" s="16">
        <f t="shared" ca="1" si="91"/>
        <v>0</v>
      </c>
      <c r="BI158" s="16">
        <f t="shared" si="110"/>
        <v>0</v>
      </c>
      <c r="BJ158" s="1" t="str">
        <f t="shared" si="111"/>
        <v/>
      </c>
      <c r="BL158" s="1" t="str">
        <f t="shared" si="116"/>
        <v/>
      </c>
      <c r="BM158" s="1" t="str">
        <f t="shared" si="117"/>
        <v/>
      </c>
      <c r="BN158" s="1" t="str">
        <f t="shared" si="118"/>
        <v/>
      </c>
      <c r="BO158" s="1" t="str">
        <f t="shared" ca="1" si="119"/>
        <v/>
      </c>
      <c r="BP158" s="1">
        <f t="shared" si="130"/>
        <v>1.3499999999999974E-2</v>
      </c>
      <c r="BQ158" s="24" t="str">
        <f t="shared" si="120"/>
        <v/>
      </c>
      <c r="BR158" s="25" t="str">
        <f>IF(OR(Mitglieder!AQ158="",Mitglieder!BC158&lt;&gt;""),"",Mitglieder!AQ158)</f>
        <v/>
      </c>
      <c r="BS158" s="24" t="str">
        <f>IF(BR158="","",'Details Verein'!$I$30)</f>
        <v/>
      </c>
      <c r="BT158" s="24" t="str">
        <f>IF(BR158="","",VLOOKUP(Mitglieder!AN158,'Details Verein'!$B$12:$I$21,8))</f>
        <v/>
      </c>
      <c r="BU158" s="24"/>
      <c r="BV158" s="26" t="str">
        <f t="shared" si="121"/>
        <v/>
      </c>
      <c r="BW158" s="24" t="str">
        <f>IF(BR158="","",Mitglieder!BL158)</f>
        <v/>
      </c>
      <c r="CA158" s="34"/>
      <c r="CB158" s="1" t="str">
        <f t="shared" si="131"/>
        <v/>
      </c>
      <c r="CC158" s="1" t="str">
        <f t="shared" si="131"/>
        <v/>
      </c>
      <c r="CD158" s="1" t="str">
        <f t="shared" si="131"/>
        <v/>
      </c>
      <c r="CE158" s="1" t="str">
        <f t="shared" si="131"/>
        <v/>
      </c>
      <c r="CF158" s="1" t="str">
        <f t="shared" si="131"/>
        <v/>
      </c>
      <c r="CG158" s="1" t="str">
        <f t="shared" si="131"/>
        <v/>
      </c>
      <c r="CH158" s="1" t="str">
        <f t="shared" si="131"/>
        <v/>
      </c>
      <c r="CI158" s="1" t="str">
        <f t="shared" si="131"/>
        <v/>
      </c>
      <c r="CJ158" s="1" t="str">
        <f t="shared" si="131"/>
        <v/>
      </c>
      <c r="CK158" s="1" t="str">
        <f t="shared" si="131"/>
        <v/>
      </c>
      <c r="CL158" s="37" t="str">
        <f t="shared" si="112"/>
        <v/>
      </c>
      <c r="CM158" s="37" t="str">
        <f t="shared" si="113"/>
        <v/>
      </c>
      <c r="CN158" s="1">
        <f t="shared" ca="1" si="114"/>
        <v>0</v>
      </c>
      <c r="CO158" s="1">
        <f t="shared" ca="1" si="115"/>
        <v>0</v>
      </c>
      <c r="CP158" s="1">
        <f t="shared" si="132"/>
        <v>4.3600000000000222E-2</v>
      </c>
      <c r="CQ158" s="24" t="str">
        <f t="shared" si="122"/>
        <v/>
      </c>
      <c r="CR158" s="25" t="str">
        <f t="shared" si="123"/>
        <v/>
      </c>
      <c r="CS158" s="24" t="str">
        <f>IF(CR158="","",'Details Verein'!$I$30)</f>
        <v/>
      </c>
      <c r="CT158" s="24" t="str">
        <f>IF(CR158="","",VLOOKUP(Mitglieder!AN158,'Details Verein'!$B$12:$K$21,9))</f>
        <v/>
      </c>
      <c r="CU158" s="24">
        <f t="shared" si="124"/>
        <v>0</v>
      </c>
      <c r="CV158" s="26" t="str">
        <f t="shared" si="125"/>
        <v/>
      </c>
      <c r="CW158" s="24" t="str">
        <f>IF(CR158="","",Mitglieder!BM158)</f>
        <v/>
      </c>
      <c r="CX158" s="1">
        <f t="shared" si="126"/>
        <v>7.3700000000001084E-2</v>
      </c>
      <c r="CY158" s="24" t="str">
        <f t="shared" si="127"/>
        <v/>
      </c>
      <c r="CZ158" s="25" t="str">
        <f t="shared" si="128"/>
        <v/>
      </c>
      <c r="DA158" s="24" t="str">
        <f>IF(CZ158="","",'Details Verein'!$I$30)</f>
        <v/>
      </c>
      <c r="DB158" s="24" t="str">
        <f>IF(CZ158="","",VLOOKUP(AN158,'Details Verein'!$B$12:$L$21,10))</f>
        <v/>
      </c>
      <c r="DC158" s="24"/>
      <c r="DD158" s="26" t="str">
        <f t="shared" si="129"/>
        <v/>
      </c>
      <c r="DE158" s="24" t="str">
        <f>IF(CZ158="","",Mitglieder!BN158)</f>
        <v/>
      </c>
      <c r="DF158" s="34"/>
      <c r="DG158" s="1">
        <f t="shared" ca="1" si="92"/>
        <v>0.10380000000000195</v>
      </c>
      <c r="DH158" s="24" t="str">
        <f t="shared" ca="1" si="93"/>
        <v/>
      </c>
      <c r="DI158" s="25" t="str">
        <f t="shared" ca="1" si="94"/>
        <v/>
      </c>
      <c r="DJ158" s="24" t="str">
        <f ca="1">IF(DI158="","",'Details Verein'!$I$30)</f>
        <v/>
      </c>
      <c r="DK158" s="24" t="str">
        <f ca="1">IF(DI158="","",'Details Verein'!$I$31)</f>
        <v/>
      </c>
      <c r="DL158" s="24"/>
      <c r="DM158" s="26" t="str">
        <f t="shared" ca="1" si="95"/>
        <v/>
      </c>
      <c r="DN158" s="24" t="str">
        <f t="shared" ca="1" si="96"/>
        <v/>
      </c>
    </row>
    <row r="159" spans="3:118" x14ac:dyDescent="0.3">
      <c r="C159" s="1">
        <f t="shared" ca="1" si="102"/>
        <v>1.0135999999999985</v>
      </c>
      <c r="D159" s="1">
        <f ca="1">IF(OR(AQ159&lt;&gt;"",AP159+'Details Verein'!$D$24&gt;=$AM$1,AP159="",AG159&lt;&gt;1,AZ159&lt;&gt;"",BC159&lt;&gt;""),Mitglieder!D158+0.0001,ROUND(D158+1,0))</f>
        <v>1.0135999999999985</v>
      </c>
      <c r="E159" s="1">
        <f ca="1">IF(OR(AQ159&lt;&gt;"",AZ159+'Details Verein'!$D$25&gt;=$AM$1,AP159="",AG159&lt;&gt;1,AZ159="",BA159&lt;&gt;"",BC159&lt;&gt;""),Mitglieder!E158+0.0001,ROUND(E158+1,0))</f>
        <v>1.0135999999999985</v>
      </c>
      <c r="F159" s="1" t="str">
        <f t="shared" ca="1" si="103"/>
        <v/>
      </c>
      <c r="G159" s="23"/>
      <c r="H159" s="8"/>
      <c r="I159" s="8"/>
      <c r="J159" s="8"/>
      <c r="K159" s="8"/>
      <c r="L159" s="8"/>
      <c r="M159" s="8"/>
      <c r="N159" s="8"/>
      <c r="O159" s="8"/>
      <c r="P159" s="8"/>
      <c r="Q159" s="8"/>
      <c r="R159" s="8"/>
      <c r="S159" s="8"/>
      <c r="T159" s="8"/>
      <c r="U159" s="8"/>
      <c r="V159" s="8"/>
      <c r="W159" s="8"/>
      <c r="X159" s="8"/>
      <c r="Y159" s="8"/>
      <c r="Z159" s="8"/>
      <c r="AA159" s="8"/>
      <c r="AB159" s="8"/>
      <c r="AC159" s="8"/>
      <c r="AD159" s="8"/>
      <c r="AE159" s="8"/>
      <c r="AG159" s="1">
        <f t="shared" si="104"/>
        <v>0</v>
      </c>
      <c r="AI159" s="1">
        <f t="shared" ca="1" si="105"/>
        <v>0</v>
      </c>
      <c r="AJ159" s="1">
        <f t="shared" ca="1" si="106"/>
        <v>0</v>
      </c>
      <c r="AM159" s="63" t="str">
        <f>IF(AND(H160="",H161="",K159=""),"",IF(K159="","nicht kategorisiert",IF(AG159=1,VLOOKUP(AN159,'Details Verein'!$B$12:$D$22,2),"")))</f>
        <v/>
      </c>
      <c r="AN159" s="1">
        <f>IF(K159='Details Verein'!$C$12,'Details Verein'!$B$12,IF(K159='Details Verein'!$C$13,'Details Verein'!$B$13,IF(K159='Details Verein'!$C$14,'Details Verein'!$B$14,IF(K159='Details Verein'!$C$15,'Details Verein'!$B$15,IF(K159='Details Verein'!$C$16,'Details Verein'!$B$16,IF(K159='Details Verein'!$C$17,'Details Verein'!$B$17,IF(K159='Details Verein'!$C$18,'Details Verein'!$B$18,IF(K159='Details Verein'!$C$19,'Details Verein'!$B$19,IF(K159='Details Verein'!$C$20,'Details Verein'!$B$20,IF(K159='Details Verein'!$C$21,'Details Verein'!$B$21,11))))))))))</f>
        <v>1</v>
      </c>
      <c r="AO159" s="8"/>
      <c r="AP159" s="8"/>
      <c r="AQ159" s="8"/>
      <c r="AR159" s="32">
        <f>IF(OR(V159&gt;'Details Verein'!$D$7,$AG159=1),VLOOKUP($AN159,'Details Verein'!$B$12:$G$21,AR$1),0)</f>
        <v>0</v>
      </c>
      <c r="AS159" s="115" t="str">
        <f t="shared" si="107"/>
        <v/>
      </c>
      <c r="AT159" s="32">
        <f>IF($AG159=1,VLOOKUP($AN159,'Details Verein'!$B$12:$G$21,AT$1),0)</f>
        <v>0</v>
      </c>
      <c r="AU159" s="33" t="str">
        <f t="shared" si="108"/>
        <v/>
      </c>
      <c r="AV159" s="32">
        <f>IF($AG159=1,VLOOKUP($AN159,'Details Verein'!$B$12:$G$21,AV$1),0)</f>
        <v>0</v>
      </c>
      <c r="AW159" s="32">
        <f ca="1">IF($AG159=1,VLOOKUP($AN159,'Details Verein'!$B$12:$G$21,AW$1),0)+BG159</f>
        <v>0</v>
      </c>
      <c r="AX159" s="116"/>
      <c r="AY159" s="8"/>
      <c r="AZ159" s="8"/>
      <c r="BA159" s="8"/>
      <c r="BB159" s="1" t="str">
        <f t="shared" si="109"/>
        <v>00.01.1900</v>
      </c>
      <c r="BC159" s="73"/>
      <c r="BD159" s="3" t="str">
        <f>IF(AP159="","",AP159+'Details Verein'!$D$24)</f>
        <v/>
      </c>
      <c r="BE159" s="3" t="str">
        <f>IF(AZ159="","",AZ159+'Details Verein'!$D$25)</f>
        <v/>
      </c>
      <c r="BF159" s="3" t="str">
        <f>IF(BA159="","",BA159+'Details Verein'!$D$26)</f>
        <v/>
      </c>
      <c r="BG159" s="32">
        <f ca="1">IF(OR(E159-E158&gt;0.1,BA159&lt;&gt;""),'Details Verein'!$D$27,0)</f>
        <v>0</v>
      </c>
      <c r="BH159" s="16">
        <f t="shared" ca="1" si="91"/>
        <v>0</v>
      </c>
      <c r="BI159" s="16">
        <f t="shared" si="110"/>
        <v>0</v>
      </c>
      <c r="BJ159" s="1" t="str">
        <f t="shared" si="111"/>
        <v/>
      </c>
      <c r="BL159" s="1" t="str">
        <f t="shared" si="116"/>
        <v/>
      </c>
      <c r="BM159" s="1" t="str">
        <f t="shared" si="117"/>
        <v/>
      </c>
      <c r="BN159" s="1" t="str">
        <f t="shared" si="118"/>
        <v/>
      </c>
      <c r="BO159" s="1" t="str">
        <f t="shared" ca="1" si="119"/>
        <v/>
      </c>
      <c r="BP159" s="1">
        <f t="shared" si="130"/>
        <v>1.3599999999999973E-2</v>
      </c>
      <c r="BQ159" s="24" t="str">
        <f t="shared" si="120"/>
        <v/>
      </c>
      <c r="BR159" s="25" t="str">
        <f>IF(OR(Mitglieder!AQ159="",Mitglieder!BC159&lt;&gt;""),"",Mitglieder!AQ159)</f>
        <v/>
      </c>
      <c r="BS159" s="24" t="str">
        <f>IF(BR159="","",'Details Verein'!$I$30)</f>
        <v/>
      </c>
      <c r="BT159" s="24" t="str">
        <f>IF(BR159="","",VLOOKUP(Mitglieder!AN159,'Details Verein'!$B$12:$I$21,8))</f>
        <v/>
      </c>
      <c r="BU159" s="24"/>
      <c r="BV159" s="26" t="str">
        <f t="shared" si="121"/>
        <v/>
      </c>
      <c r="BW159" s="24" t="str">
        <f>IF(BR159="","",Mitglieder!BL159)</f>
        <v/>
      </c>
      <c r="CA159" s="34"/>
      <c r="CB159" s="1" t="str">
        <f t="shared" si="131"/>
        <v/>
      </c>
      <c r="CC159" s="1" t="str">
        <f t="shared" si="131"/>
        <v/>
      </c>
      <c r="CD159" s="1" t="str">
        <f t="shared" si="131"/>
        <v/>
      </c>
      <c r="CE159" s="1" t="str">
        <f t="shared" si="131"/>
        <v/>
      </c>
      <c r="CF159" s="1" t="str">
        <f t="shared" si="131"/>
        <v/>
      </c>
      <c r="CG159" s="1" t="str">
        <f t="shared" si="131"/>
        <v/>
      </c>
      <c r="CH159" s="1" t="str">
        <f t="shared" si="131"/>
        <v/>
      </c>
      <c r="CI159" s="1" t="str">
        <f t="shared" si="131"/>
        <v/>
      </c>
      <c r="CJ159" s="1" t="str">
        <f t="shared" si="131"/>
        <v/>
      </c>
      <c r="CK159" s="1" t="str">
        <f t="shared" si="131"/>
        <v/>
      </c>
      <c r="CL159" s="37" t="str">
        <f t="shared" si="112"/>
        <v/>
      </c>
      <c r="CM159" s="37" t="str">
        <f t="shared" si="113"/>
        <v/>
      </c>
      <c r="CN159" s="1">
        <f t="shared" ca="1" si="114"/>
        <v>0</v>
      </c>
      <c r="CO159" s="1">
        <f t="shared" ca="1" si="115"/>
        <v>0</v>
      </c>
      <c r="CP159" s="1">
        <f t="shared" si="132"/>
        <v>4.3700000000000225E-2</v>
      </c>
      <c r="CQ159" s="24" t="str">
        <f t="shared" si="122"/>
        <v/>
      </c>
      <c r="CR159" s="25" t="str">
        <f t="shared" si="123"/>
        <v/>
      </c>
      <c r="CS159" s="24" t="str">
        <f>IF(CR159="","",'Details Verein'!$I$30)</f>
        <v/>
      </c>
      <c r="CT159" s="24" t="str">
        <f>IF(CR159="","",VLOOKUP(Mitglieder!AN159,'Details Verein'!$B$12:$K$21,9))</f>
        <v/>
      </c>
      <c r="CU159" s="24">
        <f t="shared" si="124"/>
        <v>0</v>
      </c>
      <c r="CV159" s="26" t="str">
        <f t="shared" si="125"/>
        <v/>
      </c>
      <c r="CW159" s="24" t="str">
        <f>IF(CR159="","",Mitglieder!BM159)</f>
        <v/>
      </c>
      <c r="CX159" s="1">
        <f t="shared" si="126"/>
        <v>7.3800000000001087E-2</v>
      </c>
      <c r="CY159" s="24" t="str">
        <f t="shared" si="127"/>
        <v/>
      </c>
      <c r="CZ159" s="25" t="str">
        <f t="shared" si="128"/>
        <v/>
      </c>
      <c r="DA159" s="24" t="str">
        <f>IF(CZ159="","",'Details Verein'!$I$30)</f>
        <v/>
      </c>
      <c r="DB159" s="24" t="str">
        <f>IF(CZ159="","",VLOOKUP(AN159,'Details Verein'!$B$12:$L$21,10))</f>
        <v/>
      </c>
      <c r="DC159" s="24"/>
      <c r="DD159" s="26" t="str">
        <f t="shared" si="129"/>
        <v/>
      </c>
      <c r="DE159" s="24" t="str">
        <f>IF(CZ159="","",Mitglieder!BN159)</f>
        <v/>
      </c>
      <c r="DF159" s="34"/>
      <c r="DG159" s="1">
        <f t="shared" ca="1" si="92"/>
        <v>0.10390000000000195</v>
      </c>
      <c r="DH159" s="24" t="str">
        <f t="shared" ca="1" si="93"/>
        <v/>
      </c>
      <c r="DI159" s="25" t="str">
        <f t="shared" ca="1" si="94"/>
        <v/>
      </c>
      <c r="DJ159" s="24" t="str">
        <f ca="1">IF(DI159="","",'Details Verein'!$I$30)</f>
        <v/>
      </c>
      <c r="DK159" s="24" t="str">
        <f ca="1">IF(DI159="","",'Details Verein'!$I$31)</f>
        <v/>
      </c>
      <c r="DL159" s="24"/>
      <c r="DM159" s="26" t="str">
        <f t="shared" ca="1" si="95"/>
        <v/>
      </c>
      <c r="DN159" s="24" t="str">
        <f t="shared" ca="1" si="96"/>
        <v/>
      </c>
    </row>
    <row r="160" spans="3:118" x14ac:dyDescent="0.3">
      <c r="C160" s="1">
        <f t="shared" ca="1" si="102"/>
        <v>1.0136999999999985</v>
      </c>
      <c r="D160" s="1">
        <f ca="1">IF(OR(AQ160&lt;&gt;"",AP160+'Details Verein'!$D$24&gt;=$AM$1,AP160="",AG160&lt;&gt;1,AZ160&lt;&gt;"",BC160&lt;&gt;""),Mitglieder!D159+0.0001,ROUND(D159+1,0))</f>
        <v>1.0136999999999985</v>
      </c>
      <c r="E160" s="1">
        <f ca="1">IF(OR(AQ160&lt;&gt;"",AZ160+'Details Verein'!$D$25&gt;=$AM$1,AP160="",AG160&lt;&gt;1,AZ160="",BA160&lt;&gt;"",BC160&lt;&gt;""),Mitglieder!E159+0.0001,ROUND(E159+1,0))</f>
        <v>1.0136999999999985</v>
      </c>
      <c r="F160" s="1" t="str">
        <f t="shared" ca="1" si="103"/>
        <v/>
      </c>
      <c r="G160" s="23"/>
      <c r="H160" s="8"/>
      <c r="I160" s="8"/>
      <c r="J160" s="8"/>
      <c r="K160" s="8"/>
      <c r="L160" s="8"/>
      <c r="M160" s="8"/>
      <c r="N160" s="8"/>
      <c r="O160" s="8"/>
      <c r="P160" s="8"/>
      <c r="Q160" s="8"/>
      <c r="R160" s="8"/>
      <c r="S160" s="8"/>
      <c r="T160" s="8"/>
      <c r="U160" s="8"/>
      <c r="V160" s="8"/>
      <c r="W160" s="8"/>
      <c r="X160" s="8"/>
      <c r="Y160" s="8"/>
      <c r="Z160" s="8"/>
      <c r="AA160" s="8"/>
      <c r="AB160" s="8"/>
      <c r="AC160" s="8"/>
      <c r="AD160" s="8"/>
      <c r="AE160" s="8"/>
      <c r="AG160" s="1">
        <f t="shared" si="104"/>
        <v>0</v>
      </c>
      <c r="AI160" s="1">
        <f t="shared" ca="1" si="105"/>
        <v>0</v>
      </c>
      <c r="AJ160" s="1">
        <f t="shared" ca="1" si="106"/>
        <v>0</v>
      </c>
      <c r="AM160" s="63" t="str">
        <f>IF(AND(H161="",H162="",K160=""),"",IF(K160="","nicht kategorisiert",IF(AG160=1,VLOOKUP(AN160,'Details Verein'!$B$12:$D$22,2),"")))</f>
        <v/>
      </c>
      <c r="AN160" s="1">
        <f>IF(K160='Details Verein'!$C$12,'Details Verein'!$B$12,IF(K160='Details Verein'!$C$13,'Details Verein'!$B$13,IF(K160='Details Verein'!$C$14,'Details Verein'!$B$14,IF(K160='Details Verein'!$C$15,'Details Verein'!$B$15,IF(K160='Details Verein'!$C$16,'Details Verein'!$B$16,IF(K160='Details Verein'!$C$17,'Details Verein'!$B$17,IF(K160='Details Verein'!$C$18,'Details Verein'!$B$18,IF(K160='Details Verein'!$C$19,'Details Verein'!$B$19,IF(K160='Details Verein'!$C$20,'Details Verein'!$B$20,IF(K160='Details Verein'!$C$21,'Details Verein'!$B$21,11))))))))))</f>
        <v>1</v>
      </c>
      <c r="AO160" s="8"/>
      <c r="AP160" s="8"/>
      <c r="AQ160" s="8"/>
      <c r="AR160" s="32">
        <f>IF(OR(V160&gt;'Details Verein'!$D$7,$AG160=1),VLOOKUP($AN160,'Details Verein'!$B$12:$G$21,AR$1),0)</f>
        <v>0</v>
      </c>
      <c r="AS160" s="115" t="str">
        <f t="shared" si="107"/>
        <v/>
      </c>
      <c r="AT160" s="32">
        <f>IF($AG160=1,VLOOKUP($AN160,'Details Verein'!$B$12:$G$21,AT$1),0)</f>
        <v>0</v>
      </c>
      <c r="AU160" s="33" t="str">
        <f t="shared" si="108"/>
        <v/>
      </c>
      <c r="AV160" s="32">
        <f>IF($AG160=1,VLOOKUP($AN160,'Details Verein'!$B$12:$G$21,AV$1),0)</f>
        <v>0</v>
      </c>
      <c r="AW160" s="32">
        <f ca="1">IF($AG160=1,VLOOKUP($AN160,'Details Verein'!$B$12:$G$21,AW$1),0)+BG160</f>
        <v>0</v>
      </c>
      <c r="AX160" s="116"/>
      <c r="AY160" s="8"/>
      <c r="AZ160" s="8"/>
      <c r="BA160" s="8"/>
      <c r="BB160" s="1" t="str">
        <f t="shared" si="109"/>
        <v>00.01.1900</v>
      </c>
      <c r="BC160" s="73"/>
      <c r="BD160" s="3" t="str">
        <f>IF(AP160="","",AP160+'Details Verein'!$D$24)</f>
        <v/>
      </c>
      <c r="BE160" s="3" t="str">
        <f>IF(AZ160="","",AZ160+'Details Verein'!$D$25)</f>
        <v/>
      </c>
      <c r="BF160" s="3" t="str">
        <f>IF(BA160="","",BA160+'Details Verein'!$D$26)</f>
        <v/>
      </c>
      <c r="BG160" s="32">
        <f ca="1">IF(OR(E160-E159&gt;0.1,BA160&lt;&gt;""),'Details Verein'!$D$27,0)</f>
        <v>0</v>
      </c>
      <c r="BH160" s="16">
        <f t="shared" ca="1" si="91"/>
        <v>0</v>
      </c>
      <c r="BI160" s="16">
        <f t="shared" si="110"/>
        <v>0</v>
      </c>
      <c r="BJ160" s="1" t="str">
        <f t="shared" si="111"/>
        <v/>
      </c>
      <c r="BL160" s="1" t="str">
        <f t="shared" si="116"/>
        <v/>
      </c>
      <c r="BM160" s="1" t="str">
        <f t="shared" si="117"/>
        <v/>
      </c>
      <c r="BN160" s="1" t="str">
        <f t="shared" si="118"/>
        <v/>
      </c>
      <c r="BO160" s="1" t="str">
        <f t="shared" ca="1" si="119"/>
        <v/>
      </c>
      <c r="BP160" s="1">
        <f t="shared" si="130"/>
        <v>1.3699999999999973E-2</v>
      </c>
      <c r="BQ160" s="24" t="str">
        <f t="shared" si="120"/>
        <v/>
      </c>
      <c r="BR160" s="25" t="str">
        <f>IF(OR(Mitglieder!AQ160="",Mitglieder!BC160&lt;&gt;""),"",Mitglieder!AQ160)</f>
        <v/>
      </c>
      <c r="BS160" s="24" t="str">
        <f>IF(BR160="","",'Details Verein'!$I$30)</f>
        <v/>
      </c>
      <c r="BT160" s="24" t="str">
        <f>IF(BR160="","",VLOOKUP(Mitglieder!AN160,'Details Verein'!$B$12:$I$21,8))</f>
        <v/>
      </c>
      <c r="BU160" s="24"/>
      <c r="BV160" s="26" t="str">
        <f t="shared" si="121"/>
        <v/>
      </c>
      <c r="BW160" s="24" t="str">
        <f>IF(BR160="","",Mitglieder!BL160)</f>
        <v/>
      </c>
      <c r="CA160" s="34"/>
      <c r="CB160" s="1" t="str">
        <f t="shared" si="131"/>
        <v/>
      </c>
      <c r="CC160" s="1" t="str">
        <f t="shared" si="131"/>
        <v/>
      </c>
      <c r="CD160" s="1" t="str">
        <f t="shared" si="131"/>
        <v/>
      </c>
      <c r="CE160" s="1" t="str">
        <f t="shared" si="131"/>
        <v/>
      </c>
      <c r="CF160" s="1" t="str">
        <f t="shared" si="131"/>
        <v/>
      </c>
      <c r="CG160" s="1" t="str">
        <f t="shared" si="131"/>
        <v/>
      </c>
      <c r="CH160" s="1" t="str">
        <f t="shared" si="131"/>
        <v/>
      </c>
      <c r="CI160" s="1" t="str">
        <f t="shared" si="131"/>
        <v/>
      </c>
      <c r="CJ160" s="1" t="str">
        <f t="shared" si="131"/>
        <v/>
      </c>
      <c r="CK160" s="1" t="str">
        <f t="shared" si="131"/>
        <v/>
      </c>
      <c r="CL160" s="37" t="str">
        <f t="shared" si="112"/>
        <v/>
      </c>
      <c r="CM160" s="37" t="str">
        <f t="shared" si="113"/>
        <v/>
      </c>
      <c r="CN160" s="1">
        <f t="shared" ca="1" si="114"/>
        <v>0</v>
      </c>
      <c r="CO160" s="1">
        <f t="shared" ca="1" si="115"/>
        <v>0</v>
      </c>
      <c r="CP160" s="1">
        <f t="shared" si="132"/>
        <v>4.3800000000000228E-2</v>
      </c>
      <c r="CQ160" s="24" t="str">
        <f t="shared" si="122"/>
        <v/>
      </c>
      <c r="CR160" s="25" t="str">
        <f t="shared" si="123"/>
        <v/>
      </c>
      <c r="CS160" s="24" t="str">
        <f>IF(CR160="","",'Details Verein'!$I$30)</f>
        <v/>
      </c>
      <c r="CT160" s="24" t="str">
        <f>IF(CR160="","",VLOOKUP(Mitglieder!AN160,'Details Verein'!$B$12:$K$21,9))</f>
        <v/>
      </c>
      <c r="CU160" s="24">
        <f t="shared" si="124"/>
        <v>0</v>
      </c>
      <c r="CV160" s="26" t="str">
        <f t="shared" si="125"/>
        <v/>
      </c>
      <c r="CW160" s="24" t="str">
        <f>IF(CR160="","",Mitglieder!BM160)</f>
        <v/>
      </c>
      <c r="CX160" s="1">
        <f t="shared" si="126"/>
        <v>7.390000000000109E-2</v>
      </c>
      <c r="CY160" s="24" t="str">
        <f t="shared" si="127"/>
        <v/>
      </c>
      <c r="CZ160" s="25" t="str">
        <f t="shared" si="128"/>
        <v/>
      </c>
      <c r="DA160" s="24" t="str">
        <f>IF(CZ160="","",'Details Verein'!$I$30)</f>
        <v/>
      </c>
      <c r="DB160" s="24" t="str">
        <f>IF(CZ160="","",VLOOKUP(AN160,'Details Verein'!$B$12:$L$21,10))</f>
        <v/>
      </c>
      <c r="DC160" s="24"/>
      <c r="DD160" s="26" t="str">
        <f t="shared" si="129"/>
        <v/>
      </c>
      <c r="DE160" s="24" t="str">
        <f>IF(CZ160="","",Mitglieder!BN160)</f>
        <v/>
      </c>
      <c r="DF160" s="34"/>
      <c r="DG160" s="1">
        <f t="shared" ca="1" si="92"/>
        <v>0.10400000000000195</v>
      </c>
      <c r="DH160" s="24" t="str">
        <f t="shared" ca="1" si="93"/>
        <v/>
      </c>
      <c r="DI160" s="25" t="str">
        <f t="shared" ca="1" si="94"/>
        <v/>
      </c>
      <c r="DJ160" s="24" t="str">
        <f ca="1">IF(DI160="","",'Details Verein'!$I$30)</f>
        <v/>
      </c>
      <c r="DK160" s="24" t="str">
        <f ca="1">IF(DI160="","",'Details Verein'!$I$31)</f>
        <v/>
      </c>
      <c r="DL160" s="24"/>
      <c r="DM160" s="26" t="str">
        <f t="shared" ca="1" si="95"/>
        <v/>
      </c>
      <c r="DN160" s="24" t="str">
        <f t="shared" ca="1" si="96"/>
        <v/>
      </c>
    </row>
    <row r="161" spans="3:118" x14ac:dyDescent="0.3">
      <c r="C161" s="1">
        <f t="shared" ca="1" si="102"/>
        <v>1.0137999999999985</v>
      </c>
      <c r="D161" s="1">
        <f ca="1">IF(OR(AQ161&lt;&gt;"",AP161+'Details Verein'!$D$24&gt;=$AM$1,AP161="",AG161&lt;&gt;1,AZ161&lt;&gt;"",BC161&lt;&gt;""),Mitglieder!D160+0.0001,ROUND(D160+1,0))</f>
        <v>1.0137999999999985</v>
      </c>
      <c r="E161" s="1">
        <f ca="1">IF(OR(AQ161&lt;&gt;"",AZ161+'Details Verein'!$D$25&gt;=$AM$1,AP161="",AG161&lt;&gt;1,AZ161="",BA161&lt;&gt;"",BC161&lt;&gt;""),Mitglieder!E160+0.0001,ROUND(E160+1,0))</f>
        <v>1.0137999999999985</v>
      </c>
      <c r="F161" s="1" t="str">
        <f t="shared" ca="1" si="103"/>
        <v/>
      </c>
      <c r="G161" s="23"/>
      <c r="H161" s="8"/>
      <c r="I161" s="8"/>
      <c r="J161" s="8"/>
      <c r="K161" s="8"/>
      <c r="L161" s="8"/>
      <c r="M161" s="8"/>
      <c r="N161" s="8"/>
      <c r="O161" s="8"/>
      <c r="P161" s="8"/>
      <c r="Q161" s="8"/>
      <c r="R161" s="8"/>
      <c r="S161" s="8"/>
      <c r="T161" s="8"/>
      <c r="U161" s="8"/>
      <c r="V161" s="8"/>
      <c r="W161" s="8"/>
      <c r="X161" s="8"/>
      <c r="Y161" s="8"/>
      <c r="Z161" s="8"/>
      <c r="AA161" s="8"/>
      <c r="AB161" s="8"/>
      <c r="AC161" s="8"/>
      <c r="AD161" s="8"/>
      <c r="AE161" s="8"/>
      <c r="AG161" s="1">
        <f t="shared" si="104"/>
        <v>0</v>
      </c>
      <c r="AI161" s="1">
        <f t="shared" ca="1" si="105"/>
        <v>0</v>
      </c>
      <c r="AJ161" s="1">
        <f t="shared" ca="1" si="106"/>
        <v>0</v>
      </c>
      <c r="AM161" s="63" t="str">
        <f>IF(AND(H162="",H163="",K161=""),"",IF(K161="","nicht kategorisiert",IF(AG161=1,VLOOKUP(AN161,'Details Verein'!$B$12:$D$22,2),"")))</f>
        <v/>
      </c>
      <c r="AN161" s="1">
        <f>IF(K161='Details Verein'!$C$12,'Details Verein'!$B$12,IF(K161='Details Verein'!$C$13,'Details Verein'!$B$13,IF(K161='Details Verein'!$C$14,'Details Verein'!$B$14,IF(K161='Details Verein'!$C$15,'Details Verein'!$B$15,IF(K161='Details Verein'!$C$16,'Details Verein'!$B$16,IF(K161='Details Verein'!$C$17,'Details Verein'!$B$17,IF(K161='Details Verein'!$C$18,'Details Verein'!$B$18,IF(K161='Details Verein'!$C$19,'Details Verein'!$B$19,IF(K161='Details Verein'!$C$20,'Details Verein'!$B$20,IF(K161='Details Verein'!$C$21,'Details Verein'!$B$21,11))))))))))</f>
        <v>1</v>
      </c>
      <c r="AO161" s="8"/>
      <c r="AP161" s="8"/>
      <c r="AQ161" s="8"/>
      <c r="AR161" s="32">
        <f>IF(OR(V161&gt;'Details Verein'!$D$7,$AG161=1),VLOOKUP($AN161,'Details Verein'!$B$12:$G$21,AR$1),0)</f>
        <v>0</v>
      </c>
      <c r="AS161" s="115" t="str">
        <f t="shared" si="107"/>
        <v/>
      </c>
      <c r="AT161" s="32">
        <f>IF($AG161=1,VLOOKUP($AN161,'Details Verein'!$B$12:$G$21,AT$1),0)</f>
        <v>0</v>
      </c>
      <c r="AU161" s="33" t="str">
        <f t="shared" si="108"/>
        <v/>
      </c>
      <c r="AV161" s="32">
        <f>IF($AG161=1,VLOOKUP($AN161,'Details Verein'!$B$12:$G$21,AV$1),0)</f>
        <v>0</v>
      </c>
      <c r="AW161" s="32">
        <f ca="1">IF($AG161=1,VLOOKUP($AN161,'Details Verein'!$B$12:$G$21,AW$1),0)+BG161</f>
        <v>0</v>
      </c>
      <c r="AX161" s="116"/>
      <c r="AY161" s="8"/>
      <c r="AZ161" s="8"/>
      <c r="BA161" s="8"/>
      <c r="BB161" s="1" t="str">
        <f t="shared" si="109"/>
        <v>00.01.1900</v>
      </c>
      <c r="BC161" s="73"/>
      <c r="BD161" s="3" t="str">
        <f>IF(AP161="","",AP161+'Details Verein'!$D$24)</f>
        <v/>
      </c>
      <c r="BE161" s="3" t="str">
        <f>IF(AZ161="","",AZ161+'Details Verein'!$D$25)</f>
        <v/>
      </c>
      <c r="BF161" s="3" t="str">
        <f>IF(BA161="","",BA161+'Details Verein'!$D$26)</f>
        <v/>
      </c>
      <c r="BG161" s="32">
        <f ca="1">IF(OR(E161-E160&gt;0.1,BA161&lt;&gt;""),'Details Verein'!$D$27,0)</f>
        <v>0</v>
      </c>
      <c r="BH161" s="16">
        <f t="shared" ca="1" si="91"/>
        <v>0</v>
      </c>
      <c r="BI161" s="16">
        <f t="shared" si="110"/>
        <v>0</v>
      </c>
      <c r="BJ161" s="1" t="str">
        <f t="shared" si="111"/>
        <v/>
      </c>
      <c r="BL161" s="1" t="str">
        <f t="shared" si="116"/>
        <v/>
      </c>
      <c r="BM161" s="1" t="str">
        <f t="shared" si="117"/>
        <v/>
      </c>
      <c r="BN161" s="1" t="str">
        <f t="shared" si="118"/>
        <v/>
      </c>
      <c r="BO161" s="1" t="str">
        <f t="shared" ca="1" si="119"/>
        <v/>
      </c>
      <c r="BP161" s="1">
        <f t="shared" si="130"/>
        <v>1.3799999999999972E-2</v>
      </c>
      <c r="BQ161" s="24" t="str">
        <f t="shared" si="120"/>
        <v/>
      </c>
      <c r="BR161" s="25" t="str">
        <f>IF(OR(Mitglieder!AQ161="",Mitglieder!BC161&lt;&gt;""),"",Mitglieder!AQ161)</f>
        <v/>
      </c>
      <c r="BS161" s="24" t="str">
        <f>IF(BR161="","",'Details Verein'!$I$30)</f>
        <v/>
      </c>
      <c r="BT161" s="24" t="str">
        <f>IF(BR161="","",VLOOKUP(Mitglieder!AN161,'Details Verein'!$B$12:$I$21,8))</f>
        <v/>
      </c>
      <c r="BU161" s="24"/>
      <c r="BV161" s="26" t="str">
        <f t="shared" si="121"/>
        <v/>
      </c>
      <c r="BW161" s="24" t="str">
        <f>IF(BR161="","",Mitglieder!BL161)</f>
        <v/>
      </c>
      <c r="CA161" s="34"/>
      <c r="CB161" s="1" t="str">
        <f t="shared" si="131"/>
        <v/>
      </c>
      <c r="CC161" s="1" t="str">
        <f t="shared" si="131"/>
        <v/>
      </c>
      <c r="CD161" s="1" t="str">
        <f t="shared" si="131"/>
        <v/>
      </c>
      <c r="CE161" s="1" t="str">
        <f t="shared" si="131"/>
        <v/>
      </c>
      <c r="CF161" s="1" t="str">
        <f t="shared" si="131"/>
        <v/>
      </c>
      <c r="CG161" s="1" t="str">
        <f t="shared" si="131"/>
        <v/>
      </c>
      <c r="CH161" s="1" t="str">
        <f t="shared" si="131"/>
        <v/>
      </c>
      <c r="CI161" s="1" t="str">
        <f t="shared" si="131"/>
        <v/>
      </c>
      <c r="CJ161" s="1" t="str">
        <f t="shared" si="131"/>
        <v/>
      </c>
      <c r="CK161" s="1" t="str">
        <f t="shared" si="131"/>
        <v/>
      </c>
      <c r="CL161" s="37" t="str">
        <f t="shared" si="112"/>
        <v/>
      </c>
      <c r="CM161" s="37" t="str">
        <f t="shared" si="113"/>
        <v/>
      </c>
      <c r="CN161" s="1">
        <f t="shared" ca="1" si="114"/>
        <v>0</v>
      </c>
      <c r="CO161" s="1">
        <f t="shared" ca="1" si="115"/>
        <v>0</v>
      </c>
      <c r="CP161" s="1">
        <f t="shared" si="132"/>
        <v>4.3900000000000231E-2</v>
      </c>
      <c r="CQ161" s="24" t="str">
        <f t="shared" si="122"/>
        <v/>
      </c>
      <c r="CR161" s="25" t="str">
        <f t="shared" si="123"/>
        <v/>
      </c>
      <c r="CS161" s="24" t="str">
        <f>IF(CR161="","",'Details Verein'!$I$30)</f>
        <v/>
      </c>
      <c r="CT161" s="24" t="str">
        <f>IF(CR161="","",VLOOKUP(Mitglieder!AN161,'Details Verein'!$B$12:$K$21,9))</f>
        <v/>
      </c>
      <c r="CU161" s="24">
        <f t="shared" si="124"/>
        <v>0</v>
      </c>
      <c r="CV161" s="26" t="str">
        <f t="shared" si="125"/>
        <v/>
      </c>
      <c r="CW161" s="24" t="str">
        <f>IF(CR161="","",Mitglieder!BM161)</f>
        <v/>
      </c>
      <c r="CX161" s="1">
        <f t="shared" si="126"/>
        <v>7.4000000000001093E-2</v>
      </c>
      <c r="CY161" s="24" t="str">
        <f t="shared" si="127"/>
        <v/>
      </c>
      <c r="CZ161" s="25" t="str">
        <f t="shared" si="128"/>
        <v/>
      </c>
      <c r="DA161" s="24" t="str">
        <f>IF(CZ161="","",'Details Verein'!$I$30)</f>
        <v/>
      </c>
      <c r="DB161" s="24" t="str">
        <f>IF(CZ161="","",VLOOKUP(AN161,'Details Verein'!$B$12:$L$21,10))</f>
        <v/>
      </c>
      <c r="DC161" s="24"/>
      <c r="DD161" s="26" t="str">
        <f t="shared" si="129"/>
        <v/>
      </c>
      <c r="DE161" s="24" t="str">
        <f>IF(CZ161="","",Mitglieder!BN161)</f>
        <v/>
      </c>
      <c r="DF161" s="34"/>
      <c r="DG161" s="1">
        <f t="shared" ca="1" si="92"/>
        <v>0.10410000000000195</v>
      </c>
      <c r="DH161" s="24" t="str">
        <f t="shared" ca="1" si="93"/>
        <v/>
      </c>
      <c r="DI161" s="25" t="str">
        <f t="shared" ca="1" si="94"/>
        <v/>
      </c>
      <c r="DJ161" s="24" t="str">
        <f ca="1">IF(DI161="","",'Details Verein'!$I$30)</f>
        <v/>
      </c>
      <c r="DK161" s="24" t="str">
        <f ca="1">IF(DI161="","",'Details Verein'!$I$31)</f>
        <v/>
      </c>
      <c r="DL161" s="24"/>
      <c r="DM161" s="26" t="str">
        <f t="shared" ca="1" si="95"/>
        <v/>
      </c>
      <c r="DN161" s="24" t="str">
        <f t="shared" ca="1" si="96"/>
        <v/>
      </c>
    </row>
    <row r="162" spans="3:118" x14ac:dyDescent="0.3">
      <c r="C162" s="1">
        <f t="shared" ca="1" si="102"/>
        <v>1.0138999999999985</v>
      </c>
      <c r="D162" s="1">
        <f ca="1">IF(OR(AQ162&lt;&gt;"",AP162+'Details Verein'!$D$24&gt;=$AM$1,AP162="",AG162&lt;&gt;1,AZ162&lt;&gt;"",BC162&lt;&gt;""),Mitglieder!D161+0.0001,ROUND(D161+1,0))</f>
        <v>1.0138999999999985</v>
      </c>
      <c r="E162" s="1">
        <f ca="1">IF(OR(AQ162&lt;&gt;"",AZ162+'Details Verein'!$D$25&gt;=$AM$1,AP162="",AG162&lt;&gt;1,AZ162="",BA162&lt;&gt;"",BC162&lt;&gt;""),Mitglieder!E161+0.0001,ROUND(E161+1,0))</f>
        <v>1.0138999999999985</v>
      </c>
      <c r="F162" s="1" t="str">
        <f t="shared" ca="1" si="103"/>
        <v/>
      </c>
      <c r="G162" s="23"/>
      <c r="H162" s="8"/>
      <c r="I162" s="8"/>
      <c r="J162" s="8"/>
      <c r="K162" s="8"/>
      <c r="L162" s="8"/>
      <c r="M162" s="8"/>
      <c r="N162" s="8"/>
      <c r="O162" s="8"/>
      <c r="P162" s="8"/>
      <c r="Q162" s="8"/>
      <c r="R162" s="8"/>
      <c r="S162" s="8"/>
      <c r="T162" s="8"/>
      <c r="U162" s="8"/>
      <c r="V162" s="8"/>
      <c r="W162" s="8"/>
      <c r="X162" s="8"/>
      <c r="Y162" s="8"/>
      <c r="Z162" s="8"/>
      <c r="AA162" s="8"/>
      <c r="AB162" s="8"/>
      <c r="AC162" s="8"/>
      <c r="AD162" s="8"/>
      <c r="AE162" s="8"/>
      <c r="AG162" s="1">
        <f t="shared" si="104"/>
        <v>0</v>
      </c>
      <c r="AI162" s="1">
        <f t="shared" ca="1" si="105"/>
        <v>0</v>
      </c>
      <c r="AJ162" s="1">
        <f t="shared" ca="1" si="106"/>
        <v>0</v>
      </c>
      <c r="AM162" s="63" t="str">
        <f>IF(AND(H163="",H164="",K162=""),"",IF(K162="","nicht kategorisiert",IF(AG162=1,VLOOKUP(AN162,'Details Verein'!$B$12:$D$22,2),"")))</f>
        <v/>
      </c>
      <c r="AN162" s="1">
        <f>IF(K162='Details Verein'!$C$12,'Details Verein'!$B$12,IF(K162='Details Verein'!$C$13,'Details Verein'!$B$13,IF(K162='Details Verein'!$C$14,'Details Verein'!$B$14,IF(K162='Details Verein'!$C$15,'Details Verein'!$B$15,IF(K162='Details Verein'!$C$16,'Details Verein'!$B$16,IF(K162='Details Verein'!$C$17,'Details Verein'!$B$17,IF(K162='Details Verein'!$C$18,'Details Verein'!$B$18,IF(K162='Details Verein'!$C$19,'Details Verein'!$B$19,IF(K162='Details Verein'!$C$20,'Details Verein'!$B$20,IF(K162='Details Verein'!$C$21,'Details Verein'!$B$21,11))))))))))</f>
        <v>1</v>
      </c>
      <c r="AO162" s="8"/>
      <c r="AP162" s="8"/>
      <c r="AQ162" s="8"/>
      <c r="AR162" s="32">
        <f>IF(OR(V162&gt;'Details Verein'!$D$7,$AG162=1),VLOOKUP($AN162,'Details Verein'!$B$12:$G$21,AR$1),0)</f>
        <v>0</v>
      </c>
      <c r="AS162" s="115" t="str">
        <f t="shared" si="107"/>
        <v/>
      </c>
      <c r="AT162" s="32">
        <f>IF($AG162=1,VLOOKUP($AN162,'Details Verein'!$B$12:$G$21,AT$1),0)</f>
        <v>0</v>
      </c>
      <c r="AU162" s="33" t="str">
        <f t="shared" si="108"/>
        <v/>
      </c>
      <c r="AV162" s="32">
        <f>IF($AG162=1,VLOOKUP($AN162,'Details Verein'!$B$12:$G$21,AV$1),0)</f>
        <v>0</v>
      </c>
      <c r="AW162" s="32">
        <f ca="1">IF($AG162=1,VLOOKUP($AN162,'Details Verein'!$B$12:$G$21,AW$1),0)+BG162</f>
        <v>0</v>
      </c>
      <c r="AX162" s="116"/>
      <c r="AY162" s="8"/>
      <c r="AZ162" s="8"/>
      <c r="BA162" s="8"/>
      <c r="BB162" s="1" t="str">
        <f t="shared" si="109"/>
        <v>00.01.1900</v>
      </c>
      <c r="BC162" s="73"/>
      <c r="BD162" s="3" t="str">
        <f>IF(AP162="","",AP162+'Details Verein'!$D$24)</f>
        <v/>
      </c>
      <c r="BE162" s="3" t="str">
        <f>IF(AZ162="","",AZ162+'Details Verein'!$D$25)</f>
        <v/>
      </c>
      <c r="BF162" s="3" t="str">
        <f>IF(BA162="","",BA162+'Details Verein'!$D$26)</f>
        <v/>
      </c>
      <c r="BG162" s="32">
        <f ca="1">IF(OR(E162-E161&gt;0.1,BA162&lt;&gt;""),'Details Verein'!$D$27,0)</f>
        <v>0</v>
      </c>
      <c r="BH162" s="16">
        <f t="shared" ref="BH162:BH225" ca="1" si="133">IF(BC162&lt;&gt;"",0,IF(AQ162="",AW162,0))</f>
        <v>0</v>
      </c>
      <c r="BI162" s="16">
        <f t="shared" si="110"/>
        <v>0</v>
      </c>
      <c r="BJ162" s="1" t="str">
        <f t="shared" si="111"/>
        <v/>
      </c>
      <c r="BL162" s="1" t="str">
        <f t="shared" si="116"/>
        <v/>
      </c>
      <c r="BM162" s="1" t="str">
        <f t="shared" si="117"/>
        <v/>
      </c>
      <c r="BN162" s="1" t="str">
        <f t="shared" si="118"/>
        <v/>
      </c>
      <c r="BO162" s="1" t="str">
        <f t="shared" ca="1" si="119"/>
        <v/>
      </c>
      <c r="BP162" s="1">
        <f t="shared" si="130"/>
        <v>1.3899999999999971E-2</v>
      </c>
      <c r="BQ162" s="24" t="str">
        <f t="shared" si="120"/>
        <v/>
      </c>
      <c r="BR162" s="25" t="str">
        <f>IF(OR(Mitglieder!AQ162="",Mitglieder!BC162&lt;&gt;""),"",Mitglieder!AQ162)</f>
        <v/>
      </c>
      <c r="BS162" s="24" t="str">
        <f>IF(BR162="","",'Details Verein'!$I$30)</f>
        <v/>
      </c>
      <c r="BT162" s="24" t="str">
        <f>IF(BR162="","",VLOOKUP(Mitglieder!AN162,'Details Verein'!$B$12:$I$21,8))</f>
        <v/>
      </c>
      <c r="BU162" s="24"/>
      <c r="BV162" s="26" t="str">
        <f t="shared" si="121"/>
        <v/>
      </c>
      <c r="BW162" s="24" t="str">
        <f>IF(BR162="","",Mitglieder!BL162)</f>
        <v/>
      </c>
      <c r="CA162" s="34"/>
      <c r="CB162" s="1" t="str">
        <f t="shared" si="131"/>
        <v/>
      </c>
      <c r="CC162" s="1" t="str">
        <f t="shared" si="131"/>
        <v/>
      </c>
      <c r="CD162" s="1" t="str">
        <f t="shared" si="131"/>
        <v/>
      </c>
      <c r="CE162" s="1" t="str">
        <f t="shared" si="131"/>
        <v/>
      </c>
      <c r="CF162" s="1" t="str">
        <f t="shared" si="131"/>
        <v/>
      </c>
      <c r="CG162" s="1" t="str">
        <f t="shared" si="131"/>
        <v/>
      </c>
      <c r="CH162" s="1" t="str">
        <f t="shared" si="131"/>
        <v/>
      </c>
      <c r="CI162" s="1" t="str">
        <f t="shared" si="131"/>
        <v/>
      </c>
      <c r="CJ162" s="1" t="str">
        <f t="shared" si="131"/>
        <v/>
      </c>
      <c r="CK162" s="1" t="str">
        <f t="shared" si="131"/>
        <v/>
      </c>
      <c r="CL162" s="37" t="str">
        <f t="shared" si="112"/>
        <v/>
      </c>
      <c r="CM162" s="37" t="str">
        <f t="shared" si="113"/>
        <v/>
      </c>
      <c r="CN162" s="1">
        <f t="shared" ca="1" si="114"/>
        <v>0</v>
      </c>
      <c r="CO162" s="1">
        <f t="shared" ca="1" si="115"/>
        <v>0</v>
      </c>
      <c r="CP162" s="1">
        <f t="shared" si="132"/>
        <v>4.4000000000000233E-2</v>
      </c>
      <c r="CQ162" s="24" t="str">
        <f t="shared" si="122"/>
        <v/>
      </c>
      <c r="CR162" s="25" t="str">
        <f t="shared" si="123"/>
        <v/>
      </c>
      <c r="CS162" s="24" t="str">
        <f>IF(CR162="","",'Details Verein'!$I$30)</f>
        <v/>
      </c>
      <c r="CT162" s="24" t="str">
        <f>IF(CR162="","",VLOOKUP(Mitglieder!AN162,'Details Verein'!$B$12:$K$21,9))</f>
        <v/>
      </c>
      <c r="CU162" s="24">
        <f t="shared" si="124"/>
        <v>0</v>
      </c>
      <c r="CV162" s="26" t="str">
        <f t="shared" si="125"/>
        <v/>
      </c>
      <c r="CW162" s="24" t="str">
        <f>IF(CR162="","",Mitglieder!BM162)</f>
        <v/>
      </c>
      <c r="CX162" s="1">
        <f t="shared" si="126"/>
        <v>7.4100000000001096E-2</v>
      </c>
      <c r="CY162" s="24" t="str">
        <f t="shared" si="127"/>
        <v/>
      </c>
      <c r="CZ162" s="25" t="str">
        <f t="shared" si="128"/>
        <v/>
      </c>
      <c r="DA162" s="24" t="str">
        <f>IF(CZ162="","",'Details Verein'!$I$30)</f>
        <v/>
      </c>
      <c r="DB162" s="24" t="str">
        <f>IF(CZ162="","",VLOOKUP(AN162,'Details Verein'!$B$12:$L$21,10))</f>
        <v/>
      </c>
      <c r="DC162" s="24"/>
      <c r="DD162" s="26" t="str">
        <f t="shared" si="129"/>
        <v/>
      </c>
      <c r="DE162" s="24" t="str">
        <f>IF(CZ162="","",Mitglieder!BN162)</f>
        <v/>
      </c>
      <c r="DF162" s="34"/>
      <c r="DG162" s="1">
        <f t="shared" ca="1" si="92"/>
        <v>0.10420000000000196</v>
      </c>
      <c r="DH162" s="24" t="str">
        <f t="shared" ca="1" si="93"/>
        <v/>
      </c>
      <c r="DI162" s="25" t="str">
        <f t="shared" ca="1" si="94"/>
        <v/>
      </c>
      <c r="DJ162" s="24" t="str">
        <f ca="1">IF(DI162="","",'Details Verein'!$I$30)</f>
        <v/>
      </c>
      <c r="DK162" s="24" t="str">
        <f ca="1">IF(DI162="","",'Details Verein'!$I$31)</f>
        <v/>
      </c>
      <c r="DL162" s="24"/>
      <c r="DM162" s="26" t="str">
        <f t="shared" ca="1" si="95"/>
        <v/>
      </c>
      <c r="DN162" s="24" t="str">
        <f t="shared" ca="1" si="96"/>
        <v/>
      </c>
    </row>
    <row r="163" spans="3:118" x14ac:dyDescent="0.3">
      <c r="C163" s="1">
        <f t="shared" ca="1" si="102"/>
        <v>1.0139999999999985</v>
      </c>
      <c r="D163" s="1">
        <f ca="1">IF(OR(AQ163&lt;&gt;"",AP163+'Details Verein'!$D$24&gt;=$AM$1,AP163="",AG163&lt;&gt;1,AZ163&lt;&gt;"",BC163&lt;&gt;""),Mitglieder!D162+0.0001,ROUND(D162+1,0))</f>
        <v>1.0139999999999985</v>
      </c>
      <c r="E163" s="1">
        <f ca="1">IF(OR(AQ163&lt;&gt;"",AZ163+'Details Verein'!$D$25&gt;=$AM$1,AP163="",AG163&lt;&gt;1,AZ163="",BA163&lt;&gt;"",BC163&lt;&gt;""),Mitglieder!E162+0.0001,ROUND(E162+1,0))</f>
        <v>1.0139999999999985</v>
      </c>
      <c r="F163" s="1" t="str">
        <f t="shared" ca="1" si="103"/>
        <v/>
      </c>
      <c r="G163" s="23"/>
      <c r="H163" s="8"/>
      <c r="I163" s="8"/>
      <c r="J163" s="8"/>
      <c r="K163" s="8"/>
      <c r="L163" s="8"/>
      <c r="M163" s="8"/>
      <c r="N163" s="8"/>
      <c r="O163" s="8"/>
      <c r="P163" s="8"/>
      <c r="Q163" s="8"/>
      <c r="R163" s="8"/>
      <c r="S163" s="8"/>
      <c r="T163" s="8"/>
      <c r="U163" s="8"/>
      <c r="V163" s="8"/>
      <c r="W163" s="8"/>
      <c r="X163" s="8"/>
      <c r="Y163" s="8"/>
      <c r="Z163" s="8"/>
      <c r="AA163" s="8"/>
      <c r="AB163" s="8"/>
      <c r="AC163" s="8"/>
      <c r="AD163" s="8"/>
      <c r="AE163" s="8"/>
      <c r="AG163" s="1">
        <f t="shared" si="104"/>
        <v>0</v>
      </c>
      <c r="AI163" s="1">
        <f t="shared" ca="1" si="105"/>
        <v>0</v>
      </c>
      <c r="AJ163" s="1">
        <f t="shared" ca="1" si="106"/>
        <v>0</v>
      </c>
      <c r="AM163" s="63" t="str">
        <f>IF(AND(H164="",H165="",K163=""),"",IF(K163="","nicht kategorisiert",IF(AG163=1,VLOOKUP(AN163,'Details Verein'!$B$12:$D$22,2),"")))</f>
        <v/>
      </c>
      <c r="AN163" s="1">
        <f>IF(K163='Details Verein'!$C$12,'Details Verein'!$B$12,IF(K163='Details Verein'!$C$13,'Details Verein'!$B$13,IF(K163='Details Verein'!$C$14,'Details Verein'!$B$14,IF(K163='Details Verein'!$C$15,'Details Verein'!$B$15,IF(K163='Details Verein'!$C$16,'Details Verein'!$B$16,IF(K163='Details Verein'!$C$17,'Details Verein'!$B$17,IF(K163='Details Verein'!$C$18,'Details Verein'!$B$18,IF(K163='Details Verein'!$C$19,'Details Verein'!$B$19,IF(K163='Details Verein'!$C$20,'Details Verein'!$B$20,IF(K163='Details Verein'!$C$21,'Details Verein'!$B$21,11))))))))))</f>
        <v>1</v>
      </c>
      <c r="AO163" s="8"/>
      <c r="AP163" s="8"/>
      <c r="AQ163" s="8"/>
      <c r="AR163" s="32">
        <f>IF(OR(V163&gt;'Details Verein'!$D$7,$AG163=1),VLOOKUP($AN163,'Details Verein'!$B$12:$G$21,AR$1),0)</f>
        <v>0</v>
      </c>
      <c r="AS163" s="115" t="str">
        <f t="shared" si="107"/>
        <v/>
      </c>
      <c r="AT163" s="32">
        <f>IF($AG163=1,VLOOKUP($AN163,'Details Verein'!$B$12:$G$21,AT$1),0)</f>
        <v>0</v>
      </c>
      <c r="AU163" s="33" t="str">
        <f t="shared" si="108"/>
        <v/>
      </c>
      <c r="AV163" s="32">
        <f>IF($AG163=1,VLOOKUP($AN163,'Details Verein'!$B$12:$G$21,AV$1),0)</f>
        <v>0</v>
      </c>
      <c r="AW163" s="32">
        <f ca="1">IF($AG163=1,VLOOKUP($AN163,'Details Verein'!$B$12:$G$21,AW$1),0)+BG163</f>
        <v>0</v>
      </c>
      <c r="AX163" s="116"/>
      <c r="AY163" s="8"/>
      <c r="AZ163" s="8"/>
      <c r="BA163" s="8"/>
      <c r="BB163" s="1" t="str">
        <f t="shared" si="109"/>
        <v>00.01.1900</v>
      </c>
      <c r="BC163" s="73"/>
      <c r="BD163" s="3" t="str">
        <f>IF(AP163="","",AP163+'Details Verein'!$D$24)</f>
        <v/>
      </c>
      <c r="BE163" s="3" t="str">
        <f>IF(AZ163="","",AZ163+'Details Verein'!$D$25)</f>
        <v/>
      </c>
      <c r="BF163" s="3" t="str">
        <f>IF(BA163="","",BA163+'Details Verein'!$D$26)</f>
        <v/>
      </c>
      <c r="BG163" s="32">
        <f ca="1">IF(OR(E163-E162&gt;0.1,BA163&lt;&gt;""),'Details Verein'!$D$27,0)</f>
        <v>0</v>
      </c>
      <c r="BH163" s="16">
        <f t="shared" ca="1" si="133"/>
        <v>0</v>
      </c>
      <c r="BI163" s="16">
        <f t="shared" si="110"/>
        <v>0</v>
      </c>
      <c r="BJ163" s="1" t="str">
        <f t="shared" si="111"/>
        <v/>
      </c>
      <c r="BL163" s="1" t="str">
        <f t="shared" si="116"/>
        <v/>
      </c>
      <c r="BM163" s="1" t="str">
        <f t="shared" si="117"/>
        <v/>
      </c>
      <c r="BN163" s="1" t="str">
        <f t="shared" si="118"/>
        <v/>
      </c>
      <c r="BO163" s="1" t="str">
        <f t="shared" ca="1" si="119"/>
        <v/>
      </c>
      <c r="BP163" s="1">
        <f t="shared" si="130"/>
        <v>1.3999999999999971E-2</v>
      </c>
      <c r="BQ163" s="24" t="str">
        <f t="shared" si="120"/>
        <v/>
      </c>
      <c r="BR163" s="25" t="str">
        <f>IF(OR(Mitglieder!AQ163="",Mitglieder!BC163&lt;&gt;""),"",Mitglieder!AQ163)</f>
        <v/>
      </c>
      <c r="BS163" s="24" t="str">
        <f>IF(BR163="","",'Details Verein'!$I$30)</f>
        <v/>
      </c>
      <c r="BT163" s="24" t="str">
        <f>IF(BR163="","",VLOOKUP(Mitglieder!AN163,'Details Verein'!$B$12:$I$21,8))</f>
        <v/>
      </c>
      <c r="BU163" s="24"/>
      <c r="BV163" s="26" t="str">
        <f t="shared" si="121"/>
        <v/>
      </c>
      <c r="BW163" s="24" t="str">
        <f>IF(BR163="","",Mitglieder!BL163)</f>
        <v/>
      </c>
      <c r="CA163" s="34"/>
      <c r="CB163" s="1" t="str">
        <f t="shared" si="131"/>
        <v/>
      </c>
      <c r="CC163" s="1" t="str">
        <f t="shared" si="131"/>
        <v/>
      </c>
      <c r="CD163" s="1" t="str">
        <f t="shared" si="131"/>
        <v/>
      </c>
      <c r="CE163" s="1" t="str">
        <f t="shared" si="131"/>
        <v/>
      </c>
      <c r="CF163" s="1" t="str">
        <f t="shared" si="131"/>
        <v/>
      </c>
      <c r="CG163" s="1" t="str">
        <f t="shared" si="131"/>
        <v/>
      </c>
      <c r="CH163" s="1" t="str">
        <f t="shared" si="131"/>
        <v/>
      </c>
      <c r="CI163" s="1" t="str">
        <f t="shared" si="131"/>
        <v/>
      </c>
      <c r="CJ163" s="1" t="str">
        <f t="shared" si="131"/>
        <v/>
      </c>
      <c r="CK163" s="1" t="str">
        <f t="shared" si="131"/>
        <v/>
      </c>
      <c r="CL163" s="37" t="str">
        <f t="shared" si="112"/>
        <v/>
      </c>
      <c r="CM163" s="37" t="str">
        <f t="shared" si="113"/>
        <v/>
      </c>
      <c r="CN163" s="1">
        <f t="shared" ca="1" si="114"/>
        <v>0</v>
      </c>
      <c r="CO163" s="1">
        <f t="shared" ca="1" si="115"/>
        <v>0</v>
      </c>
      <c r="CP163" s="1">
        <f t="shared" si="132"/>
        <v>4.4100000000000236E-2</v>
      </c>
      <c r="CQ163" s="24" t="str">
        <f t="shared" si="122"/>
        <v/>
      </c>
      <c r="CR163" s="25" t="str">
        <f t="shared" si="123"/>
        <v/>
      </c>
      <c r="CS163" s="24" t="str">
        <f>IF(CR163="","",'Details Verein'!$I$30)</f>
        <v/>
      </c>
      <c r="CT163" s="24" t="str">
        <f>IF(CR163="","",VLOOKUP(Mitglieder!AN163,'Details Verein'!$B$12:$K$21,9))</f>
        <v/>
      </c>
      <c r="CU163" s="24">
        <f t="shared" si="124"/>
        <v>0</v>
      </c>
      <c r="CV163" s="26" t="str">
        <f t="shared" si="125"/>
        <v/>
      </c>
      <c r="CW163" s="24" t="str">
        <f>IF(CR163="","",Mitglieder!BM163)</f>
        <v/>
      </c>
      <c r="CX163" s="1">
        <f t="shared" si="126"/>
        <v>7.4200000000001098E-2</v>
      </c>
      <c r="CY163" s="24" t="str">
        <f t="shared" si="127"/>
        <v/>
      </c>
      <c r="CZ163" s="25" t="str">
        <f t="shared" si="128"/>
        <v/>
      </c>
      <c r="DA163" s="24" t="str">
        <f>IF(CZ163="","",'Details Verein'!$I$30)</f>
        <v/>
      </c>
      <c r="DB163" s="24" t="str">
        <f>IF(CZ163="","",VLOOKUP(AN163,'Details Verein'!$B$12:$L$21,10))</f>
        <v/>
      </c>
      <c r="DC163" s="24"/>
      <c r="DD163" s="26" t="str">
        <f t="shared" si="129"/>
        <v/>
      </c>
      <c r="DE163" s="24" t="str">
        <f>IF(CZ163="","",Mitglieder!BN163)</f>
        <v/>
      </c>
      <c r="DF163" s="34"/>
      <c r="DG163" s="1">
        <f t="shared" ref="DG163:DG226" ca="1" si="134">IF(AND(DI163&gt;=BP$7,DI163&lt;=BP$8,DI163&lt;&gt;""),ROUND(DG162+1,0),DG162+0.0001)</f>
        <v>0.10430000000000196</v>
      </c>
      <c r="DH163" s="24" t="str">
        <f t="shared" ref="DH163:DH226" ca="1" si="135">IF(DI163="","",IF(AND(AO163&lt;&gt;"",G163&lt;&gt;""),CONCATENATE(AO163," - ",G163,"-4"),IF(AND(AO163="",G163=""),"",CONCATENATE(AO163," ",G163,"-4"))))</f>
        <v/>
      </c>
      <c r="DI163" s="25" t="str">
        <f t="shared" ref="DI163:DI226" ca="1" si="136">IF(OR(BG163=0,AQ163="",BC163&lt;&gt;""),"",AQ163)</f>
        <v/>
      </c>
      <c r="DJ163" s="24" t="str">
        <f ca="1">IF(DI163="","",'Details Verein'!$I$30)</f>
        <v/>
      </c>
      <c r="DK163" s="24" t="str">
        <f ca="1">IF(DI163="","",'Details Verein'!$I$31)</f>
        <v/>
      </c>
      <c r="DL163" s="24"/>
      <c r="DM163" s="26" t="str">
        <f t="shared" ref="DM163:DM226" ca="1" si="137">IF(DI163="","",BG163)</f>
        <v/>
      </c>
      <c r="DN163" s="24" t="str">
        <f t="shared" ref="DN163:DN226" ca="1" si="138">IF(DI163="","",BO163)</f>
        <v/>
      </c>
    </row>
    <row r="164" spans="3:118" x14ac:dyDescent="0.3">
      <c r="C164" s="1">
        <f t="shared" ca="1" si="102"/>
        <v>1.0140999999999984</v>
      </c>
      <c r="D164" s="1">
        <f ca="1">IF(OR(AQ164&lt;&gt;"",AP164+'Details Verein'!$D$24&gt;=$AM$1,AP164="",AG164&lt;&gt;1,AZ164&lt;&gt;"",BC164&lt;&gt;""),Mitglieder!D163+0.0001,ROUND(D163+1,0))</f>
        <v>1.0140999999999984</v>
      </c>
      <c r="E164" s="1">
        <f ca="1">IF(OR(AQ164&lt;&gt;"",AZ164+'Details Verein'!$D$25&gt;=$AM$1,AP164="",AG164&lt;&gt;1,AZ164="",BA164&lt;&gt;"",BC164&lt;&gt;""),Mitglieder!E163+0.0001,ROUND(E163+1,0))</f>
        <v>1.0140999999999984</v>
      </c>
      <c r="F164" s="1" t="str">
        <f t="shared" ca="1" si="103"/>
        <v/>
      </c>
      <c r="G164" s="23"/>
      <c r="H164" s="8"/>
      <c r="I164" s="8"/>
      <c r="J164" s="8"/>
      <c r="K164" s="8"/>
      <c r="L164" s="8"/>
      <c r="M164" s="8"/>
      <c r="N164" s="8"/>
      <c r="O164" s="8"/>
      <c r="P164" s="8"/>
      <c r="Q164" s="8"/>
      <c r="R164" s="8"/>
      <c r="S164" s="8"/>
      <c r="T164" s="8"/>
      <c r="U164" s="8"/>
      <c r="V164" s="8"/>
      <c r="W164" s="8"/>
      <c r="X164" s="8"/>
      <c r="Y164" s="8"/>
      <c r="Z164" s="8"/>
      <c r="AA164" s="8"/>
      <c r="AB164" s="8"/>
      <c r="AC164" s="8"/>
      <c r="AD164" s="8"/>
      <c r="AE164" s="8"/>
      <c r="AG164" s="1">
        <f t="shared" si="104"/>
        <v>0</v>
      </c>
      <c r="AI164" s="1">
        <f t="shared" ca="1" si="105"/>
        <v>0</v>
      </c>
      <c r="AJ164" s="1">
        <f t="shared" ca="1" si="106"/>
        <v>0</v>
      </c>
      <c r="AM164" s="63" t="str">
        <f>IF(AND(H165="",H166="",K164=""),"",IF(K164="","nicht kategorisiert",IF(AG164=1,VLOOKUP(AN164,'Details Verein'!$B$12:$D$22,2),"")))</f>
        <v/>
      </c>
      <c r="AN164" s="1">
        <f>IF(K164='Details Verein'!$C$12,'Details Verein'!$B$12,IF(K164='Details Verein'!$C$13,'Details Verein'!$B$13,IF(K164='Details Verein'!$C$14,'Details Verein'!$B$14,IF(K164='Details Verein'!$C$15,'Details Verein'!$B$15,IF(K164='Details Verein'!$C$16,'Details Verein'!$B$16,IF(K164='Details Verein'!$C$17,'Details Verein'!$B$17,IF(K164='Details Verein'!$C$18,'Details Verein'!$B$18,IF(K164='Details Verein'!$C$19,'Details Verein'!$B$19,IF(K164='Details Verein'!$C$20,'Details Verein'!$B$20,IF(K164='Details Verein'!$C$21,'Details Verein'!$B$21,11))))))))))</f>
        <v>1</v>
      </c>
      <c r="AO164" s="8"/>
      <c r="AP164" s="8"/>
      <c r="AQ164" s="8"/>
      <c r="AR164" s="32">
        <f>IF(OR(V164&gt;'Details Verein'!$D$7,$AG164=1),VLOOKUP($AN164,'Details Verein'!$B$12:$G$21,AR$1),0)</f>
        <v>0</v>
      </c>
      <c r="AS164" s="115" t="str">
        <f t="shared" si="107"/>
        <v/>
      </c>
      <c r="AT164" s="32">
        <f>IF($AG164=1,VLOOKUP($AN164,'Details Verein'!$B$12:$G$21,AT$1),0)</f>
        <v>0</v>
      </c>
      <c r="AU164" s="33" t="str">
        <f t="shared" si="108"/>
        <v/>
      </c>
      <c r="AV164" s="32">
        <f>IF($AG164=1,VLOOKUP($AN164,'Details Verein'!$B$12:$G$21,AV$1),0)</f>
        <v>0</v>
      </c>
      <c r="AW164" s="32">
        <f ca="1">IF($AG164=1,VLOOKUP($AN164,'Details Verein'!$B$12:$G$21,AW$1),0)+BG164</f>
        <v>0</v>
      </c>
      <c r="AX164" s="116"/>
      <c r="AY164" s="8"/>
      <c r="AZ164" s="8"/>
      <c r="BA164" s="8"/>
      <c r="BB164" s="1" t="str">
        <f t="shared" si="109"/>
        <v>00.01.1900</v>
      </c>
      <c r="BC164" s="73"/>
      <c r="BD164" s="3" t="str">
        <f>IF(AP164="","",AP164+'Details Verein'!$D$24)</f>
        <v/>
      </c>
      <c r="BE164" s="3" t="str">
        <f>IF(AZ164="","",AZ164+'Details Verein'!$D$25)</f>
        <v/>
      </c>
      <c r="BF164" s="3" t="str">
        <f>IF(BA164="","",BA164+'Details Verein'!$D$26)</f>
        <v/>
      </c>
      <c r="BG164" s="32">
        <f ca="1">IF(OR(E164-E163&gt;0.1,BA164&lt;&gt;""),'Details Verein'!$D$27,0)</f>
        <v>0</v>
      </c>
      <c r="BH164" s="16">
        <f t="shared" ca="1" si="133"/>
        <v>0</v>
      </c>
      <c r="BI164" s="16">
        <f t="shared" si="110"/>
        <v>0</v>
      </c>
      <c r="BJ164" s="1" t="str">
        <f t="shared" si="111"/>
        <v/>
      </c>
      <c r="BL164" s="1" t="str">
        <f t="shared" si="116"/>
        <v/>
      </c>
      <c r="BM164" s="1" t="str">
        <f t="shared" si="117"/>
        <v/>
      </c>
      <c r="BN164" s="1" t="str">
        <f t="shared" si="118"/>
        <v/>
      </c>
      <c r="BO164" s="1" t="str">
        <f t="shared" ca="1" si="119"/>
        <v/>
      </c>
      <c r="BP164" s="1">
        <f t="shared" si="130"/>
        <v>1.409999999999997E-2</v>
      </c>
      <c r="BQ164" s="24" t="str">
        <f t="shared" si="120"/>
        <v/>
      </c>
      <c r="BR164" s="25" t="str">
        <f>IF(OR(Mitglieder!AQ164="",Mitglieder!BC164&lt;&gt;""),"",Mitglieder!AQ164)</f>
        <v/>
      </c>
      <c r="BS164" s="24" t="str">
        <f>IF(BR164="","",'Details Verein'!$I$30)</f>
        <v/>
      </c>
      <c r="BT164" s="24" t="str">
        <f>IF(BR164="","",VLOOKUP(Mitglieder!AN164,'Details Verein'!$B$12:$I$21,8))</f>
        <v/>
      </c>
      <c r="BU164" s="24"/>
      <c r="BV164" s="26" t="str">
        <f t="shared" si="121"/>
        <v/>
      </c>
      <c r="BW164" s="24" t="str">
        <f>IF(BR164="","",Mitglieder!BL164)</f>
        <v/>
      </c>
      <c r="CA164" s="34"/>
      <c r="CB164" s="1" t="str">
        <f t="shared" ref="CB164:CK173" si="139">IF(AND($AG164=1,CB$13=$AM164),CB$13,"")</f>
        <v/>
      </c>
      <c r="CC164" s="1" t="str">
        <f t="shared" si="139"/>
        <v/>
      </c>
      <c r="CD164" s="1" t="str">
        <f t="shared" si="139"/>
        <v/>
      </c>
      <c r="CE164" s="1" t="str">
        <f t="shared" si="139"/>
        <v/>
      </c>
      <c r="CF164" s="1" t="str">
        <f t="shared" si="139"/>
        <v/>
      </c>
      <c r="CG164" s="1" t="str">
        <f t="shared" si="139"/>
        <v/>
      </c>
      <c r="CH164" s="1" t="str">
        <f t="shared" si="139"/>
        <v/>
      </c>
      <c r="CI164" s="1" t="str">
        <f t="shared" si="139"/>
        <v/>
      </c>
      <c r="CJ164" s="1" t="str">
        <f t="shared" si="139"/>
        <v/>
      </c>
      <c r="CK164" s="1" t="str">
        <f t="shared" si="139"/>
        <v/>
      </c>
      <c r="CL164" s="37" t="str">
        <f t="shared" si="112"/>
        <v/>
      </c>
      <c r="CM164" s="37" t="str">
        <f t="shared" si="113"/>
        <v/>
      </c>
      <c r="CN164" s="1">
        <f t="shared" ca="1" si="114"/>
        <v>0</v>
      </c>
      <c r="CO164" s="1">
        <f t="shared" ca="1" si="115"/>
        <v>0</v>
      </c>
      <c r="CP164" s="1">
        <f t="shared" si="132"/>
        <v>4.4200000000000239E-2</v>
      </c>
      <c r="CQ164" s="24" t="str">
        <f t="shared" si="122"/>
        <v/>
      </c>
      <c r="CR164" s="25" t="str">
        <f t="shared" si="123"/>
        <v/>
      </c>
      <c r="CS164" s="24" t="str">
        <f>IF(CR164="","",'Details Verein'!$I$30)</f>
        <v/>
      </c>
      <c r="CT164" s="24" t="str">
        <f>IF(CR164="","",VLOOKUP(Mitglieder!AN164,'Details Verein'!$B$12:$K$21,9))</f>
        <v/>
      </c>
      <c r="CU164" s="24">
        <f t="shared" si="124"/>
        <v>0</v>
      </c>
      <c r="CV164" s="26" t="str">
        <f t="shared" si="125"/>
        <v/>
      </c>
      <c r="CW164" s="24" t="str">
        <f>IF(CR164="","",Mitglieder!BM164)</f>
        <v/>
      </c>
      <c r="CX164" s="1">
        <f t="shared" si="126"/>
        <v>7.4300000000001101E-2</v>
      </c>
      <c r="CY164" s="24" t="str">
        <f t="shared" si="127"/>
        <v/>
      </c>
      <c r="CZ164" s="25" t="str">
        <f t="shared" si="128"/>
        <v/>
      </c>
      <c r="DA164" s="24" t="str">
        <f>IF(CZ164="","",'Details Verein'!$I$30)</f>
        <v/>
      </c>
      <c r="DB164" s="24" t="str">
        <f>IF(CZ164="","",VLOOKUP(AN164,'Details Verein'!$B$12:$L$21,10))</f>
        <v/>
      </c>
      <c r="DC164" s="24"/>
      <c r="DD164" s="26" t="str">
        <f t="shared" si="129"/>
        <v/>
      </c>
      <c r="DE164" s="24" t="str">
        <f>IF(CZ164="","",Mitglieder!BN164)</f>
        <v/>
      </c>
      <c r="DF164" s="34"/>
      <c r="DG164" s="1">
        <f t="shared" ca="1" si="134"/>
        <v>0.10440000000000196</v>
      </c>
      <c r="DH164" s="24" t="str">
        <f t="shared" ca="1" si="135"/>
        <v/>
      </c>
      <c r="DI164" s="25" t="str">
        <f t="shared" ca="1" si="136"/>
        <v/>
      </c>
      <c r="DJ164" s="24" t="str">
        <f ca="1">IF(DI164="","",'Details Verein'!$I$30)</f>
        <v/>
      </c>
      <c r="DK164" s="24" t="str">
        <f ca="1">IF(DI164="","",'Details Verein'!$I$31)</f>
        <v/>
      </c>
      <c r="DL164" s="24"/>
      <c r="DM164" s="26" t="str">
        <f t="shared" ca="1" si="137"/>
        <v/>
      </c>
      <c r="DN164" s="24" t="str">
        <f t="shared" ca="1" si="138"/>
        <v/>
      </c>
    </row>
    <row r="165" spans="3:118" x14ac:dyDescent="0.3">
      <c r="C165" s="1">
        <f t="shared" ca="1" si="102"/>
        <v>1.0141999999999984</v>
      </c>
      <c r="D165" s="1">
        <f ca="1">IF(OR(AQ165&lt;&gt;"",AP165+'Details Verein'!$D$24&gt;=$AM$1,AP165="",AG165&lt;&gt;1,AZ165&lt;&gt;"",BC165&lt;&gt;""),Mitglieder!D164+0.0001,ROUND(D164+1,0))</f>
        <v>1.0141999999999984</v>
      </c>
      <c r="E165" s="1">
        <f ca="1">IF(OR(AQ165&lt;&gt;"",AZ165+'Details Verein'!$D$25&gt;=$AM$1,AP165="",AG165&lt;&gt;1,AZ165="",BA165&lt;&gt;"",BC165&lt;&gt;""),Mitglieder!E164+0.0001,ROUND(E164+1,0))</f>
        <v>1.0141999999999984</v>
      </c>
      <c r="F165" s="1" t="str">
        <f t="shared" ca="1" si="103"/>
        <v/>
      </c>
      <c r="G165" s="23"/>
      <c r="H165" s="8"/>
      <c r="I165" s="8"/>
      <c r="J165" s="8"/>
      <c r="K165" s="8"/>
      <c r="L165" s="8"/>
      <c r="M165" s="8"/>
      <c r="N165" s="8"/>
      <c r="O165" s="8"/>
      <c r="P165" s="8"/>
      <c r="Q165" s="8"/>
      <c r="R165" s="8"/>
      <c r="S165" s="8"/>
      <c r="T165" s="8"/>
      <c r="U165" s="8"/>
      <c r="V165" s="8"/>
      <c r="W165" s="8"/>
      <c r="X165" s="8"/>
      <c r="Y165" s="8"/>
      <c r="Z165" s="8"/>
      <c r="AA165" s="8"/>
      <c r="AB165" s="8"/>
      <c r="AC165" s="8"/>
      <c r="AD165" s="8"/>
      <c r="AE165" s="8"/>
      <c r="AG165" s="1">
        <f t="shared" si="104"/>
        <v>0</v>
      </c>
      <c r="AI165" s="1">
        <f t="shared" ca="1" si="105"/>
        <v>0</v>
      </c>
      <c r="AJ165" s="1">
        <f t="shared" ca="1" si="106"/>
        <v>0</v>
      </c>
      <c r="AM165" s="63" t="str">
        <f>IF(AND(H166="",H167="",K165=""),"",IF(K165="","nicht kategorisiert",IF(AG165=1,VLOOKUP(AN165,'Details Verein'!$B$12:$D$22,2),"")))</f>
        <v/>
      </c>
      <c r="AN165" s="1">
        <f>IF(K165='Details Verein'!$C$12,'Details Verein'!$B$12,IF(K165='Details Verein'!$C$13,'Details Verein'!$B$13,IF(K165='Details Verein'!$C$14,'Details Verein'!$B$14,IF(K165='Details Verein'!$C$15,'Details Verein'!$B$15,IF(K165='Details Verein'!$C$16,'Details Verein'!$B$16,IF(K165='Details Verein'!$C$17,'Details Verein'!$B$17,IF(K165='Details Verein'!$C$18,'Details Verein'!$B$18,IF(K165='Details Verein'!$C$19,'Details Verein'!$B$19,IF(K165='Details Verein'!$C$20,'Details Verein'!$B$20,IF(K165='Details Verein'!$C$21,'Details Verein'!$B$21,11))))))))))</f>
        <v>1</v>
      </c>
      <c r="AO165" s="8"/>
      <c r="AP165" s="8"/>
      <c r="AQ165" s="8"/>
      <c r="AR165" s="32">
        <f>IF(OR(V165&gt;'Details Verein'!$D$7,$AG165=1),VLOOKUP($AN165,'Details Verein'!$B$12:$G$21,AR$1),0)</f>
        <v>0</v>
      </c>
      <c r="AS165" s="115" t="str">
        <f t="shared" si="107"/>
        <v/>
      </c>
      <c r="AT165" s="32">
        <f>IF($AG165=1,VLOOKUP($AN165,'Details Verein'!$B$12:$G$21,AT$1),0)</f>
        <v>0</v>
      </c>
      <c r="AU165" s="33" t="str">
        <f t="shared" si="108"/>
        <v/>
      </c>
      <c r="AV165" s="32">
        <f>IF($AG165=1,VLOOKUP($AN165,'Details Verein'!$B$12:$G$21,AV$1),0)</f>
        <v>0</v>
      </c>
      <c r="AW165" s="32">
        <f ca="1">IF($AG165=1,VLOOKUP($AN165,'Details Verein'!$B$12:$G$21,AW$1),0)+BG165</f>
        <v>0</v>
      </c>
      <c r="AX165" s="116"/>
      <c r="AY165" s="8"/>
      <c r="AZ165" s="8"/>
      <c r="BA165" s="8"/>
      <c r="BB165" s="1" t="str">
        <f t="shared" si="109"/>
        <v>00.01.1900</v>
      </c>
      <c r="BC165" s="73"/>
      <c r="BD165" s="3" t="str">
        <f>IF(AP165="","",AP165+'Details Verein'!$D$24)</f>
        <v/>
      </c>
      <c r="BE165" s="3" t="str">
        <f>IF(AZ165="","",AZ165+'Details Verein'!$D$25)</f>
        <v/>
      </c>
      <c r="BF165" s="3" t="str">
        <f>IF(BA165="","",BA165+'Details Verein'!$D$26)</f>
        <v/>
      </c>
      <c r="BG165" s="32">
        <f ca="1">IF(OR(E165-E164&gt;0.1,BA165&lt;&gt;""),'Details Verein'!$D$27,0)</f>
        <v>0</v>
      </c>
      <c r="BH165" s="16">
        <f t="shared" ca="1" si="133"/>
        <v>0</v>
      </c>
      <c r="BI165" s="16">
        <f t="shared" si="110"/>
        <v>0</v>
      </c>
      <c r="BJ165" s="1" t="str">
        <f t="shared" si="111"/>
        <v/>
      </c>
      <c r="BL165" s="1" t="str">
        <f t="shared" si="116"/>
        <v/>
      </c>
      <c r="BM165" s="1" t="str">
        <f t="shared" si="117"/>
        <v/>
      </c>
      <c r="BN165" s="1" t="str">
        <f t="shared" si="118"/>
        <v/>
      </c>
      <c r="BO165" s="1" t="str">
        <f t="shared" ca="1" si="119"/>
        <v/>
      </c>
      <c r="BP165" s="1">
        <f t="shared" si="130"/>
        <v>1.419999999999997E-2</v>
      </c>
      <c r="BQ165" s="24" t="str">
        <f t="shared" si="120"/>
        <v/>
      </c>
      <c r="BR165" s="25" t="str">
        <f>IF(OR(Mitglieder!AQ165="",Mitglieder!BC165&lt;&gt;""),"",Mitglieder!AQ165)</f>
        <v/>
      </c>
      <c r="BS165" s="24" t="str">
        <f>IF(BR165="","",'Details Verein'!$I$30)</f>
        <v/>
      </c>
      <c r="BT165" s="24" t="str">
        <f>IF(BR165="","",VLOOKUP(Mitglieder!AN165,'Details Verein'!$B$12:$I$21,8))</f>
        <v/>
      </c>
      <c r="BU165" s="24"/>
      <c r="BV165" s="26" t="str">
        <f t="shared" si="121"/>
        <v/>
      </c>
      <c r="BW165" s="24" t="str">
        <f>IF(BR165="","",Mitglieder!BL165)</f>
        <v/>
      </c>
      <c r="CA165" s="34"/>
      <c r="CB165" s="1" t="str">
        <f t="shared" si="139"/>
        <v/>
      </c>
      <c r="CC165" s="1" t="str">
        <f t="shared" si="139"/>
        <v/>
      </c>
      <c r="CD165" s="1" t="str">
        <f t="shared" si="139"/>
        <v/>
      </c>
      <c r="CE165" s="1" t="str">
        <f t="shared" si="139"/>
        <v/>
      </c>
      <c r="CF165" s="1" t="str">
        <f t="shared" si="139"/>
        <v/>
      </c>
      <c r="CG165" s="1" t="str">
        <f t="shared" si="139"/>
        <v/>
      </c>
      <c r="CH165" s="1" t="str">
        <f t="shared" si="139"/>
        <v/>
      </c>
      <c r="CI165" s="1" t="str">
        <f t="shared" si="139"/>
        <v/>
      </c>
      <c r="CJ165" s="1" t="str">
        <f t="shared" si="139"/>
        <v/>
      </c>
      <c r="CK165" s="1" t="str">
        <f t="shared" si="139"/>
        <v/>
      </c>
      <c r="CL165" s="37" t="str">
        <f t="shared" si="112"/>
        <v/>
      </c>
      <c r="CM165" s="37" t="str">
        <f t="shared" si="113"/>
        <v/>
      </c>
      <c r="CN165" s="1">
        <f t="shared" ca="1" si="114"/>
        <v>0</v>
      </c>
      <c r="CO165" s="1">
        <f t="shared" ca="1" si="115"/>
        <v>0</v>
      </c>
      <c r="CP165" s="1">
        <f t="shared" si="132"/>
        <v>4.4300000000000242E-2</v>
      </c>
      <c r="CQ165" s="24" t="str">
        <f t="shared" si="122"/>
        <v/>
      </c>
      <c r="CR165" s="25" t="str">
        <f t="shared" si="123"/>
        <v/>
      </c>
      <c r="CS165" s="24" t="str">
        <f>IF(CR165="","",'Details Verein'!$I$30)</f>
        <v/>
      </c>
      <c r="CT165" s="24" t="str">
        <f>IF(CR165="","",VLOOKUP(Mitglieder!AN165,'Details Verein'!$B$12:$K$21,9))</f>
        <v/>
      </c>
      <c r="CU165" s="24">
        <f t="shared" si="124"/>
        <v>0</v>
      </c>
      <c r="CV165" s="26" t="str">
        <f t="shared" si="125"/>
        <v/>
      </c>
      <c r="CW165" s="24" t="str">
        <f>IF(CR165="","",Mitglieder!BM165)</f>
        <v/>
      </c>
      <c r="CX165" s="1">
        <f t="shared" si="126"/>
        <v>7.4400000000001104E-2</v>
      </c>
      <c r="CY165" s="24" t="str">
        <f t="shared" si="127"/>
        <v/>
      </c>
      <c r="CZ165" s="25" t="str">
        <f t="shared" si="128"/>
        <v/>
      </c>
      <c r="DA165" s="24" t="str">
        <f>IF(CZ165="","",'Details Verein'!$I$30)</f>
        <v/>
      </c>
      <c r="DB165" s="24" t="str">
        <f>IF(CZ165="","",VLOOKUP(AN165,'Details Verein'!$B$12:$L$21,10))</f>
        <v/>
      </c>
      <c r="DC165" s="24"/>
      <c r="DD165" s="26" t="str">
        <f t="shared" si="129"/>
        <v/>
      </c>
      <c r="DE165" s="24" t="str">
        <f>IF(CZ165="","",Mitglieder!BN165)</f>
        <v/>
      </c>
      <c r="DF165" s="34"/>
      <c r="DG165" s="1">
        <f t="shared" ca="1" si="134"/>
        <v>0.10450000000000197</v>
      </c>
      <c r="DH165" s="24" t="str">
        <f t="shared" ca="1" si="135"/>
        <v/>
      </c>
      <c r="DI165" s="25" t="str">
        <f t="shared" ca="1" si="136"/>
        <v/>
      </c>
      <c r="DJ165" s="24" t="str">
        <f ca="1">IF(DI165="","",'Details Verein'!$I$30)</f>
        <v/>
      </c>
      <c r="DK165" s="24" t="str">
        <f ca="1">IF(DI165="","",'Details Verein'!$I$31)</f>
        <v/>
      </c>
      <c r="DL165" s="24"/>
      <c r="DM165" s="26" t="str">
        <f t="shared" ca="1" si="137"/>
        <v/>
      </c>
      <c r="DN165" s="24" t="str">
        <f t="shared" ca="1" si="138"/>
        <v/>
      </c>
    </row>
    <row r="166" spans="3:118" x14ac:dyDescent="0.3">
      <c r="C166" s="1">
        <f t="shared" ca="1" si="102"/>
        <v>1.0142999999999984</v>
      </c>
      <c r="D166" s="1">
        <f ca="1">IF(OR(AQ166&lt;&gt;"",AP166+'Details Verein'!$D$24&gt;=$AM$1,AP166="",AG166&lt;&gt;1,AZ166&lt;&gt;"",BC166&lt;&gt;""),Mitglieder!D165+0.0001,ROUND(D165+1,0))</f>
        <v>1.0142999999999984</v>
      </c>
      <c r="E166" s="1">
        <f ca="1">IF(OR(AQ166&lt;&gt;"",AZ166+'Details Verein'!$D$25&gt;=$AM$1,AP166="",AG166&lt;&gt;1,AZ166="",BA166&lt;&gt;"",BC166&lt;&gt;""),Mitglieder!E165+0.0001,ROUND(E165+1,0))</f>
        <v>1.0142999999999984</v>
      </c>
      <c r="F166" s="1" t="str">
        <f t="shared" ca="1" si="103"/>
        <v/>
      </c>
      <c r="G166" s="23"/>
      <c r="H166" s="8"/>
      <c r="I166" s="8"/>
      <c r="J166" s="8"/>
      <c r="K166" s="8"/>
      <c r="L166" s="8"/>
      <c r="M166" s="8"/>
      <c r="N166" s="8"/>
      <c r="O166" s="8"/>
      <c r="P166" s="8"/>
      <c r="Q166" s="8"/>
      <c r="R166" s="8"/>
      <c r="S166" s="8"/>
      <c r="T166" s="8"/>
      <c r="U166" s="8"/>
      <c r="V166" s="8"/>
      <c r="W166" s="8"/>
      <c r="X166" s="8"/>
      <c r="Y166" s="8"/>
      <c r="Z166" s="8"/>
      <c r="AA166" s="8"/>
      <c r="AB166" s="8"/>
      <c r="AC166" s="8"/>
      <c r="AD166" s="8"/>
      <c r="AE166" s="8"/>
      <c r="AG166" s="1">
        <f t="shared" si="104"/>
        <v>0</v>
      </c>
      <c r="AI166" s="1">
        <f t="shared" ca="1" si="105"/>
        <v>0</v>
      </c>
      <c r="AJ166" s="1">
        <f t="shared" ca="1" si="106"/>
        <v>0</v>
      </c>
      <c r="AM166" s="63" t="str">
        <f>IF(AND(H167="",H168="",K166=""),"",IF(K166="","nicht kategorisiert",IF(AG166=1,VLOOKUP(AN166,'Details Verein'!$B$12:$D$22,2),"")))</f>
        <v/>
      </c>
      <c r="AN166" s="1">
        <f>IF(K166='Details Verein'!$C$12,'Details Verein'!$B$12,IF(K166='Details Verein'!$C$13,'Details Verein'!$B$13,IF(K166='Details Verein'!$C$14,'Details Verein'!$B$14,IF(K166='Details Verein'!$C$15,'Details Verein'!$B$15,IF(K166='Details Verein'!$C$16,'Details Verein'!$B$16,IF(K166='Details Verein'!$C$17,'Details Verein'!$B$17,IF(K166='Details Verein'!$C$18,'Details Verein'!$B$18,IF(K166='Details Verein'!$C$19,'Details Verein'!$B$19,IF(K166='Details Verein'!$C$20,'Details Verein'!$B$20,IF(K166='Details Verein'!$C$21,'Details Verein'!$B$21,11))))))))))</f>
        <v>1</v>
      </c>
      <c r="AO166" s="8"/>
      <c r="AP166" s="8"/>
      <c r="AQ166" s="8"/>
      <c r="AR166" s="32">
        <f>IF(OR(V166&gt;'Details Verein'!$D$7,$AG166=1),VLOOKUP($AN166,'Details Verein'!$B$12:$G$21,AR$1),0)</f>
        <v>0</v>
      </c>
      <c r="AS166" s="115" t="str">
        <f t="shared" si="107"/>
        <v/>
      </c>
      <c r="AT166" s="32">
        <f>IF($AG166=1,VLOOKUP($AN166,'Details Verein'!$B$12:$G$21,AT$1),0)</f>
        <v>0</v>
      </c>
      <c r="AU166" s="33" t="str">
        <f t="shared" si="108"/>
        <v/>
      </c>
      <c r="AV166" s="32">
        <f>IF($AG166=1,VLOOKUP($AN166,'Details Verein'!$B$12:$G$21,AV$1),0)</f>
        <v>0</v>
      </c>
      <c r="AW166" s="32">
        <f ca="1">IF($AG166=1,VLOOKUP($AN166,'Details Verein'!$B$12:$G$21,AW$1),0)+BG166</f>
        <v>0</v>
      </c>
      <c r="AX166" s="116"/>
      <c r="AY166" s="8"/>
      <c r="AZ166" s="8"/>
      <c r="BA166" s="8"/>
      <c r="BB166" s="1" t="str">
        <f t="shared" si="109"/>
        <v>00.01.1900</v>
      </c>
      <c r="BC166" s="73"/>
      <c r="BD166" s="3" t="str">
        <f>IF(AP166="","",AP166+'Details Verein'!$D$24)</f>
        <v/>
      </c>
      <c r="BE166" s="3" t="str">
        <f>IF(AZ166="","",AZ166+'Details Verein'!$D$25)</f>
        <v/>
      </c>
      <c r="BF166" s="3" t="str">
        <f>IF(BA166="","",BA166+'Details Verein'!$D$26)</f>
        <v/>
      </c>
      <c r="BG166" s="32">
        <f ca="1">IF(OR(E166-E165&gt;0.1,BA166&lt;&gt;""),'Details Verein'!$D$27,0)</f>
        <v>0</v>
      </c>
      <c r="BH166" s="16">
        <f t="shared" ca="1" si="133"/>
        <v>0</v>
      </c>
      <c r="BI166" s="16">
        <f t="shared" si="110"/>
        <v>0</v>
      </c>
      <c r="BJ166" s="1" t="str">
        <f t="shared" si="111"/>
        <v/>
      </c>
      <c r="BL166" s="1" t="str">
        <f t="shared" si="116"/>
        <v/>
      </c>
      <c r="BM166" s="1" t="str">
        <f t="shared" si="117"/>
        <v/>
      </c>
      <c r="BN166" s="1" t="str">
        <f t="shared" si="118"/>
        <v/>
      </c>
      <c r="BO166" s="1" t="str">
        <f t="shared" ca="1" si="119"/>
        <v/>
      </c>
      <c r="BP166" s="1">
        <f t="shared" si="130"/>
        <v>1.4299999999999969E-2</v>
      </c>
      <c r="BQ166" s="24" t="str">
        <f t="shared" si="120"/>
        <v/>
      </c>
      <c r="BR166" s="25" t="str">
        <f>IF(OR(Mitglieder!AQ166="",Mitglieder!BC166&lt;&gt;""),"",Mitglieder!AQ166)</f>
        <v/>
      </c>
      <c r="BS166" s="24" t="str">
        <f>IF(BR166="","",'Details Verein'!$I$30)</f>
        <v/>
      </c>
      <c r="BT166" s="24" t="str">
        <f>IF(BR166="","",VLOOKUP(Mitglieder!AN166,'Details Verein'!$B$12:$I$21,8))</f>
        <v/>
      </c>
      <c r="BU166" s="24"/>
      <c r="BV166" s="26" t="str">
        <f t="shared" si="121"/>
        <v/>
      </c>
      <c r="BW166" s="24" t="str">
        <f>IF(BR166="","",Mitglieder!BL166)</f>
        <v/>
      </c>
      <c r="CA166" s="34"/>
      <c r="CB166" s="1" t="str">
        <f t="shared" si="139"/>
        <v/>
      </c>
      <c r="CC166" s="1" t="str">
        <f t="shared" si="139"/>
        <v/>
      </c>
      <c r="CD166" s="1" t="str">
        <f t="shared" si="139"/>
        <v/>
      </c>
      <c r="CE166" s="1" t="str">
        <f t="shared" si="139"/>
        <v/>
      </c>
      <c r="CF166" s="1" t="str">
        <f t="shared" si="139"/>
        <v/>
      </c>
      <c r="CG166" s="1" t="str">
        <f t="shared" si="139"/>
        <v/>
      </c>
      <c r="CH166" s="1" t="str">
        <f t="shared" si="139"/>
        <v/>
      </c>
      <c r="CI166" s="1" t="str">
        <f t="shared" si="139"/>
        <v/>
      </c>
      <c r="CJ166" s="1" t="str">
        <f t="shared" si="139"/>
        <v/>
      </c>
      <c r="CK166" s="1" t="str">
        <f t="shared" si="139"/>
        <v/>
      </c>
      <c r="CL166" s="37" t="str">
        <f t="shared" si="112"/>
        <v/>
      </c>
      <c r="CM166" s="37" t="str">
        <f t="shared" si="113"/>
        <v/>
      </c>
      <c r="CN166" s="1">
        <f t="shared" ca="1" si="114"/>
        <v>0</v>
      </c>
      <c r="CO166" s="1">
        <f t="shared" ca="1" si="115"/>
        <v>0</v>
      </c>
      <c r="CP166" s="1">
        <f t="shared" si="132"/>
        <v>4.4400000000000245E-2</v>
      </c>
      <c r="CQ166" s="24" t="str">
        <f t="shared" si="122"/>
        <v/>
      </c>
      <c r="CR166" s="25" t="str">
        <f t="shared" si="123"/>
        <v/>
      </c>
      <c r="CS166" s="24" t="str">
        <f>IF(CR166="","",'Details Verein'!$I$30)</f>
        <v/>
      </c>
      <c r="CT166" s="24" t="str">
        <f>IF(CR166="","",VLOOKUP(Mitglieder!AN166,'Details Verein'!$B$12:$K$21,9))</f>
        <v/>
      </c>
      <c r="CU166" s="24">
        <f t="shared" si="124"/>
        <v>0</v>
      </c>
      <c r="CV166" s="26" t="str">
        <f t="shared" si="125"/>
        <v/>
      </c>
      <c r="CW166" s="24" t="str">
        <f>IF(CR166="","",Mitglieder!BM166)</f>
        <v/>
      </c>
      <c r="CX166" s="1">
        <f t="shared" si="126"/>
        <v>7.4500000000001107E-2</v>
      </c>
      <c r="CY166" s="24" t="str">
        <f t="shared" si="127"/>
        <v/>
      </c>
      <c r="CZ166" s="25" t="str">
        <f t="shared" si="128"/>
        <v/>
      </c>
      <c r="DA166" s="24" t="str">
        <f>IF(CZ166="","",'Details Verein'!$I$30)</f>
        <v/>
      </c>
      <c r="DB166" s="24" t="str">
        <f>IF(CZ166="","",VLOOKUP(AN166,'Details Verein'!$B$12:$L$21,10))</f>
        <v/>
      </c>
      <c r="DC166" s="24"/>
      <c r="DD166" s="26" t="str">
        <f t="shared" si="129"/>
        <v/>
      </c>
      <c r="DE166" s="24" t="str">
        <f>IF(CZ166="","",Mitglieder!BN166)</f>
        <v/>
      </c>
      <c r="DF166" s="34"/>
      <c r="DG166" s="1">
        <f t="shared" ca="1" si="134"/>
        <v>0.10460000000000197</v>
      </c>
      <c r="DH166" s="24" t="str">
        <f t="shared" ca="1" si="135"/>
        <v/>
      </c>
      <c r="DI166" s="25" t="str">
        <f t="shared" ca="1" si="136"/>
        <v/>
      </c>
      <c r="DJ166" s="24" t="str">
        <f ca="1">IF(DI166="","",'Details Verein'!$I$30)</f>
        <v/>
      </c>
      <c r="DK166" s="24" t="str">
        <f ca="1">IF(DI166="","",'Details Verein'!$I$31)</f>
        <v/>
      </c>
      <c r="DL166" s="24"/>
      <c r="DM166" s="26" t="str">
        <f t="shared" ca="1" si="137"/>
        <v/>
      </c>
      <c r="DN166" s="24" t="str">
        <f t="shared" ca="1" si="138"/>
        <v/>
      </c>
    </row>
    <row r="167" spans="3:118" x14ac:dyDescent="0.3">
      <c r="C167" s="1">
        <f t="shared" ca="1" si="102"/>
        <v>1.0143999999999984</v>
      </c>
      <c r="D167" s="1">
        <f ca="1">IF(OR(AQ167&lt;&gt;"",AP167+'Details Verein'!$D$24&gt;=$AM$1,AP167="",AG167&lt;&gt;1,AZ167&lt;&gt;"",BC167&lt;&gt;""),Mitglieder!D166+0.0001,ROUND(D166+1,0))</f>
        <v>1.0143999999999984</v>
      </c>
      <c r="E167" s="1">
        <f ca="1">IF(OR(AQ167&lt;&gt;"",AZ167+'Details Verein'!$D$25&gt;=$AM$1,AP167="",AG167&lt;&gt;1,AZ167="",BA167&lt;&gt;"",BC167&lt;&gt;""),Mitglieder!E166+0.0001,ROUND(E166+1,0))</f>
        <v>1.0143999999999984</v>
      </c>
      <c r="F167" s="1" t="str">
        <f t="shared" ca="1" si="103"/>
        <v/>
      </c>
      <c r="G167" s="23"/>
      <c r="H167" s="8"/>
      <c r="I167" s="8"/>
      <c r="J167" s="8"/>
      <c r="K167" s="8"/>
      <c r="L167" s="8"/>
      <c r="M167" s="8"/>
      <c r="N167" s="8"/>
      <c r="O167" s="8"/>
      <c r="P167" s="8"/>
      <c r="Q167" s="8"/>
      <c r="R167" s="8"/>
      <c r="S167" s="8"/>
      <c r="T167" s="8"/>
      <c r="U167" s="8"/>
      <c r="V167" s="8"/>
      <c r="W167" s="8"/>
      <c r="X167" s="8"/>
      <c r="Y167" s="8"/>
      <c r="Z167" s="8"/>
      <c r="AA167" s="8"/>
      <c r="AB167" s="8"/>
      <c r="AC167" s="8"/>
      <c r="AD167" s="8"/>
      <c r="AE167" s="8"/>
      <c r="AG167" s="1">
        <f t="shared" si="104"/>
        <v>0</v>
      </c>
      <c r="AI167" s="1">
        <f t="shared" ca="1" si="105"/>
        <v>0</v>
      </c>
      <c r="AJ167" s="1">
        <f t="shared" ca="1" si="106"/>
        <v>0</v>
      </c>
      <c r="AM167" s="63" t="str">
        <f>IF(AND(H168="",H169="",K167=""),"",IF(K167="","nicht kategorisiert",IF(AG167=1,VLOOKUP(AN167,'Details Verein'!$B$12:$D$22,2),"")))</f>
        <v/>
      </c>
      <c r="AN167" s="1">
        <f>IF(K167='Details Verein'!$C$12,'Details Verein'!$B$12,IF(K167='Details Verein'!$C$13,'Details Verein'!$B$13,IF(K167='Details Verein'!$C$14,'Details Verein'!$B$14,IF(K167='Details Verein'!$C$15,'Details Verein'!$B$15,IF(K167='Details Verein'!$C$16,'Details Verein'!$B$16,IF(K167='Details Verein'!$C$17,'Details Verein'!$B$17,IF(K167='Details Verein'!$C$18,'Details Verein'!$B$18,IF(K167='Details Verein'!$C$19,'Details Verein'!$B$19,IF(K167='Details Verein'!$C$20,'Details Verein'!$B$20,IF(K167='Details Verein'!$C$21,'Details Verein'!$B$21,11))))))))))</f>
        <v>1</v>
      </c>
      <c r="AO167" s="8"/>
      <c r="AP167" s="8"/>
      <c r="AQ167" s="8"/>
      <c r="AR167" s="32">
        <f>IF(OR(V167&gt;'Details Verein'!$D$7,$AG167=1),VLOOKUP($AN167,'Details Verein'!$B$12:$G$21,AR$1),0)</f>
        <v>0</v>
      </c>
      <c r="AS167" s="115" t="str">
        <f t="shared" si="107"/>
        <v/>
      </c>
      <c r="AT167" s="32">
        <f>IF($AG167=1,VLOOKUP($AN167,'Details Verein'!$B$12:$G$21,AT$1),0)</f>
        <v>0</v>
      </c>
      <c r="AU167" s="33" t="str">
        <f t="shared" si="108"/>
        <v/>
      </c>
      <c r="AV167" s="32">
        <f>IF($AG167=1,VLOOKUP($AN167,'Details Verein'!$B$12:$G$21,AV$1),0)</f>
        <v>0</v>
      </c>
      <c r="AW167" s="32">
        <f ca="1">IF($AG167=1,VLOOKUP($AN167,'Details Verein'!$B$12:$G$21,AW$1),0)+BG167</f>
        <v>0</v>
      </c>
      <c r="AX167" s="116"/>
      <c r="AY167" s="8"/>
      <c r="AZ167" s="8"/>
      <c r="BA167" s="8"/>
      <c r="BB167" s="1" t="str">
        <f t="shared" si="109"/>
        <v>00.01.1900</v>
      </c>
      <c r="BC167" s="73"/>
      <c r="BD167" s="3" t="str">
        <f>IF(AP167="","",AP167+'Details Verein'!$D$24)</f>
        <v/>
      </c>
      <c r="BE167" s="3" t="str">
        <f>IF(AZ167="","",AZ167+'Details Verein'!$D$25)</f>
        <v/>
      </c>
      <c r="BF167" s="3" t="str">
        <f>IF(BA167="","",BA167+'Details Verein'!$D$26)</f>
        <v/>
      </c>
      <c r="BG167" s="32">
        <f ca="1">IF(OR(E167-E166&gt;0.1,BA167&lt;&gt;""),'Details Verein'!$D$27,0)</f>
        <v>0</v>
      </c>
      <c r="BH167" s="16">
        <f t="shared" ca="1" si="133"/>
        <v>0</v>
      </c>
      <c r="BI167" s="16">
        <f t="shared" si="110"/>
        <v>0</v>
      </c>
      <c r="BJ167" s="1" t="str">
        <f t="shared" si="111"/>
        <v/>
      </c>
      <c r="BL167" s="1" t="str">
        <f t="shared" si="116"/>
        <v/>
      </c>
      <c r="BM167" s="1" t="str">
        <f t="shared" si="117"/>
        <v/>
      </c>
      <c r="BN167" s="1" t="str">
        <f t="shared" si="118"/>
        <v/>
      </c>
      <c r="BO167" s="1" t="str">
        <f t="shared" ca="1" si="119"/>
        <v/>
      </c>
      <c r="BP167" s="1">
        <f t="shared" si="130"/>
        <v>1.4399999999999968E-2</v>
      </c>
      <c r="BQ167" s="24" t="str">
        <f t="shared" si="120"/>
        <v/>
      </c>
      <c r="BR167" s="25" t="str">
        <f>IF(OR(Mitglieder!AQ167="",Mitglieder!BC167&lt;&gt;""),"",Mitglieder!AQ167)</f>
        <v/>
      </c>
      <c r="BS167" s="24" t="str">
        <f>IF(BR167="","",'Details Verein'!$I$30)</f>
        <v/>
      </c>
      <c r="BT167" s="24" t="str">
        <f>IF(BR167="","",VLOOKUP(Mitglieder!AN167,'Details Verein'!$B$12:$I$21,8))</f>
        <v/>
      </c>
      <c r="BU167" s="24"/>
      <c r="BV167" s="26" t="str">
        <f t="shared" si="121"/>
        <v/>
      </c>
      <c r="BW167" s="24" t="str">
        <f>IF(BR167="","",Mitglieder!BL167)</f>
        <v/>
      </c>
      <c r="CA167" s="34"/>
      <c r="CB167" s="1" t="str">
        <f t="shared" si="139"/>
        <v/>
      </c>
      <c r="CC167" s="1" t="str">
        <f t="shared" si="139"/>
        <v/>
      </c>
      <c r="CD167" s="1" t="str">
        <f t="shared" si="139"/>
        <v/>
      </c>
      <c r="CE167" s="1" t="str">
        <f t="shared" si="139"/>
        <v/>
      </c>
      <c r="CF167" s="1" t="str">
        <f t="shared" si="139"/>
        <v/>
      </c>
      <c r="CG167" s="1" t="str">
        <f t="shared" si="139"/>
        <v/>
      </c>
      <c r="CH167" s="1" t="str">
        <f t="shared" si="139"/>
        <v/>
      </c>
      <c r="CI167" s="1" t="str">
        <f t="shared" si="139"/>
        <v/>
      </c>
      <c r="CJ167" s="1" t="str">
        <f t="shared" si="139"/>
        <v/>
      </c>
      <c r="CK167" s="1" t="str">
        <f t="shared" si="139"/>
        <v/>
      </c>
      <c r="CL167" s="37" t="str">
        <f t="shared" si="112"/>
        <v/>
      </c>
      <c r="CM167" s="37" t="str">
        <f t="shared" si="113"/>
        <v/>
      </c>
      <c r="CN167" s="1">
        <f t="shared" ca="1" si="114"/>
        <v>0</v>
      </c>
      <c r="CO167" s="1">
        <f t="shared" ca="1" si="115"/>
        <v>0</v>
      </c>
      <c r="CP167" s="1">
        <f t="shared" si="132"/>
        <v>4.4500000000000248E-2</v>
      </c>
      <c r="CQ167" s="24" t="str">
        <f t="shared" si="122"/>
        <v/>
      </c>
      <c r="CR167" s="25" t="str">
        <f t="shared" si="123"/>
        <v/>
      </c>
      <c r="CS167" s="24" t="str">
        <f>IF(CR167="","",'Details Verein'!$I$30)</f>
        <v/>
      </c>
      <c r="CT167" s="24" t="str">
        <f>IF(CR167="","",VLOOKUP(Mitglieder!AN167,'Details Verein'!$B$12:$K$21,9))</f>
        <v/>
      </c>
      <c r="CU167" s="24">
        <f t="shared" si="124"/>
        <v>0</v>
      </c>
      <c r="CV167" s="26" t="str">
        <f t="shared" si="125"/>
        <v/>
      </c>
      <c r="CW167" s="24" t="str">
        <f>IF(CR167="","",Mitglieder!BM167)</f>
        <v/>
      </c>
      <c r="CX167" s="1">
        <f t="shared" si="126"/>
        <v>7.460000000000111E-2</v>
      </c>
      <c r="CY167" s="24" t="str">
        <f t="shared" si="127"/>
        <v/>
      </c>
      <c r="CZ167" s="25" t="str">
        <f t="shared" si="128"/>
        <v/>
      </c>
      <c r="DA167" s="24" t="str">
        <f>IF(CZ167="","",'Details Verein'!$I$30)</f>
        <v/>
      </c>
      <c r="DB167" s="24" t="str">
        <f>IF(CZ167="","",VLOOKUP(AN167,'Details Verein'!$B$12:$L$21,10))</f>
        <v/>
      </c>
      <c r="DC167" s="24"/>
      <c r="DD167" s="26" t="str">
        <f t="shared" si="129"/>
        <v/>
      </c>
      <c r="DE167" s="24" t="str">
        <f>IF(CZ167="","",Mitglieder!BN167)</f>
        <v/>
      </c>
      <c r="DF167" s="34"/>
      <c r="DG167" s="1">
        <f t="shared" ca="1" si="134"/>
        <v>0.10470000000000197</v>
      </c>
      <c r="DH167" s="24" t="str">
        <f t="shared" ca="1" si="135"/>
        <v/>
      </c>
      <c r="DI167" s="25" t="str">
        <f t="shared" ca="1" si="136"/>
        <v/>
      </c>
      <c r="DJ167" s="24" t="str">
        <f ca="1">IF(DI167="","",'Details Verein'!$I$30)</f>
        <v/>
      </c>
      <c r="DK167" s="24" t="str">
        <f ca="1">IF(DI167="","",'Details Verein'!$I$31)</f>
        <v/>
      </c>
      <c r="DL167" s="24"/>
      <c r="DM167" s="26" t="str">
        <f t="shared" ca="1" si="137"/>
        <v/>
      </c>
      <c r="DN167" s="24" t="str">
        <f t="shared" ca="1" si="138"/>
        <v/>
      </c>
    </row>
    <row r="168" spans="3:118" x14ac:dyDescent="0.3">
      <c r="C168" s="1">
        <f t="shared" ca="1" si="102"/>
        <v>1.0144999999999984</v>
      </c>
      <c r="D168" s="1">
        <f ca="1">IF(OR(AQ168&lt;&gt;"",AP168+'Details Verein'!$D$24&gt;=$AM$1,AP168="",AG168&lt;&gt;1,AZ168&lt;&gt;"",BC168&lt;&gt;""),Mitglieder!D167+0.0001,ROUND(D167+1,0))</f>
        <v>1.0144999999999984</v>
      </c>
      <c r="E168" s="1">
        <f ca="1">IF(OR(AQ168&lt;&gt;"",AZ168+'Details Verein'!$D$25&gt;=$AM$1,AP168="",AG168&lt;&gt;1,AZ168="",BA168&lt;&gt;"",BC168&lt;&gt;""),Mitglieder!E167+0.0001,ROUND(E167+1,0))</f>
        <v>1.0144999999999984</v>
      </c>
      <c r="F168" s="1" t="str">
        <f t="shared" ca="1" si="103"/>
        <v/>
      </c>
      <c r="G168" s="23"/>
      <c r="H168" s="8"/>
      <c r="I168" s="8"/>
      <c r="J168" s="8"/>
      <c r="K168" s="8"/>
      <c r="L168" s="8"/>
      <c r="M168" s="8"/>
      <c r="N168" s="8"/>
      <c r="O168" s="8"/>
      <c r="P168" s="8"/>
      <c r="Q168" s="8"/>
      <c r="R168" s="8"/>
      <c r="S168" s="8"/>
      <c r="T168" s="8"/>
      <c r="U168" s="8"/>
      <c r="V168" s="8"/>
      <c r="W168" s="8"/>
      <c r="X168" s="8"/>
      <c r="Y168" s="8"/>
      <c r="Z168" s="8"/>
      <c r="AA168" s="8"/>
      <c r="AB168" s="8"/>
      <c r="AC168" s="8"/>
      <c r="AD168" s="8"/>
      <c r="AE168" s="8"/>
      <c r="AG168" s="1">
        <f t="shared" si="104"/>
        <v>0</v>
      </c>
      <c r="AI168" s="1">
        <f t="shared" ca="1" si="105"/>
        <v>0</v>
      </c>
      <c r="AJ168" s="1">
        <f t="shared" ca="1" si="106"/>
        <v>0</v>
      </c>
      <c r="AM168" s="63" t="str">
        <f>IF(AND(H169="",H170="",K168=""),"",IF(K168="","nicht kategorisiert",IF(AG168=1,VLOOKUP(AN168,'Details Verein'!$B$12:$D$22,2),"")))</f>
        <v/>
      </c>
      <c r="AN168" s="1">
        <f>IF(K168='Details Verein'!$C$12,'Details Verein'!$B$12,IF(K168='Details Verein'!$C$13,'Details Verein'!$B$13,IF(K168='Details Verein'!$C$14,'Details Verein'!$B$14,IF(K168='Details Verein'!$C$15,'Details Verein'!$B$15,IF(K168='Details Verein'!$C$16,'Details Verein'!$B$16,IF(K168='Details Verein'!$C$17,'Details Verein'!$B$17,IF(K168='Details Verein'!$C$18,'Details Verein'!$B$18,IF(K168='Details Verein'!$C$19,'Details Verein'!$B$19,IF(K168='Details Verein'!$C$20,'Details Verein'!$B$20,IF(K168='Details Verein'!$C$21,'Details Verein'!$B$21,11))))))))))</f>
        <v>1</v>
      </c>
      <c r="AO168" s="8"/>
      <c r="AP168" s="8"/>
      <c r="AQ168" s="8"/>
      <c r="AR168" s="32">
        <f>IF(OR(V168&gt;'Details Verein'!$D$7,$AG168=1),VLOOKUP($AN168,'Details Verein'!$B$12:$G$21,AR$1),0)</f>
        <v>0</v>
      </c>
      <c r="AS168" s="115" t="str">
        <f t="shared" si="107"/>
        <v/>
      </c>
      <c r="AT168" s="32">
        <f>IF($AG168=1,VLOOKUP($AN168,'Details Verein'!$B$12:$G$21,AT$1),0)</f>
        <v>0</v>
      </c>
      <c r="AU168" s="33" t="str">
        <f t="shared" si="108"/>
        <v/>
      </c>
      <c r="AV168" s="32">
        <f>IF($AG168=1,VLOOKUP($AN168,'Details Verein'!$B$12:$G$21,AV$1),0)</f>
        <v>0</v>
      </c>
      <c r="AW168" s="32">
        <f ca="1">IF($AG168=1,VLOOKUP($AN168,'Details Verein'!$B$12:$G$21,AW$1),0)+BG168</f>
        <v>0</v>
      </c>
      <c r="AX168" s="116"/>
      <c r="AY168" s="8"/>
      <c r="AZ168" s="8"/>
      <c r="BA168" s="8"/>
      <c r="BB168" s="1" t="str">
        <f t="shared" si="109"/>
        <v>00.01.1900</v>
      </c>
      <c r="BC168" s="73"/>
      <c r="BD168" s="3" t="str">
        <f>IF(AP168="","",AP168+'Details Verein'!$D$24)</f>
        <v/>
      </c>
      <c r="BE168" s="3" t="str">
        <f>IF(AZ168="","",AZ168+'Details Verein'!$D$25)</f>
        <v/>
      </c>
      <c r="BF168" s="3" t="str">
        <f>IF(BA168="","",BA168+'Details Verein'!$D$26)</f>
        <v/>
      </c>
      <c r="BG168" s="32">
        <f ca="1">IF(OR(E168-E167&gt;0.1,BA168&lt;&gt;""),'Details Verein'!$D$27,0)</f>
        <v>0</v>
      </c>
      <c r="BH168" s="16">
        <f t="shared" ca="1" si="133"/>
        <v>0</v>
      </c>
      <c r="BI168" s="16">
        <f t="shared" si="110"/>
        <v>0</v>
      </c>
      <c r="BJ168" s="1" t="str">
        <f t="shared" si="111"/>
        <v/>
      </c>
      <c r="BL168" s="1" t="str">
        <f t="shared" si="116"/>
        <v/>
      </c>
      <c r="BM168" s="1" t="str">
        <f t="shared" si="117"/>
        <v/>
      </c>
      <c r="BN168" s="1" t="str">
        <f t="shared" si="118"/>
        <v/>
      </c>
      <c r="BO168" s="1" t="str">
        <f t="shared" ca="1" si="119"/>
        <v/>
      </c>
      <c r="BP168" s="1">
        <f t="shared" si="130"/>
        <v>1.4499999999999968E-2</v>
      </c>
      <c r="BQ168" s="24" t="str">
        <f t="shared" si="120"/>
        <v/>
      </c>
      <c r="BR168" s="25" t="str">
        <f>IF(OR(Mitglieder!AQ168="",Mitglieder!BC168&lt;&gt;""),"",Mitglieder!AQ168)</f>
        <v/>
      </c>
      <c r="BS168" s="24" t="str">
        <f>IF(BR168="","",'Details Verein'!$I$30)</f>
        <v/>
      </c>
      <c r="BT168" s="24" t="str">
        <f>IF(BR168="","",VLOOKUP(Mitglieder!AN168,'Details Verein'!$B$12:$I$21,8))</f>
        <v/>
      </c>
      <c r="BU168" s="24"/>
      <c r="BV168" s="26" t="str">
        <f t="shared" si="121"/>
        <v/>
      </c>
      <c r="BW168" s="24" t="str">
        <f>IF(BR168="","",Mitglieder!BL168)</f>
        <v/>
      </c>
      <c r="CA168" s="34"/>
      <c r="CB168" s="1" t="str">
        <f t="shared" si="139"/>
        <v/>
      </c>
      <c r="CC168" s="1" t="str">
        <f t="shared" si="139"/>
        <v/>
      </c>
      <c r="CD168" s="1" t="str">
        <f t="shared" si="139"/>
        <v/>
      </c>
      <c r="CE168" s="1" t="str">
        <f t="shared" si="139"/>
        <v/>
      </c>
      <c r="CF168" s="1" t="str">
        <f t="shared" si="139"/>
        <v/>
      </c>
      <c r="CG168" s="1" t="str">
        <f t="shared" si="139"/>
        <v/>
      </c>
      <c r="CH168" s="1" t="str">
        <f t="shared" si="139"/>
        <v/>
      </c>
      <c r="CI168" s="1" t="str">
        <f t="shared" si="139"/>
        <v/>
      </c>
      <c r="CJ168" s="1" t="str">
        <f t="shared" si="139"/>
        <v/>
      </c>
      <c r="CK168" s="1" t="str">
        <f t="shared" si="139"/>
        <v/>
      </c>
      <c r="CL168" s="37" t="str">
        <f t="shared" si="112"/>
        <v/>
      </c>
      <c r="CM168" s="37" t="str">
        <f t="shared" si="113"/>
        <v/>
      </c>
      <c r="CN168" s="1">
        <f t="shared" ca="1" si="114"/>
        <v>0</v>
      </c>
      <c r="CO168" s="1">
        <f t="shared" ca="1" si="115"/>
        <v>0</v>
      </c>
      <c r="CP168" s="1">
        <f t="shared" si="132"/>
        <v>4.4600000000000251E-2</v>
      </c>
      <c r="CQ168" s="24" t="str">
        <f t="shared" si="122"/>
        <v/>
      </c>
      <c r="CR168" s="25" t="str">
        <f t="shared" si="123"/>
        <v/>
      </c>
      <c r="CS168" s="24" t="str">
        <f>IF(CR168="","",'Details Verein'!$I$30)</f>
        <v/>
      </c>
      <c r="CT168" s="24" t="str">
        <f>IF(CR168="","",VLOOKUP(Mitglieder!AN168,'Details Verein'!$B$12:$K$21,9))</f>
        <v/>
      </c>
      <c r="CU168" s="24">
        <f t="shared" si="124"/>
        <v>0</v>
      </c>
      <c r="CV168" s="26" t="str">
        <f t="shared" si="125"/>
        <v/>
      </c>
      <c r="CW168" s="24" t="str">
        <f>IF(CR168="","",Mitglieder!BM168)</f>
        <v/>
      </c>
      <c r="CX168" s="1">
        <f t="shared" si="126"/>
        <v>7.4700000000001113E-2</v>
      </c>
      <c r="CY168" s="24" t="str">
        <f t="shared" si="127"/>
        <v/>
      </c>
      <c r="CZ168" s="25" t="str">
        <f t="shared" si="128"/>
        <v/>
      </c>
      <c r="DA168" s="24" t="str">
        <f>IF(CZ168="","",'Details Verein'!$I$30)</f>
        <v/>
      </c>
      <c r="DB168" s="24" t="str">
        <f>IF(CZ168="","",VLOOKUP(AN168,'Details Verein'!$B$12:$L$21,10))</f>
        <v/>
      </c>
      <c r="DC168" s="24"/>
      <c r="DD168" s="26" t="str">
        <f t="shared" si="129"/>
        <v/>
      </c>
      <c r="DE168" s="24" t="str">
        <f>IF(CZ168="","",Mitglieder!BN168)</f>
        <v/>
      </c>
      <c r="DF168" s="34"/>
      <c r="DG168" s="1">
        <f t="shared" ca="1" si="134"/>
        <v>0.10480000000000197</v>
      </c>
      <c r="DH168" s="24" t="str">
        <f t="shared" ca="1" si="135"/>
        <v/>
      </c>
      <c r="DI168" s="25" t="str">
        <f t="shared" ca="1" si="136"/>
        <v/>
      </c>
      <c r="DJ168" s="24" t="str">
        <f ca="1">IF(DI168="","",'Details Verein'!$I$30)</f>
        <v/>
      </c>
      <c r="DK168" s="24" t="str">
        <f ca="1">IF(DI168="","",'Details Verein'!$I$31)</f>
        <v/>
      </c>
      <c r="DL168" s="24"/>
      <c r="DM168" s="26" t="str">
        <f t="shared" ca="1" si="137"/>
        <v/>
      </c>
      <c r="DN168" s="24" t="str">
        <f t="shared" ca="1" si="138"/>
        <v/>
      </c>
    </row>
    <row r="169" spans="3:118" x14ac:dyDescent="0.3">
      <c r="C169" s="1">
        <f t="shared" ca="1" si="102"/>
        <v>1.0145999999999984</v>
      </c>
      <c r="D169" s="1">
        <f ca="1">IF(OR(AQ169&lt;&gt;"",AP169+'Details Verein'!$D$24&gt;=$AM$1,AP169="",AG169&lt;&gt;1,AZ169&lt;&gt;"",BC169&lt;&gt;""),Mitglieder!D168+0.0001,ROUND(D168+1,0))</f>
        <v>1.0145999999999984</v>
      </c>
      <c r="E169" s="1">
        <f ca="1">IF(OR(AQ169&lt;&gt;"",AZ169+'Details Verein'!$D$25&gt;=$AM$1,AP169="",AG169&lt;&gt;1,AZ169="",BA169&lt;&gt;"",BC169&lt;&gt;""),Mitglieder!E168+0.0001,ROUND(E168+1,0))</f>
        <v>1.0145999999999984</v>
      </c>
      <c r="F169" s="1" t="str">
        <f t="shared" ca="1" si="103"/>
        <v/>
      </c>
      <c r="G169" s="23"/>
      <c r="H169" s="8"/>
      <c r="I169" s="8"/>
      <c r="J169" s="8"/>
      <c r="K169" s="8"/>
      <c r="L169" s="8"/>
      <c r="M169" s="8"/>
      <c r="N169" s="8"/>
      <c r="O169" s="8"/>
      <c r="P169" s="8"/>
      <c r="Q169" s="8"/>
      <c r="R169" s="8"/>
      <c r="S169" s="8"/>
      <c r="T169" s="8"/>
      <c r="U169" s="8"/>
      <c r="V169" s="8"/>
      <c r="W169" s="8"/>
      <c r="X169" s="8"/>
      <c r="Y169" s="8"/>
      <c r="Z169" s="8"/>
      <c r="AA169" s="8"/>
      <c r="AB169" s="8"/>
      <c r="AC169" s="8"/>
      <c r="AD169" s="8"/>
      <c r="AE169" s="8"/>
      <c r="AG169" s="1">
        <f t="shared" si="104"/>
        <v>0</v>
      </c>
      <c r="AI169" s="1">
        <f t="shared" ca="1" si="105"/>
        <v>0</v>
      </c>
      <c r="AJ169" s="1">
        <f t="shared" ca="1" si="106"/>
        <v>0</v>
      </c>
      <c r="AM169" s="63" t="str">
        <f>IF(AND(H170="",H171="",K169=""),"",IF(K169="","nicht kategorisiert",IF(AG169=1,VLOOKUP(AN169,'Details Verein'!$B$12:$D$22,2),"")))</f>
        <v/>
      </c>
      <c r="AN169" s="1">
        <f>IF(K169='Details Verein'!$C$12,'Details Verein'!$B$12,IF(K169='Details Verein'!$C$13,'Details Verein'!$B$13,IF(K169='Details Verein'!$C$14,'Details Verein'!$B$14,IF(K169='Details Verein'!$C$15,'Details Verein'!$B$15,IF(K169='Details Verein'!$C$16,'Details Verein'!$B$16,IF(K169='Details Verein'!$C$17,'Details Verein'!$B$17,IF(K169='Details Verein'!$C$18,'Details Verein'!$B$18,IF(K169='Details Verein'!$C$19,'Details Verein'!$B$19,IF(K169='Details Verein'!$C$20,'Details Verein'!$B$20,IF(K169='Details Verein'!$C$21,'Details Verein'!$B$21,11))))))))))</f>
        <v>1</v>
      </c>
      <c r="AO169" s="8"/>
      <c r="AP169" s="8"/>
      <c r="AQ169" s="8"/>
      <c r="AR169" s="32">
        <f>IF(OR(V169&gt;'Details Verein'!$D$7,$AG169=1),VLOOKUP($AN169,'Details Verein'!$B$12:$G$21,AR$1),0)</f>
        <v>0</v>
      </c>
      <c r="AS169" s="115" t="str">
        <f t="shared" si="107"/>
        <v/>
      </c>
      <c r="AT169" s="32">
        <f>IF($AG169=1,VLOOKUP($AN169,'Details Verein'!$B$12:$G$21,AT$1),0)</f>
        <v>0</v>
      </c>
      <c r="AU169" s="33" t="str">
        <f t="shared" si="108"/>
        <v/>
      </c>
      <c r="AV169" s="32">
        <f>IF($AG169=1,VLOOKUP($AN169,'Details Verein'!$B$12:$G$21,AV$1),0)</f>
        <v>0</v>
      </c>
      <c r="AW169" s="32">
        <f ca="1">IF($AG169=1,VLOOKUP($AN169,'Details Verein'!$B$12:$G$21,AW$1),0)+BG169</f>
        <v>0</v>
      </c>
      <c r="AX169" s="116"/>
      <c r="AY169" s="8"/>
      <c r="AZ169" s="8"/>
      <c r="BA169" s="8"/>
      <c r="BB169" s="1" t="str">
        <f t="shared" si="109"/>
        <v>00.01.1900</v>
      </c>
      <c r="BC169" s="73"/>
      <c r="BD169" s="3" t="str">
        <f>IF(AP169="","",AP169+'Details Verein'!$D$24)</f>
        <v/>
      </c>
      <c r="BE169" s="3" t="str">
        <f>IF(AZ169="","",AZ169+'Details Verein'!$D$25)</f>
        <v/>
      </c>
      <c r="BF169" s="3" t="str">
        <f>IF(BA169="","",BA169+'Details Verein'!$D$26)</f>
        <v/>
      </c>
      <c r="BG169" s="32">
        <f ca="1">IF(OR(E169-E168&gt;0.1,BA169&lt;&gt;""),'Details Verein'!$D$27,0)</f>
        <v>0</v>
      </c>
      <c r="BH169" s="16">
        <f t="shared" ca="1" si="133"/>
        <v>0</v>
      </c>
      <c r="BI169" s="16">
        <f t="shared" si="110"/>
        <v>0</v>
      </c>
      <c r="BJ169" s="1" t="str">
        <f t="shared" si="111"/>
        <v/>
      </c>
      <c r="BL169" s="1" t="str">
        <f t="shared" si="116"/>
        <v/>
      </c>
      <c r="BM169" s="1" t="str">
        <f t="shared" si="117"/>
        <v/>
      </c>
      <c r="BN169" s="1" t="str">
        <f t="shared" si="118"/>
        <v/>
      </c>
      <c r="BO169" s="1" t="str">
        <f t="shared" ca="1" si="119"/>
        <v/>
      </c>
      <c r="BP169" s="1">
        <f t="shared" si="130"/>
        <v>1.4599999999999967E-2</v>
      </c>
      <c r="BQ169" s="24" t="str">
        <f t="shared" si="120"/>
        <v/>
      </c>
      <c r="BR169" s="25" t="str">
        <f>IF(OR(Mitglieder!AQ169="",Mitglieder!BC169&lt;&gt;""),"",Mitglieder!AQ169)</f>
        <v/>
      </c>
      <c r="BS169" s="24" t="str">
        <f>IF(BR169="","",'Details Verein'!$I$30)</f>
        <v/>
      </c>
      <c r="BT169" s="24" t="str">
        <f>IF(BR169="","",VLOOKUP(Mitglieder!AN169,'Details Verein'!$B$12:$I$21,8))</f>
        <v/>
      </c>
      <c r="BU169" s="24"/>
      <c r="BV169" s="26" t="str">
        <f t="shared" si="121"/>
        <v/>
      </c>
      <c r="BW169" s="24" t="str">
        <f>IF(BR169="","",Mitglieder!BL169)</f>
        <v/>
      </c>
      <c r="CA169" s="34"/>
      <c r="CB169" s="1" t="str">
        <f t="shared" si="139"/>
        <v/>
      </c>
      <c r="CC169" s="1" t="str">
        <f t="shared" si="139"/>
        <v/>
      </c>
      <c r="CD169" s="1" t="str">
        <f t="shared" si="139"/>
        <v/>
      </c>
      <c r="CE169" s="1" t="str">
        <f t="shared" si="139"/>
        <v/>
      </c>
      <c r="CF169" s="1" t="str">
        <f t="shared" si="139"/>
        <v/>
      </c>
      <c r="CG169" s="1" t="str">
        <f t="shared" si="139"/>
        <v/>
      </c>
      <c r="CH169" s="1" t="str">
        <f t="shared" si="139"/>
        <v/>
      </c>
      <c r="CI169" s="1" t="str">
        <f t="shared" si="139"/>
        <v/>
      </c>
      <c r="CJ169" s="1" t="str">
        <f t="shared" si="139"/>
        <v/>
      </c>
      <c r="CK169" s="1" t="str">
        <f t="shared" si="139"/>
        <v/>
      </c>
      <c r="CL169" s="37" t="str">
        <f t="shared" si="112"/>
        <v/>
      </c>
      <c r="CM169" s="37" t="str">
        <f t="shared" si="113"/>
        <v/>
      </c>
      <c r="CN169" s="1">
        <f t="shared" ca="1" si="114"/>
        <v>0</v>
      </c>
      <c r="CO169" s="1">
        <f t="shared" ca="1" si="115"/>
        <v>0</v>
      </c>
      <c r="CP169" s="1">
        <f t="shared" si="132"/>
        <v>4.4700000000000253E-2</v>
      </c>
      <c r="CQ169" s="24" t="str">
        <f t="shared" si="122"/>
        <v/>
      </c>
      <c r="CR169" s="25" t="str">
        <f t="shared" si="123"/>
        <v/>
      </c>
      <c r="CS169" s="24" t="str">
        <f>IF(CR169="","",'Details Verein'!$I$30)</f>
        <v/>
      </c>
      <c r="CT169" s="24" t="str">
        <f>IF(CR169="","",VLOOKUP(Mitglieder!AN169,'Details Verein'!$B$12:$K$21,9))</f>
        <v/>
      </c>
      <c r="CU169" s="24">
        <f t="shared" si="124"/>
        <v>0</v>
      </c>
      <c r="CV169" s="26" t="str">
        <f t="shared" si="125"/>
        <v/>
      </c>
      <c r="CW169" s="24" t="str">
        <f>IF(CR169="","",Mitglieder!BM169)</f>
        <v/>
      </c>
      <c r="CX169" s="1">
        <f t="shared" si="126"/>
        <v>7.4800000000001116E-2</v>
      </c>
      <c r="CY169" s="24" t="str">
        <f t="shared" si="127"/>
        <v/>
      </c>
      <c r="CZ169" s="25" t="str">
        <f t="shared" si="128"/>
        <v/>
      </c>
      <c r="DA169" s="24" t="str">
        <f>IF(CZ169="","",'Details Verein'!$I$30)</f>
        <v/>
      </c>
      <c r="DB169" s="24" t="str">
        <f>IF(CZ169="","",VLOOKUP(AN169,'Details Verein'!$B$12:$L$21,10))</f>
        <v/>
      </c>
      <c r="DC169" s="24"/>
      <c r="DD169" s="26" t="str">
        <f t="shared" si="129"/>
        <v/>
      </c>
      <c r="DE169" s="24" t="str">
        <f>IF(CZ169="","",Mitglieder!BN169)</f>
        <v/>
      </c>
      <c r="DF169" s="34"/>
      <c r="DG169" s="1">
        <f t="shared" ca="1" si="134"/>
        <v>0.10490000000000198</v>
      </c>
      <c r="DH169" s="24" t="str">
        <f t="shared" ca="1" si="135"/>
        <v/>
      </c>
      <c r="DI169" s="25" t="str">
        <f t="shared" ca="1" si="136"/>
        <v/>
      </c>
      <c r="DJ169" s="24" t="str">
        <f ca="1">IF(DI169="","",'Details Verein'!$I$30)</f>
        <v/>
      </c>
      <c r="DK169" s="24" t="str">
        <f ca="1">IF(DI169="","",'Details Verein'!$I$31)</f>
        <v/>
      </c>
      <c r="DL169" s="24"/>
      <c r="DM169" s="26" t="str">
        <f t="shared" ca="1" si="137"/>
        <v/>
      </c>
      <c r="DN169" s="24" t="str">
        <f t="shared" ca="1" si="138"/>
        <v/>
      </c>
    </row>
    <row r="170" spans="3:118" x14ac:dyDescent="0.3">
      <c r="C170" s="1">
        <f t="shared" ca="1" si="102"/>
        <v>1.0146999999999984</v>
      </c>
      <c r="D170" s="1">
        <f ca="1">IF(OR(AQ170&lt;&gt;"",AP170+'Details Verein'!$D$24&gt;=$AM$1,AP170="",AG170&lt;&gt;1,AZ170&lt;&gt;"",BC170&lt;&gt;""),Mitglieder!D169+0.0001,ROUND(D169+1,0))</f>
        <v>1.0146999999999984</v>
      </c>
      <c r="E170" s="1">
        <f ca="1">IF(OR(AQ170&lt;&gt;"",AZ170+'Details Verein'!$D$25&gt;=$AM$1,AP170="",AG170&lt;&gt;1,AZ170="",BA170&lt;&gt;"",BC170&lt;&gt;""),Mitglieder!E169+0.0001,ROUND(E169+1,0))</f>
        <v>1.0146999999999984</v>
      </c>
      <c r="F170" s="1" t="str">
        <f t="shared" ca="1" si="103"/>
        <v/>
      </c>
      <c r="G170" s="23"/>
      <c r="H170" s="8"/>
      <c r="I170" s="8"/>
      <c r="J170" s="8"/>
      <c r="K170" s="8"/>
      <c r="L170" s="8"/>
      <c r="M170" s="8"/>
      <c r="N170" s="8"/>
      <c r="O170" s="8"/>
      <c r="P170" s="8"/>
      <c r="Q170" s="8"/>
      <c r="R170" s="8"/>
      <c r="S170" s="8"/>
      <c r="T170" s="8"/>
      <c r="U170" s="8"/>
      <c r="V170" s="8"/>
      <c r="W170" s="8"/>
      <c r="X170" s="8"/>
      <c r="Y170" s="8"/>
      <c r="Z170" s="8"/>
      <c r="AA170" s="8"/>
      <c r="AB170" s="8"/>
      <c r="AC170" s="8"/>
      <c r="AD170" s="8"/>
      <c r="AE170" s="8"/>
      <c r="AG170" s="1">
        <f t="shared" si="104"/>
        <v>0</v>
      </c>
      <c r="AI170" s="1">
        <f t="shared" ca="1" si="105"/>
        <v>0</v>
      </c>
      <c r="AJ170" s="1">
        <f t="shared" ca="1" si="106"/>
        <v>0</v>
      </c>
      <c r="AM170" s="63" t="str">
        <f>IF(AND(H171="",H172="",K170=""),"",IF(K170="","nicht kategorisiert",IF(AG170=1,VLOOKUP(AN170,'Details Verein'!$B$12:$D$22,2),"")))</f>
        <v/>
      </c>
      <c r="AN170" s="1">
        <f>IF(K170='Details Verein'!$C$12,'Details Verein'!$B$12,IF(K170='Details Verein'!$C$13,'Details Verein'!$B$13,IF(K170='Details Verein'!$C$14,'Details Verein'!$B$14,IF(K170='Details Verein'!$C$15,'Details Verein'!$B$15,IF(K170='Details Verein'!$C$16,'Details Verein'!$B$16,IF(K170='Details Verein'!$C$17,'Details Verein'!$B$17,IF(K170='Details Verein'!$C$18,'Details Verein'!$B$18,IF(K170='Details Verein'!$C$19,'Details Verein'!$B$19,IF(K170='Details Verein'!$C$20,'Details Verein'!$B$20,IF(K170='Details Verein'!$C$21,'Details Verein'!$B$21,11))))))))))</f>
        <v>1</v>
      </c>
      <c r="AO170" s="8"/>
      <c r="AP170" s="8"/>
      <c r="AQ170" s="8"/>
      <c r="AR170" s="32">
        <f>IF(OR(V170&gt;'Details Verein'!$D$7,$AG170=1),VLOOKUP($AN170,'Details Verein'!$B$12:$G$21,AR$1),0)</f>
        <v>0</v>
      </c>
      <c r="AS170" s="115" t="str">
        <f t="shared" si="107"/>
        <v/>
      </c>
      <c r="AT170" s="32">
        <f>IF($AG170=1,VLOOKUP($AN170,'Details Verein'!$B$12:$G$21,AT$1),0)</f>
        <v>0</v>
      </c>
      <c r="AU170" s="33" t="str">
        <f t="shared" si="108"/>
        <v/>
      </c>
      <c r="AV170" s="32">
        <f>IF($AG170=1,VLOOKUP($AN170,'Details Verein'!$B$12:$G$21,AV$1),0)</f>
        <v>0</v>
      </c>
      <c r="AW170" s="32">
        <f ca="1">IF($AG170=1,VLOOKUP($AN170,'Details Verein'!$B$12:$G$21,AW$1),0)+BG170</f>
        <v>0</v>
      </c>
      <c r="AX170" s="116"/>
      <c r="AY170" s="8"/>
      <c r="AZ170" s="8"/>
      <c r="BA170" s="8"/>
      <c r="BB170" s="1" t="str">
        <f t="shared" si="109"/>
        <v>00.01.1900</v>
      </c>
      <c r="BC170" s="73"/>
      <c r="BD170" s="3" t="str">
        <f>IF(AP170="","",AP170+'Details Verein'!$D$24)</f>
        <v/>
      </c>
      <c r="BE170" s="3" t="str">
        <f>IF(AZ170="","",AZ170+'Details Verein'!$D$25)</f>
        <v/>
      </c>
      <c r="BF170" s="3" t="str">
        <f>IF(BA170="","",BA170+'Details Verein'!$D$26)</f>
        <v/>
      </c>
      <c r="BG170" s="32">
        <f ca="1">IF(OR(E170-E169&gt;0.1,BA170&lt;&gt;""),'Details Verein'!$D$27,0)</f>
        <v>0</v>
      </c>
      <c r="BH170" s="16">
        <f t="shared" ca="1" si="133"/>
        <v>0</v>
      </c>
      <c r="BI170" s="16">
        <f t="shared" si="110"/>
        <v>0</v>
      </c>
      <c r="BJ170" s="1" t="str">
        <f t="shared" si="111"/>
        <v/>
      </c>
      <c r="BL170" s="1" t="str">
        <f t="shared" si="116"/>
        <v/>
      </c>
      <c r="BM170" s="1" t="str">
        <f t="shared" si="117"/>
        <v/>
      </c>
      <c r="BN170" s="1" t="str">
        <f t="shared" si="118"/>
        <v/>
      </c>
      <c r="BO170" s="1" t="str">
        <f t="shared" ca="1" si="119"/>
        <v/>
      </c>
      <c r="BP170" s="1">
        <f t="shared" si="130"/>
        <v>1.4699999999999967E-2</v>
      </c>
      <c r="BQ170" s="24" t="str">
        <f t="shared" si="120"/>
        <v/>
      </c>
      <c r="BR170" s="25" t="str">
        <f>IF(OR(Mitglieder!AQ170="",Mitglieder!BC170&lt;&gt;""),"",Mitglieder!AQ170)</f>
        <v/>
      </c>
      <c r="BS170" s="24" t="str">
        <f>IF(BR170="","",'Details Verein'!$I$30)</f>
        <v/>
      </c>
      <c r="BT170" s="24" t="str">
        <f>IF(BR170="","",VLOOKUP(Mitglieder!AN170,'Details Verein'!$B$12:$I$21,8))</f>
        <v/>
      </c>
      <c r="BU170" s="24"/>
      <c r="BV170" s="26" t="str">
        <f t="shared" si="121"/>
        <v/>
      </c>
      <c r="BW170" s="24" t="str">
        <f>IF(BR170="","",Mitglieder!BL170)</f>
        <v/>
      </c>
      <c r="CA170" s="34"/>
      <c r="CB170" s="1" t="str">
        <f t="shared" si="139"/>
        <v/>
      </c>
      <c r="CC170" s="1" t="str">
        <f t="shared" si="139"/>
        <v/>
      </c>
      <c r="CD170" s="1" t="str">
        <f t="shared" si="139"/>
        <v/>
      </c>
      <c r="CE170" s="1" t="str">
        <f t="shared" si="139"/>
        <v/>
      </c>
      <c r="CF170" s="1" t="str">
        <f t="shared" si="139"/>
        <v/>
      </c>
      <c r="CG170" s="1" t="str">
        <f t="shared" si="139"/>
        <v/>
      </c>
      <c r="CH170" s="1" t="str">
        <f t="shared" si="139"/>
        <v/>
      </c>
      <c r="CI170" s="1" t="str">
        <f t="shared" si="139"/>
        <v/>
      </c>
      <c r="CJ170" s="1" t="str">
        <f t="shared" si="139"/>
        <v/>
      </c>
      <c r="CK170" s="1" t="str">
        <f t="shared" si="139"/>
        <v/>
      </c>
      <c r="CL170" s="37" t="str">
        <f t="shared" si="112"/>
        <v/>
      </c>
      <c r="CM170" s="37" t="str">
        <f t="shared" si="113"/>
        <v/>
      </c>
      <c r="CN170" s="1">
        <f t="shared" ca="1" si="114"/>
        <v>0</v>
      </c>
      <c r="CO170" s="1">
        <f t="shared" ca="1" si="115"/>
        <v>0</v>
      </c>
      <c r="CP170" s="1">
        <f t="shared" si="132"/>
        <v>4.4800000000000256E-2</v>
      </c>
      <c r="CQ170" s="24" t="str">
        <f t="shared" si="122"/>
        <v/>
      </c>
      <c r="CR170" s="25" t="str">
        <f t="shared" si="123"/>
        <v/>
      </c>
      <c r="CS170" s="24" t="str">
        <f>IF(CR170="","",'Details Verein'!$I$30)</f>
        <v/>
      </c>
      <c r="CT170" s="24" t="str">
        <f>IF(CR170="","",VLOOKUP(Mitglieder!AN170,'Details Verein'!$B$12:$K$21,9))</f>
        <v/>
      </c>
      <c r="CU170" s="24">
        <f t="shared" si="124"/>
        <v>0</v>
      </c>
      <c r="CV170" s="26" t="str">
        <f t="shared" si="125"/>
        <v/>
      </c>
      <c r="CW170" s="24" t="str">
        <f>IF(CR170="","",Mitglieder!BM170)</f>
        <v/>
      </c>
      <c r="CX170" s="1">
        <f t="shared" si="126"/>
        <v>7.4900000000001118E-2</v>
      </c>
      <c r="CY170" s="24" t="str">
        <f t="shared" si="127"/>
        <v/>
      </c>
      <c r="CZ170" s="25" t="str">
        <f t="shared" si="128"/>
        <v/>
      </c>
      <c r="DA170" s="24" t="str">
        <f>IF(CZ170="","",'Details Verein'!$I$30)</f>
        <v/>
      </c>
      <c r="DB170" s="24" t="str">
        <f>IF(CZ170="","",VLOOKUP(AN170,'Details Verein'!$B$12:$L$21,10))</f>
        <v/>
      </c>
      <c r="DC170" s="24"/>
      <c r="DD170" s="26" t="str">
        <f t="shared" si="129"/>
        <v/>
      </c>
      <c r="DE170" s="24" t="str">
        <f>IF(CZ170="","",Mitglieder!BN170)</f>
        <v/>
      </c>
      <c r="DF170" s="34"/>
      <c r="DG170" s="1">
        <f t="shared" ca="1" si="134"/>
        <v>0.10500000000000198</v>
      </c>
      <c r="DH170" s="24" t="str">
        <f t="shared" ca="1" si="135"/>
        <v/>
      </c>
      <c r="DI170" s="25" t="str">
        <f t="shared" ca="1" si="136"/>
        <v/>
      </c>
      <c r="DJ170" s="24" t="str">
        <f ca="1">IF(DI170="","",'Details Verein'!$I$30)</f>
        <v/>
      </c>
      <c r="DK170" s="24" t="str">
        <f ca="1">IF(DI170="","",'Details Verein'!$I$31)</f>
        <v/>
      </c>
      <c r="DL170" s="24"/>
      <c r="DM170" s="26" t="str">
        <f t="shared" ca="1" si="137"/>
        <v/>
      </c>
      <c r="DN170" s="24" t="str">
        <f t="shared" ca="1" si="138"/>
        <v/>
      </c>
    </row>
    <row r="171" spans="3:118" x14ac:dyDescent="0.3">
      <c r="C171" s="1">
        <f t="shared" ca="1" si="102"/>
        <v>1.0147999999999984</v>
      </c>
      <c r="D171" s="1">
        <f ca="1">IF(OR(AQ171&lt;&gt;"",AP171+'Details Verein'!$D$24&gt;=$AM$1,AP171="",AG171&lt;&gt;1,AZ171&lt;&gt;"",BC171&lt;&gt;""),Mitglieder!D170+0.0001,ROUND(D170+1,0))</f>
        <v>1.0147999999999984</v>
      </c>
      <c r="E171" s="1">
        <f ca="1">IF(OR(AQ171&lt;&gt;"",AZ171+'Details Verein'!$D$25&gt;=$AM$1,AP171="",AG171&lt;&gt;1,AZ171="",BA171&lt;&gt;"",BC171&lt;&gt;""),Mitglieder!E170+0.0001,ROUND(E170+1,0))</f>
        <v>1.0147999999999984</v>
      </c>
      <c r="F171" s="1" t="str">
        <f t="shared" ca="1" si="103"/>
        <v/>
      </c>
      <c r="G171" s="23"/>
      <c r="H171" s="8"/>
      <c r="I171" s="8"/>
      <c r="J171" s="8"/>
      <c r="K171" s="8"/>
      <c r="L171" s="8"/>
      <c r="M171" s="8"/>
      <c r="N171" s="8"/>
      <c r="O171" s="8"/>
      <c r="P171" s="8"/>
      <c r="Q171" s="8"/>
      <c r="R171" s="8"/>
      <c r="S171" s="8"/>
      <c r="T171" s="8"/>
      <c r="U171" s="8"/>
      <c r="V171" s="8"/>
      <c r="W171" s="8"/>
      <c r="X171" s="8"/>
      <c r="Y171" s="8"/>
      <c r="Z171" s="8"/>
      <c r="AA171" s="8"/>
      <c r="AB171" s="8"/>
      <c r="AC171" s="8"/>
      <c r="AD171" s="8"/>
      <c r="AE171" s="8"/>
      <c r="AG171" s="1">
        <f t="shared" si="104"/>
        <v>0</v>
      </c>
      <c r="AI171" s="1">
        <f t="shared" ca="1" si="105"/>
        <v>0</v>
      </c>
      <c r="AJ171" s="1">
        <f t="shared" ca="1" si="106"/>
        <v>0</v>
      </c>
      <c r="AM171" s="63" t="str">
        <f>IF(AND(H172="",H173="",K171=""),"",IF(K171="","nicht kategorisiert",IF(AG171=1,VLOOKUP(AN171,'Details Verein'!$B$12:$D$22,2),"")))</f>
        <v/>
      </c>
      <c r="AN171" s="1">
        <f>IF(K171='Details Verein'!$C$12,'Details Verein'!$B$12,IF(K171='Details Verein'!$C$13,'Details Verein'!$B$13,IF(K171='Details Verein'!$C$14,'Details Verein'!$B$14,IF(K171='Details Verein'!$C$15,'Details Verein'!$B$15,IF(K171='Details Verein'!$C$16,'Details Verein'!$B$16,IF(K171='Details Verein'!$C$17,'Details Verein'!$B$17,IF(K171='Details Verein'!$C$18,'Details Verein'!$B$18,IF(K171='Details Verein'!$C$19,'Details Verein'!$B$19,IF(K171='Details Verein'!$C$20,'Details Verein'!$B$20,IF(K171='Details Verein'!$C$21,'Details Verein'!$B$21,11))))))))))</f>
        <v>1</v>
      </c>
      <c r="AO171" s="8"/>
      <c r="AP171" s="8"/>
      <c r="AQ171" s="8"/>
      <c r="AR171" s="32">
        <f>IF(OR(V171&gt;'Details Verein'!$D$7,$AG171=1),VLOOKUP($AN171,'Details Verein'!$B$12:$G$21,AR$1),0)</f>
        <v>0</v>
      </c>
      <c r="AS171" s="115" t="str">
        <f t="shared" si="107"/>
        <v/>
      </c>
      <c r="AT171" s="32">
        <f>IF($AG171=1,VLOOKUP($AN171,'Details Verein'!$B$12:$G$21,AT$1),0)</f>
        <v>0</v>
      </c>
      <c r="AU171" s="33" t="str">
        <f t="shared" si="108"/>
        <v/>
      </c>
      <c r="AV171" s="32">
        <f>IF($AG171=1,VLOOKUP($AN171,'Details Verein'!$B$12:$G$21,AV$1),0)</f>
        <v>0</v>
      </c>
      <c r="AW171" s="32">
        <f ca="1">IF($AG171=1,VLOOKUP($AN171,'Details Verein'!$B$12:$G$21,AW$1),0)+BG171</f>
        <v>0</v>
      </c>
      <c r="AX171" s="116"/>
      <c r="AY171" s="8"/>
      <c r="AZ171" s="8"/>
      <c r="BA171" s="8"/>
      <c r="BB171" s="1" t="str">
        <f t="shared" si="109"/>
        <v>00.01.1900</v>
      </c>
      <c r="BC171" s="73"/>
      <c r="BD171" s="3" t="str">
        <f>IF(AP171="","",AP171+'Details Verein'!$D$24)</f>
        <v/>
      </c>
      <c r="BE171" s="3" t="str">
        <f>IF(AZ171="","",AZ171+'Details Verein'!$D$25)</f>
        <v/>
      </c>
      <c r="BF171" s="3" t="str">
        <f>IF(BA171="","",BA171+'Details Verein'!$D$26)</f>
        <v/>
      </c>
      <c r="BG171" s="32">
        <f ca="1">IF(OR(E171-E170&gt;0.1,BA171&lt;&gt;""),'Details Verein'!$D$27,0)</f>
        <v>0</v>
      </c>
      <c r="BH171" s="16">
        <f t="shared" ca="1" si="133"/>
        <v>0</v>
      </c>
      <c r="BI171" s="16">
        <f t="shared" si="110"/>
        <v>0</v>
      </c>
      <c r="BJ171" s="1" t="str">
        <f t="shared" si="111"/>
        <v/>
      </c>
      <c r="BL171" s="1" t="str">
        <f t="shared" si="116"/>
        <v/>
      </c>
      <c r="BM171" s="1" t="str">
        <f t="shared" si="117"/>
        <v/>
      </c>
      <c r="BN171" s="1" t="str">
        <f t="shared" si="118"/>
        <v/>
      </c>
      <c r="BO171" s="1" t="str">
        <f t="shared" ca="1" si="119"/>
        <v/>
      </c>
      <c r="BP171" s="1">
        <f t="shared" si="130"/>
        <v>1.4799999999999966E-2</v>
      </c>
      <c r="BQ171" s="24" t="str">
        <f t="shared" si="120"/>
        <v/>
      </c>
      <c r="BR171" s="25" t="str">
        <f>IF(OR(Mitglieder!AQ171="",Mitglieder!BC171&lt;&gt;""),"",Mitglieder!AQ171)</f>
        <v/>
      </c>
      <c r="BS171" s="24" t="str">
        <f>IF(BR171="","",'Details Verein'!$I$30)</f>
        <v/>
      </c>
      <c r="BT171" s="24" t="str">
        <f>IF(BR171="","",VLOOKUP(Mitglieder!AN171,'Details Verein'!$B$12:$I$21,8))</f>
        <v/>
      </c>
      <c r="BU171" s="24"/>
      <c r="BV171" s="26" t="str">
        <f t="shared" si="121"/>
        <v/>
      </c>
      <c r="BW171" s="24" t="str">
        <f>IF(BR171="","",Mitglieder!BL171)</f>
        <v/>
      </c>
      <c r="CA171" s="34"/>
      <c r="CB171" s="1" t="str">
        <f t="shared" si="139"/>
        <v/>
      </c>
      <c r="CC171" s="1" t="str">
        <f t="shared" si="139"/>
        <v/>
      </c>
      <c r="CD171" s="1" t="str">
        <f t="shared" si="139"/>
        <v/>
      </c>
      <c r="CE171" s="1" t="str">
        <f t="shared" si="139"/>
        <v/>
      </c>
      <c r="CF171" s="1" t="str">
        <f t="shared" si="139"/>
        <v/>
      </c>
      <c r="CG171" s="1" t="str">
        <f t="shared" si="139"/>
        <v/>
      </c>
      <c r="CH171" s="1" t="str">
        <f t="shared" si="139"/>
        <v/>
      </c>
      <c r="CI171" s="1" t="str">
        <f t="shared" si="139"/>
        <v/>
      </c>
      <c r="CJ171" s="1" t="str">
        <f t="shared" si="139"/>
        <v/>
      </c>
      <c r="CK171" s="1" t="str">
        <f t="shared" si="139"/>
        <v/>
      </c>
      <c r="CL171" s="37" t="str">
        <f t="shared" si="112"/>
        <v/>
      </c>
      <c r="CM171" s="37" t="str">
        <f t="shared" si="113"/>
        <v/>
      </c>
      <c r="CN171" s="1">
        <f t="shared" ca="1" si="114"/>
        <v>0</v>
      </c>
      <c r="CO171" s="1">
        <f t="shared" ca="1" si="115"/>
        <v>0</v>
      </c>
      <c r="CP171" s="1">
        <f t="shared" si="132"/>
        <v>4.4900000000000259E-2</v>
      </c>
      <c r="CQ171" s="24" t="str">
        <f t="shared" si="122"/>
        <v/>
      </c>
      <c r="CR171" s="25" t="str">
        <f t="shared" si="123"/>
        <v/>
      </c>
      <c r="CS171" s="24" t="str">
        <f>IF(CR171="","",'Details Verein'!$I$30)</f>
        <v/>
      </c>
      <c r="CT171" s="24" t="str">
        <f>IF(CR171="","",VLOOKUP(Mitglieder!AN171,'Details Verein'!$B$12:$K$21,9))</f>
        <v/>
      </c>
      <c r="CU171" s="24">
        <f t="shared" si="124"/>
        <v>0</v>
      </c>
      <c r="CV171" s="26" t="str">
        <f t="shared" si="125"/>
        <v/>
      </c>
      <c r="CW171" s="24" t="str">
        <f>IF(CR171="","",Mitglieder!BM171)</f>
        <v/>
      </c>
      <c r="CX171" s="1">
        <f t="shared" si="126"/>
        <v>7.5000000000001121E-2</v>
      </c>
      <c r="CY171" s="24" t="str">
        <f t="shared" si="127"/>
        <v/>
      </c>
      <c r="CZ171" s="25" t="str">
        <f t="shared" si="128"/>
        <v/>
      </c>
      <c r="DA171" s="24" t="str">
        <f>IF(CZ171="","",'Details Verein'!$I$30)</f>
        <v/>
      </c>
      <c r="DB171" s="24" t="str">
        <f>IF(CZ171="","",VLOOKUP(AN171,'Details Verein'!$B$12:$L$21,10))</f>
        <v/>
      </c>
      <c r="DC171" s="24"/>
      <c r="DD171" s="26" t="str">
        <f t="shared" si="129"/>
        <v/>
      </c>
      <c r="DE171" s="24" t="str">
        <f>IF(CZ171="","",Mitglieder!BN171)</f>
        <v/>
      </c>
      <c r="DF171" s="34"/>
      <c r="DG171" s="1">
        <f t="shared" ca="1" si="134"/>
        <v>0.10510000000000198</v>
      </c>
      <c r="DH171" s="24" t="str">
        <f t="shared" ca="1" si="135"/>
        <v/>
      </c>
      <c r="DI171" s="25" t="str">
        <f t="shared" ca="1" si="136"/>
        <v/>
      </c>
      <c r="DJ171" s="24" t="str">
        <f ca="1">IF(DI171="","",'Details Verein'!$I$30)</f>
        <v/>
      </c>
      <c r="DK171" s="24" t="str">
        <f ca="1">IF(DI171="","",'Details Verein'!$I$31)</f>
        <v/>
      </c>
      <c r="DL171" s="24"/>
      <c r="DM171" s="26" t="str">
        <f t="shared" ca="1" si="137"/>
        <v/>
      </c>
      <c r="DN171" s="24" t="str">
        <f t="shared" ca="1" si="138"/>
        <v/>
      </c>
    </row>
    <row r="172" spans="3:118" x14ac:dyDescent="0.3">
      <c r="C172" s="1">
        <f t="shared" ca="1" si="102"/>
        <v>1.0148999999999984</v>
      </c>
      <c r="D172" s="1">
        <f ca="1">IF(OR(AQ172&lt;&gt;"",AP172+'Details Verein'!$D$24&gt;=$AM$1,AP172="",AG172&lt;&gt;1,AZ172&lt;&gt;"",BC172&lt;&gt;""),Mitglieder!D171+0.0001,ROUND(D171+1,0))</f>
        <v>1.0148999999999984</v>
      </c>
      <c r="E172" s="1">
        <f ca="1">IF(OR(AQ172&lt;&gt;"",AZ172+'Details Verein'!$D$25&gt;=$AM$1,AP172="",AG172&lt;&gt;1,AZ172="",BA172&lt;&gt;"",BC172&lt;&gt;""),Mitglieder!E171+0.0001,ROUND(E171+1,0))</f>
        <v>1.0148999999999984</v>
      </c>
      <c r="F172" s="1" t="str">
        <f t="shared" ca="1" si="103"/>
        <v/>
      </c>
      <c r="G172" s="23"/>
      <c r="H172" s="8"/>
      <c r="I172" s="8"/>
      <c r="J172" s="8"/>
      <c r="K172" s="8"/>
      <c r="L172" s="8"/>
      <c r="M172" s="8"/>
      <c r="N172" s="8"/>
      <c r="O172" s="8"/>
      <c r="P172" s="8"/>
      <c r="Q172" s="8"/>
      <c r="R172" s="8"/>
      <c r="S172" s="8"/>
      <c r="T172" s="8"/>
      <c r="U172" s="8"/>
      <c r="V172" s="8"/>
      <c r="W172" s="8"/>
      <c r="X172" s="8"/>
      <c r="Y172" s="8"/>
      <c r="Z172" s="8"/>
      <c r="AA172" s="8"/>
      <c r="AB172" s="8"/>
      <c r="AC172" s="8"/>
      <c r="AD172" s="8"/>
      <c r="AE172" s="8"/>
      <c r="AG172" s="1">
        <f t="shared" si="104"/>
        <v>0</v>
      </c>
      <c r="AI172" s="1">
        <f t="shared" ca="1" si="105"/>
        <v>0</v>
      </c>
      <c r="AJ172" s="1">
        <f t="shared" ca="1" si="106"/>
        <v>0</v>
      </c>
      <c r="AM172" s="63" t="str">
        <f>IF(AND(H173="",H174="",K172=""),"",IF(K172="","nicht kategorisiert",IF(AG172=1,VLOOKUP(AN172,'Details Verein'!$B$12:$D$22,2),"")))</f>
        <v/>
      </c>
      <c r="AN172" s="1">
        <f>IF(K172='Details Verein'!$C$12,'Details Verein'!$B$12,IF(K172='Details Verein'!$C$13,'Details Verein'!$B$13,IF(K172='Details Verein'!$C$14,'Details Verein'!$B$14,IF(K172='Details Verein'!$C$15,'Details Verein'!$B$15,IF(K172='Details Verein'!$C$16,'Details Verein'!$B$16,IF(K172='Details Verein'!$C$17,'Details Verein'!$B$17,IF(K172='Details Verein'!$C$18,'Details Verein'!$B$18,IF(K172='Details Verein'!$C$19,'Details Verein'!$B$19,IF(K172='Details Verein'!$C$20,'Details Verein'!$B$20,IF(K172='Details Verein'!$C$21,'Details Verein'!$B$21,11))))))))))</f>
        <v>1</v>
      </c>
      <c r="AO172" s="8"/>
      <c r="AP172" s="8"/>
      <c r="AQ172" s="8"/>
      <c r="AR172" s="32">
        <f>IF(OR(V172&gt;'Details Verein'!$D$7,$AG172=1),VLOOKUP($AN172,'Details Verein'!$B$12:$G$21,AR$1),0)</f>
        <v>0</v>
      </c>
      <c r="AS172" s="115" t="str">
        <f t="shared" si="107"/>
        <v/>
      </c>
      <c r="AT172" s="32">
        <f>IF($AG172=1,VLOOKUP($AN172,'Details Verein'!$B$12:$G$21,AT$1),0)</f>
        <v>0</v>
      </c>
      <c r="AU172" s="33" t="str">
        <f t="shared" si="108"/>
        <v/>
      </c>
      <c r="AV172" s="32">
        <f>IF($AG172=1,VLOOKUP($AN172,'Details Verein'!$B$12:$G$21,AV$1),0)</f>
        <v>0</v>
      </c>
      <c r="AW172" s="32">
        <f ca="1">IF($AG172=1,VLOOKUP($AN172,'Details Verein'!$B$12:$G$21,AW$1),0)+BG172</f>
        <v>0</v>
      </c>
      <c r="AX172" s="116"/>
      <c r="AY172" s="8"/>
      <c r="AZ172" s="8"/>
      <c r="BA172" s="8"/>
      <c r="BB172" s="1" t="str">
        <f t="shared" si="109"/>
        <v>00.01.1900</v>
      </c>
      <c r="BC172" s="73"/>
      <c r="BD172" s="3" t="str">
        <f>IF(AP172="","",AP172+'Details Verein'!$D$24)</f>
        <v/>
      </c>
      <c r="BE172" s="3" t="str">
        <f>IF(AZ172="","",AZ172+'Details Verein'!$D$25)</f>
        <v/>
      </c>
      <c r="BF172" s="3" t="str">
        <f>IF(BA172="","",BA172+'Details Verein'!$D$26)</f>
        <v/>
      </c>
      <c r="BG172" s="32">
        <f ca="1">IF(OR(E172-E171&gt;0.1,BA172&lt;&gt;""),'Details Verein'!$D$27,0)</f>
        <v>0</v>
      </c>
      <c r="BH172" s="16">
        <f t="shared" ca="1" si="133"/>
        <v>0</v>
      </c>
      <c r="BI172" s="16">
        <f t="shared" si="110"/>
        <v>0</v>
      </c>
      <c r="BJ172" s="1" t="str">
        <f t="shared" si="111"/>
        <v/>
      </c>
      <c r="BL172" s="1" t="str">
        <f t="shared" si="116"/>
        <v/>
      </c>
      <c r="BM172" s="1" t="str">
        <f t="shared" si="117"/>
        <v/>
      </c>
      <c r="BN172" s="1" t="str">
        <f t="shared" si="118"/>
        <v/>
      </c>
      <c r="BO172" s="1" t="str">
        <f t="shared" ca="1" si="119"/>
        <v/>
      </c>
      <c r="BP172" s="1">
        <f t="shared" si="130"/>
        <v>1.4899999999999965E-2</v>
      </c>
      <c r="BQ172" s="24" t="str">
        <f t="shared" si="120"/>
        <v/>
      </c>
      <c r="BR172" s="25" t="str">
        <f>IF(OR(Mitglieder!AQ172="",Mitglieder!BC172&lt;&gt;""),"",Mitglieder!AQ172)</f>
        <v/>
      </c>
      <c r="BS172" s="24" t="str">
        <f>IF(BR172="","",'Details Verein'!$I$30)</f>
        <v/>
      </c>
      <c r="BT172" s="24" t="str">
        <f>IF(BR172="","",VLOOKUP(Mitglieder!AN172,'Details Verein'!$B$12:$I$21,8))</f>
        <v/>
      </c>
      <c r="BU172" s="24"/>
      <c r="BV172" s="26" t="str">
        <f t="shared" si="121"/>
        <v/>
      </c>
      <c r="BW172" s="24" t="str">
        <f>IF(BR172="","",Mitglieder!BL172)</f>
        <v/>
      </c>
      <c r="CA172" s="34"/>
      <c r="CB172" s="1" t="str">
        <f t="shared" si="139"/>
        <v/>
      </c>
      <c r="CC172" s="1" t="str">
        <f t="shared" si="139"/>
        <v/>
      </c>
      <c r="CD172" s="1" t="str">
        <f t="shared" si="139"/>
        <v/>
      </c>
      <c r="CE172" s="1" t="str">
        <f t="shared" si="139"/>
        <v/>
      </c>
      <c r="CF172" s="1" t="str">
        <f t="shared" si="139"/>
        <v/>
      </c>
      <c r="CG172" s="1" t="str">
        <f t="shared" si="139"/>
        <v/>
      </c>
      <c r="CH172" s="1" t="str">
        <f t="shared" si="139"/>
        <v/>
      </c>
      <c r="CI172" s="1" t="str">
        <f t="shared" si="139"/>
        <v/>
      </c>
      <c r="CJ172" s="1" t="str">
        <f t="shared" si="139"/>
        <v/>
      </c>
      <c r="CK172" s="1" t="str">
        <f t="shared" si="139"/>
        <v/>
      </c>
      <c r="CL172" s="37" t="str">
        <f t="shared" si="112"/>
        <v/>
      </c>
      <c r="CM172" s="37" t="str">
        <f t="shared" si="113"/>
        <v/>
      </c>
      <c r="CN172" s="1">
        <f t="shared" ca="1" si="114"/>
        <v>0</v>
      </c>
      <c r="CO172" s="1">
        <f t="shared" ca="1" si="115"/>
        <v>0</v>
      </c>
      <c r="CP172" s="1">
        <f t="shared" si="132"/>
        <v>4.5000000000000262E-2</v>
      </c>
      <c r="CQ172" s="24" t="str">
        <f t="shared" si="122"/>
        <v/>
      </c>
      <c r="CR172" s="25" t="str">
        <f t="shared" si="123"/>
        <v/>
      </c>
      <c r="CS172" s="24" t="str">
        <f>IF(CR172="","",'Details Verein'!$I$30)</f>
        <v/>
      </c>
      <c r="CT172" s="24" t="str">
        <f>IF(CR172="","",VLOOKUP(Mitglieder!AN172,'Details Verein'!$B$12:$K$21,9))</f>
        <v/>
      </c>
      <c r="CU172" s="24">
        <f t="shared" si="124"/>
        <v>0</v>
      </c>
      <c r="CV172" s="26" t="str">
        <f t="shared" si="125"/>
        <v/>
      </c>
      <c r="CW172" s="24" t="str">
        <f>IF(CR172="","",Mitglieder!BM172)</f>
        <v/>
      </c>
      <c r="CX172" s="1">
        <f t="shared" si="126"/>
        <v>7.5100000000001124E-2</v>
      </c>
      <c r="CY172" s="24" t="str">
        <f t="shared" si="127"/>
        <v/>
      </c>
      <c r="CZ172" s="25" t="str">
        <f t="shared" si="128"/>
        <v/>
      </c>
      <c r="DA172" s="24" t="str">
        <f>IF(CZ172="","",'Details Verein'!$I$30)</f>
        <v/>
      </c>
      <c r="DB172" s="24" t="str">
        <f>IF(CZ172="","",VLOOKUP(AN172,'Details Verein'!$B$12:$L$21,10))</f>
        <v/>
      </c>
      <c r="DC172" s="24"/>
      <c r="DD172" s="26" t="str">
        <f t="shared" si="129"/>
        <v/>
      </c>
      <c r="DE172" s="24" t="str">
        <f>IF(CZ172="","",Mitglieder!BN172)</f>
        <v/>
      </c>
      <c r="DF172" s="34"/>
      <c r="DG172" s="1">
        <f t="shared" ca="1" si="134"/>
        <v>0.10520000000000199</v>
      </c>
      <c r="DH172" s="24" t="str">
        <f t="shared" ca="1" si="135"/>
        <v/>
      </c>
      <c r="DI172" s="25" t="str">
        <f t="shared" ca="1" si="136"/>
        <v/>
      </c>
      <c r="DJ172" s="24" t="str">
        <f ca="1">IF(DI172="","",'Details Verein'!$I$30)</f>
        <v/>
      </c>
      <c r="DK172" s="24" t="str">
        <f ca="1">IF(DI172="","",'Details Verein'!$I$31)</f>
        <v/>
      </c>
      <c r="DL172" s="24"/>
      <c r="DM172" s="26" t="str">
        <f t="shared" ca="1" si="137"/>
        <v/>
      </c>
      <c r="DN172" s="24" t="str">
        <f t="shared" ca="1" si="138"/>
        <v/>
      </c>
    </row>
    <row r="173" spans="3:118" x14ac:dyDescent="0.3">
      <c r="C173" s="1">
        <f t="shared" ca="1" si="102"/>
        <v>1.0149999999999983</v>
      </c>
      <c r="D173" s="1">
        <f ca="1">IF(OR(AQ173&lt;&gt;"",AP173+'Details Verein'!$D$24&gt;=$AM$1,AP173="",AG173&lt;&gt;1,AZ173&lt;&gt;"",BC173&lt;&gt;""),Mitglieder!D172+0.0001,ROUND(D172+1,0))</f>
        <v>1.0149999999999983</v>
      </c>
      <c r="E173" s="1">
        <f ca="1">IF(OR(AQ173&lt;&gt;"",AZ173+'Details Verein'!$D$25&gt;=$AM$1,AP173="",AG173&lt;&gt;1,AZ173="",BA173&lt;&gt;"",BC173&lt;&gt;""),Mitglieder!E172+0.0001,ROUND(E172+1,0))</f>
        <v>1.0149999999999983</v>
      </c>
      <c r="F173" s="1" t="str">
        <f t="shared" ca="1" si="103"/>
        <v/>
      </c>
      <c r="G173" s="23"/>
      <c r="H173" s="8"/>
      <c r="I173" s="8"/>
      <c r="J173" s="8"/>
      <c r="K173" s="8"/>
      <c r="L173" s="8"/>
      <c r="M173" s="8"/>
      <c r="N173" s="8"/>
      <c r="O173" s="8"/>
      <c r="P173" s="8"/>
      <c r="Q173" s="8"/>
      <c r="R173" s="8"/>
      <c r="S173" s="8"/>
      <c r="T173" s="8"/>
      <c r="U173" s="8"/>
      <c r="V173" s="8"/>
      <c r="W173" s="8"/>
      <c r="X173" s="8"/>
      <c r="Y173" s="8"/>
      <c r="Z173" s="8"/>
      <c r="AA173" s="8"/>
      <c r="AB173" s="8"/>
      <c r="AC173" s="8"/>
      <c r="AD173" s="8"/>
      <c r="AE173" s="8"/>
      <c r="AG173" s="1">
        <f t="shared" si="104"/>
        <v>0</v>
      </c>
      <c r="AI173" s="1">
        <f t="shared" ca="1" si="105"/>
        <v>0</v>
      </c>
      <c r="AJ173" s="1">
        <f t="shared" ca="1" si="106"/>
        <v>0</v>
      </c>
      <c r="AM173" s="63" t="str">
        <f>IF(AND(H174="",H175="",K173=""),"",IF(K173="","nicht kategorisiert",IF(AG173=1,VLOOKUP(AN173,'Details Verein'!$B$12:$D$22,2),"")))</f>
        <v/>
      </c>
      <c r="AN173" s="1">
        <f>IF(K173='Details Verein'!$C$12,'Details Verein'!$B$12,IF(K173='Details Verein'!$C$13,'Details Verein'!$B$13,IF(K173='Details Verein'!$C$14,'Details Verein'!$B$14,IF(K173='Details Verein'!$C$15,'Details Verein'!$B$15,IF(K173='Details Verein'!$C$16,'Details Verein'!$B$16,IF(K173='Details Verein'!$C$17,'Details Verein'!$B$17,IF(K173='Details Verein'!$C$18,'Details Verein'!$B$18,IF(K173='Details Verein'!$C$19,'Details Verein'!$B$19,IF(K173='Details Verein'!$C$20,'Details Verein'!$B$20,IF(K173='Details Verein'!$C$21,'Details Verein'!$B$21,11))))))))))</f>
        <v>1</v>
      </c>
      <c r="AO173" s="8"/>
      <c r="AP173" s="8"/>
      <c r="AQ173" s="8"/>
      <c r="AR173" s="32">
        <f>IF(OR(V173&gt;'Details Verein'!$D$7,$AG173=1),VLOOKUP($AN173,'Details Verein'!$B$12:$G$21,AR$1),0)</f>
        <v>0</v>
      </c>
      <c r="AS173" s="115" t="str">
        <f t="shared" si="107"/>
        <v/>
      </c>
      <c r="AT173" s="32">
        <f>IF($AG173=1,VLOOKUP($AN173,'Details Verein'!$B$12:$G$21,AT$1),0)</f>
        <v>0</v>
      </c>
      <c r="AU173" s="33" t="str">
        <f t="shared" si="108"/>
        <v/>
      </c>
      <c r="AV173" s="32">
        <f>IF($AG173=1,VLOOKUP($AN173,'Details Verein'!$B$12:$G$21,AV$1),0)</f>
        <v>0</v>
      </c>
      <c r="AW173" s="32">
        <f ca="1">IF($AG173=1,VLOOKUP($AN173,'Details Verein'!$B$12:$G$21,AW$1),0)+BG173</f>
        <v>0</v>
      </c>
      <c r="AX173" s="116"/>
      <c r="AY173" s="8"/>
      <c r="AZ173" s="8"/>
      <c r="BA173" s="8"/>
      <c r="BB173" s="1" t="str">
        <f t="shared" si="109"/>
        <v>00.01.1900</v>
      </c>
      <c r="BC173" s="73"/>
      <c r="BD173" s="3" t="str">
        <f>IF(AP173="","",AP173+'Details Verein'!$D$24)</f>
        <v/>
      </c>
      <c r="BE173" s="3" t="str">
        <f>IF(AZ173="","",AZ173+'Details Verein'!$D$25)</f>
        <v/>
      </c>
      <c r="BF173" s="3" t="str">
        <f>IF(BA173="","",BA173+'Details Verein'!$D$26)</f>
        <v/>
      </c>
      <c r="BG173" s="32">
        <f ca="1">IF(OR(E173-E172&gt;0.1,BA173&lt;&gt;""),'Details Verein'!$D$27,0)</f>
        <v>0</v>
      </c>
      <c r="BH173" s="16">
        <f t="shared" ca="1" si="133"/>
        <v>0</v>
      </c>
      <c r="BI173" s="16">
        <f t="shared" si="110"/>
        <v>0</v>
      </c>
      <c r="BJ173" s="1" t="str">
        <f t="shared" si="111"/>
        <v/>
      </c>
      <c r="BL173" s="1" t="str">
        <f t="shared" si="116"/>
        <v/>
      </c>
      <c r="BM173" s="1" t="str">
        <f t="shared" si="117"/>
        <v/>
      </c>
      <c r="BN173" s="1" t="str">
        <f t="shared" si="118"/>
        <v/>
      </c>
      <c r="BO173" s="1" t="str">
        <f t="shared" ca="1" si="119"/>
        <v/>
      </c>
      <c r="BP173" s="1">
        <f t="shared" si="130"/>
        <v>1.4999999999999965E-2</v>
      </c>
      <c r="BQ173" s="24" t="str">
        <f t="shared" si="120"/>
        <v/>
      </c>
      <c r="BR173" s="25" t="str">
        <f>IF(OR(Mitglieder!AQ173="",Mitglieder!BC173&lt;&gt;""),"",Mitglieder!AQ173)</f>
        <v/>
      </c>
      <c r="BS173" s="24" t="str">
        <f>IF(BR173="","",'Details Verein'!$I$30)</f>
        <v/>
      </c>
      <c r="BT173" s="24" t="str">
        <f>IF(BR173="","",VLOOKUP(Mitglieder!AN173,'Details Verein'!$B$12:$I$21,8))</f>
        <v/>
      </c>
      <c r="BU173" s="24"/>
      <c r="BV173" s="26" t="str">
        <f t="shared" si="121"/>
        <v/>
      </c>
      <c r="BW173" s="24" t="str">
        <f>IF(BR173="","",Mitglieder!BL173)</f>
        <v/>
      </c>
      <c r="CA173" s="34"/>
      <c r="CB173" s="1" t="str">
        <f t="shared" si="139"/>
        <v/>
      </c>
      <c r="CC173" s="1" t="str">
        <f t="shared" si="139"/>
        <v/>
      </c>
      <c r="CD173" s="1" t="str">
        <f t="shared" si="139"/>
        <v/>
      </c>
      <c r="CE173" s="1" t="str">
        <f t="shared" si="139"/>
        <v/>
      </c>
      <c r="CF173" s="1" t="str">
        <f t="shared" si="139"/>
        <v/>
      </c>
      <c r="CG173" s="1" t="str">
        <f t="shared" si="139"/>
        <v/>
      </c>
      <c r="CH173" s="1" t="str">
        <f t="shared" si="139"/>
        <v/>
      </c>
      <c r="CI173" s="1" t="str">
        <f t="shared" si="139"/>
        <v/>
      </c>
      <c r="CJ173" s="1" t="str">
        <f t="shared" si="139"/>
        <v/>
      </c>
      <c r="CK173" s="1" t="str">
        <f t="shared" si="139"/>
        <v/>
      </c>
      <c r="CL173" s="37" t="str">
        <f t="shared" si="112"/>
        <v/>
      </c>
      <c r="CM173" s="37" t="str">
        <f t="shared" si="113"/>
        <v/>
      </c>
      <c r="CN173" s="1">
        <f t="shared" ca="1" si="114"/>
        <v>0</v>
      </c>
      <c r="CO173" s="1">
        <f t="shared" ca="1" si="115"/>
        <v>0</v>
      </c>
      <c r="CP173" s="1">
        <f t="shared" si="132"/>
        <v>4.5100000000000265E-2</v>
      </c>
      <c r="CQ173" s="24" t="str">
        <f t="shared" si="122"/>
        <v/>
      </c>
      <c r="CR173" s="25" t="str">
        <f t="shared" si="123"/>
        <v/>
      </c>
      <c r="CS173" s="24" t="str">
        <f>IF(CR173="","",'Details Verein'!$I$30)</f>
        <v/>
      </c>
      <c r="CT173" s="24" t="str">
        <f>IF(CR173="","",VLOOKUP(Mitglieder!AN173,'Details Verein'!$B$12:$K$21,9))</f>
        <v/>
      </c>
      <c r="CU173" s="24">
        <f t="shared" si="124"/>
        <v>0</v>
      </c>
      <c r="CV173" s="26" t="str">
        <f t="shared" si="125"/>
        <v/>
      </c>
      <c r="CW173" s="24" t="str">
        <f>IF(CR173="","",Mitglieder!BM173)</f>
        <v/>
      </c>
      <c r="CX173" s="1">
        <f t="shared" si="126"/>
        <v>7.5200000000001127E-2</v>
      </c>
      <c r="CY173" s="24" t="str">
        <f t="shared" si="127"/>
        <v/>
      </c>
      <c r="CZ173" s="25" t="str">
        <f t="shared" si="128"/>
        <v/>
      </c>
      <c r="DA173" s="24" t="str">
        <f>IF(CZ173="","",'Details Verein'!$I$30)</f>
        <v/>
      </c>
      <c r="DB173" s="24" t="str">
        <f>IF(CZ173="","",VLOOKUP(AN173,'Details Verein'!$B$12:$L$21,10))</f>
        <v/>
      </c>
      <c r="DC173" s="24"/>
      <c r="DD173" s="26" t="str">
        <f t="shared" si="129"/>
        <v/>
      </c>
      <c r="DE173" s="24" t="str">
        <f>IF(CZ173="","",Mitglieder!BN173)</f>
        <v/>
      </c>
      <c r="DF173" s="34"/>
      <c r="DG173" s="1">
        <f t="shared" ca="1" si="134"/>
        <v>0.10530000000000199</v>
      </c>
      <c r="DH173" s="24" t="str">
        <f t="shared" ca="1" si="135"/>
        <v/>
      </c>
      <c r="DI173" s="25" t="str">
        <f t="shared" ca="1" si="136"/>
        <v/>
      </c>
      <c r="DJ173" s="24" t="str">
        <f ca="1">IF(DI173="","",'Details Verein'!$I$30)</f>
        <v/>
      </c>
      <c r="DK173" s="24" t="str">
        <f ca="1">IF(DI173="","",'Details Verein'!$I$31)</f>
        <v/>
      </c>
      <c r="DL173" s="24"/>
      <c r="DM173" s="26" t="str">
        <f t="shared" ca="1" si="137"/>
        <v/>
      </c>
      <c r="DN173" s="24" t="str">
        <f t="shared" ca="1" si="138"/>
        <v/>
      </c>
    </row>
    <row r="174" spans="3:118" x14ac:dyDescent="0.3">
      <c r="C174" s="1">
        <f t="shared" ca="1" si="102"/>
        <v>1.0150999999999983</v>
      </c>
      <c r="D174" s="1">
        <f ca="1">IF(OR(AQ174&lt;&gt;"",AP174+'Details Verein'!$D$24&gt;=$AM$1,AP174="",AG174&lt;&gt;1,AZ174&lt;&gt;"",BC174&lt;&gt;""),Mitglieder!D173+0.0001,ROUND(D173+1,0))</f>
        <v>1.0150999999999983</v>
      </c>
      <c r="E174" s="1">
        <f ca="1">IF(OR(AQ174&lt;&gt;"",AZ174+'Details Verein'!$D$25&gt;=$AM$1,AP174="",AG174&lt;&gt;1,AZ174="",BA174&lt;&gt;"",BC174&lt;&gt;""),Mitglieder!E173+0.0001,ROUND(E173+1,0))</f>
        <v>1.0150999999999983</v>
      </c>
      <c r="F174" s="1" t="str">
        <f t="shared" ca="1" si="103"/>
        <v/>
      </c>
      <c r="G174" s="23"/>
      <c r="H174" s="8"/>
      <c r="I174" s="8"/>
      <c r="J174" s="8"/>
      <c r="K174" s="8"/>
      <c r="L174" s="8"/>
      <c r="M174" s="8"/>
      <c r="N174" s="8"/>
      <c r="O174" s="8"/>
      <c r="P174" s="8"/>
      <c r="Q174" s="8"/>
      <c r="R174" s="8"/>
      <c r="S174" s="8"/>
      <c r="T174" s="8"/>
      <c r="U174" s="8"/>
      <c r="V174" s="8"/>
      <c r="W174" s="8"/>
      <c r="X174" s="8"/>
      <c r="Y174" s="8"/>
      <c r="Z174" s="8"/>
      <c r="AA174" s="8"/>
      <c r="AB174" s="8"/>
      <c r="AC174" s="8"/>
      <c r="AD174" s="8"/>
      <c r="AE174" s="8"/>
      <c r="AG174" s="1">
        <f t="shared" si="104"/>
        <v>0</v>
      </c>
      <c r="AI174" s="1">
        <f t="shared" ca="1" si="105"/>
        <v>0</v>
      </c>
      <c r="AJ174" s="1">
        <f t="shared" ca="1" si="106"/>
        <v>0</v>
      </c>
      <c r="AM174" s="63" t="str">
        <f>IF(AND(H175="",H176="",K174=""),"",IF(K174="","nicht kategorisiert",IF(AG174=1,VLOOKUP(AN174,'Details Verein'!$B$12:$D$22,2),"")))</f>
        <v/>
      </c>
      <c r="AN174" s="1">
        <f>IF(K174='Details Verein'!$C$12,'Details Verein'!$B$12,IF(K174='Details Verein'!$C$13,'Details Verein'!$B$13,IF(K174='Details Verein'!$C$14,'Details Verein'!$B$14,IF(K174='Details Verein'!$C$15,'Details Verein'!$B$15,IF(K174='Details Verein'!$C$16,'Details Verein'!$B$16,IF(K174='Details Verein'!$C$17,'Details Verein'!$B$17,IF(K174='Details Verein'!$C$18,'Details Verein'!$B$18,IF(K174='Details Verein'!$C$19,'Details Verein'!$B$19,IF(K174='Details Verein'!$C$20,'Details Verein'!$B$20,IF(K174='Details Verein'!$C$21,'Details Verein'!$B$21,11))))))))))</f>
        <v>1</v>
      </c>
      <c r="AO174" s="8"/>
      <c r="AP174" s="8"/>
      <c r="AQ174" s="8"/>
      <c r="AR174" s="32">
        <f>IF(OR(V174&gt;'Details Verein'!$D$7,$AG174=1),VLOOKUP($AN174,'Details Verein'!$B$12:$G$21,AR$1),0)</f>
        <v>0</v>
      </c>
      <c r="AS174" s="115" t="str">
        <f t="shared" si="107"/>
        <v/>
      </c>
      <c r="AT174" s="32">
        <f>IF($AG174=1,VLOOKUP($AN174,'Details Verein'!$B$12:$G$21,AT$1),0)</f>
        <v>0</v>
      </c>
      <c r="AU174" s="33" t="str">
        <f t="shared" si="108"/>
        <v/>
      </c>
      <c r="AV174" s="32">
        <f>IF($AG174=1,VLOOKUP($AN174,'Details Verein'!$B$12:$G$21,AV$1),0)</f>
        <v>0</v>
      </c>
      <c r="AW174" s="32">
        <f ca="1">IF($AG174=1,VLOOKUP($AN174,'Details Verein'!$B$12:$G$21,AW$1),0)+BG174</f>
        <v>0</v>
      </c>
      <c r="AX174" s="116"/>
      <c r="AY174" s="8"/>
      <c r="AZ174" s="8"/>
      <c r="BA174" s="8"/>
      <c r="BB174" s="1" t="str">
        <f t="shared" si="109"/>
        <v>00.01.1900</v>
      </c>
      <c r="BC174" s="73"/>
      <c r="BD174" s="3" t="str">
        <f>IF(AP174="","",AP174+'Details Verein'!$D$24)</f>
        <v/>
      </c>
      <c r="BE174" s="3" t="str">
        <f>IF(AZ174="","",AZ174+'Details Verein'!$D$25)</f>
        <v/>
      </c>
      <c r="BF174" s="3" t="str">
        <f>IF(BA174="","",BA174+'Details Verein'!$D$26)</f>
        <v/>
      </c>
      <c r="BG174" s="32">
        <f ca="1">IF(OR(E174-E173&gt;0.1,BA174&lt;&gt;""),'Details Verein'!$D$27,0)</f>
        <v>0</v>
      </c>
      <c r="BH174" s="16">
        <f t="shared" ca="1" si="133"/>
        <v>0</v>
      </c>
      <c r="BI174" s="16">
        <f t="shared" si="110"/>
        <v>0</v>
      </c>
      <c r="BJ174" s="1" t="str">
        <f t="shared" si="111"/>
        <v/>
      </c>
      <c r="BL174" s="1" t="str">
        <f t="shared" si="116"/>
        <v/>
      </c>
      <c r="BM174" s="1" t="str">
        <f t="shared" si="117"/>
        <v/>
      </c>
      <c r="BN174" s="1" t="str">
        <f t="shared" si="118"/>
        <v/>
      </c>
      <c r="BO174" s="1" t="str">
        <f t="shared" ca="1" si="119"/>
        <v/>
      </c>
      <c r="BP174" s="1">
        <f t="shared" si="130"/>
        <v>1.5099999999999964E-2</v>
      </c>
      <c r="BQ174" s="24" t="str">
        <f t="shared" si="120"/>
        <v/>
      </c>
      <c r="BR174" s="25" t="str">
        <f>IF(OR(Mitglieder!AQ174="",Mitglieder!BC174&lt;&gt;""),"",Mitglieder!AQ174)</f>
        <v/>
      </c>
      <c r="BS174" s="24" t="str">
        <f>IF(BR174="","",'Details Verein'!$I$30)</f>
        <v/>
      </c>
      <c r="BT174" s="24" t="str">
        <f>IF(BR174="","",VLOOKUP(Mitglieder!AN174,'Details Verein'!$B$12:$I$21,8))</f>
        <v/>
      </c>
      <c r="BU174" s="24"/>
      <c r="BV174" s="26" t="str">
        <f t="shared" si="121"/>
        <v/>
      </c>
      <c r="BW174" s="24" t="str">
        <f>IF(BR174="","",Mitglieder!BL174)</f>
        <v/>
      </c>
      <c r="CA174" s="34"/>
      <c r="CB174" s="1" t="str">
        <f t="shared" ref="CB174:CK183" si="140">IF(AND($AG174=1,CB$13=$AM174),CB$13,"")</f>
        <v/>
      </c>
      <c r="CC174" s="1" t="str">
        <f t="shared" si="140"/>
        <v/>
      </c>
      <c r="CD174" s="1" t="str">
        <f t="shared" si="140"/>
        <v/>
      </c>
      <c r="CE174" s="1" t="str">
        <f t="shared" si="140"/>
        <v/>
      </c>
      <c r="CF174" s="1" t="str">
        <f t="shared" si="140"/>
        <v/>
      </c>
      <c r="CG174" s="1" t="str">
        <f t="shared" si="140"/>
        <v/>
      </c>
      <c r="CH174" s="1" t="str">
        <f t="shared" si="140"/>
        <v/>
      </c>
      <c r="CI174" s="1" t="str">
        <f t="shared" si="140"/>
        <v/>
      </c>
      <c r="CJ174" s="1" t="str">
        <f t="shared" si="140"/>
        <v/>
      </c>
      <c r="CK174" s="1" t="str">
        <f t="shared" si="140"/>
        <v/>
      </c>
      <c r="CL174" s="37" t="str">
        <f t="shared" si="112"/>
        <v/>
      </c>
      <c r="CM174" s="37" t="str">
        <f t="shared" si="113"/>
        <v/>
      </c>
      <c r="CN174" s="1">
        <f t="shared" ca="1" si="114"/>
        <v>0</v>
      </c>
      <c r="CO174" s="1">
        <f t="shared" ca="1" si="115"/>
        <v>0</v>
      </c>
      <c r="CP174" s="1">
        <f t="shared" si="132"/>
        <v>4.5200000000000268E-2</v>
      </c>
      <c r="CQ174" s="24" t="str">
        <f t="shared" si="122"/>
        <v/>
      </c>
      <c r="CR174" s="25" t="str">
        <f t="shared" si="123"/>
        <v/>
      </c>
      <c r="CS174" s="24" t="str">
        <f>IF(CR174="","",'Details Verein'!$I$30)</f>
        <v/>
      </c>
      <c r="CT174" s="24" t="str">
        <f>IF(CR174="","",VLOOKUP(Mitglieder!AN174,'Details Verein'!$B$12:$K$21,9))</f>
        <v/>
      </c>
      <c r="CU174" s="24">
        <f t="shared" si="124"/>
        <v>0</v>
      </c>
      <c r="CV174" s="26" t="str">
        <f t="shared" si="125"/>
        <v/>
      </c>
      <c r="CW174" s="24" t="str">
        <f>IF(CR174="","",Mitglieder!BM174)</f>
        <v/>
      </c>
      <c r="CX174" s="1">
        <f t="shared" si="126"/>
        <v>7.530000000000113E-2</v>
      </c>
      <c r="CY174" s="24" t="str">
        <f t="shared" si="127"/>
        <v/>
      </c>
      <c r="CZ174" s="25" t="str">
        <f t="shared" si="128"/>
        <v/>
      </c>
      <c r="DA174" s="24" t="str">
        <f>IF(CZ174="","",'Details Verein'!$I$30)</f>
        <v/>
      </c>
      <c r="DB174" s="24" t="str">
        <f>IF(CZ174="","",VLOOKUP(AN174,'Details Verein'!$B$12:$L$21,10))</f>
        <v/>
      </c>
      <c r="DC174" s="24"/>
      <c r="DD174" s="26" t="str">
        <f t="shared" si="129"/>
        <v/>
      </c>
      <c r="DE174" s="24" t="str">
        <f>IF(CZ174="","",Mitglieder!BN174)</f>
        <v/>
      </c>
      <c r="DF174" s="34"/>
      <c r="DG174" s="1">
        <f t="shared" ca="1" si="134"/>
        <v>0.10540000000000199</v>
      </c>
      <c r="DH174" s="24" t="str">
        <f t="shared" ca="1" si="135"/>
        <v/>
      </c>
      <c r="DI174" s="25" t="str">
        <f t="shared" ca="1" si="136"/>
        <v/>
      </c>
      <c r="DJ174" s="24" t="str">
        <f ca="1">IF(DI174="","",'Details Verein'!$I$30)</f>
        <v/>
      </c>
      <c r="DK174" s="24" t="str">
        <f ca="1">IF(DI174="","",'Details Verein'!$I$31)</f>
        <v/>
      </c>
      <c r="DL174" s="24"/>
      <c r="DM174" s="26" t="str">
        <f t="shared" ca="1" si="137"/>
        <v/>
      </c>
      <c r="DN174" s="24" t="str">
        <f t="shared" ca="1" si="138"/>
        <v/>
      </c>
    </row>
    <row r="175" spans="3:118" x14ac:dyDescent="0.3">
      <c r="C175" s="1">
        <f t="shared" ca="1" si="102"/>
        <v>1.0151999999999983</v>
      </c>
      <c r="D175" s="1">
        <f ca="1">IF(OR(AQ175&lt;&gt;"",AP175+'Details Verein'!$D$24&gt;=$AM$1,AP175="",AG175&lt;&gt;1,AZ175&lt;&gt;"",BC175&lt;&gt;""),Mitglieder!D174+0.0001,ROUND(D174+1,0))</f>
        <v>1.0151999999999983</v>
      </c>
      <c r="E175" s="1">
        <f ca="1">IF(OR(AQ175&lt;&gt;"",AZ175+'Details Verein'!$D$25&gt;=$AM$1,AP175="",AG175&lt;&gt;1,AZ175="",BA175&lt;&gt;"",BC175&lt;&gt;""),Mitglieder!E174+0.0001,ROUND(E174+1,0))</f>
        <v>1.0151999999999983</v>
      </c>
      <c r="F175" s="1" t="str">
        <f t="shared" ca="1" si="103"/>
        <v/>
      </c>
      <c r="G175" s="23"/>
      <c r="H175" s="8"/>
      <c r="I175" s="8"/>
      <c r="J175" s="8"/>
      <c r="K175" s="8"/>
      <c r="L175" s="8"/>
      <c r="M175" s="8"/>
      <c r="N175" s="8"/>
      <c r="O175" s="8"/>
      <c r="P175" s="8"/>
      <c r="Q175" s="8"/>
      <c r="R175" s="8"/>
      <c r="S175" s="8"/>
      <c r="T175" s="8"/>
      <c r="U175" s="8"/>
      <c r="V175" s="8"/>
      <c r="W175" s="8"/>
      <c r="X175" s="8"/>
      <c r="Y175" s="8"/>
      <c r="Z175" s="8"/>
      <c r="AA175" s="8"/>
      <c r="AB175" s="8"/>
      <c r="AC175" s="8"/>
      <c r="AD175" s="8"/>
      <c r="AE175" s="8"/>
      <c r="AG175" s="1">
        <f t="shared" si="104"/>
        <v>0</v>
      </c>
      <c r="AI175" s="1">
        <f t="shared" ca="1" si="105"/>
        <v>0</v>
      </c>
      <c r="AJ175" s="1">
        <f t="shared" ca="1" si="106"/>
        <v>0</v>
      </c>
      <c r="AM175" s="63" t="str">
        <f>IF(AND(H176="",H177="",K175=""),"",IF(K175="","nicht kategorisiert",IF(AG175=1,VLOOKUP(AN175,'Details Verein'!$B$12:$D$22,2),"")))</f>
        <v/>
      </c>
      <c r="AN175" s="1">
        <f>IF(K175='Details Verein'!$C$12,'Details Verein'!$B$12,IF(K175='Details Verein'!$C$13,'Details Verein'!$B$13,IF(K175='Details Verein'!$C$14,'Details Verein'!$B$14,IF(K175='Details Verein'!$C$15,'Details Verein'!$B$15,IF(K175='Details Verein'!$C$16,'Details Verein'!$B$16,IF(K175='Details Verein'!$C$17,'Details Verein'!$B$17,IF(K175='Details Verein'!$C$18,'Details Verein'!$B$18,IF(K175='Details Verein'!$C$19,'Details Verein'!$B$19,IF(K175='Details Verein'!$C$20,'Details Verein'!$B$20,IF(K175='Details Verein'!$C$21,'Details Verein'!$B$21,11))))))))))</f>
        <v>1</v>
      </c>
      <c r="AO175" s="8"/>
      <c r="AP175" s="8"/>
      <c r="AQ175" s="8"/>
      <c r="AR175" s="32">
        <f>IF(OR(V175&gt;'Details Verein'!$D$7,$AG175=1),VLOOKUP($AN175,'Details Verein'!$B$12:$G$21,AR$1),0)</f>
        <v>0</v>
      </c>
      <c r="AS175" s="115" t="str">
        <f t="shared" si="107"/>
        <v/>
      </c>
      <c r="AT175" s="32">
        <f>IF($AG175=1,VLOOKUP($AN175,'Details Verein'!$B$12:$G$21,AT$1),0)</f>
        <v>0</v>
      </c>
      <c r="AU175" s="33" t="str">
        <f t="shared" si="108"/>
        <v/>
      </c>
      <c r="AV175" s="32">
        <f>IF($AG175=1,VLOOKUP($AN175,'Details Verein'!$B$12:$G$21,AV$1),0)</f>
        <v>0</v>
      </c>
      <c r="AW175" s="32">
        <f ca="1">IF($AG175=1,VLOOKUP($AN175,'Details Verein'!$B$12:$G$21,AW$1),0)+BG175</f>
        <v>0</v>
      </c>
      <c r="AX175" s="116"/>
      <c r="AY175" s="8"/>
      <c r="AZ175" s="8"/>
      <c r="BA175" s="8"/>
      <c r="BB175" s="1" t="str">
        <f t="shared" si="109"/>
        <v>00.01.1900</v>
      </c>
      <c r="BC175" s="73"/>
      <c r="BD175" s="3" t="str">
        <f>IF(AP175="","",AP175+'Details Verein'!$D$24)</f>
        <v/>
      </c>
      <c r="BE175" s="3" t="str">
        <f>IF(AZ175="","",AZ175+'Details Verein'!$D$25)</f>
        <v/>
      </c>
      <c r="BF175" s="3" t="str">
        <f>IF(BA175="","",BA175+'Details Verein'!$D$26)</f>
        <v/>
      </c>
      <c r="BG175" s="32">
        <f ca="1">IF(OR(E175-E174&gt;0.1,BA175&lt;&gt;""),'Details Verein'!$D$27,0)</f>
        <v>0</v>
      </c>
      <c r="BH175" s="16">
        <f t="shared" ca="1" si="133"/>
        <v>0</v>
      </c>
      <c r="BI175" s="16">
        <f t="shared" si="110"/>
        <v>0</v>
      </c>
      <c r="BJ175" s="1" t="str">
        <f t="shared" si="111"/>
        <v/>
      </c>
      <c r="BL175" s="1" t="str">
        <f t="shared" si="116"/>
        <v/>
      </c>
      <c r="BM175" s="1" t="str">
        <f t="shared" si="117"/>
        <v/>
      </c>
      <c r="BN175" s="1" t="str">
        <f t="shared" si="118"/>
        <v/>
      </c>
      <c r="BO175" s="1" t="str">
        <f t="shared" ca="1" si="119"/>
        <v/>
      </c>
      <c r="BP175" s="1">
        <f t="shared" si="130"/>
        <v>1.5199999999999964E-2</v>
      </c>
      <c r="BQ175" s="24" t="str">
        <f t="shared" si="120"/>
        <v/>
      </c>
      <c r="BR175" s="25" t="str">
        <f>IF(OR(Mitglieder!AQ175="",Mitglieder!BC175&lt;&gt;""),"",Mitglieder!AQ175)</f>
        <v/>
      </c>
      <c r="BS175" s="24" t="str">
        <f>IF(BR175="","",'Details Verein'!$I$30)</f>
        <v/>
      </c>
      <c r="BT175" s="24" t="str">
        <f>IF(BR175="","",VLOOKUP(Mitglieder!AN175,'Details Verein'!$B$12:$I$21,8))</f>
        <v/>
      </c>
      <c r="BU175" s="24"/>
      <c r="BV175" s="26" t="str">
        <f t="shared" si="121"/>
        <v/>
      </c>
      <c r="BW175" s="24" t="str">
        <f>IF(BR175="","",Mitglieder!BL175)</f>
        <v/>
      </c>
      <c r="CA175" s="34"/>
      <c r="CB175" s="1" t="str">
        <f t="shared" si="140"/>
        <v/>
      </c>
      <c r="CC175" s="1" t="str">
        <f t="shared" si="140"/>
        <v/>
      </c>
      <c r="CD175" s="1" t="str">
        <f t="shared" si="140"/>
        <v/>
      </c>
      <c r="CE175" s="1" t="str">
        <f t="shared" si="140"/>
        <v/>
      </c>
      <c r="CF175" s="1" t="str">
        <f t="shared" si="140"/>
        <v/>
      </c>
      <c r="CG175" s="1" t="str">
        <f t="shared" si="140"/>
        <v/>
      </c>
      <c r="CH175" s="1" t="str">
        <f t="shared" si="140"/>
        <v/>
      </c>
      <c r="CI175" s="1" t="str">
        <f t="shared" si="140"/>
        <v/>
      </c>
      <c r="CJ175" s="1" t="str">
        <f t="shared" si="140"/>
        <v/>
      </c>
      <c r="CK175" s="1" t="str">
        <f t="shared" si="140"/>
        <v/>
      </c>
      <c r="CL175" s="37" t="str">
        <f t="shared" si="112"/>
        <v/>
      </c>
      <c r="CM175" s="37" t="str">
        <f t="shared" si="113"/>
        <v/>
      </c>
      <c r="CN175" s="1">
        <f t="shared" ca="1" si="114"/>
        <v>0</v>
      </c>
      <c r="CO175" s="1">
        <f t="shared" ca="1" si="115"/>
        <v>0</v>
      </c>
      <c r="CP175" s="1">
        <f t="shared" si="132"/>
        <v>4.5300000000000271E-2</v>
      </c>
      <c r="CQ175" s="24" t="str">
        <f t="shared" si="122"/>
        <v/>
      </c>
      <c r="CR175" s="25" t="str">
        <f t="shared" si="123"/>
        <v/>
      </c>
      <c r="CS175" s="24" t="str">
        <f>IF(CR175="","",'Details Verein'!$I$30)</f>
        <v/>
      </c>
      <c r="CT175" s="24" t="str">
        <f>IF(CR175="","",VLOOKUP(Mitglieder!AN175,'Details Verein'!$B$12:$K$21,9))</f>
        <v/>
      </c>
      <c r="CU175" s="24">
        <f t="shared" si="124"/>
        <v>0</v>
      </c>
      <c r="CV175" s="26" t="str">
        <f t="shared" si="125"/>
        <v/>
      </c>
      <c r="CW175" s="24" t="str">
        <f>IF(CR175="","",Mitglieder!BM175)</f>
        <v/>
      </c>
      <c r="CX175" s="1">
        <f t="shared" si="126"/>
        <v>7.5400000000001133E-2</v>
      </c>
      <c r="CY175" s="24" t="str">
        <f t="shared" si="127"/>
        <v/>
      </c>
      <c r="CZ175" s="25" t="str">
        <f t="shared" si="128"/>
        <v/>
      </c>
      <c r="DA175" s="24" t="str">
        <f>IF(CZ175="","",'Details Verein'!$I$30)</f>
        <v/>
      </c>
      <c r="DB175" s="24" t="str">
        <f>IF(CZ175="","",VLOOKUP(AN175,'Details Verein'!$B$12:$L$21,10))</f>
        <v/>
      </c>
      <c r="DC175" s="24"/>
      <c r="DD175" s="26" t="str">
        <f t="shared" si="129"/>
        <v/>
      </c>
      <c r="DE175" s="24" t="str">
        <f>IF(CZ175="","",Mitglieder!BN175)</f>
        <v/>
      </c>
      <c r="DF175" s="34"/>
      <c r="DG175" s="1">
        <f t="shared" ca="1" si="134"/>
        <v>0.10550000000000199</v>
      </c>
      <c r="DH175" s="24" t="str">
        <f t="shared" ca="1" si="135"/>
        <v/>
      </c>
      <c r="DI175" s="25" t="str">
        <f t="shared" ca="1" si="136"/>
        <v/>
      </c>
      <c r="DJ175" s="24" t="str">
        <f ca="1">IF(DI175="","",'Details Verein'!$I$30)</f>
        <v/>
      </c>
      <c r="DK175" s="24" t="str">
        <f ca="1">IF(DI175="","",'Details Verein'!$I$31)</f>
        <v/>
      </c>
      <c r="DL175" s="24"/>
      <c r="DM175" s="26" t="str">
        <f t="shared" ca="1" si="137"/>
        <v/>
      </c>
      <c r="DN175" s="24" t="str">
        <f t="shared" ca="1" si="138"/>
        <v/>
      </c>
    </row>
    <row r="176" spans="3:118" x14ac:dyDescent="0.3">
      <c r="C176" s="1">
        <f t="shared" ca="1" si="102"/>
        <v>1.0152999999999983</v>
      </c>
      <c r="D176" s="1">
        <f ca="1">IF(OR(AQ176&lt;&gt;"",AP176+'Details Verein'!$D$24&gt;=$AM$1,AP176="",AG176&lt;&gt;1,AZ176&lt;&gt;"",BC176&lt;&gt;""),Mitglieder!D175+0.0001,ROUND(D175+1,0))</f>
        <v>1.0152999999999983</v>
      </c>
      <c r="E176" s="1">
        <f ca="1">IF(OR(AQ176&lt;&gt;"",AZ176+'Details Verein'!$D$25&gt;=$AM$1,AP176="",AG176&lt;&gt;1,AZ176="",BA176&lt;&gt;"",BC176&lt;&gt;""),Mitglieder!E175+0.0001,ROUND(E175+1,0))</f>
        <v>1.0152999999999983</v>
      </c>
      <c r="F176" s="1" t="str">
        <f t="shared" ca="1" si="103"/>
        <v/>
      </c>
      <c r="G176" s="23"/>
      <c r="H176" s="8"/>
      <c r="I176" s="8"/>
      <c r="J176" s="8"/>
      <c r="K176" s="8"/>
      <c r="L176" s="8"/>
      <c r="M176" s="8"/>
      <c r="N176" s="8"/>
      <c r="O176" s="8"/>
      <c r="P176" s="8"/>
      <c r="Q176" s="8"/>
      <c r="R176" s="8"/>
      <c r="S176" s="8"/>
      <c r="T176" s="8"/>
      <c r="U176" s="8"/>
      <c r="V176" s="8"/>
      <c r="W176" s="8"/>
      <c r="X176" s="8"/>
      <c r="Y176" s="8"/>
      <c r="Z176" s="8"/>
      <c r="AA176" s="8"/>
      <c r="AB176" s="8"/>
      <c r="AC176" s="8"/>
      <c r="AD176" s="8"/>
      <c r="AE176" s="8"/>
      <c r="AG176" s="1">
        <f t="shared" si="104"/>
        <v>0</v>
      </c>
      <c r="AI176" s="1">
        <f t="shared" ca="1" si="105"/>
        <v>0</v>
      </c>
      <c r="AJ176" s="1">
        <f t="shared" ca="1" si="106"/>
        <v>0</v>
      </c>
      <c r="AM176" s="63" t="str">
        <f>IF(AND(H177="",H178="",K176=""),"",IF(K176="","nicht kategorisiert",IF(AG176=1,VLOOKUP(AN176,'Details Verein'!$B$12:$D$22,2),"")))</f>
        <v/>
      </c>
      <c r="AN176" s="1">
        <f>IF(K176='Details Verein'!$C$12,'Details Verein'!$B$12,IF(K176='Details Verein'!$C$13,'Details Verein'!$B$13,IF(K176='Details Verein'!$C$14,'Details Verein'!$B$14,IF(K176='Details Verein'!$C$15,'Details Verein'!$B$15,IF(K176='Details Verein'!$C$16,'Details Verein'!$B$16,IF(K176='Details Verein'!$C$17,'Details Verein'!$B$17,IF(K176='Details Verein'!$C$18,'Details Verein'!$B$18,IF(K176='Details Verein'!$C$19,'Details Verein'!$B$19,IF(K176='Details Verein'!$C$20,'Details Verein'!$B$20,IF(K176='Details Verein'!$C$21,'Details Verein'!$B$21,11))))))))))</f>
        <v>1</v>
      </c>
      <c r="AO176" s="8"/>
      <c r="AP176" s="8"/>
      <c r="AQ176" s="8"/>
      <c r="AR176" s="32">
        <f>IF(OR(V176&gt;'Details Verein'!$D$7,$AG176=1),VLOOKUP($AN176,'Details Verein'!$B$12:$G$21,AR$1),0)</f>
        <v>0</v>
      </c>
      <c r="AS176" s="115" t="str">
        <f t="shared" si="107"/>
        <v/>
      </c>
      <c r="AT176" s="32">
        <f>IF($AG176=1,VLOOKUP($AN176,'Details Verein'!$B$12:$G$21,AT$1),0)</f>
        <v>0</v>
      </c>
      <c r="AU176" s="33" t="str">
        <f t="shared" si="108"/>
        <v/>
      </c>
      <c r="AV176" s="32">
        <f>IF($AG176=1,VLOOKUP($AN176,'Details Verein'!$B$12:$G$21,AV$1),0)</f>
        <v>0</v>
      </c>
      <c r="AW176" s="32">
        <f ca="1">IF($AG176=1,VLOOKUP($AN176,'Details Verein'!$B$12:$G$21,AW$1),0)+BG176</f>
        <v>0</v>
      </c>
      <c r="AX176" s="116"/>
      <c r="AY176" s="8"/>
      <c r="AZ176" s="8"/>
      <c r="BA176" s="8"/>
      <c r="BB176" s="1" t="str">
        <f t="shared" si="109"/>
        <v>00.01.1900</v>
      </c>
      <c r="BC176" s="73"/>
      <c r="BD176" s="3" t="str">
        <f>IF(AP176="","",AP176+'Details Verein'!$D$24)</f>
        <v/>
      </c>
      <c r="BE176" s="3" t="str">
        <f>IF(AZ176="","",AZ176+'Details Verein'!$D$25)</f>
        <v/>
      </c>
      <c r="BF176" s="3" t="str">
        <f>IF(BA176="","",BA176+'Details Verein'!$D$26)</f>
        <v/>
      </c>
      <c r="BG176" s="32">
        <f ca="1">IF(OR(E176-E175&gt;0.1,BA176&lt;&gt;""),'Details Verein'!$D$27,0)</f>
        <v>0</v>
      </c>
      <c r="BH176" s="16">
        <f t="shared" ca="1" si="133"/>
        <v>0</v>
      </c>
      <c r="BI176" s="16">
        <f t="shared" si="110"/>
        <v>0</v>
      </c>
      <c r="BJ176" s="1" t="str">
        <f t="shared" si="111"/>
        <v/>
      </c>
      <c r="BL176" s="1" t="str">
        <f t="shared" si="116"/>
        <v/>
      </c>
      <c r="BM176" s="1" t="str">
        <f t="shared" si="117"/>
        <v/>
      </c>
      <c r="BN176" s="1" t="str">
        <f t="shared" si="118"/>
        <v/>
      </c>
      <c r="BO176" s="1" t="str">
        <f t="shared" ca="1" si="119"/>
        <v/>
      </c>
      <c r="BP176" s="1">
        <f t="shared" si="130"/>
        <v>1.5299999999999963E-2</v>
      </c>
      <c r="BQ176" s="24" t="str">
        <f t="shared" si="120"/>
        <v/>
      </c>
      <c r="BR176" s="25" t="str">
        <f>IF(OR(Mitglieder!AQ176="",Mitglieder!BC176&lt;&gt;""),"",Mitglieder!AQ176)</f>
        <v/>
      </c>
      <c r="BS176" s="24" t="str">
        <f>IF(BR176="","",'Details Verein'!$I$30)</f>
        <v/>
      </c>
      <c r="BT176" s="24" t="str">
        <f>IF(BR176="","",VLOOKUP(Mitglieder!AN176,'Details Verein'!$B$12:$I$21,8))</f>
        <v/>
      </c>
      <c r="BU176" s="24"/>
      <c r="BV176" s="26" t="str">
        <f t="shared" si="121"/>
        <v/>
      </c>
      <c r="BW176" s="24" t="str">
        <f>IF(BR176="","",Mitglieder!BL176)</f>
        <v/>
      </c>
      <c r="CA176" s="34"/>
      <c r="CB176" s="1" t="str">
        <f t="shared" si="140"/>
        <v/>
      </c>
      <c r="CC176" s="1" t="str">
        <f t="shared" si="140"/>
        <v/>
      </c>
      <c r="CD176" s="1" t="str">
        <f t="shared" si="140"/>
        <v/>
      </c>
      <c r="CE176" s="1" t="str">
        <f t="shared" si="140"/>
        <v/>
      </c>
      <c r="CF176" s="1" t="str">
        <f t="shared" si="140"/>
        <v/>
      </c>
      <c r="CG176" s="1" t="str">
        <f t="shared" si="140"/>
        <v/>
      </c>
      <c r="CH176" s="1" t="str">
        <f t="shared" si="140"/>
        <v/>
      </c>
      <c r="CI176" s="1" t="str">
        <f t="shared" si="140"/>
        <v/>
      </c>
      <c r="CJ176" s="1" t="str">
        <f t="shared" si="140"/>
        <v/>
      </c>
      <c r="CK176" s="1" t="str">
        <f t="shared" si="140"/>
        <v/>
      </c>
      <c r="CL176" s="37" t="str">
        <f t="shared" si="112"/>
        <v/>
      </c>
      <c r="CM176" s="37" t="str">
        <f t="shared" si="113"/>
        <v/>
      </c>
      <c r="CN176" s="1">
        <f t="shared" ca="1" si="114"/>
        <v>0</v>
      </c>
      <c r="CO176" s="1">
        <f t="shared" ca="1" si="115"/>
        <v>0</v>
      </c>
      <c r="CP176" s="1">
        <f t="shared" si="132"/>
        <v>4.5400000000000273E-2</v>
      </c>
      <c r="CQ176" s="24" t="str">
        <f t="shared" si="122"/>
        <v/>
      </c>
      <c r="CR176" s="25" t="str">
        <f t="shared" si="123"/>
        <v/>
      </c>
      <c r="CS176" s="24" t="str">
        <f>IF(CR176="","",'Details Verein'!$I$30)</f>
        <v/>
      </c>
      <c r="CT176" s="24" t="str">
        <f>IF(CR176="","",VLOOKUP(Mitglieder!AN176,'Details Verein'!$B$12:$K$21,9))</f>
        <v/>
      </c>
      <c r="CU176" s="24">
        <f t="shared" si="124"/>
        <v>0</v>
      </c>
      <c r="CV176" s="26" t="str">
        <f t="shared" si="125"/>
        <v/>
      </c>
      <c r="CW176" s="24" t="str">
        <f>IF(CR176="","",Mitglieder!BM176)</f>
        <v/>
      </c>
      <c r="CX176" s="1">
        <f t="shared" si="126"/>
        <v>7.5500000000001136E-2</v>
      </c>
      <c r="CY176" s="24" t="str">
        <f t="shared" si="127"/>
        <v/>
      </c>
      <c r="CZ176" s="25" t="str">
        <f t="shared" si="128"/>
        <v/>
      </c>
      <c r="DA176" s="24" t="str">
        <f>IF(CZ176="","",'Details Verein'!$I$30)</f>
        <v/>
      </c>
      <c r="DB176" s="24" t="str">
        <f>IF(CZ176="","",VLOOKUP(AN176,'Details Verein'!$B$12:$L$21,10))</f>
        <v/>
      </c>
      <c r="DC176" s="24"/>
      <c r="DD176" s="26" t="str">
        <f t="shared" si="129"/>
        <v/>
      </c>
      <c r="DE176" s="24" t="str">
        <f>IF(CZ176="","",Mitglieder!BN176)</f>
        <v/>
      </c>
      <c r="DF176" s="34"/>
      <c r="DG176" s="1">
        <f t="shared" ca="1" si="134"/>
        <v>0.105600000000002</v>
      </c>
      <c r="DH176" s="24" t="str">
        <f t="shared" ca="1" si="135"/>
        <v/>
      </c>
      <c r="DI176" s="25" t="str">
        <f t="shared" ca="1" si="136"/>
        <v/>
      </c>
      <c r="DJ176" s="24" t="str">
        <f ca="1">IF(DI176="","",'Details Verein'!$I$30)</f>
        <v/>
      </c>
      <c r="DK176" s="24" t="str">
        <f ca="1">IF(DI176="","",'Details Verein'!$I$31)</f>
        <v/>
      </c>
      <c r="DL176" s="24"/>
      <c r="DM176" s="26" t="str">
        <f t="shared" ca="1" si="137"/>
        <v/>
      </c>
      <c r="DN176" s="24" t="str">
        <f t="shared" ca="1" si="138"/>
        <v/>
      </c>
    </row>
    <row r="177" spans="3:118" x14ac:dyDescent="0.3">
      <c r="C177" s="1">
        <f t="shared" ca="1" si="102"/>
        <v>1.0153999999999983</v>
      </c>
      <c r="D177" s="1">
        <f ca="1">IF(OR(AQ177&lt;&gt;"",AP177+'Details Verein'!$D$24&gt;=$AM$1,AP177="",AG177&lt;&gt;1,AZ177&lt;&gt;"",BC177&lt;&gt;""),Mitglieder!D176+0.0001,ROUND(D176+1,0))</f>
        <v>1.0153999999999983</v>
      </c>
      <c r="E177" s="1">
        <f ca="1">IF(OR(AQ177&lt;&gt;"",AZ177+'Details Verein'!$D$25&gt;=$AM$1,AP177="",AG177&lt;&gt;1,AZ177="",BA177&lt;&gt;"",BC177&lt;&gt;""),Mitglieder!E176+0.0001,ROUND(E176+1,0))</f>
        <v>1.0153999999999983</v>
      </c>
      <c r="F177" s="1" t="str">
        <f t="shared" ca="1" si="103"/>
        <v/>
      </c>
      <c r="G177" s="23"/>
      <c r="H177" s="8"/>
      <c r="I177" s="8"/>
      <c r="J177" s="8"/>
      <c r="K177" s="8"/>
      <c r="L177" s="8"/>
      <c r="M177" s="8"/>
      <c r="N177" s="8"/>
      <c r="O177" s="8"/>
      <c r="P177" s="8"/>
      <c r="Q177" s="8"/>
      <c r="R177" s="8"/>
      <c r="S177" s="8"/>
      <c r="T177" s="8"/>
      <c r="U177" s="8"/>
      <c r="V177" s="8"/>
      <c r="W177" s="8"/>
      <c r="X177" s="8"/>
      <c r="Y177" s="8"/>
      <c r="Z177" s="8"/>
      <c r="AA177" s="8"/>
      <c r="AB177" s="8"/>
      <c r="AC177" s="8"/>
      <c r="AD177" s="8"/>
      <c r="AE177" s="8"/>
      <c r="AG177" s="1">
        <f t="shared" si="104"/>
        <v>0</v>
      </c>
      <c r="AI177" s="1">
        <f t="shared" ca="1" si="105"/>
        <v>0</v>
      </c>
      <c r="AJ177" s="1">
        <f t="shared" ca="1" si="106"/>
        <v>0</v>
      </c>
      <c r="AM177" s="63" t="str">
        <f>IF(AND(H178="",H179="",K177=""),"",IF(K177="","nicht kategorisiert",IF(AG177=1,VLOOKUP(AN177,'Details Verein'!$B$12:$D$22,2),"")))</f>
        <v/>
      </c>
      <c r="AN177" s="1">
        <f>IF(K177='Details Verein'!$C$12,'Details Verein'!$B$12,IF(K177='Details Verein'!$C$13,'Details Verein'!$B$13,IF(K177='Details Verein'!$C$14,'Details Verein'!$B$14,IF(K177='Details Verein'!$C$15,'Details Verein'!$B$15,IF(K177='Details Verein'!$C$16,'Details Verein'!$B$16,IF(K177='Details Verein'!$C$17,'Details Verein'!$B$17,IF(K177='Details Verein'!$C$18,'Details Verein'!$B$18,IF(K177='Details Verein'!$C$19,'Details Verein'!$B$19,IF(K177='Details Verein'!$C$20,'Details Verein'!$B$20,IF(K177='Details Verein'!$C$21,'Details Verein'!$B$21,11))))))))))</f>
        <v>1</v>
      </c>
      <c r="AO177" s="8"/>
      <c r="AP177" s="8"/>
      <c r="AQ177" s="8"/>
      <c r="AR177" s="32">
        <f>IF(OR(V177&gt;'Details Verein'!$D$7,$AG177=1),VLOOKUP($AN177,'Details Verein'!$B$12:$G$21,AR$1),0)</f>
        <v>0</v>
      </c>
      <c r="AS177" s="115" t="str">
        <f t="shared" si="107"/>
        <v/>
      </c>
      <c r="AT177" s="32">
        <f>IF($AG177=1,VLOOKUP($AN177,'Details Verein'!$B$12:$G$21,AT$1),0)</f>
        <v>0</v>
      </c>
      <c r="AU177" s="33" t="str">
        <f t="shared" si="108"/>
        <v/>
      </c>
      <c r="AV177" s="32">
        <f>IF($AG177=1,VLOOKUP($AN177,'Details Verein'!$B$12:$G$21,AV$1),0)</f>
        <v>0</v>
      </c>
      <c r="AW177" s="32">
        <f ca="1">IF($AG177=1,VLOOKUP($AN177,'Details Verein'!$B$12:$G$21,AW$1),0)+BG177</f>
        <v>0</v>
      </c>
      <c r="AX177" s="116"/>
      <c r="AY177" s="8"/>
      <c r="AZ177" s="8"/>
      <c r="BA177" s="8"/>
      <c r="BB177" s="1" t="str">
        <f t="shared" si="109"/>
        <v>00.01.1900</v>
      </c>
      <c r="BC177" s="73"/>
      <c r="BD177" s="3" t="str">
        <f>IF(AP177="","",AP177+'Details Verein'!$D$24)</f>
        <v/>
      </c>
      <c r="BE177" s="3" t="str">
        <f>IF(AZ177="","",AZ177+'Details Verein'!$D$25)</f>
        <v/>
      </c>
      <c r="BF177" s="3" t="str">
        <f>IF(BA177="","",BA177+'Details Verein'!$D$26)</f>
        <v/>
      </c>
      <c r="BG177" s="32">
        <f ca="1">IF(OR(E177-E176&gt;0.1,BA177&lt;&gt;""),'Details Verein'!$D$27,0)</f>
        <v>0</v>
      </c>
      <c r="BH177" s="16">
        <f t="shared" ca="1" si="133"/>
        <v>0</v>
      </c>
      <c r="BI177" s="16">
        <f t="shared" si="110"/>
        <v>0</v>
      </c>
      <c r="BJ177" s="1" t="str">
        <f t="shared" si="111"/>
        <v/>
      </c>
      <c r="BL177" s="1" t="str">
        <f t="shared" si="116"/>
        <v/>
      </c>
      <c r="BM177" s="1" t="str">
        <f t="shared" si="117"/>
        <v/>
      </c>
      <c r="BN177" s="1" t="str">
        <f t="shared" si="118"/>
        <v/>
      </c>
      <c r="BO177" s="1" t="str">
        <f t="shared" ca="1" si="119"/>
        <v/>
      </c>
      <c r="BP177" s="1">
        <f t="shared" si="130"/>
        <v>1.5399999999999962E-2</v>
      </c>
      <c r="BQ177" s="24" t="str">
        <f t="shared" si="120"/>
        <v/>
      </c>
      <c r="BR177" s="25" t="str">
        <f>IF(OR(Mitglieder!AQ177="",Mitglieder!BC177&lt;&gt;""),"",Mitglieder!AQ177)</f>
        <v/>
      </c>
      <c r="BS177" s="24" t="str">
        <f>IF(BR177="","",'Details Verein'!$I$30)</f>
        <v/>
      </c>
      <c r="BT177" s="24" t="str">
        <f>IF(BR177="","",VLOOKUP(Mitglieder!AN177,'Details Verein'!$B$12:$I$21,8))</f>
        <v/>
      </c>
      <c r="BU177" s="24"/>
      <c r="BV177" s="26" t="str">
        <f t="shared" si="121"/>
        <v/>
      </c>
      <c r="BW177" s="24" t="str">
        <f>IF(BR177="","",Mitglieder!BL177)</f>
        <v/>
      </c>
      <c r="CA177" s="34"/>
      <c r="CB177" s="1" t="str">
        <f t="shared" si="140"/>
        <v/>
      </c>
      <c r="CC177" s="1" t="str">
        <f t="shared" si="140"/>
        <v/>
      </c>
      <c r="CD177" s="1" t="str">
        <f t="shared" si="140"/>
        <v/>
      </c>
      <c r="CE177" s="1" t="str">
        <f t="shared" si="140"/>
        <v/>
      </c>
      <c r="CF177" s="1" t="str">
        <f t="shared" si="140"/>
        <v/>
      </c>
      <c r="CG177" s="1" t="str">
        <f t="shared" si="140"/>
        <v/>
      </c>
      <c r="CH177" s="1" t="str">
        <f t="shared" si="140"/>
        <v/>
      </c>
      <c r="CI177" s="1" t="str">
        <f t="shared" si="140"/>
        <v/>
      </c>
      <c r="CJ177" s="1" t="str">
        <f t="shared" si="140"/>
        <v/>
      </c>
      <c r="CK177" s="1" t="str">
        <f t="shared" si="140"/>
        <v/>
      </c>
      <c r="CL177" s="37" t="str">
        <f t="shared" si="112"/>
        <v/>
      </c>
      <c r="CM177" s="37" t="str">
        <f t="shared" si="113"/>
        <v/>
      </c>
      <c r="CN177" s="1">
        <f t="shared" ca="1" si="114"/>
        <v>0</v>
      </c>
      <c r="CO177" s="1">
        <f t="shared" ca="1" si="115"/>
        <v>0</v>
      </c>
      <c r="CP177" s="1">
        <f t="shared" si="132"/>
        <v>4.5500000000000276E-2</v>
      </c>
      <c r="CQ177" s="24" t="str">
        <f t="shared" si="122"/>
        <v/>
      </c>
      <c r="CR177" s="25" t="str">
        <f t="shared" si="123"/>
        <v/>
      </c>
      <c r="CS177" s="24" t="str">
        <f>IF(CR177="","",'Details Verein'!$I$30)</f>
        <v/>
      </c>
      <c r="CT177" s="24" t="str">
        <f>IF(CR177="","",VLOOKUP(Mitglieder!AN177,'Details Verein'!$B$12:$K$21,9))</f>
        <v/>
      </c>
      <c r="CU177" s="24">
        <f t="shared" si="124"/>
        <v>0</v>
      </c>
      <c r="CV177" s="26" t="str">
        <f t="shared" si="125"/>
        <v/>
      </c>
      <c r="CW177" s="24" t="str">
        <f>IF(CR177="","",Mitglieder!BM177)</f>
        <v/>
      </c>
      <c r="CX177" s="1">
        <f t="shared" si="126"/>
        <v>7.5600000000001139E-2</v>
      </c>
      <c r="CY177" s="24" t="str">
        <f t="shared" si="127"/>
        <v/>
      </c>
      <c r="CZ177" s="25" t="str">
        <f t="shared" si="128"/>
        <v/>
      </c>
      <c r="DA177" s="24" t="str">
        <f>IF(CZ177="","",'Details Verein'!$I$30)</f>
        <v/>
      </c>
      <c r="DB177" s="24" t="str">
        <f>IF(CZ177="","",VLOOKUP(AN177,'Details Verein'!$B$12:$L$21,10))</f>
        <v/>
      </c>
      <c r="DC177" s="24"/>
      <c r="DD177" s="26" t="str">
        <f t="shared" si="129"/>
        <v/>
      </c>
      <c r="DE177" s="24" t="str">
        <f>IF(CZ177="","",Mitglieder!BN177)</f>
        <v/>
      </c>
      <c r="DF177" s="34"/>
      <c r="DG177" s="1">
        <f t="shared" ca="1" si="134"/>
        <v>0.105700000000002</v>
      </c>
      <c r="DH177" s="24" t="str">
        <f t="shared" ca="1" si="135"/>
        <v/>
      </c>
      <c r="DI177" s="25" t="str">
        <f t="shared" ca="1" si="136"/>
        <v/>
      </c>
      <c r="DJ177" s="24" t="str">
        <f ca="1">IF(DI177="","",'Details Verein'!$I$30)</f>
        <v/>
      </c>
      <c r="DK177" s="24" t="str">
        <f ca="1">IF(DI177="","",'Details Verein'!$I$31)</f>
        <v/>
      </c>
      <c r="DL177" s="24"/>
      <c r="DM177" s="26" t="str">
        <f t="shared" ca="1" si="137"/>
        <v/>
      </c>
      <c r="DN177" s="24" t="str">
        <f t="shared" ca="1" si="138"/>
        <v/>
      </c>
    </row>
    <row r="178" spans="3:118" x14ac:dyDescent="0.3">
      <c r="C178" s="1">
        <f t="shared" ca="1" si="102"/>
        <v>1.0154999999999983</v>
      </c>
      <c r="D178" s="1">
        <f ca="1">IF(OR(AQ178&lt;&gt;"",AP178+'Details Verein'!$D$24&gt;=$AM$1,AP178="",AG178&lt;&gt;1,AZ178&lt;&gt;"",BC178&lt;&gt;""),Mitglieder!D177+0.0001,ROUND(D177+1,0))</f>
        <v>1.0154999999999983</v>
      </c>
      <c r="E178" s="1">
        <f ca="1">IF(OR(AQ178&lt;&gt;"",AZ178+'Details Verein'!$D$25&gt;=$AM$1,AP178="",AG178&lt;&gt;1,AZ178="",BA178&lt;&gt;"",BC178&lt;&gt;""),Mitglieder!E177+0.0001,ROUND(E177+1,0))</f>
        <v>1.0154999999999983</v>
      </c>
      <c r="F178" s="1" t="str">
        <f t="shared" ca="1" si="103"/>
        <v/>
      </c>
      <c r="G178" s="23"/>
      <c r="H178" s="8"/>
      <c r="I178" s="8"/>
      <c r="J178" s="8"/>
      <c r="K178" s="8"/>
      <c r="L178" s="8"/>
      <c r="M178" s="8"/>
      <c r="N178" s="8"/>
      <c r="O178" s="8"/>
      <c r="P178" s="8"/>
      <c r="Q178" s="8"/>
      <c r="R178" s="8"/>
      <c r="S178" s="8"/>
      <c r="T178" s="8"/>
      <c r="U178" s="8"/>
      <c r="V178" s="8"/>
      <c r="W178" s="8"/>
      <c r="X178" s="8"/>
      <c r="Y178" s="8"/>
      <c r="Z178" s="8"/>
      <c r="AA178" s="8"/>
      <c r="AB178" s="8"/>
      <c r="AC178" s="8"/>
      <c r="AD178" s="8"/>
      <c r="AE178" s="8"/>
      <c r="AG178" s="1">
        <f t="shared" si="104"/>
        <v>0</v>
      </c>
      <c r="AI178" s="1">
        <f t="shared" ca="1" si="105"/>
        <v>0</v>
      </c>
      <c r="AJ178" s="1">
        <f t="shared" ca="1" si="106"/>
        <v>0</v>
      </c>
      <c r="AM178" s="63" t="str">
        <f>IF(AND(H179="",H180="",K178=""),"",IF(K178="","nicht kategorisiert",IF(AG178=1,VLOOKUP(AN178,'Details Verein'!$B$12:$D$22,2),"")))</f>
        <v/>
      </c>
      <c r="AN178" s="1">
        <f>IF(K178='Details Verein'!$C$12,'Details Verein'!$B$12,IF(K178='Details Verein'!$C$13,'Details Verein'!$B$13,IF(K178='Details Verein'!$C$14,'Details Verein'!$B$14,IF(K178='Details Verein'!$C$15,'Details Verein'!$B$15,IF(K178='Details Verein'!$C$16,'Details Verein'!$B$16,IF(K178='Details Verein'!$C$17,'Details Verein'!$B$17,IF(K178='Details Verein'!$C$18,'Details Verein'!$B$18,IF(K178='Details Verein'!$C$19,'Details Verein'!$B$19,IF(K178='Details Verein'!$C$20,'Details Verein'!$B$20,IF(K178='Details Verein'!$C$21,'Details Verein'!$B$21,11))))))))))</f>
        <v>1</v>
      </c>
      <c r="AO178" s="8"/>
      <c r="AP178" s="8"/>
      <c r="AQ178" s="8"/>
      <c r="AR178" s="32">
        <f>IF(OR(V178&gt;'Details Verein'!$D$7,$AG178=1),VLOOKUP($AN178,'Details Verein'!$B$12:$G$21,AR$1),0)</f>
        <v>0</v>
      </c>
      <c r="AS178" s="115" t="str">
        <f t="shared" si="107"/>
        <v/>
      </c>
      <c r="AT178" s="32">
        <f>IF($AG178=1,VLOOKUP($AN178,'Details Verein'!$B$12:$G$21,AT$1),0)</f>
        <v>0</v>
      </c>
      <c r="AU178" s="33" t="str">
        <f t="shared" si="108"/>
        <v/>
      </c>
      <c r="AV178" s="32">
        <f>IF($AG178=1,VLOOKUP($AN178,'Details Verein'!$B$12:$G$21,AV$1),0)</f>
        <v>0</v>
      </c>
      <c r="AW178" s="32">
        <f ca="1">IF($AG178=1,VLOOKUP($AN178,'Details Verein'!$B$12:$G$21,AW$1),0)+BG178</f>
        <v>0</v>
      </c>
      <c r="AX178" s="116"/>
      <c r="AY178" s="8"/>
      <c r="AZ178" s="8"/>
      <c r="BA178" s="8"/>
      <c r="BB178" s="1" t="str">
        <f t="shared" si="109"/>
        <v>00.01.1900</v>
      </c>
      <c r="BC178" s="73"/>
      <c r="BD178" s="3" t="str">
        <f>IF(AP178="","",AP178+'Details Verein'!$D$24)</f>
        <v/>
      </c>
      <c r="BE178" s="3" t="str">
        <f>IF(AZ178="","",AZ178+'Details Verein'!$D$25)</f>
        <v/>
      </c>
      <c r="BF178" s="3" t="str">
        <f>IF(BA178="","",BA178+'Details Verein'!$D$26)</f>
        <v/>
      </c>
      <c r="BG178" s="32">
        <f ca="1">IF(OR(E178-E177&gt;0.1,BA178&lt;&gt;""),'Details Verein'!$D$27,0)</f>
        <v>0</v>
      </c>
      <c r="BH178" s="16">
        <f t="shared" ca="1" si="133"/>
        <v>0</v>
      </c>
      <c r="BI178" s="16">
        <f t="shared" si="110"/>
        <v>0</v>
      </c>
      <c r="BJ178" s="1" t="str">
        <f t="shared" si="111"/>
        <v/>
      </c>
      <c r="BL178" s="1" t="str">
        <f t="shared" si="116"/>
        <v/>
      </c>
      <c r="BM178" s="1" t="str">
        <f t="shared" si="117"/>
        <v/>
      </c>
      <c r="BN178" s="1" t="str">
        <f t="shared" si="118"/>
        <v/>
      </c>
      <c r="BO178" s="1" t="str">
        <f t="shared" ca="1" si="119"/>
        <v/>
      </c>
      <c r="BP178" s="1">
        <f t="shared" si="130"/>
        <v>1.5499999999999962E-2</v>
      </c>
      <c r="BQ178" s="24" t="str">
        <f t="shared" si="120"/>
        <v/>
      </c>
      <c r="BR178" s="25" t="str">
        <f>IF(OR(Mitglieder!AQ178="",Mitglieder!BC178&lt;&gt;""),"",Mitglieder!AQ178)</f>
        <v/>
      </c>
      <c r="BS178" s="24" t="str">
        <f>IF(BR178="","",'Details Verein'!$I$30)</f>
        <v/>
      </c>
      <c r="BT178" s="24" t="str">
        <f>IF(BR178="","",VLOOKUP(Mitglieder!AN178,'Details Verein'!$B$12:$I$21,8))</f>
        <v/>
      </c>
      <c r="BU178" s="24"/>
      <c r="BV178" s="26" t="str">
        <f t="shared" si="121"/>
        <v/>
      </c>
      <c r="BW178" s="24" t="str">
        <f>IF(BR178="","",Mitglieder!BL178)</f>
        <v/>
      </c>
      <c r="CA178" s="34"/>
      <c r="CB178" s="1" t="str">
        <f t="shared" si="140"/>
        <v/>
      </c>
      <c r="CC178" s="1" t="str">
        <f t="shared" si="140"/>
        <v/>
      </c>
      <c r="CD178" s="1" t="str">
        <f t="shared" si="140"/>
        <v/>
      </c>
      <c r="CE178" s="1" t="str">
        <f t="shared" si="140"/>
        <v/>
      </c>
      <c r="CF178" s="1" t="str">
        <f t="shared" si="140"/>
        <v/>
      </c>
      <c r="CG178" s="1" t="str">
        <f t="shared" si="140"/>
        <v/>
      </c>
      <c r="CH178" s="1" t="str">
        <f t="shared" si="140"/>
        <v/>
      </c>
      <c r="CI178" s="1" t="str">
        <f t="shared" si="140"/>
        <v/>
      </c>
      <c r="CJ178" s="1" t="str">
        <f t="shared" si="140"/>
        <v/>
      </c>
      <c r="CK178" s="1" t="str">
        <f t="shared" si="140"/>
        <v/>
      </c>
      <c r="CL178" s="37" t="str">
        <f t="shared" si="112"/>
        <v/>
      </c>
      <c r="CM178" s="37" t="str">
        <f t="shared" si="113"/>
        <v/>
      </c>
      <c r="CN178" s="1">
        <f t="shared" ca="1" si="114"/>
        <v>0</v>
      </c>
      <c r="CO178" s="1">
        <f t="shared" ca="1" si="115"/>
        <v>0</v>
      </c>
      <c r="CP178" s="1">
        <f t="shared" si="132"/>
        <v>4.5600000000000279E-2</v>
      </c>
      <c r="CQ178" s="24" t="str">
        <f t="shared" si="122"/>
        <v/>
      </c>
      <c r="CR178" s="25" t="str">
        <f t="shared" si="123"/>
        <v/>
      </c>
      <c r="CS178" s="24" t="str">
        <f>IF(CR178="","",'Details Verein'!$I$30)</f>
        <v/>
      </c>
      <c r="CT178" s="24" t="str">
        <f>IF(CR178="","",VLOOKUP(Mitglieder!AN178,'Details Verein'!$B$12:$K$21,9))</f>
        <v/>
      </c>
      <c r="CU178" s="24">
        <f t="shared" si="124"/>
        <v>0</v>
      </c>
      <c r="CV178" s="26" t="str">
        <f t="shared" si="125"/>
        <v/>
      </c>
      <c r="CW178" s="24" t="str">
        <f>IF(CR178="","",Mitglieder!BM178)</f>
        <v/>
      </c>
      <c r="CX178" s="1">
        <f t="shared" si="126"/>
        <v>7.5700000000001141E-2</v>
      </c>
      <c r="CY178" s="24" t="str">
        <f t="shared" si="127"/>
        <v/>
      </c>
      <c r="CZ178" s="25" t="str">
        <f t="shared" si="128"/>
        <v/>
      </c>
      <c r="DA178" s="24" t="str">
        <f>IF(CZ178="","",'Details Verein'!$I$30)</f>
        <v/>
      </c>
      <c r="DB178" s="24" t="str">
        <f>IF(CZ178="","",VLOOKUP(AN178,'Details Verein'!$B$12:$L$21,10))</f>
        <v/>
      </c>
      <c r="DC178" s="24"/>
      <c r="DD178" s="26" t="str">
        <f t="shared" si="129"/>
        <v/>
      </c>
      <c r="DE178" s="24" t="str">
        <f>IF(CZ178="","",Mitglieder!BN178)</f>
        <v/>
      </c>
      <c r="DF178" s="34"/>
      <c r="DG178" s="1">
        <f t="shared" ca="1" si="134"/>
        <v>0.105800000000002</v>
      </c>
      <c r="DH178" s="24" t="str">
        <f t="shared" ca="1" si="135"/>
        <v/>
      </c>
      <c r="DI178" s="25" t="str">
        <f t="shared" ca="1" si="136"/>
        <v/>
      </c>
      <c r="DJ178" s="24" t="str">
        <f ca="1">IF(DI178="","",'Details Verein'!$I$30)</f>
        <v/>
      </c>
      <c r="DK178" s="24" t="str">
        <f ca="1">IF(DI178="","",'Details Verein'!$I$31)</f>
        <v/>
      </c>
      <c r="DL178" s="24"/>
      <c r="DM178" s="26" t="str">
        <f t="shared" ca="1" si="137"/>
        <v/>
      </c>
      <c r="DN178" s="24" t="str">
        <f t="shared" ca="1" si="138"/>
        <v/>
      </c>
    </row>
    <row r="179" spans="3:118" x14ac:dyDescent="0.3">
      <c r="C179" s="1">
        <f t="shared" ca="1" si="102"/>
        <v>1.0155999999999983</v>
      </c>
      <c r="D179" s="1">
        <f ca="1">IF(OR(AQ179&lt;&gt;"",AP179+'Details Verein'!$D$24&gt;=$AM$1,AP179="",AG179&lt;&gt;1,AZ179&lt;&gt;"",BC179&lt;&gt;""),Mitglieder!D178+0.0001,ROUND(D178+1,0))</f>
        <v>1.0155999999999983</v>
      </c>
      <c r="E179" s="1">
        <f ca="1">IF(OR(AQ179&lt;&gt;"",AZ179+'Details Verein'!$D$25&gt;=$AM$1,AP179="",AG179&lt;&gt;1,AZ179="",BA179&lt;&gt;"",BC179&lt;&gt;""),Mitglieder!E178+0.0001,ROUND(E178+1,0))</f>
        <v>1.0155999999999983</v>
      </c>
      <c r="F179" s="1" t="str">
        <f t="shared" ca="1" si="103"/>
        <v/>
      </c>
      <c r="G179" s="23"/>
      <c r="H179" s="8"/>
      <c r="I179" s="8"/>
      <c r="J179" s="8"/>
      <c r="K179" s="8"/>
      <c r="L179" s="8"/>
      <c r="M179" s="8"/>
      <c r="N179" s="8"/>
      <c r="O179" s="8"/>
      <c r="P179" s="8"/>
      <c r="Q179" s="8"/>
      <c r="R179" s="8"/>
      <c r="S179" s="8"/>
      <c r="T179" s="8"/>
      <c r="U179" s="8"/>
      <c r="V179" s="8"/>
      <c r="W179" s="8"/>
      <c r="X179" s="8"/>
      <c r="Y179" s="8"/>
      <c r="Z179" s="8"/>
      <c r="AA179" s="8"/>
      <c r="AB179" s="8"/>
      <c r="AC179" s="8"/>
      <c r="AD179" s="8"/>
      <c r="AE179" s="8"/>
      <c r="AG179" s="1">
        <f t="shared" si="104"/>
        <v>0</v>
      </c>
      <c r="AI179" s="1">
        <f t="shared" ca="1" si="105"/>
        <v>0</v>
      </c>
      <c r="AJ179" s="1">
        <f t="shared" ca="1" si="106"/>
        <v>0</v>
      </c>
      <c r="AM179" s="63" t="str">
        <f>IF(AND(H180="",H181="",K179=""),"",IF(K179="","nicht kategorisiert",IF(AG179=1,VLOOKUP(AN179,'Details Verein'!$B$12:$D$22,2),"")))</f>
        <v/>
      </c>
      <c r="AN179" s="1">
        <f>IF(K179='Details Verein'!$C$12,'Details Verein'!$B$12,IF(K179='Details Verein'!$C$13,'Details Verein'!$B$13,IF(K179='Details Verein'!$C$14,'Details Verein'!$B$14,IF(K179='Details Verein'!$C$15,'Details Verein'!$B$15,IF(K179='Details Verein'!$C$16,'Details Verein'!$B$16,IF(K179='Details Verein'!$C$17,'Details Verein'!$B$17,IF(K179='Details Verein'!$C$18,'Details Verein'!$B$18,IF(K179='Details Verein'!$C$19,'Details Verein'!$B$19,IF(K179='Details Verein'!$C$20,'Details Verein'!$B$20,IF(K179='Details Verein'!$C$21,'Details Verein'!$B$21,11))))))))))</f>
        <v>1</v>
      </c>
      <c r="AO179" s="8"/>
      <c r="AP179" s="8"/>
      <c r="AQ179" s="8"/>
      <c r="AR179" s="32">
        <f>IF(OR(V179&gt;'Details Verein'!$D$7,$AG179=1),VLOOKUP($AN179,'Details Verein'!$B$12:$G$21,AR$1),0)</f>
        <v>0</v>
      </c>
      <c r="AS179" s="115" t="str">
        <f t="shared" si="107"/>
        <v/>
      </c>
      <c r="AT179" s="32">
        <f>IF($AG179=1,VLOOKUP($AN179,'Details Verein'!$B$12:$G$21,AT$1),0)</f>
        <v>0</v>
      </c>
      <c r="AU179" s="33" t="str">
        <f t="shared" si="108"/>
        <v/>
      </c>
      <c r="AV179" s="32">
        <f>IF($AG179=1,VLOOKUP($AN179,'Details Verein'!$B$12:$G$21,AV$1),0)</f>
        <v>0</v>
      </c>
      <c r="AW179" s="32">
        <f ca="1">IF($AG179=1,VLOOKUP($AN179,'Details Verein'!$B$12:$G$21,AW$1),0)+BG179</f>
        <v>0</v>
      </c>
      <c r="AX179" s="116"/>
      <c r="AY179" s="8"/>
      <c r="AZ179" s="8"/>
      <c r="BA179" s="8"/>
      <c r="BB179" s="1" t="str">
        <f t="shared" si="109"/>
        <v>00.01.1900</v>
      </c>
      <c r="BC179" s="73"/>
      <c r="BD179" s="3" t="str">
        <f>IF(AP179="","",AP179+'Details Verein'!$D$24)</f>
        <v/>
      </c>
      <c r="BE179" s="3" t="str">
        <f>IF(AZ179="","",AZ179+'Details Verein'!$D$25)</f>
        <v/>
      </c>
      <c r="BF179" s="3" t="str">
        <f>IF(BA179="","",BA179+'Details Verein'!$D$26)</f>
        <v/>
      </c>
      <c r="BG179" s="32">
        <f ca="1">IF(OR(E179-E178&gt;0.1,BA179&lt;&gt;""),'Details Verein'!$D$27,0)</f>
        <v>0</v>
      </c>
      <c r="BH179" s="16">
        <f t="shared" ca="1" si="133"/>
        <v>0</v>
      </c>
      <c r="BI179" s="16">
        <f t="shared" si="110"/>
        <v>0</v>
      </c>
      <c r="BJ179" s="1" t="str">
        <f t="shared" si="111"/>
        <v/>
      </c>
      <c r="BL179" s="1" t="str">
        <f t="shared" si="116"/>
        <v/>
      </c>
      <c r="BM179" s="1" t="str">
        <f t="shared" si="117"/>
        <v/>
      </c>
      <c r="BN179" s="1" t="str">
        <f t="shared" si="118"/>
        <v/>
      </c>
      <c r="BO179" s="1" t="str">
        <f t="shared" ca="1" si="119"/>
        <v/>
      </c>
      <c r="BP179" s="1">
        <f t="shared" si="130"/>
        <v>1.5599999999999961E-2</v>
      </c>
      <c r="BQ179" s="24" t="str">
        <f t="shared" si="120"/>
        <v/>
      </c>
      <c r="BR179" s="25" t="str">
        <f>IF(OR(Mitglieder!AQ179="",Mitglieder!BC179&lt;&gt;""),"",Mitglieder!AQ179)</f>
        <v/>
      </c>
      <c r="BS179" s="24" t="str">
        <f>IF(BR179="","",'Details Verein'!$I$30)</f>
        <v/>
      </c>
      <c r="BT179" s="24" t="str">
        <f>IF(BR179="","",VLOOKUP(Mitglieder!AN179,'Details Verein'!$B$12:$I$21,8))</f>
        <v/>
      </c>
      <c r="BU179" s="24"/>
      <c r="BV179" s="26" t="str">
        <f t="shared" si="121"/>
        <v/>
      </c>
      <c r="BW179" s="24" t="str">
        <f>IF(BR179="","",Mitglieder!BL179)</f>
        <v/>
      </c>
      <c r="CA179" s="34"/>
      <c r="CB179" s="1" t="str">
        <f t="shared" si="140"/>
        <v/>
      </c>
      <c r="CC179" s="1" t="str">
        <f t="shared" si="140"/>
        <v/>
      </c>
      <c r="CD179" s="1" t="str">
        <f t="shared" si="140"/>
        <v/>
      </c>
      <c r="CE179" s="1" t="str">
        <f t="shared" si="140"/>
        <v/>
      </c>
      <c r="CF179" s="1" t="str">
        <f t="shared" si="140"/>
        <v/>
      </c>
      <c r="CG179" s="1" t="str">
        <f t="shared" si="140"/>
        <v/>
      </c>
      <c r="CH179" s="1" t="str">
        <f t="shared" si="140"/>
        <v/>
      </c>
      <c r="CI179" s="1" t="str">
        <f t="shared" si="140"/>
        <v/>
      </c>
      <c r="CJ179" s="1" t="str">
        <f t="shared" si="140"/>
        <v/>
      </c>
      <c r="CK179" s="1" t="str">
        <f t="shared" si="140"/>
        <v/>
      </c>
      <c r="CL179" s="37" t="str">
        <f t="shared" si="112"/>
        <v/>
      </c>
      <c r="CM179" s="37" t="str">
        <f t="shared" si="113"/>
        <v/>
      </c>
      <c r="CN179" s="1">
        <f t="shared" ca="1" si="114"/>
        <v>0</v>
      </c>
      <c r="CO179" s="1">
        <f t="shared" ca="1" si="115"/>
        <v>0</v>
      </c>
      <c r="CP179" s="1">
        <f t="shared" si="132"/>
        <v>4.5700000000000282E-2</v>
      </c>
      <c r="CQ179" s="24" t="str">
        <f t="shared" si="122"/>
        <v/>
      </c>
      <c r="CR179" s="25" t="str">
        <f t="shared" si="123"/>
        <v/>
      </c>
      <c r="CS179" s="24" t="str">
        <f>IF(CR179="","",'Details Verein'!$I$30)</f>
        <v/>
      </c>
      <c r="CT179" s="24" t="str">
        <f>IF(CR179="","",VLOOKUP(Mitglieder!AN179,'Details Verein'!$B$12:$K$21,9))</f>
        <v/>
      </c>
      <c r="CU179" s="24">
        <f t="shared" si="124"/>
        <v>0</v>
      </c>
      <c r="CV179" s="26" t="str">
        <f t="shared" si="125"/>
        <v/>
      </c>
      <c r="CW179" s="24" t="str">
        <f>IF(CR179="","",Mitglieder!BM179)</f>
        <v/>
      </c>
      <c r="CX179" s="1">
        <f t="shared" si="126"/>
        <v>7.5800000000001144E-2</v>
      </c>
      <c r="CY179" s="24" t="str">
        <f t="shared" si="127"/>
        <v/>
      </c>
      <c r="CZ179" s="25" t="str">
        <f t="shared" si="128"/>
        <v/>
      </c>
      <c r="DA179" s="24" t="str">
        <f>IF(CZ179="","",'Details Verein'!$I$30)</f>
        <v/>
      </c>
      <c r="DB179" s="24" t="str">
        <f>IF(CZ179="","",VLOOKUP(AN179,'Details Verein'!$B$12:$L$21,10))</f>
        <v/>
      </c>
      <c r="DC179" s="24"/>
      <c r="DD179" s="26" t="str">
        <f t="shared" si="129"/>
        <v/>
      </c>
      <c r="DE179" s="24" t="str">
        <f>IF(CZ179="","",Mitglieder!BN179)</f>
        <v/>
      </c>
      <c r="DF179" s="34"/>
      <c r="DG179" s="1">
        <f t="shared" ca="1" si="134"/>
        <v>0.10590000000000201</v>
      </c>
      <c r="DH179" s="24" t="str">
        <f t="shared" ca="1" si="135"/>
        <v/>
      </c>
      <c r="DI179" s="25" t="str">
        <f t="shared" ca="1" si="136"/>
        <v/>
      </c>
      <c r="DJ179" s="24" t="str">
        <f ca="1">IF(DI179="","",'Details Verein'!$I$30)</f>
        <v/>
      </c>
      <c r="DK179" s="24" t="str">
        <f ca="1">IF(DI179="","",'Details Verein'!$I$31)</f>
        <v/>
      </c>
      <c r="DL179" s="24"/>
      <c r="DM179" s="26" t="str">
        <f t="shared" ca="1" si="137"/>
        <v/>
      </c>
      <c r="DN179" s="24" t="str">
        <f t="shared" ca="1" si="138"/>
        <v/>
      </c>
    </row>
    <row r="180" spans="3:118" x14ac:dyDescent="0.3">
      <c r="C180" s="1">
        <f t="shared" ca="1" si="102"/>
        <v>1.0156999999999983</v>
      </c>
      <c r="D180" s="1">
        <f ca="1">IF(OR(AQ180&lt;&gt;"",AP180+'Details Verein'!$D$24&gt;=$AM$1,AP180="",AG180&lt;&gt;1,AZ180&lt;&gt;"",BC180&lt;&gt;""),Mitglieder!D179+0.0001,ROUND(D179+1,0))</f>
        <v>1.0156999999999983</v>
      </c>
      <c r="E180" s="1">
        <f ca="1">IF(OR(AQ180&lt;&gt;"",AZ180+'Details Verein'!$D$25&gt;=$AM$1,AP180="",AG180&lt;&gt;1,AZ180="",BA180&lt;&gt;"",BC180&lt;&gt;""),Mitglieder!E179+0.0001,ROUND(E179+1,0))</f>
        <v>1.0156999999999983</v>
      </c>
      <c r="F180" s="1" t="str">
        <f t="shared" ca="1" si="103"/>
        <v/>
      </c>
      <c r="G180" s="23"/>
      <c r="H180" s="8"/>
      <c r="I180" s="8"/>
      <c r="J180" s="8"/>
      <c r="K180" s="8"/>
      <c r="L180" s="8"/>
      <c r="M180" s="8"/>
      <c r="N180" s="8"/>
      <c r="O180" s="8"/>
      <c r="P180" s="8"/>
      <c r="Q180" s="8"/>
      <c r="R180" s="8"/>
      <c r="S180" s="8"/>
      <c r="T180" s="8"/>
      <c r="U180" s="8"/>
      <c r="V180" s="8"/>
      <c r="W180" s="8"/>
      <c r="X180" s="8"/>
      <c r="Y180" s="8"/>
      <c r="Z180" s="8"/>
      <c r="AA180" s="8"/>
      <c r="AB180" s="8"/>
      <c r="AC180" s="8"/>
      <c r="AD180" s="8"/>
      <c r="AE180" s="8"/>
      <c r="AG180" s="1">
        <f t="shared" si="104"/>
        <v>0</v>
      </c>
      <c r="AI180" s="1">
        <f t="shared" ca="1" si="105"/>
        <v>0</v>
      </c>
      <c r="AJ180" s="1">
        <f t="shared" ca="1" si="106"/>
        <v>0</v>
      </c>
      <c r="AM180" s="63" t="str">
        <f>IF(AND(H181="",H182="",K180=""),"",IF(K180="","nicht kategorisiert",IF(AG180=1,VLOOKUP(AN180,'Details Verein'!$B$12:$D$22,2),"")))</f>
        <v/>
      </c>
      <c r="AN180" s="1">
        <f>IF(K180='Details Verein'!$C$12,'Details Verein'!$B$12,IF(K180='Details Verein'!$C$13,'Details Verein'!$B$13,IF(K180='Details Verein'!$C$14,'Details Verein'!$B$14,IF(K180='Details Verein'!$C$15,'Details Verein'!$B$15,IF(K180='Details Verein'!$C$16,'Details Verein'!$B$16,IF(K180='Details Verein'!$C$17,'Details Verein'!$B$17,IF(K180='Details Verein'!$C$18,'Details Verein'!$B$18,IF(K180='Details Verein'!$C$19,'Details Verein'!$B$19,IF(K180='Details Verein'!$C$20,'Details Verein'!$B$20,IF(K180='Details Verein'!$C$21,'Details Verein'!$B$21,11))))))))))</f>
        <v>1</v>
      </c>
      <c r="AO180" s="8"/>
      <c r="AP180" s="8"/>
      <c r="AQ180" s="8"/>
      <c r="AR180" s="32">
        <f>IF(OR(V180&gt;'Details Verein'!$D$7,$AG180=1),VLOOKUP($AN180,'Details Verein'!$B$12:$G$21,AR$1),0)</f>
        <v>0</v>
      </c>
      <c r="AS180" s="115" t="str">
        <f t="shared" si="107"/>
        <v/>
      </c>
      <c r="AT180" s="32">
        <f>IF($AG180=1,VLOOKUP($AN180,'Details Verein'!$B$12:$G$21,AT$1),0)</f>
        <v>0</v>
      </c>
      <c r="AU180" s="33" t="str">
        <f t="shared" si="108"/>
        <v/>
      </c>
      <c r="AV180" s="32">
        <f>IF($AG180=1,VLOOKUP($AN180,'Details Verein'!$B$12:$G$21,AV$1),0)</f>
        <v>0</v>
      </c>
      <c r="AW180" s="32">
        <f ca="1">IF($AG180=1,VLOOKUP($AN180,'Details Verein'!$B$12:$G$21,AW$1),0)+BG180</f>
        <v>0</v>
      </c>
      <c r="AX180" s="116"/>
      <c r="AY180" s="8"/>
      <c r="AZ180" s="8"/>
      <c r="BA180" s="8"/>
      <c r="BB180" s="1" t="str">
        <f t="shared" si="109"/>
        <v>00.01.1900</v>
      </c>
      <c r="BC180" s="73"/>
      <c r="BD180" s="3" t="str">
        <f>IF(AP180="","",AP180+'Details Verein'!$D$24)</f>
        <v/>
      </c>
      <c r="BE180" s="3" t="str">
        <f>IF(AZ180="","",AZ180+'Details Verein'!$D$25)</f>
        <v/>
      </c>
      <c r="BF180" s="3" t="str">
        <f>IF(BA180="","",BA180+'Details Verein'!$D$26)</f>
        <v/>
      </c>
      <c r="BG180" s="32">
        <f ca="1">IF(OR(E180-E179&gt;0.1,BA180&lt;&gt;""),'Details Verein'!$D$27,0)</f>
        <v>0</v>
      </c>
      <c r="BH180" s="16">
        <f t="shared" ca="1" si="133"/>
        <v>0</v>
      </c>
      <c r="BI180" s="16">
        <f t="shared" si="110"/>
        <v>0</v>
      </c>
      <c r="BJ180" s="1" t="str">
        <f t="shared" si="111"/>
        <v/>
      </c>
      <c r="BL180" s="1" t="str">
        <f t="shared" si="116"/>
        <v/>
      </c>
      <c r="BM180" s="1" t="str">
        <f t="shared" si="117"/>
        <v/>
      </c>
      <c r="BN180" s="1" t="str">
        <f t="shared" si="118"/>
        <v/>
      </c>
      <c r="BO180" s="1" t="str">
        <f t="shared" ca="1" si="119"/>
        <v/>
      </c>
      <c r="BP180" s="1">
        <f t="shared" si="130"/>
        <v>1.5699999999999961E-2</v>
      </c>
      <c r="BQ180" s="24" t="str">
        <f t="shared" si="120"/>
        <v/>
      </c>
      <c r="BR180" s="25" t="str">
        <f>IF(OR(Mitglieder!AQ180="",Mitglieder!BC180&lt;&gt;""),"",Mitglieder!AQ180)</f>
        <v/>
      </c>
      <c r="BS180" s="24" t="str">
        <f>IF(BR180="","",'Details Verein'!$I$30)</f>
        <v/>
      </c>
      <c r="BT180" s="24" t="str">
        <f>IF(BR180="","",VLOOKUP(Mitglieder!AN180,'Details Verein'!$B$12:$I$21,8))</f>
        <v/>
      </c>
      <c r="BU180" s="24"/>
      <c r="BV180" s="26" t="str">
        <f t="shared" si="121"/>
        <v/>
      </c>
      <c r="BW180" s="24" t="str">
        <f>IF(BR180="","",Mitglieder!BL180)</f>
        <v/>
      </c>
      <c r="CA180" s="34"/>
      <c r="CB180" s="1" t="str">
        <f t="shared" si="140"/>
        <v/>
      </c>
      <c r="CC180" s="1" t="str">
        <f t="shared" si="140"/>
        <v/>
      </c>
      <c r="CD180" s="1" t="str">
        <f t="shared" si="140"/>
        <v/>
      </c>
      <c r="CE180" s="1" t="str">
        <f t="shared" si="140"/>
        <v/>
      </c>
      <c r="CF180" s="1" t="str">
        <f t="shared" si="140"/>
        <v/>
      </c>
      <c r="CG180" s="1" t="str">
        <f t="shared" si="140"/>
        <v/>
      </c>
      <c r="CH180" s="1" t="str">
        <f t="shared" si="140"/>
        <v/>
      </c>
      <c r="CI180" s="1" t="str">
        <f t="shared" si="140"/>
        <v/>
      </c>
      <c r="CJ180" s="1" t="str">
        <f t="shared" si="140"/>
        <v/>
      </c>
      <c r="CK180" s="1" t="str">
        <f t="shared" si="140"/>
        <v/>
      </c>
      <c r="CL180" s="37" t="str">
        <f t="shared" si="112"/>
        <v/>
      </c>
      <c r="CM180" s="37" t="str">
        <f t="shared" si="113"/>
        <v/>
      </c>
      <c r="CN180" s="1">
        <f t="shared" ca="1" si="114"/>
        <v>0</v>
      </c>
      <c r="CO180" s="1">
        <f t="shared" ca="1" si="115"/>
        <v>0</v>
      </c>
      <c r="CP180" s="1">
        <f t="shared" si="132"/>
        <v>4.5800000000000285E-2</v>
      </c>
      <c r="CQ180" s="24" t="str">
        <f t="shared" si="122"/>
        <v/>
      </c>
      <c r="CR180" s="25" t="str">
        <f t="shared" si="123"/>
        <v/>
      </c>
      <c r="CS180" s="24" t="str">
        <f>IF(CR180="","",'Details Verein'!$I$30)</f>
        <v/>
      </c>
      <c r="CT180" s="24" t="str">
        <f>IF(CR180="","",VLOOKUP(Mitglieder!AN180,'Details Verein'!$B$12:$K$21,9))</f>
        <v/>
      </c>
      <c r="CU180" s="24">
        <f t="shared" si="124"/>
        <v>0</v>
      </c>
      <c r="CV180" s="26" t="str">
        <f t="shared" si="125"/>
        <v/>
      </c>
      <c r="CW180" s="24" t="str">
        <f>IF(CR180="","",Mitglieder!BM180)</f>
        <v/>
      </c>
      <c r="CX180" s="1">
        <f t="shared" si="126"/>
        <v>7.5900000000001147E-2</v>
      </c>
      <c r="CY180" s="24" t="str">
        <f t="shared" si="127"/>
        <v/>
      </c>
      <c r="CZ180" s="25" t="str">
        <f t="shared" si="128"/>
        <v/>
      </c>
      <c r="DA180" s="24" t="str">
        <f>IF(CZ180="","",'Details Verein'!$I$30)</f>
        <v/>
      </c>
      <c r="DB180" s="24" t="str">
        <f>IF(CZ180="","",VLOOKUP(AN180,'Details Verein'!$B$12:$L$21,10))</f>
        <v/>
      </c>
      <c r="DC180" s="24"/>
      <c r="DD180" s="26" t="str">
        <f t="shared" si="129"/>
        <v/>
      </c>
      <c r="DE180" s="24" t="str">
        <f>IF(CZ180="","",Mitglieder!BN180)</f>
        <v/>
      </c>
      <c r="DF180" s="34"/>
      <c r="DG180" s="1">
        <f t="shared" ca="1" si="134"/>
        <v>0.10600000000000201</v>
      </c>
      <c r="DH180" s="24" t="str">
        <f t="shared" ca="1" si="135"/>
        <v/>
      </c>
      <c r="DI180" s="25" t="str">
        <f t="shared" ca="1" si="136"/>
        <v/>
      </c>
      <c r="DJ180" s="24" t="str">
        <f ca="1">IF(DI180="","",'Details Verein'!$I$30)</f>
        <v/>
      </c>
      <c r="DK180" s="24" t="str">
        <f ca="1">IF(DI180="","",'Details Verein'!$I$31)</f>
        <v/>
      </c>
      <c r="DL180" s="24"/>
      <c r="DM180" s="26" t="str">
        <f t="shared" ca="1" si="137"/>
        <v/>
      </c>
      <c r="DN180" s="24" t="str">
        <f t="shared" ca="1" si="138"/>
        <v/>
      </c>
    </row>
    <row r="181" spans="3:118" x14ac:dyDescent="0.3">
      <c r="C181" s="1">
        <f t="shared" ca="1" si="102"/>
        <v>1.0157999999999983</v>
      </c>
      <c r="D181" s="1">
        <f ca="1">IF(OR(AQ181&lt;&gt;"",AP181+'Details Verein'!$D$24&gt;=$AM$1,AP181="",AG181&lt;&gt;1,AZ181&lt;&gt;"",BC181&lt;&gt;""),Mitglieder!D180+0.0001,ROUND(D180+1,0))</f>
        <v>1.0157999999999983</v>
      </c>
      <c r="E181" s="1">
        <f ca="1">IF(OR(AQ181&lt;&gt;"",AZ181+'Details Verein'!$D$25&gt;=$AM$1,AP181="",AG181&lt;&gt;1,AZ181="",BA181&lt;&gt;"",BC181&lt;&gt;""),Mitglieder!E180+0.0001,ROUND(E180+1,0))</f>
        <v>1.0157999999999983</v>
      </c>
      <c r="F181" s="1" t="str">
        <f t="shared" ca="1" si="103"/>
        <v/>
      </c>
      <c r="G181" s="23"/>
      <c r="H181" s="8"/>
      <c r="I181" s="8"/>
      <c r="J181" s="8"/>
      <c r="K181" s="8"/>
      <c r="L181" s="8"/>
      <c r="M181" s="8"/>
      <c r="N181" s="8"/>
      <c r="O181" s="8"/>
      <c r="P181" s="8"/>
      <c r="Q181" s="8"/>
      <c r="R181" s="8"/>
      <c r="S181" s="8"/>
      <c r="T181" s="8"/>
      <c r="U181" s="8"/>
      <c r="V181" s="8"/>
      <c r="W181" s="8"/>
      <c r="X181" s="8"/>
      <c r="Y181" s="8"/>
      <c r="Z181" s="8"/>
      <c r="AA181" s="8"/>
      <c r="AB181" s="8"/>
      <c r="AC181" s="8"/>
      <c r="AD181" s="8"/>
      <c r="AE181" s="8"/>
      <c r="AG181" s="1">
        <f t="shared" si="104"/>
        <v>0</v>
      </c>
      <c r="AI181" s="1">
        <f t="shared" ca="1" si="105"/>
        <v>0</v>
      </c>
      <c r="AJ181" s="1">
        <f t="shared" ca="1" si="106"/>
        <v>0</v>
      </c>
      <c r="AM181" s="63" t="str">
        <f>IF(AND(H182="",H183="",K181=""),"",IF(K181="","nicht kategorisiert",IF(AG181=1,VLOOKUP(AN181,'Details Verein'!$B$12:$D$22,2),"")))</f>
        <v/>
      </c>
      <c r="AN181" s="1">
        <f>IF(K181='Details Verein'!$C$12,'Details Verein'!$B$12,IF(K181='Details Verein'!$C$13,'Details Verein'!$B$13,IF(K181='Details Verein'!$C$14,'Details Verein'!$B$14,IF(K181='Details Verein'!$C$15,'Details Verein'!$B$15,IF(K181='Details Verein'!$C$16,'Details Verein'!$B$16,IF(K181='Details Verein'!$C$17,'Details Verein'!$B$17,IF(K181='Details Verein'!$C$18,'Details Verein'!$B$18,IF(K181='Details Verein'!$C$19,'Details Verein'!$B$19,IF(K181='Details Verein'!$C$20,'Details Verein'!$B$20,IF(K181='Details Verein'!$C$21,'Details Verein'!$B$21,11))))))))))</f>
        <v>1</v>
      </c>
      <c r="AO181" s="8"/>
      <c r="AP181" s="8"/>
      <c r="AQ181" s="8"/>
      <c r="AR181" s="32">
        <f>IF(OR(V181&gt;'Details Verein'!$D$7,$AG181=1),VLOOKUP($AN181,'Details Verein'!$B$12:$G$21,AR$1),0)</f>
        <v>0</v>
      </c>
      <c r="AS181" s="115" t="str">
        <f t="shared" si="107"/>
        <v/>
      </c>
      <c r="AT181" s="32">
        <f>IF($AG181=1,VLOOKUP($AN181,'Details Verein'!$B$12:$G$21,AT$1),0)</f>
        <v>0</v>
      </c>
      <c r="AU181" s="33" t="str">
        <f t="shared" si="108"/>
        <v/>
      </c>
      <c r="AV181" s="32">
        <f>IF($AG181=1,VLOOKUP($AN181,'Details Verein'!$B$12:$G$21,AV$1),0)</f>
        <v>0</v>
      </c>
      <c r="AW181" s="32">
        <f ca="1">IF($AG181=1,VLOOKUP($AN181,'Details Verein'!$B$12:$G$21,AW$1),0)+BG181</f>
        <v>0</v>
      </c>
      <c r="AX181" s="116"/>
      <c r="AY181" s="8"/>
      <c r="AZ181" s="8"/>
      <c r="BA181" s="8"/>
      <c r="BB181" s="1" t="str">
        <f t="shared" si="109"/>
        <v>00.01.1900</v>
      </c>
      <c r="BC181" s="73"/>
      <c r="BD181" s="3" t="str">
        <f>IF(AP181="","",AP181+'Details Verein'!$D$24)</f>
        <v/>
      </c>
      <c r="BE181" s="3" t="str">
        <f>IF(AZ181="","",AZ181+'Details Verein'!$D$25)</f>
        <v/>
      </c>
      <c r="BF181" s="3" t="str">
        <f>IF(BA181="","",BA181+'Details Verein'!$D$26)</f>
        <v/>
      </c>
      <c r="BG181" s="32">
        <f ca="1">IF(OR(E181-E180&gt;0.1,BA181&lt;&gt;""),'Details Verein'!$D$27,0)</f>
        <v>0</v>
      </c>
      <c r="BH181" s="16">
        <f t="shared" ca="1" si="133"/>
        <v>0</v>
      </c>
      <c r="BI181" s="16">
        <f t="shared" si="110"/>
        <v>0</v>
      </c>
      <c r="BJ181" s="1" t="str">
        <f t="shared" si="111"/>
        <v/>
      </c>
      <c r="BL181" s="1" t="str">
        <f t="shared" si="116"/>
        <v/>
      </c>
      <c r="BM181" s="1" t="str">
        <f t="shared" si="117"/>
        <v/>
      </c>
      <c r="BN181" s="1" t="str">
        <f t="shared" si="118"/>
        <v/>
      </c>
      <c r="BO181" s="1" t="str">
        <f t="shared" ca="1" si="119"/>
        <v/>
      </c>
      <c r="BP181" s="1">
        <f t="shared" si="130"/>
        <v>1.579999999999996E-2</v>
      </c>
      <c r="BQ181" s="24" t="str">
        <f t="shared" si="120"/>
        <v/>
      </c>
      <c r="BR181" s="25" t="str">
        <f>IF(OR(Mitglieder!AQ181="",Mitglieder!BC181&lt;&gt;""),"",Mitglieder!AQ181)</f>
        <v/>
      </c>
      <c r="BS181" s="24" t="str">
        <f>IF(BR181="","",'Details Verein'!$I$30)</f>
        <v/>
      </c>
      <c r="BT181" s="24" t="str">
        <f>IF(BR181="","",VLOOKUP(Mitglieder!AN181,'Details Verein'!$B$12:$I$21,8))</f>
        <v/>
      </c>
      <c r="BU181" s="24"/>
      <c r="BV181" s="26" t="str">
        <f t="shared" si="121"/>
        <v/>
      </c>
      <c r="BW181" s="24" t="str">
        <f>IF(BR181="","",Mitglieder!BL181)</f>
        <v/>
      </c>
      <c r="CA181" s="34"/>
      <c r="CB181" s="1" t="str">
        <f t="shared" si="140"/>
        <v/>
      </c>
      <c r="CC181" s="1" t="str">
        <f t="shared" si="140"/>
        <v/>
      </c>
      <c r="CD181" s="1" t="str">
        <f t="shared" si="140"/>
        <v/>
      </c>
      <c r="CE181" s="1" t="str">
        <f t="shared" si="140"/>
        <v/>
      </c>
      <c r="CF181" s="1" t="str">
        <f t="shared" si="140"/>
        <v/>
      </c>
      <c r="CG181" s="1" t="str">
        <f t="shared" si="140"/>
        <v/>
      </c>
      <c r="CH181" s="1" t="str">
        <f t="shared" si="140"/>
        <v/>
      </c>
      <c r="CI181" s="1" t="str">
        <f t="shared" si="140"/>
        <v/>
      </c>
      <c r="CJ181" s="1" t="str">
        <f t="shared" si="140"/>
        <v/>
      </c>
      <c r="CK181" s="1" t="str">
        <f t="shared" si="140"/>
        <v/>
      </c>
      <c r="CL181" s="37" t="str">
        <f t="shared" si="112"/>
        <v/>
      </c>
      <c r="CM181" s="37" t="str">
        <f t="shared" si="113"/>
        <v/>
      </c>
      <c r="CN181" s="1">
        <f t="shared" ca="1" si="114"/>
        <v>0</v>
      </c>
      <c r="CO181" s="1">
        <f t="shared" ca="1" si="115"/>
        <v>0</v>
      </c>
      <c r="CP181" s="1">
        <f t="shared" si="132"/>
        <v>4.5900000000000288E-2</v>
      </c>
      <c r="CQ181" s="24" t="str">
        <f t="shared" si="122"/>
        <v/>
      </c>
      <c r="CR181" s="25" t="str">
        <f t="shared" si="123"/>
        <v/>
      </c>
      <c r="CS181" s="24" t="str">
        <f>IF(CR181="","",'Details Verein'!$I$30)</f>
        <v/>
      </c>
      <c r="CT181" s="24" t="str">
        <f>IF(CR181="","",VLOOKUP(Mitglieder!AN181,'Details Verein'!$B$12:$K$21,9))</f>
        <v/>
      </c>
      <c r="CU181" s="24">
        <f t="shared" si="124"/>
        <v>0</v>
      </c>
      <c r="CV181" s="26" t="str">
        <f t="shared" si="125"/>
        <v/>
      </c>
      <c r="CW181" s="24" t="str">
        <f>IF(CR181="","",Mitglieder!BM181)</f>
        <v/>
      </c>
      <c r="CX181" s="1">
        <f t="shared" si="126"/>
        <v>7.600000000000115E-2</v>
      </c>
      <c r="CY181" s="24" t="str">
        <f t="shared" si="127"/>
        <v/>
      </c>
      <c r="CZ181" s="25" t="str">
        <f t="shared" si="128"/>
        <v/>
      </c>
      <c r="DA181" s="24" t="str">
        <f>IF(CZ181="","",'Details Verein'!$I$30)</f>
        <v/>
      </c>
      <c r="DB181" s="24" t="str">
        <f>IF(CZ181="","",VLOOKUP(AN181,'Details Verein'!$B$12:$L$21,10))</f>
        <v/>
      </c>
      <c r="DC181" s="24"/>
      <c r="DD181" s="26" t="str">
        <f t="shared" si="129"/>
        <v/>
      </c>
      <c r="DE181" s="24" t="str">
        <f>IF(CZ181="","",Mitglieder!BN181)</f>
        <v/>
      </c>
      <c r="DF181" s="34"/>
      <c r="DG181" s="1">
        <f t="shared" ca="1" si="134"/>
        <v>0.10610000000000201</v>
      </c>
      <c r="DH181" s="24" t="str">
        <f t="shared" ca="1" si="135"/>
        <v/>
      </c>
      <c r="DI181" s="25" t="str">
        <f t="shared" ca="1" si="136"/>
        <v/>
      </c>
      <c r="DJ181" s="24" t="str">
        <f ca="1">IF(DI181="","",'Details Verein'!$I$30)</f>
        <v/>
      </c>
      <c r="DK181" s="24" t="str">
        <f ca="1">IF(DI181="","",'Details Verein'!$I$31)</f>
        <v/>
      </c>
      <c r="DL181" s="24"/>
      <c r="DM181" s="26" t="str">
        <f t="shared" ca="1" si="137"/>
        <v/>
      </c>
      <c r="DN181" s="24" t="str">
        <f t="shared" ca="1" si="138"/>
        <v/>
      </c>
    </row>
    <row r="182" spans="3:118" x14ac:dyDescent="0.3">
      <c r="C182" s="1">
        <f t="shared" ca="1" si="102"/>
        <v>1.0158999999999982</v>
      </c>
      <c r="D182" s="1">
        <f ca="1">IF(OR(AQ182&lt;&gt;"",AP182+'Details Verein'!$D$24&gt;=$AM$1,AP182="",AG182&lt;&gt;1,AZ182&lt;&gt;"",BC182&lt;&gt;""),Mitglieder!D181+0.0001,ROUND(D181+1,0))</f>
        <v>1.0158999999999982</v>
      </c>
      <c r="E182" s="1">
        <f ca="1">IF(OR(AQ182&lt;&gt;"",AZ182+'Details Verein'!$D$25&gt;=$AM$1,AP182="",AG182&lt;&gt;1,AZ182="",BA182&lt;&gt;"",BC182&lt;&gt;""),Mitglieder!E181+0.0001,ROUND(E181+1,0))</f>
        <v>1.0158999999999982</v>
      </c>
      <c r="F182" s="1" t="str">
        <f t="shared" ca="1" si="103"/>
        <v/>
      </c>
      <c r="G182" s="23"/>
      <c r="H182" s="8"/>
      <c r="I182" s="8"/>
      <c r="J182" s="8"/>
      <c r="K182" s="8"/>
      <c r="L182" s="8"/>
      <c r="M182" s="8"/>
      <c r="N182" s="8"/>
      <c r="O182" s="8"/>
      <c r="P182" s="8"/>
      <c r="Q182" s="8"/>
      <c r="R182" s="8"/>
      <c r="S182" s="8"/>
      <c r="T182" s="8"/>
      <c r="U182" s="8"/>
      <c r="V182" s="8"/>
      <c r="W182" s="8"/>
      <c r="X182" s="8"/>
      <c r="Y182" s="8"/>
      <c r="Z182" s="8"/>
      <c r="AA182" s="8"/>
      <c r="AB182" s="8"/>
      <c r="AC182" s="8"/>
      <c r="AD182" s="8"/>
      <c r="AE182" s="8"/>
      <c r="AG182" s="1">
        <f t="shared" si="104"/>
        <v>0</v>
      </c>
      <c r="AI182" s="1">
        <f t="shared" ca="1" si="105"/>
        <v>0</v>
      </c>
      <c r="AJ182" s="1">
        <f t="shared" ca="1" si="106"/>
        <v>0</v>
      </c>
      <c r="AM182" s="63" t="str">
        <f>IF(AND(H183="",H184="",K182=""),"",IF(K182="","nicht kategorisiert",IF(AG182=1,VLOOKUP(AN182,'Details Verein'!$B$12:$D$22,2),"")))</f>
        <v/>
      </c>
      <c r="AN182" s="1">
        <f>IF(K182='Details Verein'!$C$12,'Details Verein'!$B$12,IF(K182='Details Verein'!$C$13,'Details Verein'!$B$13,IF(K182='Details Verein'!$C$14,'Details Verein'!$B$14,IF(K182='Details Verein'!$C$15,'Details Verein'!$B$15,IF(K182='Details Verein'!$C$16,'Details Verein'!$B$16,IF(K182='Details Verein'!$C$17,'Details Verein'!$B$17,IF(K182='Details Verein'!$C$18,'Details Verein'!$B$18,IF(K182='Details Verein'!$C$19,'Details Verein'!$B$19,IF(K182='Details Verein'!$C$20,'Details Verein'!$B$20,IF(K182='Details Verein'!$C$21,'Details Verein'!$B$21,11))))))))))</f>
        <v>1</v>
      </c>
      <c r="AO182" s="8"/>
      <c r="AP182" s="8"/>
      <c r="AQ182" s="8"/>
      <c r="AR182" s="32">
        <f>IF(OR(V182&gt;'Details Verein'!$D$7,$AG182=1),VLOOKUP($AN182,'Details Verein'!$B$12:$G$21,AR$1),0)</f>
        <v>0</v>
      </c>
      <c r="AS182" s="115" t="str">
        <f t="shared" si="107"/>
        <v/>
      </c>
      <c r="AT182" s="32">
        <f>IF($AG182=1,VLOOKUP($AN182,'Details Verein'!$B$12:$G$21,AT$1),0)</f>
        <v>0</v>
      </c>
      <c r="AU182" s="33" t="str">
        <f t="shared" si="108"/>
        <v/>
      </c>
      <c r="AV182" s="32">
        <f>IF($AG182=1,VLOOKUP($AN182,'Details Verein'!$B$12:$G$21,AV$1),0)</f>
        <v>0</v>
      </c>
      <c r="AW182" s="32">
        <f ca="1">IF($AG182=1,VLOOKUP($AN182,'Details Verein'!$B$12:$G$21,AW$1),0)+BG182</f>
        <v>0</v>
      </c>
      <c r="AX182" s="116"/>
      <c r="AY182" s="8"/>
      <c r="AZ182" s="8"/>
      <c r="BA182" s="8"/>
      <c r="BB182" s="1" t="str">
        <f t="shared" si="109"/>
        <v>00.01.1900</v>
      </c>
      <c r="BC182" s="73"/>
      <c r="BD182" s="3" t="str">
        <f>IF(AP182="","",AP182+'Details Verein'!$D$24)</f>
        <v/>
      </c>
      <c r="BE182" s="3" t="str">
        <f>IF(AZ182="","",AZ182+'Details Verein'!$D$25)</f>
        <v/>
      </c>
      <c r="BF182" s="3" t="str">
        <f>IF(BA182="","",BA182+'Details Verein'!$D$26)</f>
        <v/>
      </c>
      <c r="BG182" s="32">
        <f ca="1">IF(OR(E182-E181&gt;0.1,BA182&lt;&gt;""),'Details Verein'!$D$27,0)</f>
        <v>0</v>
      </c>
      <c r="BH182" s="16">
        <f t="shared" ca="1" si="133"/>
        <v>0</v>
      </c>
      <c r="BI182" s="16">
        <f t="shared" si="110"/>
        <v>0</v>
      </c>
      <c r="BJ182" s="1" t="str">
        <f t="shared" si="111"/>
        <v/>
      </c>
      <c r="BL182" s="1" t="str">
        <f t="shared" si="116"/>
        <v/>
      </c>
      <c r="BM182" s="1" t="str">
        <f t="shared" si="117"/>
        <v/>
      </c>
      <c r="BN182" s="1" t="str">
        <f t="shared" si="118"/>
        <v/>
      </c>
      <c r="BO182" s="1" t="str">
        <f t="shared" ca="1" si="119"/>
        <v/>
      </c>
      <c r="BP182" s="1">
        <f t="shared" si="130"/>
        <v>1.5899999999999959E-2</v>
      </c>
      <c r="BQ182" s="24" t="str">
        <f t="shared" si="120"/>
        <v/>
      </c>
      <c r="BR182" s="25" t="str">
        <f>IF(OR(Mitglieder!AQ182="",Mitglieder!BC182&lt;&gt;""),"",Mitglieder!AQ182)</f>
        <v/>
      </c>
      <c r="BS182" s="24" t="str">
        <f>IF(BR182="","",'Details Verein'!$I$30)</f>
        <v/>
      </c>
      <c r="BT182" s="24" t="str">
        <f>IF(BR182="","",VLOOKUP(Mitglieder!AN182,'Details Verein'!$B$12:$I$21,8))</f>
        <v/>
      </c>
      <c r="BU182" s="24"/>
      <c r="BV182" s="26" t="str">
        <f t="shared" si="121"/>
        <v/>
      </c>
      <c r="BW182" s="24" t="str">
        <f>IF(BR182="","",Mitglieder!BL182)</f>
        <v/>
      </c>
      <c r="CA182" s="34"/>
      <c r="CB182" s="1" t="str">
        <f t="shared" si="140"/>
        <v/>
      </c>
      <c r="CC182" s="1" t="str">
        <f t="shared" si="140"/>
        <v/>
      </c>
      <c r="CD182" s="1" t="str">
        <f t="shared" si="140"/>
        <v/>
      </c>
      <c r="CE182" s="1" t="str">
        <f t="shared" si="140"/>
        <v/>
      </c>
      <c r="CF182" s="1" t="str">
        <f t="shared" si="140"/>
        <v/>
      </c>
      <c r="CG182" s="1" t="str">
        <f t="shared" si="140"/>
        <v/>
      </c>
      <c r="CH182" s="1" t="str">
        <f t="shared" si="140"/>
        <v/>
      </c>
      <c r="CI182" s="1" t="str">
        <f t="shared" si="140"/>
        <v/>
      </c>
      <c r="CJ182" s="1" t="str">
        <f t="shared" si="140"/>
        <v/>
      </c>
      <c r="CK182" s="1" t="str">
        <f t="shared" si="140"/>
        <v/>
      </c>
      <c r="CL182" s="37" t="str">
        <f t="shared" si="112"/>
        <v/>
      </c>
      <c r="CM182" s="37" t="str">
        <f t="shared" si="113"/>
        <v/>
      </c>
      <c r="CN182" s="1">
        <f t="shared" ca="1" si="114"/>
        <v>0</v>
      </c>
      <c r="CO182" s="1">
        <f t="shared" ca="1" si="115"/>
        <v>0</v>
      </c>
      <c r="CP182" s="1">
        <f t="shared" si="132"/>
        <v>4.6000000000000291E-2</v>
      </c>
      <c r="CQ182" s="24" t="str">
        <f t="shared" si="122"/>
        <v/>
      </c>
      <c r="CR182" s="25" t="str">
        <f t="shared" si="123"/>
        <v/>
      </c>
      <c r="CS182" s="24" t="str">
        <f>IF(CR182="","",'Details Verein'!$I$30)</f>
        <v/>
      </c>
      <c r="CT182" s="24" t="str">
        <f>IF(CR182="","",VLOOKUP(Mitglieder!AN182,'Details Verein'!$B$12:$K$21,9))</f>
        <v/>
      </c>
      <c r="CU182" s="24">
        <f t="shared" si="124"/>
        <v>0</v>
      </c>
      <c r="CV182" s="26" t="str">
        <f t="shared" si="125"/>
        <v/>
      </c>
      <c r="CW182" s="24" t="str">
        <f>IF(CR182="","",Mitglieder!BM182)</f>
        <v/>
      </c>
      <c r="CX182" s="1">
        <f t="shared" si="126"/>
        <v>7.6100000000001153E-2</v>
      </c>
      <c r="CY182" s="24" t="str">
        <f t="shared" si="127"/>
        <v/>
      </c>
      <c r="CZ182" s="25" t="str">
        <f t="shared" si="128"/>
        <v/>
      </c>
      <c r="DA182" s="24" t="str">
        <f>IF(CZ182="","",'Details Verein'!$I$30)</f>
        <v/>
      </c>
      <c r="DB182" s="24" t="str">
        <f>IF(CZ182="","",VLOOKUP(AN182,'Details Verein'!$B$12:$L$21,10))</f>
        <v/>
      </c>
      <c r="DC182" s="24"/>
      <c r="DD182" s="26" t="str">
        <f t="shared" si="129"/>
        <v/>
      </c>
      <c r="DE182" s="24" t="str">
        <f>IF(CZ182="","",Mitglieder!BN182)</f>
        <v/>
      </c>
      <c r="DF182" s="34"/>
      <c r="DG182" s="1">
        <f t="shared" ca="1" si="134"/>
        <v>0.10620000000000202</v>
      </c>
      <c r="DH182" s="24" t="str">
        <f t="shared" ca="1" si="135"/>
        <v/>
      </c>
      <c r="DI182" s="25" t="str">
        <f t="shared" ca="1" si="136"/>
        <v/>
      </c>
      <c r="DJ182" s="24" t="str">
        <f ca="1">IF(DI182="","",'Details Verein'!$I$30)</f>
        <v/>
      </c>
      <c r="DK182" s="24" t="str">
        <f ca="1">IF(DI182="","",'Details Verein'!$I$31)</f>
        <v/>
      </c>
      <c r="DL182" s="24"/>
      <c r="DM182" s="26" t="str">
        <f t="shared" ca="1" si="137"/>
        <v/>
      </c>
      <c r="DN182" s="24" t="str">
        <f t="shared" ca="1" si="138"/>
        <v/>
      </c>
    </row>
    <row r="183" spans="3:118" x14ac:dyDescent="0.3">
      <c r="C183" s="1">
        <f t="shared" ca="1" si="102"/>
        <v>1.0159999999999982</v>
      </c>
      <c r="D183" s="1">
        <f ca="1">IF(OR(AQ183&lt;&gt;"",AP183+'Details Verein'!$D$24&gt;=$AM$1,AP183="",AG183&lt;&gt;1,AZ183&lt;&gt;"",BC183&lt;&gt;""),Mitglieder!D182+0.0001,ROUND(D182+1,0))</f>
        <v>1.0159999999999982</v>
      </c>
      <c r="E183" s="1">
        <f ca="1">IF(OR(AQ183&lt;&gt;"",AZ183+'Details Verein'!$D$25&gt;=$AM$1,AP183="",AG183&lt;&gt;1,AZ183="",BA183&lt;&gt;"",BC183&lt;&gt;""),Mitglieder!E182+0.0001,ROUND(E182+1,0))</f>
        <v>1.0159999999999982</v>
      </c>
      <c r="F183" s="1" t="str">
        <f t="shared" ca="1" si="103"/>
        <v/>
      </c>
      <c r="G183" s="23"/>
      <c r="H183" s="8"/>
      <c r="I183" s="8"/>
      <c r="J183" s="8"/>
      <c r="K183" s="8"/>
      <c r="L183" s="8"/>
      <c r="M183" s="8"/>
      <c r="N183" s="8"/>
      <c r="O183" s="8"/>
      <c r="P183" s="8"/>
      <c r="Q183" s="8"/>
      <c r="R183" s="8"/>
      <c r="S183" s="8"/>
      <c r="T183" s="8"/>
      <c r="U183" s="8"/>
      <c r="V183" s="8"/>
      <c r="W183" s="8"/>
      <c r="X183" s="8"/>
      <c r="Y183" s="8"/>
      <c r="Z183" s="8"/>
      <c r="AA183" s="8"/>
      <c r="AB183" s="8"/>
      <c r="AC183" s="8"/>
      <c r="AD183" s="8"/>
      <c r="AE183" s="8"/>
      <c r="AG183" s="1">
        <f t="shared" si="104"/>
        <v>0</v>
      </c>
      <c r="AI183" s="1">
        <f t="shared" ca="1" si="105"/>
        <v>0</v>
      </c>
      <c r="AJ183" s="1">
        <f t="shared" ca="1" si="106"/>
        <v>0</v>
      </c>
      <c r="AM183" s="63" t="str">
        <f>IF(AND(H184="",H185="",K183=""),"",IF(K183="","nicht kategorisiert",IF(AG183=1,VLOOKUP(AN183,'Details Verein'!$B$12:$D$22,2),"")))</f>
        <v/>
      </c>
      <c r="AN183" s="1">
        <f>IF(K183='Details Verein'!$C$12,'Details Verein'!$B$12,IF(K183='Details Verein'!$C$13,'Details Verein'!$B$13,IF(K183='Details Verein'!$C$14,'Details Verein'!$B$14,IF(K183='Details Verein'!$C$15,'Details Verein'!$B$15,IF(K183='Details Verein'!$C$16,'Details Verein'!$B$16,IF(K183='Details Verein'!$C$17,'Details Verein'!$B$17,IF(K183='Details Verein'!$C$18,'Details Verein'!$B$18,IF(K183='Details Verein'!$C$19,'Details Verein'!$B$19,IF(K183='Details Verein'!$C$20,'Details Verein'!$B$20,IF(K183='Details Verein'!$C$21,'Details Verein'!$B$21,11))))))))))</f>
        <v>1</v>
      </c>
      <c r="AO183" s="8"/>
      <c r="AP183" s="8"/>
      <c r="AQ183" s="8"/>
      <c r="AR183" s="32">
        <f>IF(OR(V183&gt;'Details Verein'!$D$7,$AG183=1),VLOOKUP($AN183,'Details Verein'!$B$12:$G$21,AR$1),0)</f>
        <v>0</v>
      </c>
      <c r="AS183" s="115" t="str">
        <f t="shared" si="107"/>
        <v/>
      </c>
      <c r="AT183" s="32">
        <f>IF($AG183=1,VLOOKUP($AN183,'Details Verein'!$B$12:$G$21,AT$1),0)</f>
        <v>0</v>
      </c>
      <c r="AU183" s="33" t="str">
        <f t="shared" si="108"/>
        <v/>
      </c>
      <c r="AV183" s="32">
        <f>IF($AG183=1,VLOOKUP($AN183,'Details Verein'!$B$12:$G$21,AV$1),0)</f>
        <v>0</v>
      </c>
      <c r="AW183" s="32">
        <f ca="1">IF($AG183=1,VLOOKUP($AN183,'Details Verein'!$B$12:$G$21,AW$1),0)+BG183</f>
        <v>0</v>
      </c>
      <c r="AX183" s="116"/>
      <c r="AY183" s="8"/>
      <c r="AZ183" s="8"/>
      <c r="BA183" s="8"/>
      <c r="BB183" s="1" t="str">
        <f t="shared" si="109"/>
        <v>00.01.1900</v>
      </c>
      <c r="BC183" s="73"/>
      <c r="BD183" s="3" t="str">
        <f>IF(AP183="","",AP183+'Details Verein'!$D$24)</f>
        <v/>
      </c>
      <c r="BE183" s="3" t="str">
        <f>IF(AZ183="","",AZ183+'Details Verein'!$D$25)</f>
        <v/>
      </c>
      <c r="BF183" s="3" t="str">
        <f>IF(BA183="","",BA183+'Details Verein'!$D$26)</f>
        <v/>
      </c>
      <c r="BG183" s="32">
        <f ca="1">IF(OR(E183-E182&gt;0.1,BA183&lt;&gt;""),'Details Verein'!$D$27,0)</f>
        <v>0</v>
      </c>
      <c r="BH183" s="16">
        <f t="shared" ca="1" si="133"/>
        <v>0</v>
      </c>
      <c r="BI183" s="16">
        <f t="shared" si="110"/>
        <v>0</v>
      </c>
      <c r="BJ183" s="1" t="str">
        <f t="shared" si="111"/>
        <v/>
      </c>
      <c r="BL183" s="1" t="str">
        <f t="shared" si="116"/>
        <v/>
      </c>
      <c r="BM183" s="1" t="str">
        <f t="shared" si="117"/>
        <v/>
      </c>
      <c r="BN183" s="1" t="str">
        <f t="shared" si="118"/>
        <v/>
      </c>
      <c r="BO183" s="1" t="str">
        <f t="shared" ca="1" si="119"/>
        <v/>
      </c>
      <c r="BP183" s="1">
        <f t="shared" si="130"/>
        <v>1.5999999999999959E-2</v>
      </c>
      <c r="BQ183" s="24" t="str">
        <f t="shared" si="120"/>
        <v/>
      </c>
      <c r="BR183" s="25" t="str">
        <f>IF(OR(Mitglieder!AQ183="",Mitglieder!BC183&lt;&gt;""),"",Mitglieder!AQ183)</f>
        <v/>
      </c>
      <c r="BS183" s="24" t="str">
        <f>IF(BR183="","",'Details Verein'!$I$30)</f>
        <v/>
      </c>
      <c r="BT183" s="24" t="str">
        <f>IF(BR183="","",VLOOKUP(Mitglieder!AN183,'Details Verein'!$B$12:$I$21,8))</f>
        <v/>
      </c>
      <c r="BU183" s="24"/>
      <c r="BV183" s="26" t="str">
        <f t="shared" si="121"/>
        <v/>
      </c>
      <c r="BW183" s="24" t="str">
        <f>IF(BR183="","",Mitglieder!BL183)</f>
        <v/>
      </c>
      <c r="CA183" s="34"/>
      <c r="CB183" s="1" t="str">
        <f t="shared" si="140"/>
        <v/>
      </c>
      <c r="CC183" s="1" t="str">
        <f t="shared" si="140"/>
        <v/>
      </c>
      <c r="CD183" s="1" t="str">
        <f t="shared" si="140"/>
        <v/>
      </c>
      <c r="CE183" s="1" t="str">
        <f t="shared" si="140"/>
        <v/>
      </c>
      <c r="CF183" s="1" t="str">
        <f t="shared" si="140"/>
        <v/>
      </c>
      <c r="CG183" s="1" t="str">
        <f t="shared" si="140"/>
        <v/>
      </c>
      <c r="CH183" s="1" t="str">
        <f t="shared" si="140"/>
        <v/>
      </c>
      <c r="CI183" s="1" t="str">
        <f t="shared" si="140"/>
        <v/>
      </c>
      <c r="CJ183" s="1" t="str">
        <f t="shared" si="140"/>
        <v/>
      </c>
      <c r="CK183" s="1" t="str">
        <f t="shared" si="140"/>
        <v/>
      </c>
      <c r="CL183" s="37" t="str">
        <f t="shared" si="112"/>
        <v/>
      </c>
      <c r="CM183" s="37" t="str">
        <f t="shared" si="113"/>
        <v/>
      </c>
      <c r="CN183" s="1">
        <f t="shared" ca="1" si="114"/>
        <v>0</v>
      </c>
      <c r="CO183" s="1">
        <f t="shared" ca="1" si="115"/>
        <v>0</v>
      </c>
      <c r="CP183" s="1">
        <f t="shared" si="132"/>
        <v>4.6100000000000294E-2</v>
      </c>
      <c r="CQ183" s="24" t="str">
        <f t="shared" si="122"/>
        <v/>
      </c>
      <c r="CR183" s="25" t="str">
        <f t="shared" si="123"/>
        <v/>
      </c>
      <c r="CS183" s="24" t="str">
        <f>IF(CR183="","",'Details Verein'!$I$30)</f>
        <v/>
      </c>
      <c r="CT183" s="24" t="str">
        <f>IF(CR183="","",VLOOKUP(Mitglieder!AN183,'Details Verein'!$B$12:$K$21,9))</f>
        <v/>
      </c>
      <c r="CU183" s="24">
        <f t="shared" si="124"/>
        <v>0</v>
      </c>
      <c r="CV183" s="26" t="str">
        <f t="shared" si="125"/>
        <v/>
      </c>
      <c r="CW183" s="24" t="str">
        <f>IF(CR183="","",Mitglieder!BM183)</f>
        <v/>
      </c>
      <c r="CX183" s="1">
        <f t="shared" si="126"/>
        <v>7.6200000000001156E-2</v>
      </c>
      <c r="CY183" s="24" t="str">
        <f t="shared" si="127"/>
        <v/>
      </c>
      <c r="CZ183" s="25" t="str">
        <f t="shared" si="128"/>
        <v/>
      </c>
      <c r="DA183" s="24" t="str">
        <f>IF(CZ183="","",'Details Verein'!$I$30)</f>
        <v/>
      </c>
      <c r="DB183" s="24" t="str">
        <f>IF(CZ183="","",VLOOKUP(AN183,'Details Verein'!$B$12:$L$21,10))</f>
        <v/>
      </c>
      <c r="DC183" s="24"/>
      <c r="DD183" s="26" t="str">
        <f t="shared" si="129"/>
        <v/>
      </c>
      <c r="DE183" s="24" t="str">
        <f>IF(CZ183="","",Mitglieder!BN183)</f>
        <v/>
      </c>
      <c r="DF183" s="34"/>
      <c r="DG183" s="1">
        <f t="shared" ca="1" si="134"/>
        <v>0.10630000000000202</v>
      </c>
      <c r="DH183" s="24" t="str">
        <f t="shared" ca="1" si="135"/>
        <v/>
      </c>
      <c r="DI183" s="25" t="str">
        <f t="shared" ca="1" si="136"/>
        <v/>
      </c>
      <c r="DJ183" s="24" t="str">
        <f ca="1">IF(DI183="","",'Details Verein'!$I$30)</f>
        <v/>
      </c>
      <c r="DK183" s="24" t="str">
        <f ca="1">IF(DI183="","",'Details Verein'!$I$31)</f>
        <v/>
      </c>
      <c r="DL183" s="24"/>
      <c r="DM183" s="26" t="str">
        <f t="shared" ca="1" si="137"/>
        <v/>
      </c>
      <c r="DN183" s="24" t="str">
        <f t="shared" ca="1" si="138"/>
        <v/>
      </c>
    </row>
    <row r="184" spans="3:118" x14ac:dyDescent="0.3">
      <c r="C184" s="1">
        <f t="shared" ca="1" si="102"/>
        <v>1.0160999999999982</v>
      </c>
      <c r="D184" s="1">
        <f ca="1">IF(OR(AQ184&lt;&gt;"",AP184+'Details Verein'!$D$24&gt;=$AM$1,AP184="",AG184&lt;&gt;1,AZ184&lt;&gt;"",BC184&lt;&gt;""),Mitglieder!D183+0.0001,ROUND(D183+1,0))</f>
        <v>1.0160999999999982</v>
      </c>
      <c r="E184" s="1">
        <f ca="1">IF(OR(AQ184&lt;&gt;"",AZ184+'Details Verein'!$D$25&gt;=$AM$1,AP184="",AG184&lt;&gt;1,AZ184="",BA184&lt;&gt;"",BC184&lt;&gt;""),Mitglieder!E183+0.0001,ROUND(E183+1,0))</f>
        <v>1.0160999999999982</v>
      </c>
      <c r="F184" s="1" t="str">
        <f t="shared" ca="1" si="103"/>
        <v/>
      </c>
      <c r="G184" s="23"/>
      <c r="H184" s="8"/>
      <c r="I184" s="8"/>
      <c r="J184" s="8"/>
      <c r="K184" s="8"/>
      <c r="L184" s="8"/>
      <c r="M184" s="8"/>
      <c r="N184" s="8"/>
      <c r="O184" s="8"/>
      <c r="P184" s="8"/>
      <c r="Q184" s="8"/>
      <c r="R184" s="8"/>
      <c r="S184" s="8"/>
      <c r="T184" s="8"/>
      <c r="U184" s="8"/>
      <c r="V184" s="8"/>
      <c r="W184" s="8"/>
      <c r="X184" s="8"/>
      <c r="Y184" s="8"/>
      <c r="Z184" s="8"/>
      <c r="AA184" s="8"/>
      <c r="AB184" s="8"/>
      <c r="AC184" s="8"/>
      <c r="AD184" s="8"/>
      <c r="AE184" s="8"/>
      <c r="AG184" s="1">
        <f t="shared" si="104"/>
        <v>0</v>
      </c>
      <c r="AI184" s="1">
        <f t="shared" ca="1" si="105"/>
        <v>0</v>
      </c>
      <c r="AJ184" s="1">
        <f t="shared" ca="1" si="106"/>
        <v>0</v>
      </c>
      <c r="AM184" s="63" t="str">
        <f>IF(AND(H185="",H186="",K184=""),"",IF(K184="","nicht kategorisiert",IF(AG184=1,VLOOKUP(AN184,'Details Verein'!$B$12:$D$22,2),"")))</f>
        <v/>
      </c>
      <c r="AN184" s="1">
        <f>IF(K184='Details Verein'!$C$12,'Details Verein'!$B$12,IF(K184='Details Verein'!$C$13,'Details Verein'!$B$13,IF(K184='Details Verein'!$C$14,'Details Verein'!$B$14,IF(K184='Details Verein'!$C$15,'Details Verein'!$B$15,IF(K184='Details Verein'!$C$16,'Details Verein'!$B$16,IF(K184='Details Verein'!$C$17,'Details Verein'!$B$17,IF(K184='Details Verein'!$C$18,'Details Verein'!$B$18,IF(K184='Details Verein'!$C$19,'Details Verein'!$B$19,IF(K184='Details Verein'!$C$20,'Details Verein'!$B$20,IF(K184='Details Verein'!$C$21,'Details Verein'!$B$21,11))))))))))</f>
        <v>1</v>
      </c>
      <c r="AO184" s="8"/>
      <c r="AP184" s="8"/>
      <c r="AQ184" s="8"/>
      <c r="AR184" s="32">
        <f>IF(OR(V184&gt;'Details Verein'!$D$7,$AG184=1),VLOOKUP($AN184,'Details Verein'!$B$12:$G$21,AR$1),0)</f>
        <v>0</v>
      </c>
      <c r="AS184" s="115" t="str">
        <f t="shared" si="107"/>
        <v/>
      </c>
      <c r="AT184" s="32">
        <f>IF($AG184=1,VLOOKUP($AN184,'Details Verein'!$B$12:$G$21,AT$1),0)</f>
        <v>0</v>
      </c>
      <c r="AU184" s="33" t="str">
        <f t="shared" si="108"/>
        <v/>
      </c>
      <c r="AV184" s="32">
        <f>IF($AG184=1,VLOOKUP($AN184,'Details Verein'!$B$12:$G$21,AV$1),0)</f>
        <v>0</v>
      </c>
      <c r="AW184" s="32">
        <f ca="1">IF($AG184=1,VLOOKUP($AN184,'Details Verein'!$B$12:$G$21,AW$1),0)+BG184</f>
        <v>0</v>
      </c>
      <c r="AX184" s="116"/>
      <c r="AY184" s="8"/>
      <c r="AZ184" s="8"/>
      <c r="BA184" s="8"/>
      <c r="BB184" s="1" t="str">
        <f t="shared" si="109"/>
        <v>00.01.1900</v>
      </c>
      <c r="BC184" s="73"/>
      <c r="BD184" s="3" t="str">
        <f>IF(AP184="","",AP184+'Details Verein'!$D$24)</f>
        <v/>
      </c>
      <c r="BE184" s="3" t="str">
        <f>IF(AZ184="","",AZ184+'Details Verein'!$D$25)</f>
        <v/>
      </c>
      <c r="BF184" s="3" t="str">
        <f>IF(BA184="","",BA184+'Details Verein'!$D$26)</f>
        <v/>
      </c>
      <c r="BG184" s="32">
        <f ca="1">IF(OR(E184-E183&gt;0.1,BA184&lt;&gt;""),'Details Verein'!$D$27,0)</f>
        <v>0</v>
      </c>
      <c r="BH184" s="16">
        <f t="shared" ca="1" si="133"/>
        <v>0</v>
      </c>
      <c r="BI184" s="16">
        <f t="shared" si="110"/>
        <v>0</v>
      </c>
      <c r="BJ184" s="1" t="str">
        <f t="shared" si="111"/>
        <v/>
      </c>
      <c r="BL184" s="1" t="str">
        <f t="shared" si="116"/>
        <v/>
      </c>
      <c r="BM184" s="1" t="str">
        <f t="shared" si="117"/>
        <v/>
      </c>
      <c r="BN184" s="1" t="str">
        <f t="shared" si="118"/>
        <v/>
      </c>
      <c r="BO184" s="1" t="str">
        <f t="shared" ca="1" si="119"/>
        <v/>
      </c>
      <c r="BP184" s="1">
        <f t="shared" si="130"/>
        <v>1.6099999999999958E-2</v>
      </c>
      <c r="BQ184" s="24" t="str">
        <f t="shared" si="120"/>
        <v/>
      </c>
      <c r="BR184" s="25" t="str">
        <f>IF(OR(Mitglieder!AQ184="",Mitglieder!BC184&lt;&gt;""),"",Mitglieder!AQ184)</f>
        <v/>
      </c>
      <c r="BS184" s="24" t="str">
        <f>IF(BR184="","",'Details Verein'!$I$30)</f>
        <v/>
      </c>
      <c r="BT184" s="24" t="str">
        <f>IF(BR184="","",VLOOKUP(Mitglieder!AN184,'Details Verein'!$B$12:$I$21,8))</f>
        <v/>
      </c>
      <c r="BU184" s="24"/>
      <c r="BV184" s="26" t="str">
        <f t="shared" si="121"/>
        <v/>
      </c>
      <c r="BW184" s="24" t="str">
        <f>IF(BR184="","",Mitglieder!BL184)</f>
        <v/>
      </c>
      <c r="CA184" s="34"/>
      <c r="CB184" s="1" t="str">
        <f t="shared" ref="CB184:CK193" si="141">IF(AND($AG184=1,CB$13=$AM184),CB$13,"")</f>
        <v/>
      </c>
      <c r="CC184" s="1" t="str">
        <f t="shared" si="141"/>
        <v/>
      </c>
      <c r="CD184" s="1" t="str">
        <f t="shared" si="141"/>
        <v/>
      </c>
      <c r="CE184" s="1" t="str">
        <f t="shared" si="141"/>
        <v/>
      </c>
      <c r="CF184" s="1" t="str">
        <f t="shared" si="141"/>
        <v/>
      </c>
      <c r="CG184" s="1" t="str">
        <f t="shared" si="141"/>
        <v/>
      </c>
      <c r="CH184" s="1" t="str">
        <f t="shared" si="141"/>
        <v/>
      </c>
      <c r="CI184" s="1" t="str">
        <f t="shared" si="141"/>
        <v/>
      </c>
      <c r="CJ184" s="1" t="str">
        <f t="shared" si="141"/>
        <v/>
      </c>
      <c r="CK184" s="1" t="str">
        <f t="shared" si="141"/>
        <v/>
      </c>
      <c r="CL184" s="37" t="str">
        <f t="shared" si="112"/>
        <v/>
      </c>
      <c r="CM184" s="37" t="str">
        <f t="shared" si="113"/>
        <v/>
      </c>
      <c r="CN184" s="1">
        <f t="shared" ca="1" si="114"/>
        <v>0</v>
      </c>
      <c r="CO184" s="1">
        <f t="shared" ca="1" si="115"/>
        <v>0</v>
      </c>
      <c r="CP184" s="1">
        <f t="shared" si="132"/>
        <v>4.6200000000000296E-2</v>
      </c>
      <c r="CQ184" s="24" t="str">
        <f t="shared" si="122"/>
        <v/>
      </c>
      <c r="CR184" s="25" t="str">
        <f t="shared" si="123"/>
        <v/>
      </c>
      <c r="CS184" s="24" t="str">
        <f>IF(CR184="","",'Details Verein'!$I$30)</f>
        <v/>
      </c>
      <c r="CT184" s="24" t="str">
        <f>IF(CR184="","",VLOOKUP(Mitglieder!AN184,'Details Verein'!$B$12:$K$21,9))</f>
        <v/>
      </c>
      <c r="CU184" s="24">
        <f t="shared" si="124"/>
        <v>0</v>
      </c>
      <c r="CV184" s="26" t="str">
        <f t="shared" si="125"/>
        <v/>
      </c>
      <c r="CW184" s="24" t="str">
        <f>IF(CR184="","",Mitglieder!BM184)</f>
        <v/>
      </c>
      <c r="CX184" s="1">
        <f t="shared" si="126"/>
        <v>7.6300000000001159E-2</v>
      </c>
      <c r="CY184" s="24" t="str">
        <f t="shared" si="127"/>
        <v/>
      </c>
      <c r="CZ184" s="25" t="str">
        <f t="shared" si="128"/>
        <v/>
      </c>
      <c r="DA184" s="24" t="str">
        <f>IF(CZ184="","",'Details Verein'!$I$30)</f>
        <v/>
      </c>
      <c r="DB184" s="24" t="str">
        <f>IF(CZ184="","",VLOOKUP(AN184,'Details Verein'!$B$12:$L$21,10))</f>
        <v/>
      </c>
      <c r="DC184" s="24"/>
      <c r="DD184" s="26" t="str">
        <f t="shared" si="129"/>
        <v/>
      </c>
      <c r="DE184" s="24" t="str">
        <f>IF(CZ184="","",Mitglieder!BN184)</f>
        <v/>
      </c>
      <c r="DF184" s="34"/>
      <c r="DG184" s="1">
        <f t="shared" ca="1" si="134"/>
        <v>0.10640000000000202</v>
      </c>
      <c r="DH184" s="24" t="str">
        <f t="shared" ca="1" si="135"/>
        <v/>
      </c>
      <c r="DI184" s="25" t="str">
        <f t="shared" ca="1" si="136"/>
        <v/>
      </c>
      <c r="DJ184" s="24" t="str">
        <f ca="1">IF(DI184="","",'Details Verein'!$I$30)</f>
        <v/>
      </c>
      <c r="DK184" s="24" t="str">
        <f ca="1">IF(DI184="","",'Details Verein'!$I$31)</f>
        <v/>
      </c>
      <c r="DL184" s="24"/>
      <c r="DM184" s="26" t="str">
        <f t="shared" ca="1" si="137"/>
        <v/>
      </c>
      <c r="DN184" s="24" t="str">
        <f t="shared" ca="1" si="138"/>
        <v/>
      </c>
    </row>
    <row r="185" spans="3:118" x14ac:dyDescent="0.3">
      <c r="C185" s="1">
        <f t="shared" ca="1" si="102"/>
        <v>1.0161999999999982</v>
      </c>
      <c r="D185" s="1">
        <f ca="1">IF(OR(AQ185&lt;&gt;"",AP185+'Details Verein'!$D$24&gt;=$AM$1,AP185="",AG185&lt;&gt;1,AZ185&lt;&gt;"",BC185&lt;&gt;""),Mitglieder!D184+0.0001,ROUND(D184+1,0))</f>
        <v>1.0161999999999982</v>
      </c>
      <c r="E185" s="1">
        <f ca="1">IF(OR(AQ185&lt;&gt;"",AZ185+'Details Verein'!$D$25&gt;=$AM$1,AP185="",AG185&lt;&gt;1,AZ185="",BA185&lt;&gt;"",BC185&lt;&gt;""),Mitglieder!E184+0.0001,ROUND(E184+1,0))</f>
        <v>1.0161999999999982</v>
      </c>
      <c r="F185" s="1" t="str">
        <f t="shared" ca="1" si="103"/>
        <v/>
      </c>
      <c r="G185" s="23"/>
      <c r="H185" s="8"/>
      <c r="I185" s="8"/>
      <c r="J185" s="8"/>
      <c r="K185" s="8"/>
      <c r="L185" s="8"/>
      <c r="M185" s="8"/>
      <c r="N185" s="8"/>
      <c r="O185" s="8"/>
      <c r="P185" s="8"/>
      <c r="Q185" s="8"/>
      <c r="R185" s="8"/>
      <c r="S185" s="8"/>
      <c r="T185" s="8"/>
      <c r="U185" s="8"/>
      <c r="V185" s="8"/>
      <c r="W185" s="8"/>
      <c r="X185" s="8"/>
      <c r="Y185" s="8"/>
      <c r="Z185" s="8"/>
      <c r="AA185" s="8"/>
      <c r="AB185" s="8"/>
      <c r="AC185" s="8"/>
      <c r="AD185" s="8"/>
      <c r="AE185" s="8"/>
      <c r="AG185" s="1">
        <f t="shared" si="104"/>
        <v>0</v>
      </c>
      <c r="AI185" s="1">
        <f t="shared" ca="1" si="105"/>
        <v>0</v>
      </c>
      <c r="AJ185" s="1">
        <f t="shared" ca="1" si="106"/>
        <v>0</v>
      </c>
      <c r="AM185" s="63" t="str">
        <f>IF(AND(H186="",H187="",K185=""),"",IF(K185="","nicht kategorisiert",IF(AG185=1,VLOOKUP(AN185,'Details Verein'!$B$12:$D$22,2),"")))</f>
        <v/>
      </c>
      <c r="AN185" s="1">
        <f>IF(K185='Details Verein'!$C$12,'Details Verein'!$B$12,IF(K185='Details Verein'!$C$13,'Details Verein'!$B$13,IF(K185='Details Verein'!$C$14,'Details Verein'!$B$14,IF(K185='Details Verein'!$C$15,'Details Verein'!$B$15,IF(K185='Details Verein'!$C$16,'Details Verein'!$B$16,IF(K185='Details Verein'!$C$17,'Details Verein'!$B$17,IF(K185='Details Verein'!$C$18,'Details Verein'!$B$18,IF(K185='Details Verein'!$C$19,'Details Verein'!$B$19,IF(K185='Details Verein'!$C$20,'Details Verein'!$B$20,IF(K185='Details Verein'!$C$21,'Details Verein'!$B$21,11))))))))))</f>
        <v>1</v>
      </c>
      <c r="AO185" s="8"/>
      <c r="AP185" s="8"/>
      <c r="AQ185" s="8"/>
      <c r="AR185" s="32">
        <f>IF(OR(V185&gt;'Details Verein'!$D$7,$AG185=1),VLOOKUP($AN185,'Details Verein'!$B$12:$G$21,AR$1),0)</f>
        <v>0</v>
      </c>
      <c r="AS185" s="115" t="str">
        <f t="shared" si="107"/>
        <v/>
      </c>
      <c r="AT185" s="32">
        <f>IF($AG185=1,VLOOKUP($AN185,'Details Verein'!$B$12:$G$21,AT$1),0)</f>
        <v>0</v>
      </c>
      <c r="AU185" s="33" t="str">
        <f t="shared" si="108"/>
        <v/>
      </c>
      <c r="AV185" s="32">
        <f>IF($AG185=1,VLOOKUP($AN185,'Details Verein'!$B$12:$G$21,AV$1),0)</f>
        <v>0</v>
      </c>
      <c r="AW185" s="32">
        <f ca="1">IF($AG185=1,VLOOKUP($AN185,'Details Verein'!$B$12:$G$21,AW$1),0)+BG185</f>
        <v>0</v>
      </c>
      <c r="AX185" s="116"/>
      <c r="AY185" s="8"/>
      <c r="AZ185" s="8"/>
      <c r="BA185" s="8"/>
      <c r="BB185" s="1" t="str">
        <f t="shared" si="109"/>
        <v>00.01.1900</v>
      </c>
      <c r="BC185" s="73"/>
      <c r="BD185" s="3" t="str">
        <f>IF(AP185="","",AP185+'Details Verein'!$D$24)</f>
        <v/>
      </c>
      <c r="BE185" s="3" t="str">
        <f>IF(AZ185="","",AZ185+'Details Verein'!$D$25)</f>
        <v/>
      </c>
      <c r="BF185" s="3" t="str">
        <f>IF(BA185="","",BA185+'Details Verein'!$D$26)</f>
        <v/>
      </c>
      <c r="BG185" s="32">
        <f ca="1">IF(OR(E185-E184&gt;0.1,BA185&lt;&gt;""),'Details Verein'!$D$27,0)</f>
        <v>0</v>
      </c>
      <c r="BH185" s="16">
        <f t="shared" ca="1" si="133"/>
        <v>0</v>
      </c>
      <c r="BI185" s="16">
        <f t="shared" si="110"/>
        <v>0</v>
      </c>
      <c r="BJ185" s="1" t="str">
        <f t="shared" si="111"/>
        <v/>
      </c>
      <c r="BL185" s="1" t="str">
        <f t="shared" si="116"/>
        <v/>
      </c>
      <c r="BM185" s="1" t="str">
        <f t="shared" si="117"/>
        <v/>
      </c>
      <c r="BN185" s="1" t="str">
        <f t="shared" si="118"/>
        <v/>
      </c>
      <c r="BO185" s="1" t="str">
        <f t="shared" ca="1" si="119"/>
        <v/>
      </c>
      <c r="BP185" s="1">
        <f t="shared" si="130"/>
        <v>1.6199999999999957E-2</v>
      </c>
      <c r="BQ185" s="24" t="str">
        <f t="shared" si="120"/>
        <v/>
      </c>
      <c r="BR185" s="25" t="str">
        <f>IF(OR(Mitglieder!AQ185="",Mitglieder!BC185&lt;&gt;""),"",Mitglieder!AQ185)</f>
        <v/>
      </c>
      <c r="BS185" s="24" t="str">
        <f>IF(BR185="","",'Details Verein'!$I$30)</f>
        <v/>
      </c>
      <c r="BT185" s="24" t="str">
        <f>IF(BR185="","",VLOOKUP(Mitglieder!AN185,'Details Verein'!$B$12:$I$21,8))</f>
        <v/>
      </c>
      <c r="BU185" s="24"/>
      <c r="BV185" s="26" t="str">
        <f t="shared" si="121"/>
        <v/>
      </c>
      <c r="BW185" s="24" t="str">
        <f>IF(BR185="","",Mitglieder!BL185)</f>
        <v/>
      </c>
      <c r="CA185" s="34"/>
      <c r="CB185" s="1" t="str">
        <f t="shared" si="141"/>
        <v/>
      </c>
      <c r="CC185" s="1" t="str">
        <f t="shared" si="141"/>
        <v/>
      </c>
      <c r="CD185" s="1" t="str">
        <f t="shared" si="141"/>
        <v/>
      </c>
      <c r="CE185" s="1" t="str">
        <f t="shared" si="141"/>
        <v/>
      </c>
      <c r="CF185" s="1" t="str">
        <f t="shared" si="141"/>
        <v/>
      </c>
      <c r="CG185" s="1" t="str">
        <f t="shared" si="141"/>
        <v/>
      </c>
      <c r="CH185" s="1" t="str">
        <f t="shared" si="141"/>
        <v/>
      </c>
      <c r="CI185" s="1" t="str">
        <f t="shared" si="141"/>
        <v/>
      </c>
      <c r="CJ185" s="1" t="str">
        <f t="shared" si="141"/>
        <v/>
      </c>
      <c r="CK185" s="1" t="str">
        <f t="shared" si="141"/>
        <v/>
      </c>
      <c r="CL185" s="37" t="str">
        <f t="shared" si="112"/>
        <v/>
      </c>
      <c r="CM185" s="37" t="str">
        <f t="shared" si="113"/>
        <v/>
      </c>
      <c r="CN185" s="1">
        <f t="shared" ca="1" si="114"/>
        <v>0</v>
      </c>
      <c r="CO185" s="1">
        <f t="shared" ca="1" si="115"/>
        <v>0</v>
      </c>
      <c r="CP185" s="1">
        <f t="shared" si="132"/>
        <v>4.6300000000000299E-2</v>
      </c>
      <c r="CQ185" s="24" t="str">
        <f t="shared" si="122"/>
        <v/>
      </c>
      <c r="CR185" s="25" t="str">
        <f t="shared" si="123"/>
        <v/>
      </c>
      <c r="CS185" s="24" t="str">
        <f>IF(CR185="","",'Details Verein'!$I$30)</f>
        <v/>
      </c>
      <c r="CT185" s="24" t="str">
        <f>IF(CR185="","",VLOOKUP(Mitglieder!AN185,'Details Verein'!$B$12:$K$21,9))</f>
        <v/>
      </c>
      <c r="CU185" s="24">
        <f t="shared" si="124"/>
        <v>0</v>
      </c>
      <c r="CV185" s="26" t="str">
        <f t="shared" si="125"/>
        <v/>
      </c>
      <c r="CW185" s="24" t="str">
        <f>IF(CR185="","",Mitglieder!BM185)</f>
        <v/>
      </c>
      <c r="CX185" s="1">
        <f t="shared" si="126"/>
        <v>7.6400000000001161E-2</v>
      </c>
      <c r="CY185" s="24" t="str">
        <f t="shared" si="127"/>
        <v/>
      </c>
      <c r="CZ185" s="25" t="str">
        <f t="shared" si="128"/>
        <v/>
      </c>
      <c r="DA185" s="24" t="str">
        <f>IF(CZ185="","",'Details Verein'!$I$30)</f>
        <v/>
      </c>
      <c r="DB185" s="24" t="str">
        <f>IF(CZ185="","",VLOOKUP(AN185,'Details Verein'!$B$12:$L$21,10))</f>
        <v/>
      </c>
      <c r="DC185" s="24"/>
      <c r="DD185" s="26" t="str">
        <f t="shared" si="129"/>
        <v/>
      </c>
      <c r="DE185" s="24" t="str">
        <f>IF(CZ185="","",Mitglieder!BN185)</f>
        <v/>
      </c>
      <c r="DF185" s="34"/>
      <c r="DG185" s="1">
        <f t="shared" ca="1" si="134"/>
        <v>0.10650000000000202</v>
      </c>
      <c r="DH185" s="24" t="str">
        <f t="shared" ca="1" si="135"/>
        <v/>
      </c>
      <c r="DI185" s="25" t="str">
        <f t="shared" ca="1" si="136"/>
        <v/>
      </c>
      <c r="DJ185" s="24" t="str">
        <f ca="1">IF(DI185="","",'Details Verein'!$I$30)</f>
        <v/>
      </c>
      <c r="DK185" s="24" t="str">
        <f ca="1">IF(DI185="","",'Details Verein'!$I$31)</f>
        <v/>
      </c>
      <c r="DL185" s="24"/>
      <c r="DM185" s="26" t="str">
        <f t="shared" ca="1" si="137"/>
        <v/>
      </c>
      <c r="DN185" s="24" t="str">
        <f t="shared" ca="1" si="138"/>
        <v/>
      </c>
    </row>
    <row r="186" spans="3:118" x14ac:dyDescent="0.3">
      <c r="C186" s="1">
        <f t="shared" ca="1" si="102"/>
        <v>1.0162999999999982</v>
      </c>
      <c r="D186" s="1">
        <f ca="1">IF(OR(AQ186&lt;&gt;"",AP186+'Details Verein'!$D$24&gt;=$AM$1,AP186="",AG186&lt;&gt;1,AZ186&lt;&gt;"",BC186&lt;&gt;""),Mitglieder!D185+0.0001,ROUND(D185+1,0))</f>
        <v>1.0162999999999982</v>
      </c>
      <c r="E186" s="1">
        <f ca="1">IF(OR(AQ186&lt;&gt;"",AZ186+'Details Verein'!$D$25&gt;=$AM$1,AP186="",AG186&lt;&gt;1,AZ186="",BA186&lt;&gt;"",BC186&lt;&gt;""),Mitglieder!E185+0.0001,ROUND(E185+1,0))</f>
        <v>1.0162999999999982</v>
      </c>
      <c r="F186" s="1" t="str">
        <f t="shared" ca="1" si="103"/>
        <v/>
      </c>
      <c r="G186" s="23"/>
      <c r="H186" s="8"/>
      <c r="I186" s="8"/>
      <c r="J186" s="8"/>
      <c r="K186" s="8"/>
      <c r="L186" s="8"/>
      <c r="M186" s="8"/>
      <c r="N186" s="8"/>
      <c r="O186" s="8"/>
      <c r="P186" s="8"/>
      <c r="Q186" s="8"/>
      <c r="R186" s="8"/>
      <c r="S186" s="8"/>
      <c r="T186" s="8"/>
      <c r="U186" s="8"/>
      <c r="V186" s="8"/>
      <c r="W186" s="8"/>
      <c r="X186" s="8"/>
      <c r="Y186" s="8"/>
      <c r="Z186" s="8"/>
      <c r="AA186" s="8"/>
      <c r="AB186" s="8"/>
      <c r="AC186" s="8"/>
      <c r="AD186" s="8"/>
      <c r="AE186" s="8"/>
      <c r="AG186" s="1">
        <f t="shared" si="104"/>
        <v>0</v>
      </c>
      <c r="AI186" s="1">
        <f t="shared" ca="1" si="105"/>
        <v>0</v>
      </c>
      <c r="AJ186" s="1">
        <f t="shared" ca="1" si="106"/>
        <v>0</v>
      </c>
      <c r="AM186" s="63" t="str">
        <f>IF(AND(H187="",H188="",K186=""),"",IF(K186="","nicht kategorisiert",IF(AG186=1,VLOOKUP(AN186,'Details Verein'!$B$12:$D$22,2),"")))</f>
        <v/>
      </c>
      <c r="AN186" s="1">
        <f>IF(K186='Details Verein'!$C$12,'Details Verein'!$B$12,IF(K186='Details Verein'!$C$13,'Details Verein'!$B$13,IF(K186='Details Verein'!$C$14,'Details Verein'!$B$14,IF(K186='Details Verein'!$C$15,'Details Verein'!$B$15,IF(K186='Details Verein'!$C$16,'Details Verein'!$B$16,IF(K186='Details Verein'!$C$17,'Details Verein'!$B$17,IF(K186='Details Verein'!$C$18,'Details Verein'!$B$18,IF(K186='Details Verein'!$C$19,'Details Verein'!$B$19,IF(K186='Details Verein'!$C$20,'Details Verein'!$B$20,IF(K186='Details Verein'!$C$21,'Details Verein'!$B$21,11))))))))))</f>
        <v>1</v>
      </c>
      <c r="AO186" s="8"/>
      <c r="AP186" s="8"/>
      <c r="AQ186" s="8"/>
      <c r="AR186" s="32">
        <f>IF(OR(V186&gt;'Details Verein'!$D$7,$AG186=1),VLOOKUP($AN186,'Details Verein'!$B$12:$G$21,AR$1),0)</f>
        <v>0</v>
      </c>
      <c r="AS186" s="115" t="str">
        <f t="shared" si="107"/>
        <v/>
      </c>
      <c r="AT186" s="32">
        <f>IF($AG186=1,VLOOKUP($AN186,'Details Verein'!$B$12:$G$21,AT$1),0)</f>
        <v>0</v>
      </c>
      <c r="AU186" s="33" t="str">
        <f t="shared" si="108"/>
        <v/>
      </c>
      <c r="AV186" s="32">
        <f>IF($AG186=1,VLOOKUP($AN186,'Details Verein'!$B$12:$G$21,AV$1),0)</f>
        <v>0</v>
      </c>
      <c r="AW186" s="32">
        <f ca="1">IF($AG186=1,VLOOKUP($AN186,'Details Verein'!$B$12:$G$21,AW$1),0)+BG186</f>
        <v>0</v>
      </c>
      <c r="AX186" s="116"/>
      <c r="AY186" s="8"/>
      <c r="AZ186" s="8"/>
      <c r="BA186" s="8"/>
      <c r="BB186" s="1" t="str">
        <f t="shared" si="109"/>
        <v>00.01.1900</v>
      </c>
      <c r="BC186" s="73"/>
      <c r="BD186" s="3" t="str">
        <f>IF(AP186="","",AP186+'Details Verein'!$D$24)</f>
        <v/>
      </c>
      <c r="BE186" s="3" t="str">
        <f>IF(AZ186="","",AZ186+'Details Verein'!$D$25)</f>
        <v/>
      </c>
      <c r="BF186" s="3" t="str">
        <f>IF(BA186="","",BA186+'Details Verein'!$D$26)</f>
        <v/>
      </c>
      <c r="BG186" s="32">
        <f ca="1">IF(OR(E186-E185&gt;0.1,BA186&lt;&gt;""),'Details Verein'!$D$27,0)</f>
        <v>0</v>
      </c>
      <c r="BH186" s="16">
        <f t="shared" ca="1" si="133"/>
        <v>0</v>
      </c>
      <c r="BI186" s="16">
        <f t="shared" si="110"/>
        <v>0</v>
      </c>
      <c r="BJ186" s="1" t="str">
        <f t="shared" si="111"/>
        <v/>
      </c>
      <c r="BL186" s="1" t="str">
        <f t="shared" si="116"/>
        <v/>
      </c>
      <c r="BM186" s="1" t="str">
        <f t="shared" si="117"/>
        <v/>
      </c>
      <c r="BN186" s="1" t="str">
        <f t="shared" si="118"/>
        <v/>
      </c>
      <c r="BO186" s="1" t="str">
        <f t="shared" ca="1" si="119"/>
        <v/>
      </c>
      <c r="BP186" s="1">
        <f t="shared" si="130"/>
        <v>1.6299999999999957E-2</v>
      </c>
      <c r="BQ186" s="24" t="str">
        <f t="shared" si="120"/>
        <v/>
      </c>
      <c r="BR186" s="25" t="str">
        <f>IF(OR(Mitglieder!AQ186="",Mitglieder!BC186&lt;&gt;""),"",Mitglieder!AQ186)</f>
        <v/>
      </c>
      <c r="BS186" s="24" t="str">
        <f>IF(BR186="","",'Details Verein'!$I$30)</f>
        <v/>
      </c>
      <c r="BT186" s="24" t="str">
        <f>IF(BR186="","",VLOOKUP(Mitglieder!AN186,'Details Verein'!$B$12:$I$21,8))</f>
        <v/>
      </c>
      <c r="BU186" s="24"/>
      <c r="BV186" s="26" t="str">
        <f t="shared" si="121"/>
        <v/>
      </c>
      <c r="BW186" s="24" t="str">
        <f>IF(BR186="","",Mitglieder!BL186)</f>
        <v/>
      </c>
      <c r="CA186" s="34"/>
      <c r="CB186" s="1" t="str">
        <f t="shared" si="141"/>
        <v/>
      </c>
      <c r="CC186" s="1" t="str">
        <f t="shared" si="141"/>
        <v/>
      </c>
      <c r="CD186" s="1" t="str">
        <f t="shared" si="141"/>
        <v/>
      </c>
      <c r="CE186" s="1" t="str">
        <f t="shared" si="141"/>
        <v/>
      </c>
      <c r="CF186" s="1" t="str">
        <f t="shared" si="141"/>
        <v/>
      </c>
      <c r="CG186" s="1" t="str">
        <f t="shared" si="141"/>
        <v/>
      </c>
      <c r="CH186" s="1" t="str">
        <f t="shared" si="141"/>
        <v/>
      </c>
      <c r="CI186" s="1" t="str">
        <f t="shared" si="141"/>
        <v/>
      </c>
      <c r="CJ186" s="1" t="str">
        <f t="shared" si="141"/>
        <v/>
      </c>
      <c r="CK186" s="1" t="str">
        <f t="shared" si="141"/>
        <v/>
      </c>
      <c r="CL186" s="37" t="str">
        <f t="shared" si="112"/>
        <v/>
      </c>
      <c r="CM186" s="37" t="str">
        <f t="shared" si="113"/>
        <v/>
      </c>
      <c r="CN186" s="1">
        <f t="shared" ca="1" si="114"/>
        <v>0</v>
      </c>
      <c r="CO186" s="1">
        <f t="shared" ca="1" si="115"/>
        <v>0</v>
      </c>
      <c r="CP186" s="1">
        <f t="shared" si="132"/>
        <v>4.6400000000000302E-2</v>
      </c>
      <c r="CQ186" s="24" t="str">
        <f t="shared" si="122"/>
        <v/>
      </c>
      <c r="CR186" s="25" t="str">
        <f t="shared" si="123"/>
        <v/>
      </c>
      <c r="CS186" s="24" t="str">
        <f>IF(CR186="","",'Details Verein'!$I$30)</f>
        <v/>
      </c>
      <c r="CT186" s="24" t="str">
        <f>IF(CR186="","",VLOOKUP(Mitglieder!AN186,'Details Verein'!$B$12:$K$21,9))</f>
        <v/>
      </c>
      <c r="CU186" s="24">
        <f t="shared" si="124"/>
        <v>0</v>
      </c>
      <c r="CV186" s="26" t="str">
        <f t="shared" si="125"/>
        <v/>
      </c>
      <c r="CW186" s="24" t="str">
        <f>IF(CR186="","",Mitglieder!BM186)</f>
        <v/>
      </c>
      <c r="CX186" s="1">
        <f t="shared" si="126"/>
        <v>7.6500000000001164E-2</v>
      </c>
      <c r="CY186" s="24" t="str">
        <f t="shared" si="127"/>
        <v/>
      </c>
      <c r="CZ186" s="25" t="str">
        <f t="shared" si="128"/>
        <v/>
      </c>
      <c r="DA186" s="24" t="str">
        <f>IF(CZ186="","",'Details Verein'!$I$30)</f>
        <v/>
      </c>
      <c r="DB186" s="24" t="str">
        <f>IF(CZ186="","",VLOOKUP(AN186,'Details Verein'!$B$12:$L$21,10))</f>
        <v/>
      </c>
      <c r="DC186" s="24"/>
      <c r="DD186" s="26" t="str">
        <f t="shared" si="129"/>
        <v/>
      </c>
      <c r="DE186" s="24" t="str">
        <f>IF(CZ186="","",Mitglieder!BN186)</f>
        <v/>
      </c>
      <c r="DF186" s="34"/>
      <c r="DG186" s="1">
        <f t="shared" ca="1" si="134"/>
        <v>0.10660000000000203</v>
      </c>
      <c r="DH186" s="24" t="str">
        <f t="shared" ca="1" si="135"/>
        <v/>
      </c>
      <c r="DI186" s="25" t="str">
        <f t="shared" ca="1" si="136"/>
        <v/>
      </c>
      <c r="DJ186" s="24" t="str">
        <f ca="1">IF(DI186="","",'Details Verein'!$I$30)</f>
        <v/>
      </c>
      <c r="DK186" s="24" t="str">
        <f ca="1">IF(DI186="","",'Details Verein'!$I$31)</f>
        <v/>
      </c>
      <c r="DL186" s="24"/>
      <c r="DM186" s="26" t="str">
        <f t="shared" ca="1" si="137"/>
        <v/>
      </c>
      <c r="DN186" s="24" t="str">
        <f t="shared" ca="1" si="138"/>
        <v/>
      </c>
    </row>
    <row r="187" spans="3:118" x14ac:dyDescent="0.3">
      <c r="C187" s="1">
        <f t="shared" ca="1" si="102"/>
        <v>1.0163999999999982</v>
      </c>
      <c r="D187" s="1">
        <f ca="1">IF(OR(AQ187&lt;&gt;"",AP187+'Details Verein'!$D$24&gt;=$AM$1,AP187="",AG187&lt;&gt;1,AZ187&lt;&gt;"",BC187&lt;&gt;""),Mitglieder!D186+0.0001,ROUND(D186+1,0))</f>
        <v>1.0163999999999982</v>
      </c>
      <c r="E187" s="1">
        <f ca="1">IF(OR(AQ187&lt;&gt;"",AZ187+'Details Verein'!$D$25&gt;=$AM$1,AP187="",AG187&lt;&gt;1,AZ187="",BA187&lt;&gt;"",BC187&lt;&gt;""),Mitglieder!E186+0.0001,ROUND(E186+1,0))</f>
        <v>1.0163999999999982</v>
      </c>
      <c r="F187" s="1" t="str">
        <f t="shared" ca="1" si="103"/>
        <v/>
      </c>
      <c r="G187" s="23"/>
      <c r="H187" s="8"/>
      <c r="I187" s="8"/>
      <c r="J187" s="8"/>
      <c r="K187" s="8"/>
      <c r="L187" s="8"/>
      <c r="M187" s="8"/>
      <c r="N187" s="8"/>
      <c r="O187" s="8"/>
      <c r="P187" s="8"/>
      <c r="Q187" s="8"/>
      <c r="R187" s="8"/>
      <c r="S187" s="8"/>
      <c r="T187" s="8"/>
      <c r="U187" s="8"/>
      <c r="V187" s="8"/>
      <c r="W187" s="8"/>
      <c r="X187" s="8"/>
      <c r="Y187" s="8"/>
      <c r="Z187" s="8"/>
      <c r="AA187" s="8"/>
      <c r="AB187" s="8"/>
      <c r="AC187" s="8"/>
      <c r="AD187" s="8"/>
      <c r="AE187" s="8"/>
      <c r="AG187" s="1">
        <f t="shared" si="104"/>
        <v>0</v>
      </c>
      <c r="AI187" s="1">
        <f t="shared" ca="1" si="105"/>
        <v>0</v>
      </c>
      <c r="AJ187" s="1">
        <f t="shared" ca="1" si="106"/>
        <v>0</v>
      </c>
      <c r="AM187" s="63" t="str">
        <f>IF(AND(H188="",H189="",K187=""),"",IF(K187="","nicht kategorisiert",IF(AG187=1,VLOOKUP(AN187,'Details Verein'!$B$12:$D$22,2),"")))</f>
        <v/>
      </c>
      <c r="AN187" s="1">
        <f>IF(K187='Details Verein'!$C$12,'Details Verein'!$B$12,IF(K187='Details Verein'!$C$13,'Details Verein'!$B$13,IF(K187='Details Verein'!$C$14,'Details Verein'!$B$14,IF(K187='Details Verein'!$C$15,'Details Verein'!$B$15,IF(K187='Details Verein'!$C$16,'Details Verein'!$B$16,IF(K187='Details Verein'!$C$17,'Details Verein'!$B$17,IF(K187='Details Verein'!$C$18,'Details Verein'!$B$18,IF(K187='Details Verein'!$C$19,'Details Verein'!$B$19,IF(K187='Details Verein'!$C$20,'Details Verein'!$B$20,IF(K187='Details Verein'!$C$21,'Details Verein'!$B$21,11))))))))))</f>
        <v>1</v>
      </c>
      <c r="AO187" s="8"/>
      <c r="AP187" s="8"/>
      <c r="AQ187" s="8"/>
      <c r="AR187" s="32">
        <f>IF(OR(V187&gt;'Details Verein'!$D$7,$AG187=1),VLOOKUP($AN187,'Details Verein'!$B$12:$G$21,AR$1),0)</f>
        <v>0</v>
      </c>
      <c r="AS187" s="115" t="str">
        <f t="shared" si="107"/>
        <v/>
      </c>
      <c r="AT187" s="32">
        <f>IF($AG187=1,VLOOKUP($AN187,'Details Verein'!$B$12:$G$21,AT$1),0)</f>
        <v>0</v>
      </c>
      <c r="AU187" s="33" t="str">
        <f t="shared" si="108"/>
        <v/>
      </c>
      <c r="AV187" s="32">
        <f>IF($AG187=1,VLOOKUP($AN187,'Details Verein'!$B$12:$G$21,AV$1),0)</f>
        <v>0</v>
      </c>
      <c r="AW187" s="32">
        <f ca="1">IF($AG187=1,VLOOKUP($AN187,'Details Verein'!$B$12:$G$21,AW$1),0)+BG187</f>
        <v>0</v>
      </c>
      <c r="AX187" s="116"/>
      <c r="AY187" s="8"/>
      <c r="AZ187" s="8"/>
      <c r="BA187" s="8"/>
      <c r="BB187" s="1" t="str">
        <f t="shared" si="109"/>
        <v>00.01.1900</v>
      </c>
      <c r="BC187" s="73"/>
      <c r="BD187" s="3" t="str">
        <f>IF(AP187="","",AP187+'Details Verein'!$D$24)</f>
        <v/>
      </c>
      <c r="BE187" s="3" t="str">
        <f>IF(AZ187="","",AZ187+'Details Verein'!$D$25)</f>
        <v/>
      </c>
      <c r="BF187" s="3" t="str">
        <f>IF(BA187="","",BA187+'Details Verein'!$D$26)</f>
        <v/>
      </c>
      <c r="BG187" s="32">
        <f ca="1">IF(OR(E187-E186&gt;0.1,BA187&lt;&gt;""),'Details Verein'!$D$27,0)</f>
        <v>0</v>
      </c>
      <c r="BH187" s="16">
        <f t="shared" ca="1" si="133"/>
        <v>0</v>
      </c>
      <c r="BI187" s="16">
        <f t="shared" si="110"/>
        <v>0</v>
      </c>
      <c r="BJ187" s="1" t="str">
        <f t="shared" si="111"/>
        <v/>
      </c>
      <c r="BL187" s="1" t="str">
        <f t="shared" si="116"/>
        <v/>
      </c>
      <c r="BM187" s="1" t="str">
        <f t="shared" si="117"/>
        <v/>
      </c>
      <c r="BN187" s="1" t="str">
        <f t="shared" si="118"/>
        <v/>
      </c>
      <c r="BO187" s="1" t="str">
        <f t="shared" ca="1" si="119"/>
        <v/>
      </c>
      <c r="BP187" s="1">
        <f t="shared" si="130"/>
        <v>1.6399999999999956E-2</v>
      </c>
      <c r="BQ187" s="24" t="str">
        <f t="shared" si="120"/>
        <v/>
      </c>
      <c r="BR187" s="25" t="str">
        <f>IF(OR(Mitglieder!AQ187="",Mitglieder!BC187&lt;&gt;""),"",Mitglieder!AQ187)</f>
        <v/>
      </c>
      <c r="BS187" s="24" t="str">
        <f>IF(BR187="","",'Details Verein'!$I$30)</f>
        <v/>
      </c>
      <c r="BT187" s="24" t="str">
        <f>IF(BR187="","",VLOOKUP(Mitglieder!AN187,'Details Verein'!$B$12:$I$21,8))</f>
        <v/>
      </c>
      <c r="BU187" s="24"/>
      <c r="BV187" s="26" t="str">
        <f t="shared" si="121"/>
        <v/>
      </c>
      <c r="BW187" s="24" t="str">
        <f>IF(BR187="","",Mitglieder!BL187)</f>
        <v/>
      </c>
      <c r="CA187" s="34"/>
      <c r="CB187" s="1" t="str">
        <f t="shared" si="141"/>
        <v/>
      </c>
      <c r="CC187" s="1" t="str">
        <f t="shared" si="141"/>
        <v/>
      </c>
      <c r="CD187" s="1" t="str">
        <f t="shared" si="141"/>
        <v/>
      </c>
      <c r="CE187" s="1" t="str">
        <f t="shared" si="141"/>
        <v/>
      </c>
      <c r="CF187" s="1" t="str">
        <f t="shared" si="141"/>
        <v/>
      </c>
      <c r="CG187" s="1" t="str">
        <f t="shared" si="141"/>
        <v/>
      </c>
      <c r="CH187" s="1" t="str">
        <f t="shared" si="141"/>
        <v/>
      </c>
      <c r="CI187" s="1" t="str">
        <f t="shared" si="141"/>
        <v/>
      </c>
      <c r="CJ187" s="1" t="str">
        <f t="shared" si="141"/>
        <v/>
      </c>
      <c r="CK187" s="1" t="str">
        <f t="shared" si="141"/>
        <v/>
      </c>
      <c r="CL187" s="37" t="str">
        <f t="shared" si="112"/>
        <v/>
      </c>
      <c r="CM187" s="37" t="str">
        <f t="shared" si="113"/>
        <v/>
      </c>
      <c r="CN187" s="1">
        <f t="shared" ca="1" si="114"/>
        <v>0</v>
      </c>
      <c r="CO187" s="1">
        <f t="shared" ca="1" si="115"/>
        <v>0</v>
      </c>
      <c r="CP187" s="1">
        <f t="shared" si="132"/>
        <v>4.6500000000000305E-2</v>
      </c>
      <c r="CQ187" s="24" t="str">
        <f t="shared" si="122"/>
        <v/>
      </c>
      <c r="CR187" s="25" t="str">
        <f t="shared" si="123"/>
        <v/>
      </c>
      <c r="CS187" s="24" t="str">
        <f>IF(CR187="","",'Details Verein'!$I$30)</f>
        <v/>
      </c>
      <c r="CT187" s="24" t="str">
        <f>IF(CR187="","",VLOOKUP(Mitglieder!AN187,'Details Verein'!$B$12:$K$21,9))</f>
        <v/>
      </c>
      <c r="CU187" s="24">
        <f t="shared" si="124"/>
        <v>0</v>
      </c>
      <c r="CV187" s="26" t="str">
        <f t="shared" si="125"/>
        <v/>
      </c>
      <c r="CW187" s="24" t="str">
        <f>IF(CR187="","",Mitglieder!BM187)</f>
        <v/>
      </c>
      <c r="CX187" s="1">
        <f t="shared" si="126"/>
        <v>7.6600000000001167E-2</v>
      </c>
      <c r="CY187" s="24" t="str">
        <f t="shared" si="127"/>
        <v/>
      </c>
      <c r="CZ187" s="25" t="str">
        <f t="shared" si="128"/>
        <v/>
      </c>
      <c r="DA187" s="24" t="str">
        <f>IF(CZ187="","",'Details Verein'!$I$30)</f>
        <v/>
      </c>
      <c r="DB187" s="24" t="str">
        <f>IF(CZ187="","",VLOOKUP(AN187,'Details Verein'!$B$12:$L$21,10))</f>
        <v/>
      </c>
      <c r="DC187" s="24"/>
      <c r="DD187" s="26" t="str">
        <f t="shared" si="129"/>
        <v/>
      </c>
      <c r="DE187" s="24" t="str">
        <f>IF(CZ187="","",Mitglieder!BN187)</f>
        <v/>
      </c>
      <c r="DF187" s="34"/>
      <c r="DG187" s="1">
        <f t="shared" ca="1" si="134"/>
        <v>0.10670000000000203</v>
      </c>
      <c r="DH187" s="24" t="str">
        <f t="shared" ca="1" si="135"/>
        <v/>
      </c>
      <c r="DI187" s="25" t="str">
        <f t="shared" ca="1" si="136"/>
        <v/>
      </c>
      <c r="DJ187" s="24" t="str">
        <f ca="1">IF(DI187="","",'Details Verein'!$I$30)</f>
        <v/>
      </c>
      <c r="DK187" s="24" t="str">
        <f ca="1">IF(DI187="","",'Details Verein'!$I$31)</f>
        <v/>
      </c>
      <c r="DL187" s="24"/>
      <c r="DM187" s="26" t="str">
        <f t="shared" ca="1" si="137"/>
        <v/>
      </c>
      <c r="DN187" s="24" t="str">
        <f t="shared" ca="1" si="138"/>
        <v/>
      </c>
    </row>
    <row r="188" spans="3:118" x14ac:dyDescent="0.3">
      <c r="C188" s="1">
        <f t="shared" ca="1" si="102"/>
        <v>1.0164999999999982</v>
      </c>
      <c r="D188" s="1">
        <f ca="1">IF(OR(AQ188&lt;&gt;"",AP188+'Details Verein'!$D$24&gt;=$AM$1,AP188="",AG188&lt;&gt;1,AZ188&lt;&gt;"",BC188&lt;&gt;""),Mitglieder!D187+0.0001,ROUND(D187+1,0))</f>
        <v>1.0164999999999982</v>
      </c>
      <c r="E188" s="1">
        <f ca="1">IF(OR(AQ188&lt;&gt;"",AZ188+'Details Verein'!$D$25&gt;=$AM$1,AP188="",AG188&lt;&gt;1,AZ188="",BA188&lt;&gt;"",BC188&lt;&gt;""),Mitglieder!E187+0.0001,ROUND(E187+1,0))</f>
        <v>1.0164999999999982</v>
      </c>
      <c r="F188" s="1" t="str">
        <f t="shared" ca="1" si="103"/>
        <v/>
      </c>
      <c r="G188" s="23"/>
      <c r="H188" s="8"/>
      <c r="I188" s="8"/>
      <c r="J188" s="8"/>
      <c r="K188" s="8"/>
      <c r="L188" s="8"/>
      <c r="M188" s="8"/>
      <c r="N188" s="8"/>
      <c r="O188" s="8"/>
      <c r="P188" s="8"/>
      <c r="Q188" s="8"/>
      <c r="R188" s="8"/>
      <c r="S188" s="8"/>
      <c r="T188" s="8"/>
      <c r="U188" s="8"/>
      <c r="V188" s="8"/>
      <c r="W188" s="8"/>
      <c r="X188" s="8"/>
      <c r="Y188" s="8"/>
      <c r="Z188" s="8"/>
      <c r="AA188" s="8"/>
      <c r="AB188" s="8"/>
      <c r="AC188" s="8"/>
      <c r="AD188" s="8"/>
      <c r="AE188" s="8"/>
      <c r="AG188" s="1">
        <f t="shared" si="104"/>
        <v>0</v>
      </c>
      <c r="AI188" s="1">
        <f t="shared" ca="1" si="105"/>
        <v>0</v>
      </c>
      <c r="AJ188" s="1">
        <f t="shared" ca="1" si="106"/>
        <v>0</v>
      </c>
      <c r="AM188" s="63" t="str">
        <f>IF(AND(H189="",H190="",K188=""),"",IF(K188="","nicht kategorisiert",IF(AG188=1,VLOOKUP(AN188,'Details Verein'!$B$12:$D$22,2),"")))</f>
        <v/>
      </c>
      <c r="AN188" s="1">
        <f>IF(K188='Details Verein'!$C$12,'Details Verein'!$B$12,IF(K188='Details Verein'!$C$13,'Details Verein'!$B$13,IF(K188='Details Verein'!$C$14,'Details Verein'!$B$14,IF(K188='Details Verein'!$C$15,'Details Verein'!$B$15,IF(K188='Details Verein'!$C$16,'Details Verein'!$B$16,IF(K188='Details Verein'!$C$17,'Details Verein'!$B$17,IF(K188='Details Verein'!$C$18,'Details Verein'!$B$18,IF(K188='Details Verein'!$C$19,'Details Verein'!$B$19,IF(K188='Details Verein'!$C$20,'Details Verein'!$B$20,IF(K188='Details Verein'!$C$21,'Details Verein'!$B$21,11))))))))))</f>
        <v>1</v>
      </c>
      <c r="AO188" s="8"/>
      <c r="AP188" s="8"/>
      <c r="AQ188" s="8"/>
      <c r="AR188" s="32">
        <f>IF(OR(V188&gt;'Details Verein'!$D$7,$AG188=1),VLOOKUP($AN188,'Details Verein'!$B$12:$G$21,AR$1),0)</f>
        <v>0</v>
      </c>
      <c r="AS188" s="115" t="str">
        <f t="shared" si="107"/>
        <v/>
      </c>
      <c r="AT188" s="32">
        <f>IF($AG188=1,VLOOKUP($AN188,'Details Verein'!$B$12:$G$21,AT$1),0)</f>
        <v>0</v>
      </c>
      <c r="AU188" s="33" t="str">
        <f t="shared" si="108"/>
        <v/>
      </c>
      <c r="AV188" s="32">
        <f>IF($AG188=1,VLOOKUP($AN188,'Details Verein'!$B$12:$G$21,AV$1),0)</f>
        <v>0</v>
      </c>
      <c r="AW188" s="32">
        <f ca="1">IF($AG188=1,VLOOKUP($AN188,'Details Verein'!$B$12:$G$21,AW$1),0)+BG188</f>
        <v>0</v>
      </c>
      <c r="AX188" s="116"/>
      <c r="AY188" s="8"/>
      <c r="AZ188" s="8"/>
      <c r="BA188" s="8"/>
      <c r="BB188" s="1" t="str">
        <f t="shared" si="109"/>
        <v>00.01.1900</v>
      </c>
      <c r="BC188" s="73"/>
      <c r="BD188" s="3" t="str">
        <f>IF(AP188="","",AP188+'Details Verein'!$D$24)</f>
        <v/>
      </c>
      <c r="BE188" s="3" t="str">
        <f>IF(AZ188="","",AZ188+'Details Verein'!$D$25)</f>
        <v/>
      </c>
      <c r="BF188" s="3" t="str">
        <f>IF(BA188="","",BA188+'Details Verein'!$D$26)</f>
        <v/>
      </c>
      <c r="BG188" s="32">
        <f ca="1">IF(OR(E188-E187&gt;0.1,BA188&lt;&gt;""),'Details Verein'!$D$27,0)</f>
        <v>0</v>
      </c>
      <c r="BH188" s="16">
        <f t="shared" ca="1" si="133"/>
        <v>0</v>
      </c>
      <c r="BI188" s="16">
        <f t="shared" si="110"/>
        <v>0</v>
      </c>
      <c r="BJ188" s="1" t="str">
        <f t="shared" si="111"/>
        <v/>
      </c>
      <c r="BL188" s="1" t="str">
        <f t="shared" si="116"/>
        <v/>
      </c>
      <c r="BM188" s="1" t="str">
        <f t="shared" si="117"/>
        <v/>
      </c>
      <c r="BN188" s="1" t="str">
        <f t="shared" si="118"/>
        <v/>
      </c>
      <c r="BO188" s="1" t="str">
        <f t="shared" ca="1" si="119"/>
        <v/>
      </c>
      <c r="BP188" s="1">
        <f t="shared" si="130"/>
        <v>1.6499999999999956E-2</v>
      </c>
      <c r="BQ188" s="24" t="str">
        <f t="shared" si="120"/>
        <v/>
      </c>
      <c r="BR188" s="25" t="str">
        <f>IF(OR(Mitglieder!AQ188="",Mitglieder!BC188&lt;&gt;""),"",Mitglieder!AQ188)</f>
        <v/>
      </c>
      <c r="BS188" s="24" t="str">
        <f>IF(BR188="","",'Details Verein'!$I$30)</f>
        <v/>
      </c>
      <c r="BT188" s="24" t="str">
        <f>IF(BR188="","",VLOOKUP(Mitglieder!AN188,'Details Verein'!$B$12:$I$21,8))</f>
        <v/>
      </c>
      <c r="BU188" s="24"/>
      <c r="BV188" s="26" t="str">
        <f t="shared" si="121"/>
        <v/>
      </c>
      <c r="BW188" s="24" t="str">
        <f>IF(BR188="","",Mitglieder!BL188)</f>
        <v/>
      </c>
      <c r="CA188" s="34"/>
      <c r="CB188" s="1" t="str">
        <f t="shared" si="141"/>
        <v/>
      </c>
      <c r="CC188" s="1" t="str">
        <f t="shared" si="141"/>
        <v/>
      </c>
      <c r="CD188" s="1" t="str">
        <f t="shared" si="141"/>
        <v/>
      </c>
      <c r="CE188" s="1" t="str">
        <f t="shared" si="141"/>
        <v/>
      </c>
      <c r="CF188" s="1" t="str">
        <f t="shared" si="141"/>
        <v/>
      </c>
      <c r="CG188" s="1" t="str">
        <f t="shared" si="141"/>
        <v/>
      </c>
      <c r="CH188" s="1" t="str">
        <f t="shared" si="141"/>
        <v/>
      </c>
      <c r="CI188" s="1" t="str">
        <f t="shared" si="141"/>
        <v/>
      </c>
      <c r="CJ188" s="1" t="str">
        <f t="shared" si="141"/>
        <v/>
      </c>
      <c r="CK188" s="1" t="str">
        <f t="shared" si="141"/>
        <v/>
      </c>
      <c r="CL188" s="37" t="str">
        <f t="shared" si="112"/>
        <v/>
      </c>
      <c r="CM188" s="37" t="str">
        <f t="shared" si="113"/>
        <v/>
      </c>
      <c r="CN188" s="1">
        <f t="shared" ca="1" si="114"/>
        <v>0</v>
      </c>
      <c r="CO188" s="1">
        <f t="shared" ca="1" si="115"/>
        <v>0</v>
      </c>
      <c r="CP188" s="1">
        <f t="shared" si="132"/>
        <v>4.6600000000000308E-2</v>
      </c>
      <c r="CQ188" s="24" t="str">
        <f t="shared" si="122"/>
        <v/>
      </c>
      <c r="CR188" s="25" t="str">
        <f t="shared" si="123"/>
        <v/>
      </c>
      <c r="CS188" s="24" t="str">
        <f>IF(CR188="","",'Details Verein'!$I$30)</f>
        <v/>
      </c>
      <c r="CT188" s="24" t="str">
        <f>IF(CR188="","",VLOOKUP(Mitglieder!AN188,'Details Verein'!$B$12:$K$21,9))</f>
        <v/>
      </c>
      <c r="CU188" s="24">
        <f t="shared" si="124"/>
        <v>0</v>
      </c>
      <c r="CV188" s="26" t="str">
        <f t="shared" si="125"/>
        <v/>
      </c>
      <c r="CW188" s="24" t="str">
        <f>IF(CR188="","",Mitglieder!BM188)</f>
        <v/>
      </c>
      <c r="CX188" s="1">
        <f t="shared" si="126"/>
        <v>7.670000000000117E-2</v>
      </c>
      <c r="CY188" s="24" t="str">
        <f t="shared" si="127"/>
        <v/>
      </c>
      <c r="CZ188" s="25" t="str">
        <f t="shared" si="128"/>
        <v/>
      </c>
      <c r="DA188" s="24" t="str">
        <f>IF(CZ188="","",'Details Verein'!$I$30)</f>
        <v/>
      </c>
      <c r="DB188" s="24" t="str">
        <f>IF(CZ188="","",VLOOKUP(AN188,'Details Verein'!$B$12:$L$21,10))</f>
        <v/>
      </c>
      <c r="DC188" s="24"/>
      <c r="DD188" s="26" t="str">
        <f t="shared" si="129"/>
        <v/>
      </c>
      <c r="DE188" s="24" t="str">
        <f>IF(CZ188="","",Mitglieder!BN188)</f>
        <v/>
      </c>
      <c r="DF188" s="34"/>
      <c r="DG188" s="1">
        <f t="shared" ca="1" si="134"/>
        <v>0.10680000000000203</v>
      </c>
      <c r="DH188" s="24" t="str">
        <f t="shared" ca="1" si="135"/>
        <v/>
      </c>
      <c r="DI188" s="25" t="str">
        <f t="shared" ca="1" si="136"/>
        <v/>
      </c>
      <c r="DJ188" s="24" t="str">
        <f ca="1">IF(DI188="","",'Details Verein'!$I$30)</f>
        <v/>
      </c>
      <c r="DK188" s="24" t="str">
        <f ca="1">IF(DI188="","",'Details Verein'!$I$31)</f>
        <v/>
      </c>
      <c r="DL188" s="24"/>
      <c r="DM188" s="26" t="str">
        <f t="shared" ca="1" si="137"/>
        <v/>
      </c>
      <c r="DN188" s="24" t="str">
        <f t="shared" ca="1" si="138"/>
        <v/>
      </c>
    </row>
    <row r="189" spans="3:118" x14ac:dyDescent="0.3">
      <c r="C189" s="1">
        <f t="shared" ca="1" si="102"/>
        <v>1.0165999999999982</v>
      </c>
      <c r="D189" s="1">
        <f ca="1">IF(OR(AQ189&lt;&gt;"",AP189+'Details Verein'!$D$24&gt;=$AM$1,AP189="",AG189&lt;&gt;1,AZ189&lt;&gt;"",BC189&lt;&gt;""),Mitglieder!D188+0.0001,ROUND(D188+1,0))</f>
        <v>1.0165999999999982</v>
      </c>
      <c r="E189" s="1">
        <f ca="1">IF(OR(AQ189&lt;&gt;"",AZ189+'Details Verein'!$D$25&gt;=$AM$1,AP189="",AG189&lt;&gt;1,AZ189="",BA189&lt;&gt;"",BC189&lt;&gt;""),Mitglieder!E188+0.0001,ROUND(E188+1,0))</f>
        <v>1.0165999999999982</v>
      </c>
      <c r="F189" s="1" t="str">
        <f t="shared" ca="1" si="103"/>
        <v/>
      </c>
      <c r="G189" s="23"/>
      <c r="H189" s="8"/>
      <c r="I189" s="8"/>
      <c r="J189" s="8"/>
      <c r="K189" s="8"/>
      <c r="L189" s="8"/>
      <c r="M189" s="8"/>
      <c r="N189" s="8"/>
      <c r="O189" s="8"/>
      <c r="P189" s="8"/>
      <c r="Q189" s="8"/>
      <c r="R189" s="8"/>
      <c r="S189" s="8"/>
      <c r="T189" s="8"/>
      <c r="U189" s="8"/>
      <c r="V189" s="8"/>
      <c r="W189" s="8"/>
      <c r="X189" s="8"/>
      <c r="Y189" s="8"/>
      <c r="Z189" s="8"/>
      <c r="AA189" s="8"/>
      <c r="AB189" s="8"/>
      <c r="AC189" s="8"/>
      <c r="AD189" s="8"/>
      <c r="AE189" s="8"/>
      <c r="AG189" s="1">
        <f t="shared" si="104"/>
        <v>0</v>
      </c>
      <c r="AI189" s="1">
        <f t="shared" ca="1" si="105"/>
        <v>0</v>
      </c>
      <c r="AJ189" s="1">
        <f t="shared" ca="1" si="106"/>
        <v>0</v>
      </c>
      <c r="AM189" s="63" t="str">
        <f>IF(AND(H190="",H191="",K189=""),"",IF(K189="","nicht kategorisiert",IF(AG189=1,VLOOKUP(AN189,'Details Verein'!$B$12:$D$22,2),"")))</f>
        <v/>
      </c>
      <c r="AN189" s="1">
        <f>IF(K189='Details Verein'!$C$12,'Details Verein'!$B$12,IF(K189='Details Verein'!$C$13,'Details Verein'!$B$13,IF(K189='Details Verein'!$C$14,'Details Verein'!$B$14,IF(K189='Details Verein'!$C$15,'Details Verein'!$B$15,IF(K189='Details Verein'!$C$16,'Details Verein'!$B$16,IF(K189='Details Verein'!$C$17,'Details Verein'!$B$17,IF(K189='Details Verein'!$C$18,'Details Verein'!$B$18,IF(K189='Details Verein'!$C$19,'Details Verein'!$B$19,IF(K189='Details Verein'!$C$20,'Details Verein'!$B$20,IF(K189='Details Verein'!$C$21,'Details Verein'!$B$21,11))))))))))</f>
        <v>1</v>
      </c>
      <c r="AO189" s="8"/>
      <c r="AP189" s="8"/>
      <c r="AQ189" s="8"/>
      <c r="AR189" s="32">
        <f>IF(OR(V189&gt;'Details Verein'!$D$7,$AG189=1),VLOOKUP($AN189,'Details Verein'!$B$12:$G$21,AR$1),0)</f>
        <v>0</v>
      </c>
      <c r="AS189" s="115" t="str">
        <f t="shared" si="107"/>
        <v/>
      </c>
      <c r="AT189" s="32">
        <f>IF($AG189=1,VLOOKUP($AN189,'Details Verein'!$B$12:$G$21,AT$1),0)</f>
        <v>0</v>
      </c>
      <c r="AU189" s="33" t="str">
        <f t="shared" si="108"/>
        <v/>
      </c>
      <c r="AV189" s="32">
        <f>IF($AG189=1,VLOOKUP($AN189,'Details Verein'!$B$12:$G$21,AV$1),0)</f>
        <v>0</v>
      </c>
      <c r="AW189" s="32">
        <f ca="1">IF($AG189=1,VLOOKUP($AN189,'Details Verein'!$B$12:$G$21,AW$1),0)+BG189</f>
        <v>0</v>
      </c>
      <c r="AX189" s="116"/>
      <c r="AY189" s="8"/>
      <c r="AZ189" s="8"/>
      <c r="BA189" s="8"/>
      <c r="BB189" s="1" t="str">
        <f t="shared" si="109"/>
        <v>00.01.1900</v>
      </c>
      <c r="BC189" s="73"/>
      <c r="BD189" s="3" t="str">
        <f>IF(AP189="","",AP189+'Details Verein'!$D$24)</f>
        <v/>
      </c>
      <c r="BE189" s="3" t="str">
        <f>IF(AZ189="","",AZ189+'Details Verein'!$D$25)</f>
        <v/>
      </c>
      <c r="BF189" s="3" t="str">
        <f>IF(BA189="","",BA189+'Details Verein'!$D$26)</f>
        <v/>
      </c>
      <c r="BG189" s="32">
        <f ca="1">IF(OR(E189-E188&gt;0.1,BA189&lt;&gt;""),'Details Verein'!$D$27,0)</f>
        <v>0</v>
      </c>
      <c r="BH189" s="16">
        <f t="shared" ca="1" si="133"/>
        <v>0</v>
      </c>
      <c r="BI189" s="16">
        <f t="shared" si="110"/>
        <v>0</v>
      </c>
      <c r="BJ189" s="1" t="str">
        <f t="shared" si="111"/>
        <v/>
      </c>
      <c r="BL189" s="1" t="str">
        <f t="shared" si="116"/>
        <v/>
      </c>
      <c r="BM189" s="1" t="str">
        <f t="shared" si="117"/>
        <v/>
      </c>
      <c r="BN189" s="1" t="str">
        <f t="shared" si="118"/>
        <v/>
      </c>
      <c r="BO189" s="1" t="str">
        <f t="shared" ca="1" si="119"/>
        <v/>
      </c>
      <c r="BP189" s="1">
        <f t="shared" si="130"/>
        <v>1.6599999999999955E-2</v>
      </c>
      <c r="BQ189" s="24" t="str">
        <f t="shared" si="120"/>
        <v/>
      </c>
      <c r="BR189" s="25" t="str">
        <f>IF(OR(Mitglieder!AQ189="",Mitglieder!BC189&lt;&gt;""),"",Mitglieder!AQ189)</f>
        <v/>
      </c>
      <c r="BS189" s="24" t="str">
        <f>IF(BR189="","",'Details Verein'!$I$30)</f>
        <v/>
      </c>
      <c r="BT189" s="24" t="str">
        <f>IF(BR189="","",VLOOKUP(Mitglieder!AN189,'Details Verein'!$B$12:$I$21,8))</f>
        <v/>
      </c>
      <c r="BU189" s="24"/>
      <c r="BV189" s="26" t="str">
        <f t="shared" si="121"/>
        <v/>
      </c>
      <c r="BW189" s="24" t="str">
        <f>IF(BR189="","",Mitglieder!BL189)</f>
        <v/>
      </c>
      <c r="CA189" s="34"/>
      <c r="CB189" s="1" t="str">
        <f t="shared" si="141"/>
        <v/>
      </c>
      <c r="CC189" s="1" t="str">
        <f t="shared" si="141"/>
        <v/>
      </c>
      <c r="CD189" s="1" t="str">
        <f t="shared" si="141"/>
        <v/>
      </c>
      <c r="CE189" s="1" t="str">
        <f t="shared" si="141"/>
        <v/>
      </c>
      <c r="CF189" s="1" t="str">
        <f t="shared" si="141"/>
        <v/>
      </c>
      <c r="CG189" s="1" t="str">
        <f t="shared" si="141"/>
        <v/>
      </c>
      <c r="CH189" s="1" t="str">
        <f t="shared" si="141"/>
        <v/>
      </c>
      <c r="CI189" s="1" t="str">
        <f t="shared" si="141"/>
        <v/>
      </c>
      <c r="CJ189" s="1" t="str">
        <f t="shared" si="141"/>
        <v/>
      </c>
      <c r="CK189" s="1" t="str">
        <f t="shared" si="141"/>
        <v/>
      </c>
      <c r="CL189" s="37" t="str">
        <f t="shared" si="112"/>
        <v/>
      </c>
      <c r="CM189" s="37" t="str">
        <f t="shared" si="113"/>
        <v/>
      </c>
      <c r="CN189" s="1">
        <f t="shared" ca="1" si="114"/>
        <v>0</v>
      </c>
      <c r="CO189" s="1">
        <f t="shared" ca="1" si="115"/>
        <v>0</v>
      </c>
      <c r="CP189" s="1">
        <f t="shared" si="132"/>
        <v>4.6700000000000311E-2</v>
      </c>
      <c r="CQ189" s="24" t="str">
        <f t="shared" si="122"/>
        <v/>
      </c>
      <c r="CR189" s="25" t="str">
        <f t="shared" si="123"/>
        <v/>
      </c>
      <c r="CS189" s="24" t="str">
        <f>IF(CR189="","",'Details Verein'!$I$30)</f>
        <v/>
      </c>
      <c r="CT189" s="24" t="str">
        <f>IF(CR189="","",VLOOKUP(Mitglieder!AN189,'Details Verein'!$B$12:$K$21,9))</f>
        <v/>
      </c>
      <c r="CU189" s="24">
        <f t="shared" si="124"/>
        <v>0</v>
      </c>
      <c r="CV189" s="26" t="str">
        <f t="shared" si="125"/>
        <v/>
      </c>
      <c r="CW189" s="24" t="str">
        <f>IF(CR189="","",Mitglieder!BM189)</f>
        <v/>
      </c>
      <c r="CX189" s="1">
        <f t="shared" si="126"/>
        <v>7.6800000000001173E-2</v>
      </c>
      <c r="CY189" s="24" t="str">
        <f t="shared" si="127"/>
        <v/>
      </c>
      <c r="CZ189" s="25" t="str">
        <f t="shared" si="128"/>
        <v/>
      </c>
      <c r="DA189" s="24" t="str">
        <f>IF(CZ189="","",'Details Verein'!$I$30)</f>
        <v/>
      </c>
      <c r="DB189" s="24" t="str">
        <f>IF(CZ189="","",VLOOKUP(AN189,'Details Verein'!$B$12:$L$21,10))</f>
        <v/>
      </c>
      <c r="DC189" s="24"/>
      <c r="DD189" s="26" t="str">
        <f t="shared" si="129"/>
        <v/>
      </c>
      <c r="DE189" s="24" t="str">
        <f>IF(CZ189="","",Mitglieder!BN189)</f>
        <v/>
      </c>
      <c r="DF189" s="34"/>
      <c r="DG189" s="1">
        <f t="shared" ca="1" si="134"/>
        <v>0.10690000000000204</v>
      </c>
      <c r="DH189" s="24" t="str">
        <f t="shared" ca="1" si="135"/>
        <v/>
      </c>
      <c r="DI189" s="25" t="str">
        <f t="shared" ca="1" si="136"/>
        <v/>
      </c>
      <c r="DJ189" s="24" t="str">
        <f ca="1">IF(DI189="","",'Details Verein'!$I$30)</f>
        <v/>
      </c>
      <c r="DK189" s="24" t="str">
        <f ca="1">IF(DI189="","",'Details Verein'!$I$31)</f>
        <v/>
      </c>
      <c r="DL189" s="24"/>
      <c r="DM189" s="26" t="str">
        <f t="shared" ca="1" si="137"/>
        <v/>
      </c>
      <c r="DN189" s="24" t="str">
        <f t="shared" ca="1" si="138"/>
        <v/>
      </c>
    </row>
    <row r="190" spans="3:118" x14ac:dyDescent="0.3">
      <c r="C190" s="1">
        <f t="shared" ca="1" si="102"/>
        <v>1.0166999999999982</v>
      </c>
      <c r="D190" s="1">
        <f ca="1">IF(OR(AQ190&lt;&gt;"",AP190+'Details Verein'!$D$24&gt;=$AM$1,AP190="",AG190&lt;&gt;1,AZ190&lt;&gt;"",BC190&lt;&gt;""),Mitglieder!D189+0.0001,ROUND(D189+1,0))</f>
        <v>1.0166999999999982</v>
      </c>
      <c r="E190" s="1">
        <f ca="1">IF(OR(AQ190&lt;&gt;"",AZ190+'Details Verein'!$D$25&gt;=$AM$1,AP190="",AG190&lt;&gt;1,AZ190="",BA190&lt;&gt;"",BC190&lt;&gt;""),Mitglieder!E189+0.0001,ROUND(E189+1,0))</f>
        <v>1.0166999999999982</v>
      </c>
      <c r="F190" s="1" t="str">
        <f t="shared" ca="1" si="103"/>
        <v/>
      </c>
      <c r="G190" s="23"/>
      <c r="H190" s="8"/>
      <c r="I190" s="8"/>
      <c r="J190" s="8"/>
      <c r="K190" s="8"/>
      <c r="L190" s="8"/>
      <c r="M190" s="8"/>
      <c r="N190" s="8"/>
      <c r="O190" s="8"/>
      <c r="P190" s="8"/>
      <c r="Q190" s="8"/>
      <c r="R190" s="8"/>
      <c r="S190" s="8"/>
      <c r="T190" s="8"/>
      <c r="U190" s="8"/>
      <c r="V190" s="8"/>
      <c r="W190" s="8"/>
      <c r="X190" s="8"/>
      <c r="Y190" s="8"/>
      <c r="Z190" s="8"/>
      <c r="AA190" s="8"/>
      <c r="AB190" s="8"/>
      <c r="AC190" s="8"/>
      <c r="AD190" s="8"/>
      <c r="AE190" s="8"/>
      <c r="AG190" s="1">
        <f t="shared" si="104"/>
        <v>0</v>
      </c>
      <c r="AI190" s="1">
        <f t="shared" ca="1" si="105"/>
        <v>0</v>
      </c>
      <c r="AJ190" s="1">
        <f t="shared" ca="1" si="106"/>
        <v>0</v>
      </c>
      <c r="AM190" s="63" t="str">
        <f>IF(AND(H191="",H192="",K190=""),"",IF(K190="","nicht kategorisiert",IF(AG190=1,VLOOKUP(AN190,'Details Verein'!$B$12:$D$22,2),"")))</f>
        <v/>
      </c>
      <c r="AN190" s="1">
        <f>IF(K190='Details Verein'!$C$12,'Details Verein'!$B$12,IF(K190='Details Verein'!$C$13,'Details Verein'!$B$13,IF(K190='Details Verein'!$C$14,'Details Verein'!$B$14,IF(K190='Details Verein'!$C$15,'Details Verein'!$B$15,IF(K190='Details Verein'!$C$16,'Details Verein'!$B$16,IF(K190='Details Verein'!$C$17,'Details Verein'!$B$17,IF(K190='Details Verein'!$C$18,'Details Verein'!$B$18,IF(K190='Details Verein'!$C$19,'Details Verein'!$B$19,IF(K190='Details Verein'!$C$20,'Details Verein'!$B$20,IF(K190='Details Verein'!$C$21,'Details Verein'!$B$21,11))))))))))</f>
        <v>1</v>
      </c>
      <c r="AO190" s="8"/>
      <c r="AP190" s="8"/>
      <c r="AQ190" s="8"/>
      <c r="AR190" s="32">
        <f>IF(OR(V190&gt;'Details Verein'!$D$7,$AG190=1),VLOOKUP($AN190,'Details Verein'!$B$12:$G$21,AR$1),0)</f>
        <v>0</v>
      </c>
      <c r="AS190" s="115" t="str">
        <f t="shared" si="107"/>
        <v/>
      </c>
      <c r="AT190" s="32">
        <f>IF($AG190=1,VLOOKUP($AN190,'Details Verein'!$B$12:$G$21,AT$1),0)</f>
        <v>0</v>
      </c>
      <c r="AU190" s="33" t="str">
        <f t="shared" si="108"/>
        <v/>
      </c>
      <c r="AV190" s="32">
        <f>IF($AG190=1,VLOOKUP($AN190,'Details Verein'!$B$12:$G$21,AV$1),0)</f>
        <v>0</v>
      </c>
      <c r="AW190" s="32">
        <f ca="1">IF($AG190=1,VLOOKUP($AN190,'Details Verein'!$B$12:$G$21,AW$1),0)+BG190</f>
        <v>0</v>
      </c>
      <c r="AX190" s="116"/>
      <c r="AY190" s="8"/>
      <c r="AZ190" s="8"/>
      <c r="BA190" s="8"/>
      <c r="BB190" s="1" t="str">
        <f t="shared" si="109"/>
        <v>00.01.1900</v>
      </c>
      <c r="BC190" s="73"/>
      <c r="BD190" s="3" t="str">
        <f>IF(AP190="","",AP190+'Details Verein'!$D$24)</f>
        <v/>
      </c>
      <c r="BE190" s="3" t="str">
        <f>IF(AZ190="","",AZ190+'Details Verein'!$D$25)</f>
        <v/>
      </c>
      <c r="BF190" s="3" t="str">
        <f>IF(BA190="","",BA190+'Details Verein'!$D$26)</f>
        <v/>
      </c>
      <c r="BG190" s="32">
        <f ca="1">IF(OR(E190-E189&gt;0.1,BA190&lt;&gt;""),'Details Verein'!$D$27,0)</f>
        <v>0</v>
      </c>
      <c r="BH190" s="16">
        <f t="shared" ca="1" si="133"/>
        <v>0</v>
      </c>
      <c r="BI190" s="16">
        <f t="shared" si="110"/>
        <v>0</v>
      </c>
      <c r="BJ190" s="1" t="str">
        <f t="shared" si="111"/>
        <v/>
      </c>
      <c r="BL190" s="1" t="str">
        <f t="shared" si="116"/>
        <v/>
      </c>
      <c r="BM190" s="1" t="str">
        <f t="shared" si="117"/>
        <v/>
      </c>
      <c r="BN190" s="1" t="str">
        <f t="shared" si="118"/>
        <v/>
      </c>
      <c r="BO190" s="1" t="str">
        <f t="shared" ca="1" si="119"/>
        <v/>
      </c>
      <c r="BP190" s="1">
        <f t="shared" si="130"/>
        <v>1.6699999999999954E-2</v>
      </c>
      <c r="BQ190" s="24" t="str">
        <f t="shared" si="120"/>
        <v/>
      </c>
      <c r="BR190" s="25" t="str">
        <f>IF(OR(Mitglieder!AQ190="",Mitglieder!BC190&lt;&gt;""),"",Mitglieder!AQ190)</f>
        <v/>
      </c>
      <c r="BS190" s="24" t="str">
        <f>IF(BR190="","",'Details Verein'!$I$30)</f>
        <v/>
      </c>
      <c r="BT190" s="24" t="str">
        <f>IF(BR190="","",VLOOKUP(Mitglieder!AN190,'Details Verein'!$B$12:$I$21,8))</f>
        <v/>
      </c>
      <c r="BU190" s="24"/>
      <c r="BV190" s="26" t="str">
        <f t="shared" si="121"/>
        <v/>
      </c>
      <c r="BW190" s="24" t="str">
        <f>IF(BR190="","",Mitglieder!BL190)</f>
        <v/>
      </c>
      <c r="CA190" s="34"/>
      <c r="CB190" s="1" t="str">
        <f t="shared" si="141"/>
        <v/>
      </c>
      <c r="CC190" s="1" t="str">
        <f t="shared" si="141"/>
        <v/>
      </c>
      <c r="CD190" s="1" t="str">
        <f t="shared" si="141"/>
        <v/>
      </c>
      <c r="CE190" s="1" t="str">
        <f t="shared" si="141"/>
        <v/>
      </c>
      <c r="CF190" s="1" t="str">
        <f t="shared" si="141"/>
        <v/>
      </c>
      <c r="CG190" s="1" t="str">
        <f t="shared" si="141"/>
        <v/>
      </c>
      <c r="CH190" s="1" t="str">
        <f t="shared" si="141"/>
        <v/>
      </c>
      <c r="CI190" s="1" t="str">
        <f t="shared" si="141"/>
        <v/>
      </c>
      <c r="CJ190" s="1" t="str">
        <f t="shared" si="141"/>
        <v/>
      </c>
      <c r="CK190" s="1" t="str">
        <f t="shared" si="141"/>
        <v/>
      </c>
      <c r="CL190" s="37" t="str">
        <f t="shared" si="112"/>
        <v/>
      </c>
      <c r="CM190" s="37" t="str">
        <f t="shared" si="113"/>
        <v/>
      </c>
      <c r="CN190" s="1">
        <f t="shared" ca="1" si="114"/>
        <v>0</v>
      </c>
      <c r="CO190" s="1">
        <f t="shared" ca="1" si="115"/>
        <v>0</v>
      </c>
      <c r="CP190" s="1">
        <f t="shared" si="132"/>
        <v>4.6800000000000314E-2</v>
      </c>
      <c r="CQ190" s="24" t="str">
        <f t="shared" si="122"/>
        <v/>
      </c>
      <c r="CR190" s="25" t="str">
        <f t="shared" si="123"/>
        <v/>
      </c>
      <c r="CS190" s="24" t="str">
        <f>IF(CR190="","",'Details Verein'!$I$30)</f>
        <v/>
      </c>
      <c r="CT190" s="24" t="str">
        <f>IF(CR190="","",VLOOKUP(Mitglieder!AN190,'Details Verein'!$B$12:$K$21,9))</f>
        <v/>
      </c>
      <c r="CU190" s="24">
        <f t="shared" si="124"/>
        <v>0</v>
      </c>
      <c r="CV190" s="26" t="str">
        <f t="shared" si="125"/>
        <v/>
      </c>
      <c r="CW190" s="24" t="str">
        <f>IF(CR190="","",Mitglieder!BM190)</f>
        <v/>
      </c>
      <c r="CX190" s="1">
        <f t="shared" si="126"/>
        <v>7.6900000000001176E-2</v>
      </c>
      <c r="CY190" s="24" t="str">
        <f t="shared" si="127"/>
        <v/>
      </c>
      <c r="CZ190" s="25" t="str">
        <f t="shared" si="128"/>
        <v/>
      </c>
      <c r="DA190" s="24" t="str">
        <f>IF(CZ190="","",'Details Verein'!$I$30)</f>
        <v/>
      </c>
      <c r="DB190" s="24" t="str">
        <f>IF(CZ190="","",VLOOKUP(AN190,'Details Verein'!$B$12:$L$21,10))</f>
        <v/>
      </c>
      <c r="DC190" s="24"/>
      <c r="DD190" s="26" t="str">
        <f t="shared" si="129"/>
        <v/>
      </c>
      <c r="DE190" s="24" t="str">
        <f>IF(CZ190="","",Mitglieder!BN190)</f>
        <v/>
      </c>
      <c r="DF190" s="34"/>
      <c r="DG190" s="1">
        <f t="shared" ca="1" si="134"/>
        <v>0.10700000000000204</v>
      </c>
      <c r="DH190" s="24" t="str">
        <f t="shared" ca="1" si="135"/>
        <v/>
      </c>
      <c r="DI190" s="25" t="str">
        <f t="shared" ca="1" si="136"/>
        <v/>
      </c>
      <c r="DJ190" s="24" t="str">
        <f ca="1">IF(DI190="","",'Details Verein'!$I$30)</f>
        <v/>
      </c>
      <c r="DK190" s="24" t="str">
        <f ca="1">IF(DI190="","",'Details Verein'!$I$31)</f>
        <v/>
      </c>
      <c r="DL190" s="24"/>
      <c r="DM190" s="26" t="str">
        <f t="shared" ca="1" si="137"/>
        <v/>
      </c>
      <c r="DN190" s="24" t="str">
        <f t="shared" ca="1" si="138"/>
        <v/>
      </c>
    </row>
    <row r="191" spans="3:118" x14ac:dyDescent="0.3">
      <c r="C191" s="1">
        <f t="shared" ca="1" si="102"/>
        <v>1.0167999999999981</v>
      </c>
      <c r="D191" s="1">
        <f ca="1">IF(OR(AQ191&lt;&gt;"",AP191+'Details Verein'!$D$24&gt;=$AM$1,AP191="",AG191&lt;&gt;1,AZ191&lt;&gt;"",BC191&lt;&gt;""),Mitglieder!D190+0.0001,ROUND(D190+1,0))</f>
        <v>1.0167999999999981</v>
      </c>
      <c r="E191" s="1">
        <f ca="1">IF(OR(AQ191&lt;&gt;"",AZ191+'Details Verein'!$D$25&gt;=$AM$1,AP191="",AG191&lt;&gt;1,AZ191="",BA191&lt;&gt;"",BC191&lt;&gt;""),Mitglieder!E190+0.0001,ROUND(E190+1,0))</f>
        <v>1.0167999999999981</v>
      </c>
      <c r="F191" s="1" t="str">
        <f t="shared" ca="1" si="103"/>
        <v/>
      </c>
      <c r="G191" s="23"/>
      <c r="H191" s="8"/>
      <c r="I191" s="8"/>
      <c r="J191" s="8"/>
      <c r="K191" s="8"/>
      <c r="L191" s="8"/>
      <c r="M191" s="8"/>
      <c r="N191" s="8"/>
      <c r="O191" s="8"/>
      <c r="P191" s="8"/>
      <c r="Q191" s="8"/>
      <c r="R191" s="8"/>
      <c r="S191" s="8"/>
      <c r="T191" s="8"/>
      <c r="U191" s="8"/>
      <c r="V191" s="8"/>
      <c r="W191" s="8"/>
      <c r="X191" s="8"/>
      <c r="Y191" s="8"/>
      <c r="Z191" s="8"/>
      <c r="AA191" s="8"/>
      <c r="AB191" s="8"/>
      <c r="AC191" s="8"/>
      <c r="AD191" s="8"/>
      <c r="AE191" s="8"/>
      <c r="AG191" s="1">
        <f t="shared" si="104"/>
        <v>0</v>
      </c>
      <c r="AI191" s="1">
        <f t="shared" ca="1" si="105"/>
        <v>0</v>
      </c>
      <c r="AJ191" s="1">
        <f t="shared" ca="1" si="106"/>
        <v>0</v>
      </c>
      <c r="AM191" s="63" t="str">
        <f>IF(AND(H192="",H193="",K191=""),"",IF(K191="","nicht kategorisiert",IF(AG191=1,VLOOKUP(AN191,'Details Verein'!$B$12:$D$22,2),"")))</f>
        <v/>
      </c>
      <c r="AN191" s="1">
        <f>IF(K191='Details Verein'!$C$12,'Details Verein'!$B$12,IF(K191='Details Verein'!$C$13,'Details Verein'!$B$13,IF(K191='Details Verein'!$C$14,'Details Verein'!$B$14,IF(K191='Details Verein'!$C$15,'Details Verein'!$B$15,IF(K191='Details Verein'!$C$16,'Details Verein'!$B$16,IF(K191='Details Verein'!$C$17,'Details Verein'!$B$17,IF(K191='Details Verein'!$C$18,'Details Verein'!$B$18,IF(K191='Details Verein'!$C$19,'Details Verein'!$B$19,IF(K191='Details Verein'!$C$20,'Details Verein'!$B$20,IF(K191='Details Verein'!$C$21,'Details Verein'!$B$21,11))))))))))</f>
        <v>1</v>
      </c>
      <c r="AO191" s="8"/>
      <c r="AP191" s="8"/>
      <c r="AQ191" s="8"/>
      <c r="AR191" s="32">
        <f>IF(OR(V191&gt;'Details Verein'!$D$7,$AG191=1),VLOOKUP($AN191,'Details Verein'!$B$12:$G$21,AR$1),0)</f>
        <v>0</v>
      </c>
      <c r="AS191" s="115" t="str">
        <f t="shared" si="107"/>
        <v/>
      </c>
      <c r="AT191" s="32">
        <f>IF($AG191=1,VLOOKUP($AN191,'Details Verein'!$B$12:$G$21,AT$1),0)</f>
        <v>0</v>
      </c>
      <c r="AU191" s="33" t="str">
        <f t="shared" si="108"/>
        <v/>
      </c>
      <c r="AV191" s="32">
        <f>IF($AG191=1,VLOOKUP($AN191,'Details Verein'!$B$12:$G$21,AV$1),0)</f>
        <v>0</v>
      </c>
      <c r="AW191" s="32">
        <f ca="1">IF($AG191=1,VLOOKUP($AN191,'Details Verein'!$B$12:$G$21,AW$1),0)+BG191</f>
        <v>0</v>
      </c>
      <c r="AX191" s="116"/>
      <c r="AY191" s="8"/>
      <c r="AZ191" s="8"/>
      <c r="BA191" s="8"/>
      <c r="BB191" s="1" t="str">
        <f t="shared" si="109"/>
        <v>00.01.1900</v>
      </c>
      <c r="BC191" s="73"/>
      <c r="BD191" s="3" t="str">
        <f>IF(AP191="","",AP191+'Details Verein'!$D$24)</f>
        <v/>
      </c>
      <c r="BE191" s="3" t="str">
        <f>IF(AZ191="","",AZ191+'Details Verein'!$D$25)</f>
        <v/>
      </c>
      <c r="BF191" s="3" t="str">
        <f>IF(BA191="","",BA191+'Details Verein'!$D$26)</f>
        <v/>
      </c>
      <c r="BG191" s="32">
        <f ca="1">IF(OR(E191-E190&gt;0.1,BA191&lt;&gt;""),'Details Verein'!$D$27,0)</f>
        <v>0</v>
      </c>
      <c r="BH191" s="16">
        <f t="shared" ca="1" si="133"/>
        <v>0</v>
      </c>
      <c r="BI191" s="16">
        <f t="shared" si="110"/>
        <v>0</v>
      </c>
      <c r="BJ191" s="1" t="str">
        <f t="shared" si="111"/>
        <v/>
      </c>
      <c r="BL191" s="1" t="str">
        <f t="shared" si="116"/>
        <v/>
      </c>
      <c r="BM191" s="1" t="str">
        <f t="shared" si="117"/>
        <v/>
      </c>
      <c r="BN191" s="1" t="str">
        <f t="shared" si="118"/>
        <v/>
      </c>
      <c r="BO191" s="1" t="str">
        <f t="shared" ca="1" si="119"/>
        <v/>
      </c>
      <c r="BP191" s="1">
        <f t="shared" si="130"/>
        <v>1.6799999999999954E-2</v>
      </c>
      <c r="BQ191" s="24" t="str">
        <f t="shared" si="120"/>
        <v/>
      </c>
      <c r="BR191" s="25" t="str">
        <f>IF(OR(Mitglieder!AQ191="",Mitglieder!BC191&lt;&gt;""),"",Mitglieder!AQ191)</f>
        <v/>
      </c>
      <c r="BS191" s="24" t="str">
        <f>IF(BR191="","",'Details Verein'!$I$30)</f>
        <v/>
      </c>
      <c r="BT191" s="24" t="str">
        <f>IF(BR191="","",VLOOKUP(Mitglieder!AN191,'Details Verein'!$B$12:$I$21,8))</f>
        <v/>
      </c>
      <c r="BU191" s="24"/>
      <c r="BV191" s="26" t="str">
        <f t="shared" si="121"/>
        <v/>
      </c>
      <c r="BW191" s="24" t="str">
        <f>IF(BR191="","",Mitglieder!BL191)</f>
        <v/>
      </c>
      <c r="CA191" s="34"/>
      <c r="CB191" s="1" t="str">
        <f t="shared" si="141"/>
        <v/>
      </c>
      <c r="CC191" s="1" t="str">
        <f t="shared" si="141"/>
        <v/>
      </c>
      <c r="CD191" s="1" t="str">
        <f t="shared" si="141"/>
        <v/>
      </c>
      <c r="CE191" s="1" t="str">
        <f t="shared" si="141"/>
        <v/>
      </c>
      <c r="CF191" s="1" t="str">
        <f t="shared" si="141"/>
        <v/>
      </c>
      <c r="CG191" s="1" t="str">
        <f t="shared" si="141"/>
        <v/>
      </c>
      <c r="CH191" s="1" t="str">
        <f t="shared" si="141"/>
        <v/>
      </c>
      <c r="CI191" s="1" t="str">
        <f t="shared" si="141"/>
        <v/>
      </c>
      <c r="CJ191" s="1" t="str">
        <f t="shared" si="141"/>
        <v/>
      </c>
      <c r="CK191" s="1" t="str">
        <f t="shared" si="141"/>
        <v/>
      </c>
      <c r="CL191" s="37" t="str">
        <f t="shared" si="112"/>
        <v/>
      </c>
      <c r="CM191" s="37" t="str">
        <f t="shared" si="113"/>
        <v/>
      </c>
      <c r="CN191" s="1">
        <f t="shared" ca="1" si="114"/>
        <v>0</v>
      </c>
      <c r="CO191" s="1">
        <f t="shared" ca="1" si="115"/>
        <v>0</v>
      </c>
      <c r="CP191" s="1">
        <f t="shared" si="132"/>
        <v>4.6900000000000316E-2</v>
      </c>
      <c r="CQ191" s="24" t="str">
        <f t="shared" si="122"/>
        <v/>
      </c>
      <c r="CR191" s="25" t="str">
        <f t="shared" si="123"/>
        <v/>
      </c>
      <c r="CS191" s="24" t="str">
        <f>IF(CR191="","",'Details Verein'!$I$30)</f>
        <v/>
      </c>
      <c r="CT191" s="24" t="str">
        <f>IF(CR191="","",VLOOKUP(Mitglieder!AN191,'Details Verein'!$B$12:$K$21,9))</f>
        <v/>
      </c>
      <c r="CU191" s="24">
        <f t="shared" si="124"/>
        <v>0</v>
      </c>
      <c r="CV191" s="26" t="str">
        <f t="shared" si="125"/>
        <v/>
      </c>
      <c r="CW191" s="24" t="str">
        <f>IF(CR191="","",Mitglieder!BM191)</f>
        <v/>
      </c>
      <c r="CX191" s="1">
        <f t="shared" si="126"/>
        <v>7.7000000000001179E-2</v>
      </c>
      <c r="CY191" s="24" t="str">
        <f t="shared" si="127"/>
        <v/>
      </c>
      <c r="CZ191" s="25" t="str">
        <f t="shared" si="128"/>
        <v/>
      </c>
      <c r="DA191" s="24" t="str">
        <f>IF(CZ191="","",'Details Verein'!$I$30)</f>
        <v/>
      </c>
      <c r="DB191" s="24" t="str">
        <f>IF(CZ191="","",VLOOKUP(AN191,'Details Verein'!$B$12:$L$21,10))</f>
        <v/>
      </c>
      <c r="DC191" s="24"/>
      <c r="DD191" s="26" t="str">
        <f t="shared" si="129"/>
        <v/>
      </c>
      <c r="DE191" s="24" t="str">
        <f>IF(CZ191="","",Mitglieder!BN191)</f>
        <v/>
      </c>
      <c r="DF191" s="34"/>
      <c r="DG191" s="1">
        <f t="shared" ca="1" si="134"/>
        <v>0.10710000000000204</v>
      </c>
      <c r="DH191" s="24" t="str">
        <f t="shared" ca="1" si="135"/>
        <v/>
      </c>
      <c r="DI191" s="25" t="str">
        <f t="shared" ca="1" si="136"/>
        <v/>
      </c>
      <c r="DJ191" s="24" t="str">
        <f ca="1">IF(DI191="","",'Details Verein'!$I$30)</f>
        <v/>
      </c>
      <c r="DK191" s="24" t="str">
        <f ca="1">IF(DI191="","",'Details Verein'!$I$31)</f>
        <v/>
      </c>
      <c r="DL191" s="24"/>
      <c r="DM191" s="26" t="str">
        <f t="shared" ca="1" si="137"/>
        <v/>
      </c>
      <c r="DN191" s="24" t="str">
        <f t="shared" ca="1" si="138"/>
        <v/>
      </c>
    </row>
    <row r="192" spans="3:118" x14ac:dyDescent="0.3">
      <c r="C192" s="1">
        <f t="shared" ca="1" si="102"/>
        <v>1.0168999999999981</v>
      </c>
      <c r="D192" s="1">
        <f ca="1">IF(OR(AQ192&lt;&gt;"",AP192+'Details Verein'!$D$24&gt;=$AM$1,AP192="",AG192&lt;&gt;1,AZ192&lt;&gt;"",BC192&lt;&gt;""),Mitglieder!D191+0.0001,ROUND(D191+1,0))</f>
        <v>1.0168999999999981</v>
      </c>
      <c r="E192" s="1">
        <f ca="1">IF(OR(AQ192&lt;&gt;"",AZ192+'Details Verein'!$D$25&gt;=$AM$1,AP192="",AG192&lt;&gt;1,AZ192="",BA192&lt;&gt;"",BC192&lt;&gt;""),Mitglieder!E191+0.0001,ROUND(E191+1,0))</f>
        <v>1.0168999999999981</v>
      </c>
      <c r="F192" s="1" t="str">
        <f t="shared" ca="1" si="103"/>
        <v/>
      </c>
      <c r="G192" s="23"/>
      <c r="H192" s="8"/>
      <c r="I192" s="8"/>
      <c r="J192" s="8"/>
      <c r="K192" s="8"/>
      <c r="L192" s="8"/>
      <c r="M192" s="8"/>
      <c r="N192" s="8"/>
      <c r="O192" s="8"/>
      <c r="P192" s="8"/>
      <c r="Q192" s="8"/>
      <c r="R192" s="8"/>
      <c r="S192" s="8"/>
      <c r="T192" s="8"/>
      <c r="U192" s="8"/>
      <c r="V192" s="8"/>
      <c r="W192" s="8"/>
      <c r="X192" s="8"/>
      <c r="Y192" s="8"/>
      <c r="Z192" s="8"/>
      <c r="AA192" s="8"/>
      <c r="AB192" s="8"/>
      <c r="AC192" s="8"/>
      <c r="AD192" s="8"/>
      <c r="AE192" s="8"/>
      <c r="AG192" s="1">
        <f t="shared" si="104"/>
        <v>0</v>
      </c>
      <c r="AI192" s="1">
        <f t="shared" ca="1" si="105"/>
        <v>0</v>
      </c>
      <c r="AJ192" s="1">
        <f t="shared" ca="1" si="106"/>
        <v>0</v>
      </c>
      <c r="AM192" s="63" t="str">
        <f>IF(AND(H193="",H194="",K192=""),"",IF(K192="","nicht kategorisiert",IF(AG192=1,VLOOKUP(AN192,'Details Verein'!$B$12:$D$22,2),"")))</f>
        <v/>
      </c>
      <c r="AN192" s="1">
        <f>IF(K192='Details Verein'!$C$12,'Details Verein'!$B$12,IF(K192='Details Verein'!$C$13,'Details Verein'!$B$13,IF(K192='Details Verein'!$C$14,'Details Verein'!$B$14,IF(K192='Details Verein'!$C$15,'Details Verein'!$B$15,IF(K192='Details Verein'!$C$16,'Details Verein'!$B$16,IF(K192='Details Verein'!$C$17,'Details Verein'!$B$17,IF(K192='Details Verein'!$C$18,'Details Verein'!$B$18,IF(K192='Details Verein'!$C$19,'Details Verein'!$B$19,IF(K192='Details Verein'!$C$20,'Details Verein'!$B$20,IF(K192='Details Verein'!$C$21,'Details Verein'!$B$21,11))))))))))</f>
        <v>1</v>
      </c>
      <c r="AO192" s="8"/>
      <c r="AP192" s="8"/>
      <c r="AQ192" s="8"/>
      <c r="AR192" s="32">
        <f>IF(OR(V192&gt;'Details Verein'!$D$7,$AG192=1),VLOOKUP($AN192,'Details Verein'!$B$12:$G$21,AR$1),0)</f>
        <v>0</v>
      </c>
      <c r="AS192" s="115" t="str">
        <f t="shared" si="107"/>
        <v/>
      </c>
      <c r="AT192" s="32">
        <f>IF($AG192=1,VLOOKUP($AN192,'Details Verein'!$B$12:$G$21,AT$1),0)</f>
        <v>0</v>
      </c>
      <c r="AU192" s="33" t="str">
        <f t="shared" si="108"/>
        <v/>
      </c>
      <c r="AV192" s="32">
        <f>IF($AG192=1,VLOOKUP($AN192,'Details Verein'!$B$12:$G$21,AV$1),0)</f>
        <v>0</v>
      </c>
      <c r="AW192" s="32">
        <f ca="1">IF($AG192=1,VLOOKUP($AN192,'Details Verein'!$B$12:$G$21,AW$1),0)+BG192</f>
        <v>0</v>
      </c>
      <c r="AX192" s="116"/>
      <c r="AY192" s="8"/>
      <c r="AZ192" s="8"/>
      <c r="BA192" s="8"/>
      <c r="BB192" s="1" t="str">
        <f t="shared" si="109"/>
        <v>00.01.1900</v>
      </c>
      <c r="BC192" s="73"/>
      <c r="BD192" s="3" t="str">
        <f>IF(AP192="","",AP192+'Details Verein'!$D$24)</f>
        <v/>
      </c>
      <c r="BE192" s="3" t="str">
        <f>IF(AZ192="","",AZ192+'Details Verein'!$D$25)</f>
        <v/>
      </c>
      <c r="BF192" s="3" t="str">
        <f>IF(BA192="","",BA192+'Details Verein'!$D$26)</f>
        <v/>
      </c>
      <c r="BG192" s="32">
        <f ca="1">IF(OR(E192-E191&gt;0.1,BA192&lt;&gt;""),'Details Verein'!$D$27,0)</f>
        <v>0</v>
      </c>
      <c r="BH192" s="16">
        <f t="shared" ca="1" si="133"/>
        <v>0</v>
      </c>
      <c r="BI192" s="16">
        <f t="shared" si="110"/>
        <v>0</v>
      </c>
      <c r="BJ192" s="1" t="str">
        <f t="shared" si="111"/>
        <v/>
      </c>
      <c r="BL192" s="1" t="str">
        <f t="shared" si="116"/>
        <v/>
      </c>
      <c r="BM192" s="1" t="str">
        <f t="shared" si="117"/>
        <v/>
      </c>
      <c r="BN192" s="1" t="str">
        <f t="shared" si="118"/>
        <v/>
      </c>
      <c r="BO192" s="1" t="str">
        <f t="shared" ca="1" si="119"/>
        <v/>
      </c>
      <c r="BP192" s="1">
        <f t="shared" si="130"/>
        <v>1.6899999999999953E-2</v>
      </c>
      <c r="BQ192" s="24" t="str">
        <f t="shared" si="120"/>
        <v/>
      </c>
      <c r="BR192" s="25" t="str">
        <f>IF(OR(Mitglieder!AQ192="",Mitglieder!BC192&lt;&gt;""),"",Mitglieder!AQ192)</f>
        <v/>
      </c>
      <c r="BS192" s="24" t="str">
        <f>IF(BR192="","",'Details Verein'!$I$30)</f>
        <v/>
      </c>
      <c r="BT192" s="24" t="str">
        <f>IF(BR192="","",VLOOKUP(Mitglieder!AN192,'Details Verein'!$B$12:$I$21,8))</f>
        <v/>
      </c>
      <c r="BU192" s="24"/>
      <c r="BV192" s="26" t="str">
        <f t="shared" si="121"/>
        <v/>
      </c>
      <c r="BW192" s="24" t="str">
        <f>IF(BR192="","",Mitglieder!BL192)</f>
        <v/>
      </c>
      <c r="CA192" s="34"/>
      <c r="CB192" s="1" t="str">
        <f t="shared" si="141"/>
        <v/>
      </c>
      <c r="CC192" s="1" t="str">
        <f t="shared" si="141"/>
        <v/>
      </c>
      <c r="CD192" s="1" t="str">
        <f t="shared" si="141"/>
        <v/>
      </c>
      <c r="CE192" s="1" t="str">
        <f t="shared" si="141"/>
        <v/>
      </c>
      <c r="CF192" s="1" t="str">
        <f t="shared" si="141"/>
        <v/>
      </c>
      <c r="CG192" s="1" t="str">
        <f t="shared" si="141"/>
        <v/>
      </c>
      <c r="CH192" s="1" t="str">
        <f t="shared" si="141"/>
        <v/>
      </c>
      <c r="CI192" s="1" t="str">
        <f t="shared" si="141"/>
        <v/>
      </c>
      <c r="CJ192" s="1" t="str">
        <f t="shared" si="141"/>
        <v/>
      </c>
      <c r="CK192" s="1" t="str">
        <f t="shared" si="141"/>
        <v/>
      </c>
      <c r="CL192" s="37" t="str">
        <f t="shared" si="112"/>
        <v/>
      </c>
      <c r="CM192" s="37" t="str">
        <f t="shared" si="113"/>
        <v/>
      </c>
      <c r="CN192" s="1">
        <f t="shared" ca="1" si="114"/>
        <v>0</v>
      </c>
      <c r="CO192" s="1">
        <f t="shared" ca="1" si="115"/>
        <v>0</v>
      </c>
      <c r="CP192" s="1">
        <f t="shared" si="132"/>
        <v>4.7000000000000319E-2</v>
      </c>
      <c r="CQ192" s="24" t="str">
        <f t="shared" si="122"/>
        <v/>
      </c>
      <c r="CR192" s="25" t="str">
        <f t="shared" si="123"/>
        <v/>
      </c>
      <c r="CS192" s="24" t="str">
        <f>IF(CR192="","",'Details Verein'!$I$30)</f>
        <v/>
      </c>
      <c r="CT192" s="24" t="str">
        <f>IF(CR192="","",VLOOKUP(Mitglieder!AN192,'Details Verein'!$B$12:$K$21,9))</f>
        <v/>
      </c>
      <c r="CU192" s="24">
        <f t="shared" si="124"/>
        <v>0</v>
      </c>
      <c r="CV192" s="26" t="str">
        <f t="shared" si="125"/>
        <v/>
      </c>
      <c r="CW192" s="24" t="str">
        <f>IF(CR192="","",Mitglieder!BM192)</f>
        <v/>
      </c>
      <c r="CX192" s="1">
        <f t="shared" si="126"/>
        <v>7.7100000000001181E-2</v>
      </c>
      <c r="CY192" s="24" t="str">
        <f t="shared" si="127"/>
        <v/>
      </c>
      <c r="CZ192" s="25" t="str">
        <f t="shared" si="128"/>
        <v/>
      </c>
      <c r="DA192" s="24" t="str">
        <f>IF(CZ192="","",'Details Verein'!$I$30)</f>
        <v/>
      </c>
      <c r="DB192" s="24" t="str">
        <f>IF(CZ192="","",VLOOKUP(AN192,'Details Verein'!$B$12:$L$21,10))</f>
        <v/>
      </c>
      <c r="DC192" s="24"/>
      <c r="DD192" s="26" t="str">
        <f t="shared" si="129"/>
        <v/>
      </c>
      <c r="DE192" s="24" t="str">
        <f>IF(CZ192="","",Mitglieder!BN192)</f>
        <v/>
      </c>
      <c r="DF192" s="34"/>
      <c r="DG192" s="1">
        <f t="shared" ca="1" si="134"/>
        <v>0.10720000000000204</v>
      </c>
      <c r="DH192" s="24" t="str">
        <f t="shared" ca="1" si="135"/>
        <v/>
      </c>
      <c r="DI192" s="25" t="str">
        <f t="shared" ca="1" si="136"/>
        <v/>
      </c>
      <c r="DJ192" s="24" t="str">
        <f ca="1">IF(DI192="","",'Details Verein'!$I$30)</f>
        <v/>
      </c>
      <c r="DK192" s="24" t="str">
        <f ca="1">IF(DI192="","",'Details Verein'!$I$31)</f>
        <v/>
      </c>
      <c r="DL192" s="24"/>
      <c r="DM192" s="26" t="str">
        <f t="shared" ca="1" si="137"/>
        <v/>
      </c>
      <c r="DN192" s="24" t="str">
        <f t="shared" ca="1" si="138"/>
        <v/>
      </c>
    </row>
    <row r="193" spans="3:118" x14ac:dyDescent="0.3">
      <c r="C193" s="1">
        <f t="shared" ca="1" si="102"/>
        <v>1.0169999999999981</v>
      </c>
      <c r="D193" s="1">
        <f ca="1">IF(OR(AQ193&lt;&gt;"",AP193+'Details Verein'!$D$24&gt;=$AM$1,AP193="",AG193&lt;&gt;1,AZ193&lt;&gt;"",BC193&lt;&gt;""),Mitglieder!D192+0.0001,ROUND(D192+1,0))</f>
        <v>1.0169999999999981</v>
      </c>
      <c r="E193" s="1">
        <f ca="1">IF(OR(AQ193&lt;&gt;"",AZ193+'Details Verein'!$D$25&gt;=$AM$1,AP193="",AG193&lt;&gt;1,AZ193="",BA193&lt;&gt;"",BC193&lt;&gt;""),Mitglieder!E192+0.0001,ROUND(E192+1,0))</f>
        <v>1.0169999999999981</v>
      </c>
      <c r="F193" s="1" t="str">
        <f t="shared" ca="1" si="103"/>
        <v/>
      </c>
      <c r="G193" s="23"/>
      <c r="H193" s="8"/>
      <c r="I193" s="8"/>
      <c r="J193" s="8"/>
      <c r="K193" s="8"/>
      <c r="L193" s="8"/>
      <c r="M193" s="8"/>
      <c r="N193" s="8"/>
      <c r="O193" s="8"/>
      <c r="P193" s="8"/>
      <c r="Q193" s="8"/>
      <c r="R193" s="8"/>
      <c r="S193" s="8"/>
      <c r="T193" s="8"/>
      <c r="U193" s="8"/>
      <c r="V193" s="8"/>
      <c r="W193" s="8"/>
      <c r="X193" s="8"/>
      <c r="Y193" s="8"/>
      <c r="Z193" s="8"/>
      <c r="AA193" s="8"/>
      <c r="AB193" s="8"/>
      <c r="AC193" s="8"/>
      <c r="AD193" s="8"/>
      <c r="AE193" s="8"/>
      <c r="AG193" s="1">
        <f t="shared" si="104"/>
        <v>0</v>
      </c>
      <c r="AI193" s="1">
        <f t="shared" ca="1" si="105"/>
        <v>0</v>
      </c>
      <c r="AJ193" s="1">
        <f t="shared" ca="1" si="106"/>
        <v>0</v>
      </c>
      <c r="AM193" s="63" t="str">
        <f>IF(AND(H194="",H195="",K193=""),"",IF(K193="","nicht kategorisiert",IF(AG193=1,VLOOKUP(AN193,'Details Verein'!$B$12:$D$22,2),"")))</f>
        <v/>
      </c>
      <c r="AN193" s="1">
        <f>IF(K193='Details Verein'!$C$12,'Details Verein'!$B$12,IF(K193='Details Verein'!$C$13,'Details Verein'!$B$13,IF(K193='Details Verein'!$C$14,'Details Verein'!$B$14,IF(K193='Details Verein'!$C$15,'Details Verein'!$B$15,IF(K193='Details Verein'!$C$16,'Details Verein'!$B$16,IF(K193='Details Verein'!$C$17,'Details Verein'!$B$17,IF(K193='Details Verein'!$C$18,'Details Verein'!$B$18,IF(K193='Details Verein'!$C$19,'Details Verein'!$B$19,IF(K193='Details Verein'!$C$20,'Details Verein'!$B$20,IF(K193='Details Verein'!$C$21,'Details Verein'!$B$21,11))))))))))</f>
        <v>1</v>
      </c>
      <c r="AO193" s="8"/>
      <c r="AP193" s="8"/>
      <c r="AQ193" s="8"/>
      <c r="AR193" s="32">
        <f>IF(OR(V193&gt;'Details Verein'!$D$7,$AG193=1),VLOOKUP($AN193,'Details Verein'!$B$12:$G$21,AR$1),0)</f>
        <v>0</v>
      </c>
      <c r="AS193" s="115" t="str">
        <f t="shared" si="107"/>
        <v/>
      </c>
      <c r="AT193" s="32">
        <f>IF($AG193=1,VLOOKUP($AN193,'Details Verein'!$B$12:$G$21,AT$1),0)</f>
        <v>0</v>
      </c>
      <c r="AU193" s="33" t="str">
        <f t="shared" si="108"/>
        <v/>
      </c>
      <c r="AV193" s="32">
        <f>IF($AG193=1,VLOOKUP($AN193,'Details Verein'!$B$12:$G$21,AV$1),0)</f>
        <v>0</v>
      </c>
      <c r="AW193" s="32">
        <f ca="1">IF($AG193=1,VLOOKUP($AN193,'Details Verein'!$B$12:$G$21,AW$1),0)+BG193</f>
        <v>0</v>
      </c>
      <c r="AX193" s="116"/>
      <c r="AY193" s="8"/>
      <c r="AZ193" s="8"/>
      <c r="BA193" s="8"/>
      <c r="BB193" s="1" t="str">
        <f t="shared" si="109"/>
        <v>00.01.1900</v>
      </c>
      <c r="BC193" s="73"/>
      <c r="BD193" s="3" t="str">
        <f>IF(AP193="","",AP193+'Details Verein'!$D$24)</f>
        <v/>
      </c>
      <c r="BE193" s="3" t="str">
        <f>IF(AZ193="","",AZ193+'Details Verein'!$D$25)</f>
        <v/>
      </c>
      <c r="BF193" s="3" t="str">
        <f>IF(BA193="","",BA193+'Details Verein'!$D$26)</f>
        <v/>
      </c>
      <c r="BG193" s="32">
        <f ca="1">IF(OR(E193-E192&gt;0.1,BA193&lt;&gt;""),'Details Verein'!$D$27,0)</f>
        <v>0</v>
      </c>
      <c r="BH193" s="16">
        <f t="shared" ca="1" si="133"/>
        <v>0</v>
      </c>
      <c r="BI193" s="16">
        <f t="shared" si="110"/>
        <v>0</v>
      </c>
      <c r="BJ193" s="1" t="str">
        <f t="shared" si="111"/>
        <v/>
      </c>
      <c r="BL193" s="1" t="str">
        <f t="shared" si="116"/>
        <v/>
      </c>
      <c r="BM193" s="1" t="str">
        <f t="shared" si="117"/>
        <v/>
      </c>
      <c r="BN193" s="1" t="str">
        <f t="shared" si="118"/>
        <v/>
      </c>
      <c r="BO193" s="1" t="str">
        <f t="shared" ca="1" si="119"/>
        <v/>
      </c>
      <c r="BP193" s="1">
        <f t="shared" si="130"/>
        <v>1.6999999999999953E-2</v>
      </c>
      <c r="BQ193" s="24" t="str">
        <f t="shared" si="120"/>
        <v/>
      </c>
      <c r="BR193" s="25" t="str">
        <f>IF(OR(Mitglieder!AQ193="",Mitglieder!BC193&lt;&gt;""),"",Mitglieder!AQ193)</f>
        <v/>
      </c>
      <c r="BS193" s="24" t="str">
        <f>IF(BR193="","",'Details Verein'!$I$30)</f>
        <v/>
      </c>
      <c r="BT193" s="24" t="str">
        <f>IF(BR193="","",VLOOKUP(Mitglieder!AN193,'Details Verein'!$B$12:$I$21,8))</f>
        <v/>
      </c>
      <c r="BU193" s="24"/>
      <c r="BV193" s="26" t="str">
        <f t="shared" si="121"/>
        <v/>
      </c>
      <c r="BW193" s="24" t="str">
        <f>IF(BR193="","",Mitglieder!BL193)</f>
        <v/>
      </c>
      <c r="CA193" s="34"/>
      <c r="CB193" s="1" t="str">
        <f t="shared" si="141"/>
        <v/>
      </c>
      <c r="CC193" s="1" t="str">
        <f t="shared" si="141"/>
        <v/>
      </c>
      <c r="CD193" s="1" t="str">
        <f t="shared" si="141"/>
        <v/>
      </c>
      <c r="CE193" s="1" t="str">
        <f t="shared" si="141"/>
        <v/>
      </c>
      <c r="CF193" s="1" t="str">
        <f t="shared" si="141"/>
        <v/>
      </c>
      <c r="CG193" s="1" t="str">
        <f t="shared" si="141"/>
        <v/>
      </c>
      <c r="CH193" s="1" t="str">
        <f t="shared" si="141"/>
        <v/>
      </c>
      <c r="CI193" s="1" t="str">
        <f t="shared" si="141"/>
        <v/>
      </c>
      <c r="CJ193" s="1" t="str">
        <f t="shared" si="141"/>
        <v/>
      </c>
      <c r="CK193" s="1" t="str">
        <f t="shared" si="141"/>
        <v/>
      </c>
      <c r="CL193" s="37" t="str">
        <f t="shared" si="112"/>
        <v/>
      </c>
      <c r="CM193" s="37" t="str">
        <f t="shared" si="113"/>
        <v/>
      </c>
      <c r="CN193" s="1">
        <f t="shared" ca="1" si="114"/>
        <v>0</v>
      </c>
      <c r="CO193" s="1">
        <f t="shared" ca="1" si="115"/>
        <v>0</v>
      </c>
      <c r="CP193" s="1">
        <f t="shared" si="132"/>
        <v>4.7100000000000322E-2</v>
      </c>
      <c r="CQ193" s="24" t="str">
        <f t="shared" si="122"/>
        <v/>
      </c>
      <c r="CR193" s="25" t="str">
        <f t="shared" si="123"/>
        <v/>
      </c>
      <c r="CS193" s="24" t="str">
        <f>IF(CR193="","",'Details Verein'!$I$30)</f>
        <v/>
      </c>
      <c r="CT193" s="24" t="str">
        <f>IF(CR193="","",VLOOKUP(Mitglieder!AN193,'Details Verein'!$B$12:$K$21,9))</f>
        <v/>
      </c>
      <c r="CU193" s="24">
        <f t="shared" si="124"/>
        <v>0</v>
      </c>
      <c r="CV193" s="26" t="str">
        <f t="shared" si="125"/>
        <v/>
      </c>
      <c r="CW193" s="24" t="str">
        <f>IF(CR193="","",Mitglieder!BM193)</f>
        <v/>
      </c>
      <c r="CX193" s="1">
        <f t="shared" si="126"/>
        <v>7.7200000000001184E-2</v>
      </c>
      <c r="CY193" s="24" t="str">
        <f t="shared" si="127"/>
        <v/>
      </c>
      <c r="CZ193" s="25" t="str">
        <f t="shared" si="128"/>
        <v/>
      </c>
      <c r="DA193" s="24" t="str">
        <f>IF(CZ193="","",'Details Verein'!$I$30)</f>
        <v/>
      </c>
      <c r="DB193" s="24" t="str">
        <f>IF(CZ193="","",VLOOKUP(AN193,'Details Verein'!$B$12:$L$21,10))</f>
        <v/>
      </c>
      <c r="DC193" s="24"/>
      <c r="DD193" s="26" t="str">
        <f t="shared" si="129"/>
        <v/>
      </c>
      <c r="DE193" s="24" t="str">
        <f>IF(CZ193="","",Mitglieder!BN193)</f>
        <v/>
      </c>
      <c r="DF193" s="34"/>
      <c r="DG193" s="1">
        <f t="shared" ca="1" si="134"/>
        <v>0.10730000000000205</v>
      </c>
      <c r="DH193" s="24" t="str">
        <f t="shared" ca="1" si="135"/>
        <v/>
      </c>
      <c r="DI193" s="25" t="str">
        <f t="shared" ca="1" si="136"/>
        <v/>
      </c>
      <c r="DJ193" s="24" t="str">
        <f ca="1">IF(DI193="","",'Details Verein'!$I$30)</f>
        <v/>
      </c>
      <c r="DK193" s="24" t="str">
        <f ca="1">IF(DI193="","",'Details Verein'!$I$31)</f>
        <v/>
      </c>
      <c r="DL193" s="24"/>
      <c r="DM193" s="26" t="str">
        <f t="shared" ca="1" si="137"/>
        <v/>
      </c>
      <c r="DN193" s="24" t="str">
        <f t="shared" ca="1" si="138"/>
        <v/>
      </c>
    </row>
    <row r="194" spans="3:118" x14ac:dyDescent="0.3">
      <c r="C194" s="1">
        <f t="shared" ca="1" si="102"/>
        <v>1.0170999999999981</v>
      </c>
      <c r="D194" s="1">
        <f ca="1">IF(OR(AQ194&lt;&gt;"",AP194+'Details Verein'!$D$24&gt;=$AM$1,AP194="",AG194&lt;&gt;1,AZ194&lt;&gt;"",BC194&lt;&gt;""),Mitglieder!D193+0.0001,ROUND(D193+1,0))</f>
        <v>1.0170999999999981</v>
      </c>
      <c r="E194" s="1">
        <f ca="1">IF(OR(AQ194&lt;&gt;"",AZ194+'Details Verein'!$D$25&gt;=$AM$1,AP194="",AG194&lt;&gt;1,AZ194="",BA194&lt;&gt;"",BC194&lt;&gt;""),Mitglieder!E193+0.0001,ROUND(E193+1,0))</f>
        <v>1.0170999999999981</v>
      </c>
      <c r="F194" s="1" t="str">
        <f t="shared" ca="1" si="103"/>
        <v/>
      </c>
      <c r="G194" s="23"/>
      <c r="H194" s="8"/>
      <c r="I194" s="8"/>
      <c r="J194" s="8"/>
      <c r="K194" s="8"/>
      <c r="L194" s="8"/>
      <c r="M194" s="8"/>
      <c r="N194" s="8"/>
      <c r="O194" s="8"/>
      <c r="P194" s="8"/>
      <c r="Q194" s="8"/>
      <c r="R194" s="8"/>
      <c r="S194" s="8"/>
      <c r="T194" s="8"/>
      <c r="U194" s="8"/>
      <c r="V194" s="8"/>
      <c r="W194" s="8"/>
      <c r="X194" s="8"/>
      <c r="Y194" s="8"/>
      <c r="Z194" s="8"/>
      <c r="AA194" s="8"/>
      <c r="AB194" s="8"/>
      <c r="AC194" s="8"/>
      <c r="AD194" s="8"/>
      <c r="AE194" s="8"/>
      <c r="AG194" s="1">
        <f t="shared" si="104"/>
        <v>0</v>
      </c>
      <c r="AI194" s="1">
        <f t="shared" ca="1" si="105"/>
        <v>0</v>
      </c>
      <c r="AJ194" s="1">
        <f t="shared" ca="1" si="106"/>
        <v>0</v>
      </c>
      <c r="AM194" s="63" t="str">
        <f>IF(AND(H195="",H196="",K194=""),"",IF(K194="","nicht kategorisiert",IF(AG194=1,VLOOKUP(AN194,'Details Verein'!$B$12:$D$22,2),"")))</f>
        <v/>
      </c>
      <c r="AN194" s="1">
        <f>IF(K194='Details Verein'!$C$12,'Details Verein'!$B$12,IF(K194='Details Verein'!$C$13,'Details Verein'!$B$13,IF(K194='Details Verein'!$C$14,'Details Verein'!$B$14,IF(K194='Details Verein'!$C$15,'Details Verein'!$B$15,IF(K194='Details Verein'!$C$16,'Details Verein'!$B$16,IF(K194='Details Verein'!$C$17,'Details Verein'!$B$17,IF(K194='Details Verein'!$C$18,'Details Verein'!$B$18,IF(K194='Details Verein'!$C$19,'Details Verein'!$B$19,IF(K194='Details Verein'!$C$20,'Details Verein'!$B$20,IF(K194='Details Verein'!$C$21,'Details Verein'!$B$21,11))))))))))</f>
        <v>1</v>
      </c>
      <c r="AO194" s="8"/>
      <c r="AP194" s="8"/>
      <c r="AQ194" s="8"/>
      <c r="AR194" s="32">
        <f>IF(OR(V194&gt;'Details Verein'!$D$7,$AG194=1),VLOOKUP($AN194,'Details Verein'!$B$12:$G$21,AR$1),0)</f>
        <v>0</v>
      </c>
      <c r="AS194" s="115" t="str">
        <f t="shared" si="107"/>
        <v/>
      </c>
      <c r="AT194" s="32">
        <f>IF($AG194=1,VLOOKUP($AN194,'Details Verein'!$B$12:$G$21,AT$1),0)</f>
        <v>0</v>
      </c>
      <c r="AU194" s="33" t="str">
        <f t="shared" si="108"/>
        <v/>
      </c>
      <c r="AV194" s="32">
        <f>IF($AG194=1,VLOOKUP($AN194,'Details Verein'!$B$12:$G$21,AV$1),0)</f>
        <v>0</v>
      </c>
      <c r="AW194" s="32">
        <f ca="1">IF($AG194=1,VLOOKUP($AN194,'Details Verein'!$B$12:$G$21,AW$1),0)+BG194</f>
        <v>0</v>
      </c>
      <c r="AX194" s="116"/>
      <c r="AY194" s="8"/>
      <c r="AZ194" s="8"/>
      <c r="BA194" s="8"/>
      <c r="BB194" s="1" t="str">
        <f t="shared" si="109"/>
        <v>00.01.1900</v>
      </c>
      <c r="BC194" s="73"/>
      <c r="BD194" s="3" t="str">
        <f>IF(AP194="","",AP194+'Details Verein'!$D$24)</f>
        <v/>
      </c>
      <c r="BE194" s="3" t="str">
        <f>IF(AZ194="","",AZ194+'Details Verein'!$D$25)</f>
        <v/>
      </c>
      <c r="BF194" s="3" t="str">
        <f>IF(BA194="","",BA194+'Details Verein'!$D$26)</f>
        <v/>
      </c>
      <c r="BG194" s="32">
        <f ca="1">IF(OR(E194-E193&gt;0.1,BA194&lt;&gt;""),'Details Verein'!$D$27,0)</f>
        <v>0</v>
      </c>
      <c r="BH194" s="16">
        <f t="shared" ca="1" si="133"/>
        <v>0</v>
      </c>
      <c r="BI194" s="16">
        <f t="shared" si="110"/>
        <v>0</v>
      </c>
      <c r="BJ194" s="1" t="str">
        <f t="shared" si="111"/>
        <v/>
      </c>
      <c r="BL194" s="1" t="str">
        <f t="shared" si="116"/>
        <v/>
      </c>
      <c r="BM194" s="1" t="str">
        <f t="shared" si="117"/>
        <v/>
      </c>
      <c r="BN194" s="1" t="str">
        <f t="shared" si="118"/>
        <v/>
      </c>
      <c r="BO194" s="1" t="str">
        <f t="shared" ca="1" si="119"/>
        <v/>
      </c>
      <c r="BP194" s="1">
        <f t="shared" si="130"/>
        <v>1.7099999999999952E-2</v>
      </c>
      <c r="BQ194" s="24" t="str">
        <f t="shared" si="120"/>
        <v/>
      </c>
      <c r="BR194" s="25" t="str">
        <f>IF(OR(Mitglieder!AQ194="",Mitglieder!BC194&lt;&gt;""),"",Mitglieder!AQ194)</f>
        <v/>
      </c>
      <c r="BS194" s="24" t="str">
        <f>IF(BR194="","",'Details Verein'!$I$30)</f>
        <v/>
      </c>
      <c r="BT194" s="24" t="str">
        <f>IF(BR194="","",VLOOKUP(Mitglieder!AN194,'Details Verein'!$B$12:$I$21,8))</f>
        <v/>
      </c>
      <c r="BU194" s="24"/>
      <c r="BV194" s="26" t="str">
        <f t="shared" si="121"/>
        <v/>
      </c>
      <c r="BW194" s="24" t="str">
        <f>IF(BR194="","",Mitglieder!BL194)</f>
        <v/>
      </c>
      <c r="CA194" s="34"/>
      <c r="CB194" s="1" t="str">
        <f t="shared" ref="CB194:CK203" si="142">IF(AND($AG194=1,CB$13=$AM194),CB$13,"")</f>
        <v/>
      </c>
      <c r="CC194" s="1" t="str">
        <f t="shared" si="142"/>
        <v/>
      </c>
      <c r="CD194" s="1" t="str">
        <f t="shared" si="142"/>
        <v/>
      </c>
      <c r="CE194" s="1" t="str">
        <f t="shared" si="142"/>
        <v/>
      </c>
      <c r="CF194" s="1" t="str">
        <f t="shared" si="142"/>
        <v/>
      </c>
      <c r="CG194" s="1" t="str">
        <f t="shared" si="142"/>
        <v/>
      </c>
      <c r="CH194" s="1" t="str">
        <f t="shared" si="142"/>
        <v/>
      </c>
      <c r="CI194" s="1" t="str">
        <f t="shared" si="142"/>
        <v/>
      </c>
      <c r="CJ194" s="1" t="str">
        <f t="shared" si="142"/>
        <v/>
      </c>
      <c r="CK194" s="1" t="str">
        <f t="shared" si="142"/>
        <v/>
      </c>
      <c r="CL194" s="37" t="str">
        <f t="shared" si="112"/>
        <v/>
      </c>
      <c r="CM194" s="37" t="str">
        <f t="shared" si="113"/>
        <v/>
      </c>
      <c r="CN194" s="1">
        <f t="shared" ca="1" si="114"/>
        <v>0</v>
      </c>
      <c r="CO194" s="1">
        <f t="shared" ca="1" si="115"/>
        <v>0</v>
      </c>
      <c r="CP194" s="1">
        <f t="shared" si="132"/>
        <v>4.7200000000000325E-2</v>
      </c>
      <c r="CQ194" s="24" t="str">
        <f t="shared" si="122"/>
        <v/>
      </c>
      <c r="CR194" s="25" t="str">
        <f t="shared" si="123"/>
        <v/>
      </c>
      <c r="CS194" s="24" t="str">
        <f>IF(CR194="","",'Details Verein'!$I$30)</f>
        <v/>
      </c>
      <c r="CT194" s="24" t="str">
        <f>IF(CR194="","",VLOOKUP(Mitglieder!AN194,'Details Verein'!$B$12:$K$21,9))</f>
        <v/>
      </c>
      <c r="CU194" s="24">
        <f t="shared" si="124"/>
        <v>0</v>
      </c>
      <c r="CV194" s="26" t="str">
        <f t="shared" si="125"/>
        <v/>
      </c>
      <c r="CW194" s="24" t="str">
        <f>IF(CR194="","",Mitglieder!BM194)</f>
        <v/>
      </c>
      <c r="CX194" s="1">
        <f t="shared" si="126"/>
        <v>7.7300000000001187E-2</v>
      </c>
      <c r="CY194" s="24" t="str">
        <f t="shared" si="127"/>
        <v/>
      </c>
      <c r="CZ194" s="25" t="str">
        <f t="shared" si="128"/>
        <v/>
      </c>
      <c r="DA194" s="24" t="str">
        <f>IF(CZ194="","",'Details Verein'!$I$30)</f>
        <v/>
      </c>
      <c r="DB194" s="24" t="str">
        <f>IF(CZ194="","",VLOOKUP(AN194,'Details Verein'!$B$12:$L$21,10))</f>
        <v/>
      </c>
      <c r="DC194" s="24"/>
      <c r="DD194" s="26" t="str">
        <f t="shared" si="129"/>
        <v/>
      </c>
      <c r="DE194" s="24" t="str">
        <f>IF(CZ194="","",Mitglieder!BN194)</f>
        <v/>
      </c>
      <c r="DF194" s="34"/>
      <c r="DG194" s="1">
        <f t="shared" ca="1" si="134"/>
        <v>0.10740000000000205</v>
      </c>
      <c r="DH194" s="24" t="str">
        <f t="shared" ca="1" si="135"/>
        <v/>
      </c>
      <c r="DI194" s="25" t="str">
        <f t="shared" ca="1" si="136"/>
        <v/>
      </c>
      <c r="DJ194" s="24" t="str">
        <f ca="1">IF(DI194="","",'Details Verein'!$I$30)</f>
        <v/>
      </c>
      <c r="DK194" s="24" t="str">
        <f ca="1">IF(DI194="","",'Details Verein'!$I$31)</f>
        <v/>
      </c>
      <c r="DL194" s="24"/>
      <c r="DM194" s="26" t="str">
        <f t="shared" ca="1" si="137"/>
        <v/>
      </c>
      <c r="DN194" s="24" t="str">
        <f t="shared" ca="1" si="138"/>
        <v/>
      </c>
    </row>
    <row r="195" spans="3:118" x14ac:dyDescent="0.3">
      <c r="C195" s="1">
        <f t="shared" ca="1" si="102"/>
        <v>1.0171999999999981</v>
      </c>
      <c r="D195" s="1">
        <f ca="1">IF(OR(AQ195&lt;&gt;"",AP195+'Details Verein'!$D$24&gt;=$AM$1,AP195="",AG195&lt;&gt;1,AZ195&lt;&gt;"",BC195&lt;&gt;""),Mitglieder!D194+0.0001,ROUND(D194+1,0))</f>
        <v>1.0171999999999981</v>
      </c>
      <c r="E195" s="1">
        <f ca="1">IF(OR(AQ195&lt;&gt;"",AZ195+'Details Verein'!$D$25&gt;=$AM$1,AP195="",AG195&lt;&gt;1,AZ195="",BA195&lt;&gt;"",BC195&lt;&gt;""),Mitglieder!E194+0.0001,ROUND(E194+1,0))</f>
        <v>1.0171999999999981</v>
      </c>
      <c r="F195" s="1" t="str">
        <f t="shared" ca="1" si="103"/>
        <v/>
      </c>
      <c r="G195" s="23"/>
      <c r="H195" s="8"/>
      <c r="I195" s="8"/>
      <c r="J195" s="8"/>
      <c r="K195" s="8"/>
      <c r="L195" s="8"/>
      <c r="M195" s="8"/>
      <c r="N195" s="8"/>
      <c r="O195" s="8"/>
      <c r="P195" s="8"/>
      <c r="Q195" s="8"/>
      <c r="R195" s="8"/>
      <c r="S195" s="8"/>
      <c r="T195" s="8"/>
      <c r="U195" s="8"/>
      <c r="V195" s="8"/>
      <c r="W195" s="8"/>
      <c r="X195" s="8"/>
      <c r="Y195" s="8"/>
      <c r="Z195" s="8"/>
      <c r="AA195" s="8"/>
      <c r="AB195" s="8"/>
      <c r="AC195" s="8"/>
      <c r="AD195" s="8"/>
      <c r="AE195" s="8"/>
      <c r="AG195" s="1">
        <f t="shared" si="104"/>
        <v>0</v>
      </c>
      <c r="AI195" s="1">
        <f t="shared" ca="1" si="105"/>
        <v>0</v>
      </c>
      <c r="AJ195" s="1">
        <f t="shared" ca="1" si="106"/>
        <v>0</v>
      </c>
      <c r="AM195" s="63" t="str">
        <f>IF(AND(H196="",H197="",K195=""),"",IF(K195="","nicht kategorisiert",IF(AG195=1,VLOOKUP(AN195,'Details Verein'!$B$12:$D$22,2),"")))</f>
        <v/>
      </c>
      <c r="AN195" s="1">
        <f>IF(K195='Details Verein'!$C$12,'Details Verein'!$B$12,IF(K195='Details Verein'!$C$13,'Details Verein'!$B$13,IF(K195='Details Verein'!$C$14,'Details Verein'!$B$14,IF(K195='Details Verein'!$C$15,'Details Verein'!$B$15,IF(K195='Details Verein'!$C$16,'Details Verein'!$B$16,IF(K195='Details Verein'!$C$17,'Details Verein'!$B$17,IF(K195='Details Verein'!$C$18,'Details Verein'!$B$18,IF(K195='Details Verein'!$C$19,'Details Verein'!$B$19,IF(K195='Details Verein'!$C$20,'Details Verein'!$B$20,IF(K195='Details Verein'!$C$21,'Details Verein'!$B$21,11))))))))))</f>
        <v>1</v>
      </c>
      <c r="AO195" s="8"/>
      <c r="AP195" s="8"/>
      <c r="AQ195" s="8"/>
      <c r="AR195" s="32">
        <f>IF(OR(V195&gt;'Details Verein'!$D$7,$AG195=1),VLOOKUP($AN195,'Details Verein'!$B$12:$G$21,AR$1),0)</f>
        <v>0</v>
      </c>
      <c r="AS195" s="115" t="str">
        <f t="shared" si="107"/>
        <v/>
      </c>
      <c r="AT195" s="32">
        <f>IF($AG195=1,VLOOKUP($AN195,'Details Verein'!$B$12:$G$21,AT$1),0)</f>
        <v>0</v>
      </c>
      <c r="AU195" s="33" t="str">
        <f t="shared" si="108"/>
        <v/>
      </c>
      <c r="AV195" s="32">
        <f>IF($AG195=1,VLOOKUP($AN195,'Details Verein'!$B$12:$G$21,AV$1),0)</f>
        <v>0</v>
      </c>
      <c r="AW195" s="32">
        <f ca="1">IF($AG195=1,VLOOKUP($AN195,'Details Verein'!$B$12:$G$21,AW$1),0)+BG195</f>
        <v>0</v>
      </c>
      <c r="AX195" s="116"/>
      <c r="AY195" s="8"/>
      <c r="AZ195" s="8"/>
      <c r="BA195" s="8"/>
      <c r="BB195" s="1" t="str">
        <f t="shared" si="109"/>
        <v>00.01.1900</v>
      </c>
      <c r="BC195" s="73"/>
      <c r="BD195" s="3" t="str">
        <f>IF(AP195="","",AP195+'Details Verein'!$D$24)</f>
        <v/>
      </c>
      <c r="BE195" s="3" t="str">
        <f>IF(AZ195="","",AZ195+'Details Verein'!$D$25)</f>
        <v/>
      </c>
      <c r="BF195" s="3" t="str">
        <f>IF(BA195="","",BA195+'Details Verein'!$D$26)</f>
        <v/>
      </c>
      <c r="BG195" s="32">
        <f ca="1">IF(OR(E195-E194&gt;0.1,BA195&lt;&gt;""),'Details Verein'!$D$27,0)</f>
        <v>0</v>
      </c>
      <c r="BH195" s="16">
        <f t="shared" ca="1" si="133"/>
        <v>0</v>
      </c>
      <c r="BI195" s="16">
        <f t="shared" si="110"/>
        <v>0</v>
      </c>
      <c r="BJ195" s="1" t="str">
        <f t="shared" si="111"/>
        <v/>
      </c>
      <c r="BL195" s="1" t="str">
        <f t="shared" si="116"/>
        <v/>
      </c>
      <c r="BM195" s="1" t="str">
        <f t="shared" si="117"/>
        <v/>
      </c>
      <c r="BN195" s="1" t="str">
        <f t="shared" si="118"/>
        <v/>
      </c>
      <c r="BO195" s="1" t="str">
        <f t="shared" ca="1" si="119"/>
        <v/>
      </c>
      <c r="BP195" s="1">
        <f t="shared" si="130"/>
        <v>1.7199999999999951E-2</v>
      </c>
      <c r="BQ195" s="24" t="str">
        <f t="shared" si="120"/>
        <v/>
      </c>
      <c r="BR195" s="25" t="str">
        <f>IF(OR(Mitglieder!AQ195="",Mitglieder!BC195&lt;&gt;""),"",Mitglieder!AQ195)</f>
        <v/>
      </c>
      <c r="BS195" s="24" t="str">
        <f>IF(BR195="","",'Details Verein'!$I$30)</f>
        <v/>
      </c>
      <c r="BT195" s="24" t="str">
        <f>IF(BR195="","",VLOOKUP(Mitglieder!AN195,'Details Verein'!$B$12:$I$21,8))</f>
        <v/>
      </c>
      <c r="BU195" s="24"/>
      <c r="BV195" s="26" t="str">
        <f t="shared" si="121"/>
        <v/>
      </c>
      <c r="BW195" s="24" t="str">
        <f>IF(BR195="","",Mitglieder!BL195)</f>
        <v/>
      </c>
      <c r="CA195" s="34"/>
      <c r="CB195" s="1" t="str">
        <f t="shared" si="142"/>
        <v/>
      </c>
      <c r="CC195" s="1" t="str">
        <f t="shared" si="142"/>
        <v/>
      </c>
      <c r="CD195" s="1" t="str">
        <f t="shared" si="142"/>
        <v/>
      </c>
      <c r="CE195" s="1" t="str">
        <f t="shared" si="142"/>
        <v/>
      </c>
      <c r="CF195" s="1" t="str">
        <f t="shared" si="142"/>
        <v/>
      </c>
      <c r="CG195" s="1" t="str">
        <f t="shared" si="142"/>
        <v/>
      </c>
      <c r="CH195" s="1" t="str">
        <f t="shared" si="142"/>
        <v/>
      </c>
      <c r="CI195" s="1" t="str">
        <f t="shared" si="142"/>
        <v/>
      </c>
      <c r="CJ195" s="1" t="str">
        <f t="shared" si="142"/>
        <v/>
      </c>
      <c r="CK195" s="1" t="str">
        <f t="shared" si="142"/>
        <v/>
      </c>
      <c r="CL195" s="37" t="str">
        <f t="shared" si="112"/>
        <v/>
      </c>
      <c r="CM195" s="37" t="str">
        <f t="shared" si="113"/>
        <v/>
      </c>
      <c r="CN195" s="1">
        <f t="shared" ca="1" si="114"/>
        <v>0</v>
      </c>
      <c r="CO195" s="1">
        <f t="shared" ca="1" si="115"/>
        <v>0</v>
      </c>
      <c r="CP195" s="1">
        <f t="shared" si="132"/>
        <v>4.7300000000000328E-2</v>
      </c>
      <c r="CQ195" s="24" t="str">
        <f t="shared" si="122"/>
        <v/>
      </c>
      <c r="CR195" s="25" t="str">
        <f t="shared" si="123"/>
        <v/>
      </c>
      <c r="CS195" s="24" t="str">
        <f>IF(CR195="","",'Details Verein'!$I$30)</f>
        <v/>
      </c>
      <c r="CT195" s="24" t="str">
        <f>IF(CR195="","",VLOOKUP(Mitglieder!AN195,'Details Verein'!$B$12:$K$21,9))</f>
        <v/>
      </c>
      <c r="CU195" s="24">
        <f t="shared" si="124"/>
        <v>0</v>
      </c>
      <c r="CV195" s="26" t="str">
        <f t="shared" si="125"/>
        <v/>
      </c>
      <c r="CW195" s="24" t="str">
        <f>IF(CR195="","",Mitglieder!BM195)</f>
        <v/>
      </c>
      <c r="CX195" s="1">
        <f t="shared" si="126"/>
        <v>7.740000000000119E-2</v>
      </c>
      <c r="CY195" s="24" t="str">
        <f t="shared" si="127"/>
        <v/>
      </c>
      <c r="CZ195" s="25" t="str">
        <f t="shared" si="128"/>
        <v/>
      </c>
      <c r="DA195" s="24" t="str">
        <f>IF(CZ195="","",'Details Verein'!$I$30)</f>
        <v/>
      </c>
      <c r="DB195" s="24" t="str">
        <f>IF(CZ195="","",VLOOKUP(AN195,'Details Verein'!$B$12:$L$21,10))</f>
        <v/>
      </c>
      <c r="DC195" s="24"/>
      <c r="DD195" s="26" t="str">
        <f t="shared" si="129"/>
        <v/>
      </c>
      <c r="DE195" s="24" t="str">
        <f>IF(CZ195="","",Mitglieder!BN195)</f>
        <v/>
      </c>
      <c r="DF195" s="34"/>
      <c r="DG195" s="1">
        <f t="shared" ca="1" si="134"/>
        <v>0.10750000000000205</v>
      </c>
      <c r="DH195" s="24" t="str">
        <f t="shared" ca="1" si="135"/>
        <v/>
      </c>
      <c r="DI195" s="25" t="str">
        <f t="shared" ca="1" si="136"/>
        <v/>
      </c>
      <c r="DJ195" s="24" t="str">
        <f ca="1">IF(DI195="","",'Details Verein'!$I$30)</f>
        <v/>
      </c>
      <c r="DK195" s="24" t="str">
        <f ca="1">IF(DI195="","",'Details Verein'!$I$31)</f>
        <v/>
      </c>
      <c r="DL195" s="24"/>
      <c r="DM195" s="26" t="str">
        <f t="shared" ca="1" si="137"/>
        <v/>
      </c>
      <c r="DN195" s="24" t="str">
        <f t="shared" ca="1" si="138"/>
        <v/>
      </c>
    </row>
    <row r="196" spans="3:118" x14ac:dyDescent="0.3">
      <c r="C196" s="1">
        <f t="shared" ca="1" si="102"/>
        <v>1.0172999999999981</v>
      </c>
      <c r="D196" s="1">
        <f ca="1">IF(OR(AQ196&lt;&gt;"",AP196+'Details Verein'!$D$24&gt;=$AM$1,AP196="",AG196&lt;&gt;1,AZ196&lt;&gt;"",BC196&lt;&gt;""),Mitglieder!D195+0.0001,ROUND(D195+1,0))</f>
        <v>1.0172999999999981</v>
      </c>
      <c r="E196" s="1">
        <f ca="1">IF(OR(AQ196&lt;&gt;"",AZ196+'Details Verein'!$D$25&gt;=$AM$1,AP196="",AG196&lt;&gt;1,AZ196="",BA196&lt;&gt;"",BC196&lt;&gt;""),Mitglieder!E195+0.0001,ROUND(E195+1,0))</f>
        <v>1.0172999999999981</v>
      </c>
      <c r="F196" s="1" t="str">
        <f t="shared" ca="1" si="103"/>
        <v/>
      </c>
      <c r="G196" s="23"/>
      <c r="H196" s="8"/>
      <c r="I196" s="8"/>
      <c r="J196" s="8"/>
      <c r="K196" s="8"/>
      <c r="L196" s="8"/>
      <c r="M196" s="8"/>
      <c r="N196" s="8"/>
      <c r="O196" s="8"/>
      <c r="P196" s="8"/>
      <c r="Q196" s="8"/>
      <c r="R196" s="8"/>
      <c r="S196" s="8"/>
      <c r="T196" s="8"/>
      <c r="U196" s="8"/>
      <c r="V196" s="8"/>
      <c r="W196" s="8"/>
      <c r="X196" s="8"/>
      <c r="Y196" s="8"/>
      <c r="Z196" s="8"/>
      <c r="AA196" s="8"/>
      <c r="AB196" s="8"/>
      <c r="AC196" s="8"/>
      <c r="AD196" s="8"/>
      <c r="AE196" s="8"/>
      <c r="AG196" s="1">
        <f t="shared" si="104"/>
        <v>0</v>
      </c>
      <c r="AI196" s="1">
        <f t="shared" ca="1" si="105"/>
        <v>0</v>
      </c>
      <c r="AJ196" s="1">
        <f t="shared" ca="1" si="106"/>
        <v>0</v>
      </c>
      <c r="AM196" s="63" t="str">
        <f>IF(AND(H197="",H198="",K196=""),"",IF(K196="","nicht kategorisiert",IF(AG196=1,VLOOKUP(AN196,'Details Verein'!$B$12:$D$22,2),"")))</f>
        <v/>
      </c>
      <c r="AN196" s="1">
        <f>IF(K196='Details Verein'!$C$12,'Details Verein'!$B$12,IF(K196='Details Verein'!$C$13,'Details Verein'!$B$13,IF(K196='Details Verein'!$C$14,'Details Verein'!$B$14,IF(K196='Details Verein'!$C$15,'Details Verein'!$B$15,IF(K196='Details Verein'!$C$16,'Details Verein'!$B$16,IF(K196='Details Verein'!$C$17,'Details Verein'!$B$17,IF(K196='Details Verein'!$C$18,'Details Verein'!$B$18,IF(K196='Details Verein'!$C$19,'Details Verein'!$B$19,IF(K196='Details Verein'!$C$20,'Details Verein'!$B$20,IF(K196='Details Verein'!$C$21,'Details Verein'!$B$21,11))))))))))</f>
        <v>1</v>
      </c>
      <c r="AO196" s="8"/>
      <c r="AP196" s="8"/>
      <c r="AQ196" s="8"/>
      <c r="AR196" s="32">
        <f>IF(OR(V196&gt;'Details Verein'!$D$7,$AG196=1),VLOOKUP($AN196,'Details Verein'!$B$12:$G$21,AR$1),0)</f>
        <v>0</v>
      </c>
      <c r="AS196" s="115" t="str">
        <f t="shared" si="107"/>
        <v/>
      </c>
      <c r="AT196" s="32">
        <f>IF($AG196=1,VLOOKUP($AN196,'Details Verein'!$B$12:$G$21,AT$1),0)</f>
        <v>0</v>
      </c>
      <c r="AU196" s="33" t="str">
        <f t="shared" si="108"/>
        <v/>
      </c>
      <c r="AV196" s="32">
        <f>IF($AG196=1,VLOOKUP($AN196,'Details Verein'!$B$12:$G$21,AV$1),0)</f>
        <v>0</v>
      </c>
      <c r="AW196" s="32">
        <f ca="1">IF($AG196=1,VLOOKUP($AN196,'Details Verein'!$B$12:$G$21,AW$1),0)+BG196</f>
        <v>0</v>
      </c>
      <c r="AX196" s="116"/>
      <c r="AY196" s="8"/>
      <c r="AZ196" s="8"/>
      <c r="BA196" s="8"/>
      <c r="BB196" s="1" t="str">
        <f t="shared" si="109"/>
        <v>00.01.1900</v>
      </c>
      <c r="BC196" s="73"/>
      <c r="BD196" s="3" t="str">
        <f>IF(AP196="","",AP196+'Details Verein'!$D$24)</f>
        <v/>
      </c>
      <c r="BE196" s="3" t="str">
        <f>IF(AZ196="","",AZ196+'Details Verein'!$D$25)</f>
        <v/>
      </c>
      <c r="BF196" s="3" t="str">
        <f>IF(BA196="","",BA196+'Details Verein'!$D$26)</f>
        <v/>
      </c>
      <c r="BG196" s="32">
        <f ca="1">IF(OR(E196-E195&gt;0.1,BA196&lt;&gt;""),'Details Verein'!$D$27,0)</f>
        <v>0</v>
      </c>
      <c r="BH196" s="16">
        <f t="shared" ca="1" si="133"/>
        <v>0</v>
      </c>
      <c r="BI196" s="16">
        <f t="shared" si="110"/>
        <v>0</v>
      </c>
      <c r="BJ196" s="1" t="str">
        <f t="shared" si="111"/>
        <v/>
      </c>
      <c r="BL196" s="1" t="str">
        <f t="shared" si="116"/>
        <v/>
      </c>
      <c r="BM196" s="1" t="str">
        <f t="shared" si="117"/>
        <v/>
      </c>
      <c r="BN196" s="1" t="str">
        <f t="shared" si="118"/>
        <v/>
      </c>
      <c r="BO196" s="1" t="str">
        <f t="shared" ca="1" si="119"/>
        <v/>
      </c>
      <c r="BP196" s="1">
        <f t="shared" si="130"/>
        <v>1.7299999999999951E-2</v>
      </c>
      <c r="BQ196" s="24" t="str">
        <f t="shared" si="120"/>
        <v/>
      </c>
      <c r="BR196" s="25" t="str">
        <f>IF(OR(Mitglieder!AQ196="",Mitglieder!BC196&lt;&gt;""),"",Mitglieder!AQ196)</f>
        <v/>
      </c>
      <c r="BS196" s="24" t="str">
        <f>IF(BR196="","",'Details Verein'!$I$30)</f>
        <v/>
      </c>
      <c r="BT196" s="24" t="str">
        <f>IF(BR196="","",VLOOKUP(Mitglieder!AN196,'Details Verein'!$B$12:$I$21,8))</f>
        <v/>
      </c>
      <c r="BU196" s="24"/>
      <c r="BV196" s="26" t="str">
        <f t="shared" si="121"/>
        <v/>
      </c>
      <c r="BW196" s="24" t="str">
        <f>IF(BR196="","",Mitglieder!BL196)</f>
        <v/>
      </c>
      <c r="CA196" s="34"/>
      <c r="CB196" s="1" t="str">
        <f t="shared" si="142"/>
        <v/>
      </c>
      <c r="CC196" s="1" t="str">
        <f t="shared" si="142"/>
        <v/>
      </c>
      <c r="CD196" s="1" t="str">
        <f t="shared" si="142"/>
        <v/>
      </c>
      <c r="CE196" s="1" t="str">
        <f t="shared" si="142"/>
        <v/>
      </c>
      <c r="CF196" s="1" t="str">
        <f t="shared" si="142"/>
        <v/>
      </c>
      <c r="CG196" s="1" t="str">
        <f t="shared" si="142"/>
        <v/>
      </c>
      <c r="CH196" s="1" t="str">
        <f t="shared" si="142"/>
        <v/>
      </c>
      <c r="CI196" s="1" t="str">
        <f t="shared" si="142"/>
        <v/>
      </c>
      <c r="CJ196" s="1" t="str">
        <f t="shared" si="142"/>
        <v/>
      </c>
      <c r="CK196" s="1" t="str">
        <f t="shared" si="142"/>
        <v/>
      </c>
      <c r="CL196" s="37" t="str">
        <f t="shared" si="112"/>
        <v/>
      </c>
      <c r="CM196" s="37" t="str">
        <f t="shared" si="113"/>
        <v/>
      </c>
      <c r="CN196" s="1">
        <f t="shared" ca="1" si="114"/>
        <v>0</v>
      </c>
      <c r="CO196" s="1">
        <f t="shared" ca="1" si="115"/>
        <v>0</v>
      </c>
      <c r="CP196" s="1">
        <f t="shared" si="132"/>
        <v>4.7400000000000331E-2</v>
      </c>
      <c r="CQ196" s="24" t="str">
        <f t="shared" si="122"/>
        <v/>
      </c>
      <c r="CR196" s="25" t="str">
        <f t="shared" si="123"/>
        <v/>
      </c>
      <c r="CS196" s="24" t="str">
        <f>IF(CR196="","",'Details Verein'!$I$30)</f>
        <v/>
      </c>
      <c r="CT196" s="24" t="str">
        <f>IF(CR196="","",VLOOKUP(Mitglieder!AN196,'Details Verein'!$B$12:$K$21,9))</f>
        <v/>
      </c>
      <c r="CU196" s="24">
        <f t="shared" si="124"/>
        <v>0</v>
      </c>
      <c r="CV196" s="26" t="str">
        <f t="shared" si="125"/>
        <v/>
      </c>
      <c r="CW196" s="24" t="str">
        <f>IF(CR196="","",Mitglieder!BM196)</f>
        <v/>
      </c>
      <c r="CX196" s="1">
        <f t="shared" si="126"/>
        <v>7.7500000000001193E-2</v>
      </c>
      <c r="CY196" s="24" t="str">
        <f t="shared" si="127"/>
        <v/>
      </c>
      <c r="CZ196" s="25" t="str">
        <f t="shared" si="128"/>
        <v/>
      </c>
      <c r="DA196" s="24" t="str">
        <f>IF(CZ196="","",'Details Verein'!$I$30)</f>
        <v/>
      </c>
      <c r="DB196" s="24" t="str">
        <f>IF(CZ196="","",VLOOKUP(AN196,'Details Verein'!$B$12:$L$21,10))</f>
        <v/>
      </c>
      <c r="DC196" s="24"/>
      <c r="DD196" s="26" t="str">
        <f t="shared" si="129"/>
        <v/>
      </c>
      <c r="DE196" s="24" t="str">
        <f>IF(CZ196="","",Mitglieder!BN196)</f>
        <v/>
      </c>
      <c r="DF196" s="34"/>
      <c r="DG196" s="1">
        <f t="shared" ca="1" si="134"/>
        <v>0.10760000000000206</v>
      </c>
      <c r="DH196" s="24" t="str">
        <f t="shared" ca="1" si="135"/>
        <v/>
      </c>
      <c r="DI196" s="25" t="str">
        <f t="shared" ca="1" si="136"/>
        <v/>
      </c>
      <c r="DJ196" s="24" t="str">
        <f ca="1">IF(DI196="","",'Details Verein'!$I$30)</f>
        <v/>
      </c>
      <c r="DK196" s="24" t="str">
        <f ca="1">IF(DI196="","",'Details Verein'!$I$31)</f>
        <v/>
      </c>
      <c r="DL196" s="24"/>
      <c r="DM196" s="26" t="str">
        <f t="shared" ca="1" si="137"/>
        <v/>
      </c>
      <c r="DN196" s="24" t="str">
        <f t="shared" ca="1" si="138"/>
        <v/>
      </c>
    </row>
    <row r="197" spans="3:118" x14ac:dyDescent="0.3">
      <c r="C197" s="1">
        <f t="shared" ca="1" si="102"/>
        <v>1.0173999999999981</v>
      </c>
      <c r="D197" s="1">
        <f ca="1">IF(OR(AQ197&lt;&gt;"",AP197+'Details Verein'!$D$24&gt;=$AM$1,AP197="",AG197&lt;&gt;1,AZ197&lt;&gt;"",BC197&lt;&gt;""),Mitglieder!D196+0.0001,ROUND(D196+1,0))</f>
        <v>1.0173999999999981</v>
      </c>
      <c r="E197" s="1">
        <f ca="1">IF(OR(AQ197&lt;&gt;"",AZ197+'Details Verein'!$D$25&gt;=$AM$1,AP197="",AG197&lt;&gt;1,AZ197="",BA197&lt;&gt;"",BC197&lt;&gt;""),Mitglieder!E196+0.0001,ROUND(E196+1,0))</f>
        <v>1.0173999999999981</v>
      </c>
      <c r="F197" s="1" t="str">
        <f t="shared" ca="1" si="103"/>
        <v/>
      </c>
      <c r="G197" s="23"/>
      <c r="H197" s="8"/>
      <c r="I197" s="8"/>
      <c r="J197" s="8"/>
      <c r="K197" s="8"/>
      <c r="L197" s="8"/>
      <c r="M197" s="8"/>
      <c r="N197" s="8"/>
      <c r="O197" s="8"/>
      <c r="P197" s="8"/>
      <c r="Q197" s="8"/>
      <c r="R197" s="8"/>
      <c r="S197" s="8"/>
      <c r="T197" s="8"/>
      <c r="U197" s="8"/>
      <c r="V197" s="8"/>
      <c r="W197" s="8"/>
      <c r="X197" s="8"/>
      <c r="Y197" s="8"/>
      <c r="Z197" s="8"/>
      <c r="AA197" s="8"/>
      <c r="AB197" s="8"/>
      <c r="AC197" s="8"/>
      <c r="AD197" s="8"/>
      <c r="AE197" s="8"/>
      <c r="AG197" s="1">
        <f t="shared" si="104"/>
        <v>0</v>
      </c>
      <c r="AI197" s="1">
        <f t="shared" ca="1" si="105"/>
        <v>0</v>
      </c>
      <c r="AJ197" s="1">
        <f t="shared" ca="1" si="106"/>
        <v>0</v>
      </c>
      <c r="AM197" s="63" t="str">
        <f>IF(AND(H198="",H199="",K197=""),"",IF(K197="","nicht kategorisiert",IF(AG197=1,VLOOKUP(AN197,'Details Verein'!$B$12:$D$22,2),"")))</f>
        <v/>
      </c>
      <c r="AN197" s="1">
        <f>IF(K197='Details Verein'!$C$12,'Details Verein'!$B$12,IF(K197='Details Verein'!$C$13,'Details Verein'!$B$13,IF(K197='Details Verein'!$C$14,'Details Verein'!$B$14,IF(K197='Details Verein'!$C$15,'Details Verein'!$B$15,IF(K197='Details Verein'!$C$16,'Details Verein'!$B$16,IF(K197='Details Verein'!$C$17,'Details Verein'!$B$17,IF(K197='Details Verein'!$C$18,'Details Verein'!$B$18,IF(K197='Details Verein'!$C$19,'Details Verein'!$B$19,IF(K197='Details Verein'!$C$20,'Details Verein'!$B$20,IF(K197='Details Verein'!$C$21,'Details Verein'!$B$21,11))))))))))</f>
        <v>1</v>
      </c>
      <c r="AO197" s="8"/>
      <c r="AP197" s="8"/>
      <c r="AQ197" s="8"/>
      <c r="AR197" s="32">
        <f>IF(OR(V197&gt;'Details Verein'!$D$7,$AG197=1),VLOOKUP($AN197,'Details Verein'!$B$12:$G$21,AR$1),0)</f>
        <v>0</v>
      </c>
      <c r="AS197" s="115" t="str">
        <f t="shared" si="107"/>
        <v/>
      </c>
      <c r="AT197" s="32">
        <f>IF($AG197=1,VLOOKUP($AN197,'Details Verein'!$B$12:$G$21,AT$1),0)</f>
        <v>0</v>
      </c>
      <c r="AU197" s="33" t="str">
        <f t="shared" si="108"/>
        <v/>
      </c>
      <c r="AV197" s="32">
        <f>IF($AG197=1,VLOOKUP($AN197,'Details Verein'!$B$12:$G$21,AV$1),0)</f>
        <v>0</v>
      </c>
      <c r="AW197" s="32">
        <f ca="1">IF($AG197=1,VLOOKUP($AN197,'Details Verein'!$B$12:$G$21,AW$1),0)+BG197</f>
        <v>0</v>
      </c>
      <c r="AX197" s="116"/>
      <c r="AY197" s="8"/>
      <c r="AZ197" s="8"/>
      <c r="BA197" s="8"/>
      <c r="BB197" s="1" t="str">
        <f t="shared" si="109"/>
        <v>00.01.1900</v>
      </c>
      <c r="BC197" s="73"/>
      <c r="BD197" s="3" t="str">
        <f>IF(AP197="","",AP197+'Details Verein'!$D$24)</f>
        <v/>
      </c>
      <c r="BE197" s="3" t="str">
        <f>IF(AZ197="","",AZ197+'Details Verein'!$D$25)</f>
        <v/>
      </c>
      <c r="BF197" s="3" t="str">
        <f>IF(BA197="","",BA197+'Details Verein'!$D$26)</f>
        <v/>
      </c>
      <c r="BG197" s="32">
        <f ca="1">IF(OR(E197-E196&gt;0.1,BA197&lt;&gt;""),'Details Verein'!$D$27,0)</f>
        <v>0</v>
      </c>
      <c r="BH197" s="16">
        <f t="shared" ca="1" si="133"/>
        <v>0</v>
      </c>
      <c r="BI197" s="16">
        <f t="shared" si="110"/>
        <v>0</v>
      </c>
      <c r="BJ197" s="1" t="str">
        <f t="shared" si="111"/>
        <v/>
      </c>
      <c r="BL197" s="1" t="str">
        <f t="shared" si="116"/>
        <v/>
      </c>
      <c r="BM197" s="1" t="str">
        <f t="shared" si="117"/>
        <v/>
      </c>
      <c r="BN197" s="1" t="str">
        <f t="shared" si="118"/>
        <v/>
      </c>
      <c r="BO197" s="1" t="str">
        <f t="shared" ca="1" si="119"/>
        <v/>
      </c>
      <c r="BP197" s="1">
        <f t="shared" si="130"/>
        <v>1.739999999999995E-2</v>
      </c>
      <c r="BQ197" s="24" t="str">
        <f t="shared" si="120"/>
        <v/>
      </c>
      <c r="BR197" s="25" t="str">
        <f>IF(OR(Mitglieder!AQ197="",Mitglieder!BC197&lt;&gt;""),"",Mitglieder!AQ197)</f>
        <v/>
      </c>
      <c r="BS197" s="24" t="str">
        <f>IF(BR197="","",'Details Verein'!$I$30)</f>
        <v/>
      </c>
      <c r="BT197" s="24" t="str">
        <f>IF(BR197="","",VLOOKUP(Mitglieder!AN197,'Details Verein'!$B$12:$I$21,8))</f>
        <v/>
      </c>
      <c r="BU197" s="24"/>
      <c r="BV197" s="26" t="str">
        <f t="shared" si="121"/>
        <v/>
      </c>
      <c r="BW197" s="24" t="str">
        <f>IF(BR197="","",Mitglieder!BL197)</f>
        <v/>
      </c>
      <c r="CA197" s="34"/>
      <c r="CB197" s="1" t="str">
        <f t="shared" si="142"/>
        <v/>
      </c>
      <c r="CC197" s="1" t="str">
        <f t="shared" si="142"/>
        <v/>
      </c>
      <c r="CD197" s="1" t="str">
        <f t="shared" si="142"/>
        <v/>
      </c>
      <c r="CE197" s="1" t="str">
        <f t="shared" si="142"/>
        <v/>
      </c>
      <c r="CF197" s="1" t="str">
        <f t="shared" si="142"/>
        <v/>
      </c>
      <c r="CG197" s="1" t="str">
        <f t="shared" si="142"/>
        <v/>
      </c>
      <c r="CH197" s="1" t="str">
        <f t="shared" si="142"/>
        <v/>
      </c>
      <c r="CI197" s="1" t="str">
        <f t="shared" si="142"/>
        <v/>
      </c>
      <c r="CJ197" s="1" t="str">
        <f t="shared" si="142"/>
        <v/>
      </c>
      <c r="CK197" s="1" t="str">
        <f t="shared" si="142"/>
        <v/>
      </c>
      <c r="CL197" s="37" t="str">
        <f t="shared" si="112"/>
        <v/>
      </c>
      <c r="CM197" s="37" t="str">
        <f t="shared" si="113"/>
        <v/>
      </c>
      <c r="CN197" s="1">
        <f t="shared" ca="1" si="114"/>
        <v>0</v>
      </c>
      <c r="CO197" s="1">
        <f t="shared" ca="1" si="115"/>
        <v>0</v>
      </c>
      <c r="CP197" s="1">
        <f t="shared" si="132"/>
        <v>4.7500000000000334E-2</v>
      </c>
      <c r="CQ197" s="24" t="str">
        <f t="shared" si="122"/>
        <v/>
      </c>
      <c r="CR197" s="25" t="str">
        <f t="shared" si="123"/>
        <v/>
      </c>
      <c r="CS197" s="24" t="str">
        <f>IF(CR197="","",'Details Verein'!$I$30)</f>
        <v/>
      </c>
      <c r="CT197" s="24" t="str">
        <f>IF(CR197="","",VLOOKUP(Mitglieder!AN197,'Details Verein'!$B$12:$K$21,9))</f>
        <v/>
      </c>
      <c r="CU197" s="24">
        <f t="shared" si="124"/>
        <v>0</v>
      </c>
      <c r="CV197" s="26" t="str">
        <f t="shared" si="125"/>
        <v/>
      </c>
      <c r="CW197" s="24" t="str">
        <f>IF(CR197="","",Mitglieder!BM197)</f>
        <v/>
      </c>
      <c r="CX197" s="1">
        <f t="shared" si="126"/>
        <v>7.7600000000001196E-2</v>
      </c>
      <c r="CY197" s="24" t="str">
        <f t="shared" si="127"/>
        <v/>
      </c>
      <c r="CZ197" s="25" t="str">
        <f t="shared" si="128"/>
        <v/>
      </c>
      <c r="DA197" s="24" t="str">
        <f>IF(CZ197="","",'Details Verein'!$I$30)</f>
        <v/>
      </c>
      <c r="DB197" s="24" t="str">
        <f>IF(CZ197="","",VLOOKUP(AN197,'Details Verein'!$B$12:$L$21,10))</f>
        <v/>
      </c>
      <c r="DC197" s="24"/>
      <c r="DD197" s="26" t="str">
        <f t="shared" si="129"/>
        <v/>
      </c>
      <c r="DE197" s="24" t="str">
        <f>IF(CZ197="","",Mitglieder!BN197)</f>
        <v/>
      </c>
      <c r="DF197" s="34"/>
      <c r="DG197" s="1">
        <f t="shared" ca="1" si="134"/>
        <v>0.10770000000000206</v>
      </c>
      <c r="DH197" s="24" t="str">
        <f t="shared" ca="1" si="135"/>
        <v/>
      </c>
      <c r="DI197" s="25" t="str">
        <f t="shared" ca="1" si="136"/>
        <v/>
      </c>
      <c r="DJ197" s="24" t="str">
        <f ca="1">IF(DI197="","",'Details Verein'!$I$30)</f>
        <v/>
      </c>
      <c r="DK197" s="24" t="str">
        <f ca="1">IF(DI197="","",'Details Verein'!$I$31)</f>
        <v/>
      </c>
      <c r="DL197" s="24"/>
      <c r="DM197" s="26" t="str">
        <f t="shared" ca="1" si="137"/>
        <v/>
      </c>
      <c r="DN197" s="24" t="str">
        <f t="shared" ca="1" si="138"/>
        <v/>
      </c>
    </row>
    <row r="198" spans="3:118" x14ac:dyDescent="0.3">
      <c r="C198" s="1">
        <f t="shared" ca="1" si="102"/>
        <v>1.0174999999999981</v>
      </c>
      <c r="D198" s="1">
        <f ca="1">IF(OR(AQ198&lt;&gt;"",AP198+'Details Verein'!$D$24&gt;=$AM$1,AP198="",AG198&lt;&gt;1,AZ198&lt;&gt;"",BC198&lt;&gt;""),Mitglieder!D197+0.0001,ROUND(D197+1,0))</f>
        <v>1.0174999999999981</v>
      </c>
      <c r="E198" s="1">
        <f ca="1">IF(OR(AQ198&lt;&gt;"",AZ198+'Details Verein'!$D$25&gt;=$AM$1,AP198="",AG198&lt;&gt;1,AZ198="",BA198&lt;&gt;"",BC198&lt;&gt;""),Mitglieder!E197+0.0001,ROUND(E197+1,0))</f>
        <v>1.0174999999999981</v>
      </c>
      <c r="F198" s="1" t="str">
        <f t="shared" ca="1" si="103"/>
        <v/>
      </c>
      <c r="G198" s="23"/>
      <c r="H198" s="8"/>
      <c r="I198" s="8"/>
      <c r="J198" s="8"/>
      <c r="K198" s="8"/>
      <c r="L198" s="8"/>
      <c r="M198" s="8"/>
      <c r="N198" s="8"/>
      <c r="O198" s="8"/>
      <c r="P198" s="8"/>
      <c r="Q198" s="8"/>
      <c r="R198" s="8"/>
      <c r="S198" s="8"/>
      <c r="T198" s="8"/>
      <c r="U198" s="8"/>
      <c r="V198" s="8"/>
      <c r="W198" s="8"/>
      <c r="X198" s="8"/>
      <c r="Y198" s="8"/>
      <c r="Z198" s="8"/>
      <c r="AA198" s="8"/>
      <c r="AB198" s="8"/>
      <c r="AC198" s="8"/>
      <c r="AD198" s="8"/>
      <c r="AE198" s="8"/>
      <c r="AG198" s="1">
        <f t="shared" si="104"/>
        <v>0</v>
      </c>
      <c r="AI198" s="1">
        <f t="shared" ca="1" si="105"/>
        <v>0</v>
      </c>
      <c r="AJ198" s="1">
        <f t="shared" ca="1" si="106"/>
        <v>0</v>
      </c>
      <c r="AM198" s="63" t="str">
        <f>IF(AND(H199="",H200="",K198=""),"",IF(K198="","nicht kategorisiert",IF(AG198=1,VLOOKUP(AN198,'Details Verein'!$B$12:$D$22,2),"")))</f>
        <v/>
      </c>
      <c r="AN198" s="1">
        <f>IF(K198='Details Verein'!$C$12,'Details Verein'!$B$12,IF(K198='Details Verein'!$C$13,'Details Verein'!$B$13,IF(K198='Details Verein'!$C$14,'Details Verein'!$B$14,IF(K198='Details Verein'!$C$15,'Details Verein'!$B$15,IF(K198='Details Verein'!$C$16,'Details Verein'!$B$16,IF(K198='Details Verein'!$C$17,'Details Verein'!$B$17,IF(K198='Details Verein'!$C$18,'Details Verein'!$B$18,IF(K198='Details Verein'!$C$19,'Details Verein'!$B$19,IF(K198='Details Verein'!$C$20,'Details Verein'!$B$20,IF(K198='Details Verein'!$C$21,'Details Verein'!$B$21,11))))))))))</f>
        <v>1</v>
      </c>
      <c r="AO198" s="8"/>
      <c r="AP198" s="8"/>
      <c r="AQ198" s="8"/>
      <c r="AR198" s="32">
        <f>IF(OR(V198&gt;'Details Verein'!$D$7,$AG198=1),VLOOKUP($AN198,'Details Verein'!$B$12:$G$21,AR$1),0)</f>
        <v>0</v>
      </c>
      <c r="AS198" s="115" t="str">
        <f t="shared" si="107"/>
        <v/>
      </c>
      <c r="AT198" s="32">
        <f>IF($AG198=1,VLOOKUP($AN198,'Details Verein'!$B$12:$G$21,AT$1),0)</f>
        <v>0</v>
      </c>
      <c r="AU198" s="33" t="str">
        <f t="shared" si="108"/>
        <v/>
      </c>
      <c r="AV198" s="32">
        <f>IF($AG198=1,VLOOKUP($AN198,'Details Verein'!$B$12:$G$21,AV$1),0)</f>
        <v>0</v>
      </c>
      <c r="AW198" s="32">
        <f ca="1">IF($AG198=1,VLOOKUP($AN198,'Details Verein'!$B$12:$G$21,AW$1),0)+BG198</f>
        <v>0</v>
      </c>
      <c r="AX198" s="116"/>
      <c r="AY198" s="8"/>
      <c r="AZ198" s="8"/>
      <c r="BA198" s="8"/>
      <c r="BB198" s="1" t="str">
        <f t="shared" si="109"/>
        <v>00.01.1900</v>
      </c>
      <c r="BC198" s="73"/>
      <c r="BD198" s="3" t="str">
        <f>IF(AP198="","",AP198+'Details Verein'!$D$24)</f>
        <v/>
      </c>
      <c r="BE198" s="3" t="str">
        <f>IF(AZ198="","",AZ198+'Details Verein'!$D$25)</f>
        <v/>
      </c>
      <c r="BF198" s="3" t="str">
        <f>IF(BA198="","",BA198+'Details Verein'!$D$26)</f>
        <v/>
      </c>
      <c r="BG198" s="32">
        <f ca="1">IF(OR(E198-E197&gt;0.1,BA198&lt;&gt;""),'Details Verein'!$D$27,0)</f>
        <v>0</v>
      </c>
      <c r="BH198" s="16">
        <f t="shared" ca="1" si="133"/>
        <v>0</v>
      </c>
      <c r="BI198" s="16">
        <f t="shared" si="110"/>
        <v>0</v>
      </c>
      <c r="BJ198" s="1" t="str">
        <f t="shared" si="111"/>
        <v/>
      </c>
      <c r="BL198" s="1" t="str">
        <f t="shared" si="116"/>
        <v/>
      </c>
      <c r="BM198" s="1" t="str">
        <f t="shared" si="117"/>
        <v/>
      </c>
      <c r="BN198" s="1" t="str">
        <f t="shared" si="118"/>
        <v/>
      </c>
      <c r="BO198" s="1" t="str">
        <f t="shared" ca="1" si="119"/>
        <v/>
      </c>
      <c r="BP198" s="1">
        <f t="shared" si="130"/>
        <v>1.749999999999995E-2</v>
      </c>
      <c r="BQ198" s="24" t="str">
        <f t="shared" si="120"/>
        <v/>
      </c>
      <c r="BR198" s="25" t="str">
        <f>IF(OR(Mitglieder!AQ198="",Mitglieder!BC198&lt;&gt;""),"",Mitglieder!AQ198)</f>
        <v/>
      </c>
      <c r="BS198" s="24" t="str">
        <f>IF(BR198="","",'Details Verein'!$I$30)</f>
        <v/>
      </c>
      <c r="BT198" s="24" t="str">
        <f>IF(BR198="","",VLOOKUP(Mitglieder!AN198,'Details Verein'!$B$12:$I$21,8))</f>
        <v/>
      </c>
      <c r="BU198" s="24"/>
      <c r="BV198" s="26" t="str">
        <f t="shared" si="121"/>
        <v/>
      </c>
      <c r="BW198" s="24" t="str">
        <f>IF(BR198="","",Mitglieder!BL198)</f>
        <v/>
      </c>
      <c r="CA198" s="34"/>
      <c r="CB198" s="1" t="str">
        <f t="shared" si="142"/>
        <v/>
      </c>
      <c r="CC198" s="1" t="str">
        <f t="shared" si="142"/>
        <v/>
      </c>
      <c r="CD198" s="1" t="str">
        <f t="shared" si="142"/>
        <v/>
      </c>
      <c r="CE198" s="1" t="str">
        <f t="shared" si="142"/>
        <v/>
      </c>
      <c r="CF198" s="1" t="str">
        <f t="shared" si="142"/>
        <v/>
      </c>
      <c r="CG198" s="1" t="str">
        <f t="shared" si="142"/>
        <v/>
      </c>
      <c r="CH198" s="1" t="str">
        <f t="shared" si="142"/>
        <v/>
      </c>
      <c r="CI198" s="1" t="str">
        <f t="shared" si="142"/>
        <v/>
      </c>
      <c r="CJ198" s="1" t="str">
        <f t="shared" si="142"/>
        <v/>
      </c>
      <c r="CK198" s="1" t="str">
        <f t="shared" si="142"/>
        <v/>
      </c>
      <c r="CL198" s="37" t="str">
        <f t="shared" si="112"/>
        <v/>
      </c>
      <c r="CM198" s="37" t="str">
        <f t="shared" si="113"/>
        <v/>
      </c>
      <c r="CN198" s="1">
        <f t="shared" ca="1" si="114"/>
        <v>0</v>
      </c>
      <c r="CO198" s="1">
        <f t="shared" ca="1" si="115"/>
        <v>0</v>
      </c>
      <c r="CP198" s="1">
        <f t="shared" si="132"/>
        <v>4.7600000000000336E-2</v>
      </c>
      <c r="CQ198" s="24" t="str">
        <f t="shared" si="122"/>
        <v/>
      </c>
      <c r="CR198" s="25" t="str">
        <f t="shared" si="123"/>
        <v/>
      </c>
      <c r="CS198" s="24" t="str">
        <f>IF(CR198="","",'Details Verein'!$I$30)</f>
        <v/>
      </c>
      <c r="CT198" s="24" t="str">
        <f>IF(CR198="","",VLOOKUP(Mitglieder!AN198,'Details Verein'!$B$12:$K$21,9))</f>
        <v/>
      </c>
      <c r="CU198" s="24">
        <f t="shared" si="124"/>
        <v>0</v>
      </c>
      <c r="CV198" s="26" t="str">
        <f t="shared" si="125"/>
        <v/>
      </c>
      <c r="CW198" s="24" t="str">
        <f>IF(CR198="","",Mitglieder!BM198)</f>
        <v/>
      </c>
      <c r="CX198" s="1">
        <f t="shared" si="126"/>
        <v>7.7700000000001199E-2</v>
      </c>
      <c r="CY198" s="24" t="str">
        <f t="shared" si="127"/>
        <v/>
      </c>
      <c r="CZ198" s="25" t="str">
        <f t="shared" si="128"/>
        <v/>
      </c>
      <c r="DA198" s="24" t="str">
        <f>IF(CZ198="","",'Details Verein'!$I$30)</f>
        <v/>
      </c>
      <c r="DB198" s="24" t="str">
        <f>IF(CZ198="","",VLOOKUP(AN198,'Details Verein'!$B$12:$L$21,10))</f>
        <v/>
      </c>
      <c r="DC198" s="24"/>
      <c r="DD198" s="26" t="str">
        <f t="shared" si="129"/>
        <v/>
      </c>
      <c r="DE198" s="24" t="str">
        <f>IF(CZ198="","",Mitglieder!BN198)</f>
        <v/>
      </c>
      <c r="DF198" s="34"/>
      <c r="DG198" s="1">
        <f t="shared" ca="1" si="134"/>
        <v>0.10780000000000206</v>
      </c>
      <c r="DH198" s="24" t="str">
        <f t="shared" ca="1" si="135"/>
        <v/>
      </c>
      <c r="DI198" s="25" t="str">
        <f t="shared" ca="1" si="136"/>
        <v/>
      </c>
      <c r="DJ198" s="24" t="str">
        <f ca="1">IF(DI198="","",'Details Verein'!$I$30)</f>
        <v/>
      </c>
      <c r="DK198" s="24" t="str">
        <f ca="1">IF(DI198="","",'Details Verein'!$I$31)</f>
        <v/>
      </c>
      <c r="DL198" s="24"/>
      <c r="DM198" s="26" t="str">
        <f t="shared" ca="1" si="137"/>
        <v/>
      </c>
      <c r="DN198" s="24" t="str">
        <f t="shared" ca="1" si="138"/>
        <v/>
      </c>
    </row>
    <row r="199" spans="3:118" x14ac:dyDescent="0.3">
      <c r="C199" s="1">
        <f t="shared" ca="1" si="102"/>
        <v>1.0175999999999981</v>
      </c>
      <c r="D199" s="1">
        <f ca="1">IF(OR(AQ199&lt;&gt;"",AP199+'Details Verein'!$D$24&gt;=$AM$1,AP199="",AG199&lt;&gt;1,AZ199&lt;&gt;"",BC199&lt;&gt;""),Mitglieder!D198+0.0001,ROUND(D198+1,0))</f>
        <v>1.0175999999999981</v>
      </c>
      <c r="E199" s="1">
        <f ca="1">IF(OR(AQ199&lt;&gt;"",AZ199+'Details Verein'!$D$25&gt;=$AM$1,AP199="",AG199&lt;&gt;1,AZ199="",BA199&lt;&gt;"",BC199&lt;&gt;""),Mitglieder!E198+0.0001,ROUND(E198+1,0))</f>
        <v>1.0175999999999981</v>
      </c>
      <c r="F199" s="1" t="str">
        <f t="shared" ca="1" si="103"/>
        <v/>
      </c>
      <c r="G199" s="23"/>
      <c r="H199" s="8"/>
      <c r="I199" s="8"/>
      <c r="J199" s="8"/>
      <c r="K199" s="8"/>
      <c r="L199" s="8"/>
      <c r="M199" s="8"/>
      <c r="N199" s="8"/>
      <c r="O199" s="8"/>
      <c r="P199" s="8"/>
      <c r="Q199" s="8"/>
      <c r="R199" s="8"/>
      <c r="S199" s="8"/>
      <c r="T199" s="8"/>
      <c r="U199" s="8"/>
      <c r="V199" s="8"/>
      <c r="W199" s="8"/>
      <c r="X199" s="8"/>
      <c r="Y199" s="8"/>
      <c r="Z199" s="8"/>
      <c r="AA199" s="8"/>
      <c r="AB199" s="8"/>
      <c r="AC199" s="8"/>
      <c r="AD199" s="8"/>
      <c r="AE199" s="8"/>
      <c r="AG199" s="1">
        <f t="shared" si="104"/>
        <v>0</v>
      </c>
      <c r="AI199" s="1">
        <f t="shared" ca="1" si="105"/>
        <v>0</v>
      </c>
      <c r="AJ199" s="1">
        <f t="shared" ca="1" si="106"/>
        <v>0</v>
      </c>
      <c r="AM199" s="63" t="str">
        <f>IF(AND(H200="",H201="",K199=""),"",IF(K199="","nicht kategorisiert",IF(AG199=1,VLOOKUP(AN199,'Details Verein'!$B$12:$D$22,2),"")))</f>
        <v/>
      </c>
      <c r="AN199" s="1">
        <f>IF(K199='Details Verein'!$C$12,'Details Verein'!$B$12,IF(K199='Details Verein'!$C$13,'Details Verein'!$B$13,IF(K199='Details Verein'!$C$14,'Details Verein'!$B$14,IF(K199='Details Verein'!$C$15,'Details Verein'!$B$15,IF(K199='Details Verein'!$C$16,'Details Verein'!$B$16,IF(K199='Details Verein'!$C$17,'Details Verein'!$B$17,IF(K199='Details Verein'!$C$18,'Details Verein'!$B$18,IF(K199='Details Verein'!$C$19,'Details Verein'!$B$19,IF(K199='Details Verein'!$C$20,'Details Verein'!$B$20,IF(K199='Details Verein'!$C$21,'Details Verein'!$B$21,11))))))))))</f>
        <v>1</v>
      </c>
      <c r="AO199" s="8"/>
      <c r="AP199" s="8"/>
      <c r="AQ199" s="8"/>
      <c r="AR199" s="32">
        <f>IF(OR(V199&gt;'Details Verein'!$D$7,$AG199=1),VLOOKUP($AN199,'Details Verein'!$B$12:$G$21,AR$1),0)</f>
        <v>0</v>
      </c>
      <c r="AS199" s="115" t="str">
        <f t="shared" si="107"/>
        <v/>
      </c>
      <c r="AT199" s="32">
        <f>IF($AG199=1,VLOOKUP($AN199,'Details Verein'!$B$12:$G$21,AT$1),0)</f>
        <v>0</v>
      </c>
      <c r="AU199" s="33" t="str">
        <f t="shared" si="108"/>
        <v/>
      </c>
      <c r="AV199" s="32">
        <f>IF($AG199=1,VLOOKUP($AN199,'Details Verein'!$B$12:$G$21,AV$1),0)</f>
        <v>0</v>
      </c>
      <c r="AW199" s="32">
        <f ca="1">IF($AG199=1,VLOOKUP($AN199,'Details Verein'!$B$12:$G$21,AW$1),0)+BG199</f>
        <v>0</v>
      </c>
      <c r="AX199" s="116"/>
      <c r="AY199" s="8"/>
      <c r="AZ199" s="8"/>
      <c r="BA199" s="8"/>
      <c r="BB199" s="1" t="str">
        <f t="shared" si="109"/>
        <v>00.01.1900</v>
      </c>
      <c r="BC199" s="73"/>
      <c r="BD199" s="3" t="str">
        <f>IF(AP199="","",AP199+'Details Verein'!$D$24)</f>
        <v/>
      </c>
      <c r="BE199" s="3" t="str">
        <f>IF(AZ199="","",AZ199+'Details Verein'!$D$25)</f>
        <v/>
      </c>
      <c r="BF199" s="3" t="str">
        <f>IF(BA199="","",BA199+'Details Verein'!$D$26)</f>
        <v/>
      </c>
      <c r="BG199" s="32">
        <f ca="1">IF(OR(E199-E198&gt;0.1,BA199&lt;&gt;""),'Details Verein'!$D$27,0)</f>
        <v>0</v>
      </c>
      <c r="BH199" s="16">
        <f t="shared" ca="1" si="133"/>
        <v>0</v>
      </c>
      <c r="BI199" s="16">
        <f t="shared" si="110"/>
        <v>0</v>
      </c>
      <c r="BJ199" s="1" t="str">
        <f t="shared" si="111"/>
        <v/>
      </c>
      <c r="BL199" s="1" t="str">
        <f t="shared" si="116"/>
        <v/>
      </c>
      <c r="BM199" s="1" t="str">
        <f t="shared" si="117"/>
        <v/>
      </c>
      <c r="BN199" s="1" t="str">
        <f t="shared" si="118"/>
        <v/>
      </c>
      <c r="BO199" s="1" t="str">
        <f t="shared" ca="1" si="119"/>
        <v/>
      </c>
      <c r="BP199" s="1">
        <f t="shared" si="130"/>
        <v>1.7599999999999949E-2</v>
      </c>
      <c r="BQ199" s="24" t="str">
        <f t="shared" si="120"/>
        <v/>
      </c>
      <c r="BR199" s="25" t="str">
        <f>IF(OR(Mitglieder!AQ199="",Mitglieder!BC199&lt;&gt;""),"",Mitglieder!AQ199)</f>
        <v/>
      </c>
      <c r="BS199" s="24" t="str">
        <f>IF(BR199="","",'Details Verein'!$I$30)</f>
        <v/>
      </c>
      <c r="BT199" s="24" t="str">
        <f>IF(BR199="","",VLOOKUP(Mitglieder!AN199,'Details Verein'!$B$12:$I$21,8))</f>
        <v/>
      </c>
      <c r="BU199" s="24"/>
      <c r="BV199" s="26" t="str">
        <f t="shared" si="121"/>
        <v/>
      </c>
      <c r="BW199" s="24" t="str">
        <f>IF(BR199="","",Mitglieder!BL199)</f>
        <v/>
      </c>
      <c r="CA199" s="34"/>
      <c r="CB199" s="1" t="str">
        <f t="shared" si="142"/>
        <v/>
      </c>
      <c r="CC199" s="1" t="str">
        <f t="shared" si="142"/>
        <v/>
      </c>
      <c r="CD199" s="1" t="str">
        <f t="shared" si="142"/>
        <v/>
      </c>
      <c r="CE199" s="1" t="str">
        <f t="shared" si="142"/>
        <v/>
      </c>
      <c r="CF199" s="1" t="str">
        <f t="shared" si="142"/>
        <v/>
      </c>
      <c r="CG199" s="1" t="str">
        <f t="shared" si="142"/>
        <v/>
      </c>
      <c r="CH199" s="1" t="str">
        <f t="shared" si="142"/>
        <v/>
      </c>
      <c r="CI199" s="1" t="str">
        <f t="shared" si="142"/>
        <v/>
      </c>
      <c r="CJ199" s="1" t="str">
        <f t="shared" si="142"/>
        <v/>
      </c>
      <c r="CK199" s="1" t="str">
        <f t="shared" si="142"/>
        <v/>
      </c>
      <c r="CL199" s="37" t="str">
        <f t="shared" si="112"/>
        <v/>
      </c>
      <c r="CM199" s="37" t="str">
        <f t="shared" si="113"/>
        <v/>
      </c>
      <c r="CN199" s="1">
        <f t="shared" ca="1" si="114"/>
        <v>0</v>
      </c>
      <c r="CO199" s="1">
        <f t="shared" ca="1" si="115"/>
        <v>0</v>
      </c>
      <c r="CP199" s="1">
        <f t="shared" si="132"/>
        <v>4.7700000000000339E-2</v>
      </c>
      <c r="CQ199" s="24" t="str">
        <f t="shared" si="122"/>
        <v/>
      </c>
      <c r="CR199" s="25" t="str">
        <f t="shared" si="123"/>
        <v/>
      </c>
      <c r="CS199" s="24" t="str">
        <f>IF(CR199="","",'Details Verein'!$I$30)</f>
        <v/>
      </c>
      <c r="CT199" s="24" t="str">
        <f>IF(CR199="","",VLOOKUP(Mitglieder!AN199,'Details Verein'!$B$12:$K$21,9))</f>
        <v/>
      </c>
      <c r="CU199" s="24">
        <f t="shared" si="124"/>
        <v>0</v>
      </c>
      <c r="CV199" s="26" t="str">
        <f t="shared" si="125"/>
        <v/>
      </c>
      <c r="CW199" s="24" t="str">
        <f>IF(CR199="","",Mitglieder!BM199)</f>
        <v/>
      </c>
      <c r="CX199" s="1">
        <f t="shared" si="126"/>
        <v>7.7800000000001202E-2</v>
      </c>
      <c r="CY199" s="24" t="str">
        <f t="shared" si="127"/>
        <v/>
      </c>
      <c r="CZ199" s="25" t="str">
        <f t="shared" si="128"/>
        <v/>
      </c>
      <c r="DA199" s="24" t="str">
        <f>IF(CZ199="","",'Details Verein'!$I$30)</f>
        <v/>
      </c>
      <c r="DB199" s="24" t="str">
        <f>IF(CZ199="","",VLOOKUP(AN199,'Details Verein'!$B$12:$L$21,10))</f>
        <v/>
      </c>
      <c r="DC199" s="24"/>
      <c r="DD199" s="26" t="str">
        <f t="shared" si="129"/>
        <v/>
      </c>
      <c r="DE199" s="24" t="str">
        <f>IF(CZ199="","",Mitglieder!BN199)</f>
        <v/>
      </c>
      <c r="DF199" s="34"/>
      <c r="DG199" s="1">
        <f t="shared" ca="1" si="134"/>
        <v>0.10790000000000206</v>
      </c>
      <c r="DH199" s="24" t="str">
        <f t="shared" ca="1" si="135"/>
        <v/>
      </c>
      <c r="DI199" s="25" t="str">
        <f t="shared" ca="1" si="136"/>
        <v/>
      </c>
      <c r="DJ199" s="24" t="str">
        <f ca="1">IF(DI199="","",'Details Verein'!$I$30)</f>
        <v/>
      </c>
      <c r="DK199" s="24" t="str">
        <f ca="1">IF(DI199="","",'Details Verein'!$I$31)</f>
        <v/>
      </c>
      <c r="DL199" s="24"/>
      <c r="DM199" s="26" t="str">
        <f t="shared" ca="1" si="137"/>
        <v/>
      </c>
      <c r="DN199" s="24" t="str">
        <f t="shared" ca="1" si="138"/>
        <v/>
      </c>
    </row>
    <row r="200" spans="3:118" x14ac:dyDescent="0.3">
      <c r="C200" s="1">
        <f t="shared" ca="1" si="102"/>
        <v>1.0176999999999981</v>
      </c>
      <c r="D200" s="1">
        <f ca="1">IF(OR(AQ200&lt;&gt;"",AP200+'Details Verein'!$D$24&gt;=$AM$1,AP200="",AG200&lt;&gt;1,AZ200&lt;&gt;"",BC200&lt;&gt;""),Mitglieder!D199+0.0001,ROUND(D199+1,0))</f>
        <v>1.0176999999999981</v>
      </c>
      <c r="E200" s="1">
        <f ca="1">IF(OR(AQ200&lt;&gt;"",AZ200+'Details Verein'!$D$25&gt;=$AM$1,AP200="",AG200&lt;&gt;1,AZ200="",BA200&lt;&gt;"",BC200&lt;&gt;""),Mitglieder!E199+0.0001,ROUND(E199+1,0))</f>
        <v>1.0176999999999981</v>
      </c>
      <c r="F200" s="1" t="str">
        <f t="shared" ca="1" si="103"/>
        <v/>
      </c>
      <c r="G200" s="23"/>
      <c r="H200" s="8"/>
      <c r="I200" s="8"/>
      <c r="J200" s="8"/>
      <c r="K200" s="8"/>
      <c r="L200" s="8"/>
      <c r="M200" s="8"/>
      <c r="N200" s="8"/>
      <c r="O200" s="8"/>
      <c r="P200" s="8"/>
      <c r="Q200" s="8"/>
      <c r="R200" s="8"/>
      <c r="S200" s="8"/>
      <c r="T200" s="8"/>
      <c r="U200" s="8"/>
      <c r="V200" s="8"/>
      <c r="W200" s="8"/>
      <c r="X200" s="8"/>
      <c r="Y200" s="8"/>
      <c r="Z200" s="8"/>
      <c r="AA200" s="8"/>
      <c r="AB200" s="8"/>
      <c r="AC200" s="8"/>
      <c r="AD200" s="8"/>
      <c r="AE200" s="8"/>
      <c r="AG200" s="1">
        <f t="shared" si="104"/>
        <v>0</v>
      </c>
      <c r="AI200" s="1">
        <f t="shared" ca="1" si="105"/>
        <v>0</v>
      </c>
      <c r="AJ200" s="1">
        <f t="shared" ca="1" si="106"/>
        <v>0</v>
      </c>
      <c r="AM200" s="63" t="str">
        <f>IF(AND(H201="",H202="",K200=""),"",IF(K200="","nicht kategorisiert",IF(AG200=1,VLOOKUP(AN200,'Details Verein'!$B$12:$D$22,2),"")))</f>
        <v/>
      </c>
      <c r="AN200" s="1">
        <f>IF(K200='Details Verein'!$C$12,'Details Verein'!$B$12,IF(K200='Details Verein'!$C$13,'Details Verein'!$B$13,IF(K200='Details Verein'!$C$14,'Details Verein'!$B$14,IF(K200='Details Verein'!$C$15,'Details Verein'!$B$15,IF(K200='Details Verein'!$C$16,'Details Verein'!$B$16,IF(K200='Details Verein'!$C$17,'Details Verein'!$B$17,IF(K200='Details Verein'!$C$18,'Details Verein'!$B$18,IF(K200='Details Verein'!$C$19,'Details Verein'!$B$19,IF(K200='Details Verein'!$C$20,'Details Verein'!$B$20,IF(K200='Details Verein'!$C$21,'Details Verein'!$B$21,11))))))))))</f>
        <v>1</v>
      </c>
      <c r="AO200" s="8"/>
      <c r="AP200" s="8"/>
      <c r="AQ200" s="8"/>
      <c r="AR200" s="32">
        <f>IF(OR(V200&gt;'Details Verein'!$D$7,$AG200=1),VLOOKUP($AN200,'Details Verein'!$B$12:$G$21,AR$1),0)</f>
        <v>0</v>
      </c>
      <c r="AS200" s="115" t="str">
        <f t="shared" si="107"/>
        <v/>
      </c>
      <c r="AT200" s="32">
        <f>IF($AG200=1,VLOOKUP($AN200,'Details Verein'!$B$12:$G$21,AT$1),0)</f>
        <v>0</v>
      </c>
      <c r="AU200" s="33" t="str">
        <f t="shared" si="108"/>
        <v/>
      </c>
      <c r="AV200" s="32">
        <f>IF($AG200=1,VLOOKUP($AN200,'Details Verein'!$B$12:$G$21,AV$1),0)</f>
        <v>0</v>
      </c>
      <c r="AW200" s="32">
        <f ca="1">IF($AG200=1,VLOOKUP($AN200,'Details Verein'!$B$12:$G$21,AW$1),0)+BG200</f>
        <v>0</v>
      </c>
      <c r="AX200" s="116"/>
      <c r="AY200" s="8"/>
      <c r="AZ200" s="8"/>
      <c r="BA200" s="8"/>
      <c r="BB200" s="1" t="str">
        <f t="shared" si="109"/>
        <v>00.01.1900</v>
      </c>
      <c r="BC200" s="73"/>
      <c r="BD200" s="3" t="str">
        <f>IF(AP200="","",AP200+'Details Verein'!$D$24)</f>
        <v/>
      </c>
      <c r="BE200" s="3" t="str">
        <f>IF(AZ200="","",AZ200+'Details Verein'!$D$25)</f>
        <v/>
      </c>
      <c r="BF200" s="3" t="str">
        <f>IF(BA200="","",BA200+'Details Verein'!$D$26)</f>
        <v/>
      </c>
      <c r="BG200" s="32">
        <f ca="1">IF(OR(E200-E199&gt;0.1,BA200&lt;&gt;""),'Details Verein'!$D$27,0)</f>
        <v>0</v>
      </c>
      <c r="BH200" s="16">
        <f t="shared" ca="1" si="133"/>
        <v>0</v>
      </c>
      <c r="BI200" s="16">
        <f t="shared" si="110"/>
        <v>0</v>
      </c>
      <c r="BJ200" s="1" t="str">
        <f t="shared" si="111"/>
        <v/>
      </c>
      <c r="BL200" s="1" t="str">
        <f t="shared" si="116"/>
        <v/>
      </c>
      <c r="BM200" s="1" t="str">
        <f t="shared" si="117"/>
        <v/>
      </c>
      <c r="BN200" s="1" t="str">
        <f t="shared" si="118"/>
        <v/>
      </c>
      <c r="BO200" s="1" t="str">
        <f t="shared" ca="1" si="119"/>
        <v/>
      </c>
      <c r="BP200" s="1">
        <f t="shared" si="130"/>
        <v>1.7699999999999948E-2</v>
      </c>
      <c r="BQ200" s="24" t="str">
        <f t="shared" si="120"/>
        <v/>
      </c>
      <c r="BR200" s="25" t="str">
        <f>IF(OR(Mitglieder!AQ200="",Mitglieder!BC200&lt;&gt;""),"",Mitglieder!AQ200)</f>
        <v/>
      </c>
      <c r="BS200" s="24" t="str">
        <f>IF(BR200="","",'Details Verein'!$I$30)</f>
        <v/>
      </c>
      <c r="BT200" s="24" t="str">
        <f>IF(BR200="","",VLOOKUP(Mitglieder!AN200,'Details Verein'!$B$12:$I$21,8))</f>
        <v/>
      </c>
      <c r="BU200" s="24"/>
      <c r="BV200" s="26" t="str">
        <f t="shared" si="121"/>
        <v/>
      </c>
      <c r="BW200" s="24" t="str">
        <f>IF(BR200="","",Mitglieder!BL200)</f>
        <v/>
      </c>
      <c r="CA200" s="34"/>
      <c r="CB200" s="1" t="str">
        <f t="shared" si="142"/>
        <v/>
      </c>
      <c r="CC200" s="1" t="str">
        <f t="shared" si="142"/>
        <v/>
      </c>
      <c r="CD200" s="1" t="str">
        <f t="shared" si="142"/>
        <v/>
      </c>
      <c r="CE200" s="1" t="str">
        <f t="shared" si="142"/>
        <v/>
      </c>
      <c r="CF200" s="1" t="str">
        <f t="shared" si="142"/>
        <v/>
      </c>
      <c r="CG200" s="1" t="str">
        <f t="shared" si="142"/>
        <v/>
      </c>
      <c r="CH200" s="1" t="str">
        <f t="shared" si="142"/>
        <v/>
      </c>
      <c r="CI200" s="1" t="str">
        <f t="shared" si="142"/>
        <v/>
      </c>
      <c r="CJ200" s="1" t="str">
        <f t="shared" si="142"/>
        <v/>
      </c>
      <c r="CK200" s="1" t="str">
        <f t="shared" si="142"/>
        <v/>
      </c>
      <c r="CL200" s="37" t="str">
        <f t="shared" si="112"/>
        <v/>
      </c>
      <c r="CM200" s="37" t="str">
        <f t="shared" si="113"/>
        <v/>
      </c>
      <c r="CN200" s="1">
        <f t="shared" ca="1" si="114"/>
        <v>0</v>
      </c>
      <c r="CO200" s="1">
        <f t="shared" ca="1" si="115"/>
        <v>0</v>
      </c>
      <c r="CP200" s="1">
        <f t="shared" si="132"/>
        <v>4.7800000000000342E-2</v>
      </c>
      <c r="CQ200" s="24" t="str">
        <f t="shared" si="122"/>
        <v/>
      </c>
      <c r="CR200" s="25" t="str">
        <f t="shared" si="123"/>
        <v/>
      </c>
      <c r="CS200" s="24" t="str">
        <f>IF(CR200="","",'Details Verein'!$I$30)</f>
        <v/>
      </c>
      <c r="CT200" s="24" t="str">
        <f>IF(CR200="","",VLOOKUP(Mitglieder!AN200,'Details Verein'!$B$12:$K$21,9))</f>
        <v/>
      </c>
      <c r="CU200" s="24">
        <f t="shared" si="124"/>
        <v>0</v>
      </c>
      <c r="CV200" s="26" t="str">
        <f t="shared" si="125"/>
        <v/>
      </c>
      <c r="CW200" s="24" t="str">
        <f>IF(CR200="","",Mitglieder!BM200)</f>
        <v/>
      </c>
      <c r="CX200" s="1">
        <f t="shared" si="126"/>
        <v>7.7900000000001204E-2</v>
      </c>
      <c r="CY200" s="24" t="str">
        <f t="shared" si="127"/>
        <v/>
      </c>
      <c r="CZ200" s="25" t="str">
        <f t="shared" si="128"/>
        <v/>
      </c>
      <c r="DA200" s="24" t="str">
        <f>IF(CZ200="","",'Details Verein'!$I$30)</f>
        <v/>
      </c>
      <c r="DB200" s="24" t="str">
        <f>IF(CZ200="","",VLOOKUP(AN200,'Details Verein'!$B$12:$L$21,10))</f>
        <v/>
      </c>
      <c r="DC200" s="24"/>
      <c r="DD200" s="26" t="str">
        <f t="shared" si="129"/>
        <v/>
      </c>
      <c r="DE200" s="24" t="str">
        <f>IF(CZ200="","",Mitglieder!BN200)</f>
        <v/>
      </c>
      <c r="DF200" s="34"/>
      <c r="DG200" s="1">
        <f t="shared" ca="1" si="134"/>
        <v>0.10800000000000207</v>
      </c>
      <c r="DH200" s="24" t="str">
        <f t="shared" ca="1" si="135"/>
        <v/>
      </c>
      <c r="DI200" s="25" t="str">
        <f t="shared" ca="1" si="136"/>
        <v/>
      </c>
      <c r="DJ200" s="24" t="str">
        <f ca="1">IF(DI200="","",'Details Verein'!$I$30)</f>
        <v/>
      </c>
      <c r="DK200" s="24" t="str">
        <f ca="1">IF(DI200="","",'Details Verein'!$I$31)</f>
        <v/>
      </c>
      <c r="DL200" s="24"/>
      <c r="DM200" s="26" t="str">
        <f t="shared" ca="1" si="137"/>
        <v/>
      </c>
      <c r="DN200" s="24" t="str">
        <f t="shared" ca="1" si="138"/>
        <v/>
      </c>
    </row>
    <row r="201" spans="3:118" x14ac:dyDescent="0.3">
      <c r="C201" s="1">
        <f t="shared" ca="1" si="102"/>
        <v>1.017799999999998</v>
      </c>
      <c r="D201" s="1">
        <f ca="1">IF(OR(AQ201&lt;&gt;"",AP201+'Details Verein'!$D$24&gt;=$AM$1,AP201="",AG201&lt;&gt;1,AZ201&lt;&gt;"",BC201&lt;&gt;""),Mitglieder!D200+0.0001,ROUND(D200+1,0))</f>
        <v>1.017799999999998</v>
      </c>
      <c r="E201" s="1">
        <f ca="1">IF(OR(AQ201&lt;&gt;"",AZ201+'Details Verein'!$D$25&gt;=$AM$1,AP201="",AG201&lt;&gt;1,AZ201="",BA201&lt;&gt;"",BC201&lt;&gt;""),Mitglieder!E200+0.0001,ROUND(E200+1,0))</f>
        <v>1.017799999999998</v>
      </c>
      <c r="F201" s="1" t="str">
        <f t="shared" ca="1" si="103"/>
        <v/>
      </c>
      <c r="G201" s="23"/>
      <c r="H201" s="8"/>
      <c r="I201" s="8"/>
      <c r="J201" s="8"/>
      <c r="K201" s="8"/>
      <c r="L201" s="8"/>
      <c r="M201" s="8"/>
      <c r="N201" s="8"/>
      <c r="O201" s="8"/>
      <c r="P201" s="8"/>
      <c r="Q201" s="8"/>
      <c r="R201" s="8"/>
      <c r="S201" s="8"/>
      <c r="T201" s="8"/>
      <c r="U201" s="8"/>
      <c r="V201" s="8"/>
      <c r="W201" s="8"/>
      <c r="X201" s="8"/>
      <c r="Y201" s="8"/>
      <c r="Z201" s="8"/>
      <c r="AA201" s="8"/>
      <c r="AB201" s="8"/>
      <c r="AC201" s="8"/>
      <c r="AD201" s="8"/>
      <c r="AE201" s="8"/>
      <c r="AG201" s="1">
        <f t="shared" si="104"/>
        <v>0</v>
      </c>
      <c r="AI201" s="1">
        <f t="shared" ca="1" si="105"/>
        <v>0</v>
      </c>
      <c r="AJ201" s="1">
        <f t="shared" ca="1" si="106"/>
        <v>0</v>
      </c>
      <c r="AM201" s="63" t="str">
        <f>IF(AND(H202="",H203="",K201=""),"",IF(K201="","nicht kategorisiert",IF(AG201=1,VLOOKUP(AN201,'Details Verein'!$B$12:$D$22,2),"")))</f>
        <v/>
      </c>
      <c r="AN201" s="1">
        <f>IF(K201='Details Verein'!$C$12,'Details Verein'!$B$12,IF(K201='Details Verein'!$C$13,'Details Verein'!$B$13,IF(K201='Details Verein'!$C$14,'Details Verein'!$B$14,IF(K201='Details Verein'!$C$15,'Details Verein'!$B$15,IF(K201='Details Verein'!$C$16,'Details Verein'!$B$16,IF(K201='Details Verein'!$C$17,'Details Verein'!$B$17,IF(K201='Details Verein'!$C$18,'Details Verein'!$B$18,IF(K201='Details Verein'!$C$19,'Details Verein'!$B$19,IF(K201='Details Verein'!$C$20,'Details Verein'!$B$20,IF(K201='Details Verein'!$C$21,'Details Verein'!$B$21,11))))))))))</f>
        <v>1</v>
      </c>
      <c r="AO201" s="8"/>
      <c r="AP201" s="8"/>
      <c r="AQ201" s="8"/>
      <c r="AR201" s="32">
        <f>IF(OR(V201&gt;'Details Verein'!$D$7,$AG201=1),VLOOKUP($AN201,'Details Verein'!$B$12:$G$21,AR$1),0)</f>
        <v>0</v>
      </c>
      <c r="AS201" s="115" t="str">
        <f t="shared" si="107"/>
        <v/>
      </c>
      <c r="AT201" s="32">
        <f>IF($AG201=1,VLOOKUP($AN201,'Details Verein'!$B$12:$G$21,AT$1),0)</f>
        <v>0</v>
      </c>
      <c r="AU201" s="33" t="str">
        <f t="shared" si="108"/>
        <v/>
      </c>
      <c r="AV201" s="32">
        <f>IF($AG201=1,VLOOKUP($AN201,'Details Verein'!$B$12:$G$21,AV$1),0)</f>
        <v>0</v>
      </c>
      <c r="AW201" s="32">
        <f ca="1">IF($AG201=1,VLOOKUP($AN201,'Details Verein'!$B$12:$G$21,AW$1),0)+BG201</f>
        <v>0</v>
      </c>
      <c r="AX201" s="116"/>
      <c r="AY201" s="8"/>
      <c r="AZ201" s="8"/>
      <c r="BA201" s="8"/>
      <c r="BB201" s="1" t="str">
        <f t="shared" si="109"/>
        <v>00.01.1900</v>
      </c>
      <c r="BC201" s="73"/>
      <c r="BD201" s="3" t="str">
        <f>IF(AP201="","",AP201+'Details Verein'!$D$24)</f>
        <v/>
      </c>
      <c r="BE201" s="3" t="str">
        <f>IF(AZ201="","",AZ201+'Details Verein'!$D$25)</f>
        <v/>
      </c>
      <c r="BF201" s="3" t="str">
        <f>IF(BA201="","",BA201+'Details Verein'!$D$26)</f>
        <v/>
      </c>
      <c r="BG201" s="32">
        <f ca="1">IF(OR(E201-E200&gt;0.1,BA201&lt;&gt;""),'Details Verein'!$D$27,0)</f>
        <v>0</v>
      </c>
      <c r="BH201" s="16">
        <f t="shared" ca="1" si="133"/>
        <v>0</v>
      </c>
      <c r="BI201" s="16">
        <f t="shared" si="110"/>
        <v>0</v>
      </c>
      <c r="BJ201" s="1" t="str">
        <f t="shared" si="111"/>
        <v/>
      </c>
      <c r="BL201" s="1" t="str">
        <f t="shared" si="116"/>
        <v/>
      </c>
      <c r="BM201" s="1" t="str">
        <f t="shared" si="117"/>
        <v/>
      </c>
      <c r="BN201" s="1" t="str">
        <f t="shared" si="118"/>
        <v/>
      </c>
      <c r="BO201" s="1" t="str">
        <f t="shared" ca="1" si="119"/>
        <v/>
      </c>
      <c r="BP201" s="1">
        <f t="shared" si="130"/>
        <v>1.7799999999999948E-2</v>
      </c>
      <c r="BQ201" s="24" t="str">
        <f t="shared" si="120"/>
        <v/>
      </c>
      <c r="BR201" s="25" t="str">
        <f>IF(OR(Mitglieder!AQ201="",Mitglieder!BC201&lt;&gt;""),"",Mitglieder!AQ201)</f>
        <v/>
      </c>
      <c r="BS201" s="24" t="str">
        <f>IF(BR201="","",'Details Verein'!$I$30)</f>
        <v/>
      </c>
      <c r="BT201" s="24" t="str">
        <f>IF(BR201="","",VLOOKUP(Mitglieder!AN201,'Details Verein'!$B$12:$I$21,8))</f>
        <v/>
      </c>
      <c r="BU201" s="24"/>
      <c r="BV201" s="26" t="str">
        <f t="shared" si="121"/>
        <v/>
      </c>
      <c r="BW201" s="24" t="str">
        <f>IF(BR201="","",Mitglieder!BL201)</f>
        <v/>
      </c>
      <c r="CA201" s="34"/>
      <c r="CB201" s="1" t="str">
        <f t="shared" si="142"/>
        <v/>
      </c>
      <c r="CC201" s="1" t="str">
        <f t="shared" si="142"/>
        <v/>
      </c>
      <c r="CD201" s="1" t="str">
        <f t="shared" si="142"/>
        <v/>
      </c>
      <c r="CE201" s="1" t="str">
        <f t="shared" si="142"/>
        <v/>
      </c>
      <c r="CF201" s="1" t="str">
        <f t="shared" si="142"/>
        <v/>
      </c>
      <c r="CG201" s="1" t="str">
        <f t="shared" si="142"/>
        <v/>
      </c>
      <c r="CH201" s="1" t="str">
        <f t="shared" si="142"/>
        <v/>
      </c>
      <c r="CI201" s="1" t="str">
        <f t="shared" si="142"/>
        <v/>
      </c>
      <c r="CJ201" s="1" t="str">
        <f t="shared" si="142"/>
        <v/>
      </c>
      <c r="CK201" s="1" t="str">
        <f t="shared" si="142"/>
        <v/>
      </c>
      <c r="CL201" s="37" t="str">
        <f t="shared" si="112"/>
        <v/>
      </c>
      <c r="CM201" s="37" t="str">
        <f t="shared" si="113"/>
        <v/>
      </c>
      <c r="CN201" s="1">
        <f t="shared" ca="1" si="114"/>
        <v>0</v>
      </c>
      <c r="CO201" s="1">
        <f t="shared" ca="1" si="115"/>
        <v>0</v>
      </c>
      <c r="CP201" s="1">
        <f t="shared" si="132"/>
        <v>4.7900000000000345E-2</v>
      </c>
      <c r="CQ201" s="24" t="str">
        <f t="shared" si="122"/>
        <v/>
      </c>
      <c r="CR201" s="25" t="str">
        <f t="shared" si="123"/>
        <v/>
      </c>
      <c r="CS201" s="24" t="str">
        <f>IF(CR201="","",'Details Verein'!$I$30)</f>
        <v/>
      </c>
      <c r="CT201" s="24" t="str">
        <f>IF(CR201="","",VLOOKUP(Mitglieder!AN201,'Details Verein'!$B$12:$K$21,9))</f>
        <v/>
      </c>
      <c r="CU201" s="24">
        <f t="shared" si="124"/>
        <v>0</v>
      </c>
      <c r="CV201" s="26" t="str">
        <f t="shared" si="125"/>
        <v/>
      </c>
      <c r="CW201" s="24" t="str">
        <f>IF(CR201="","",Mitglieder!BM201)</f>
        <v/>
      </c>
      <c r="CX201" s="1">
        <f t="shared" si="126"/>
        <v>7.8000000000001207E-2</v>
      </c>
      <c r="CY201" s="24" t="str">
        <f t="shared" si="127"/>
        <v/>
      </c>
      <c r="CZ201" s="25" t="str">
        <f t="shared" si="128"/>
        <v/>
      </c>
      <c r="DA201" s="24" t="str">
        <f>IF(CZ201="","",'Details Verein'!$I$30)</f>
        <v/>
      </c>
      <c r="DB201" s="24" t="str">
        <f>IF(CZ201="","",VLOOKUP(AN201,'Details Verein'!$B$12:$L$21,10))</f>
        <v/>
      </c>
      <c r="DC201" s="24"/>
      <c r="DD201" s="26" t="str">
        <f t="shared" si="129"/>
        <v/>
      </c>
      <c r="DE201" s="24" t="str">
        <f>IF(CZ201="","",Mitglieder!BN201)</f>
        <v/>
      </c>
      <c r="DF201" s="34"/>
      <c r="DG201" s="1">
        <f t="shared" ca="1" si="134"/>
        <v>0.10810000000000207</v>
      </c>
      <c r="DH201" s="24" t="str">
        <f t="shared" ca="1" si="135"/>
        <v/>
      </c>
      <c r="DI201" s="25" t="str">
        <f t="shared" ca="1" si="136"/>
        <v/>
      </c>
      <c r="DJ201" s="24" t="str">
        <f ca="1">IF(DI201="","",'Details Verein'!$I$30)</f>
        <v/>
      </c>
      <c r="DK201" s="24" t="str">
        <f ca="1">IF(DI201="","",'Details Verein'!$I$31)</f>
        <v/>
      </c>
      <c r="DL201" s="24"/>
      <c r="DM201" s="26" t="str">
        <f t="shared" ca="1" si="137"/>
        <v/>
      </c>
      <c r="DN201" s="24" t="str">
        <f t="shared" ca="1" si="138"/>
        <v/>
      </c>
    </row>
    <row r="202" spans="3:118" x14ac:dyDescent="0.3">
      <c r="C202" s="1">
        <f t="shared" ca="1" si="102"/>
        <v>1.017899999999998</v>
      </c>
      <c r="D202" s="1">
        <f ca="1">IF(OR(AQ202&lt;&gt;"",AP202+'Details Verein'!$D$24&gt;=$AM$1,AP202="",AG202&lt;&gt;1,AZ202&lt;&gt;"",BC202&lt;&gt;""),Mitglieder!D201+0.0001,ROUND(D201+1,0))</f>
        <v>1.017899999999998</v>
      </c>
      <c r="E202" s="1">
        <f ca="1">IF(OR(AQ202&lt;&gt;"",AZ202+'Details Verein'!$D$25&gt;=$AM$1,AP202="",AG202&lt;&gt;1,AZ202="",BA202&lt;&gt;"",BC202&lt;&gt;""),Mitglieder!E201+0.0001,ROUND(E201+1,0))</f>
        <v>1.017899999999998</v>
      </c>
      <c r="F202" s="1" t="str">
        <f t="shared" ca="1" si="103"/>
        <v/>
      </c>
      <c r="G202" s="23"/>
      <c r="H202" s="8"/>
      <c r="I202" s="8"/>
      <c r="J202" s="8"/>
      <c r="K202" s="8"/>
      <c r="L202" s="8"/>
      <c r="M202" s="8"/>
      <c r="N202" s="8"/>
      <c r="O202" s="8"/>
      <c r="P202" s="8"/>
      <c r="Q202" s="8"/>
      <c r="R202" s="8"/>
      <c r="S202" s="8"/>
      <c r="T202" s="8"/>
      <c r="U202" s="8"/>
      <c r="V202" s="8"/>
      <c r="W202" s="8"/>
      <c r="X202" s="8"/>
      <c r="Y202" s="8"/>
      <c r="Z202" s="8"/>
      <c r="AA202" s="8"/>
      <c r="AB202" s="8"/>
      <c r="AC202" s="8"/>
      <c r="AD202" s="8"/>
      <c r="AE202" s="8"/>
      <c r="AG202" s="1">
        <f t="shared" si="104"/>
        <v>0</v>
      </c>
      <c r="AI202" s="1">
        <f t="shared" ca="1" si="105"/>
        <v>0</v>
      </c>
      <c r="AJ202" s="1">
        <f t="shared" ca="1" si="106"/>
        <v>0</v>
      </c>
      <c r="AM202" s="63" t="str">
        <f>IF(AND(H203="",H204="",K202=""),"",IF(K202="","nicht kategorisiert",IF(AG202=1,VLOOKUP(AN202,'Details Verein'!$B$12:$D$22,2),"")))</f>
        <v/>
      </c>
      <c r="AN202" s="1">
        <f>IF(K202='Details Verein'!$C$12,'Details Verein'!$B$12,IF(K202='Details Verein'!$C$13,'Details Verein'!$B$13,IF(K202='Details Verein'!$C$14,'Details Verein'!$B$14,IF(K202='Details Verein'!$C$15,'Details Verein'!$B$15,IF(K202='Details Verein'!$C$16,'Details Verein'!$B$16,IF(K202='Details Verein'!$C$17,'Details Verein'!$B$17,IF(K202='Details Verein'!$C$18,'Details Verein'!$B$18,IF(K202='Details Verein'!$C$19,'Details Verein'!$B$19,IF(K202='Details Verein'!$C$20,'Details Verein'!$B$20,IF(K202='Details Verein'!$C$21,'Details Verein'!$B$21,11))))))))))</f>
        <v>1</v>
      </c>
      <c r="AO202" s="8"/>
      <c r="AP202" s="8"/>
      <c r="AQ202" s="8"/>
      <c r="AR202" s="32">
        <f>IF(OR(V202&gt;'Details Verein'!$D$7,$AG202=1),VLOOKUP($AN202,'Details Verein'!$B$12:$G$21,AR$1),0)</f>
        <v>0</v>
      </c>
      <c r="AS202" s="115" t="str">
        <f t="shared" si="107"/>
        <v/>
      </c>
      <c r="AT202" s="32">
        <f>IF($AG202=1,VLOOKUP($AN202,'Details Verein'!$B$12:$G$21,AT$1),0)</f>
        <v>0</v>
      </c>
      <c r="AU202" s="33" t="str">
        <f t="shared" si="108"/>
        <v/>
      </c>
      <c r="AV202" s="32">
        <f>IF($AG202=1,VLOOKUP($AN202,'Details Verein'!$B$12:$G$21,AV$1),0)</f>
        <v>0</v>
      </c>
      <c r="AW202" s="32">
        <f ca="1">IF($AG202=1,VLOOKUP($AN202,'Details Verein'!$B$12:$G$21,AW$1),0)+BG202</f>
        <v>0</v>
      </c>
      <c r="AX202" s="116"/>
      <c r="AY202" s="8"/>
      <c r="AZ202" s="8"/>
      <c r="BA202" s="8"/>
      <c r="BB202" s="1" t="str">
        <f t="shared" si="109"/>
        <v>00.01.1900</v>
      </c>
      <c r="BC202" s="73"/>
      <c r="BD202" s="3" t="str">
        <f>IF(AP202="","",AP202+'Details Verein'!$D$24)</f>
        <v/>
      </c>
      <c r="BE202" s="3" t="str">
        <f>IF(AZ202="","",AZ202+'Details Verein'!$D$25)</f>
        <v/>
      </c>
      <c r="BF202" s="3" t="str">
        <f>IF(BA202="","",BA202+'Details Verein'!$D$26)</f>
        <v/>
      </c>
      <c r="BG202" s="32">
        <f ca="1">IF(OR(E202-E201&gt;0.1,BA202&lt;&gt;""),'Details Verein'!$D$27,0)</f>
        <v>0</v>
      </c>
      <c r="BH202" s="16">
        <f t="shared" ca="1" si="133"/>
        <v>0</v>
      </c>
      <c r="BI202" s="16">
        <f t="shared" si="110"/>
        <v>0</v>
      </c>
      <c r="BJ202" s="1" t="str">
        <f t="shared" si="111"/>
        <v/>
      </c>
      <c r="BL202" s="1" t="str">
        <f t="shared" si="116"/>
        <v/>
      </c>
      <c r="BM202" s="1" t="str">
        <f t="shared" si="117"/>
        <v/>
      </c>
      <c r="BN202" s="1" t="str">
        <f t="shared" si="118"/>
        <v/>
      </c>
      <c r="BO202" s="1" t="str">
        <f t="shared" ca="1" si="119"/>
        <v/>
      </c>
      <c r="BP202" s="1">
        <f t="shared" si="130"/>
        <v>1.7899999999999947E-2</v>
      </c>
      <c r="BQ202" s="24" t="str">
        <f t="shared" si="120"/>
        <v/>
      </c>
      <c r="BR202" s="25" t="str">
        <f>IF(OR(Mitglieder!AQ202="",Mitglieder!BC202&lt;&gt;""),"",Mitglieder!AQ202)</f>
        <v/>
      </c>
      <c r="BS202" s="24" t="str">
        <f>IF(BR202="","",'Details Verein'!$I$30)</f>
        <v/>
      </c>
      <c r="BT202" s="24" t="str">
        <f>IF(BR202="","",VLOOKUP(Mitglieder!AN202,'Details Verein'!$B$12:$I$21,8))</f>
        <v/>
      </c>
      <c r="BU202" s="24"/>
      <c r="BV202" s="26" t="str">
        <f t="shared" si="121"/>
        <v/>
      </c>
      <c r="BW202" s="24" t="str">
        <f>IF(BR202="","",Mitglieder!BL202)</f>
        <v/>
      </c>
      <c r="CA202" s="34"/>
      <c r="CB202" s="1" t="str">
        <f t="shared" si="142"/>
        <v/>
      </c>
      <c r="CC202" s="1" t="str">
        <f t="shared" si="142"/>
        <v/>
      </c>
      <c r="CD202" s="1" t="str">
        <f t="shared" si="142"/>
        <v/>
      </c>
      <c r="CE202" s="1" t="str">
        <f t="shared" si="142"/>
        <v/>
      </c>
      <c r="CF202" s="1" t="str">
        <f t="shared" si="142"/>
        <v/>
      </c>
      <c r="CG202" s="1" t="str">
        <f t="shared" si="142"/>
        <v/>
      </c>
      <c r="CH202" s="1" t="str">
        <f t="shared" si="142"/>
        <v/>
      </c>
      <c r="CI202" s="1" t="str">
        <f t="shared" si="142"/>
        <v/>
      </c>
      <c r="CJ202" s="1" t="str">
        <f t="shared" si="142"/>
        <v/>
      </c>
      <c r="CK202" s="1" t="str">
        <f t="shared" si="142"/>
        <v/>
      </c>
      <c r="CL202" s="37" t="str">
        <f t="shared" si="112"/>
        <v/>
      </c>
      <c r="CM202" s="37" t="str">
        <f t="shared" si="113"/>
        <v/>
      </c>
      <c r="CN202" s="1">
        <f t="shared" ca="1" si="114"/>
        <v>0</v>
      </c>
      <c r="CO202" s="1">
        <f t="shared" ca="1" si="115"/>
        <v>0</v>
      </c>
      <c r="CP202" s="1">
        <f t="shared" si="132"/>
        <v>4.8000000000000348E-2</v>
      </c>
      <c r="CQ202" s="24" t="str">
        <f t="shared" si="122"/>
        <v/>
      </c>
      <c r="CR202" s="25" t="str">
        <f t="shared" si="123"/>
        <v/>
      </c>
      <c r="CS202" s="24" t="str">
        <f>IF(CR202="","",'Details Verein'!$I$30)</f>
        <v/>
      </c>
      <c r="CT202" s="24" t="str">
        <f>IF(CR202="","",VLOOKUP(Mitglieder!AN202,'Details Verein'!$B$12:$K$21,9))</f>
        <v/>
      </c>
      <c r="CU202" s="24">
        <f t="shared" si="124"/>
        <v>0</v>
      </c>
      <c r="CV202" s="26" t="str">
        <f t="shared" si="125"/>
        <v/>
      </c>
      <c r="CW202" s="24" t="str">
        <f>IF(CR202="","",Mitglieder!BM202)</f>
        <v/>
      </c>
      <c r="CX202" s="1">
        <f t="shared" si="126"/>
        <v>7.810000000000121E-2</v>
      </c>
      <c r="CY202" s="24" t="str">
        <f t="shared" si="127"/>
        <v/>
      </c>
      <c r="CZ202" s="25" t="str">
        <f t="shared" si="128"/>
        <v/>
      </c>
      <c r="DA202" s="24" t="str">
        <f>IF(CZ202="","",'Details Verein'!$I$30)</f>
        <v/>
      </c>
      <c r="DB202" s="24" t="str">
        <f>IF(CZ202="","",VLOOKUP(AN202,'Details Verein'!$B$12:$L$21,10))</f>
        <v/>
      </c>
      <c r="DC202" s="24"/>
      <c r="DD202" s="26" t="str">
        <f t="shared" si="129"/>
        <v/>
      </c>
      <c r="DE202" s="24" t="str">
        <f>IF(CZ202="","",Mitglieder!BN202)</f>
        <v/>
      </c>
      <c r="DF202" s="34"/>
      <c r="DG202" s="1">
        <f t="shared" ca="1" si="134"/>
        <v>0.10820000000000207</v>
      </c>
      <c r="DH202" s="24" t="str">
        <f t="shared" ca="1" si="135"/>
        <v/>
      </c>
      <c r="DI202" s="25" t="str">
        <f t="shared" ca="1" si="136"/>
        <v/>
      </c>
      <c r="DJ202" s="24" t="str">
        <f ca="1">IF(DI202="","",'Details Verein'!$I$30)</f>
        <v/>
      </c>
      <c r="DK202" s="24" t="str">
        <f ca="1">IF(DI202="","",'Details Verein'!$I$31)</f>
        <v/>
      </c>
      <c r="DL202" s="24"/>
      <c r="DM202" s="26" t="str">
        <f t="shared" ca="1" si="137"/>
        <v/>
      </c>
      <c r="DN202" s="24" t="str">
        <f t="shared" ca="1" si="138"/>
        <v/>
      </c>
    </row>
    <row r="203" spans="3:118" x14ac:dyDescent="0.3">
      <c r="C203" s="1">
        <f t="shared" ca="1" si="102"/>
        <v>1.017999999999998</v>
      </c>
      <c r="D203" s="1">
        <f ca="1">IF(OR(AQ203&lt;&gt;"",AP203+'Details Verein'!$D$24&gt;=$AM$1,AP203="",AG203&lt;&gt;1,AZ203&lt;&gt;"",BC203&lt;&gt;""),Mitglieder!D202+0.0001,ROUND(D202+1,0))</f>
        <v>1.017999999999998</v>
      </c>
      <c r="E203" s="1">
        <f ca="1">IF(OR(AQ203&lt;&gt;"",AZ203+'Details Verein'!$D$25&gt;=$AM$1,AP203="",AG203&lt;&gt;1,AZ203="",BA203&lt;&gt;"",BC203&lt;&gt;""),Mitglieder!E202+0.0001,ROUND(E202+1,0))</f>
        <v>1.017999999999998</v>
      </c>
      <c r="F203" s="1" t="str">
        <f t="shared" ca="1" si="103"/>
        <v/>
      </c>
      <c r="G203" s="23"/>
      <c r="H203" s="8"/>
      <c r="I203" s="8"/>
      <c r="J203" s="8"/>
      <c r="K203" s="8"/>
      <c r="L203" s="8"/>
      <c r="M203" s="8"/>
      <c r="N203" s="8"/>
      <c r="O203" s="8"/>
      <c r="P203" s="8"/>
      <c r="Q203" s="8"/>
      <c r="R203" s="8"/>
      <c r="S203" s="8"/>
      <c r="T203" s="8"/>
      <c r="U203" s="8"/>
      <c r="V203" s="8"/>
      <c r="W203" s="8"/>
      <c r="X203" s="8"/>
      <c r="Y203" s="8"/>
      <c r="Z203" s="8"/>
      <c r="AA203" s="8"/>
      <c r="AB203" s="8"/>
      <c r="AC203" s="8"/>
      <c r="AD203" s="8"/>
      <c r="AE203" s="8"/>
      <c r="AG203" s="1">
        <f t="shared" si="104"/>
        <v>0</v>
      </c>
      <c r="AI203" s="1">
        <f t="shared" ca="1" si="105"/>
        <v>0</v>
      </c>
      <c r="AJ203" s="1">
        <f t="shared" ca="1" si="106"/>
        <v>0</v>
      </c>
      <c r="AM203" s="63" t="str">
        <f>IF(AND(H204="",H205="",K203=""),"",IF(K203="","nicht kategorisiert",IF(AG203=1,VLOOKUP(AN203,'Details Verein'!$B$12:$D$22,2),"")))</f>
        <v/>
      </c>
      <c r="AN203" s="1">
        <f>IF(K203='Details Verein'!$C$12,'Details Verein'!$B$12,IF(K203='Details Verein'!$C$13,'Details Verein'!$B$13,IF(K203='Details Verein'!$C$14,'Details Verein'!$B$14,IF(K203='Details Verein'!$C$15,'Details Verein'!$B$15,IF(K203='Details Verein'!$C$16,'Details Verein'!$B$16,IF(K203='Details Verein'!$C$17,'Details Verein'!$B$17,IF(K203='Details Verein'!$C$18,'Details Verein'!$B$18,IF(K203='Details Verein'!$C$19,'Details Verein'!$B$19,IF(K203='Details Verein'!$C$20,'Details Verein'!$B$20,IF(K203='Details Verein'!$C$21,'Details Verein'!$B$21,11))))))))))</f>
        <v>1</v>
      </c>
      <c r="AO203" s="8"/>
      <c r="AP203" s="8"/>
      <c r="AQ203" s="8"/>
      <c r="AR203" s="32">
        <f>IF(OR(V203&gt;'Details Verein'!$D$7,$AG203=1),VLOOKUP($AN203,'Details Verein'!$B$12:$G$21,AR$1),0)</f>
        <v>0</v>
      </c>
      <c r="AS203" s="115" t="str">
        <f t="shared" si="107"/>
        <v/>
      </c>
      <c r="AT203" s="32">
        <f>IF($AG203=1,VLOOKUP($AN203,'Details Verein'!$B$12:$G$21,AT$1),0)</f>
        <v>0</v>
      </c>
      <c r="AU203" s="33" t="str">
        <f t="shared" si="108"/>
        <v/>
      </c>
      <c r="AV203" s="32">
        <f>IF($AG203=1,VLOOKUP($AN203,'Details Verein'!$B$12:$G$21,AV$1),0)</f>
        <v>0</v>
      </c>
      <c r="AW203" s="32">
        <f ca="1">IF($AG203=1,VLOOKUP($AN203,'Details Verein'!$B$12:$G$21,AW$1),0)+BG203</f>
        <v>0</v>
      </c>
      <c r="AX203" s="116"/>
      <c r="AY203" s="8"/>
      <c r="AZ203" s="8"/>
      <c r="BA203" s="8"/>
      <c r="BB203" s="1" t="str">
        <f t="shared" si="109"/>
        <v>00.01.1900</v>
      </c>
      <c r="BC203" s="73"/>
      <c r="BD203" s="3" t="str">
        <f>IF(AP203="","",AP203+'Details Verein'!$D$24)</f>
        <v/>
      </c>
      <c r="BE203" s="3" t="str">
        <f>IF(AZ203="","",AZ203+'Details Verein'!$D$25)</f>
        <v/>
      </c>
      <c r="BF203" s="3" t="str">
        <f>IF(BA203="","",BA203+'Details Verein'!$D$26)</f>
        <v/>
      </c>
      <c r="BG203" s="32">
        <f ca="1">IF(OR(E203-E202&gt;0.1,BA203&lt;&gt;""),'Details Verein'!$D$27,0)</f>
        <v>0</v>
      </c>
      <c r="BH203" s="16">
        <f t="shared" ca="1" si="133"/>
        <v>0</v>
      </c>
      <c r="BI203" s="16">
        <f t="shared" si="110"/>
        <v>0</v>
      </c>
      <c r="BJ203" s="1" t="str">
        <f t="shared" si="111"/>
        <v/>
      </c>
      <c r="BL203" s="1" t="str">
        <f t="shared" si="116"/>
        <v/>
      </c>
      <c r="BM203" s="1" t="str">
        <f t="shared" si="117"/>
        <v/>
      </c>
      <c r="BN203" s="1" t="str">
        <f t="shared" si="118"/>
        <v/>
      </c>
      <c r="BO203" s="1" t="str">
        <f t="shared" ca="1" si="119"/>
        <v/>
      </c>
      <c r="BP203" s="1">
        <f t="shared" si="130"/>
        <v>1.7999999999999947E-2</v>
      </c>
      <c r="BQ203" s="24" t="str">
        <f t="shared" si="120"/>
        <v/>
      </c>
      <c r="BR203" s="25" t="str">
        <f>IF(OR(Mitglieder!AQ203="",Mitglieder!BC203&lt;&gt;""),"",Mitglieder!AQ203)</f>
        <v/>
      </c>
      <c r="BS203" s="24" t="str">
        <f>IF(BR203="","",'Details Verein'!$I$30)</f>
        <v/>
      </c>
      <c r="BT203" s="24" t="str">
        <f>IF(BR203="","",VLOOKUP(Mitglieder!AN203,'Details Verein'!$B$12:$I$21,8))</f>
        <v/>
      </c>
      <c r="BU203" s="24"/>
      <c r="BV203" s="26" t="str">
        <f t="shared" si="121"/>
        <v/>
      </c>
      <c r="BW203" s="24" t="str">
        <f>IF(BR203="","",Mitglieder!BL203)</f>
        <v/>
      </c>
      <c r="CA203" s="34"/>
      <c r="CB203" s="1" t="str">
        <f t="shared" si="142"/>
        <v/>
      </c>
      <c r="CC203" s="1" t="str">
        <f t="shared" si="142"/>
        <v/>
      </c>
      <c r="CD203" s="1" t="str">
        <f t="shared" si="142"/>
        <v/>
      </c>
      <c r="CE203" s="1" t="str">
        <f t="shared" si="142"/>
        <v/>
      </c>
      <c r="CF203" s="1" t="str">
        <f t="shared" si="142"/>
        <v/>
      </c>
      <c r="CG203" s="1" t="str">
        <f t="shared" si="142"/>
        <v/>
      </c>
      <c r="CH203" s="1" t="str">
        <f t="shared" si="142"/>
        <v/>
      </c>
      <c r="CI203" s="1" t="str">
        <f t="shared" si="142"/>
        <v/>
      </c>
      <c r="CJ203" s="1" t="str">
        <f t="shared" si="142"/>
        <v/>
      </c>
      <c r="CK203" s="1" t="str">
        <f t="shared" si="142"/>
        <v/>
      </c>
      <c r="CL203" s="37" t="str">
        <f t="shared" si="112"/>
        <v/>
      </c>
      <c r="CM203" s="37" t="str">
        <f t="shared" si="113"/>
        <v/>
      </c>
      <c r="CN203" s="1">
        <f t="shared" ca="1" si="114"/>
        <v>0</v>
      </c>
      <c r="CO203" s="1">
        <f t="shared" ca="1" si="115"/>
        <v>0</v>
      </c>
      <c r="CP203" s="1">
        <f t="shared" si="132"/>
        <v>4.8100000000000351E-2</v>
      </c>
      <c r="CQ203" s="24" t="str">
        <f t="shared" si="122"/>
        <v/>
      </c>
      <c r="CR203" s="25" t="str">
        <f t="shared" si="123"/>
        <v/>
      </c>
      <c r="CS203" s="24" t="str">
        <f>IF(CR203="","",'Details Verein'!$I$30)</f>
        <v/>
      </c>
      <c r="CT203" s="24" t="str">
        <f>IF(CR203="","",VLOOKUP(Mitglieder!AN203,'Details Verein'!$B$12:$K$21,9))</f>
        <v/>
      </c>
      <c r="CU203" s="24">
        <f t="shared" si="124"/>
        <v>0</v>
      </c>
      <c r="CV203" s="26" t="str">
        <f t="shared" si="125"/>
        <v/>
      </c>
      <c r="CW203" s="24" t="str">
        <f>IF(CR203="","",Mitglieder!BM203)</f>
        <v/>
      </c>
      <c r="CX203" s="1">
        <f t="shared" si="126"/>
        <v>7.8200000000001213E-2</v>
      </c>
      <c r="CY203" s="24" t="str">
        <f t="shared" si="127"/>
        <v/>
      </c>
      <c r="CZ203" s="25" t="str">
        <f t="shared" si="128"/>
        <v/>
      </c>
      <c r="DA203" s="24" t="str">
        <f>IF(CZ203="","",'Details Verein'!$I$30)</f>
        <v/>
      </c>
      <c r="DB203" s="24" t="str">
        <f>IF(CZ203="","",VLOOKUP(AN203,'Details Verein'!$B$12:$L$21,10))</f>
        <v/>
      </c>
      <c r="DC203" s="24"/>
      <c r="DD203" s="26" t="str">
        <f t="shared" si="129"/>
        <v/>
      </c>
      <c r="DE203" s="24" t="str">
        <f>IF(CZ203="","",Mitglieder!BN203)</f>
        <v/>
      </c>
      <c r="DF203" s="34"/>
      <c r="DG203" s="1">
        <f t="shared" ca="1" si="134"/>
        <v>0.10830000000000208</v>
      </c>
      <c r="DH203" s="24" t="str">
        <f t="shared" ca="1" si="135"/>
        <v/>
      </c>
      <c r="DI203" s="25" t="str">
        <f t="shared" ca="1" si="136"/>
        <v/>
      </c>
      <c r="DJ203" s="24" t="str">
        <f ca="1">IF(DI203="","",'Details Verein'!$I$30)</f>
        <v/>
      </c>
      <c r="DK203" s="24" t="str">
        <f ca="1">IF(DI203="","",'Details Verein'!$I$31)</f>
        <v/>
      </c>
      <c r="DL203" s="24"/>
      <c r="DM203" s="26" t="str">
        <f t="shared" ca="1" si="137"/>
        <v/>
      </c>
      <c r="DN203" s="24" t="str">
        <f t="shared" ca="1" si="138"/>
        <v/>
      </c>
    </row>
    <row r="204" spans="3:118" x14ac:dyDescent="0.3">
      <c r="C204" s="1">
        <f t="shared" ca="1" si="102"/>
        <v>1.018099999999998</v>
      </c>
      <c r="D204" s="1">
        <f ca="1">IF(OR(AQ204&lt;&gt;"",AP204+'Details Verein'!$D$24&gt;=$AM$1,AP204="",AG204&lt;&gt;1,AZ204&lt;&gt;"",BC204&lt;&gt;""),Mitglieder!D203+0.0001,ROUND(D203+1,0))</f>
        <v>1.018099999999998</v>
      </c>
      <c r="E204" s="1">
        <f ca="1">IF(OR(AQ204&lt;&gt;"",AZ204+'Details Verein'!$D$25&gt;=$AM$1,AP204="",AG204&lt;&gt;1,AZ204="",BA204&lt;&gt;"",BC204&lt;&gt;""),Mitglieder!E203+0.0001,ROUND(E203+1,0))</f>
        <v>1.018099999999998</v>
      </c>
      <c r="F204" s="1" t="str">
        <f t="shared" ca="1" si="103"/>
        <v/>
      </c>
      <c r="G204" s="23"/>
      <c r="H204" s="8"/>
      <c r="I204" s="8"/>
      <c r="J204" s="8"/>
      <c r="K204" s="8"/>
      <c r="L204" s="8"/>
      <c r="M204" s="8"/>
      <c r="N204" s="8"/>
      <c r="O204" s="8"/>
      <c r="P204" s="8"/>
      <c r="Q204" s="8"/>
      <c r="R204" s="8"/>
      <c r="S204" s="8"/>
      <c r="T204" s="8"/>
      <c r="U204" s="8"/>
      <c r="V204" s="8"/>
      <c r="W204" s="8"/>
      <c r="X204" s="8"/>
      <c r="Y204" s="8"/>
      <c r="Z204" s="8"/>
      <c r="AA204" s="8"/>
      <c r="AB204" s="8"/>
      <c r="AC204" s="8"/>
      <c r="AD204" s="8"/>
      <c r="AE204" s="8"/>
      <c r="AG204" s="1">
        <f t="shared" si="104"/>
        <v>0</v>
      </c>
      <c r="AI204" s="1">
        <f t="shared" ca="1" si="105"/>
        <v>0</v>
      </c>
      <c r="AJ204" s="1">
        <f t="shared" ca="1" si="106"/>
        <v>0</v>
      </c>
      <c r="AM204" s="63" t="str">
        <f>IF(AND(H205="",H206="",K204=""),"",IF(K204="","nicht kategorisiert",IF(AG204=1,VLOOKUP(AN204,'Details Verein'!$B$12:$D$22,2),"")))</f>
        <v/>
      </c>
      <c r="AN204" s="1">
        <f>IF(K204='Details Verein'!$C$12,'Details Verein'!$B$12,IF(K204='Details Verein'!$C$13,'Details Verein'!$B$13,IF(K204='Details Verein'!$C$14,'Details Verein'!$B$14,IF(K204='Details Verein'!$C$15,'Details Verein'!$B$15,IF(K204='Details Verein'!$C$16,'Details Verein'!$B$16,IF(K204='Details Verein'!$C$17,'Details Verein'!$B$17,IF(K204='Details Verein'!$C$18,'Details Verein'!$B$18,IF(K204='Details Verein'!$C$19,'Details Verein'!$B$19,IF(K204='Details Verein'!$C$20,'Details Verein'!$B$20,IF(K204='Details Verein'!$C$21,'Details Verein'!$B$21,11))))))))))</f>
        <v>1</v>
      </c>
      <c r="AO204" s="8"/>
      <c r="AP204" s="8"/>
      <c r="AQ204" s="8"/>
      <c r="AR204" s="32">
        <f>IF(OR(V204&gt;'Details Verein'!$D$7,$AG204=1),VLOOKUP($AN204,'Details Verein'!$B$12:$G$21,AR$1),0)</f>
        <v>0</v>
      </c>
      <c r="AS204" s="115" t="str">
        <f t="shared" si="107"/>
        <v/>
      </c>
      <c r="AT204" s="32">
        <f>IF($AG204=1,VLOOKUP($AN204,'Details Verein'!$B$12:$G$21,AT$1),0)</f>
        <v>0</v>
      </c>
      <c r="AU204" s="33" t="str">
        <f t="shared" si="108"/>
        <v/>
      </c>
      <c r="AV204" s="32">
        <f>IF($AG204=1,VLOOKUP($AN204,'Details Verein'!$B$12:$G$21,AV$1),0)</f>
        <v>0</v>
      </c>
      <c r="AW204" s="32">
        <f ca="1">IF($AG204=1,VLOOKUP($AN204,'Details Verein'!$B$12:$G$21,AW$1),0)+BG204</f>
        <v>0</v>
      </c>
      <c r="AX204" s="116"/>
      <c r="AY204" s="8"/>
      <c r="AZ204" s="8"/>
      <c r="BA204" s="8"/>
      <c r="BB204" s="1" t="str">
        <f t="shared" si="109"/>
        <v>00.01.1900</v>
      </c>
      <c r="BC204" s="73"/>
      <c r="BD204" s="3" t="str">
        <f>IF(AP204="","",AP204+'Details Verein'!$D$24)</f>
        <v/>
      </c>
      <c r="BE204" s="3" t="str">
        <f>IF(AZ204="","",AZ204+'Details Verein'!$D$25)</f>
        <v/>
      </c>
      <c r="BF204" s="3" t="str">
        <f>IF(BA204="","",BA204+'Details Verein'!$D$26)</f>
        <v/>
      </c>
      <c r="BG204" s="32">
        <f ca="1">IF(OR(E204-E203&gt;0.1,BA204&lt;&gt;""),'Details Verein'!$D$27,0)</f>
        <v>0</v>
      </c>
      <c r="BH204" s="16">
        <f t="shared" ca="1" si="133"/>
        <v>0</v>
      </c>
      <c r="BI204" s="16">
        <f t="shared" si="110"/>
        <v>0</v>
      </c>
      <c r="BJ204" s="1" t="str">
        <f t="shared" si="111"/>
        <v/>
      </c>
      <c r="BL204" s="1" t="str">
        <f t="shared" si="116"/>
        <v/>
      </c>
      <c r="BM204" s="1" t="str">
        <f t="shared" si="117"/>
        <v/>
      </c>
      <c r="BN204" s="1" t="str">
        <f t="shared" si="118"/>
        <v/>
      </c>
      <c r="BO204" s="1" t="str">
        <f t="shared" ca="1" si="119"/>
        <v/>
      </c>
      <c r="BP204" s="1">
        <f t="shared" si="130"/>
        <v>1.8099999999999946E-2</v>
      </c>
      <c r="BQ204" s="24" t="str">
        <f t="shared" si="120"/>
        <v/>
      </c>
      <c r="BR204" s="25" t="str">
        <f>IF(OR(Mitglieder!AQ204="",Mitglieder!BC204&lt;&gt;""),"",Mitglieder!AQ204)</f>
        <v/>
      </c>
      <c r="BS204" s="24" t="str">
        <f>IF(BR204="","",'Details Verein'!$I$30)</f>
        <v/>
      </c>
      <c r="BT204" s="24" t="str">
        <f>IF(BR204="","",VLOOKUP(Mitglieder!AN204,'Details Verein'!$B$12:$I$21,8))</f>
        <v/>
      </c>
      <c r="BU204" s="24"/>
      <c r="BV204" s="26" t="str">
        <f t="shared" si="121"/>
        <v/>
      </c>
      <c r="BW204" s="24" t="str">
        <f>IF(BR204="","",Mitglieder!BL204)</f>
        <v/>
      </c>
      <c r="CA204" s="34"/>
      <c r="CB204" s="1" t="str">
        <f t="shared" ref="CB204:CK213" si="143">IF(AND($AG204=1,CB$13=$AM204),CB$13,"")</f>
        <v/>
      </c>
      <c r="CC204" s="1" t="str">
        <f t="shared" si="143"/>
        <v/>
      </c>
      <c r="CD204" s="1" t="str">
        <f t="shared" si="143"/>
        <v/>
      </c>
      <c r="CE204" s="1" t="str">
        <f t="shared" si="143"/>
        <v/>
      </c>
      <c r="CF204" s="1" t="str">
        <f t="shared" si="143"/>
        <v/>
      </c>
      <c r="CG204" s="1" t="str">
        <f t="shared" si="143"/>
        <v/>
      </c>
      <c r="CH204" s="1" t="str">
        <f t="shared" si="143"/>
        <v/>
      </c>
      <c r="CI204" s="1" t="str">
        <f t="shared" si="143"/>
        <v/>
      </c>
      <c r="CJ204" s="1" t="str">
        <f t="shared" si="143"/>
        <v/>
      </c>
      <c r="CK204" s="1" t="str">
        <f t="shared" si="143"/>
        <v/>
      </c>
      <c r="CL204" s="37" t="str">
        <f t="shared" si="112"/>
        <v/>
      </c>
      <c r="CM204" s="37" t="str">
        <f t="shared" si="113"/>
        <v/>
      </c>
      <c r="CN204" s="1">
        <f t="shared" ca="1" si="114"/>
        <v>0</v>
      </c>
      <c r="CO204" s="1">
        <f t="shared" ca="1" si="115"/>
        <v>0</v>
      </c>
      <c r="CP204" s="1">
        <f t="shared" si="132"/>
        <v>4.8200000000000354E-2</v>
      </c>
      <c r="CQ204" s="24" t="str">
        <f t="shared" si="122"/>
        <v/>
      </c>
      <c r="CR204" s="25" t="str">
        <f t="shared" si="123"/>
        <v/>
      </c>
      <c r="CS204" s="24" t="str">
        <f>IF(CR204="","",'Details Verein'!$I$30)</f>
        <v/>
      </c>
      <c r="CT204" s="24" t="str">
        <f>IF(CR204="","",VLOOKUP(Mitglieder!AN204,'Details Verein'!$B$12:$K$21,9))</f>
        <v/>
      </c>
      <c r="CU204" s="24">
        <f t="shared" si="124"/>
        <v>0</v>
      </c>
      <c r="CV204" s="26" t="str">
        <f t="shared" si="125"/>
        <v/>
      </c>
      <c r="CW204" s="24" t="str">
        <f>IF(CR204="","",Mitglieder!BM204)</f>
        <v/>
      </c>
      <c r="CX204" s="1">
        <f t="shared" si="126"/>
        <v>7.8300000000001216E-2</v>
      </c>
      <c r="CY204" s="24" t="str">
        <f t="shared" si="127"/>
        <v/>
      </c>
      <c r="CZ204" s="25" t="str">
        <f t="shared" si="128"/>
        <v/>
      </c>
      <c r="DA204" s="24" t="str">
        <f>IF(CZ204="","",'Details Verein'!$I$30)</f>
        <v/>
      </c>
      <c r="DB204" s="24" t="str">
        <f>IF(CZ204="","",VLOOKUP(AN204,'Details Verein'!$B$12:$L$21,10))</f>
        <v/>
      </c>
      <c r="DC204" s="24"/>
      <c r="DD204" s="26" t="str">
        <f t="shared" si="129"/>
        <v/>
      </c>
      <c r="DE204" s="24" t="str">
        <f>IF(CZ204="","",Mitglieder!BN204)</f>
        <v/>
      </c>
      <c r="DF204" s="34"/>
      <c r="DG204" s="1">
        <f t="shared" ca="1" si="134"/>
        <v>0.10840000000000208</v>
      </c>
      <c r="DH204" s="24" t="str">
        <f t="shared" ca="1" si="135"/>
        <v/>
      </c>
      <c r="DI204" s="25" t="str">
        <f t="shared" ca="1" si="136"/>
        <v/>
      </c>
      <c r="DJ204" s="24" t="str">
        <f ca="1">IF(DI204="","",'Details Verein'!$I$30)</f>
        <v/>
      </c>
      <c r="DK204" s="24" t="str">
        <f ca="1">IF(DI204="","",'Details Verein'!$I$31)</f>
        <v/>
      </c>
      <c r="DL204" s="24"/>
      <c r="DM204" s="26" t="str">
        <f t="shared" ca="1" si="137"/>
        <v/>
      </c>
      <c r="DN204" s="24" t="str">
        <f t="shared" ca="1" si="138"/>
        <v/>
      </c>
    </row>
    <row r="205" spans="3:118" x14ac:dyDescent="0.3">
      <c r="C205" s="1">
        <f t="shared" ca="1" si="102"/>
        <v>1.018199999999998</v>
      </c>
      <c r="D205" s="1">
        <f ca="1">IF(OR(AQ205&lt;&gt;"",AP205+'Details Verein'!$D$24&gt;=$AM$1,AP205="",AG205&lt;&gt;1,AZ205&lt;&gt;"",BC205&lt;&gt;""),Mitglieder!D204+0.0001,ROUND(D204+1,0))</f>
        <v>1.018199999999998</v>
      </c>
      <c r="E205" s="1">
        <f ca="1">IF(OR(AQ205&lt;&gt;"",AZ205+'Details Verein'!$D$25&gt;=$AM$1,AP205="",AG205&lt;&gt;1,AZ205="",BA205&lt;&gt;"",BC205&lt;&gt;""),Mitglieder!E204+0.0001,ROUND(E204+1,0))</f>
        <v>1.018199999999998</v>
      </c>
      <c r="F205" s="1" t="str">
        <f t="shared" ca="1" si="103"/>
        <v/>
      </c>
      <c r="G205" s="23"/>
      <c r="H205" s="8"/>
      <c r="I205" s="8"/>
      <c r="J205" s="8"/>
      <c r="K205" s="8"/>
      <c r="L205" s="8"/>
      <c r="M205" s="8"/>
      <c r="N205" s="8"/>
      <c r="O205" s="8"/>
      <c r="P205" s="8"/>
      <c r="Q205" s="8"/>
      <c r="R205" s="8"/>
      <c r="S205" s="8"/>
      <c r="T205" s="8"/>
      <c r="U205" s="8"/>
      <c r="V205" s="8"/>
      <c r="W205" s="8"/>
      <c r="X205" s="8"/>
      <c r="Y205" s="8"/>
      <c r="Z205" s="8"/>
      <c r="AA205" s="8"/>
      <c r="AB205" s="8"/>
      <c r="AC205" s="8"/>
      <c r="AD205" s="8"/>
      <c r="AE205" s="8"/>
      <c r="AG205" s="1">
        <f t="shared" si="104"/>
        <v>0</v>
      </c>
      <c r="AI205" s="1">
        <f t="shared" ca="1" si="105"/>
        <v>0</v>
      </c>
      <c r="AJ205" s="1">
        <f t="shared" ca="1" si="106"/>
        <v>0</v>
      </c>
      <c r="AM205" s="63" t="str">
        <f>IF(AND(H206="",H207="",K205=""),"",IF(K205="","nicht kategorisiert",IF(AG205=1,VLOOKUP(AN205,'Details Verein'!$B$12:$D$22,2),"")))</f>
        <v/>
      </c>
      <c r="AN205" s="1">
        <f>IF(K205='Details Verein'!$C$12,'Details Verein'!$B$12,IF(K205='Details Verein'!$C$13,'Details Verein'!$B$13,IF(K205='Details Verein'!$C$14,'Details Verein'!$B$14,IF(K205='Details Verein'!$C$15,'Details Verein'!$B$15,IF(K205='Details Verein'!$C$16,'Details Verein'!$B$16,IF(K205='Details Verein'!$C$17,'Details Verein'!$B$17,IF(K205='Details Verein'!$C$18,'Details Verein'!$B$18,IF(K205='Details Verein'!$C$19,'Details Verein'!$B$19,IF(K205='Details Verein'!$C$20,'Details Verein'!$B$20,IF(K205='Details Verein'!$C$21,'Details Verein'!$B$21,11))))))))))</f>
        <v>1</v>
      </c>
      <c r="AO205" s="8"/>
      <c r="AP205" s="8"/>
      <c r="AQ205" s="8"/>
      <c r="AR205" s="32">
        <f>IF(OR(V205&gt;'Details Verein'!$D$7,$AG205=1),VLOOKUP($AN205,'Details Verein'!$B$12:$G$21,AR$1),0)</f>
        <v>0</v>
      </c>
      <c r="AS205" s="115" t="str">
        <f t="shared" si="107"/>
        <v/>
      </c>
      <c r="AT205" s="32">
        <f>IF($AG205=1,VLOOKUP($AN205,'Details Verein'!$B$12:$G$21,AT$1),0)</f>
        <v>0</v>
      </c>
      <c r="AU205" s="33" t="str">
        <f t="shared" si="108"/>
        <v/>
      </c>
      <c r="AV205" s="32">
        <f>IF($AG205=1,VLOOKUP($AN205,'Details Verein'!$B$12:$G$21,AV$1),0)</f>
        <v>0</v>
      </c>
      <c r="AW205" s="32">
        <f ca="1">IF($AG205=1,VLOOKUP($AN205,'Details Verein'!$B$12:$G$21,AW$1),0)+BG205</f>
        <v>0</v>
      </c>
      <c r="AX205" s="116"/>
      <c r="AY205" s="8"/>
      <c r="AZ205" s="8"/>
      <c r="BA205" s="8"/>
      <c r="BB205" s="1" t="str">
        <f t="shared" si="109"/>
        <v>00.01.1900</v>
      </c>
      <c r="BC205" s="73"/>
      <c r="BD205" s="3" t="str">
        <f>IF(AP205="","",AP205+'Details Verein'!$D$24)</f>
        <v/>
      </c>
      <c r="BE205" s="3" t="str">
        <f>IF(AZ205="","",AZ205+'Details Verein'!$D$25)</f>
        <v/>
      </c>
      <c r="BF205" s="3" t="str">
        <f>IF(BA205="","",BA205+'Details Verein'!$D$26)</f>
        <v/>
      </c>
      <c r="BG205" s="32">
        <f ca="1">IF(OR(E205-E204&gt;0.1,BA205&lt;&gt;""),'Details Verein'!$D$27,0)</f>
        <v>0</v>
      </c>
      <c r="BH205" s="16">
        <f t="shared" ca="1" si="133"/>
        <v>0</v>
      </c>
      <c r="BI205" s="16">
        <f t="shared" si="110"/>
        <v>0</v>
      </c>
      <c r="BJ205" s="1" t="str">
        <f t="shared" si="111"/>
        <v/>
      </c>
      <c r="BL205" s="1" t="str">
        <f t="shared" si="116"/>
        <v/>
      </c>
      <c r="BM205" s="1" t="str">
        <f t="shared" si="117"/>
        <v/>
      </c>
      <c r="BN205" s="1" t="str">
        <f t="shared" si="118"/>
        <v/>
      </c>
      <c r="BO205" s="1" t="str">
        <f t="shared" ca="1" si="119"/>
        <v/>
      </c>
      <c r="BP205" s="1">
        <f t="shared" si="130"/>
        <v>1.8199999999999945E-2</v>
      </c>
      <c r="BQ205" s="24" t="str">
        <f t="shared" si="120"/>
        <v/>
      </c>
      <c r="BR205" s="25" t="str">
        <f>IF(OR(Mitglieder!AQ205="",Mitglieder!BC205&lt;&gt;""),"",Mitglieder!AQ205)</f>
        <v/>
      </c>
      <c r="BS205" s="24" t="str">
        <f>IF(BR205="","",'Details Verein'!$I$30)</f>
        <v/>
      </c>
      <c r="BT205" s="24" t="str">
        <f>IF(BR205="","",VLOOKUP(Mitglieder!AN205,'Details Verein'!$B$12:$I$21,8))</f>
        <v/>
      </c>
      <c r="BU205" s="24"/>
      <c r="BV205" s="26" t="str">
        <f t="shared" si="121"/>
        <v/>
      </c>
      <c r="BW205" s="24" t="str">
        <f>IF(BR205="","",Mitglieder!BL205)</f>
        <v/>
      </c>
      <c r="CA205" s="34"/>
      <c r="CB205" s="1" t="str">
        <f t="shared" si="143"/>
        <v/>
      </c>
      <c r="CC205" s="1" t="str">
        <f t="shared" si="143"/>
        <v/>
      </c>
      <c r="CD205" s="1" t="str">
        <f t="shared" si="143"/>
        <v/>
      </c>
      <c r="CE205" s="1" t="str">
        <f t="shared" si="143"/>
        <v/>
      </c>
      <c r="CF205" s="1" t="str">
        <f t="shared" si="143"/>
        <v/>
      </c>
      <c r="CG205" s="1" t="str">
        <f t="shared" si="143"/>
        <v/>
      </c>
      <c r="CH205" s="1" t="str">
        <f t="shared" si="143"/>
        <v/>
      </c>
      <c r="CI205" s="1" t="str">
        <f t="shared" si="143"/>
        <v/>
      </c>
      <c r="CJ205" s="1" t="str">
        <f t="shared" si="143"/>
        <v/>
      </c>
      <c r="CK205" s="1" t="str">
        <f t="shared" si="143"/>
        <v/>
      </c>
      <c r="CL205" s="37" t="str">
        <f t="shared" si="112"/>
        <v/>
      </c>
      <c r="CM205" s="37" t="str">
        <f t="shared" si="113"/>
        <v/>
      </c>
      <c r="CN205" s="1">
        <f t="shared" ca="1" si="114"/>
        <v>0</v>
      </c>
      <c r="CO205" s="1">
        <f t="shared" ca="1" si="115"/>
        <v>0</v>
      </c>
      <c r="CP205" s="1">
        <f t="shared" si="132"/>
        <v>4.8300000000000357E-2</v>
      </c>
      <c r="CQ205" s="24" t="str">
        <f t="shared" si="122"/>
        <v/>
      </c>
      <c r="CR205" s="25" t="str">
        <f t="shared" si="123"/>
        <v/>
      </c>
      <c r="CS205" s="24" t="str">
        <f>IF(CR205="","",'Details Verein'!$I$30)</f>
        <v/>
      </c>
      <c r="CT205" s="24" t="str">
        <f>IF(CR205="","",VLOOKUP(Mitglieder!AN205,'Details Verein'!$B$12:$K$21,9))</f>
        <v/>
      </c>
      <c r="CU205" s="24">
        <f t="shared" si="124"/>
        <v>0</v>
      </c>
      <c r="CV205" s="26" t="str">
        <f t="shared" si="125"/>
        <v/>
      </c>
      <c r="CW205" s="24" t="str">
        <f>IF(CR205="","",Mitglieder!BM205)</f>
        <v/>
      </c>
      <c r="CX205" s="1">
        <f t="shared" si="126"/>
        <v>7.8400000000001219E-2</v>
      </c>
      <c r="CY205" s="24" t="str">
        <f t="shared" si="127"/>
        <v/>
      </c>
      <c r="CZ205" s="25" t="str">
        <f t="shared" si="128"/>
        <v/>
      </c>
      <c r="DA205" s="24" t="str">
        <f>IF(CZ205="","",'Details Verein'!$I$30)</f>
        <v/>
      </c>
      <c r="DB205" s="24" t="str">
        <f>IF(CZ205="","",VLOOKUP(AN205,'Details Verein'!$B$12:$L$21,10))</f>
        <v/>
      </c>
      <c r="DC205" s="24"/>
      <c r="DD205" s="26" t="str">
        <f t="shared" si="129"/>
        <v/>
      </c>
      <c r="DE205" s="24" t="str">
        <f>IF(CZ205="","",Mitglieder!BN205)</f>
        <v/>
      </c>
      <c r="DF205" s="34"/>
      <c r="DG205" s="1">
        <f t="shared" ca="1" si="134"/>
        <v>0.10850000000000208</v>
      </c>
      <c r="DH205" s="24" t="str">
        <f t="shared" ca="1" si="135"/>
        <v/>
      </c>
      <c r="DI205" s="25" t="str">
        <f t="shared" ca="1" si="136"/>
        <v/>
      </c>
      <c r="DJ205" s="24" t="str">
        <f ca="1">IF(DI205="","",'Details Verein'!$I$30)</f>
        <v/>
      </c>
      <c r="DK205" s="24" t="str">
        <f ca="1">IF(DI205="","",'Details Verein'!$I$31)</f>
        <v/>
      </c>
      <c r="DL205" s="24"/>
      <c r="DM205" s="26" t="str">
        <f t="shared" ca="1" si="137"/>
        <v/>
      </c>
      <c r="DN205" s="24" t="str">
        <f t="shared" ca="1" si="138"/>
        <v/>
      </c>
    </row>
    <row r="206" spans="3:118" x14ac:dyDescent="0.3">
      <c r="C206" s="1">
        <f t="shared" ca="1" si="102"/>
        <v>1.018299999999998</v>
      </c>
      <c r="D206" s="1">
        <f ca="1">IF(OR(AQ206&lt;&gt;"",AP206+'Details Verein'!$D$24&gt;=$AM$1,AP206="",AG206&lt;&gt;1,AZ206&lt;&gt;"",BC206&lt;&gt;""),Mitglieder!D205+0.0001,ROUND(D205+1,0))</f>
        <v>1.018299999999998</v>
      </c>
      <c r="E206" s="1">
        <f ca="1">IF(OR(AQ206&lt;&gt;"",AZ206+'Details Verein'!$D$25&gt;=$AM$1,AP206="",AG206&lt;&gt;1,AZ206="",BA206&lt;&gt;"",BC206&lt;&gt;""),Mitglieder!E205+0.0001,ROUND(E205+1,0))</f>
        <v>1.018299999999998</v>
      </c>
      <c r="F206" s="1" t="str">
        <f t="shared" ca="1" si="103"/>
        <v/>
      </c>
      <c r="G206" s="23"/>
      <c r="H206" s="8"/>
      <c r="I206" s="8"/>
      <c r="J206" s="8"/>
      <c r="K206" s="8"/>
      <c r="L206" s="8"/>
      <c r="M206" s="8"/>
      <c r="N206" s="8"/>
      <c r="O206" s="8"/>
      <c r="P206" s="8"/>
      <c r="Q206" s="8"/>
      <c r="R206" s="8"/>
      <c r="S206" s="8"/>
      <c r="T206" s="8"/>
      <c r="U206" s="8"/>
      <c r="V206" s="8"/>
      <c r="W206" s="8"/>
      <c r="X206" s="8"/>
      <c r="Y206" s="8"/>
      <c r="Z206" s="8"/>
      <c r="AA206" s="8"/>
      <c r="AB206" s="8"/>
      <c r="AC206" s="8"/>
      <c r="AD206" s="8"/>
      <c r="AE206" s="8"/>
      <c r="AG206" s="1">
        <f t="shared" si="104"/>
        <v>0</v>
      </c>
      <c r="AI206" s="1">
        <f t="shared" ca="1" si="105"/>
        <v>0</v>
      </c>
      <c r="AJ206" s="1">
        <f t="shared" ca="1" si="106"/>
        <v>0</v>
      </c>
      <c r="AM206" s="63" t="str">
        <f>IF(AND(H207="",H208="",K206=""),"",IF(K206="","nicht kategorisiert",IF(AG206=1,VLOOKUP(AN206,'Details Verein'!$B$12:$D$22,2),"")))</f>
        <v/>
      </c>
      <c r="AN206" s="1">
        <f>IF(K206='Details Verein'!$C$12,'Details Verein'!$B$12,IF(K206='Details Verein'!$C$13,'Details Verein'!$B$13,IF(K206='Details Verein'!$C$14,'Details Verein'!$B$14,IF(K206='Details Verein'!$C$15,'Details Verein'!$B$15,IF(K206='Details Verein'!$C$16,'Details Verein'!$B$16,IF(K206='Details Verein'!$C$17,'Details Verein'!$B$17,IF(K206='Details Verein'!$C$18,'Details Verein'!$B$18,IF(K206='Details Verein'!$C$19,'Details Verein'!$B$19,IF(K206='Details Verein'!$C$20,'Details Verein'!$B$20,IF(K206='Details Verein'!$C$21,'Details Verein'!$B$21,11))))))))))</f>
        <v>1</v>
      </c>
      <c r="AO206" s="8"/>
      <c r="AP206" s="8"/>
      <c r="AQ206" s="8"/>
      <c r="AR206" s="32">
        <f>IF(OR(V206&gt;'Details Verein'!$D$7,$AG206=1),VLOOKUP($AN206,'Details Verein'!$B$12:$G$21,AR$1),0)</f>
        <v>0</v>
      </c>
      <c r="AS206" s="115" t="str">
        <f t="shared" si="107"/>
        <v/>
      </c>
      <c r="AT206" s="32">
        <f>IF($AG206=1,VLOOKUP($AN206,'Details Verein'!$B$12:$G$21,AT$1),0)</f>
        <v>0</v>
      </c>
      <c r="AU206" s="33" t="str">
        <f t="shared" si="108"/>
        <v/>
      </c>
      <c r="AV206" s="32">
        <f>IF($AG206=1,VLOOKUP($AN206,'Details Verein'!$B$12:$G$21,AV$1),0)</f>
        <v>0</v>
      </c>
      <c r="AW206" s="32">
        <f ca="1">IF($AG206=1,VLOOKUP($AN206,'Details Verein'!$B$12:$G$21,AW$1),0)+BG206</f>
        <v>0</v>
      </c>
      <c r="AX206" s="116"/>
      <c r="AY206" s="8"/>
      <c r="AZ206" s="8"/>
      <c r="BA206" s="8"/>
      <c r="BB206" s="1" t="str">
        <f t="shared" si="109"/>
        <v>00.01.1900</v>
      </c>
      <c r="BC206" s="73"/>
      <c r="BD206" s="3" t="str">
        <f>IF(AP206="","",AP206+'Details Verein'!$D$24)</f>
        <v/>
      </c>
      <c r="BE206" s="3" t="str">
        <f>IF(AZ206="","",AZ206+'Details Verein'!$D$25)</f>
        <v/>
      </c>
      <c r="BF206" s="3" t="str">
        <f>IF(BA206="","",BA206+'Details Verein'!$D$26)</f>
        <v/>
      </c>
      <c r="BG206" s="32">
        <f ca="1">IF(OR(E206-E205&gt;0.1,BA206&lt;&gt;""),'Details Verein'!$D$27,0)</f>
        <v>0</v>
      </c>
      <c r="BH206" s="16">
        <f t="shared" ca="1" si="133"/>
        <v>0</v>
      </c>
      <c r="BI206" s="16">
        <f t="shared" si="110"/>
        <v>0</v>
      </c>
      <c r="BJ206" s="1" t="str">
        <f t="shared" si="111"/>
        <v/>
      </c>
      <c r="BL206" s="1" t="str">
        <f t="shared" si="116"/>
        <v/>
      </c>
      <c r="BM206" s="1" t="str">
        <f t="shared" si="117"/>
        <v/>
      </c>
      <c r="BN206" s="1" t="str">
        <f t="shared" si="118"/>
        <v/>
      </c>
      <c r="BO206" s="1" t="str">
        <f t="shared" ca="1" si="119"/>
        <v/>
      </c>
      <c r="BP206" s="1">
        <f t="shared" si="130"/>
        <v>1.8299999999999945E-2</v>
      </c>
      <c r="BQ206" s="24" t="str">
        <f t="shared" si="120"/>
        <v/>
      </c>
      <c r="BR206" s="25" t="str">
        <f>IF(OR(Mitglieder!AQ206="",Mitglieder!BC206&lt;&gt;""),"",Mitglieder!AQ206)</f>
        <v/>
      </c>
      <c r="BS206" s="24" t="str">
        <f>IF(BR206="","",'Details Verein'!$I$30)</f>
        <v/>
      </c>
      <c r="BT206" s="24" t="str">
        <f>IF(BR206="","",VLOOKUP(Mitglieder!AN206,'Details Verein'!$B$12:$I$21,8))</f>
        <v/>
      </c>
      <c r="BU206" s="24"/>
      <c r="BV206" s="26" t="str">
        <f t="shared" si="121"/>
        <v/>
      </c>
      <c r="BW206" s="24" t="str">
        <f>IF(BR206="","",Mitglieder!BL206)</f>
        <v/>
      </c>
      <c r="CA206" s="34"/>
      <c r="CB206" s="1" t="str">
        <f t="shared" si="143"/>
        <v/>
      </c>
      <c r="CC206" s="1" t="str">
        <f t="shared" si="143"/>
        <v/>
      </c>
      <c r="CD206" s="1" t="str">
        <f t="shared" si="143"/>
        <v/>
      </c>
      <c r="CE206" s="1" t="str">
        <f t="shared" si="143"/>
        <v/>
      </c>
      <c r="CF206" s="1" t="str">
        <f t="shared" si="143"/>
        <v/>
      </c>
      <c r="CG206" s="1" t="str">
        <f t="shared" si="143"/>
        <v/>
      </c>
      <c r="CH206" s="1" t="str">
        <f t="shared" si="143"/>
        <v/>
      </c>
      <c r="CI206" s="1" t="str">
        <f t="shared" si="143"/>
        <v/>
      </c>
      <c r="CJ206" s="1" t="str">
        <f t="shared" si="143"/>
        <v/>
      </c>
      <c r="CK206" s="1" t="str">
        <f t="shared" si="143"/>
        <v/>
      </c>
      <c r="CL206" s="37" t="str">
        <f t="shared" si="112"/>
        <v/>
      </c>
      <c r="CM206" s="37" t="str">
        <f t="shared" si="113"/>
        <v/>
      </c>
      <c r="CN206" s="1">
        <f t="shared" ca="1" si="114"/>
        <v>0</v>
      </c>
      <c r="CO206" s="1">
        <f t="shared" ca="1" si="115"/>
        <v>0</v>
      </c>
      <c r="CP206" s="1">
        <f t="shared" si="132"/>
        <v>4.8400000000000359E-2</v>
      </c>
      <c r="CQ206" s="24" t="str">
        <f t="shared" si="122"/>
        <v/>
      </c>
      <c r="CR206" s="25" t="str">
        <f t="shared" si="123"/>
        <v/>
      </c>
      <c r="CS206" s="24" t="str">
        <f>IF(CR206="","",'Details Verein'!$I$30)</f>
        <v/>
      </c>
      <c r="CT206" s="24" t="str">
        <f>IF(CR206="","",VLOOKUP(Mitglieder!AN206,'Details Verein'!$B$12:$K$21,9))</f>
        <v/>
      </c>
      <c r="CU206" s="24">
        <f t="shared" si="124"/>
        <v>0</v>
      </c>
      <c r="CV206" s="26" t="str">
        <f t="shared" si="125"/>
        <v/>
      </c>
      <c r="CW206" s="24" t="str">
        <f>IF(CR206="","",Mitglieder!BM206)</f>
        <v/>
      </c>
      <c r="CX206" s="1">
        <f t="shared" si="126"/>
        <v>7.8500000000001222E-2</v>
      </c>
      <c r="CY206" s="24" t="str">
        <f t="shared" si="127"/>
        <v/>
      </c>
      <c r="CZ206" s="25" t="str">
        <f t="shared" si="128"/>
        <v/>
      </c>
      <c r="DA206" s="24" t="str">
        <f>IF(CZ206="","",'Details Verein'!$I$30)</f>
        <v/>
      </c>
      <c r="DB206" s="24" t="str">
        <f>IF(CZ206="","",VLOOKUP(AN206,'Details Verein'!$B$12:$L$21,10))</f>
        <v/>
      </c>
      <c r="DC206" s="24"/>
      <c r="DD206" s="26" t="str">
        <f t="shared" si="129"/>
        <v/>
      </c>
      <c r="DE206" s="24" t="str">
        <f>IF(CZ206="","",Mitglieder!BN206)</f>
        <v/>
      </c>
      <c r="DF206" s="34"/>
      <c r="DG206" s="1">
        <f t="shared" ca="1" si="134"/>
        <v>0.10860000000000208</v>
      </c>
      <c r="DH206" s="24" t="str">
        <f t="shared" ca="1" si="135"/>
        <v/>
      </c>
      <c r="DI206" s="25" t="str">
        <f t="shared" ca="1" si="136"/>
        <v/>
      </c>
      <c r="DJ206" s="24" t="str">
        <f ca="1">IF(DI206="","",'Details Verein'!$I$30)</f>
        <v/>
      </c>
      <c r="DK206" s="24" t="str">
        <f ca="1">IF(DI206="","",'Details Verein'!$I$31)</f>
        <v/>
      </c>
      <c r="DL206" s="24"/>
      <c r="DM206" s="26" t="str">
        <f t="shared" ca="1" si="137"/>
        <v/>
      </c>
      <c r="DN206" s="24" t="str">
        <f t="shared" ca="1" si="138"/>
        <v/>
      </c>
    </row>
    <row r="207" spans="3:118" x14ac:dyDescent="0.3">
      <c r="C207" s="1">
        <f t="shared" ca="1" si="102"/>
        <v>1.018399999999998</v>
      </c>
      <c r="D207" s="1">
        <f ca="1">IF(OR(AQ207&lt;&gt;"",AP207+'Details Verein'!$D$24&gt;=$AM$1,AP207="",AG207&lt;&gt;1,AZ207&lt;&gt;"",BC207&lt;&gt;""),Mitglieder!D206+0.0001,ROUND(D206+1,0))</f>
        <v>1.018399999999998</v>
      </c>
      <c r="E207" s="1">
        <f ca="1">IF(OR(AQ207&lt;&gt;"",AZ207+'Details Verein'!$D$25&gt;=$AM$1,AP207="",AG207&lt;&gt;1,AZ207="",BA207&lt;&gt;"",BC207&lt;&gt;""),Mitglieder!E206+0.0001,ROUND(E206+1,0))</f>
        <v>1.018399999999998</v>
      </c>
      <c r="F207" s="1" t="str">
        <f t="shared" ca="1" si="103"/>
        <v/>
      </c>
      <c r="G207" s="23"/>
      <c r="H207" s="8"/>
      <c r="I207" s="8"/>
      <c r="J207" s="8"/>
      <c r="K207" s="8"/>
      <c r="L207" s="8"/>
      <c r="M207" s="8"/>
      <c r="N207" s="8"/>
      <c r="O207" s="8"/>
      <c r="P207" s="8"/>
      <c r="Q207" s="8"/>
      <c r="R207" s="8"/>
      <c r="S207" s="8"/>
      <c r="T207" s="8"/>
      <c r="U207" s="8"/>
      <c r="V207" s="8"/>
      <c r="W207" s="8"/>
      <c r="X207" s="8"/>
      <c r="Y207" s="8"/>
      <c r="Z207" s="8"/>
      <c r="AA207" s="8"/>
      <c r="AB207" s="8"/>
      <c r="AC207" s="8"/>
      <c r="AD207" s="8"/>
      <c r="AE207" s="8"/>
      <c r="AG207" s="1">
        <f t="shared" si="104"/>
        <v>0</v>
      </c>
      <c r="AI207" s="1">
        <f t="shared" ca="1" si="105"/>
        <v>0</v>
      </c>
      <c r="AJ207" s="1">
        <f t="shared" ca="1" si="106"/>
        <v>0</v>
      </c>
      <c r="AM207" s="63" t="str">
        <f>IF(AND(H208="",H209="",K207=""),"",IF(K207="","nicht kategorisiert",IF(AG207=1,VLOOKUP(AN207,'Details Verein'!$B$12:$D$22,2),"")))</f>
        <v/>
      </c>
      <c r="AN207" s="1">
        <f>IF(K207='Details Verein'!$C$12,'Details Verein'!$B$12,IF(K207='Details Verein'!$C$13,'Details Verein'!$B$13,IF(K207='Details Verein'!$C$14,'Details Verein'!$B$14,IF(K207='Details Verein'!$C$15,'Details Verein'!$B$15,IF(K207='Details Verein'!$C$16,'Details Verein'!$B$16,IF(K207='Details Verein'!$C$17,'Details Verein'!$B$17,IF(K207='Details Verein'!$C$18,'Details Verein'!$B$18,IF(K207='Details Verein'!$C$19,'Details Verein'!$B$19,IF(K207='Details Verein'!$C$20,'Details Verein'!$B$20,IF(K207='Details Verein'!$C$21,'Details Verein'!$B$21,11))))))))))</f>
        <v>1</v>
      </c>
      <c r="AO207" s="8"/>
      <c r="AP207" s="8"/>
      <c r="AQ207" s="8"/>
      <c r="AR207" s="32">
        <f>IF(OR(V207&gt;'Details Verein'!$D$7,$AG207=1),VLOOKUP($AN207,'Details Verein'!$B$12:$G$21,AR$1),0)</f>
        <v>0</v>
      </c>
      <c r="AS207" s="115" t="str">
        <f t="shared" si="107"/>
        <v/>
      </c>
      <c r="AT207" s="32">
        <f>IF($AG207=1,VLOOKUP($AN207,'Details Verein'!$B$12:$G$21,AT$1),0)</f>
        <v>0</v>
      </c>
      <c r="AU207" s="33" t="str">
        <f t="shared" si="108"/>
        <v/>
      </c>
      <c r="AV207" s="32">
        <f>IF($AG207=1,VLOOKUP($AN207,'Details Verein'!$B$12:$G$21,AV$1),0)</f>
        <v>0</v>
      </c>
      <c r="AW207" s="32">
        <f ca="1">IF($AG207=1,VLOOKUP($AN207,'Details Verein'!$B$12:$G$21,AW$1),0)+BG207</f>
        <v>0</v>
      </c>
      <c r="AX207" s="116"/>
      <c r="AY207" s="8"/>
      <c r="AZ207" s="8"/>
      <c r="BA207" s="8"/>
      <c r="BB207" s="1" t="str">
        <f t="shared" si="109"/>
        <v>00.01.1900</v>
      </c>
      <c r="BC207" s="73"/>
      <c r="BD207" s="3" t="str">
        <f>IF(AP207="","",AP207+'Details Verein'!$D$24)</f>
        <v/>
      </c>
      <c r="BE207" s="3" t="str">
        <f>IF(AZ207="","",AZ207+'Details Verein'!$D$25)</f>
        <v/>
      </c>
      <c r="BF207" s="3" t="str">
        <f>IF(BA207="","",BA207+'Details Verein'!$D$26)</f>
        <v/>
      </c>
      <c r="BG207" s="32">
        <f ca="1">IF(OR(E207-E206&gt;0.1,BA207&lt;&gt;""),'Details Verein'!$D$27,0)</f>
        <v>0</v>
      </c>
      <c r="BH207" s="16">
        <f t="shared" ca="1" si="133"/>
        <v>0</v>
      </c>
      <c r="BI207" s="16">
        <f t="shared" si="110"/>
        <v>0</v>
      </c>
      <c r="BJ207" s="1" t="str">
        <f t="shared" si="111"/>
        <v/>
      </c>
      <c r="BL207" s="1" t="str">
        <f t="shared" si="116"/>
        <v/>
      </c>
      <c r="BM207" s="1" t="str">
        <f t="shared" si="117"/>
        <v/>
      </c>
      <c r="BN207" s="1" t="str">
        <f t="shared" si="118"/>
        <v/>
      </c>
      <c r="BO207" s="1" t="str">
        <f t="shared" ca="1" si="119"/>
        <v/>
      </c>
      <c r="BP207" s="1">
        <f t="shared" si="130"/>
        <v>1.8399999999999944E-2</v>
      </c>
      <c r="BQ207" s="24" t="str">
        <f t="shared" si="120"/>
        <v/>
      </c>
      <c r="BR207" s="25" t="str">
        <f>IF(OR(Mitglieder!AQ207="",Mitglieder!BC207&lt;&gt;""),"",Mitglieder!AQ207)</f>
        <v/>
      </c>
      <c r="BS207" s="24" t="str">
        <f>IF(BR207="","",'Details Verein'!$I$30)</f>
        <v/>
      </c>
      <c r="BT207" s="24" t="str">
        <f>IF(BR207="","",VLOOKUP(Mitglieder!AN207,'Details Verein'!$B$12:$I$21,8))</f>
        <v/>
      </c>
      <c r="BU207" s="24"/>
      <c r="BV207" s="26" t="str">
        <f t="shared" si="121"/>
        <v/>
      </c>
      <c r="BW207" s="24" t="str">
        <f>IF(BR207="","",Mitglieder!BL207)</f>
        <v/>
      </c>
      <c r="CA207" s="34"/>
      <c r="CB207" s="1" t="str">
        <f t="shared" si="143"/>
        <v/>
      </c>
      <c r="CC207" s="1" t="str">
        <f t="shared" si="143"/>
        <v/>
      </c>
      <c r="CD207" s="1" t="str">
        <f t="shared" si="143"/>
        <v/>
      </c>
      <c r="CE207" s="1" t="str">
        <f t="shared" si="143"/>
        <v/>
      </c>
      <c r="CF207" s="1" t="str">
        <f t="shared" si="143"/>
        <v/>
      </c>
      <c r="CG207" s="1" t="str">
        <f t="shared" si="143"/>
        <v/>
      </c>
      <c r="CH207" s="1" t="str">
        <f t="shared" si="143"/>
        <v/>
      </c>
      <c r="CI207" s="1" t="str">
        <f t="shared" si="143"/>
        <v/>
      </c>
      <c r="CJ207" s="1" t="str">
        <f t="shared" si="143"/>
        <v/>
      </c>
      <c r="CK207" s="1" t="str">
        <f t="shared" si="143"/>
        <v/>
      </c>
      <c r="CL207" s="37" t="str">
        <f t="shared" si="112"/>
        <v/>
      </c>
      <c r="CM207" s="37" t="str">
        <f t="shared" si="113"/>
        <v/>
      </c>
      <c r="CN207" s="1">
        <f t="shared" ca="1" si="114"/>
        <v>0</v>
      </c>
      <c r="CO207" s="1">
        <f t="shared" ca="1" si="115"/>
        <v>0</v>
      </c>
      <c r="CP207" s="1">
        <f t="shared" si="132"/>
        <v>4.8500000000000362E-2</v>
      </c>
      <c r="CQ207" s="24" t="str">
        <f t="shared" si="122"/>
        <v/>
      </c>
      <c r="CR207" s="25" t="str">
        <f t="shared" si="123"/>
        <v/>
      </c>
      <c r="CS207" s="24" t="str">
        <f>IF(CR207="","",'Details Verein'!$I$30)</f>
        <v/>
      </c>
      <c r="CT207" s="24" t="str">
        <f>IF(CR207="","",VLOOKUP(Mitglieder!AN207,'Details Verein'!$B$12:$K$21,9))</f>
        <v/>
      </c>
      <c r="CU207" s="24">
        <f t="shared" si="124"/>
        <v>0</v>
      </c>
      <c r="CV207" s="26" t="str">
        <f t="shared" si="125"/>
        <v/>
      </c>
      <c r="CW207" s="24" t="str">
        <f>IF(CR207="","",Mitglieder!BM207)</f>
        <v/>
      </c>
      <c r="CX207" s="1">
        <f t="shared" si="126"/>
        <v>7.8600000000001224E-2</v>
      </c>
      <c r="CY207" s="24" t="str">
        <f t="shared" si="127"/>
        <v/>
      </c>
      <c r="CZ207" s="25" t="str">
        <f t="shared" si="128"/>
        <v/>
      </c>
      <c r="DA207" s="24" t="str">
        <f>IF(CZ207="","",'Details Verein'!$I$30)</f>
        <v/>
      </c>
      <c r="DB207" s="24" t="str">
        <f>IF(CZ207="","",VLOOKUP(AN207,'Details Verein'!$B$12:$L$21,10))</f>
        <v/>
      </c>
      <c r="DC207" s="24"/>
      <c r="DD207" s="26" t="str">
        <f t="shared" si="129"/>
        <v/>
      </c>
      <c r="DE207" s="24" t="str">
        <f>IF(CZ207="","",Mitglieder!BN207)</f>
        <v/>
      </c>
      <c r="DF207" s="34"/>
      <c r="DG207" s="1">
        <f t="shared" ca="1" si="134"/>
        <v>0.10870000000000209</v>
      </c>
      <c r="DH207" s="24" t="str">
        <f t="shared" ca="1" si="135"/>
        <v/>
      </c>
      <c r="DI207" s="25" t="str">
        <f t="shared" ca="1" si="136"/>
        <v/>
      </c>
      <c r="DJ207" s="24" t="str">
        <f ca="1">IF(DI207="","",'Details Verein'!$I$30)</f>
        <v/>
      </c>
      <c r="DK207" s="24" t="str">
        <f ca="1">IF(DI207="","",'Details Verein'!$I$31)</f>
        <v/>
      </c>
      <c r="DL207" s="24"/>
      <c r="DM207" s="26" t="str">
        <f t="shared" ca="1" si="137"/>
        <v/>
      </c>
      <c r="DN207" s="24" t="str">
        <f t="shared" ca="1" si="138"/>
        <v/>
      </c>
    </row>
    <row r="208" spans="3:118" x14ac:dyDescent="0.3">
      <c r="C208" s="1">
        <f t="shared" ca="1" si="102"/>
        <v>1.018499999999998</v>
      </c>
      <c r="D208" s="1">
        <f ca="1">IF(OR(AQ208&lt;&gt;"",AP208+'Details Verein'!$D$24&gt;=$AM$1,AP208="",AG208&lt;&gt;1,AZ208&lt;&gt;"",BC208&lt;&gt;""),Mitglieder!D207+0.0001,ROUND(D207+1,0))</f>
        <v>1.018499999999998</v>
      </c>
      <c r="E208" s="1">
        <f ca="1">IF(OR(AQ208&lt;&gt;"",AZ208+'Details Verein'!$D$25&gt;=$AM$1,AP208="",AG208&lt;&gt;1,AZ208="",BA208&lt;&gt;"",BC208&lt;&gt;""),Mitglieder!E207+0.0001,ROUND(E207+1,0))</f>
        <v>1.018499999999998</v>
      </c>
      <c r="F208" s="1" t="str">
        <f t="shared" ca="1" si="103"/>
        <v/>
      </c>
      <c r="G208" s="23"/>
      <c r="H208" s="8"/>
      <c r="I208" s="8"/>
      <c r="J208" s="8"/>
      <c r="K208" s="8"/>
      <c r="L208" s="8"/>
      <c r="M208" s="8"/>
      <c r="N208" s="8"/>
      <c r="O208" s="8"/>
      <c r="P208" s="8"/>
      <c r="Q208" s="8"/>
      <c r="R208" s="8"/>
      <c r="S208" s="8"/>
      <c r="T208" s="8"/>
      <c r="U208" s="8"/>
      <c r="V208" s="8"/>
      <c r="W208" s="8"/>
      <c r="X208" s="8"/>
      <c r="Y208" s="8"/>
      <c r="Z208" s="8"/>
      <c r="AA208" s="8"/>
      <c r="AB208" s="8"/>
      <c r="AC208" s="8"/>
      <c r="AD208" s="8"/>
      <c r="AE208" s="8"/>
      <c r="AG208" s="1">
        <f t="shared" si="104"/>
        <v>0</v>
      </c>
      <c r="AI208" s="1">
        <f t="shared" ca="1" si="105"/>
        <v>0</v>
      </c>
      <c r="AJ208" s="1">
        <f t="shared" ca="1" si="106"/>
        <v>0</v>
      </c>
      <c r="AM208" s="63" t="str">
        <f>IF(AND(H209="",H210="",K208=""),"",IF(K208="","nicht kategorisiert",IF(AG208=1,VLOOKUP(AN208,'Details Verein'!$B$12:$D$22,2),"")))</f>
        <v/>
      </c>
      <c r="AN208" s="1">
        <f>IF(K208='Details Verein'!$C$12,'Details Verein'!$B$12,IF(K208='Details Verein'!$C$13,'Details Verein'!$B$13,IF(K208='Details Verein'!$C$14,'Details Verein'!$B$14,IF(K208='Details Verein'!$C$15,'Details Verein'!$B$15,IF(K208='Details Verein'!$C$16,'Details Verein'!$B$16,IF(K208='Details Verein'!$C$17,'Details Verein'!$B$17,IF(K208='Details Verein'!$C$18,'Details Verein'!$B$18,IF(K208='Details Verein'!$C$19,'Details Verein'!$B$19,IF(K208='Details Verein'!$C$20,'Details Verein'!$B$20,IF(K208='Details Verein'!$C$21,'Details Verein'!$B$21,11))))))))))</f>
        <v>1</v>
      </c>
      <c r="AO208" s="8"/>
      <c r="AP208" s="8"/>
      <c r="AQ208" s="8"/>
      <c r="AR208" s="32">
        <f>IF(OR(V208&gt;'Details Verein'!$D$7,$AG208=1),VLOOKUP($AN208,'Details Verein'!$B$12:$G$21,AR$1),0)</f>
        <v>0</v>
      </c>
      <c r="AS208" s="115" t="str">
        <f t="shared" si="107"/>
        <v/>
      </c>
      <c r="AT208" s="32">
        <f>IF($AG208=1,VLOOKUP($AN208,'Details Verein'!$B$12:$G$21,AT$1),0)</f>
        <v>0</v>
      </c>
      <c r="AU208" s="33" t="str">
        <f t="shared" si="108"/>
        <v/>
      </c>
      <c r="AV208" s="32">
        <f>IF($AG208=1,VLOOKUP($AN208,'Details Verein'!$B$12:$G$21,AV$1),0)</f>
        <v>0</v>
      </c>
      <c r="AW208" s="32">
        <f ca="1">IF($AG208=1,VLOOKUP($AN208,'Details Verein'!$B$12:$G$21,AW$1),0)+BG208</f>
        <v>0</v>
      </c>
      <c r="AX208" s="116"/>
      <c r="AY208" s="8"/>
      <c r="AZ208" s="8"/>
      <c r="BA208" s="8"/>
      <c r="BB208" s="1" t="str">
        <f t="shared" si="109"/>
        <v>00.01.1900</v>
      </c>
      <c r="BC208" s="73"/>
      <c r="BD208" s="3" t="str">
        <f>IF(AP208="","",AP208+'Details Verein'!$D$24)</f>
        <v/>
      </c>
      <c r="BE208" s="3" t="str">
        <f>IF(AZ208="","",AZ208+'Details Verein'!$D$25)</f>
        <v/>
      </c>
      <c r="BF208" s="3" t="str">
        <f>IF(BA208="","",BA208+'Details Verein'!$D$26)</f>
        <v/>
      </c>
      <c r="BG208" s="32">
        <f ca="1">IF(OR(E208-E207&gt;0.1,BA208&lt;&gt;""),'Details Verein'!$D$27,0)</f>
        <v>0</v>
      </c>
      <c r="BH208" s="16">
        <f t="shared" ca="1" si="133"/>
        <v>0</v>
      </c>
      <c r="BI208" s="16">
        <f t="shared" si="110"/>
        <v>0</v>
      </c>
      <c r="BJ208" s="1" t="str">
        <f t="shared" si="111"/>
        <v/>
      </c>
      <c r="BL208" s="1" t="str">
        <f t="shared" si="116"/>
        <v/>
      </c>
      <c r="BM208" s="1" t="str">
        <f t="shared" si="117"/>
        <v/>
      </c>
      <c r="BN208" s="1" t="str">
        <f t="shared" si="118"/>
        <v/>
      </c>
      <c r="BO208" s="1" t="str">
        <f t="shared" ca="1" si="119"/>
        <v/>
      </c>
      <c r="BP208" s="1">
        <f t="shared" si="130"/>
        <v>1.8499999999999944E-2</v>
      </c>
      <c r="BQ208" s="24" t="str">
        <f t="shared" si="120"/>
        <v/>
      </c>
      <c r="BR208" s="25" t="str">
        <f>IF(OR(Mitglieder!AQ208="",Mitglieder!BC208&lt;&gt;""),"",Mitglieder!AQ208)</f>
        <v/>
      </c>
      <c r="BS208" s="24" t="str">
        <f>IF(BR208="","",'Details Verein'!$I$30)</f>
        <v/>
      </c>
      <c r="BT208" s="24" t="str">
        <f>IF(BR208="","",VLOOKUP(Mitglieder!AN208,'Details Verein'!$B$12:$I$21,8))</f>
        <v/>
      </c>
      <c r="BU208" s="24"/>
      <c r="BV208" s="26" t="str">
        <f t="shared" si="121"/>
        <v/>
      </c>
      <c r="BW208" s="24" t="str">
        <f>IF(BR208="","",Mitglieder!BL208)</f>
        <v/>
      </c>
      <c r="CA208" s="34"/>
      <c r="CB208" s="1" t="str">
        <f t="shared" si="143"/>
        <v/>
      </c>
      <c r="CC208" s="1" t="str">
        <f t="shared" si="143"/>
        <v/>
      </c>
      <c r="CD208" s="1" t="str">
        <f t="shared" si="143"/>
        <v/>
      </c>
      <c r="CE208" s="1" t="str">
        <f t="shared" si="143"/>
        <v/>
      </c>
      <c r="CF208" s="1" t="str">
        <f t="shared" si="143"/>
        <v/>
      </c>
      <c r="CG208" s="1" t="str">
        <f t="shared" si="143"/>
        <v/>
      </c>
      <c r="CH208" s="1" t="str">
        <f t="shared" si="143"/>
        <v/>
      </c>
      <c r="CI208" s="1" t="str">
        <f t="shared" si="143"/>
        <v/>
      </c>
      <c r="CJ208" s="1" t="str">
        <f t="shared" si="143"/>
        <v/>
      </c>
      <c r="CK208" s="1" t="str">
        <f t="shared" si="143"/>
        <v/>
      </c>
      <c r="CL208" s="37" t="str">
        <f t="shared" si="112"/>
        <v/>
      </c>
      <c r="CM208" s="37" t="str">
        <f t="shared" si="113"/>
        <v/>
      </c>
      <c r="CN208" s="1">
        <f t="shared" ca="1" si="114"/>
        <v>0</v>
      </c>
      <c r="CO208" s="1">
        <f t="shared" ca="1" si="115"/>
        <v>0</v>
      </c>
      <c r="CP208" s="1">
        <f t="shared" si="132"/>
        <v>4.8600000000000365E-2</v>
      </c>
      <c r="CQ208" s="24" t="str">
        <f t="shared" si="122"/>
        <v/>
      </c>
      <c r="CR208" s="25" t="str">
        <f t="shared" si="123"/>
        <v/>
      </c>
      <c r="CS208" s="24" t="str">
        <f>IF(CR208="","",'Details Verein'!$I$30)</f>
        <v/>
      </c>
      <c r="CT208" s="24" t="str">
        <f>IF(CR208="","",VLOOKUP(Mitglieder!AN208,'Details Verein'!$B$12:$K$21,9))</f>
        <v/>
      </c>
      <c r="CU208" s="24">
        <f t="shared" si="124"/>
        <v>0</v>
      </c>
      <c r="CV208" s="26" t="str">
        <f t="shared" si="125"/>
        <v/>
      </c>
      <c r="CW208" s="24" t="str">
        <f>IF(CR208="","",Mitglieder!BM208)</f>
        <v/>
      </c>
      <c r="CX208" s="1">
        <f t="shared" si="126"/>
        <v>7.8700000000001227E-2</v>
      </c>
      <c r="CY208" s="24" t="str">
        <f t="shared" si="127"/>
        <v/>
      </c>
      <c r="CZ208" s="25" t="str">
        <f t="shared" si="128"/>
        <v/>
      </c>
      <c r="DA208" s="24" t="str">
        <f>IF(CZ208="","",'Details Verein'!$I$30)</f>
        <v/>
      </c>
      <c r="DB208" s="24" t="str">
        <f>IF(CZ208="","",VLOOKUP(AN208,'Details Verein'!$B$12:$L$21,10))</f>
        <v/>
      </c>
      <c r="DC208" s="24"/>
      <c r="DD208" s="26" t="str">
        <f t="shared" si="129"/>
        <v/>
      </c>
      <c r="DE208" s="24" t="str">
        <f>IF(CZ208="","",Mitglieder!BN208)</f>
        <v/>
      </c>
      <c r="DF208" s="34"/>
      <c r="DG208" s="1">
        <f t="shared" ca="1" si="134"/>
        <v>0.10880000000000209</v>
      </c>
      <c r="DH208" s="24" t="str">
        <f t="shared" ca="1" si="135"/>
        <v/>
      </c>
      <c r="DI208" s="25" t="str">
        <f t="shared" ca="1" si="136"/>
        <v/>
      </c>
      <c r="DJ208" s="24" t="str">
        <f ca="1">IF(DI208="","",'Details Verein'!$I$30)</f>
        <v/>
      </c>
      <c r="DK208" s="24" t="str">
        <f ca="1">IF(DI208="","",'Details Verein'!$I$31)</f>
        <v/>
      </c>
      <c r="DL208" s="24"/>
      <c r="DM208" s="26" t="str">
        <f t="shared" ca="1" si="137"/>
        <v/>
      </c>
      <c r="DN208" s="24" t="str">
        <f t="shared" ca="1" si="138"/>
        <v/>
      </c>
    </row>
    <row r="209" spans="3:118" x14ac:dyDescent="0.3">
      <c r="C209" s="1">
        <f t="shared" ca="1" si="102"/>
        <v>1.018599999999998</v>
      </c>
      <c r="D209" s="1">
        <f ca="1">IF(OR(AQ209&lt;&gt;"",AP209+'Details Verein'!$D$24&gt;=$AM$1,AP209="",AG209&lt;&gt;1,AZ209&lt;&gt;"",BC209&lt;&gt;""),Mitglieder!D208+0.0001,ROUND(D208+1,0))</f>
        <v>1.018599999999998</v>
      </c>
      <c r="E209" s="1">
        <f ca="1">IF(OR(AQ209&lt;&gt;"",AZ209+'Details Verein'!$D$25&gt;=$AM$1,AP209="",AG209&lt;&gt;1,AZ209="",BA209&lt;&gt;"",BC209&lt;&gt;""),Mitglieder!E208+0.0001,ROUND(E208+1,0))</f>
        <v>1.018599999999998</v>
      </c>
      <c r="F209" s="1" t="str">
        <f t="shared" ca="1" si="103"/>
        <v/>
      </c>
      <c r="G209" s="23"/>
      <c r="H209" s="8"/>
      <c r="I209" s="8"/>
      <c r="J209" s="8"/>
      <c r="K209" s="8"/>
      <c r="L209" s="8"/>
      <c r="M209" s="8"/>
      <c r="N209" s="8"/>
      <c r="O209" s="8"/>
      <c r="P209" s="8"/>
      <c r="Q209" s="8"/>
      <c r="R209" s="8"/>
      <c r="S209" s="8"/>
      <c r="T209" s="8"/>
      <c r="U209" s="8"/>
      <c r="V209" s="8"/>
      <c r="W209" s="8"/>
      <c r="X209" s="8"/>
      <c r="Y209" s="8"/>
      <c r="Z209" s="8"/>
      <c r="AA209" s="8"/>
      <c r="AB209" s="8"/>
      <c r="AC209" s="8"/>
      <c r="AD209" s="8"/>
      <c r="AE209" s="8"/>
      <c r="AG209" s="1">
        <f t="shared" si="104"/>
        <v>0</v>
      </c>
      <c r="AI209" s="1">
        <f t="shared" ca="1" si="105"/>
        <v>0</v>
      </c>
      <c r="AJ209" s="1">
        <f t="shared" ca="1" si="106"/>
        <v>0</v>
      </c>
      <c r="AM209" s="63" t="str">
        <f>IF(AND(H210="",H211="",K209=""),"",IF(K209="","nicht kategorisiert",IF(AG209=1,VLOOKUP(AN209,'Details Verein'!$B$12:$D$22,2),"")))</f>
        <v/>
      </c>
      <c r="AN209" s="1">
        <f>IF(K209='Details Verein'!$C$12,'Details Verein'!$B$12,IF(K209='Details Verein'!$C$13,'Details Verein'!$B$13,IF(K209='Details Verein'!$C$14,'Details Verein'!$B$14,IF(K209='Details Verein'!$C$15,'Details Verein'!$B$15,IF(K209='Details Verein'!$C$16,'Details Verein'!$B$16,IF(K209='Details Verein'!$C$17,'Details Verein'!$B$17,IF(K209='Details Verein'!$C$18,'Details Verein'!$B$18,IF(K209='Details Verein'!$C$19,'Details Verein'!$B$19,IF(K209='Details Verein'!$C$20,'Details Verein'!$B$20,IF(K209='Details Verein'!$C$21,'Details Verein'!$B$21,11))))))))))</f>
        <v>1</v>
      </c>
      <c r="AO209" s="8"/>
      <c r="AP209" s="8"/>
      <c r="AQ209" s="8"/>
      <c r="AR209" s="32">
        <f>IF(OR(V209&gt;'Details Verein'!$D$7,$AG209=1),VLOOKUP($AN209,'Details Verein'!$B$12:$G$21,AR$1),0)</f>
        <v>0</v>
      </c>
      <c r="AS209" s="115" t="str">
        <f t="shared" si="107"/>
        <v/>
      </c>
      <c r="AT209" s="32">
        <f>IF($AG209=1,VLOOKUP($AN209,'Details Verein'!$B$12:$G$21,AT$1),0)</f>
        <v>0</v>
      </c>
      <c r="AU209" s="33" t="str">
        <f t="shared" si="108"/>
        <v/>
      </c>
      <c r="AV209" s="32">
        <f>IF($AG209=1,VLOOKUP($AN209,'Details Verein'!$B$12:$G$21,AV$1),0)</f>
        <v>0</v>
      </c>
      <c r="AW209" s="32">
        <f ca="1">IF($AG209=1,VLOOKUP($AN209,'Details Verein'!$B$12:$G$21,AW$1),0)+BG209</f>
        <v>0</v>
      </c>
      <c r="AX209" s="116"/>
      <c r="AY209" s="8"/>
      <c r="AZ209" s="8"/>
      <c r="BA209" s="8"/>
      <c r="BB209" s="1" t="str">
        <f t="shared" si="109"/>
        <v>00.01.1900</v>
      </c>
      <c r="BC209" s="73"/>
      <c r="BD209" s="3" t="str">
        <f>IF(AP209="","",AP209+'Details Verein'!$D$24)</f>
        <v/>
      </c>
      <c r="BE209" s="3" t="str">
        <f>IF(AZ209="","",AZ209+'Details Verein'!$D$25)</f>
        <v/>
      </c>
      <c r="BF209" s="3" t="str">
        <f>IF(BA209="","",BA209+'Details Verein'!$D$26)</f>
        <v/>
      </c>
      <c r="BG209" s="32">
        <f ca="1">IF(OR(E209-E208&gt;0.1,BA209&lt;&gt;""),'Details Verein'!$D$27,0)</f>
        <v>0</v>
      </c>
      <c r="BH209" s="16">
        <f t="shared" ca="1" si="133"/>
        <v>0</v>
      </c>
      <c r="BI209" s="16">
        <f t="shared" si="110"/>
        <v>0</v>
      </c>
      <c r="BJ209" s="1" t="str">
        <f t="shared" si="111"/>
        <v/>
      </c>
      <c r="BL209" s="1" t="str">
        <f t="shared" si="116"/>
        <v/>
      </c>
      <c r="BM209" s="1" t="str">
        <f t="shared" si="117"/>
        <v/>
      </c>
      <c r="BN209" s="1" t="str">
        <f t="shared" si="118"/>
        <v/>
      </c>
      <c r="BO209" s="1" t="str">
        <f t="shared" ca="1" si="119"/>
        <v/>
      </c>
      <c r="BP209" s="1">
        <f t="shared" si="130"/>
        <v>1.8599999999999943E-2</v>
      </c>
      <c r="BQ209" s="24" t="str">
        <f t="shared" si="120"/>
        <v/>
      </c>
      <c r="BR209" s="25" t="str">
        <f>IF(OR(Mitglieder!AQ209="",Mitglieder!BC209&lt;&gt;""),"",Mitglieder!AQ209)</f>
        <v/>
      </c>
      <c r="BS209" s="24" t="str">
        <f>IF(BR209="","",'Details Verein'!$I$30)</f>
        <v/>
      </c>
      <c r="BT209" s="24" t="str">
        <f>IF(BR209="","",VLOOKUP(Mitglieder!AN209,'Details Verein'!$B$12:$I$21,8))</f>
        <v/>
      </c>
      <c r="BU209" s="24"/>
      <c r="BV209" s="26" t="str">
        <f t="shared" si="121"/>
        <v/>
      </c>
      <c r="BW209" s="24" t="str">
        <f>IF(BR209="","",Mitglieder!BL209)</f>
        <v/>
      </c>
      <c r="CA209" s="34"/>
      <c r="CB209" s="1" t="str">
        <f t="shared" si="143"/>
        <v/>
      </c>
      <c r="CC209" s="1" t="str">
        <f t="shared" si="143"/>
        <v/>
      </c>
      <c r="CD209" s="1" t="str">
        <f t="shared" si="143"/>
        <v/>
      </c>
      <c r="CE209" s="1" t="str">
        <f t="shared" si="143"/>
        <v/>
      </c>
      <c r="CF209" s="1" t="str">
        <f t="shared" si="143"/>
        <v/>
      </c>
      <c r="CG209" s="1" t="str">
        <f t="shared" si="143"/>
        <v/>
      </c>
      <c r="CH209" s="1" t="str">
        <f t="shared" si="143"/>
        <v/>
      </c>
      <c r="CI209" s="1" t="str">
        <f t="shared" si="143"/>
        <v/>
      </c>
      <c r="CJ209" s="1" t="str">
        <f t="shared" si="143"/>
        <v/>
      </c>
      <c r="CK209" s="1" t="str">
        <f t="shared" si="143"/>
        <v/>
      </c>
      <c r="CL209" s="37" t="str">
        <f t="shared" si="112"/>
        <v/>
      </c>
      <c r="CM209" s="37" t="str">
        <f t="shared" si="113"/>
        <v/>
      </c>
      <c r="CN209" s="1">
        <f t="shared" ca="1" si="114"/>
        <v>0</v>
      </c>
      <c r="CO209" s="1">
        <f t="shared" ca="1" si="115"/>
        <v>0</v>
      </c>
      <c r="CP209" s="1">
        <f t="shared" si="132"/>
        <v>4.8700000000000368E-2</v>
      </c>
      <c r="CQ209" s="24" t="str">
        <f t="shared" si="122"/>
        <v/>
      </c>
      <c r="CR209" s="25" t="str">
        <f t="shared" si="123"/>
        <v/>
      </c>
      <c r="CS209" s="24" t="str">
        <f>IF(CR209="","",'Details Verein'!$I$30)</f>
        <v/>
      </c>
      <c r="CT209" s="24" t="str">
        <f>IF(CR209="","",VLOOKUP(Mitglieder!AN209,'Details Verein'!$B$12:$K$21,9))</f>
        <v/>
      </c>
      <c r="CU209" s="24">
        <f t="shared" si="124"/>
        <v>0</v>
      </c>
      <c r="CV209" s="26" t="str">
        <f t="shared" si="125"/>
        <v/>
      </c>
      <c r="CW209" s="24" t="str">
        <f>IF(CR209="","",Mitglieder!BM209)</f>
        <v/>
      </c>
      <c r="CX209" s="1">
        <f t="shared" si="126"/>
        <v>7.880000000000123E-2</v>
      </c>
      <c r="CY209" s="24" t="str">
        <f t="shared" si="127"/>
        <v/>
      </c>
      <c r="CZ209" s="25" t="str">
        <f t="shared" si="128"/>
        <v/>
      </c>
      <c r="DA209" s="24" t="str">
        <f>IF(CZ209="","",'Details Verein'!$I$30)</f>
        <v/>
      </c>
      <c r="DB209" s="24" t="str">
        <f>IF(CZ209="","",VLOOKUP(AN209,'Details Verein'!$B$12:$L$21,10))</f>
        <v/>
      </c>
      <c r="DC209" s="24"/>
      <c r="DD209" s="26" t="str">
        <f t="shared" si="129"/>
        <v/>
      </c>
      <c r="DE209" s="24" t="str">
        <f>IF(CZ209="","",Mitglieder!BN209)</f>
        <v/>
      </c>
      <c r="DF209" s="34"/>
      <c r="DG209" s="1">
        <f t="shared" ca="1" si="134"/>
        <v>0.10890000000000209</v>
      </c>
      <c r="DH209" s="24" t="str">
        <f t="shared" ca="1" si="135"/>
        <v/>
      </c>
      <c r="DI209" s="25" t="str">
        <f t="shared" ca="1" si="136"/>
        <v/>
      </c>
      <c r="DJ209" s="24" t="str">
        <f ca="1">IF(DI209="","",'Details Verein'!$I$30)</f>
        <v/>
      </c>
      <c r="DK209" s="24" t="str">
        <f ca="1">IF(DI209="","",'Details Verein'!$I$31)</f>
        <v/>
      </c>
      <c r="DL209" s="24"/>
      <c r="DM209" s="26" t="str">
        <f t="shared" ca="1" si="137"/>
        <v/>
      </c>
      <c r="DN209" s="24" t="str">
        <f t="shared" ca="1" si="138"/>
        <v/>
      </c>
    </row>
    <row r="210" spans="3:118" x14ac:dyDescent="0.3">
      <c r="C210" s="1">
        <f t="shared" ca="1" si="102"/>
        <v>1.0186999999999979</v>
      </c>
      <c r="D210" s="1">
        <f ca="1">IF(OR(AQ210&lt;&gt;"",AP210+'Details Verein'!$D$24&gt;=$AM$1,AP210="",AG210&lt;&gt;1,AZ210&lt;&gt;"",BC210&lt;&gt;""),Mitglieder!D209+0.0001,ROUND(D209+1,0))</f>
        <v>1.0186999999999979</v>
      </c>
      <c r="E210" s="1">
        <f ca="1">IF(OR(AQ210&lt;&gt;"",AZ210+'Details Verein'!$D$25&gt;=$AM$1,AP210="",AG210&lt;&gt;1,AZ210="",BA210&lt;&gt;"",BC210&lt;&gt;""),Mitglieder!E209+0.0001,ROUND(E209+1,0))</f>
        <v>1.0186999999999979</v>
      </c>
      <c r="F210" s="1" t="str">
        <f t="shared" ca="1" si="103"/>
        <v/>
      </c>
      <c r="G210" s="23"/>
      <c r="H210" s="8"/>
      <c r="I210" s="8"/>
      <c r="J210" s="8"/>
      <c r="K210" s="8"/>
      <c r="L210" s="8"/>
      <c r="M210" s="8"/>
      <c r="N210" s="8"/>
      <c r="O210" s="8"/>
      <c r="P210" s="8"/>
      <c r="Q210" s="8"/>
      <c r="R210" s="8"/>
      <c r="S210" s="8"/>
      <c r="T210" s="8"/>
      <c r="U210" s="8"/>
      <c r="V210" s="8"/>
      <c r="W210" s="8"/>
      <c r="X210" s="8"/>
      <c r="Y210" s="8"/>
      <c r="Z210" s="8"/>
      <c r="AA210" s="8"/>
      <c r="AB210" s="8"/>
      <c r="AC210" s="8"/>
      <c r="AD210" s="8"/>
      <c r="AE210" s="8"/>
      <c r="AG210" s="1">
        <f t="shared" si="104"/>
        <v>0</v>
      </c>
      <c r="AI210" s="1">
        <f t="shared" ca="1" si="105"/>
        <v>0</v>
      </c>
      <c r="AJ210" s="1">
        <f t="shared" ca="1" si="106"/>
        <v>0</v>
      </c>
      <c r="AM210" s="63" t="str">
        <f>IF(AND(H211="",H212="",K210=""),"",IF(K210="","nicht kategorisiert",IF(AG210=1,VLOOKUP(AN210,'Details Verein'!$B$12:$D$22,2),"")))</f>
        <v/>
      </c>
      <c r="AN210" s="1">
        <f>IF(K210='Details Verein'!$C$12,'Details Verein'!$B$12,IF(K210='Details Verein'!$C$13,'Details Verein'!$B$13,IF(K210='Details Verein'!$C$14,'Details Verein'!$B$14,IF(K210='Details Verein'!$C$15,'Details Verein'!$B$15,IF(K210='Details Verein'!$C$16,'Details Verein'!$B$16,IF(K210='Details Verein'!$C$17,'Details Verein'!$B$17,IF(K210='Details Verein'!$C$18,'Details Verein'!$B$18,IF(K210='Details Verein'!$C$19,'Details Verein'!$B$19,IF(K210='Details Verein'!$C$20,'Details Verein'!$B$20,IF(K210='Details Verein'!$C$21,'Details Verein'!$B$21,11))))))))))</f>
        <v>1</v>
      </c>
      <c r="AO210" s="8"/>
      <c r="AP210" s="8"/>
      <c r="AQ210" s="8"/>
      <c r="AR210" s="32">
        <f>IF(OR(V210&gt;'Details Verein'!$D$7,$AG210=1),VLOOKUP($AN210,'Details Verein'!$B$12:$G$21,AR$1),0)</f>
        <v>0</v>
      </c>
      <c r="AS210" s="115" t="str">
        <f t="shared" si="107"/>
        <v/>
      </c>
      <c r="AT210" s="32">
        <f>IF($AG210=1,VLOOKUP($AN210,'Details Verein'!$B$12:$G$21,AT$1),0)</f>
        <v>0</v>
      </c>
      <c r="AU210" s="33" t="str">
        <f t="shared" si="108"/>
        <v/>
      </c>
      <c r="AV210" s="32">
        <f>IF($AG210=1,VLOOKUP($AN210,'Details Verein'!$B$12:$G$21,AV$1),0)</f>
        <v>0</v>
      </c>
      <c r="AW210" s="32">
        <f ca="1">IF($AG210=1,VLOOKUP($AN210,'Details Verein'!$B$12:$G$21,AW$1),0)+BG210</f>
        <v>0</v>
      </c>
      <c r="AX210" s="116"/>
      <c r="AY210" s="8"/>
      <c r="AZ210" s="8"/>
      <c r="BA210" s="8"/>
      <c r="BB210" s="1" t="str">
        <f t="shared" si="109"/>
        <v>00.01.1900</v>
      </c>
      <c r="BC210" s="73"/>
      <c r="BD210" s="3" t="str">
        <f>IF(AP210="","",AP210+'Details Verein'!$D$24)</f>
        <v/>
      </c>
      <c r="BE210" s="3" t="str">
        <f>IF(AZ210="","",AZ210+'Details Verein'!$D$25)</f>
        <v/>
      </c>
      <c r="BF210" s="3" t="str">
        <f>IF(BA210="","",BA210+'Details Verein'!$D$26)</f>
        <v/>
      </c>
      <c r="BG210" s="32">
        <f ca="1">IF(OR(E210-E209&gt;0.1,BA210&lt;&gt;""),'Details Verein'!$D$27,0)</f>
        <v>0</v>
      </c>
      <c r="BH210" s="16">
        <f t="shared" ca="1" si="133"/>
        <v>0</v>
      </c>
      <c r="BI210" s="16">
        <f t="shared" si="110"/>
        <v>0</v>
      </c>
      <c r="BJ210" s="1" t="str">
        <f t="shared" si="111"/>
        <v/>
      </c>
      <c r="BL210" s="1" t="str">
        <f t="shared" si="116"/>
        <v/>
      </c>
      <c r="BM210" s="1" t="str">
        <f t="shared" si="117"/>
        <v/>
      </c>
      <c r="BN210" s="1" t="str">
        <f t="shared" si="118"/>
        <v/>
      </c>
      <c r="BO210" s="1" t="str">
        <f t="shared" ca="1" si="119"/>
        <v/>
      </c>
      <c r="BP210" s="1">
        <f t="shared" si="130"/>
        <v>1.8699999999999942E-2</v>
      </c>
      <c r="BQ210" s="24" t="str">
        <f t="shared" si="120"/>
        <v/>
      </c>
      <c r="BR210" s="25" t="str">
        <f>IF(OR(Mitglieder!AQ210="",Mitglieder!BC210&lt;&gt;""),"",Mitglieder!AQ210)</f>
        <v/>
      </c>
      <c r="BS210" s="24" t="str">
        <f>IF(BR210="","",'Details Verein'!$I$30)</f>
        <v/>
      </c>
      <c r="BT210" s="24" t="str">
        <f>IF(BR210="","",VLOOKUP(Mitglieder!AN210,'Details Verein'!$B$12:$I$21,8))</f>
        <v/>
      </c>
      <c r="BU210" s="24"/>
      <c r="BV210" s="26" t="str">
        <f t="shared" si="121"/>
        <v/>
      </c>
      <c r="BW210" s="24" t="str">
        <f>IF(BR210="","",Mitglieder!BL210)</f>
        <v/>
      </c>
      <c r="CA210" s="34"/>
      <c r="CB210" s="1" t="str">
        <f t="shared" si="143"/>
        <v/>
      </c>
      <c r="CC210" s="1" t="str">
        <f t="shared" si="143"/>
        <v/>
      </c>
      <c r="CD210" s="1" t="str">
        <f t="shared" si="143"/>
        <v/>
      </c>
      <c r="CE210" s="1" t="str">
        <f t="shared" si="143"/>
        <v/>
      </c>
      <c r="CF210" s="1" t="str">
        <f t="shared" si="143"/>
        <v/>
      </c>
      <c r="CG210" s="1" t="str">
        <f t="shared" si="143"/>
        <v/>
      </c>
      <c r="CH210" s="1" t="str">
        <f t="shared" si="143"/>
        <v/>
      </c>
      <c r="CI210" s="1" t="str">
        <f t="shared" si="143"/>
        <v/>
      </c>
      <c r="CJ210" s="1" t="str">
        <f t="shared" si="143"/>
        <v/>
      </c>
      <c r="CK210" s="1" t="str">
        <f t="shared" si="143"/>
        <v/>
      </c>
      <c r="CL210" s="37" t="str">
        <f t="shared" si="112"/>
        <v/>
      </c>
      <c r="CM210" s="37" t="str">
        <f t="shared" si="113"/>
        <v/>
      </c>
      <c r="CN210" s="1">
        <f t="shared" ca="1" si="114"/>
        <v>0</v>
      </c>
      <c r="CO210" s="1">
        <f t="shared" ca="1" si="115"/>
        <v>0</v>
      </c>
      <c r="CP210" s="1">
        <f t="shared" si="132"/>
        <v>4.8800000000000371E-2</v>
      </c>
      <c r="CQ210" s="24" t="str">
        <f t="shared" si="122"/>
        <v/>
      </c>
      <c r="CR210" s="25" t="str">
        <f t="shared" si="123"/>
        <v/>
      </c>
      <c r="CS210" s="24" t="str">
        <f>IF(CR210="","",'Details Verein'!$I$30)</f>
        <v/>
      </c>
      <c r="CT210" s="24" t="str">
        <f>IF(CR210="","",VLOOKUP(Mitglieder!AN210,'Details Verein'!$B$12:$K$21,9))</f>
        <v/>
      </c>
      <c r="CU210" s="24">
        <f t="shared" si="124"/>
        <v>0</v>
      </c>
      <c r="CV210" s="26" t="str">
        <f t="shared" si="125"/>
        <v/>
      </c>
      <c r="CW210" s="24" t="str">
        <f>IF(CR210="","",Mitglieder!BM210)</f>
        <v/>
      </c>
      <c r="CX210" s="1">
        <f t="shared" si="126"/>
        <v>7.8900000000001233E-2</v>
      </c>
      <c r="CY210" s="24" t="str">
        <f t="shared" si="127"/>
        <v/>
      </c>
      <c r="CZ210" s="25" t="str">
        <f t="shared" si="128"/>
        <v/>
      </c>
      <c r="DA210" s="24" t="str">
        <f>IF(CZ210="","",'Details Verein'!$I$30)</f>
        <v/>
      </c>
      <c r="DB210" s="24" t="str">
        <f>IF(CZ210="","",VLOOKUP(AN210,'Details Verein'!$B$12:$L$21,10))</f>
        <v/>
      </c>
      <c r="DC210" s="24"/>
      <c r="DD210" s="26" t="str">
        <f t="shared" si="129"/>
        <v/>
      </c>
      <c r="DE210" s="24" t="str">
        <f>IF(CZ210="","",Mitglieder!BN210)</f>
        <v/>
      </c>
      <c r="DF210" s="34"/>
      <c r="DG210" s="1">
        <f t="shared" ca="1" si="134"/>
        <v>0.1090000000000021</v>
      </c>
      <c r="DH210" s="24" t="str">
        <f t="shared" ca="1" si="135"/>
        <v/>
      </c>
      <c r="DI210" s="25" t="str">
        <f t="shared" ca="1" si="136"/>
        <v/>
      </c>
      <c r="DJ210" s="24" t="str">
        <f ca="1">IF(DI210="","",'Details Verein'!$I$30)</f>
        <v/>
      </c>
      <c r="DK210" s="24" t="str">
        <f ca="1">IF(DI210="","",'Details Verein'!$I$31)</f>
        <v/>
      </c>
      <c r="DL210" s="24"/>
      <c r="DM210" s="26" t="str">
        <f t="shared" ca="1" si="137"/>
        <v/>
      </c>
      <c r="DN210" s="24" t="str">
        <f t="shared" ca="1" si="138"/>
        <v/>
      </c>
    </row>
    <row r="211" spans="3:118" x14ac:dyDescent="0.3">
      <c r="C211" s="1">
        <f t="shared" ca="1" si="102"/>
        <v>1.0187999999999979</v>
      </c>
      <c r="D211" s="1">
        <f ca="1">IF(OR(AQ211&lt;&gt;"",AP211+'Details Verein'!$D$24&gt;=$AM$1,AP211="",AG211&lt;&gt;1,AZ211&lt;&gt;"",BC211&lt;&gt;""),Mitglieder!D210+0.0001,ROUND(D210+1,0))</f>
        <v>1.0187999999999979</v>
      </c>
      <c r="E211" s="1">
        <f ca="1">IF(OR(AQ211&lt;&gt;"",AZ211+'Details Verein'!$D$25&gt;=$AM$1,AP211="",AG211&lt;&gt;1,AZ211="",BA211&lt;&gt;"",BC211&lt;&gt;""),Mitglieder!E210+0.0001,ROUND(E210+1,0))</f>
        <v>1.0187999999999979</v>
      </c>
      <c r="F211" s="1" t="str">
        <f t="shared" ca="1" si="103"/>
        <v/>
      </c>
      <c r="G211" s="23"/>
      <c r="H211" s="8"/>
      <c r="I211" s="8"/>
      <c r="J211" s="8"/>
      <c r="K211" s="8"/>
      <c r="L211" s="8"/>
      <c r="M211" s="8"/>
      <c r="N211" s="8"/>
      <c r="O211" s="8"/>
      <c r="P211" s="8"/>
      <c r="Q211" s="8"/>
      <c r="R211" s="8"/>
      <c r="S211" s="8"/>
      <c r="T211" s="8"/>
      <c r="U211" s="8"/>
      <c r="V211" s="8"/>
      <c r="W211" s="8"/>
      <c r="X211" s="8"/>
      <c r="Y211" s="8"/>
      <c r="Z211" s="8"/>
      <c r="AA211" s="8"/>
      <c r="AB211" s="8"/>
      <c r="AC211" s="8"/>
      <c r="AD211" s="8"/>
      <c r="AE211" s="8"/>
      <c r="AG211" s="1">
        <f t="shared" si="104"/>
        <v>0</v>
      </c>
      <c r="AI211" s="1">
        <f t="shared" ca="1" si="105"/>
        <v>0</v>
      </c>
      <c r="AJ211" s="1">
        <f t="shared" ca="1" si="106"/>
        <v>0</v>
      </c>
      <c r="AM211" s="63" t="str">
        <f>IF(AND(H212="",H213="",K211=""),"",IF(K211="","nicht kategorisiert",IF(AG211=1,VLOOKUP(AN211,'Details Verein'!$B$12:$D$22,2),"")))</f>
        <v/>
      </c>
      <c r="AN211" s="1">
        <f>IF(K211='Details Verein'!$C$12,'Details Verein'!$B$12,IF(K211='Details Verein'!$C$13,'Details Verein'!$B$13,IF(K211='Details Verein'!$C$14,'Details Verein'!$B$14,IF(K211='Details Verein'!$C$15,'Details Verein'!$B$15,IF(K211='Details Verein'!$C$16,'Details Verein'!$B$16,IF(K211='Details Verein'!$C$17,'Details Verein'!$B$17,IF(K211='Details Verein'!$C$18,'Details Verein'!$B$18,IF(K211='Details Verein'!$C$19,'Details Verein'!$B$19,IF(K211='Details Verein'!$C$20,'Details Verein'!$B$20,IF(K211='Details Verein'!$C$21,'Details Verein'!$B$21,11))))))))))</f>
        <v>1</v>
      </c>
      <c r="AO211" s="8"/>
      <c r="AP211" s="8"/>
      <c r="AQ211" s="8"/>
      <c r="AR211" s="32">
        <f>IF(OR(V211&gt;'Details Verein'!$D$7,$AG211=1),VLOOKUP($AN211,'Details Verein'!$B$12:$G$21,AR$1),0)</f>
        <v>0</v>
      </c>
      <c r="AS211" s="115" t="str">
        <f t="shared" si="107"/>
        <v/>
      </c>
      <c r="AT211" s="32">
        <f>IF($AG211=1,VLOOKUP($AN211,'Details Verein'!$B$12:$G$21,AT$1),0)</f>
        <v>0</v>
      </c>
      <c r="AU211" s="33" t="str">
        <f t="shared" si="108"/>
        <v/>
      </c>
      <c r="AV211" s="32">
        <f>IF($AG211=1,VLOOKUP($AN211,'Details Verein'!$B$12:$G$21,AV$1),0)</f>
        <v>0</v>
      </c>
      <c r="AW211" s="32">
        <f ca="1">IF($AG211=1,VLOOKUP($AN211,'Details Verein'!$B$12:$G$21,AW$1),0)+BG211</f>
        <v>0</v>
      </c>
      <c r="AX211" s="116"/>
      <c r="AY211" s="8"/>
      <c r="AZ211" s="8"/>
      <c r="BA211" s="8"/>
      <c r="BB211" s="1" t="str">
        <f t="shared" si="109"/>
        <v>00.01.1900</v>
      </c>
      <c r="BC211" s="73"/>
      <c r="BD211" s="3" t="str">
        <f>IF(AP211="","",AP211+'Details Verein'!$D$24)</f>
        <v/>
      </c>
      <c r="BE211" s="3" t="str">
        <f>IF(AZ211="","",AZ211+'Details Verein'!$D$25)</f>
        <v/>
      </c>
      <c r="BF211" s="3" t="str">
        <f>IF(BA211="","",BA211+'Details Verein'!$D$26)</f>
        <v/>
      </c>
      <c r="BG211" s="32">
        <f ca="1">IF(OR(E211-E210&gt;0.1,BA211&lt;&gt;""),'Details Verein'!$D$27,0)</f>
        <v>0</v>
      </c>
      <c r="BH211" s="16">
        <f t="shared" ca="1" si="133"/>
        <v>0</v>
      </c>
      <c r="BI211" s="16">
        <f t="shared" si="110"/>
        <v>0</v>
      </c>
      <c r="BJ211" s="1" t="str">
        <f t="shared" si="111"/>
        <v/>
      </c>
      <c r="BL211" s="1" t="str">
        <f t="shared" si="116"/>
        <v/>
      </c>
      <c r="BM211" s="1" t="str">
        <f t="shared" si="117"/>
        <v/>
      </c>
      <c r="BN211" s="1" t="str">
        <f t="shared" si="118"/>
        <v/>
      </c>
      <c r="BO211" s="1" t="str">
        <f t="shared" ca="1" si="119"/>
        <v/>
      </c>
      <c r="BP211" s="1">
        <f t="shared" si="130"/>
        <v>1.8799999999999942E-2</v>
      </c>
      <c r="BQ211" s="24" t="str">
        <f t="shared" si="120"/>
        <v/>
      </c>
      <c r="BR211" s="25" t="str">
        <f>IF(OR(Mitglieder!AQ211="",Mitglieder!BC211&lt;&gt;""),"",Mitglieder!AQ211)</f>
        <v/>
      </c>
      <c r="BS211" s="24" t="str">
        <f>IF(BR211="","",'Details Verein'!$I$30)</f>
        <v/>
      </c>
      <c r="BT211" s="24" t="str">
        <f>IF(BR211="","",VLOOKUP(Mitglieder!AN211,'Details Verein'!$B$12:$I$21,8))</f>
        <v/>
      </c>
      <c r="BU211" s="24"/>
      <c r="BV211" s="26" t="str">
        <f t="shared" si="121"/>
        <v/>
      </c>
      <c r="BW211" s="24" t="str">
        <f>IF(BR211="","",Mitglieder!BL211)</f>
        <v/>
      </c>
      <c r="CA211" s="34"/>
      <c r="CB211" s="1" t="str">
        <f t="shared" si="143"/>
        <v/>
      </c>
      <c r="CC211" s="1" t="str">
        <f t="shared" si="143"/>
        <v/>
      </c>
      <c r="CD211" s="1" t="str">
        <f t="shared" si="143"/>
        <v/>
      </c>
      <c r="CE211" s="1" t="str">
        <f t="shared" si="143"/>
        <v/>
      </c>
      <c r="CF211" s="1" t="str">
        <f t="shared" si="143"/>
        <v/>
      </c>
      <c r="CG211" s="1" t="str">
        <f t="shared" si="143"/>
        <v/>
      </c>
      <c r="CH211" s="1" t="str">
        <f t="shared" si="143"/>
        <v/>
      </c>
      <c r="CI211" s="1" t="str">
        <f t="shared" si="143"/>
        <v/>
      </c>
      <c r="CJ211" s="1" t="str">
        <f t="shared" si="143"/>
        <v/>
      </c>
      <c r="CK211" s="1" t="str">
        <f t="shared" si="143"/>
        <v/>
      </c>
      <c r="CL211" s="37" t="str">
        <f t="shared" si="112"/>
        <v/>
      </c>
      <c r="CM211" s="37" t="str">
        <f t="shared" si="113"/>
        <v/>
      </c>
      <c r="CN211" s="1">
        <f t="shared" ca="1" si="114"/>
        <v>0</v>
      </c>
      <c r="CO211" s="1">
        <f t="shared" ca="1" si="115"/>
        <v>0</v>
      </c>
      <c r="CP211" s="1">
        <f t="shared" si="132"/>
        <v>4.8900000000000374E-2</v>
      </c>
      <c r="CQ211" s="24" t="str">
        <f t="shared" si="122"/>
        <v/>
      </c>
      <c r="CR211" s="25" t="str">
        <f t="shared" si="123"/>
        <v/>
      </c>
      <c r="CS211" s="24" t="str">
        <f>IF(CR211="","",'Details Verein'!$I$30)</f>
        <v/>
      </c>
      <c r="CT211" s="24" t="str">
        <f>IF(CR211="","",VLOOKUP(Mitglieder!AN211,'Details Verein'!$B$12:$K$21,9))</f>
        <v/>
      </c>
      <c r="CU211" s="24">
        <f t="shared" si="124"/>
        <v>0</v>
      </c>
      <c r="CV211" s="26" t="str">
        <f t="shared" si="125"/>
        <v/>
      </c>
      <c r="CW211" s="24" t="str">
        <f>IF(CR211="","",Mitglieder!BM211)</f>
        <v/>
      </c>
      <c r="CX211" s="1">
        <f t="shared" si="126"/>
        <v>7.9000000000001236E-2</v>
      </c>
      <c r="CY211" s="24" t="str">
        <f t="shared" si="127"/>
        <v/>
      </c>
      <c r="CZ211" s="25" t="str">
        <f t="shared" si="128"/>
        <v/>
      </c>
      <c r="DA211" s="24" t="str">
        <f>IF(CZ211="","",'Details Verein'!$I$30)</f>
        <v/>
      </c>
      <c r="DB211" s="24" t="str">
        <f>IF(CZ211="","",VLOOKUP(AN211,'Details Verein'!$B$12:$L$21,10))</f>
        <v/>
      </c>
      <c r="DC211" s="24"/>
      <c r="DD211" s="26" t="str">
        <f t="shared" si="129"/>
        <v/>
      </c>
      <c r="DE211" s="24" t="str">
        <f>IF(CZ211="","",Mitglieder!BN211)</f>
        <v/>
      </c>
      <c r="DF211" s="34"/>
      <c r="DG211" s="1">
        <f t="shared" ca="1" si="134"/>
        <v>0.1091000000000021</v>
      </c>
      <c r="DH211" s="24" t="str">
        <f t="shared" ca="1" si="135"/>
        <v/>
      </c>
      <c r="DI211" s="25" t="str">
        <f t="shared" ca="1" si="136"/>
        <v/>
      </c>
      <c r="DJ211" s="24" t="str">
        <f ca="1">IF(DI211="","",'Details Verein'!$I$30)</f>
        <v/>
      </c>
      <c r="DK211" s="24" t="str">
        <f ca="1">IF(DI211="","",'Details Verein'!$I$31)</f>
        <v/>
      </c>
      <c r="DL211" s="24"/>
      <c r="DM211" s="26" t="str">
        <f t="shared" ca="1" si="137"/>
        <v/>
      </c>
      <c r="DN211" s="24" t="str">
        <f t="shared" ca="1" si="138"/>
        <v/>
      </c>
    </row>
    <row r="212" spans="3:118" x14ac:dyDescent="0.3">
      <c r="C212" s="1">
        <f t="shared" ca="1" si="102"/>
        <v>1.0188999999999979</v>
      </c>
      <c r="D212" s="1">
        <f ca="1">IF(OR(AQ212&lt;&gt;"",AP212+'Details Verein'!$D$24&gt;=$AM$1,AP212="",AG212&lt;&gt;1,AZ212&lt;&gt;"",BC212&lt;&gt;""),Mitglieder!D211+0.0001,ROUND(D211+1,0))</f>
        <v>1.0188999999999979</v>
      </c>
      <c r="E212" s="1">
        <f ca="1">IF(OR(AQ212&lt;&gt;"",AZ212+'Details Verein'!$D$25&gt;=$AM$1,AP212="",AG212&lt;&gt;1,AZ212="",BA212&lt;&gt;"",BC212&lt;&gt;""),Mitglieder!E211+0.0001,ROUND(E211+1,0))</f>
        <v>1.0188999999999979</v>
      </c>
      <c r="F212" s="1" t="str">
        <f t="shared" ca="1" si="103"/>
        <v/>
      </c>
      <c r="G212" s="23"/>
      <c r="H212" s="8"/>
      <c r="I212" s="8"/>
      <c r="J212" s="8"/>
      <c r="K212" s="8"/>
      <c r="L212" s="8"/>
      <c r="M212" s="8"/>
      <c r="N212" s="8"/>
      <c r="O212" s="8"/>
      <c r="P212" s="8"/>
      <c r="Q212" s="8"/>
      <c r="R212" s="8"/>
      <c r="S212" s="8"/>
      <c r="T212" s="8"/>
      <c r="U212" s="8"/>
      <c r="V212" s="8"/>
      <c r="W212" s="8"/>
      <c r="X212" s="8"/>
      <c r="Y212" s="8"/>
      <c r="Z212" s="8"/>
      <c r="AA212" s="8"/>
      <c r="AB212" s="8"/>
      <c r="AC212" s="8"/>
      <c r="AD212" s="8"/>
      <c r="AE212" s="8"/>
      <c r="AG212" s="1">
        <f t="shared" si="104"/>
        <v>0</v>
      </c>
      <c r="AI212" s="1">
        <f t="shared" ca="1" si="105"/>
        <v>0</v>
      </c>
      <c r="AJ212" s="1">
        <f t="shared" ca="1" si="106"/>
        <v>0</v>
      </c>
      <c r="AM212" s="63" t="str">
        <f>IF(AND(H213="",H214="",K212=""),"",IF(K212="","nicht kategorisiert",IF(AG212=1,VLOOKUP(AN212,'Details Verein'!$B$12:$D$22,2),"")))</f>
        <v/>
      </c>
      <c r="AN212" s="1">
        <f>IF(K212='Details Verein'!$C$12,'Details Verein'!$B$12,IF(K212='Details Verein'!$C$13,'Details Verein'!$B$13,IF(K212='Details Verein'!$C$14,'Details Verein'!$B$14,IF(K212='Details Verein'!$C$15,'Details Verein'!$B$15,IF(K212='Details Verein'!$C$16,'Details Verein'!$B$16,IF(K212='Details Verein'!$C$17,'Details Verein'!$B$17,IF(K212='Details Verein'!$C$18,'Details Verein'!$B$18,IF(K212='Details Verein'!$C$19,'Details Verein'!$B$19,IF(K212='Details Verein'!$C$20,'Details Verein'!$B$20,IF(K212='Details Verein'!$C$21,'Details Verein'!$B$21,11))))))))))</f>
        <v>1</v>
      </c>
      <c r="AO212" s="8"/>
      <c r="AP212" s="8"/>
      <c r="AQ212" s="8"/>
      <c r="AR212" s="32">
        <f>IF(OR(V212&gt;'Details Verein'!$D$7,$AG212=1),VLOOKUP($AN212,'Details Verein'!$B$12:$G$21,AR$1),0)</f>
        <v>0</v>
      </c>
      <c r="AS212" s="115" t="str">
        <f t="shared" si="107"/>
        <v/>
      </c>
      <c r="AT212" s="32">
        <f>IF($AG212=1,VLOOKUP($AN212,'Details Verein'!$B$12:$G$21,AT$1),0)</f>
        <v>0</v>
      </c>
      <c r="AU212" s="33" t="str">
        <f t="shared" si="108"/>
        <v/>
      </c>
      <c r="AV212" s="32">
        <f>IF($AG212=1,VLOOKUP($AN212,'Details Verein'!$B$12:$G$21,AV$1),0)</f>
        <v>0</v>
      </c>
      <c r="AW212" s="32">
        <f ca="1">IF($AG212=1,VLOOKUP($AN212,'Details Verein'!$B$12:$G$21,AW$1),0)+BG212</f>
        <v>0</v>
      </c>
      <c r="AX212" s="116"/>
      <c r="AY212" s="8"/>
      <c r="AZ212" s="8"/>
      <c r="BA212" s="8"/>
      <c r="BB212" s="1" t="str">
        <f t="shared" si="109"/>
        <v>00.01.1900</v>
      </c>
      <c r="BC212" s="73"/>
      <c r="BD212" s="3" t="str">
        <f>IF(AP212="","",AP212+'Details Verein'!$D$24)</f>
        <v/>
      </c>
      <c r="BE212" s="3" t="str">
        <f>IF(AZ212="","",AZ212+'Details Verein'!$D$25)</f>
        <v/>
      </c>
      <c r="BF212" s="3" t="str">
        <f>IF(BA212="","",BA212+'Details Verein'!$D$26)</f>
        <v/>
      </c>
      <c r="BG212" s="32">
        <f ca="1">IF(OR(E212-E211&gt;0.1,BA212&lt;&gt;""),'Details Verein'!$D$27,0)</f>
        <v>0</v>
      </c>
      <c r="BH212" s="16">
        <f t="shared" ca="1" si="133"/>
        <v>0</v>
      </c>
      <c r="BI212" s="16">
        <f t="shared" si="110"/>
        <v>0</v>
      </c>
      <c r="BJ212" s="1" t="str">
        <f t="shared" si="111"/>
        <v/>
      </c>
      <c r="BL212" s="1" t="str">
        <f t="shared" si="116"/>
        <v/>
      </c>
      <c r="BM212" s="1" t="str">
        <f t="shared" si="117"/>
        <v/>
      </c>
      <c r="BN212" s="1" t="str">
        <f t="shared" si="118"/>
        <v/>
      </c>
      <c r="BO212" s="1" t="str">
        <f t="shared" ca="1" si="119"/>
        <v/>
      </c>
      <c r="BP212" s="1">
        <f t="shared" si="130"/>
        <v>1.8899999999999941E-2</v>
      </c>
      <c r="BQ212" s="24" t="str">
        <f t="shared" si="120"/>
        <v/>
      </c>
      <c r="BR212" s="25" t="str">
        <f>IF(OR(Mitglieder!AQ212="",Mitglieder!BC212&lt;&gt;""),"",Mitglieder!AQ212)</f>
        <v/>
      </c>
      <c r="BS212" s="24" t="str">
        <f>IF(BR212="","",'Details Verein'!$I$30)</f>
        <v/>
      </c>
      <c r="BT212" s="24" t="str">
        <f>IF(BR212="","",VLOOKUP(Mitglieder!AN212,'Details Verein'!$B$12:$I$21,8))</f>
        <v/>
      </c>
      <c r="BU212" s="24"/>
      <c r="BV212" s="26" t="str">
        <f t="shared" si="121"/>
        <v/>
      </c>
      <c r="BW212" s="24" t="str">
        <f>IF(BR212="","",Mitglieder!BL212)</f>
        <v/>
      </c>
      <c r="CA212" s="34"/>
      <c r="CB212" s="1" t="str">
        <f t="shared" si="143"/>
        <v/>
      </c>
      <c r="CC212" s="1" t="str">
        <f t="shared" si="143"/>
        <v/>
      </c>
      <c r="CD212" s="1" t="str">
        <f t="shared" si="143"/>
        <v/>
      </c>
      <c r="CE212" s="1" t="str">
        <f t="shared" si="143"/>
        <v/>
      </c>
      <c r="CF212" s="1" t="str">
        <f t="shared" si="143"/>
        <v/>
      </c>
      <c r="CG212" s="1" t="str">
        <f t="shared" si="143"/>
        <v/>
      </c>
      <c r="CH212" s="1" t="str">
        <f t="shared" si="143"/>
        <v/>
      </c>
      <c r="CI212" s="1" t="str">
        <f t="shared" si="143"/>
        <v/>
      </c>
      <c r="CJ212" s="1" t="str">
        <f t="shared" si="143"/>
        <v/>
      </c>
      <c r="CK212" s="1" t="str">
        <f t="shared" si="143"/>
        <v/>
      </c>
      <c r="CL212" s="37" t="str">
        <f t="shared" si="112"/>
        <v/>
      </c>
      <c r="CM212" s="37" t="str">
        <f t="shared" si="113"/>
        <v/>
      </c>
      <c r="CN212" s="1">
        <f t="shared" ca="1" si="114"/>
        <v>0</v>
      </c>
      <c r="CO212" s="1">
        <f t="shared" ca="1" si="115"/>
        <v>0</v>
      </c>
      <c r="CP212" s="1">
        <f t="shared" si="132"/>
        <v>4.9000000000000377E-2</v>
      </c>
      <c r="CQ212" s="24" t="str">
        <f t="shared" si="122"/>
        <v/>
      </c>
      <c r="CR212" s="25" t="str">
        <f t="shared" si="123"/>
        <v/>
      </c>
      <c r="CS212" s="24" t="str">
        <f>IF(CR212="","",'Details Verein'!$I$30)</f>
        <v/>
      </c>
      <c r="CT212" s="24" t="str">
        <f>IF(CR212="","",VLOOKUP(Mitglieder!AN212,'Details Verein'!$B$12:$K$21,9))</f>
        <v/>
      </c>
      <c r="CU212" s="24">
        <f t="shared" si="124"/>
        <v>0</v>
      </c>
      <c r="CV212" s="26" t="str">
        <f t="shared" si="125"/>
        <v/>
      </c>
      <c r="CW212" s="24" t="str">
        <f>IF(CR212="","",Mitglieder!BM212)</f>
        <v/>
      </c>
      <c r="CX212" s="1">
        <f t="shared" si="126"/>
        <v>7.9100000000001239E-2</v>
      </c>
      <c r="CY212" s="24" t="str">
        <f t="shared" si="127"/>
        <v/>
      </c>
      <c r="CZ212" s="25" t="str">
        <f t="shared" si="128"/>
        <v/>
      </c>
      <c r="DA212" s="24" t="str">
        <f>IF(CZ212="","",'Details Verein'!$I$30)</f>
        <v/>
      </c>
      <c r="DB212" s="24" t="str">
        <f>IF(CZ212="","",VLOOKUP(AN212,'Details Verein'!$B$12:$L$21,10))</f>
        <v/>
      </c>
      <c r="DC212" s="24"/>
      <c r="DD212" s="26" t="str">
        <f t="shared" si="129"/>
        <v/>
      </c>
      <c r="DE212" s="24" t="str">
        <f>IF(CZ212="","",Mitglieder!BN212)</f>
        <v/>
      </c>
      <c r="DF212" s="34"/>
      <c r="DG212" s="1">
        <f t="shared" ca="1" si="134"/>
        <v>0.1092000000000021</v>
      </c>
      <c r="DH212" s="24" t="str">
        <f t="shared" ca="1" si="135"/>
        <v/>
      </c>
      <c r="DI212" s="25" t="str">
        <f t="shared" ca="1" si="136"/>
        <v/>
      </c>
      <c r="DJ212" s="24" t="str">
        <f ca="1">IF(DI212="","",'Details Verein'!$I$30)</f>
        <v/>
      </c>
      <c r="DK212" s="24" t="str">
        <f ca="1">IF(DI212="","",'Details Verein'!$I$31)</f>
        <v/>
      </c>
      <c r="DL212" s="24"/>
      <c r="DM212" s="26" t="str">
        <f t="shared" ca="1" si="137"/>
        <v/>
      </c>
      <c r="DN212" s="24" t="str">
        <f t="shared" ca="1" si="138"/>
        <v/>
      </c>
    </row>
    <row r="213" spans="3:118" x14ac:dyDescent="0.3">
      <c r="C213" s="1">
        <f t="shared" ca="1" si="102"/>
        <v>1.0189999999999979</v>
      </c>
      <c r="D213" s="1">
        <f ca="1">IF(OR(AQ213&lt;&gt;"",AP213+'Details Verein'!$D$24&gt;=$AM$1,AP213="",AG213&lt;&gt;1,AZ213&lt;&gt;"",BC213&lt;&gt;""),Mitglieder!D212+0.0001,ROUND(D212+1,0))</f>
        <v>1.0189999999999979</v>
      </c>
      <c r="E213" s="1">
        <f ca="1">IF(OR(AQ213&lt;&gt;"",AZ213+'Details Verein'!$D$25&gt;=$AM$1,AP213="",AG213&lt;&gt;1,AZ213="",BA213&lt;&gt;"",BC213&lt;&gt;""),Mitglieder!E212+0.0001,ROUND(E212+1,0))</f>
        <v>1.0189999999999979</v>
      </c>
      <c r="F213" s="1" t="str">
        <f t="shared" ca="1" si="103"/>
        <v/>
      </c>
      <c r="G213" s="23"/>
      <c r="H213" s="8"/>
      <c r="I213" s="8"/>
      <c r="J213" s="8"/>
      <c r="K213" s="8"/>
      <c r="L213" s="8"/>
      <c r="M213" s="8"/>
      <c r="N213" s="8"/>
      <c r="O213" s="8"/>
      <c r="P213" s="8"/>
      <c r="Q213" s="8"/>
      <c r="R213" s="8"/>
      <c r="S213" s="8"/>
      <c r="T213" s="8"/>
      <c r="U213" s="8"/>
      <c r="V213" s="8"/>
      <c r="W213" s="8"/>
      <c r="X213" s="8"/>
      <c r="Y213" s="8"/>
      <c r="Z213" s="8"/>
      <c r="AA213" s="8"/>
      <c r="AB213" s="8"/>
      <c r="AC213" s="8"/>
      <c r="AD213" s="8"/>
      <c r="AE213" s="8"/>
      <c r="AG213" s="1">
        <f t="shared" si="104"/>
        <v>0</v>
      </c>
      <c r="AI213" s="1">
        <f t="shared" ca="1" si="105"/>
        <v>0</v>
      </c>
      <c r="AJ213" s="1">
        <f t="shared" ca="1" si="106"/>
        <v>0</v>
      </c>
      <c r="AM213" s="63" t="str">
        <f>IF(AND(H214="",H215="",K213=""),"",IF(K213="","nicht kategorisiert",IF(AG213=1,VLOOKUP(AN213,'Details Verein'!$B$12:$D$22,2),"")))</f>
        <v/>
      </c>
      <c r="AN213" s="1">
        <f>IF(K213='Details Verein'!$C$12,'Details Verein'!$B$12,IF(K213='Details Verein'!$C$13,'Details Verein'!$B$13,IF(K213='Details Verein'!$C$14,'Details Verein'!$B$14,IF(K213='Details Verein'!$C$15,'Details Verein'!$B$15,IF(K213='Details Verein'!$C$16,'Details Verein'!$B$16,IF(K213='Details Verein'!$C$17,'Details Verein'!$B$17,IF(K213='Details Verein'!$C$18,'Details Verein'!$B$18,IF(K213='Details Verein'!$C$19,'Details Verein'!$B$19,IF(K213='Details Verein'!$C$20,'Details Verein'!$B$20,IF(K213='Details Verein'!$C$21,'Details Verein'!$B$21,11))))))))))</f>
        <v>1</v>
      </c>
      <c r="AO213" s="8"/>
      <c r="AP213" s="8"/>
      <c r="AQ213" s="8"/>
      <c r="AR213" s="32">
        <f>IF(OR(V213&gt;'Details Verein'!$D$7,$AG213=1),VLOOKUP($AN213,'Details Verein'!$B$12:$G$21,AR$1),0)</f>
        <v>0</v>
      </c>
      <c r="AS213" s="115" t="str">
        <f t="shared" si="107"/>
        <v/>
      </c>
      <c r="AT213" s="32">
        <f>IF($AG213=1,VLOOKUP($AN213,'Details Verein'!$B$12:$G$21,AT$1),0)</f>
        <v>0</v>
      </c>
      <c r="AU213" s="33" t="str">
        <f t="shared" si="108"/>
        <v/>
      </c>
      <c r="AV213" s="32">
        <f>IF($AG213=1,VLOOKUP($AN213,'Details Verein'!$B$12:$G$21,AV$1),0)</f>
        <v>0</v>
      </c>
      <c r="AW213" s="32">
        <f ca="1">IF($AG213=1,VLOOKUP($AN213,'Details Verein'!$B$12:$G$21,AW$1),0)+BG213</f>
        <v>0</v>
      </c>
      <c r="AX213" s="116"/>
      <c r="AY213" s="8"/>
      <c r="AZ213" s="8"/>
      <c r="BA213" s="8"/>
      <c r="BB213" s="1" t="str">
        <f t="shared" si="109"/>
        <v>00.01.1900</v>
      </c>
      <c r="BC213" s="73"/>
      <c r="BD213" s="3" t="str">
        <f>IF(AP213="","",AP213+'Details Verein'!$D$24)</f>
        <v/>
      </c>
      <c r="BE213" s="3" t="str">
        <f>IF(AZ213="","",AZ213+'Details Verein'!$D$25)</f>
        <v/>
      </c>
      <c r="BF213" s="3" t="str">
        <f>IF(BA213="","",BA213+'Details Verein'!$D$26)</f>
        <v/>
      </c>
      <c r="BG213" s="32">
        <f ca="1">IF(OR(E213-E212&gt;0.1,BA213&lt;&gt;""),'Details Verein'!$D$27,0)</f>
        <v>0</v>
      </c>
      <c r="BH213" s="16">
        <f t="shared" ca="1" si="133"/>
        <v>0</v>
      </c>
      <c r="BI213" s="16">
        <f t="shared" si="110"/>
        <v>0</v>
      </c>
      <c r="BJ213" s="1" t="str">
        <f t="shared" si="111"/>
        <v/>
      </c>
      <c r="BL213" s="1" t="str">
        <f t="shared" si="116"/>
        <v/>
      </c>
      <c r="BM213" s="1" t="str">
        <f t="shared" si="117"/>
        <v/>
      </c>
      <c r="BN213" s="1" t="str">
        <f t="shared" si="118"/>
        <v/>
      </c>
      <c r="BO213" s="1" t="str">
        <f t="shared" ca="1" si="119"/>
        <v/>
      </c>
      <c r="BP213" s="1">
        <f t="shared" si="130"/>
        <v>1.8999999999999941E-2</v>
      </c>
      <c r="BQ213" s="24" t="str">
        <f t="shared" si="120"/>
        <v/>
      </c>
      <c r="BR213" s="25" t="str">
        <f>IF(OR(Mitglieder!AQ213="",Mitglieder!BC213&lt;&gt;""),"",Mitglieder!AQ213)</f>
        <v/>
      </c>
      <c r="BS213" s="24" t="str">
        <f>IF(BR213="","",'Details Verein'!$I$30)</f>
        <v/>
      </c>
      <c r="BT213" s="24" t="str">
        <f>IF(BR213="","",VLOOKUP(Mitglieder!AN213,'Details Verein'!$B$12:$I$21,8))</f>
        <v/>
      </c>
      <c r="BU213" s="24"/>
      <c r="BV213" s="26" t="str">
        <f t="shared" si="121"/>
        <v/>
      </c>
      <c r="BW213" s="24" t="str">
        <f>IF(BR213="","",Mitglieder!BL213)</f>
        <v/>
      </c>
      <c r="CA213" s="34"/>
      <c r="CB213" s="1" t="str">
        <f t="shared" si="143"/>
        <v/>
      </c>
      <c r="CC213" s="1" t="str">
        <f t="shared" si="143"/>
        <v/>
      </c>
      <c r="CD213" s="1" t="str">
        <f t="shared" si="143"/>
        <v/>
      </c>
      <c r="CE213" s="1" t="str">
        <f t="shared" si="143"/>
        <v/>
      </c>
      <c r="CF213" s="1" t="str">
        <f t="shared" si="143"/>
        <v/>
      </c>
      <c r="CG213" s="1" t="str">
        <f t="shared" si="143"/>
        <v/>
      </c>
      <c r="CH213" s="1" t="str">
        <f t="shared" si="143"/>
        <v/>
      </c>
      <c r="CI213" s="1" t="str">
        <f t="shared" si="143"/>
        <v/>
      </c>
      <c r="CJ213" s="1" t="str">
        <f t="shared" si="143"/>
        <v/>
      </c>
      <c r="CK213" s="1" t="str">
        <f t="shared" si="143"/>
        <v/>
      </c>
      <c r="CL213" s="37" t="str">
        <f t="shared" si="112"/>
        <v/>
      </c>
      <c r="CM213" s="37" t="str">
        <f t="shared" si="113"/>
        <v/>
      </c>
      <c r="CN213" s="1">
        <f t="shared" ca="1" si="114"/>
        <v>0</v>
      </c>
      <c r="CO213" s="1">
        <f t="shared" ca="1" si="115"/>
        <v>0</v>
      </c>
      <c r="CP213" s="1">
        <f t="shared" si="132"/>
        <v>4.9100000000000379E-2</v>
      </c>
      <c r="CQ213" s="24" t="str">
        <f t="shared" si="122"/>
        <v/>
      </c>
      <c r="CR213" s="25" t="str">
        <f t="shared" si="123"/>
        <v/>
      </c>
      <c r="CS213" s="24" t="str">
        <f>IF(CR213="","",'Details Verein'!$I$30)</f>
        <v/>
      </c>
      <c r="CT213" s="24" t="str">
        <f>IF(CR213="","",VLOOKUP(Mitglieder!AN213,'Details Verein'!$B$12:$K$21,9))</f>
        <v/>
      </c>
      <c r="CU213" s="24">
        <f t="shared" si="124"/>
        <v>0</v>
      </c>
      <c r="CV213" s="26" t="str">
        <f t="shared" si="125"/>
        <v/>
      </c>
      <c r="CW213" s="24" t="str">
        <f>IF(CR213="","",Mitglieder!BM213)</f>
        <v/>
      </c>
      <c r="CX213" s="1">
        <f t="shared" si="126"/>
        <v>7.9200000000001242E-2</v>
      </c>
      <c r="CY213" s="24" t="str">
        <f t="shared" si="127"/>
        <v/>
      </c>
      <c r="CZ213" s="25" t="str">
        <f t="shared" si="128"/>
        <v/>
      </c>
      <c r="DA213" s="24" t="str">
        <f>IF(CZ213="","",'Details Verein'!$I$30)</f>
        <v/>
      </c>
      <c r="DB213" s="24" t="str">
        <f>IF(CZ213="","",VLOOKUP(AN213,'Details Verein'!$B$12:$L$21,10))</f>
        <v/>
      </c>
      <c r="DC213" s="24"/>
      <c r="DD213" s="26" t="str">
        <f t="shared" si="129"/>
        <v/>
      </c>
      <c r="DE213" s="24" t="str">
        <f>IF(CZ213="","",Mitglieder!BN213)</f>
        <v/>
      </c>
      <c r="DF213" s="34"/>
      <c r="DG213" s="1">
        <f t="shared" ca="1" si="134"/>
        <v>0.1093000000000021</v>
      </c>
      <c r="DH213" s="24" t="str">
        <f t="shared" ca="1" si="135"/>
        <v/>
      </c>
      <c r="DI213" s="25" t="str">
        <f t="shared" ca="1" si="136"/>
        <v/>
      </c>
      <c r="DJ213" s="24" t="str">
        <f ca="1">IF(DI213="","",'Details Verein'!$I$30)</f>
        <v/>
      </c>
      <c r="DK213" s="24" t="str">
        <f ca="1">IF(DI213="","",'Details Verein'!$I$31)</f>
        <v/>
      </c>
      <c r="DL213" s="24"/>
      <c r="DM213" s="26" t="str">
        <f t="shared" ca="1" si="137"/>
        <v/>
      </c>
      <c r="DN213" s="24" t="str">
        <f t="shared" ca="1" si="138"/>
        <v/>
      </c>
    </row>
    <row r="214" spans="3:118" x14ac:dyDescent="0.3">
      <c r="C214" s="1">
        <f t="shared" ca="1" si="102"/>
        <v>1.0190999999999979</v>
      </c>
      <c r="D214" s="1">
        <f ca="1">IF(OR(AQ214&lt;&gt;"",AP214+'Details Verein'!$D$24&gt;=$AM$1,AP214="",AG214&lt;&gt;1,AZ214&lt;&gt;"",BC214&lt;&gt;""),Mitglieder!D213+0.0001,ROUND(D213+1,0))</f>
        <v>1.0190999999999979</v>
      </c>
      <c r="E214" s="1">
        <f ca="1">IF(OR(AQ214&lt;&gt;"",AZ214+'Details Verein'!$D$25&gt;=$AM$1,AP214="",AG214&lt;&gt;1,AZ214="",BA214&lt;&gt;"",BC214&lt;&gt;""),Mitglieder!E213+0.0001,ROUND(E213+1,0))</f>
        <v>1.0190999999999979</v>
      </c>
      <c r="F214" s="1" t="str">
        <f t="shared" ca="1" si="103"/>
        <v/>
      </c>
      <c r="G214" s="23"/>
      <c r="H214" s="8"/>
      <c r="I214" s="8"/>
      <c r="J214" s="8"/>
      <c r="K214" s="8"/>
      <c r="L214" s="8"/>
      <c r="M214" s="8"/>
      <c r="N214" s="8"/>
      <c r="O214" s="8"/>
      <c r="P214" s="8"/>
      <c r="Q214" s="8"/>
      <c r="R214" s="8"/>
      <c r="S214" s="8"/>
      <c r="T214" s="8"/>
      <c r="U214" s="8"/>
      <c r="V214" s="8"/>
      <c r="W214" s="8"/>
      <c r="X214" s="8"/>
      <c r="Y214" s="8"/>
      <c r="Z214" s="8"/>
      <c r="AA214" s="8"/>
      <c r="AB214" s="8"/>
      <c r="AC214" s="8"/>
      <c r="AD214" s="8"/>
      <c r="AE214" s="8"/>
      <c r="AG214" s="1">
        <f t="shared" si="104"/>
        <v>0</v>
      </c>
      <c r="AI214" s="1">
        <f t="shared" ca="1" si="105"/>
        <v>0</v>
      </c>
      <c r="AJ214" s="1">
        <f t="shared" ca="1" si="106"/>
        <v>0</v>
      </c>
      <c r="AM214" s="63" t="str">
        <f>IF(AND(H215="",H216="",K214=""),"",IF(K214="","nicht kategorisiert",IF(AG214=1,VLOOKUP(AN214,'Details Verein'!$B$12:$D$22,2),"")))</f>
        <v/>
      </c>
      <c r="AN214" s="1">
        <f>IF(K214='Details Verein'!$C$12,'Details Verein'!$B$12,IF(K214='Details Verein'!$C$13,'Details Verein'!$B$13,IF(K214='Details Verein'!$C$14,'Details Verein'!$B$14,IF(K214='Details Verein'!$C$15,'Details Verein'!$B$15,IF(K214='Details Verein'!$C$16,'Details Verein'!$B$16,IF(K214='Details Verein'!$C$17,'Details Verein'!$B$17,IF(K214='Details Verein'!$C$18,'Details Verein'!$B$18,IF(K214='Details Verein'!$C$19,'Details Verein'!$B$19,IF(K214='Details Verein'!$C$20,'Details Verein'!$B$20,IF(K214='Details Verein'!$C$21,'Details Verein'!$B$21,11))))))))))</f>
        <v>1</v>
      </c>
      <c r="AO214" s="8"/>
      <c r="AP214" s="8"/>
      <c r="AQ214" s="8"/>
      <c r="AR214" s="32">
        <f>IF(OR(V214&gt;'Details Verein'!$D$7,$AG214=1),VLOOKUP($AN214,'Details Verein'!$B$12:$G$21,AR$1),0)</f>
        <v>0</v>
      </c>
      <c r="AS214" s="115" t="str">
        <f t="shared" si="107"/>
        <v/>
      </c>
      <c r="AT214" s="32">
        <f>IF($AG214=1,VLOOKUP($AN214,'Details Verein'!$B$12:$G$21,AT$1),0)</f>
        <v>0</v>
      </c>
      <c r="AU214" s="33" t="str">
        <f t="shared" si="108"/>
        <v/>
      </c>
      <c r="AV214" s="32">
        <f>IF($AG214=1,VLOOKUP($AN214,'Details Verein'!$B$12:$G$21,AV$1),0)</f>
        <v>0</v>
      </c>
      <c r="AW214" s="32">
        <f ca="1">IF($AG214=1,VLOOKUP($AN214,'Details Verein'!$B$12:$G$21,AW$1),0)+BG214</f>
        <v>0</v>
      </c>
      <c r="AX214" s="116"/>
      <c r="AY214" s="8"/>
      <c r="AZ214" s="8"/>
      <c r="BA214" s="8"/>
      <c r="BB214" s="1" t="str">
        <f t="shared" si="109"/>
        <v>00.01.1900</v>
      </c>
      <c r="BC214" s="73"/>
      <c r="BD214" s="3" t="str">
        <f>IF(AP214="","",AP214+'Details Verein'!$D$24)</f>
        <v/>
      </c>
      <c r="BE214" s="3" t="str">
        <f>IF(AZ214="","",AZ214+'Details Verein'!$D$25)</f>
        <v/>
      </c>
      <c r="BF214" s="3" t="str">
        <f>IF(BA214="","",BA214+'Details Verein'!$D$26)</f>
        <v/>
      </c>
      <c r="BG214" s="32">
        <f ca="1">IF(OR(E214-E213&gt;0.1,BA214&lt;&gt;""),'Details Verein'!$D$27,0)</f>
        <v>0</v>
      </c>
      <c r="BH214" s="16">
        <f t="shared" ca="1" si="133"/>
        <v>0</v>
      </c>
      <c r="BI214" s="16">
        <f t="shared" si="110"/>
        <v>0</v>
      </c>
      <c r="BJ214" s="1" t="str">
        <f t="shared" si="111"/>
        <v/>
      </c>
      <c r="BL214" s="1" t="str">
        <f t="shared" si="116"/>
        <v/>
      </c>
      <c r="BM214" s="1" t="str">
        <f t="shared" si="117"/>
        <v/>
      </c>
      <c r="BN214" s="1" t="str">
        <f t="shared" si="118"/>
        <v/>
      </c>
      <c r="BO214" s="1" t="str">
        <f t="shared" ca="1" si="119"/>
        <v/>
      </c>
      <c r="BP214" s="1">
        <f t="shared" si="130"/>
        <v>1.909999999999994E-2</v>
      </c>
      <c r="BQ214" s="24" t="str">
        <f t="shared" si="120"/>
        <v/>
      </c>
      <c r="BR214" s="25" t="str">
        <f>IF(OR(Mitglieder!AQ214="",Mitglieder!BC214&lt;&gt;""),"",Mitglieder!AQ214)</f>
        <v/>
      </c>
      <c r="BS214" s="24" t="str">
        <f>IF(BR214="","",'Details Verein'!$I$30)</f>
        <v/>
      </c>
      <c r="BT214" s="24" t="str">
        <f>IF(BR214="","",VLOOKUP(Mitglieder!AN214,'Details Verein'!$B$12:$I$21,8))</f>
        <v/>
      </c>
      <c r="BU214" s="24"/>
      <c r="BV214" s="26" t="str">
        <f t="shared" si="121"/>
        <v/>
      </c>
      <c r="BW214" s="24" t="str">
        <f>IF(BR214="","",Mitglieder!BL214)</f>
        <v/>
      </c>
      <c r="CA214" s="34"/>
      <c r="CB214" s="1" t="str">
        <f t="shared" ref="CB214:CK223" si="144">IF(AND($AG214=1,CB$13=$AM214),CB$13,"")</f>
        <v/>
      </c>
      <c r="CC214" s="1" t="str">
        <f t="shared" si="144"/>
        <v/>
      </c>
      <c r="CD214" s="1" t="str">
        <f t="shared" si="144"/>
        <v/>
      </c>
      <c r="CE214" s="1" t="str">
        <f t="shared" si="144"/>
        <v/>
      </c>
      <c r="CF214" s="1" t="str">
        <f t="shared" si="144"/>
        <v/>
      </c>
      <c r="CG214" s="1" t="str">
        <f t="shared" si="144"/>
        <v/>
      </c>
      <c r="CH214" s="1" t="str">
        <f t="shared" si="144"/>
        <v/>
      </c>
      <c r="CI214" s="1" t="str">
        <f t="shared" si="144"/>
        <v/>
      </c>
      <c r="CJ214" s="1" t="str">
        <f t="shared" si="144"/>
        <v/>
      </c>
      <c r="CK214" s="1" t="str">
        <f t="shared" si="144"/>
        <v/>
      </c>
      <c r="CL214" s="37" t="str">
        <f t="shared" si="112"/>
        <v/>
      </c>
      <c r="CM214" s="37" t="str">
        <f t="shared" si="113"/>
        <v/>
      </c>
      <c r="CN214" s="1">
        <f t="shared" ca="1" si="114"/>
        <v>0</v>
      </c>
      <c r="CO214" s="1">
        <f t="shared" ca="1" si="115"/>
        <v>0</v>
      </c>
      <c r="CP214" s="1">
        <f t="shared" si="132"/>
        <v>4.9200000000000382E-2</v>
      </c>
      <c r="CQ214" s="24" t="str">
        <f t="shared" si="122"/>
        <v/>
      </c>
      <c r="CR214" s="25" t="str">
        <f t="shared" si="123"/>
        <v/>
      </c>
      <c r="CS214" s="24" t="str">
        <f>IF(CR214="","",'Details Verein'!$I$30)</f>
        <v/>
      </c>
      <c r="CT214" s="24" t="str">
        <f>IF(CR214="","",VLOOKUP(Mitglieder!AN214,'Details Verein'!$B$12:$K$21,9))</f>
        <v/>
      </c>
      <c r="CU214" s="24">
        <f t="shared" si="124"/>
        <v>0</v>
      </c>
      <c r="CV214" s="26" t="str">
        <f t="shared" si="125"/>
        <v/>
      </c>
      <c r="CW214" s="24" t="str">
        <f>IF(CR214="","",Mitglieder!BM214)</f>
        <v/>
      </c>
      <c r="CX214" s="1">
        <f t="shared" si="126"/>
        <v>7.9300000000001244E-2</v>
      </c>
      <c r="CY214" s="24" t="str">
        <f t="shared" si="127"/>
        <v/>
      </c>
      <c r="CZ214" s="25" t="str">
        <f t="shared" si="128"/>
        <v/>
      </c>
      <c r="DA214" s="24" t="str">
        <f>IF(CZ214="","",'Details Verein'!$I$30)</f>
        <v/>
      </c>
      <c r="DB214" s="24" t="str">
        <f>IF(CZ214="","",VLOOKUP(AN214,'Details Verein'!$B$12:$L$21,10))</f>
        <v/>
      </c>
      <c r="DC214" s="24"/>
      <c r="DD214" s="26" t="str">
        <f t="shared" si="129"/>
        <v/>
      </c>
      <c r="DE214" s="24" t="str">
        <f>IF(CZ214="","",Mitglieder!BN214)</f>
        <v/>
      </c>
      <c r="DF214" s="34"/>
      <c r="DG214" s="1">
        <f t="shared" ca="1" si="134"/>
        <v>0.10940000000000211</v>
      </c>
      <c r="DH214" s="24" t="str">
        <f t="shared" ca="1" si="135"/>
        <v/>
      </c>
      <c r="DI214" s="25" t="str">
        <f t="shared" ca="1" si="136"/>
        <v/>
      </c>
      <c r="DJ214" s="24" t="str">
        <f ca="1">IF(DI214="","",'Details Verein'!$I$30)</f>
        <v/>
      </c>
      <c r="DK214" s="24" t="str">
        <f ca="1">IF(DI214="","",'Details Verein'!$I$31)</f>
        <v/>
      </c>
      <c r="DL214" s="24"/>
      <c r="DM214" s="26" t="str">
        <f t="shared" ca="1" si="137"/>
        <v/>
      </c>
      <c r="DN214" s="24" t="str">
        <f t="shared" ca="1" si="138"/>
        <v/>
      </c>
    </row>
    <row r="215" spans="3:118" x14ac:dyDescent="0.3">
      <c r="C215" s="1">
        <f t="shared" ca="1" si="102"/>
        <v>1.0191999999999979</v>
      </c>
      <c r="D215" s="1">
        <f ca="1">IF(OR(AQ215&lt;&gt;"",AP215+'Details Verein'!$D$24&gt;=$AM$1,AP215="",AG215&lt;&gt;1,AZ215&lt;&gt;"",BC215&lt;&gt;""),Mitglieder!D214+0.0001,ROUND(D214+1,0))</f>
        <v>1.0191999999999979</v>
      </c>
      <c r="E215" s="1">
        <f ca="1">IF(OR(AQ215&lt;&gt;"",AZ215+'Details Verein'!$D$25&gt;=$AM$1,AP215="",AG215&lt;&gt;1,AZ215="",BA215&lt;&gt;"",BC215&lt;&gt;""),Mitglieder!E214+0.0001,ROUND(E214+1,0))</f>
        <v>1.0191999999999979</v>
      </c>
      <c r="F215" s="1" t="str">
        <f t="shared" ca="1" si="103"/>
        <v/>
      </c>
      <c r="G215" s="23"/>
      <c r="H215" s="8"/>
      <c r="I215" s="8"/>
      <c r="J215" s="8"/>
      <c r="K215" s="8"/>
      <c r="L215" s="8"/>
      <c r="M215" s="8"/>
      <c r="N215" s="8"/>
      <c r="O215" s="8"/>
      <c r="P215" s="8"/>
      <c r="Q215" s="8"/>
      <c r="R215" s="8"/>
      <c r="S215" s="8"/>
      <c r="T215" s="8"/>
      <c r="U215" s="8"/>
      <c r="V215" s="8"/>
      <c r="W215" s="8"/>
      <c r="X215" s="8"/>
      <c r="Y215" s="8"/>
      <c r="Z215" s="8"/>
      <c r="AA215" s="8"/>
      <c r="AB215" s="8"/>
      <c r="AC215" s="8"/>
      <c r="AD215" s="8"/>
      <c r="AE215" s="8"/>
      <c r="AG215" s="1">
        <f t="shared" si="104"/>
        <v>0</v>
      </c>
      <c r="AI215" s="1">
        <f t="shared" ca="1" si="105"/>
        <v>0</v>
      </c>
      <c r="AJ215" s="1">
        <f t="shared" ca="1" si="106"/>
        <v>0</v>
      </c>
      <c r="AM215" s="63" t="str">
        <f>IF(AND(H216="",H217="",K215=""),"",IF(K215="","nicht kategorisiert",IF(AG215=1,VLOOKUP(AN215,'Details Verein'!$B$12:$D$22,2),"")))</f>
        <v/>
      </c>
      <c r="AN215" s="1">
        <f>IF(K215='Details Verein'!$C$12,'Details Verein'!$B$12,IF(K215='Details Verein'!$C$13,'Details Verein'!$B$13,IF(K215='Details Verein'!$C$14,'Details Verein'!$B$14,IF(K215='Details Verein'!$C$15,'Details Verein'!$B$15,IF(K215='Details Verein'!$C$16,'Details Verein'!$B$16,IF(K215='Details Verein'!$C$17,'Details Verein'!$B$17,IF(K215='Details Verein'!$C$18,'Details Verein'!$B$18,IF(K215='Details Verein'!$C$19,'Details Verein'!$B$19,IF(K215='Details Verein'!$C$20,'Details Verein'!$B$20,IF(K215='Details Verein'!$C$21,'Details Verein'!$B$21,11))))))))))</f>
        <v>1</v>
      </c>
      <c r="AO215" s="8"/>
      <c r="AP215" s="8"/>
      <c r="AQ215" s="8"/>
      <c r="AR215" s="32">
        <f>IF(OR(V215&gt;'Details Verein'!$D$7,$AG215=1),VLOOKUP($AN215,'Details Verein'!$B$12:$G$21,AR$1),0)</f>
        <v>0</v>
      </c>
      <c r="AS215" s="115" t="str">
        <f t="shared" si="107"/>
        <v/>
      </c>
      <c r="AT215" s="32">
        <f>IF($AG215=1,VLOOKUP($AN215,'Details Verein'!$B$12:$G$21,AT$1),0)</f>
        <v>0</v>
      </c>
      <c r="AU215" s="33" t="str">
        <f t="shared" si="108"/>
        <v/>
      </c>
      <c r="AV215" s="32">
        <f>IF($AG215=1,VLOOKUP($AN215,'Details Verein'!$B$12:$G$21,AV$1),0)</f>
        <v>0</v>
      </c>
      <c r="AW215" s="32">
        <f ca="1">IF($AG215=1,VLOOKUP($AN215,'Details Verein'!$B$12:$G$21,AW$1),0)+BG215</f>
        <v>0</v>
      </c>
      <c r="AX215" s="116"/>
      <c r="AY215" s="8"/>
      <c r="AZ215" s="8"/>
      <c r="BA215" s="8"/>
      <c r="BB215" s="1" t="str">
        <f t="shared" si="109"/>
        <v>00.01.1900</v>
      </c>
      <c r="BC215" s="73"/>
      <c r="BD215" s="3" t="str">
        <f>IF(AP215="","",AP215+'Details Verein'!$D$24)</f>
        <v/>
      </c>
      <c r="BE215" s="3" t="str">
        <f>IF(AZ215="","",AZ215+'Details Verein'!$D$25)</f>
        <v/>
      </c>
      <c r="BF215" s="3" t="str">
        <f>IF(BA215="","",BA215+'Details Verein'!$D$26)</f>
        <v/>
      </c>
      <c r="BG215" s="32">
        <f ca="1">IF(OR(E215-E214&gt;0.1,BA215&lt;&gt;""),'Details Verein'!$D$27,0)</f>
        <v>0</v>
      </c>
      <c r="BH215" s="16">
        <f t="shared" ca="1" si="133"/>
        <v>0</v>
      </c>
      <c r="BI215" s="16">
        <f t="shared" si="110"/>
        <v>0</v>
      </c>
      <c r="BJ215" s="1" t="str">
        <f t="shared" si="111"/>
        <v/>
      </c>
      <c r="BL215" s="1" t="str">
        <f t="shared" si="116"/>
        <v/>
      </c>
      <c r="BM215" s="1" t="str">
        <f t="shared" si="117"/>
        <v/>
      </c>
      <c r="BN215" s="1" t="str">
        <f t="shared" si="118"/>
        <v/>
      </c>
      <c r="BO215" s="1" t="str">
        <f t="shared" ca="1" si="119"/>
        <v/>
      </c>
      <c r="BP215" s="1">
        <f t="shared" si="130"/>
        <v>1.9199999999999939E-2</v>
      </c>
      <c r="BQ215" s="24" t="str">
        <f t="shared" si="120"/>
        <v/>
      </c>
      <c r="BR215" s="25" t="str">
        <f>IF(OR(Mitglieder!AQ215="",Mitglieder!BC215&lt;&gt;""),"",Mitglieder!AQ215)</f>
        <v/>
      </c>
      <c r="BS215" s="24" t="str">
        <f>IF(BR215="","",'Details Verein'!$I$30)</f>
        <v/>
      </c>
      <c r="BT215" s="24" t="str">
        <f>IF(BR215="","",VLOOKUP(Mitglieder!AN215,'Details Verein'!$B$12:$I$21,8))</f>
        <v/>
      </c>
      <c r="BU215" s="24"/>
      <c r="BV215" s="26" t="str">
        <f t="shared" si="121"/>
        <v/>
      </c>
      <c r="BW215" s="24" t="str">
        <f>IF(BR215="","",Mitglieder!BL215)</f>
        <v/>
      </c>
      <c r="CA215" s="34"/>
      <c r="CB215" s="1" t="str">
        <f t="shared" si="144"/>
        <v/>
      </c>
      <c r="CC215" s="1" t="str">
        <f t="shared" si="144"/>
        <v/>
      </c>
      <c r="CD215" s="1" t="str">
        <f t="shared" si="144"/>
        <v/>
      </c>
      <c r="CE215" s="1" t="str">
        <f t="shared" si="144"/>
        <v/>
      </c>
      <c r="CF215" s="1" t="str">
        <f t="shared" si="144"/>
        <v/>
      </c>
      <c r="CG215" s="1" t="str">
        <f t="shared" si="144"/>
        <v/>
      </c>
      <c r="CH215" s="1" t="str">
        <f t="shared" si="144"/>
        <v/>
      </c>
      <c r="CI215" s="1" t="str">
        <f t="shared" si="144"/>
        <v/>
      </c>
      <c r="CJ215" s="1" t="str">
        <f t="shared" si="144"/>
        <v/>
      </c>
      <c r="CK215" s="1" t="str">
        <f t="shared" si="144"/>
        <v/>
      </c>
      <c r="CL215" s="37" t="str">
        <f t="shared" si="112"/>
        <v/>
      </c>
      <c r="CM215" s="37" t="str">
        <f t="shared" si="113"/>
        <v/>
      </c>
      <c r="CN215" s="1">
        <f t="shared" ca="1" si="114"/>
        <v>0</v>
      </c>
      <c r="CO215" s="1">
        <f t="shared" ca="1" si="115"/>
        <v>0</v>
      </c>
      <c r="CP215" s="1">
        <f t="shared" si="132"/>
        <v>4.9300000000000385E-2</v>
      </c>
      <c r="CQ215" s="24" t="str">
        <f t="shared" si="122"/>
        <v/>
      </c>
      <c r="CR215" s="25" t="str">
        <f t="shared" si="123"/>
        <v/>
      </c>
      <c r="CS215" s="24" t="str">
        <f>IF(CR215="","",'Details Verein'!$I$30)</f>
        <v/>
      </c>
      <c r="CT215" s="24" t="str">
        <f>IF(CR215="","",VLOOKUP(Mitglieder!AN215,'Details Verein'!$B$12:$K$21,9))</f>
        <v/>
      </c>
      <c r="CU215" s="24">
        <f t="shared" si="124"/>
        <v>0</v>
      </c>
      <c r="CV215" s="26" t="str">
        <f t="shared" si="125"/>
        <v/>
      </c>
      <c r="CW215" s="24" t="str">
        <f>IF(CR215="","",Mitglieder!BM215)</f>
        <v/>
      </c>
      <c r="CX215" s="1">
        <f t="shared" si="126"/>
        <v>7.9400000000001247E-2</v>
      </c>
      <c r="CY215" s="24" t="str">
        <f t="shared" si="127"/>
        <v/>
      </c>
      <c r="CZ215" s="25" t="str">
        <f t="shared" si="128"/>
        <v/>
      </c>
      <c r="DA215" s="24" t="str">
        <f>IF(CZ215="","",'Details Verein'!$I$30)</f>
        <v/>
      </c>
      <c r="DB215" s="24" t="str">
        <f>IF(CZ215="","",VLOOKUP(AN215,'Details Verein'!$B$12:$L$21,10))</f>
        <v/>
      </c>
      <c r="DC215" s="24"/>
      <c r="DD215" s="26" t="str">
        <f t="shared" si="129"/>
        <v/>
      </c>
      <c r="DE215" s="24" t="str">
        <f>IF(CZ215="","",Mitglieder!BN215)</f>
        <v/>
      </c>
      <c r="DF215" s="34"/>
      <c r="DG215" s="1">
        <f t="shared" ca="1" si="134"/>
        <v>0.10950000000000211</v>
      </c>
      <c r="DH215" s="24" t="str">
        <f t="shared" ca="1" si="135"/>
        <v/>
      </c>
      <c r="DI215" s="25" t="str">
        <f t="shared" ca="1" si="136"/>
        <v/>
      </c>
      <c r="DJ215" s="24" t="str">
        <f ca="1">IF(DI215="","",'Details Verein'!$I$30)</f>
        <v/>
      </c>
      <c r="DK215" s="24" t="str">
        <f ca="1">IF(DI215="","",'Details Verein'!$I$31)</f>
        <v/>
      </c>
      <c r="DL215" s="24"/>
      <c r="DM215" s="26" t="str">
        <f t="shared" ca="1" si="137"/>
        <v/>
      </c>
      <c r="DN215" s="24" t="str">
        <f t="shared" ca="1" si="138"/>
        <v/>
      </c>
    </row>
    <row r="216" spans="3:118" x14ac:dyDescent="0.3">
      <c r="C216" s="1">
        <f t="shared" ref="C216:C279" ca="1" si="145">IF(AND(AP216&gt;=$AM$1,AG216=1,BC216=""),ROUND(C215+1,0),C215+0.0001)</f>
        <v>1.0192999999999979</v>
      </c>
      <c r="D216" s="1">
        <f ca="1">IF(OR(AQ216&lt;&gt;"",AP216+'Details Verein'!$D$24&gt;=$AM$1,AP216="",AG216&lt;&gt;1,AZ216&lt;&gt;"",BC216&lt;&gt;""),Mitglieder!D215+0.0001,ROUND(D215+1,0))</f>
        <v>1.0192999999999979</v>
      </c>
      <c r="E216" s="1">
        <f ca="1">IF(OR(AQ216&lt;&gt;"",AZ216+'Details Verein'!$D$25&gt;=$AM$1,AP216="",AG216&lt;&gt;1,AZ216="",BA216&lt;&gt;"",BC216&lt;&gt;""),Mitglieder!E215+0.0001,ROUND(E215+1,0))</f>
        <v>1.0192999999999979</v>
      </c>
      <c r="F216" s="1" t="str">
        <f t="shared" ref="F216:F279" ca="1" si="146">IF(AI216=1,AI$13,IF(AJ216=1,$AJ$13,IF(BC216&lt;&gt;"",CONCATENATE(BC$13,": ",BB216),IF(AX216&lt;&gt;"",AX216,IF(AN216=11,$AN$1,IF(AND(H216&lt;&gt;"",I216&lt;&gt;"",K216=""),K$10,IF(V216&lt;&gt;"",AG216,"")))))))</f>
        <v/>
      </c>
      <c r="G216" s="23"/>
      <c r="H216" s="8"/>
      <c r="I216" s="8"/>
      <c r="J216" s="8"/>
      <c r="K216" s="8"/>
      <c r="L216" s="8"/>
      <c r="M216" s="8"/>
      <c r="N216" s="8"/>
      <c r="O216" s="8"/>
      <c r="P216" s="8"/>
      <c r="Q216" s="8"/>
      <c r="R216" s="8"/>
      <c r="S216" s="8"/>
      <c r="T216" s="8"/>
      <c r="U216" s="8"/>
      <c r="V216" s="8"/>
      <c r="W216" s="8"/>
      <c r="X216" s="8"/>
      <c r="Y216" s="8"/>
      <c r="Z216" s="8"/>
      <c r="AA216" s="8"/>
      <c r="AB216" s="8"/>
      <c r="AC216" s="8"/>
      <c r="AD216" s="8"/>
      <c r="AE216" s="8"/>
      <c r="AG216" s="1">
        <f t="shared" ref="AG216:AG279" si="147">IF(AND(H216="",I216="",J216=""),0,IF(V216="",1,IF(V216&lt;AM$1,"ausgetreten",1)))</f>
        <v>0</v>
      </c>
      <c r="AI216" s="1">
        <f t="shared" ref="AI216:AI279" ca="1" si="148">IF(ROUND(E216,0)=0,0,IF(E216/ROUND(E216,0)=1,1,0))</f>
        <v>0</v>
      </c>
      <c r="AJ216" s="1">
        <f t="shared" ref="AJ216:AJ279" ca="1" si="149">IF(ROUND(D216,0)=0,0,IF(D216/ROUND(D216,0)=1,1,0))</f>
        <v>0</v>
      </c>
      <c r="AM216" s="63" t="str">
        <f>IF(AND(H217="",H218="",K216=""),"",IF(K216="","nicht kategorisiert",IF(AG216=1,VLOOKUP(AN216,'Details Verein'!$B$12:$D$22,2),"")))</f>
        <v/>
      </c>
      <c r="AN216" s="1">
        <f>IF(K216='Details Verein'!$C$12,'Details Verein'!$B$12,IF(K216='Details Verein'!$C$13,'Details Verein'!$B$13,IF(K216='Details Verein'!$C$14,'Details Verein'!$B$14,IF(K216='Details Verein'!$C$15,'Details Verein'!$B$15,IF(K216='Details Verein'!$C$16,'Details Verein'!$B$16,IF(K216='Details Verein'!$C$17,'Details Verein'!$B$17,IF(K216='Details Verein'!$C$18,'Details Verein'!$B$18,IF(K216='Details Verein'!$C$19,'Details Verein'!$B$19,IF(K216='Details Verein'!$C$20,'Details Verein'!$B$20,IF(K216='Details Verein'!$C$21,'Details Verein'!$B$21,11))))))))))</f>
        <v>1</v>
      </c>
      <c r="AO216" s="8"/>
      <c r="AP216" s="8"/>
      <c r="AQ216" s="8"/>
      <c r="AR216" s="32">
        <f>IF(OR(V216&gt;'Details Verein'!$D$7,$AG216=1),VLOOKUP($AN216,'Details Verein'!$B$12:$G$21,AR$1),0)</f>
        <v>0</v>
      </c>
      <c r="AS216" s="115" t="str">
        <f t="shared" ref="AS216:AS279" si="150">IF(AT216=0,"",AS$13)</f>
        <v/>
      </c>
      <c r="AT216" s="32">
        <f>IF($AG216=1,VLOOKUP($AN216,'Details Verein'!$B$12:$G$21,AT$1),0)</f>
        <v>0</v>
      </c>
      <c r="AU216" s="33" t="str">
        <f t="shared" ref="AU216:AU279" si="151">IF(AV216=0,"",AU$13)</f>
        <v/>
      </c>
      <c r="AV216" s="32">
        <f>IF($AG216=1,VLOOKUP($AN216,'Details Verein'!$B$12:$G$21,AV$1),0)</f>
        <v>0</v>
      </c>
      <c r="AW216" s="32">
        <f ca="1">IF($AG216=1,VLOOKUP($AN216,'Details Verein'!$B$12:$G$21,AW$1),0)+BG216</f>
        <v>0</v>
      </c>
      <c r="AX216" s="116"/>
      <c r="AY216" s="8"/>
      <c r="AZ216" s="8"/>
      <c r="BA216" s="8"/>
      <c r="BB216" s="1" t="str">
        <f t="shared" ref="BB216:BB279" si="152">TEXT(BC216,"TT.MM.JJJJ")</f>
        <v>00.01.1900</v>
      </c>
      <c r="BC216" s="73"/>
      <c r="BD216" s="3" t="str">
        <f>IF(AP216="","",AP216+'Details Verein'!$D$24)</f>
        <v/>
      </c>
      <c r="BE216" s="3" t="str">
        <f>IF(AZ216="","",AZ216+'Details Verein'!$D$25)</f>
        <v/>
      </c>
      <c r="BF216" s="3" t="str">
        <f>IF(BA216="","",BA216+'Details Verein'!$D$26)</f>
        <v/>
      </c>
      <c r="BG216" s="32">
        <f ca="1">IF(OR(E216-E215&gt;0.1,BA216&lt;&gt;""),'Details Verein'!$D$27,0)</f>
        <v>0</v>
      </c>
      <c r="BH216" s="16">
        <f t="shared" ca="1" si="133"/>
        <v>0</v>
      </c>
      <c r="BI216" s="16">
        <f t="shared" ref="BI216:BI279" si="153">IF(BC216&lt;&gt;"",0,IF(AQ216&lt;&gt;"",AW216,0))</f>
        <v>0</v>
      </c>
      <c r="BJ216" s="1" t="str">
        <f t="shared" ref="BJ216:BJ279" si="154">IF(BC216&lt;&gt;"","",IF(AQ216="","",AQ216-AP216))</f>
        <v/>
      </c>
      <c r="BL216" s="1" t="str">
        <f t="shared" si="116"/>
        <v/>
      </c>
      <c r="BM216" s="1" t="str">
        <f t="shared" si="117"/>
        <v/>
      </c>
      <c r="BN216" s="1" t="str">
        <f t="shared" si="118"/>
        <v/>
      </c>
      <c r="BO216" s="1" t="str">
        <f t="shared" ca="1" si="119"/>
        <v/>
      </c>
      <c r="BP216" s="1">
        <f t="shared" si="130"/>
        <v>1.9299999999999939E-2</v>
      </c>
      <c r="BQ216" s="24" t="str">
        <f t="shared" si="120"/>
        <v/>
      </c>
      <c r="BR216" s="25" t="str">
        <f>IF(OR(Mitglieder!AQ216="",Mitglieder!BC216&lt;&gt;""),"",Mitglieder!AQ216)</f>
        <v/>
      </c>
      <c r="BS216" s="24" t="str">
        <f>IF(BR216="","",'Details Verein'!$I$30)</f>
        <v/>
      </c>
      <c r="BT216" s="24" t="str">
        <f>IF(BR216="","",VLOOKUP(Mitglieder!AN216,'Details Verein'!$B$12:$I$21,8))</f>
        <v/>
      </c>
      <c r="BU216" s="24"/>
      <c r="BV216" s="26" t="str">
        <f t="shared" si="121"/>
        <v/>
      </c>
      <c r="BW216" s="24" t="str">
        <f>IF(BR216="","",Mitglieder!BL216)</f>
        <v/>
      </c>
      <c r="CA216" s="34"/>
      <c r="CB216" s="1" t="str">
        <f t="shared" si="144"/>
        <v/>
      </c>
      <c r="CC216" s="1" t="str">
        <f t="shared" si="144"/>
        <v/>
      </c>
      <c r="CD216" s="1" t="str">
        <f t="shared" si="144"/>
        <v/>
      </c>
      <c r="CE216" s="1" t="str">
        <f t="shared" si="144"/>
        <v/>
      </c>
      <c r="CF216" s="1" t="str">
        <f t="shared" si="144"/>
        <v/>
      </c>
      <c r="CG216" s="1" t="str">
        <f t="shared" si="144"/>
        <v/>
      </c>
      <c r="CH216" s="1" t="str">
        <f t="shared" si="144"/>
        <v/>
      </c>
      <c r="CI216" s="1" t="str">
        <f t="shared" si="144"/>
        <v/>
      </c>
      <c r="CJ216" s="1" t="str">
        <f t="shared" si="144"/>
        <v/>
      </c>
      <c r="CK216" s="1" t="str">
        <f t="shared" si="144"/>
        <v/>
      </c>
      <c r="CL216" s="37" t="str">
        <f t="shared" ref="CL216:CL279" si="155">IF(CL$13=$AM216,CL$13,"")</f>
        <v/>
      </c>
      <c r="CM216" s="37" t="str">
        <f t="shared" ref="CM216:CM279" si="156">IF($AM216=CM$13,AM216,"")</f>
        <v/>
      </c>
      <c r="CN216" s="1">
        <f t="shared" ref="CN216:CN279" ca="1" si="157">IF(D216=ROUND(D216,0),CONCATENATE(CN215,"; ",I216," ",H216),CN215)</f>
        <v>0</v>
      </c>
      <c r="CO216" s="1">
        <f t="shared" ref="CO216:CO279" ca="1" si="158">IF(E216=ROUND(E216,0),CONCATENATE(CO215,"; ",I216," ",H216),CO215)</f>
        <v>0</v>
      </c>
      <c r="CP216" s="1">
        <f t="shared" si="132"/>
        <v>4.9400000000000388E-2</v>
      </c>
      <c r="CQ216" s="24" t="str">
        <f t="shared" si="122"/>
        <v/>
      </c>
      <c r="CR216" s="25" t="str">
        <f t="shared" si="123"/>
        <v/>
      </c>
      <c r="CS216" s="24" t="str">
        <f>IF(CR216="","",'Details Verein'!$I$30)</f>
        <v/>
      </c>
      <c r="CT216" s="24" t="str">
        <f>IF(CR216="","",VLOOKUP(Mitglieder!AN216,'Details Verein'!$B$12:$K$21,9))</f>
        <v/>
      </c>
      <c r="CU216" s="24">
        <f t="shared" si="124"/>
        <v>0</v>
      </c>
      <c r="CV216" s="26" t="str">
        <f t="shared" si="125"/>
        <v/>
      </c>
      <c r="CW216" s="24" t="str">
        <f>IF(CR216="","",Mitglieder!BM216)</f>
        <v/>
      </c>
      <c r="CX216" s="1">
        <f t="shared" si="126"/>
        <v>7.950000000000125E-2</v>
      </c>
      <c r="CY216" s="24" t="str">
        <f t="shared" si="127"/>
        <v/>
      </c>
      <c r="CZ216" s="25" t="str">
        <f t="shared" si="128"/>
        <v/>
      </c>
      <c r="DA216" s="24" t="str">
        <f>IF(CZ216="","",'Details Verein'!$I$30)</f>
        <v/>
      </c>
      <c r="DB216" s="24" t="str">
        <f>IF(CZ216="","",VLOOKUP(AN216,'Details Verein'!$B$12:$L$21,10))</f>
        <v/>
      </c>
      <c r="DC216" s="24"/>
      <c r="DD216" s="26" t="str">
        <f t="shared" si="129"/>
        <v/>
      </c>
      <c r="DE216" s="24" t="str">
        <f>IF(CZ216="","",Mitglieder!BN216)</f>
        <v/>
      </c>
      <c r="DF216" s="34"/>
      <c r="DG216" s="1">
        <f t="shared" ca="1" si="134"/>
        <v>0.10960000000000211</v>
      </c>
      <c r="DH216" s="24" t="str">
        <f t="shared" ca="1" si="135"/>
        <v/>
      </c>
      <c r="DI216" s="25" t="str">
        <f t="shared" ca="1" si="136"/>
        <v/>
      </c>
      <c r="DJ216" s="24" t="str">
        <f ca="1">IF(DI216="","",'Details Verein'!$I$30)</f>
        <v/>
      </c>
      <c r="DK216" s="24" t="str">
        <f ca="1">IF(DI216="","",'Details Verein'!$I$31)</f>
        <v/>
      </c>
      <c r="DL216" s="24"/>
      <c r="DM216" s="26" t="str">
        <f t="shared" ca="1" si="137"/>
        <v/>
      </c>
      <c r="DN216" s="24" t="str">
        <f t="shared" ca="1" si="138"/>
        <v/>
      </c>
    </row>
    <row r="217" spans="3:118" x14ac:dyDescent="0.3">
      <c r="C217" s="1">
        <f t="shared" ca="1" si="145"/>
        <v>1.0193999999999979</v>
      </c>
      <c r="D217" s="1">
        <f ca="1">IF(OR(AQ217&lt;&gt;"",AP217+'Details Verein'!$D$24&gt;=$AM$1,AP217="",AG217&lt;&gt;1,AZ217&lt;&gt;"",BC217&lt;&gt;""),Mitglieder!D216+0.0001,ROUND(D216+1,0))</f>
        <v>1.0193999999999979</v>
      </c>
      <c r="E217" s="1">
        <f ca="1">IF(OR(AQ217&lt;&gt;"",AZ217+'Details Verein'!$D$25&gt;=$AM$1,AP217="",AG217&lt;&gt;1,AZ217="",BA217&lt;&gt;"",BC217&lt;&gt;""),Mitglieder!E216+0.0001,ROUND(E216+1,0))</f>
        <v>1.0193999999999979</v>
      </c>
      <c r="F217" s="1" t="str">
        <f t="shared" ca="1" si="146"/>
        <v/>
      </c>
      <c r="G217" s="23"/>
      <c r="H217" s="8"/>
      <c r="I217" s="8"/>
      <c r="J217" s="8"/>
      <c r="K217" s="8"/>
      <c r="L217" s="8"/>
      <c r="M217" s="8"/>
      <c r="N217" s="8"/>
      <c r="O217" s="8"/>
      <c r="P217" s="8"/>
      <c r="Q217" s="8"/>
      <c r="R217" s="8"/>
      <c r="S217" s="8"/>
      <c r="T217" s="8"/>
      <c r="U217" s="8"/>
      <c r="V217" s="8"/>
      <c r="W217" s="8"/>
      <c r="X217" s="8"/>
      <c r="Y217" s="8"/>
      <c r="Z217" s="8"/>
      <c r="AA217" s="8"/>
      <c r="AB217" s="8"/>
      <c r="AC217" s="8"/>
      <c r="AD217" s="8"/>
      <c r="AE217" s="8"/>
      <c r="AG217" s="1">
        <f t="shared" si="147"/>
        <v>0</v>
      </c>
      <c r="AI217" s="1">
        <f t="shared" ca="1" si="148"/>
        <v>0</v>
      </c>
      <c r="AJ217" s="1">
        <f t="shared" ca="1" si="149"/>
        <v>0</v>
      </c>
      <c r="AM217" s="63" t="str">
        <f>IF(AND(H218="",H219="",K217=""),"",IF(K217="","nicht kategorisiert",IF(AG217=1,VLOOKUP(AN217,'Details Verein'!$B$12:$D$22,2),"")))</f>
        <v/>
      </c>
      <c r="AN217" s="1">
        <f>IF(K217='Details Verein'!$C$12,'Details Verein'!$B$12,IF(K217='Details Verein'!$C$13,'Details Verein'!$B$13,IF(K217='Details Verein'!$C$14,'Details Verein'!$B$14,IF(K217='Details Verein'!$C$15,'Details Verein'!$B$15,IF(K217='Details Verein'!$C$16,'Details Verein'!$B$16,IF(K217='Details Verein'!$C$17,'Details Verein'!$B$17,IF(K217='Details Verein'!$C$18,'Details Verein'!$B$18,IF(K217='Details Verein'!$C$19,'Details Verein'!$B$19,IF(K217='Details Verein'!$C$20,'Details Verein'!$B$20,IF(K217='Details Verein'!$C$21,'Details Verein'!$B$21,11))))))))))</f>
        <v>1</v>
      </c>
      <c r="AO217" s="8"/>
      <c r="AP217" s="8"/>
      <c r="AQ217" s="8"/>
      <c r="AR217" s="32">
        <f>IF(OR(V217&gt;'Details Verein'!$D$7,$AG217=1),VLOOKUP($AN217,'Details Verein'!$B$12:$G$21,AR$1),0)</f>
        <v>0</v>
      </c>
      <c r="AS217" s="115" t="str">
        <f t="shared" si="150"/>
        <v/>
      </c>
      <c r="AT217" s="32">
        <f>IF($AG217=1,VLOOKUP($AN217,'Details Verein'!$B$12:$G$21,AT$1),0)</f>
        <v>0</v>
      </c>
      <c r="AU217" s="33" t="str">
        <f t="shared" si="151"/>
        <v/>
      </c>
      <c r="AV217" s="32">
        <f>IF($AG217=1,VLOOKUP($AN217,'Details Verein'!$B$12:$G$21,AV$1),0)</f>
        <v>0</v>
      </c>
      <c r="AW217" s="32">
        <f ca="1">IF($AG217=1,VLOOKUP($AN217,'Details Verein'!$B$12:$G$21,AW$1),0)+BG217</f>
        <v>0</v>
      </c>
      <c r="AX217" s="116"/>
      <c r="AY217" s="8"/>
      <c r="AZ217" s="8"/>
      <c r="BA217" s="8"/>
      <c r="BB217" s="1" t="str">
        <f t="shared" si="152"/>
        <v>00.01.1900</v>
      </c>
      <c r="BC217" s="73"/>
      <c r="BD217" s="3" t="str">
        <f>IF(AP217="","",AP217+'Details Verein'!$D$24)</f>
        <v/>
      </c>
      <c r="BE217" s="3" t="str">
        <f>IF(AZ217="","",AZ217+'Details Verein'!$D$25)</f>
        <v/>
      </c>
      <c r="BF217" s="3" t="str">
        <f>IF(BA217="","",BA217+'Details Verein'!$D$26)</f>
        <v/>
      </c>
      <c r="BG217" s="32">
        <f ca="1">IF(OR(E217-E216&gt;0.1,BA217&lt;&gt;""),'Details Verein'!$D$27,0)</f>
        <v>0</v>
      </c>
      <c r="BH217" s="16">
        <f t="shared" ca="1" si="133"/>
        <v>0</v>
      </c>
      <c r="BI217" s="16">
        <f t="shared" si="153"/>
        <v>0</v>
      </c>
      <c r="BJ217" s="1" t="str">
        <f t="shared" si="154"/>
        <v/>
      </c>
      <c r="BL217" s="1" t="str">
        <f t="shared" ref="BL217:BL280" si="159">IF(AR217=0,"",CONCATENATE($AR$13," ",H217," ",I217," ",AM217," CHF ",AR217))</f>
        <v/>
      </c>
      <c r="BM217" s="1" t="str">
        <f t="shared" ref="BM217:BM280" si="160">IF(AT217=0,"",CONCATENATE(AS217," ",H217," ",I217," CHF ",AT217))</f>
        <v/>
      </c>
      <c r="BN217" s="1" t="str">
        <f t="shared" ref="BN217:BN280" si="161">IF(AV217=0,"",CONCATENATE(AU217," ",H217," ",I217," CHF ",AV217))</f>
        <v/>
      </c>
      <c r="BO217" s="1" t="str">
        <f t="shared" ref="BO217:BO280" ca="1" si="162">IF(BG217&gt;0.01,CONCATENATE(BG$13," ",H217," ",I217," CHF ",BG217),"")</f>
        <v/>
      </c>
      <c r="BP217" s="1">
        <f t="shared" si="130"/>
        <v>1.9399999999999938E-2</v>
      </c>
      <c r="BQ217" s="24" t="str">
        <f t="shared" ref="BQ217:BQ280" si="163">IF(BR217="","",IF(AND(AO217&lt;&gt;"",G217&lt;&gt;""),CONCATENATE(AO217," - ",G217,"-1"),IF(AND(AO217="",G217=""),"",CONCATENATE(AO217," ",G217,"-1"))))</f>
        <v/>
      </c>
      <c r="BR217" s="25" t="str">
        <f>IF(OR(Mitglieder!AQ217="",Mitglieder!BC217&lt;&gt;""),"",Mitglieder!AQ217)</f>
        <v/>
      </c>
      <c r="BS217" s="24" t="str">
        <f>IF(BR217="","",'Details Verein'!$I$30)</f>
        <v/>
      </c>
      <c r="BT217" s="24" t="str">
        <f>IF(BR217="","",VLOOKUP(Mitglieder!AN217,'Details Verein'!$B$12:$I$21,8))</f>
        <v/>
      </c>
      <c r="BU217" s="24"/>
      <c r="BV217" s="26" t="str">
        <f t="shared" ref="BV217:BV280" si="164">IF(BR217="","",AR217)</f>
        <v/>
      </c>
      <c r="BW217" s="24" t="str">
        <f>IF(BR217="","",Mitglieder!BL217)</f>
        <v/>
      </c>
      <c r="CA217" s="34"/>
      <c r="CB217" s="1" t="str">
        <f t="shared" si="144"/>
        <v/>
      </c>
      <c r="CC217" s="1" t="str">
        <f t="shared" si="144"/>
        <v/>
      </c>
      <c r="CD217" s="1" t="str">
        <f t="shared" si="144"/>
        <v/>
      </c>
      <c r="CE217" s="1" t="str">
        <f t="shared" si="144"/>
        <v/>
      </c>
      <c r="CF217" s="1" t="str">
        <f t="shared" si="144"/>
        <v/>
      </c>
      <c r="CG217" s="1" t="str">
        <f t="shared" si="144"/>
        <v/>
      </c>
      <c r="CH217" s="1" t="str">
        <f t="shared" si="144"/>
        <v/>
      </c>
      <c r="CI217" s="1" t="str">
        <f t="shared" si="144"/>
        <v/>
      </c>
      <c r="CJ217" s="1" t="str">
        <f t="shared" si="144"/>
        <v/>
      </c>
      <c r="CK217" s="1" t="str">
        <f t="shared" si="144"/>
        <v/>
      </c>
      <c r="CL217" s="37" t="str">
        <f t="shared" si="155"/>
        <v/>
      </c>
      <c r="CM217" s="37" t="str">
        <f t="shared" si="156"/>
        <v/>
      </c>
      <c r="CN217" s="1">
        <f t="shared" ca="1" si="157"/>
        <v>0</v>
      </c>
      <c r="CO217" s="1">
        <f t="shared" ca="1" si="158"/>
        <v>0</v>
      </c>
      <c r="CP217" s="1">
        <f t="shared" si="132"/>
        <v>4.9500000000000391E-2</v>
      </c>
      <c r="CQ217" s="24" t="str">
        <f t="shared" ref="CQ217:CQ280" si="165">IF(CR217="","",IF(AND(AO217&lt;&gt;"",G217&lt;&gt;""),CONCATENATE(AO217," - ",G217,"-2"),IF(AND(AO217="",G217=""),"",CONCATENATE(AO217," ",G217,"-2"))))</f>
        <v/>
      </c>
      <c r="CR217" s="25" t="str">
        <f t="shared" ref="CR217:CR280" si="166">IF(OR(AT217=0,AQ217="",BC217&lt;&gt;""),"",AQ217)</f>
        <v/>
      </c>
      <c r="CS217" s="24" t="str">
        <f>IF(CR217="","",'Details Verein'!$I$30)</f>
        <v/>
      </c>
      <c r="CT217" s="24" t="str">
        <f>IF(CR217="","",VLOOKUP(Mitglieder!AN217,'Details Verein'!$B$12:$K$21,9))</f>
        <v/>
      </c>
      <c r="CU217" s="24">
        <f t="shared" ref="CU217:CU280" si="167">BU217</f>
        <v>0</v>
      </c>
      <c r="CV217" s="26" t="str">
        <f t="shared" ref="CV217:CV280" si="168">IF(CR217="","",AT217)</f>
        <v/>
      </c>
      <c r="CW217" s="24" t="str">
        <f>IF(CR217="","",Mitglieder!BM217)</f>
        <v/>
      </c>
      <c r="CX217" s="1">
        <f t="shared" ref="CX217:CX280" si="169">IF(AND(CZ217&gt;=BP$7,CZ217&lt;=BP$8,CZ217&lt;&gt;""),ROUND(CX216+1,0),CX216+0.0001)</f>
        <v>7.9600000000001253E-2</v>
      </c>
      <c r="CY217" s="24" t="str">
        <f t="shared" ref="CY217:CY280" si="170">IF(CZ217="","",IF(AND(AO217&lt;&gt;"",G217&lt;&gt;""),CONCATENATE(AO217," - ",G217,"-3"),IF(AND(AO217="",G217=""),"",CONCATENATE(AO217," ",G217,"-3"))))</f>
        <v/>
      </c>
      <c r="CZ217" s="25" t="str">
        <f t="shared" ref="CZ217:CZ280" si="171">IF(OR(AV217=0,AQ217="",BC217&lt;&gt;""),"",AQ217)</f>
        <v/>
      </c>
      <c r="DA217" s="24" t="str">
        <f>IF(CZ217="","",'Details Verein'!$I$30)</f>
        <v/>
      </c>
      <c r="DB217" s="24" t="str">
        <f>IF(CZ217="","",VLOOKUP(AN217,'Details Verein'!$B$12:$L$21,10))</f>
        <v/>
      </c>
      <c r="DC217" s="24"/>
      <c r="DD217" s="26" t="str">
        <f t="shared" ref="DD217:DD280" si="172">IF(CZ217="","",AV217)</f>
        <v/>
      </c>
      <c r="DE217" s="24" t="str">
        <f>IF(CZ217="","",Mitglieder!BN217)</f>
        <v/>
      </c>
      <c r="DF217" s="34"/>
      <c r="DG217" s="1">
        <f t="shared" ca="1" si="134"/>
        <v>0.10970000000000212</v>
      </c>
      <c r="DH217" s="24" t="str">
        <f t="shared" ca="1" si="135"/>
        <v/>
      </c>
      <c r="DI217" s="25" t="str">
        <f t="shared" ca="1" si="136"/>
        <v/>
      </c>
      <c r="DJ217" s="24" t="str">
        <f ca="1">IF(DI217="","",'Details Verein'!$I$30)</f>
        <v/>
      </c>
      <c r="DK217" s="24" t="str">
        <f ca="1">IF(DI217="","",'Details Verein'!$I$31)</f>
        <v/>
      </c>
      <c r="DL217" s="24"/>
      <c r="DM217" s="26" t="str">
        <f t="shared" ca="1" si="137"/>
        <v/>
      </c>
      <c r="DN217" s="24" t="str">
        <f t="shared" ca="1" si="138"/>
        <v/>
      </c>
    </row>
    <row r="218" spans="3:118" x14ac:dyDescent="0.3">
      <c r="C218" s="1">
        <f t="shared" ca="1" si="145"/>
        <v>1.0194999999999979</v>
      </c>
      <c r="D218" s="1">
        <f ca="1">IF(OR(AQ218&lt;&gt;"",AP218+'Details Verein'!$D$24&gt;=$AM$1,AP218="",AG218&lt;&gt;1,AZ218&lt;&gt;"",BC218&lt;&gt;""),Mitglieder!D217+0.0001,ROUND(D217+1,0))</f>
        <v>1.0194999999999979</v>
      </c>
      <c r="E218" s="1">
        <f ca="1">IF(OR(AQ218&lt;&gt;"",AZ218+'Details Verein'!$D$25&gt;=$AM$1,AP218="",AG218&lt;&gt;1,AZ218="",BA218&lt;&gt;"",BC218&lt;&gt;""),Mitglieder!E217+0.0001,ROUND(E217+1,0))</f>
        <v>1.0194999999999979</v>
      </c>
      <c r="F218" s="1" t="str">
        <f t="shared" ca="1" si="146"/>
        <v/>
      </c>
      <c r="G218" s="23"/>
      <c r="H218" s="8"/>
      <c r="I218" s="8"/>
      <c r="J218" s="8"/>
      <c r="K218" s="8"/>
      <c r="L218" s="8"/>
      <c r="M218" s="8"/>
      <c r="N218" s="8"/>
      <c r="O218" s="8"/>
      <c r="P218" s="8"/>
      <c r="Q218" s="8"/>
      <c r="R218" s="8"/>
      <c r="S218" s="8"/>
      <c r="T218" s="8"/>
      <c r="U218" s="8"/>
      <c r="V218" s="8"/>
      <c r="W218" s="8"/>
      <c r="X218" s="8"/>
      <c r="Y218" s="8"/>
      <c r="Z218" s="8"/>
      <c r="AA218" s="8"/>
      <c r="AB218" s="8"/>
      <c r="AC218" s="8"/>
      <c r="AD218" s="8"/>
      <c r="AE218" s="8"/>
      <c r="AG218" s="1">
        <f t="shared" si="147"/>
        <v>0</v>
      </c>
      <c r="AI218" s="1">
        <f t="shared" ca="1" si="148"/>
        <v>0</v>
      </c>
      <c r="AJ218" s="1">
        <f t="shared" ca="1" si="149"/>
        <v>0</v>
      </c>
      <c r="AM218" s="63" t="str">
        <f>IF(AND(H219="",H220="",K218=""),"",IF(K218="","nicht kategorisiert",IF(AG218=1,VLOOKUP(AN218,'Details Verein'!$B$12:$D$22,2),"")))</f>
        <v/>
      </c>
      <c r="AN218" s="1">
        <f>IF(K218='Details Verein'!$C$12,'Details Verein'!$B$12,IF(K218='Details Verein'!$C$13,'Details Verein'!$B$13,IF(K218='Details Verein'!$C$14,'Details Verein'!$B$14,IF(K218='Details Verein'!$C$15,'Details Verein'!$B$15,IF(K218='Details Verein'!$C$16,'Details Verein'!$B$16,IF(K218='Details Verein'!$C$17,'Details Verein'!$B$17,IF(K218='Details Verein'!$C$18,'Details Verein'!$B$18,IF(K218='Details Verein'!$C$19,'Details Verein'!$B$19,IF(K218='Details Verein'!$C$20,'Details Verein'!$B$20,IF(K218='Details Verein'!$C$21,'Details Verein'!$B$21,11))))))))))</f>
        <v>1</v>
      </c>
      <c r="AO218" s="8"/>
      <c r="AP218" s="8"/>
      <c r="AQ218" s="8"/>
      <c r="AR218" s="32">
        <f>IF(OR(V218&gt;'Details Verein'!$D$7,$AG218=1),VLOOKUP($AN218,'Details Verein'!$B$12:$G$21,AR$1),0)</f>
        <v>0</v>
      </c>
      <c r="AS218" s="115" t="str">
        <f t="shared" si="150"/>
        <v/>
      </c>
      <c r="AT218" s="32">
        <f>IF($AG218=1,VLOOKUP($AN218,'Details Verein'!$B$12:$G$21,AT$1),0)</f>
        <v>0</v>
      </c>
      <c r="AU218" s="33" t="str">
        <f t="shared" si="151"/>
        <v/>
      </c>
      <c r="AV218" s="32">
        <f>IF($AG218=1,VLOOKUP($AN218,'Details Verein'!$B$12:$G$21,AV$1),0)</f>
        <v>0</v>
      </c>
      <c r="AW218" s="32">
        <f ca="1">IF($AG218=1,VLOOKUP($AN218,'Details Verein'!$B$12:$G$21,AW$1),0)+BG218</f>
        <v>0</v>
      </c>
      <c r="AX218" s="116"/>
      <c r="AY218" s="8"/>
      <c r="AZ218" s="8"/>
      <c r="BA218" s="8"/>
      <c r="BB218" s="1" t="str">
        <f t="shared" si="152"/>
        <v>00.01.1900</v>
      </c>
      <c r="BC218" s="73"/>
      <c r="BD218" s="3" t="str">
        <f>IF(AP218="","",AP218+'Details Verein'!$D$24)</f>
        <v/>
      </c>
      <c r="BE218" s="3" t="str">
        <f>IF(AZ218="","",AZ218+'Details Verein'!$D$25)</f>
        <v/>
      </c>
      <c r="BF218" s="3" t="str">
        <f>IF(BA218="","",BA218+'Details Verein'!$D$26)</f>
        <v/>
      </c>
      <c r="BG218" s="32">
        <f ca="1">IF(OR(E218-E217&gt;0.1,BA218&lt;&gt;""),'Details Verein'!$D$27,0)</f>
        <v>0</v>
      </c>
      <c r="BH218" s="16">
        <f t="shared" ca="1" si="133"/>
        <v>0</v>
      </c>
      <c r="BI218" s="16">
        <f t="shared" si="153"/>
        <v>0</v>
      </c>
      <c r="BJ218" s="1" t="str">
        <f t="shared" si="154"/>
        <v/>
      </c>
      <c r="BL218" s="1" t="str">
        <f t="shared" si="159"/>
        <v/>
      </c>
      <c r="BM218" s="1" t="str">
        <f t="shared" si="160"/>
        <v/>
      </c>
      <c r="BN218" s="1" t="str">
        <f t="shared" si="161"/>
        <v/>
      </c>
      <c r="BO218" s="1" t="str">
        <f t="shared" ca="1" si="162"/>
        <v/>
      </c>
      <c r="BP218" s="1">
        <f t="shared" ref="BP218:BP281" si="173">IF(AND(BR218&gt;=BP$7,BR218&lt;=BP$8,BR218&lt;&gt;""),ROUND(BP217+1,0),BP217+0.0001)</f>
        <v>1.9499999999999938E-2</v>
      </c>
      <c r="BQ218" s="24" t="str">
        <f t="shared" si="163"/>
        <v/>
      </c>
      <c r="BR218" s="25" t="str">
        <f>IF(OR(Mitglieder!AQ218="",Mitglieder!BC218&lt;&gt;""),"",Mitglieder!AQ218)</f>
        <v/>
      </c>
      <c r="BS218" s="24" t="str">
        <f>IF(BR218="","",'Details Verein'!$I$30)</f>
        <v/>
      </c>
      <c r="BT218" s="24" t="str">
        <f>IF(BR218="","",VLOOKUP(Mitglieder!AN218,'Details Verein'!$B$12:$I$21,8))</f>
        <v/>
      </c>
      <c r="BU218" s="24"/>
      <c r="BV218" s="26" t="str">
        <f t="shared" si="164"/>
        <v/>
      </c>
      <c r="BW218" s="24" t="str">
        <f>IF(BR218="","",Mitglieder!BL218)</f>
        <v/>
      </c>
      <c r="CA218" s="34"/>
      <c r="CB218" s="1" t="str">
        <f t="shared" si="144"/>
        <v/>
      </c>
      <c r="CC218" s="1" t="str">
        <f t="shared" si="144"/>
        <v/>
      </c>
      <c r="CD218" s="1" t="str">
        <f t="shared" si="144"/>
        <v/>
      </c>
      <c r="CE218" s="1" t="str">
        <f t="shared" si="144"/>
        <v/>
      </c>
      <c r="CF218" s="1" t="str">
        <f t="shared" si="144"/>
        <v/>
      </c>
      <c r="CG218" s="1" t="str">
        <f t="shared" si="144"/>
        <v/>
      </c>
      <c r="CH218" s="1" t="str">
        <f t="shared" si="144"/>
        <v/>
      </c>
      <c r="CI218" s="1" t="str">
        <f t="shared" si="144"/>
        <v/>
      </c>
      <c r="CJ218" s="1" t="str">
        <f t="shared" si="144"/>
        <v/>
      </c>
      <c r="CK218" s="1" t="str">
        <f t="shared" si="144"/>
        <v/>
      </c>
      <c r="CL218" s="37" t="str">
        <f t="shared" si="155"/>
        <v/>
      </c>
      <c r="CM218" s="37" t="str">
        <f t="shared" si="156"/>
        <v/>
      </c>
      <c r="CN218" s="1">
        <f t="shared" ca="1" si="157"/>
        <v>0</v>
      </c>
      <c r="CO218" s="1">
        <f t="shared" ca="1" si="158"/>
        <v>0</v>
      </c>
      <c r="CP218" s="1">
        <f t="shared" si="132"/>
        <v>4.9600000000000394E-2</v>
      </c>
      <c r="CQ218" s="24" t="str">
        <f t="shared" si="165"/>
        <v/>
      </c>
      <c r="CR218" s="25" t="str">
        <f t="shared" si="166"/>
        <v/>
      </c>
      <c r="CS218" s="24" t="str">
        <f>IF(CR218="","",'Details Verein'!$I$30)</f>
        <v/>
      </c>
      <c r="CT218" s="24" t="str">
        <f>IF(CR218="","",VLOOKUP(Mitglieder!AN218,'Details Verein'!$B$12:$K$21,9))</f>
        <v/>
      </c>
      <c r="CU218" s="24">
        <f t="shared" si="167"/>
        <v>0</v>
      </c>
      <c r="CV218" s="26" t="str">
        <f t="shared" si="168"/>
        <v/>
      </c>
      <c r="CW218" s="24" t="str">
        <f>IF(CR218="","",Mitglieder!BM218)</f>
        <v/>
      </c>
      <c r="CX218" s="1">
        <f t="shared" si="169"/>
        <v>7.9700000000001256E-2</v>
      </c>
      <c r="CY218" s="24" t="str">
        <f t="shared" si="170"/>
        <v/>
      </c>
      <c r="CZ218" s="25" t="str">
        <f t="shared" si="171"/>
        <v/>
      </c>
      <c r="DA218" s="24" t="str">
        <f>IF(CZ218="","",'Details Verein'!$I$30)</f>
        <v/>
      </c>
      <c r="DB218" s="24" t="str">
        <f>IF(CZ218="","",VLOOKUP(AN218,'Details Verein'!$B$12:$L$21,10))</f>
        <v/>
      </c>
      <c r="DC218" s="24"/>
      <c r="DD218" s="26" t="str">
        <f t="shared" si="172"/>
        <v/>
      </c>
      <c r="DE218" s="24" t="str">
        <f>IF(CZ218="","",Mitglieder!BN218)</f>
        <v/>
      </c>
      <c r="DF218" s="34"/>
      <c r="DG218" s="1">
        <f t="shared" ca="1" si="134"/>
        <v>0.10980000000000212</v>
      </c>
      <c r="DH218" s="24" t="str">
        <f t="shared" ca="1" si="135"/>
        <v/>
      </c>
      <c r="DI218" s="25" t="str">
        <f t="shared" ca="1" si="136"/>
        <v/>
      </c>
      <c r="DJ218" s="24" t="str">
        <f ca="1">IF(DI218="","",'Details Verein'!$I$30)</f>
        <v/>
      </c>
      <c r="DK218" s="24" t="str">
        <f ca="1">IF(DI218="","",'Details Verein'!$I$31)</f>
        <v/>
      </c>
      <c r="DL218" s="24"/>
      <c r="DM218" s="26" t="str">
        <f t="shared" ca="1" si="137"/>
        <v/>
      </c>
      <c r="DN218" s="24" t="str">
        <f t="shared" ca="1" si="138"/>
        <v/>
      </c>
    </row>
    <row r="219" spans="3:118" x14ac:dyDescent="0.3">
      <c r="C219" s="1">
        <f t="shared" ca="1" si="145"/>
        <v>1.0195999999999978</v>
      </c>
      <c r="D219" s="1">
        <f ca="1">IF(OR(AQ219&lt;&gt;"",AP219+'Details Verein'!$D$24&gt;=$AM$1,AP219="",AG219&lt;&gt;1,AZ219&lt;&gt;"",BC219&lt;&gt;""),Mitglieder!D218+0.0001,ROUND(D218+1,0))</f>
        <v>1.0195999999999978</v>
      </c>
      <c r="E219" s="1">
        <f ca="1">IF(OR(AQ219&lt;&gt;"",AZ219+'Details Verein'!$D$25&gt;=$AM$1,AP219="",AG219&lt;&gt;1,AZ219="",BA219&lt;&gt;"",BC219&lt;&gt;""),Mitglieder!E218+0.0001,ROUND(E218+1,0))</f>
        <v>1.0195999999999978</v>
      </c>
      <c r="F219" s="1" t="str">
        <f t="shared" ca="1" si="146"/>
        <v/>
      </c>
      <c r="G219" s="23"/>
      <c r="H219" s="8"/>
      <c r="I219" s="8"/>
      <c r="J219" s="8"/>
      <c r="K219" s="8"/>
      <c r="L219" s="8"/>
      <c r="M219" s="8"/>
      <c r="N219" s="8"/>
      <c r="O219" s="8"/>
      <c r="P219" s="8"/>
      <c r="Q219" s="8"/>
      <c r="R219" s="8"/>
      <c r="S219" s="8"/>
      <c r="T219" s="8"/>
      <c r="U219" s="8"/>
      <c r="V219" s="8"/>
      <c r="W219" s="8"/>
      <c r="X219" s="8"/>
      <c r="Y219" s="8"/>
      <c r="Z219" s="8"/>
      <c r="AA219" s="8"/>
      <c r="AB219" s="8"/>
      <c r="AC219" s="8"/>
      <c r="AD219" s="8"/>
      <c r="AE219" s="8"/>
      <c r="AG219" s="1">
        <f t="shared" si="147"/>
        <v>0</v>
      </c>
      <c r="AI219" s="1">
        <f t="shared" ca="1" si="148"/>
        <v>0</v>
      </c>
      <c r="AJ219" s="1">
        <f t="shared" ca="1" si="149"/>
        <v>0</v>
      </c>
      <c r="AM219" s="63" t="str">
        <f>IF(AND(H220="",H221="",K219=""),"",IF(K219="","nicht kategorisiert",IF(AG219=1,VLOOKUP(AN219,'Details Verein'!$B$12:$D$22,2),"")))</f>
        <v/>
      </c>
      <c r="AN219" s="1">
        <f>IF(K219='Details Verein'!$C$12,'Details Verein'!$B$12,IF(K219='Details Verein'!$C$13,'Details Verein'!$B$13,IF(K219='Details Verein'!$C$14,'Details Verein'!$B$14,IF(K219='Details Verein'!$C$15,'Details Verein'!$B$15,IF(K219='Details Verein'!$C$16,'Details Verein'!$B$16,IF(K219='Details Verein'!$C$17,'Details Verein'!$B$17,IF(K219='Details Verein'!$C$18,'Details Verein'!$B$18,IF(K219='Details Verein'!$C$19,'Details Verein'!$B$19,IF(K219='Details Verein'!$C$20,'Details Verein'!$B$20,IF(K219='Details Verein'!$C$21,'Details Verein'!$B$21,11))))))))))</f>
        <v>1</v>
      </c>
      <c r="AO219" s="8"/>
      <c r="AP219" s="8"/>
      <c r="AQ219" s="8"/>
      <c r="AR219" s="32">
        <f>IF(OR(V219&gt;'Details Verein'!$D$7,$AG219=1),VLOOKUP($AN219,'Details Verein'!$B$12:$G$21,AR$1),0)</f>
        <v>0</v>
      </c>
      <c r="AS219" s="115" t="str">
        <f t="shared" si="150"/>
        <v/>
      </c>
      <c r="AT219" s="32">
        <f>IF($AG219=1,VLOOKUP($AN219,'Details Verein'!$B$12:$G$21,AT$1),0)</f>
        <v>0</v>
      </c>
      <c r="AU219" s="33" t="str">
        <f t="shared" si="151"/>
        <v/>
      </c>
      <c r="AV219" s="32">
        <f>IF($AG219=1,VLOOKUP($AN219,'Details Verein'!$B$12:$G$21,AV$1),0)</f>
        <v>0</v>
      </c>
      <c r="AW219" s="32">
        <f ca="1">IF($AG219=1,VLOOKUP($AN219,'Details Verein'!$B$12:$G$21,AW$1),0)+BG219</f>
        <v>0</v>
      </c>
      <c r="AX219" s="116"/>
      <c r="AY219" s="8"/>
      <c r="AZ219" s="8"/>
      <c r="BA219" s="8"/>
      <c r="BB219" s="1" t="str">
        <f t="shared" si="152"/>
        <v>00.01.1900</v>
      </c>
      <c r="BC219" s="73"/>
      <c r="BD219" s="3" t="str">
        <f>IF(AP219="","",AP219+'Details Verein'!$D$24)</f>
        <v/>
      </c>
      <c r="BE219" s="3" t="str">
        <f>IF(AZ219="","",AZ219+'Details Verein'!$D$25)</f>
        <v/>
      </c>
      <c r="BF219" s="3" t="str">
        <f>IF(BA219="","",BA219+'Details Verein'!$D$26)</f>
        <v/>
      </c>
      <c r="BG219" s="32">
        <f ca="1">IF(OR(E219-E218&gt;0.1,BA219&lt;&gt;""),'Details Verein'!$D$27,0)</f>
        <v>0</v>
      </c>
      <c r="BH219" s="16">
        <f t="shared" ca="1" si="133"/>
        <v>0</v>
      </c>
      <c r="BI219" s="16">
        <f t="shared" si="153"/>
        <v>0</v>
      </c>
      <c r="BJ219" s="1" t="str">
        <f t="shared" si="154"/>
        <v/>
      </c>
      <c r="BL219" s="1" t="str">
        <f t="shared" si="159"/>
        <v/>
      </c>
      <c r="BM219" s="1" t="str">
        <f t="shared" si="160"/>
        <v/>
      </c>
      <c r="BN219" s="1" t="str">
        <f t="shared" si="161"/>
        <v/>
      </c>
      <c r="BO219" s="1" t="str">
        <f t="shared" ca="1" si="162"/>
        <v/>
      </c>
      <c r="BP219" s="1">
        <f t="shared" si="173"/>
        <v>1.9599999999999937E-2</v>
      </c>
      <c r="BQ219" s="24" t="str">
        <f t="shared" si="163"/>
        <v/>
      </c>
      <c r="BR219" s="25" t="str">
        <f>IF(OR(Mitglieder!AQ219="",Mitglieder!BC219&lt;&gt;""),"",Mitglieder!AQ219)</f>
        <v/>
      </c>
      <c r="BS219" s="24" t="str">
        <f>IF(BR219="","",'Details Verein'!$I$30)</f>
        <v/>
      </c>
      <c r="BT219" s="24" t="str">
        <f>IF(BR219="","",VLOOKUP(Mitglieder!AN219,'Details Verein'!$B$12:$I$21,8))</f>
        <v/>
      </c>
      <c r="BU219" s="24"/>
      <c r="BV219" s="26" t="str">
        <f t="shared" si="164"/>
        <v/>
      </c>
      <c r="BW219" s="24" t="str">
        <f>IF(BR219="","",Mitglieder!BL219)</f>
        <v/>
      </c>
      <c r="CA219" s="34"/>
      <c r="CB219" s="1" t="str">
        <f t="shared" si="144"/>
        <v/>
      </c>
      <c r="CC219" s="1" t="str">
        <f t="shared" si="144"/>
        <v/>
      </c>
      <c r="CD219" s="1" t="str">
        <f t="shared" si="144"/>
        <v/>
      </c>
      <c r="CE219" s="1" t="str">
        <f t="shared" si="144"/>
        <v/>
      </c>
      <c r="CF219" s="1" t="str">
        <f t="shared" si="144"/>
        <v/>
      </c>
      <c r="CG219" s="1" t="str">
        <f t="shared" si="144"/>
        <v/>
      </c>
      <c r="CH219" s="1" t="str">
        <f t="shared" si="144"/>
        <v/>
      </c>
      <c r="CI219" s="1" t="str">
        <f t="shared" si="144"/>
        <v/>
      </c>
      <c r="CJ219" s="1" t="str">
        <f t="shared" si="144"/>
        <v/>
      </c>
      <c r="CK219" s="1" t="str">
        <f t="shared" si="144"/>
        <v/>
      </c>
      <c r="CL219" s="37" t="str">
        <f t="shared" si="155"/>
        <v/>
      </c>
      <c r="CM219" s="37" t="str">
        <f t="shared" si="156"/>
        <v/>
      </c>
      <c r="CN219" s="1">
        <f t="shared" ca="1" si="157"/>
        <v>0</v>
      </c>
      <c r="CO219" s="1">
        <f t="shared" ca="1" si="158"/>
        <v>0</v>
      </c>
      <c r="CP219" s="1">
        <f t="shared" si="132"/>
        <v>4.9700000000000397E-2</v>
      </c>
      <c r="CQ219" s="24" t="str">
        <f t="shared" si="165"/>
        <v/>
      </c>
      <c r="CR219" s="25" t="str">
        <f t="shared" si="166"/>
        <v/>
      </c>
      <c r="CS219" s="24" t="str">
        <f>IF(CR219="","",'Details Verein'!$I$30)</f>
        <v/>
      </c>
      <c r="CT219" s="24" t="str">
        <f>IF(CR219="","",VLOOKUP(Mitglieder!AN219,'Details Verein'!$B$12:$K$21,9))</f>
        <v/>
      </c>
      <c r="CU219" s="24">
        <f t="shared" si="167"/>
        <v>0</v>
      </c>
      <c r="CV219" s="26" t="str">
        <f t="shared" si="168"/>
        <v/>
      </c>
      <c r="CW219" s="24" t="str">
        <f>IF(CR219="","",Mitglieder!BM219)</f>
        <v/>
      </c>
      <c r="CX219" s="1">
        <f t="shared" si="169"/>
        <v>7.9800000000001259E-2</v>
      </c>
      <c r="CY219" s="24" t="str">
        <f t="shared" si="170"/>
        <v/>
      </c>
      <c r="CZ219" s="25" t="str">
        <f t="shared" si="171"/>
        <v/>
      </c>
      <c r="DA219" s="24" t="str">
        <f>IF(CZ219="","",'Details Verein'!$I$30)</f>
        <v/>
      </c>
      <c r="DB219" s="24" t="str">
        <f>IF(CZ219="","",VLOOKUP(AN219,'Details Verein'!$B$12:$L$21,10))</f>
        <v/>
      </c>
      <c r="DC219" s="24"/>
      <c r="DD219" s="26" t="str">
        <f t="shared" si="172"/>
        <v/>
      </c>
      <c r="DE219" s="24" t="str">
        <f>IF(CZ219="","",Mitglieder!BN219)</f>
        <v/>
      </c>
      <c r="DF219" s="34"/>
      <c r="DG219" s="1">
        <f t="shared" ca="1" si="134"/>
        <v>0.10990000000000212</v>
      </c>
      <c r="DH219" s="24" t="str">
        <f t="shared" ca="1" si="135"/>
        <v/>
      </c>
      <c r="DI219" s="25" t="str">
        <f t="shared" ca="1" si="136"/>
        <v/>
      </c>
      <c r="DJ219" s="24" t="str">
        <f ca="1">IF(DI219="","",'Details Verein'!$I$30)</f>
        <v/>
      </c>
      <c r="DK219" s="24" t="str">
        <f ca="1">IF(DI219="","",'Details Verein'!$I$31)</f>
        <v/>
      </c>
      <c r="DL219" s="24"/>
      <c r="DM219" s="26" t="str">
        <f t="shared" ca="1" si="137"/>
        <v/>
      </c>
      <c r="DN219" s="24" t="str">
        <f t="shared" ca="1" si="138"/>
        <v/>
      </c>
    </row>
    <row r="220" spans="3:118" x14ac:dyDescent="0.3">
      <c r="C220" s="1">
        <f t="shared" ca="1" si="145"/>
        <v>1.0196999999999978</v>
      </c>
      <c r="D220" s="1">
        <f ca="1">IF(OR(AQ220&lt;&gt;"",AP220+'Details Verein'!$D$24&gt;=$AM$1,AP220="",AG220&lt;&gt;1,AZ220&lt;&gt;"",BC220&lt;&gt;""),Mitglieder!D219+0.0001,ROUND(D219+1,0))</f>
        <v>1.0196999999999978</v>
      </c>
      <c r="E220" s="1">
        <f ca="1">IF(OR(AQ220&lt;&gt;"",AZ220+'Details Verein'!$D$25&gt;=$AM$1,AP220="",AG220&lt;&gt;1,AZ220="",BA220&lt;&gt;"",BC220&lt;&gt;""),Mitglieder!E219+0.0001,ROUND(E219+1,0))</f>
        <v>1.0196999999999978</v>
      </c>
      <c r="F220" s="1" t="str">
        <f t="shared" ca="1" si="146"/>
        <v/>
      </c>
      <c r="G220" s="23"/>
      <c r="H220" s="8"/>
      <c r="I220" s="8"/>
      <c r="J220" s="8"/>
      <c r="K220" s="8"/>
      <c r="L220" s="8"/>
      <c r="M220" s="8"/>
      <c r="N220" s="8"/>
      <c r="O220" s="8"/>
      <c r="P220" s="8"/>
      <c r="Q220" s="8"/>
      <c r="R220" s="8"/>
      <c r="S220" s="8"/>
      <c r="T220" s="8"/>
      <c r="U220" s="8"/>
      <c r="V220" s="8"/>
      <c r="W220" s="8"/>
      <c r="X220" s="8"/>
      <c r="Y220" s="8"/>
      <c r="Z220" s="8"/>
      <c r="AA220" s="8"/>
      <c r="AB220" s="8"/>
      <c r="AC220" s="8"/>
      <c r="AD220" s="8"/>
      <c r="AE220" s="8"/>
      <c r="AG220" s="1">
        <f t="shared" si="147"/>
        <v>0</v>
      </c>
      <c r="AI220" s="1">
        <f t="shared" ca="1" si="148"/>
        <v>0</v>
      </c>
      <c r="AJ220" s="1">
        <f t="shared" ca="1" si="149"/>
        <v>0</v>
      </c>
      <c r="AM220" s="63" t="str">
        <f>IF(AND(H221="",H222="",K220=""),"",IF(K220="","nicht kategorisiert",IF(AG220=1,VLOOKUP(AN220,'Details Verein'!$B$12:$D$22,2),"")))</f>
        <v/>
      </c>
      <c r="AN220" s="1">
        <f>IF(K220='Details Verein'!$C$12,'Details Verein'!$B$12,IF(K220='Details Verein'!$C$13,'Details Verein'!$B$13,IF(K220='Details Verein'!$C$14,'Details Verein'!$B$14,IF(K220='Details Verein'!$C$15,'Details Verein'!$B$15,IF(K220='Details Verein'!$C$16,'Details Verein'!$B$16,IF(K220='Details Verein'!$C$17,'Details Verein'!$B$17,IF(K220='Details Verein'!$C$18,'Details Verein'!$B$18,IF(K220='Details Verein'!$C$19,'Details Verein'!$B$19,IF(K220='Details Verein'!$C$20,'Details Verein'!$B$20,IF(K220='Details Verein'!$C$21,'Details Verein'!$B$21,11))))))))))</f>
        <v>1</v>
      </c>
      <c r="AO220" s="8"/>
      <c r="AP220" s="8"/>
      <c r="AQ220" s="8"/>
      <c r="AR220" s="32">
        <f>IF(OR(V220&gt;'Details Verein'!$D$7,$AG220=1),VLOOKUP($AN220,'Details Verein'!$B$12:$G$21,AR$1),0)</f>
        <v>0</v>
      </c>
      <c r="AS220" s="115" t="str">
        <f t="shared" si="150"/>
        <v/>
      </c>
      <c r="AT220" s="32">
        <f>IF($AG220=1,VLOOKUP($AN220,'Details Verein'!$B$12:$G$21,AT$1),0)</f>
        <v>0</v>
      </c>
      <c r="AU220" s="33" t="str">
        <f t="shared" si="151"/>
        <v/>
      </c>
      <c r="AV220" s="32">
        <f>IF($AG220=1,VLOOKUP($AN220,'Details Verein'!$B$12:$G$21,AV$1),0)</f>
        <v>0</v>
      </c>
      <c r="AW220" s="32">
        <f ca="1">IF($AG220=1,VLOOKUP($AN220,'Details Verein'!$B$12:$G$21,AW$1),0)+BG220</f>
        <v>0</v>
      </c>
      <c r="AX220" s="116"/>
      <c r="AY220" s="8"/>
      <c r="AZ220" s="8"/>
      <c r="BA220" s="8"/>
      <c r="BB220" s="1" t="str">
        <f t="shared" si="152"/>
        <v>00.01.1900</v>
      </c>
      <c r="BC220" s="73"/>
      <c r="BD220" s="3" t="str">
        <f>IF(AP220="","",AP220+'Details Verein'!$D$24)</f>
        <v/>
      </c>
      <c r="BE220" s="3" t="str">
        <f>IF(AZ220="","",AZ220+'Details Verein'!$D$25)</f>
        <v/>
      </c>
      <c r="BF220" s="3" t="str">
        <f>IF(BA220="","",BA220+'Details Verein'!$D$26)</f>
        <v/>
      </c>
      <c r="BG220" s="32">
        <f ca="1">IF(OR(E220-E219&gt;0.1,BA220&lt;&gt;""),'Details Verein'!$D$27,0)</f>
        <v>0</v>
      </c>
      <c r="BH220" s="16">
        <f t="shared" ca="1" si="133"/>
        <v>0</v>
      </c>
      <c r="BI220" s="16">
        <f t="shared" si="153"/>
        <v>0</v>
      </c>
      <c r="BJ220" s="1" t="str">
        <f t="shared" si="154"/>
        <v/>
      </c>
      <c r="BL220" s="1" t="str">
        <f t="shared" si="159"/>
        <v/>
      </c>
      <c r="BM220" s="1" t="str">
        <f t="shared" si="160"/>
        <v/>
      </c>
      <c r="BN220" s="1" t="str">
        <f t="shared" si="161"/>
        <v/>
      </c>
      <c r="BO220" s="1" t="str">
        <f t="shared" ca="1" si="162"/>
        <v/>
      </c>
      <c r="BP220" s="1">
        <f t="shared" si="173"/>
        <v>1.9699999999999936E-2</v>
      </c>
      <c r="BQ220" s="24" t="str">
        <f t="shared" si="163"/>
        <v/>
      </c>
      <c r="BR220" s="25" t="str">
        <f>IF(OR(Mitglieder!AQ220="",Mitglieder!BC220&lt;&gt;""),"",Mitglieder!AQ220)</f>
        <v/>
      </c>
      <c r="BS220" s="24" t="str">
        <f>IF(BR220="","",'Details Verein'!$I$30)</f>
        <v/>
      </c>
      <c r="BT220" s="24" t="str">
        <f>IF(BR220="","",VLOOKUP(Mitglieder!AN220,'Details Verein'!$B$12:$I$21,8))</f>
        <v/>
      </c>
      <c r="BU220" s="24"/>
      <c r="BV220" s="26" t="str">
        <f t="shared" si="164"/>
        <v/>
      </c>
      <c r="BW220" s="24" t="str">
        <f>IF(BR220="","",Mitglieder!BL220)</f>
        <v/>
      </c>
      <c r="CA220" s="34"/>
      <c r="CB220" s="1" t="str">
        <f t="shared" si="144"/>
        <v/>
      </c>
      <c r="CC220" s="1" t="str">
        <f t="shared" si="144"/>
        <v/>
      </c>
      <c r="CD220" s="1" t="str">
        <f t="shared" si="144"/>
        <v/>
      </c>
      <c r="CE220" s="1" t="str">
        <f t="shared" si="144"/>
        <v/>
      </c>
      <c r="CF220" s="1" t="str">
        <f t="shared" si="144"/>
        <v/>
      </c>
      <c r="CG220" s="1" t="str">
        <f t="shared" si="144"/>
        <v/>
      </c>
      <c r="CH220" s="1" t="str">
        <f t="shared" si="144"/>
        <v/>
      </c>
      <c r="CI220" s="1" t="str">
        <f t="shared" si="144"/>
        <v/>
      </c>
      <c r="CJ220" s="1" t="str">
        <f t="shared" si="144"/>
        <v/>
      </c>
      <c r="CK220" s="1" t="str">
        <f t="shared" si="144"/>
        <v/>
      </c>
      <c r="CL220" s="37" t="str">
        <f t="shared" si="155"/>
        <v/>
      </c>
      <c r="CM220" s="37" t="str">
        <f t="shared" si="156"/>
        <v/>
      </c>
      <c r="CN220" s="1">
        <f t="shared" ca="1" si="157"/>
        <v>0</v>
      </c>
      <c r="CO220" s="1">
        <f t="shared" ca="1" si="158"/>
        <v>0</v>
      </c>
      <c r="CP220" s="1">
        <f t="shared" si="132"/>
        <v>4.98000000000004E-2</v>
      </c>
      <c r="CQ220" s="24" t="str">
        <f t="shared" si="165"/>
        <v/>
      </c>
      <c r="CR220" s="25" t="str">
        <f t="shared" si="166"/>
        <v/>
      </c>
      <c r="CS220" s="24" t="str">
        <f>IF(CR220="","",'Details Verein'!$I$30)</f>
        <v/>
      </c>
      <c r="CT220" s="24" t="str">
        <f>IF(CR220="","",VLOOKUP(Mitglieder!AN220,'Details Verein'!$B$12:$K$21,9))</f>
        <v/>
      </c>
      <c r="CU220" s="24">
        <f t="shared" si="167"/>
        <v>0</v>
      </c>
      <c r="CV220" s="26" t="str">
        <f t="shared" si="168"/>
        <v/>
      </c>
      <c r="CW220" s="24" t="str">
        <f>IF(CR220="","",Mitglieder!BM220)</f>
        <v/>
      </c>
      <c r="CX220" s="1">
        <f t="shared" si="169"/>
        <v>7.9900000000001262E-2</v>
      </c>
      <c r="CY220" s="24" t="str">
        <f t="shared" si="170"/>
        <v/>
      </c>
      <c r="CZ220" s="25" t="str">
        <f t="shared" si="171"/>
        <v/>
      </c>
      <c r="DA220" s="24" t="str">
        <f>IF(CZ220="","",'Details Verein'!$I$30)</f>
        <v/>
      </c>
      <c r="DB220" s="24" t="str">
        <f>IF(CZ220="","",VLOOKUP(AN220,'Details Verein'!$B$12:$L$21,10))</f>
        <v/>
      </c>
      <c r="DC220" s="24"/>
      <c r="DD220" s="26" t="str">
        <f t="shared" si="172"/>
        <v/>
      </c>
      <c r="DE220" s="24" t="str">
        <f>IF(CZ220="","",Mitglieder!BN220)</f>
        <v/>
      </c>
      <c r="DF220" s="34"/>
      <c r="DG220" s="1">
        <f t="shared" ca="1" si="134"/>
        <v>0.11000000000000212</v>
      </c>
      <c r="DH220" s="24" t="str">
        <f t="shared" ca="1" si="135"/>
        <v/>
      </c>
      <c r="DI220" s="25" t="str">
        <f t="shared" ca="1" si="136"/>
        <v/>
      </c>
      <c r="DJ220" s="24" t="str">
        <f ca="1">IF(DI220="","",'Details Verein'!$I$30)</f>
        <v/>
      </c>
      <c r="DK220" s="24" t="str">
        <f ca="1">IF(DI220="","",'Details Verein'!$I$31)</f>
        <v/>
      </c>
      <c r="DL220" s="24"/>
      <c r="DM220" s="26" t="str">
        <f t="shared" ca="1" si="137"/>
        <v/>
      </c>
      <c r="DN220" s="24" t="str">
        <f t="shared" ca="1" si="138"/>
        <v/>
      </c>
    </row>
    <row r="221" spans="3:118" x14ac:dyDescent="0.3">
      <c r="C221" s="1">
        <f t="shared" ca="1" si="145"/>
        <v>1.0197999999999978</v>
      </c>
      <c r="D221" s="1">
        <f ca="1">IF(OR(AQ221&lt;&gt;"",AP221+'Details Verein'!$D$24&gt;=$AM$1,AP221="",AG221&lt;&gt;1,AZ221&lt;&gt;"",BC221&lt;&gt;""),Mitglieder!D220+0.0001,ROUND(D220+1,0))</f>
        <v>1.0197999999999978</v>
      </c>
      <c r="E221" s="1">
        <f ca="1">IF(OR(AQ221&lt;&gt;"",AZ221+'Details Verein'!$D$25&gt;=$AM$1,AP221="",AG221&lt;&gt;1,AZ221="",BA221&lt;&gt;"",BC221&lt;&gt;""),Mitglieder!E220+0.0001,ROUND(E220+1,0))</f>
        <v>1.0197999999999978</v>
      </c>
      <c r="F221" s="1" t="str">
        <f t="shared" ca="1" si="146"/>
        <v/>
      </c>
      <c r="G221" s="23"/>
      <c r="H221" s="8"/>
      <c r="I221" s="8"/>
      <c r="J221" s="8"/>
      <c r="K221" s="8"/>
      <c r="L221" s="8"/>
      <c r="M221" s="8"/>
      <c r="N221" s="8"/>
      <c r="O221" s="8"/>
      <c r="P221" s="8"/>
      <c r="Q221" s="8"/>
      <c r="R221" s="8"/>
      <c r="S221" s="8"/>
      <c r="T221" s="8"/>
      <c r="U221" s="8"/>
      <c r="V221" s="8"/>
      <c r="W221" s="8"/>
      <c r="X221" s="8"/>
      <c r="Y221" s="8"/>
      <c r="Z221" s="8"/>
      <c r="AA221" s="8"/>
      <c r="AB221" s="8"/>
      <c r="AC221" s="8"/>
      <c r="AD221" s="8"/>
      <c r="AE221" s="8"/>
      <c r="AG221" s="1">
        <f t="shared" si="147"/>
        <v>0</v>
      </c>
      <c r="AI221" s="1">
        <f t="shared" ca="1" si="148"/>
        <v>0</v>
      </c>
      <c r="AJ221" s="1">
        <f t="shared" ca="1" si="149"/>
        <v>0</v>
      </c>
      <c r="AM221" s="63" t="str">
        <f>IF(AND(H222="",H223="",K221=""),"",IF(K221="","nicht kategorisiert",IF(AG221=1,VLOOKUP(AN221,'Details Verein'!$B$12:$D$22,2),"")))</f>
        <v/>
      </c>
      <c r="AN221" s="1">
        <f>IF(K221='Details Verein'!$C$12,'Details Verein'!$B$12,IF(K221='Details Verein'!$C$13,'Details Verein'!$B$13,IF(K221='Details Verein'!$C$14,'Details Verein'!$B$14,IF(K221='Details Verein'!$C$15,'Details Verein'!$B$15,IF(K221='Details Verein'!$C$16,'Details Verein'!$B$16,IF(K221='Details Verein'!$C$17,'Details Verein'!$B$17,IF(K221='Details Verein'!$C$18,'Details Verein'!$B$18,IF(K221='Details Verein'!$C$19,'Details Verein'!$B$19,IF(K221='Details Verein'!$C$20,'Details Verein'!$B$20,IF(K221='Details Verein'!$C$21,'Details Verein'!$B$21,11))))))))))</f>
        <v>1</v>
      </c>
      <c r="AO221" s="8"/>
      <c r="AP221" s="8"/>
      <c r="AQ221" s="8"/>
      <c r="AR221" s="32">
        <f>IF(OR(V221&gt;'Details Verein'!$D$7,$AG221=1),VLOOKUP($AN221,'Details Verein'!$B$12:$G$21,AR$1),0)</f>
        <v>0</v>
      </c>
      <c r="AS221" s="115" t="str">
        <f t="shared" si="150"/>
        <v/>
      </c>
      <c r="AT221" s="32">
        <f>IF($AG221=1,VLOOKUP($AN221,'Details Verein'!$B$12:$G$21,AT$1),0)</f>
        <v>0</v>
      </c>
      <c r="AU221" s="33" t="str">
        <f t="shared" si="151"/>
        <v/>
      </c>
      <c r="AV221" s="32">
        <f>IF($AG221=1,VLOOKUP($AN221,'Details Verein'!$B$12:$G$21,AV$1),0)</f>
        <v>0</v>
      </c>
      <c r="AW221" s="32">
        <f ca="1">IF($AG221=1,VLOOKUP($AN221,'Details Verein'!$B$12:$G$21,AW$1),0)+BG221</f>
        <v>0</v>
      </c>
      <c r="AX221" s="116"/>
      <c r="AY221" s="8"/>
      <c r="AZ221" s="8"/>
      <c r="BA221" s="8"/>
      <c r="BB221" s="1" t="str">
        <f t="shared" si="152"/>
        <v>00.01.1900</v>
      </c>
      <c r="BC221" s="73"/>
      <c r="BD221" s="3" t="str">
        <f>IF(AP221="","",AP221+'Details Verein'!$D$24)</f>
        <v/>
      </c>
      <c r="BE221" s="3" t="str">
        <f>IF(AZ221="","",AZ221+'Details Verein'!$D$25)</f>
        <v/>
      </c>
      <c r="BF221" s="3" t="str">
        <f>IF(BA221="","",BA221+'Details Verein'!$D$26)</f>
        <v/>
      </c>
      <c r="BG221" s="32">
        <f ca="1">IF(OR(E221-E220&gt;0.1,BA221&lt;&gt;""),'Details Verein'!$D$27,0)</f>
        <v>0</v>
      </c>
      <c r="BH221" s="16">
        <f t="shared" ca="1" si="133"/>
        <v>0</v>
      </c>
      <c r="BI221" s="16">
        <f t="shared" si="153"/>
        <v>0</v>
      </c>
      <c r="BJ221" s="1" t="str">
        <f t="shared" si="154"/>
        <v/>
      </c>
      <c r="BL221" s="1" t="str">
        <f t="shared" si="159"/>
        <v/>
      </c>
      <c r="BM221" s="1" t="str">
        <f t="shared" si="160"/>
        <v/>
      </c>
      <c r="BN221" s="1" t="str">
        <f t="shared" si="161"/>
        <v/>
      </c>
      <c r="BO221" s="1" t="str">
        <f t="shared" ca="1" si="162"/>
        <v/>
      </c>
      <c r="BP221" s="1">
        <f t="shared" si="173"/>
        <v>1.9799999999999936E-2</v>
      </c>
      <c r="BQ221" s="24" t="str">
        <f t="shared" si="163"/>
        <v/>
      </c>
      <c r="BR221" s="25" t="str">
        <f>IF(OR(Mitglieder!AQ221="",Mitglieder!BC221&lt;&gt;""),"",Mitglieder!AQ221)</f>
        <v/>
      </c>
      <c r="BS221" s="24" t="str">
        <f>IF(BR221="","",'Details Verein'!$I$30)</f>
        <v/>
      </c>
      <c r="BT221" s="24" t="str">
        <f>IF(BR221="","",VLOOKUP(Mitglieder!AN221,'Details Verein'!$B$12:$I$21,8))</f>
        <v/>
      </c>
      <c r="BU221" s="24"/>
      <c r="BV221" s="26" t="str">
        <f t="shared" si="164"/>
        <v/>
      </c>
      <c r="BW221" s="24" t="str">
        <f>IF(BR221="","",Mitglieder!BL221)</f>
        <v/>
      </c>
      <c r="CA221" s="34"/>
      <c r="CB221" s="1" t="str">
        <f t="shared" si="144"/>
        <v/>
      </c>
      <c r="CC221" s="1" t="str">
        <f t="shared" si="144"/>
        <v/>
      </c>
      <c r="CD221" s="1" t="str">
        <f t="shared" si="144"/>
        <v/>
      </c>
      <c r="CE221" s="1" t="str">
        <f t="shared" si="144"/>
        <v/>
      </c>
      <c r="CF221" s="1" t="str">
        <f t="shared" si="144"/>
        <v/>
      </c>
      <c r="CG221" s="1" t="str">
        <f t="shared" si="144"/>
        <v/>
      </c>
      <c r="CH221" s="1" t="str">
        <f t="shared" si="144"/>
        <v/>
      </c>
      <c r="CI221" s="1" t="str">
        <f t="shared" si="144"/>
        <v/>
      </c>
      <c r="CJ221" s="1" t="str">
        <f t="shared" si="144"/>
        <v/>
      </c>
      <c r="CK221" s="1" t="str">
        <f t="shared" si="144"/>
        <v/>
      </c>
      <c r="CL221" s="37" t="str">
        <f t="shared" si="155"/>
        <v/>
      </c>
      <c r="CM221" s="37" t="str">
        <f t="shared" si="156"/>
        <v/>
      </c>
      <c r="CN221" s="1">
        <f t="shared" ca="1" si="157"/>
        <v>0</v>
      </c>
      <c r="CO221" s="1">
        <f t="shared" ca="1" si="158"/>
        <v>0</v>
      </c>
      <c r="CP221" s="1">
        <f t="shared" ref="CP221:CP284" si="174">IF(AND(CR221&gt;=BP$7,CR221&lt;=BP$8,CR221&lt;&gt;""),ROUND(CP220+1,0),CP220+0.0001)</f>
        <v>4.9900000000000402E-2</v>
      </c>
      <c r="CQ221" s="24" t="str">
        <f t="shared" si="165"/>
        <v/>
      </c>
      <c r="CR221" s="25" t="str">
        <f t="shared" si="166"/>
        <v/>
      </c>
      <c r="CS221" s="24" t="str">
        <f>IF(CR221="","",'Details Verein'!$I$30)</f>
        <v/>
      </c>
      <c r="CT221" s="24" t="str">
        <f>IF(CR221="","",VLOOKUP(Mitglieder!AN221,'Details Verein'!$B$12:$K$21,9))</f>
        <v/>
      </c>
      <c r="CU221" s="24">
        <f t="shared" si="167"/>
        <v>0</v>
      </c>
      <c r="CV221" s="26" t="str">
        <f t="shared" si="168"/>
        <v/>
      </c>
      <c r="CW221" s="24" t="str">
        <f>IF(CR221="","",Mitglieder!BM221)</f>
        <v/>
      </c>
      <c r="CX221" s="1">
        <f t="shared" si="169"/>
        <v>8.0000000000001265E-2</v>
      </c>
      <c r="CY221" s="24" t="str">
        <f t="shared" si="170"/>
        <v/>
      </c>
      <c r="CZ221" s="25" t="str">
        <f t="shared" si="171"/>
        <v/>
      </c>
      <c r="DA221" s="24" t="str">
        <f>IF(CZ221="","",'Details Verein'!$I$30)</f>
        <v/>
      </c>
      <c r="DB221" s="24" t="str">
        <f>IF(CZ221="","",VLOOKUP(AN221,'Details Verein'!$B$12:$L$21,10))</f>
        <v/>
      </c>
      <c r="DC221" s="24"/>
      <c r="DD221" s="26" t="str">
        <f t="shared" si="172"/>
        <v/>
      </c>
      <c r="DE221" s="24" t="str">
        <f>IF(CZ221="","",Mitglieder!BN221)</f>
        <v/>
      </c>
      <c r="DF221" s="34"/>
      <c r="DG221" s="1">
        <f t="shared" ca="1" si="134"/>
        <v>0.11010000000000213</v>
      </c>
      <c r="DH221" s="24" t="str">
        <f t="shared" ca="1" si="135"/>
        <v/>
      </c>
      <c r="DI221" s="25" t="str">
        <f t="shared" ca="1" si="136"/>
        <v/>
      </c>
      <c r="DJ221" s="24" t="str">
        <f ca="1">IF(DI221="","",'Details Verein'!$I$30)</f>
        <v/>
      </c>
      <c r="DK221" s="24" t="str">
        <f ca="1">IF(DI221="","",'Details Verein'!$I$31)</f>
        <v/>
      </c>
      <c r="DL221" s="24"/>
      <c r="DM221" s="26" t="str">
        <f t="shared" ca="1" si="137"/>
        <v/>
      </c>
      <c r="DN221" s="24" t="str">
        <f t="shared" ca="1" si="138"/>
        <v/>
      </c>
    </row>
    <row r="222" spans="3:118" x14ac:dyDescent="0.3">
      <c r="C222" s="1">
        <f t="shared" ca="1" si="145"/>
        <v>1.0198999999999978</v>
      </c>
      <c r="D222" s="1">
        <f ca="1">IF(OR(AQ222&lt;&gt;"",AP222+'Details Verein'!$D$24&gt;=$AM$1,AP222="",AG222&lt;&gt;1,AZ222&lt;&gt;"",BC222&lt;&gt;""),Mitglieder!D221+0.0001,ROUND(D221+1,0))</f>
        <v>1.0198999999999978</v>
      </c>
      <c r="E222" s="1">
        <f ca="1">IF(OR(AQ222&lt;&gt;"",AZ222+'Details Verein'!$D$25&gt;=$AM$1,AP222="",AG222&lt;&gt;1,AZ222="",BA222&lt;&gt;"",BC222&lt;&gt;""),Mitglieder!E221+0.0001,ROUND(E221+1,0))</f>
        <v>1.0198999999999978</v>
      </c>
      <c r="F222" s="1" t="str">
        <f t="shared" ca="1" si="146"/>
        <v/>
      </c>
      <c r="G222" s="23"/>
      <c r="H222" s="8"/>
      <c r="I222" s="8"/>
      <c r="J222" s="8"/>
      <c r="K222" s="8"/>
      <c r="L222" s="8"/>
      <c r="M222" s="8"/>
      <c r="N222" s="8"/>
      <c r="O222" s="8"/>
      <c r="P222" s="8"/>
      <c r="Q222" s="8"/>
      <c r="R222" s="8"/>
      <c r="S222" s="8"/>
      <c r="T222" s="8"/>
      <c r="U222" s="8"/>
      <c r="V222" s="8"/>
      <c r="W222" s="8"/>
      <c r="X222" s="8"/>
      <c r="Y222" s="8"/>
      <c r="Z222" s="8"/>
      <c r="AA222" s="8"/>
      <c r="AB222" s="8"/>
      <c r="AC222" s="8"/>
      <c r="AD222" s="8"/>
      <c r="AE222" s="8"/>
      <c r="AG222" s="1">
        <f t="shared" si="147"/>
        <v>0</v>
      </c>
      <c r="AI222" s="1">
        <f t="shared" ca="1" si="148"/>
        <v>0</v>
      </c>
      <c r="AJ222" s="1">
        <f t="shared" ca="1" si="149"/>
        <v>0</v>
      </c>
      <c r="AM222" s="63" t="str">
        <f>IF(AND(H223="",H224="",K222=""),"",IF(K222="","nicht kategorisiert",IF(AG222=1,VLOOKUP(AN222,'Details Verein'!$B$12:$D$22,2),"")))</f>
        <v/>
      </c>
      <c r="AN222" s="1">
        <f>IF(K222='Details Verein'!$C$12,'Details Verein'!$B$12,IF(K222='Details Verein'!$C$13,'Details Verein'!$B$13,IF(K222='Details Verein'!$C$14,'Details Verein'!$B$14,IF(K222='Details Verein'!$C$15,'Details Verein'!$B$15,IF(K222='Details Verein'!$C$16,'Details Verein'!$B$16,IF(K222='Details Verein'!$C$17,'Details Verein'!$B$17,IF(K222='Details Verein'!$C$18,'Details Verein'!$B$18,IF(K222='Details Verein'!$C$19,'Details Verein'!$B$19,IF(K222='Details Verein'!$C$20,'Details Verein'!$B$20,IF(K222='Details Verein'!$C$21,'Details Verein'!$B$21,11))))))))))</f>
        <v>1</v>
      </c>
      <c r="AO222" s="8"/>
      <c r="AP222" s="8"/>
      <c r="AQ222" s="8"/>
      <c r="AR222" s="32">
        <f>IF(OR(V222&gt;'Details Verein'!$D$7,$AG222=1),VLOOKUP($AN222,'Details Verein'!$B$12:$G$21,AR$1),0)</f>
        <v>0</v>
      </c>
      <c r="AS222" s="115" t="str">
        <f t="shared" si="150"/>
        <v/>
      </c>
      <c r="AT222" s="32">
        <f>IF($AG222=1,VLOOKUP($AN222,'Details Verein'!$B$12:$G$21,AT$1),0)</f>
        <v>0</v>
      </c>
      <c r="AU222" s="33" t="str">
        <f t="shared" si="151"/>
        <v/>
      </c>
      <c r="AV222" s="32">
        <f>IF($AG222=1,VLOOKUP($AN222,'Details Verein'!$B$12:$G$21,AV$1),0)</f>
        <v>0</v>
      </c>
      <c r="AW222" s="32">
        <f ca="1">IF($AG222=1,VLOOKUP($AN222,'Details Verein'!$B$12:$G$21,AW$1),0)+BG222</f>
        <v>0</v>
      </c>
      <c r="AX222" s="116"/>
      <c r="AY222" s="8"/>
      <c r="AZ222" s="8"/>
      <c r="BA222" s="8"/>
      <c r="BB222" s="1" t="str">
        <f t="shared" si="152"/>
        <v>00.01.1900</v>
      </c>
      <c r="BC222" s="73"/>
      <c r="BD222" s="3" t="str">
        <f>IF(AP222="","",AP222+'Details Verein'!$D$24)</f>
        <v/>
      </c>
      <c r="BE222" s="3" t="str">
        <f>IF(AZ222="","",AZ222+'Details Verein'!$D$25)</f>
        <v/>
      </c>
      <c r="BF222" s="3" t="str">
        <f>IF(BA222="","",BA222+'Details Verein'!$D$26)</f>
        <v/>
      </c>
      <c r="BG222" s="32">
        <f ca="1">IF(OR(E222-E221&gt;0.1,BA222&lt;&gt;""),'Details Verein'!$D$27,0)</f>
        <v>0</v>
      </c>
      <c r="BH222" s="16">
        <f t="shared" ca="1" si="133"/>
        <v>0</v>
      </c>
      <c r="BI222" s="16">
        <f t="shared" si="153"/>
        <v>0</v>
      </c>
      <c r="BJ222" s="1" t="str">
        <f t="shared" si="154"/>
        <v/>
      </c>
      <c r="BL222" s="1" t="str">
        <f t="shared" si="159"/>
        <v/>
      </c>
      <c r="BM222" s="1" t="str">
        <f t="shared" si="160"/>
        <v/>
      </c>
      <c r="BN222" s="1" t="str">
        <f t="shared" si="161"/>
        <v/>
      </c>
      <c r="BO222" s="1" t="str">
        <f t="shared" ca="1" si="162"/>
        <v/>
      </c>
      <c r="BP222" s="1">
        <f t="shared" si="173"/>
        <v>1.9899999999999935E-2</v>
      </c>
      <c r="BQ222" s="24" t="str">
        <f t="shared" si="163"/>
        <v/>
      </c>
      <c r="BR222" s="25" t="str">
        <f>IF(OR(Mitglieder!AQ222="",Mitglieder!BC222&lt;&gt;""),"",Mitglieder!AQ222)</f>
        <v/>
      </c>
      <c r="BS222" s="24" t="str">
        <f>IF(BR222="","",'Details Verein'!$I$30)</f>
        <v/>
      </c>
      <c r="BT222" s="24" t="str">
        <f>IF(BR222="","",VLOOKUP(Mitglieder!AN222,'Details Verein'!$B$12:$I$21,8))</f>
        <v/>
      </c>
      <c r="BU222" s="24"/>
      <c r="BV222" s="26" t="str">
        <f t="shared" si="164"/>
        <v/>
      </c>
      <c r="BW222" s="24" t="str">
        <f>IF(BR222="","",Mitglieder!BL222)</f>
        <v/>
      </c>
      <c r="CA222" s="34"/>
      <c r="CB222" s="1" t="str">
        <f t="shared" si="144"/>
        <v/>
      </c>
      <c r="CC222" s="1" t="str">
        <f t="shared" si="144"/>
        <v/>
      </c>
      <c r="CD222" s="1" t="str">
        <f t="shared" si="144"/>
        <v/>
      </c>
      <c r="CE222" s="1" t="str">
        <f t="shared" si="144"/>
        <v/>
      </c>
      <c r="CF222" s="1" t="str">
        <f t="shared" si="144"/>
        <v/>
      </c>
      <c r="CG222" s="1" t="str">
        <f t="shared" si="144"/>
        <v/>
      </c>
      <c r="CH222" s="1" t="str">
        <f t="shared" si="144"/>
        <v/>
      </c>
      <c r="CI222" s="1" t="str">
        <f t="shared" si="144"/>
        <v/>
      </c>
      <c r="CJ222" s="1" t="str">
        <f t="shared" si="144"/>
        <v/>
      </c>
      <c r="CK222" s="1" t="str">
        <f t="shared" si="144"/>
        <v/>
      </c>
      <c r="CL222" s="37" t="str">
        <f t="shared" si="155"/>
        <v/>
      </c>
      <c r="CM222" s="37" t="str">
        <f t="shared" si="156"/>
        <v/>
      </c>
      <c r="CN222" s="1">
        <f t="shared" ca="1" si="157"/>
        <v>0</v>
      </c>
      <c r="CO222" s="1">
        <f t="shared" ca="1" si="158"/>
        <v>0</v>
      </c>
      <c r="CP222" s="1">
        <f t="shared" si="174"/>
        <v>5.0000000000000405E-2</v>
      </c>
      <c r="CQ222" s="24" t="str">
        <f t="shared" si="165"/>
        <v/>
      </c>
      <c r="CR222" s="25" t="str">
        <f t="shared" si="166"/>
        <v/>
      </c>
      <c r="CS222" s="24" t="str">
        <f>IF(CR222="","",'Details Verein'!$I$30)</f>
        <v/>
      </c>
      <c r="CT222" s="24" t="str">
        <f>IF(CR222="","",VLOOKUP(Mitglieder!AN222,'Details Verein'!$B$12:$K$21,9))</f>
        <v/>
      </c>
      <c r="CU222" s="24">
        <f t="shared" si="167"/>
        <v>0</v>
      </c>
      <c r="CV222" s="26" t="str">
        <f t="shared" si="168"/>
        <v/>
      </c>
      <c r="CW222" s="24" t="str">
        <f>IF(CR222="","",Mitglieder!BM222)</f>
        <v/>
      </c>
      <c r="CX222" s="1">
        <f t="shared" si="169"/>
        <v>8.0100000000001267E-2</v>
      </c>
      <c r="CY222" s="24" t="str">
        <f t="shared" si="170"/>
        <v/>
      </c>
      <c r="CZ222" s="25" t="str">
        <f t="shared" si="171"/>
        <v/>
      </c>
      <c r="DA222" s="24" t="str">
        <f>IF(CZ222="","",'Details Verein'!$I$30)</f>
        <v/>
      </c>
      <c r="DB222" s="24" t="str">
        <f>IF(CZ222="","",VLOOKUP(AN222,'Details Verein'!$B$12:$L$21,10))</f>
        <v/>
      </c>
      <c r="DC222" s="24"/>
      <c r="DD222" s="26" t="str">
        <f t="shared" si="172"/>
        <v/>
      </c>
      <c r="DE222" s="24" t="str">
        <f>IF(CZ222="","",Mitglieder!BN222)</f>
        <v/>
      </c>
      <c r="DF222" s="34"/>
      <c r="DG222" s="1">
        <f t="shared" ca="1" si="134"/>
        <v>0.11020000000000213</v>
      </c>
      <c r="DH222" s="24" t="str">
        <f t="shared" ca="1" si="135"/>
        <v/>
      </c>
      <c r="DI222" s="25" t="str">
        <f t="shared" ca="1" si="136"/>
        <v/>
      </c>
      <c r="DJ222" s="24" t="str">
        <f ca="1">IF(DI222="","",'Details Verein'!$I$30)</f>
        <v/>
      </c>
      <c r="DK222" s="24" t="str">
        <f ca="1">IF(DI222="","",'Details Verein'!$I$31)</f>
        <v/>
      </c>
      <c r="DL222" s="24"/>
      <c r="DM222" s="26" t="str">
        <f t="shared" ca="1" si="137"/>
        <v/>
      </c>
      <c r="DN222" s="24" t="str">
        <f t="shared" ca="1" si="138"/>
        <v/>
      </c>
    </row>
    <row r="223" spans="3:118" x14ac:dyDescent="0.3">
      <c r="C223" s="1">
        <f t="shared" ca="1" si="145"/>
        <v>1.0199999999999978</v>
      </c>
      <c r="D223" s="1">
        <f ca="1">IF(OR(AQ223&lt;&gt;"",AP223+'Details Verein'!$D$24&gt;=$AM$1,AP223="",AG223&lt;&gt;1,AZ223&lt;&gt;"",BC223&lt;&gt;""),Mitglieder!D222+0.0001,ROUND(D222+1,0))</f>
        <v>1.0199999999999978</v>
      </c>
      <c r="E223" s="1">
        <f ca="1">IF(OR(AQ223&lt;&gt;"",AZ223+'Details Verein'!$D$25&gt;=$AM$1,AP223="",AG223&lt;&gt;1,AZ223="",BA223&lt;&gt;"",BC223&lt;&gt;""),Mitglieder!E222+0.0001,ROUND(E222+1,0))</f>
        <v>1.0199999999999978</v>
      </c>
      <c r="F223" s="1" t="str">
        <f t="shared" ca="1" si="146"/>
        <v/>
      </c>
      <c r="G223" s="23"/>
      <c r="H223" s="8"/>
      <c r="I223" s="8"/>
      <c r="J223" s="8"/>
      <c r="K223" s="8"/>
      <c r="L223" s="8"/>
      <c r="M223" s="8"/>
      <c r="N223" s="8"/>
      <c r="O223" s="8"/>
      <c r="P223" s="8"/>
      <c r="Q223" s="8"/>
      <c r="R223" s="8"/>
      <c r="S223" s="8"/>
      <c r="T223" s="8"/>
      <c r="U223" s="8"/>
      <c r="V223" s="8"/>
      <c r="W223" s="8"/>
      <c r="X223" s="8"/>
      <c r="Y223" s="8"/>
      <c r="Z223" s="8"/>
      <c r="AA223" s="8"/>
      <c r="AB223" s="8"/>
      <c r="AC223" s="8"/>
      <c r="AD223" s="8"/>
      <c r="AE223" s="8"/>
      <c r="AG223" s="1">
        <f t="shared" si="147"/>
        <v>0</v>
      </c>
      <c r="AI223" s="1">
        <f t="shared" ca="1" si="148"/>
        <v>0</v>
      </c>
      <c r="AJ223" s="1">
        <f t="shared" ca="1" si="149"/>
        <v>0</v>
      </c>
      <c r="AM223" s="63" t="str">
        <f>IF(AND(H224="",H225="",K223=""),"",IF(K223="","nicht kategorisiert",IF(AG223=1,VLOOKUP(AN223,'Details Verein'!$B$12:$D$22,2),"")))</f>
        <v/>
      </c>
      <c r="AN223" s="1">
        <f>IF(K223='Details Verein'!$C$12,'Details Verein'!$B$12,IF(K223='Details Verein'!$C$13,'Details Verein'!$B$13,IF(K223='Details Verein'!$C$14,'Details Verein'!$B$14,IF(K223='Details Verein'!$C$15,'Details Verein'!$B$15,IF(K223='Details Verein'!$C$16,'Details Verein'!$B$16,IF(K223='Details Verein'!$C$17,'Details Verein'!$B$17,IF(K223='Details Verein'!$C$18,'Details Verein'!$B$18,IF(K223='Details Verein'!$C$19,'Details Verein'!$B$19,IF(K223='Details Verein'!$C$20,'Details Verein'!$B$20,IF(K223='Details Verein'!$C$21,'Details Verein'!$B$21,11))))))))))</f>
        <v>1</v>
      </c>
      <c r="AO223" s="8"/>
      <c r="AP223" s="8"/>
      <c r="AQ223" s="8"/>
      <c r="AR223" s="32">
        <f>IF(OR(V223&gt;'Details Verein'!$D$7,$AG223=1),VLOOKUP($AN223,'Details Verein'!$B$12:$G$21,AR$1),0)</f>
        <v>0</v>
      </c>
      <c r="AS223" s="115" t="str">
        <f t="shared" si="150"/>
        <v/>
      </c>
      <c r="AT223" s="32">
        <f>IF($AG223=1,VLOOKUP($AN223,'Details Verein'!$B$12:$G$21,AT$1),0)</f>
        <v>0</v>
      </c>
      <c r="AU223" s="33" t="str">
        <f t="shared" si="151"/>
        <v/>
      </c>
      <c r="AV223" s="32">
        <f>IF($AG223=1,VLOOKUP($AN223,'Details Verein'!$B$12:$G$21,AV$1),0)</f>
        <v>0</v>
      </c>
      <c r="AW223" s="32">
        <f ca="1">IF($AG223=1,VLOOKUP($AN223,'Details Verein'!$B$12:$G$21,AW$1),0)+BG223</f>
        <v>0</v>
      </c>
      <c r="AX223" s="116"/>
      <c r="AY223" s="8"/>
      <c r="AZ223" s="8"/>
      <c r="BA223" s="8"/>
      <c r="BB223" s="1" t="str">
        <f t="shared" si="152"/>
        <v>00.01.1900</v>
      </c>
      <c r="BC223" s="73"/>
      <c r="BD223" s="3" t="str">
        <f>IF(AP223="","",AP223+'Details Verein'!$D$24)</f>
        <v/>
      </c>
      <c r="BE223" s="3" t="str">
        <f>IF(AZ223="","",AZ223+'Details Verein'!$D$25)</f>
        <v/>
      </c>
      <c r="BF223" s="3" t="str">
        <f>IF(BA223="","",BA223+'Details Verein'!$D$26)</f>
        <v/>
      </c>
      <c r="BG223" s="32">
        <f ca="1">IF(OR(E223-E222&gt;0.1,BA223&lt;&gt;""),'Details Verein'!$D$27,0)</f>
        <v>0</v>
      </c>
      <c r="BH223" s="16">
        <f t="shared" ca="1" si="133"/>
        <v>0</v>
      </c>
      <c r="BI223" s="16">
        <f t="shared" si="153"/>
        <v>0</v>
      </c>
      <c r="BJ223" s="1" t="str">
        <f t="shared" si="154"/>
        <v/>
      </c>
      <c r="BL223" s="1" t="str">
        <f t="shared" si="159"/>
        <v/>
      </c>
      <c r="BM223" s="1" t="str">
        <f t="shared" si="160"/>
        <v/>
      </c>
      <c r="BN223" s="1" t="str">
        <f t="shared" si="161"/>
        <v/>
      </c>
      <c r="BO223" s="1" t="str">
        <f t="shared" ca="1" si="162"/>
        <v/>
      </c>
      <c r="BP223" s="1">
        <f t="shared" si="173"/>
        <v>1.9999999999999934E-2</v>
      </c>
      <c r="BQ223" s="24" t="str">
        <f t="shared" si="163"/>
        <v/>
      </c>
      <c r="BR223" s="25" t="str">
        <f>IF(OR(Mitglieder!AQ223="",Mitglieder!BC223&lt;&gt;""),"",Mitglieder!AQ223)</f>
        <v/>
      </c>
      <c r="BS223" s="24" t="str">
        <f>IF(BR223="","",'Details Verein'!$I$30)</f>
        <v/>
      </c>
      <c r="BT223" s="24" t="str">
        <f>IF(BR223="","",VLOOKUP(Mitglieder!AN223,'Details Verein'!$B$12:$I$21,8))</f>
        <v/>
      </c>
      <c r="BU223" s="24"/>
      <c r="BV223" s="26" t="str">
        <f t="shared" si="164"/>
        <v/>
      </c>
      <c r="BW223" s="24" t="str">
        <f>IF(BR223="","",Mitglieder!BL223)</f>
        <v/>
      </c>
      <c r="CA223" s="34"/>
      <c r="CB223" s="1" t="str">
        <f t="shared" si="144"/>
        <v/>
      </c>
      <c r="CC223" s="1" t="str">
        <f t="shared" si="144"/>
        <v/>
      </c>
      <c r="CD223" s="1" t="str">
        <f t="shared" si="144"/>
        <v/>
      </c>
      <c r="CE223" s="1" t="str">
        <f t="shared" si="144"/>
        <v/>
      </c>
      <c r="CF223" s="1" t="str">
        <f t="shared" si="144"/>
        <v/>
      </c>
      <c r="CG223" s="1" t="str">
        <f t="shared" si="144"/>
        <v/>
      </c>
      <c r="CH223" s="1" t="str">
        <f t="shared" si="144"/>
        <v/>
      </c>
      <c r="CI223" s="1" t="str">
        <f t="shared" si="144"/>
        <v/>
      </c>
      <c r="CJ223" s="1" t="str">
        <f t="shared" si="144"/>
        <v/>
      </c>
      <c r="CK223" s="1" t="str">
        <f t="shared" si="144"/>
        <v/>
      </c>
      <c r="CL223" s="37" t="str">
        <f t="shared" si="155"/>
        <v/>
      </c>
      <c r="CM223" s="37" t="str">
        <f t="shared" si="156"/>
        <v/>
      </c>
      <c r="CN223" s="1">
        <f t="shared" ca="1" si="157"/>
        <v>0</v>
      </c>
      <c r="CO223" s="1">
        <f t="shared" ca="1" si="158"/>
        <v>0</v>
      </c>
      <c r="CP223" s="1">
        <f t="shared" si="174"/>
        <v>5.0100000000000408E-2</v>
      </c>
      <c r="CQ223" s="24" t="str">
        <f t="shared" si="165"/>
        <v/>
      </c>
      <c r="CR223" s="25" t="str">
        <f t="shared" si="166"/>
        <v/>
      </c>
      <c r="CS223" s="24" t="str">
        <f>IF(CR223="","",'Details Verein'!$I$30)</f>
        <v/>
      </c>
      <c r="CT223" s="24" t="str">
        <f>IF(CR223="","",VLOOKUP(Mitglieder!AN223,'Details Verein'!$B$12:$K$21,9))</f>
        <v/>
      </c>
      <c r="CU223" s="24">
        <f t="shared" si="167"/>
        <v>0</v>
      </c>
      <c r="CV223" s="26" t="str">
        <f t="shared" si="168"/>
        <v/>
      </c>
      <c r="CW223" s="24" t="str">
        <f>IF(CR223="","",Mitglieder!BM223)</f>
        <v/>
      </c>
      <c r="CX223" s="1">
        <f t="shared" si="169"/>
        <v>8.020000000000127E-2</v>
      </c>
      <c r="CY223" s="24" t="str">
        <f t="shared" si="170"/>
        <v/>
      </c>
      <c r="CZ223" s="25" t="str">
        <f t="shared" si="171"/>
        <v/>
      </c>
      <c r="DA223" s="24" t="str">
        <f>IF(CZ223="","",'Details Verein'!$I$30)</f>
        <v/>
      </c>
      <c r="DB223" s="24" t="str">
        <f>IF(CZ223="","",VLOOKUP(AN223,'Details Verein'!$B$12:$L$21,10))</f>
        <v/>
      </c>
      <c r="DC223" s="24"/>
      <c r="DD223" s="26" t="str">
        <f t="shared" si="172"/>
        <v/>
      </c>
      <c r="DE223" s="24" t="str">
        <f>IF(CZ223="","",Mitglieder!BN223)</f>
        <v/>
      </c>
      <c r="DF223" s="34"/>
      <c r="DG223" s="1">
        <f t="shared" ca="1" si="134"/>
        <v>0.11030000000000213</v>
      </c>
      <c r="DH223" s="24" t="str">
        <f t="shared" ca="1" si="135"/>
        <v/>
      </c>
      <c r="DI223" s="25" t="str">
        <f t="shared" ca="1" si="136"/>
        <v/>
      </c>
      <c r="DJ223" s="24" t="str">
        <f ca="1">IF(DI223="","",'Details Verein'!$I$30)</f>
        <v/>
      </c>
      <c r="DK223" s="24" t="str">
        <f ca="1">IF(DI223="","",'Details Verein'!$I$31)</f>
        <v/>
      </c>
      <c r="DL223" s="24"/>
      <c r="DM223" s="26" t="str">
        <f t="shared" ca="1" si="137"/>
        <v/>
      </c>
      <c r="DN223" s="24" t="str">
        <f t="shared" ca="1" si="138"/>
        <v/>
      </c>
    </row>
    <row r="224" spans="3:118" x14ac:dyDescent="0.3">
      <c r="C224" s="1">
        <f t="shared" ca="1" si="145"/>
        <v>1.0200999999999978</v>
      </c>
      <c r="D224" s="1">
        <f ca="1">IF(OR(AQ224&lt;&gt;"",AP224+'Details Verein'!$D$24&gt;=$AM$1,AP224="",AG224&lt;&gt;1,AZ224&lt;&gt;"",BC224&lt;&gt;""),Mitglieder!D223+0.0001,ROUND(D223+1,0))</f>
        <v>1.0200999999999978</v>
      </c>
      <c r="E224" s="1">
        <f ca="1">IF(OR(AQ224&lt;&gt;"",AZ224+'Details Verein'!$D$25&gt;=$AM$1,AP224="",AG224&lt;&gt;1,AZ224="",BA224&lt;&gt;"",BC224&lt;&gt;""),Mitglieder!E223+0.0001,ROUND(E223+1,0))</f>
        <v>1.0200999999999978</v>
      </c>
      <c r="F224" s="1" t="str">
        <f t="shared" ca="1" si="146"/>
        <v/>
      </c>
      <c r="G224" s="23"/>
      <c r="H224" s="8"/>
      <c r="I224" s="8"/>
      <c r="J224" s="8"/>
      <c r="K224" s="8"/>
      <c r="L224" s="8"/>
      <c r="M224" s="8"/>
      <c r="N224" s="8"/>
      <c r="O224" s="8"/>
      <c r="P224" s="8"/>
      <c r="Q224" s="8"/>
      <c r="R224" s="8"/>
      <c r="S224" s="8"/>
      <c r="T224" s="8"/>
      <c r="U224" s="8"/>
      <c r="V224" s="8"/>
      <c r="W224" s="8"/>
      <c r="X224" s="8"/>
      <c r="Y224" s="8"/>
      <c r="Z224" s="8"/>
      <c r="AA224" s="8"/>
      <c r="AB224" s="8"/>
      <c r="AC224" s="8"/>
      <c r="AD224" s="8"/>
      <c r="AE224" s="8"/>
      <c r="AG224" s="1">
        <f t="shared" si="147"/>
        <v>0</v>
      </c>
      <c r="AI224" s="1">
        <f t="shared" ca="1" si="148"/>
        <v>0</v>
      </c>
      <c r="AJ224" s="1">
        <f t="shared" ca="1" si="149"/>
        <v>0</v>
      </c>
      <c r="AM224" s="63" t="str">
        <f>IF(AND(H225="",H226="",K224=""),"",IF(K224="","nicht kategorisiert",IF(AG224=1,VLOOKUP(AN224,'Details Verein'!$B$12:$D$22,2),"")))</f>
        <v/>
      </c>
      <c r="AN224" s="1">
        <f>IF(K224='Details Verein'!$C$12,'Details Verein'!$B$12,IF(K224='Details Verein'!$C$13,'Details Verein'!$B$13,IF(K224='Details Verein'!$C$14,'Details Verein'!$B$14,IF(K224='Details Verein'!$C$15,'Details Verein'!$B$15,IF(K224='Details Verein'!$C$16,'Details Verein'!$B$16,IF(K224='Details Verein'!$C$17,'Details Verein'!$B$17,IF(K224='Details Verein'!$C$18,'Details Verein'!$B$18,IF(K224='Details Verein'!$C$19,'Details Verein'!$B$19,IF(K224='Details Verein'!$C$20,'Details Verein'!$B$20,IF(K224='Details Verein'!$C$21,'Details Verein'!$B$21,11))))))))))</f>
        <v>1</v>
      </c>
      <c r="AO224" s="8"/>
      <c r="AP224" s="8"/>
      <c r="AQ224" s="8"/>
      <c r="AR224" s="32">
        <f>IF(OR(V224&gt;'Details Verein'!$D$7,$AG224=1),VLOOKUP($AN224,'Details Verein'!$B$12:$G$21,AR$1),0)</f>
        <v>0</v>
      </c>
      <c r="AS224" s="115" t="str">
        <f t="shared" si="150"/>
        <v/>
      </c>
      <c r="AT224" s="32">
        <f>IF($AG224=1,VLOOKUP($AN224,'Details Verein'!$B$12:$G$21,AT$1),0)</f>
        <v>0</v>
      </c>
      <c r="AU224" s="33" t="str">
        <f t="shared" si="151"/>
        <v/>
      </c>
      <c r="AV224" s="32">
        <f>IF($AG224=1,VLOOKUP($AN224,'Details Verein'!$B$12:$G$21,AV$1),0)</f>
        <v>0</v>
      </c>
      <c r="AW224" s="32">
        <f ca="1">IF($AG224=1,VLOOKUP($AN224,'Details Verein'!$B$12:$G$21,AW$1),0)+BG224</f>
        <v>0</v>
      </c>
      <c r="AX224" s="116"/>
      <c r="AY224" s="8"/>
      <c r="AZ224" s="8"/>
      <c r="BA224" s="8"/>
      <c r="BB224" s="1" t="str">
        <f t="shared" si="152"/>
        <v>00.01.1900</v>
      </c>
      <c r="BC224" s="73"/>
      <c r="BD224" s="3" t="str">
        <f>IF(AP224="","",AP224+'Details Verein'!$D$24)</f>
        <v/>
      </c>
      <c r="BE224" s="3" t="str">
        <f>IF(AZ224="","",AZ224+'Details Verein'!$D$25)</f>
        <v/>
      </c>
      <c r="BF224" s="3" t="str">
        <f>IF(BA224="","",BA224+'Details Verein'!$D$26)</f>
        <v/>
      </c>
      <c r="BG224" s="32">
        <f ca="1">IF(OR(E224-E223&gt;0.1,BA224&lt;&gt;""),'Details Verein'!$D$27,0)</f>
        <v>0</v>
      </c>
      <c r="BH224" s="16">
        <f t="shared" ca="1" si="133"/>
        <v>0</v>
      </c>
      <c r="BI224" s="16">
        <f t="shared" si="153"/>
        <v>0</v>
      </c>
      <c r="BJ224" s="1" t="str">
        <f t="shared" si="154"/>
        <v/>
      </c>
      <c r="BL224" s="1" t="str">
        <f t="shared" si="159"/>
        <v/>
      </c>
      <c r="BM224" s="1" t="str">
        <f t="shared" si="160"/>
        <v/>
      </c>
      <c r="BN224" s="1" t="str">
        <f t="shared" si="161"/>
        <v/>
      </c>
      <c r="BO224" s="1" t="str">
        <f t="shared" ca="1" si="162"/>
        <v/>
      </c>
      <c r="BP224" s="1">
        <f t="shared" si="173"/>
        <v>2.0099999999999934E-2</v>
      </c>
      <c r="BQ224" s="24" t="str">
        <f t="shared" si="163"/>
        <v/>
      </c>
      <c r="BR224" s="25" t="str">
        <f>IF(OR(Mitglieder!AQ224="",Mitglieder!BC224&lt;&gt;""),"",Mitglieder!AQ224)</f>
        <v/>
      </c>
      <c r="BS224" s="24" t="str">
        <f>IF(BR224="","",'Details Verein'!$I$30)</f>
        <v/>
      </c>
      <c r="BT224" s="24" t="str">
        <f>IF(BR224="","",VLOOKUP(Mitglieder!AN224,'Details Verein'!$B$12:$I$21,8))</f>
        <v/>
      </c>
      <c r="BU224" s="24"/>
      <c r="BV224" s="26" t="str">
        <f t="shared" si="164"/>
        <v/>
      </c>
      <c r="BW224" s="24" t="str">
        <f>IF(BR224="","",Mitglieder!BL224)</f>
        <v/>
      </c>
      <c r="CA224" s="34"/>
      <c r="CB224" s="1" t="str">
        <f t="shared" ref="CB224:CK233" si="175">IF(AND($AG224=1,CB$13=$AM224),CB$13,"")</f>
        <v/>
      </c>
      <c r="CC224" s="1" t="str">
        <f t="shared" si="175"/>
        <v/>
      </c>
      <c r="CD224" s="1" t="str">
        <f t="shared" si="175"/>
        <v/>
      </c>
      <c r="CE224" s="1" t="str">
        <f t="shared" si="175"/>
        <v/>
      </c>
      <c r="CF224" s="1" t="str">
        <f t="shared" si="175"/>
        <v/>
      </c>
      <c r="CG224" s="1" t="str">
        <f t="shared" si="175"/>
        <v/>
      </c>
      <c r="CH224" s="1" t="str">
        <f t="shared" si="175"/>
        <v/>
      </c>
      <c r="CI224" s="1" t="str">
        <f t="shared" si="175"/>
        <v/>
      </c>
      <c r="CJ224" s="1" t="str">
        <f t="shared" si="175"/>
        <v/>
      </c>
      <c r="CK224" s="1" t="str">
        <f t="shared" si="175"/>
        <v/>
      </c>
      <c r="CL224" s="37" t="str">
        <f t="shared" si="155"/>
        <v/>
      </c>
      <c r="CM224" s="37" t="str">
        <f t="shared" si="156"/>
        <v/>
      </c>
      <c r="CN224" s="1">
        <f t="shared" ca="1" si="157"/>
        <v>0</v>
      </c>
      <c r="CO224" s="1">
        <f t="shared" ca="1" si="158"/>
        <v>0</v>
      </c>
      <c r="CP224" s="1">
        <f t="shared" si="174"/>
        <v>5.0200000000000411E-2</v>
      </c>
      <c r="CQ224" s="24" t="str">
        <f t="shared" si="165"/>
        <v/>
      </c>
      <c r="CR224" s="25" t="str">
        <f t="shared" si="166"/>
        <v/>
      </c>
      <c r="CS224" s="24" t="str">
        <f>IF(CR224="","",'Details Verein'!$I$30)</f>
        <v/>
      </c>
      <c r="CT224" s="24" t="str">
        <f>IF(CR224="","",VLOOKUP(Mitglieder!AN224,'Details Verein'!$B$12:$K$21,9))</f>
        <v/>
      </c>
      <c r="CU224" s="24">
        <f t="shared" si="167"/>
        <v>0</v>
      </c>
      <c r="CV224" s="26" t="str">
        <f t="shared" si="168"/>
        <v/>
      </c>
      <c r="CW224" s="24" t="str">
        <f>IF(CR224="","",Mitglieder!BM224)</f>
        <v/>
      </c>
      <c r="CX224" s="1">
        <f t="shared" si="169"/>
        <v>8.0300000000001273E-2</v>
      </c>
      <c r="CY224" s="24" t="str">
        <f t="shared" si="170"/>
        <v/>
      </c>
      <c r="CZ224" s="25" t="str">
        <f t="shared" si="171"/>
        <v/>
      </c>
      <c r="DA224" s="24" t="str">
        <f>IF(CZ224="","",'Details Verein'!$I$30)</f>
        <v/>
      </c>
      <c r="DB224" s="24" t="str">
        <f>IF(CZ224="","",VLOOKUP(AN224,'Details Verein'!$B$12:$L$21,10))</f>
        <v/>
      </c>
      <c r="DC224" s="24"/>
      <c r="DD224" s="26" t="str">
        <f t="shared" si="172"/>
        <v/>
      </c>
      <c r="DE224" s="24" t="str">
        <f>IF(CZ224="","",Mitglieder!BN224)</f>
        <v/>
      </c>
      <c r="DF224" s="34"/>
      <c r="DG224" s="1">
        <f t="shared" ca="1" si="134"/>
        <v>0.11040000000000214</v>
      </c>
      <c r="DH224" s="24" t="str">
        <f t="shared" ca="1" si="135"/>
        <v/>
      </c>
      <c r="DI224" s="25" t="str">
        <f t="shared" ca="1" si="136"/>
        <v/>
      </c>
      <c r="DJ224" s="24" t="str">
        <f ca="1">IF(DI224="","",'Details Verein'!$I$30)</f>
        <v/>
      </c>
      <c r="DK224" s="24" t="str">
        <f ca="1">IF(DI224="","",'Details Verein'!$I$31)</f>
        <v/>
      </c>
      <c r="DL224" s="24"/>
      <c r="DM224" s="26" t="str">
        <f t="shared" ca="1" si="137"/>
        <v/>
      </c>
      <c r="DN224" s="24" t="str">
        <f t="shared" ca="1" si="138"/>
        <v/>
      </c>
    </row>
    <row r="225" spans="3:118" x14ac:dyDescent="0.3">
      <c r="C225" s="1">
        <f t="shared" ca="1" si="145"/>
        <v>1.0201999999999978</v>
      </c>
      <c r="D225" s="1">
        <f ca="1">IF(OR(AQ225&lt;&gt;"",AP225+'Details Verein'!$D$24&gt;=$AM$1,AP225="",AG225&lt;&gt;1,AZ225&lt;&gt;"",BC225&lt;&gt;""),Mitglieder!D224+0.0001,ROUND(D224+1,0))</f>
        <v>1.0201999999999978</v>
      </c>
      <c r="E225" s="1">
        <f ca="1">IF(OR(AQ225&lt;&gt;"",AZ225+'Details Verein'!$D$25&gt;=$AM$1,AP225="",AG225&lt;&gt;1,AZ225="",BA225&lt;&gt;"",BC225&lt;&gt;""),Mitglieder!E224+0.0001,ROUND(E224+1,0))</f>
        <v>1.0201999999999978</v>
      </c>
      <c r="F225" s="1" t="str">
        <f t="shared" ca="1" si="146"/>
        <v/>
      </c>
      <c r="G225" s="23"/>
      <c r="H225" s="8"/>
      <c r="I225" s="8"/>
      <c r="J225" s="8"/>
      <c r="K225" s="8"/>
      <c r="L225" s="8"/>
      <c r="M225" s="8"/>
      <c r="N225" s="8"/>
      <c r="O225" s="8"/>
      <c r="P225" s="8"/>
      <c r="Q225" s="8"/>
      <c r="R225" s="8"/>
      <c r="S225" s="8"/>
      <c r="T225" s="8"/>
      <c r="U225" s="8"/>
      <c r="V225" s="8"/>
      <c r="W225" s="8"/>
      <c r="X225" s="8"/>
      <c r="Y225" s="8"/>
      <c r="Z225" s="8"/>
      <c r="AA225" s="8"/>
      <c r="AB225" s="8"/>
      <c r="AC225" s="8"/>
      <c r="AD225" s="8"/>
      <c r="AE225" s="8"/>
      <c r="AG225" s="1">
        <f t="shared" si="147"/>
        <v>0</v>
      </c>
      <c r="AI225" s="1">
        <f t="shared" ca="1" si="148"/>
        <v>0</v>
      </c>
      <c r="AJ225" s="1">
        <f t="shared" ca="1" si="149"/>
        <v>0</v>
      </c>
      <c r="AM225" s="63" t="str">
        <f>IF(AND(H226="",H227="",K225=""),"",IF(K225="","nicht kategorisiert",IF(AG225=1,VLOOKUP(AN225,'Details Verein'!$B$12:$D$22,2),"")))</f>
        <v/>
      </c>
      <c r="AN225" s="1">
        <f>IF(K225='Details Verein'!$C$12,'Details Verein'!$B$12,IF(K225='Details Verein'!$C$13,'Details Verein'!$B$13,IF(K225='Details Verein'!$C$14,'Details Verein'!$B$14,IF(K225='Details Verein'!$C$15,'Details Verein'!$B$15,IF(K225='Details Verein'!$C$16,'Details Verein'!$B$16,IF(K225='Details Verein'!$C$17,'Details Verein'!$B$17,IF(K225='Details Verein'!$C$18,'Details Verein'!$B$18,IF(K225='Details Verein'!$C$19,'Details Verein'!$B$19,IF(K225='Details Verein'!$C$20,'Details Verein'!$B$20,IF(K225='Details Verein'!$C$21,'Details Verein'!$B$21,11))))))))))</f>
        <v>1</v>
      </c>
      <c r="AO225" s="8"/>
      <c r="AP225" s="8"/>
      <c r="AQ225" s="8"/>
      <c r="AR225" s="32">
        <f>IF(OR(V225&gt;'Details Verein'!$D$7,$AG225=1),VLOOKUP($AN225,'Details Verein'!$B$12:$G$21,AR$1),0)</f>
        <v>0</v>
      </c>
      <c r="AS225" s="115" t="str">
        <f t="shared" si="150"/>
        <v/>
      </c>
      <c r="AT225" s="32">
        <f>IF($AG225=1,VLOOKUP($AN225,'Details Verein'!$B$12:$G$21,AT$1),0)</f>
        <v>0</v>
      </c>
      <c r="AU225" s="33" t="str">
        <f t="shared" si="151"/>
        <v/>
      </c>
      <c r="AV225" s="32">
        <f>IF($AG225=1,VLOOKUP($AN225,'Details Verein'!$B$12:$G$21,AV$1),0)</f>
        <v>0</v>
      </c>
      <c r="AW225" s="32">
        <f ca="1">IF($AG225=1,VLOOKUP($AN225,'Details Verein'!$B$12:$G$21,AW$1),0)+BG225</f>
        <v>0</v>
      </c>
      <c r="AX225" s="116"/>
      <c r="AY225" s="8"/>
      <c r="AZ225" s="8"/>
      <c r="BA225" s="8"/>
      <c r="BB225" s="1" t="str">
        <f t="shared" si="152"/>
        <v>00.01.1900</v>
      </c>
      <c r="BC225" s="73"/>
      <c r="BD225" s="3" t="str">
        <f>IF(AP225="","",AP225+'Details Verein'!$D$24)</f>
        <v/>
      </c>
      <c r="BE225" s="3" t="str">
        <f>IF(AZ225="","",AZ225+'Details Verein'!$D$25)</f>
        <v/>
      </c>
      <c r="BF225" s="3" t="str">
        <f>IF(BA225="","",BA225+'Details Verein'!$D$26)</f>
        <v/>
      </c>
      <c r="BG225" s="32">
        <f ca="1">IF(OR(E225-E224&gt;0.1,BA225&lt;&gt;""),'Details Verein'!$D$27,0)</f>
        <v>0</v>
      </c>
      <c r="BH225" s="16">
        <f t="shared" ca="1" si="133"/>
        <v>0</v>
      </c>
      <c r="BI225" s="16">
        <f t="shared" si="153"/>
        <v>0</v>
      </c>
      <c r="BJ225" s="1" t="str">
        <f t="shared" si="154"/>
        <v/>
      </c>
      <c r="BL225" s="1" t="str">
        <f t="shared" si="159"/>
        <v/>
      </c>
      <c r="BM225" s="1" t="str">
        <f t="shared" si="160"/>
        <v/>
      </c>
      <c r="BN225" s="1" t="str">
        <f t="shared" si="161"/>
        <v/>
      </c>
      <c r="BO225" s="1" t="str">
        <f t="shared" ca="1" si="162"/>
        <v/>
      </c>
      <c r="BP225" s="1">
        <f t="shared" si="173"/>
        <v>2.0199999999999933E-2</v>
      </c>
      <c r="BQ225" s="24" t="str">
        <f t="shared" si="163"/>
        <v/>
      </c>
      <c r="BR225" s="25" t="str">
        <f>IF(OR(Mitglieder!AQ225="",Mitglieder!BC225&lt;&gt;""),"",Mitglieder!AQ225)</f>
        <v/>
      </c>
      <c r="BS225" s="24" t="str">
        <f>IF(BR225="","",'Details Verein'!$I$30)</f>
        <v/>
      </c>
      <c r="BT225" s="24" t="str">
        <f>IF(BR225="","",VLOOKUP(Mitglieder!AN225,'Details Verein'!$B$12:$I$21,8))</f>
        <v/>
      </c>
      <c r="BU225" s="24"/>
      <c r="BV225" s="26" t="str">
        <f t="shared" si="164"/>
        <v/>
      </c>
      <c r="BW225" s="24" t="str">
        <f>IF(BR225="","",Mitglieder!BL225)</f>
        <v/>
      </c>
      <c r="CA225" s="34"/>
      <c r="CB225" s="1" t="str">
        <f t="shared" si="175"/>
        <v/>
      </c>
      <c r="CC225" s="1" t="str">
        <f t="shared" si="175"/>
        <v/>
      </c>
      <c r="CD225" s="1" t="str">
        <f t="shared" si="175"/>
        <v/>
      </c>
      <c r="CE225" s="1" t="str">
        <f t="shared" si="175"/>
        <v/>
      </c>
      <c r="CF225" s="1" t="str">
        <f t="shared" si="175"/>
        <v/>
      </c>
      <c r="CG225" s="1" t="str">
        <f t="shared" si="175"/>
        <v/>
      </c>
      <c r="CH225" s="1" t="str">
        <f t="shared" si="175"/>
        <v/>
      </c>
      <c r="CI225" s="1" t="str">
        <f t="shared" si="175"/>
        <v/>
      </c>
      <c r="CJ225" s="1" t="str">
        <f t="shared" si="175"/>
        <v/>
      </c>
      <c r="CK225" s="1" t="str">
        <f t="shared" si="175"/>
        <v/>
      </c>
      <c r="CL225" s="37" t="str">
        <f t="shared" si="155"/>
        <v/>
      </c>
      <c r="CM225" s="37" t="str">
        <f t="shared" si="156"/>
        <v/>
      </c>
      <c r="CN225" s="1">
        <f t="shared" ca="1" si="157"/>
        <v>0</v>
      </c>
      <c r="CO225" s="1">
        <f t="shared" ca="1" si="158"/>
        <v>0</v>
      </c>
      <c r="CP225" s="1">
        <f t="shared" si="174"/>
        <v>5.0300000000000414E-2</v>
      </c>
      <c r="CQ225" s="24" t="str">
        <f t="shared" si="165"/>
        <v/>
      </c>
      <c r="CR225" s="25" t="str">
        <f t="shared" si="166"/>
        <v/>
      </c>
      <c r="CS225" s="24" t="str">
        <f>IF(CR225="","",'Details Verein'!$I$30)</f>
        <v/>
      </c>
      <c r="CT225" s="24" t="str">
        <f>IF(CR225="","",VLOOKUP(Mitglieder!AN225,'Details Verein'!$B$12:$K$21,9))</f>
        <v/>
      </c>
      <c r="CU225" s="24">
        <f t="shared" si="167"/>
        <v>0</v>
      </c>
      <c r="CV225" s="26" t="str">
        <f t="shared" si="168"/>
        <v/>
      </c>
      <c r="CW225" s="24" t="str">
        <f>IF(CR225="","",Mitglieder!BM225)</f>
        <v/>
      </c>
      <c r="CX225" s="1">
        <f t="shared" si="169"/>
        <v>8.0400000000001276E-2</v>
      </c>
      <c r="CY225" s="24" t="str">
        <f t="shared" si="170"/>
        <v/>
      </c>
      <c r="CZ225" s="25" t="str">
        <f t="shared" si="171"/>
        <v/>
      </c>
      <c r="DA225" s="24" t="str">
        <f>IF(CZ225="","",'Details Verein'!$I$30)</f>
        <v/>
      </c>
      <c r="DB225" s="24" t="str">
        <f>IF(CZ225="","",VLOOKUP(AN225,'Details Verein'!$B$12:$L$21,10))</f>
        <v/>
      </c>
      <c r="DC225" s="24"/>
      <c r="DD225" s="26" t="str">
        <f t="shared" si="172"/>
        <v/>
      </c>
      <c r="DE225" s="24" t="str">
        <f>IF(CZ225="","",Mitglieder!BN225)</f>
        <v/>
      </c>
      <c r="DF225" s="34"/>
      <c r="DG225" s="1">
        <f t="shared" ca="1" si="134"/>
        <v>0.11050000000000214</v>
      </c>
      <c r="DH225" s="24" t="str">
        <f t="shared" ca="1" si="135"/>
        <v/>
      </c>
      <c r="DI225" s="25" t="str">
        <f t="shared" ca="1" si="136"/>
        <v/>
      </c>
      <c r="DJ225" s="24" t="str">
        <f ca="1">IF(DI225="","",'Details Verein'!$I$30)</f>
        <v/>
      </c>
      <c r="DK225" s="24" t="str">
        <f ca="1">IF(DI225="","",'Details Verein'!$I$31)</f>
        <v/>
      </c>
      <c r="DL225" s="24"/>
      <c r="DM225" s="26" t="str">
        <f t="shared" ca="1" si="137"/>
        <v/>
      </c>
      <c r="DN225" s="24" t="str">
        <f t="shared" ca="1" si="138"/>
        <v/>
      </c>
    </row>
    <row r="226" spans="3:118" x14ac:dyDescent="0.3">
      <c r="C226" s="1">
        <f t="shared" ca="1" si="145"/>
        <v>1.0202999999999978</v>
      </c>
      <c r="D226" s="1">
        <f ca="1">IF(OR(AQ226&lt;&gt;"",AP226+'Details Verein'!$D$24&gt;=$AM$1,AP226="",AG226&lt;&gt;1,AZ226&lt;&gt;"",BC226&lt;&gt;""),Mitglieder!D225+0.0001,ROUND(D225+1,0))</f>
        <v>1.0202999999999978</v>
      </c>
      <c r="E226" s="1">
        <f ca="1">IF(OR(AQ226&lt;&gt;"",AZ226+'Details Verein'!$D$25&gt;=$AM$1,AP226="",AG226&lt;&gt;1,AZ226="",BA226&lt;&gt;"",BC226&lt;&gt;""),Mitglieder!E225+0.0001,ROUND(E225+1,0))</f>
        <v>1.0202999999999978</v>
      </c>
      <c r="F226" s="1" t="str">
        <f t="shared" ca="1" si="146"/>
        <v/>
      </c>
      <c r="G226" s="23"/>
      <c r="H226" s="8"/>
      <c r="I226" s="8"/>
      <c r="J226" s="8"/>
      <c r="K226" s="8"/>
      <c r="L226" s="8"/>
      <c r="M226" s="8"/>
      <c r="N226" s="8"/>
      <c r="O226" s="8"/>
      <c r="P226" s="8"/>
      <c r="Q226" s="8"/>
      <c r="R226" s="8"/>
      <c r="S226" s="8"/>
      <c r="T226" s="8"/>
      <c r="U226" s="8"/>
      <c r="V226" s="8"/>
      <c r="W226" s="8"/>
      <c r="X226" s="8"/>
      <c r="Y226" s="8"/>
      <c r="Z226" s="8"/>
      <c r="AA226" s="8"/>
      <c r="AB226" s="8"/>
      <c r="AC226" s="8"/>
      <c r="AD226" s="8"/>
      <c r="AE226" s="8"/>
      <c r="AG226" s="1">
        <f t="shared" si="147"/>
        <v>0</v>
      </c>
      <c r="AI226" s="1">
        <f t="shared" ca="1" si="148"/>
        <v>0</v>
      </c>
      <c r="AJ226" s="1">
        <f t="shared" ca="1" si="149"/>
        <v>0</v>
      </c>
      <c r="AM226" s="63" t="str">
        <f>IF(AND(H227="",H228="",K226=""),"",IF(K226="","nicht kategorisiert",IF(AG226=1,VLOOKUP(AN226,'Details Verein'!$B$12:$D$22,2),"")))</f>
        <v/>
      </c>
      <c r="AN226" s="1">
        <f>IF(K226='Details Verein'!$C$12,'Details Verein'!$B$12,IF(K226='Details Verein'!$C$13,'Details Verein'!$B$13,IF(K226='Details Verein'!$C$14,'Details Verein'!$B$14,IF(K226='Details Verein'!$C$15,'Details Verein'!$B$15,IF(K226='Details Verein'!$C$16,'Details Verein'!$B$16,IF(K226='Details Verein'!$C$17,'Details Verein'!$B$17,IF(K226='Details Verein'!$C$18,'Details Verein'!$B$18,IF(K226='Details Verein'!$C$19,'Details Verein'!$B$19,IF(K226='Details Verein'!$C$20,'Details Verein'!$B$20,IF(K226='Details Verein'!$C$21,'Details Verein'!$B$21,11))))))))))</f>
        <v>1</v>
      </c>
      <c r="AO226" s="8"/>
      <c r="AP226" s="8"/>
      <c r="AQ226" s="8"/>
      <c r="AR226" s="32">
        <f>IF(OR(V226&gt;'Details Verein'!$D$7,$AG226=1),VLOOKUP($AN226,'Details Verein'!$B$12:$G$21,AR$1),0)</f>
        <v>0</v>
      </c>
      <c r="AS226" s="115" t="str">
        <f t="shared" si="150"/>
        <v/>
      </c>
      <c r="AT226" s="32">
        <f>IF($AG226=1,VLOOKUP($AN226,'Details Verein'!$B$12:$G$21,AT$1),0)</f>
        <v>0</v>
      </c>
      <c r="AU226" s="33" t="str">
        <f t="shared" si="151"/>
        <v/>
      </c>
      <c r="AV226" s="32">
        <f>IF($AG226=1,VLOOKUP($AN226,'Details Verein'!$B$12:$G$21,AV$1),0)</f>
        <v>0</v>
      </c>
      <c r="AW226" s="32">
        <f ca="1">IF($AG226=1,VLOOKUP($AN226,'Details Verein'!$B$12:$G$21,AW$1),0)+BG226</f>
        <v>0</v>
      </c>
      <c r="AX226" s="116"/>
      <c r="AY226" s="8"/>
      <c r="AZ226" s="8"/>
      <c r="BA226" s="8"/>
      <c r="BB226" s="1" t="str">
        <f t="shared" si="152"/>
        <v>00.01.1900</v>
      </c>
      <c r="BC226" s="73"/>
      <c r="BD226" s="3" t="str">
        <f>IF(AP226="","",AP226+'Details Verein'!$D$24)</f>
        <v/>
      </c>
      <c r="BE226" s="3" t="str">
        <f>IF(AZ226="","",AZ226+'Details Verein'!$D$25)</f>
        <v/>
      </c>
      <c r="BF226" s="3" t="str">
        <f>IF(BA226="","",BA226+'Details Verein'!$D$26)</f>
        <v/>
      </c>
      <c r="BG226" s="32">
        <f ca="1">IF(OR(E226-E225&gt;0.1,BA226&lt;&gt;""),'Details Verein'!$D$27,0)</f>
        <v>0</v>
      </c>
      <c r="BH226" s="16">
        <f t="shared" ref="BH226:BH289" ca="1" si="176">IF(BC226&lt;&gt;"",0,IF(AQ226="",AW226,0))</f>
        <v>0</v>
      </c>
      <c r="BI226" s="16">
        <f t="shared" si="153"/>
        <v>0</v>
      </c>
      <c r="BJ226" s="1" t="str">
        <f t="shared" si="154"/>
        <v/>
      </c>
      <c r="BL226" s="1" t="str">
        <f t="shared" si="159"/>
        <v/>
      </c>
      <c r="BM226" s="1" t="str">
        <f t="shared" si="160"/>
        <v/>
      </c>
      <c r="BN226" s="1" t="str">
        <f t="shared" si="161"/>
        <v/>
      </c>
      <c r="BO226" s="1" t="str">
        <f t="shared" ca="1" si="162"/>
        <v/>
      </c>
      <c r="BP226" s="1">
        <f t="shared" si="173"/>
        <v>2.0299999999999933E-2</v>
      </c>
      <c r="BQ226" s="24" t="str">
        <f t="shared" si="163"/>
        <v/>
      </c>
      <c r="BR226" s="25" t="str">
        <f>IF(OR(Mitglieder!AQ226="",Mitglieder!BC226&lt;&gt;""),"",Mitglieder!AQ226)</f>
        <v/>
      </c>
      <c r="BS226" s="24" t="str">
        <f>IF(BR226="","",'Details Verein'!$I$30)</f>
        <v/>
      </c>
      <c r="BT226" s="24" t="str">
        <f>IF(BR226="","",VLOOKUP(Mitglieder!AN226,'Details Verein'!$B$12:$I$21,8))</f>
        <v/>
      </c>
      <c r="BU226" s="24"/>
      <c r="BV226" s="26" t="str">
        <f t="shared" si="164"/>
        <v/>
      </c>
      <c r="BW226" s="24" t="str">
        <f>IF(BR226="","",Mitglieder!BL226)</f>
        <v/>
      </c>
      <c r="CA226" s="34"/>
      <c r="CB226" s="1" t="str">
        <f t="shared" si="175"/>
        <v/>
      </c>
      <c r="CC226" s="1" t="str">
        <f t="shared" si="175"/>
        <v/>
      </c>
      <c r="CD226" s="1" t="str">
        <f t="shared" si="175"/>
        <v/>
      </c>
      <c r="CE226" s="1" t="str">
        <f t="shared" si="175"/>
        <v/>
      </c>
      <c r="CF226" s="1" t="str">
        <f t="shared" si="175"/>
        <v/>
      </c>
      <c r="CG226" s="1" t="str">
        <f t="shared" si="175"/>
        <v/>
      </c>
      <c r="CH226" s="1" t="str">
        <f t="shared" si="175"/>
        <v/>
      </c>
      <c r="CI226" s="1" t="str">
        <f t="shared" si="175"/>
        <v/>
      </c>
      <c r="CJ226" s="1" t="str">
        <f t="shared" si="175"/>
        <v/>
      </c>
      <c r="CK226" s="1" t="str">
        <f t="shared" si="175"/>
        <v/>
      </c>
      <c r="CL226" s="37" t="str">
        <f t="shared" si="155"/>
        <v/>
      </c>
      <c r="CM226" s="37" t="str">
        <f t="shared" si="156"/>
        <v/>
      </c>
      <c r="CN226" s="1">
        <f t="shared" ca="1" si="157"/>
        <v>0</v>
      </c>
      <c r="CO226" s="1">
        <f t="shared" ca="1" si="158"/>
        <v>0</v>
      </c>
      <c r="CP226" s="1">
        <f t="shared" si="174"/>
        <v>5.0400000000000417E-2</v>
      </c>
      <c r="CQ226" s="24" t="str">
        <f t="shared" si="165"/>
        <v/>
      </c>
      <c r="CR226" s="25" t="str">
        <f t="shared" si="166"/>
        <v/>
      </c>
      <c r="CS226" s="24" t="str">
        <f>IF(CR226="","",'Details Verein'!$I$30)</f>
        <v/>
      </c>
      <c r="CT226" s="24" t="str">
        <f>IF(CR226="","",VLOOKUP(Mitglieder!AN226,'Details Verein'!$B$12:$K$21,9))</f>
        <v/>
      </c>
      <c r="CU226" s="24">
        <f t="shared" si="167"/>
        <v>0</v>
      </c>
      <c r="CV226" s="26" t="str">
        <f t="shared" si="168"/>
        <v/>
      </c>
      <c r="CW226" s="24" t="str">
        <f>IF(CR226="","",Mitglieder!BM226)</f>
        <v/>
      </c>
      <c r="CX226" s="1">
        <f t="shared" si="169"/>
        <v>8.0500000000001279E-2</v>
      </c>
      <c r="CY226" s="24" t="str">
        <f t="shared" si="170"/>
        <v/>
      </c>
      <c r="CZ226" s="25" t="str">
        <f t="shared" si="171"/>
        <v/>
      </c>
      <c r="DA226" s="24" t="str">
        <f>IF(CZ226="","",'Details Verein'!$I$30)</f>
        <v/>
      </c>
      <c r="DB226" s="24" t="str">
        <f>IF(CZ226="","",VLOOKUP(AN226,'Details Verein'!$B$12:$L$21,10))</f>
        <v/>
      </c>
      <c r="DC226" s="24"/>
      <c r="DD226" s="26" t="str">
        <f t="shared" si="172"/>
        <v/>
      </c>
      <c r="DE226" s="24" t="str">
        <f>IF(CZ226="","",Mitglieder!BN226)</f>
        <v/>
      </c>
      <c r="DF226" s="34"/>
      <c r="DG226" s="1">
        <f t="shared" ca="1" si="134"/>
        <v>0.11060000000000214</v>
      </c>
      <c r="DH226" s="24" t="str">
        <f t="shared" ca="1" si="135"/>
        <v/>
      </c>
      <c r="DI226" s="25" t="str">
        <f t="shared" ca="1" si="136"/>
        <v/>
      </c>
      <c r="DJ226" s="24" t="str">
        <f ca="1">IF(DI226="","",'Details Verein'!$I$30)</f>
        <v/>
      </c>
      <c r="DK226" s="24" t="str">
        <f ca="1">IF(DI226="","",'Details Verein'!$I$31)</f>
        <v/>
      </c>
      <c r="DL226" s="24"/>
      <c r="DM226" s="26" t="str">
        <f t="shared" ca="1" si="137"/>
        <v/>
      </c>
      <c r="DN226" s="24" t="str">
        <f t="shared" ca="1" si="138"/>
        <v/>
      </c>
    </row>
    <row r="227" spans="3:118" x14ac:dyDescent="0.3">
      <c r="C227" s="1">
        <f t="shared" ca="1" si="145"/>
        <v>1.0203999999999978</v>
      </c>
      <c r="D227" s="1">
        <f ca="1">IF(OR(AQ227&lt;&gt;"",AP227+'Details Verein'!$D$24&gt;=$AM$1,AP227="",AG227&lt;&gt;1,AZ227&lt;&gt;"",BC227&lt;&gt;""),Mitglieder!D226+0.0001,ROUND(D226+1,0))</f>
        <v>1.0203999999999978</v>
      </c>
      <c r="E227" s="1">
        <f ca="1">IF(OR(AQ227&lt;&gt;"",AZ227+'Details Verein'!$D$25&gt;=$AM$1,AP227="",AG227&lt;&gt;1,AZ227="",BA227&lt;&gt;"",BC227&lt;&gt;""),Mitglieder!E226+0.0001,ROUND(E226+1,0))</f>
        <v>1.0203999999999978</v>
      </c>
      <c r="F227" s="1" t="str">
        <f t="shared" ca="1" si="146"/>
        <v/>
      </c>
      <c r="G227" s="23"/>
      <c r="H227" s="8"/>
      <c r="I227" s="8"/>
      <c r="J227" s="8"/>
      <c r="K227" s="8"/>
      <c r="L227" s="8"/>
      <c r="M227" s="8"/>
      <c r="N227" s="8"/>
      <c r="O227" s="8"/>
      <c r="P227" s="8"/>
      <c r="Q227" s="8"/>
      <c r="R227" s="8"/>
      <c r="S227" s="8"/>
      <c r="T227" s="8"/>
      <c r="U227" s="8"/>
      <c r="V227" s="8"/>
      <c r="W227" s="8"/>
      <c r="X227" s="8"/>
      <c r="Y227" s="8"/>
      <c r="Z227" s="8"/>
      <c r="AA227" s="8"/>
      <c r="AB227" s="8"/>
      <c r="AC227" s="8"/>
      <c r="AD227" s="8"/>
      <c r="AE227" s="8"/>
      <c r="AG227" s="1">
        <f t="shared" si="147"/>
        <v>0</v>
      </c>
      <c r="AI227" s="1">
        <f t="shared" ca="1" si="148"/>
        <v>0</v>
      </c>
      <c r="AJ227" s="1">
        <f t="shared" ca="1" si="149"/>
        <v>0</v>
      </c>
      <c r="AM227" s="63" t="str">
        <f>IF(AND(H228="",H229="",K227=""),"",IF(K227="","nicht kategorisiert",IF(AG227=1,VLOOKUP(AN227,'Details Verein'!$B$12:$D$22,2),"")))</f>
        <v/>
      </c>
      <c r="AN227" s="1">
        <f>IF(K227='Details Verein'!$C$12,'Details Verein'!$B$12,IF(K227='Details Verein'!$C$13,'Details Verein'!$B$13,IF(K227='Details Verein'!$C$14,'Details Verein'!$B$14,IF(K227='Details Verein'!$C$15,'Details Verein'!$B$15,IF(K227='Details Verein'!$C$16,'Details Verein'!$B$16,IF(K227='Details Verein'!$C$17,'Details Verein'!$B$17,IF(K227='Details Verein'!$C$18,'Details Verein'!$B$18,IF(K227='Details Verein'!$C$19,'Details Verein'!$B$19,IF(K227='Details Verein'!$C$20,'Details Verein'!$B$20,IF(K227='Details Verein'!$C$21,'Details Verein'!$B$21,11))))))))))</f>
        <v>1</v>
      </c>
      <c r="AO227" s="8"/>
      <c r="AP227" s="8"/>
      <c r="AQ227" s="8"/>
      <c r="AR227" s="32">
        <f>IF(OR(V227&gt;'Details Verein'!$D$7,$AG227=1),VLOOKUP($AN227,'Details Verein'!$B$12:$G$21,AR$1),0)</f>
        <v>0</v>
      </c>
      <c r="AS227" s="115" t="str">
        <f t="shared" si="150"/>
        <v/>
      </c>
      <c r="AT227" s="32">
        <f>IF($AG227=1,VLOOKUP($AN227,'Details Verein'!$B$12:$G$21,AT$1),0)</f>
        <v>0</v>
      </c>
      <c r="AU227" s="33" t="str">
        <f t="shared" si="151"/>
        <v/>
      </c>
      <c r="AV227" s="32">
        <f>IF($AG227=1,VLOOKUP($AN227,'Details Verein'!$B$12:$G$21,AV$1),0)</f>
        <v>0</v>
      </c>
      <c r="AW227" s="32">
        <f ca="1">IF($AG227=1,VLOOKUP($AN227,'Details Verein'!$B$12:$G$21,AW$1),0)+BG227</f>
        <v>0</v>
      </c>
      <c r="AX227" s="116"/>
      <c r="AY227" s="8"/>
      <c r="AZ227" s="8"/>
      <c r="BA227" s="8"/>
      <c r="BB227" s="1" t="str">
        <f t="shared" si="152"/>
        <v>00.01.1900</v>
      </c>
      <c r="BC227" s="73"/>
      <c r="BD227" s="3" t="str">
        <f>IF(AP227="","",AP227+'Details Verein'!$D$24)</f>
        <v/>
      </c>
      <c r="BE227" s="3" t="str">
        <f>IF(AZ227="","",AZ227+'Details Verein'!$D$25)</f>
        <v/>
      </c>
      <c r="BF227" s="3" t="str">
        <f>IF(BA227="","",BA227+'Details Verein'!$D$26)</f>
        <v/>
      </c>
      <c r="BG227" s="32">
        <f ca="1">IF(OR(E227-E226&gt;0.1,BA227&lt;&gt;""),'Details Verein'!$D$27,0)</f>
        <v>0</v>
      </c>
      <c r="BH227" s="16">
        <f t="shared" ca="1" si="176"/>
        <v>0</v>
      </c>
      <c r="BI227" s="16">
        <f t="shared" si="153"/>
        <v>0</v>
      </c>
      <c r="BJ227" s="1" t="str">
        <f t="shared" si="154"/>
        <v/>
      </c>
      <c r="BL227" s="1" t="str">
        <f t="shared" si="159"/>
        <v/>
      </c>
      <c r="BM227" s="1" t="str">
        <f t="shared" si="160"/>
        <v/>
      </c>
      <c r="BN227" s="1" t="str">
        <f t="shared" si="161"/>
        <v/>
      </c>
      <c r="BO227" s="1" t="str">
        <f t="shared" ca="1" si="162"/>
        <v/>
      </c>
      <c r="BP227" s="1">
        <f t="shared" si="173"/>
        <v>2.0399999999999932E-2</v>
      </c>
      <c r="BQ227" s="24" t="str">
        <f t="shared" si="163"/>
        <v/>
      </c>
      <c r="BR227" s="25" t="str">
        <f>IF(OR(Mitglieder!AQ227="",Mitglieder!BC227&lt;&gt;""),"",Mitglieder!AQ227)</f>
        <v/>
      </c>
      <c r="BS227" s="24" t="str">
        <f>IF(BR227="","",'Details Verein'!$I$30)</f>
        <v/>
      </c>
      <c r="BT227" s="24" t="str">
        <f>IF(BR227="","",VLOOKUP(Mitglieder!AN227,'Details Verein'!$B$12:$I$21,8))</f>
        <v/>
      </c>
      <c r="BU227" s="24"/>
      <c r="BV227" s="26" t="str">
        <f t="shared" si="164"/>
        <v/>
      </c>
      <c r="BW227" s="24" t="str">
        <f>IF(BR227="","",Mitglieder!BL227)</f>
        <v/>
      </c>
      <c r="CA227" s="34"/>
      <c r="CB227" s="1" t="str">
        <f t="shared" si="175"/>
        <v/>
      </c>
      <c r="CC227" s="1" t="str">
        <f t="shared" si="175"/>
        <v/>
      </c>
      <c r="CD227" s="1" t="str">
        <f t="shared" si="175"/>
        <v/>
      </c>
      <c r="CE227" s="1" t="str">
        <f t="shared" si="175"/>
        <v/>
      </c>
      <c r="CF227" s="1" t="str">
        <f t="shared" si="175"/>
        <v/>
      </c>
      <c r="CG227" s="1" t="str">
        <f t="shared" si="175"/>
        <v/>
      </c>
      <c r="CH227" s="1" t="str">
        <f t="shared" si="175"/>
        <v/>
      </c>
      <c r="CI227" s="1" t="str">
        <f t="shared" si="175"/>
        <v/>
      </c>
      <c r="CJ227" s="1" t="str">
        <f t="shared" si="175"/>
        <v/>
      </c>
      <c r="CK227" s="1" t="str">
        <f t="shared" si="175"/>
        <v/>
      </c>
      <c r="CL227" s="37" t="str">
        <f t="shared" si="155"/>
        <v/>
      </c>
      <c r="CM227" s="37" t="str">
        <f t="shared" si="156"/>
        <v/>
      </c>
      <c r="CN227" s="1">
        <f t="shared" ca="1" si="157"/>
        <v>0</v>
      </c>
      <c r="CO227" s="1">
        <f t="shared" ca="1" si="158"/>
        <v>0</v>
      </c>
      <c r="CP227" s="1">
        <f t="shared" si="174"/>
        <v>5.050000000000042E-2</v>
      </c>
      <c r="CQ227" s="24" t="str">
        <f t="shared" si="165"/>
        <v/>
      </c>
      <c r="CR227" s="25" t="str">
        <f t="shared" si="166"/>
        <v/>
      </c>
      <c r="CS227" s="24" t="str">
        <f>IF(CR227="","",'Details Verein'!$I$30)</f>
        <v/>
      </c>
      <c r="CT227" s="24" t="str">
        <f>IF(CR227="","",VLOOKUP(Mitglieder!AN227,'Details Verein'!$B$12:$K$21,9))</f>
        <v/>
      </c>
      <c r="CU227" s="24">
        <f t="shared" si="167"/>
        <v>0</v>
      </c>
      <c r="CV227" s="26" t="str">
        <f t="shared" si="168"/>
        <v/>
      </c>
      <c r="CW227" s="24" t="str">
        <f>IF(CR227="","",Mitglieder!BM227)</f>
        <v/>
      </c>
      <c r="CX227" s="1">
        <f t="shared" si="169"/>
        <v>8.0600000000001282E-2</v>
      </c>
      <c r="CY227" s="24" t="str">
        <f t="shared" si="170"/>
        <v/>
      </c>
      <c r="CZ227" s="25" t="str">
        <f t="shared" si="171"/>
        <v/>
      </c>
      <c r="DA227" s="24" t="str">
        <f>IF(CZ227="","",'Details Verein'!$I$30)</f>
        <v/>
      </c>
      <c r="DB227" s="24" t="str">
        <f>IF(CZ227="","",VLOOKUP(AN227,'Details Verein'!$B$12:$L$21,10))</f>
        <v/>
      </c>
      <c r="DC227" s="24"/>
      <c r="DD227" s="26" t="str">
        <f t="shared" si="172"/>
        <v/>
      </c>
      <c r="DE227" s="24" t="str">
        <f>IF(CZ227="","",Mitglieder!BN227)</f>
        <v/>
      </c>
      <c r="DF227" s="34"/>
      <c r="DG227" s="1">
        <f t="shared" ref="DG227:DG290" ca="1" si="177">IF(AND(DI227&gt;=BP$7,DI227&lt;=BP$8,DI227&lt;&gt;""),ROUND(DG226+1,0),DG226+0.0001)</f>
        <v>0.11070000000000214</v>
      </c>
      <c r="DH227" s="24" t="str">
        <f t="shared" ref="DH227:DH290" ca="1" si="178">IF(DI227="","",IF(AND(AO227&lt;&gt;"",G227&lt;&gt;""),CONCATENATE(AO227," - ",G227,"-4"),IF(AND(AO227="",G227=""),"",CONCATENATE(AO227," ",G227,"-4"))))</f>
        <v/>
      </c>
      <c r="DI227" s="25" t="str">
        <f t="shared" ref="DI227:DI290" ca="1" si="179">IF(OR(BG227=0,AQ227="",BC227&lt;&gt;""),"",AQ227)</f>
        <v/>
      </c>
      <c r="DJ227" s="24" t="str">
        <f ca="1">IF(DI227="","",'Details Verein'!$I$30)</f>
        <v/>
      </c>
      <c r="DK227" s="24" t="str">
        <f ca="1">IF(DI227="","",'Details Verein'!$I$31)</f>
        <v/>
      </c>
      <c r="DL227" s="24"/>
      <c r="DM227" s="26" t="str">
        <f t="shared" ref="DM227:DM290" ca="1" si="180">IF(DI227="","",BG227)</f>
        <v/>
      </c>
      <c r="DN227" s="24" t="str">
        <f t="shared" ref="DN227:DN290" ca="1" si="181">IF(DI227="","",BO227)</f>
        <v/>
      </c>
    </row>
    <row r="228" spans="3:118" x14ac:dyDescent="0.3">
      <c r="C228" s="1">
        <f t="shared" ca="1" si="145"/>
        <v>1.0204999999999977</v>
      </c>
      <c r="D228" s="1">
        <f ca="1">IF(OR(AQ228&lt;&gt;"",AP228+'Details Verein'!$D$24&gt;=$AM$1,AP228="",AG228&lt;&gt;1,AZ228&lt;&gt;"",BC228&lt;&gt;""),Mitglieder!D227+0.0001,ROUND(D227+1,0))</f>
        <v>1.0204999999999977</v>
      </c>
      <c r="E228" s="1">
        <f ca="1">IF(OR(AQ228&lt;&gt;"",AZ228+'Details Verein'!$D$25&gt;=$AM$1,AP228="",AG228&lt;&gt;1,AZ228="",BA228&lt;&gt;"",BC228&lt;&gt;""),Mitglieder!E227+0.0001,ROUND(E227+1,0))</f>
        <v>1.0204999999999977</v>
      </c>
      <c r="F228" s="1" t="str">
        <f t="shared" ca="1" si="146"/>
        <v/>
      </c>
      <c r="G228" s="23"/>
      <c r="H228" s="8"/>
      <c r="I228" s="8"/>
      <c r="J228" s="8"/>
      <c r="K228" s="8"/>
      <c r="L228" s="8"/>
      <c r="M228" s="8"/>
      <c r="N228" s="8"/>
      <c r="O228" s="8"/>
      <c r="P228" s="8"/>
      <c r="Q228" s="8"/>
      <c r="R228" s="8"/>
      <c r="S228" s="8"/>
      <c r="T228" s="8"/>
      <c r="U228" s="8"/>
      <c r="V228" s="8"/>
      <c r="W228" s="8"/>
      <c r="X228" s="8"/>
      <c r="Y228" s="8"/>
      <c r="Z228" s="8"/>
      <c r="AA228" s="8"/>
      <c r="AB228" s="8"/>
      <c r="AC228" s="8"/>
      <c r="AD228" s="8"/>
      <c r="AE228" s="8"/>
      <c r="AG228" s="1">
        <f t="shared" si="147"/>
        <v>0</v>
      </c>
      <c r="AI228" s="1">
        <f t="shared" ca="1" si="148"/>
        <v>0</v>
      </c>
      <c r="AJ228" s="1">
        <f t="shared" ca="1" si="149"/>
        <v>0</v>
      </c>
      <c r="AM228" s="63" t="str">
        <f>IF(AND(H229="",H230="",K228=""),"",IF(K228="","nicht kategorisiert",IF(AG228=1,VLOOKUP(AN228,'Details Verein'!$B$12:$D$22,2),"")))</f>
        <v/>
      </c>
      <c r="AN228" s="1">
        <f>IF(K228='Details Verein'!$C$12,'Details Verein'!$B$12,IF(K228='Details Verein'!$C$13,'Details Verein'!$B$13,IF(K228='Details Verein'!$C$14,'Details Verein'!$B$14,IF(K228='Details Verein'!$C$15,'Details Verein'!$B$15,IF(K228='Details Verein'!$C$16,'Details Verein'!$B$16,IF(K228='Details Verein'!$C$17,'Details Verein'!$B$17,IF(K228='Details Verein'!$C$18,'Details Verein'!$B$18,IF(K228='Details Verein'!$C$19,'Details Verein'!$B$19,IF(K228='Details Verein'!$C$20,'Details Verein'!$B$20,IF(K228='Details Verein'!$C$21,'Details Verein'!$B$21,11))))))))))</f>
        <v>1</v>
      </c>
      <c r="AO228" s="8"/>
      <c r="AP228" s="8"/>
      <c r="AQ228" s="8"/>
      <c r="AR228" s="32">
        <f>IF(OR(V228&gt;'Details Verein'!$D$7,$AG228=1),VLOOKUP($AN228,'Details Verein'!$B$12:$G$21,AR$1),0)</f>
        <v>0</v>
      </c>
      <c r="AS228" s="115" t="str">
        <f t="shared" si="150"/>
        <v/>
      </c>
      <c r="AT228" s="32">
        <f>IF($AG228=1,VLOOKUP($AN228,'Details Verein'!$B$12:$G$21,AT$1),0)</f>
        <v>0</v>
      </c>
      <c r="AU228" s="33" t="str">
        <f t="shared" si="151"/>
        <v/>
      </c>
      <c r="AV228" s="32">
        <f>IF($AG228=1,VLOOKUP($AN228,'Details Verein'!$B$12:$G$21,AV$1),0)</f>
        <v>0</v>
      </c>
      <c r="AW228" s="32">
        <f ca="1">IF($AG228=1,VLOOKUP($AN228,'Details Verein'!$B$12:$G$21,AW$1),0)+BG228</f>
        <v>0</v>
      </c>
      <c r="AX228" s="116"/>
      <c r="AY228" s="8"/>
      <c r="AZ228" s="8"/>
      <c r="BA228" s="8"/>
      <c r="BB228" s="1" t="str">
        <f t="shared" si="152"/>
        <v>00.01.1900</v>
      </c>
      <c r="BC228" s="73"/>
      <c r="BD228" s="3" t="str">
        <f>IF(AP228="","",AP228+'Details Verein'!$D$24)</f>
        <v/>
      </c>
      <c r="BE228" s="3" t="str">
        <f>IF(AZ228="","",AZ228+'Details Verein'!$D$25)</f>
        <v/>
      </c>
      <c r="BF228" s="3" t="str">
        <f>IF(BA228="","",BA228+'Details Verein'!$D$26)</f>
        <v/>
      </c>
      <c r="BG228" s="32">
        <f ca="1">IF(OR(E228-E227&gt;0.1,BA228&lt;&gt;""),'Details Verein'!$D$27,0)</f>
        <v>0</v>
      </c>
      <c r="BH228" s="16">
        <f t="shared" ca="1" si="176"/>
        <v>0</v>
      </c>
      <c r="BI228" s="16">
        <f t="shared" si="153"/>
        <v>0</v>
      </c>
      <c r="BJ228" s="1" t="str">
        <f t="shared" si="154"/>
        <v/>
      </c>
      <c r="BL228" s="1" t="str">
        <f t="shared" si="159"/>
        <v/>
      </c>
      <c r="BM228" s="1" t="str">
        <f t="shared" si="160"/>
        <v/>
      </c>
      <c r="BN228" s="1" t="str">
        <f t="shared" si="161"/>
        <v/>
      </c>
      <c r="BO228" s="1" t="str">
        <f t="shared" ca="1" si="162"/>
        <v/>
      </c>
      <c r="BP228" s="1">
        <f t="shared" si="173"/>
        <v>2.0499999999999931E-2</v>
      </c>
      <c r="BQ228" s="24" t="str">
        <f t="shared" si="163"/>
        <v/>
      </c>
      <c r="BR228" s="25" t="str">
        <f>IF(OR(Mitglieder!AQ228="",Mitglieder!BC228&lt;&gt;""),"",Mitglieder!AQ228)</f>
        <v/>
      </c>
      <c r="BS228" s="24" t="str">
        <f>IF(BR228="","",'Details Verein'!$I$30)</f>
        <v/>
      </c>
      <c r="BT228" s="24" t="str">
        <f>IF(BR228="","",VLOOKUP(Mitglieder!AN228,'Details Verein'!$B$12:$I$21,8))</f>
        <v/>
      </c>
      <c r="BU228" s="24"/>
      <c r="BV228" s="26" t="str">
        <f t="shared" si="164"/>
        <v/>
      </c>
      <c r="BW228" s="24" t="str">
        <f>IF(BR228="","",Mitglieder!BL228)</f>
        <v/>
      </c>
      <c r="CA228" s="34"/>
      <c r="CB228" s="1" t="str">
        <f t="shared" si="175"/>
        <v/>
      </c>
      <c r="CC228" s="1" t="str">
        <f t="shared" si="175"/>
        <v/>
      </c>
      <c r="CD228" s="1" t="str">
        <f t="shared" si="175"/>
        <v/>
      </c>
      <c r="CE228" s="1" t="str">
        <f t="shared" si="175"/>
        <v/>
      </c>
      <c r="CF228" s="1" t="str">
        <f t="shared" si="175"/>
        <v/>
      </c>
      <c r="CG228" s="1" t="str">
        <f t="shared" si="175"/>
        <v/>
      </c>
      <c r="CH228" s="1" t="str">
        <f t="shared" si="175"/>
        <v/>
      </c>
      <c r="CI228" s="1" t="str">
        <f t="shared" si="175"/>
        <v/>
      </c>
      <c r="CJ228" s="1" t="str">
        <f t="shared" si="175"/>
        <v/>
      </c>
      <c r="CK228" s="1" t="str">
        <f t="shared" si="175"/>
        <v/>
      </c>
      <c r="CL228" s="37" t="str">
        <f t="shared" si="155"/>
        <v/>
      </c>
      <c r="CM228" s="37" t="str">
        <f t="shared" si="156"/>
        <v/>
      </c>
      <c r="CN228" s="1">
        <f t="shared" ca="1" si="157"/>
        <v>0</v>
      </c>
      <c r="CO228" s="1">
        <f t="shared" ca="1" si="158"/>
        <v>0</v>
      </c>
      <c r="CP228" s="1">
        <f t="shared" si="174"/>
        <v>5.0600000000000422E-2</v>
      </c>
      <c r="CQ228" s="24" t="str">
        <f t="shared" si="165"/>
        <v/>
      </c>
      <c r="CR228" s="25" t="str">
        <f t="shared" si="166"/>
        <v/>
      </c>
      <c r="CS228" s="24" t="str">
        <f>IF(CR228="","",'Details Verein'!$I$30)</f>
        <v/>
      </c>
      <c r="CT228" s="24" t="str">
        <f>IF(CR228="","",VLOOKUP(Mitglieder!AN228,'Details Verein'!$B$12:$K$21,9))</f>
        <v/>
      </c>
      <c r="CU228" s="24">
        <f t="shared" si="167"/>
        <v>0</v>
      </c>
      <c r="CV228" s="26" t="str">
        <f t="shared" si="168"/>
        <v/>
      </c>
      <c r="CW228" s="24" t="str">
        <f>IF(CR228="","",Mitglieder!BM228)</f>
        <v/>
      </c>
      <c r="CX228" s="1">
        <f t="shared" si="169"/>
        <v>8.0700000000001285E-2</v>
      </c>
      <c r="CY228" s="24" t="str">
        <f t="shared" si="170"/>
        <v/>
      </c>
      <c r="CZ228" s="25" t="str">
        <f t="shared" si="171"/>
        <v/>
      </c>
      <c r="DA228" s="24" t="str">
        <f>IF(CZ228="","",'Details Verein'!$I$30)</f>
        <v/>
      </c>
      <c r="DB228" s="24" t="str">
        <f>IF(CZ228="","",VLOOKUP(AN228,'Details Verein'!$B$12:$L$21,10))</f>
        <v/>
      </c>
      <c r="DC228" s="24"/>
      <c r="DD228" s="26" t="str">
        <f t="shared" si="172"/>
        <v/>
      </c>
      <c r="DE228" s="24" t="str">
        <f>IF(CZ228="","",Mitglieder!BN228)</f>
        <v/>
      </c>
      <c r="DF228" s="34"/>
      <c r="DG228" s="1">
        <f t="shared" ca="1" si="177"/>
        <v>0.11080000000000215</v>
      </c>
      <c r="DH228" s="24" t="str">
        <f t="shared" ca="1" si="178"/>
        <v/>
      </c>
      <c r="DI228" s="25" t="str">
        <f t="shared" ca="1" si="179"/>
        <v/>
      </c>
      <c r="DJ228" s="24" t="str">
        <f ca="1">IF(DI228="","",'Details Verein'!$I$30)</f>
        <v/>
      </c>
      <c r="DK228" s="24" t="str">
        <f ca="1">IF(DI228="","",'Details Verein'!$I$31)</f>
        <v/>
      </c>
      <c r="DL228" s="24"/>
      <c r="DM228" s="26" t="str">
        <f t="shared" ca="1" si="180"/>
        <v/>
      </c>
      <c r="DN228" s="24" t="str">
        <f t="shared" ca="1" si="181"/>
        <v/>
      </c>
    </row>
    <row r="229" spans="3:118" x14ac:dyDescent="0.3">
      <c r="C229" s="1">
        <f t="shared" ca="1" si="145"/>
        <v>1.0205999999999977</v>
      </c>
      <c r="D229" s="1">
        <f ca="1">IF(OR(AQ229&lt;&gt;"",AP229+'Details Verein'!$D$24&gt;=$AM$1,AP229="",AG229&lt;&gt;1,AZ229&lt;&gt;"",BC229&lt;&gt;""),Mitglieder!D228+0.0001,ROUND(D228+1,0))</f>
        <v>1.0205999999999977</v>
      </c>
      <c r="E229" s="1">
        <f ca="1">IF(OR(AQ229&lt;&gt;"",AZ229+'Details Verein'!$D$25&gt;=$AM$1,AP229="",AG229&lt;&gt;1,AZ229="",BA229&lt;&gt;"",BC229&lt;&gt;""),Mitglieder!E228+0.0001,ROUND(E228+1,0))</f>
        <v>1.0205999999999977</v>
      </c>
      <c r="F229" s="1" t="str">
        <f t="shared" ca="1" si="146"/>
        <v/>
      </c>
      <c r="G229" s="23"/>
      <c r="H229" s="8"/>
      <c r="I229" s="8"/>
      <c r="J229" s="8"/>
      <c r="K229" s="8"/>
      <c r="L229" s="8"/>
      <c r="M229" s="8"/>
      <c r="N229" s="8"/>
      <c r="O229" s="8"/>
      <c r="P229" s="8"/>
      <c r="Q229" s="8"/>
      <c r="R229" s="8"/>
      <c r="S229" s="8"/>
      <c r="T229" s="8"/>
      <c r="U229" s="8"/>
      <c r="V229" s="8"/>
      <c r="W229" s="8"/>
      <c r="X229" s="8"/>
      <c r="Y229" s="8"/>
      <c r="Z229" s="8"/>
      <c r="AA229" s="8"/>
      <c r="AB229" s="8"/>
      <c r="AC229" s="8"/>
      <c r="AD229" s="8"/>
      <c r="AE229" s="8"/>
      <c r="AG229" s="1">
        <f t="shared" si="147"/>
        <v>0</v>
      </c>
      <c r="AI229" s="1">
        <f t="shared" ca="1" si="148"/>
        <v>0</v>
      </c>
      <c r="AJ229" s="1">
        <f t="shared" ca="1" si="149"/>
        <v>0</v>
      </c>
      <c r="AM229" s="63" t="str">
        <f>IF(AND(H230="",H231="",K229=""),"",IF(K229="","nicht kategorisiert",IF(AG229=1,VLOOKUP(AN229,'Details Verein'!$B$12:$D$22,2),"")))</f>
        <v/>
      </c>
      <c r="AN229" s="1">
        <f>IF(K229='Details Verein'!$C$12,'Details Verein'!$B$12,IF(K229='Details Verein'!$C$13,'Details Verein'!$B$13,IF(K229='Details Verein'!$C$14,'Details Verein'!$B$14,IF(K229='Details Verein'!$C$15,'Details Verein'!$B$15,IF(K229='Details Verein'!$C$16,'Details Verein'!$B$16,IF(K229='Details Verein'!$C$17,'Details Verein'!$B$17,IF(K229='Details Verein'!$C$18,'Details Verein'!$B$18,IF(K229='Details Verein'!$C$19,'Details Verein'!$B$19,IF(K229='Details Verein'!$C$20,'Details Verein'!$B$20,IF(K229='Details Verein'!$C$21,'Details Verein'!$B$21,11))))))))))</f>
        <v>1</v>
      </c>
      <c r="AO229" s="8"/>
      <c r="AP229" s="8"/>
      <c r="AQ229" s="8"/>
      <c r="AR229" s="32">
        <f>IF(OR(V229&gt;'Details Verein'!$D$7,$AG229=1),VLOOKUP($AN229,'Details Verein'!$B$12:$G$21,AR$1),0)</f>
        <v>0</v>
      </c>
      <c r="AS229" s="115" t="str">
        <f t="shared" si="150"/>
        <v/>
      </c>
      <c r="AT229" s="32">
        <f>IF($AG229=1,VLOOKUP($AN229,'Details Verein'!$B$12:$G$21,AT$1),0)</f>
        <v>0</v>
      </c>
      <c r="AU229" s="33" t="str">
        <f t="shared" si="151"/>
        <v/>
      </c>
      <c r="AV229" s="32">
        <f>IF($AG229=1,VLOOKUP($AN229,'Details Verein'!$B$12:$G$21,AV$1),0)</f>
        <v>0</v>
      </c>
      <c r="AW229" s="32">
        <f ca="1">IF($AG229=1,VLOOKUP($AN229,'Details Verein'!$B$12:$G$21,AW$1),0)+BG229</f>
        <v>0</v>
      </c>
      <c r="AX229" s="116"/>
      <c r="AY229" s="8"/>
      <c r="AZ229" s="8"/>
      <c r="BA229" s="8"/>
      <c r="BB229" s="1" t="str">
        <f t="shared" si="152"/>
        <v>00.01.1900</v>
      </c>
      <c r="BC229" s="73"/>
      <c r="BD229" s="3" t="str">
        <f>IF(AP229="","",AP229+'Details Verein'!$D$24)</f>
        <v/>
      </c>
      <c r="BE229" s="3" t="str">
        <f>IF(AZ229="","",AZ229+'Details Verein'!$D$25)</f>
        <v/>
      </c>
      <c r="BF229" s="3" t="str">
        <f>IF(BA229="","",BA229+'Details Verein'!$D$26)</f>
        <v/>
      </c>
      <c r="BG229" s="32">
        <f ca="1">IF(OR(E229-E228&gt;0.1,BA229&lt;&gt;""),'Details Verein'!$D$27,0)</f>
        <v>0</v>
      </c>
      <c r="BH229" s="16">
        <f t="shared" ca="1" si="176"/>
        <v>0</v>
      </c>
      <c r="BI229" s="16">
        <f t="shared" si="153"/>
        <v>0</v>
      </c>
      <c r="BJ229" s="1" t="str">
        <f t="shared" si="154"/>
        <v/>
      </c>
      <c r="BL229" s="1" t="str">
        <f t="shared" si="159"/>
        <v/>
      </c>
      <c r="BM229" s="1" t="str">
        <f t="shared" si="160"/>
        <v/>
      </c>
      <c r="BN229" s="1" t="str">
        <f t="shared" si="161"/>
        <v/>
      </c>
      <c r="BO229" s="1" t="str">
        <f t="shared" ca="1" si="162"/>
        <v/>
      </c>
      <c r="BP229" s="1">
        <f t="shared" si="173"/>
        <v>2.0599999999999931E-2</v>
      </c>
      <c r="BQ229" s="24" t="str">
        <f t="shared" si="163"/>
        <v/>
      </c>
      <c r="BR229" s="25" t="str">
        <f>IF(OR(Mitglieder!AQ229="",Mitglieder!BC229&lt;&gt;""),"",Mitglieder!AQ229)</f>
        <v/>
      </c>
      <c r="BS229" s="24" t="str">
        <f>IF(BR229="","",'Details Verein'!$I$30)</f>
        <v/>
      </c>
      <c r="BT229" s="24" t="str">
        <f>IF(BR229="","",VLOOKUP(Mitglieder!AN229,'Details Verein'!$B$12:$I$21,8))</f>
        <v/>
      </c>
      <c r="BU229" s="24"/>
      <c r="BV229" s="26" t="str">
        <f t="shared" si="164"/>
        <v/>
      </c>
      <c r="BW229" s="24" t="str">
        <f>IF(BR229="","",Mitglieder!BL229)</f>
        <v/>
      </c>
      <c r="CA229" s="34"/>
      <c r="CB229" s="1" t="str">
        <f t="shared" si="175"/>
        <v/>
      </c>
      <c r="CC229" s="1" t="str">
        <f t="shared" si="175"/>
        <v/>
      </c>
      <c r="CD229" s="1" t="str">
        <f t="shared" si="175"/>
        <v/>
      </c>
      <c r="CE229" s="1" t="str">
        <f t="shared" si="175"/>
        <v/>
      </c>
      <c r="CF229" s="1" t="str">
        <f t="shared" si="175"/>
        <v/>
      </c>
      <c r="CG229" s="1" t="str">
        <f t="shared" si="175"/>
        <v/>
      </c>
      <c r="CH229" s="1" t="str">
        <f t="shared" si="175"/>
        <v/>
      </c>
      <c r="CI229" s="1" t="str">
        <f t="shared" si="175"/>
        <v/>
      </c>
      <c r="CJ229" s="1" t="str">
        <f t="shared" si="175"/>
        <v/>
      </c>
      <c r="CK229" s="1" t="str">
        <f t="shared" si="175"/>
        <v/>
      </c>
      <c r="CL229" s="37" t="str">
        <f t="shared" si="155"/>
        <v/>
      </c>
      <c r="CM229" s="37" t="str">
        <f t="shared" si="156"/>
        <v/>
      </c>
      <c r="CN229" s="1">
        <f t="shared" ca="1" si="157"/>
        <v>0</v>
      </c>
      <c r="CO229" s="1">
        <f t="shared" ca="1" si="158"/>
        <v>0</v>
      </c>
      <c r="CP229" s="1">
        <f t="shared" si="174"/>
        <v>5.0700000000000425E-2</v>
      </c>
      <c r="CQ229" s="24" t="str">
        <f t="shared" si="165"/>
        <v/>
      </c>
      <c r="CR229" s="25" t="str">
        <f t="shared" si="166"/>
        <v/>
      </c>
      <c r="CS229" s="24" t="str">
        <f>IF(CR229="","",'Details Verein'!$I$30)</f>
        <v/>
      </c>
      <c r="CT229" s="24" t="str">
        <f>IF(CR229="","",VLOOKUP(Mitglieder!AN229,'Details Verein'!$B$12:$K$21,9))</f>
        <v/>
      </c>
      <c r="CU229" s="24">
        <f t="shared" si="167"/>
        <v>0</v>
      </c>
      <c r="CV229" s="26" t="str">
        <f t="shared" si="168"/>
        <v/>
      </c>
      <c r="CW229" s="24" t="str">
        <f>IF(CR229="","",Mitglieder!BM229)</f>
        <v/>
      </c>
      <c r="CX229" s="1">
        <f t="shared" si="169"/>
        <v>8.0800000000001287E-2</v>
      </c>
      <c r="CY229" s="24" t="str">
        <f t="shared" si="170"/>
        <v/>
      </c>
      <c r="CZ229" s="25" t="str">
        <f t="shared" si="171"/>
        <v/>
      </c>
      <c r="DA229" s="24" t="str">
        <f>IF(CZ229="","",'Details Verein'!$I$30)</f>
        <v/>
      </c>
      <c r="DB229" s="24" t="str">
        <f>IF(CZ229="","",VLOOKUP(AN229,'Details Verein'!$B$12:$L$21,10))</f>
        <v/>
      </c>
      <c r="DC229" s="24"/>
      <c r="DD229" s="26" t="str">
        <f t="shared" si="172"/>
        <v/>
      </c>
      <c r="DE229" s="24" t="str">
        <f>IF(CZ229="","",Mitglieder!BN229)</f>
        <v/>
      </c>
      <c r="DF229" s="34"/>
      <c r="DG229" s="1">
        <f t="shared" ca="1" si="177"/>
        <v>0.11090000000000215</v>
      </c>
      <c r="DH229" s="24" t="str">
        <f t="shared" ca="1" si="178"/>
        <v/>
      </c>
      <c r="DI229" s="25" t="str">
        <f t="shared" ca="1" si="179"/>
        <v/>
      </c>
      <c r="DJ229" s="24" t="str">
        <f ca="1">IF(DI229="","",'Details Verein'!$I$30)</f>
        <v/>
      </c>
      <c r="DK229" s="24" t="str">
        <f ca="1">IF(DI229="","",'Details Verein'!$I$31)</f>
        <v/>
      </c>
      <c r="DL229" s="24"/>
      <c r="DM229" s="26" t="str">
        <f t="shared" ca="1" si="180"/>
        <v/>
      </c>
      <c r="DN229" s="24" t="str">
        <f t="shared" ca="1" si="181"/>
        <v/>
      </c>
    </row>
    <row r="230" spans="3:118" x14ac:dyDescent="0.3">
      <c r="C230" s="1">
        <f t="shared" ca="1" si="145"/>
        <v>1.0206999999999977</v>
      </c>
      <c r="D230" s="1">
        <f ca="1">IF(OR(AQ230&lt;&gt;"",AP230+'Details Verein'!$D$24&gt;=$AM$1,AP230="",AG230&lt;&gt;1,AZ230&lt;&gt;"",BC230&lt;&gt;""),Mitglieder!D229+0.0001,ROUND(D229+1,0))</f>
        <v>1.0206999999999977</v>
      </c>
      <c r="E230" s="1">
        <f ca="1">IF(OR(AQ230&lt;&gt;"",AZ230+'Details Verein'!$D$25&gt;=$AM$1,AP230="",AG230&lt;&gt;1,AZ230="",BA230&lt;&gt;"",BC230&lt;&gt;""),Mitglieder!E229+0.0001,ROUND(E229+1,0))</f>
        <v>1.0206999999999977</v>
      </c>
      <c r="F230" s="1" t="str">
        <f t="shared" ca="1" si="146"/>
        <v/>
      </c>
      <c r="G230" s="23"/>
      <c r="H230" s="8"/>
      <c r="I230" s="8"/>
      <c r="J230" s="8"/>
      <c r="K230" s="8"/>
      <c r="L230" s="8"/>
      <c r="M230" s="8"/>
      <c r="N230" s="8"/>
      <c r="O230" s="8"/>
      <c r="P230" s="8"/>
      <c r="Q230" s="8"/>
      <c r="R230" s="8"/>
      <c r="S230" s="8"/>
      <c r="T230" s="8"/>
      <c r="U230" s="8"/>
      <c r="V230" s="8"/>
      <c r="W230" s="8"/>
      <c r="X230" s="8"/>
      <c r="Y230" s="8"/>
      <c r="Z230" s="8"/>
      <c r="AA230" s="8"/>
      <c r="AB230" s="8"/>
      <c r="AC230" s="8"/>
      <c r="AD230" s="8"/>
      <c r="AE230" s="8"/>
      <c r="AG230" s="1">
        <f t="shared" si="147"/>
        <v>0</v>
      </c>
      <c r="AI230" s="1">
        <f t="shared" ca="1" si="148"/>
        <v>0</v>
      </c>
      <c r="AJ230" s="1">
        <f t="shared" ca="1" si="149"/>
        <v>0</v>
      </c>
      <c r="AM230" s="63" t="str">
        <f>IF(AND(H231="",H232="",K230=""),"",IF(K230="","nicht kategorisiert",IF(AG230=1,VLOOKUP(AN230,'Details Verein'!$B$12:$D$22,2),"")))</f>
        <v/>
      </c>
      <c r="AN230" s="1">
        <f>IF(K230='Details Verein'!$C$12,'Details Verein'!$B$12,IF(K230='Details Verein'!$C$13,'Details Verein'!$B$13,IF(K230='Details Verein'!$C$14,'Details Verein'!$B$14,IF(K230='Details Verein'!$C$15,'Details Verein'!$B$15,IF(K230='Details Verein'!$C$16,'Details Verein'!$B$16,IF(K230='Details Verein'!$C$17,'Details Verein'!$B$17,IF(K230='Details Verein'!$C$18,'Details Verein'!$B$18,IF(K230='Details Verein'!$C$19,'Details Verein'!$B$19,IF(K230='Details Verein'!$C$20,'Details Verein'!$B$20,IF(K230='Details Verein'!$C$21,'Details Verein'!$B$21,11))))))))))</f>
        <v>1</v>
      </c>
      <c r="AO230" s="8"/>
      <c r="AP230" s="8"/>
      <c r="AQ230" s="8"/>
      <c r="AR230" s="32">
        <f>IF(OR(V230&gt;'Details Verein'!$D$7,$AG230=1),VLOOKUP($AN230,'Details Verein'!$B$12:$G$21,AR$1),0)</f>
        <v>0</v>
      </c>
      <c r="AS230" s="115" t="str">
        <f t="shared" si="150"/>
        <v/>
      </c>
      <c r="AT230" s="32">
        <f>IF($AG230=1,VLOOKUP($AN230,'Details Verein'!$B$12:$G$21,AT$1),0)</f>
        <v>0</v>
      </c>
      <c r="AU230" s="33" t="str">
        <f t="shared" si="151"/>
        <v/>
      </c>
      <c r="AV230" s="32">
        <f>IF($AG230=1,VLOOKUP($AN230,'Details Verein'!$B$12:$G$21,AV$1),0)</f>
        <v>0</v>
      </c>
      <c r="AW230" s="32">
        <f ca="1">IF($AG230=1,VLOOKUP($AN230,'Details Verein'!$B$12:$G$21,AW$1),0)+BG230</f>
        <v>0</v>
      </c>
      <c r="AX230" s="116"/>
      <c r="AY230" s="8"/>
      <c r="AZ230" s="8"/>
      <c r="BA230" s="8"/>
      <c r="BB230" s="1" t="str">
        <f t="shared" si="152"/>
        <v>00.01.1900</v>
      </c>
      <c r="BC230" s="73"/>
      <c r="BD230" s="3" t="str">
        <f>IF(AP230="","",AP230+'Details Verein'!$D$24)</f>
        <v/>
      </c>
      <c r="BE230" s="3" t="str">
        <f>IF(AZ230="","",AZ230+'Details Verein'!$D$25)</f>
        <v/>
      </c>
      <c r="BF230" s="3" t="str">
        <f>IF(BA230="","",BA230+'Details Verein'!$D$26)</f>
        <v/>
      </c>
      <c r="BG230" s="32">
        <f ca="1">IF(OR(E230-E229&gt;0.1,BA230&lt;&gt;""),'Details Verein'!$D$27,0)</f>
        <v>0</v>
      </c>
      <c r="BH230" s="16">
        <f t="shared" ca="1" si="176"/>
        <v>0</v>
      </c>
      <c r="BI230" s="16">
        <f t="shared" si="153"/>
        <v>0</v>
      </c>
      <c r="BJ230" s="1" t="str">
        <f t="shared" si="154"/>
        <v/>
      </c>
      <c r="BL230" s="1" t="str">
        <f t="shared" si="159"/>
        <v/>
      </c>
      <c r="BM230" s="1" t="str">
        <f t="shared" si="160"/>
        <v/>
      </c>
      <c r="BN230" s="1" t="str">
        <f t="shared" si="161"/>
        <v/>
      </c>
      <c r="BO230" s="1" t="str">
        <f t="shared" ca="1" si="162"/>
        <v/>
      </c>
      <c r="BP230" s="1">
        <f t="shared" si="173"/>
        <v>2.069999999999993E-2</v>
      </c>
      <c r="BQ230" s="24" t="str">
        <f t="shared" si="163"/>
        <v/>
      </c>
      <c r="BR230" s="25" t="str">
        <f>IF(OR(Mitglieder!AQ230="",Mitglieder!BC230&lt;&gt;""),"",Mitglieder!AQ230)</f>
        <v/>
      </c>
      <c r="BS230" s="24" t="str">
        <f>IF(BR230="","",'Details Verein'!$I$30)</f>
        <v/>
      </c>
      <c r="BT230" s="24" t="str">
        <f>IF(BR230="","",VLOOKUP(Mitglieder!AN230,'Details Verein'!$B$12:$I$21,8))</f>
        <v/>
      </c>
      <c r="BU230" s="24"/>
      <c r="BV230" s="26" t="str">
        <f t="shared" si="164"/>
        <v/>
      </c>
      <c r="BW230" s="24" t="str">
        <f>IF(BR230="","",Mitglieder!BL230)</f>
        <v/>
      </c>
      <c r="CA230" s="34"/>
      <c r="CB230" s="1" t="str">
        <f t="shared" si="175"/>
        <v/>
      </c>
      <c r="CC230" s="1" t="str">
        <f t="shared" si="175"/>
        <v/>
      </c>
      <c r="CD230" s="1" t="str">
        <f t="shared" si="175"/>
        <v/>
      </c>
      <c r="CE230" s="1" t="str">
        <f t="shared" si="175"/>
        <v/>
      </c>
      <c r="CF230" s="1" t="str">
        <f t="shared" si="175"/>
        <v/>
      </c>
      <c r="CG230" s="1" t="str">
        <f t="shared" si="175"/>
        <v/>
      </c>
      <c r="CH230" s="1" t="str">
        <f t="shared" si="175"/>
        <v/>
      </c>
      <c r="CI230" s="1" t="str">
        <f t="shared" si="175"/>
        <v/>
      </c>
      <c r="CJ230" s="1" t="str">
        <f t="shared" si="175"/>
        <v/>
      </c>
      <c r="CK230" s="1" t="str">
        <f t="shared" si="175"/>
        <v/>
      </c>
      <c r="CL230" s="37" t="str">
        <f t="shared" si="155"/>
        <v/>
      </c>
      <c r="CM230" s="37" t="str">
        <f t="shared" si="156"/>
        <v/>
      </c>
      <c r="CN230" s="1">
        <f t="shared" ca="1" si="157"/>
        <v>0</v>
      </c>
      <c r="CO230" s="1">
        <f t="shared" ca="1" si="158"/>
        <v>0</v>
      </c>
      <c r="CP230" s="1">
        <f t="shared" si="174"/>
        <v>5.0800000000000428E-2</v>
      </c>
      <c r="CQ230" s="24" t="str">
        <f t="shared" si="165"/>
        <v/>
      </c>
      <c r="CR230" s="25" t="str">
        <f t="shared" si="166"/>
        <v/>
      </c>
      <c r="CS230" s="24" t="str">
        <f>IF(CR230="","",'Details Verein'!$I$30)</f>
        <v/>
      </c>
      <c r="CT230" s="24" t="str">
        <f>IF(CR230="","",VLOOKUP(Mitglieder!AN230,'Details Verein'!$B$12:$K$21,9))</f>
        <v/>
      </c>
      <c r="CU230" s="24">
        <f t="shared" si="167"/>
        <v>0</v>
      </c>
      <c r="CV230" s="26" t="str">
        <f t="shared" si="168"/>
        <v/>
      </c>
      <c r="CW230" s="24" t="str">
        <f>IF(CR230="","",Mitglieder!BM230)</f>
        <v/>
      </c>
      <c r="CX230" s="1">
        <f t="shared" si="169"/>
        <v>8.090000000000129E-2</v>
      </c>
      <c r="CY230" s="24" t="str">
        <f t="shared" si="170"/>
        <v/>
      </c>
      <c r="CZ230" s="25" t="str">
        <f t="shared" si="171"/>
        <v/>
      </c>
      <c r="DA230" s="24" t="str">
        <f>IF(CZ230="","",'Details Verein'!$I$30)</f>
        <v/>
      </c>
      <c r="DB230" s="24" t="str">
        <f>IF(CZ230="","",VLOOKUP(AN230,'Details Verein'!$B$12:$L$21,10))</f>
        <v/>
      </c>
      <c r="DC230" s="24"/>
      <c r="DD230" s="26" t="str">
        <f t="shared" si="172"/>
        <v/>
      </c>
      <c r="DE230" s="24" t="str">
        <f>IF(CZ230="","",Mitglieder!BN230)</f>
        <v/>
      </c>
      <c r="DF230" s="34"/>
      <c r="DG230" s="1">
        <f t="shared" ca="1" si="177"/>
        <v>0.11100000000000215</v>
      </c>
      <c r="DH230" s="24" t="str">
        <f t="shared" ca="1" si="178"/>
        <v/>
      </c>
      <c r="DI230" s="25" t="str">
        <f t="shared" ca="1" si="179"/>
        <v/>
      </c>
      <c r="DJ230" s="24" t="str">
        <f ca="1">IF(DI230="","",'Details Verein'!$I$30)</f>
        <v/>
      </c>
      <c r="DK230" s="24" t="str">
        <f ca="1">IF(DI230="","",'Details Verein'!$I$31)</f>
        <v/>
      </c>
      <c r="DL230" s="24"/>
      <c r="DM230" s="26" t="str">
        <f t="shared" ca="1" si="180"/>
        <v/>
      </c>
      <c r="DN230" s="24" t="str">
        <f t="shared" ca="1" si="181"/>
        <v/>
      </c>
    </row>
    <row r="231" spans="3:118" x14ac:dyDescent="0.3">
      <c r="C231" s="1">
        <f t="shared" ca="1" si="145"/>
        <v>1.0207999999999977</v>
      </c>
      <c r="D231" s="1">
        <f ca="1">IF(OR(AQ231&lt;&gt;"",AP231+'Details Verein'!$D$24&gt;=$AM$1,AP231="",AG231&lt;&gt;1,AZ231&lt;&gt;"",BC231&lt;&gt;""),Mitglieder!D230+0.0001,ROUND(D230+1,0))</f>
        <v>1.0207999999999977</v>
      </c>
      <c r="E231" s="1">
        <f ca="1">IF(OR(AQ231&lt;&gt;"",AZ231+'Details Verein'!$D$25&gt;=$AM$1,AP231="",AG231&lt;&gt;1,AZ231="",BA231&lt;&gt;"",BC231&lt;&gt;""),Mitglieder!E230+0.0001,ROUND(E230+1,0))</f>
        <v>1.0207999999999977</v>
      </c>
      <c r="F231" s="1" t="str">
        <f t="shared" ca="1" si="146"/>
        <v/>
      </c>
      <c r="G231" s="23"/>
      <c r="H231" s="8"/>
      <c r="I231" s="8"/>
      <c r="J231" s="8"/>
      <c r="K231" s="8"/>
      <c r="L231" s="8"/>
      <c r="M231" s="8"/>
      <c r="N231" s="8"/>
      <c r="O231" s="8"/>
      <c r="P231" s="8"/>
      <c r="Q231" s="8"/>
      <c r="R231" s="8"/>
      <c r="S231" s="8"/>
      <c r="T231" s="8"/>
      <c r="U231" s="8"/>
      <c r="V231" s="8"/>
      <c r="W231" s="8"/>
      <c r="X231" s="8"/>
      <c r="Y231" s="8"/>
      <c r="Z231" s="8"/>
      <c r="AA231" s="8"/>
      <c r="AB231" s="8"/>
      <c r="AC231" s="8"/>
      <c r="AD231" s="8"/>
      <c r="AE231" s="8"/>
      <c r="AG231" s="1">
        <f t="shared" si="147"/>
        <v>0</v>
      </c>
      <c r="AI231" s="1">
        <f t="shared" ca="1" si="148"/>
        <v>0</v>
      </c>
      <c r="AJ231" s="1">
        <f t="shared" ca="1" si="149"/>
        <v>0</v>
      </c>
      <c r="AM231" s="63" t="str">
        <f>IF(AND(H232="",H233="",K231=""),"",IF(K231="","nicht kategorisiert",IF(AG231=1,VLOOKUP(AN231,'Details Verein'!$B$12:$D$22,2),"")))</f>
        <v/>
      </c>
      <c r="AN231" s="1">
        <f>IF(K231='Details Verein'!$C$12,'Details Verein'!$B$12,IF(K231='Details Verein'!$C$13,'Details Verein'!$B$13,IF(K231='Details Verein'!$C$14,'Details Verein'!$B$14,IF(K231='Details Verein'!$C$15,'Details Verein'!$B$15,IF(K231='Details Verein'!$C$16,'Details Verein'!$B$16,IF(K231='Details Verein'!$C$17,'Details Verein'!$B$17,IF(K231='Details Verein'!$C$18,'Details Verein'!$B$18,IF(K231='Details Verein'!$C$19,'Details Verein'!$B$19,IF(K231='Details Verein'!$C$20,'Details Verein'!$B$20,IF(K231='Details Verein'!$C$21,'Details Verein'!$B$21,11))))))))))</f>
        <v>1</v>
      </c>
      <c r="AO231" s="8"/>
      <c r="AP231" s="8"/>
      <c r="AQ231" s="8"/>
      <c r="AR231" s="32">
        <f>IF(OR(V231&gt;'Details Verein'!$D$7,$AG231=1),VLOOKUP($AN231,'Details Verein'!$B$12:$G$21,AR$1),0)</f>
        <v>0</v>
      </c>
      <c r="AS231" s="115" t="str">
        <f t="shared" si="150"/>
        <v/>
      </c>
      <c r="AT231" s="32">
        <f>IF($AG231=1,VLOOKUP($AN231,'Details Verein'!$B$12:$G$21,AT$1),0)</f>
        <v>0</v>
      </c>
      <c r="AU231" s="33" t="str">
        <f t="shared" si="151"/>
        <v/>
      </c>
      <c r="AV231" s="32">
        <f>IF($AG231=1,VLOOKUP($AN231,'Details Verein'!$B$12:$G$21,AV$1),0)</f>
        <v>0</v>
      </c>
      <c r="AW231" s="32">
        <f ca="1">IF($AG231=1,VLOOKUP($AN231,'Details Verein'!$B$12:$G$21,AW$1),0)+BG231</f>
        <v>0</v>
      </c>
      <c r="AX231" s="116"/>
      <c r="AY231" s="8"/>
      <c r="AZ231" s="8"/>
      <c r="BA231" s="8"/>
      <c r="BB231" s="1" t="str">
        <f t="shared" si="152"/>
        <v>00.01.1900</v>
      </c>
      <c r="BC231" s="73"/>
      <c r="BD231" s="3" t="str">
        <f>IF(AP231="","",AP231+'Details Verein'!$D$24)</f>
        <v/>
      </c>
      <c r="BE231" s="3" t="str">
        <f>IF(AZ231="","",AZ231+'Details Verein'!$D$25)</f>
        <v/>
      </c>
      <c r="BF231" s="3" t="str">
        <f>IF(BA231="","",BA231+'Details Verein'!$D$26)</f>
        <v/>
      </c>
      <c r="BG231" s="32">
        <f ca="1">IF(OR(E231-E230&gt;0.1,BA231&lt;&gt;""),'Details Verein'!$D$27,0)</f>
        <v>0</v>
      </c>
      <c r="BH231" s="16">
        <f t="shared" ca="1" si="176"/>
        <v>0</v>
      </c>
      <c r="BI231" s="16">
        <f t="shared" si="153"/>
        <v>0</v>
      </c>
      <c r="BJ231" s="1" t="str">
        <f t="shared" si="154"/>
        <v/>
      </c>
      <c r="BL231" s="1" t="str">
        <f t="shared" si="159"/>
        <v/>
      </c>
      <c r="BM231" s="1" t="str">
        <f t="shared" si="160"/>
        <v/>
      </c>
      <c r="BN231" s="1" t="str">
        <f t="shared" si="161"/>
        <v/>
      </c>
      <c r="BO231" s="1" t="str">
        <f t="shared" ca="1" si="162"/>
        <v/>
      </c>
      <c r="BP231" s="1">
        <f t="shared" si="173"/>
        <v>2.079999999999993E-2</v>
      </c>
      <c r="BQ231" s="24" t="str">
        <f t="shared" si="163"/>
        <v/>
      </c>
      <c r="BR231" s="25" t="str">
        <f>IF(OR(Mitglieder!AQ231="",Mitglieder!BC231&lt;&gt;""),"",Mitglieder!AQ231)</f>
        <v/>
      </c>
      <c r="BS231" s="24" t="str">
        <f>IF(BR231="","",'Details Verein'!$I$30)</f>
        <v/>
      </c>
      <c r="BT231" s="24" t="str">
        <f>IF(BR231="","",VLOOKUP(Mitglieder!AN231,'Details Verein'!$B$12:$I$21,8))</f>
        <v/>
      </c>
      <c r="BU231" s="24"/>
      <c r="BV231" s="26" t="str">
        <f t="shared" si="164"/>
        <v/>
      </c>
      <c r="BW231" s="24" t="str">
        <f>IF(BR231="","",Mitglieder!BL231)</f>
        <v/>
      </c>
      <c r="CA231" s="34"/>
      <c r="CB231" s="1" t="str">
        <f t="shared" si="175"/>
        <v/>
      </c>
      <c r="CC231" s="1" t="str">
        <f t="shared" si="175"/>
        <v/>
      </c>
      <c r="CD231" s="1" t="str">
        <f t="shared" si="175"/>
        <v/>
      </c>
      <c r="CE231" s="1" t="str">
        <f t="shared" si="175"/>
        <v/>
      </c>
      <c r="CF231" s="1" t="str">
        <f t="shared" si="175"/>
        <v/>
      </c>
      <c r="CG231" s="1" t="str">
        <f t="shared" si="175"/>
        <v/>
      </c>
      <c r="CH231" s="1" t="str">
        <f t="shared" si="175"/>
        <v/>
      </c>
      <c r="CI231" s="1" t="str">
        <f t="shared" si="175"/>
        <v/>
      </c>
      <c r="CJ231" s="1" t="str">
        <f t="shared" si="175"/>
        <v/>
      </c>
      <c r="CK231" s="1" t="str">
        <f t="shared" si="175"/>
        <v/>
      </c>
      <c r="CL231" s="37" t="str">
        <f t="shared" si="155"/>
        <v/>
      </c>
      <c r="CM231" s="37" t="str">
        <f t="shared" si="156"/>
        <v/>
      </c>
      <c r="CN231" s="1">
        <f t="shared" ca="1" si="157"/>
        <v>0</v>
      </c>
      <c r="CO231" s="1">
        <f t="shared" ca="1" si="158"/>
        <v>0</v>
      </c>
      <c r="CP231" s="1">
        <f t="shared" si="174"/>
        <v>5.0900000000000431E-2</v>
      </c>
      <c r="CQ231" s="24" t="str">
        <f t="shared" si="165"/>
        <v/>
      </c>
      <c r="CR231" s="25" t="str">
        <f t="shared" si="166"/>
        <v/>
      </c>
      <c r="CS231" s="24" t="str">
        <f>IF(CR231="","",'Details Verein'!$I$30)</f>
        <v/>
      </c>
      <c r="CT231" s="24" t="str">
        <f>IF(CR231="","",VLOOKUP(Mitglieder!AN231,'Details Verein'!$B$12:$K$21,9))</f>
        <v/>
      </c>
      <c r="CU231" s="24">
        <f t="shared" si="167"/>
        <v>0</v>
      </c>
      <c r="CV231" s="26" t="str">
        <f t="shared" si="168"/>
        <v/>
      </c>
      <c r="CW231" s="24" t="str">
        <f>IF(CR231="","",Mitglieder!BM231)</f>
        <v/>
      </c>
      <c r="CX231" s="1">
        <f t="shared" si="169"/>
        <v>8.1000000000001293E-2</v>
      </c>
      <c r="CY231" s="24" t="str">
        <f t="shared" si="170"/>
        <v/>
      </c>
      <c r="CZ231" s="25" t="str">
        <f t="shared" si="171"/>
        <v/>
      </c>
      <c r="DA231" s="24" t="str">
        <f>IF(CZ231="","",'Details Verein'!$I$30)</f>
        <v/>
      </c>
      <c r="DB231" s="24" t="str">
        <f>IF(CZ231="","",VLOOKUP(AN231,'Details Verein'!$B$12:$L$21,10))</f>
        <v/>
      </c>
      <c r="DC231" s="24"/>
      <c r="DD231" s="26" t="str">
        <f t="shared" si="172"/>
        <v/>
      </c>
      <c r="DE231" s="24" t="str">
        <f>IF(CZ231="","",Mitglieder!BN231)</f>
        <v/>
      </c>
      <c r="DF231" s="34"/>
      <c r="DG231" s="1">
        <f t="shared" ca="1" si="177"/>
        <v>0.11110000000000216</v>
      </c>
      <c r="DH231" s="24" t="str">
        <f t="shared" ca="1" si="178"/>
        <v/>
      </c>
      <c r="DI231" s="25" t="str">
        <f t="shared" ca="1" si="179"/>
        <v/>
      </c>
      <c r="DJ231" s="24" t="str">
        <f ca="1">IF(DI231="","",'Details Verein'!$I$30)</f>
        <v/>
      </c>
      <c r="DK231" s="24" t="str">
        <f ca="1">IF(DI231="","",'Details Verein'!$I$31)</f>
        <v/>
      </c>
      <c r="DL231" s="24"/>
      <c r="DM231" s="26" t="str">
        <f t="shared" ca="1" si="180"/>
        <v/>
      </c>
      <c r="DN231" s="24" t="str">
        <f t="shared" ca="1" si="181"/>
        <v/>
      </c>
    </row>
    <row r="232" spans="3:118" x14ac:dyDescent="0.3">
      <c r="C232" s="1">
        <f t="shared" ca="1" si="145"/>
        <v>1.0208999999999977</v>
      </c>
      <c r="D232" s="1">
        <f ca="1">IF(OR(AQ232&lt;&gt;"",AP232+'Details Verein'!$D$24&gt;=$AM$1,AP232="",AG232&lt;&gt;1,AZ232&lt;&gt;"",BC232&lt;&gt;""),Mitglieder!D231+0.0001,ROUND(D231+1,0))</f>
        <v>1.0208999999999977</v>
      </c>
      <c r="E232" s="1">
        <f ca="1">IF(OR(AQ232&lt;&gt;"",AZ232+'Details Verein'!$D$25&gt;=$AM$1,AP232="",AG232&lt;&gt;1,AZ232="",BA232&lt;&gt;"",BC232&lt;&gt;""),Mitglieder!E231+0.0001,ROUND(E231+1,0))</f>
        <v>1.0208999999999977</v>
      </c>
      <c r="F232" s="1" t="str">
        <f t="shared" ca="1" si="146"/>
        <v/>
      </c>
      <c r="G232" s="23"/>
      <c r="H232" s="8"/>
      <c r="I232" s="8"/>
      <c r="J232" s="8"/>
      <c r="K232" s="8"/>
      <c r="L232" s="8"/>
      <c r="M232" s="8"/>
      <c r="N232" s="8"/>
      <c r="O232" s="8"/>
      <c r="P232" s="8"/>
      <c r="Q232" s="8"/>
      <c r="R232" s="8"/>
      <c r="S232" s="8"/>
      <c r="T232" s="8"/>
      <c r="U232" s="8"/>
      <c r="V232" s="8"/>
      <c r="W232" s="8"/>
      <c r="X232" s="8"/>
      <c r="Y232" s="8"/>
      <c r="Z232" s="8"/>
      <c r="AA232" s="8"/>
      <c r="AB232" s="8"/>
      <c r="AC232" s="8"/>
      <c r="AD232" s="8"/>
      <c r="AE232" s="8"/>
      <c r="AG232" s="1">
        <f t="shared" si="147"/>
        <v>0</v>
      </c>
      <c r="AI232" s="1">
        <f t="shared" ca="1" si="148"/>
        <v>0</v>
      </c>
      <c r="AJ232" s="1">
        <f t="shared" ca="1" si="149"/>
        <v>0</v>
      </c>
      <c r="AM232" s="63" t="str">
        <f>IF(AND(H233="",H234="",K232=""),"",IF(K232="","nicht kategorisiert",IF(AG232=1,VLOOKUP(AN232,'Details Verein'!$B$12:$D$22,2),"")))</f>
        <v/>
      </c>
      <c r="AN232" s="1">
        <f>IF(K232='Details Verein'!$C$12,'Details Verein'!$B$12,IF(K232='Details Verein'!$C$13,'Details Verein'!$B$13,IF(K232='Details Verein'!$C$14,'Details Verein'!$B$14,IF(K232='Details Verein'!$C$15,'Details Verein'!$B$15,IF(K232='Details Verein'!$C$16,'Details Verein'!$B$16,IF(K232='Details Verein'!$C$17,'Details Verein'!$B$17,IF(K232='Details Verein'!$C$18,'Details Verein'!$B$18,IF(K232='Details Verein'!$C$19,'Details Verein'!$B$19,IF(K232='Details Verein'!$C$20,'Details Verein'!$B$20,IF(K232='Details Verein'!$C$21,'Details Verein'!$B$21,11))))))))))</f>
        <v>1</v>
      </c>
      <c r="AO232" s="8"/>
      <c r="AP232" s="8"/>
      <c r="AQ232" s="8"/>
      <c r="AR232" s="32">
        <f>IF(OR(V232&gt;'Details Verein'!$D$7,$AG232=1),VLOOKUP($AN232,'Details Verein'!$B$12:$G$21,AR$1),0)</f>
        <v>0</v>
      </c>
      <c r="AS232" s="115" t="str">
        <f t="shared" si="150"/>
        <v/>
      </c>
      <c r="AT232" s="32">
        <f>IF($AG232=1,VLOOKUP($AN232,'Details Verein'!$B$12:$G$21,AT$1),0)</f>
        <v>0</v>
      </c>
      <c r="AU232" s="33" t="str">
        <f t="shared" si="151"/>
        <v/>
      </c>
      <c r="AV232" s="32">
        <f>IF($AG232=1,VLOOKUP($AN232,'Details Verein'!$B$12:$G$21,AV$1),0)</f>
        <v>0</v>
      </c>
      <c r="AW232" s="32">
        <f ca="1">IF($AG232=1,VLOOKUP($AN232,'Details Verein'!$B$12:$G$21,AW$1),0)+BG232</f>
        <v>0</v>
      </c>
      <c r="AX232" s="116"/>
      <c r="AY232" s="8"/>
      <c r="AZ232" s="8"/>
      <c r="BA232" s="8"/>
      <c r="BB232" s="1" t="str">
        <f t="shared" si="152"/>
        <v>00.01.1900</v>
      </c>
      <c r="BC232" s="73"/>
      <c r="BD232" s="3" t="str">
        <f>IF(AP232="","",AP232+'Details Verein'!$D$24)</f>
        <v/>
      </c>
      <c r="BE232" s="3" t="str">
        <f>IF(AZ232="","",AZ232+'Details Verein'!$D$25)</f>
        <v/>
      </c>
      <c r="BF232" s="3" t="str">
        <f>IF(BA232="","",BA232+'Details Verein'!$D$26)</f>
        <v/>
      </c>
      <c r="BG232" s="32">
        <f ca="1">IF(OR(E232-E231&gt;0.1,BA232&lt;&gt;""),'Details Verein'!$D$27,0)</f>
        <v>0</v>
      </c>
      <c r="BH232" s="16">
        <f t="shared" ca="1" si="176"/>
        <v>0</v>
      </c>
      <c r="BI232" s="16">
        <f t="shared" si="153"/>
        <v>0</v>
      </c>
      <c r="BJ232" s="1" t="str">
        <f t="shared" si="154"/>
        <v/>
      </c>
      <c r="BL232" s="1" t="str">
        <f t="shared" si="159"/>
        <v/>
      </c>
      <c r="BM232" s="1" t="str">
        <f t="shared" si="160"/>
        <v/>
      </c>
      <c r="BN232" s="1" t="str">
        <f t="shared" si="161"/>
        <v/>
      </c>
      <c r="BO232" s="1" t="str">
        <f t="shared" ca="1" si="162"/>
        <v/>
      </c>
      <c r="BP232" s="1">
        <f t="shared" si="173"/>
        <v>2.0899999999999929E-2</v>
      </c>
      <c r="BQ232" s="24" t="str">
        <f t="shared" si="163"/>
        <v/>
      </c>
      <c r="BR232" s="25" t="str">
        <f>IF(OR(Mitglieder!AQ232="",Mitglieder!BC232&lt;&gt;""),"",Mitglieder!AQ232)</f>
        <v/>
      </c>
      <c r="BS232" s="24" t="str">
        <f>IF(BR232="","",'Details Verein'!$I$30)</f>
        <v/>
      </c>
      <c r="BT232" s="24" t="str">
        <f>IF(BR232="","",VLOOKUP(Mitglieder!AN232,'Details Verein'!$B$12:$I$21,8))</f>
        <v/>
      </c>
      <c r="BU232" s="24"/>
      <c r="BV232" s="26" t="str">
        <f t="shared" si="164"/>
        <v/>
      </c>
      <c r="BW232" s="24" t="str">
        <f>IF(BR232="","",Mitglieder!BL232)</f>
        <v/>
      </c>
      <c r="CA232" s="34"/>
      <c r="CB232" s="1" t="str">
        <f t="shared" si="175"/>
        <v/>
      </c>
      <c r="CC232" s="1" t="str">
        <f t="shared" si="175"/>
        <v/>
      </c>
      <c r="CD232" s="1" t="str">
        <f t="shared" si="175"/>
        <v/>
      </c>
      <c r="CE232" s="1" t="str">
        <f t="shared" si="175"/>
        <v/>
      </c>
      <c r="CF232" s="1" t="str">
        <f t="shared" si="175"/>
        <v/>
      </c>
      <c r="CG232" s="1" t="str">
        <f t="shared" si="175"/>
        <v/>
      </c>
      <c r="CH232" s="1" t="str">
        <f t="shared" si="175"/>
        <v/>
      </c>
      <c r="CI232" s="1" t="str">
        <f t="shared" si="175"/>
        <v/>
      </c>
      <c r="CJ232" s="1" t="str">
        <f t="shared" si="175"/>
        <v/>
      </c>
      <c r="CK232" s="1" t="str">
        <f t="shared" si="175"/>
        <v/>
      </c>
      <c r="CL232" s="37" t="str">
        <f t="shared" si="155"/>
        <v/>
      </c>
      <c r="CM232" s="37" t="str">
        <f t="shared" si="156"/>
        <v/>
      </c>
      <c r="CN232" s="1">
        <f t="shared" ca="1" si="157"/>
        <v>0</v>
      </c>
      <c r="CO232" s="1">
        <f t="shared" ca="1" si="158"/>
        <v>0</v>
      </c>
      <c r="CP232" s="1">
        <f t="shared" si="174"/>
        <v>5.1000000000000434E-2</v>
      </c>
      <c r="CQ232" s="24" t="str">
        <f t="shared" si="165"/>
        <v/>
      </c>
      <c r="CR232" s="25" t="str">
        <f t="shared" si="166"/>
        <v/>
      </c>
      <c r="CS232" s="24" t="str">
        <f>IF(CR232="","",'Details Verein'!$I$30)</f>
        <v/>
      </c>
      <c r="CT232" s="24" t="str">
        <f>IF(CR232="","",VLOOKUP(Mitglieder!AN232,'Details Verein'!$B$12:$K$21,9))</f>
        <v/>
      </c>
      <c r="CU232" s="24">
        <f t="shared" si="167"/>
        <v>0</v>
      </c>
      <c r="CV232" s="26" t="str">
        <f t="shared" si="168"/>
        <v/>
      </c>
      <c r="CW232" s="24" t="str">
        <f>IF(CR232="","",Mitglieder!BM232)</f>
        <v/>
      </c>
      <c r="CX232" s="1">
        <f t="shared" si="169"/>
        <v>8.1100000000001296E-2</v>
      </c>
      <c r="CY232" s="24" t="str">
        <f t="shared" si="170"/>
        <v/>
      </c>
      <c r="CZ232" s="25" t="str">
        <f t="shared" si="171"/>
        <v/>
      </c>
      <c r="DA232" s="24" t="str">
        <f>IF(CZ232="","",'Details Verein'!$I$30)</f>
        <v/>
      </c>
      <c r="DB232" s="24" t="str">
        <f>IF(CZ232="","",VLOOKUP(AN232,'Details Verein'!$B$12:$L$21,10))</f>
        <v/>
      </c>
      <c r="DC232" s="24"/>
      <c r="DD232" s="26" t="str">
        <f t="shared" si="172"/>
        <v/>
      </c>
      <c r="DE232" s="24" t="str">
        <f>IF(CZ232="","",Mitglieder!BN232)</f>
        <v/>
      </c>
      <c r="DF232" s="34"/>
      <c r="DG232" s="1">
        <f t="shared" ca="1" si="177"/>
        <v>0.11120000000000216</v>
      </c>
      <c r="DH232" s="24" t="str">
        <f t="shared" ca="1" si="178"/>
        <v/>
      </c>
      <c r="DI232" s="25" t="str">
        <f t="shared" ca="1" si="179"/>
        <v/>
      </c>
      <c r="DJ232" s="24" t="str">
        <f ca="1">IF(DI232="","",'Details Verein'!$I$30)</f>
        <v/>
      </c>
      <c r="DK232" s="24" t="str">
        <f ca="1">IF(DI232="","",'Details Verein'!$I$31)</f>
        <v/>
      </c>
      <c r="DL232" s="24"/>
      <c r="DM232" s="26" t="str">
        <f t="shared" ca="1" si="180"/>
        <v/>
      </c>
      <c r="DN232" s="24" t="str">
        <f t="shared" ca="1" si="181"/>
        <v/>
      </c>
    </row>
    <row r="233" spans="3:118" x14ac:dyDescent="0.3">
      <c r="C233" s="1">
        <f t="shared" ca="1" si="145"/>
        <v>1.0209999999999977</v>
      </c>
      <c r="D233" s="1">
        <f ca="1">IF(OR(AQ233&lt;&gt;"",AP233+'Details Verein'!$D$24&gt;=$AM$1,AP233="",AG233&lt;&gt;1,AZ233&lt;&gt;"",BC233&lt;&gt;""),Mitglieder!D232+0.0001,ROUND(D232+1,0))</f>
        <v>1.0209999999999977</v>
      </c>
      <c r="E233" s="1">
        <f ca="1">IF(OR(AQ233&lt;&gt;"",AZ233+'Details Verein'!$D$25&gt;=$AM$1,AP233="",AG233&lt;&gt;1,AZ233="",BA233&lt;&gt;"",BC233&lt;&gt;""),Mitglieder!E232+0.0001,ROUND(E232+1,0))</f>
        <v>1.0209999999999977</v>
      </c>
      <c r="F233" s="1" t="str">
        <f t="shared" ca="1" si="146"/>
        <v/>
      </c>
      <c r="G233" s="23"/>
      <c r="H233" s="8"/>
      <c r="I233" s="8"/>
      <c r="J233" s="8"/>
      <c r="K233" s="8"/>
      <c r="L233" s="8"/>
      <c r="M233" s="8"/>
      <c r="N233" s="8"/>
      <c r="O233" s="8"/>
      <c r="P233" s="8"/>
      <c r="Q233" s="8"/>
      <c r="R233" s="8"/>
      <c r="S233" s="8"/>
      <c r="T233" s="8"/>
      <c r="U233" s="8"/>
      <c r="V233" s="8"/>
      <c r="W233" s="8"/>
      <c r="X233" s="8"/>
      <c r="Y233" s="8"/>
      <c r="Z233" s="8"/>
      <c r="AA233" s="8"/>
      <c r="AB233" s="8"/>
      <c r="AC233" s="8"/>
      <c r="AD233" s="8"/>
      <c r="AE233" s="8"/>
      <c r="AG233" s="1">
        <f t="shared" si="147"/>
        <v>0</v>
      </c>
      <c r="AI233" s="1">
        <f t="shared" ca="1" si="148"/>
        <v>0</v>
      </c>
      <c r="AJ233" s="1">
        <f t="shared" ca="1" si="149"/>
        <v>0</v>
      </c>
      <c r="AM233" s="63" t="str">
        <f>IF(AND(H234="",H235="",K233=""),"",IF(K233="","nicht kategorisiert",IF(AG233=1,VLOOKUP(AN233,'Details Verein'!$B$12:$D$22,2),"")))</f>
        <v/>
      </c>
      <c r="AN233" s="1">
        <f>IF(K233='Details Verein'!$C$12,'Details Verein'!$B$12,IF(K233='Details Verein'!$C$13,'Details Verein'!$B$13,IF(K233='Details Verein'!$C$14,'Details Verein'!$B$14,IF(K233='Details Verein'!$C$15,'Details Verein'!$B$15,IF(K233='Details Verein'!$C$16,'Details Verein'!$B$16,IF(K233='Details Verein'!$C$17,'Details Verein'!$B$17,IF(K233='Details Verein'!$C$18,'Details Verein'!$B$18,IF(K233='Details Verein'!$C$19,'Details Verein'!$B$19,IF(K233='Details Verein'!$C$20,'Details Verein'!$B$20,IF(K233='Details Verein'!$C$21,'Details Verein'!$B$21,11))))))))))</f>
        <v>1</v>
      </c>
      <c r="AO233" s="8"/>
      <c r="AP233" s="8"/>
      <c r="AQ233" s="8"/>
      <c r="AR233" s="32">
        <f>IF(OR(V233&gt;'Details Verein'!$D$7,$AG233=1),VLOOKUP($AN233,'Details Verein'!$B$12:$G$21,AR$1),0)</f>
        <v>0</v>
      </c>
      <c r="AS233" s="115" t="str">
        <f t="shared" si="150"/>
        <v/>
      </c>
      <c r="AT233" s="32">
        <f>IF($AG233=1,VLOOKUP($AN233,'Details Verein'!$B$12:$G$21,AT$1),0)</f>
        <v>0</v>
      </c>
      <c r="AU233" s="33" t="str">
        <f t="shared" si="151"/>
        <v/>
      </c>
      <c r="AV233" s="32">
        <f>IF($AG233=1,VLOOKUP($AN233,'Details Verein'!$B$12:$G$21,AV$1),0)</f>
        <v>0</v>
      </c>
      <c r="AW233" s="32">
        <f ca="1">IF($AG233=1,VLOOKUP($AN233,'Details Verein'!$B$12:$G$21,AW$1),0)+BG233</f>
        <v>0</v>
      </c>
      <c r="AX233" s="116"/>
      <c r="AY233" s="8"/>
      <c r="AZ233" s="8"/>
      <c r="BA233" s="8"/>
      <c r="BB233" s="1" t="str">
        <f t="shared" si="152"/>
        <v>00.01.1900</v>
      </c>
      <c r="BC233" s="73"/>
      <c r="BD233" s="3" t="str">
        <f>IF(AP233="","",AP233+'Details Verein'!$D$24)</f>
        <v/>
      </c>
      <c r="BE233" s="3" t="str">
        <f>IF(AZ233="","",AZ233+'Details Verein'!$D$25)</f>
        <v/>
      </c>
      <c r="BF233" s="3" t="str">
        <f>IF(BA233="","",BA233+'Details Verein'!$D$26)</f>
        <v/>
      </c>
      <c r="BG233" s="32">
        <f ca="1">IF(OR(E233-E232&gt;0.1,BA233&lt;&gt;""),'Details Verein'!$D$27,0)</f>
        <v>0</v>
      </c>
      <c r="BH233" s="16">
        <f t="shared" ca="1" si="176"/>
        <v>0</v>
      </c>
      <c r="BI233" s="16">
        <f t="shared" si="153"/>
        <v>0</v>
      </c>
      <c r="BJ233" s="1" t="str">
        <f t="shared" si="154"/>
        <v/>
      </c>
      <c r="BL233" s="1" t="str">
        <f t="shared" si="159"/>
        <v/>
      </c>
      <c r="BM233" s="1" t="str">
        <f t="shared" si="160"/>
        <v/>
      </c>
      <c r="BN233" s="1" t="str">
        <f t="shared" si="161"/>
        <v/>
      </c>
      <c r="BO233" s="1" t="str">
        <f t="shared" ca="1" si="162"/>
        <v/>
      </c>
      <c r="BP233" s="1">
        <f t="shared" si="173"/>
        <v>2.0999999999999928E-2</v>
      </c>
      <c r="BQ233" s="24" t="str">
        <f t="shared" si="163"/>
        <v/>
      </c>
      <c r="BR233" s="25" t="str">
        <f>IF(OR(Mitglieder!AQ233="",Mitglieder!BC233&lt;&gt;""),"",Mitglieder!AQ233)</f>
        <v/>
      </c>
      <c r="BS233" s="24" t="str">
        <f>IF(BR233="","",'Details Verein'!$I$30)</f>
        <v/>
      </c>
      <c r="BT233" s="24" t="str">
        <f>IF(BR233="","",VLOOKUP(Mitglieder!AN233,'Details Verein'!$B$12:$I$21,8))</f>
        <v/>
      </c>
      <c r="BU233" s="24"/>
      <c r="BV233" s="26" t="str">
        <f t="shared" si="164"/>
        <v/>
      </c>
      <c r="BW233" s="24" t="str">
        <f>IF(BR233="","",Mitglieder!BL233)</f>
        <v/>
      </c>
      <c r="CA233" s="34"/>
      <c r="CB233" s="1" t="str">
        <f t="shared" si="175"/>
        <v/>
      </c>
      <c r="CC233" s="1" t="str">
        <f t="shared" si="175"/>
        <v/>
      </c>
      <c r="CD233" s="1" t="str">
        <f t="shared" si="175"/>
        <v/>
      </c>
      <c r="CE233" s="1" t="str">
        <f t="shared" si="175"/>
        <v/>
      </c>
      <c r="CF233" s="1" t="str">
        <f t="shared" si="175"/>
        <v/>
      </c>
      <c r="CG233" s="1" t="str">
        <f t="shared" si="175"/>
        <v/>
      </c>
      <c r="CH233" s="1" t="str">
        <f t="shared" si="175"/>
        <v/>
      </c>
      <c r="CI233" s="1" t="str">
        <f t="shared" si="175"/>
        <v/>
      </c>
      <c r="CJ233" s="1" t="str">
        <f t="shared" si="175"/>
        <v/>
      </c>
      <c r="CK233" s="1" t="str">
        <f t="shared" si="175"/>
        <v/>
      </c>
      <c r="CL233" s="37" t="str">
        <f t="shared" si="155"/>
        <v/>
      </c>
      <c r="CM233" s="37" t="str">
        <f t="shared" si="156"/>
        <v/>
      </c>
      <c r="CN233" s="1">
        <f t="shared" ca="1" si="157"/>
        <v>0</v>
      </c>
      <c r="CO233" s="1">
        <f t="shared" ca="1" si="158"/>
        <v>0</v>
      </c>
      <c r="CP233" s="1">
        <f t="shared" si="174"/>
        <v>5.1100000000000437E-2</v>
      </c>
      <c r="CQ233" s="24" t="str">
        <f t="shared" si="165"/>
        <v/>
      </c>
      <c r="CR233" s="25" t="str">
        <f t="shared" si="166"/>
        <v/>
      </c>
      <c r="CS233" s="24" t="str">
        <f>IF(CR233="","",'Details Verein'!$I$30)</f>
        <v/>
      </c>
      <c r="CT233" s="24" t="str">
        <f>IF(CR233="","",VLOOKUP(Mitglieder!AN233,'Details Verein'!$B$12:$K$21,9))</f>
        <v/>
      </c>
      <c r="CU233" s="24">
        <f t="shared" si="167"/>
        <v>0</v>
      </c>
      <c r="CV233" s="26" t="str">
        <f t="shared" si="168"/>
        <v/>
      </c>
      <c r="CW233" s="24" t="str">
        <f>IF(CR233="","",Mitglieder!BM233)</f>
        <v/>
      </c>
      <c r="CX233" s="1">
        <f t="shared" si="169"/>
        <v>8.1200000000001299E-2</v>
      </c>
      <c r="CY233" s="24" t="str">
        <f t="shared" si="170"/>
        <v/>
      </c>
      <c r="CZ233" s="25" t="str">
        <f t="shared" si="171"/>
        <v/>
      </c>
      <c r="DA233" s="24" t="str">
        <f>IF(CZ233="","",'Details Verein'!$I$30)</f>
        <v/>
      </c>
      <c r="DB233" s="24" t="str">
        <f>IF(CZ233="","",VLOOKUP(AN233,'Details Verein'!$B$12:$L$21,10))</f>
        <v/>
      </c>
      <c r="DC233" s="24"/>
      <c r="DD233" s="26" t="str">
        <f t="shared" si="172"/>
        <v/>
      </c>
      <c r="DE233" s="24" t="str">
        <f>IF(CZ233="","",Mitglieder!BN233)</f>
        <v/>
      </c>
      <c r="DF233" s="34"/>
      <c r="DG233" s="1">
        <f t="shared" ca="1" si="177"/>
        <v>0.11130000000000216</v>
      </c>
      <c r="DH233" s="24" t="str">
        <f t="shared" ca="1" si="178"/>
        <v/>
      </c>
      <c r="DI233" s="25" t="str">
        <f t="shared" ca="1" si="179"/>
        <v/>
      </c>
      <c r="DJ233" s="24" t="str">
        <f ca="1">IF(DI233="","",'Details Verein'!$I$30)</f>
        <v/>
      </c>
      <c r="DK233" s="24" t="str">
        <f ca="1">IF(DI233="","",'Details Verein'!$I$31)</f>
        <v/>
      </c>
      <c r="DL233" s="24"/>
      <c r="DM233" s="26" t="str">
        <f t="shared" ca="1" si="180"/>
        <v/>
      </c>
      <c r="DN233" s="24" t="str">
        <f t="shared" ca="1" si="181"/>
        <v/>
      </c>
    </row>
    <row r="234" spans="3:118" x14ac:dyDescent="0.3">
      <c r="C234" s="1">
        <f t="shared" ca="1" si="145"/>
        <v>1.0210999999999977</v>
      </c>
      <c r="D234" s="1">
        <f ca="1">IF(OR(AQ234&lt;&gt;"",AP234+'Details Verein'!$D$24&gt;=$AM$1,AP234="",AG234&lt;&gt;1,AZ234&lt;&gt;"",BC234&lt;&gt;""),Mitglieder!D233+0.0001,ROUND(D233+1,0))</f>
        <v>1.0210999999999977</v>
      </c>
      <c r="E234" s="1">
        <f ca="1">IF(OR(AQ234&lt;&gt;"",AZ234+'Details Verein'!$D$25&gt;=$AM$1,AP234="",AG234&lt;&gt;1,AZ234="",BA234&lt;&gt;"",BC234&lt;&gt;""),Mitglieder!E233+0.0001,ROUND(E233+1,0))</f>
        <v>1.0210999999999977</v>
      </c>
      <c r="F234" s="1" t="str">
        <f t="shared" ca="1" si="146"/>
        <v/>
      </c>
      <c r="G234" s="23"/>
      <c r="H234" s="8"/>
      <c r="I234" s="8"/>
      <c r="J234" s="8"/>
      <c r="K234" s="8"/>
      <c r="L234" s="8"/>
      <c r="M234" s="8"/>
      <c r="N234" s="8"/>
      <c r="O234" s="8"/>
      <c r="P234" s="8"/>
      <c r="Q234" s="8"/>
      <c r="R234" s="8"/>
      <c r="S234" s="8"/>
      <c r="T234" s="8"/>
      <c r="U234" s="8"/>
      <c r="V234" s="8"/>
      <c r="W234" s="8"/>
      <c r="X234" s="8"/>
      <c r="Y234" s="8"/>
      <c r="Z234" s="8"/>
      <c r="AA234" s="8"/>
      <c r="AB234" s="8"/>
      <c r="AC234" s="8"/>
      <c r="AD234" s="8"/>
      <c r="AE234" s="8"/>
      <c r="AG234" s="1">
        <f t="shared" si="147"/>
        <v>0</v>
      </c>
      <c r="AI234" s="1">
        <f t="shared" ca="1" si="148"/>
        <v>0</v>
      </c>
      <c r="AJ234" s="1">
        <f t="shared" ca="1" si="149"/>
        <v>0</v>
      </c>
      <c r="AM234" s="63" t="str">
        <f>IF(AND(H235="",H236="",K234=""),"",IF(K234="","nicht kategorisiert",IF(AG234=1,VLOOKUP(AN234,'Details Verein'!$B$12:$D$22,2),"")))</f>
        <v/>
      </c>
      <c r="AN234" s="1">
        <f>IF(K234='Details Verein'!$C$12,'Details Verein'!$B$12,IF(K234='Details Verein'!$C$13,'Details Verein'!$B$13,IF(K234='Details Verein'!$C$14,'Details Verein'!$B$14,IF(K234='Details Verein'!$C$15,'Details Verein'!$B$15,IF(K234='Details Verein'!$C$16,'Details Verein'!$B$16,IF(K234='Details Verein'!$C$17,'Details Verein'!$B$17,IF(K234='Details Verein'!$C$18,'Details Verein'!$B$18,IF(K234='Details Verein'!$C$19,'Details Verein'!$B$19,IF(K234='Details Verein'!$C$20,'Details Verein'!$B$20,IF(K234='Details Verein'!$C$21,'Details Verein'!$B$21,11))))))))))</f>
        <v>1</v>
      </c>
      <c r="AO234" s="8"/>
      <c r="AP234" s="8"/>
      <c r="AQ234" s="8"/>
      <c r="AR234" s="32">
        <f>IF(OR(V234&gt;'Details Verein'!$D$7,$AG234=1),VLOOKUP($AN234,'Details Verein'!$B$12:$G$21,AR$1),0)</f>
        <v>0</v>
      </c>
      <c r="AS234" s="115" t="str">
        <f t="shared" si="150"/>
        <v/>
      </c>
      <c r="AT234" s="32">
        <f>IF($AG234=1,VLOOKUP($AN234,'Details Verein'!$B$12:$G$21,AT$1),0)</f>
        <v>0</v>
      </c>
      <c r="AU234" s="33" t="str">
        <f t="shared" si="151"/>
        <v/>
      </c>
      <c r="AV234" s="32">
        <f>IF($AG234=1,VLOOKUP($AN234,'Details Verein'!$B$12:$G$21,AV$1),0)</f>
        <v>0</v>
      </c>
      <c r="AW234" s="32">
        <f ca="1">IF($AG234=1,VLOOKUP($AN234,'Details Verein'!$B$12:$G$21,AW$1),0)+BG234</f>
        <v>0</v>
      </c>
      <c r="AX234" s="116"/>
      <c r="AY234" s="8"/>
      <c r="AZ234" s="8"/>
      <c r="BA234" s="8"/>
      <c r="BB234" s="1" t="str">
        <f t="shared" si="152"/>
        <v>00.01.1900</v>
      </c>
      <c r="BC234" s="73"/>
      <c r="BD234" s="3" t="str">
        <f>IF(AP234="","",AP234+'Details Verein'!$D$24)</f>
        <v/>
      </c>
      <c r="BE234" s="3" t="str">
        <f>IF(AZ234="","",AZ234+'Details Verein'!$D$25)</f>
        <v/>
      </c>
      <c r="BF234" s="3" t="str">
        <f>IF(BA234="","",BA234+'Details Verein'!$D$26)</f>
        <v/>
      </c>
      <c r="BG234" s="32">
        <f ca="1">IF(OR(E234-E233&gt;0.1,BA234&lt;&gt;""),'Details Verein'!$D$27,0)</f>
        <v>0</v>
      </c>
      <c r="BH234" s="16">
        <f t="shared" ca="1" si="176"/>
        <v>0</v>
      </c>
      <c r="BI234" s="16">
        <f t="shared" si="153"/>
        <v>0</v>
      </c>
      <c r="BJ234" s="1" t="str">
        <f t="shared" si="154"/>
        <v/>
      </c>
      <c r="BL234" s="1" t="str">
        <f t="shared" si="159"/>
        <v/>
      </c>
      <c r="BM234" s="1" t="str">
        <f t="shared" si="160"/>
        <v/>
      </c>
      <c r="BN234" s="1" t="str">
        <f t="shared" si="161"/>
        <v/>
      </c>
      <c r="BO234" s="1" t="str">
        <f t="shared" ca="1" si="162"/>
        <v/>
      </c>
      <c r="BP234" s="1">
        <f t="shared" si="173"/>
        <v>2.1099999999999928E-2</v>
      </c>
      <c r="BQ234" s="24" t="str">
        <f t="shared" si="163"/>
        <v/>
      </c>
      <c r="BR234" s="25" t="str">
        <f>IF(OR(Mitglieder!AQ234="",Mitglieder!BC234&lt;&gt;""),"",Mitglieder!AQ234)</f>
        <v/>
      </c>
      <c r="BS234" s="24" t="str">
        <f>IF(BR234="","",'Details Verein'!$I$30)</f>
        <v/>
      </c>
      <c r="BT234" s="24" t="str">
        <f>IF(BR234="","",VLOOKUP(Mitglieder!AN234,'Details Verein'!$B$12:$I$21,8))</f>
        <v/>
      </c>
      <c r="BU234" s="24"/>
      <c r="BV234" s="26" t="str">
        <f t="shared" si="164"/>
        <v/>
      </c>
      <c r="BW234" s="24" t="str">
        <f>IF(BR234="","",Mitglieder!BL234)</f>
        <v/>
      </c>
      <c r="CA234" s="34"/>
      <c r="CB234" s="1" t="str">
        <f t="shared" ref="CB234:CK243" si="182">IF(AND($AG234=1,CB$13=$AM234),CB$13,"")</f>
        <v/>
      </c>
      <c r="CC234" s="1" t="str">
        <f t="shared" si="182"/>
        <v/>
      </c>
      <c r="CD234" s="1" t="str">
        <f t="shared" si="182"/>
        <v/>
      </c>
      <c r="CE234" s="1" t="str">
        <f t="shared" si="182"/>
        <v/>
      </c>
      <c r="CF234" s="1" t="str">
        <f t="shared" si="182"/>
        <v/>
      </c>
      <c r="CG234" s="1" t="str">
        <f t="shared" si="182"/>
        <v/>
      </c>
      <c r="CH234" s="1" t="str">
        <f t="shared" si="182"/>
        <v/>
      </c>
      <c r="CI234" s="1" t="str">
        <f t="shared" si="182"/>
        <v/>
      </c>
      <c r="CJ234" s="1" t="str">
        <f t="shared" si="182"/>
        <v/>
      </c>
      <c r="CK234" s="1" t="str">
        <f t="shared" si="182"/>
        <v/>
      </c>
      <c r="CL234" s="37" t="str">
        <f t="shared" si="155"/>
        <v/>
      </c>
      <c r="CM234" s="37" t="str">
        <f t="shared" si="156"/>
        <v/>
      </c>
      <c r="CN234" s="1">
        <f t="shared" ca="1" si="157"/>
        <v>0</v>
      </c>
      <c r="CO234" s="1">
        <f t="shared" ca="1" si="158"/>
        <v>0</v>
      </c>
      <c r="CP234" s="1">
        <f t="shared" si="174"/>
        <v>5.120000000000044E-2</v>
      </c>
      <c r="CQ234" s="24" t="str">
        <f t="shared" si="165"/>
        <v/>
      </c>
      <c r="CR234" s="25" t="str">
        <f t="shared" si="166"/>
        <v/>
      </c>
      <c r="CS234" s="24" t="str">
        <f>IF(CR234="","",'Details Verein'!$I$30)</f>
        <v/>
      </c>
      <c r="CT234" s="24" t="str">
        <f>IF(CR234="","",VLOOKUP(Mitglieder!AN234,'Details Verein'!$B$12:$K$21,9))</f>
        <v/>
      </c>
      <c r="CU234" s="24">
        <f t="shared" si="167"/>
        <v>0</v>
      </c>
      <c r="CV234" s="26" t="str">
        <f t="shared" si="168"/>
        <v/>
      </c>
      <c r="CW234" s="24" t="str">
        <f>IF(CR234="","",Mitglieder!BM234)</f>
        <v/>
      </c>
      <c r="CX234" s="1">
        <f t="shared" si="169"/>
        <v>8.1300000000001302E-2</v>
      </c>
      <c r="CY234" s="24" t="str">
        <f t="shared" si="170"/>
        <v/>
      </c>
      <c r="CZ234" s="25" t="str">
        <f t="shared" si="171"/>
        <v/>
      </c>
      <c r="DA234" s="24" t="str">
        <f>IF(CZ234="","",'Details Verein'!$I$30)</f>
        <v/>
      </c>
      <c r="DB234" s="24" t="str">
        <f>IF(CZ234="","",VLOOKUP(AN234,'Details Verein'!$B$12:$L$21,10))</f>
        <v/>
      </c>
      <c r="DC234" s="24"/>
      <c r="DD234" s="26" t="str">
        <f t="shared" si="172"/>
        <v/>
      </c>
      <c r="DE234" s="24" t="str">
        <f>IF(CZ234="","",Mitglieder!BN234)</f>
        <v/>
      </c>
      <c r="DF234" s="34"/>
      <c r="DG234" s="1">
        <f t="shared" ca="1" si="177"/>
        <v>0.11140000000000216</v>
      </c>
      <c r="DH234" s="24" t="str">
        <f t="shared" ca="1" si="178"/>
        <v/>
      </c>
      <c r="DI234" s="25" t="str">
        <f t="shared" ca="1" si="179"/>
        <v/>
      </c>
      <c r="DJ234" s="24" t="str">
        <f ca="1">IF(DI234="","",'Details Verein'!$I$30)</f>
        <v/>
      </c>
      <c r="DK234" s="24" t="str">
        <f ca="1">IF(DI234="","",'Details Verein'!$I$31)</f>
        <v/>
      </c>
      <c r="DL234" s="24"/>
      <c r="DM234" s="26" t="str">
        <f t="shared" ca="1" si="180"/>
        <v/>
      </c>
      <c r="DN234" s="24" t="str">
        <f t="shared" ca="1" si="181"/>
        <v/>
      </c>
    </row>
    <row r="235" spans="3:118" x14ac:dyDescent="0.3">
      <c r="C235" s="1">
        <f t="shared" ca="1" si="145"/>
        <v>1.0211999999999977</v>
      </c>
      <c r="D235" s="1">
        <f ca="1">IF(OR(AQ235&lt;&gt;"",AP235+'Details Verein'!$D$24&gt;=$AM$1,AP235="",AG235&lt;&gt;1,AZ235&lt;&gt;"",BC235&lt;&gt;""),Mitglieder!D234+0.0001,ROUND(D234+1,0))</f>
        <v>1.0211999999999977</v>
      </c>
      <c r="E235" s="1">
        <f ca="1">IF(OR(AQ235&lt;&gt;"",AZ235+'Details Verein'!$D$25&gt;=$AM$1,AP235="",AG235&lt;&gt;1,AZ235="",BA235&lt;&gt;"",BC235&lt;&gt;""),Mitglieder!E234+0.0001,ROUND(E234+1,0))</f>
        <v>1.0211999999999977</v>
      </c>
      <c r="F235" s="1" t="str">
        <f t="shared" ca="1" si="146"/>
        <v/>
      </c>
      <c r="G235" s="23"/>
      <c r="H235" s="8"/>
      <c r="I235" s="8"/>
      <c r="J235" s="8"/>
      <c r="K235" s="8"/>
      <c r="L235" s="8"/>
      <c r="M235" s="8"/>
      <c r="N235" s="8"/>
      <c r="O235" s="8"/>
      <c r="P235" s="8"/>
      <c r="Q235" s="8"/>
      <c r="R235" s="8"/>
      <c r="S235" s="8"/>
      <c r="T235" s="8"/>
      <c r="U235" s="8"/>
      <c r="V235" s="8"/>
      <c r="W235" s="8"/>
      <c r="X235" s="8"/>
      <c r="Y235" s="8"/>
      <c r="Z235" s="8"/>
      <c r="AA235" s="8"/>
      <c r="AB235" s="8"/>
      <c r="AC235" s="8"/>
      <c r="AD235" s="8"/>
      <c r="AE235" s="8"/>
      <c r="AG235" s="1">
        <f t="shared" si="147"/>
        <v>0</v>
      </c>
      <c r="AI235" s="1">
        <f t="shared" ca="1" si="148"/>
        <v>0</v>
      </c>
      <c r="AJ235" s="1">
        <f t="shared" ca="1" si="149"/>
        <v>0</v>
      </c>
      <c r="AM235" s="63" t="str">
        <f>IF(AND(H236="",H237="",K235=""),"",IF(K235="","nicht kategorisiert",IF(AG235=1,VLOOKUP(AN235,'Details Verein'!$B$12:$D$22,2),"")))</f>
        <v/>
      </c>
      <c r="AN235" s="1">
        <f>IF(K235='Details Verein'!$C$12,'Details Verein'!$B$12,IF(K235='Details Verein'!$C$13,'Details Verein'!$B$13,IF(K235='Details Verein'!$C$14,'Details Verein'!$B$14,IF(K235='Details Verein'!$C$15,'Details Verein'!$B$15,IF(K235='Details Verein'!$C$16,'Details Verein'!$B$16,IF(K235='Details Verein'!$C$17,'Details Verein'!$B$17,IF(K235='Details Verein'!$C$18,'Details Verein'!$B$18,IF(K235='Details Verein'!$C$19,'Details Verein'!$B$19,IF(K235='Details Verein'!$C$20,'Details Verein'!$B$20,IF(K235='Details Verein'!$C$21,'Details Verein'!$B$21,11))))))))))</f>
        <v>1</v>
      </c>
      <c r="AO235" s="8"/>
      <c r="AP235" s="8"/>
      <c r="AQ235" s="8"/>
      <c r="AR235" s="32">
        <f>IF(OR(V235&gt;'Details Verein'!$D$7,$AG235=1),VLOOKUP($AN235,'Details Verein'!$B$12:$G$21,AR$1),0)</f>
        <v>0</v>
      </c>
      <c r="AS235" s="115" t="str">
        <f t="shared" si="150"/>
        <v/>
      </c>
      <c r="AT235" s="32">
        <f>IF($AG235=1,VLOOKUP($AN235,'Details Verein'!$B$12:$G$21,AT$1),0)</f>
        <v>0</v>
      </c>
      <c r="AU235" s="33" t="str">
        <f t="shared" si="151"/>
        <v/>
      </c>
      <c r="AV235" s="32">
        <f>IF($AG235=1,VLOOKUP($AN235,'Details Verein'!$B$12:$G$21,AV$1),0)</f>
        <v>0</v>
      </c>
      <c r="AW235" s="32">
        <f ca="1">IF($AG235=1,VLOOKUP($AN235,'Details Verein'!$B$12:$G$21,AW$1),0)+BG235</f>
        <v>0</v>
      </c>
      <c r="AX235" s="116"/>
      <c r="AY235" s="8"/>
      <c r="AZ235" s="8"/>
      <c r="BA235" s="8"/>
      <c r="BB235" s="1" t="str">
        <f t="shared" si="152"/>
        <v>00.01.1900</v>
      </c>
      <c r="BC235" s="73"/>
      <c r="BD235" s="3" t="str">
        <f>IF(AP235="","",AP235+'Details Verein'!$D$24)</f>
        <v/>
      </c>
      <c r="BE235" s="3" t="str">
        <f>IF(AZ235="","",AZ235+'Details Verein'!$D$25)</f>
        <v/>
      </c>
      <c r="BF235" s="3" t="str">
        <f>IF(BA235="","",BA235+'Details Verein'!$D$26)</f>
        <v/>
      </c>
      <c r="BG235" s="32">
        <f ca="1">IF(OR(E235-E234&gt;0.1,BA235&lt;&gt;""),'Details Verein'!$D$27,0)</f>
        <v>0</v>
      </c>
      <c r="BH235" s="16">
        <f t="shared" ca="1" si="176"/>
        <v>0</v>
      </c>
      <c r="BI235" s="16">
        <f t="shared" si="153"/>
        <v>0</v>
      </c>
      <c r="BJ235" s="1" t="str">
        <f t="shared" si="154"/>
        <v/>
      </c>
      <c r="BL235" s="1" t="str">
        <f t="shared" si="159"/>
        <v/>
      </c>
      <c r="BM235" s="1" t="str">
        <f t="shared" si="160"/>
        <v/>
      </c>
      <c r="BN235" s="1" t="str">
        <f t="shared" si="161"/>
        <v/>
      </c>
      <c r="BO235" s="1" t="str">
        <f t="shared" ca="1" si="162"/>
        <v/>
      </c>
      <c r="BP235" s="1">
        <f t="shared" si="173"/>
        <v>2.1199999999999927E-2</v>
      </c>
      <c r="BQ235" s="24" t="str">
        <f t="shared" si="163"/>
        <v/>
      </c>
      <c r="BR235" s="25" t="str">
        <f>IF(OR(Mitglieder!AQ235="",Mitglieder!BC235&lt;&gt;""),"",Mitglieder!AQ235)</f>
        <v/>
      </c>
      <c r="BS235" s="24" t="str">
        <f>IF(BR235="","",'Details Verein'!$I$30)</f>
        <v/>
      </c>
      <c r="BT235" s="24" t="str">
        <f>IF(BR235="","",VLOOKUP(Mitglieder!AN235,'Details Verein'!$B$12:$I$21,8))</f>
        <v/>
      </c>
      <c r="BU235" s="24"/>
      <c r="BV235" s="26" t="str">
        <f t="shared" si="164"/>
        <v/>
      </c>
      <c r="BW235" s="24" t="str">
        <f>IF(BR235="","",Mitglieder!BL235)</f>
        <v/>
      </c>
      <c r="CA235" s="34"/>
      <c r="CB235" s="1" t="str">
        <f t="shared" si="182"/>
        <v/>
      </c>
      <c r="CC235" s="1" t="str">
        <f t="shared" si="182"/>
        <v/>
      </c>
      <c r="CD235" s="1" t="str">
        <f t="shared" si="182"/>
        <v/>
      </c>
      <c r="CE235" s="1" t="str">
        <f t="shared" si="182"/>
        <v/>
      </c>
      <c r="CF235" s="1" t="str">
        <f t="shared" si="182"/>
        <v/>
      </c>
      <c r="CG235" s="1" t="str">
        <f t="shared" si="182"/>
        <v/>
      </c>
      <c r="CH235" s="1" t="str">
        <f t="shared" si="182"/>
        <v/>
      </c>
      <c r="CI235" s="1" t="str">
        <f t="shared" si="182"/>
        <v/>
      </c>
      <c r="CJ235" s="1" t="str">
        <f t="shared" si="182"/>
        <v/>
      </c>
      <c r="CK235" s="1" t="str">
        <f t="shared" si="182"/>
        <v/>
      </c>
      <c r="CL235" s="37" t="str">
        <f t="shared" si="155"/>
        <v/>
      </c>
      <c r="CM235" s="37" t="str">
        <f t="shared" si="156"/>
        <v/>
      </c>
      <c r="CN235" s="1">
        <f t="shared" ca="1" si="157"/>
        <v>0</v>
      </c>
      <c r="CO235" s="1">
        <f t="shared" ca="1" si="158"/>
        <v>0</v>
      </c>
      <c r="CP235" s="1">
        <f t="shared" si="174"/>
        <v>5.1300000000000442E-2</v>
      </c>
      <c r="CQ235" s="24" t="str">
        <f t="shared" si="165"/>
        <v/>
      </c>
      <c r="CR235" s="25" t="str">
        <f t="shared" si="166"/>
        <v/>
      </c>
      <c r="CS235" s="24" t="str">
        <f>IF(CR235="","",'Details Verein'!$I$30)</f>
        <v/>
      </c>
      <c r="CT235" s="24" t="str">
        <f>IF(CR235="","",VLOOKUP(Mitglieder!AN235,'Details Verein'!$B$12:$K$21,9))</f>
        <v/>
      </c>
      <c r="CU235" s="24">
        <f t="shared" si="167"/>
        <v>0</v>
      </c>
      <c r="CV235" s="26" t="str">
        <f t="shared" si="168"/>
        <v/>
      </c>
      <c r="CW235" s="24" t="str">
        <f>IF(CR235="","",Mitglieder!BM235)</f>
        <v/>
      </c>
      <c r="CX235" s="1">
        <f t="shared" si="169"/>
        <v>8.1400000000001305E-2</v>
      </c>
      <c r="CY235" s="24" t="str">
        <f t="shared" si="170"/>
        <v/>
      </c>
      <c r="CZ235" s="25" t="str">
        <f t="shared" si="171"/>
        <v/>
      </c>
      <c r="DA235" s="24" t="str">
        <f>IF(CZ235="","",'Details Verein'!$I$30)</f>
        <v/>
      </c>
      <c r="DB235" s="24" t="str">
        <f>IF(CZ235="","",VLOOKUP(AN235,'Details Verein'!$B$12:$L$21,10))</f>
        <v/>
      </c>
      <c r="DC235" s="24"/>
      <c r="DD235" s="26" t="str">
        <f t="shared" si="172"/>
        <v/>
      </c>
      <c r="DE235" s="24" t="str">
        <f>IF(CZ235="","",Mitglieder!BN235)</f>
        <v/>
      </c>
      <c r="DF235" s="34"/>
      <c r="DG235" s="1">
        <f t="shared" ca="1" si="177"/>
        <v>0.11150000000000217</v>
      </c>
      <c r="DH235" s="24" t="str">
        <f t="shared" ca="1" si="178"/>
        <v/>
      </c>
      <c r="DI235" s="25" t="str">
        <f t="shared" ca="1" si="179"/>
        <v/>
      </c>
      <c r="DJ235" s="24" t="str">
        <f ca="1">IF(DI235="","",'Details Verein'!$I$30)</f>
        <v/>
      </c>
      <c r="DK235" s="24" t="str">
        <f ca="1">IF(DI235="","",'Details Verein'!$I$31)</f>
        <v/>
      </c>
      <c r="DL235" s="24"/>
      <c r="DM235" s="26" t="str">
        <f t="shared" ca="1" si="180"/>
        <v/>
      </c>
      <c r="DN235" s="24" t="str">
        <f t="shared" ca="1" si="181"/>
        <v/>
      </c>
    </row>
    <row r="236" spans="3:118" x14ac:dyDescent="0.3">
      <c r="C236" s="1">
        <f t="shared" ca="1" si="145"/>
        <v>1.0212999999999977</v>
      </c>
      <c r="D236" s="1">
        <f ca="1">IF(OR(AQ236&lt;&gt;"",AP236+'Details Verein'!$D$24&gt;=$AM$1,AP236="",AG236&lt;&gt;1,AZ236&lt;&gt;"",BC236&lt;&gt;""),Mitglieder!D235+0.0001,ROUND(D235+1,0))</f>
        <v>1.0212999999999977</v>
      </c>
      <c r="E236" s="1">
        <f ca="1">IF(OR(AQ236&lt;&gt;"",AZ236+'Details Verein'!$D$25&gt;=$AM$1,AP236="",AG236&lt;&gt;1,AZ236="",BA236&lt;&gt;"",BC236&lt;&gt;""),Mitglieder!E235+0.0001,ROUND(E235+1,0))</f>
        <v>1.0212999999999977</v>
      </c>
      <c r="F236" s="1" t="str">
        <f t="shared" ca="1" si="146"/>
        <v/>
      </c>
      <c r="G236" s="23"/>
      <c r="H236" s="8"/>
      <c r="I236" s="8"/>
      <c r="J236" s="8"/>
      <c r="K236" s="8"/>
      <c r="L236" s="8"/>
      <c r="M236" s="8"/>
      <c r="N236" s="8"/>
      <c r="O236" s="8"/>
      <c r="P236" s="8"/>
      <c r="Q236" s="8"/>
      <c r="R236" s="8"/>
      <c r="S236" s="8"/>
      <c r="T236" s="8"/>
      <c r="U236" s="8"/>
      <c r="V236" s="8"/>
      <c r="W236" s="8"/>
      <c r="X236" s="8"/>
      <c r="Y236" s="8"/>
      <c r="Z236" s="8"/>
      <c r="AA236" s="8"/>
      <c r="AB236" s="8"/>
      <c r="AC236" s="8"/>
      <c r="AD236" s="8"/>
      <c r="AE236" s="8"/>
      <c r="AG236" s="1">
        <f t="shared" si="147"/>
        <v>0</v>
      </c>
      <c r="AI236" s="1">
        <f t="shared" ca="1" si="148"/>
        <v>0</v>
      </c>
      <c r="AJ236" s="1">
        <f t="shared" ca="1" si="149"/>
        <v>0</v>
      </c>
      <c r="AM236" s="63" t="str">
        <f>IF(AND(H237="",H238="",K236=""),"",IF(K236="","nicht kategorisiert",IF(AG236=1,VLOOKUP(AN236,'Details Verein'!$B$12:$D$22,2),"")))</f>
        <v/>
      </c>
      <c r="AN236" s="1">
        <f>IF(K236='Details Verein'!$C$12,'Details Verein'!$B$12,IF(K236='Details Verein'!$C$13,'Details Verein'!$B$13,IF(K236='Details Verein'!$C$14,'Details Verein'!$B$14,IF(K236='Details Verein'!$C$15,'Details Verein'!$B$15,IF(K236='Details Verein'!$C$16,'Details Verein'!$B$16,IF(K236='Details Verein'!$C$17,'Details Verein'!$B$17,IF(K236='Details Verein'!$C$18,'Details Verein'!$B$18,IF(K236='Details Verein'!$C$19,'Details Verein'!$B$19,IF(K236='Details Verein'!$C$20,'Details Verein'!$B$20,IF(K236='Details Verein'!$C$21,'Details Verein'!$B$21,11))))))))))</f>
        <v>1</v>
      </c>
      <c r="AO236" s="8"/>
      <c r="AP236" s="8"/>
      <c r="AQ236" s="8"/>
      <c r="AR236" s="32">
        <f>IF(OR(V236&gt;'Details Verein'!$D$7,$AG236=1),VLOOKUP($AN236,'Details Verein'!$B$12:$G$21,AR$1),0)</f>
        <v>0</v>
      </c>
      <c r="AS236" s="115" t="str">
        <f t="shared" si="150"/>
        <v/>
      </c>
      <c r="AT236" s="32">
        <f>IF($AG236=1,VLOOKUP($AN236,'Details Verein'!$B$12:$G$21,AT$1),0)</f>
        <v>0</v>
      </c>
      <c r="AU236" s="33" t="str">
        <f t="shared" si="151"/>
        <v/>
      </c>
      <c r="AV236" s="32">
        <f>IF($AG236=1,VLOOKUP($AN236,'Details Verein'!$B$12:$G$21,AV$1),0)</f>
        <v>0</v>
      </c>
      <c r="AW236" s="32">
        <f ca="1">IF($AG236=1,VLOOKUP($AN236,'Details Verein'!$B$12:$G$21,AW$1),0)+BG236</f>
        <v>0</v>
      </c>
      <c r="AX236" s="116"/>
      <c r="AY236" s="8"/>
      <c r="AZ236" s="8"/>
      <c r="BA236" s="8"/>
      <c r="BB236" s="1" t="str">
        <f t="shared" si="152"/>
        <v>00.01.1900</v>
      </c>
      <c r="BC236" s="73"/>
      <c r="BD236" s="3" t="str">
        <f>IF(AP236="","",AP236+'Details Verein'!$D$24)</f>
        <v/>
      </c>
      <c r="BE236" s="3" t="str">
        <f>IF(AZ236="","",AZ236+'Details Verein'!$D$25)</f>
        <v/>
      </c>
      <c r="BF236" s="3" t="str">
        <f>IF(BA236="","",BA236+'Details Verein'!$D$26)</f>
        <v/>
      </c>
      <c r="BG236" s="32">
        <f ca="1">IF(OR(E236-E235&gt;0.1,BA236&lt;&gt;""),'Details Verein'!$D$27,0)</f>
        <v>0</v>
      </c>
      <c r="BH236" s="16">
        <f t="shared" ca="1" si="176"/>
        <v>0</v>
      </c>
      <c r="BI236" s="16">
        <f t="shared" si="153"/>
        <v>0</v>
      </c>
      <c r="BJ236" s="1" t="str">
        <f t="shared" si="154"/>
        <v/>
      </c>
      <c r="BL236" s="1" t="str">
        <f t="shared" si="159"/>
        <v/>
      </c>
      <c r="BM236" s="1" t="str">
        <f t="shared" si="160"/>
        <v/>
      </c>
      <c r="BN236" s="1" t="str">
        <f t="shared" si="161"/>
        <v/>
      </c>
      <c r="BO236" s="1" t="str">
        <f t="shared" ca="1" si="162"/>
        <v/>
      </c>
      <c r="BP236" s="1">
        <f t="shared" si="173"/>
        <v>2.1299999999999927E-2</v>
      </c>
      <c r="BQ236" s="24" t="str">
        <f t="shared" si="163"/>
        <v/>
      </c>
      <c r="BR236" s="25" t="str">
        <f>IF(OR(Mitglieder!AQ236="",Mitglieder!BC236&lt;&gt;""),"",Mitglieder!AQ236)</f>
        <v/>
      </c>
      <c r="BS236" s="24" t="str">
        <f>IF(BR236="","",'Details Verein'!$I$30)</f>
        <v/>
      </c>
      <c r="BT236" s="24" t="str">
        <f>IF(BR236="","",VLOOKUP(Mitglieder!AN236,'Details Verein'!$B$12:$I$21,8))</f>
        <v/>
      </c>
      <c r="BU236" s="24"/>
      <c r="BV236" s="26" t="str">
        <f t="shared" si="164"/>
        <v/>
      </c>
      <c r="BW236" s="24" t="str">
        <f>IF(BR236="","",Mitglieder!BL236)</f>
        <v/>
      </c>
      <c r="CA236" s="34"/>
      <c r="CB236" s="1" t="str">
        <f t="shared" si="182"/>
        <v/>
      </c>
      <c r="CC236" s="1" t="str">
        <f t="shared" si="182"/>
        <v/>
      </c>
      <c r="CD236" s="1" t="str">
        <f t="shared" si="182"/>
        <v/>
      </c>
      <c r="CE236" s="1" t="str">
        <f t="shared" si="182"/>
        <v/>
      </c>
      <c r="CF236" s="1" t="str">
        <f t="shared" si="182"/>
        <v/>
      </c>
      <c r="CG236" s="1" t="str">
        <f t="shared" si="182"/>
        <v/>
      </c>
      <c r="CH236" s="1" t="str">
        <f t="shared" si="182"/>
        <v/>
      </c>
      <c r="CI236" s="1" t="str">
        <f t="shared" si="182"/>
        <v/>
      </c>
      <c r="CJ236" s="1" t="str">
        <f t="shared" si="182"/>
        <v/>
      </c>
      <c r="CK236" s="1" t="str">
        <f t="shared" si="182"/>
        <v/>
      </c>
      <c r="CL236" s="37" t="str">
        <f t="shared" si="155"/>
        <v/>
      </c>
      <c r="CM236" s="37" t="str">
        <f t="shared" si="156"/>
        <v/>
      </c>
      <c r="CN236" s="1">
        <f t="shared" ca="1" si="157"/>
        <v>0</v>
      </c>
      <c r="CO236" s="1">
        <f t="shared" ca="1" si="158"/>
        <v>0</v>
      </c>
      <c r="CP236" s="1">
        <f t="shared" si="174"/>
        <v>5.1400000000000445E-2</v>
      </c>
      <c r="CQ236" s="24" t="str">
        <f t="shared" si="165"/>
        <v/>
      </c>
      <c r="CR236" s="25" t="str">
        <f t="shared" si="166"/>
        <v/>
      </c>
      <c r="CS236" s="24" t="str">
        <f>IF(CR236="","",'Details Verein'!$I$30)</f>
        <v/>
      </c>
      <c r="CT236" s="24" t="str">
        <f>IF(CR236="","",VLOOKUP(Mitglieder!AN236,'Details Verein'!$B$12:$K$21,9))</f>
        <v/>
      </c>
      <c r="CU236" s="24">
        <f t="shared" si="167"/>
        <v>0</v>
      </c>
      <c r="CV236" s="26" t="str">
        <f t="shared" si="168"/>
        <v/>
      </c>
      <c r="CW236" s="24" t="str">
        <f>IF(CR236="","",Mitglieder!BM236)</f>
        <v/>
      </c>
      <c r="CX236" s="1">
        <f t="shared" si="169"/>
        <v>8.1500000000001308E-2</v>
      </c>
      <c r="CY236" s="24" t="str">
        <f t="shared" si="170"/>
        <v/>
      </c>
      <c r="CZ236" s="25" t="str">
        <f t="shared" si="171"/>
        <v/>
      </c>
      <c r="DA236" s="24" t="str">
        <f>IF(CZ236="","",'Details Verein'!$I$30)</f>
        <v/>
      </c>
      <c r="DB236" s="24" t="str">
        <f>IF(CZ236="","",VLOOKUP(AN236,'Details Verein'!$B$12:$L$21,10))</f>
        <v/>
      </c>
      <c r="DC236" s="24"/>
      <c r="DD236" s="26" t="str">
        <f t="shared" si="172"/>
        <v/>
      </c>
      <c r="DE236" s="24" t="str">
        <f>IF(CZ236="","",Mitglieder!BN236)</f>
        <v/>
      </c>
      <c r="DF236" s="34"/>
      <c r="DG236" s="1">
        <f t="shared" ca="1" si="177"/>
        <v>0.11160000000000217</v>
      </c>
      <c r="DH236" s="24" t="str">
        <f t="shared" ca="1" si="178"/>
        <v/>
      </c>
      <c r="DI236" s="25" t="str">
        <f t="shared" ca="1" si="179"/>
        <v/>
      </c>
      <c r="DJ236" s="24" t="str">
        <f ca="1">IF(DI236="","",'Details Verein'!$I$30)</f>
        <v/>
      </c>
      <c r="DK236" s="24" t="str">
        <f ca="1">IF(DI236="","",'Details Verein'!$I$31)</f>
        <v/>
      </c>
      <c r="DL236" s="24"/>
      <c r="DM236" s="26" t="str">
        <f t="shared" ca="1" si="180"/>
        <v/>
      </c>
      <c r="DN236" s="24" t="str">
        <f t="shared" ca="1" si="181"/>
        <v/>
      </c>
    </row>
    <row r="237" spans="3:118" x14ac:dyDescent="0.3">
      <c r="C237" s="1">
        <f t="shared" ca="1" si="145"/>
        <v>1.0213999999999976</v>
      </c>
      <c r="D237" s="1">
        <f ca="1">IF(OR(AQ237&lt;&gt;"",AP237+'Details Verein'!$D$24&gt;=$AM$1,AP237="",AG237&lt;&gt;1,AZ237&lt;&gt;"",BC237&lt;&gt;""),Mitglieder!D236+0.0001,ROUND(D236+1,0))</f>
        <v>1.0213999999999976</v>
      </c>
      <c r="E237" s="1">
        <f ca="1">IF(OR(AQ237&lt;&gt;"",AZ237+'Details Verein'!$D$25&gt;=$AM$1,AP237="",AG237&lt;&gt;1,AZ237="",BA237&lt;&gt;"",BC237&lt;&gt;""),Mitglieder!E236+0.0001,ROUND(E236+1,0))</f>
        <v>1.0213999999999976</v>
      </c>
      <c r="F237" s="1" t="str">
        <f t="shared" ca="1" si="146"/>
        <v/>
      </c>
      <c r="G237" s="23"/>
      <c r="H237" s="8"/>
      <c r="I237" s="8"/>
      <c r="J237" s="8"/>
      <c r="K237" s="8"/>
      <c r="L237" s="8"/>
      <c r="M237" s="8"/>
      <c r="N237" s="8"/>
      <c r="O237" s="8"/>
      <c r="P237" s="8"/>
      <c r="Q237" s="8"/>
      <c r="R237" s="8"/>
      <c r="S237" s="8"/>
      <c r="T237" s="8"/>
      <c r="U237" s="8"/>
      <c r="V237" s="8"/>
      <c r="W237" s="8"/>
      <c r="X237" s="8"/>
      <c r="Y237" s="8"/>
      <c r="Z237" s="8"/>
      <c r="AA237" s="8"/>
      <c r="AB237" s="8"/>
      <c r="AC237" s="8"/>
      <c r="AD237" s="8"/>
      <c r="AE237" s="8"/>
      <c r="AG237" s="1">
        <f t="shared" si="147"/>
        <v>0</v>
      </c>
      <c r="AI237" s="1">
        <f t="shared" ca="1" si="148"/>
        <v>0</v>
      </c>
      <c r="AJ237" s="1">
        <f t="shared" ca="1" si="149"/>
        <v>0</v>
      </c>
      <c r="AM237" s="63" t="str">
        <f>IF(AND(H238="",H239="",K237=""),"",IF(K237="","nicht kategorisiert",IF(AG237=1,VLOOKUP(AN237,'Details Verein'!$B$12:$D$22,2),"")))</f>
        <v/>
      </c>
      <c r="AN237" s="1">
        <f>IF(K237='Details Verein'!$C$12,'Details Verein'!$B$12,IF(K237='Details Verein'!$C$13,'Details Verein'!$B$13,IF(K237='Details Verein'!$C$14,'Details Verein'!$B$14,IF(K237='Details Verein'!$C$15,'Details Verein'!$B$15,IF(K237='Details Verein'!$C$16,'Details Verein'!$B$16,IF(K237='Details Verein'!$C$17,'Details Verein'!$B$17,IF(K237='Details Verein'!$C$18,'Details Verein'!$B$18,IF(K237='Details Verein'!$C$19,'Details Verein'!$B$19,IF(K237='Details Verein'!$C$20,'Details Verein'!$B$20,IF(K237='Details Verein'!$C$21,'Details Verein'!$B$21,11))))))))))</f>
        <v>1</v>
      </c>
      <c r="AO237" s="8"/>
      <c r="AP237" s="8"/>
      <c r="AQ237" s="8"/>
      <c r="AR237" s="32">
        <f>IF(OR(V237&gt;'Details Verein'!$D$7,$AG237=1),VLOOKUP($AN237,'Details Verein'!$B$12:$G$21,AR$1),0)</f>
        <v>0</v>
      </c>
      <c r="AS237" s="115" t="str">
        <f t="shared" si="150"/>
        <v/>
      </c>
      <c r="AT237" s="32">
        <f>IF($AG237=1,VLOOKUP($AN237,'Details Verein'!$B$12:$G$21,AT$1),0)</f>
        <v>0</v>
      </c>
      <c r="AU237" s="33" t="str">
        <f t="shared" si="151"/>
        <v/>
      </c>
      <c r="AV237" s="32">
        <f>IF($AG237=1,VLOOKUP($AN237,'Details Verein'!$B$12:$G$21,AV$1),0)</f>
        <v>0</v>
      </c>
      <c r="AW237" s="32">
        <f ca="1">IF($AG237=1,VLOOKUP($AN237,'Details Verein'!$B$12:$G$21,AW$1),0)+BG237</f>
        <v>0</v>
      </c>
      <c r="AX237" s="116"/>
      <c r="AY237" s="8"/>
      <c r="AZ237" s="8"/>
      <c r="BA237" s="8"/>
      <c r="BB237" s="1" t="str">
        <f t="shared" si="152"/>
        <v>00.01.1900</v>
      </c>
      <c r="BC237" s="73"/>
      <c r="BD237" s="3" t="str">
        <f>IF(AP237="","",AP237+'Details Verein'!$D$24)</f>
        <v/>
      </c>
      <c r="BE237" s="3" t="str">
        <f>IF(AZ237="","",AZ237+'Details Verein'!$D$25)</f>
        <v/>
      </c>
      <c r="BF237" s="3" t="str">
        <f>IF(BA237="","",BA237+'Details Verein'!$D$26)</f>
        <v/>
      </c>
      <c r="BG237" s="32">
        <f ca="1">IF(OR(E237-E236&gt;0.1,BA237&lt;&gt;""),'Details Verein'!$D$27,0)</f>
        <v>0</v>
      </c>
      <c r="BH237" s="16">
        <f t="shared" ca="1" si="176"/>
        <v>0</v>
      </c>
      <c r="BI237" s="16">
        <f t="shared" si="153"/>
        <v>0</v>
      </c>
      <c r="BJ237" s="1" t="str">
        <f t="shared" si="154"/>
        <v/>
      </c>
      <c r="BL237" s="1" t="str">
        <f t="shared" si="159"/>
        <v/>
      </c>
      <c r="BM237" s="1" t="str">
        <f t="shared" si="160"/>
        <v/>
      </c>
      <c r="BN237" s="1" t="str">
        <f t="shared" si="161"/>
        <v/>
      </c>
      <c r="BO237" s="1" t="str">
        <f t="shared" ca="1" si="162"/>
        <v/>
      </c>
      <c r="BP237" s="1">
        <f t="shared" si="173"/>
        <v>2.1399999999999926E-2</v>
      </c>
      <c r="BQ237" s="24" t="str">
        <f t="shared" si="163"/>
        <v/>
      </c>
      <c r="BR237" s="25" t="str">
        <f>IF(OR(Mitglieder!AQ237="",Mitglieder!BC237&lt;&gt;""),"",Mitglieder!AQ237)</f>
        <v/>
      </c>
      <c r="BS237" s="24" t="str">
        <f>IF(BR237="","",'Details Verein'!$I$30)</f>
        <v/>
      </c>
      <c r="BT237" s="24" t="str">
        <f>IF(BR237="","",VLOOKUP(Mitglieder!AN237,'Details Verein'!$B$12:$I$21,8))</f>
        <v/>
      </c>
      <c r="BU237" s="24"/>
      <c r="BV237" s="26" t="str">
        <f t="shared" si="164"/>
        <v/>
      </c>
      <c r="BW237" s="24" t="str">
        <f>IF(BR237="","",Mitglieder!BL237)</f>
        <v/>
      </c>
      <c r="CA237" s="34"/>
      <c r="CB237" s="1" t="str">
        <f t="shared" si="182"/>
        <v/>
      </c>
      <c r="CC237" s="1" t="str">
        <f t="shared" si="182"/>
        <v/>
      </c>
      <c r="CD237" s="1" t="str">
        <f t="shared" si="182"/>
        <v/>
      </c>
      <c r="CE237" s="1" t="str">
        <f t="shared" si="182"/>
        <v/>
      </c>
      <c r="CF237" s="1" t="str">
        <f t="shared" si="182"/>
        <v/>
      </c>
      <c r="CG237" s="1" t="str">
        <f t="shared" si="182"/>
        <v/>
      </c>
      <c r="CH237" s="1" t="str">
        <f t="shared" si="182"/>
        <v/>
      </c>
      <c r="CI237" s="1" t="str">
        <f t="shared" si="182"/>
        <v/>
      </c>
      <c r="CJ237" s="1" t="str">
        <f t="shared" si="182"/>
        <v/>
      </c>
      <c r="CK237" s="1" t="str">
        <f t="shared" si="182"/>
        <v/>
      </c>
      <c r="CL237" s="37" t="str">
        <f t="shared" si="155"/>
        <v/>
      </c>
      <c r="CM237" s="37" t="str">
        <f t="shared" si="156"/>
        <v/>
      </c>
      <c r="CN237" s="1">
        <f t="shared" ca="1" si="157"/>
        <v>0</v>
      </c>
      <c r="CO237" s="1">
        <f t="shared" ca="1" si="158"/>
        <v>0</v>
      </c>
      <c r="CP237" s="1">
        <f t="shared" si="174"/>
        <v>5.1500000000000448E-2</v>
      </c>
      <c r="CQ237" s="24" t="str">
        <f t="shared" si="165"/>
        <v/>
      </c>
      <c r="CR237" s="25" t="str">
        <f t="shared" si="166"/>
        <v/>
      </c>
      <c r="CS237" s="24" t="str">
        <f>IF(CR237="","",'Details Verein'!$I$30)</f>
        <v/>
      </c>
      <c r="CT237" s="24" t="str">
        <f>IF(CR237="","",VLOOKUP(Mitglieder!AN237,'Details Verein'!$B$12:$K$21,9))</f>
        <v/>
      </c>
      <c r="CU237" s="24">
        <f t="shared" si="167"/>
        <v>0</v>
      </c>
      <c r="CV237" s="26" t="str">
        <f t="shared" si="168"/>
        <v/>
      </c>
      <c r="CW237" s="24" t="str">
        <f>IF(CR237="","",Mitglieder!BM237)</f>
        <v/>
      </c>
      <c r="CX237" s="1">
        <f t="shared" si="169"/>
        <v>8.160000000000131E-2</v>
      </c>
      <c r="CY237" s="24" t="str">
        <f t="shared" si="170"/>
        <v/>
      </c>
      <c r="CZ237" s="25" t="str">
        <f t="shared" si="171"/>
        <v/>
      </c>
      <c r="DA237" s="24" t="str">
        <f>IF(CZ237="","",'Details Verein'!$I$30)</f>
        <v/>
      </c>
      <c r="DB237" s="24" t="str">
        <f>IF(CZ237="","",VLOOKUP(AN237,'Details Verein'!$B$12:$L$21,10))</f>
        <v/>
      </c>
      <c r="DC237" s="24"/>
      <c r="DD237" s="26" t="str">
        <f t="shared" si="172"/>
        <v/>
      </c>
      <c r="DE237" s="24" t="str">
        <f>IF(CZ237="","",Mitglieder!BN237)</f>
        <v/>
      </c>
      <c r="DF237" s="34"/>
      <c r="DG237" s="1">
        <f t="shared" ca="1" si="177"/>
        <v>0.11170000000000217</v>
      </c>
      <c r="DH237" s="24" t="str">
        <f t="shared" ca="1" si="178"/>
        <v/>
      </c>
      <c r="DI237" s="25" t="str">
        <f t="shared" ca="1" si="179"/>
        <v/>
      </c>
      <c r="DJ237" s="24" t="str">
        <f ca="1">IF(DI237="","",'Details Verein'!$I$30)</f>
        <v/>
      </c>
      <c r="DK237" s="24" t="str">
        <f ca="1">IF(DI237="","",'Details Verein'!$I$31)</f>
        <v/>
      </c>
      <c r="DL237" s="24"/>
      <c r="DM237" s="26" t="str">
        <f t="shared" ca="1" si="180"/>
        <v/>
      </c>
      <c r="DN237" s="24" t="str">
        <f t="shared" ca="1" si="181"/>
        <v/>
      </c>
    </row>
    <row r="238" spans="3:118" x14ac:dyDescent="0.3">
      <c r="C238" s="1">
        <f t="shared" ca="1" si="145"/>
        <v>1.0214999999999976</v>
      </c>
      <c r="D238" s="1">
        <f ca="1">IF(OR(AQ238&lt;&gt;"",AP238+'Details Verein'!$D$24&gt;=$AM$1,AP238="",AG238&lt;&gt;1,AZ238&lt;&gt;"",BC238&lt;&gt;""),Mitglieder!D237+0.0001,ROUND(D237+1,0))</f>
        <v>1.0214999999999976</v>
      </c>
      <c r="E238" s="1">
        <f ca="1">IF(OR(AQ238&lt;&gt;"",AZ238+'Details Verein'!$D$25&gt;=$AM$1,AP238="",AG238&lt;&gt;1,AZ238="",BA238&lt;&gt;"",BC238&lt;&gt;""),Mitglieder!E237+0.0001,ROUND(E237+1,0))</f>
        <v>1.0214999999999976</v>
      </c>
      <c r="F238" s="1" t="str">
        <f t="shared" ca="1" si="146"/>
        <v/>
      </c>
      <c r="G238" s="23"/>
      <c r="H238" s="8"/>
      <c r="I238" s="8"/>
      <c r="J238" s="8"/>
      <c r="K238" s="8"/>
      <c r="L238" s="8"/>
      <c r="M238" s="8"/>
      <c r="N238" s="8"/>
      <c r="O238" s="8"/>
      <c r="P238" s="8"/>
      <c r="Q238" s="8"/>
      <c r="R238" s="8"/>
      <c r="S238" s="8"/>
      <c r="T238" s="8"/>
      <c r="U238" s="8"/>
      <c r="V238" s="8"/>
      <c r="W238" s="8"/>
      <c r="X238" s="8"/>
      <c r="Y238" s="8"/>
      <c r="Z238" s="8"/>
      <c r="AA238" s="8"/>
      <c r="AB238" s="8"/>
      <c r="AC238" s="8"/>
      <c r="AD238" s="8"/>
      <c r="AE238" s="8"/>
      <c r="AG238" s="1">
        <f t="shared" si="147"/>
        <v>0</v>
      </c>
      <c r="AI238" s="1">
        <f t="shared" ca="1" si="148"/>
        <v>0</v>
      </c>
      <c r="AJ238" s="1">
        <f t="shared" ca="1" si="149"/>
        <v>0</v>
      </c>
      <c r="AM238" s="63" t="str">
        <f>IF(AND(H239="",H240="",K238=""),"",IF(K238="","nicht kategorisiert",IF(AG238=1,VLOOKUP(AN238,'Details Verein'!$B$12:$D$22,2),"")))</f>
        <v/>
      </c>
      <c r="AN238" s="1">
        <f>IF(K238='Details Verein'!$C$12,'Details Verein'!$B$12,IF(K238='Details Verein'!$C$13,'Details Verein'!$B$13,IF(K238='Details Verein'!$C$14,'Details Verein'!$B$14,IF(K238='Details Verein'!$C$15,'Details Verein'!$B$15,IF(K238='Details Verein'!$C$16,'Details Verein'!$B$16,IF(K238='Details Verein'!$C$17,'Details Verein'!$B$17,IF(K238='Details Verein'!$C$18,'Details Verein'!$B$18,IF(K238='Details Verein'!$C$19,'Details Verein'!$B$19,IF(K238='Details Verein'!$C$20,'Details Verein'!$B$20,IF(K238='Details Verein'!$C$21,'Details Verein'!$B$21,11))))))))))</f>
        <v>1</v>
      </c>
      <c r="AO238" s="8"/>
      <c r="AP238" s="8"/>
      <c r="AQ238" s="8"/>
      <c r="AR238" s="32">
        <f>IF(OR(V238&gt;'Details Verein'!$D$7,$AG238=1),VLOOKUP($AN238,'Details Verein'!$B$12:$G$21,AR$1),0)</f>
        <v>0</v>
      </c>
      <c r="AS238" s="115" t="str">
        <f t="shared" si="150"/>
        <v/>
      </c>
      <c r="AT238" s="32">
        <f>IF($AG238=1,VLOOKUP($AN238,'Details Verein'!$B$12:$G$21,AT$1),0)</f>
        <v>0</v>
      </c>
      <c r="AU238" s="33" t="str">
        <f t="shared" si="151"/>
        <v/>
      </c>
      <c r="AV238" s="32">
        <f>IF($AG238=1,VLOOKUP($AN238,'Details Verein'!$B$12:$G$21,AV$1),0)</f>
        <v>0</v>
      </c>
      <c r="AW238" s="32">
        <f ca="1">IF($AG238=1,VLOOKUP($AN238,'Details Verein'!$B$12:$G$21,AW$1),0)+BG238</f>
        <v>0</v>
      </c>
      <c r="AX238" s="116"/>
      <c r="AY238" s="8"/>
      <c r="AZ238" s="8"/>
      <c r="BA238" s="8"/>
      <c r="BB238" s="1" t="str">
        <f t="shared" si="152"/>
        <v>00.01.1900</v>
      </c>
      <c r="BC238" s="73"/>
      <c r="BD238" s="3" t="str">
        <f>IF(AP238="","",AP238+'Details Verein'!$D$24)</f>
        <v/>
      </c>
      <c r="BE238" s="3" t="str">
        <f>IF(AZ238="","",AZ238+'Details Verein'!$D$25)</f>
        <v/>
      </c>
      <c r="BF238" s="3" t="str">
        <f>IF(BA238="","",BA238+'Details Verein'!$D$26)</f>
        <v/>
      </c>
      <c r="BG238" s="32">
        <f ca="1">IF(OR(E238-E237&gt;0.1,BA238&lt;&gt;""),'Details Verein'!$D$27,0)</f>
        <v>0</v>
      </c>
      <c r="BH238" s="16">
        <f t="shared" ca="1" si="176"/>
        <v>0</v>
      </c>
      <c r="BI238" s="16">
        <f t="shared" si="153"/>
        <v>0</v>
      </c>
      <c r="BJ238" s="1" t="str">
        <f t="shared" si="154"/>
        <v/>
      </c>
      <c r="BL238" s="1" t="str">
        <f t="shared" si="159"/>
        <v/>
      </c>
      <c r="BM238" s="1" t="str">
        <f t="shared" si="160"/>
        <v/>
      </c>
      <c r="BN238" s="1" t="str">
        <f t="shared" si="161"/>
        <v/>
      </c>
      <c r="BO238" s="1" t="str">
        <f t="shared" ca="1" si="162"/>
        <v/>
      </c>
      <c r="BP238" s="1">
        <f t="shared" si="173"/>
        <v>2.1499999999999925E-2</v>
      </c>
      <c r="BQ238" s="24" t="str">
        <f t="shared" si="163"/>
        <v/>
      </c>
      <c r="BR238" s="25" t="str">
        <f>IF(OR(Mitglieder!AQ238="",Mitglieder!BC238&lt;&gt;""),"",Mitglieder!AQ238)</f>
        <v/>
      </c>
      <c r="BS238" s="24" t="str">
        <f>IF(BR238="","",'Details Verein'!$I$30)</f>
        <v/>
      </c>
      <c r="BT238" s="24" t="str">
        <f>IF(BR238="","",VLOOKUP(Mitglieder!AN238,'Details Verein'!$B$12:$I$21,8))</f>
        <v/>
      </c>
      <c r="BU238" s="24"/>
      <c r="BV238" s="26" t="str">
        <f t="shared" si="164"/>
        <v/>
      </c>
      <c r="BW238" s="24" t="str">
        <f>IF(BR238="","",Mitglieder!BL238)</f>
        <v/>
      </c>
      <c r="CA238" s="34"/>
      <c r="CB238" s="1" t="str">
        <f t="shared" si="182"/>
        <v/>
      </c>
      <c r="CC238" s="1" t="str">
        <f t="shared" si="182"/>
        <v/>
      </c>
      <c r="CD238" s="1" t="str">
        <f t="shared" si="182"/>
        <v/>
      </c>
      <c r="CE238" s="1" t="str">
        <f t="shared" si="182"/>
        <v/>
      </c>
      <c r="CF238" s="1" t="str">
        <f t="shared" si="182"/>
        <v/>
      </c>
      <c r="CG238" s="1" t="str">
        <f t="shared" si="182"/>
        <v/>
      </c>
      <c r="CH238" s="1" t="str">
        <f t="shared" si="182"/>
        <v/>
      </c>
      <c r="CI238" s="1" t="str">
        <f t="shared" si="182"/>
        <v/>
      </c>
      <c r="CJ238" s="1" t="str">
        <f t="shared" si="182"/>
        <v/>
      </c>
      <c r="CK238" s="1" t="str">
        <f t="shared" si="182"/>
        <v/>
      </c>
      <c r="CL238" s="37" t="str">
        <f t="shared" si="155"/>
        <v/>
      </c>
      <c r="CM238" s="37" t="str">
        <f t="shared" si="156"/>
        <v/>
      </c>
      <c r="CN238" s="1">
        <f t="shared" ca="1" si="157"/>
        <v>0</v>
      </c>
      <c r="CO238" s="1">
        <f t="shared" ca="1" si="158"/>
        <v>0</v>
      </c>
      <c r="CP238" s="1">
        <f t="shared" si="174"/>
        <v>5.1600000000000451E-2</v>
      </c>
      <c r="CQ238" s="24" t="str">
        <f t="shared" si="165"/>
        <v/>
      </c>
      <c r="CR238" s="25" t="str">
        <f t="shared" si="166"/>
        <v/>
      </c>
      <c r="CS238" s="24" t="str">
        <f>IF(CR238="","",'Details Verein'!$I$30)</f>
        <v/>
      </c>
      <c r="CT238" s="24" t="str">
        <f>IF(CR238="","",VLOOKUP(Mitglieder!AN238,'Details Verein'!$B$12:$K$21,9))</f>
        <v/>
      </c>
      <c r="CU238" s="24">
        <f t="shared" si="167"/>
        <v>0</v>
      </c>
      <c r="CV238" s="26" t="str">
        <f t="shared" si="168"/>
        <v/>
      </c>
      <c r="CW238" s="24" t="str">
        <f>IF(CR238="","",Mitglieder!BM238)</f>
        <v/>
      </c>
      <c r="CX238" s="1">
        <f t="shared" si="169"/>
        <v>8.1700000000001313E-2</v>
      </c>
      <c r="CY238" s="24" t="str">
        <f t="shared" si="170"/>
        <v/>
      </c>
      <c r="CZ238" s="25" t="str">
        <f t="shared" si="171"/>
        <v/>
      </c>
      <c r="DA238" s="24" t="str">
        <f>IF(CZ238="","",'Details Verein'!$I$30)</f>
        <v/>
      </c>
      <c r="DB238" s="24" t="str">
        <f>IF(CZ238="","",VLOOKUP(AN238,'Details Verein'!$B$12:$L$21,10))</f>
        <v/>
      </c>
      <c r="DC238" s="24"/>
      <c r="DD238" s="26" t="str">
        <f t="shared" si="172"/>
        <v/>
      </c>
      <c r="DE238" s="24" t="str">
        <f>IF(CZ238="","",Mitglieder!BN238)</f>
        <v/>
      </c>
      <c r="DF238" s="34"/>
      <c r="DG238" s="1">
        <f t="shared" ca="1" si="177"/>
        <v>0.11180000000000218</v>
      </c>
      <c r="DH238" s="24" t="str">
        <f t="shared" ca="1" si="178"/>
        <v/>
      </c>
      <c r="DI238" s="25" t="str">
        <f t="shared" ca="1" si="179"/>
        <v/>
      </c>
      <c r="DJ238" s="24" t="str">
        <f ca="1">IF(DI238="","",'Details Verein'!$I$30)</f>
        <v/>
      </c>
      <c r="DK238" s="24" t="str">
        <f ca="1">IF(DI238="","",'Details Verein'!$I$31)</f>
        <v/>
      </c>
      <c r="DL238" s="24"/>
      <c r="DM238" s="26" t="str">
        <f t="shared" ca="1" si="180"/>
        <v/>
      </c>
      <c r="DN238" s="24" t="str">
        <f t="shared" ca="1" si="181"/>
        <v/>
      </c>
    </row>
    <row r="239" spans="3:118" x14ac:dyDescent="0.3">
      <c r="C239" s="1">
        <f t="shared" ca="1" si="145"/>
        <v>1.0215999999999976</v>
      </c>
      <c r="D239" s="1">
        <f ca="1">IF(OR(AQ239&lt;&gt;"",AP239+'Details Verein'!$D$24&gt;=$AM$1,AP239="",AG239&lt;&gt;1,AZ239&lt;&gt;"",BC239&lt;&gt;""),Mitglieder!D238+0.0001,ROUND(D238+1,0))</f>
        <v>1.0215999999999976</v>
      </c>
      <c r="E239" s="1">
        <f ca="1">IF(OR(AQ239&lt;&gt;"",AZ239+'Details Verein'!$D$25&gt;=$AM$1,AP239="",AG239&lt;&gt;1,AZ239="",BA239&lt;&gt;"",BC239&lt;&gt;""),Mitglieder!E238+0.0001,ROUND(E238+1,0))</f>
        <v>1.0215999999999976</v>
      </c>
      <c r="F239" s="1" t="str">
        <f t="shared" ca="1" si="146"/>
        <v/>
      </c>
      <c r="G239" s="23"/>
      <c r="H239" s="8"/>
      <c r="I239" s="8"/>
      <c r="J239" s="8"/>
      <c r="K239" s="8"/>
      <c r="L239" s="8"/>
      <c r="M239" s="8"/>
      <c r="N239" s="8"/>
      <c r="O239" s="8"/>
      <c r="P239" s="8"/>
      <c r="Q239" s="8"/>
      <c r="R239" s="8"/>
      <c r="S239" s="8"/>
      <c r="T239" s="8"/>
      <c r="U239" s="8"/>
      <c r="V239" s="8"/>
      <c r="W239" s="8"/>
      <c r="X239" s="8"/>
      <c r="Y239" s="8"/>
      <c r="Z239" s="8"/>
      <c r="AA239" s="8"/>
      <c r="AB239" s="8"/>
      <c r="AC239" s="8"/>
      <c r="AD239" s="8"/>
      <c r="AE239" s="8"/>
      <c r="AG239" s="1">
        <f t="shared" si="147"/>
        <v>0</v>
      </c>
      <c r="AI239" s="1">
        <f t="shared" ca="1" si="148"/>
        <v>0</v>
      </c>
      <c r="AJ239" s="1">
        <f t="shared" ca="1" si="149"/>
        <v>0</v>
      </c>
      <c r="AM239" s="63" t="str">
        <f>IF(AND(H240="",H241="",K239=""),"",IF(K239="","nicht kategorisiert",IF(AG239=1,VLOOKUP(AN239,'Details Verein'!$B$12:$D$22,2),"")))</f>
        <v/>
      </c>
      <c r="AN239" s="1">
        <f>IF(K239='Details Verein'!$C$12,'Details Verein'!$B$12,IF(K239='Details Verein'!$C$13,'Details Verein'!$B$13,IF(K239='Details Verein'!$C$14,'Details Verein'!$B$14,IF(K239='Details Verein'!$C$15,'Details Verein'!$B$15,IF(K239='Details Verein'!$C$16,'Details Verein'!$B$16,IF(K239='Details Verein'!$C$17,'Details Verein'!$B$17,IF(K239='Details Verein'!$C$18,'Details Verein'!$B$18,IF(K239='Details Verein'!$C$19,'Details Verein'!$B$19,IF(K239='Details Verein'!$C$20,'Details Verein'!$B$20,IF(K239='Details Verein'!$C$21,'Details Verein'!$B$21,11))))))))))</f>
        <v>1</v>
      </c>
      <c r="AO239" s="8"/>
      <c r="AP239" s="8"/>
      <c r="AQ239" s="8"/>
      <c r="AR239" s="32">
        <f>IF(OR(V239&gt;'Details Verein'!$D$7,$AG239=1),VLOOKUP($AN239,'Details Verein'!$B$12:$G$21,AR$1),0)</f>
        <v>0</v>
      </c>
      <c r="AS239" s="115" t="str">
        <f t="shared" si="150"/>
        <v/>
      </c>
      <c r="AT239" s="32">
        <f>IF($AG239=1,VLOOKUP($AN239,'Details Verein'!$B$12:$G$21,AT$1),0)</f>
        <v>0</v>
      </c>
      <c r="AU239" s="33" t="str">
        <f t="shared" si="151"/>
        <v/>
      </c>
      <c r="AV239" s="32">
        <f>IF($AG239=1,VLOOKUP($AN239,'Details Verein'!$B$12:$G$21,AV$1),0)</f>
        <v>0</v>
      </c>
      <c r="AW239" s="32">
        <f ca="1">IF($AG239=1,VLOOKUP($AN239,'Details Verein'!$B$12:$G$21,AW$1),0)+BG239</f>
        <v>0</v>
      </c>
      <c r="AX239" s="116"/>
      <c r="AY239" s="8"/>
      <c r="AZ239" s="8"/>
      <c r="BA239" s="8"/>
      <c r="BB239" s="1" t="str">
        <f t="shared" si="152"/>
        <v>00.01.1900</v>
      </c>
      <c r="BC239" s="73"/>
      <c r="BD239" s="3" t="str">
        <f>IF(AP239="","",AP239+'Details Verein'!$D$24)</f>
        <v/>
      </c>
      <c r="BE239" s="3" t="str">
        <f>IF(AZ239="","",AZ239+'Details Verein'!$D$25)</f>
        <v/>
      </c>
      <c r="BF239" s="3" t="str">
        <f>IF(BA239="","",BA239+'Details Verein'!$D$26)</f>
        <v/>
      </c>
      <c r="BG239" s="32">
        <f ca="1">IF(OR(E239-E238&gt;0.1,BA239&lt;&gt;""),'Details Verein'!$D$27,0)</f>
        <v>0</v>
      </c>
      <c r="BH239" s="16">
        <f t="shared" ca="1" si="176"/>
        <v>0</v>
      </c>
      <c r="BI239" s="16">
        <f t="shared" si="153"/>
        <v>0</v>
      </c>
      <c r="BJ239" s="1" t="str">
        <f t="shared" si="154"/>
        <v/>
      </c>
      <c r="BL239" s="1" t="str">
        <f t="shared" si="159"/>
        <v/>
      </c>
      <c r="BM239" s="1" t="str">
        <f t="shared" si="160"/>
        <v/>
      </c>
      <c r="BN239" s="1" t="str">
        <f t="shared" si="161"/>
        <v/>
      </c>
      <c r="BO239" s="1" t="str">
        <f t="shared" ca="1" si="162"/>
        <v/>
      </c>
      <c r="BP239" s="1">
        <f t="shared" si="173"/>
        <v>2.1599999999999925E-2</v>
      </c>
      <c r="BQ239" s="24" t="str">
        <f t="shared" si="163"/>
        <v/>
      </c>
      <c r="BR239" s="25" t="str">
        <f>IF(OR(Mitglieder!AQ239="",Mitglieder!BC239&lt;&gt;""),"",Mitglieder!AQ239)</f>
        <v/>
      </c>
      <c r="BS239" s="24" t="str">
        <f>IF(BR239="","",'Details Verein'!$I$30)</f>
        <v/>
      </c>
      <c r="BT239" s="24" t="str">
        <f>IF(BR239="","",VLOOKUP(Mitglieder!AN239,'Details Verein'!$B$12:$I$21,8))</f>
        <v/>
      </c>
      <c r="BU239" s="24"/>
      <c r="BV239" s="26" t="str">
        <f t="shared" si="164"/>
        <v/>
      </c>
      <c r="BW239" s="24" t="str">
        <f>IF(BR239="","",Mitglieder!BL239)</f>
        <v/>
      </c>
      <c r="CA239" s="34"/>
      <c r="CB239" s="1" t="str">
        <f t="shared" si="182"/>
        <v/>
      </c>
      <c r="CC239" s="1" t="str">
        <f t="shared" si="182"/>
        <v/>
      </c>
      <c r="CD239" s="1" t="str">
        <f t="shared" si="182"/>
        <v/>
      </c>
      <c r="CE239" s="1" t="str">
        <f t="shared" si="182"/>
        <v/>
      </c>
      <c r="CF239" s="1" t="str">
        <f t="shared" si="182"/>
        <v/>
      </c>
      <c r="CG239" s="1" t="str">
        <f t="shared" si="182"/>
        <v/>
      </c>
      <c r="CH239" s="1" t="str">
        <f t="shared" si="182"/>
        <v/>
      </c>
      <c r="CI239" s="1" t="str">
        <f t="shared" si="182"/>
        <v/>
      </c>
      <c r="CJ239" s="1" t="str">
        <f t="shared" si="182"/>
        <v/>
      </c>
      <c r="CK239" s="1" t="str">
        <f t="shared" si="182"/>
        <v/>
      </c>
      <c r="CL239" s="37" t="str">
        <f t="shared" si="155"/>
        <v/>
      </c>
      <c r="CM239" s="37" t="str">
        <f t="shared" si="156"/>
        <v/>
      </c>
      <c r="CN239" s="1">
        <f t="shared" ca="1" si="157"/>
        <v>0</v>
      </c>
      <c r="CO239" s="1">
        <f t="shared" ca="1" si="158"/>
        <v>0</v>
      </c>
      <c r="CP239" s="1">
        <f t="shared" si="174"/>
        <v>5.1700000000000454E-2</v>
      </c>
      <c r="CQ239" s="24" t="str">
        <f t="shared" si="165"/>
        <v/>
      </c>
      <c r="CR239" s="25" t="str">
        <f t="shared" si="166"/>
        <v/>
      </c>
      <c r="CS239" s="24" t="str">
        <f>IF(CR239="","",'Details Verein'!$I$30)</f>
        <v/>
      </c>
      <c r="CT239" s="24" t="str">
        <f>IF(CR239="","",VLOOKUP(Mitglieder!AN239,'Details Verein'!$B$12:$K$21,9))</f>
        <v/>
      </c>
      <c r="CU239" s="24">
        <f t="shared" si="167"/>
        <v>0</v>
      </c>
      <c r="CV239" s="26" t="str">
        <f t="shared" si="168"/>
        <v/>
      </c>
      <c r="CW239" s="24" t="str">
        <f>IF(CR239="","",Mitglieder!BM239)</f>
        <v/>
      </c>
      <c r="CX239" s="1">
        <f t="shared" si="169"/>
        <v>8.1800000000001316E-2</v>
      </c>
      <c r="CY239" s="24" t="str">
        <f t="shared" si="170"/>
        <v/>
      </c>
      <c r="CZ239" s="25" t="str">
        <f t="shared" si="171"/>
        <v/>
      </c>
      <c r="DA239" s="24" t="str">
        <f>IF(CZ239="","",'Details Verein'!$I$30)</f>
        <v/>
      </c>
      <c r="DB239" s="24" t="str">
        <f>IF(CZ239="","",VLOOKUP(AN239,'Details Verein'!$B$12:$L$21,10))</f>
        <v/>
      </c>
      <c r="DC239" s="24"/>
      <c r="DD239" s="26" t="str">
        <f t="shared" si="172"/>
        <v/>
      </c>
      <c r="DE239" s="24" t="str">
        <f>IF(CZ239="","",Mitglieder!BN239)</f>
        <v/>
      </c>
      <c r="DF239" s="34"/>
      <c r="DG239" s="1">
        <f t="shared" ca="1" si="177"/>
        <v>0.11190000000000218</v>
      </c>
      <c r="DH239" s="24" t="str">
        <f t="shared" ca="1" si="178"/>
        <v/>
      </c>
      <c r="DI239" s="25" t="str">
        <f t="shared" ca="1" si="179"/>
        <v/>
      </c>
      <c r="DJ239" s="24" t="str">
        <f ca="1">IF(DI239="","",'Details Verein'!$I$30)</f>
        <v/>
      </c>
      <c r="DK239" s="24" t="str">
        <f ca="1">IF(DI239="","",'Details Verein'!$I$31)</f>
        <v/>
      </c>
      <c r="DL239" s="24"/>
      <c r="DM239" s="26" t="str">
        <f t="shared" ca="1" si="180"/>
        <v/>
      </c>
      <c r="DN239" s="24" t="str">
        <f t="shared" ca="1" si="181"/>
        <v/>
      </c>
    </row>
    <row r="240" spans="3:118" x14ac:dyDescent="0.3">
      <c r="C240" s="1">
        <f t="shared" ca="1" si="145"/>
        <v>1.0216999999999976</v>
      </c>
      <c r="D240" s="1">
        <f ca="1">IF(OR(AQ240&lt;&gt;"",AP240+'Details Verein'!$D$24&gt;=$AM$1,AP240="",AG240&lt;&gt;1,AZ240&lt;&gt;"",BC240&lt;&gt;""),Mitglieder!D239+0.0001,ROUND(D239+1,0))</f>
        <v>1.0216999999999976</v>
      </c>
      <c r="E240" s="1">
        <f ca="1">IF(OR(AQ240&lt;&gt;"",AZ240+'Details Verein'!$D$25&gt;=$AM$1,AP240="",AG240&lt;&gt;1,AZ240="",BA240&lt;&gt;"",BC240&lt;&gt;""),Mitglieder!E239+0.0001,ROUND(E239+1,0))</f>
        <v>1.0216999999999976</v>
      </c>
      <c r="F240" s="1" t="str">
        <f t="shared" ca="1" si="146"/>
        <v/>
      </c>
      <c r="G240" s="23"/>
      <c r="H240" s="8"/>
      <c r="I240" s="8"/>
      <c r="J240" s="8"/>
      <c r="K240" s="8"/>
      <c r="L240" s="8"/>
      <c r="M240" s="8"/>
      <c r="N240" s="8"/>
      <c r="O240" s="8"/>
      <c r="P240" s="8"/>
      <c r="Q240" s="8"/>
      <c r="R240" s="8"/>
      <c r="S240" s="8"/>
      <c r="T240" s="8"/>
      <c r="U240" s="8"/>
      <c r="V240" s="8"/>
      <c r="W240" s="8"/>
      <c r="X240" s="8"/>
      <c r="Y240" s="8"/>
      <c r="Z240" s="8"/>
      <c r="AA240" s="8"/>
      <c r="AB240" s="8"/>
      <c r="AC240" s="8"/>
      <c r="AD240" s="8"/>
      <c r="AE240" s="8"/>
      <c r="AG240" s="1">
        <f t="shared" si="147"/>
        <v>0</v>
      </c>
      <c r="AI240" s="1">
        <f t="shared" ca="1" si="148"/>
        <v>0</v>
      </c>
      <c r="AJ240" s="1">
        <f t="shared" ca="1" si="149"/>
        <v>0</v>
      </c>
      <c r="AM240" s="63" t="str">
        <f>IF(AND(H241="",H242="",K240=""),"",IF(K240="","nicht kategorisiert",IF(AG240=1,VLOOKUP(AN240,'Details Verein'!$B$12:$D$22,2),"")))</f>
        <v/>
      </c>
      <c r="AN240" s="1">
        <f>IF(K240='Details Verein'!$C$12,'Details Verein'!$B$12,IF(K240='Details Verein'!$C$13,'Details Verein'!$B$13,IF(K240='Details Verein'!$C$14,'Details Verein'!$B$14,IF(K240='Details Verein'!$C$15,'Details Verein'!$B$15,IF(K240='Details Verein'!$C$16,'Details Verein'!$B$16,IF(K240='Details Verein'!$C$17,'Details Verein'!$B$17,IF(K240='Details Verein'!$C$18,'Details Verein'!$B$18,IF(K240='Details Verein'!$C$19,'Details Verein'!$B$19,IF(K240='Details Verein'!$C$20,'Details Verein'!$B$20,IF(K240='Details Verein'!$C$21,'Details Verein'!$B$21,11))))))))))</f>
        <v>1</v>
      </c>
      <c r="AO240" s="8"/>
      <c r="AP240" s="8"/>
      <c r="AQ240" s="8"/>
      <c r="AR240" s="32">
        <f>IF(OR(V240&gt;'Details Verein'!$D$7,$AG240=1),VLOOKUP($AN240,'Details Verein'!$B$12:$G$21,AR$1),0)</f>
        <v>0</v>
      </c>
      <c r="AS240" s="115" t="str">
        <f t="shared" si="150"/>
        <v/>
      </c>
      <c r="AT240" s="32">
        <f>IF($AG240=1,VLOOKUP($AN240,'Details Verein'!$B$12:$G$21,AT$1),0)</f>
        <v>0</v>
      </c>
      <c r="AU240" s="33" t="str">
        <f t="shared" si="151"/>
        <v/>
      </c>
      <c r="AV240" s="32">
        <f>IF($AG240=1,VLOOKUP($AN240,'Details Verein'!$B$12:$G$21,AV$1),0)</f>
        <v>0</v>
      </c>
      <c r="AW240" s="32">
        <f ca="1">IF($AG240=1,VLOOKUP($AN240,'Details Verein'!$B$12:$G$21,AW$1),0)+BG240</f>
        <v>0</v>
      </c>
      <c r="AX240" s="116"/>
      <c r="AY240" s="8"/>
      <c r="AZ240" s="8"/>
      <c r="BA240" s="8"/>
      <c r="BB240" s="1" t="str">
        <f t="shared" si="152"/>
        <v>00.01.1900</v>
      </c>
      <c r="BC240" s="73"/>
      <c r="BD240" s="3" t="str">
        <f>IF(AP240="","",AP240+'Details Verein'!$D$24)</f>
        <v/>
      </c>
      <c r="BE240" s="3" t="str">
        <f>IF(AZ240="","",AZ240+'Details Verein'!$D$25)</f>
        <v/>
      </c>
      <c r="BF240" s="3" t="str">
        <f>IF(BA240="","",BA240+'Details Verein'!$D$26)</f>
        <v/>
      </c>
      <c r="BG240" s="32">
        <f ca="1">IF(OR(E240-E239&gt;0.1,BA240&lt;&gt;""),'Details Verein'!$D$27,0)</f>
        <v>0</v>
      </c>
      <c r="BH240" s="16">
        <f t="shared" ca="1" si="176"/>
        <v>0</v>
      </c>
      <c r="BI240" s="16">
        <f t="shared" si="153"/>
        <v>0</v>
      </c>
      <c r="BJ240" s="1" t="str">
        <f t="shared" si="154"/>
        <v/>
      </c>
      <c r="BL240" s="1" t="str">
        <f t="shared" si="159"/>
        <v/>
      </c>
      <c r="BM240" s="1" t="str">
        <f t="shared" si="160"/>
        <v/>
      </c>
      <c r="BN240" s="1" t="str">
        <f t="shared" si="161"/>
        <v/>
      </c>
      <c r="BO240" s="1" t="str">
        <f t="shared" ca="1" si="162"/>
        <v/>
      </c>
      <c r="BP240" s="1">
        <f t="shared" si="173"/>
        <v>2.1699999999999924E-2</v>
      </c>
      <c r="BQ240" s="24" t="str">
        <f t="shared" si="163"/>
        <v/>
      </c>
      <c r="BR240" s="25" t="str">
        <f>IF(OR(Mitglieder!AQ240="",Mitglieder!BC240&lt;&gt;""),"",Mitglieder!AQ240)</f>
        <v/>
      </c>
      <c r="BS240" s="24" t="str">
        <f>IF(BR240="","",'Details Verein'!$I$30)</f>
        <v/>
      </c>
      <c r="BT240" s="24" t="str">
        <f>IF(BR240="","",VLOOKUP(Mitglieder!AN240,'Details Verein'!$B$12:$I$21,8))</f>
        <v/>
      </c>
      <c r="BU240" s="24"/>
      <c r="BV240" s="26" t="str">
        <f t="shared" si="164"/>
        <v/>
      </c>
      <c r="BW240" s="24" t="str">
        <f>IF(BR240="","",Mitglieder!BL240)</f>
        <v/>
      </c>
      <c r="CA240" s="34"/>
      <c r="CB240" s="1" t="str">
        <f t="shared" si="182"/>
        <v/>
      </c>
      <c r="CC240" s="1" t="str">
        <f t="shared" si="182"/>
        <v/>
      </c>
      <c r="CD240" s="1" t="str">
        <f t="shared" si="182"/>
        <v/>
      </c>
      <c r="CE240" s="1" t="str">
        <f t="shared" si="182"/>
        <v/>
      </c>
      <c r="CF240" s="1" t="str">
        <f t="shared" si="182"/>
        <v/>
      </c>
      <c r="CG240" s="1" t="str">
        <f t="shared" si="182"/>
        <v/>
      </c>
      <c r="CH240" s="1" t="str">
        <f t="shared" si="182"/>
        <v/>
      </c>
      <c r="CI240" s="1" t="str">
        <f t="shared" si="182"/>
        <v/>
      </c>
      <c r="CJ240" s="1" t="str">
        <f t="shared" si="182"/>
        <v/>
      </c>
      <c r="CK240" s="1" t="str">
        <f t="shared" si="182"/>
        <v/>
      </c>
      <c r="CL240" s="37" t="str">
        <f t="shared" si="155"/>
        <v/>
      </c>
      <c r="CM240" s="37" t="str">
        <f t="shared" si="156"/>
        <v/>
      </c>
      <c r="CN240" s="1">
        <f t="shared" ca="1" si="157"/>
        <v>0</v>
      </c>
      <c r="CO240" s="1">
        <f t="shared" ca="1" si="158"/>
        <v>0</v>
      </c>
      <c r="CP240" s="1">
        <f t="shared" si="174"/>
        <v>5.1800000000000457E-2</v>
      </c>
      <c r="CQ240" s="24" t="str">
        <f t="shared" si="165"/>
        <v/>
      </c>
      <c r="CR240" s="25" t="str">
        <f t="shared" si="166"/>
        <v/>
      </c>
      <c r="CS240" s="24" t="str">
        <f>IF(CR240="","",'Details Verein'!$I$30)</f>
        <v/>
      </c>
      <c r="CT240" s="24" t="str">
        <f>IF(CR240="","",VLOOKUP(Mitglieder!AN240,'Details Verein'!$B$12:$K$21,9))</f>
        <v/>
      </c>
      <c r="CU240" s="24">
        <f t="shared" si="167"/>
        <v>0</v>
      </c>
      <c r="CV240" s="26" t="str">
        <f t="shared" si="168"/>
        <v/>
      </c>
      <c r="CW240" s="24" t="str">
        <f>IF(CR240="","",Mitglieder!BM240)</f>
        <v/>
      </c>
      <c r="CX240" s="1">
        <f t="shared" si="169"/>
        <v>8.1900000000001319E-2</v>
      </c>
      <c r="CY240" s="24" t="str">
        <f t="shared" si="170"/>
        <v/>
      </c>
      <c r="CZ240" s="25" t="str">
        <f t="shared" si="171"/>
        <v/>
      </c>
      <c r="DA240" s="24" t="str">
        <f>IF(CZ240="","",'Details Verein'!$I$30)</f>
        <v/>
      </c>
      <c r="DB240" s="24" t="str">
        <f>IF(CZ240="","",VLOOKUP(AN240,'Details Verein'!$B$12:$L$21,10))</f>
        <v/>
      </c>
      <c r="DC240" s="24"/>
      <c r="DD240" s="26" t="str">
        <f t="shared" si="172"/>
        <v/>
      </c>
      <c r="DE240" s="24" t="str">
        <f>IF(CZ240="","",Mitglieder!BN240)</f>
        <v/>
      </c>
      <c r="DF240" s="34"/>
      <c r="DG240" s="1">
        <f t="shared" ca="1" si="177"/>
        <v>0.11200000000000218</v>
      </c>
      <c r="DH240" s="24" t="str">
        <f t="shared" ca="1" si="178"/>
        <v/>
      </c>
      <c r="DI240" s="25" t="str">
        <f t="shared" ca="1" si="179"/>
        <v/>
      </c>
      <c r="DJ240" s="24" t="str">
        <f ca="1">IF(DI240="","",'Details Verein'!$I$30)</f>
        <v/>
      </c>
      <c r="DK240" s="24" t="str">
        <f ca="1">IF(DI240="","",'Details Verein'!$I$31)</f>
        <v/>
      </c>
      <c r="DL240" s="24"/>
      <c r="DM240" s="26" t="str">
        <f t="shared" ca="1" si="180"/>
        <v/>
      </c>
      <c r="DN240" s="24" t="str">
        <f t="shared" ca="1" si="181"/>
        <v/>
      </c>
    </row>
    <row r="241" spans="3:118" x14ac:dyDescent="0.3">
      <c r="C241" s="1">
        <f t="shared" ca="1" si="145"/>
        <v>1.0217999999999976</v>
      </c>
      <c r="D241" s="1">
        <f ca="1">IF(OR(AQ241&lt;&gt;"",AP241+'Details Verein'!$D$24&gt;=$AM$1,AP241="",AG241&lt;&gt;1,AZ241&lt;&gt;"",BC241&lt;&gt;""),Mitglieder!D240+0.0001,ROUND(D240+1,0))</f>
        <v>1.0217999999999976</v>
      </c>
      <c r="E241" s="1">
        <f ca="1">IF(OR(AQ241&lt;&gt;"",AZ241+'Details Verein'!$D$25&gt;=$AM$1,AP241="",AG241&lt;&gt;1,AZ241="",BA241&lt;&gt;"",BC241&lt;&gt;""),Mitglieder!E240+0.0001,ROUND(E240+1,0))</f>
        <v>1.0217999999999976</v>
      </c>
      <c r="F241" s="1" t="str">
        <f t="shared" ca="1" si="146"/>
        <v/>
      </c>
      <c r="G241" s="23"/>
      <c r="H241" s="8"/>
      <c r="I241" s="8"/>
      <c r="J241" s="8"/>
      <c r="K241" s="8"/>
      <c r="L241" s="8"/>
      <c r="M241" s="8"/>
      <c r="N241" s="8"/>
      <c r="O241" s="8"/>
      <c r="P241" s="8"/>
      <c r="Q241" s="8"/>
      <c r="R241" s="8"/>
      <c r="S241" s="8"/>
      <c r="T241" s="8"/>
      <c r="U241" s="8"/>
      <c r="V241" s="8"/>
      <c r="W241" s="8"/>
      <c r="X241" s="8"/>
      <c r="Y241" s="8"/>
      <c r="Z241" s="8"/>
      <c r="AA241" s="8"/>
      <c r="AB241" s="8"/>
      <c r="AC241" s="8"/>
      <c r="AD241" s="8"/>
      <c r="AE241" s="8"/>
      <c r="AG241" s="1">
        <f t="shared" si="147"/>
        <v>0</v>
      </c>
      <c r="AI241" s="1">
        <f t="shared" ca="1" si="148"/>
        <v>0</v>
      </c>
      <c r="AJ241" s="1">
        <f t="shared" ca="1" si="149"/>
        <v>0</v>
      </c>
      <c r="AM241" s="63" t="str">
        <f>IF(AND(H242="",H243="",K241=""),"",IF(K241="","nicht kategorisiert",IF(AG241=1,VLOOKUP(AN241,'Details Verein'!$B$12:$D$22,2),"")))</f>
        <v/>
      </c>
      <c r="AN241" s="1">
        <f>IF(K241='Details Verein'!$C$12,'Details Verein'!$B$12,IF(K241='Details Verein'!$C$13,'Details Verein'!$B$13,IF(K241='Details Verein'!$C$14,'Details Verein'!$B$14,IF(K241='Details Verein'!$C$15,'Details Verein'!$B$15,IF(K241='Details Verein'!$C$16,'Details Verein'!$B$16,IF(K241='Details Verein'!$C$17,'Details Verein'!$B$17,IF(K241='Details Verein'!$C$18,'Details Verein'!$B$18,IF(K241='Details Verein'!$C$19,'Details Verein'!$B$19,IF(K241='Details Verein'!$C$20,'Details Verein'!$B$20,IF(K241='Details Verein'!$C$21,'Details Verein'!$B$21,11))))))))))</f>
        <v>1</v>
      </c>
      <c r="AO241" s="8"/>
      <c r="AP241" s="8"/>
      <c r="AQ241" s="8"/>
      <c r="AR241" s="32">
        <f>IF(OR(V241&gt;'Details Verein'!$D$7,$AG241=1),VLOOKUP($AN241,'Details Verein'!$B$12:$G$21,AR$1),0)</f>
        <v>0</v>
      </c>
      <c r="AS241" s="115" t="str">
        <f t="shared" si="150"/>
        <v/>
      </c>
      <c r="AT241" s="32">
        <f>IF($AG241=1,VLOOKUP($AN241,'Details Verein'!$B$12:$G$21,AT$1),0)</f>
        <v>0</v>
      </c>
      <c r="AU241" s="33" t="str">
        <f t="shared" si="151"/>
        <v/>
      </c>
      <c r="AV241" s="32">
        <f>IF($AG241=1,VLOOKUP($AN241,'Details Verein'!$B$12:$G$21,AV$1),0)</f>
        <v>0</v>
      </c>
      <c r="AW241" s="32">
        <f ca="1">IF($AG241=1,VLOOKUP($AN241,'Details Verein'!$B$12:$G$21,AW$1),0)+BG241</f>
        <v>0</v>
      </c>
      <c r="AX241" s="116"/>
      <c r="AY241" s="8"/>
      <c r="AZ241" s="8"/>
      <c r="BA241" s="8"/>
      <c r="BB241" s="1" t="str">
        <f t="shared" si="152"/>
        <v>00.01.1900</v>
      </c>
      <c r="BC241" s="73"/>
      <c r="BD241" s="3" t="str">
        <f>IF(AP241="","",AP241+'Details Verein'!$D$24)</f>
        <v/>
      </c>
      <c r="BE241" s="3" t="str">
        <f>IF(AZ241="","",AZ241+'Details Verein'!$D$25)</f>
        <v/>
      </c>
      <c r="BF241" s="3" t="str">
        <f>IF(BA241="","",BA241+'Details Verein'!$D$26)</f>
        <v/>
      </c>
      <c r="BG241" s="32">
        <f ca="1">IF(OR(E241-E240&gt;0.1,BA241&lt;&gt;""),'Details Verein'!$D$27,0)</f>
        <v>0</v>
      </c>
      <c r="BH241" s="16">
        <f t="shared" ca="1" si="176"/>
        <v>0</v>
      </c>
      <c r="BI241" s="16">
        <f t="shared" si="153"/>
        <v>0</v>
      </c>
      <c r="BJ241" s="1" t="str">
        <f t="shared" si="154"/>
        <v/>
      </c>
      <c r="BL241" s="1" t="str">
        <f t="shared" si="159"/>
        <v/>
      </c>
      <c r="BM241" s="1" t="str">
        <f t="shared" si="160"/>
        <v/>
      </c>
      <c r="BN241" s="1" t="str">
        <f t="shared" si="161"/>
        <v/>
      </c>
      <c r="BO241" s="1" t="str">
        <f t="shared" ca="1" si="162"/>
        <v/>
      </c>
      <c r="BP241" s="1">
        <f t="shared" si="173"/>
        <v>2.1799999999999924E-2</v>
      </c>
      <c r="BQ241" s="24" t="str">
        <f t="shared" si="163"/>
        <v/>
      </c>
      <c r="BR241" s="25" t="str">
        <f>IF(OR(Mitglieder!AQ241="",Mitglieder!BC241&lt;&gt;""),"",Mitglieder!AQ241)</f>
        <v/>
      </c>
      <c r="BS241" s="24" t="str">
        <f>IF(BR241="","",'Details Verein'!$I$30)</f>
        <v/>
      </c>
      <c r="BT241" s="24" t="str">
        <f>IF(BR241="","",VLOOKUP(Mitglieder!AN241,'Details Verein'!$B$12:$I$21,8))</f>
        <v/>
      </c>
      <c r="BU241" s="24"/>
      <c r="BV241" s="26" t="str">
        <f t="shared" si="164"/>
        <v/>
      </c>
      <c r="BW241" s="24" t="str">
        <f>IF(BR241="","",Mitglieder!BL241)</f>
        <v/>
      </c>
      <c r="CA241" s="34"/>
      <c r="CB241" s="1" t="str">
        <f t="shared" si="182"/>
        <v/>
      </c>
      <c r="CC241" s="1" t="str">
        <f t="shared" si="182"/>
        <v/>
      </c>
      <c r="CD241" s="1" t="str">
        <f t="shared" si="182"/>
        <v/>
      </c>
      <c r="CE241" s="1" t="str">
        <f t="shared" si="182"/>
        <v/>
      </c>
      <c r="CF241" s="1" t="str">
        <f t="shared" si="182"/>
        <v/>
      </c>
      <c r="CG241" s="1" t="str">
        <f t="shared" si="182"/>
        <v/>
      </c>
      <c r="CH241" s="1" t="str">
        <f t="shared" si="182"/>
        <v/>
      </c>
      <c r="CI241" s="1" t="str">
        <f t="shared" si="182"/>
        <v/>
      </c>
      <c r="CJ241" s="1" t="str">
        <f t="shared" si="182"/>
        <v/>
      </c>
      <c r="CK241" s="1" t="str">
        <f t="shared" si="182"/>
        <v/>
      </c>
      <c r="CL241" s="37" t="str">
        <f t="shared" si="155"/>
        <v/>
      </c>
      <c r="CM241" s="37" t="str">
        <f t="shared" si="156"/>
        <v/>
      </c>
      <c r="CN241" s="1">
        <f t="shared" ca="1" si="157"/>
        <v>0</v>
      </c>
      <c r="CO241" s="1">
        <f t="shared" ca="1" si="158"/>
        <v>0</v>
      </c>
      <c r="CP241" s="1">
        <f t="shared" si="174"/>
        <v>5.190000000000046E-2</v>
      </c>
      <c r="CQ241" s="24" t="str">
        <f t="shared" si="165"/>
        <v/>
      </c>
      <c r="CR241" s="25" t="str">
        <f t="shared" si="166"/>
        <v/>
      </c>
      <c r="CS241" s="24" t="str">
        <f>IF(CR241="","",'Details Verein'!$I$30)</f>
        <v/>
      </c>
      <c r="CT241" s="24" t="str">
        <f>IF(CR241="","",VLOOKUP(Mitglieder!AN241,'Details Verein'!$B$12:$K$21,9))</f>
        <v/>
      </c>
      <c r="CU241" s="24">
        <f t="shared" si="167"/>
        <v>0</v>
      </c>
      <c r="CV241" s="26" t="str">
        <f t="shared" si="168"/>
        <v/>
      </c>
      <c r="CW241" s="24" t="str">
        <f>IF(CR241="","",Mitglieder!BM241)</f>
        <v/>
      </c>
      <c r="CX241" s="1">
        <f t="shared" si="169"/>
        <v>8.2000000000001322E-2</v>
      </c>
      <c r="CY241" s="24" t="str">
        <f t="shared" si="170"/>
        <v/>
      </c>
      <c r="CZ241" s="25" t="str">
        <f t="shared" si="171"/>
        <v/>
      </c>
      <c r="DA241" s="24" t="str">
        <f>IF(CZ241="","",'Details Verein'!$I$30)</f>
        <v/>
      </c>
      <c r="DB241" s="24" t="str">
        <f>IF(CZ241="","",VLOOKUP(AN241,'Details Verein'!$B$12:$L$21,10))</f>
        <v/>
      </c>
      <c r="DC241" s="24"/>
      <c r="DD241" s="26" t="str">
        <f t="shared" si="172"/>
        <v/>
      </c>
      <c r="DE241" s="24" t="str">
        <f>IF(CZ241="","",Mitglieder!BN241)</f>
        <v/>
      </c>
      <c r="DF241" s="34"/>
      <c r="DG241" s="1">
        <f t="shared" ca="1" si="177"/>
        <v>0.11210000000000218</v>
      </c>
      <c r="DH241" s="24" t="str">
        <f t="shared" ca="1" si="178"/>
        <v/>
      </c>
      <c r="DI241" s="25" t="str">
        <f t="shared" ca="1" si="179"/>
        <v/>
      </c>
      <c r="DJ241" s="24" t="str">
        <f ca="1">IF(DI241="","",'Details Verein'!$I$30)</f>
        <v/>
      </c>
      <c r="DK241" s="24" t="str">
        <f ca="1">IF(DI241="","",'Details Verein'!$I$31)</f>
        <v/>
      </c>
      <c r="DL241" s="24"/>
      <c r="DM241" s="26" t="str">
        <f t="shared" ca="1" si="180"/>
        <v/>
      </c>
      <c r="DN241" s="24" t="str">
        <f t="shared" ca="1" si="181"/>
        <v/>
      </c>
    </row>
    <row r="242" spans="3:118" x14ac:dyDescent="0.3">
      <c r="C242" s="1">
        <f t="shared" ca="1" si="145"/>
        <v>1.0218999999999976</v>
      </c>
      <c r="D242" s="1">
        <f ca="1">IF(OR(AQ242&lt;&gt;"",AP242+'Details Verein'!$D$24&gt;=$AM$1,AP242="",AG242&lt;&gt;1,AZ242&lt;&gt;"",BC242&lt;&gt;""),Mitglieder!D241+0.0001,ROUND(D241+1,0))</f>
        <v>1.0218999999999976</v>
      </c>
      <c r="E242" s="1">
        <f ca="1">IF(OR(AQ242&lt;&gt;"",AZ242+'Details Verein'!$D$25&gt;=$AM$1,AP242="",AG242&lt;&gt;1,AZ242="",BA242&lt;&gt;"",BC242&lt;&gt;""),Mitglieder!E241+0.0001,ROUND(E241+1,0))</f>
        <v>1.0218999999999976</v>
      </c>
      <c r="F242" s="1" t="str">
        <f t="shared" ca="1" si="146"/>
        <v/>
      </c>
      <c r="G242" s="23"/>
      <c r="H242" s="8"/>
      <c r="I242" s="8"/>
      <c r="J242" s="8"/>
      <c r="K242" s="8"/>
      <c r="L242" s="8"/>
      <c r="M242" s="8"/>
      <c r="N242" s="8"/>
      <c r="O242" s="8"/>
      <c r="P242" s="8"/>
      <c r="Q242" s="8"/>
      <c r="R242" s="8"/>
      <c r="S242" s="8"/>
      <c r="T242" s="8"/>
      <c r="U242" s="8"/>
      <c r="V242" s="8"/>
      <c r="W242" s="8"/>
      <c r="X242" s="8"/>
      <c r="Y242" s="8"/>
      <c r="Z242" s="8"/>
      <c r="AA242" s="8"/>
      <c r="AB242" s="8"/>
      <c r="AC242" s="8"/>
      <c r="AD242" s="8"/>
      <c r="AE242" s="8"/>
      <c r="AG242" s="1">
        <f t="shared" si="147"/>
        <v>0</v>
      </c>
      <c r="AI242" s="1">
        <f t="shared" ca="1" si="148"/>
        <v>0</v>
      </c>
      <c r="AJ242" s="1">
        <f t="shared" ca="1" si="149"/>
        <v>0</v>
      </c>
      <c r="AM242" s="63" t="str">
        <f>IF(AND(H243="",H244="",K242=""),"",IF(K242="","nicht kategorisiert",IF(AG242=1,VLOOKUP(AN242,'Details Verein'!$B$12:$D$22,2),"")))</f>
        <v/>
      </c>
      <c r="AN242" s="1">
        <f>IF(K242='Details Verein'!$C$12,'Details Verein'!$B$12,IF(K242='Details Verein'!$C$13,'Details Verein'!$B$13,IF(K242='Details Verein'!$C$14,'Details Verein'!$B$14,IF(K242='Details Verein'!$C$15,'Details Verein'!$B$15,IF(K242='Details Verein'!$C$16,'Details Verein'!$B$16,IF(K242='Details Verein'!$C$17,'Details Verein'!$B$17,IF(K242='Details Verein'!$C$18,'Details Verein'!$B$18,IF(K242='Details Verein'!$C$19,'Details Verein'!$B$19,IF(K242='Details Verein'!$C$20,'Details Verein'!$B$20,IF(K242='Details Verein'!$C$21,'Details Verein'!$B$21,11))))))))))</f>
        <v>1</v>
      </c>
      <c r="AO242" s="8"/>
      <c r="AP242" s="8"/>
      <c r="AQ242" s="8"/>
      <c r="AR242" s="32">
        <f>IF(OR(V242&gt;'Details Verein'!$D$7,$AG242=1),VLOOKUP($AN242,'Details Verein'!$B$12:$G$21,AR$1),0)</f>
        <v>0</v>
      </c>
      <c r="AS242" s="115" t="str">
        <f t="shared" si="150"/>
        <v/>
      </c>
      <c r="AT242" s="32">
        <f>IF($AG242=1,VLOOKUP($AN242,'Details Verein'!$B$12:$G$21,AT$1),0)</f>
        <v>0</v>
      </c>
      <c r="AU242" s="33" t="str">
        <f t="shared" si="151"/>
        <v/>
      </c>
      <c r="AV242" s="32">
        <f>IF($AG242=1,VLOOKUP($AN242,'Details Verein'!$B$12:$G$21,AV$1),0)</f>
        <v>0</v>
      </c>
      <c r="AW242" s="32">
        <f ca="1">IF($AG242=1,VLOOKUP($AN242,'Details Verein'!$B$12:$G$21,AW$1),0)+BG242</f>
        <v>0</v>
      </c>
      <c r="AX242" s="116"/>
      <c r="AY242" s="8"/>
      <c r="AZ242" s="8"/>
      <c r="BA242" s="8"/>
      <c r="BB242" s="1" t="str">
        <f t="shared" si="152"/>
        <v>00.01.1900</v>
      </c>
      <c r="BC242" s="73"/>
      <c r="BD242" s="3" t="str">
        <f>IF(AP242="","",AP242+'Details Verein'!$D$24)</f>
        <v/>
      </c>
      <c r="BE242" s="3" t="str">
        <f>IF(AZ242="","",AZ242+'Details Verein'!$D$25)</f>
        <v/>
      </c>
      <c r="BF242" s="3" t="str">
        <f>IF(BA242="","",BA242+'Details Verein'!$D$26)</f>
        <v/>
      </c>
      <c r="BG242" s="32">
        <f ca="1">IF(OR(E242-E241&gt;0.1,BA242&lt;&gt;""),'Details Verein'!$D$27,0)</f>
        <v>0</v>
      </c>
      <c r="BH242" s="16">
        <f t="shared" ca="1" si="176"/>
        <v>0</v>
      </c>
      <c r="BI242" s="16">
        <f t="shared" si="153"/>
        <v>0</v>
      </c>
      <c r="BJ242" s="1" t="str">
        <f t="shared" si="154"/>
        <v/>
      </c>
      <c r="BL242" s="1" t="str">
        <f t="shared" si="159"/>
        <v/>
      </c>
      <c r="BM242" s="1" t="str">
        <f t="shared" si="160"/>
        <v/>
      </c>
      <c r="BN242" s="1" t="str">
        <f t="shared" si="161"/>
        <v/>
      </c>
      <c r="BO242" s="1" t="str">
        <f t="shared" ca="1" si="162"/>
        <v/>
      </c>
      <c r="BP242" s="1">
        <f t="shared" si="173"/>
        <v>2.1899999999999923E-2</v>
      </c>
      <c r="BQ242" s="24" t="str">
        <f t="shared" si="163"/>
        <v/>
      </c>
      <c r="BR242" s="25" t="str">
        <f>IF(OR(Mitglieder!AQ242="",Mitglieder!BC242&lt;&gt;""),"",Mitglieder!AQ242)</f>
        <v/>
      </c>
      <c r="BS242" s="24" t="str">
        <f>IF(BR242="","",'Details Verein'!$I$30)</f>
        <v/>
      </c>
      <c r="BT242" s="24" t="str">
        <f>IF(BR242="","",VLOOKUP(Mitglieder!AN242,'Details Verein'!$B$12:$I$21,8))</f>
        <v/>
      </c>
      <c r="BU242" s="24"/>
      <c r="BV242" s="26" t="str">
        <f t="shared" si="164"/>
        <v/>
      </c>
      <c r="BW242" s="24" t="str">
        <f>IF(BR242="","",Mitglieder!BL242)</f>
        <v/>
      </c>
      <c r="CA242" s="34"/>
      <c r="CB242" s="1" t="str">
        <f t="shared" si="182"/>
        <v/>
      </c>
      <c r="CC242" s="1" t="str">
        <f t="shared" si="182"/>
        <v/>
      </c>
      <c r="CD242" s="1" t="str">
        <f t="shared" si="182"/>
        <v/>
      </c>
      <c r="CE242" s="1" t="str">
        <f t="shared" si="182"/>
        <v/>
      </c>
      <c r="CF242" s="1" t="str">
        <f t="shared" si="182"/>
        <v/>
      </c>
      <c r="CG242" s="1" t="str">
        <f t="shared" si="182"/>
        <v/>
      </c>
      <c r="CH242" s="1" t="str">
        <f t="shared" si="182"/>
        <v/>
      </c>
      <c r="CI242" s="1" t="str">
        <f t="shared" si="182"/>
        <v/>
      </c>
      <c r="CJ242" s="1" t="str">
        <f t="shared" si="182"/>
        <v/>
      </c>
      <c r="CK242" s="1" t="str">
        <f t="shared" si="182"/>
        <v/>
      </c>
      <c r="CL242" s="37" t="str">
        <f t="shared" si="155"/>
        <v/>
      </c>
      <c r="CM242" s="37" t="str">
        <f t="shared" si="156"/>
        <v/>
      </c>
      <c r="CN242" s="1">
        <f t="shared" ca="1" si="157"/>
        <v>0</v>
      </c>
      <c r="CO242" s="1">
        <f t="shared" ca="1" si="158"/>
        <v>0</v>
      </c>
      <c r="CP242" s="1">
        <f t="shared" si="174"/>
        <v>5.2000000000000463E-2</v>
      </c>
      <c r="CQ242" s="24" t="str">
        <f t="shared" si="165"/>
        <v/>
      </c>
      <c r="CR242" s="25" t="str">
        <f t="shared" si="166"/>
        <v/>
      </c>
      <c r="CS242" s="24" t="str">
        <f>IF(CR242="","",'Details Verein'!$I$30)</f>
        <v/>
      </c>
      <c r="CT242" s="24" t="str">
        <f>IF(CR242="","",VLOOKUP(Mitglieder!AN242,'Details Verein'!$B$12:$K$21,9))</f>
        <v/>
      </c>
      <c r="CU242" s="24">
        <f t="shared" si="167"/>
        <v>0</v>
      </c>
      <c r="CV242" s="26" t="str">
        <f t="shared" si="168"/>
        <v/>
      </c>
      <c r="CW242" s="24" t="str">
        <f>IF(CR242="","",Mitglieder!BM242)</f>
        <v/>
      </c>
      <c r="CX242" s="1">
        <f t="shared" si="169"/>
        <v>8.2100000000001325E-2</v>
      </c>
      <c r="CY242" s="24" t="str">
        <f t="shared" si="170"/>
        <v/>
      </c>
      <c r="CZ242" s="25" t="str">
        <f t="shared" si="171"/>
        <v/>
      </c>
      <c r="DA242" s="24" t="str">
        <f>IF(CZ242="","",'Details Verein'!$I$30)</f>
        <v/>
      </c>
      <c r="DB242" s="24" t="str">
        <f>IF(CZ242="","",VLOOKUP(AN242,'Details Verein'!$B$12:$L$21,10))</f>
        <v/>
      </c>
      <c r="DC242" s="24"/>
      <c r="DD242" s="26" t="str">
        <f t="shared" si="172"/>
        <v/>
      </c>
      <c r="DE242" s="24" t="str">
        <f>IF(CZ242="","",Mitglieder!BN242)</f>
        <v/>
      </c>
      <c r="DF242" s="34"/>
      <c r="DG242" s="1">
        <f t="shared" ca="1" si="177"/>
        <v>0.11220000000000219</v>
      </c>
      <c r="DH242" s="24" t="str">
        <f t="shared" ca="1" si="178"/>
        <v/>
      </c>
      <c r="DI242" s="25" t="str">
        <f t="shared" ca="1" si="179"/>
        <v/>
      </c>
      <c r="DJ242" s="24" t="str">
        <f ca="1">IF(DI242="","",'Details Verein'!$I$30)</f>
        <v/>
      </c>
      <c r="DK242" s="24" t="str">
        <f ca="1">IF(DI242="","",'Details Verein'!$I$31)</f>
        <v/>
      </c>
      <c r="DL242" s="24"/>
      <c r="DM242" s="26" t="str">
        <f t="shared" ca="1" si="180"/>
        <v/>
      </c>
      <c r="DN242" s="24" t="str">
        <f t="shared" ca="1" si="181"/>
        <v/>
      </c>
    </row>
    <row r="243" spans="3:118" x14ac:dyDescent="0.3">
      <c r="C243" s="1">
        <f t="shared" ca="1" si="145"/>
        <v>1.0219999999999976</v>
      </c>
      <c r="D243" s="1">
        <f ca="1">IF(OR(AQ243&lt;&gt;"",AP243+'Details Verein'!$D$24&gt;=$AM$1,AP243="",AG243&lt;&gt;1,AZ243&lt;&gt;"",BC243&lt;&gt;""),Mitglieder!D242+0.0001,ROUND(D242+1,0))</f>
        <v>1.0219999999999976</v>
      </c>
      <c r="E243" s="1">
        <f ca="1">IF(OR(AQ243&lt;&gt;"",AZ243+'Details Verein'!$D$25&gt;=$AM$1,AP243="",AG243&lt;&gt;1,AZ243="",BA243&lt;&gt;"",BC243&lt;&gt;""),Mitglieder!E242+0.0001,ROUND(E242+1,0))</f>
        <v>1.0219999999999976</v>
      </c>
      <c r="F243" s="1" t="str">
        <f t="shared" ca="1" si="146"/>
        <v/>
      </c>
      <c r="G243" s="23"/>
      <c r="H243" s="8"/>
      <c r="I243" s="8"/>
      <c r="J243" s="8"/>
      <c r="K243" s="8"/>
      <c r="L243" s="8"/>
      <c r="M243" s="8"/>
      <c r="N243" s="8"/>
      <c r="O243" s="8"/>
      <c r="P243" s="8"/>
      <c r="Q243" s="8"/>
      <c r="R243" s="8"/>
      <c r="S243" s="8"/>
      <c r="T243" s="8"/>
      <c r="U243" s="8"/>
      <c r="V243" s="8"/>
      <c r="W243" s="8"/>
      <c r="X243" s="8"/>
      <c r="Y243" s="8"/>
      <c r="Z243" s="8"/>
      <c r="AA243" s="8"/>
      <c r="AB243" s="8"/>
      <c r="AC243" s="8"/>
      <c r="AD243" s="8"/>
      <c r="AE243" s="8"/>
      <c r="AG243" s="1">
        <f t="shared" si="147"/>
        <v>0</v>
      </c>
      <c r="AI243" s="1">
        <f t="shared" ca="1" si="148"/>
        <v>0</v>
      </c>
      <c r="AJ243" s="1">
        <f t="shared" ca="1" si="149"/>
        <v>0</v>
      </c>
      <c r="AM243" s="63" t="str">
        <f>IF(AND(H244="",H245="",K243=""),"",IF(K243="","nicht kategorisiert",IF(AG243=1,VLOOKUP(AN243,'Details Verein'!$B$12:$D$22,2),"")))</f>
        <v/>
      </c>
      <c r="AN243" s="1">
        <f>IF(K243='Details Verein'!$C$12,'Details Verein'!$B$12,IF(K243='Details Verein'!$C$13,'Details Verein'!$B$13,IF(K243='Details Verein'!$C$14,'Details Verein'!$B$14,IF(K243='Details Verein'!$C$15,'Details Verein'!$B$15,IF(K243='Details Verein'!$C$16,'Details Verein'!$B$16,IF(K243='Details Verein'!$C$17,'Details Verein'!$B$17,IF(K243='Details Verein'!$C$18,'Details Verein'!$B$18,IF(K243='Details Verein'!$C$19,'Details Verein'!$B$19,IF(K243='Details Verein'!$C$20,'Details Verein'!$B$20,IF(K243='Details Verein'!$C$21,'Details Verein'!$B$21,11))))))))))</f>
        <v>1</v>
      </c>
      <c r="AO243" s="8"/>
      <c r="AP243" s="8"/>
      <c r="AQ243" s="8"/>
      <c r="AR243" s="32">
        <f>IF(OR(V243&gt;'Details Verein'!$D$7,$AG243=1),VLOOKUP($AN243,'Details Verein'!$B$12:$G$21,AR$1),0)</f>
        <v>0</v>
      </c>
      <c r="AS243" s="115" t="str">
        <f t="shared" si="150"/>
        <v/>
      </c>
      <c r="AT243" s="32">
        <f>IF($AG243=1,VLOOKUP($AN243,'Details Verein'!$B$12:$G$21,AT$1),0)</f>
        <v>0</v>
      </c>
      <c r="AU243" s="33" t="str">
        <f t="shared" si="151"/>
        <v/>
      </c>
      <c r="AV243" s="32">
        <f>IF($AG243=1,VLOOKUP($AN243,'Details Verein'!$B$12:$G$21,AV$1),0)</f>
        <v>0</v>
      </c>
      <c r="AW243" s="32">
        <f ca="1">IF($AG243=1,VLOOKUP($AN243,'Details Verein'!$B$12:$G$21,AW$1),0)+BG243</f>
        <v>0</v>
      </c>
      <c r="AX243" s="116"/>
      <c r="AY243" s="8"/>
      <c r="AZ243" s="8"/>
      <c r="BA243" s="8"/>
      <c r="BB243" s="1" t="str">
        <f t="shared" si="152"/>
        <v>00.01.1900</v>
      </c>
      <c r="BC243" s="73"/>
      <c r="BD243" s="3" t="str">
        <f>IF(AP243="","",AP243+'Details Verein'!$D$24)</f>
        <v/>
      </c>
      <c r="BE243" s="3" t="str">
        <f>IF(AZ243="","",AZ243+'Details Verein'!$D$25)</f>
        <v/>
      </c>
      <c r="BF243" s="3" t="str">
        <f>IF(BA243="","",BA243+'Details Verein'!$D$26)</f>
        <v/>
      </c>
      <c r="BG243" s="32">
        <f ca="1">IF(OR(E243-E242&gt;0.1,BA243&lt;&gt;""),'Details Verein'!$D$27,0)</f>
        <v>0</v>
      </c>
      <c r="BH243" s="16">
        <f t="shared" ca="1" si="176"/>
        <v>0</v>
      </c>
      <c r="BI243" s="16">
        <f t="shared" si="153"/>
        <v>0</v>
      </c>
      <c r="BJ243" s="1" t="str">
        <f t="shared" si="154"/>
        <v/>
      </c>
      <c r="BL243" s="1" t="str">
        <f t="shared" si="159"/>
        <v/>
      </c>
      <c r="BM243" s="1" t="str">
        <f t="shared" si="160"/>
        <v/>
      </c>
      <c r="BN243" s="1" t="str">
        <f t="shared" si="161"/>
        <v/>
      </c>
      <c r="BO243" s="1" t="str">
        <f t="shared" ca="1" si="162"/>
        <v/>
      </c>
      <c r="BP243" s="1">
        <f t="shared" si="173"/>
        <v>2.1999999999999922E-2</v>
      </c>
      <c r="BQ243" s="24" t="str">
        <f t="shared" si="163"/>
        <v/>
      </c>
      <c r="BR243" s="25" t="str">
        <f>IF(OR(Mitglieder!AQ243="",Mitglieder!BC243&lt;&gt;""),"",Mitglieder!AQ243)</f>
        <v/>
      </c>
      <c r="BS243" s="24" t="str">
        <f>IF(BR243="","",'Details Verein'!$I$30)</f>
        <v/>
      </c>
      <c r="BT243" s="24" t="str">
        <f>IF(BR243="","",VLOOKUP(Mitglieder!AN243,'Details Verein'!$B$12:$I$21,8))</f>
        <v/>
      </c>
      <c r="BU243" s="24"/>
      <c r="BV243" s="26" t="str">
        <f t="shared" si="164"/>
        <v/>
      </c>
      <c r="BW243" s="24" t="str">
        <f>IF(BR243="","",Mitglieder!BL243)</f>
        <v/>
      </c>
      <c r="CA243" s="34"/>
      <c r="CB243" s="1" t="str">
        <f t="shared" si="182"/>
        <v/>
      </c>
      <c r="CC243" s="1" t="str">
        <f t="shared" si="182"/>
        <v/>
      </c>
      <c r="CD243" s="1" t="str">
        <f t="shared" si="182"/>
        <v/>
      </c>
      <c r="CE243" s="1" t="str">
        <f t="shared" si="182"/>
        <v/>
      </c>
      <c r="CF243" s="1" t="str">
        <f t="shared" si="182"/>
        <v/>
      </c>
      <c r="CG243" s="1" t="str">
        <f t="shared" si="182"/>
        <v/>
      </c>
      <c r="CH243" s="1" t="str">
        <f t="shared" si="182"/>
        <v/>
      </c>
      <c r="CI243" s="1" t="str">
        <f t="shared" si="182"/>
        <v/>
      </c>
      <c r="CJ243" s="1" t="str">
        <f t="shared" si="182"/>
        <v/>
      </c>
      <c r="CK243" s="1" t="str">
        <f t="shared" si="182"/>
        <v/>
      </c>
      <c r="CL243" s="37" t="str">
        <f t="shared" si="155"/>
        <v/>
      </c>
      <c r="CM243" s="37" t="str">
        <f t="shared" si="156"/>
        <v/>
      </c>
      <c r="CN243" s="1">
        <f t="shared" ca="1" si="157"/>
        <v>0</v>
      </c>
      <c r="CO243" s="1">
        <f t="shared" ca="1" si="158"/>
        <v>0</v>
      </c>
      <c r="CP243" s="1">
        <f t="shared" si="174"/>
        <v>5.2100000000000465E-2</v>
      </c>
      <c r="CQ243" s="24" t="str">
        <f t="shared" si="165"/>
        <v/>
      </c>
      <c r="CR243" s="25" t="str">
        <f t="shared" si="166"/>
        <v/>
      </c>
      <c r="CS243" s="24" t="str">
        <f>IF(CR243="","",'Details Verein'!$I$30)</f>
        <v/>
      </c>
      <c r="CT243" s="24" t="str">
        <f>IF(CR243="","",VLOOKUP(Mitglieder!AN243,'Details Verein'!$B$12:$K$21,9))</f>
        <v/>
      </c>
      <c r="CU243" s="24">
        <f t="shared" si="167"/>
        <v>0</v>
      </c>
      <c r="CV243" s="26" t="str">
        <f t="shared" si="168"/>
        <v/>
      </c>
      <c r="CW243" s="24" t="str">
        <f>IF(CR243="","",Mitglieder!BM243)</f>
        <v/>
      </c>
      <c r="CX243" s="1">
        <f t="shared" si="169"/>
        <v>8.2200000000001328E-2</v>
      </c>
      <c r="CY243" s="24" t="str">
        <f t="shared" si="170"/>
        <v/>
      </c>
      <c r="CZ243" s="25" t="str">
        <f t="shared" si="171"/>
        <v/>
      </c>
      <c r="DA243" s="24" t="str">
        <f>IF(CZ243="","",'Details Verein'!$I$30)</f>
        <v/>
      </c>
      <c r="DB243" s="24" t="str">
        <f>IF(CZ243="","",VLOOKUP(AN243,'Details Verein'!$B$12:$L$21,10))</f>
        <v/>
      </c>
      <c r="DC243" s="24"/>
      <c r="DD243" s="26" t="str">
        <f t="shared" si="172"/>
        <v/>
      </c>
      <c r="DE243" s="24" t="str">
        <f>IF(CZ243="","",Mitglieder!BN243)</f>
        <v/>
      </c>
      <c r="DF243" s="34"/>
      <c r="DG243" s="1">
        <f t="shared" ca="1" si="177"/>
        <v>0.11230000000000219</v>
      </c>
      <c r="DH243" s="24" t="str">
        <f t="shared" ca="1" si="178"/>
        <v/>
      </c>
      <c r="DI243" s="25" t="str">
        <f t="shared" ca="1" si="179"/>
        <v/>
      </c>
      <c r="DJ243" s="24" t="str">
        <f ca="1">IF(DI243="","",'Details Verein'!$I$30)</f>
        <v/>
      </c>
      <c r="DK243" s="24" t="str">
        <f ca="1">IF(DI243="","",'Details Verein'!$I$31)</f>
        <v/>
      </c>
      <c r="DL243" s="24"/>
      <c r="DM243" s="26" t="str">
        <f t="shared" ca="1" si="180"/>
        <v/>
      </c>
      <c r="DN243" s="24" t="str">
        <f t="shared" ca="1" si="181"/>
        <v/>
      </c>
    </row>
    <row r="244" spans="3:118" x14ac:dyDescent="0.3">
      <c r="C244" s="1">
        <f t="shared" ca="1" si="145"/>
        <v>1.0220999999999976</v>
      </c>
      <c r="D244" s="1">
        <f ca="1">IF(OR(AQ244&lt;&gt;"",AP244+'Details Verein'!$D$24&gt;=$AM$1,AP244="",AG244&lt;&gt;1,AZ244&lt;&gt;"",BC244&lt;&gt;""),Mitglieder!D243+0.0001,ROUND(D243+1,0))</f>
        <v>1.0220999999999976</v>
      </c>
      <c r="E244" s="1">
        <f ca="1">IF(OR(AQ244&lt;&gt;"",AZ244+'Details Verein'!$D$25&gt;=$AM$1,AP244="",AG244&lt;&gt;1,AZ244="",BA244&lt;&gt;"",BC244&lt;&gt;""),Mitglieder!E243+0.0001,ROUND(E243+1,0))</f>
        <v>1.0220999999999976</v>
      </c>
      <c r="F244" s="1" t="str">
        <f t="shared" ca="1" si="146"/>
        <v/>
      </c>
      <c r="G244" s="23"/>
      <c r="H244" s="8"/>
      <c r="I244" s="8"/>
      <c r="J244" s="8"/>
      <c r="K244" s="8"/>
      <c r="L244" s="8"/>
      <c r="M244" s="8"/>
      <c r="N244" s="8"/>
      <c r="O244" s="8"/>
      <c r="P244" s="8"/>
      <c r="Q244" s="8"/>
      <c r="R244" s="8"/>
      <c r="S244" s="8"/>
      <c r="T244" s="8"/>
      <c r="U244" s="8"/>
      <c r="V244" s="8"/>
      <c r="W244" s="8"/>
      <c r="X244" s="8"/>
      <c r="Y244" s="8"/>
      <c r="Z244" s="8"/>
      <c r="AA244" s="8"/>
      <c r="AB244" s="8"/>
      <c r="AC244" s="8"/>
      <c r="AD244" s="8"/>
      <c r="AE244" s="8"/>
      <c r="AG244" s="1">
        <f t="shared" si="147"/>
        <v>0</v>
      </c>
      <c r="AI244" s="1">
        <f t="shared" ca="1" si="148"/>
        <v>0</v>
      </c>
      <c r="AJ244" s="1">
        <f t="shared" ca="1" si="149"/>
        <v>0</v>
      </c>
      <c r="AM244" s="63" t="str">
        <f>IF(AND(H245="",H246="",K244=""),"",IF(K244="","nicht kategorisiert",IF(AG244=1,VLOOKUP(AN244,'Details Verein'!$B$12:$D$22,2),"")))</f>
        <v/>
      </c>
      <c r="AN244" s="1">
        <f>IF(K244='Details Verein'!$C$12,'Details Verein'!$B$12,IF(K244='Details Verein'!$C$13,'Details Verein'!$B$13,IF(K244='Details Verein'!$C$14,'Details Verein'!$B$14,IF(K244='Details Verein'!$C$15,'Details Verein'!$B$15,IF(K244='Details Verein'!$C$16,'Details Verein'!$B$16,IF(K244='Details Verein'!$C$17,'Details Verein'!$B$17,IF(K244='Details Verein'!$C$18,'Details Verein'!$B$18,IF(K244='Details Verein'!$C$19,'Details Verein'!$B$19,IF(K244='Details Verein'!$C$20,'Details Verein'!$B$20,IF(K244='Details Verein'!$C$21,'Details Verein'!$B$21,11))))))))))</f>
        <v>1</v>
      </c>
      <c r="AO244" s="8"/>
      <c r="AP244" s="8"/>
      <c r="AQ244" s="8"/>
      <c r="AR244" s="32">
        <f>IF(OR(V244&gt;'Details Verein'!$D$7,$AG244=1),VLOOKUP($AN244,'Details Verein'!$B$12:$G$21,AR$1),0)</f>
        <v>0</v>
      </c>
      <c r="AS244" s="115" t="str">
        <f t="shared" si="150"/>
        <v/>
      </c>
      <c r="AT244" s="32">
        <f>IF($AG244=1,VLOOKUP($AN244,'Details Verein'!$B$12:$G$21,AT$1),0)</f>
        <v>0</v>
      </c>
      <c r="AU244" s="33" t="str">
        <f t="shared" si="151"/>
        <v/>
      </c>
      <c r="AV244" s="32">
        <f>IF($AG244=1,VLOOKUP($AN244,'Details Verein'!$B$12:$G$21,AV$1),0)</f>
        <v>0</v>
      </c>
      <c r="AW244" s="32">
        <f ca="1">IF($AG244=1,VLOOKUP($AN244,'Details Verein'!$B$12:$G$21,AW$1),0)+BG244</f>
        <v>0</v>
      </c>
      <c r="AX244" s="116"/>
      <c r="AY244" s="8"/>
      <c r="AZ244" s="8"/>
      <c r="BA244" s="8"/>
      <c r="BB244" s="1" t="str">
        <f t="shared" si="152"/>
        <v>00.01.1900</v>
      </c>
      <c r="BC244" s="73"/>
      <c r="BD244" s="3" t="str">
        <f>IF(AP244="","",AP244+'Details Verein'!$D$24)</f>
        <v/>
      </c>
      <c r="BE244" s="3" t="str">
        <f>IF(AZ244="","",AZ244+'Details Verein'!$D$25)</f>
        <v/>
      </c>
      <c r="BF244" s="3" t="str">
        <f>IF(BA244="","",BA244+'Details Verein'!$D$26)</f>
        <v/>
      </c>
      <c r="BG244" s="32">
        <f ca="1">IF(OR(E244-E243&gt;0.1,BA244&lt;&gt;""),'Details Verein'!$D$27,0)</f>
        <v>0</v>
      </c>
      <c r="BH244" s="16">
        <f t="shared" ca="1" si="176"/>
        <v>0</v>
      </c>
      <c r="BI244" s="16">
        <f t="shared" si="153"/>
        <v>0</v>
      </c>
      <c r="BJ244" s="1" t="str">
        <f t="shared" si="154"/>
        <v/>
      </c>
      <c r="BL244" s="1" t="str">
        <f t="shared" si="159"/>
        <v/>
      </c>
      <c r="BM244" s="1" t="str">
        <f t="shared" si="160"/>
        <v/>
      </c>
      <c r="BN244" s="1" t="str">
        <f t="shared" si="161"/>
        <v/>
      </c>
      <c r="BO244" s="1" t="str">
        <f t="shared" ca="1" si="162"/>
        <v/>
      </c>
      <c r="BP244" s="1">
        <f t="shared" si="173"/>
        <v>2.2099999999999922E-2</v>
      </c>
      <c r="BQ244" s="24" t="str">
        <f t="shared" si="163"/>
        <v/>
      </c>
      <c r="BR244" s="25" t="str">
        <f>IF(OR(Mitglieder!AQ244="",Mitglieder!BC244&lt;&gt;""),"",Mitglieder!AQ244)</f>
        <v/>
      </c>
      <c r="BS244" s="24" t="str">
        <f>IF(BR244="","",'Details Verein'!$I$30)</f>
        <v/>
      </c>
      <c r="BT244" s="24" t="str">
        <f>IF(BR244="","",VLOOKUP(Mitglieder!AN244,'Details Verein'!$B$12:$I$21,8))</f>
        <v/>
      </c>
      <c r="BU244" s="24"/>
      <c r="BV244" s="26" t="str">
        <f t="shared" si="164"/>
        <v/>
      </c>
      <c r="BW244" s="24" t="str">
        <f>IF(BR244="","",Mitglieder!BL244)</f>
        <v/>
      </c>
      <c r="CA244" s="34"/>
      <c r="CB244" s="1" t="str">
        <f t="shared" ref="CB244:CK253" si="183">IF(AND($AG244=1,CB$13=$AM244),CB$13,"")</f>
        <v/>
      </c>
      <c r="CC244" s="1" t="str">
        <f t="shared" si="183"/>
        <v/>
      </c>
      <c r="CD244" s="1" t="str">
        <f t="shared" si="183"/>
        <v/>
      </c>
      <c r="CE244" s="1" t="str">
        <f t="shared" si="183"/>
        <v/>
      </c>
      <c r="CF244" s="1" t="str">
        <f t="shared" si="183"/>
        <v/>
      </c>
      <c r="CG244" s="1" t="str">
        <f t="shared" si="183"/>
        <v/>
      </c>
      <c r="CH244" s="1" t="str">
        <f t="shared" si="183"/>
        <v/>
      </c>
      <c r="CI244" s="1" t="str">
        <f t="shared" si="183"/>
        <v/>
      </c>
      <c r="CJ244" s="1" t="str">
        <f t="shared" si="183"/>
        <v/>
      </c>
      <c r="CK244" s="1" t="str">
        <f t="shared" si="183"/>
        <v/>
      </c>
      <c r="CL244" s="37" t="str">
        <f t="shared" si="155"/>
        <v/>
      </c>
      <c r="CM244" s="37" t="str">
        <f t="shared" si="156"/>
        <v/>
      </c>
      <c r="CN244" s="1">
        <f t="shared" ca="1" si="157"/>
        <v>0</v>
      </c>
      <c r="CO244" s="1">
        <f t="shared" ca="1" si="158"/>
        <v>0</v>
      </c>
      <c r="CP244" s="1">
        <f t="shared" si="174"/>
        <v>5.2200000000000468E-2</v>
      </c>
      <c r="CQ244" s="24" t="str">
        <f t="shared" si="165"/>
        <v/>
      </c>
      <c r="CR244" s="25" t="str">
        <f t="shared" si="166"/>
        <v/>
      </c>
      <c r="CS244" s="24" t="str">
        <f>IF(CR244="","",'Details Verein'!$I$30)</f>
        <v/>
      </c>
      <c r="CT244" s="24" t="str">
        <f>IF(CR244="","",VLOOKUP(Mitglieder!AN244,'Details Verein'!$B$12:$K$21,9))</f>
        <v/>
      </c>
      <c r="CU244" s="24">
        <f t="shared" si="167"/>
        <v>0</v>
      </c>
      <c r="CV244" s="26" t="str">
        <f t="shared" si="168"/>
        <v/>
      </c>
      <c r="CW244" s="24" t="str">
        <f>IF(CR244="","",Mitglieder!BM244)</f>
        <v/>
      </c>
      <c r="CX244" s="1">
        <f t="shared" si="169"/>
        <v>8.230000000000133E-2</v>
      </c>
      <c r="CY244" s="24" t="str">
        <f t="shared" si="170"/>
        <v/>
      </c>
      <c r="CZ244" s="25" t="str">
        <f t="shared" si="171"/>
        <v/>
      </c>
      <c r="DA244" s="24" t="str">
        <f>IF(CZ244="","",'Details Verein'!$I$30)</f>
        <v/>
      </c>
      <c r="DB244" s="24" t="str">
        <f>IF(CZ244="","",VLOOKUP(AN244,'Details Verein'!$B$12:$L$21,10))</f>
        <v/>
      </c>
      <c r="DC244" s="24"/>
      <c r="DD244" s="26" t="str">
        <f t="shared" si="172"/>
        <v/>
      </c>
      <c r="DE244" s="24" t="str">
        <f>IF(CZ244="","",Mitglieder!BN244)</f>
        <v/>
      </c>
      <c r="DF244" s="34"/>
      <c r="DG244" s="1">
        <f t="shared" ca="1" si="177"/>
        <v>0.11240000000000219</v>
      </c>
      <c r="DH244" s="24" t="str">
        <f t="shared" ca="1" si="178"/>
        <v/>
      </c>
      <c r="DI244" s="25" t="str">
        <f t="shared" ca="1" si="179"/>
        <v/>
      </c>
      <c r="DJ244" s="24" t="str">
        <f ca="1">IF(DI244="","",'Details Verein'!$I$30)</f>
        <v/>
      </c>
      <c r="DK244" s="24" t="str">
        <f ca="1">IF(DI244="","",'Details Verein'!$I$31)</f>
        <v/>
      </c>
      <c r="DL244" s="24"/>
      <c r="DM244" s="26" t="str">
        <f t="shared" ca="1" si="180"/>
        <v/>
      </c>
      <c r="DN244" s="24" t="str">
        <f t="shared" ca="1" si="181"/>
        <v/>
      </c>
    </row>
    <row r="245" spans="3:118" x14ac:dyDescent="0.3">
      <c r="C245" s="1">
        <f t="shared" ca="1" si="145"/>
        <v>1.0221999999999976</v>
      </c>
      <c r="D245" s="1">
        <f ca="1">IF(OR(AQ245&lt;&gt;"",AP245+'Details Verein'!$D$24&gt;=$AM$1,AP245="",AG245&lt;&gt;1,AZ245&lt;&gt;"",BC245&lt;&gt;""),Mitglieder!D244+0.0001,ROUND(D244+1,0))</f>
        <v>1.0221999999999976</v>
      </c>
      <c r="E245" s="1">
        <f ca="1">IF(OR(AQ245&lt;&gt;"",AZ245+'Details Verein'!$D$25&gt;=$AM$1,AP245="",AG245&lt;&gt;1,AZ245="",BA245&lt;&gt;"",BC245&lt;&gt;""),Mitglieder!E244+0.0001,ROUND(E244+1,0))</f>
        <v>1.0221999999999976</v>
      </c>
      <c r="F245" s="1" t="str">
        <f t="shared" ca="1" si="146"/>
        <v/>
      </c>
      <c r="G245" s="23"/>
      <c r="H245" s="8"/>
      <c r="I245" s="8"/>
      <c r="J245" s="8"/>
      <c r="K245" s="8"/>
      <c r="L245" s="8"/>
      <c r="M245" s="8"/>
      <c r="N245" s="8"/>
      <c r="O245" s="8"/>
      <c r="P245" s="8"/>
      <c r="Q245" s="8"/>
      <c r="R245" s="8"/>
      <c r="S245" s="8"/>
      <c r="T245" s="8"/>
      <c r="U245" s="8"/>
      <c r="V245" s="8"/>
      <c r="W245" s="8"/>
      <c r="X245" s="8"/>
      <c r="Y245" s="8"/>
      <c r="Z245" s="8"/>
      <c r="AA245" s="8"/>
      <c r="AB245" s="8"/>
      <c r="AC245" s="8"/>
      <c r="AD245" s="8"/>
      <c r="AE245" s="8"/>
      <c r="AG245" s="1">
        <f t="shared" si="147"/>
        <v>0</v>
      </c>
      <c r="AI245" s="1">
        <f t="shared" ca="1" si="148"/>
        <v>0</v>
      </c>
      <c r="AJ245" s="1">
        <f t="shared" ca="1" si="149"/>
        <v>0</v>
      </c>
      <c r="AM245" s="63" t="str">
        <f>IF(AND(H246="",H247="",K245=""),"",IF(K245="","nicht kategorisiert",IF(AG245=1,VLOOKUP(AN245,'Details Verein'!$B$12:$D$22,2),"")))</f>
        <v/>
      </c>
      <c r="AN245" s="1">
        <f>IF(K245='Details Verein'!$C$12,'Details Verein'!$B$12,IF(K245='Details Verein'!$C$13,'Details Verein'!$B$13,IF(K245='Details Verein'!$C$14,'Details Verein'!$B$14,IF(K245='Details Verein'!$C$15,'Details Verein'!$B$15,IF(K245='Details Verein'!$C$16,'Details Verein'!$B$16,IF(K245='Details Verein'!$C$17,'Details Verein'!$B$17,IF(K245='Details Verein'!$C$18,'Details Verein'!$B$18,IF(K245='Details Verein'!$C$19,'Details Verein'!$B$19,IF(K245='Details Verein'!$C$20,'Details Verein'!$B$20,IF(K245='Details Verein'!$C$21,'Details Verein'!$B$21,11))))))))))</f>
        <v>1</v>
      </c>
      <c r="AO245" s="8"/>
      <c r="AP245" s="8"/>
      <c r="AQ245" s="8"/>
      <c r="AR245" s="32">
        <f>IF(OR(V245&gt;'Details Verein'!$D$7,$AG245=1),VLOOKUP($AN245,'Details Verein'!$B$12:$G$21,AR$1),0)</f>
        <v>0</v>
      </c>
      <c r="AS245" s="115" t="str">
        <f t="shared" si="150"/>
        <v/>
      </c>
      <c r="AT245" s="32">
        <f>IF($AG245=1,VLOOKUP($AN245,'Details Verein'!$B$12:$G$21,AT$1),0)</f>
        <v>0</v>
      </c>
      <c r="AU245" s="33" t="str">
        <f t="shared" si="151"/>
        <v/>
      </c>
      <c r="AV245" s="32">
        <f>IF($AG245=1,VLOOKUP($AN245,'Details Verein'!$B$12:$G$21,AV$1),0)</f>
        <v>0</v>
      </c>
      <c r="AW245" s="32">
        <f ca="1">IF($AG245=1,VLOOKUP($AN245,'Details Verein'!$B$12:$G$21,AW$1),0)+BG245</f>
        <v>0</v>
      </c>
      <c r="AX245" s="116"/>
      <c r="AY245" s="8"/>
      <c r="AZ245" s="8"/>
      <c r="BA245" s="8"/>
      <c r="BB245" s="1" t="str">
        <f t="shared" si="152"/>
        <v>00.01.1900</v>
      </c>
      <c r="BC245" s="73"/>
      <c r="BD245" s="3" t="str">
        <f>IF(AP245="","",AP245+'Details Verein'!$D$24)</f>
        <v/>
      </c>
      <c r="BE245" s="3" t="str">
        <f>IF(AZ245="","",AZ245+'Details Verein'!$D$25)</f>
        <v/>
      </c>
      <c r="BF245" s="3" t="str">
        <f>IF(BA245="","",BA245+'Details Verein'!$D$26)</f>
        <v/>
      </c>
      <c r="BG245" s="32">
        <f ca="1">IF(OR(E245-E244&gt;0.1,BA245&lt;&gt;""),'Details Verein'!$D$27,0)</f>
        <v>0</v>
      </c>
      <c r="BH245" s="16">
        <f t="shared" ca="1" si="176"/>
        <v>0</v>
      </c>
      <c r="BI245" s="16">
        <f t="shared" si="153"/>
        <v>0</v>
      </c>
      <c r="BJ245" s="1" t="str">
        <f t="shared" si="154"/>
        <v/>
      </c>
      <c r="BL245" s="1" t="str">
        <f t="shared" si="159"/>
        <v/>
      </c>
      <c r="BM245" s="1" t="str">
        <f t="shared" si="160"/>
        <v/>
      </c>
      <c r="BN245" s="1" t="str">
        <f t="shared" si="161"/>
        <v/>
      </c>
      <c r="BO245" s="1" t="str">
        <f t="shared" ca="1" si="162"/>
        <v/>
      </c>
      <c r="BP245" s="1">
        <f t="shared" si="173"/>
        <v>2.2199999999999921E-2</v>
      </c>
      <c r="BQ245" s="24" t="str">
        <f t="shared" si="163"/>
        <v/>
      </c>
      <c r="BR245" s="25" t="str">
        <f>IF(OR(Mitglieder!AQ245="",Mitglieder!BC245&lt;&gt;""),"",Mitglieder!AQ245)</f>
        <v/>
      </c>
      <c r="BS245" s="24" t="str">
        <f>IF(BR245="","",'Details Verein'!$I$30)</f>
        <v/>
      </c>
      <c r="BT245" s="24" t="str">
        <f>IF(BR245="","",VLOOKUP(Mitglieder!AN245,'Details Verein'!$B$12:$I$21,8))</f>
        <v/>
      </c>
      <c r="BU245" s="24"/>
      <c r="BV245" s="26" t="str">
        <f t="shared" si="164"/>
        <v/>
      </c>
      <c r="BW245" s="24" t="str">
        <f>IF(BR245="","",Mitglieder!BL245)</f>
        <v/>
      </c>
      <c r="CA245" s="34"/>
      <c r="CB245" s="1" t="str">
        <f t="shared" si="183"/>
        <v/>
      </c>
      <c r="CC245" s="1" t="str">
        <f t="shared" si="183"/>
        <v/>
      </c>
      <c r="CD245" s="1" t="str">
        <f t="shared" si="183"/>
        <v/>
      </c>
      <c r="CE245" s="1" t="str">
        <f t="shared" si="183"/>
        <v/>
      </c>
      <c r="CF245" s="1" t="str">
        <f t="shared" si="183"/>
        <v/>
      </c>
      <c r="CG245" s="1" t="str">
        <f t="shared" si="183"/>
        <v/>
      </c>
      <c r="CH245" s="1" t="str">
        <f t="shared" si="183"/>
        <v/>
      </c>
      <c r="CI245" s="1" t="str">
        <f t="shared" si="183"/>
        <v/>
      </c>
      <c r="CJ245" s="1" t="str">
        <f t="shared" si="183"/>
        <v/>
      </c>
      <c r="CK245" s="1" t="str">
        <f t="shared" si="183"/>
        <v/>
      </c>
      <c r="CL245" s="37" t="str">
        <f t="shared" si="155"/>
        <v/>
      </c>
      <c r="CM245" s="37" t="str">
        <f t="shared" si="156"/>
        <v/>
      </c>
      <c r="CN245" s="1">
        <f t="shared" ca="1" si="157"/>
        <v>0</v>
      </c>
      <c r="CO245" s="1">
        <f t="shared" ca="1" si="158"/>
        <v>0</v>
      </c>
      <c r="CP245" s="1">
        <f t="shared" si="174"/>
        <v>5.2300000000000471E-2</v>
      </c>
      <c r="CQ245" s="24" t="str">
        <f t="shared" si="165"/>
        <v/>
      </c>
      <c r="CR245" s="25" t="str">
        <f t="shared" si="166"/>
        <v/>
      </c>
      <c r="CS245" s="24" t="str">
        <f>IF(CR245="","",'Details Verein'!$I$30)</f>
        <v/>
      </c>
      <c r="CT245" s="24" t="str">
        <f>IF(CR245="","",VLOOKUP(Mitglieder!AN245,'Details Verein'!$B$12:$K$21,9))</f>
        <v/>
      </c>
      <c r="CU245" s="24">
        <f t="shared" si="167"/>
        <v>0</v>
      </c>
      <c r="CV245" s="26" t="str">
        <f t="shared" si="168"/>
        <v/>
      </c>
      <c r="CW245" s="24" t="str">
        <f>IF(CR245="","",Mitglieder!BM245)</f>
        <v/>
      </c>
      <c r="CX245" s="1">
        <f t="shared" si="169"/>
        <v>8.2400000000001333E-2</v>
      </c>
      <c r="CY245" s="24" t="str">
        <f t="shared" si="170"/>
        <v/>
      </c>
      <c r="CZ245" s="25" t="str">
        <f t="shared" si="171"/>
        <v/>
      </c>
      <c r="DA245" s="24" t="str">
        <f>IF(CZ245="","",'Details Verein'!$I$30)</f>
        <v/>
      </c>
      <c r="DB245" s="24" t="str">
        <f>IF(CZ245="","",VLOOKUP(AN245,'Details Verein'!$B$12:$L$21,10))</f>
        <v/>
      </c>
      <c r="DC245" s="24"/>
      <c r="DD245" s="26" t="str">
        <f t="shared" si="172"/>
        <v/>
      </c>
      <c r="DE245" s="24" t="str">
        <f>IF(CZ245="","",Mitglieder!BN245)</f>
        <v/>
      </c>
      <c r="DF245" s="34"/>
      <c r="DG245" s="1">
        <f t="shared" ca="1" si="177"/>
        <v>0.1125000000000022</v>
      </c>
      <c r="DH245" s="24" t="str">
        <f t="shared" ca="1" si="178"/>
        <v/>
      </c>
      <c r="DI245" s="25" t="str">
        <f t="shared" ca="1" si="179"/>
        <v/>
      </c>
      <c r="DJ245" s="24" t="str">
        <f ca="1">IF(DI245="","",'Details Verein'!$I$30)</f>
        <v/>
      </c>
      <c r="DK245" s="24" t="str">
        <f ca="1">IF(DI245="","",'Details Verein'!$I$31)</f>
        <v/>
      </c>
      <c r="DL245" s="24"/>
      <c r="DM245" s="26" t="str">
        <f t="shared" ca="1" si="180"/>
        <v/>
      </c>
      <c r="DN245" s="24" t="str">
        <f t="shared" ca="1" si="181"/>
        <v/>
      </c>
    </row>
    <row r="246" spans="3:118" x14ac:dyDescent="0.3">
      <c r="C246" s="1">
        <f t="shared" ca="1" si="145"/>
        <v>1.0222999999999975</v>
      </c>
      <c r="D246" s="1">
        <f ca="1">IF(OR(AQ246&lt;&gt;"",AP246+'Details Verein'!$D$24&gt;=$AM$1,AP246="",AG246&lt;&gt;1,AZ246&lt;&gt;"",BC246&lt;&gt;""),Mitglieder!D245+0.0001,ROUND(D245+1,0))</f>
        <v>1.0222999999999975</v>
      </c>
      <c r="E246" s="1">
        <f ca="1">IF(OR(AQ246&lt;&gt;"",AZ246+'Details Verein'!$D$25&gt;=$AM$1,AP246="",AG246&lt;&gt;1,AZ246="",BA246&lt;&gt;"",BC246&lt;&gt;""),Mitglieder!E245+0.0001,ROUND(E245+1,0))</f>
        <v>1.0222999999999975</v>
      </c>
      <c r="F246" s="1" t="str">
        <f t="shared" ca="1" si="146"/>
        <v/>
      </c>
      <c r="G246" s="23"/>
      <c r="H246" s="8"/>
      <c r="I246" s="8"/>
      <c r="J246" s="8"/>
      <c r="K246" s="8"/>
      <c r="L246" s="8"/>
      <c r="M246" s="8"/>
      <c r="N246" s="8"/>
      <c r="O246" s="8"/>
      <c r="P246" s="8"/>
      <c r="Q246" s="8"/>
      <c r="R246" s="8"/>
      <c r="S246" s="8"/>
      <c r="T246" s="8"/>
      <c r="U246" s="8"/>
      <c r="V246" s="8"/>
      <c r="W246" s="8"/>
      <c r="X246" s="8"/>
      <c r="Y246" s="8"/>
      <c r="Z246" s="8"/>
      <c r="AA246" s="8"/>
      <c r="AB246" s="8"/>
      <c r="AC246" s="8"/>
      <c r="AD246" s="8"/>
      <c r="AE246" s="8"/>
      <c r="AG246" s="1">
        <f t="shared" si="147"/>
        <v>0</v>
      </c>
      <c r="AI246" s="1">
        <f t="shared" ca="1" si="148"/>
        <v>0</v>
      </c>
      <c r="AJ246" s="1">
        <f t="shared" ca="1" si="149"/>
        <v>0</v>
      </c>
      <c r="AM246" s="63" t="str">
        <f>IF(AND(H247="",H248="",K246=""),"",IF(K246="","nicht kategorisiert",IF(AG246=1,VLOOKUP(AN246,'Details Verein'!$B$12:$D$22,2),"")))</f>
        <v/>
      </c>
      <c r="AN246" s="1">
        <f>IF(K246='Details Verein'!$C$12,'Details Verein'!$B$12,IF(K246='Details Verein'!$C$13,'Details Verein'!$B$13,IF(K246='Details Verein'!$C$14,'Details Verein'!$B$14,IF(K246='Details Verein'!$C$15,'Details Verein'!$B$15,IF(K246='Details Verein'!$C$16,'Details Verein'!$B$16,IF(K246='Details Verein'!$C$17,'Details Verein'!$B$17,IF(K246='Details Verein'!$C$18,'Details Verein'!$B$18,IF(K246='Details Verein'!$C$19,'Details Verein'!$B$19,IF(K246='Details Verein'!$C$20,'Details Verein'!$B$20,IF(K246='Details Verein'!$C$21,'Details Verein'!$B$21,11))))))))))</f>
        <v>1</v>
      </c>
      <c r="AO246" s="8"/>
      <c r="AP246" s="8"/>
      <c r="AQ246" s="8"/>
      <c r="AR246" s="32">
        <f>IF(OR(V246&gt;'Details Verein'!$D$7,$AG246=1),VLOOKUP($AN246,'Details Verein'!$B$12:$G$21,AR$1),0)</f>
        <v>0</v>
      </c>
      <c r="AS246" s="115" t="str">
        <f t="shared" si="150"/>
        <v/>
      </c>
      <c r="AT246" s="32">
        <f>IF($AG246=1,VLOOKUP($AN246,'Details Verein'!$B$12:$G$21,AT$1),0)</f>
        <v>0</v>
      </c>
      <c r="AU246" s="33" t="str">
        <f t="shared" si="151"/>
        <v/>
      </c>
      <c r="AV246" s="32">
        <f>IF($AG246=1,VLOOKUP($AN246,'Details Verein'!$B$12:$G$21,AV$1),0)</f>
        <v>0</v>
      </c>
      <c r="AW246" s="32">
        <f ca="1">IF($AG246=1,VLOOKUP($AN246,'Details Verein'!$B$12:$G$21,AW$1),0)+BG246</f>
        <v>0</v>
      </c>
      <c r="AX246" s="116"/>
      <c r="AY246" s="8"/>
      <c r="AZ246" s="8"/>
      <c r="BA246" s="8"/>
      <c r="BB246" s="1" t="str">
        <f t="shared" si="152"/>
        <v>00.01.1900</v>
      </c>
      <c r="BC246" s="73"/>
      <c r="BD246" s="3" t="str">
        <f>IF(AP246="","",AP246+'Details Verein'!$D$24)</f>
        <v/>
      </c>
      <c r="BE246" s="3" t="str">
        <f>IF(AZ246="","",AZ246+'Details Verein'!$D$25)</f>
        <v/>
      </c>
      <c r="BF246" s="3" t="str">
        <f>IF(BA246="","",BA246+'Details Verein'!$D$26)</f>
        <v/>
      </c>
      <c r="BG246" s="32">
        <f ca="1">IF(OR(E246-E245&gt;0.1,BA246&lt;&gt;""),'Details Verein'!$D$27,0)</f>
        <v>0</v>
      </c>
      <c r="BH246" s="16">
        <f t="shared" ca="1" si="176"/>
        <v>0</v>
      </c>
      <c r="BI246" s="16">
        <f t="shared" si="153"/>
        <v>0</v>
      </c>
      <c r="BJ246" s="1" t="str">
        <f t="shared" si="154"/>
        <v/>
      </c>
      <c r="BL246" s="1" t="str">
        <f t="shared" si="159"/>
        <v/>
      </c>
      <c r="BM246" s="1" t="str">
        <f t="shared" si="160"/>
        <v/>
      </c>
      <c r="BN246" s="1" t="str">
        <f t="shared" si="161"/>
        <v/>
      </c>
      <c r="BO246" s="1" t="str">
        <f t="shared" ca="1" si="162"/>
        <v/>
      </c>
      <c r="BP246" s="1">
        <f t="shared" si="173"/>
        <v>2.2299999999999921E-2</v>
      </c>
      <c r="BQ246" s="24" t="str">
        <f t="shared" si="163"/>
        <v/>
      </c>
      <c r="BR246" s="25" t="str">
        <f>IF(OR(Mitglieder!AQ246="",Mitglieder!BC246&lt;&gt;""),"",Mitglieder!AQ246)</f>
        <v/>
      </c>
      <c r="BS246" s="24" t="str">
        <f>IF(BR246="","",'Details Verein'!$I$30)</f>
        <v/>
      </c>
      <c r="BT246" s="24" t="str">
        <f>IF(BR246="","",VLOOKUP(Mitglieder!AN246,'Details Verein'!$B$12:$I$21,8))</f>
        <v/>
      </c>
      <c r="BU246" s="24"/>
      <c r="BV246" s="26" t="str">
        <f t="shared" si="164"/>
        <v/>
      </c>
      <c r="BW246" s="24" t="str">
        <f>IF(BR246="","",Mitglieder!BL246)</f>
        <v/>
      </c>
      <c r="CA246" s="34"/>
      <c r="CB246" s="1" t="str">
        <f t="shared" si="183"/>
        <v/>
      </c>
      <c r="CC246" s="1" t="str">
        <f t="shared" si="183"/>
        <v/>
      </c>
      <c r="CD246" s="1" t="str">
        <f t="shared" si="183"/>
        <v/>
      </c>
      <c r="CE246" s="1" t="str">
        <f t="shared" si="183"/>
        <v/>
      </c>
      <c r="CF246" s="1" t="str">
        <f t="shared" si="183"/>
        <v/>
      </c>
      <c r="CG246" s="1" t="str">
        <f t="shared" si="183"/>
        <v/>
      </c>
      <c r="CH246" s="1" t="str">
        <f t="shared" si="183"/>
        <v/>
      </c>
      <c r="CI246" s="1" t="str">
        <f t="shared" si="183"/>
        <v/>
      </c>
      <c r="CJ246" s="1" t="str">
        <f t="shared" si="183"/>
        <v/>
      </c>
      <c r="CK246" s="1" t="str">
        <f t="shared" si="183"/>
        <v/>
      </c>
      <c r="CL246" s="37" t="str">
        <f t="shared" si="155"/>
        <v/>
      </c>
      <c r="CM246" s="37" t="str">
        <f t="shared" si="156"/>
        <v/>
      </c>
      <c r="CN246" s="1">
        <f t="shared" ca="1" si="157"/>
        <v>0</v>
      </c>
      <c r="CO246" s="1">
        <f t="shared" ca="1" si="158"/>
        <v>0</v>
      </c>
      <c r="CP246" s="1">
        <f t="shared" si="174"/>
        <v>5.2400000000000474E-2</v>
      </c>
      <c r="CQ246" s="24" t="str">
        <f t="shared" si="165"/>
        <v/>
      </c>
      <c r="CR246" s="25" t="str">
        <f t="shared" si="166"/>
        <v/>
      </c>
      <c r="CS246" s="24" t="str">
        <f>IF(CR246="","",'Details Verein'!$I$30)</f>
        <v/>
      </c>
      <c r="CT246" s="24" t="str">
        <f>IF(CR246="","",VLOOKUP(Mitglieder!AN246,'Details Verein'!$B$12:$K$21,9))</f>
        <v/>
      </c>
      <c r="CU246" s="24">
        <f t="shared" si="167"/>
        <v>0</v>
      </c>
      <c r="CV246" s="26" t="str">
        <f t="shared" si="168"/>
        <v/>
      </c>
      <c r="CW246" s="24" t="str">
        <f>IF(CR246="","",Mitglieder!BM246)</f>
        <v/>
      </c>
      <c r="CX246" s="1">
        <f t="shared" si="169"/>
        <v>8.2500000000001336E-2</v>
      </c>
      <c r="CY246" s="24" t="str">
        <f t="shared" si="170"/>
        <v/>
      </c>
      <c r="CZ246" s="25" t="str">
        <f t="shared" si="171"/>
        <v/>
      </c>
      <c r="DA246" s="24" t="str">
        <f>IF(CZ246="","",'Details Verein'!$I$30)</f>
        <v/>
      </c>
      <c r="DB246" s="24" t="str">
        <f>IF(CZ246="","",VLOOKUP(AN246,'Details Verein'!$B$12:$L$21,10))</f>
        <v/>
      </c>
      <c r="DC246" s="24"/>
      <c r="DD246" s="26" t="str">
        <f t="shared" si="172"/>
        <v/>
      </c>
      <c r="DE246" s="24" t="str">
        <f>IF(CZ246="","",Mitglieder!BN246)</f>
        <v/>
      </c>
      <c r="DF246" s="34"/>
      <c r="DG246" s="1">
        <f t="shared" ca="1" si="177"/>
        <v>0.1126000000000022</v>
      </c>
      <c r="DH246" s="24" t="str">
        <f t="shared" ca="1" si="178"/>
        <v/>
      </c>
      <c r="DI246" s="25" t="str">
        <f t="shared" ca="1" si="179"/>
        <v/>
      </c>
      <c r="DJ246" s="24" t="str">
        <f ca="1">IF(DI246="","",'Details Verein'!$I$30)</f>
        <v/>
      </c>
      <c r="DK246" s="24" t="str">
        <f ca="1">IF(DI246="","",'Details Verein'!$I$31)</f>
        <v/>
      </c>
      <c r="DL246" s="24"/>
      <c r="DM246" s="26" t="str">
        <f t="shared" ca="1" si="180"/>
        <v/>
      </c>
      <c r="DN246" s="24" t="str">
        <f t="shared" ca="1" si="181"/>
        <v/>
      </c>
    </row>
    <row r="247" spans="3:118" x14ac:dyDescent="0.3">
      <c r="C247" s="1">
        <f t="shared" ca="1" si="145"/>
        <v>1.0223999999999975</v>
      </c>
      <c r="D247" s="1">
        <f ca="1">IF(OR(AQ247&lt;&gt;"",AP247+'Details Verein'!$D$24&gt;=$AM$1,AP247="",AG247&lt;&gt;1,AZ247&lt;&gt;"",BC247&lt;&gt;""),Mitglieder!D246+0.0001,ROUND(D246+1,0))</f>
        <v>1.0223999999999975</v>
      </c>
      <c r="E247" s="1">
        <f ca="1">IF(OR(AQ247&lt;&gt;"",AZ247+'Details Verein'!$D$25&gt;=$AM$1,AP247="",AG247&lt;&gt;1,AZ247="",BA247&lt;&gt;"",BC247&lt;&gt;""),Mitglieder!E246+0.0001,ROUND(E246+1,0))</f>
        <v>1.0223999999999975</v>
      </c>
      <c r="F247" s="1" t="str">
        <f t="shared" ca="1" si="146"/>
        <v/>
      </c>
      <c r="G247" s="23"/>
      <c r="H247" s="8"/>
      <c r="I247" s="8"/>
      <c r="J247" s="8"/>
      <c r="K247" s="8"/>
      <c r="L247" s="8"/>
      <c r="M247" s="8"/>
      <c r="N247" s="8"/>
      <c r="O247" s="8"/>
      <c r="P247" s="8"/>
      <c r="Q247" s="8"/>
      <c r="R247" s="8"/>
      <c r="S247" s="8"/>
      <c r="T247" s="8"/>
      <c r="U247" s="8"/>
      <c r="V247" s="8"/>
      <c r="W247" s="8"/>
      <c r="X247" s="8"/>
      <c r="Y247" s="8"/>
      <c r="Z247" s="8"/>
      <c r="AA247" s="8"/>
      <c r="AB247" s="8"/>
      <c r="AC247" s="8"/>
      <c r="AD247" s="8"/>
      <c r="AE247" s="8"/>
      <c r="AG247" s="1">
        <f t="shared" si="147"/>
        <v>0</v>
      </c>
      <c r="AI247" s="1">
        <f t="shared" ca="1" si="148"/>
        <v>0</v>
      </c>
      <c r="AJ247" s="1">
        <f t="shared" ca="1" si="149"/>
        <v>0</v>
      </c>
      <c r="AM247" s="63" t="str">
        <f>IF(AND(H248="",H249="",K247=""),"",IF(K247="","nicht kategorisiert",IF(AG247=1,VLOOKUP(AN247,'Details Verein'!$B$12:$D$22,2),"")))</f>
        <v/>
      </c>
      <c r="AN247" s="1">
        <f>IF(K247='Details Verein'!$C$12,'Details Verein'!$B$12,IF(K247='Details Verein'!$C$13,'Details Verein'!$B$13,IF(K247='Details Verein'!$C$14,'Details Verein'!$B$14,IF(K247='Details Verein'!$C$15,'Details Verein'!$B$15,IF(K247='Details Verein'!$C$16,'Details Verein'!$B$16,IF(K247='Details Verein'!$C$17,'Details Verein'!$B$17,IF(K247='Details Verein'!$C$18,'Details Verein'!$B$18,IF(K247='Details Verein'!$C$19,'Details Verein'!$B$19,IF(K247='Details Verein'!$C$20,'Details Verein'!$B$20,IF(K247='Details Verein'!$C$21,'Details Verein'!$B$21,11))))))))))</f>
        <v>1</v>
      </c>
      <c r="AO247" s="8"/>
      <c r="AP247" s="8"/>
      <c r="AQ247" s="8"/>
      <c r="AR247" s="32">
        <f>IF(OR(V247&gt;'Details Verein'!$D$7,$AG247=1),VLOOKUP($AN247,'Details Verein'!$B$12:$G$21,AR$1),0)</f>
        <v>0</v>
      </c>
      <c r="AS247" s="115" t="str">
        <f t="shared" si="150"/>
        <v/>
      </c>
      <c r="AT247" s="32">
        <f>IF($AG247=1,VLOOKUP($AN247,'Details Verein'!$B$12:$G$21,AT$1),0)</f>
        <v>0</v>
      </c>
      <c r="AU247" s="33" t="str">
        <f t="shared" si="151"/>
        <v/>
      </c>
      <c r="AV247" s="32">
        <f>IF($AG247=1,VLOOKUP($AN247,'Details Verein'!$B$12:$G$21,AV$1),0)</f>
        <v>0</v>
      </c>
      <c r="AW247" s="32">
        <f ca="1">IF($AG247=1,VLOOKUP($AN247,'Details Verein'!$B$12:$G$21,AW$1),0)+BG247</f>
        <v>0</v>
      </c>
      <c r="AX247" s="116"/>
      <c r="AY247" s="8"/>
      <c r="AZ247" s="8"/>
      <c r="BA247" s="8"/>
      <c r="BB247" s="1" t="str">
        <f t="shared" si="152"/>
        <v>00.01.1900</v>
      </c>
      <c r="BC247" s="73"/>
      <c r="BD247" s="3" t="str">
        <f>IF(AP247="","",AP247+'Details Verein'!$D$24)</f>
        <v/>
      </c>
      <c r="BE247" s="3" t="str">
        <f>IF(AZ247="","",AZ247+'Details Verein'!$D$25)</f>
        <v/>
      </c>
      <c r="BF247" s="3" t="str">
        <f>IF(BA247="","",BA247+'Details Verein'!$D$26)</f>
        <v/>
      </c>
      <c r="BG247" s="32">
        <f ca="1">IF(OR(E247-E246&gt;0.1,BA247&lt;&gt;""),'Details Verein'!$D$27,0)</f>
        <v>0</v>
      </c>
      <c r="BH247" s="16">
        <f t="shared" ca="1" si="176"/>
        <v>0</v>
      </c>
      <c r="BI247" s="16">
        <f t="shared" si="153"/>
        <v>0</v>
      </c>
      <c r="BJ247" s="1" t="str">
        <f t="shared" si="154"/>
        <v/>
      </c>
      <c r="BL247" s="1" t="str">
        <f t="shared" si="159"/>
        <v/>
      </c>
      <c r="BM247" s="1" t="str">
        <f t="shared" si="160"/>
        <v/>
      </c>
      <c r="BN247" s="1" t="str">
        <f t="shared" si="161"/>
        <v/>
      </c>
      <c r="BO247" s="1" t="str">
        <f t="shared" ca="1" si="162"/>
        <v/>
      </c>
      <c r="BP247" s="1">
        <f t="shared" si="173"/>
        <v>2.239999999999992E-2</v>
      </c>
      <c r="BQ247" s="24" t="str">
        <f t="shared" si="163"/>
        <v/>
      </c>
      <c r="BR247" s="25" t="str">
        <f>IF(OR(Mitglieder!AQ247="",Mitglieder!BC247&lt;&gt;""),"",Mitglieder!AQ247)</f>
        <v/>
      </c>
      <c r="BS247" s="24" t="str">
        <f>IF(BR247="","",'Details Verein'!$I$30)</f>
        <v/>
      </c>
      <c r="BT247" s="24" t="str">
        <f>IF(BR247="","",VLOOKUP(Mitglieder!AN247,'Details Verein'!$B$12:$I$21,8))</f>
        <v/>
      </c>
      <c r="BU247" s="24"/>
      <c r="BV247" s="26" t="str">
        <f t="shared" si="164"/>
        <v/>
      </c>
      <c r="BW247" s="24" t="str">
        <f>IF(BR247="","",Mitglieder!BL247)</f>
        <v/>
      </c>
      <c r="CA247" s="34"/>
      <c r="CB247" s="1" t="str">
        <f t="shared" si="183"/>
        <v/>
      </c>
      <c r="CC247" s="1" t="str">
        <f t="shared" si="183"/>
        <v/>
      </c>
      <c r="CD247" s="1" t="str">
        <f t="shared" si="183"/>
        <v/>
      </c>
      <c r="CE247" s="1" t="str">
        <f t="shared" si="183"/>
        <v/>
      </c>
      <c r="CF247" s="1" t="str">
        <f t="shared" si="183"/>
        <v/>
      </c>
      <c r="CG247" s="1" t="str">
        <f t="shared" si="183"/>
        <v/>
      </c>
      <c r="CH247" s="1" t="str">
        <f t="shared" si="183"/>
        <v/>
      </c>
      <c r="CI247" s="1" t="str">
        <f t="shared" si="183"/>
        <v/>
      </c>
      <c r="CJ247" s="1" t="str">
        <f t="shared" si="183"/>
        <v/>
      </c>
      <c r="CK247" s="1" t="str">
        <f t="shared" si="183"/>
        <v/>
      </c>
      <c r="CL247" s="37" t="str">
        <f t="shared" si="155"/>
        <v/>
      </c>
      <c r="CM247" s="37" t="str">
        <f t="shared" si="156"/>
        <v/>
      </c>
      <c r="CN247" s="1">
        <f t="shared" ca="1" si="157"/>
        <v>0</v>
      </c>
      <c r="CO247" s="1">
        <f t="shared" ca="1" si="158"/>
        <v>0</v>
      </c>
      <c r="CP247" s="1">
        <f t="shared" si="174"/>
        <v>5.2500000000000477E-2</v>
      </c>
      <c r="CQ247" s="24" t="str">
        <f t="shared" si="165"/>
        <v/>
      </c>
      <c r="CR247" s="25" t="str">
        <f t="shared" si="166"/>
        <v/>
      </c>
      <c r="CS247" s="24" t="str">
        <f>IF(CR247="","",'Details Verein'!$I$30)</f>
        <v/>
      </c>
      <c r="CT247" s="24" t="str">
        <f>IF(CR247="","",VLOOKUP(Mitglieder!AN247,'Details Verein'!$B$12:$K$21,9))</f>
        <v/>
      </c>
      <c r="CU247" s="24">
        <f t="shared" si="167"/>
        <v>0</v>
      </c>
      <c r="CV247" s="26" t="str">
        <f t="shared" si="168"/>
        <v/>
      </c>
      <c r="CW247" s="24" t="str">
        <f>IF(CR247="","",Mitglieder!BM247)</f>
        <v/>
      </c>
      <c r="CX247" s="1">
        <f t="shared" si="169"/>
        <v>8.2600000000001339E-2</v>
      </c>
      <c r="CY247" s="24" t="str">
        <f t="shared" si="170"/>
        <v/>
      </c>
      <c r="CZ247" s="25" t="str">
        <f t="shared" si="171"/>
        <v/>
      </c>
      <c r="DA247" s="24" t="str">
        <f>IF(CZ247="","",'Details Verein'!$I$30)</f>
        <v/>
      </c>
      <c r="DB247" s="24" t="str">
        <f>IF(CZ247="","",VLOOKUP(AN247,'Details Verein'!$B$12:$L$21,10))</f>
        <v/>
      </c>
      <c r="DC247" s="24"/>
      <c r="DD247" s="26" t="str">
        <f t="shared" si="172"/>
        <v/>
      </c>
      <c r="DE247" s="24" t="str">
        <f>IF(CZ247="","",Mitglieder!BN247)</f>
        <v/>
      </c>
      <c r="DF247" s="34"/>
      <c r="DG247" s="1">
        <f t="shared" ca="1" si="177"/>
        <v>0.1127000000000022</v>
      </c>
      <c r="DH247" s="24" t="str">
        <f t="shared" ca="1" si="178"/>
        <v/>
      </c>
      <c r="DI247" s="25" t="str">
        <f t="shared" ca="1" si="179"/>
        <v/>
      </c>
      <c r="DJ247" s="24" t="str">
        <f ca="1">IF(DI247="","",'Details Verein'!$I$30)</f>
        <v/>
      </c>
      <c r="DK247" s="24" t="str">
        <f ca="1">IF(DI247="","",'Details Verein'!$I$31)</f>
        <v/>
      </c>
      <c r="DL247" s="24"/>
      <c r="DM247" s="26" t="str">
        <f t="shared" ca="1" si="180"/>
        <v/>
      </c>
      <c r="DN247" s="24" t="str">
        <f t="shared" ca="1" si="181"/>
        <v/>
      </c>
    </row>
    <row r="248" spans="3:118" x14ac:dyDescent="0.3">
      <c r="C248" s="1">
        <f t="shared" ca="1" si="145"/>
        <v>1.0224999999999975</v>
      </c>
      <c r="D248" s="1">
        <f ca="1">IF(OR(AQ248&lt;&gt;"",AP248+'Details Verein'!$D$24&gt;=$AM$1,AP248="",AG248&lt;&gt;1,AZ248&lt;&gt;"",BC248&lt;&gt;""),Mitglieder!D247+0.0001,ROUND(D247+1,0))</f>
        <v>1.0224999999999975</v>
      </c>
      <c r="E248" s="1">
        <f ca="1">IF(OR(AQ248&lt;&gt;"",AZ248+'Details Verein'!$D$25&gt;=$AM$1,AP248="",AG248&lt;&gt;1,AZ248="",BA248&lt;&gt;"",BC248&lt;&gt;""),Mitglieder!E247+0.0001,ROUND(E247+1,0))</f>
        <v>1.0224999999999975</v>
      </c>
      <c r="F248" s="1" t="str">
        <f t="shared" ca="1" si="146"/>
        <v/>
      </c>
      <c r="G248" s="23"/>
      <c r="H248" s="8"/>
      <c r="I248" s="8"/>
      <c r="J248" s="8"/>
      <c r="K248" s="8"/>
      <c r="L248" s="8"/>
      <c r="M248" s="8"/>
      <c r="N248" s="8"/>
      <c r="O248" s="8"/>
      <c r="P248" s="8"/>
      <c r="Q248" s="8"/>
      <c r="R248" s="8"/>
      <c r="S248" s="8"/>
      <c r="T248" s="8"/>
      <c r="U248" s="8"/>
      <c r="V248" s="8"/>
      <c r="W248" s="8"/>
      <c r="X248" s="8"/>
      <c r="Y248" s="8"/>
      <c r="Z248" s="8"/>
      <c r="AA248" s="8"/>
      <c r="AB248" s="8"/>
      <c r="AC248" s="8"/>
      <c r="AD248" s="8"/>
      <c r="AE248" s="8"/>
      <c r="AG248" s="1">
        <f t="shared" si="147"/>
        <v>0</v>
      </c>
      <c r="AI248" s="1">
        <f t="shared" ca="1" si="148"/>
        <v>0</v>
      </c>
      <c r="AJ248" s="1">
        <f t="shared" ca="1" si="149"/>
        <v>0</v>
      </c>
      <c r="AM248" s="63" t="str">
        <f>IF(AND(H249="",H250="",K248=""),"",IF(K248="","nicht kategorisiert",IF(AG248=1,VLOOKUP(AN248,'Details Verein'!$B$12:$D$22,2),"")))</f>
        <v/>
      </c>
      <c r="AN248" s="1">
        <f>IF(K248='Details Verein'!$C$12,'Details Verein'!$B$12,IF(K248='Details Verein'!$C$13,'Details Verein'!$B$13,IF(K248='Details Verein'!$C$14,'Details Verein'!$B$14,IF(K248='Details Verein'!$C$15,'Details Verein'!$B$15,IF(K248='Details Verein'!$C$16,'Details Verein'!$B$16,IF(K248='Details Verein'!$C$17,'Details Verein'!$B$17,IF(K248='Details Verein'!$C$18,'Details Verein'!$B$18,IF(K248='Details Verein'!$C$19,'Details Verein'!$B$19,IF(K248='Details Verein'!$C$20,'Details Verein'!$B$20,IF(K248='Details Verein'!$C$21,'Details Verein'!$B$21,11))))))))))</f>
        <v>1</v>
      </c>
      <c r="AO248" s="8"/>
      <c r="AP248" s="8"/>
      <c r="AQ248" s="8"/>
      <c r="AR248" s="32">
        <f>IF(OR(V248&gt;'Details Verein'!$D$7,$AG248=1),VLOOKUP($AN248,'Details Verein'!$B$12:$G$21,AR$1),0)</f>
        <v>0</v>
      </c>
      <c r="AS248" s="115" t="str">
        <f t="shared" si="150"/>
        <v/>
      </c>
      <c r="AT248" s="32">
        <f>IF($AG248=1,VLOOKUP($AN248,'Details Verein'!$B$12:$G$21,AT$1),0)</f>
        <v>0</v>
      </c>
      <c r="AU248" s="33" t="str">
        <f t="shared" si="151"/>
        <v/>
      </c>
      <c r="AV248" s="32">
        <f>IF($AG248=1,VLOOKUP($AN248,'Details Verein'!$B$12:$G$21,AV$1),0)</f>
        <v>0</v>
      </c>
      <c r="AW248" s="32">
        <f ca="1">IF($AG248=1,VLOOKUP($AN248,'Details Verein'!$B$12:$G$21,AW$1),0)+BG248</f>
        <v>0</v>
      </c>
      <c r="AX248" s="116"/>
      <c r="AY248" s="8"/>
      <c r="AZ248" s="8"/>
      <c r="BA248" s="8"/>
      <c r="BB248" s="1" t="str">
        <f t="shared" si="152"/>
        <v>00.01.1900</v>
      </c>
      <c r="BC248" s="73"/>
      <c r="BD248" s="3" t="str">
        <f>IF(AP248="","",AP248+'Details Verein'!$D$24)</f>
        <v/>
      </c>
      <c r="BE248" s="3" t="str">
        <f>IF(AZ248="","",AZ248+'Details Verein'!$D$25)</f>
        <v/>
      </c>
      <c r="BF248" s="3" t="str">
        <f>IF(BA248="","",BA248+'Details Verein'!$D$26)</f>
        <v/>
      </c>
      <c r="BG248" s="32">
        <f ca="1">IF(OR(E248-E247&gt;0.1,BA248&lt;&gt;""),'Details Verein'!$D$27,0)</f>
        <v>0</v>
      </c>
      <c r="BH248" s="16">
        <f t="shared" ca="1" si="176"/>
        <v>0</v>
      </c>
      <c r="BI248" s="16">
        <f t="shared" si="153"/>
        <v>0</v>
      </c>
      <c r="BJ248" s="1" t="str">
        <f t="shared" si="154"/>
        <v/>
      </c>
      <c r="BL248" s="1" t="str">
        <f t="shared" si="159"/>
        <v/>
      </c>
      <c r="BM248" s="1" t="str">
        <f t="shared" si="160"/>
        <v/>
      </c>
      <c r="BN248" s="1" t="str">
        <f t="shared" si="161"/>
        <v/>
      </c>
      <c r="BO248" s="1" t="str">
        <f t="shared" ca="1" si="162"/>
        <v/>
      </c>
      <c r="BP248" s="1">
        <f t="shared" si="173"/>
        <v>2.2499999999999919E-2</v>
      </c>
      <c r="BQ248" s="24" t="str">
        <f t="shared" si="163"/>
        <v/>
      </c>
      <c r="BR248" s="25" t="str">
        <f>IF(OR(Mitglieder!AQ248="",Mitglieder!BC248&lt;&gt;""),"",Mitglieder!AQ248)</f>
        <v/>
      </c>
      <c r="BS248" s="24" t="str">
        <f>IF(BR248="","",'Details Verein'!$I$30)</f>
        <v/>
      </c>
      <c r="BT248" s="24" t="str">
        <f>IF(BR248="","",VLOOKUP(Mitglieder!AN248,'Details Verein'!$B$12:$I$21,8))</f>
        <v/>
      </c>
      <c r="BU248" s="24"/>
      <c r="BV248" s="26" t="str">
        <f t="shared" si="164"/>
        <v/>
      </c>
      <c r="BW248" s="24" t="str">
        <f>IF(BR248="","",Mitglieder!BL248)</f>
        <v/>
      </c>
      <c r="CA248" s="34"/>
      <c r="CB248" s="1" t="str">
        <f t="shared" si="183"/>
        <v/>
      </c>
      <c r="CC248" s="1" t="str">
        <f t="shared" si="183"/>
        <v/>
      </c>
      <c r="CD248" s="1" t="str">
        <f t="shared" si="183"/>
        <v/>
      </c>
      <c r="CE248" s="1" t="str">
        <f t="shared" si="183"/>
        <v/>
      </c>
      <c r="CF248" s="1" t="str">
        <f t="shared" si="183"/>
        <v/>
      </c>
      <c r="CG248" s="1" t="str">
        <f t="shared" si="183"/>
        <v/>
      </c>
      <c r="CH248" s="1" t="str">
        <f t="shared" si="183"/>
        <v/>
      </c>
      <c r="CI248" s="1" t="str">
        <f t="shared" si="183"/>
        <v/>
      </c>
      <c r="CJ248" s="1" t="str">
        <f t="shared" si="183"/>
        <v/>
      </c>
      <c r="CK248" s="1" t="str">
        <f t="shared" si="183"/>
        <v/>
      </c>
      <c r="CL248" s="37" t="str">
        <f t="shared" si="155"/>
        <v/>
      </c>
      <c r="CM248" s="37" t="str">
        <f t="shared" si="156"/>
        <v/>
      </c>
      <c r="CN248" s="1">
        <f t="shared" ca="1" si="157"/>
        <v>0</v>
      </c>
      <c r="CO248" s="1">
        <f t="shared" ca="1" si="158"/>
        <v>0</v>
      </c>
      <c r="CP248" s="1">
        <f t="shared" si="174"/>
        <v>5.260000000000048E-2</v>
      </c>
      <c r="CQ248" s="24" t="str">
        <f t="shared" si="165"/>
        <v/>
      </c>
      <c r="CR248" s="25" t="str">
        <f t="shared" si="166"/>
        <v/>
      </c>
      <c r="CS248" s="24" t="str">
        <f>IF(CR248="","",'Details Verein'!$I$30)</f>
        <v/>
      </c>
      <c r="CT248" s="24" t="str">
        <f>IF(CR248="","",VLOOKUP(Mitglieder!AN248,'Details Verein'!$B$12:$K$21,9))</f>
        <v/>
      </c>
      <c r="CU248" s="24">
        <f t="shared" si="167"/>
        <v>0</v>
      </c>
      <c r="CV248" s="26" t="str">
        <f t="shared" si="168"/>
        <v/>
      </c>
      <c r="CW248" s="24" t="str">
        <f>IF(CR248="","",Mitglieder!BM248)</f>
        <v/>
      </c>
      <c r="CX248" s="1">
        <f t="shared" si="169"/>
        <v>8.2700000000001342E-2</v>
      </c>
      <c r="CY248" s="24" t="str">
        <f t="shared" si="170"/>
        <v/>
      </c>
      <c r="CZ248" s="25" t="str">
        <f t="shared" si="171"/>
        <v/>
      </c>
      <c r="DA248" s="24" t="str">
        <f>IF(CZ248="","",'Details Verein'!$I$30)</f>
        <v/>
      </c>
      <c r="DB248" s="24" t="str">
        <f>IF(CZ248="","",VLOOKUP(AN248,'Details Verein'!$B$12:$L$21,10))</f>
        <v/>
      </c>
      <c r="DC248" s="24"/>
      <c r="DD248" s="26" t="str">
        <f t="shared" si="172"/>
        <v/>
      </c>
      <c r="DE248" s="24" t="str">
        <f>IF(CZ248="","",Mitglieder!BN248)</f>
        <v/>
      </c>
      <c r="DF248" s="34"/>
      <c r="DG248" s="1">
        <f t="shared" ca="1" si="177"/>
        <v>0.1128000000000022</v>
      </c>
      <c r="DH248" s="24" t="str">
        <f t="shared" ca="1" si="178"/>
        <v/>
      </c>
      <c r="DI248" s="25" t="str">
        <f t="shared" ca="1" si="179"/>
        <v/>
      </c>
      <c r="DJ248" s="24" t="str">
        <f ca="1">IF(DI248="","",'Details Verein'!$I$30)</f>
        <v/>
      </c>
      <c r="DK248" s="24" t="str">
        <f ca="1">IF(DI248="","",'Details Verein'!$I$31)</f>
        <v/>
      </c>
      <c r="DL248" s="24"/>
      <c r="DM248" s="26" t="str">
        <f t="shared" ca="1" si="180"/>
        <v/>
      </c>
      <c r="DN248" s="24" t="str">
        <f t="shared" ca="1" si="181"/>
        <v/>
      </c>
    </row>
    <row r="249" spans="3:118" x14ac:dyDescent="0.3">
      <c r="C249" s="1">
        <f t="shared" ca="1" si="145"/>
        <v>1.0225999999999975</v>
      </c>
      <c r="D249" s="1">
        <f ca="1">IF(OR(AQ249&lt;&gt;"",AP249+'Details Verein'!$D$24&gt;=$AM$1,AP249="",AG249&lt;&gt;1,AZ249&lt;&gt;"",BC249&lt;&gt;""),Mitglieder!D248+0.0001,ROUND(D248+1,0))</f>
        <v>1.0225999999999975</v>
      </c>
      <c r="E249" s="1">
        <f ca="1">IF(OR(AQ249&lt;&gt;"",AZ249+'Details Verein'!$D$25&gt;=$AM$1,AP249="",AG249&lt;&gt;1,AZ249="",BA249&lt;&gt;"",BC249&lt;&gt;""),Mitglieder!E248+0.0001,ROUND(E248+1,0))</f>
        <v>1.0225999999999975</v>
      </c>
      <c r="F249" s="1" t="str">
        <f t="shared" ca="1" si="146"/>
        <v/>
      </c>
      <c r="G249" s="23"/>
      <c r="H249" s="8"/>
      <c r="I249" s="8"/>
      <c r="J249" s="8"/>
      <c r="K249" s="8"/>
      <c r="L249" s="8"/>
      <c r="M249" s="8"/>
      <c r="N249" s="8"/>
      <c r="O249" s="8"/>
      <c r="P249" s="8"/>
      <c r="Q249" s="8"/>
      <c r="R249" s="8"/>
      <c r="S249" s="8"/>
      <c r="T249" s="8"/>
      <c r="U249" s="8"/>
      <c r="V249" s="8"/>
      <c r="W249" s="8"/>
      <c r="X249" s="8"/>
      <c r="Y249" s="8"/>
      <c r="Z249" s="8"/>
      <c r="AA249" s="8"/>
      <c r="AB249" s="8"/>
      <c r="AC249" s="8"/>
      <c r="AD249" s="8"/>
      <c r="AE249" s="8"/>
      <c r="AG249" s="1">
        <f t="shared" si="147"/>
        <v>0</v>
      </c>
      <c r="AI249" s="1">
        <f t="shared" ca="1" si="148"/>
        <v>0</v>
      </c>
      <c r="AJ249" s="1">
        <f t="shared" ca="1" si="149"/>
        <v>0</v>
      </c>
      <c r="AM249" s="63" t="str">
        <f>IF(AND(H250="",H251="",K249=""),"",IF(K249="","nicht kategorisiert",IF(AG249=1,VLOOKUP(AN249,'Details Verein'!$B$12:$D$22,2),"")))</f>
        <v/>
      </c>
      <c r="AN249" s="1">
        <f>IF(K249='Details Verein'!$C$12,'Details Verein'!$B$12,IF(K249='Details Verein'!$C$13,'Details Verein'!$B$13,IF(K249='Details Verein'!$C$14,'Details Verein'!$B$14,IF(K249='Details Verein'!$C$15,'Details Verein'!$B$15,IF(K249='Details Verein'!$C$16,'Details Verein'!$B$16,IF(K249='Details Verein'!$C$17,'Details Verein'!$B$17,IF(K249='Details Verein'!$C$18,'Details Verein'!$B$18,IF(K249='Details Verein'!$C$19,'Details Verein'!$B$19,IF(K249='Details Verein'!$C$20,'Details Verein'!$B$20,IF(K249='Details Verein'!$C$21,'Details Verein'!$B$21,11))))))))))</f>
        <v>1</v>
      </c>
      <c r="AO249" s="8"/>
      <c r="AP249" s="8"/>
      <c r="AQ249" s="8"/>
      <c r="AR249" s="32">
        <f>IF(OR(V249&gt;'Details Verein'!$D$7,$AG249=1),VLOOKUP($AN249,'Details Verein'!$B$12:$G$21,AR$1),0)</f>
        <v>0</v>
      </c>
      <c r="AS249" s="115" t="str">
        <f t="shared" si="150"/>
        <v/>
      </c>
      <c r="AT249" s="32">
        <f>IF($AG249=1,VLOOKUP($AN249,'Details Verein'!$B$12:$G$21,AT$1),0)</f>
        <v>0</v>
      </c>
      <c r="AU249" s="33" t="str">
        <f t="shared" si="151"/>
        <v/>
      </c>
      <c r="AV249" s="32">
        <f>IF($AG249=1,VLOOKUP($AN249,'Details Verein'!$B$12:$G$21,AV$1),0)</f>
        <v>0</v>
      </c>
      <c r="AW249" s="32">
        <f ca="1">IF($AG249=1,VLOOKUP($AN249,'Details Verein'!$B$12:$G$21,AW$1),0)+BG249</f>
        <v>0</v>
      </c>
      <c r="AX249" s="116"/>
      <c r="AY249" s="8"/>
      <c r="AZ249" s="8"/>
      <c r="BA249" s="8"/>
      <c r="BB249" s="1" t="str">
        <f t="shared" si="152"/>
        <v>00.01.1900</v>
      </c>
      <c r="BC249" s="73"/>
      <c r="BD249" s="3" t="str">
        <f>IF(AP249="","",AP249+'Details Verein'!$D$24)</f>
        <v/>
      </c>
      <c r="BE249" s="3" t="str">
        <f>IF(AZ249="","",AZ249+'Details Verein'!$D$25)</f>
        <v/>
      </c>
      <c r="BF249" s="3" t="str">
        <f>IF(BA249="","",BA249+'Details Verein'!$D$26)</f>
        <v/>
      </c>
      <c r="BG249" s="32">
        <f ca="1">IF(OR(E249-E248&gt;0.1,BA249&lt;&gt;""),'Details Verein'!$D$27,0)</f>
        <v>0</v>
      </c>
      <c r="BH249" s="16">
        <f t="shared" ca="1" si="176"/>
        <v>0</v>
      </c>
      <c r="BI249" s="16">
        <f t="shared" si="153"/>
        <v>0</v>
      </c>
      <c r="BJ249" s="1" t="str">
        <f t="shared" si="154"/>
        <v/>
      </c>
      <c r="BL249" s="1" t="str">
        <f t="shared" si="159"/>
        <v/>
      </c>
      <c r="BM249" s="1" t="str">
        <f t="shared" si="160"/>
        <v/>
      </c>
      <c r="BN249" s="1" t="str">
        <f t="shared" si="161"/>
        <v/>
      </c>
      <c r="BO249" s="1" t="str">
        <f t="shared" ca="1" si="162"/>
        <v/>
      </c>
      <c r="BP249" s="1">
        <f t="shared" si="173"/>
        <v>2.2599999999999919E-2</v>
      </c>
      <c r="BQ249" s="24" t="str">
        <f t="shared" si="163"/>
        <v/>
      </c>
      <c r="BR249" s="25" t="str">
        <f>IF(OR(Mitglieder!AQ249="",Mitglieder!BC249&lt;&gt;""),"",Mitglieder!AQ249)</f>
        <v/>
      </c>
      <c r="BS249" s="24" t="str">
        <f>IF(BR249="","",'Details Verein'!$I$30)</f>
        <v/>
      </c>
      <c r="BT249" s="24" t="str">
        <f>IF(BR249="","",VLOOKUP(Mitglieder!AN249,'Details Verein'!$B$12:$I$21,8))</f>
        <v/>
      </c>
      <c r="BU249" s="24"/>
      <c r="BV249" s="26" t="str">
        <f t="shared" si="164"/>
        <v/>
      </c>
      <c r="BW249" s="24" t="str">
        <f>IF(BR249="","",Mitglieder!BL249)</f>
        <v/>
      </c>
      <c r="CA249" s="34"/>
      <c r="CB249" s="1" t="str">
        <f t="shared" si="183"/>
        <v/>
      </c>
      <c r="CC249" s="1" t="str">
        <f t="shared" si="183"/>
        <v/>
      </c>
      <c r="CD249" s="1" t="str">
        <f t="shared" si="183"/>
        <v/>
      </c>
      <c r="CE249" s="1" t="str">
        <f t="shared" si="183"/>
        <v/>
      </c>
      <c r="CF249" s="1" t="str">
        <f t="shared" si="183"/>
        <v/>
      </c>
      <c r="CG249" s="1" t="str">
        <f t="shared" si="183"/>
        <v/>
      </c>
      <c r="CH249" s="1" t="str">
        <f t="shared" si="183"/>
        <v/>
      </c>
      <c r="CI249" s="1" t="str">
        <f t="shared" si="183"/>
        <v/>
      </c>
      <c r="CJ249" s="1" t="str">
        <f t="shared" si="183"/>
        <v/>
      </c>
      <c r="CK249" s="1" t="str">
        <f t="shared" si="183"/>
        <v/>
      </c>
      <c r="CL249" s="37" t="str">
        <f t="shared" si="155"/>
        <v/>
      </c>
      <c r="CM249" s="37" t="str">
        <f t="shared" si="156"/>
        <v/>
      </c>
      <c r="CN249" s="1">
        <f t="shared" ca="1" si="157"/>
        <v>0</v>
      </c>
      <c r="CO249" s="1">
        <f t="shared" ca="1" si="158"/>
        <v>0</v>
      </c>
      <c r="CP249" s="1">
        <f t="shared" si="174"/>
        <v>5.2700000000000483E-2</v>
      </c>
      <c r="CQ249" s="24" t="str">
        <f t="shared" si="165"/>
        <v/>
      </c>
      <c r="CR249" s="25" t="str">
        <f t="shared" si="166"/>
        <v/>
      </c>
      <c r="CS249" s="24" t="str">
        <f>IF(CR249="","",'Details Verein'!$I$30)</f>
        <v/>
      </c>
      <c r="CT249" s="24" t="str">
        <f>IF(CR249="","",VLOOKUP(Mitglieder!AN249,'Details Verein'!$B$12:$K$21,9))</f>
        <v/>
      </c>
      <c r="CU249" s="24">
        <f t="shared" si="167"/>
        <v>0</v>
      </c>
      <c r="CV249" s="26" t="str">
        <f t="shared" si="168"/>
        <v/>
      </c>
      <c r="CW249" s="24" t="str">
        <f>IF(CR249="","",Mitglieder!BM249)</f>
        <v/>
      </c>
      <c r="CX249" s="1">
        <f t="shared" si="169"/>
        <v>8.2800000000001345E-2</v>
      </c>
      <c r="CY249" s="24" t="str">
        <f t="shared" si="170"/>
        <v/>
      </c>
      <c r="CZ249" s="25" t="str">
        <f t="shared" si="171"/>
        <v/>
      </c>
      <c r="DA249" s="24" t="str">
        <f>IF(CZ249="","",'Details Verein'!$I$30)</f>
        <v/>
      </c>
      <c r="DB249" s="24" t="str">
        <f>IF(CZ249="","",VLOOKUP(AN249,'Details Verein'!$B$12:$L$21,10))</f>
        <v/>
      </c>
      <c r="DC249" s="24"/>
      <c r="DD249" s="26" t="str">
        <f t="shared" si="172"/>
        <v/>
      </c>
      <c r="DE249" s="24" t="str">
        <f>IF(CZ249="","",Mitglieder!BN249)</f>
        <v/>
      </c>
      <c r="DF249" s="34"/>
      <c r="DG249" s="1">
        <f t="shared" ca="1" si="177"/>
        <v>0.11290000000000221</v>
      </c>
      <c r="DH249" s="24" t="str">
        <f t="shared" ca="1" si="178"/>
        <v/>
      </c>
      <c r="DI249" s="25" t="str">
        <f t="shared" ca="1" si="179"/>
        <v/>
      </c>
      <c r="DJ249" s="24" t="str">
        <f ca="1">IF(DI249="","",'Details Verein'!$I$30)</f>
        <v/>
      </c>
      <c r="DK249" s="24" t="str">
        <f ca="1">IF(DI249="","",'Details Verein'!$I$31)</f>
        <v/>
      </c>
      <c r="DL249" s="24"/>
      <c r="DM249" s="26" t="str">
        <f t="shared" ca="1" si="180"/>
        <v/>
      </c>
      <c r="DN249" s="24" t="str">
        <f t="shared" ca="1" si="181"/>
        <v/>
      </c>
    </row>
    <row r="250" spans="3:118" x14ac:dyDescent="0.3">
      <c r="C250" s="1">
        <f t="shared" ca="1" si="145"/>
        <v>1.0226999999999975</v>
      </c>
      <c r="D250" s="1">
        <f ca="1">IF(OR(AQ250&lt;&gt;"",AP250+'Details Verein'!$D$24&gt;=$AM$1,AP250="",AG250&lt;&gt;1,AZ250&lt;&gt;"",BC250&lt;&gt;""),Mitglieder!D249+0.0001,ROUND(D249+1,0))</f>
        <v>1.0226999999999975</v>
      </c>
      <c r="E250" s="1">
        <f ca="1">IF(OR(AQ250&lt;&gt;"",AZ250+'Details Verein'!$D$25&gt;=$AM$1,AP250="",AG250&lt;&gt;1,AZ250="",BA250&lt;&gt;"",BC250&lt;&gt;""),Mitglieder!E249+0.0001,ROUND(E249+1,0))</f>
        <v>1.0226999999999975</v>
      </c>
      <c r="F250" s="1" t="str">
        <f t="shared" ca="1" si="146"/>
        <v/>
      </c>
      <c r="G250" s="23"/>
      <c r="H250" s="8"/>
      <c r="I250" s="8"/>
      <c r="J250" s="8"/>
      <c r="K250" s="8"/>
      <c r="L250" s="8"/>
      <c r="M250" s="8"/>
      <c r="N250" s="8"/>
      <c r="O250" s="8"/>
      <c r="P250" s="8"/>
      <c r="Q250" s="8"/>
      <c r="R250" s="8"/>
      <c r="S250" s="8"/>
      <c r="T250" s="8"/>
      <c r="U250" s="8"/>
      <c r="V250" s="8"/>
      <c r="W250" s="8"/>
      <c r="X250" s="8"/>
      <c r="Y250" s="8"/>
      <c r="Z250" s="8"/>
      <c r="AA250" s="8"/>
      <c r="AB250" s="8"/>
      <c r="AC250" s="8"/>
      <c r="AD250" s="8"/>
      <c r="AE250" s="8"/>
      <c r="AG250" s="1">
        <f t="shared" si="147"/>
        <v>0</v>
      </c>
      <c r="AI250" s="1">
        <f t="shared" ca="1" si="148"/>
        <v>0</v>
      </c>
      <c r="AJ250" s="1">
        <f t="shared" ca="1" si="149"/>
        <v>0</v>
      </c>
      <c r="AM250" s="63" t="str">
        <f>IF(AND(H251="",H252="",K250=""),"",IF(K250="","nicht kategorisiert",IF(AG250=1,VLOOKUP(AN250,'Details Verein'!$B$12:$D$22,2),"")))</f>
        <v/>
      </c>
      <c r="AN250" s="1">
        <f>IF(K250='Details Verein'!$C$12,'Details Verein'!$B$12,IF(K250='Details Verein'!$C$13,'Details Verein'!$B$13,IF(K250='Details Verein'!$C$14,'Details Verein'!$B$14,IF(K250='Details Verein'!$C$15,'Details Verein'!$B$15,IF(K250='Details Verein'!$C$16,'Details Verein'!$B$16,IF(K250='Details Verein'!$C$17,'Details Verein'!$B$17,IF(K250='Details Verein'!$C$18,'Details Verein'!$B$18,IF(K250='Details Verein'!$C$19,'Details Verein'!$B$19,IF(K250='Details Verein'!$C$20,'Details Verein'!$B$20,IF(K250='Details Verein'!$C$21,'Details Verein'!$B$21,11))))))))))</f>
        <v>1</v>
      </c>
      <c r="AO250" s="8"/>
      <c r="AP250" s="8"/>
      <c r="AQ250" s="8"/>
      <c r="AR250" s="32">
        <f>IF(OR(V250&gt;'Details Verein'!$D$7,$AG250=1),VLOOKUP($AN250,'Details Verein'!$B$12:$G$21,AR$1),0)</f>
        <v>0</v>
      </c>
      <c r="AS250" s="115" t="str">
        <f t="shared" si="150"/>
        <v/>
      </c>
      <c r="AT250" s="32">
        <f>IF($AG250=1,VLOOKUP($AN250,'Details Verein'!$B$12:$G$21,AT$1),0)</f>
        <v>0</v>
      </c>
      <c r="AU250" s="33" t="str">
        <f t="shared" si="151"/>
        <v/>
      </c>
      <c r="AV250" s="32">
        <f>IF($AG250=1,VLOOKUP($AN250,'Details Verein'!$B$12:$G$21,AV$1),0)</f>
        <v>0</v>
      </c>
      <c r="AW250" s="32">
        <f ca="1">IF($AG250=1,VLOOKUP($AN250,'Details Verein'!$B$12:$G$21,AW$1),0)+BG250</f>
        <v>0</v>
      </c>
      <c r="AX250" s="116"/>
      <c r="AY250" s="8"/>
      <c r="AZ250" s="8"/>
      <c r="BA250" s="8"/>
      <c r="BB250" s="1" t="str">
        <f t="shared" si="152"/>
        <v>00.01.1900</v>
      </c>
      <c r="BC250" s="73"/>
      <c r="BD250" s="3" t="str">
        <f>IF(AP250="","",AP250+'Details Verein'!$D$24)</f>
        <v/>
      </c>
      <c r="BE250" s="3" t="str">
        <f>IF(AZ250="","",AZ250+'Details Verein'!$D$25)</f>
        <v/>
      </c>
      <c r="BF250" s="3" t="str">
        <f>IF(BA250="","",BA250+'Details Verein'!$D$26)</f>
        <v/>
      </c>
      <c r="BG250" s="32">
        <f ca="1">IF(OR(E250-E249&gt;0.1,BA250&lt;&gt;""),'Details Verein'!$D$27,0)</f>
        <v>0</v>
      </c>
      <c r="BH250" s="16">
        <f t="shared" ca="1" si="176"/>
        <v>0</v>
      </c>
      <c r="BI250" s="16">
        <f t="shared" si="153"/>
        <v>0</v>
      </c>
      <c r="BJ250" s="1" t="str">
        <f t="shared" si="154"/>
        <v/>
      </c>
      <c r="BL250" s="1" t="str">
        <f t="shared" si="159"/>
        <v/>
      </c>
      <c r="BM250" s="1" t="str">
        <f t="shared" si="160"/>
        <v/>
      </c>
      <c r="BN250" s="1" t="str">
        <f t="shared" si="161"/>
        <v/>
      </c>
      <c r="BO250" s="1" t="str">
        <f t="shared" ca="1" si="162"/>
        <v/>
      </c>
      <c r="BP250" s="1">
        <f t="shared" si="173"/>
        <v>2.2699999999999918E-2</v>
      </c>
      <c r="BQ250" s="24" t="str">
        <f t="shared" si="163"/>
        <v/>
      </c>
      <c r="BR250" s="25" t="str">
        <f>IF(OR(Mitglieder!AQ250="",Mitglieder!BC250&lt;&gt;""),"",Mitglieder!AQ250)</f>
        <v/>
      </c>
      <c r="BS250" s="24" t="str">
        <f>IF(BR250="","",'Details Verein'!$I$30)</f>
        <v/>
      </c>
      <c r="BT250" s="24" t="str">
        <f>IF(BR250="","",VLOOKUP(Mitglieder!AN250,'Details Verein'!$B$12:$I$21,8))</f>
        <v/>
      </c>
      <c r="BU250" s="24"/>
      <c r="BV250" s="26" t="str">
        <f t="shared" si="164"/>
        <v/>
      </c>
      <c r="BW250" s="24" t="str">
        <f>IF(BR250="","",Mitglieder!BL250)</f>
        <v/>
      </c>
      <c r="CA250" s="34"/>
      <c r="CB250" s="1" t="str">
        <f t="shared" si="183"/>
        <v/>
      </c>
      <c r="CC250" s="1" t="str">
        <f t="shared" si="183"/>
        <v/>
      </c>
      <c r="CD250" s="1" t="str">
        <f t="shared" si="183"/>
        <v/>
      </c>
      <c r="CE250" s="1" t="str">
        <f t="shared" si="183"/>
        <v/>
      </c>
      <c r="CF250" s="1" t="str">
        <f t="shared" si="183"/>
        <v/>
      </c>
      <c r="CG250" s="1" t="str">
        <f t="shared" si="183"/>
        <v/>
      </c>
      <c r="CH250" s="1" t="str">
        <f t="shared" si="183"/>
        <v/>
      </c>
      <c r="CI250" s="1" t="str">
        <f t="shared" si="183"/>
        <v/>
      </c>
      <c r="CJ250" s="1" t="str">
        <f t="shared" si="183"/>
        <v/>
      </c>
      <c r="CK250" s="1" t="str">
        <f t="shared" si="183"/>
        <v/>
      </c>
      <c r="CL250" s="37" t="str">
        <f t="shared" si="155"/>
        <v/>
      </c>
      <c r="CM250" s="37" t="str">
        <f t="shared" si="156"/>
        <v/>
      </c>
      <c r="CN250" s="1">
        <f t="shared" ca="1" si="157"/>
        <v>0</v>
      </c>
      <c r="CO250" s="1">
        <f t="shared" ca="1" si="158"/>
        <v>0</v>
      </c>
      <c r="CP250" s="1">
        <f t="shared" si="174"/>
        <v>5.2800000000000485E-2</v>
      </c>
      <c r="CQ250" s="24" t="str">
        <f t="shared" si="165"/>
        <v/>
      </c>
      <c r="CR250" s="25" t="str">
        <f t="shared" si="166"/>
        <v/>
      </c>
      <c r="CS250" s="24" t="str">
        <f>IF(CR250="","",'Details Verein'!$I$30)</f>
        <v/>
      </c>
      <c r="CT250" s="24" t="str">
        <f>IF(CR250="","",VLOOKUP(Mitglieder!AN250,'Details Verein'!$B$12:$K$21,9))</f>
        <v/>
      </c>
      <c r="CU250" s="24">
        <f t="shared" si="167"/>
        <v>0</v>
      </c>
      <c r="CV250" s="26" t="str">
        <f t="shared" si="168"/>
        <v/>
      </c>
      <c r="CW250" s="24" t="str">
        <f>IF(CR250="","",Mitglieder!BM250)</f>
        <v/>
      </c>
      <c r="CX250" s="1">
        <f t="shared" si="169"/>
        <v>8.2900000000001348E-2</v>
      </c>
      <c r="CY250" s="24" t="str">
        <f t="shared" si="170"/>
        <v/>
      </c>
      <c r="CZ250" s="25" t="str">
        <f t="shared" si="171"/>
        <v/>
      </c>
      <c r="DA250" s="24" t="str">
        <f>IF(CZ250="","",'Details Verein'!$I$30)</f>
        <v/>
      </c>
      <c r="DB250" s="24" t="str">
        <f>IF(CZ250="","",VLOOKUP(AN250,'Details Verein'!$B$12:$L$21,10))</f>
        <v/>
      </c>
      <c r="DC250" s="24"/>
      <c r="DD250" s="26" t="str">
        <f t="shared" si="172"/>
        <v/>
      </c>
      <c r="DE250" s="24" t="str">
        <f>IF(CZ250="","",Mitglieder!BN250)</f>
        <v/>
      </c>
      <c r="DF250" s="34"/>
      <c r="DG250" s="1">
        <f t="shared" ca="1" si="177"/>
        <v>0.11300000000000221</v>
      </c>
      <c r="DH250" s="24" t="str">
        <f t="shared" ca="1" si="178"/>
        <v/>
      </c>
      <c r="DI250" s="25" t="str">
        <f t="shared" ca="1" si="179"/>
        <v/>
      </c>
      <c r="DJ250" s="24" t="str">
        <f ca="1">IF(DI250="","",'Details Verein'!$I$30)</f>
        <v/>
      </c>
      <c r="DK250" s="24" t="str">
        <f ca="1">IF(DI250="","",'Details Verein'!$I$31)</f>
        <v/>
      </c>
      <c r="DL250" s="24"/>
      <c r="DM250" s="26" t="str">
        <f t="shared" ca="1" si="180"/>
        <v/>
      </c>
      <c r="DN250" s="24" t="str">
        <f t="shared" ca="1" si="181"/>
        <v/>
      </c>
    </row>
    <row r="251" spans="3:118" x14ac:dyDescent="0.3">
      <c r="C251" s="1">
        <f t="shared" ca="1" si="145"/>
        <v>1.0227999999999975</v>
      </c>
      <c r="D251" s="1">
        <f ca="1">IF(OR(AQ251&lt;&gt;"",AP251+'Details Verein'!$D$24&gt;=$AM$1,AP251="",AG251&lt;&gt;1,AZ251&lt;&gt;"",BC251&lt;&gt;""),Mitglieder!D250+0.0001,ROUND(D250+1,0))</f>
        <v>1.0227999999999975</v>
      </c>
      <c r="E251" s="1">
        <f ca="1">IF(OR(AQ251&lt;&gt;"",AZ251+'Details Verein'!$D$25&gt;=$AM$1,AP251="",AG251&lt;&gt;1,AZ251="",BA251&lt;&gt;"",BC251&lt;&gt;""),Mitglieder!E250+0.0001,ROUND(E250+1,0))</f>
        <v>1.0227999999999975</v>
      </c>
      <c r="F251" s="1" t="str">
        <f t="shared" ca="1" si="146"/>
        <v/>
      </c>
      <c r="G251" s="23"/>
      <c r="H251" s="8"/>
      <c r="I251" s="8"/>
      <c r="J251" s="8"/>
      <c r="K251" s="8"/>
      <c r="L251" s="8"/>
      <c r="M251" s="8"/>
      <c r="N251" s="8"/>
      <c r="O251" s="8"/>
      <c r="P251" s="8"/>
      <c r="Q251" s="8"/>
      <c r="R251" s="8"/>
      <c r="S251" s="8"/>
      <c r="T251" s="8"/>
      <c r="U251" s="8"/>
      <c r="V251" s="8"/>
      <c r="W251" s="8"/>
      <c r="X251" s="8"/>
      <c r="Y251" s="8"/>
      <c r="Z251" s="8"/>
      <c r="AA251" s="8"/>
      <c r="AB251" s="8"/>
      <c r="AC251" s="8"/>
      <c r="AD251" s="8"/>
      <c r="AE251" s="8"/>
      <c r="AG251" s="1">
        <f t="shared" si="147"/>
        <v>0</v>
      </c>
      <c r="AI251" s="1">
        <f t="shared" ca="1" si="148"/>
        <v>0</v>
      </c>
      <c r="AJ251" s="1">
        <f t="shared" ca="1" si="149"/>
        <v>0</v>
      </c>
      <c r="AM251" s="63" t="str">
        <f>IF(AND(H252="",H253="",K251=""),"",IF(K251="","nicht kategorisiert",IF(AG251=1,VLOOKUP(AN251,'Details Verein'!$B$12:$D$22,2),"")))</f>
        <v/>
      </c>
      <c r="AN251" s="1">
        <f>IF(K251='Details Verein'!$C$12,'Details Verein'!$B$12,IF(K251='Details Verein'!$C$13,'Details Verein'!$B$13,IF(K251='Details Verein'!$C$14,'Details Verein'!$B$14,IF(K251='Details Verein'!$C$15,'Details Verein'!$B$15,IF(K251='Details Verein'!$C$16,'Details Verein'!$B$16,IF(K251='Details Verein'!$C$17,'Details Verein'!$B$17,IF(K251='Details Verein'!$C$18,'Details Verein'!$B$18,IF(K251='Details Verein'!$C$19,'Details Verein'!$B$19,IF(K251='Details Verein'!$C$20,'Details Verein'!$B$20,IF(K251='Details Verein'!$C$21,'Details Verein'!$B$21,11))))))))))</f>
        <v>1</v>
      </c>
      <c r="AO251" s="8"/>
      <c r="AP251" s="8"/>
      <c r="AQ251" s="8"/>
      <c r="AR251" s="32">
        <f>IF(OR(V251&gt;'Details Verein'!$D$7,$AG251=1),VLOOKUP($AN251,'Details Verein'!$B$12:$G$21,AR$1),0)</f>
        <v>0</v>
      </c>
      <c r="AS251" s="115" t="str">
        <f t="shared" si="150"/>
        <v/>
      </c>
      <c r="AT251" s="32">
        <f>IF($AG251=1,VLOOKUP($AN251,'Details Verein'!$B$12:$G$21,AT$1),0)</f>
        <v>0</v>
      </c>
      <c r="AU251" s="33" t="str">
        <f t="shared" si="151"/>
        <v/>
      </c>
      <c r="AV251" s="32">
        <f>IF($AG251=1,VLOOKUP($AN251,'Details Verein'!$B$12:$G$21,AV$1),0)</f>
        <v>0</v>
      </c>
      <c r="AW251" s="32">
        <f ca="1">IF($AG251=1,VLOOKUP($AN251,'Details Verein'!$B$12:$G$21,AW$1),0)+BG251</f>
        <v>0</v>
      </c>
      <c r="AX251" s="116"/>
      <c r="AY251" s="8"/>
      <c r="AZ251" s="8"/>
      <c r="BA251" s="8"/>
      <c r="BB251" s="1" t="str">
        <f t="shared" si="152"/>
        <v>00.01.1900</v>
      </c>
      <c r="BC251" s="73"/>
      <c r="BD251" s="3" t="str">
        <f>IF(AP251="","",AP251+'Details Verein'!$D$24)</f>
        <v/>
      </c>
      <c r="BE251" s="3" t="str">
        <f>IF(AZ251="","",AZ251+'Details Verein'!$D$25)</f>
        <v/>
      </c>
      <c r="BF251" s="3" t="str">
        <f>IF(BA251="","",BA251+'Details Verein'!$D$26)</f>
        <v/>
      </c>
      <c r="BG251" s="32">
        <f ca="1">IF(OR(E251-E250&gt;0.1,BA251&lt;&gt;""),'Details Verein'!$D$27,0)</f>
        <v>0</v>
      </c>
      <c r="BH251" s="16">
        <f t="shared" ca="1" si="176"/>
        <v>0</v>
      </c>
      <c r="BI251" s="16">
        <f t="shared" si="153"/>
        <v>0</v>
      </c>
      <c r="BJ251" s="1" t="str">
        <f t="shared" si="154"/>
        <v/>
      </c>
      <c r="BL251" s="1" t="str">
        <f t="shared" si="159"/>
        <v/>
      </c>
      <c r="BM251" s="1" t="str">
        <f t="shared" si="160"/>
        <v/>
      </c>
      <c r="BN251" s="1" t="str">
        <f t="shared" si="161"/>
        <v/>
      </c>
      <c r="BO251" s="1" t="str">
        <f t="shared" ca="1" si="162"/>
        <v/>
      </c>
      <c r="BP251" s="1">
        <f t="shared" si="173"/>
        <v>2.2799999999999918E-2</v>
      </c>
      <c r="BQ251" s="24" t="str">
        <f t="shared" si="163"/>
        <v/>
      </c>
      <c r="BR251" s="25" t="str">
        <f>IF(OR(Mitglieder!AQ251="",Mitglieder!BC251&lt;&gt;""),"",Mitglieder!AQ251)</f>
        <v/>
      </c>
      <c r="BS251" s="24" t="str">
        <f>IF(BR251="","",'Details Verein'!$I$30)</f>
        <v/>
      </c>
      <c r="BT251" s="24" t="str">
        <f>IF(BR251="","",VLOOKUP(Mitglieder!AN251,'Details Verein'!$B$12:$I$21,8))</f>
        <v/>
      </c>
      <c r="BU251" s="24"/>
      <c r="BV251" s="26" t="str">
        <f t="shared" si="164"/>
        <v/>
      </c>
      <c r="BW251" s="24" t="str">
        <f>IF(BR251="","",Mitglieder!BL251)</f>
        <v/>
      </c>
      <c r="CA251" s="34"/>
      <c r="CB251" s="1" t="str">
        <f t="shared" si="183"/>
        <v/>
      </c>
      <c r="CC251" s="1" t="str">
        <f t="shared" si="183"/>
        <v/>
      </c>
      <c r="CD251" s="1" t="str">
        <f t="shared" si="183"/>
        <v/>
      </c>
      <c r="CE251" s="1" t="str">
        <f t="shared" si="183"/>
        <v/>
      </c>
      <c r="CF251" s="1" t="str">
        <f t="shared" si="183"/>
        <v/>
      </c>
      <c r="CG251" s="1" t="str">
        <f t="shared" si="183"/>
        <v/>
      </c>
      <c r="CH251" s="1" t="str">
        <f t="shared" si="183"/>
        <v/>
      </c>
      <c r="CI251" s="1" t="str">
        <f t="shared" si="183"/>
        <v/>
      </c>
      <c r="CJ251" s="1" t="str">
        <f t="shared" si="183"/>
        <v/>
      </c>
      <c r="CK251" s="1" t="str">
        <f t="shared" si="183"/>
        <v/>
      </c>
      <c r="CL251" s="37" t="str">
        <f t="shared" si="155"/>
        <v/>
      </c>
      <c r="CM251" s="37" t="str">
        <f t="shared" si="156"/>
        <v/>
      </c>
      <c r="CN251" s="1">
        <f t="shared" ca="1" si="157"/>
        <v>0</v>
      </c>
      <c r="CO251" s="1">
        <f t="shared" ca="1" si="158"/>
        <v>0</v>
      </c>
      <c r="CP251" s="1">
        <f t="shared" si="174"/>
        <v>5.2900000000000488E-2</v>
      </c>
      <c r="CQ251" s="24" t="str">
        <f t="shared" si="165"/>
        <v/>
      </c>
      <c r="CR251" s="25" t="str">
        <f t="shared" si="166"/>
        <v/>
      </c>
      <c r="CS251" s="24" t="str">
        <f>IF(CR251="","",'Details Verein'!$I$30)</f>
        <v/>
      </c>
      <c r="CT251" s="24" t="str">
        <f>IF(CR251="","",VLOOKUP(Mitglieder!AN251,'Details Verein'!$B$12:$K$21,9))</f>
        <v/>
      </c>
      <c r="CU251" s="24">
        <f t="shared" si="167"/>
        <v>0</v>
      </c>
      <c r="CV251" s="26" t="str">
        <f t="shared" si="168"/>
        <v/>
      </c>
      <c r="CW251" s="24" t="str">
        <f>IF(CR251="","",Mitglieder!BM251)</f>
        <v/>
      </c>
      <c r="CX251" s="1">
        <f t="shared" si="169"/>
        <v>8.300000000000135E-2</v>
      </c>
      <c r="CY251" s="24" t="str">
        <f t="shared" si="170"/>
        <v/>
      </c>
      <c r="CZ251" s="25" t="str">
        <f t="shared" si="171"/>
        <v/>
      </c>
      <c r="DA251" s="24" t="str">
        <f>IF(CZ251="","",'Details Verein'!$I$30)</f>
        <v/>
      </c>
      <c r="DB251" s="24" t="str">
        <f>IF(CZ251="","",VLOOKUP(AN251,'Details Verein'!$B$12:$L$21,10))</f>
        <v/>
      </c>
      <c r="DC251" s="24"/>
      <c r="DD251" s="26" t="str">
        <f t="shared" si="172"/>
        <v/>
      </c>
      <c r="DE251" s="24" t="str">
        <f>IF(CZ251="","",Mitglieder!BN251)</f>
        <v/>
      </c>
      <c r="DF251" s="34"/>
      <c r="DG251" s="1">
        <f t="shared" ca="1" si="177"/>
        <v>0.11310000000000221</v>
      </c>
      <c r="DH251" s="24" t="str">
        <f t="shared" ca="1" si="178"/>
        <v/>
      </c>
      <c r="DI251" s="25" t="str">
        <f t="shared" ca="1" si="179"/>
        <v/>
      </c>
      <c r="DJ251" s="24" t="str">
        <f ca="1">IF(DI251="","",'Details Verein'!$I$30)</f>
        <v/>
      </c>
      <c r="DK251" s="24" t="str">
        <f ca="1">IF(DI251="","",'Details Verein'!$I$31)</f>
        <v/>
      </c>
      <c r="DL251" s="24"/>
      <c r="DM251" s="26" t="str">
        <f t="shared" ca="1" si="180"/>
        <v/>
      </c>
      <c r="DN251" s="24" t="str">
        <f t="shared" ca="1" si="181"/>
        <v/>
      </c>
    </row>
    <row r="252" spans="3:118" x14ac:dyDescent="0.3">
      <c r="C252" s="1">
        <f t="shared" ca="1" si="145"/>
        <v>1.0228999999999975</v>
      </c>
      <c r="D252" s="1">
        <f ca="1">IF(OR(AQ252&lt;&gt;"",AP252+'Details Verein'!$D$24&gt;=$AM$1,AP252="",AG252&lt;&gt;1,AZ252&lt;&gt;"",BC252&lt;&gt;""),Mitglieder!D251+0.0001,ROUND(D251+1,0))</f>
        <v>1.0228999999999975</v>
      </c>
      <c r="E252" s="1">
        <f ca="1">IF(OR(AQ252&lt;&gt;"",AZ252+'Details Verein'!$D$25&gt;=$AM$1,AP252="",AG252&lt;&gt;1,AZ252="",BA252&lt;&gt;"",BC252&lt;&gt;""),Mitglieder!E251+0.0001,ROUND(E251+1,0))</f>
        <v>1.0228999999999975</v>
      </c>
      <c r="F252" s="1" t="str">
        <f t="shared" ca="1" si="146"/>
        <v/>
      </c>
      <c r="G252" s="23"/>
      <c r="H252" s="8"/>
      <c r="I252" s="8"/>
      <c r="J252" s="8"/>
      <c r="K252" s="8"/>
      <c r="L252" s="8"/>
      <c r="M252" s="8"/>
      <c r="N252" s="8"/>
      <c r="O252" s="8"/>
      <c r="P252" s="8"/>
      <c r="Q252" s="8"/>
      <c r="R252" s="8"/>
      <c r="S252" s="8"/>
      <c r="T252" s="8"/>
      <c r="U252" s="8"/>
      <c r="V252" s="8"/>
      <c r="W252" s="8"/>
      <c r="X252" s="8"/>
      <c r="Y252" s="8"/>
      <c r="Z252" s="8"/>
      <c r="AA252" s="8"/>
      <c r="AB252" s="8"/>
      <c r="AC252" s="8"/>
      <c r="AD252" s="8"/>
      <c r="AE252" s="8"/>
      <c r="AG252" s="1">
        <f t="shared" si="147"/>
        <v>0</v>
      </c>
      <c r="AI252" s="1">
        <f t="shared" ca="1" si="148"/>
        <v>0</v>
      </c>
      <c r="AJ252" s="1">
        <f t="shared" ca="1" si="149"/>
        <v>0</v>
      </c>
      <c r="AM252" s="63" t="str">
        <f>IF(AND(H253="",H254="",K252=""),"",IF(K252="","nicht kategorisiert",IF(AG252=1,VLOOKUP(AN252,'Details Verein'!$B$12:$D$22,2),"")))</f>
        <v/>
      </c>
      <c r="AN252" s="1">
        <f>IF(K252='Details Verein'!$C$12,'Details Verein'!$B$12,IF(K252='Details Verein'!$C$13,'Details Verein'!$B$13,IF(K252='Details Verein'!$C$14,'Details Verein'!$B$14,IF(K252='Details Verein'!$C$15,'Details Verein'!$B$15,IF(K252='Details Verein'!$C$16,'Details Verein'!$B$16,IF(K252='Details Verein'!$C$17,'Details Verein'!$B$17,IF(K252='Details Verein'!$C$18,'Details Verein'!$B$18,IF(K252='Details Verein'!$C$19,'Details Verein'!$B$19,IF(K252='Details Verein'!$C$20,'Details Verein'!$B$20,IF(K252='Details Verein'!$C$21,'Details Verein'!$B$21,11))))))))))</f>
        <v>1</v>
      </c>
      <c r="AO252" s="8"/>
      <c r="AP252" s="8"/>
      <c r="AQ252" s="8"/>
      <c r="AR252" s="32">
        <f>IF(OR(V252&gt;'Details Verein'!$D$7,$AG252=1),VLOOKUP($AN252,'Details Verein'!$B$12:$G$21,AR$1),0)</f>
        <v>0</v>
      </c>
      <c r="AS252" s="115" t="str">
        <f t="shared" si="150"/>
        <v/>
      </c>
      <c r="AT252" s="32">
        <f>IF($AG252=1,VLOOKUP($AN252,'Details Verein'!$B$12:$G$21,AT$1),0)</f>
        <v>0</v>
      </c>
      <c r="AU252" s="33" t="str">
        <f t="shared" si="151"/>
        <v/>
      </c>
      <c r="AV252" s="32">
        <f>IF($AG252=1,VLOOKUP($AN252,'Details Verein'!$B$12:$G$21,AV$1),0)</f>
        <v>0</v>
      </c>
      <c r="AW252" s="32">
        <f ca="1">IF($AG252=1,VLOOKUP($AN252,'Details Verein'!$B$12:$G$21,AW$1),0)+BG252</f>
        <v>0</v>
      </c>
      <c r="AX252" s="116"/>
      <c r="AY252" s="8"/>
      <c r="AZ252" s="8"/>
      <c r="BA252" s="8"/>
      <c r="BB252" s="1" t="str">
        <f t="shared" si="152"/>
        <v>00.01.1900</v>
      </c>
      <c r="BC252" s="73"/>
      <c r="BD252" s="3" t="str">
        <f>IF(AP252="","",AP252+'Details Verein'!$D$24)</f>
        <v/>
      </c>
      <c r="BE252" s="3" t="str">
        <f>IF(AZ252="","",AZ252+'Details Verein'!$D$25)</f>
        <v/>
      </c>
      <c r="BF252" s="3" t="str">
        <f>IF(BA252="","",BA252+'Details Verein'!$D$26)</f>
        <v/>
      </c>
      <c r="BG252" s="32">
        <f ca="1">IF(OR(E252-E251&gt;0.1,BA252&lt;&gt;""),'Details Verein'!$D$27,0)</f>
        <v>0</v>
      </c>
      <c r="BH252" s="16">
        <f t="shared" ca="1" si="176"/>
        <v>0</v>
      </c>
      <c r="BI252" s="16">
        <f t="shared" si="153"/>
        <v>0</v>
      </c>
      <c r="BJ252" s="1" t="str">
        <f t="shared" si="154"/>
        <v/>
      </c>
      <c r="BL252" s="1" t="str">
        <f t="shared" si="159"/>
        <v/>
      </c>
      <c r="BM252" s="1" t="str">
        <f t="shared" si="160"/>
        <v/>
      </c>
      <c r="BN252" s="1" t="str">
        <f t="shared" si="161"/>
        <v/>
      </c>
      <c r="BO252" s="1" t="str">
        <f t="shared" ca="1" si="162"/>
        <v/>
      </c>
      <c r="BP252" s="1">
        <f t="shared" si="173"/>
        <v>2.2899999999999917E-2</v>
      </c>
      <c r="BQ252" s="24" t="str">
        <f t="shared" si="163"/>
        <v/>
      </c>
      <c r="BR252" s="25" t="str">
        <f>IF(OR(Mitglieder!AQ252="",Mitglieder!BC252&lt;&gt;""),"",Mitglieder!AQ252)</f>
        <v/>
      </c>
      <c r="BS252" s="24" t="str">
        <f>IF(BR252="","",'Details Verein'!$I$30)</f>
        <v/>
      </c>
      <c r="BT252" s="24" t="str">
        <f>IF(BR252="","",VLOOKUP(Mitglieder!AN252,'Details Verein'!$B$12:$I$21,8))</f>
        <v/>
      </c>
      <c r="BU252" s="24"/>
      <c r="BV252" s="26" t="str">
        <f t="shared" si="164"/>
        <v/>
      </c>
      <c r="BW252" s="24" t="str">
        <f>IF(BR252="","",Mitglieder!BL252)</f>
        <v/>
      </c>
      <c r="CA252" s="34"/>
      <c r="CB252" s="1" t="str">
        <f t="shared" si="183"/>
        <v/>
      </c>
      <c r="CC252" s="1" t="str">
        <f t="shared" si="183"/>
        <v/>
      </c>
      <c r="CD252" s="1" t="str">
        <f t="shared" si="183"/>
        <v/>
      </c>
      <c r="CE252" s="1" t="str">
        <f t="shared" si="183"/>
        <v/>
      </c>
      <c r="CF252" s="1" t="str">
        <f t="shared" si="183"/>
        <v/>
      </c>
      <c r="CG252" s="1" t="str">
        <f t="shared" si="183"/>
        <v/>
      </c>
      <c r="CH252" s="1" t="str">
        <f t="shared" si="183"/>
        <v/>
      </c>
      <c r="CI252" s="1" t="str">
        <f t="shared" si="183"/>
        <v/>
      </c>
      <c r="CJ252" s="1" t="str">
        <f t="shared" si="183"/>
        <v/>
      </c>
      <c r="CK252" s="1" t="str">
        <f t="shared" si="183"/>
        <v/>
      </c>
      <c r="CL252" s="37" t="str">
        <f t="shared" si="155"/>
        <v/>
      </c>
      <c r="CM252" s="37" t="str">
        <f t="shared" si="156"/>
        <v/>
      </c>
      <c r="CN252" s="1">
        <f t="shared" ca="1" si="157"/>
        <v>0</v>
      </c>
      <c r="CO252" s="1">
        <f t="shared" ca="1" si="158"/>
        <v>0</v>
      </c>
      <c r="CP252" s="1">
        <f t="shared" si="174"/>
        <v>5.3000000000000491E-2</v>
      </c>
      <c r="CQ252" s="24" t="str">
        <f t="shared" si="165"/>
        <v/>
      </c>
      <c r="CR252" s="25" t="str">
        <f t="shared" si="166"/>
        <v/>
      </c>
      <c r="CS252" s="24" t="str">
        <f>IF(CR252="","",'Details Verein'!$I$30)</f>
        <v/>
      </c>
      <c r="CT252" s="24" t="str">
        <f>IF(CR252="","",VLOOKUP(Mitglieder!AN252,'Details Verein'!$B$12:$K$21,9))</f>
        <v/>
      </c>
      <c r="CU252" s="24">
        <f t="shared" si="167"/>
        <v>0</v>
      </c>
      <c r="CV252" s="26" t="str">
        <f t="shared" si="168"/>
        <v/>
      </c>
      <c r="CW252" s="24" t="str">
        <f>IF(CR252="","",Mitglieder!BM252)</f>
        <v/>
      </c>
      <c r="CX252" s="1">
        <f t="shared" si="169"/>
        <v>8.3100000000001353E-2</v>
      </c>
      <c r="CY252" s="24" t="str">
        <f t="shared" si="170"/>
        <v/>
      </c>
      <c r="CZ252" s="25" t="str">
        <f t="shared" si="171"/>
        <v/>
      </c>
      <c r="DA252" s="24" t="str">
        <f>IF(CZ252="","",'Details Verein'!$I$30)</f>
        <v/>
      </c>
      <c r="DB252" s="24" t="str">
        <f>IF(CZ252="","",VLOOKUP(AN252,'Details Verein'!$B$12:$L$21,10))</f>
        <v/>
      </c>
      <c r="DC252" s="24"/>
      <c r="DD252" s="26" t="str">
        <f t="shared" si="172"/>
        <v/>
      </c>
      <c r="DE252" s="24" t="str">
        <f>IF(CZ252="","",Mitglieder!BN252)</f>
        <v/>
      </c>
      <c r="DF252" s="34"/>
      <c r="DG252" s="1">
        <f t="shared" ca="1" si="177"/>
        <v>0.11320000000000222</v>
      </c>
      <c r="DH252" s="24" t="str">
        <f t="shared" ca="1" si="178"/>
        <v/>
      </c>
      <c r="DI252" s="25" t="str">
        <f t="shared" ca="1" si="179"/>
        <v/>
      </c>
      <c r="DJ252" s="24" t="str">
        <f ca="1">IF(DI252="","",'Details Verein'!$I$30)</f>
        <v/>
      </c>
      <c r="DK252" s="24" t="str">
        <f ca="1">IF(DI252="","",'Details Verein'!$I$31)</f>
        <v/>
      </c>
      <c r="DL252" s="24"/>
      <c r="DM252" s="26" t="str">
        <f t="shared" ca="1" si="180"/>
        <v/>
      </c>
      <c r="DN252" s="24" t="str">
        <f t="shared" ca="1" si="181"/>
        <v/>
      </c>
    </row>
    <row r="253" spans="3:118" x14ac:dyDescent="0.3">
      <c r="C253" s="1">
        <f t="shared" ca="1" si="145"/>
        <v>1.0229999999999975</v>
      </c>
      <c r="D253" s="1">
        <f ca="1">IF(OR(AQ253&lt;&gt;"",AP253+'Details Verein'!$D$24&gt;=$AM$1,AP253="",AG253&lt;&gt;1,AZ253&lt;&gt;"",BC253&lt;&gt;""),Mitglieder!D252+0.0001,ROUND(D252+1,0))</f>
        <v>1.0229999999999975</v>
      </c>
      <c r="E253" s="1">
        <f ca="1">IF(OR(AQ253&lt;&gt;"",AZ253+'Details Verein'!$D$25&gt;=$AM$1,AP253="",AG253&lt;&gt;1,AZ253="",BA253&lt;&gt;"",BC253&lt;&gt;""),Mitglieder!E252+0.0001,ROUND(E252+1,0))</f>
        <v>1.0229999999999975</v>
      </c>
      <c r="F253" s="1" t="str">
        <f t="shared" ca="1" si="146"/>
        <v/>
      </c>
      <c r="G253" s="23"/>
      <c r="H253" s="8"/>
      <c r="I253" s="8"/>
      <c r="J253" s="8"/>
      <c r="K253" s="8"/>
      <c r="L253" s="8"/>
      <c r="M253" s="8"/>
      <c r="N253" s="8"/>
      <c r="O253" s="8"/>
      <c r="P253" s="8"/>
      <c r="Q253" s="8"/>
      <c r="R253" s="8"/>
      <c r="S253" s="8"/>
      <c r="T253" s="8"/>
      <c r="U253" s="8"/>
      <c r="V253" s="8"/>
      <c r="W253" s="8"/>
      <c r="X253" s="8"/>
      <c r="Y253" s="8"/>
      <c r="Z253" s="8"/>
      <c r="AA253" s="8"/>
      <c r="AB253" s="8"/>
      <c r="AC253" s="8"/>
      <c r="AD253" s="8"/>
      <c r="AE253" s="8"/>
      <c r="AG253" s="1">
        <f t="shared" si="147"/>
        <v>0</v>
      </c>
      <c r="AI253" s="1">
        <f t="shared" ca="1" si="148"/>
        <v>0</v>
      </c>
      <c r="AJ253" s="1">
        <f t="shared" ca="1" si="149"/>
        <v>0</v>
      </c>
      <c r="AM253" s="63" t="str">
        <f>IF(AND(H254="",H255="",K253=""),"",IF(K253="","nicht kategorisiert",IF(AG253=1,VLOOKUP(AN253,'Details Verein'!$B$12:$D$22,2),"")))</f>
        <v/>
      </c>
      <c r="AN253" s="1">
        <f>IF(K253='Details Verein'!$C$12,'Details Verein'!$B$12,IF(K253='Details Verein'!$C$13,'Details Verein'!$B$13,IF(K253='Details Verein'!$C$14,'Details Verein'!$B$14,IF(K253='Details Verein'!$C$15,'Details Verein'!$B$15,IF(K253='Details Verein'!$C$16,'Details Verein'!$B$16,IF(K253='Details Verein'!$C$17,'Details Verein'!$B$17,IF(K253='Details Verein'!$C$18,'Details Verein'!$B$18,IF(K253='Details Verein'!$C$19,'Details Verein'!$B$19,IF(K253='Details Verein'!$C$20,'Details Verein'!$B$20,IF(K253='Details Verein'!$C$21,'Details Verein'!$B$21,11))))))))))</f>
        <v>1</v>
      </c>
      <c r="AO253" s="8"/>
      <c r="AP253" s="8"/>
      <c r="AQ253" s="8"/>
      <c r="AR253" s="32">
        <f>IF(OR(V253&gt;'Details Verein'!$D$7,$AG253=1),VLOOKUP($AN253,'Details Verein'!$B$12:$G$21,AR$1),0)</f>
        <v>0</v>
      </c>
      <c r="AS253" s="115" t="str">
        <f t="shared" si="150"/>
        <v/>
      </c>
      <c r="AT253" s="32">
        <f>IF($AG253=1,VLOOKUP($AN253,'Details Verein'!$B$12:$G$21,AT$1),0)</f>
        <v>0</v>
      </c>
      <c r="AU253" s="33" t="str">
        <f t="shared" si="151"/>
        <v/>
      </c>
      <c r="AV253" s="32">
        <f>IF($AG253=1,VLOOKUP($AN253,'Details Verein'!$B$12:$G$21,AV$1),0)</f>
        <v>0</v>
      </c>
      <c r="AW253" s="32">
        <f ca="1">IF($AG253=1,VLOOKUP($AN253,'Details Verein'!$B$12:$G$21,AW$1),0)+BG253</f>
        <v>0</v>
      </c>
      <c r="AX253" s="116"/>
      <c r="AY253" s="8"/>
      <c r="AZ253" s="8"/>
      <c r="BA253" s="8"/>
      <c r="BB253" s="1" t="str">
        <f t="shared" si="152"/>
        <v>00.01.1900</v>
      </c>
      <c r="BC253" s="73"/>
      <c r="BD253" s="3" t="str">
        <f>IF(AP253="","",AP253+'Details Verein'!$D$24)</f>
        <v/>
      </c>
      <c r="BE253" s="3" t="str">
        <f>IF(AZ253="","",AZ253+'Details Verein'!$D$25)</f>
        <v/>
      </c>
      <c r="BF253" s="3" t="str">
        <f>IF(BA253="","",BA253+'Details Verein'!$D$26)</f>
        <v/>
      </c>
      <c r="BG253" s="32">
        <f ca="1">IF(OR(E253-E252&gt;0.1,BA253&lt;&gt;""),'Details Verein'!$D$27,0)</f>
        <v>0</v>
      </c>
      <c r="BH253" s="16">
        <f t="shared" ca="1" si="176"/>
        <v>0</v>
      </c>
      <c r="BI253" s="16">
        <f t="shared" si="153"/>
        <v>0</v>
      </c>
      <c r="BJ253" s="1" t="str">
        <f t="shared" si="154"/>
        <v/>
      </c>
      <c r="BL253" s="1" t="str">
        <f t="shared" si="159"/>
        <v/>
      </c>
      <c r="BM253" s="1" t="str">
        <f t="shared" si="160"/>
        <v/>
      </c>
      <c r="BN253" s="1" t="str">
        <f t="shared" si="161"/>
        <v/>
      </c>
      <c r="BO253" s="1" t="str">
        <f t="shared" ca="1" si="162"/>
        <v/>
      </c>
      <c r="BP253" s="1">
        <f t="shared" si="173"/>
        <v>2.2999999999999916E-2</v>
      </c>
      <c r="BQ253" s="24" t="str">
        <f t="shared" si="163"/>
        <v/>
      </c>
      <c r="BR253" s="25" t="str">
        <f>IF(OR(Mitglieder!AQ253="",Mitglieder!BC253&lt;&gt;""),"",Mitglieder!AQ253)</f>
        <v/>
      </c>
      <c r="BS253" s="24" t="str">
        <f>IF(BR253="","",'Details Verein'!$I$30)</f>
        <v/>
      </c>
      <c r="BT253" s="24" t="str">
        <f>IF(BR253="","",VLOOKUP(Mitglieder!AN253,'Details Verein'!$B$12:$I$21,8))</f>
        <v/>
      </c>
      <c r="BU253" s="24"/>
      <c r="BV253" s="26" t="str">
        <f t="shared" si="164"/>
        <v/>
      </c>
      <c r="BW253" s="24" t="str">
        <f>IF(BR253="","",Mitglieder!BL253)</f>
        <v/>
      </c>
      <c r="CA253" s="34"/>
      <c r="CB253" s="1" t="str">
        <f t="shared" si="183"/>
        <v/>
      </c>
      <c r="CC253" s="1" t="str">
        <f t="shared" si="183"/>
        <v/>
      </c>
      <c r="CD253" s="1" t="str">
        <f t="shared" si="183"/>
        <v/>
      </c>
      <c r="CE253" s="1" t="str">
        <f t="shared" si="183"/>
        <v/>
      </c>
      <c r="CF253" s="1" t="str">
        <f t="shared" si="183"/>
        <v/>
      </c>
      <c r="CG253" s="1" t="str">
        <f t="shared" si="183"/>
        <v/>
      </c>
      <c r="CH253" s="1" t="str">
        <f t="shared" si="183"/>
        <v/>
      </c>
      <c r="CI253" s="1" t="str">
        <f t="shared" si="183"/>
        <v/>
      </c>
      <c r="CJ253" s="1" t="str">
        <f t="shared" si="183"/>
        <v/>
      </c>
      <c r="CK253" s="1" t="str">
        <f t="shared" si="183"/>
        <v/>
      </c>
      <c r="CL253" s="37" t="str">
        <f t="shared" si="155"/>
        <v/>
      </c>
      <c r="CM253" s="37" t="str">
        <f t="shared" si="156"/>
        <v/>
      </c>
      <c r="CN253" s="1">
        <f t="shared" ca="1" si="157"/>
        <v>0</v>
      </c>
      <c r="CO253" s="1">
        <f t="shared" ca="1" si="158"/>
        <v>0</v>
      </c>
      <c r="CP253" s="1">
        <f t="shared" si="174"/>
        <v>5.3100000000000494E-2</v>
      </c>
      <c r="CQ253" s="24" t="str">
        <f t="shared" si="165"/>
        <v/>
      </c>
      <c r="CR253" s="25" t="str">
        <f t="shared" si="166"/>
        <v/>
      </c>
      <c r="CS253" s="24" t="str">
        <f>IF(CR253="","",'Details Verein'!$I$30)</f>
        <v/>
      </c>
      <c r="CT253" s="24" t="str">
        <f>IF(CR253="","",VLOOKUP(Mitglieder!AN253,'Details Verein'!$B$12:$K$21,9))</f>
        <v/>
      </c>
      <c r="CU253" s="24">
        <f t="shared" si="167"/>
        <v>0</v>
      </c>
      <c r="CV253" s="26" t="str">
        <f t="shared" si="168"/>
        <v/>
      </c>
      <c r="CW253" s="24" t="str">
        <f>IF(CR253="","",Mitglieder!BM253)</f>
        <v/>
      </c>
      <c r="CX253" s="1">
        <f t="shared" si="169"/>
        <v>8.3200000000001356E-2</v>
      </c>
      <c r="CY253" s="24" t="str">
        <f t="shared" si="170"/>
        <v/>
      </c>
      <c r="CZ253" s="25" t="str">
        <f t="shared" si="171"/>
        <v/>
      </c>
      <c r="DA253" s="24" t="str">
        <f>IF(CZ253="","",'Details Verein'!$I$30)</f>
        <v/>
      </c>
      <c r="DB253" s="24" t="str">
        <f>IF(CZ253="","",VLOOKUP(AN253,'Details Verein'!$B$12:$L$21,10))</f>
        <v/>
      </c>
      <c r="DC253" s="24"/>
      <c r="DD253" s="26" t="str">
        <f t="shared" si="172"/>
        <v/>
      </c>
      <c r="DE253" s="24" t="str">
        <f>IF(CZ253="","",Mitglieder!BN253)</f>
        <v/>
      </c>
      <c r="DF253" s="34"/>
      <c r="DG253" s="1">
        <f t="shared" ca="1" si="177"/>
        <v>0.11330000000000222</v>
      </c>
      <c r="DH253" s="24" t="str">
        <f t="shared" ca="1" si="178"/>
        <v/>
      </c>
      <c r="DI253" s="25" t="str">
        <f t="shared" ca="1" si="179"/>
        <v/>
      </c>
      <c r="DJ253" s="24" t="str">
        <f ca="1">IF(DI253="","",'Details Verein'!$I$30)</f>
        <v/>
      </c>
      <c r="DK253" s="24" t="str">
        <f ca="1">IF(DI253="","",'Details Verein'!$I$31)</f>
        <v/>
      </c>
      <c r="DL253" s="24"/>
      <c r="DM253" s="26" t="str">
        <f t="shared" ca="1" si="180"/>
        <v/>
      </c>
      <c r="DN253" s="24" t="str">
        <f t="shared" ca="1" si="181"/>
        <v/>
      </c>
    </row>
    <row r="254" spans="3:118" x14ac:dyDescent="0.3">
      <c r="C254" s="1">
        <f t="shared" ca="1" si="145"/>
        <v>1.0230999999999975</v>
      </c>
      <c r="D254" s="1">
        <f ca="1">IF(OR(AQ254&lt;&gt;"",AP254+'Details Verein'!$D$24&gt;=$AM$1,AP254="",AG254&lt;&gt;1,AZ254&lt;&gt;"",BC254&lt;&gt;""),Mitglieder!D253+0.0001,ROUND(D253+1,0))</f>
        <v>1.0230999999999975</v>
      </c>
      <c r="E254" s="1">
        <f ca="1">IF(OR(AQ254&lt;&gt;"",AZ254+'Details Verein'!$D$25&gt;=$AM$1,AP254="",AG254&lt;&gt;1,AZ254="",BA254&lt;&gt;"",BC254&lt;&gt;""),Mitglieder!E253+0.0001,ROUND(E253+1,0))</f>
        <v>1.0230999999999975</v>
      </c>
      <c r="F254" s="1" t="str">
        <f t="shared" ca="1" si="146"/>
        <v/>
      </c>
      <c r="G254" s="23"/>
      <c r="H254" s="8"/>
      <c r="I254" s="8"/>
      <c r="J254" s="8"/>
      <c r="K254" s="8"/>
      <c r="L254" s="8"/>
      <c r="M254" s="8"/>
      <c r="N254" s="8"/>
      <c r="O254" s="8"/>
      <c r="P254" s="8"/>
      <c r="Q254" s="8"/>
      <c r="R254" s="8"/>
      <c r="S254" s="8"/>
      <c r="T254" s="8"/>
      <c r="U254" s="8"/>
      <c r="V254" s="8"/>
      <c r="W254" s="8"/>
      <c r="X254" s="8"/>
      <c r="Y254" s="8"/>
      <c r="Z254" s="8"/>
      <c r="AA254" s="8"/>
      <c r="AB254" s="8"/>
      <c r="AC254" s="8"/>
      <c r="AD254" s="8"/>
      <c r="AE254" s="8"/>
      <c r="AG254" s="1">
        <f t="shared" si="147"/>
        <v>0</v>
      </c>
      <c r="AI254" s="1">
        <f t="shared" ca="1" si="148"/>
        <v>0</v>
      </c>
      <c r="AJ254" s="1">
        <f t="shared" ca="1" si="149"/>
        <v>0</v>
      </c>
      <c r="AM254" s="63" t="str">
        <f>IF(AND(H255="",H256="",K254=""),"",IF(K254="","nicht kategorisiert",IF(AG254=1,VLOOKUP(AN254,'Details Verein'!$B$12:$D$22,2),"")))</f>
        <v/>
      </c>
      <c r="AN254" s="1">
        <f>IF(K254='Details Verein'!$C$12,'Details Verein'!$B$12,IF(K254='Details Verein'!$C$13,'Details Verein'!$B$13,IF(K254='Details Verein'!$C$14,'Details Verein'!$B$14,IF(K254='Details Verein'!$C$15,'Details Verein'!$B$15,IF(K254='Details Verein'!$C$16,'Details Verein'!$B$16,IF(K254='Details Verein'!$C$17,'Details Verein'!$B$17,IF(K254='Details Verein'!$C$18,'Details Verein'!$B$18,IF(K254='Details Verein'!$C$19,'Details Verein'!$B$19,IF(K254='Details Verein'!$C$20,'Details Verein'!$B$20,IF(K254='Details Verein'!$C$21,'Details Verein'!$B$21,11))))))))))</f>
        <v>1</v>
      </c>
      <c r="AO254" s="8"/>
      <c r="AP254" s="8"/>
      <c r="AQ254" s="8"/>
      <c r="AR254" s="32">
        <f>IF(OR(V254&gt;'Details Verein'!$D$7,$AG254=1),VLOOKUP($AN254,'Details Verein'!$B$12:$G$21,AR$1),0)</f>
        <v>0</v>
      </c>
      <c r="AS254" s="115" t="str">
        <f t="shared" si="150"/>
        <v/>
      </c>
      <c r="AT254" s="32">
        <f>IF($AG254=1,VLOOKUP($AN254,'Details Verein'!$B$12:$G$21,AT$1),0)</f>
        <v>0</v>
      </c>
      <c r="AU254" s="33" t="str">
        <f t="shared" si="151"/>
        <v/>
      </c>
      <c r="AV254" s="32">
        <f>IF($AG254=1,VLOOKUP($AN254,'Details Verein'!$B$12:$G$21,AV$1),0)</f>
        <v>0</v>
      </c>
      <c r="AW254" s="32">
        <f ca="1">IF($AG254=1,VLOOKUP($AN254,'Details Verein'!$B$12:$G$21,AW$1),0)+BG254</f>
        <v>0</v>
      </c>
      <c r="AX254" s="116"/>
      <c r="AY254" s="8"/>
      <c r="AZ254" s="8"/>
      <c r="BA254" s="8"/>
      <c r="BB254" s="1" t="str">
        <f t="shared" si="152"/>
        <v>00.01.1900</v>
      </c>
      <c r="BC254" s="73"/>
      <c r="BD254" s="3" t="str">
        <f>IF(AP254="","",AP254+'Details Verein'!$D$24)</f>
        <v/>
      </c>
      <c r="BE254" s="3" t="str">
        <f>IF(AZ254="","",AZ254+'Details Verein'!$D$25)</f>
        <v/>
      </c>
      <c r="BF254" s="3" t="str">
        <f>IF(BA254="","",BA254+'Details Verein'!$D$26)</f>
        <v/>
      </c>
      <c r="BG254" s="32">
        <f ca="1">IF(OR(E254-E253&gt;0.1,BA254&lt;&gt;""),'Details Verein'!$D$27,0)</f>
        <v>0</v>
      </c>
      <c r="BH254" s="16">
        <f t="shared" ca="1" si="176"/>
        <v>0</v>
      </c>
      <c r="BI254" s="16">
        <f t="shared" si="153"/>
        <v>0</v>
      </c>
      <c r="BJ254" s="1" t="str">
        <f t="shared" si="154"/>
        <v/>
      </c>
      <c r="BL254" s="1" t="str">
        <f t="shared" si="159"/>
        <v/>
      </c>
      <c r="BM254" s="1" t="str">
        <f t="shared" si="160"/>
        <v/>
      </c>
      <c r="BN254" s="1" t="str">
        <f t="shared" si="161"/>
        <v/>
      </c>
      <c r="BO254" s="1" t="str">
        <f t="shared" ca="1" si="162"/>
        <v/>
      </c>
      <c r="BP254" s="1">
        <f t="shared" si="173"/>
        <v>2.3099999999999916E-2</v>
      </c>
      <c r="BQ254" s="24" t="str">
        <f t="shared" si="163"/>
        <v/>
      </c>
      <c r="BR254" s="25" t="str">
        <f>IF(OR(Mitglieder!AQ254="",Mitglieder!BC254&lt;&gt;""),"",Mitglieder!AQ254)</f>
        <v/>
      </c>
      <c r="BS254" s="24" t="str">
        <f>IF(BR254="","",'Details Verein'!$I$30)</f>
        <v/>
      </c>
      <c r="BT254" s="24" t="str">
        <f>IF(BR254="","",VLOOKUP(Mitglieder!AN254,'Details Verein'!$B$12:$I$21,8))</f>
        <v/>
      </c>
      <c r="BU254" s="24"/>
      <c r="BV254" s="26" t="str">
        <f t="shared" si="164"/>
        <v/>
      </c>
      <c r="BW254" s="24" t="str">
        <f>IF(BR254="","",Mitglieder!BL254)</f>
        <v/>
      </c>
      <c r="CA254" s="34"/>
      <c r="CB254" s="1" t="str">
        <f t="shared" ref="CB254:CK263" si="184">IF(AND($AG254=1,CB$13=$AM254),CB$13,"")</f>
        <v/>
      </c>
      <c r="CC254" s="1" t="str">
        <f t="shared" si="184"/>
        <v/>
      </c>
      <c r="CD254" s="1" t="str">
        <f t="shared" si="184"/>
        <v/>
      </c>
      <c r="CE254" s="1" t="str">
        <f t="shared" si="184"/>
        <v/>
      </c>
      <c r="CF254" s="1" t="str">
        <f t="shared" si="184"/>
        <v/>
      </c>
      <c r="CG254" s="1" t="str">
        <f t="shared" si="184"/>
        <v/>
      </c>
      <c r="CH254" s="1" t="str">
        <f t="shared" si="184"/>
        <v/>
      </c>
      <c r="CI254" s="1" t="str">
        <f t="shared" si="184"/>
        <v/>
      </c>
      <c r="CJ254" s="1" t="str">
        <f t="shared" si="184"/>
        <v/>
      </c>
      <c r="CK254" s="1" t="str">
        <f t="shared" si="184"/>
        <v/>
      </c>
      <c r="CL254" s="37" t="str">
        <f t="shared" si="155"/>
        <v/>
      </c>
      <c r="CM254" s="37" t="str">
        <f t="shared" si="156"/>
        <v/>
      </c>
      <c r="CN254" s="1">
        <f t="shared" ca="1" si="157"/>
        <v>0</v>
      </c>
      <c r="CO254" s="1">
        <f t="shared" ca="1" si="158"/>
        <v>0</v>
      </c>
      <c r="CP254" s="1">
        <f t="shared" si="174"/>
        <v>5.3200000000000497E-2</v>
      </c>
      <c r="CQ254" s="24" t="str">
        <f t="shared" si="165"/>
        <v/>
      </c>
      <c r="CR254" s="25" t="str">
        <f t="shared" si="166"/>
        <v/>
      </c>
      <c r="CS254" s="24" t="str">
        <f>IF(CR254="","",'Details Verein'!$I$30)</f>
        <v/>
      </c>
      <c r="CT254" s="24" t="str">
        <f>IF(CR254="","",VLOOKUP(Mitglieder!AN254,'Details Verein'!$B$12:$K$21,9))</f>
        <v/>
      </c>
      <c r="CU254" s="24">
        <f t="shared" si="167"/>
        <v>0</v>
      </c>
      <c r="CV254" s="26" t="str">
        <f t="shared" si="168"/>
        <v/>
      </c>
      <c r="CW254" s="24" t="str">
        <f>IF(CR254="","",Mitglieder!BM254)</f>
        <v/>
      </c>
      <c r="CX254" s="1">
        <f t="shared" si="169"/>
        <v>8.3300000000001359E-2</v>
      </c>
      <c r="CY254" s="24" t="str">
        <f t="shared" si="170"/>
        <v/>
      </c>
      <c r="CZ254" s="25" t="str">
        <f t="shared" si="171"/>
        <v/>
      </c>
      <c r="DA254" s="24" t="str">
        <f>IF(CZ254="","",'Details Verein'!$I$30)</f>
        <v/>
      </c>
      <c r="DB254" s="24" t="str">
        <f>IF(CZ254="","",VLOOKUP(AN254,'Details Verein'!$B$12:$L$21,10))</f>
        <v/>
      </c>
      <c r="DC254" s="24"/>
      <c r="DD254" s="26" t="str">
        <f t="shared" si="172"/>
        <v/>
      </c>
      <c r="DE254" s="24" t="str">
        <f>IF(CZ254="","",Mitglieder!BN254)</f>
        <v/>
      </c>
      <c r="DF254" s="34"/>
      <c r="DG254" s="1">
        <f t="shared" ca="1" si="177"/>
        <v>0.11340000000000222</v>
      </c>
      <c r="DH254" s="24" t="str">
        <f t="shared" ca="1" si="178"/>
        <v/>
      </c>
      <c r="DI254" s="25" t="str">
        <f t="shared" ca="1" si="179"/>
        <v/>
      </c>
      <c r="DJ254" s="24" t="str">
        <f ca="1">IF(DI254="","",'Details Verein'!$I$30)</f>
        <v/>
      </c>
      <c r="DK254" s="24" t="str">
        <f ca="1">IF(DI254="","",'Details Verein'!$I$31)</f>
        <v/>
      </c>
      <c r="DL254" s="24"/>
      <c r="DM254" s="26" t="str">
        <f t="shared" ca="1" si="180"/>
        <v/>
      </c>
      <c r="DN254" s="24" t="str">
        <f t="shared" ca="1" si="181"/>
        <v/>
      </c>
    </row>
    <row r="255" spans="3:118" x14ac:dyDescent="0.3">
      <c r="C255" s="1">
        <f t="shared" ca="1" si="145"/>
        <v>1.0231999999999974</v>
      </c>
      <c r="D255" s="1">
        <f ca="1">IF(OR(AQ255&lt;&gt;"",AP255+'Details Verein'!$D$24&gt;=$AM$1,AP255="",AG255&lt;&gt;1,AZ255&lt;&gt;"",BC255&lt;&gt;""),Mitglieder!D254+0.0001,ROUND(D254+1,0))</f>
        <v>1.0231999999999974</v>
      </c>
      <c r="E255" s="1">
        <f ca="1">IF(OR(AQ255&lt;&gt;"",AZ255+'Details Verein'!$D$25&gt;=$AM$1,AP255="",AG255&lt;&gt;1,AZ255="",BA255&lt;&gt;"",BC255&lt;&gt;""),Mitglieder!E254+0.0001,ROUND(E254+1,0))</f>
        <v>1.0231999999999974</v>
      </c>
      <c r="F255" s="1" t="str">
        <f t="shared" ca="1" si="146"/>
        <v/>
      </c>
      <c r="G255" s="23"/>
      <c r="H255" s="8"/>
      <c r="I255" s="8"/>
      <c r="J255" s="8"/>
      <c r="K255" s="8"/>
      <c r="L255" s="8"/>
      <c r="M255" s="8"/>
      <c r="N255" s="8"/>
      <c r="O255" s="8"/>
      <c r="P255" s="8"/>
      <c r="Q255" s="8"/>
      <c r="R255" s="8"/>
      <c r="S255" s="8"/>
      <c r="T255" s="8"/>
      <c r="U255" s="8"/>
      <c r="V255" s="8"/>
      <c r="W255" s="8"/>
      <c r="X255" s="8"/>
      <c r="Y255" s="8"/>
      <c r="Z255" s="8"/>
      <c r="AA255" s="8"/>
      <c r="AB255" s="8"/>
      <c r="AC255" s="8"/>
      <c r="AD255" s="8"/>
      <c r="AE255" s="8"/>
      <c r="AG255" s="1">
        <f t="shared" si="147"/>
        <v>0</v>
      </c>
      <c r="AI255" s="1">
        <f t="shared" ca="1" si="148"/>
        <v>0</v>
      </c>
      <c r="AJ255" s="1">
        <f t="shared" ca="1" si="149"/>
        <v>0</v>
      </c>
      <c r="AM255" s="63" t="str">
        <f>IF(AND(H256="",H257="",K255=""),"",IF(K255="","nicht kategorisiert",IF(AG255=1,VLOOKUP(AN255,'Details Verein'!$B$12:$D$22,2),"")))</f>
        <v/>
      </c>
      <c r="AN255" s="1">
        <f>IF(K255='Details Verein'!$C$12,'Details Verein'!$B$12,IF(K255='Details Verein'!$C$13,'Details Verein'!$B$13,IF(K255='Details Verein'!$C$14,'Details Verein'!$B$14,IF(K255='Details Verein'!$C$15,'Details Verein'!$B$15,IF(K255='Details Verein'!$C$16,'Details Verein'!$B$16,IF(K255='Details Verein'!$C$17,'Details Verein'!$B$17,IF(K255='Details Verein'!$C$18,'Details Verein'!$B$18,IF(K255='Details Verein'!$C$19,'Details Verein'!$B$19,IF(K255='Details Verein'!$C$20,'Details Verein'!$B$20,IF(K255='Details Verein'!$C$21,'Details Verein'!$B$21,11))))))))))</f>
        <v>1</v>
      </c>
      <c r="AO255" s="8"/>
      <c r="AP255" s="8"/>
      <c r="AQ255" s="8"/>
      <c r="AR255" s="32">
        <f>IF(OR(V255&gt;'Details Verein'!$D$7,$AG255=1),VLOOKUP($AN255,'Details Verein'!$B$12:$G$21,AR$1),0)</f>
        <v>0</v>
      </c>
      <c r="AS255" s="115" t="str">
        <f t="shared" si="150"/>
        <v/>
      </c>
      <c r="AT255" s="32">
        <f>IF($AG255=1,VLOOKUP($AN255,'Details Verein'!$B$12:$G$21,AT$1),0)</f>
        <v>0</v>
      </c>
      <c r="AU255" s="33" t="str">
        <f t="shared" si="151"/>
        <v/>
      </c>
      <c r="AV255" s="32">
        <f>IF($AG255=1,VLOOKUP($AN255,'Details Verein'!$B$12:$G$21,AV$1),0)</f>
        <v>0</v>
      </c>
      <c r="AW255" s="32">
        <f ca="1">IF($AG255=1,VLOOKUP($AN255,'Details Verein'!$B$12:$G$21,AW$1),0)+BG255</f>
        <v>0</v>
      </c>
      <c r="AX255" s="116"/>
      <c r="AY255" s="8"/>
      <c r="AZ255" s="8"/>
      <c r="BA255" s="8"/>
      <c r="BB255" s="1" t="str">
        <f t="shared" si="152"/>
        <v>00.01.1900</v>
      </c>
      <c r="BC255" s="73"/>
      <c r="BD255" s="3" t="str">
        <f>IF(AP255="","",AP255+'Details Verein'!$D$24)</f>
        <v/>
      </c>
      <c r="BE255" s="3" t="str">
        <f>IF(AZ255="","",AZ255+'Details Verein'!$D$25)</f>
        <v/>
      </c>
      <c r="BF255" s="3" t="str">
        <f>IF(BA255="","",BA255+'Details Verein'!$D$26)</f>
        <v/>
      </c>
      <c r="BG255" s="32">
        <f ca="1">IF(OR(E255-E254&gt;0.1,BA255&lt;&gt;""),'Details Verein'!$D$27,0)</f>
        <v>0</v>
      </c>
      <c r="BH255" s="16">
        <f t="shared" ca="1" si="176"/>
        <v>0</v>
      </c>
      <c r="BI255" s="16">
        <f t="shared" si="153"/>
        <v>0</v>
      </c>
      <c r="BJ255" s="1" t="str">
        <f t="shared" si="154"/>
        <v/>
      </c>
      <c r="BL255" s="1" t="str">
        <f t="shared" si="159"/>
        <v/>
      </c>
      <c r="BM255" s="1" t="str">
        <f t="shared" si="160"/>
        <v/>
      </c>
      <c r="BN255" s="1" t="str">
        <f t="shared" si="161"/>
        <v/>
      </c>
      <c r="BO255" s="1" t="str">
        <f t="shared" ca="1" si="162"/>
        <v/>
      </c>
      <c r="BP255" s="1">
        <f t="shared" si="173"/>
        <v>2.3199999999999915E-2</v>
      </c>
      <c r="BQ255" s="24" t="str">
        <f t="shared" si="163"/>
        <v/>
      </c>
      <c r="BR255" s="25" t="str">
        <f>IF(OR(Mitglieder!AQ255="",Mitglieder!BC255&lt;&gt;""),"",Mitglieder!AQ255)</f>
        <v/>
      </c>
      <c r="BS255" s="24" t="str">
        <f>IF(BR255="","",'Details Verein'!$I$30)</f>
        <v/>
      </c>
      <c r="BT255" s="24" t="str">
        <f>IF(BR255="","",VLOOKUP(Mitglieder!AN255,'Details Verein'!$B$12:$I$21,8))</f>
        <v/>
      </c>
      <c r="BU255" s="24"/>
      <c r="BV255" s="26" t="str">
        <f t="shared" si="164"/>
        <v/>
      </c>
      <c r="BW255" s="24" t="str">
        <f>IF(BR255="","",Mitglieder!BL255)</f>
        <v/>
      </c>
      <c r="CA255" s="34"/>
      <c r="CB255" s="1" t="str">
        <f t="shared" si="184"/>
        <v/>
      </c>
      <c r="CC255" s="1" t="str">
        <f t="shared" si="184"/>
        <v/>
      </c>
      <c r="CD255" s="1" t="str">
        <f t="shared" si="184"/>
        <v/>
      </c>
      <c r="CE255" s="1" t="str">
        <f t="shared" si="184"/>
        <v/>
      </c>
      <c r="CF255" s="1" t="str">
        <f t="shared" si="184"/>
        <v/>
      </c>
      <c r="CG255" s="1" t="str">
        <f t="shared" si="184"/>
        <v/>
      </c>
      <c r="CH255" s="1" t="str">
        <f t="shared" si="184"/>
        <v/>
      </c>
      <c r="CI255" s="1" t="str">
        <f t="shared" si="184"/>
        <v/>
      </c>
      <c r="CJ255" s="1" t="str">
        <f t="shared" si="184"/>
        <v/>
      </c>
      <c r="CK255" s="1" t="str">
        <f t="shared" si="184"/>
        <v/>
      </c>
      <c r="CL255" s="37" t="str">
        <f t="shared" si="155"/>
        <v/>
      </c>
      <c r="CM255" s="37" t="str">
        <f t="shared" si="156"/>
        <v/>
      </c>
      <c r="CN255" s="1">
        <f t="shared" ca="1" si="157"/>
        <v>0</v>
      </c>
      <c r="CO255" s="1">
        <f t="shared" ca="1" si="158"/>
        <v>0</v>
      </c>
      <c r="CP255" s="1">
        <f t="shared" si="174"/>
        <v>5.33000000000005E-2</v>
      </c>
      <c r="CQ255" s="24" t="str">
        <f t="shared" si="165"/>
        <v/>
      </c>
      <c r="CR255" s="25" t="str">
        <f t="shared" si="166"/>
        <v/>
      </c>
      <c r="CS255" s="24" t="str">
        <f>IF(CR255="","",'Details Verein'!$I$30)</f>
        <v/>
      </c>
      <c r="CT255" s="24" t="str">
        <f>IF(CR255="","",VLOOKUP(Mitglieder!AN255,'Details Verein'!$B$12:$K$21,9))</f>
        <v/>
      </c>
      <c r="CU255" s="24">
        <f t="shared" si="167"/>
        <v>0</v>
      </c>
      <c r="CV255" s="26" t="str">
        <f t="shared" si="168"/>
        <v/>
      </c>
      <c r="CW255" s="24" t="str">
        <f>IF(CR255="","",Mitglieder!BM255)</f>
        <v/>
      </c>
      <c r="CX255" s="1">
        <f t="shared" si="169"/>
        <v>8.3400000000001362E-2</v>
      </c>
      <c r="CY255" s="24" t="str">
        <f t="shared" si="170"/>
        <v/>
      </c>
      <c r="CZ255" s="25" t="str">
        <f t="shared" si="171"/>
        <v/>
      </c>
      <c r="DA255" s="24" t="str">
        <f>IF(CZ255="","",'Details Verein'!$I$30)</f>
        <v/>
      </c>
      <c r="DB255" s="24" t="str">
        <f>IF(CZ255="","",VLOOKUP(AN255,'Details Verein'!$B$12:$L$21,10))</f>
        <v/>
      </c>
      <c r="DC255" s="24"/>
      <c r="DD255" s="26" t="str">
        <f t="shared" si="172"/>
        <v/>
      </c>
      <c r="DE255" s="24" t="str">
        <f>IF(CZ255="","",Mitglieder!BN255)</f>
        <v/>
      </c>
      <c r="DF255" s="34"/>
      <c r="DG255" s="1">
        <f t="shared" ca="1" si="177"/>
        <v>0.11350000000000222</v>
      </c>
      <c r="DH255" s="24" t="str">
        <f t="shared" ca="1" si="178"/>
        <v/>
      </c>
      <c r="DI255" s="25" t="str">
        <f t="shared" ca="1" si="179"/>
        <v/>
      </c>
      <c r="DJ255" s="24" t="str">
        <f ca="1">IF(DI255="","",'Details Verein'!$I$30)</f>
        <v/>
      </c>
      <c r="DK255" s="24" t="str">
        <f ca="1">IF(DI255="","",'Details Verein'!$I$31)</f>
        <v/>
      </c>
      <c r="DL255" s="24"/>
      <c r="DM255" s="26" t="str">
        <f t="shared" ca="1" si="180"/>
        <v/>
      </c>
      <c r="DN255" s="24" t="str">
        <f t="shared" ca="1" si="181"/>
        <v/>
      </c>
    </row>
    <row r="256" spans="3:118" x14ac:dyDescent="0.3">
      <c r="C256" s="1">
        <f t="shared" ca="1" si="145"/>
        <v>1.0232999999999974</v>
      </c>
      <c r="D256" s="1">
        <f ca="1">IF(OR(AQ256&lt;&gt;"",AP256+'Details Verein'!$D$24&gt;=$AM$1,AP256="",AG256&lt;&gt;1,AZ256&lt;&gt;"",BC256&lt;&gt;""),Mitglieder!D255+0.0001,ROUND(D255+1,0))</f>
        <v>1.0232999999999974</v>
      </c>
      <c r="E256" s="1">
        <f ca="1">IF(OR(AQ256&lt;&gt;"",AZ256+'Details Verein'!$D$25&gt;=$AM$1,AP256="",AG256&lt;&gt;1,AZ256="",BA256&lt;&gt;"",BC256&lt;&gt;""),Mitglieder!E255+0.0001,ROUND(E255+1,0))</f>
        <v>1.0232999999999974</v>
      </c>
      <c r="F256" s="1" t="str">
        <f t="shared" ca="1" si="146"/>
        <v/>
      </c>
      <c r="G256" s="23"/>
      <c r="H256" s="8"/>
      <c r="I256" s="8"/>
      <c r="J256" s="8"/>
      <c r="K256" s="8"/>
      <c r="L256" s="8"/>
      <c r="M256" s="8"/>
      <c r="N256" s="8"/>
      <c r="O256" s="8"/>
      <c r="P256" s="8"/>
      <c r="Q256" s="8"/>
      <c r="R256" s="8"/>
      <c r="S256" s="8"/>
      <c r="T256" s="8"/>
      <c r="U256" s="8"/>
      <c r="V256" s="8"/>
      <c r="W256" s="8"/>
      <c r="X256" s="8"/>
      <c r="Y256" s="8"/>
      <c r="Z256" s="8"/>
      <c r="AA256" s="8"/>
      <c r="AB256" s="8"/>
      <c r="AC256" s="8"/>
      <c r="AD256" s="8"/>
      <c r="AE256" s="8"/>
      <c r="AG256" s="1">
        <f t="shared" si="147"/>
        <v>0</v>
      </c>
      <c r="AI256" s="1">
        <f t="shared" ca="1" si="148"/>
        <v>0</v>
      </c>
      <c r="AJ256" s="1">
        <f t="shared" ca="1" si="149"/>
        <v>0</v>
      </c>
      <c r="AM256" s="63" t="str">
        <f>IF(AND(H257="",H258="",K256=""),"",IF(K256="","nicht kategorisiert",IF(AG256=1,VLOOKUP(AN256,'Details Verein'!$B$12:$D$22,2),"")))</f>
        <v/>
      </c>
      <c r="AN256" s="1">
        <f>IF(K256='Details Verein'!$C$12,'Details Verein'!$B$12,IF(K256='Details Verein'!$C$13,'Details Verein'!$B$13,IF(K256='Details Verein'!$C$14,'Details Verein'!$B$14,IF(K256='Details Verein'!$C$15,'Details Verein'!$B$15,IF(K256='Details Verein'!$C$16,'Details Verein'!$B$16,IF(K256='Details Verein'!$C$17,'Details Verein'!$B$17,IF(K256='Details Verein'!$C$18,'Details Verein'!$B$18,IF(K256='Details Verein'!$C$19,'Details Verein'!$B$19,IF(K256='Details Verein'!$C$20,'Details Verein'!$B$20,IF(K256='Details Verein'!$C$21,'Details Verein'!$B$21,11))))))))))</f>
        <v>1</v>
      </c>
      <c r="AO256" s="8"/>
      <c r="AP256" s="8"/>
      <c r="AQ256" s="8"/>
      <c r="AR256" s="32">
        <f>IF(OR(V256&gt;'Details Verein'!$D$7,$AG256=1),VLOOKUP($AN256,'Details Verein'!$B$12:$G$21,AR$1),0)</f>
        <v>0</v>
      </c>
      <c r="AS256" s="115" t="str">
        <f t="shared" si="150"/>
        <v/>
      </c>
      <c r="AT256" s="32">
        <f>IF($AG256=1,VLOOKUP($AN256,'Details Verein'!$B$12:$G$21,AT$1),0)</f>
        <v>0</v>
      </c>
      <c r="AU256" s="33" t="str">
        <f t="shared" si="151"/>
        <v/>
      </c>
      <c r="AV256" s="32">
        <f>IF($AG256=1,VLOOKUP($AN256,'Details Verein'!$B$12:$G$21,AV$1),0)</f>
        <v>0</v>
      </c>
      <c r="AW256" s="32">
        <f ca="1">IF($AG256=1,VLOOKUP($AN256,'Details Verein'!$B$12:$G$21,AW$1),0)+BG256</f>
        <v>0</v>
      </c>
      <c r="AX256" s="116"/>
      <c r="AY256" s="8"/>
      <c r="AZ256" s="8"/>
      <c r="BA256" s="8"/>
      <c r="BB256" s="1" t="str">
        <f t="shared" si="152"/>
        <v>00.01.1900</v>
      </c>
      <c r="BC256" s="73"/>
      <c r="BD256" s="3" t="str">
        <f>IF(AP256="","",AP256+'Details Verein'!$D$24)</f>
        <v/>
      </c>
      <c r="BE256" s="3" t="str">
        <f>IF(AZ256="","",AZ256+'Details Verein'!$D$25)</f>
        <v/>
      </c>
      <c r="BF256" s="3" t="str">
        <f>IF(BA256="","",BA256+'Details Verein'!$D$26)</f>
        <v/>
      </c>
      <c r="BG256" s="32">
        <f ca="1">IF(OR(E256-E255&gt;0.1,BA256&lt;&gt;""),'Details Verein'!$D$27,0)</f>
        <v>0</v>
      </c>
      <c r="BH256" s="16">
        <f t="shared" ca="1" si="176"/>
        <v>0</v>
      </c>
      <c r="BI256" s="16">
        <f t="shared" si="153"/>
        <v>0</v>
      </c>
      <c r="BJ256" s="1" t="str">
        <f t="shared" si="154"/>
        <v/>
      </c>
      <c r="BL256" s="1" t="str">
        <f t="shared" si="159"/>
        <v/>
      </c>
      <c r="BM256" s="1" t="str">
        <f t="shared" si="160"/>
        <v/>
      </c>
      <c r="BN256" s="1" t="str">
        <f t="shared" si="161"/>
        <v/>
      </c>
      <c r="BO256" s="1" t="str">
        <f t="shared" ca="1" si="162"/>
        <v/>
      </c>
      <c r="BP256" s="1">
        <f t="shared" si="173"/>
        <v>2.3299999999999915E-2</v>
      </c>
      <c r="BQ256" s="24" t="str">
        <f t="shared" si="163"/>
        <v/>
      </c>
      <c r="BR256" s="25" t="str">
        <f>IF(OR(Mitglieder!AQ256="",Mitglieder!BC256&lt;&gt;""),"",Mitglieder!AQ256)</f>
        <v/>
      </c>
      <c r="BS256" s="24" t="str">
        <f>IF(BR256="","",'Details Verein'!$I$30)</f>
        <v/>
      </c>
      <c r="BT256" s="24" t="str">
        <f>IF(BR256="","",VLOOKUP(Mitglieder!AN256,'Details Verein'!$B$12:$I$21,8))</f>
        <v/>
      </c>
      <c r="BU256" s="24"/>
      <c r="BV256" s="26" t="str">
        <f t="shared" si="164"/>
        <v/>
      </c>
      <c r="BW256" s="24" t="str">
        <f>IF(BR256="","",Mitglieder!BL256)</f>
        <v/>
      </c>
      <c r="CA256" s="34"/>
      <c r="CB256" s="1" t="str">
        <f t="shared" si="184"/>
        <v/>
      </c>
      <c r="CC256" s="1" t="str">
        <f t="shared" si="184"/>
        <v/>
      </c>
      <c r="CD256" s="1" t="str">
        <f t="shared" si="184"/>
        <v/>
      </c>
      <c r="CE256" s="1" t="str">
        <f t="shared" si="184"/>
        <v/>
      </c>
      <c r="CF256" s="1" t="str">
        <f t="shared" si="184"/>
        <v/>
      </c>
      <c r="CG256" s="1" t="str">
        <f t="shared" si="184"/>
        <v/>
      </c>
      <c r="CH256" s="1" t="str">
        <f t="shared" si="184"/>
        <v/>
      </c>
      <c r="CI256" s="1" t="str">
        <f t="shared" si="184"/>
        <v/>
      </c>
      <c r="CJ256" s="1" t="str">
        <f t="shared" si="184"/>
        <v/>
      </c>
      <c r="CK256" s="1" t="str">
        <f t="shared" si="184"/>
        <v/>
      </c>
      <c r="CL256" s="37" t="str">
        <f t="shared" si="155"/>
        <v/>
      </c>
      <c r="CM256" s="37" t="str">
        <f t="shared" si="156"/>
        <v/>
      </c>
      <c r="CN256" s="1">
        <f t="shared" ca="1" si="157"/>
        <v>0</v>
      </c>
      <c r="CO256" s="1">
        <f t="shared" ca="1" si="158"/>
        <v>0</v>
      </c>
      <c r="CP256" s="1">
        <f t="shared" si="174"/>
        <v>5.3400000000000503E-2</v>
      </c>
      <c r="CQ256" s="24" t="str">
        <f t="shared" si="165"/>
        <v/>
      </c>
      <c r="CR256" s="25" t="str">
        <f t="shared" si="166"/>
        <v/>
      </c>
      <c r="CS256" s="24" t="str">
        <f>IF(CR256="","",'Details Verein'!$I$30)</f>
        <v/>
      </c>
      <c r="CT256" s="24" t="str">
        <f>IF(CR256="","",VLOOKUP(Mitglieder!AN256,'Details Verein'!$B$12:$K$21,9))</f>
        <v/>
      </c>
      <c r="CU256" s="24">
        <f t="shared" si="167"/>
        <v>0</v>
      </c>
      <c r="CV256" s="26" t="str">
        <f t="shared" si="168"/>
        <v/>
      </c>
      <c r="CW256" s="24" t="str">
        <f>IF(CR256="","",Mitglieder!BM256)</f>
        <v/>
      </c>
      <c r="CX256" s="1">
        <f t="shared" si="169"/>
        <v>8.3500000000001365E-2</v>
      </c>
      <c r="CY256" s="24" t="str">
        <f t="shared" si="170"/>
        <v/>
      </c>
      <c r="CZ256" s="25" t="str">
        <f t="shared" si="171"/>
        <v/>
      </c>
      <c r="DA256" s="24" t="str">
        <f>IF(CZ256="","",'Details Verein'!$I$30)</f>
        <v/>
      </c>
      <c r="DB256" s="24" t="str">
        <f>IF(CZ256="","",VLOOKUP(AN256,'Details Verein'!$B$12:$L$21,10))</f>
        <v/>
      </c>
      <c r="DC256" s="24"/>
      <c r="DD256" s="26" t="str">
        <f t="shared" si="172"/>
        <v/>
      </c>
      <c r="DE256" s="24" t="str">
        <f>IF(CZ256="","",Mitglieder!BN256)</f>
        <v/>
      </c>
      <c r="DF256" s="34"/>
      <c r="DG256" s="1">
        <f t="shared" ca="1" si="177"/>
        <v>0.11360000000000223</v>
      </c>
      <c r="DH256" s="24" t="str">
        <f t="shared" ca="1" si="178"/>
        <v/>
      </c>
      <c r="DI256" s="25" t="str">
        <f t="shared" ca="1" si="179"/>
        <v/>
      </c>
      <c r="DJ256" s="24" t="str">
        <f ca="1">IF(DI256="","",'Details Verein'!$I$30)</f>
        <v/>
      </c>
      <c r="DK256" s="24" t="str">
        <f ca="1">IF(DI256="","",'Details Verein'!$I$31)</f>
        <v/>
      </c>
      <c r="DL256" s="24"/>
      <c r="DM256" s="26" t="str">
        <f t="shared" ca="1" si="180"/>
        <v/>
      </c>
      <c r="DN256" s="24" t="str">
        <f t="shared" ca="1" si="181"/>
        <v/>
      </c>
    </row>
    <row r="257" spans="3:118" x14ac:dyDescent="0.3">
      <c r="C257" s="1">
        <f t="shared" ca="1" si="145"/>
        <v>1.0233999999999974</v>
      </c>
      <c r="D257" s="1">
        <f ca="1">IF(OR(AQ257&lt;&gt;"",AP257+'Details Verein'!$D$24&gt;=$AM$1,AP257="",AG257&lt;&gt;1,AZ257&lt;&gt;"",BC257&lt;&gt;""),Mitglieder!D256+0.0001,ROUND(D256+1,0))</f>
        <v>1.0233999999999974</v>
      </c>
      <c r="E257" s="1">
        <f ca="1">IF(OR(AQ257&lt;&gt;"",AZ257+'Details Verein'!$D$25&gt;=$AM$1,AP257="",AG257&lt;&gt;1,AZ257="",BA257&lt;&gt;"",BC257&lt;&gt;""),Mitglieder!E256+0.0001,ROUND(E256+1,0))</f>
        <v>1.0233999999999974</v>
      </c>
      <c r="F257" s="1" t="str">
        <f t="shared" ca="1" si="146"/>
        <v/>
      </c>
      <c r="G257" s="23"/>
      <c r="H257" s="8"/>
      <c r="I257" s="8"/>
      <c r="J257" s="8"/>
      <c r="K257" s="8"/>
      <c r="L257" s="8"/>
      <c r="M257" s="8"/>
      <c r="N257" s="8"/>
      <c r="O257" s="8"/>
      <c r="P257" s="8"/>
      <c r="Q257" s="8"/>
      <c r="R257" s="8"/>
      <c r="S257" s="8"/>
      <c r="T257" s="8"/>
      <c r="U257" s="8"/>
      <c r="V257" s="8"/>
      <c r="W257" s="8"/>
      <c r="X257" s="8"/>
      <c r="Y257" s="8"/>
      <c r="Z257" s="8"/>
      <c r="AA257" s="8"/>
      <c r="AB257" s="8"/>
      <c r="AC257" s="8"/>
      <c r="AD257" s="8"/>
      <c r="AE257" s="8"/>
      <c r="AG257" s="1">
        <f t="shared" si="147"/>
        <v>0</v>
      </c>
      <c r="AI257" s="1">
        <f t="shared" ca="1" si="148"/>
        <v>0</v>
      </c>
      <c r="AJ257" s="1">
        <f t="shared" ca="1" si="149"/>
        <v>0</v>
      </c>
      <c r="AM257" s="63" t="str">
        <f>IF(AND(H258="",H259="",K257=""),"",IF(K257="","nicht kategorisiert",IF(AG257=1,VLOOKUP(AN257,'Details Verein'!$B$12:$D$22,2),"")))</f>
        <v/>
      </c>
      <c r="AN257" s="1">
        <f>IF(K257='Details Verein'!$C$12,'Details Verein'!$B$12,IF(K257='Details Verein'!$C$13,'Details Verein'!$B$13,IF(K257='Details Verein'!$C$14,'Details Verein'!$B$14,IF(K257='Details Verein'!$C$15,'Details Verein'!$B$15,IF(K257='Details Verein'!$C$16,'Details Verein'!$B$16,IF(K257='Details Verein'!$C$17,'Details Verein'!$B$17,IF(K257='Details Verein'!$C$18,'Details Verein'!$B$18,IF(K257='Details Verein'!$C$19,'Details Verein'!$B$19,IF(K257='Details Verein'!$C$20,'Details Verein'!$B$20,IF(K257='Details Verein'!$C$21,'Details Verein'!$B$21,11))))))))))</f>
        <v>1</v>
      </c>
      <c r="AO257" s="8"/>
      <c r="AP257" s="8"/>
      <c r="AQ257" s="8"/>
      <c r="AR257" s="32">
        <f>IF(OR(V257&gt;'Details Verein'!$D$7,$AG257=1),VLOOKUP($AN257,'Details Verein'!$B$12:$G$21,AR$1),0)</f>
        <v>0</v>
      </c>
      <c r="AS257" s="115" t="str">
        <f t="shared" si="150"/>
        <v/>
      </c>
      <c r="AT257" s="32">
        <f>IF($AG257=1,VLOOKUP($AN257,'Details Verein'!$B$12:$G$21,AT$1),0)</f>
        <v>0</v>
      </c>
      <c r="AU257" s="33" t="str">
        <f t="shared" si="151"/>
        <v/>
      </c>
      <c r="AV257" s="32">
        <f>IF($AG257=1,VLOOKUP($AN257,'Details Verein'!$B$12:$G$21,AV$1),0)</f>
        <v>0</v>
      </c>
      <c r="AW257" s="32">
        <f ca="1">IF($AG257=1,VLOOKUP($AN257,'Details Verein'!$B$12:$G$21,AW$1),0)+BG257</f>
        <v>0</v>
      </c>
      <c r="AX257" s="116"/>
      <c r="AY257" s="8"/>
      <c r="AZ257" s="8"/>
      <c r="BA257" s="8"/>
      <c r="BB257" s="1" t="str">
        <f t="shared" si="152"/>
        <v>00.01.1900</v>
      </c>
      <c r="BC257" s="73"/>
      <c r="BD257" s="3" t="str">
        <f>IF(AP257="","",AP257+'Details Verein'!$D$24)</f>
        <v/>
      </c>
      <c r="BE257" s="3" t="str">
        <f>IF(AZ257="","",AZ257+'Details Verein'!$D$25)</f>
        <v/>
      </c>
      <c r="BF257" s="3" t="str">
        <f>IF(BA257="","",BA257+'Details Verein'!$D$26)</f>
        <v/>
      </c>
      <c r="BG257" s="32">
        <f ca="1">IF(OR(E257-E256&gt;0.1,BA257&lt;&gt;""),'Details Verein'!$D$27,0)</f>
        <v>0</v>
      </c>
      <c r="BH257" s="16">
        <f t="shared" ca="1" si="176"/>
        <v>0</v>
      </c>
      <c r="BI257" s="16">
        <f t="shared" si="153"/>
        <v>0</v>
      </c>
      <c r="BJ257" s="1" t="str">
        <f t="shared" si="154"/>
        <v/>
      </c>
      <c r="BL257" s="1" t="str">
        <f t="shared" si="159"/>
        <v/>
      </c>
      <c r="BM257" s="1" t="str">
        <f t="shared" si="160"/>
        <v/>
      </c>
      <c r="BN257" s="1" t="str">
        <f t="shared" si="161"/>
        <v/>
      </c>
      <c r="BO257" s="1" t="str">
        <f t="shared" ca="1" si="162"/>
        <v/>
      </c>
      <c r="BP257" s="1">
        <f t="shared" si="173"/>
        <v>2.3399999999999914E-2</v>
      </c>
      <c r="BQ257" s="24" t="str">
        <f t="shared" si="163"/>
        <v/>
      </c>
      <c r="BR257" s="25" t="str">
        <f>IF(OR(Mitglieder!AQ257="",Mitglieder!BC257&lt;&gt;""),"",Mitglieder!AQ257)</f>
        <v/>
      </c>
      <c r="BS257" s="24" t="str">
        <f>IF(BR257="","",'Details Verein'!$I$30)</f>
        <v/>
      </c>
      <c r="BT257" s="24" t="str">
        <f>IF(BR257="","",VLOOKUP(Mitglieder!AN257,'Details Verein'!$B$12:$I$21,8))</f>
        <v/>
      </c>
      <c r="BU257" s="24"/>
      <c r="BV257" s="26" t="str">
        <f t="shared" si="164"/>
        <v/>
      </c>
      <c r="BW257" s="24" t="str">
        <f>IF(BR257="","",Mitglieder!BL257)</f>
        <v/>
      </c>
      <c r="CA257" s="34"/>
      <c r="CB257" s="1" t="str">
        <f t="shared" si="184"/>
        <v/>
      </c>
      <c r="CC257" s="1" t="str">
        <f t="shared" si="184"/>
        <v/>
      </c>
      <c r="CD257" s="1" t="str">
        <f t="shared" si="184"/>
        <v/>
      </c>
      <c r="CE257" s="1" t="str">
        <f t="shared" si="184"/>
        <v/>
      </c>
      <c r="CF257" s="1" t="str">
        <f t="shared" si="184"/>
        <v/>
      </c>
      <c r="CG257" s="1" t="str">
        <f t="shared" si="184"/>
        <v/>
      </c>
      <c r="CH257" s="1" t="str">
        <f t="shared" si="184"/>
        <v/>
      </c>
      <c r="CI257" s="1" t="str">
        <f t="shared" si="184"/>
        <v/>
      </c>
      <c r="CJ257" s="1" t="str">
        <f t="shared" si="184"/>
        <v/>
      </c>
      <c r="CK257" s="1" t="str">
        <f t="shared" si="184"/>
        <v/>
      </c>
      <c r="CL257" s="37" t="str">
        <f t="shared" si="155"/>
        <v/>
      </c>
      <c r="CM257" s="37" t="str">
        <f t="shared" si="156"/>
        <v/>
      </c>
      <c r="CN257" s="1">
        <f t="shared" ca="1" si="157"/>
        <v>0</v>
      </c>
      <c r="CO257" s="1">
        <f t="shared" ca="1" si="158"/>
        <v>0</v>
      </c>
      <c r="CP257" s="1">
        <f t="shared" si="174"/>
        <v>5.3500000000000505E-2</v>
      </c>
      <c r="CQ257" s="24" t="str">
        <f t="shared" si="165"/>
        <v/>
      </c>
      <c r="CR257" s="25" t="str">
        <f t="shared" si="166"/>
        <v/>
      </c>
      <c r="CS257" s="24" t="str">
        <f>IF(CR257="","",'Details Verein'!$I$30)</f>
        <v/>
      </c>
      <c r="CT257" s="24" t="str">
        <f>IF(CR257="","",VLOOKUP(Mitglieder!AN257,'Details Verein'!$B$12:$K$21,9))</f>
        <v/>
      </c>
      <c r="CU257" s="24">
        <f t="shared" si="167"/>
        <v>0</v>
      </c>
      <c r="CV257" s="26" t="str">
        <f t="shared" si="168"/>
        <v/>
      </c>
      <c r="CW257" s="24" t="str">
        <f>IF(CR257="","",Mitglieder!BM257)</f>
        <v/>
      </c>
      <c r="CX257" s="1">
        <f t="shared" si="169"/>
        <v>8.3600000000001368E-2</v>
      </c>
      <c r="CY257" s="24" t="str">
        <f t="shared" si="170"/>
        <v/>
      </c>
      <c r="CZ257" s="25" t="str">
        <f t="shared" si="171"/>
        <v/>
      </c>
      <c r="DA257" s="24" t="str">
        <f>IF(CZ257="","",'Details Verein'!$I$30)</f>
        <v/>
      </c>
      <c r="DB257" s="24" t="str">
        <f>IF(CZ257="","",VLOOKUP(AN257,'Details Verein'!$B$12:$L$21,10))</f>
        <v/>
      </c>
      <c r="DC257" s="24"/>
      <c r="DD257" s="26" t="str">
        <f t="shared" si="172"/>
        <v/>
      </c>
      <c r="DE257" s="24" t="str">
        <f>IF(CZ257="","",Mitglieder!BN257)</f>
        <v/>
      </c>
      <c r="DF257" s="34"/>
      <c r="DG257" s="1">
        <f t="shared" ca="1" si="177"/>
        <v>0.11370000000000223</v>
      </c>
      <c r="DH257" s="24" t="str">
        <f t="shared" ca="1" si="178"/>
        <v/>
      </c>
      <c r="DI257" s="25" t="str">
        <f t="shared" ca="1" si="179"/>
        <v/>
      </c>
      <c r="DJ257" s="24" t="str">
        <f ca="1">IF(DI257="","",'Details Verein'!$I$30)</f>
        <v/>
      </c>
      <c r="DK257" s="24" t="str">
        <f ca="1">IF(DI257="","",'Details Verein'!$I$31)</f>
        <v/>
      </c>
      <c r="DL257" s="24"/>
      <c r="DM257" s="26" t="str">
        <f t="shared" ca="1" si="180"/>
        <v/>
      </c>
      <c r="DN257" s="24" t="str">
        <f t="shared" ca="1" si="181"/>
        <v/>
      </c>
    </row>
    <row r="258" spans="3:118" x14ac:dyDescent="0.3">
      <c r="C258" s="1">
        <f t="shared" ca="1" si="145"/>
        <v>1.0234999999999974</v>
      </c>
      <c r="D258" s="1">
        <f ca="1">IF(OR(AQ258&lt;&gt;"",AP258+'Details Verein'!$D$24&gt;=$AM$1,AP258="",AG258&lt;&gt;1,AZ258&lt;&gt;"",BC258&lt;&gt;""),Mitglieder!D257+0.0001,ROUND(D257+1,0))</f>
        <v>1.0234999999999974</v>
      </c>
      <c r="E258" s="1">
        <f ca="1">IF(OR(AQ258&lt;&gt;"",AZ258+'Details Verein'!$D$25&gt;=$AM$1,AP258="",AG258&lt;&gt;1,AZ258="",BA258&lt;&gt;"",BC258&lt;&gt;""),Mitglieder!E257+0.0001,ROUND(E257+1,0))</f>
        <v>1.0234999999999974</v>
      </c>
      <c r="F258" s="1" t="str">
        <f t="shared" ca="1" si="146"/>
        <v/>
      </c>
      <c r="G258" s="23"/>
      <c r="H258" s="8"/>
      <c r="I258" s="8"/>
      <c r="J258" s="8"/>
      <c r="K258" s="8"/>
      <c r="L258" s="8"/>
      <c r="M258" s="8"/>
      <c r="N258" s="8"/>
      <c r="O258" s="8"/>
      <c r="P258" s="8"/>
      <c r="Q258" s="8"/>
      <c r="R258" s="8"/>
      <c r="S258" s="8"/>
      <c r="T258" s="8"/>
      <c r="U258" s="8"/>
      <c r="V258" s="8"/>
      <c r="W258" s="8"/>
      <c r="X258" s="8"/>
      <c r="Y258" s="8"/>
      <c r="Z258" s="8"/>
      <c r="AA258" s="8"/>
      <c r="AB258" s="8"/>
      <c r="AC258" s="8"/>
      <c r="AD258" s="8"/>
      <c r="AE258" s="8"/>
      <c r="AG258" s="1">
        <f t="shared" si="147"/>
        <v>0</v>
      </c>
      <c r="AI258" s="1">
        <f t="shared" ca="1" si="148"/>
        <v>0</v>
      </c>
      <c r="AJ258" s="1">
        <f t="shared" ca="1" si="149"/>
        <v>0</v>
      </c>
      <c r="AM258" s="63" t="str">
        <f>IF(AND(H259="",H260="",K258=""),"",IF(K258="","nicht kategorisiert",IF(AG258=1,VLOOKUP(AN258,'Details Verein'!$B$12:$D$22,2),"")))</f>
        <v/>
      </c>
      <c r="AN258" s="1">
        <f>IF(K258='Details Verein'!$C$12,'Details Verein'!$B$12,IF(K258='Details Verein'!$C$13,'Details Verein'!$B$13,IF(K258='Details Verein'!$C$14,'Details Verein'!$B$14,IF(K258='Details Verein'!$C$15,'Details Verein'!$B$15,IF(K258='Details Verein'!$C$16,'Details Verein'!$B$16,IF(K258='Details Verein'!$C$17,'Details Verein'!$B$17,IF(K258='Details Verein'!$C$18,'Details Verein'!$B$18,IF(K258='Details Verein'!$C$19,'Details Verein'!$B$19,IF(K258='Details Verein'!$C$20,'Details Verein'!$B$20,IF(K258='Details Verein'!$C$21,'Details Verein'!$B$21,11))))))))))</f>
        <v>1</v>
      </c>
      <c r="AO258" s="8"/>
      <c r="AP258" s="8"/>
      <c r="AQ258" s="8"/>
      <c r="AR258" s="32">
        <f>IF(OR(V258&gt;'Details Verein'!$D$7,$AG258=1),VLOOKUP($AN258,'Details Verein'!$B$12:$G$21,AR$1),0)</f>
        <v>0</v>
      </c>
      <c r="AS258" s="115" t="str">
        <f t="shared" si="150"/>
        <v/>
      </c>
      <c r="AT258" s="32">
        <f>IF($AG258=1,VLOOKUP($AN258,'Details Verein'!$B$12:$G$21,AT$1),0)</f>
        <v>0</v>
      </c>
      <c r="AU258" s="33" t="str">
        <f t="shared" si="151"/>
        <v/>
      </c>
      <c r="AV258" s="32">
        <f>IF($AG258=1,VLOOKUP($AN258,'Details Verein'!$B$12:$G$21,AV$1),0)</f>
        <v>0</v>
      </c>
      <c r="AW258" s="32">
        <f ca="1">IF($AG258=1,VLOOKUP($AN258,'Details Verein'!$B$12:$G$21,AW$1),0)+BG258</f>
        <v>0</v>
      </c>
      <c r="AX258" s="116"/>
      <c r="AY258" s="8"/>
      <c r="AZ258" s="8"/>
      <c r="BA258" s="8"/>
      <c r="BB258" s="1" t="str">
        <f t="shared" si="152"/>
        <v>00.01.1900</v>
      </c>
      <c r="BC258" s="73"/>
      <c r="BD258" s="3" t="str">
        <f>IF(AP258="","",AP258+'Details Verein'!$D$24)</f>
        <v/>
      </c>
      <c r="BE258" s="3" t="str">
        <f>IF(AZ258="","",AZ258+'Details Verein'!$D$25)</f>
        <v/>
      </c>
      <c r="BF258" s="3" t="str">
        <f>IF(BA258="","",BA258+'Details Verein'!$D$26)</f>
        <v/>
      </c>
      <c r="BG258" s="32">
        <f ca="1">IF(OR(E258-E257&gt;0.1,BA258&lt;&gt;""),'Details Verein'!$D$27,0)</f>
        <v>0</v>
      </c>
      <c r="BH258" s="16">
        <f t="shared" ca="1" si="176"/>
        <v>0</v>
      </c>
      <c r="BI258" s="16">
        <f t="shared" si="153"/>
        <v>0</v>
      </c>
      <c r="BJ258" s="1" t="str">
        <f t="shared" si="154"/>
        <v/>
      </c>
      <c r="BL258" s="1" t="str">
        <f t="shared" si="159"/>
        <v/>
      </c>
      <c r="BM258" s="1" t="str">
        <f t="shared" si="160"/>
        <v/>
      </c>
      <c r="BN258" s="1" t="str">
        <f t="shared" si="161"/>
        <v/>
      </c>
      <c r="BO258" s="1" t="str">
        <f t="shared" ca="1" si="162"/>
        <v/>
      </c>
      <c r="BP258" s="1">
        <f t="shared" si="173"/>
        <v>2.3499999999999913E-2</v>
      </c>
      <c r="BQ258" s="24" t="str">
        <f t="shared" si="163"/>
        <v/>
      </c>
      <c r="BR258" s="25" t="str">
        <f>IF(OR(Mitglieder!AQ258="",Mitglieder!BC258&lt;&gt;""),"",Mitglieder!AQ258)</f>
        <v/>
      </c>
      <c r="BS258" s="24" t="str">
        <f>IF(BR258="","",'Details Verein'!$I$30)</f>
        <v/>
      </c>
      <c r="BT258" s="24" t="str">
        <f>IF(BR258="","",VLOOKUP(Mitglieder!AN258,'Details Verein'!$B$12:$I$21,8))</f>
        <v/>
      </c>
      <c r="BU258" s="24"/>
      <c r="BV258" s="26" t="str">
        <f t="shared" si="164"/>
        <v/>
      </c>
      <c r="BW258" s="24" t="str">
        <f>IF(BR258="","",Mitglieder!BL258)</f>
        <v/>
      </c>
      <c r="CA258" s="34"/>
      <c r="CB258" s="1" t="str">
        <f t="shared" si="184"/>
        <v/>
      </c>
      <c r="CC258" s="1" t="str">
        <f t="shared" si="184"/>
        <v/>
      </c>
      <c r="CD258" s="1" t="str">
        <f t="shared" si="184"/>
        <v/>
      </c>
      <c r="CE258" s="1" t="str">
        <f t="shared" si="184"/>
        <v/>
      </c>
      <c r="CF258" s="1" t="str">
        <f t="shared" si="184"/>
        <v/>
      </c>
      <c r="CG258" s="1" t="str">
        <f t="shared" si="184"/>
        <v/>
      </c>
      <c r="CH258" s="1" t="str">
        <f t="shared" si="184"/>
        <v/>
      </c>
      <c r="CI258" s="1" t="str">
        <f t="shared" si="184"/>
        <v/>
      </c>
      <c r="CJ258" s="1" t="str">
        <f t="shared" si="184"/>
        <v/>
      </c>
      <c r="CK258" s="1" t="str">
        <f t="shared" si="184"/>
        <v/>
      </c>
      <c r="CL258" s="37" t="str">
        <f t="shared" si="155"/>
        <v/>
      </c>
      <c r="CM258" s="37" t="str">
        <f t="shared" si="156"/>
        <v/>
      </c>
      <c r="CN258" s="1">
        <f t="shared" ca="1" si="157"/>
        <v>0</v>
      </c>
      <c r="CO258" s="1">
        <f t="shared" ca="1" si="158"/>
        <v>0</v>
      </c>
      <c r="CP258" s="1">
        <f t="shared" si="174"/>
        <v>5.3600000000000508E-2</v>
      </c>
      <c r="CQ258" s="24" t="str">
        <f t="shared" si="165"/>
        <v/>
      </c>
      <c r="CR258" s="25" t="str">
        <f t="shared" si="166"/>
        <v/>
      </c>
      <c r="CS258" s="24" t="str">
        <f>IF(CR258="","",'Details Verein'!$I$30)</f>
        <v/>
      </c>
      <c r="CT258" s="24" t="str">
        <f>IF(CR258="","",VLOOKUP(Mitglieder!AN258,'Details Verein'!$B$12:$K$21,9))</f>
        <v/>
      </c>
      <c r="CU258" s="24">
        <f t="shared" si="167"/>
        <v>0</v>
      </c>
      <c r="CV258" s="26" t="str">
        <f t="shared" si="168"/>
        <v/>
      </c>
      <c r="CW258" s="24" t="str">
        <f>IF(CR258="","",Mitglieder!BM258)</f>
        <v/>
      </c>
      <c r="CX258" s="1">
        <f t="shared" si="169"/>
        <v>8.3700000000001371E-2</v>
      </c>
      <c r="CY258" s="24" t="str">
        <f t="shared" si="170"/>
        <v/>
      </c>
      <c r="CZ258" s="25" t="str">
        <f t="shared" si="171"/>
        <v/>
      </c>
      <c r="DA258" s="24" t="str">
        <f>IF(CZ258="","",'Details Verein'!$I$30)</f>
        <v/>
      </c>
      <c r="DB258" s="24" t="str">
        <f>IF(CZ258="","",VLOOKUP(AN258,'Details Verein'!$B$12:$L$21,10))</f>
        <v/>
      </c>
      <c r="DC258" s="24"/>
      <c r="DD258" s="26" t="str">
        <f t="shared" si="172"/>
        <v/>
      </c>
      <c r="DE258" s="24" t="str">
        <f>IF(CZ258="","",Mitglieder!BN258)</f>
        <v/>
      </c>
      <c r="DF258" s="34"/>
      <c r="DG258" s="1">
        <f t="shared" ca="1" si="177"/>
        <v>0.11380000000000223</v>
      </c>
      <c r="DH258" s="24" t="str">
        <f t="shared" ca="1" si="178"/>
        <v/>
      </c>
      <c r="DI258" s="25" t="str">
        <f t="shared" ca="1" si="179"/>
        <v/>
      </c>
      <c r="DJ258" s="24" t="str">
        <f ca="1">IF(DI258="","",'Details Verein'!$I$30)</f>
        <v/>
      </c>
      <c r="DK258" s="24" t="str">
        <f ca="1">IF(DI258="","",'Details Verein'!$I$31)</f>
        <v/>
      </c>
      <c r="DL258" s="24"/>
      <c r="DM258" s="26" t="str">
        <f t="shared" ca="1" si="180"/>
        <v/>
      </c>
      <c r="DN258" s="24" t="str">
        <f t="shared" ca="1" si="181"/>
        <v/>
      </c>
    </row>
    <row r="259" spans="3:118" x14ac:dyDescent="0.3">
      <c r="C259" s="1">
        <f t="shared" ca="1" si="145"/>
        <v>1.0235999999999974</v>
      </c>
      <c r="D259" s="1">
        <f ca="1">IF(OR(AQ259&lt;&gt;"",AP259+'Details Verein'!$D$24&gt;=$AM$1,AP259="",AG259&lt;&gt;1,AZ259&lt;&gt;"",BC259&lt;&gt;""),Mitglieder!D258+0.0001,ROUND(D258+1,0))</f>
        <v>1.0235999999999974</v>
      </c>
      <c r="E259" s="1">
        <f ca="1">IF(OR(AQ259&lt;&gt;"",AZ259+'Details Verein'!$D$25&gt;=$AM$1,AP259="",AG259&lt;&gt;1,AZ259="",BA259&lt;&gt;"",BC259&lt;&gt;""),Mitglieder!E258+0.0001,ROUND(E258+1,0))</f>
        <v>1.0235999999999974</v>
      </c>
      <c r="F259" s="1" t="str">
        <f t="shared" ca="1" si="146"/>
        <v/>
      </c>
      <c r="G259" s="23"/>
      <c r="H259" s="8"/>
      <c r="I259" s="8"/>
      <c r="J259" s="8"/>
      <c r="K259" s="8"/>
      <c r="L259" s="8"/>
      <c r="M259" s="8"/>
      <c r="N259" s="8"/>
      <c r="O259" s="8"/>
      <c r="P259" s="8"/>
      <c r="Q259" s="8"/>
      <c r="R259" s="8"/>
      <c r="S259" s="8"/>
      <c r="T259" s="8"/>
      <c r="U259" s="8"/>
      <c r="V259" s="8"/>
      <c r="W259" s="8"/>
      <c r="X259" s="8"/>
      <c r="Y259" s="8"/>
      <c r="Z259" s="8"/>
      <c r="AA259" s="8"/>
      <c r="AB259" s="8"/>
      <c r="AC259" s="8"/>
      <c r="AD259" s="8"/>
      <c r="AE259" s="8"/>
      <c r="AG259" s="1">
        <f t="shared" si="147"/>
        <v>0</v>
      </c>
      <c r="AI259" s="1">
        <f t="shared" ca="1" si="148"/>
        <v>0</v>
      </c>
      <c r="AJ259" s="1">
        <f t="shared" ca="1" si="149"/>
        <v>0</v>
      </c>
      <c r="AM259" s="63" t="str">
        <f>IF(AND(H260="",H261="",K259=""),"",IF(K259="","nicht kategorisiert",IF(AG259=1,VLOOKUP(AN259,'Details Verein'!$B$12:$D$22,2),"")))</f>
        <v/>
      </c>
      <c r="AN259" s="1">
        <f>IF(K259='Details Verein'!$C$12,'Details Verein'!$B$12,IF(K259='Details Verein'!$C$13,'Details Verein'!$B$13,IF(K259='Details Verein'!$C$14,'Details Verein'!$B$14,IF(K259='Details Verein'!$C$15,'Details Verein'!$B$15,IF(K259='Details Verein'!$C$16,'Details Verein'!$B$16,IF(K259='Details Verein'!$C$17,'Details Verein'!$B$17,IF(K259='Details Verein'!$C$18,'Details Verein'!$B$18,IF(K259='Details Verein'!$C$19,'Details Verein'!$B$19,IF(K259='Details Verein'!$C$20,'Details Verein'!$B$20,IF(K259='Details Verein'!$C$21,'Details Verein'!$B$21,11))))))))))</f>
        <v>1</v>
      </c>
      <c r="AO259" s="8"/>
      <c r="AP259" s="8"/>
      <c r="AQ259" s="8"/>
      <c r="AR259" s="32">
        <f>IF(OR(V259&gt;'Details Verein'!$D$7,$AG259=1),VLOOKUP($AN259,'Details Verein'!$B$12:$G$21,AR$1),0)</f>
        <v>0</v>
      </c>
      <c r="AS259" s="115" t="str">
        <f t="shared" si="150"/>
        <v/>
      </c>
      <c r="AT259" s="32">
        <f>IF($AG259=1,VLOOKUP($AN259,'Details Verein'!$B$12:$G$21,AT$1),0)</f>
        <v>0</v>
      </c>
      <c r="AU259" s="33" t="str">
        <f t="shared" si="151"/>
        <v/>
      </c>
      <c r="AV259" s="32">
        <f>IF($AG259=1,VLOOKUP($AN259,'Details Verein'!$B$12:$G$21,AV$1),0)</f>
        <v>0</v>
      </c>
      <c r="AW259" s="32">
        <f ca="1">IF($AG259=1,VLOOKUP($AN259,'Details Verein'!$B$12:$G$21,AW$1),0)+BG259</f>
        <v>0</v>
      </c>
      <c r="AX259" s="116"/>
      <c r="AY259" s="8"/>
      <c r="AZ259" s="8"/>
      <c r="BA259" s="8"/>
      <c r="BB259" s="1" t="str">
        <f t="shared" si="152"/>
        <v>00.01.1900</v>
      </c>
      <c r="BC259" s="73"/>
      <c r="BD259" s="3" t="str">
        <f>IF(AP259="","",AP259+'Details Verein'!$D$24)</f>
        <v/>
      </c>
      <c r="BE259" s="3" t="str">
        <f>IF(AZ259="","",AZ259+'Details Verein'!$D$25)</f>
        <v/>
      </c>
      <c r="BF259" s="3" t="str">
        <f>IF(BA259="","",BA259+'Details Verein'!$D$26)</f>
        <v/>
      </c>
      <c r="BG259" s="32">
        <f ca="1">IF(OR(E259-E258&gt;0.1,BA259&lt;&gt;""),'Details Verein'!$D$27,0)</f>
        <v>0</v>
      </c>
      <c r="BH259" s="16">
        <f t="shared" ca="1" si="176"/>
        <v>0</v>
      </c>
      <c r="BI259" s="16">
        <f t="shared" si="153"/>
        <v>0</v>
      </c>
      <c r="BJ259" s="1" t="str">
        <f t="shared" si="154"/>
        <v/>
      </c>
      <c r="BL259" s="1" t="str">
        <f t="shared" si="159"/>
        <v/>
      </c>
      <c r="BM259" s="1" t="str">
        <f t="shared" si="160"/>
        <v/>
      </c>
      <c r="BN259" s="1" t="str">
        <f t="shared" si="161"/>
        <v/>
      </c>
      <c r="BO259" s="1" t="str">
        <f t="shared" ca="1" si="162"/>
        <v/>
      </c>
      <c r="BP259" s="1">
        <f t="shared" si="173"/>
        <v>2.3599999999999913E-2</v>
      </c>
      <c r="BQ259" s="24" t="str">
        <f t="shared" si="163"/>
        <v/>
      </c>
      <c r="BR259" s="25" t="str">
        <f>IF(OR(Mitglieder!AQ259="",Mitglieder!BC259&lt;&gt;""),"",Mitglieder!AQ259)</f>
        <v/>
      </c>
      <c r="BS259" s="24" t="str">
        <f>IF(BR259="","",'Details Verein'!$I$30)</f>
        <v/>
      </c>
      <c r="BT259" s="24" t="str">
        <f>IF(BR259="","",VLOOKUP(Mitglieder!AN259,'Details Verein'!$B$12:$I$21,8))</f>
        <v/>
      </c>
      <c r="BU259" s="24"/>
      <c r="BV259" s="26" t="str">
        <f t="shared" si="164"/>
        <v/>
      </c>
      <c r="BW259" s="24" t="str">
        <f>IF(BR259="","",Mitglieder!BL259)</f>
        <v/>
      </c>
      <c r="CA259" s="34"/>
      <c r="CB259" s="1" t="str">
        <f t="shared" si="184"/>
        <v/>
      </c>
      <c r="CC259" s="1" t="str">
        <f t="shared" si="184"/>
        <v/>
      </c>
      <c r="CD259" s="1" t="str">
        <f t="shared" si="184"/>
        <v/>
      </c>
      <c r="CE259" s="1" t="str">
        <f t="shared" si="184"/>
        <v/>
      </c>
      <c r="CF259" s="1" t="str">
        <f t="shared" si="184"/>
        <v/>
      </c>
      <c r="CG259" s="1" t="str">
        <f t="shared" si="184"/>
        <v/>
      </c>
      <c r="CH259" s="1" t="str">
        <f t="shared" si="184"/>
        <v/>
      </c>
      <c r="CI259" s="1" t="str">
        <f t="shared" si="184"/>
        <v/>
      </c>
      <c r="CJ259" s="1" t="str">
        <f t="shared" si="184"/>
        <v/>
      </c>
      <c r="CK259" s="1" t="str">
        <f t="shared" si="184"/>
        <v/>
      </c>
      <c r="CL259" s="37" t="str">
        <f t="shared" si="155"/>
        <v/>
      </c>
      <c r="CM259" s="37" t="str">
        <f t="shared" si="156"/>
        <v/>
      </c>
      <c r="CN259" s="1">
        <f t="shared" ca="1" si="157"/>
        <v>0</v>
      </c>
      <c r="CO259" s="1">
        <f t="shared" ca="1" si="158"/>
        <v>0</v>
      </c>
      <c r="CP259" s="1">
        <f t="shared" si="174"/>
        <v>5.3700000000000511E-2</v>
      </c>
      <c r="CQ259" s="24" t="str">
        <f t="shared" si="165"/>
        <v/>
      </c>
      <c r="CR259" s="25" t="str">
        <f t="shared" si="166"/>
        <v/>
      </c>
      <c r="CS259" s="24" t="str">
        <f>IF(CR259="","",'Details Verein'!$I$30)</f>
        <v/>
      </c>
      <c r="CT259" s="24" t="str">
        <f>IF(CR259="","",VLOOKUP(Mitglieder!AN259,'Details Verein'!$B$12:$K$21,9))</f>
        <v/>
      </c>
      <c r="CU259" s="24">
        <f t="shared" si="167"/>
        <v>0</v>
      </c>
      <c r="CV259" s="26" t="str">
        <f t="shared" si="168"/>
        <v/>
      </c>
      <c r="CW259" s="24" t="str">
        <f>IF(CR259="","",Mitglieder!BM259)</f>
        <v/>
      </c>
      <c r="CX259" s="1">
        <f t="shared" si="169"/>
        <v>8.3800000000001373E-2</v>
      </c>
      <c r="CY259" s="24" t="str">
        <f t="shared" si="170"/>
        <v/>
      </c>
      <c r="CZ259" s="25" t="str">
        <f t="shared" si="171"/>
        <v/>
      </c>
      <c r="DA259" s="24" t="str">
        <f>IF(CZ259="","",'Details Verein'!$I$30)</f>
        <v/>
      </c>
      <c r="DB259" s="24" t="str">
        <f>IF(CZ259="","",VLOOKUP(AN259,'Details Verein'!$B$12:$L$21,10))</f>
        <v/>
      </c>
      <c r="DC259" s="24"/>
      <c r="DD259" s="26" t="str">
        <f t="shared" si="172"/>
        <v/>
      </c>
      <c r="DE259" s="24" t="str">
        <f>IF(CZ259="","",Mitglieder!BN259)</f>
        <v/>
      </c>
      <c r="DF259" s="34"/>
      <c r="DG259" s="1">
        <f t="shared" ca="1" si="177"/>
        <v>0.11390000000000224</v>
      </c>
      <c r="DH259" s="24" t="str">
        <f t="shared" ca="1" si="178"/>
        <v/>
      </c>
      <c r="DI259" s="25" t="str">
        <f t="shared" ca="1" si="179"/>
        <v/>
      </c>
      <c r="DJ259" s="24" t="str">
        <f ca="1">IF(DI259="","",'Details Verein'!$I$30)</f>
        <v/>
      </c>
      <c r="DK259" s="24" t="str">
        <f ca="1">IF(DI259="","",'Details Verein'!$I$31)</f>
        <v/>
      </c>
      <c r="DL259" s="24"/>
      <c r="DM259" s="26" t="str">
        <f t="shared" ca="1" si="180"/>
        <v/>
      </c>
      <c r="DN259" s="24" t="str">
        <f t="shared" ca="1" si="181"/>
        <v/>
      </c>
    </row>
    <row r="260" spans="3:118" x14ac:dyDescent="0.3">
      <c r="C260" s="1">
        <f t="shared" ca="1" si="145"/>
        <v>1.0236999999999974</v>
      </c>
      <c r="D260" s="1">
        <f ca="1">IF(OR(AQ260&lt;&gt;"",AP260+'Details Verein'!$D$24&gt;=$AM$1,AP260="",AG260&lt;&gt;1,AZ260&lt;&gt;"",BC260&lt;&gt;""),Mitglieder!D259+0.0001,ROUND(D259+1,0))</f>
        <v>1.0236999999999974</v>
      </c>
      <c r="E260" s="1">
        <f ca="1">IF(OR(AQ260&lt;&gt;"",AZ260+'Details Verein'!$D$25&gt;=$AM$1,AP260="",AG260&lt;&gt;1,AZ260="",BA260&lt;&gt;"",BC260&lt;&gt;""),Mitglieder!E259+0.0001,ROUND(E259+1,0))</f>
        <v>1.0236999999999974</v>
      </c>
      <c r="F260" s="1" t="str">
        <f t="shared" ca="1" si="146"/>
        <v/>
      </c>
      <c r="G260" s="23"/>
      <c r="H260" s="8"/>
      <c r="I260" s="8"/>
      <c r="J260" s="8"/>
      <c r="K260" s="8"/>
      <c r="L260" s="8"/>
      <c r="M260" s="8"/>
      <c r="N260" s="8"/>
      <c r="O260" s="8"/>
      <c r="P260" s="8"/>
      <c r="Q260" s="8"/>
      <c r="R260" s="8"/>
      <c r="S260" s="8"/>
      <c r="T260" s="8"/>
      <c r="U260" s="8"/>
      <c r="V260" s="8"/>
      <c r="W260" s="8"/>
      <c r="X260" s="8"/>
      <c r="Y260" s="8"/>
      <c r="Z260" s="8"/>
      <c r="AA260" s="8"/>
      <c r="AB260" s="8"/>
      <c r="AC260" s="8"/>
      <c r="AD260" s="8"/>
      <c r="AE260" s="8"/>
      <c r="AG260" s="1">
        <f t="shared" si="147"/>
        <v>0</v>
      </c>
      <c r="AI260" s="1">
        <f t="shared" ca="1" si="148"/>
        <v>0</v>
      </c>
      <c r="AJ260" s="1">
        <f t="shared" ca="1" si="149"/>
        <v>0</v>
      </c>
      <c r="AM260" s="63" t="str">
        <f>IF(AND(H261="",H262="",K260=""),"",IF(K260="","nicht kategorisiert",IF(AG260=1,VLOOKUP(AN260,'Details Verein'!$B$12:$D$22,2),"")))</f>
        <v/>
      </c>
      <c r="AN260" s="1">
        <f>IF(K260='Details Verein'!$C$12,'Details Verein'!$B$12,IF(K260='Details Verein'!$C$13,'Details Verein'!$B$13,IF(K260='Details Verein'!$C$14,'Details Verein'!$B$14,IF(K260='Details Verein'!$C$15,'Details Verein'!$B$15,IF(K260='Details Verein'!$C$16,'Details Verein'!$B$16,IF(K260='Details Verein'!$C$17,'Details Verein'!$B$17,IF(K260='Details Verein'!$C$18,'Details Verein'!$B$18,IF(K260='Details Verein'!$C$19,'Details Verein'!$B$19,IF(K260='Details Verein'!$C$20,'Details Verein'!$B$20,IF(K260='Details Verein'!$C$21,'Details Verein'!$B$21,11))))))))))</f>
        <v>1</v>
      </c>
      <c r="AO260" s="8"/>
      <c r="AP260" s="8"/>
      <c r="AQ260" s="8"/>
      <c r="AR260" s="32">
        <f>IF(OR(V260&gt;'Details Verein'!$D$7,$AG260=1),VLOOKUP($AN260,'Details Verein'!$B$12:$G$21,AR$1),0)</f>
        <v>0</v>
      </c>
      <c r="AS260" s="115" t="str">
        <f t="shared" si="150"/>
        <v/>
      </c>
      <c r="AT260" s="32">
        <f>IF($AG260=1,VLOOKUP($AN260,'Details Verein'!$B$12:$G$21,AT$1),0)</f>
        <v>0</v>
      </c>
      <c r="AU260" s="33" t="str">
        <f t="shared" si="151"/>
        <v/>
      </c>
      <c r="AV260" s="32">
        <f>IF($AG260=1,VLOOKUP($AN260,'Details Verein'!$B$12:$G$21,AV$1),0)</f>
        <v>0</v>
      </c>
      <c r="AW260" s="32">
        <f ca="1">IF($AG260=1,VLOOKUP($AN260,'Details Verein'!$B$12:$G$21,AW$1),0)+BG260</f>
        <v>0</v>
      </c>
      <c r="AX260" s="116"/>
      <c r="AY260" s="8"/>
      <c r="AZ260" s="8"/>
      <c r="BA260" s="8"/>
      <c r="BB260" s="1" t="str">
        <f t="shared" si="152"/>
        <v>00.01.1900</v>
      </c>
      <c r="BC260" s="73"/>
      <c r="BD260" s="3" t="str">
        <f>IF(AP260="","",AP260+'Details Verein'!$D$24)</f>
        <v/>
      </c>
      <c r="BE260" s="3" t="str">
        <f>IF(AZ260="","",AZ260+'Details Verein'!$D$25)</f>
        <v/>
      </c>
      <c r="BF260" s="3" t="str">
        <f>IF(BA260="","",BA260+'Details Verein'!$D$26)</f>
        <v/>
      </c>
      <c r="BG260" s="32">
        <f ca="1">IF(OR(E260-E259&gt;0.1,BA260&lt;&gt;""),'Details Verein'!$D$27,0)</f>
        <v>0</v>
      </c>
      <c r="BH260" s="16">
        <f t="shared" ca="1" si="176"/>
        <v>0</v>
      </c>
      <c r="BI260" s="16">
        <f t="shared" si="153"/>
        <v>0</v>
      </c>
      <c r="BJ260" s="1" t="str">
        <f t="shared" si="154"/>
        <v/>
      </c>
      <c r="BL260" s="1" t="str">
        <f t="shared" si="159"/>
        <v/>
      </c>
      <c r="BM260" s="1" t="str">
        <f t="shared" si="160"/>
        <v/>
      </c>
      <c r="BN260" s="1" t="str">
        <f t="shared" si="161"/>
        <v/>
      </c>
      <c r="BO260" s="1" t="str">
        <f t="shared" ca="1" si="162"/>
        <v/>
      </c>
      <c r="BP260" s="1">
        <f t="shared" si="173"/>
        <v>2.3699999999999912E-2</v>
      </c>
      <c r="BQ260" s="24" t="str">
        <f t="shared" si="163"/>
        <v/>
      </c>
      <c r="BR260" s="25" t="str">
        <f>IF(OR(Mitglieder!AQ260="",Mitglieder!BC260&lt;&gt;""),"",Mitglieder!AQ260)</f>
        <v/>
      </c>
      <c r="BS260" s="24" t="str">
        <f>IF(BR260="","",'Details Verein'!$I$30)</f>
        <v/>
      </c>
      <c r="BT260" s="24" t="str">
        <f>IF(BR260="","",VLOOKUP(Mitglieder!AN260,'Details Verein'!$B$12:$I$21,8))</f>
        <v/>
      </c>
      <c r="BU260" s="24"/>
      <c r="BV260" s="26" t="str">
        <f t="shared" si="164"/>
        <v/>
      </c>
      <c r="BW260" s="24" t="str">
        <f>IF(BR260="","",Mitglieder!BL260)</f>
        <v/>
      </c>
      <c r="CA260" s="34"/>
      <c r="CB260" s="1" t="str">
        <f t="shared" si="184"/>
        <v/>
      </c>
      <c r="CC260" s="1" t="str">
        <f t="shared" si="184"/>
        <v/>
      </c>
      <c r="CD260" s="1" t="str">
        <f t="shared" si="184"/>
        <v/>
      </c>
      <c r="CE260" s="1" t="str">
        <f t="shared" si="184"/>
        <v/>
      </c>
      <c r="CF260" s="1" t="str">
        <f t="shared" si="184"/>
        <v/>
      </c>
      <c r="CG260" s="1" t="str">
        <f t="shared" si="184"/>
        <v/>
      </c>
      <c r="CH260" s="1" t="str">
        <f t="shared" si="184"/>
        <v/>
      </c>
      <c r="CI260" s="1" t="str">
        <f t="shared" si="184"/>
        <v/>
      </c>
      <c r="CJ260" s="1" t="str">
        <f t="shared" si="184"/>
        <v/>
      </c>
      <c r="CK260" s="1" t="str">
        <f t="shared" si="184"/>
        <v/>
      </c>
      <c r="CL260" s="37" t="str">
        <f t="shared" si="155"/>
        <v/>
      </c>
      <c r="CM260" s="37" t="str">
        <f t="shared" si="156"/>
        <v/>
      </c>
      <c r="CN260" s="1">
        <f t="shared" ca="1" si="157"/>
        <v>0</v>
      </c>
      <c r="CO260" s="1">
        <f t="shared" ca="1" si="158"/>
        <v>0</v>
      </c>
      <c r="CP260" s="1">
        <f t="shared" si="174"/>
        <v>5.3800000000000514E-2</v>
      </c>
      <c r="CQ260" s="24" t="str">
        <f t="shared" si="165"/>
        <v/>
      </c>
      <c r="CR260" s="25" t="str">
        <f t="shared" si="166"/>
        <v/>
      </c>
      <c r="CS260" s="24" t="str">
        <f>IF(CR260="","",'Details Verein'!$I$30)</f>
        <v/>
      </c>
      <c r="CT260" s="24" t="str">
        <f>IF(CR260="","",VLOOKUP(Mitglieder!AN260,'Details Verein'!$B$12:$K$21,9))</f>
        <v/>
      </c>
      <c r="CU260" s="24">
        <f t="shared" si="167"/>
        <v>0</v>
      </c>
      <c r="CV260" s="26" t="str">
        <f t="shared" si="168"/>
        <v/>
      </c>
      <c r="CW260" s="24" t="str">
        <f>IF(CR260="","",Mitglieder!BM260)</f>
        <v/>
      </c>
      <c r="CX260" s="1">
        <f t="shared" si="169"/>
        <v>8.3900000000001376E-2</v>
      </c>
      <c r="CY260" s="24" t="str">
        <f t="shared" si="170"/>
        <v/>
      </c>
      <c r="CZ260" s="25" t="str">
        <f t="shared" si="171"/>
        <v/>
      </c>
      <c r="DA260" s="24" t="str">
        <f>IF(CZ260="","",'Details Verein'!$I$30)</f>
        <v/>
      </c>
      <c r="DB260" s="24" t="str">
        <f>IF(CZ260="","",VLOOKUP(AN260,'Details Verein'!$B$12:$L$21,10))</f>
        <v/>
      </c>
      <c r="DC260" s="24"/>
      <c r="DD260" s="26" t="str">
        <f t="shared" si="172"/>
        <v/>
      </c>
      <c r="DE260" s="24" t="str">
        <f>IF(CZ260="","",Mitglieder!BN260)</f>
        <v/>
      </c>
      <c r="DF260" s="34"/>
      <c r="DG260" s="1">
        <f t="shared" ca="1" si="177"/>
        <v>0.11400000000000224</v>
      </c>
      <c r="DH260" s="24" t="str">
        <f t="shared" ca="1" si="178"/>
        <v/>
      </c>
      <c r="DI260" s="25" t="str">
        <f t="shared" ca="1" si="179"/>
        <v/>
      </c>
      <c r="DJ260" s="24" t="str">
        <f ca="1">IF(DI260="","",'Details Verein'!$I$30)</f>
        <v/>
      </c>
      <c r="DK260" s="24" t="str">
        <f ca="1">IF(DI260="","",'Details Verein'!$I$31)</f>
        <v/>
      </c>
      <c r="DL260" s="24"/>
      <c r="DM260" s="26" t="str">
        <f t="shared" ca="1" si="180"/>
        <v/>
      </c>
      <c r="DN260" s="24" t="str">
        <f t="shared" ca="1" si="181"/>
        <v/>
      </c>
    </row>
    <row r="261" spans="3:118" x14ac:dyDescent="0.3">
      <c r="C261" s="1">
        <f t="shared" ca="1" si="145"/>
        <v>1.0237999999999974</v>
      </c>
      <c r="D261" s="1">
        <f ca="1">IF(OR(AQ261&lt;&gt;"",AP261+'Details Verein'!$D$24&gt;=$AM$1,AP261="",AG261&lt;&gt;1,AZ261&lt;&gt;"",BC261&lt;&gt;""),Mitglieder!D260+0.0001,ROUND(D260+1,0))</f>
        <v>1.0237999999999974</v>
      </c>
      <c r="E261" s="1">
        <f ca="1">IF(OR(AQ261&lt;&gt;"",AZ261+'Details Verein'!$D$25&gt;=$AM$1,AP261="",AG261&lt;&gt;1,AZ261="",BA261&lt;&gt;"",BC261&lt;&gt;""),Mitglieder!E260+0.0001,ROUND(E260+1,0))</f>
        <v>1.0237999999999974</v>
      </c>
      <c r="F261" s="1" t="str">
        <f t="shared" ca="1" si="146"/>
        <v/>
      </c>
      <c r="G261" s="23"/>
      <c r="H261" s="8"/>
      <c r="I261" s="8"/>
      <c r="J261" s="8"/>
      <c r="K261" s="8"/>
      <c r="L261" s="8"/>
      <c r="M261" s="8"/>
      <c r="N261" s="8"/>
      <c r="O261" s="8"/>
      <c r="P261" s="8"/>
      <c r="Q261" s="8"/>
      <c r="R261" s="8"/>
      <c r="S261" s="8"/>
      <c r="T261" s="8"/>
      <c r="U261" s="8"/>
      <c r="V261" s="8"/>
      <c r="W261" s="8"/>
      <c r="X261" s="8"/>
      <c r="Y261" s="8"/>
      <c r="Z261" s="8"/>
      <c r="AA261" s="8"/>
      <c r="AB261" s="8"/>
      <c r="AC261" s="8"/>
      <c r="AD261" s="8"/>
      <c r="AE261" s="8"/>
      <c r="AG261" s="1">
        <f t="shared" si="147"/>
        <v>0</v>
      </c>
      <c r="AI261" s="1">
        <f t="shared" ca="1" si="148"/>
        <v>0</v>
      </c>
      <c r="AJ261" s="1">
        <f t="shared" ca="1" si="149"/>
        <v>0</v>
      </c>
      <c r="AM261" s="63" t="str">
        <f>IF(AND(H262="",H263="",K261=""),"",IF(K261="","nicht kategorisiert",IF(AG261=1,VLOOKUP(AN261,'Details Verein'!$B$12:$D$22,2),"")))</f>
        <v/>
      </c>
      <c r="AN261" s="1">
        <f>IF(K261='Details Verein'!$C$12,'Details Verein'!$B$12,IF(K261='Details Verein'!$C$13,'Details Verein'!$B$13,IF(K261='Details Verein'!$C$14,'Details Verein'!$B$14,IF(K261='Details Verein'!$C$15,'Details Verein'!$B$15,IF(K261='Details Verein'!$C$16,'Details Verein'!$B$16,IF(K261='Details Verein'!$C$17,'Details Verein'!$B$17,IF(K261='Details Verein'!$C$18,'Details Verein'!$B$18,IF(K261='Details Verein'!$C$19,'Details Verein'!$B$19,IF(K261='Details Verein'!$C$20,'Details Verein'!$B$20,IF(K261='Details Verein'!$C$21,'Details Verein'!$B$21,11))))))))))</f>
        <v>1</v>
      </c>
      <c r="AO261" s="8"/>
      <c r="AP261" s="8"/>
      <c r="AQ261" s="8"/>
      <c r="AR261" s="32">
        <f>IF(OR(V261&gt;'Details Verein'!$D$7,$AG261=1),VLOOKUP($AN261,'Details Verein'!$B$12:$G$21,AR$1),0)</f>
        <v>0</v>
      </c>
      <c r="AS261" s="115" t="str">
        <f t="shared" si="150"/>
        <v/>
      </c>
      <c r="AT261" s="32">
        <f>IF($AG261=1,VLOOKUP($AN261,'Details Verein'!$B$12:$G$21,AT$1),0)</f>
        <v>0</v>
      </c>
      <c r="AU261" s="33" t="str">
        <f t="shared" si="151"/>
        <v/>
      </c>
      <c r="AV261" s="32">
        <f>IF($AG261=1,VLOOKUP($AN261,'Details Verein'!$B$12:$G$21,AV$1),0)</f>
        <v>0</v>
      </c>
      <c r="AW261" s="32">
        <f ca="1">IF($AG261=1,VLOOKUP($AN261,'Details Verein'!$B$12:$G$21,AW$1),0)+BG261</f>
        <v>0</v>
      </c>
      <c r="AX261" s="116"/>
      <c r="AY261" s="8"/>
      <c r="AZ261" s="8"/>
      <c r="BA261" s="8"/>
      <c r="BB261" s="1" t="str">
        <f t="shared" si="152"/>
        <v>00.01.1900</v>
      </c>
      <c r="BC261" s="73"/>
      <c r="BD261" s="3" t="str">
        <f>IF(AP261="","",AP261+'Details Verein'!$D$24)</f>
        <v/>
      </c>
      <c r="BE261" s="3" t="str">
        <f>IF(AZ261="","",AZ261+'Details Verein'!$D$25)</f>
        <v/>
      </c>
      <c r="BF261" s="3" t="str">
        <f>IF(BA261="","",BA261+'Details Verein'!$D$26)</f>
        <v/>
      </c>
      <c r="BG261" s="32">
        <f ca="1">IF(OR(E261-E260&gt;0.1,BA261&lt;&gt;""),'Details Verein'!$D$27,0)</f>
        <v>0</v>
      </c>
      <c r="BH261" s="16">
        <f t="shared" ca="1" si="176"/>
        <v>0</v>
      </c>
      <c r="BI261" s="16">
        <f t="shared" si="153"/>
        <v>0</v>
      </c>
      <c r="BJ261" s="1" t="str">
        <f t="shared" si="154"/>
        <v/>
      </c>
      <c r="BL261" s="1" t="str">
        <f t="shared" si="159"/>
        <v/>
      </c>
      <c r="BM261" s="1" t="str">
        <f t="shared" si="160"/>
        <v/>
      </c>
      <c r="BN261" s="1" t="str">
        <f t="shared" si="161"/>
        <v/>
      </c>
      <c r="BO261" s="1" t="str">
        <f t="shared" ca="1" si="162"/>
        <v/>
      </c>
      <c r="BP261" s="1">
        <f t="shared" si="173"/>
        <v>2.3799999999999912E-2</v>
      </c>
      <c r="BQ261" s="24" t="str">
        <f t="shared" si="163"/>
        <v/>
      </c>
      <c r="BR261" s="25" t="str">
        <f>IF(OR(Mitglieder!AQ261="",Mitglieder!BC261&lt;&gt;""),"",Mitglieder!AQ261)</f>
        <v/>
      </c>
      <c r="BS261" s="24" t="str">
        <f>IF(BR261="","",'Details Verein'!$I$30)</f>
        <v/>
      </c>
      <c r="BT261" s="24" t="str">
        <f>IF(BR261="","",VLOOKUP(Mitglieder!AN261,'Details Verein'!$B$12:$I$21,8))</f>
        <v/>
      </c>
      <c r="BU261" s="24"/>
      <c r="BV261" s="26" t="str">
        <f t="shared" si="164"/>
        <v/>
      </c>
      <c r="BW261" s="24" t="str">
        <f>IF(BR261="","",Mitglieder!BL261)</f>
        <v/>
      </c>
      <c r="CA261" s="34"/>
      <c r="CB261" s="1" t="str">
        <f t="shared" si="184"/>
        <v/>
      </c>
      <c r="CC261" s="1" t="str">
        <f t="shared" si="184"/>
        <v/>
      </c>
      <c r="CD261" s="1" t="str">
        <f t="shared" si="184"/>
        <v/>
      </c>
      <c r="CE261" s="1" t="str">
        <f t="shared" si="184"/>
        <v/>
      </c>
      <c r="CF261" s="1" t="str">
        <f t="shared" si="184"/>
        <v/>
      </c>
      <c r="CG261" s="1" t="str">
        <f t="shared" si="184"/>
        <v/>
      </c>
      <c r="CH261" s="1" t="str">
        <f t="shared" si="184"/>
        <v/>
      </c>
      <c r="CI261" s="1" t="str">
        <f t="shared" si="184"/>
        <v/>
      </c>
      <c r="CJ261" s="1" t="str">
        <f t="shared" si="184"/>
        <v/>
      </c>
      <c r="CK261" s="1" t="str">
        <f t="shared" si="184"/>
        <v/>
      </c>
      <c r="CL261" s="37" t="str">
        <f t="shared" si="155"/>
        <v/>
      </c>
      <c r="CM261" s="37" t="str">
        <f t="shared" si="156"/>
        <v/>
      </c>
      <c r="CN261" s="1">
        <f t="shared" ca="1" si="157"/>
        <v>0</v>
      </c>
      <c r="CO261" s="1">
        <f t="shared" ca="1" si="158"/>
        <v>0</v>
      </c>
      <c r="CP261" s="1">
        <f t="shared" si="174"/>
        <v>5.3900000000000517E-2</v>
      </c>
      <c r="CQ261" s="24" t="str">
        <f t="shared" si="165"/>
        <v/>
      </c>
      <c r="CR261" s="25" t="str">
        <f t="shared" si="166"/>
        <v/>
      </c>
      <c r="CS261" s="24" t="str">
        <f>IF(CR261="","",'Details Verein'!$I$30)</f>
        <v/>
      </c>
      <c r="CT261" s="24" t="str">
        <f>IF(CR261="","",VLOOKUP(Mitglieder!AN261,'Details Verein'!$B$12:$K$21,9))</f>
        <v/>
      </c>
      <c r="CU261" s="24">
        <f t="shared" si="167"/>
        <v>0</v>
      </c>
      <c r="CV261" s="26" t="str">
        <f t="shared" si="168"/>
        <v/>
      </c>
      <c r="CW261" s="24" t="str">
        <f>IF(CR261="","",Mitglieder!BM261)</f>
        <v/>
      </c>
      <c r="CX261" s="1">
        <f t="shared" si="169"/>
        <v>8.4000000000001379E-2</v>
      </c>
      <c r="CY261" s="24" t="str">
        <f t="shared" si="170"/>
        <v/>
      </c>
      <c r="CZ261" s="25" t="str">
        <f t="shared" si="171"/>
        <v/>
      </c>
      <c r="DA261" s="24" t="str">
        <f>IF(CZ261="","",'Details Verein'!$I$30)</f>
        <v/>
      </c>
      <c r="DB261" s="24" t="str">
        <f>IF(CZ261="","",VLOOKUP(AN261,'Details Verein'!$B$12:$L$21,10))</f>
        <v/>
      </c>
      <c r="DC261" s="24"/>
      <c r="DD261" s="26" t="str">
        <f t="shared" si="172"/>
        <v/>
      </c>
      <c r="DE261" s="24" t="str">
        <f>IF(CZ261="","",Mitglieder!BN261)</f>
        <v/>
      </c>
      <c r="DF261" s="34"/>
      <c r="DG261" s="1">
        <f t="shared" ca="1" si="177"/>
        <v>0.11410000000000224</v>
      </c>
      <c r="DH261" s="24" t="str">
        <f t="shared" ca="1" si="178"/>
        <v/>
      </c>
      <c r="DI261" s="25" t="str">
        <f t="shared" ca="1" si="179"/>
        <v/>
      </c>
      <c r="DJ261" s="24" t="str">
        <f ca="1">IF(DI261="","",'Details Verein'!$I$30)</f>
        <v/>
      </c>
      <c r="DK261" s="24" t="str">
        <f ca="1">IF(DI261="","",'Details Verein'!$I$31)</f>
        <v/>
      </c>
      <c r="DL261" s="24"/>
      <c r="DM261" s="26" t="str">
        <f t="shared" ca="1" si="180"/>
        <v/>
      </c>
      <c r="DN261" s="24" t="str">
        <f t="shared" ca="1" si="181"/>
        <v/>
      </c>
    </row>
    <row r="262" spans="3:118" x14ac:dyDescent="0.3">
      <c r="C262" s="1">
        <f t="shared" ca="1" si="145"/>
        <v>1.0238999999999974</v>
      </c>
      <c r="D262" s="1">
        <f ca="1">IF(OR(AQ262&lt;&gt;"",AP262+'Details Verein'!$D$24&gt;=$AM$1,AP262="",AG262&lt;&gt;1,AZ262&lt;&gt;"",BC262&lt;&gt;""),Mitglieder!D261+0.0001,ROUND(D261+1,0))</f>
        <v>1.0238999999999974</v>
      </c>
      <c r="E262" s="1">
        <f ca="1">IF(OR(AQ262&lt;&gt;"",AZ262+'Details Verein'!$D$25&gt;=$AM$1,AP262="",AG262&lt;&gt;1,AZ262="",BA262&lt;&gt;"",BC262&lt;&gt;""),Mitglieder!E261+0.0001,ROUND(E261+1,0))</f>
        <v>1.0238999999999974</v>
      </c>
      <c r="F262" s="1" t="str">
        <f t="shared" ca="1" si="146"/>
        <v/>
      </c>
      <c r="G262" s="23"/>
      <c r="H262" s="8"/>
      <c r="I262" s="8"/>
      <c r="J262" s="8"/>
      <c r="K262" s="8"/>
      <c r="L262" s="8"/>
      <c r="M262" s="8"/>
      <c r="N262" s="8"/>
      <c r="O262" s="8"/>
      <c r="P262" s="8"/>
      <c r="Q262" s="8"/>
      <c r="R262" s="8"/>
      <c r="S262" s="8"/>
      <c r="T262" s="8"/>
      <c r="U262" s="8"/>
      <c r="V262" s="8"/>
      <c r="W262" s="8"/>
      <c r="X262" s="8"/>
      <c r="Y262" s="8"/>
      <c r="Z262" s="8"/>
      <c r="AA262" s="8"/>
      <c r="AB262" s="8"/>
      <c r="AC262" s="8"/>
      <c r="AD262" s="8"/>
      <c r="AE262" s="8"/>
      <c r="AG262" s="1">
        <f t="shared" si="147"/>
        <v>0</v>
      </c>
      <c r="AI262" s="1">
        <f t="shared" ca="1" si="148"/>
        <v>0</v>
      </c>
      <c r="AJ262" s="1">
        <f t="shared" ca="1" si="149"/>
        <v>0</v>
      </c>
      <c r="AM262" s="63" t="str">
        <f>IF(AND(H263="",H264="",K262=""),"",IF(K262="","nicht kategorisiert",IF(AG262=1,VLOOKUP(AN262,'Details Verein'!$B$12:$D$22,2),"")))</f>
        <v/>
      </c>
      <c r="AN262" s="1">
        <f>IF(K262='Details Verein'!$C$12,'Details Verein'!$B$12,IF(K262='Details Verein'!$C$13,'Details Verein'!$B$13,IF(K262='Details Verein'!$C$14,'Details Verein'!$B$14,IF(K262='Details Verein'!$C$15,'Details Verein'!$B$15,IF(K262='Details Verein'!$C$16,'Details Verein'!$B$16,IF(K262='Details Verein'!$C$17,'Details Verein'!$B$17,IF(K262='Details Verein'!$C$18,'Details Verein'!$B$18,IF(K262='Details Verein'!$C$19,'Details Verein'!$B$19,IF(K262='Details Verein'!$C$20,'Details Verein'!$B$20,IF(K262='Details Verein'!$C$21,'Details Verein'!$B$21,11))))))))))</f>
        <v>1</v>
      </c>
      <c r="AO262" s="8"/>
      <c r="AP262" s="8"/>
      <c r="AQ262" s="8"/>
      <c r="AR262" s="32">
        <f>IF(OR(V262&gt;'Details Verein'!$D$7,$AG262=1),VLOOKUP($AN262,'Details Verein'!$B$12:$G$21,AR$1),0)</f>
        <v>0</v>
      </c>
      <c r="AS262" s="115" t="str">
        <f t="shared" si="150"/>
        <v/>
      </c>
      <c r="AT262" s="32">
        <f>IF($AG262=1,VLOOKUP($AN262,'Details Verein'!$B$12:$G$21,AT$1),0)</f>
        <v>0</v>
      </c>
      <c r="AU262" s="33" t="str">
        <f t="shared" si="151"/>
        <v/>
      </c>
      <c r="AV262" s="32">
        <f>IF($AG262=1,VLOOKUP($AN262,'Details Verein'!$B$12:$G$21,AV$1),0)</f>
        <v>0</v>
      </c>
      <c r="AW262" s="32">
        <f ca="1">IF($AG262=1,VLOOKUP($AN262,'Details Verein'!$B$12:$G$21,AW$1),0)+BG262</f>
        <v>0</v>
      </c>
      <c r="AX262" s="116"/>
      <c r="AY262" s="8"/>
      <c r="AZ262" s="8"/>
      <c r="BA262" s="8"/>
      <c r="BB262" s="1" t="str">
        <f t="shared" si="152"/>
        <v>00.01.1900</v>
      </c>
      <c r="BC262" s="73"/>
      <c r="BD262" s="3" t="str">
        <f>IF(AP262="","",AP262+'Details Verein'!$D$24)</f>
        <v/>
      </c>
      <c r="BE262" s="3" t="str">
        <f>IF(AZ262="","",AZ262+'Details Verein'!$D$25)</f>
        <v/>
      </c>
      <c r="BF262" s="3" t="str">
        <f>IF(BA262="","",BA262+'Details Verein'!$D$26)</f>
        <v/>
      </c>
      <c r="BG262" s="32">
        <f ca="1">IF(OR(E262-E261&gt;0.1,BA262&lt;&gt;""),'Details Verein'!$D$27,0)</f>
        <v>0</v>
      </c>
      <c r="BH262" s="16">
        <f t="shared" ca="1" si="176"/>
        <v>0</v>
      </c>
      <c r="BI262" s="16">
        <f t="shared" si="153"/>
        <v>0</v>
      </c>
      <c r="BJ262" s="1" t="str">
        <f t="shared" si="154"/>
        <v/>
      </c>
      <c r="BL262" s="1" t="str">
        <f t="shared" si="159"/>
        <v/>
      </c>
      <c r="BM262" s="1" t="str">
        <f t="shared" si="160"/>
        <v/>
      </c>
      <c r="BN262" s="1" t="str">
        <f t="shared" si="161"/>
        <v/>
      </c>
      <c r="BO262" s="1" t="str">
        <f t="shared" ca="1" si="162"/>
        <v/>
      </c>
      <c r="BP262" s="1">
        <f t="shared" si="173"/>
        <v>2.3899999999999911E-2</v>
      </c>
      <c r="BQ262" s="24" t="str">
        <f t="shared" si="163"/>
        <v/>
      </c>
      <c r="BR262" s="25" t="str">
        <f>IF(OR(Mitglieder!AQ262="",Mitglieder!BC262&lt;&gt;""),"",Mitglieder!AQ262)</f>
        <v/>
      </c>
      <c r="BS262" s="24" t="str">
        <f>IF(BR262="","",'Details Verein'!$I$30)</f>
        <v/>
      </c>
      <c r="BT262" s="24" t="str">
        <f>IF(BR262="","",VLOOKUP(Mitglieder!AN262,'Details Verein'!$B$12:$I$21,8))</f>
        <v/>
      </c>
      <c r="BU262" s="24"/>
      <c r="BV262" s="26" t="str">
        <f t="shared" si="164"/>
        <v/>
      </c>
      <c r="BW262" s="24" t="str">
        <f>IF(BR262="","",Mitglieder!BL262)</f>
        <v/>
      </c>
      <c r="CA262" s="34"/>
      <c r="CB262" s="1" t="str">
        <f t="shared" si="184"/>
        <v/>
      </c>
      <c r="CC262" s="1" t="str">
        <f t="shared" si="184"/>
        <v/>
      </c>
      <c r="CD262" s="1" t="str">
        <f t="shared" si="184"/>
        <v/>
      </c>
      <c r="CE262" s="1" t="str">
        <f t="shared" si="184"/>
        <v/>
      </c>
      <c r="CF262" s="1" t="str">
        <f t="shared" si="184"/>
        <v/>
      </c>
      <c r="CG262" s="1" t="str">
        <f t="shared" si="184"/>
        <v/>
      </c>
      <c r="CH262" s="1" t="str">
        <f t="shared" si="184"/>
        <v/>
      </c>
      <c r="CI262" s="1" t="str">
        <f t="shared" si="184"/>
        <v/>
      </c>
      <c r="CJ262" s="1" t="str">
        <f t="shared" si="184"/>
        <v/>
      </c>
      <c r="CK262" s="1" t="str">
        <f t="shared" si="184"/>
        <v/>
      </c>
      <c r="CL262" s="37" t="str">
        <f t="shared" si="155"/>
        <v/>
      </c>
      <c r="CM262" s="37" t="str">
        <f t="shared" si="156"/>
        <v/>
      </c>
      <c r="CN262" s="1">
        <f t="shared" ca="1" si="157"/>
        <v>0</v>
      </c>
      <c r="CO262" s="1">
        <f t="shared" ca="1" si="158"/>
        <v>0</v>
      </c>
      <c r="CP262" s="1">
        <f t="shared" si="174"/>
        <v>5.400000000000052E-2</v>
      </c>
      <c r="CQ262" s="24" t="str">
        <f t="shared" si="165"/>
        <v/>
      </c>
      <c r="CR262" s="25" t="str">
        <f t="shared" si="166"/>
        <v/>
      </c>
      <c r="CS262" s="24" t="str">
        <f>IF(CR262="","",'Details Verein'!$I$30)</f>
        <v/>
      </c>
      <c r="CT262" s="24" t="str">
        <f>IF(CR262="","",VLOOKUP(Mitglieder!AN262,'Details Verein'!$B$12:$K$21,9))</f>
        <v/>
      </c>
      <c r="CU262" s="24">
        <f t="shared" si="167"/>
        <v>0</v>
      </c>
      <c r="CV262" s="26" t="str">
        <f t="shared" si="168"/>
        <v/>
      </c>
      <c r="CW262" s="24" t="str">
        <f>IF(CR262="","",Mitglieder!BM262)</f>
        <v/>
      </c>
      <c r="CX262" s="1">
        <f t="shared" si="169"/>
        <v>8.4100000000001382E-2</v>
      </c>
      <c r="CY262" s="24" t="str">
        <f t="shared" si="170"/>
        <v/>
      </c>
      <c r="CZ262" s="25" t="str">
        <f t="shared" si="171"/>
        <v/>
      </c>
      <c r="DA262" s="24" t="str">
        <f>IF(CZ262="","",'Details Verein'!$I$30)</f>
        <v/>
      </c>
      <c r="DB262" s="24" t="str">
        <f>IF(CZ262="","",VLOOKUP(AN262,'Details Verein'!$B$12:$L$21,10))</f>
        <v/>
      </c>
      <c r="DC262" s="24"/>
      <c r="DD262" s="26" t="str">
        <f t="shared" si="172"/>
        <v/>
      </c>
      <c r="DE262" s="24" t="str">
        <f>IF(CZ262="","",Mitglieder!BN262)</f>
        <v/>
      </c>
      <c r="DF262" s="34"/>
      <c r="DG262" s="1">
        <f t="shared" ca="1" si="177"/>
        <v>0.11420000000000224</v>
      </c>
      <c r="DH262" s="24" t="str">
        <f t="shared" ca="1" si="178"/>
        <v/>
      </c>
      <c r="DI262" s="25" t="str">
        <f t="shared" ca="1" si="179"/>
        <v/>
      </c>
      <c r="DJ262" s="24" t="str">
        <f ca="1">IF(DI262="","",'Details Verein'!$I$30)</f>
        <v/>
      </c>
      <c r="DK262" s="24" t="str">
        <f ca="1">IF(DI262="","",'Details Verein'!$I$31)</f>
        <v/>
      </c>
      <c r="DL262" s="24"/>
      <c r="DM262" s="26" t="str">
        <f t="shared" ca="1" si="180"/>
        <v/>
      </c>
      <c r="DN262" s="24" t="str">
        <f t="shared" ca="1" si="181"/>
        <v/>
      </c>
    </row>
    <row r="263" spans="3:118" x14ac:dyDescent="0.3">
      <c r="C263" s="1">
        <f t="shared" ca="1" si="145"/>
        <v>1.0239999999999974</v>
      </c>
      <c r="D263" s="1">
        <f ca="1">IF(OR(AQ263&lt;&gt;"",AP263+'Details Verein'!$D$24&gt;=$AM$1,AP263="",AG263&lt;&gt;1,AZ263&lt;&gt;"",BC263&lt;&gt;""),Mitglieder!D262+0.0001,ROUND(D262+1,0))</f>
        <v>1.0239999999999974</v>
      </c>
      <c r="E263" s="1">
        <f ca="1">IF(OR(AQ263&lt;&gt;"",AZ263+'Details Verein'!$D$25&gt;=$AM$1,AP263="",AG263&lt;&gt;1,AZ263="",BA263&lt;&gt;"",BC263&lt;&gt;""),Mitglieder!E262+0.0001,ROUND(E262+1,0))</f>
        <v>1.0239999999999974</v>
      </c>
      <c r="F263" s="1" t="str">
        <f t="shared" ca="1" si="146"/>
        <v/>
      </c>
      <c r="G263" s="23"/>
      <c r="H263" s="8"/>
      <c r="I263" s="8"/>
      <c r="J263" s="8"/>
      <c r="K263" s="8"/>
      <c r="L263" s="8"/>
      <c r="M263" s="8"/>
      <c r="N263" s="8"/>
      <c r="O263" s="8"/>
      <c r="P263" s="8"/>
      <c r="Q263" s="8"/>
      <c r="R263" s="8"/>
      <c r="S263" s="8"/>
      <c r="T263" s="8"/>
      <c r="U263" s="8"/>
      <c r="V263" s="8"/>
      <c r="W263" s="8"/>
      <c r="X263" s="8"/>
      <c r="Y263" s="8"/>
      <c r="Z263" s="8"/>
      <c r="AA263" s="8"/>
      <c r="AB263" s="8"/>
      <c r="AC263" s="8"/>
      <c r="AD263" s="8"/>
      <c r="AE263" s="8"/>
      <c r="AG263" s="1">
        <f t="shared" si="147"/>
        <v>0</v>
      </c>
      <c r="AI263" s="1">
        <f t="shared" ca="1" si="148"/>
        <v>0</v>
      </c>
      <c r="AJ263" s="1">
        <f t="shared" ca="1" si="149"/>
        <v>0</v>
      </c>
      <c r="AM263" s="63" t="str">
        <f>IF(AND(H264="",H265="",K263=""),"",IF(K263="","nicht kategorisiert",IF(AG263=1,VLOOKUP(AN263,'Details Verein'!$B$12:$D$22,2),"")))</f>
        <v/>
      </c>
      <c r="AN263" s="1">
        <f>IF(K263='Details Verein'!$C$12,'Details Verein'!$B$12,IF(K263='Details Verein'!$C$13,'Details Verein'!$B$13,IF(K263='Details Verein'!$C$14,'Details Verein'!$B$14,IF(K263='Details Verein'!$C$15,'Details Verein'!$B$15,IF(K263='Details Verein'!$C$16,'Details Verein'!$B$16,IF(K263='Details Verein'!$C$17,'Details Verein'!$B$17,IF(K263='Details Verein'!$C$18,'Details Verein'!$B$18,IF(K263='Details Verein'!$C$19,'Details Verein'!$B$19,IF(K263='Details Verein'!$C$20,'Details Verein'!$B$20,IF(K263='Details Verein'!$C$21,'Details Verein'!$B$21,11))))))))))</f>
        <v>1</v>
      </c>
      <c r="AO263" s="8"/>
      <c r="AP263" s="8"/>
      <c r="AQ263" s="8"/>
      <c r="AR263" s="32">
        <f>IF(OR(V263&gt;'Details Verein'!$D$7,$AG263=1),VLOOKUP($AN263,'Details Verein'!$B$12:$G$21,AR$1),0)</f>
        <v>0</v>
      </c>
      <c r="AS263" s="115" t="str">
        <f t="shared" si="150"/>
        <v/>
      </c>
      <c r="AT263" s="32">
        <f>IF($AG263=1,VLOOKUP($AN263,'Details Verein'!$B$12:$G$21,AT$1),0)</f>
        <v>0</v>
      </c>
      <c r="AU263" s="33" t="str">
        <f t="shared" si="151"/>
        <v/>
      </c>
      <c r="AV263" s="32">
        <f>IF($AG263=1,VLOOKUP($AN263,'Details Verein'!$B$12:$G$21,AV$1),0)</f>
        <v>0</v>
      </c>
      <c r="AW263" s="32">
        <f ca="1">IF($AG263=1,VLOOKUP($AN263,'Details Verein'!$B$12:$G$21,AW$1),0)+BG263</f>
        <v>0</v>
      </c>
      <c r="AX263" s="116"/>
      <c r="AY263" s="8"/>
      <c r="AZ263" s="8"/>
      <c r="BA263" s="8"/>
      <c r="BB263" s="1" t="str">
        <f t="shared" si="152"/>
        <v>00.01.1900</v>
      </c>
      <c r="BC263" s="73"/>
      <c r="BD263" s="3" t="str">
        <f>IF(AP263="","",AP263+'Details Verein'!$D$24)</f>
        <v/>
      </c>
      <c r="BE263" s="3" t="str">
        <f>IF(AZ263="","",AZ263+'Details Verein'!$D$25)</f>
        <v/>
      </c>
      <c r="BF263" s="3" t="str">
        <f>IF(BA263="","",BA263+'Details Verein'!$D$26)</f>
        <v/>
      </c>
      <c r="BG263" s="32">
        <f ca="1">IF(OR(E263-E262&gt;0.1,BA263&lt;&gt;""),'Details Verein'!$D$27,0)</f>
        <v>0</v>
      </c>
      <c r="BH263" s="16">
        <f t="shared" ca="1" si="176"/>
        <v>0</v>
      </c>
      <c r="BI263" s="16">
        <f t="shared" si="153"/>
        <v>0</v>
      </c>
      <c r="BJ263" s="1" t="str">
        <f t="shared" si="154"/>
        <v/>
      </c>
      <c r="BL263" s="1" t="str">
        <f t="shared" si="159"/>
        <v/>
      </c>
      <c r="BM263" s="1" t="str">
        <f t="shared" si="160"/>
        <v/>
      </c>
      <c r="BN263" s="1" t="str">
        <f t="shared" si="161"/>
        <v/>
      </c>
      <c r="BO263" s="1" t="str">
        <f t="shared" ca="1" si="162"/>
        <v/>
      </c>
      <c r="BP263" s="1">
        <f t="shared" si="173"/>
        <v>2.399999999999991E-2</v>
      </c>
      <c r="BQ263" s="24" t="str">
        <f t="shared" si="163"/>
        <v/>
      </c>
      <c r="BR263" s="25" t="str">
        <f>IF(OR(Mitglieder!AQ263="",Mitglieder!BC263&lt;&gt;""),"",Mitglieder!AQ263)</f>
        <v/>
      </c>
      <c r="BS263" s="24" t="str">
        <f>IF(BR263="","",'Details Verein'!$I$30)</f>
        <v/>
      </c>
      <c r="BT263" s="24" t="str">
        <f>IF(BR263="","",VLOOKUP(Mitglieder!AN263,'Details Verein'!$B$12:$I$21,8))</f>
        <v/>
      </c>
      <c r="BU263" s="24"/>
      <c r="BV263" s="26" t="str">
        <f t="shared" si="164"/>
        <v/>
      </c>
      <c r="BW263" s="24" t="str">
        <f>IF(BR263="","",Mitglieder!BL263)</f>
        <v/>
      </c>
      <c r="CA263" s="34"/>
      <c r="CB263" s="1" t="str">
        <f t="shared" si="184"/>
        <v/>
      </c>
      <c r="CC263" s="1" t="str">
        <f t="shared" si="184"/>
        <v/>
      </c>
      <c r="CD263" s="1" t="str">
        <f t="shared" si="184"/>
        <v/>
      </c>
      <c r="CE263" s="1" t="str">
        <f t="shared" si="184"/>
        <v/>
      </c>
      <c r="CF263" s="1" t="str">
        <f t="shared" si="184"/>
        <v/>
      </c>
      <c r="CG263" s="1" t="str">
        <f t="shared" si="184"/>
        <v/>
      </c>
      <c r="CH263" s="1" t="str">
        <f t="shared" si="184"/>
        <v/>
      </c>
      <c r="CI263" s="1" t="str">
        <f t="shared" si="184"/>
        <v/>
      </c>
      <c r="CJ263" s="1" t="str">
        <f t="shared" si="184"/>
        <v/>
      </c>
      <c r="CK263" s="1" t="str">
        <f t="shared" si="184"/>
        <v/>
      </c>
      <c r="CL263" s="37" t="str">
        <f t="shared" si="155"/>
        <v/>
      </c>
      <c r="CM263" s="37" t="str">
        <f t="shared" si="156"/>
        <v/>
      </c>
      <c r="CN263" s="1">
        <f t="shared" ca="1" si="157"/>
        <v>0</v>
      </c>
      <c r="CO263" s="1">
        <f t="shared" ca="1" si="158"/>
        <v>0</v>
      </c>
      <c r="CP263" s="1">
        <f t="shared" si="174"/>
        <v>5.4100000000000523E-2</v>
      </c>
      <c r="CQ263" s="24" t="str">
        <f t="shared" si="165"/>
        <v/>
      </c>
      <c r="CR263" s="25" t="str">
        <f t="shared" si="166"/>
        <v/>
      </c>
      <c r="CS263" s="24" t="str">
        <f>IF(CR263="","",'Details Verein'!$I$30)</f>
        <v/>
      </c>
      <c r="CT263" s="24" t="str">
        <f>IF(CR263="","",VLOOKUP(Mitglieder!AN263,'Details Verein'!$B$12:$K$21,9))</f>
        <v/>
      </c>
      <c r="CU263" s="24">
        <f t="shared" si="167"/>
        <v>0</v>
      </c>
      <c r="CV263" s="26" t="str">
        <f t="shared" si="168"/>
        <v/>
      </c>
      <c r="CW263" s="24" t="str">
        <f>IF(CR263="","",Mitglieder!BM263)</f>
        <v/>
      </c>
      <c r="CX263" s="1">
        <f t="shared" si="169"/>
        <v>8.4200000000001385E-2</v>
      </c>
      <c r="CY263" s="24" t="str">
        <f t="shared" si="170"/>
        <v/>
      </c>
      <c r="CZ263" s="25" t="str">
        <f t="shared" si="171"/>
        <v/>
      </c>
      <c r="DA263" s="24" t="str">
        <f>IF(CZ263="","",'Details Verein'!$I$30)</f>
        <v/>
      </c>
      <c r="DB263" s="24" t="str">
        <f>IF(CZ263="","",VLOOKUP(AN263,'Details Verein'!$B$12:$L$21,10))</f>
        <v/>
      </c>
      <c r="DC263" s="24"/>
      <c r="DD263" s="26" t="str">
        <f t="shared" si="172"/>
        <v/>
      </c>
      <c r="DE263" s="24" t="str">
        <f>IF(CZ263="","",Mitglieder!BN263)</f>
        <v/>
      </c>
      <c r="DF263" s="34"/>
      <c r="DG263" s="1">
        <f t="shared" ca="1" si="177"/>
        <v>0.11430000000000225</v>
      </c>
      <c r="DH263" s="24" t="str">
        <f t="shared" ca="1" si="178"/>
        <v/>
      </c>
      <c r="DI263" s="25" t="str">
        <f t="shared" ca="1" si="179"/>
        <v/>
      </c>
      <c r="DJ263" s="24" t="str">
        <f ca="1">IF(DI263="","",'Details Verein'!$I$30)</f>
        <v/>
      </c>
      <c r="DK263" s="24" t="str">
        <f ca="1">IF(DI263="","",'Details Verein'!$I$31)</f>
        <v/>
      </c>
      <c r="DL263" s="24"/>
      <c r="DM263" s="26" t="str">
        <f t="shared" ca="1" si="180"/>
        <v/>
      </c>
      <c r="DN263" s="24" t="str">
        <f t="shared" ca="1" si="181"/>
        <v/>
      </c>
    </row>
    <row r="264" spans="3:118" x14ac:dyDescent="0.3">
      <c r="C264" s="1">
        <f t="shared" ca="1" si="145"/>
        <v>1.0240999999999973</v>
      </c>
      <c r="D264" s="1">
        <f ca="1">IF(OR(AQ264&lt;&gt;"",AP264+'Details Verein'!$D$24&gt;=$AM$1,AP264="",AG264&lt;&gt;1,AZ264&lt;&gt;"",BC264&lt;&gt;""),Mitglieder!D263+0.0001,ROUND(D263+1,0))</f>
        <v>1.0240999999999973</v>
      </c>
      <c r="E264" s="1">
        <f ca="1">IF(OR(AQ264&lt;&gt;"",AZ264+'Details Verein'!$D$25&gt;=$AM$1,AP264="",AG264&lt;&gt;1,AZ264="",BA264&lt;&gt;"",BC264&lt;&gt;""),Mitglieder!E263+0.0001,ROUND(E263+1,0))</f>
        <v>1.0240999999999973</v>
      </c>
      <c r="F264" s="1" t="str">
        <f t="shared" ca="1" si="146"/>
        <v/>
      </c>
      <c r="G264" s="23"/>
      <c r="H264" s="8"/>
      <c r="I264" s="8"/>
      <c r="J264" s="8"/>
      <c r="K264" s="8"/>
      <c r="L264" s="8"/>
      <c r="M264" s="8"/>
      <c r="N264" s="8"/>
      <c r="O264" s="8"/>
      <c r="P264" s="8"/>
      <c r="Q264" s="8"/>
      <c r="R264" s="8"/>
      <c r="S264" s="8"/>
      <c r="T264" s="8"/>
      <c r="U264" s="8"/>
      <c r="V264" s="8"/>
      <c r="W264" s="8"/>
      <c r="X264" s="8"/>
      <c r="Y264" s="8"/>
      <c r="Z264" s="8"/>
      <c r="AA264" s="8"/>
      <c r="AB264" s="8"/>
      <c r="AC264" s="8"/>
      <c r="AD264" s="8"/>
      <c r="AE264" s="8"/>
      <c r="AG264" s="1">
        <f t="shared" si="147"/>
        <v>0</v>
      </c>
      <c r="AI264" s="1">
        <f t="shared" ca="1" si="148"/>
        <v>0</v>
      </c>
      <c r="AJ264" s="1">
        <f t="shared" ca="1" si="149"/>
        <v>0</v>
      </c>
      <c r="AM264" s="63" t="str">
        <f>IF(AND(H265="",H266="",K264=""),"",IF(K264="","nicht kategorisiert",IF(AG264=1,VLOOKUP(AN264,'Details Verein'!$B$12:$D$22,2),"")))</f>
        <v/>
      </c>
      <c r="AN264" s="1">
        <f>IF(K264='Details Verein'!$C$12,'Details Verein'!$B$12,IF(K264='Details Verein'!$C$13,'Details Verein'!$B$13,IF(K264='Details Verein'!$C$14,'Details Verein'!$B$14,IF(K264='Details Verein'!$C$15,'Details Verein'!$B$15,IF(K264='Details Verein'!$C$16,'Details Verein'!$B$16,IF(K264='Details Verein'!$C$17,'Details Verein'!$B$17,IF(K264='Details Verein'!$C$18,'Details Verein'!$B$18,IF(K264='Details Verein'!$C$19,'Details Verein'!$B$19,IF(K264='Details Verein'!$C$20,'Details Verein'!$B$20,IF(K264='Details Verein'!$C$21,'Details Verein'!$B$21,11))))))))))</f>
        <v>1</v>
      </c>
      <c r="AO264" s="8"/>
      <c r="AP264" s="8"/>
      <c r="AQ264" s="8"/>
      <c r="AR264" s="32">
        <f>IF(OR(V264&gt;'Details Verein'!$D$7,$AG264=1),VLOOKUP($AN264,'Details Verein'!$B$12:$G$21,AR$1),0)</f>
        <v>0</v>
      </c>
      <c r="AS264" s="115" t="str">
        <f t="shared" si="150"/>
        <v/>
      </c>
      <c r="AT264" s="32">
        <f>IF($AG264=1,VLOOKUP($AN264,'Details Verein'!$B$12:$G$21,AT$1),0)</f>
        <v>0</v>
      </c>
      <c r="AU264" s="33" t="str">
        <f t="shared" si="151"/>
        <v/>
      </c>
      <c r="AV264" s="32">
        <f>IF($AG264=1,VLOOKUP($AN264,'Details Verein'!$B$12:$G$21,AV$1),0)</f>
        <v>0</v>
      </c>
      <c r="AW264" s="32">
        <f ca="1">IF($AG264=1,VLOOKUP($AN264,'Details Verein'!$B$12:$G$21,AW$1),0)+BG264</f>
        <v>0</v>
      </c>
      <c r="AX264" s="116"/>
      <c r="AY264" s="8"/>
      <c r="AZ264" s="8"/>
      <c r="BA264" s="8"/>
      <c r="BB264" s="1" t="str">
        <f t="shared" si="152"/>
        <v>00.01.1900</v>
      </c>
      <c r="BC264" s="73"/>
      <c r="BD264" s="3" t="str">
        <f>IF(AP264="","",AP264+'Details Verein'!$D$24)</f>
        <v/>
      </c>
      <c r="BE264" s="3" t="str">
        <f>IF(AZ264="","",AZ264+'Details Verein'!$D$25)</f>
        <v/>
      </c>
      <c r="BF264" s="3" t="str">
        <f>IF(BA264="","",BA264+'Details Verein'!$D$26)</f>
        <v/>
      </c>
      <c r="BG264" s="32">
        <f ca="1">IF(OR(E264-E263&gt;0.1,BA264&lt;&gt;""),'Details Verein'!$D$27,0)</f>
        <v>0</v>
      </c>
      <c r="BH264" s="16">
        <f t="shared" ca="1" si="176"/>
        <v>0</v>
      </c>
      <c r="BI264" s="16">
        <f t="shared" si="153"/>
        <v>0</v>
      </c>
      <c r="BJ264" s="1" t="str">
        <f t="shared" si="154"/>
        <v/>
      </c>
      <c r="BL264" s="1" t="str">
        <f t="shared" si="159"/>
        <v/>
      </c>
      <c r="BM264" s="1" t="str">
        <f t="shared" si="160"/>
        <v/>
      </c>
      <c r="BN264" s="1" t="str">
        <f t="shared" si="161"/>
        <v/>
      </c>
      <c r="BO264" s="1" t="str">
        <f t="shared" ca="1" si="162"/>
        <v/>
      </c>
      <c r="BP264" s="1">
        <f t="shared" si="173"/>
        <v>2.409999999999991E-2</v>
      </c>
      <c r="BQ264" s="24" t="str">
        <f t="shared" si="163"/>
        <v/>
      </c>
      <c r="BR264" s="25" t="str">
        <f>IF(OR(Mitglieder!AQ264="",Mitglieder!BC264&lt;&gt;""),"",Mitglieder!AQ264)</f>
        <v/>
      </c>
      <c r="BS264" s="24" t="str">
        <f>IF(BR264="","",'Details Verein'!$I$30)</f>
        <v/>
      </c>
      <c r="BT264" s="24" t="str">
        <f>IF(BR264="","",VLOOKUP(Mitglieder!AN264,'Details Verein'!$B$12:$I$21,8))</f>
        <v/>
      </c>
      <c r="BU264" s="24"/>
      <c r="BV264" s="26" t="str">
        <f t="shared" si="164"/>
        <v/>
      </c>
      <c r="BW264" s="24" t="str">
        <f>IF(BR264="","",Mitglieder!BL264)</f>
        <v/>
      </c>
      <c r="CA264" s="34"/>
      <c r="CB264" s="1" t="str">
        <f t="shared" ref="CB264:CK273" si="185">IF(AND($AG264=1,CB$13=$AM264),CB$13,"")</f>
        <v/>
      </c>
      <c r="CC264" s="1" t="str">
        <f t="shared" si="185"/>
        <v/>
      </c>
      <c r="CD264" s="1" t="str">
        <f t="shared" si="185"/>
        <v/>
      </c>
      <c r="CE264" s="1" t="str">
        <f t="shared" si="185"/>
        <v/>
      </c>
      <c r="CF264" s="1" t="str">
        <f t="shared" si="185"/>
        <v/>
      </c>
      <c r="CG264" s="1" t="str">
        <f t="shared" si="185"/>
        <v/>
      </c>
      <c r="CH264" s="1" t="str">
        <f t="shared" si="185"/>
        <v/>
      </c>
      <c r="CI264" s="1" t="str">
        <f t="shared" si="185"/>
        <v/>
      </c>
      <c r="CJ264" s="1" t="str">
        <f t="shared" si="185"/>
        <v/>
      </c>
      <c r="CK264" s="1" t="str">
        <f t="shared" si="185"/>
        <v/>
      </c>
      <c r="CL264" s="37" t="str">
        <f t="shared" si="155"/>
        <v/>
      </c>
      <c r="CM264" s="37" t="str">
        <f t="shared" si="156"/>
        <v/>
      </c>
      <c r="CN264" s="1">
        <f t="shared" ca="1" si="157"/>
        <v>0</v>
      </c>
      <c r="CO264" s="1">
        <f t="shared" ca="1" si="158"/>
        <v>0</v>
      </c>
      <c r="CP264" s="1">
        <f t="shared" si="174"/>
        <v>5.4200000000000526E-2</v>
      </c>
      <c r="CQ264" s="24" t="str">
        <f t="shared" si="165"/>
        <v/>
      </c>
      <c r="CR264" s="25" t="str">
        <f t="shared" si="166"/>
        <v/>
      </c>
      <c r="CS264" s="24" t="str">
        <f>IF(CR264="","",'Details Verein'!$I$30)</f>
        <v/>
      </c>
      <c r="CT264" s="24" t="str">
        <f>IF(CR264="","",VLOOKUP(Mitglieder!AN264,'Details Verein'!$B$12:$K$21,9))</f>
        <v/>
      </c>
      <c r="CU264" s="24">
        <f t="shared" si="167"/>
        <v>0</v>
      </c>
      <c r="CV264" s="26" t="str">
        <f t="shared" si="168"/>
        <v/>
      </c>
      <c r="CW264" s="24" t="str">
        <f>IF(CR264="","",Mitglieder!BM264)</f>
        <v/>
      </c>
      <c r="CX264" s="1">
        <f t="shared" si="169"/>
        <v>8.4300000000001388E-2</v>
      </c>
      <c r="CY264" s="24" t="str">
        <f t="shared" si="170"/>
        <v/>
      </c>
      <c r="CZ264" s="25" t="str">
        <f t="shared" si="171"/>
        <v/>
      </c>
      <c r="DA264" s="24" t="str">
        <f>IF(CZ264="","",'Details Verein'!$I$30)</f>
        <v/>
      </c>
      <c r="DB264" s="24" t="str">
        <f>IF(CZ264="","",VLOOKUP(AN264,'Details Verein'!$B$12:$L$21,10))</f>
        <v/>
      </c>
      <c r="DC264" s="24"/>
      <c r="DD264" s="26" t="str">
        <f t="shared" si="172"/>
        <v/>
      </c>
      <c r="DE264" s="24" t="str">
        <f>IF(CZ264="","",Mitglieder!BN264)</f>
        <v/>
      </c>
      <c r="DF264" s="34"/>
      <c r="DG264" s="1">
        <f t="shared" ca="1" si="177"/>
        <v>0.11440000000000225</v>
      </c>
      <c r="DH264" s="24" t="str">
        <f t="shared" ca="1" si="178"/>
        <v/>
      </c>
      <c r="DI264" s="25" t="str">
        <f t="shared" ca="1" si="179"/>
        <v/>
      </c>
      <c r="DJ264" s="24" t="str">
        <f ca="1">IF(DI264="","",'Details Verein'!$I$30)</f>
        <v/>
      </c>
      <c r="DK264" s="24" t="str">
        <f ca="1">IF(DI264="","",'Details Verein'!$I$31)</f>
        <v/>
      </c>
      <c r="DL264" s="24"/>
      <c r="DM264" s="26" t="str">
        <f t="shared" ca="1" si="180"/>
        <v/>
      </c>
      <c r="DN264" s="24" t="str">
        <f t="shared" ca="1" si="181"/>
        <v/>
      </c>
    </row>
    <row r="265" spans="3:118" x14ac:dyDescent="0.3">
      <c r="C265" s="1">
        <f t="shared" ca="1" si="145"/>
        <v>1.0241999999999973</v>
      </c>
      <c r="D265" s="1">
        <f ca="1">IF(OR(AQ265&lt;&gt;"",AP265+'Details Verein'!$D$24&gt;=$AM$1,AP265="",AG265&lt;&gt;1,AZ265&lt;&gt;"",BC265&lt;&gt;""),Mitglieder!D264+0.0001,ROUND(D264+1,0))</f>
        <v>1.0241999999999973</v>
      </c>
      <c r="E265" s="1">
        <f ca="1">IF(OR(AQ265&lt;&gt;"",AZ265+'Details Verein'!$D$25&gt;=$AM$1,AP265="",AG265&lt;&gt;1,AZ265="",BA265&lt;&gt;"",BC265&lt;&gt;""),Mitglieder!E264+0.0001,ROUND(E264+1,0))</f>
        <v>1.0241999999999973</v>
      </c>
      <c r="F265" s="1" t="str">
        <f t="shared" ca="1" si="146"/>
        <v/>
      </c>
      <c r="G265" s="23"/>
      <c r="H265" s="8"/>
      <c r="I265" s="8"/>
      <c r="J265" s="8"/>
      <c r="K265" s="8"/>
      <c r="L265" s="8"/>
      <c r="M265" s="8"/>
      <c r="N265" s="8"/>
      <c r="O265" s="8"/>
      <c r="P265" s="8"/>
      <c r="Q265" s="8"/>
      <c r="R265" s="8"/>
      <c r="S265" s="8"/>
      <c r="T265" s="8"/>
      <c r="U265" s="8"/>
      <c r="V265" s="8"/>
      <c r="W265" s="8"/>
      <c r="X265" s="8"/>
      <c r="Y265" s="8"/>
      <c r="Z265" s="8"/>
      <c r="AA265" s="8"/>
      <c r="AB265" s="8"/>
      <c r="AC265" s="8"/>
      <c r="AD265" s="8"/>
      <c r="AE265" s="8"/>
      <c r="AG265" s="1">
        <f t="shared" si="147"/>
        <v>0</v>
      </c>
      <c r="AI265" s="1">
        <f t="shared" ca="1" si="148"/>
        <v>0</v>
      </c>
      <c r="AJ265" s="1">
        <f t="shared" ca="1" si="149"/>
        <v>0</v>
      </c>
      <c r="AM265" s="63" t="str">
        <f>IF(AND(H266="",H267="",K265=""),"",IF(K265="","nicht kategorisiert",IF(AG265=1,VLOOKUP(AN265,'Details Verein'!$B$12:$D$22,2),"")))</f>
        <v/>
      </c>
      <c r="AN265" s="1">
        <f>IF(K265='Details Verein'!$C$12,'Details Verein'!$B$12,IF(K265='Details Verein'!$C$13,'Details Verein'!$B$13,IF(K265='Details Verein'!$C$14,'Details Verein'!$B$14,IF(K265='Details Verein'!$C$15,'Details Verein'!$B$15,IF(K265='Details Verein'!$C$16,'Details Verein'!$B$16,IF(K265='Details Verein'!$C$17,'Details Verein'!$B$17,IF(K265='Details Verein'!$C$18,'Details Verein'!$B$18,IF(K265='Details Verein'!$C$19,'Details Verein'!$B$19,IF(K265='Details Verein'!$C$20,'Details Verein'!$B$20,IF(K265='Details Verein'!$C$21,'Details Verein'!$B$21,11))))))))))</f>
        <v>1</v>
      </c>
      <c r="AO265" s="8"/>
      <c r="AP265" s="8"/>
      <c r="AQ265" s="8"/>
      <c r="AR265" s="32">
        <f>IF(OR(V265&gt;'Details Verein'!$D$7,$AG265=1),VLOOKUP($AN265,'Details Verein'!$B$12:$G$21,AR$1),0)</f>
        <v>0</v>
      </c>
      <c r="AS265" s="115" t="str">
        <f t="shared" si="150"/>
        <v/>
      </c>
      <c r="AT265" s="32">
        <f>IF($AG265=1,VLOOKUP($AN265,'Details Verein'!$B$12:$G$21,AT$1),0)</f>
        <v>0</v>
      </c>
      <c r="AU265" s="33" t="str">
        <f t="shared" si="151"/>
        <v/>
      </c>
      <c r="AV265" s="32">
        <f>IF($AG265=1,VLOOKUP($AN265,'Details Verein'!$B$12:$G$21,AV$1),0)</f>
        <v>0</v>
      </c>
      <c r="AW265" s="32">
        <f ca="1">IF($AG265=1,VLOOKUP($AN265,'Details Verein'!$B$12:$G$21,AW$1),0)+BG265</f>
        <v>0</v>
      </c>
      <c r="AX265" s="116"/>
      <c r="AY265" s="8"/>
      <c r="AZ265" s="8"/>
      <c r="BA265" s="8"/>
      <c r="BB265" s="1" t="str">
        <f t="shared" si="152"/>
        <v>00.01.1900</v>
      </c>
      <c r="BC265" s="73"/>
      <c r="BD265" s="3" t="str">
        <f>IF(AP265="","",AP265+'Details Verein'!$D$24)</f>
        <v/>
      </c>
      <c r="BE265" s="3" t="str">
        <f>IF(AZ265="","",AZ265+'Details Verein'!$D$25)</f>
        <v/>
      </c>
      <c r="BF265" s="3" t="str">
        <f>IF(BA265="","",BA265+'Details Verein'!$D$26)</f>
        <v/>
      </c>
      <c r="BG265" s="32">
        <f ca="1">IF(OR(E265-E264&gt;0.1,BA265&lt;&gt;""),'Details Verein'!$D$27,0)</f>
        <v>0</v>
      </c>
      <c r="BH265" s="16">
        <f t="shared" ca="1" si="176"/>
        <v>0</v>
      </c>
      <c r="BI265" s="16">
        <f t="shared" si="153"/>
        <v>0</v>
      </c>
      <c r="BJ265" s="1" t="str">
        <f t="shared" si="154"/>
        <v/>
      </c>
      <c r="BL265" s="1" t="str">
        <f t="shared" si="159"/>
        <v/>
      </c>
      <c r="BM265" s="1" t="str">
        <f t="shared" si="160"/>
        <v/>
      </c>
      <c r="BN265" s="1" t="str">
        <f t="shared" si="161"/>
        <v/>
      </c>
      <c r="BO265" s="1" t="str">
        <f t="shared" ca="1" si="162"/>
        <v/>
      </c>
      <c r="BP265" s="1">
        <f t="shared" si="173"/>
        <v>2.4199999999999909E-2</v>
      </c>
      <c r="BQ265" s="24" t="str">
        <f t="shared" si="163"/>
        <v/>
      </c>
      <c r="BR265" s="25" t="str">
        <f>IF(OR(Mitglieder!AQ265="",Mitglieder!BC265&lt;&gt;""),"",Mitglieder!AQ265)</f>
        <v/>
      </c>
      <c r="BS265" s="24" t="str">
        <f>IF(BR265="","",'Details Verein'!$I$30)</f>
        <v/>
      </c>
      <c r="BT265" s="24" t="str">
        <f>IF(BR265="","",VLOOKUP(Mitglieder!AN265,'Details Verein'!$B$12:$I$21,8))</f>
        <v/>
      </c>
      <c r="BU265" s="24"/>
      <c r="BV265" s="26" t="str">
        <f t="shared" si="164"/>
        <v/>
      </c>
      <c r="BW265" s="24" t="str">
        <f>IF(BR265="","",Mitglieder!BL265)</f>
        <v/>
      </c>
      <c r="CA265" s="34"/>
      <c r="CB265" s="1" t="str">
        <f t="shared" si="185"/>
        <v/>
      </c>
      <c r="CC265" s="1" t="str">
        <f t="shared" si="185"/>
        <v/>
      </c>
      <c r="CD265" s="1" t="str">
        <f t="shared" si="185"/>
        <v/>
      </c>
      <c r="CE265" s="1" t="str">
        <f t="shared" si="185"/>
        <v/>
      </c>
      <c r="CF265" s="1" t="str">
        <f t="shared" si="185"/>
        <v/>
      </c>
      <c r="CG265" s="1" t="str">
        <f t="shared" si="185"/>
        <v/>
      </c>
      <c r="CH265" s="1" t="str">
        <f t="shared" si="185"/>
        <v/>
      </c>
      <c r="CI265" s="1" t="str">
        <f t="shared" si="185"/>
        <v/>
      </c>
      <c r="CJ265" s="1" t="str">
        <f t="shared" si="185"/>
        <v/>
      </c>
      <c r="CK265" s="1" t="str">
        <f t="shared" si="185"/>
        <v/>
      </c>
      <c r="CL265" s="37" t="str">
        <f t="shared" si="155"/>
        <v/>
      </c>
      <c r="CM265" s="37" t="str">
        <f t="shared" si="156"/>
        <v/>
      </c>
      <c r="CN265" s="1">
        <f t="shared" ca="1" si="157"/>
        <v>0</v>
      </c>
      <c r="CO265" s="1">
        <f t="shared" ca="1" si="158"/>
        <v>0</v>
      </c>
      <c r="CP265" s="1">
        <f t="shared" si="174"/>
        <v>5.4300000000000528E-2</v>
      </c>
      <c r="CQ265" s="24" t="str">
        <f t="shared" si="165"/>
        <v/>
      </c>
      <c r="CR265" s="25" t="str">
        <f t="shared" si="166"/>
        <v/>
      </c>
      <c r="CS265" s="24" t="str">
        <f>IF(CR265="","",'Details Verein'!$I$30)</f>
        <v/>
      </c>
      <c r="CT265" s="24" t="str">
        <f>IF(CR265="","",VLOOKUP(Mitglieder!AN265,'Details Verein'!$B$12:$K$21,9))</f>
        <v/>
      </c>
      <c r="CU265" s="24">
        <f t="shared" si="167"/>
        <v>0</v>
      </c>
      <c r="CV265" s="26" t="str">
        <f t="shared" si="168"/>
        <v/>
      </c>
      <c r="CW265" s="24" t="str">
        <f>IF(CR265="","",Mitglieder!BM265)</f>
        <v/>
      </c>
      <c r="CX265" s="1">
        <f t="shared" si="169"/>
        <v>8.4400000000001391E-2</v>
      </c>
      <c r="CY265" s="24" t="str">
        <f t="shared" si="170"/>
        <v/>
      </c>
      <c r="CZ265" s="25" t="str">
        <f t="shared" si="171"/>
        <v/>
      </c>
      <c r="DA265" s="24" t="str">
        <f>IF(CZ265="","",'Details Verein'!$I$30)</f>
        <v/>
      </c>
      <c r="DB265" s="24" t="str">
        <f>IF(CZ265="","",VLOOKUP(AN265,'Details Verein'!$B$12:$L$21,10))</f>
        <v/>
      </c>
      <c r="DC265" s="24"/>
      <c r="DD265" s="26" t="str">
        <f t="shared" si="172"/>
        <v/>
      </c>
      <c r="DE265" s="24" t="str">
        <f>IF(CZ265="","",Mitglieder!BN265)</f>
        <v/>
      </c>
      <c r="DF265" s="34"/>
      <c r="DG265" s="1">
        <f t="shared" ca="1" si="177"/>
        <v>0.11450000000000225</v>
      </c>
      <c r="DH265" s="24" t="str">
        <f t="shared" ca="1" si="178"/>
        <v/>
      </c>
      <c r="DI265" s="25" t="str">
        <f t="shared" ca="1" si="179"/>
        <v/>
      </c>
      <c r="DJ265" s="24" t="str">
        <f ca="1">IF(DI265="","",'Details Verein'!$I$30)</f>
        <v/>
      </c>
      <c r="DK265" s="24" t="str">
        <f ca="1">IF(DI265="","",'Details Verein'!$I$31)</f>
        <v/>
      </c>
      <c r="DL265" s="24"/>
      <c r="DM265" s="26" t="str">
        <f t="shared" ca="1" si="180"/>
        <v/>
      </c>
      <c r="DN265" s="24" t="str">
        <f t="shared" ca="1" si="181"/>
        <v/>
      </c>
    </row>
    <row r="266" spans="3:118" x14ac:dyDescent="0.3">
      <c r="C266" s="1">
        <f t="shared" ca="1" si="145"/>
        <v>1.0242999999999973</v>
      </c>
      <c r="D266" s="1">
        <f ca="1">IF(OR(AQ266&lt;&gt;"",AP266+'Details Verein'!$D$24&gt;=$AM$1,AP266="",AG266&lt;&gt;1,AZ266&lt;&gt;"",BC266&lt;&gt;""),Mitglieder!D265+0.0001,ROUND(D265+1,0))</f>
        <v>1.0242999999999973</v>
      </c>
      <c r="E266" s="1">
        <f ca="1">IF(OR(AQ266&lt;&gt;"",AZ266+'Details Verein'!$D$25&gt;=$AM$1,AP266="",AG266&lt;&gt;1,AZ266="",BA266&lt;&gt;"",BC266&lt;&gt;""),Mitglieder!E265+0.0001,ROUND(E265+1,0))</f>
        <v>1.0242999999999973</v>
      </c>
      <c r="F266" s="1" t="str">
        <f t="shared" ca="1" si="146"/>
        <v/>
      </c>
      <c r="G266" s="23"/>
      <c r="H266" s="8"/>
      <c r="I266" s="8"/>
      <c r="J266" s="8"/>
      <c r="K266" s="8"/>
      <c r="L266" s="8"/>
      <c r="M266" s="8"/>
      <c r="N266" s="8"/>
      <c r="O266" s="8"/>
      <c r="P266" s="8"/>
      <c r="Q266" s="8"/>
      <c r="R266" s="8"/>
      <c r="S266" s="8"/>
      <c r="T266" s="8"/>
      <c r="U266" s="8"/>
      <c r="V266" s="8"/>
      <c r="W266" s="8"/>
      <c r="X266" s="8"/>
      <c r="Y266" s="8"/>
      <c r="Z266" s="8"/>
      <c r="AA266" s="8"/>
      <c r="AB266" s="8"/>
      <c r="AC266" s="8"/>
      <c r="AD266" s="8"/>
      <c r="AE266" s="8"/>
      <c r="AG266" s="1">
        <f t="shared" si="147"/>
        <v>0</v>
      </c>
      <c r="AI266" s="1">
        <f t="shared" ca="1" si="148"/>
        <v>0</v>
      </c>
      <c r="AJ266" s="1">
        <f t="shared" ca="1" si="149"/>
        <v>0</v>
      </c>
      <c r="AM266" s="63" t="str">
        <f>IF(AND(H267="",H268="",K266=""),"",IF(K266="","nicht kategorisiert",IF(AG266=1,VLOOKUP(AN266,'Details Verein'!$B$12:$D$22,2),"")))</f>
        <v/>
      </c>
      <c r="AN266" s="1">
        <f>IF(K266='Details Verein'!$C$12,'Details Verein'!$B$12,IF(K266='Details Verein'!$C$13,'Details Verein'!$B$13,IF(K266='Details Verein'!$C$14,'Details Verein'!$B$14,IF(K266='Details Verein'!$C$15,'Details Verein'!$B$15,IF(K266='Details Verein'!$C$16,'Details Verein'!$B$16,IF(K266='Details Verein'!$C$17,'Details Verein'!$B$17,IF(K266='Details Verein'!$C$18,'Details Verein'!$B$18,IF(K266='Details Verein'!$C$19,'Details Verein'!$B$19,IF(K266='Details Verein'!$C$20,'Details Verein'!$B$20,IF(K266='Details Verein'!$C$21,'Details Verein'!$B$21,11))))))))))</f>
        <v>1</v>
      </c>
      <c r="AO266" s="8"/>
      <c r="AP266" s="8"/>
      <c r="AQ266" s="8"/>
      <c r="AR266" s="32">
        <f>IF(OR(V266&gt;'Details Verein'!$D$7,$AG266=1),VLOOKUP($AN266,'Details Verein'!$B$12:$G$21,AR$1),0)</f>
        <v>0</v>
      </c>
      <c r="AS266" s="115" t="str">
        <f t="shared" si="150"/>
        <v/>
      </c>
      <c r="AT266" s="32">
        <f>IF($AG266=1,VLOOKUP($AN266,'Details Verein'!$B$12:$G$21,AT$1),0)</f>
        <v>0</v>
      </c>
      <c r="AU266" s="33" t="str">
        <f t="shared" si="151"/>
        <v/>
      </c>
      <c r="AV266" s="32">
        <f>IF($AG266=1,VLOOKUP($AN266,'Details Verein'!$B$12:$G$21,AV$1),0)</f>
        <v>0</v>
      </c>
      <c r="AW266" s="32">
        <f ca="1">IF($AG266=1,VLOOKUP($AN266,'Details Verein'!$B$12:$G$21,AW$1),0)+BG266</f>
        <v>0</v>
      </c>
      <c r="AX266" s="116"/>
      <c r="AY266" s="8"/>
      <c r="AZ266" s="8"/>
      <c r="BA266" s="8"/>
      <c r="BB266" s="1" t="str">
        <f t="shared" si="152"/>
        <v>00.01.1900</v>
      </c>
      <c r="BC266" s="73"/>
      <c r="BD266" s="3" t="str">
        <f>IF(AP266="","",AP266+'Details Verein'!$D$24)</f>
        <v/>
      </c>
      <c r="BE266" s="3" t="str">
        <f>IF(AZ266="","",AZ266+'Details Verein'!$D$25)</f>
        <v/>
      </c>
      <c r="BF266" s="3" t="str">
        <f>IF(BA266="","",BA266+'Details Verein'!$D$26)</f>
        <v/>
      </c>
      <c r="BG266" s="32">
        <f ca="1">IF(OR(E266-E265&gt;0.1,BA266&lt;&gt;""),'Details Verein'!$D$27,0)</f>
        <v>0</v>
      </c>
      <c r="BH266" s="16">
        <f t="shared" ca="1" si="176"/>
        <v>0</v>
      </c>
      <c r="BI266" s="16">
        <f t="shared" si="153"/>
        <v>0</v>
      </c>
      <c r="BJ266" s="1" t="str">
        <f t="shared" si="154"/>
        <v/>
      </c>
      <c r="BL266" s="1" t="str">
        <f t="shared" si="159"/>
        <v/>
      </c>
      <c r="BM266" s="1" t="str">
        <f t="shared" si="160"/>
        <v/>
      </c>
      <c r="BN266" s="1" t="str">
        <f t="shared" si="161"/>
        <v/>
      </c>
      <c r="BO266" s="1" t="str">
        <f t="shared" ca="1" si="162"/>
        <v/>
      </c>
      <c r="BP266" s="1">
        <f t="shared" si="173"/>
        <v>2.4299999999999908E-2</v>
      </c>
      <c r="BQ266" s="24" t="str">
        <f t="shared" si="163"/>
        <v/>
      </c>
      <c r="BR266" s="25" t="str">
        <f>IF(OR(Mitglieder!AQ266="",Mitglieder!BC266&lt;&gt;""),"",Mitglieder!AQ266)</f>
        <v/>
      </c>
      <c r="BS266" s="24" t="str">
        <f>IF(BR266="","",'Details Verein'!$I$30)</f>
        <v/>
      </c>
      <c r="BT266" s="24" t="str">
        <f>IF(BR266="","",VLOOKUP(Mitglieder!AN266,'Details Verein'!$B$12:$I$21,8))</f>
        <v/>
      </c>
      <c r="BU266" s="24"/>
      <c r="BV266" s="26" t="str">
        <f t="shared" si="164"/>
        <v/>
      </c>
      <c r="BW266" s="24" t="str">
        <f>IF(BR266="","",Mitglieder!BL266)</f>
        <v/>
      </c>
      <c r="CA266" s="34"/>
      <c r="CB266" s="1" t="str">
        <f t="shared" si="185"/>
        <v/>
      </c>
      <c r="CC266" s="1" t="str">
        <f t="shared" si="185"/>
        <v/>
      </c>
      <c r="CD266" s="1" t="str">
        <f t="shared" si="185"/>
        <v/>
      </c>
      <c r="CE266" s="1" t="str">
        <f t="shared" si="185"/>
        <v/>
      </c>
      <c r="CF266" s="1" t="str">
        <f t="shared" si="185"/>
        <v/>
      </c>
      <c r="CG266" s="1" t="str">
        <f t="shared" si="185"/>
        <v/>
      </c>
      <c r="CH266" s="1" t="str">
        <f t="shared" si="185"/>
        <v/>
      </c>
      <c r="CI266" s="1" t="str">
        <f t="shared" si="185"/>
        <v/>
      </c>
      <c r="CJ266" s="1" t="str">
        <f t="shared" si="185"/>
        <v/>
      </c>
      <c r="CK266" s="1" t="str">
        <f t="shared" si="185"/>
        <v/>
      </c>
      <c r="CL266" s="37" t="str">
        <f t="shared" si="155"/>
        <v/>
      </c>
      <c r="CM266" s="37" t="str">
        <f t="shared" si="156"/>
        <v/>
      </c>
      <c r="CN266" s="1">
        <f t="shared" ca="1" si="157"/>
        <v>0</v>
      </c>
      <c r="CO266" s="1">
        <f t="shared" ca="1" si="158"/>
        <v>0</v>
      </c>
      <c r="CP266" s="1">
        <f t="shared" si="174"/>
        <v>5.4400000000000531E-2</v>
      </c>
      <c r="CQ266" s="24" t="str">
        <f t="shared" si="165"/>
        <v/>
      </c>
      <c r="CR266" s="25" t="str">
        <f t="shared" si="166"/>
        <v/>
      </c>
      <c r="CS266" s="24" t="str">
        <f>IF(CR266="","",'Details Verein'!$I$30)</f>
        <v/>
      </c>
      <c r="CT266" s="24" t="str">
        <f>IF(CR266="","",VLOOKUP(Mitglieder!AN266,'Details Verein'!$B$12:$K$21,9))</f>
        <v/>
      </c>
      <c r="CU266" s="24">
        <f t="shared" si="167"/>
        <v>0</v>
      </c>
      <c r="CV266" s="26" t="str">
        <f t="shared" si="168"/>
        <v/>
      </c>
      <c r="CW266" s="24" t="str">
        <f>IF(CR266="","",Mitglieder!BM266)</f>
        <v/>
      </c>
      <c r="CX266" s="1">
        <f t="shared" si="169"/>
        <v>8.4500000000001393E-2</v>
      </c>
      <c r="CY266" s="24" t="str">
        <f t="shared" si="170"/>
        <v/>
      </c>
      <c r="CZ266" s="25" t="str">
        <f t="shared" si="171"/>
        <v/>
      </c>
      <c r="DA266" s="24" t="str">
        <f>IF(CZ266="","",'Details Verein'!$I$30)</f>
        <v/>
      </c>
      <c r="DB266" s="24" t="str">
        <f>IF(CZ266="","",VLOOKUP(AN266,'Details Verein'!$B$12:$L$21,10))</f>
        <v/>
      </c>
      <c r="DC266" s="24"/>
      <c r="DD266" s="26" t="str">
        <f t="shared" si="172"/>
        <v/>
      </c>
      <c r="DE266" s="24" t="str">
        <f>IF(CZ266="","",Mitglieder!BN266)</f>
        <v/>
      </c>
      <c r="DF266" s="34"/>
      <c r="DG266" s="1">
        <f t="shared" ca="1" si="177"/>
        <v>0.11460000000000226</v>
      </c>
      <c r="DH266" s="24" t="str">
        <f t="shared" ca="1" si="178"/>
        <v/>
      </c>
      <c r="DI266" s="25" t="str">
        <f t="shared" ca="1" si="179"/>
        <v/>
      </c>
      <c r="DJ266" s="24" t="str">
        <f ca="1">IF(DI266="","",'Details Verein'!$I$30)</f>
        <v/>
      </c>
      <c r="DK266" s="24" t="str">
        <f ca="1">IF(DI266="","",'Details Verein'!$I$31)</f>
        <v/>
      </c>
      <c r="DL266" s="24"/>
      <c r="DM266" s="26" t="str">
        <f t="shared" ca="1" si="180"/>
        <v/>
      </c>
      <c r="DN266" s="24" t="str">
        <f t="shared" ca="1" si="181"/>
        <v/>
      </c>
    </row>
    <row r="267" spans="3:118" x14ac:dyDescent="0.3">
      <c r="C267" s="1">
        <f t="shared" ca="1" si="145"/>
        <v>1.0243999999999973</v>
      </c>
      <c r="D267" s="1">
        <f ca="1">IF(OR(AQ267&lt;&gt;"",AP267+'Details Verein'!$D$24&gt;=$AM$1,AP267="",AG267&lt;&gt;1,AZ267&lt;&gt;"",BC267&lt;&gt;""),Mitglieder!D266+0.0001,ROUND(D266+1,0))</f>
        <v>1.0243999999999973</v>
      </c>
      <c r="E267" s="1">
        <f ca="1">IF(OR(AQ267&lt;&gt;"",AZ267+'Details Verein'!$D$25&gt;=$AM$1,AP267="",AG267&lt;&gt;1,AZ267="",BA267&lt;&gt;"",BC267&lt;&gt;""),Mitglieder!E266+0.0001,ROUND(E266+1,0))</f>
        <v>1.0243999999999973</v>
      </c>
      <c r="F267" s="1" t="str">
        <f t="shared" ca="1" si="146"/>
        <v/>
      </c>
      <c r="G267" s="23"/>
      <c r="H267" s="8"/>
      <c r="I267" s="8"/>
      <c r="J267" s="8"/>
      <c r="K267" s="8"/>
      <c r="L267" s="8"/>
      <c r="M267" s="8"/>
      <c r="N267" s="8"/>
      <c r="O267" s="8"/>
      <c r="P267" s="8"/>
      <c r="Q267" s="8"/>
      <c r="R267" s="8"/>
      <c r="S267" s="8"/>
      <c r="T267" s="8"/>
      <c r="U267" s="8"/>
      <c r="V267" s="8"/>
      <c r="W267" s="8"/>
      <c r="X267" s="8"/>
      <c r="Y267" s="8"/>
      <c r="Z267" s="8"/>
      <c r="AA267" s="8"/>
      <c r="AB267" s="8"/>
      <c r="AC267" s="8"/>
      <c r="AD267" s="8"/>
      <c r="AE267" s="8"/>
      <c r="AG267" s="1">
        <f t="shared" si="147"/>
        <v>0</v>
      </c>
      <c r="AI267" s="1">
        <f t="shared" ca="1" si="148"/>
        <v>0</v>
      </c>
      <c r="AJ267" s="1">
        <f t="shared" ca="1" si="149"/>
        <v>0</v>
      </c>
      <c r="AM267" s="63" t="str">
        <f>IF(AND(H268="",H269="",K267=""),"",IF(K267="","nicht kategorisiert",IF(AG267=1,VLOOKUP(AN267,'Details Verein'!$B$12:$D$22,2),"")))</f>
        <v/>
      </c>
      <c r="AN267" s="1">
        <f>IF(K267='Details Verein'!$C$12,'Details Verein'!$B$12,IF(K267='Details Verein'!$C$13,'Details Verein'!$B$13,IF(K267='Details Verein'!$C$14,'Details Verein'!$B$14,IF(K267='Details Verein'!$C$15,'Details Verein'!$B$15,IF(K267='Details Verein'!$C$16,'Details Verein'!$B$16,IF(K267='Details Verein'!$C$17,'Details Verein'!$B$17,IF(K267='Details Verein'!$C$18,'Details Verein'!$B$18,IF(K267='Details Verein'!$C$19,'Details Verein'!$B$19,IF(K267='Details Verein'!$C$20,'Details Verein'!$B$20,IF(K267='Details Verein'!$C$21,'Details Verein'!$B$21,11))))))))))</f>
        <v>1</v>
      </c>
      <c r="AO267" s="8"/>
      <c r="AP267" s="8"/>
      <c r="AQ267" s="8"/>
      <c r="AR267" s="32">
        <f>IF(OR(V267&gt;'Details Verein'!$D$7,$AG267=1),VLOOKUP($AN267,'Details Verein'!$B$12:$G$21,AR$1),0)</f>
        <v>0</v>
      </c>
      <c r="AS267" s="115" t="str">
        <f t="shared" si="150"/>
        <v/>
      </c>
      <c r="AT267" s="32">
        <f>IF($AG267=1,VLOOKUP($AN267,'Details Verein'!$B$12:$G$21,AT$1),0)</f>
        <v>0</v>
      </c>
      <c r="AU267" s="33" t="str">
        <f t="shared" si="151"/>
        <v/>
      </c>
      <c r="AV267" s="32">
        <f>IF($AG267=1,VLOOKUP($AN267,'Details Verein'!$B$12:$G$21,AV$1),0)</f>
        <v>0</v>
      </c>
      <c r="AW267" s="32">
        <f ca="1">IF($AG267=1,VLOOKUP($AN267,'Details Verein'!$B$12:$G$21,AW$1),0)+BG267</f>
        <v>0</v>
      </c>
      <c r="AX267" s="116"/>
      <c r="AY267" s="8"/>
      <c r="AZ267" s="8"/>
      <c r="BA267" s="8"/>
      <c r="BB267" s="1" t="str">
        <f t="shared" si="152"/>
        <v>00.01.1900</v>
      </c>
      <c r="BC267" s="73"/>
      <c r="BD267" s="3" t="str">
        <f>IF(AP267="","",AP267+'Details Verein'!$D$24)</f>
        <v/>
      </c>
      <c r="BE267" s="3" t="str">
        <f>IF(AZ267="","",AZ267+'Details Verein'!$D$25)</f>
        <v/>
      </c>
      <c r="BF267" s="3" t="str">
        <f>IF(BA267="","",BA267+'Details Verein'!$D$26)</f>
        <v/>
      </c>
      <c r="BG267" s="32">
        <f ca="1">IF(OR(E267-E266&gt;0.1,BA267&lt;&gt;""),'Details Verein'!$D$27,0)</f>
        <v>0</v>
      </c>
      <c r="BH267" s="16">
        <f t="shared" ca="1" si="176"/>
        <v>0</v>
      </c>
      <c r="BI267" s="16">
        <f t="shared" si="153"/>
        <v>0</v>
      </c>
      <c r="BJ267" s="1" t="str">
        <f t="shared" si="154"/>
        <v/>
      </c>
      <c r="BL267" s="1" t="str">
        <f t="shared" si="159"/>
        <v/>
      </c>
      <c r="BM267" s="1" t="str">
        <f t="shared" si="160"/>
        <v/>
      </c>
      <c r="BN267" s="1" t="str">
        <f t="shared" si="161"/>
        <v/>
      </c>
      <c r="BO267" s="1" t="str">
        <f t="shared" ca="1" si="162"/>
        <v/>
      </c>
      <c r="BP267" s="1">
        <f t="shared" si="173"/>
        <v>2.4399999999999908E-2</v>
      </c>
      <c r="BQ267" s="24" t="str">
        <f t="shared" si="163"/>
        <v/>
      </c>
      <c r="BR267" s="25" t="str">
        <f>IF(OR(Mitglieder!AQ267="",Mitglieder!BC267&lt;&gt;""),"",Mitglieder!AQ267)</f>
        <v/>
      </c>
      <c r="BS267" s="24" t="str">
        <f>IF(BR267="","",'Details Verein'!$I$30)</f>
        <v/>
      </c>
      <c r="BT267" s="24" t="str">
        <f>IF(BR267="","",VLOOKUP(Mitglieder!AN267,'Details Verein'!$B$12:$I$21,8))</f>
        <v/>
      </c>
      <c r="BU267" s="24"/>
      <c r="BV267" s="26" t="str">
        <f t="shared" si="164"/>
        <v/>
      </c>
      <c r="BW267" s="24" t="str">
        <f>IF(BR267="","",Mitglieder!BL267)</f>
        <v/>
      </c>
      <c r="CA267" s="34"/>
      <c r="CB267" s="1" t="str">
        <f t="shared" si="185"/>
        <v/>
      </c>
      <c r="CC267" s="1" t="str">
        <f t="shared" si="185"/>
        <v/>
      </c>
      <c r="CD267" s="1" t="str">
        <f t="shared" si="185"/>
        <v/>
      </c>
      <c r="CE267" s="1" t="str">
        <f t="shared" si="185"/>
        <v/>
      </c>
      <c r="CF267" s="1" t="str">
        <f t="shared" si="185"/>
        <v/>
      </c>
      <c r="CG267" s="1" t="str">
        <f t="shared" si="185"/>
        <v/>
      </c>
      <c r="CH267" s="1" t="str">
        <f t="shared" si="185"/>
        <v/>
      </c>
      <c r="CI267" s="1" t="str">
        <f t="shared" si="185"/>
        <v/>
      </c>
      <c r="CJ267" s="1" t="str">
        <f t="shared" si="185"/>
        <v/>
      </c>
      <c r="CK267" s="1" t="str">
        <f t="shared" si="185"/>
        <v/>
      </c>
      <c r="CL267" s="37" t="str">
        <f t="shared" si="155"/>
        <v/>
      </c>
      <c r="CM267" s="37" t="str">
        <f t="shared" si="156"/>
        <v/>
      </c>
      <c r="CN267" s="1">
        <f t="shared" ca="1" si="157"/>
        <v>0</v>
      </c>
      <c r="CO267" s="1">
        <f t="shared" ca="1" si="158"/>
        <v>0</v>
      </c>
      <c r="CP267" s="1">
        <f t="shared" si="174"/>
        <v>5.4500000000000534E-2</v>
      </c>
      <c r="CQ267" s="24" t="str">
        <f t="shared" si="165"/>
        <v/>
      </c>
      <c r="CR267" s="25" t="str">
        <f t="shared" si="166"/>
        <v/>
      </c>
      <c r="CS267" s="24" t="str">
        <f>IF(CR267="","",'Details Verein'!$I$30)</f>
        <v/>
      </c>
      <c r="CT267" s="24" t="str">
        <f>IF(CR267="","",VLOOKUP(Mitglieder!AN267,'Details Verein'!$B$12:$K$21,9))</f>
        <v/>
      </c>
      <c r="CU267" s="24">
        <f t="shared" si="167"/>
        <v>0</v>
      </c>
      <c r="CV267" s="26" t="str">
        <f t="shared" si="168"/>
        <v/>
      </c>
      <c r="CW267" s="24" t="str">
        <f>IF(CR267="","",Mitglieder!BM267)</f>
        <v/>
      </c>
      <c r="CX267" s="1">
        <f t="shared" si="169"/>
        <v>8.4600000000001396E-2</v>
      </c>
      <c r="CY267" s="24" t="str">
        <f t="shared" si="170"/>
        <v/>
      </c>
      <c r="CZ267" s="25" t="str">
        <f t="shared" si="171"/>
        <v/>
      </c>
      <c r="DA267" s="24" t="str">
        <f>IF(CZ267="","",'Details Verein'!$I$30)</f>
        <v/>
      </c>
      <c r="DB267" s="24" t="str">
        <f>IF(CZ267="","",VLOOKUP(AN267,'Details Verein'!$B$12:$L$21,10))</f>
        <v/>
      </c>
      <c r="DC267" s="24"/>
      <c r="DD267" s="26" t="str">
        <f t="shared" si="172"/>
        <v/>
      </c>
      <c r="DE267" s="24" t="str">
        <f>IF(CZ267="","",Mitglieder!BN267)</f>
        <v/>
      </c>
      <c r="DF267" s="34"/>
      <c r="DG267" s="1">
        <f t="shared" ca="1" si="177"/>
        <v>0.11470000000000226</v>
      </c>
      <c r="DH267" s="24" t="str">
        <f t="shared" ca="1" si="178"/>
        <v/>
      </c>
      <c r="DI267" s="25" t="str">
        <f t="shared" ca="1" si="179"/>
        <v/>
      </c>
      <c r="DJ267" s="24" t="str">
        <f ca="1">IF(DI267="","",'Details Verein'!$I$30)</f>
        <v/>
      </c>
      <c r="DK267" s="24" t="str">
        <f ca="1">IF(DI267="","",'Details Verein'!$I$31)</f>
        <v/>
      </c>
      <c r="DL267" s="24"/>
      <c r="DM267" s="26" t="str">
        <f t="shared" ca="1" si="180"/>
        <v/>
      </c>
      <c r="DN267" s="24" t="str">
        <f t="shared" ca="1" si="181"/>
        <v/>
      </c>
    </row>
    <row r="268" spans="3:118" x14ac:dyDescent="0.3">
      <c r="C268" s="1">
        <f t="shared" ca="1" si="145"/>
        <v>1.0244999999999973</v>
      </c>
      <c r="D268" s="1">
        <f ca="1">IF(OR(AQ268&lt;&gt;"",AP268+'Details Verein'!$D$24&gt;=$AM$1,AP268="",AG268&lt;&gt;1,AZ268&lt;&gt;"",BC268&lt;&gt;""),Mitglieder!D267+0.0001,ROUND(D267+1,0))</f>
        <v>1.0244999999999973</v>
      </c>
      <c r="E268" s="1">
        <f ca="1">IF(OR(AQ268&lt;&gt;"",AZ268+'Details Verein'!$D$25&gt;=$AM$1,AP268="",AG268&lt;&gt;1,AZ268="",BA268&lt;&gt;"",BC268&lt;&gt;""),Mitglieder!E267+0.0001,ROUND(E267+1,0))</f>
        <v>1.0244999999999973</v>
      </c>
      <c r="F268" s="1" t="str">
        <f t="shared" ca="1" si="146"/>
        <v/>
      </c>
      <c r="G268" s="23"/>
      <c r="H268" s="8"/>
      <c r="I268" s="8"/>
      <c r="J268" s="8"/>
      <c r="K268" s="8"/>
      <c r="L268" s="8"/>
      <c r="M268" s="8"/>
      <c r="N268" s="8"/>
      <c r="O268" s="8"/>
      <c r="P268" s="8"/>
      <c r="Q268" s="8"/>
      <c r="R268" s="8"/>
      <c r="S268" s="8"/>
      <c r="T268" s="8"/>
      <c r="U268" s="8"/>
      <c r="V268" s="8"/>
      <c r="W268" s="8"/>
      <c r="X268" s="8"/>
      <c r="Y268" s="8"/>
      <c r="Z268" s="8"/>
      <c r="AA268" s="8"/>
      <c r="AB268" s="8"/>
      <c r="AC268" s="8"/>
      <c r="AD268" s="8"/>
      <c r="AE268" s="8"/>
      <c r="AG268" s="1">
        <f t="shared" si="147"/>
        <v>0</v>
      </c>
      <c r="AI268" s="1">
        <f t="shared" ca="1" si="148"/>
        <v>0</v>
      </c>
      <c r="AJ268" s="1">
        <f t="shared" ca="1" si="149"/>
        <v>0</v>
      </c>
      <c r="AM268" s="63" t="str">
        <f>IF(AND(H269="",H270="",K268=""),"",IF(K268="","nicht kategorisiert",IF(AG268=1,VLOOKUP(AN268,'Details Verein'!$B$12:$D$22,2),"")))</f>
        <v/>
      </c>
      <c r="AN268" s="1">
        <f>IF(K268='Details Verein'!$C$12,'Details Verein'!$B$12,IF(K268='Details Verein'!$C$13,'Details Verein'!$B$13,IF(K268='Details Verein'!$C$14,'Details Verein'!$B$14,IF(K268='Details Verein'!$C$15,'Details Verein'!$B$15,IF(K268='Details Verein'!$C$16,'Details Verein'!$B$16,IF(K268='Details Verein'!$C$17,'Details Verein'!$B$17,IF(K268='Details Verein'!$C$18,'Details Verein'!$B$18,IF(K268='Details Verein'!$C$19,'Details Verein'!$B$19,IF(K268='Details Verein'!$C$20,'Details Verein'!$B$20,IF(K268='Details Verein'!$C$21,'Details Verein'!$B$21,11))))))))))</f>
        <v>1</v>
      </c>
      <c r="AO268" s="8"/>
      <c r="AP268" s="8"/>
      <c r="AQ268" s="8"/>
      <c r="AR268" s="32">
        <f>IF(OR(V268&gt;'Details Verein'!$D$7,$AG268=1),VLOOKUP($AN268,'Details Verein'!$B$12:$G$21,AR$1),0)</f>
        <v>0</v>
      </c>
      <c r="AS268" s="115" t="str">
        <f t="shared" si="150"/>
        <v/>
      </c>
      <c r="AT268" s="32">
        <f>IF($AG268=1,VLOOKUP($AN268,'Details Verein'!$B$12:$G$21,AT$1),0)</f>
        <v>0</v>
      </c>
      <c r="AU268" s="33" t="str">
        <f t="shared" si="151"/>
        <v/>
      </c>
      <c r="AV268" s="32">
        <f>IF($AG268=1,VLOOKUP($AN268,'Details Verein'!$B$12:$G$21,AV$1),0)</f>
        <v>0</v>
      </c>
      <c r="AW268" s="32">
        <f ca="1">IF($AG268=1,VLOOKUP($AN268,'Details Verein'!$B$12:$G$21,AW$1),0)+BG268</f>
        <v>0</v>
      </c>
      <c r="AX268" s="116"/>
      <c r="AY268" s="8"/>
      <c r="AZ268" s="8"/>
      <c r="BA268" s="8"/>
      <c r="BB268" s="1" t="str">
        <f t="shared" si="152"/>
        <v>00.01.1900</v>
      </c>
      <c r="BC268" s="73"/>
      <c r="BD268" s="3" t="str">
        <f>IF(AP268="","",AP268+'Details Verein'!$D$24)</f>
        <v/>
      </c>
      <c r="BE268" s="3" t="str">
        <f>IF(AZ268="","",AZ268+'Details Verein'!$D$25)</f>
        <v/>
      </c>
      <c r="BF268" s="3" t="str">
        <f>IF(BA268="","",BA268+'Details Verein'!$D$26)</f>
        <v/>
      </c>
      <c r="BG268" s="32">
        <f ca="1">IF(OR(E268-E267&gt;0.1,BA268&lt;&gt;""),'Details Verein'!$D$27,0)</f>
        <v>0</v>
      </c>
      <c r="BH268" s="16">
        <f t="shared" ca="1" si="176"/>
        <v>0</v>
      </c>
      <c r="BI268" s="16">
        <f t="shared" si="153"/>
        <v>0</v>
      </c>
      <c r="BJ268" s="1" t="str">
        <f t="shared" si="154"/>
        <v/>
      </c>
      <c r="BL268" s="1" t="str">
        <f t="shared" si="159"/>
        <v/>
      </c>
      <c r="BM268" s="1" t="str">
        <f t="shared" si="160"/>
        <v/>
      </c>
      <c r="BN268" s="1" t="str">
        <f t="shared" si="161"/>
        <v/>
      </c>
      <c r="BO268" s="1" t="str">
        <f t="shared" ca="1" si="162"/>
        <v/>
      </c>
      <c r="BP268" s="1">
        <f t="shared" si="173"/>
        <v>2.4499999999999907E-2</v>
      </c>
      <c r="BQ268" s="24" t="str">
        <f t="shared" si="163"/>
        <v/>
      </c>
      <c r="BR268" s="25" t="str">
        <f>IF(OR(Mitglieder!AQ268="",Mitglieder!BC268&lt;&gt;""),"",Mitglieder!AQ268)</f>
        <v/>
      </c>
      <c r="BS268" s="24" t="str">
        <f>IF(BR268="","",'Details Verein'!$I$30)</f>
        <v/>
      </c>
      <c r="BT268" s="24" t="str">
        <f>IF(BR268="","",VLOOKUP(Mitglieder!AN268,'Details Verein'!$B$12:$I$21,8))</f>
        <v/>
      </c>
      <c r="BU268" s="24"/>
      <c r="BV268" s="26" t="str">
        <f t="shared" si="164"/>
        <v/>
      </c>
      <c r="BW268" s="24" t="str">
        <f>IF(BR268="","",Mitglieder!BL268)</f>
        <v/>
      </c>
      <c r="CA268" s="34"/>
      <c r="CB268" s="1" t="str">
        <f t="shared" si="185"/>
        <v/>
      </c>
      <c r="CC268" s="1" t="str">
        <f t="shared" si="185"/>
        <v/>
      </c>
      <c r="CD268" s="1" t="str">
        <f t="shared" si="185"/>
        <v/>
      </c>
      <c r="CE268" s="1" t="str">
        <f t="shared" si="185"/>
        <v/>
      </c>
      <c r="CF268" s="1" t="str">
        <f t="shared" si="185"/>
        <v/>
      </c>
      <c r="CG268" s="1" t="str">
        <f t="shared" si="185"/>
        <v/>
      </c>
      <c r="CH268" s="1" t="str">
        <f t="shared" si="185"/>
        <v/>
      </c>
      <c r="CI268" s="1" t="str">
        <f t="shared" si="185"/>
        <v/>
      </c>
      <c r="CJ268" s="1" t="str">
        <f t="shared" si="185"/>
        <v/>
      </c>
      <c r="CK268" s="1" t="str">
        <f t="shared" si="185"/>
        <v/>
      </c>
      <c r="CL268" s="37" t="str">
        <f t="shared" si="155"/>
        <v/>
      </c>
      <c r="CM268" s="37" t="str">
        <f t="shared" si="156"/>
        <v/>
      </c>
      <c r="CN268" s="1">
        <f t="shared" ca="1" si="157"/>
        <v>0</v>
      </c>
      <c r="CO268" s="1">
        <f t="shared" ca="1" si="158"/>
        <v>0</v>
      </c>
      <c r="CP268" s="1">
        <f t="shared" si="174"/>
        <v>5.4600000000000537E-2</v>
      </c>
      <c r="CQ268" s="24" t="str">
        <f t="shared" si="165"/>
        <v/>
      </c>
      <c r="CR268" s="25" t="str">
        <f t="shared" si="166"/>
        <v/>
      </c>
      <c r="CS268" s="24" t="str">
        <f>IF(CR268="","",'Details Verein'!$I$30)</f>
        <v/>
      </c>
      <c r="CT268" s="24" t="str">
        <f>IF(CR268="","",VLOOKUP(Mitglieder!AN268,'Details Verein'!$B$12:$K$21,9))</f>
        <v/>
      </c>
      <c r="CU268" s="24">
        <f t="shared" si="167"/>
        <v>0</v>
      </c>
      <c r="CV268" s="26" t="str">
        <f t="shared" si="168"/>
        <v/>
      </c>
      <c r="CW268" s="24" t="str">
        <f>IF(CR268="","",Mitglieder!BM268)</f>
        <v/>
      </c>
      <c r="CX268" s="1">
        <f t="shared" si="169"/>
        <v>8.4700000000001399E-2</v>
      </c>
      <c r="CY268" s="24" t="str">
        <f t="shared" si="170"/>
        <v/>
      </c>
      <c r="CZ268" s="25" t="str">
        <f t="shared" si="171"/>
        <v/>
      </c>
      <c r="DA268" s="24" t="str">
        <f>IF(CZ268="","",'Details Verein'!$I$30)</f>
        <v/>
      </c>
      <c r="DB268" s="24" t="str">
        <f>IF(CZ268="","",VLOOKUP(AN268,'Details Verein'!$B$12:$L$21,10))</f>
        <v/>
      </c>
      <c r="DC268" s="24"/>
      <c r="DD268" s="26" t="str">
        <f t="shared" si="172"/>
        <v/>
      </c>
      <c r="DE268" s="24" t="str">
        <f>IF(CZ268="","",Mitglieder!BN268)</f>
        <v/>
      </c>
      <c r="DF268" s="34"/>
      <c r="DG268" s="1">
        <f t="shared" ca="1" si="177"/>
        <v>0.11480000000000226</v>
      </c>
      <c r="DH268" s="24" t="str">
        <f t="shared" ca="1" si="178"/>
        <v/>
      </c>
      <c r="DI268" s="25" t="str">
        <f t="shared" ca="1" si="179"/>
        <v/>
      </c>
      <c r="DJ268" s="24" t="str">
        <f ca="1">IF(DI268="","",'Details Verein'!$I$30)</f>
        <v/>
      </c>
      <c r="DK268" s="24" t="str">
        <f ca="1">IF(DI268="","",'Details Verein'!$I$31)</f>
        <v/>
      </c>
      <c r="DL268" s="24"/>
      <c r="DM268" s="26" t="str">
        <f t="shared" ca="1" si="180"/>
        <v/>
      </c>
      <c r="DN268" s="24" t="str">
        <f t="shared" ca="1" si="181"/>
        <v/>
      </c>
    </row>
    <row r="269" spans="3:118" x14ac:dyDescent="0.3">
      <c r="C269" s="1">
        <f t="shared" ca="1" si="145"/>
        <v>1.0245999999999973</v>
      </c>
      <c r="D269" s="1">
        <f ca="1">IF(OR(AQ269&lt;&gt;"",AP269+'Details Verein'!$D$24&gt;=$AM$1,AP269="",AG269&lt;&gt;1,AZ269&lt;&gt;"",BC269&lt;&gt;""),Mitglieder!D268+0.0001,ROUND(D268+1,0))</f>
        <v>1.0245999999999973</v>
      </c>
      <c r="E269" s="1">
        <f ca="1">IF(OR(AQ269&lt;&gt;"",AZ269+'Details Verein'!$D$25&gt;=$AM$1,AP269="",AG269&lt;&gt;1,AZ269="",BA269&lt;&gt;"",BC269&lt;&gt;""),Mitglieder!E268+0.0001,ROUND(E268+1,0))</f>
        <v>1.0245999999999973</v>
      </c>
      <c r="F269" s="1" t="str">
        <f t="shared" ca="1" si="146"/>
        <v/>
      </c>
      <c r="G269" s="23"/>
      <c r="H269" s="8"/>
      <c r="I269" s="8"/>
      <c r="J269" s="8"/>
      <c r="K269" s="8"/>
      <c r="L269" s="8"/>
      <c r="M269" s="8"/>
      <c r="N269" s="8"/>
      <c r="O269" s="8"/>
      <c r="P269" s="8"/>
      <c r="Q269" s="8"/>
      <c r="R269" s="8"/>
      <c r="S269" s="8"/>
      <c r="T269" s="8"/>
      <c r="U269" s="8"/>
      <c r="V269" s="8"/>
      <c r="W269" s="8"/>
      <c r="X269" s="8"/>
      <c r="Y269" s="8"/>
      <c r="Z269" s="8"/>
      <c r="AA269" s="8"/>
      <c r="AB269" s="8"/>
      <c r="AC269" s="8"/>
      <c r="AD269" s="8"/>
      <c r="AE269" s="8"/>
      <c r="AG269" s="1">
        <f t="shared" si="147"/>
        <v>0</v>
      </c>
      <c r="AI269" s="1">
        <f t="shared" ca="1" si="148"/>
        <v>0</v>
      </c>
      <c r="AJ269" s="1">
        <f t="shared" ca="1" si="149"/>
        <v>0</v>
      </c>
      <c r="AM269" s="63" t="str">
        <f>IF(AND(H270="",H271="",K269=""),"",IF(K269="","nicht kategorisiert",IF(AG269=1,VLOOKUP(AN269,'Details Verein'!$B$12:$D$22,2),"")))</f>
        <v/>
      </c>
      <c r="AN269" s="1">
        <f>IF(K269='Details Verein'!$C$12,'Details Verein'!$B$12,IF(K269='Details Verein'!$C$13,'Details Verein'!$B$13,IF(K269='Details Verein'!$C$14,'Details Verein'!$B$14,IF(K269='Details Verein'!$C$15,'Details Verein'!$B$15,IF(K269='Details Verein'!$C$16,'Details Verein'!$B$16,IF(K269='Details Verein'!$C$17,'Details Verein'!$B$17,IF(K269='Details Verein'!$C$18,'Details Verein'!$B$18,IF(K269='Details Verein'!$C$19,'Details Verein'!$B$19,IF(K269='Details Verein'!$C$20,'Details Verein'!$B$20,IF(K269='Details Verein'!$C$21,'Details Verein'!$B$21,11))))))))))</f>
        <v>1</v>
      </c>
      <c r="AO269" s="8"/>
      <c r="AP269" s="8"/>
      <c r="AQ269" s="8"/>
      <c r="AR269" s="32">
        <f>IF(OR(V269&gt;'Details Verein'!$D$7,$AG269=1),VLOOKUP($AN269,'Details Verein'!$B$12:$G$21,AR$1),0)</f>
        <v>0</v>
      </c>
      <c r="AS269" s="115" t="str">
        <f t="shared" si="150"/>
        <v/>
      </c>
      <c r="AT269" s="32">
        <f>IF($AG269=1,VLOOKUP($AN269,'Details Verein'!$B$12:$G$21,AT$1),0)</f>
        <v>0</v>
      </c>
      <c r="AU269" s="33" t="str">
        <f t="shared" si="151"/>
        <v/>
      </c>
      <c r="AV269" s="32">
        <f>IF($AG269=1,VLOOKUP($AN269,'Details Verein'!$B$12:$G$21,AV$1),0)</f>
        <v>0</v>
      </c>
      <c r="AW269" s="32">
        <f ca="1">IF($AG269=1,VLOOKUP($AN269,'Details Verein'!$B$12:$G$21,AW$1),0)+BG269</f>
        <v>0</v>
      </c>
      <c r="AX269" s="116"/>
      <c r="AY269" s="8"/>
      <c r="AZ269" s="8"/>
      <c r="BA269" s="8"/>
      <c r="BB269" s="1" t="str">
        <f t="shared" si="152"/>
        <v>00.01.1900</v>
      </c>
      <c r="BC269" s="73"/>
      <c r="BD269" s="3" t="str">
        <f>IF(AP269="","",AP269+'Details Verein'!$D$24)</f>
        <v/>
      </c>
      <c r="BE269" s="3" t="str">
        <f>IF(AZ269="","",AZ269+'Details Verein'!$D$25)</f>
        <v/>
      </c>
      <c r="BF269" s="3" t="str">
        <f>IF(BA269="","",BA269+'Details Verein'!$D$26)</f>
        <v/>
      </c>
      <c r="BG269" s="32">
        <f ca="1">IF(OR(E269-E268&gt;0.1,BA269&lt;&gt;""),'Details Verein'!$D$27,0)</f>
        <v>0</v>
      </c>
      <c r="BH269" s="16">
        <f t="shared" ca="1" si="176"/>
        <v>0</v>
      </c>
      <c r="BI269" s="16">
        <f t="shared" si="153"/>
        <v>0</v>
      </c>
      <c r="BJ269" s="1" t="str">
        <f t="shared" si="154"/>
        <v/>
      </c>
      <c r="BL269" s="1" t="str">
        <f t="shared" si="159"/>
        <v/>
      </c>
      <c r="BM269" s="1" t="str">
        <f t="shared" si="160"/>
        <v/>
      </c>
      <c r="BN269" s="1" t="str">
        <f t="shared" si="161"/>
        <v/>
      </c>
      <c r="BO269" s="1" t="str">
        <f t="shared" ca="1" si="162"/>
        <v/>
      </c>
      <c r="BP269" s="1">
        <f t="shared" si="173"/>
        <v>2.4599999999999907E-2</v>
      </c>
      <c r="BQ269" s="24" t="str">
        <f t="shared" si="163"/>
        <v/>
      </c>
      <c r="BR269" s="25" t="str">
        <f>IF(OR(Mitglieder!AQ269="",Mitglieder!BC269&lt;&gt;""),"",Mitglieder!AQ269)</f>
        <v/>
      </c>
      <c r="BS269" s="24" t="str">
        <f>IF(BR269="","",'Details Verein'!$I$30)</f>
        <v/>
      </c>
      <c r="BT269" s="24" t="str">
        <f>IF(BR269="","",VLOOKUP(Mitglieder!AN269,'Details Verein'!$B$12:$I$21,8))</f>
        <v/>
      </c>
      <c r="BU269" s="24"/>
      <c r="BV269" s="26" t="str">
        <f t="shared" si="164"/>
        <v/>
      </c>
      <c r="BW269" s="24" t="str">
        <f>IF(BR269="","",Mitglieder!BL269)</f>
        <v/>
      </c>
      <c r="CA269" s="34"/>
      <c r="CB269" s="1" t="str">
        <f t="shared" si="185"/>
        <v/>
      </c>
      <c r="CC269" s="1" t="str">
        <f t="shared" si="185"/>
        <v/>
      </c>
      <c r="CD269" s="1" t="str">
        <f t="shared" si="185"/>
        <v/>
      </c>
      <c r="CE269" s="1" t="str">
        <f t="shared" si="185"/>
        <v/>
      </c>
      <c r="CF269" s="1" t="str">
        <f t="shared" si="185"/>
        <v/>
      </c>
      <c r="CG269" s="1" t="str">
        <f t="shared" si="185"/>
        <v/>
      </c>
      <c r="CH269" s="1" t="str">
        <f t="shared" si="185"/>
        <v/>
      </c>
      <c r="CI269" s="1" t="str">
        <f t="shared" si="185"/>
        <v/>
      </c>
      <c r="CJ269" s="1" t="str">
        <f t="shared" si="185"/>
        <v/>
      </c>
      <c r="CK269" s="1" t="str">
        <f t="shared" si="185"/>
        <v/>
      </c>
      <c r="CL269" s="37" t="str">
        <f t="shared" si="155"/>
        <v/>
      </c>
      <c r="CM269" s="37" t="str">
        <f t="shared" si="156"/>
        <v/>
      </c>
      <c r="CN269" s="1">
        <f t="shared" ca="1" si="157"/>
        <v>0</v>
      </c>
      <c r="CO269" s="1">
        <f t="shared" ca="1" si="158"/>
        <v>0</v>
      </c>
      <c r="CP269" s="1">
        <f t="shared" si="174"/>
        <v>5.470000000000054E-2</v>
      </c>
      <c r="CQ269" s="24" t="str">
        <f t="shared" si="165"/>
        <v/>
      </c>
      <c r="CR269" s="25" t="str">
        <f t="shared" si="166"/>
        <v/>
      </c>
      <c r="CS269" s="24" t="str">
        <f>IF(CR269="","",'Details Verein'!$I$30)</f>
        <v/>
      </c>
      <c r="CT269" s="24" t="str">
        <f>IF(CR269="","",VLOOKUP(Mitglieder!AN269,'Details Verein'!$B$12:$K$21,9))</f>
        <v/>
      </c>
      <c r="CU269" s="24">
        <f t="shared" si="167"/>
        <v>0</v>
      </c>
      <c r="CV269" s="26" t="str">
        <f t="shared" si="168"/>
        <v/>
      </c>
      <c r="CW269" s="24" t="str">
        <f>IF(CR269="","",Mitglieder!BM269)</f>
        <v/>
      </c>
      <c r="CX269" s="1">
        <f t="shared" si="169"/>
        <v>8.4800000000001402E-2</v>
      </c>
      <c r="CY269" s="24" t="str">
        <f t="shared" si="170"/>
        <v/>
      </c>
      <c r="CZ269" s="25" t="str">
        <f t="shared" si="171"/>
        <v/>
      </c>
      <c r="DA269" s="24" t="str">
        <f>IF(CZ269="","",'Details Verein'!$I$30)</f>
        <v/>
      </c>
      <c r="DB269" s="24" t="str">
        <f>IF(CZ269="","",VLOOKUP(AN269,'Details Verein'!$B$12:$L$21,10))</f>
        <v/>
      </c>
      <c r="DC269" s="24"/>
      <c r="DD269" s="26" t="str">
        <f t="shared" si="172"/>
        <v/>
      </c>
      <c r="DE269" s="24" t="str">
        <f>IF(CZ269="","",Mitglieder!BN269)</f>
        <v/>
      </c>
      <c r="DF269" s="34"/>
      <c r="DG269" s="1">
        <f t="shared" ca="1" si="177"/>
        <v>0.11490000000000226</v>
      </c>
      <c r="DH269" s="24" t="str">
        <f t="shared" ca="1" si="178"/>
        <v/>
      </c>
      <c r="DI269" s="25" t="str">
        <f t="shared" ca="1" si="179"/>
        <v/>
      </c>
      <c r="DJ269" s="24" t="str">
        <f ca="1">IF(DI269="","",'Details Verein'!$I$30)</f>
        <v/>
      </c>
      <c r="DK269" s="24" t="str">
        <f ca="1">IF(DI269="","",'Details Verein'!$I$31)</f>
        <v/>
      </c>
      <c r="DL269" s="24"/>
      <c r="DM269" s="26" t="str">
        <f t="shared" ca="1" si="180"/>
        <v/>
      </c>
      <c r="DN269" s="24" t="str">
        <f t="shared" ca="1" si="181"/>
        <v/>
      </c>
    </row>
    <row r="270" spans="3:118" x14ac:dyDescent="0.3">
      <c r="C270" s="1">
        <f t="shared" ca="1" si="145"/>
        <v>1.0246999999999973</v>
      </c>
      <c r="D270" s="1">
        <f ca="1">IF(OR(AQ270&lt;&gt;"",AP270+'Details Verein'!$D$24&gt;=$AM$1,AP270="",AG270&lt;&gt;1,AZ270&lt;&gt;"",BC270&lt;&gt;""),Mitglieder!D269+0.0001,ROUND(D269+1,0))</f>
        <v>1.0246999999999973</v>
      </c>
      <c r="E270" s="1">
        <f ca="1">IF(OR(AQ270&lt;&gt;"",AZ270+'Details Verein'!$D$25&gt;=$AM$1,AP270="",AG270&lt;&gt;1,AZ270="",BA270&lt;&gt;"",BC270&lt;&gt;""),Mitglieder!E269+0.0001,ROUND(E269+1,0))</f>
        <v>1.0246999999999973</v>
      </c>
      <c r="F270" s="1" t="str">
        <f t="shared" ca="1" si="146"/>
        <v/>
      </c>
      <c r="G270" s="23"/>
      <c r="H270" s="8"/>
      <c r="I270" s="8"/>
      <c r="J270" s="8"/>
      <c r="K270" s="8"/>
      <c r="L270" s="8"/>
      <c r="M270" s="8"/>
      <c r="N270" s="8"/>
      <c r="O270" s="8"/>
      <c r="P270" s="8"/>
      <c r="Q270" s="8"/>
      <c r="R270" s="8"/>
      <c r="S270" s="8"/>
      <c r="T270" s="8"/>
      <c r="U270" s="8"/>
      <c r="V270" s="8"/>
      <c r="W270" s="8"/>
      <c r="X270" s="8"/>
      <c r="Y270" s="8"/>
      <c r="Z270" s="8"/>
      <c r="AA270" s="8"/>
      <c r="AB270" s="8"/>
      <c r="AC270" s="8"/>
      <c r="AD270" s="8"/>
      <c r="AE270" s="8"/>
      <c r="AG270" s="1">
        <f t="shared" si="147"/>
        <v>0</v>
      </c>
      <c r="AI270" s="1">
        <f t="shared" ca="1" si="148"/>
        <v>0</v>
      </c>
      <c r="AJ270" s="1">
        <f t="shared" ca="1" si="149"/>
        <v>0</v>
      </c>
      <c r="AM270" s="63" t="str">
        <f>IF(AND(H271="",H272="",K270=""),"",IF(K270="","nicht kategorisiert",IF(AG270=1,VLOOKUP(AN270,'Details Verein'!$B$12:$D$22,2),"")))</f>
        <v/>
      </c>
      <c r="AN270" s="1">
        <f>IF(K270='Details Verein'!$C$12,'Details Verein'!$B$12,IF(K270='Details Verein'!$C$13,'Details Verein'!$B$13,IF(K270='Details Verein'!$C$14,'Details Verein'!$B$14,IF(K270='Details Verein'!$C$15,'Details Verein'!$B$15,IF(K270='Details Verein'!$C$16,'Details Verein'!$B$16,IF(K270='Details Verein'!$C$17,'Details Verein'!$B$17,IF(K270='Details Verein'!$C$18,'Details Verein'!$B$18,IF(K270='Details Verein'!$C$19,'Details Verein'!$B$19,IF(K270='Details Verein'!$C$20,'Details Verein'!$B$20,IF(K270='Details Verein'!$C$21,'Details Verein'!$B$21,11))))))))))</f>
        <v>1</v>
      </c>
      <c r="AO270" s="8"/>
      <c r="AP270" s="8"/>
      <c r="AQ270" s="8"/>
      <c r="AR270" s="32">
        <f>IF(OR(V270&gt;'Details Verein'!$D$7,$AG270=1),VLOOKUP($AN270,'Details Verein'!$B$12:$G$21,AR$1),0)</f>
        <v>0</v>
      </c>
      <c r="AS270" s="115" t="str">
        <f t="shared" si="150"/>
        <v/>
      </c>
      <c r="AT270" s="32">
        <f>IF($AG270=1,VLOOKUP($AN270,'Details Verein'!$B$12:$G$21,AT$1),0)</f>
        <v>0</v>
      </c>
      <c r="AU270" s="33" t="str">
        <f t="shared" si="151"/>
        <v/>
      </c>
      <c r="AV270" s="32">
        <f>IF($AG270=1,VLOOKUP($AN270,'Details Verein'!$B$12:$G$21,AV$1),0)</f>
        <v>0</v>
      </c>
      <c r="AW270" s="32">
        <f ca="1">IF($AG270=1,VLOOKUP($AN270,'Details Verein'!$B$12:$G$21,AW$1),0)+BG270</f>
        <v>0</v>
      </c>
      <c r="AX270" s="116"/>
      <c r="AY270" s="8"/>
      <c r="AZ270" s="8"/>
      <c r="BA270" s="8"/>
      <c r="BB270" s="1" t="str">
        <f t="shared" si="152"/>
        <v>00.01.1900</v>
      </c>
      <c r="BC270" s="73"/>
      <c r="BD270" s="3" t="str">
        <f>IF(AP270="","",AP270+'Details Verein'!$D$24)</f>
        <v/>
      </c>
      <c r="BE270" s="3" t="str">
        <f>IF(AZ270="","",AZ270+'Details Verein'!$D$25)</f>
        <v/>
      </c>
      <c r="BF270" s="3" t="str">
        <f>IF(BA270="","",BA270+'Details Verein'!$D$26)</f>
        <v/>
      </c>
      <c r="BG270" s="32">
        <f ca="1">IF(OR(E270-E269&gt;0.1,BA270&lt;&gt;""),'Details Verein'!$D$27,0)</f>
        <v>0</v>
      </c>
      <c r="BH270" s="16">
        <f t="shared" ca="1" si="176"/>
        <v>0</v>
      </c>
      <c r="BI270" s="16">
        <f t="shared" si="153"/>
        <v>0</v>
      </c>
      <c r="BJ270" s="1" t="str">
        <f t="shared" si="154"/>
        <v/>
      </c>
      <c r="BL270" s="1" t="str">
        <f t="shared" si="159"/>
        <v/>
      </c>
      <c r="BM270" s="1" t="str">
        <f t="shared" si="160"/>
        <v/>
      </c>
      <c r="BN270" s="1" t="str">
        <f t="shared" si="161"/>
        <v/>
      </c>
      <c r="BO270" s="1" t="str">
        <f t="shared" ca="1" si="162"/>
        <v/>
      </c>
      <c r="BP270" s="1">
        <f t="shared" si="173"/>
        <v>2.4699999999999906E-2</v>
      </c>
      <c r="BQ270" s="24" t="str">
        <f t="shared" si="163"/>
        <v/>
      </c>
      <c r="BR270" s="25" t="str">
        <f>IF(OR(Mitglieder!AQ270="",Mitglieder!BC270&lt;&gt;""),"",Mitglieder!AQ270)</f>
        <v/>
      </c>
      <c r="BS270" s="24" t="str">
        <f>IF(BR270="","",'Details Verein'!$I$30)</f>
        <v/>
      </c>
      <c r="BT270" s="24" t="str">
        <f>IF(BR270="","",VLOOKUP(Mitglieder!AN270,'Details Verein'!$B$12:$I$21,8))</f>
        <v/>
      </c>
      <c r="BU270" s="24"/>
      <c r="BV270" s="26" t="str">
        <f t="shared" si="164"/>
        <v/>
      </c>
      <c r="BW270" s="24" t="str">
        <f>IF(BR270="","",Mitglieder!BL270)</f>
        <v/>
      </c>
      <c r="CA270" s="34"/>
      <c r="CB270" s="1" t="str">
        <f t="shared" si="185"/>
        <v/>
      </c>
      <c r="CC270" s="1" t="str">
        <f t="shared" si="185"/>
        <v/>
      </c>
      <c r="CD270" s="1" t="str">
        <f t="shared" si="185"/>
        <v/>
      </c>
      <c r="CE270" s="1" t="str">
        <f t="shared" si="185"/>
        <v/>
      </c>
      <c r="CF270" s="1" t="str">
        <f t="shared" si="185"/>
        <v/>
      </c>
      <c r="CG270" s="1" t="str">
        <f t="shared" si="185"/>
        <v/>
      </c>
      <c r="CH270" s="1" t="str">
        <f t="shared" si="185"/>
        <v/>
      </c>
      <c r="CI270" s="1" t="str">
        <f t="shared" si="185"/>
        <v/>
      </c>
      <c r="CJ270" s="1" t="str">
        <f t="shared" si="185"/>
        <v/>
      </c>
      <c r="CK270" s="1" t="str">
        <f t="shared" si="185"/>
        <v/>
      </c>
      <c r="CL270" s="37" t="str">
        <f t="shared" si="155"/>
        <v/>
      </c>
      <c r="CM270" s="37" t="str">
        <f t="shared" si="156"/>
        <v/>
      </c>
      <c r="CN270" s="1">
        <f t="shared" ca="1" si="157"/>
        <v>0</v>
      </c>
      <c r="CO270" s="1">
        <f t="shared" ca="1" si="158"/>
        <v>0</v>
      </c>
      <c r="CP270" s="1">
        <f t="shared" si="174"/>
        <v>5.4800000000000543E-2</v>
      </c>
      <c r="CQ270" s="24" t="str">
        <f t="shared" si="165"/>
        <v/>
      </c>
      <c r="CR270" s="25" t="str">
        <f t="shared" si="166"/>
        <v/>
      </c>
      <c r="CS270" s="24" t="str">
        <f>IF(CR270="","",'Details Verein'!$I$30)</f>
        <v/>
      </c>
      <c r="CT270" s="24" t="str">
        <f>IF(CR270="","",VLOOKUP(Mitglieder!AN270,'Details Verein'!$B$12:$K$21,9))</f>
        <v/>
      </c>
      <c r="CU270" s="24">
        <f t="shared" si="167"/>
        <v>0</v>
      </c>
      <c r="CV270" s="26" t="str">
        <f t="shared" si="168"/>
        <v/>
      </c>
      <c r="CW270" s="24" t="str">
        <f>IF(CR270="","",Mitglieder!BM270)</f>
        <v/>
      </c>
      <c r="CX270" s="1">
        <f t="shared" si="169"/>
        <v>8.4900000000001405E-2</v>
      </c>
      <c r="CY270" s="24" t="str">
        <f t="shared" si="170"/>
        <v/>
      </c>
      <c r="CZ270" s="25" t="str">
        <f t="shared" si="171"/>
        <v/>
      </c>
      <c r="DA270" s="24" t="str">
        <f>IF(CZ270="","",'Details Verein'!$I$30)</f>
        <v/>
      </c>
      <c r="DB270" s="24" t="str">
        <f>IF(CZ270="","",VLOOKUP(AN270,'Details Verein'!$B$12:$L$21,10))</f>
        <v/>
      </c>
      <c r="DC270" s="24"/>
      <c r="DD270" s="26" t="str">
        <f t="shared" si="172"/>
        <v/>
      </c>
      <c r="DE270" s="24" t="str">
        <f>IF(CZ270="","",Mitglieder!BN270)</f>
        <v/>
      </c>
      <c r="DF270" s="34"/>
      <c r="DG270" s="1">
        <f t="shared" ca="1" si="177"/>
        <v>0.11500000000000227</v>
      </c>
      <c r="DH270" s="24" t="str">
        <f t="shared" ca="1" si="178"/>
        <v/>
      </c>
      <c r="DI270" s="25" t="str">
        <f t="shared" ca="1" si="179"/>
        <v/>
      </c>
      <c r="DJ270" s="24" t="str">
        <f ca="1">IF(DI270="","",'Details Verein'!$I$30)</f>
        <v/>
      </c>
      <c r="DK270" s="24" t="str">
        <f ca="1">IF(DI270="","",'Details Verein'!$I$31)</f>
        <v/>
      </c>
      <c r="DL270" s="24"/>
      <c r="DM270" s="26" t="str">
        <f t="shared" ca="1" si="180"/>
        <v/>
      </c>
      <c r="DN270" s="24" t="str">
        <f t="shared" ca="1" si="181"/>
        <v/>
      </c>
    </row>
    <row r="271" spans="3:118" x14ac:dyDescent="0.3">
      <c r="C271" s="1">
        <f t="shared" ca="1" si="145"/>
        <v>1.0247999999999973</v>
      </c>
      <c r="D271" s="1">
        <f ca="1">IF(OR(AQ271&lt;&gt;"",AP271+'Details Verein'!$D$24&gt;=$AM$1,AP271="",AG271&lt;&gt;1,AZ271&lt;&gt;"",BC271&lt;&gt;""),Mitglieder!D270+0.0001,ROUND(D270+1,0))</f>
        <v>1.0247999999999973</v>
      </c>
      <c r="E271" s="1">
        <f ca="1">IF(OR(AQ271&lt;&gt;"",AZ271+'Details Verein'!$D$25&gt;=$AM$1,AP271="",AG271&lt;&gt;1,AZ271="",BA271&lt;&gt;"",BC271&lt;&gt;""),Mitglieder!E270+0.0001,ROUND(E270+1,0))</f>
        <v>1.0247999999999973</v>
      </c>
      <c r="F271" s="1" t="str">
        <f t="shared" ca="1" si="146"/>
        <v/>
      </c>
      <c r="G271" s="23"/>
      <c r="H271" s="8"/>
      <c r="I271" s="8"/>
      <c r="J271" s="8"/>
      <c r="K271" s="8"/>
      <c r="L271" s="8"/>
      <c r="M271" s="8"/>
      <c r="N271" s="8"/>
      <c r="O271" s="8"/>
      <c r="P271" s="8"/>
      <c r="Q271" s="8"/>
      <c r="R271" s="8"/>
      <c r="S271" s="8"/>
      <c r="T271" s="8"/>
      <c r="U271" s="8"/>
      <c r="V271" s="8"/>
      <c r="W271" s="8"/>
      <c r="X271" s="8"/>
      <c r="Y271" s="8"/>
      <c r="Z271" s="8"/>
      <c r="AA271" s="8"/>
      <c r="AB271" s="8"/>
      <c r="AC271" s="8"/>
      <c r="AD271" s="8"/>
      <c r="AE271" s="8"/>
      <c r="AG271" s="1">
        <f t="shared" si="147"/>
        <v>0</v>
      </c>
      <c r="AI271" s="1">
        <f t="shared" ca="1" si="148"/>
        <v>0</v>
      </c>
      <c r="AJ271" s="1">
        <f t="shared" ca="1" si="149"/>
        <v>0</v>
      </c>
      <c r="AM271" s="63" t="str">
        <f>IF(AND(H272="",H273="",K271=""),"",IF(K271="","nicht kategorisiert",IF(AG271=1,VLOOKUP(AN271,'Details Verein'!$B$12:$D$22,2),"")))</f>
        <v/>
      </c>
      <c r="AN271" s="1">
        <f>IF(K271='Details Verein'!$C$12,'Details Verein'!$B$12,IF(K271='Details Verein'!$C$13,'Details Verein'!$B$13,IF(K271='Details Verein'!$C$14,'Details Verein'!$B$14,IF(K271='Details Verein'!$C$15,'Details Verein'!$B$15,IF(K271='Details Verein'!$C$16,'Details Verein'!$B$16,IF(K271='Details Verein'!$C$17,'Details Verein'!$B$17,IF(K271='Details Verein'!$C$18,'Details Verein'!$B$18,IF(K271='Details Verein'!$C$19,'Details Verein'!$B$19,IF(K271='Details Verein'!$C$20,'Details Verein'!$B$20,IF(K271='Details Verein'!$C$21,'Details Verein'!$B$21,11))))))))))</f>
        <v>1</v>
      </c>
      <c r="AO271" s="8"/>
      <c r="AP271" s="8"/>
      <c r="AQ271" s="8"/>
      <c r="AR271" s="32">
        <f>IF(OR(V271&gt;'Details Verein'!$D$7,$AG271=1),VLOOKUP($AN271,'Details Verein'!$B$12:$G$21,AR$1),0)</f>
        <v>0</v>
      </c>
      <c r="AS271" s="115" t="str">
        <f t="shared" si="150"/>
        <v/>
      </c>
      <c r="AT271" s="32">
        <f>IF($AG271=1,VLOOKUP($AN271,'Details Verein'!$B$12:$G$21,AT$1),0)</f>
        <v>0</v>
      </c>
      <c r="AU271" s="33" t="str">
        <f t="shared" si="151"/>
        <v/>
      </c>
      <c r="AV271" s="32">
        <f>IF($AG271=1,VLOOKUP($AN271,'Details Verein'!$B$12:$G$21,AV$1),0)</f>
        <v>0</v>
      </c>
      <c r="AW271" s="32">
        <f ca="1">IF($AG271=1,VLOOKUP($AN271,'Details Verein'!$B$12:$G$21,AW$1),0)+BG271</f>
        <v>0</v>
      </c>
      <c r="AX271" s="116"/>
      <c r="AY271" s="8"/>
      <c r="AZ271" s="8"/>
      <c r="BA271" s="8"/>
      <c r="BB271" s="1" t="str">
        <f t="shared" si="152"/>
        <v>00.01.1900</v>
      </c>
      <c r="BC271" s="73"/>
      <c r="BD271" s="3" t="str">
        <f>IF(AP271="","",AP271+'Details Verein'!$D$24)</f>
        <v/>
      </c>
      <c r="BE271" s="3" t="str">
        <f>IF(AZ271="","",AZ271+'Details Verein'!$D$25)</f>
        <v/>
      </c>
      <c r="BF271" s="3" t="str">
        <f>IF(BA271="","",BA271+'Details Verein'!$D$26)</f>
        <v/>
      </c>
      <c r="BG271" s="32">
        <f ca="1">IF(OR(E271-E270&gt;0.1,BA271&lt;&gt;""),'Details Verein'!$D$27,0)</f>
        <v>0</v>
      </c>
      <c r="BH271" s="16">
        <f t="shared" ca="1" si="176"/>
        <v>0</v>
      </c>
      <c r="BI271" s="16">
        <f t="shared" si="153"/>
        <v>0</v>
      </c>
      <c r="BJ271" s="1" t="str">
        <f t="shared" si="154"/>
        <v/>
      </c>
      <c r="BL271" s="1" t="str">
        <f t="shared" si="159"/>
        <v/>
      </c>
      <c r="BM271" s="1" t="str">
        <f t="shared" si="160"/>
        <v/>
      </c>
      <c r="BN271" s="1" t="str">
        <f t="shared" si="161"/>
        <v/>
      </c>
      <c r="BO271" s="1" t="str">
        <f t="shared" ca="1" si="162"/>
        <v/>
      </c>
      <c r="BP271" s="1">
        <f t="shared" si="173"/>
        <v>2.4799999999999905E-2</v>
      </c>
      <c r="BQ271" s="24" t="str">
        <f t="shared" si="163"/>
        <v/>
      </c>
      <c r="BR271" s="25" t="str">
        <f>IF(OR(Mitglieder!AQ271="",Mitglieder!BC271&lt;&gt;""),"",Mitglieder!AQ271)</f>
        <v/>
      </c>
      <c r="BS271" s="24" t="str">
        <f>IF(BR271="","",'Details Verein'!$I$30)</f>
        <v/>
      </c>
      <c r="BT271" s="24" t="str">
        <f>IF(BR271="","",VLOOKUP(Mitglieder!AN271,'Details Verein'!$B$12:$I$21,8))</f>
        <v/>
      </c>
      <c r="BU271" s="24"/>
      <c r="BV271" s="26" t="str">
        <f t="shared" si="164"/>
        <v/>
      </c>
      <c r="BW271" s="24" t="str">
        <f>IF(BR271="","",Mitglieder!BL271)</f>
        <v/>
      </c>
      <c r="CA271" s="34"/>
      <c r="CB271" s="1" t="str">
        <f t="shared" si="185"/>
        <v/>
      </c>
      <c r="CC271" s="1" t="str">
        <f t="shared" si="185"/>
        <v/>
      </c>
      <c r="CD271" s="1" t="str">
        <f t="shared" si="185"/>
        <v/>
      </c>
      <c r="CE271" s="1" t="str">
        <f t="shared" si="185"/>
        <v/>
      </c>
      <c r="CF271" s="1" t="str">
        <f t="shared" si="185"/>
        <v/>
      </c>
      <c r="CG271" s="1" t="str">
        <f t="shared" si="185"/>
        <v/>
      </c>
      <c r="CH271" s="1" t="str">
        <f t="shared" si="185"/>
        <v/>
      </c>
      <c r="CI271" s="1" t="str">
        <f t="shared" si="185"/>
        <v/>
      </c>
      <c r="CJ271" s="1" t="str">
        <f t="shared" si="185"/>
        <v/>
      </c>
      <c r="CK271" s="1" t="str">
        <f t="shared" si="185"/>
        <v/>
      </c>
      <c r="CL271" s="37" t="str">
        <f t="shared" si="155"/>
        <v/>
      </c>
      <c r="CM271" s="37" t="str">
        <f t="shared" si="156"/>
        <v/>
      </c>
      <c r="CN271" s="1">
        <f t="shared" ca="1" si="157"/>
        <v>0</v>
      </c>
      <c r="CO271" s="1">
        <f t="shared" ca="1" si="158"/>
        <v>0</v>
      </c>
      <c r="CP271" s="1">
        <f t="shared" si="174"/>
        <v>5.4900000000000546E-2</v>
      </c>
      <c r="CQ271" s="24" t="str">
        <f t="shared" si="165"/>
        <v/>
      </c>
      <c r="CR271" s="25" t="str">
        <f t="shared" si="166"/>
        <v/>
      </c>
      <c r="CS271" s="24" t="str">
        <f>IF(CR271="","",'Details Verein'!$I$30)</f>
        <v/>
      </c>
      <c r="CT271" s="24" t="str">
        <f>IF(CR271="","",VLOOKUP(Mitglieder!AN271,'Details Verein'!$B$12:$K$21,9))</f>
        <v/>
      </c>
      <c r="CU271" s="24">
        <f t="shared" si="167"/>
        <v>0</v>
      </c>
      <c r="CV271" s="26" t="str">
        <f t="shared" si="168"/>
        <v/>
      </c>
      <c r="CW271" s="24" t="str">
        <f>IF(CR271="","",Mitglieder!BM271)</f>
        <v/>
      </c>
      <c r="CX271" s="1">
        <f t="shared" si="169"/>
        <v>8.5000000000001408E-2</v>
      </c>
      <c r="CY271" s="24" t="str">
        <f t="shared" si="170"/>
        <v/>
      </c>
      <c r="CZ271" s="25" t="str">
        <f t="shared" si="171"/>
        <v/>
      </c>
      <c r="DA271" s="24" t="str">
        <f>IF(CZ271="","",'Details Verein'!$I$30)</f>
        <v/>
      </c>
      <c r="DB271" s="24" t="str">
        <f>IF(CZ271="","",VLOOKUP(AN271,'Details Verein'!$B$12:$L$21,10))</f>
        <v/>
      </c>
      <c r="DC271" s="24"/>
      <c r="DD271" s="26" t="str">
        <f t="shared" si="172"/>
        <v/>
      </c>
      <c r="DE271" s="24" t="str">
        <f>IF(CZ271="","",Mitglieder!BN271)</f>
        <v/>
      </c>
      <c r="DF271" s="34"/>
      <c r="DG271" s="1">
        <f t="shared" ca="1" si="177"/>
        <v>0.11510000000000227</v>
      </c>
      <c r="DH271" s="24" t="str">
        <f t="shared" ca="1" si="178"/>
        <v/>
      </c>
      <c r="DI271" s="25" t="str">
        <f t="shared" ca="1" si="179"/>
        <v/>
      </c>
      <c r="DJ271" s="24" t="str">
        <f ca="1">IF(DI271="","",'Details Verein'!$I$30)</f>
        <v/>
      </c>
      <c r="DK271" s="24" t="str">
        <f ca="1">IF(DI271="","",'Details Verein'!$I$31)</f>
        <v/>
      </c>
      <c r="DL271" s="24"/>
      <c r="DM271" s="26" t="str">
        <f t="shared" ca="1" si="180"/>
        <v/>
      </c>
      <c r="DN271" s="24" t="str">
        <f t="shared" ca="1" si="181"/>
        <v/>
      </c>
    </row>
    <row r="272" spans="3:118" x14ac:dyDescent="0.3">
      <c r="C272" s="1">
        <f t="shared" ca="1" si="145"/>
        <v>1.0248999999999973</v>
      </c>
      <c r="D272" s="1">
        <f ca="1">IF(OR(AQ272&lt;&gt;"",AP272+'Details Verein'!$D$24&gt;=$AM$1,AP272="",AG272&lt;&gt;1,AZ272&lt;&gt;"",BC272&lt;&gt;""),Mitglieder!D271+0.0001,ROUND(D271+1,0))</f>
        <v>1.0248999999999973</v>
      </c>
      <c r="E272" s="1">
        <f ca="1">IF(OR(AQ272&lt;&gt;"",AZ272+'Details Verein'!$D$25&gt;=$AM$1,AP272="",AG272&lt;&gt;1,AZ272="",BA272&lt;&gt;"",BC272&lt;&gt;""),Mitglieder!E271+0.0001,ROUND(E271+1,0))</f>
        <v>1.0248999999999973</v>
      </c>
      <c r="F272" s="1" t="str">
        <f t="shared" ca="1" si="146"/>
        <v/>
      </c>
      <c r="G272" s="23"/>
      <c r="H272" s="8"/>
      <c r="I272" s="8"/>
      <c r="J272" s="8"/>
      <c r="K272" s="8"/>
      <c r="L272" s="8"/>
      <c r="M272" s="8"/>
      <c r="N272" s="8"/>
      <c r="O272" s="8"/>
      <c r="P272" s="8"/>
      <c r="Q272" s="8"/>
      <c r="R272" s="8"/>
      <c r="S272" s="8"/>
      <c r="T272" s="8"/>
      <c r="U272" s="8"/>
      <c r="V272" s="8"/>
      <c r="W272" s="8"/>
      <c r="X272" s="8"/>
      <c r="Y272" s="8"/>
      <c r="Z272" s="8"/>
      <c r="AA272" s="8"/>
      <c r="AB272" s="8"/>
      <c r="AC272" s="8"/>
      <c r="AD272" s="8"/>
      <c r="AE272" s="8"/>
      <c r="AG272" s="1">
        <f t="shared" si="147"/>
        <v>0</v>
      </c>
      <c r="AI272" s="1">
        <f t="shared" ca="1" si="148"/>
        <v>0</v>
      </c>
      <c r="AJ272" s="1">
        <f t="shared" ca="1" si="149"/>
        <v>0</v>
      </c>
      <c r="AM272" s="63" t="str">
        <f>IF(AND(H273="",H274="",K272=""),"",IF(K272="","nicht kategorisiert",IF(AG272=1,VLOOKUP(AN272,'Details Verein'!$B$12:$D$22,2),"")))</f>
        <v/>
      </c>
      <c r="AN272" s="1">
        <f>IF(K272='Details Verein'!$C$12,'Details Verein'!$B$12,IF(K272='Details Verein'!$C$13,'Details Verein'!$B$13,IF(K272='Details Verein'!$C$14,'Details Verein'!$B$14,IF(K272='Details Verein'!$C$15,'Details Verein'!$B$15,IF(K272='Details Verein'!$C$16,'Details Verein'!$B$16,IF(K272='Details Verein'!$C$17,'Details Verein'!$B$17,IF(K272='Details Verein'!$C$18,'Details Verein'!$B$18,IF(K272='Details Verein'!$C$19,'Details Verein'!$B$19,IF(K272='Details Verein'!$C$20,'Details Verein'!$B$20,IF(K272='Details Verein'!$C$21,'Details Verein'!$B$21,11))))))))))</f>
        <v>1</v>
      </c>
      <c r="AO272" s="8"/>
      <c r="AP272" s="8"/>
      <c r="AQ272" s="8"/>
      <c r="AR272" s="32">
        <f>IF(OR(V272&gt;'Details Verein'!$D$7,$AG272=1),VLOOKUP($AN272,'Details Verein'!$B$12:$G$21,AR$1),0)</f>
        <v>0</v>
      </c>
      <c r="AS272" s="115" t="str">
        <f t="shared" si="150"/>
        <v/>
      </c>
      <c r="AT272" s="32">
        <f>IF($AG272=1,VLOOKUP($AN272,'Details Verein'!$B$12:$G$21,AT$1),0)</f>
        <v>0</v>
      </c>
      <c r="AU272" s="33" t="str">
        <f t="shared" si="151"/>
        <v/>
      </c>
      <c r="AV272" s="32">
        <f>IF($AG272=1,VLOOKUP($AN272,'Details Verein'!$B$12:$G$21,AV$1),0)</f>
        <v>0</v>
      </c>
      <c r="AW272" s="32">
        <f ca="1">IF($AG272=1,VLOOKUP($AN272,'Details Verein'!$B$12:$G$21,AW$1),0)+BG272</f>
        <v>0</v>
      </c>
      <c r="AX272" s="116"/>
      <c r="AY272" s="8"/>
      <c r="AZ272" s="8"/>
      <c r="BA272" s="8"/>
      <c r="BB272" s="1" t="str">
        <f t="shared" si="152"/>
        <v>00.01.1900</v>
      </c>
      <c r="BC272" s="73"/>
      <c r="BD272" s="3" t="str">
        <f>IF(AP272="","",AP272+'Details Verein'!$D$24)</f>
        <v/>
      </c>
      <c r="BE272" s="3" t="str">
        <f>IF(AZ272="","",AZ272+'Details Verein'!$D$25)</f>
        <v/>
      </c>
      <c r="BF272" s="3" t="str">
        <f>IF(BA272="","",BA272+'Details Verein'!$D$26)</f>
        <v/>
      </c>
      <c r="BG272" s="32">
        <f ca="1">IF(OR(E272-E271&gt;0.1,BA272&lt;&gt;""),'Details Verein'!$D$27,0)</f>
        <v>0</v>
      </c>
      <c r="BH272" s="16">
        <f t="shared" ca="1" si="176"/>
        <v>0</v>
      </c>
      <c r="BI272" s="16">
        <f t="shared" si="153"/>
        <v>0</v>
      </c>
      <c r="BJ272" s="1" t="str">
        <f t="shared" si="154"/>
        <v/>
      </c>
      <c r="BL272" s="1" t="str">
        <f t="shared" si="159"/>
        <v/>
      </c>
      <c r="BM272" s="1" t="str">
        <f t="shared" si="160"/>
        <v/>
      </c>
      <c r="BN272" s="1" t="str">
        <f t="shared" si="161"/>
        <v/>
      </c>
      <c r="BO272" s="1" t="str">
        <f t="shared" ca="1" si="162"/>
        <v/>
      </c>
      <c r="BP272" s="1">
        <f t="shared" si="173"/>
        <v>2.4899999999999905E-2</v>
      </c>
      <c r="BQ272" s="24" t="str">
        <f t="shared" si="163"/>
        <v/>
      </c>
      <c r="BR272" s="25" t="str">
        <f>IF(OR(Mitglieder!AQ272="",Mitglieder!BC272&lt;&gt;""),"",Mitglieder!AQ272)</f>
        <v/>
      </c>
      <c r="BS272" s="24" t="str">
        <f>IF(BR272="","",'Details Verein'!$I$30)</f>
        <v/>
      </c>
      <c r="BT272" s="24" t="str">
        <f>IF(BR272="","",VLOOKUP(Mitglieder!AN272,'Details Verein'!$B$12:$I$21,8))</f>
        <v/>
      </c>
      <c r="BU272" s="24"/>
      <c r="BV272" s="26" t="str">
        <f t="shared" si="164"/>
        <v/>
      </c>
      <c r="BW272" s="24" t="str">
        <f>IF(BR272="","",Mitglieder!BL272)</f>
        <v/>
      </c>
      <c r="CA272" s="34"/>
      <c r="CB272" s="1" t="str">
        <f t="shared" si="185"/>
        <v/>
      </c>
      <c r="CC272" s="1" t="str">
        <f t="shared" si="185"/>
        <v/>
      </c>
      <c r="CD272" s="1" t="str">
        <f t="shared" si="185"/>
        <v/>
      </c>
      <c r="CE272" s="1" t="str">
        <f t="shared" si="185"/>
        <v/>
      </c>
      <c r="CF272" s="1" t="str">
        <f t="shared" si="185"/>
        <v/>
      </c>
      <c r="CG272" s="1" t="str">
        <f t="shared" si="185"/>
        <v/>
      </c>
      <c r="CH272" s="1" t="str">
        <f t="shared" si="185"/>
        <v/>
      </c>
      <c r="CI272" s="1" t="str">
        <f t="shared" si="185"/>
        <v/>
      </c>
      <c r="CJ272" s="1" t="str">
        <f t="shared" si="185"/>
        <v/>
      </c>
      <c r="CK272" s="1" t="str">
        <f t="shared" si="185"/>
        <v/>
      </c>
      <c r="CL272" s="37" t="str">
        <f t="shared" si="155"/>
        <v/>
      </c>
      <c r="CM272" s="37" t="str">
        <f t="shared" si="156"/>
        <v/>
      </c>
      <c r="CN272" s="1">
        <f t="shared" ca="1" si="157"/>
        <v>0</v>
      </c>
      <c r="CO272" s="1">
        <f t="shared" ca="1" si="158"/>
        <v>0</v>
      </c>
      <c r="CP272" s="1">
        <f t="shared" si="174"/>
        <v>5.5000000000000548E-2</v>
      </c>
      <c r="CQ272" s="24" t="str">
        <f t="shared" si="165"/>
        <v/>
      </c>
      <c r="CR272" s="25" t="str">
        <f t="shared" si="166"/>
        <v/>
      </c>
      <c r="CS272" s="24" t="str">
        <f>IF(CR272="","",'Details Verein'!$I$30)</f>
        <v/>
      </c>
      <c r="CT272" s="24" t="str">
        <f>IF(CR272="","",VLOOKUP(Mitglieder!AN272,'Details Verein'!$B$12:$K$21,9))</f>
        <v/>
      </c>
      <c r="CU272" s="24">
        <f t="shared" si="167"/>
        <v>0</v>
      </c>
      <c r="CV272" s="26" t="str">
        <f t="shared" si="168"/>
        <v/>
      </c>
      <c r="CW272" s="24" t="str">
        <f>IF(CR272="","",Mitglieder!BM272)</f>
        <v/>
      </c>
      <c r="CX272" s="1">
        <f t="shared" si="169"/>
        <v>8.5100000000001411E-2</v>
      </c>
      <c r="CY272" s="24" t="str">
        <f t="shared" si="170"/>
        <v/>
      </c>
      <c r="CZ272" s="25" t="str">
        <f t="shared" si="171"/>
        <v/>
      </c>
      <c r="DA272" s="24" t="str">
        <f>IF(CZ272="","",'Details Verein'!$I$30)</f>
        <v/>
      </c>
      <c r="DB272" s="24" t="str">
        <f>IF(CZ272="","",VLOOKUP(AN272,'Details Verein'!$B$12:$L$21,10))</f>
        <v/>
      </c>
      <c r="DC272" s="24"/>
      <c r="DD272" s="26" t="str">
        <f t="shared" si="172"/>
        <v/>
      </c>
      <c r="DE272" s="24" t="str">
        <f>IF(CZ272="","",Mitglieder!BN272)</f>
        <v/>
      </c>
      <c r="DF272" s="34"/>
      <c r="DG272" s="1">
        <f t="shared" ca="1" si="177"/>
        <v>0.11520000000000227</v>
      </c>
      <c r="DH272" s="24" t="str">
        <f t="shared" ca="1" si="178"/>
        <v/>
      </c>
      <c r="DI272" s="25" t="str">
        <f t="shared" ca="1" si="179"/>
        <v/>
      </c>
      <c r="DJ272" s="24" t="str">
        <f ca="1">IF(DI272="","",'Details Verein'!$I$30)</f>
        <v/>
      </c>
      <c r="DK272" s="24" t="str">
        <f ca="1">IF(DI272="","",'Details Verein'!$I$31)</f>
        <v/>
      </c>
      <c r="DL272" s="24"/>
      <c r="DM272" s="26" t="str">
        <f t="shared" ca="1" si="180"/>
        <v/>
      </c>
      <c r="DN272" s="24" t="str">
        <f t="shared" ca="1" si="181"/>
        <v/>
      </c>
    </row>
    <row r="273" spans="3:118" x14ac:dyDescent="0.3">
      <c r="C273" s="1">
        <f t="shared" ca="1" si="145"/>
        <v>1.0249999999999972</v>
      </c>
      <c r="D273" s="1">
        <f ca="1">IF(OR(AQ273&lt;&gt;"",AP273+'Details Verein'!$D$24&gt;=$AM$1,AP273="",AG273&lt;&gt;1,AZ273&lt;&gt;"",BC273&lt;&gt;""),Mitglieder!D272+0.0001,ROUND(D272+1,0))</f>
        <v>1.0249999999999972</v>
      </c>
      <c r="E273" s="1">
        <f ca="1">IF(OR(AQ273&lt;&gt;"",AZ273+'Details Verein'!$D$25&gt;=$AM$1,AP273="",AG273&lt;&gt;1,AZ273="",BA273&lt;&gt;"",BC273&lt;&gt;""),Mitglieder!E272+0.0001,ROUND(E272+1,0))</f>
        <v>1.0249999999999972</v>
      </c>
      <c r="F273" s="1" t="str">
        <f t="shared" ca="1" si="146"/>
        <v/>
      </c>
      <c r="G273" s="23"/>
      <c r="H273" s="8"/>
      <c r="I273" s="8"/>
      <c r="J273" s="8"/>
      <c r="K273" s="8"/>
      <c r="L273" s="8"/>
      <c r="M273" s="8"/>
      <c r="N273" s="8"/>
      <c r="O273" s="8"/>
      <c r="P273" s="8"/>
      <c r="Q273" s="8"/>
      <c r="R273" s="8"/>
      <c r="S273" s="8"/>
      <c r="T273" s="8"/>
      <c r="U273" s="8"/>
      <c r="V273" s="8"/>
      <c r="W273" s="8"/>
      <c r="X273" s="8"/>
      <c r="Y273" s="8"/>
      <c r="Z273" s="8"/>
      <c r="AA273" s="8"/>
      <c r="AB273" s="8"/>
      <c r="AC273" s="8"/>
      <c r="AD273" s="8"/>
      <c r="AE273" s="8"/>
      <c r="AG273" s="1">
        <f t="shared" si="147"/>
        <v>0</v>
      </c>
      <c r="AI273" s="1">
        <f t="shared" ca="1" si="148"/>
        <v>0</v>
      </c>
      <c r="AJ273" s="1">
        <f t="shared" ca="1" si="149"/>
        <v>0</v>
      </c>
      <c r="AM273" s="63" t="str">
        <f>IF(AND(H274="",H275="",K273=""),"",IF(K273="","nicht kategorisiert",IF(AG273=1,VLOOKUP(AN273,'Details Verein'!$B$12:$D$22,2),"")))</f>
        <v/>
      </c>
      <c r="AN273" s="1">
        <f>IF(K273='Details Verein'!$C$12,'Details Verein'!$B$12,IF(K273='Details Verein'!$C$13,'Details Verein'!$B$13,IF(K273='Details Verein'!$C$14,'Details Verein'!$B$14,IF(K273='Details Verein'!$C$15,'Details Verein'!$B$15,IF(K273='Details Verein'!$C$16,'Details Verein'!$B$16,IF(K273='Details Verein'!$C$17,'Details Verein'!$B$17,IF(K273='Details Verein'!$C$18,'Details Verein'!$B$18,IF(K273='Details Verein'!$C$19,'Details Verein'!$B$19,IF(K273='Details Verein'!$C$20,'Details Verein'!$B$20,IF(K273='Details Verein'!$C$21,'Details Verein'!$B$21,11))))))))))</f>
        <v>1</v>
      </c>
      <c r="AO273" s="8"/>
      <c r="AP273" s="8"/>
      <c r="AQ273" s="8"/>
      <c r="AR273" s="32">
        <f>IF(OR(V273&gt;'Details Verein'!$D$7,$AG273=1),VLOOKUP($AN273,'Details Verein'!$B$12:$G$21,AR$1),0)</f>
        <v>0</v>
      </c>
      <c r="AS273" s="115" t="str">
        <f t="shared" si="150"/>
        <v/>
      </c>
      <c r="AT273" s="32">
        <f>IF($AG273=1,VLOOKUP($AN273,'Details Verein'!$B$12:$G$21,AT$1),0)</f>
        <v>0</v>
      </c>
      <c r="AU273" s="33" t="str">
        <f t="shared" si="151"/>
        <v/>
      </c>
      <c r="AV273" s="32">
        <f>IF($AG273=1,VLOOKUP($AN273,'Details Verein'!$B$12:$G$21,AV$1),0)</f>
        <v>0</v>
      </c>
      <c r="AW273" s="32">
        <f ca="1">IF($AG273=1,VLOOKUP($AN273,'Details Verein'!$B$12:$G$21,AW$1),0)+BG273</f>
        <v>0</v>
      </c>
      <c r="AX273" s="116"/>
      <c r="AY273" s="8"/>
      <c r="AZ273" s="8"/>
      <c r="BA273" s="8"/>
      <c r="BB273" s="1" t="str">
        <f t="shared" si="152"/>
        <v>00.01.1900</v>
      </c>
      <c r="BC273" s="73"/>
      <c r="BD273" s="3" t="str">
        <f>IF(AP273="","",AP273+'Details Verein'!$D$24)</f>
        <v/>
      </c>
      <c r="BE273" s="3" t="str">
        <f>IF(AZ273="","",AZ273+'Details Verein'!$D$25)</f>
        <v/>
      </c>
      <c r="BF273" s="3" t="str">
        <f>IF(BA273="","",BA273+'Details Verein'!$D$26)</f>
        <v/>
      </c>
      <c r="BG273" s="32">
        <f ca="1">IF(OR(E273-E272&gt;0.1,BA273&lt;&gt;""),'Details Verein'!$D$27,0)</f>
        <v>0</v>
      </c>
      <c r="BH273" s="16">
        <f t="shared" ca="1" si="176"/>
        <v>0</v>
      </c>
      <c r="BI273" s="16">
        <f t="shared" si="153"/>
        <v>0</v>
      </c>
      <c r="BJ273" s="1" t="str">
        <f t="shared" si="154"/>
        <v/>
      </c>
      <c r="BL273" s="1" t="str">
        <f t="shared" si="159"/>
        <v/>
      </c>
      <c r="BM273" s="1" t="str">
        <f t="shared" si="160"/>
        <v/>
      </c>
      <c r="BN273" s="1" t="str">
        <f t="shared" si="161"/>
        <v/>
      </c>
      <c r="BO273" s="1" t="str">
        <f t="shared" ca="1" si="162"/>
        <v/>
      </c>
      <c r="BP273" s="1">
        <f t="shared" si="173"/>
        <v>2.4999999999999904E-2</v>
      </c>
      <c r="BQ273" s="24" t="str">
        <f t="shared" si="163"/>
        <v/>
      </c>
      <c r="BR273" s="25" t="str">
        <f>IF(OR(Mitglieder!AQ273="",Mitglieder!BC273&lt;&gt;""),"",Mitglieder!AQ273)</f>
        <v/>
      </c>
      <c r="BS273" s="24" t="str">
        <f>IF(BR273="","",'Details Verein'!$I$30)</f>
        <v/>
      </c>
      <c r="BT273" s="24" t="str">
        <f>IF(BR273="","",VLOOKUP(Mitglieder!AN273,'Details Verein'!$B$12:$I$21,8))</f>
        <v/>
      </c>
      <c r="BU273" s="24"/>
      <c r="BV273" s="26" t="str">
        <f t="shared" si="164"/>
        <v/>
      </c>
      <c r="BW273" s="24" t="str">
        <f>IF(BR273="","",Mitglieder!BL273)</f>
        <v/>
      </c>
      <c r="CA273" s="34"/>
      <c r="CB273" s="1" t="str">
        <f t="shared" si="185"/>
        <v/>
      </c>
      <c r="CC273" s="1" t="str">
        <f t="shared" si="185"/>
        <v/>
      </c>
      <c r="CD273" s="1" t="str">
        <f t="shared" si="185"/>
        <v/>
      </c>
      <c r="CE273" s="1" t="str">
        <f t="shared" si="185"/>
        <v/>
      </c>
      <c r="CF273" s="1" t="str">
        <f t="shared" si="185"/>
        <v/>
      </c>
      <c r="CG273" s="1" t="str">
        <f t="shared" si="185"/>
        <v/>
      </c>
      <c r="CH273" s="1" t="str">
        <f t="shared" si="185"/>
        <v/>
      </c>
      <c r="CI273" s="1" t="str">
        <f t="shared" si="185"/>
        <v/>
      </c>
      <c r="CJ273" s="1" t="str">
        <f t="shared" si="185"/>
        <v/>
      </c>
      <c r="CK273" s="1" t="str">
        <f t="shared" si="185"/>
        <v/>
      </c>
      <c r="CL273" s="37" t="str">
        <f t="shared" si="155"/>
        <v/>
      </c>
      <c r="CM273" s="37" t="str">
        <f t="shared" si="156"/>
        <v/>
      </c>
      <c r="CN273" s="1">
        <f t="shared" ca="1" si="157"/>
        <v>0</v>
      </c>
      <c r="CO273" s="1">
        <f t="shared" ca="1" si="158"/>
        <v>0</v>
      </c>
      <c r="CP273" s="1">
        <f t="shared" si="174"/>
        <v>5.5100000000000551E-2</v>
      </c>
      <c r="CQ273" s="24" t="str">
        <f t="shared" si="165"/>
        <v/>
      </c>
      <c r="CR273" s="25" t="str">
        <f t="shared" si="166"/>
        <v/>
      </c>
      <c r="CS273" s="24" t="str">
        <f>IF(CR273="","",'Details Verein'!$I$30)</f>
        <v/>
      </c>
      <c r="CT273" s="24" t="str">
        <f>IF(CR273="","",VLOOKUP(Mitglieder!AN273,'Details Verein'!$B$12:$K$21,9))</f>
        <v/>
      </c>
      <c r="CU273" s="24">
        <f t="shared" si="167"/>
        <v>0</v>
      </c>
      <c r="CV273" s="26" t="str">
        <f t="shared" si="168"/>
        <v/>
      </c>
      <c r="CW273" s="24" t="str">
        <f>IF(CR273="","",Mitglieder!BM273)</f>
        <v/>
      </c>
      <c r="CX273" s="1">
        <f t="shared" si="169"/>
        <v>8.5200000000001413E-2</v>
      </c>
      <c r="CY273" s="24" t="str">
        <f t="shared" si="170"/>
        <v/>
      </c>
      <c r="CZ273" s="25" t="str">
        <f t="shared" si="171"/>
        <v/>
      </c>
      <c r="DA273" s="24" t="str">
        <f>IF(CZ273="","",'Details Verein'!$I$30)</f>
        <v/>
      </c>
      <c r="DB273" s="24" t="str">
        <f>IF(CZ273="","",VLOOKUP(AN273,'Details Verein'!$B$12:$L$21,10))</f>
        <v/>
      </c>
      <c r="DC273" s="24"/>
      <c r="DD273" s="26" t="str">
        <f t="shared" si="172"/>
        <v/>
      </c>
      <c r="DE273" s="24" t="str">
        <f>IF(CZ273="","",Mitglieder!BN273)</f>
        <v/>
      </c>
      <c r="DF273" s="34"/>
      <c r="DG273" s="1">
        <f t="shared" ca="1" si="177"/>
        <v>0.11530000000000228</v>
      </c>
      <c r="DH273" s="24" t="str">
        <f t="shared" ca="1" si="178"/>
        <v/>
      </c>
      <c r="DI273" s="25" t="str">
        <f t="shared" ca="1" si="179"/>
        <v/>
      </c>
      <c r="DJ273" s="24" t="str">
        <f ca="1">IF(DI273="","",'Details Verein'!$I$30)</f>
        <v/>
      </c>
      <c r="DK273" s="24" t="str">
        <f ca="1">IF(DI273="","",'Details Verein'!$I$31)</f>
        <v/>
      </c>
      <c r="DL273" s="24"/>
      <c r="DM273" s="26" t="str">
        <f t="shared" ca="1" si="180"/>
        <v/>
      </c>
      <c r="DN273" s="24" t="str">
        <f t="shared" ca="1" si="181"/>
        <v/>
      </c>
    </row>
    <row r="274" spans="3:118" x14ac:dyDescent="0.3">
      <c r="C274" s="1">
        <f t="shared" ca="1" si="145"/>
        <v>1.0250999999999972</v>
      </c>
      <c r="D274" s="1">
        <f ca="1">IF(OR(AQ274&lt;&gt;"",AP274+'Details Verein'!$D$24&gt;=$AM$1,AP274="",AG274&lt;&gt;1,AZ274&lt;&gt;"",BC274&lt;&gt;""),Mitglieder!D273+0.0001,ROUND(D273+1,0))</f>
        <v>1.0250999999999972</v>
      </c>
      <c r="E274" s="1">
        <f ca="1">IF(OR(AQ274&lt;&gt;"",AZ274+'Details Verein'!$D$25&gt;=$AM$1,AP274="",AG274&lt;&gt;1,AZ274="",BA274&lt;&gt;"",BC274&lt;&gt;""),Mitglieder!E273+0.0001,ROUND(E273+1,0))</f>
        <v>1.0250999999999972</v>
      </c>
      <c r="F274" s="1" t="str">
        <f t="shared" ca="1" si="146"/>
        <v/>
      </c>
      <c r="G274" s="23"/>
      <c r="H274" s="8"/>
      <c r="I274" s="8"/>
      <c r="J274" s="8"/>
      <c r="K274" s="8"/>
      <c r="L274" s="8"/>
      <c r="M274" s="8"/>
      <c r="N274" s="8"/>
      <c r="O274" s="8"/>
      <c r="P274" s="8"/>
      <c r="Q274" s="8"/>
      <c r="R274" s="8"/>
      <c r="S274" s="8"/>
      <c r="T274" s="8"/>
      <c r="U274" s="8"/>
      <c r="V274" s="8"/>
      <c r="W274" s="8"/>
      <c r="X274" s="8"/>
      <c r="Y274" s="8"/>
      <c r="Z274" s="8"/>
      <c r="AA274" s="8"/>
      <c r="AB274" s="8"/>
      <c r="AC274" s="8"/>
      <c r="AD274" s="8"/>
      <c r="AE274" s="8"/>
      <c r="AG274" s="1">
        <f t="shared" si="147"/>
        <v>0</v>
      </c>
      <c r="AI274" s="1">
        <f t="shared" ca="1" si="148"/>
        <v>0</v>
      </c>
      <c r="AJ274" s="1">
        <f t="shared" ca="1" si="149"/>
        <v>0</v>
      </c>
      <c r="AM274" s="63" t="str">
        <f>IF(AND(H275="",H276="",K274=""),"",IF(K274="","nicht kategorisiert",IF(AG274=1,VLOOKUP(AN274,'Details Verein'!$B$12:$D$22,2),"")))</f>
        <v/>
      </c>
      <c r="AN274" s="1">
        <f>IF(K274='Details Verein'!$C$12,'Details Verein'!$B$12,IF(K274='Details Verein'!$C$13,'Details Verein'!$B$13,IF(K274='Details Verein'!$C$14,'Details Verein'!$B$14,IF(K274='Details Verein'!$C$15,'Details Verein'!$B$15,IF(K274='Details Verein'!$C$16,'Details Verein'!$B$16,IF(K274='Details Verein'!$C$17,'Details Verein'!$B$17,IF(K274='Details Verein'!$C$18,'Details Verein'!$B$18,IF(K274='Details Verein'!$C$19,'Details Verein'!$B$19,IF(K274='Details Verein'!$C$20,'Details Verein'!$B$20,IF(K274='Details Verein'!$C$21,'Details Verein'!$B$21,11))))))))))</f>
        <v>1</v>
      </c>
      <c r="AO274" s="8"/>
      <c r="AP274" s="8"/>
      <c r="AQ274" s="8"/>
      <c r="AR274" s="32">
        <f>IF(OR(V274&gt;'Details Verein'!$D$7,$AG274=1),VLOOKUP($AN274,'Details Verein'!$B$12:$G$21,AR$1),0)</f>
        <v>0</v>
      </c>
      <c r="AS274" s="115" t="str">
        <f t="shared" si="150"/>
        <v/>
      </c>
      <c r="AT274" s="32">
        <f>IF($AG274=1,VLOOKUP($AN274,'Details Verein'!$B$12:$G$21,AT$1),0)</f>
        <v>0</v>
      </c>
      <c r="AU274" s="33" t="str">
        <f t="shared" si="151"/>
        <v/>
      </c>
      <c r="AV274" s="32">
        <f>IF($AG274=1,VLOOKUP($AN274,'Details Verein'!$B$12:$G$21,AV$1),0)</f>
        <v>0</v>
      </c>
      <c r="AW274" s="32">
        <f ca="1">IF($AG274=1,VLOOKUP($AN274,'Details Verein'!$B$12:$G$21,AW$1),0)+BG274</f>
        <v>0</v>
      </c>
      <c r="AX274" s="116"/>
      <c r="AY274" s="8"/>
      <c r="AZ274" s="8"/>
      <c r="BA274" s="8"/>
      <c r="BB274" s="1" t="str">
        <f t="shared" si="152"/>
        <v>00.01.1900</v>
      </c>
      <c r="BC274" s="73"/>
      <c r="BD274" s="3" t="str">
        <f>IF(AP274="","",AP274+'Details Verein'!$D$24)</f>
        <v/>
      </c>
      <c r="BE274" s="3" t="str">
        <f>IF(AZ274="","",AZ274+'Details Verein'!$D$25)</f>
        <v/>
      </c>
      <c r="BF274" s="3" t="str">
        <f>IF(BA274="","",BA274+'Details Verein'!$D$26)</f>
        <v/>
      </c>
      <c r="BG274" s="32">
        <f ca="1">IF(OR(E274-E273&gt;0.1,BA274&lt;&gt;""),'Details Verein'!$D$27,0)</f>
        <v>0</v>
      </c>
      <c r="BH274" s="16">
        <f t="shared" ca="1" si="176"/>
        <v>0</v>
      </c>
      <c r="BI274" s="16">
        <f t="shared" si="153"/>
        <v>0</v>
      </c>
      <c r="BJ274" s="1" t="str">
        <f t="shared" si="154"/>
        <v/>
      </c>
      <c r="BL274" s="1" t="str">
        <f t="shared" si="159"/>
        <v/>
      </c>
      <c r="BM274" s="1" t="str">
        <f t="shared" si="160"/>
        <v/>
      </c>
      <c r="BN274" s="1" t="str">
        <f t="shared" si="161"/>
        <v/>
      </c>
      <c r="BO274" s="1" t="str">
        <f t="shared" ca="1" si="162"/>
        <v/>
      </c>
      <c r="BP274" s="1">
        <f t="shared" si="173"/>
        <v>2.5099999999999904E-2</v>
      </c>
      <c r="BQ274" s="24" t="str">
        <f t="shared" si="163"/>
        <v/>
      </c>
      <c r="BR274" s="25" t="str">
        <f>IF(OR(Mitglieder!AQ274="",Mitglieder!BC274&lt;&gt;""),"",Mitglieder!AQ274)</f>
        <v/>
      </c>
      <c r="BS274" s="24" t="str">
        <f>IF(BR274="","",'Details Verein'!$I$30)</f>
        <v/>
      </c>
      <c r="BT274" s="24" t="str">
        <f>IF(BR274="","",VLOOKUP(Mitglieder!AN274,'Details Verein'!$B$12:$I$21,8))</f>
        <v/>
      </c>
      <c r="BU274" s="24"/>
      <c r="BV274" s="26" t="str">
        <f t="shared" si="164"/>
        <v/>
      </c>
      <c r="BW274" s="24" t="str">
        <f>IF(BR274="","",Mitglieder!BL274)</f>
        <v/>
      </c>
      <c r="CA274" s="34"/>
      <c r="CB274" s="1" t="str">
        <f t="shared" ref="CB274:CK283" si="186">IF(AND($AG274=1,CB$13=$AM274),CB$13,"")</f>
        <v/>
      </c>
      <c r="CC274" s="1" t="str">
        <f t="shared" si="186"/>
        <v/>
      </c>
      <c r="CD274" s="1" t="str">
        <f t="shared" si="186"/>
        <v/>
      </c>
      <c r="CE274" s="1" t="str">
        <f t="shared" si="186"/>
        <v/>
      </c>
      <c r="CF274" s="1" t="str">
        <f t="shared" si="186"/>
        <v/>
      </c>
      <c r="CG274" s="1" t="str">
        <f t="shared" si="186"/>
        <v/>
      </c>
      <c r="CH274" s="1" t="str">
        <f t="shared" si="186"/>
        <v/>
      </c>
      <c r="CI274" s="1" t="str">
        <f t="shared" si="186"/>
        <v/>
      </c>
      <c r="CJ274" s="1" t="str">
        <f t="shared" si="186"/>
        <v/>
      </c>
      <c r="CK274" s="1" t="str">
        <f t="shared" si="186"/>
        <v/>
      </c>
      <c r="CL274" s="37" t="str">
        <f t="shared" si="155"/>
        <v/>
      </c>
      <c r="CM274" s="37" t="str">
        <f t="shared" si="156"/>
        <v/>
      </c>
      <c r="CN274" s="1">
        <f t="shared" ca="1" si="157"/>
        <v>0</v>
      </c>
      <c r="CO274" s="1">
        <f t="shared" ca="1" si="158"/>
        <v>0</v>
      </c>
      <c r="CP274" s="1">
        <f t="shared" si="174"/>
        <v>5.5200000000000554E-2</v>
      </c>
      <c r="CQ274" s="24" t="str">
        <f t="shared" si="165"/>
        <v/>
      </c>
      <c r="CR274" s="25" t="str">
        <f t="shared" si="166"/>
        <v/>
      </c>
      <c r="CS274" s="24" t="str">
        <f>IF(CR274="","",'Details Verein'!$I$30)</f>
        <v/>
      </c>
      <c r="CT274" s="24" t="str">
        <f>IF(CR274="","",VLOOKUP(Mitglieder!AN274,'Details Verein'!$B$12:$K$21,9))</f>
        <v/>
      </c>
      <c r="CU274" s="24">
        <f t="shared" si="167"/>
        <v>0</v>
      </c>
      <c r="CV274" s="26" t="str">
        <f t="shared" si="168"/>
        <v/>
      </c>
      <c r="CW274" s="24" t="str">
        <f>IF(CR274="","",Mitglieder!BM274)</f>
        <v/>
      </c>
      <c r="CX274" s="1">
        <f t="shared" si="169"/>
        <v>8.5300000000001416E-2</v>
      </c>
      <c r="CY274" s="24" t="str">
        <f t="shared" si="170"/>
        <v/>
      </c>
      <c r="CZ274" s="25" t="str">
        <f t="shared" si="171"/>
        <v/>
      </c>
      <c r="DA274" s="24" t="str">
        <f>IF(CZ274="","",'Details Verein'!$I$30)</f>
        <v/>
      </c>
      <c r="DB274" s="24" t="str">
        <f>IF(CZ274="","",VLOOKUP(AN274,'Details Verein'!$B$12:$L$21,10))</f>
        <v/>
      </c>
      <c r="DC274" s="24"/>
      <c r="DD274" s="26" t="str">
        <f t="shared" si="172"/>
        <v/>
      </c>
      <c r="DE274" s="24" t="str">
        <f>IF(CZ274="","",Mitglieder!BN274)</f>
        <v/>
      </c>
      <c r="DF274" s="34"/>
      <c r="DG274" s="1">
        <f t="shared" ca="1" si="177"/>
        <v>0.11540000000000228</v>
      </c>
      <c r="DH274" s="24" t="str">
        <f t="shared" ca="1" si="178"/>
        <v/>
      </c>
      <c r="DI274" s="25" t="str">
        <f t="shared" ca="1" si="179"/>
        <v/>
      </c>
      <c r="DJ274" s="24" t="str">
        <f ca="1">IF(DI274="","",'Details Verein'!$I$30)</f>
        <v/>
      </c>
      <c r="DK274" s="24" t="str">
        <f ca="1">IF(DI274="","",'Details Verein'!$I$31)</f>
        <v/>
      </c>
      <c r="DL274" s="24"/>
      <c r="DM274" s="26" t="str">
        <f t="shared" ca="1" si="180"/>
        <v/>
      </c>
      <c r="DN274" s="24" t="str">
        <f t="shared" ca="1" si="181"/>
        <v/>
      </c>
    </row>
    <row r="275" spans="3:118" x14ac:dyDescent="0.3">
      <c r="C275" s="1">
        <f t="shared" ca="1" si="145"/>
        <v>1.0251999999999972</v>
      </c>
      <c r="D275" s="1">
        <f ca="1">IF(OR(AQ275&lt;&gt;"",AP275+'Details Verein'!$D$24&gt;=$AM$1,AP275="",AG275&lt;&gt;1,AZ275&lt;&gt;"",BC275&lt;&gt;""),Mitglieder!D274+0.0001,ROUND(D274+1,0))</f>
        <v>1.0251999999999972</v>
      </c>
      <c r="E275" s="1">
        <f ca="1">IF(OR(AQ275&lt;&gt;"",AZ275+'Details Verein'!$D$25&gt;=$AM$1,AP275="",AG275&lt;&gt;1,AZ275="",BA275&lt;&gt;"",BC275&lt;&gt;""),Mitglieder!E274+0.0001,ROUND(E274+1,0))</f>
        <v>1.0251999999999972</v>
      </c>
      <c r="F275" s="1" t="str">
        <f t="shared" ca="1" si="146"/>
        <v/>
      </c>
      <c r="G275" s="23"/>
      <c r="H275" s="8"/>
      <c r="I275" s="8"/>
      <c r="J275" s="8"/>
      <c r="K275" s="8"/>
      <c r="L275" s="8"/>
      <c r="M275" s="8"/>
      <c r="N275" s="8"/>
      <c r="O275" s="8"/>
      <c r="P275" s="8"/>
      <c r="Q275" s="8"/>
      <c r="R275" s="8"/>
      <c r="S275" s="8"/>
      <c r="T275" s="8"/>
      <c r="U275" s="8"/>
      <c r="V275" s="8"/>
      <c r="W275" s="8"/>
      <c r="X275" s="8"/>
      <c r="Y275" s="8"/>
      <c r="Z275" s="8"/>
      <c r="AA275" s="8"/>
      <c r="AB275" s="8"/>
      <c r="AC275" s="8"/>
      <c r="AD275" s="8"/>
      <c r="AE275" s="8"/>
      <c r="AG275" s="1">
        <f t="shared" si="147"/>
        <v>0</v>
      </c>
      <c r="AI275" s="1">
        <f t="shared" ca="1" si="148"/>
        <v>0</v>
      </c>
      <c r="AJ275" s="1">
        <f t="shared" ca="1" si="149"/>
        <v>0</v>
      </c>
      <c r="AM275" s="63" t="str">
        <f>IF(AND(H276="",H277="",K275=""),"",IF(K275="","nicht kategorisiert",IF(AG275=1,VLOOKUP(AN275,'Details Verein'!$B$12:$D$22,2),"")))</f>
        <v/>
      </c>
      <c r="AN275" s="1">
        <f>IF(K275='Details Verein'!$C$12,'Details Verein'!$B$12,IF(K275='Details Verein'!$C$13,'Details Verein'!$B$13,IF(K275='Details Verein'!$C$14,'Details Verein'!$B$14,IF(K275='Details Verein'!$C$15,'Details Verein'!$B$15,IF(K275='Details Verein'!$C$16,'Details Verein'!$B$16,IF(K275='Details Verein'!$C$17,'Details Verein'!$B$17,IF(K275='Details Verein'!$C$18,'Details Verein'!$B$18,IF(K275='Details Verein'!$C$19,'Details Verein'!$B$19,IF(K275='Details Verein'!$C$20,'Details Verein'!$B$20,IF(K275='Details Verein'!$C$21,'Details Verein'!$B$21,11))))))))))</f>
        <v>1</v>
      </c>
      <c r="AO275" s="8"/>
      <c r="AP275" s="8"/>
      <c r="AQ275" s="8"/>
      <c r="AR275" s="32">
        <f>IF(OR(V275&gt;'Details Verein'!$D$7,$AG275=1),VLOOKUP($AN275,'Details Verein'!$B$12:$G$21,AR$1),0)</f>
        <v>0</v>
      </c>
      <c r="AS275" s="115" t="str">
        <f t="shared" si="150"/>
        <v/>
      </c>
      <c r="AT275" s="32">
        <f>IF($AG275=1,VLOOKUP($AN275,'Details Verein'!$B$12:$G$21,AT$1),0)</f>
        <v>0</v>
      </c>
      <c r="AU275" s="33" t="str">
        <f t="shared" si="151"/>
        <v/>
      </c>
      <c r="AV275" s="32">
        <f>IF($AG275=1,VLOOKUP($AN275,'Details Verein'!$B$12:$G$21,AV$1),0)</f>
        <v>0</v>
      </c>
      <c r="AW275" s="32">
        <f ca="1">IF($AG275=1,VLOOKUP($AN275,'Details Verein'!$B$12:$G$21,AW$1),0)+BG275</f>
        <v>0</v>
      </c>
      <c r="AX275" s="116"/>
      <c r="AY275" s="8"/>
      <c r="AZ275" s="8"/>
      <c r="BA275" s="8"/>
      <c r="BB275" s="1" t="str">
        <f t="shared" si="152"/>
        <v>00.01.1900</v>
      </c>
      <c r="BC275" s="73"/>
      <c r="BD275" s="3" t="str">
        <f>IF(AP275="","",AP275+'Details Verein'!$D$24)</f>
        <v/>
      </c>
      <c r="BE275" s="3" t="str">
        <f>IF(AZ275="","",AZ275+'Details Verein'!$D$25)</f>
        <v/>
      </c>
      <c r="BF275" s="3" t="str">
        <f>IF(BA275="","",BA275+'Details Verein'!$D$26)</f>
        <v/>
      </c>
      <c r="BG275" s="32">
        <f ca="1">IF(OR(E275-E274&gt;0.1,BA275&lt;&gt;""),'Details Verein'!$D$27,0)</f>
        <v>0</v>
      </c>
      <c r="BH275" s="16">
        <f t="shared" ca="1" si="176"/>
        <v>0</v>
      </c>
      <c r="BI275" s="16">
        <f t="shared" si="153"/>
        <v>0</v>
      </c>
      <c r="BJ275" s="1" t="str">
        <f t="shared" si="154"/>
        <v/>
      </c>
      <c r="BL275" s="1" t="str">
        <f t="shared" si="159"/>
        <v/>
      </c>
      <c r="BM275" s="1" t="str">
        <f t="shared" si="160"/>
        <v/>
      </c>
      <c r="BN275" s="1" t="str">
        <f t="shared" si="161"/>
        <v/>
      </c>
      <c r="BO275" s="1" t="str">
        <f t="shared" ca="1" si="162"/>
        <v/>
      </c>
      <c r="BP275" s="1">
        <f t="shared" si="173"/>
        <v>2.5199999999999903E-2</v>
      </c>
      <c r="BQ275" s="24" t="str">
        <f t="shared" si="163"/>
        <v/>
      </c>
      <c r="BR275" s="25" t="str">
        <f>IF(OR(Mitglieder!AQ275="",Mitglieder!BC275&lt;&gt;""),"",Mitglieder!AQ275)</f>
        <v/>
      </c>
      <c r="BS275" s="24" t="str">
        <f>IF(BR275="","",'Details Verein'!$I$30)</f>
        <v/>
      </c>
      <c r="BT275" s="24" t="str">
        <f>IF(BR275="","",VLOOKUP(Mitglieder!AN275,'Details Verein'!$B$12:$I$21,8))</f>
        <v/>
      </c>
      <c r="BU275" s="24"/>
      <c r="BV275" s="26" t="str">
        <f t="shared" si="164"/>
        <v/>
      </c>
      <c r="BW275" s="24" t="str">
        <f>IF(BR275="","",Mitglieder!BL275)</f>
        <v/>
      </c>
      <c r="CA275" s="34"/>
      <c r="CB275" s="1" t="str">
        <f t="shared" si="186"/>
        <v/>
      </c>
      <c r="CC275" s="1" t="str">
        <f t="shared" si="186"/>
        <v/>
      </c>
      <c r="CD275" s="1" t="str">
        <f t="shared" si="186"/>
        <v/>
      </c>
      <c r="CE275" s="1" t="str">
        <f t="shared" si="186"/>
        <v/>
      </c>
      <c r="CF275" s="1" t="str">
        <f t="shared" si="186"/>
        <v/>
      </c>
      <c r="CG275" s="1" t="str">
        <f t="shared" si="186"/>
        <v/>
      </c>
      <c r="CH275" s="1" t="str">
        <f t="shared" si="186"/>
        <v/>
      </c>
      <c r="CI275" s="1" t="str">
        <f t="shared" si="186"/>
        <v/>
      </c>
      <c r="CJ275" s="1" t="str">
        <f t="shared" si="186"/>
        <v/>
      </c>
      <c r="CK275" s="1" t="str">
        <f t="shared" si="186"/>
        <v/>
      </c>
      <c r="CL275" s="37" t="str">
        <f t="shared" si="155"/>
        <v/>
      </c>
      <c r="CM275" s="37" t="str">
        <f t="shared" si="156"/>
        <v/>
      </c>
      <c r="CN275" s="1">
        <f t="shared" ca="1" si="157"/>
        <v>0</v>
      </c>
      <c r="CO275" s="1">
        <f t="shared" ca="1" si="158"/>
        <v>0</v>
      </c>
      <c r="CP275" s="1">
        <f t="shared" si="174"/>
        <v>5.5300000000000557E-2</v>
      </c>
      <c r="CQ275" s="24" t="str">
        <f t="shared" si="165"/>
        <v/>
      </c>
      <c r="CR275" s="25" t="str">
        <f t="shared" si="166"/>
        <v/>
      </c>
      <c r="CS275" s="24" t="str">
        <f>IF(CR275="","",'Details Verein'!$I$30)</f>
        <v/>
      </c>
      <c r="CT275" s="24" t="str">
        <f>IF(CR275="","",VLOOKUP(Mitglieder!AN275,'Details Verein'!$B$12:$K$21,9))</f>
        <v/>
      </c>
      <c r="CU275" s="24">
        <f t="shared" si="167"/>
        <v>0</v>
      </c>
      <c r="CV275" s="26" t="str">
        <f t="shared" si="168"/>
        <v/>
      </c>
      <c r="CW275" s="24" t="str">
        <f>IF(CR275="","",Mitglieder!BM275)</f>
        <v/>
      </c>
      <c r="CX275" s="1">
        <f t="shared" si="169"/>
        <v>8.5400000000001419E-2</v>
      </c>
      <c r="CY275" s="24" t="str">
        <f t="shared" si="170"/>
        <v/>
      </c>
      <c r="CZ275" s="25" t="str">
        <f t="shared" si="171"/>
        <v/>
      </c>
      <c r="DA275" s="24" t="str">
        <f>IF(CZ275="","",'Details Verein'!$I$30)</f>
        <v/>
      </c>
      <c r="DB275" s="24" t="str">
        <f>IF(CZ275="","",VLOOKUP(AN275,'Details Verein'!$B$12:$L$21,10))</f>
        <v/>
      </c>
      <c r="DC275" s="24"/>
      <c r="DD275" s="26" t="str">
        <f t="shared" si="172"/>
        <v/>
      </c>
      <c r="DE275" s="24" t="str">
        <f>IF(CZ275="","",Mitglieder!BN275)</f>
        <v/>
      </c>
      <c r="DF275" s="34"/>
      <c r="DG275" s="1">
        <f t="shared" ca="1" si="177"/>
        <v>0.11550000000000228</v>
      </c>
      <c r="DH275" s="24" t="str">
        <f t="shared" ca="1" si="178"/>
        <v/>
      </c>
      <c r="DI275" s="25" t="str">
        <f t="shared" ca="1" si="179"/>
        <v/>
      </c>
      <c r="DJ275" s="24" t="str">
        <f ca="1">IF(DI275="","",'Details Verein'!$I$30)</f>
        <v/>
      </c>
      <c r="DK275" s="24" t="str">
        <f ca="1">IF(DI275="","",'Details Verein'!$I$31)</f>
        <v/>
      </c>
      <c r="DL275" s="24"/>
      <c r="DM275" s="26" t="str">
        <f t="shared" ca="1" si="180"/>
        <v/>
      </c>
      <c r="DN275" s="24" t="str">
        <f t="shared" ca="1" si="181"/>
        <v/>
      </c>
    </row>
    <row r="276" spans="3:118" x14ac:dyDescent="0.3">
      <c r="C276" s="1">
        <f t="shared" ca="1" si="145"/>
        <v>1.0252999999999972</v>
      </c>
      <c r="D276" s="1">
        <f ca="1">IF(OR(AQ276&lt;&gt;"",AP276+'Details Verein'!$D$24&gt;=$AM$1,AP276="",AG276&lt;&gt;1,AZ276&lt;&gt;"",BC276&lt;&gt;""),Mitglieder!D275+0.0001,ROUND(D275+1,0))</f>
        <v>1.0252999999999972</v>
      </c>
      <c r="E276" s="1">
        <f ca="1">IF(OR(AQ276&lt;&gt;"",AZ276+'Details Verein'!$D$25&gt;=$AM$1,AP276="",AG276&lt;&gt;1,AZ276="",BA276&lt;&gt;"",BC276&lt;&gt;""),Mitglieder!E275+0.0001,ROUND(E275+1,0))</f>
        <v>1.0252999999999972</v>
      </c>
      <c r="F276" s="1" t="str">
        <f t="shared" ca="1" si="146"/>
        <v/>
      </c>
      <c r="G276" s="23"/>
      <c r="H276" s="8"/>
      <c r="I276" s="8"/>
      <c r="J276" s="8"/>
      <c r="K276" s="8"/>
      <c r="L276" s="8"/>
      <c r="M276" s="8"/>
      <c r="N276" s="8"/>
      <c r="O276" s="8"/>
      <c r="P276" s="8"/>
      <c r="Q276" s="8"/>
      <c r="R276" s="8"/>
      <c r="S276" s="8"/>
      <c r="T276" s="8"/>
      <c r="U276" s="8"/>
      <c r="V276" s="8"/>
      <c r="W276" s="8"/>
      <c r="X276" s="8"/>
      <c r="Y276" s="8"/>
      <c r="Z276" s="8"/>
      <c r="AA276" s="8"/>
      <c r="AB276" s="8"/>
      <c r="AC276" s="8"/>
      <c r="AD276" s="8"/>
      <c r="AE276" s="8"/>
      <c r="AG276" s="1">
        <f t="shared" si="147"/>
        <v>0</v>
      </c>
      <c r="AI276" s="1">
        <f t="shared" ca="1" si="148"/>
        <v>0</v>
      </c>
      <c r="AJ276" s="1">
        <f t="shared" ca="1" si="149"/>
        <v>0</v>
      </c>
      <c r="AM276" s="63" t="str">
        <f>IF(AND(H277="",H278="",K276=""),"",IF(K276="","nicht kategorisiert",IF(AG276=1,VLOOKUP(AN276,'Details Verein'!$B$12:$D$22,2),"")))</f>
        <v/>
      </c>
      <c r="AN276" s="1">
        <f>IF(K276='Details Verein'!$C$12,'Details Verein'!$B$12,IF(K276='Details Verein'!$C$13,'Details Verein'!$B$13,IF(K276='Details Verein'!$C$14,'Details Verein'!$B$14,IF(K276='Details Verein'!$C$15,'Details Verein'!$B$15,IF(K276='Details Verein'!$C$16,'Details Verein'!$B$16,IF(K276='Details Verein'!$C$17,'Details Verein'!$B$17,IF(K276='Details Verein'!$C$18,'Details Verein'!$B$18,IF(K276='Details Verein'!$C$19,'Details Verein'!$B$19,IF(K276='Details Verein'!$C$20,'Details Verein'!$B$20,IF(K276='Details Verein'!$C$21,'Details Verein'!$B$21,11))))))))))</f>
        <v>1</v>
      </c>
      <c r="AO276" s="8"/>
      <c r="AP276" s="8"/>
      <c r="AQ276" s="8"/>
      <c r="AR276" s="32">
        <f>IF(OR(V276&gt;'Details Verein'!$D$7,$AG276=1),VLOOKUP($AN276,'Details Verein'!$B$12:$G$21,AR$1),0)</f>
        <v>0</v>
      </c>
      <c r="AS276" s="115" t="str">
        <f t="shared" si="150"/>
        <v/>
      </c>
      <c r="AT276" s="32">
        <f>IF($AG276=1,VLOOKUP($AN276,'Details Verein'!$B$12:$G$21,AT$1),0)</f>
        <v>0</v>
      </c>
      <c r="AU276" s="33" t="str">
        <f t="shared" si="151"/>
        <v/>
      </c>
      <c r="AV276" s="32">
        <f>IF($AG276=1,VLOOKUP($AN276,'Details Verein'!$B$12:$G$21,AV$1),0)</f>
        <v>0</v>
      </c>
      <c r="AW276" s="32">
        <f ca="1">IF($AG276=1,VLOOKUP($AN276,'Details Verein'!$B$12:$G$21,AW$1),0)+BG276</f>
        <v>0</v>
      </c>
      <c r="AX276" s="116"/>
      <c r="AY276" s="8"/>
      <c r="AZ276" s="8"/>
      <c r="BA276" s="8"/>
      <c r="BB276" s="1" t="str">
        <f t="shared" si="152"/>
        <v>00.01.1900</v>
      </c>
      <c r="BC276" s="73"/>
      <c r="BD276" s="3" t="str">
        <f>IF(AP276="","",AP276+'Details Verein'!$D$24)</f>
        <v/>
      </c>
      <c r="BE276" s="3" t="str">
        <f>IF(AZ276="","",AZ276+'Details Verein'!$D$25)</f>
        <v/>
      </c>
      <c r="BF276" s="3" t="str">
        <f>IF(BA276="","",BA276+'Details Verein'!$D$26)</f>
        <v/>
      </c>
      <c r="BG276" s="32">
        <f ca="1">IF(OR(E276-E275&gt;0.1,BA276&lt;&gt;""),'Details Verein'!$D$27,0)</f>
        <v>0</v>
      </c>
      <c r="BH276" s="16">
        <f t="shared" ca="1" si="176"/>
        <v>0</v>
      </c>
      <c r="BI276" s="16">
        <f t="shared" si="153"/>
        <v>0</v>
      </c>
      <c r="BJ276" s="1" t="str">
        <f t="shared" si="154"/>
        <v/>
      </c>
      <c r="BL276" s="1" t="str">
        <f t="shared" si="159"/>
        <v/>
      </c>
      <c r="BM276" s="1" t="str">
        <f t="shared" si="160"/>
        <v/>
      </c>
      <c r="BN276" s="1" t="str">
        <f t="shared" si="161"/>
        <v/>
      </c>
      <c r="BO276" s="1" t="str">
        <f t="shared" ca="1" si="162"/>
        <v/>
      </c>
      <c r="BP276" s="1">
        <f t="shared" si="173"/>
        <v>2.5299999999999902E-2</v>
      </c>
      <c r="BQ276" s="24" t="str">
        <f t="shared" si="163"/>
        <v/>
      </c>
      <c r="BR276" s="25" t="str">
        <f>IF(OR(Mitglieder!AQ276="",Mitglieder!BC276&lt;&gt;""),"",Mitglieder!AQ276)</f>
        <v/>
      </c>
      <c r="BS276" s="24" t="str">
        <f>IF(BR276="","",'Details Verein'!$I$30)</f>
        <v/>
      </c>
      <c r="BT276" s="24" t="str">
        <f>IF(BR276="","",VLOOKUP(Mitglieder!AN276,'Details Verein'!$B$12:$I$21,8))</f>
        <v/>
      </c>
      <c r="BU276" s="24"/>
      <c r="BV276" s="26" t="str">
        <f t="shared" si="164"/>
        <v/>
      </c>
      <c r="BW276" s="24" t="str">
        <f>IF(BR276="","",Mitglieder!BL276)</f>
        <v/>
      </c>
      <c r="CA276" s="34"/>
      <c r="CB276" s="1" t="str">
        <f t="shared" si="186"/>
        <v/>
      </c>
      <c r="CC276" s="1" t="str">
        <f t="shared" si="186"/>
        <v/>
      </c>
      <c r="CD276" s="1" t="str">
        <f t="shared" si="186"/>
        <v/>
      </c>
      <c r="CE276" s="1" t="str">
        <f t="shared" si="186"/>
        <v/>
      </c>
      <c r="CF276" s="1" t="str">
        <f t="shared" si="186"/>
        <v/>
      </c>
      <c r="CG276" s="1" t="str">
        <f t="shared" si="186"/>
        <v/>
      </c>
      <c r="CH276" s="1" t="str">
        <f t="shared" si="186"/>
        <v/>
      </c>
      <c r="CI276" s="1" t="str">
        <f t="shared" si="186"/>
        <v/>
      </c>
      <c r="CJ276" s="1" t="str">
        <f t="shared" si="186"/>
        <v/>
      </c>
      <c r="CK276" s="1" t="str">
        <f t="shared" si="186"/>
        <v/>
      </c>
      <c r="CL276" s="37" t="str">
        <f t="shared" si="155"/>
        <v/>
      </c>
      <c r="CM276" s="37" t="str">
        <f t="shared" si="156"/>
        <v/>
      </c>
      <c r="CN276" s="1">
        <f t="shared" ca="1" si="157"/>
        <v>0</v>
      </c>
      <c r="CO276" s="1">
        <f t="shared" ca="1" si="158"/>
        <v>0</v>
      </c>
      <c r="CP276" s="1">
        <f t="shared" si="174"/>
        <v>5.540000000000056E-2</v>
      </c>
      <c r="CQ276" s="24" t="str">
        <f t="shared" si="165"/>
        <v/>
      </c>
      <c r="CR276" s="25" t="str">
        <f t="shared" si="166"/>
        <v/>
      </c>
      <c r="CS276" s="24" t="str">
        <f>IF(CR276="","",'Details Verein'!$I$30)</f>
        <v/>
      </c>
      <c r="CT276" s="24" t="str">
        <f>IF(CR276="","",VLOOKUP(Mitglieder!AN276,'Details Verein'!$B$12:$K$21,9))</f>
        <v/>
      </c>
      <c r="CU276" s="24">
        <f t="shared" si="167"/>
        <v>0</v>
      </c>
      <c r="CV276" s="26" t="str">
        <f t="shared" si="168"/>
        <v/>
      </c>
      <c r="CW276" s="24" t="str">
        <f>IF(CR276="","",Mitglieder!BM276)</f>
        <v/>
      </c>
      <c r="CX276" s="1">
        <f t="shared" si="169"/>
        <v>8.5500000000001422E-2</v>
      </c>
      <c r="CY276" s="24" t="str">
        <f t="shared" si="170"/>
        <v/>
      </c>
      <c r="CZ276" s="25" t="str">
        <f t="shared" si="171"/>
        <v/>
      </c>
      <c r="DA276" s="24" t="str">
        <f>IF(CZ276="","",'Details Verein'!$I$30)</f>
        <v/>
      </c>
      <c r="DB276" s="24" t="str">
        <f>IF(CZ276="","",VLOOKUP(AN276,'Details Verein'!$B$12:$L$21,10))</f>
        <v/>
      </c>
      <c r="DC276" s="24"/>
      <c r="DD276" s="26" t="str">
        <f t="shared" si="172"/>
        <v/>
      </c>
      <c r="DE276" s="24" t="str">
        <f>IF(CZ276="","",Mitglieder!BN276)</f>
        <v/>
      </c>
      <c r="DF276" s="34"/>
      <c r="DG276" s="1">
        <f t="shared" ca="1" si="177"/>
        <v>0.11560000000000228</v>
      </c>
      <c r="DH276" s="24" t="str">
        <f t="shared" ca="1" si="178"/>
        <v/>
      </c>
      <c r="DI276" s="25" t="str">
        <f t="shared" ca="1" si="179"/>
        <v/>
      </c>
      <c r="DJ276" s="24" t="str">
        <f ca="1">IF(DI276="","",'Details Verein'!$I$30)</f>
        <v/>
      </c>
      <c r="DK276" s="24" t="str">
        <f ca="1">IF(DI276="","",'Details Verein'!$I$31)</f>
        <v/>
      </c>
      <c r="DL276" s="24"/>
      <c r="DM276" s="26" t="str">
        <f t="shared" ca="1" si="180"/>
        <v/>
      </c>
      <c r="DN276" s="24" t="str">
        <f t="shared" ca="1" si="181"/>
        <v/>
      </c>
    </row>
    <row r="277" spans="3:118" x14ac:dyDescent="0.3">
      <c r="C277" s="1">
        <f t="shared" ca="1" si="145"/>
        <v>1.0253999999999972</v>
      </c>
      <c r="D277" s="1">
        <f ca="1">IF(OR(AQ277&lt;&gt;"",AP277+'Details Verein'!$D$24&gt;=$AM$1,AP277="",AG277&lt;&gt;1,AZ277&lt;&gt;"",BC277&lt;&gt;""),Mitglieder!D276+0.0001,ROUND(D276+1,0))</f>
        <v>1.0253999999999972</v>
      </c>
      <c r="E277" s="1">
        <f ca="1">IF(OR(AQ277&lt;&gt;"",AZ277+'Details Verein'!$D$25&gt;=$AM$1,AP277="",AG277&lt;&gt;1,AZ277="",BA277&lt;&gt;"",BC277&lt;&gt;""),Mitglieder!E276+0.0001,ROUND(E276+1,0))</f>
        <v>1.0253999999999972</v>
      </c>
      <c r="F277" s="1" t="str">
        <f t="shared" ca="1" si="146"/>
        <v/>
      </c>
      <c r="G277" s="23"/>
      <c r="H277" s="8"/>
      <c r="I277" s="8"/>
      <c r="J277" s="8"/>
      <c r="K277" s="8"/>
      <c r="L277" s="8"/>
      <c r="M277" s="8"/>
      <c r="N277" s="8"/>
      <c r="O277" s="8"/>
      <c r="P277" s="8"/>
      <c r="Q277" s="8"/>
      <c r="R277" s="8"/>
      <c r="S277" s="8"/>
      <c r="T277" s="8"/>
      <c r="U277" s="8"/>
      <c r="V277" s="8"/>
      <c r="W277" s="8"/>
      <c r="X277" s="8"/>
      <c r="Y277" s="8"/>
      <c r="Z277" s="8"/>
      <c r="AA277" s="8"/>
      <c r="AB277" s="8"/>
      <c r="AC277" s="8"/>
      <c r="AD277" s="8"/>
      <c r="AE277" s="8"/>
      <c r="AG277" s="1">
        <f t="shared" si="147"/>
        <v>0</v>
      </c>
      <c r="AI277" s="1">
        <f t="shared" ca="1" si="148"/>
        <v>0</v>
      </c>
      <c r="AJ277" s="1">
        <f t="shared" ca="1" si="149"/>
        <v>0</v>
      </c>
      <c r="AM277" s="63" t="str">
        <f>IF(AND(H278="",H279="",K277=""),"",IF(K277="","nicht kategorisiert",IF(AG277=1,VLOOKUP(AN277,'Details Verein'!$B$12:$D$22,2),"")))</f>
        <v/>
      </c>
      <c r="AN277" s="1">
        <f>IF(K277='Details Verein'!$C$12,'Details Verein'!$B$12,IF(K277='Details Verein'!$C$13,'Details Verein'!$B$13,IF(K277='Details Verein'!$C$14,'Details Verein'!$B$14,IF(K277='Details Verein'!$C$15,'Details Verein'!$B$15,IF(K277='Details Verein'!$C$16,'Details Verein'!$B$16,IF(K277='Details Verein'!$C$17,'Details Verein'!$B$17,IF(K277='Details Verein'!$C$18,'Details Verein'!$B$18,IF(K277='Details Verein'!$C$19,'Details Verein'!$B$19,IF(K277='Details Verein'!$C$20,'Details Verein'!$B$20,IF(K277='Details Verein'!$C$21,'Details Verein'!$B$21,11))))))))))</f>
        <v>1</v>
      </c>
      <c r="AO277" s="8"/>
      <c r="AP277" s="8"/>
      <c r="AQ277" s="8"/>
      <c r="AR277" s="32">
        <f>IF(OR(V277&gt;'Details Verein'!$D$7,$AG277=1),VLOOKUP($AN277,'Details Verein'!$B$12:$G$21,AR$1),0)</f>
        <v>0</v>
      </c>
      <c r="AS277" s="115" t="str">
        <f t="shared" si="150"/>
        <v/>
      </c>
      <c r="AT277" s="32">
        <f>IF($AG277=1,VLOOKUP($AN277,'Details Verein'!$B$12:$G$21,AT$1),0)</f>
        <v>0</v>
      </c>
      <c r="AU277" s="33" t="str">
        <f t="shared" si="151"/>
        <v/>
      </c>
      <c r="AV277" s="32">
        <f>IF($AG277=1,VLOOKUP($AN277,'Details Verein'!$B$12:$G$21,AV$1),0)</f>
        <v>0</v>
      </c>
      <c r="AW277" s="32">
        <f ca="1">IF($AG277=1,VLOOKUP($AN277,'Details Verein'!$B$12:$G$21,AW$1),0)+BG277</f>
        <v>0</v>
      </c>
      <c r="AX277" s="116"/>
      <c r="AY277" s="8"/>
      <c r="AZ277" s="8"/>
      <c r="BA277" s="8"/>
      <c r="BB277" s="1" t="str">
        <f t="shared" si="152"/>
        <v>00.01.1900</v>
      </c>
      <c r="BC277" s="73"/>
      <c r="BD277" s="3" t="str">
        <f>IF(AP277="","",AP277+'Details Verein'!$D$24)</f>
        <v/>
      </c>
      <c r="BE277" s="3" t="str">
        <f>IF(AZ277="","",AZ277+'Details Verein'!$D$25)</f>
        <v/>
      </c>
      <c r="BF277" s="3" t="str">
        <f>IF(BA277="","",BA277+'Details Verein'!$D$26)</f>
        <v/>
      </c>
      <c r="BG277" s="32">
        <f ca="1">IF(OR(E277-E276&gt;0.1,BA277&lt;&gt;""),'Details Verein'!$D$27,0)</f>
        <v>0</v>
      </c>
      <c r="BH277" s="16">
        <f t="shared" ca="1" si="176"/>
        <v>0</v>
      </c>
      <c r="BI277" s="16">
        <f t="shared" si="153"/>
        <v>0</v>
      </c>
      <c r="BJ277" s="1" t="str">
        <f t="shared" si="154"/>
        <v/>
      </c>
      <c r="BL277" s="1" t="str">
        <f t="shared" si="159"/>
        <v/>
      </c>
      <c r="BM277" s="1" t="str">
        <f t="shared" si="160"/>
        <v/>
      </c>
      <c r="BN277" s="1" t="str">
        <f t="shared" si="161"/>
        <v/>
      </c>
      <c r="BO277" s="1" t="str">
        <f t="shared" ca="1" si="162"/>
        <v/>
      </c>
      <c r="BP277" s="1">
        <f t="shared" si="173"/>
        <v>2.5399999999999902E-2</v>
      </c>
      <c r="BQ277" s="24" t="str">
        <f t="shared" si="163"/>
        <v/>
      </c>
      <c r="BR277" s="25" t="str">
        <f>IF(OR(Mitglieder!AQ277="",Mitglieder!BC277&lt;&gt;""),"",Mitglieder!AQ277)</f>
        <v/>
      </c>
      <c r="BS277" s="24" t="str">
        <f>IF(BR277="","",'Details Verein'!$I$30)</f>
        <v/>
      </c>
      <c r="BT277" s="24" t="str">
        <f>IF(BR277="","",VLOOKUP(Mitglieder!AN277,'Details Verein'!$B$12:$I$21,8))</f>
        <v/>
      </c>
      <c r="BU277" s="24"/>
      <c r="BV277" s="26" t="str">
        <f t="shared" si="164"/>
        <v/>
      </c>
      <c r="BW277" s="24" t="str">
        <f>IF(BR277="","",Mitglieder!BL277)</f>
        <v/>
      </c>
      <c r="CA277" s="34"/>
      <c r="CB277" s="1" t="str">
        <f t="shared" si="186"/>
        <v/>
      </c>
      <c r="CC277" s="1" t="str">
        <f t="shared" si="186"/>
        <v/>
      </c>
      <c r="CD277" s="1" t="str">
        <f t="shared" si="186"/>
        <v/>
      </c>
      <c r="CE277" s="1" t="str">
        <f t="shared" si="186"/>
        <v/>
      </c>
      <c r="CF277" s="1" t="str">
        <f t="shared" si="186"/>
        <v/>
      </c>
      <c r="CG277" s="1" t="str">
        <f t="shared" si="186"/>
        <v/>
      </c>
      <c r="CH277" s="1" t="str">
        <f t="shared" si="186"/>
        <v/>
      </c>
      <c r="CI277" s="1" t="str">
        <f t="shared" si="186"/>
        <v/>
      </c>
      <c r="CJ277" s="1" t="str">
        <f t="shared" si="186"/>
        <v/>
      </c>
      <c r="CK277" s="1" t="str">
        <f t="shared" si="186"/>
        <v/>
      </c>
      <c r="CL277" s="37" t="str">
        <f t="shared" si="155"/>
        <v/>
      </c>
      <c r="CM277" s="37" t="str">
        <f t="shared" si="156"/>
        <v/>
      </c>
      <c r="CN277" s="1">
        <f t="shared" ca="1" si="157"/>
        <v>0</v>
      </c>
      <c r="CO277" s="1">
        <f t="shared" ca="1" si="158"/>
        <v>0</v>
      </c>
      <c r="CP277" s="1">
        <f t="shared" si="174"/>
        <v>5.5500000000000563E-2</v>
      </c>
      <c r="CQ277" s="24" t="str">
        <f t="shared" si="165"/>
        <v/>
      </c>
      <c r="CR277" s="25" t="str">
        <f t="shared" si="166"/>
        <v/>
      </c>
      <c r="CS277" s="24" t="str">
        <f>IF(CR277="","",'Details Verein'!$I$30)</f>
        <v/>
      </c>
      <c r="CT277" s="24" t="str">
        <f>IF(CR277="","",VLOOKUP(Mitglieder!AN277,'Details Verein'!$B$12:$K$21,9))</f>
        <v/>
      </c>
      <c r="CU277" s="24">
        <f t="shared" si="167"/>
        <v>0</v>
      </c>
      <c r="CV277" s="26" t="str">
        <f t="shared" si="168"/>
        <v/>
      </c>
      <c r="CW277" s="24" t="str">
        <f>IF(CR277="","",Mitglieder!BM277)</f>
        <v/>
      </c>
      <c r="CX277" s="1">
        <f t="shared" si="169"/>
        <v>8.5600000000001425E-2</v>
      </c>
      <c r="CY277" s="24" t="str">
        <f t="shared" si="170"/>
        <v/>
      </c>
      <c r="CZ277" s="25" t="str">
        <f t="shared" si="171"/>
        <v/>
      </c>
      <c r="DA277" s="24" t="str">
        <f>IF(CZ277="","",'Details Verein'!$I$30)</f>
        <v/>
      </c>
      <c r="DB277" s="24" t="str">
        <f>IF(CZ277="","",VLOOKUP(AN277,'Details Verein'!$B$12:$L$21,10))</f>
        <v/>
      </c>
      <c r="DC277" s="24"/>
      <c r="DD277" s="26" t="str">
        <f t="shared" si="172"/>
        <v/>
      </c>
      <c r="DE277" s="24" t="str">
        <f>IF(CZ277="","",Mitglieder!BN277)</f>
        <v/>
      </c>
      <c r="DF277" s="34"/>
      <c r="DG277" s="1">
        <f t="shared" ca="1" si="177"/>
        <v>0.11570000000000229</v>
      </c>
      <c r="DH277" s="24" t="str">
        <f t="shared" ca="1" si="178"/>
        <v/>
      </c>
      <c r="DI277" s="25" t="str">
        <f t="shared" ca="1" si="179"/>
        <v/>
      </c>
      <c r="DJ277" s="24" t="str">
        <f ca="1">IF(DI277="","",'Details Verein'!$I$30)</f>
        <v/>
      </c>
      <c r="DK277" s="24" t="str">
        <f ca="1">IF(DI277="","",'Details Verein'!$I$31)</f>
        <v/>
      </c>
      <c r="DL277" s="24"/>
      <c r="DM277" s="26" t="str">
        <f t="shared" ca="1" si="180"/>
        <v/>
      </c>
      <c r="DN277" s="24" t="str">
        <f t="shared" ca="1" si="181"/>
        <v/>
      </c>
    </row>
    <row r="278" spans="3:118" x14ac:dyDescent="0.3">
      <c r="C278" s="1">
        <f t="shared" ca="1" si="145"/>
        <v>1.0254999999999972</v>
      </c>
      <c r="D278" s="1">
        <f ca="1">IF(OR(AQ278&lt;&gt;"",AP278+'Details Verein'!$D$24&gt;=$AM$1,AP278="",AG278&lt;&gt;1,AZ278&lt;&gt;"",BC278&lt;&gt;""),Mitglieder!D277+0.0001,ROUND(D277+1,0))</f>
        <v>1.0254999999999972</v>
      </c>
      <c r="E278" s="1">
        <f ca="1">IF(OR(AQ278&lt;&gt;"",AZ278+'Details Verein'!$D$25&gt;=$AM$1,AP278="",AG278&lt;&gt;1,AZ278="",BA278&lt;&gt;"",BC278&lt;&gt;""),Mitglieder!E277+0.0001,ROUND(E277+1,0))</f>
        <v>1.0254999999999972</v>
      </c>
      <c r="F278" s="1" t="str">
        <f t="shared" ca="1" si="146"/>
        <v/>
      </c>
      <c r="G278" s="23"/>
      <c r="H278" s="8"/>
      <c r="I278" s="8"/>
      <c r="J278" s="8"/>
      <c r="K278" s="8"/>
      <c r="L278" s="8"/>
      <c r="M278" s="8"/>
      <c r="N278" s="8"/>
      <c r="O278" s="8"/>
      <c r="P278" s="8"/>
      <c r="Q278" s="8"/>
      <c r="R278" s="8"/>
      <c r="S278" s="8"/>
      <c r="T278" s="8"/>
      <c r="U278" s="8"/>
      <c r="V278" s="8"/>
      <c r="W278" s="8"/>
      <c r="X278" s="8"/>
      <c r="Y278" s="8"/>
      <c r="Z278" s="8"/>
      <c r="AA278" s="8"/>
      <c r="AB278" s="8"/>
      <c r="AC278" s="8"/>
      <c r="AD278" s="8"/>
      <c r="AE278" s="8"/>
      <c r="AG278" s="1">
        <f t="shared" si="147"/>
        <v>0</v>
      </c>
      <c r="AI278" s="1">
        <f t="shared" ca="1" si="148"/>
        <v>0</v>
      </c>
      <c r="AJ278" s="1">
        <f t="shared" ca="1" si="149"/>
        <v>0</v>
      </c>
      <c r="AM278" s="63" t="str">
        <f>IF(AND(H279="",H280="",K278=""),"",IF(K278="","nicht kategorisiert",IF(AG278=1,VLOOKUP(AN278,'Details Verein'!$B$12:$D$22,2),"")))</f>
        <v/>
      </c>
      <c r="AN278" s="1">
        <f>IF(K278='Details Verein'!$C$12,'Details Verein'!$B$12,IF(K278='Details Verein'!$C$13,'Details Verein'!$B$13,IF(K278='Details Verein'!$C$14,'Details Verein'!$B$14,IF(K278='Details Verein'!$C$15,'Details Verein'!$B$15,IF(K278='Details Verein'!$C$16,'Details Verein'!$B$16,IF(K278='Details Verein'!$C$17,'Details Verein'!$B$17,IF(K278='Details Verein'!$C$18,'Details Verein'!$B$18,IF(K278='Details Verein'!$C$19,'Details Verein'!$B$19,IF(K278='Details Verein'!$C$20,'Details Verein'!$B$20,IF(K278='Details Verein'!$C$21,'Details Verein'!$B$21,11))))))))))</f>
        <v>1</v>
      </c>
      <c r="AO278" s="8"/>
      <c r="AP278" s="8"/>
      <c r="AQ278" s="8"/>
      <c r="AR278" s="32">
        <f>IF(OR(V278&gt;'Details Verein'!$D$7,$AG278=1),VLOOKUP($AN278,'Details Verein'!$B$12:$G$21,AR$1),0)</f>
        <v>0</v>
      </c>
      <c r="AS278" s="115" t="str">
        <f t="shared" si="150"/>
        <v/>
      </c>
      <c r="AT278" s="32">
        <f>IF($AG278=1,VLOOKUP($AN278,'Details Verein'!$B$12:$G$21,AT$1),0)</f>
        <v>0</v>
      </c>
      <c r="AU278" s="33" t="str">
        <f t="shared" si="151"/>
        <v/>
      </c>
      <c r="AV278" s="32">
        <f>IF($AG278=1,VLOOKUP($AN278,'Details Verein'!$B$12:$G$21,AV$1),0)</f>
        <v>0</v>
      </c>
      <c r="AW278" s="32">
        <f ca="1">IF($AG278=1,VLOOKUP($AN278,'Details Verein'!$B$12:$G$21,AW$1),0)+BG278</f>
        <v>0</v>
      </c>
      <c r="AX278" s="116"/>
      <c r="AY278" s="8"/>
      <c r="AZ278" s="8"/>
      <c r="BA278" s="8"/>
      <c r="BB278" s="1" t="str">
        <f t="shared" si="152"/>
        <v>00.01.1900</v>
      </c>
      <c r="BC278" s="73"/>
      <c r="BD278" s="3" t="str">
        <f>IF(AP278="","",AP278+'Details Verein'!$D$24)</f>
        <v/>
      </c>
      <c r="BE278" s="3" t="str">
        <f>IF(AZ278="","",AZ278+'Details Verein'!$D$25)</f>
        <v/>
      </c>
      <c r="BF278" s="3" t="str">
        <f>IF(BA278="","",BA278+'Details Verein'!$D$26)</f>
        <v/>
      </c>
      <c r="BG278" s="32">
        <f ca="1">IF(OR(E278-E277&gt;0.1,BA278&lt;&gt;""),'Details Verein'!$D$27,0)</f>
        <v>0</v>
      </c>
      <c r="BH278" s="16">
        <f t="shared" ca="1" si="176"/>
        <v>0</v>
      </c>
      <c r="BI278" s="16">
        <f t="shared" si="153"/>
        <v>0</v>
      </c>
      <c r="BJ278" s="1" t="str">
        <f t="shared" si="154"/>
        <v/>
      </c>
      <c r="BL278" s="1" t="str">
        <f t="shared" si="159"/>
        <v/>
      </c>
      <c r="BM278" s="1" t="str">
        <f t="shared" si="160"/>
        <v/>
      </c>
      <c r="BN278" s="1" t="str">
        <f t="shared" si="161"/>
        <v/>
      </c>
      <c r="BO278" s="1" t="str">
        <f t="shared" ca="1" si="162"/>
        <v/>
      </c>
      <c r="BP278" s="1">
        <f t="shared" si="173"/>
        <v>2.5499999999999901E-2</v>
      </c>
      <c r="BQ278" s="24" t="str">
        <f t="shared" si="163"/>
        <v/>
      </c>
      <c r="BR278" s="25" t="str">
        <f>IF(OR(Mitglieder!AQ278="",Mitglieder!BC278&lt;&gt;""),"",Mitglieder!AQ278)</f>
        <v/>
      </c>
      <c r="BS278" s="24" t="str">
        <f>IF(BR278="","",'Details Verein'!$I$30)</f>
        <v/>
      </c>
      <c r="BT278" s="24" t="str">
        <f>IF(BR278="","",VLOOKUP(Mitglieder!AN278,'Details Verein'!$B$12:$I$21,8))</f>
        <v/>
      </c>
      <c r="BU278" s="24"/>
      <c r="BV278" s="26" t="str">
        <f t="shared" si="164"/>
        <v/>
      </c>
      <c r="BW278" s="24" t="str">
        <f>IF(BR278="","",Mitglieder!BL278)</f>
        <v/>
      </c>
      <c r="CA278" s="34"/>
      <c r="CB278" s="1" t="str">
        <f t="shared" si="186"/>
        <v/>
      </c>
      <c r="CC278" s="1" t="str">
        <f t="shared" si="186"/>
        <v/>
      </c>
      <c r="CD278" s="1" t="str">
        <f t="shared" si="186"/>
        <v/>
      </c>
      <c r="CE278" s="1" t="str">
        <f t="shared" si="186"/>
        <v/>
      </c>
      <c r="CF278" s="1" t="str">
        <f t="shared" si="186"/>
        <v/>
      </c>
      <c r="CG278" s="1" t="str">
        <f t="shared" si="186"/>
        <v/>
      </c>
      <c r="CH278" s="1" t="str">
        <f t="shared" si="186"/>
        <v/>
      </c>
      <c r="CI278" s="1" t="str">
        <f t="shared" si="186"/>
        <v/>
      </c>
      <c r="CJ278" s="1" t="str">
        <f t="shared" si="186"/>
        <v/>
      </c>
      <c r="CK278" s="1" t="str">
        <f t="shared" si="186"/>
        <v/>
      </c>
      <c r="CL278" s="37" t="str">
        <f t="shared" si="155"/>
        <v/>
      </c>
      <c r="CM278" s="37" t="str">
        <f t="shared" si="156"/>
        <v/>
      </c>
      <c r="CN278" s="1">
        <f t="shared" ca="1" si="157"/>
        <v>0</v>
      </c>
      <c r="CO278" s="1">
        <f t="shared" ca="1" si="158"/>
        <v>0</v>
      </c>
      <c r="CP278" s="1">
        <f t="shared" si="174"/>
        <v>5.5600000000000566E-2</v>
      </c>
      <c r="CQ278" s="24" t="str">
        <f t="shared" si="165"/>
        <v/>
      </c>
      <c r="CR278" s="25" t="str">
        <f t="shared" si="166"/>
        <v/>
      </c>
      <c r="CS278" s="24" t="str">
        <f>IF(CR278="","",'Details Verein'!$I$30)</f>
        <v/>
      </c>
      <c r="CT278" s="24" t="str">
        <f>IF(CR278="","",VLOOKUP(Mitglieder!AN278,'Details Verein'!$B$12:$K$21,9))</f>
        <v/>
      </c>
      <c r="CU278" s="24">
        <f t="shared" si="167"/>
        <v>0</v>
      </c>
      <c r="CV278" s="26" t="str">
        <f t="shared" si="168"/>
        <v/>
      </c>
      <c r="CW278" s="24" t="str">
        <f>IF(CR278="","",Mitglieder!BM278)</f>
        <v/>
      </c>
      <c r="CX278" s="1">
        <f t="shared" si="169"/>
        <v>8.5700000000001428E-2</v>
      </c>
      <c r="CY278" s="24" t="str">
        <f t="shared" si="170"/>
        <v/>
      </c>
      <c r="CZ278" s="25" t="str">
        <f t="shared" si="171"/>
        <v/>
      </c>
      <c r="DA278" s="24" t="str">
        <f>IF(CZ278="","",'Details Verein'!$I$30)</f>
        <v/>
      </c>
      <c r="DB278" s="24" t="str">
        <f>IF(CZ278="","",VLOOKUP(AN278,'Details Verein'!$B$12:$L$21,10))</f>
        <v/>
      </c>
      <c r="DC278" s="24"/>
      <c r="DD278" s="26" t="str">
        <f t="shared" si="172"/>
        <v/>
      </c>
      <c r="DE278" s="24" t="str">
        <f>IF(CZ278="","",Mitglieder!BN278)</f>
        <v/>
      </c>
      <c r="DF278" s="34"/>
      <c r="DG278" s="1">
        <f t="shared" ca="1" si="177"/>
        <v>0.11580000000000229</v>
      </c>
      <c r="DH278" s="24" t="str">
        <f t="shared" ca="1" si="178"/>
        <v/>
      </c>
      <c r="DI278" s="25" t="str">
        <f t="shared" ca="1" si="179"/>
        <v/>
      </c>
      <c r="DJ278" s="24" t="str">
        <f ca="1">IF(DI278="","",'Details Verein'!$I$30)</f>
        <v/>
      </c>
      <c r="DK278" s="24" t="str">
        <f ca="1">IF(DI278="","",'Details Verein'!$I$31)</f>
        <v/>
      </c>
      <c r="DL278" s="24"/>
      <c r="DM278" s="26" t="str">
        <f t="shared" ca="1" si="180"/>
        <v/>
      </c>
      <c r="DN278" s="24" t="str">
        <f t="shared" ca="1" si="181"/>
        <v/>
      </c>
    </row>
    <row r="279" spans="3:118" x14ac:dyDescent="0.3">
      <c r="C279" s="1">
        <f t="shared" ca="1" si="145"/>
        <v>1.0255999999999972</v>
      </c>
      <c r="D279" s="1">
        <f ca="1">IF(OR(AQ279&lt;&gt;"",AP279+'Details Verein'!$D$24&gt;=$AM$1,AP279="",AG279&lt;&gt;1,AZ279&lt;&gt;"",BC279&lt;&gt;""),Mitglieder!D278+0.0001,ROUND(D278+1,0))</f>
        <v>1.0255999999999972</v>
      </c>
      <c r="E279" s="1">
        <f ca="1">IF(OR(AQ279&lt;&gt;"",AZ279+'Details Verein'!$D$25&gt;=$AM$1,AP279="",AG279&lt;&gt;1,AZ279="",BA279&lt;&gt;"",BC279&lt;&gt;""),Mitglieder!E278+0.0001,ROUND(E278+1,0))</f>
        <v>1.0255999999999972</v>
      </c>
      <c r="F279" s="1" t="str">
        <f t="shared" ca="1" si="146"/>
        <v/>
      </c>
      <c r="G279" s="23"/>
      <c r="H279" s="8"/>
      <c r="I279" s="8"/>
      <c r="J279" s="8"/>
      <c r="K279" s="8"/>
      <c r="L279" s="8"/>
      <c r="M279" s="8"/>
      <c r="N279" s="8"/>
      <c r="O279" s="8"/>
      <c r="P279" s="8"/>
      <c r="Q279" s="8"/>
      <c r="R279" s="8"/>
      <c r="S279" s="8"/>
      <c r="T279" s="8"/>
      <c r="U279" s="8"/>
      <c r="V279" s="8"/>
      <c r="W279" s="8"/>
      <c r="X279" s="8"/>
      <c r="Y279" s="8"/>
      <c r="Z279" s="8"/>
      <c r="AA279" s="8"/>
      <c r="AB279" s="8"/>
      <c r="AC279" s="8"/>
      <c r="AD279" s="8"/>
      <c r="AE279" s="8"/>
      <c r="AG279" s="1">
        <f t="shared" si="147"/>
        <v>0</v>
      </c>
      <c r="AI279" s="1">
        <f t="shared" ca="1" si="148"/>
        <v>0</v>
      </c>
      <c r="AJ279" s="1">
        <f t="shared" ca="1" si="149"/>
        <v>0</v>
      </c>
      <c r="AM279" s="63" t="str">
        <f>IF(AND(H280="",H281="",K279=""),"",IF(K279="","nicht kategorisiert",IF(AG279=1,VLOOKUP(AN279,'Details Verein'!$B$12:$D$22,2),"")))</f>
        <v/>
      </c>
      <c r="AN279" s="1">
        <f>IF(K279='Details Verein'!$C$12,'Details Verein'!$B$12,IF(K279='Details Verein'!$C$13,'Details Verein'!$B$13,IF(K279='Details Verein'!$C$14,'Details Verein'!$B$14,IF(K279='Details Verein'!$C$15,'Details Verein'!$B$15,IF(K279='Details Verein'!$C$16,'Details Verein'!$B$16,IF(K279='Details Verein'!$C$17,'Details Verein'!$B$17,IF(K279='Details Verein'!$C$18,'Details Verein'!$B$18,IF(K279='Details Verein'!$C$19,'Details Verein'!$B$19,IF(K279='Details Verein'!$C$20,'Details Verein'!$B$20,IF(K279='Details Verein'!$C$21,'Details Verein'!$B$21,11))))))))))</f>
        <v>1</v>
      </c>
      <c r="AO279" s="8"/>
      <c r="AP279" s="8"/>
      <c r="AQ279" s="8"/>
      <c r="AR279" s="32">
        <f>IF(OR(V279&gt;'Details Verein'!$D$7,$AG279=1),VLOOKUP($AN279,'Details Verein'!$B$12:$G$21,AR$1),0)</f>
        <v>0</v>
      </c>
      <c r="AS279" s="115" t="str">
        <f t="shared" si="150"/>
        <v/>
      </c>
      <c r="AT279" s="32">
        <f>IF($AG279=1,VLOOKUP($AN279,'Details Verein'!$B$12:$G$21,AT$1),0)</f>
        <v>0</v>
      </c>
      <c r="AU279" s="33" t="str">
        <f t="shared" si="151"/>
        <v/>
      </c>
      <c r="AV279" s="32">
        <f>IF($AG279=1,VLOOKUP($AN279,'Details Verein'!$B$12:$G$21,AV$1),0)</f>
        <v>0</v>
      </c>
      <c r="AW279" s="32">
        <f ca="1">IF($AG279=1,VLOOKUP($AN279,'Details Verein'!$B$12:$G$21,AW$1),0)+BG279</f>
        <v>0</v>
      </c>
      <c r="AX279" s="116"/>
      <c r="AY279" s="8"/>
      <c r="AZ279" s="8"/>
      <c r="BA279" s="8"/>
      <c r="BB279" s="1" t="str">
        <f t="shared" si="152"/>
        <v>00.01.1900</v>
      </c>
      <c r="BC279" s="73"/>
      <c r="BD279" s="3" t="str">
        <f>IF(AP279="","",AP279+'Details Verein'!$D$24)</f>
        <v/>
      </c>
      <c r="BE279" s="3" t="str">
        <f>IF(AZ279="","",AZ279+'Details Verein'!$D$25)</f>
        <v/>
      </c>
      <c r="BF279" s="3" t="str">
        <f>IF(BA279="","",BA279+'Details Verein'!$D$26)</f>
        <v/>
      </c>
      <c r="BG279" s="32">
        <f ca="1">IF(OR(E279-E278&gt;0.1,BA279&lt;&gt;""),'Details Verein'!$D$27,0)</f>
        <v>0</v>
      </c>
      <c r="BH279" s="16">
        <f t="shared" ca="1" si="176"/>
        <v>0</v>
      </c>
      <c r="BI279" s="16">
        <f t="shared" si="153"/>
        <v>0</v>
      </c>
      <c r="BJ279" s="1" t="str">
        <f t="shared" si="154"/>
        <v/>
      </c>
      <c r="BL279" s="1" t="str">
        <f t="shared" si="159"/>
        <v/>
      </c>
      <c r="BM279" s="1" t="str">
        <f t="shared" si="160"/>
        <v/>
      </c>
      <c r="BN279" s="1" t="str">
        <f t="shared" si="161"/>
        <v/>
      </c>
      <c r="BO279" s="1" t="str">
        <f t="shared" ca="1" si="162"/>
        <v/>
      </c>
      <c r="BP279" s="1">
        <f t="shared" si="173"/>
        <v>2.5599999999999901E-2</v>
      </c>
      <c r="BQ279" s="24" t="str">
        <f t="shared" si="163"/>
        <v/>
      </c>
      <c r="BR279" s="25" t="str">
        <f>IF(OR(Mitglieder!AQ279="",Mitglieder!BC279&lt;&gt;""),"",Mitglieder!AQ279)</f>
        <v/>
      </c>
      <c r="BS279" s="24" t="str">
        <f>IF(BR279="","",'Details Verein'!$I$30)</f>
        <v/>
      </c>
      <c r="BT279" s="24" t="str">
        <f>IF(BR279="","",VLOOKUP(Mitglieder!AN279,'Details Verein'!$B$12:$I$21,8))</f>
        <v/>
      </c>
      <c r="BU279" s="24"/>
      <c r="BV279" s="26" t="str">
        <f t="shared" si="164"/>
        <v/>
      </c>
      <c r="BW279" s="24" t="str">
        <f>IF(BR279="","",Mitglieder!BL279)</f>
        <v/>
      </c>
      <c r="CA279" s="34"/>
      <c r="CB279" s="1" t="str">
        <f t="shared" si="186"/>
        <v/>
      </c>
      <c r="CC279" s="1" t="str">
        <f t="shared" si="186"/>
        <v/>
      </c>
      <c r="CD279" s="1" t="str">
        <f t="shared" si="186"/>
        <v/>
      </c>
      <c r="CE279" s="1" t="str">
        <f t="shared" si="186"/>
        <v/>
      </c>
      <c r="CF279" s="1" t="str">
        <f t="shared" si="186"/>
        <v/>
      </c>
      <c r="CG279" s="1" t="str">
        <f t="shared" si="186"/>
        <v/>
      </c>
      <c r="CH279" s="1" t="str">
        <f t="shared" si="186"/>
        <v/>
      </c>
      <c r="CI279" s="1" t="str">
        <f t="shared" si="186"/>
        <v/>
      </c>
      <c r="CJ279" s="1" t="str">
        <f t="shared" si="186"/>
        <v/>
      </c>
      <c r="CK279" s="1" t="str">
        <f t="shared" si="186"/>
        <v/>
      </c>
      <c r="CL279" s="37" t="str">
        <f t="shared" si="155"/>
        <v/>
      </c>
      <c r="CM279" s="37" t="str">
        <f t="shared" si="156"/>
        <v/>
      </c>
      <c r="CN279" s="1">
        <f t="shared" ca="1" si="157"/>
        <v>0</v>
      </c>
      <c r="CO279" s="1">
        <f t="shared" ca="1" si="158"/>
        <v>0</v>
      </c>
      <c r="CP279" s="1">
        <f t="shared" si="174"/>
        <v>5.5700000000000569E-2</v>
      </c>
      <c r="CQ279" s="24" t="str">
        <f t="shared" si="165"/>
        <v/>
      </c>
      <c r="CR279" s="25" t="str">
        <f t="shared" si="166"/>
        <v/>
      </c>
      <c r="CS279" s="24" t="str">
        <f>IF(CR279="","",'Details Verein'!$I$30)</f>
        <v/>
      </c>
      <c r="CT279" s="24" t="str">
        <f>IF(CR279="","",VLOOKUP(Mitglieder!AN279,'Details Verein'!$B$12:$K$21,9))</f>
        <v/>
      </c>
      <c r="CU279" s="24">
        <f t="shared" si="167"/>
        <v>0</v>
      </c>
      <c r="CV279" s="26" t="str">
        <f t="shared" si="168"/>
        <v/>
      </c>
      <c r="CW279" s="24" t="str">
        <f>IF(CR279="","",Mitglieder!BM279)</f>
        <v/>
      </c>
      <c r="CX279" s="1">
        <f t="shared" si="169"/>
        <v>8.5800000000001431E-2</v>
      </c>
      <c r="CY279" s="24" t="str">
        <f t="shared" si="170"/>
        <v/>
      </c>
      <c r="CZ279" s="25" t="str">
        <f t="shared" si="171"/>
        <v/>
      </c>
      <c r="DA279" s="24" t="str">
        <f>IF(CZ279="","",'Details Verein'!$I$30)</f>
        <v/>
      </c>
      <c r="DB279" s="24" t="str">
        <f>IF(CZ279="","",VLOOKUP(AN279,'Details Verein'!$B$12:$L$21,10))</f>
        <v/>
      </c>
      <c r="DC279" s="24"/>
      <c r="DD279" s="26" t="str">
        <f t="shared" si="172"/>
        <v/>
      </c>
      <c r="DE279" s="24" t="str">
        <f>IF(CZ279="","",Mitglieder!BN279)</f>
        <v/>
      </c>
      <c r="DF279" s="34"/>
      <c r="DG279" s="1">
        <f t="shared" ca="1" si="177"/>
        <v>0.11590000000000229</v>
      </c>
      <c r="DH279" s="24" t="str">
        <f t="shared" ca="1" si="178"/>
        <v/>
      </c>
      <c r="DI279" s="25" t="str">
        <f t="shared" ca="1" si="179"/>
        <v/>
      </c>
      <c r="DJ279" s="24" t="str">
        <f ca="1">IF(DI279="","",'Details Verein'!$I$30)</f>
        <v/>
      </c>
      <c r="DK279" s="24" t="str">
        <f ca="1">IF(DI279="","",'Details Verein'!$I$31)</f>
        <v/>
      </c>
      <c r="DL279" s="24"/>
      <c r="DM279" s="26" t="str">
        <f t="shared" ca="1" si="180"/>
        <v/>
      </c>
      <c r="DN279" s="24" t="str">
        <f t="shared" ca="1" si="181"/>
        <v/>
      </c>
    </row>
    <row r="280" spans="3:118" x14ac:dyDescent="0.3">
      <c r="C280" s="1">
        <f t="shared" ref="C280:C323" ca="1" si="187">IF(AND(AP280&gt;=$AM$1,AG280=1,BC280=""),ROUND(C279+1,0),C279+0.0001)</f>
        <v>1.0256999999999972</v>
      </c>
      <c r="D280" s="1">
        <f ca="1">IF(OR(AQ280&lt;&gt;"",AP280+'Details Verein'!$D$24&gt;=$AM$1,AP280="",AG280&lt;&gt;1,AZ280&lt;&gt;"",BC280&lt;&gt;""),Mitglieder!D279+0.0001,ROUND(D279+1,0))</f>
        <v>1.0256999999999972</v>
      </c>
      <c r="E280" s="1">
        <f ca="1">IF(OR(AQ280&lt;&gt;"",AZ280+'Details Verein'!$D$25&gt;=$AM$1,AP280="",AG280&lt;&gt;1,AZ280="",BA280&lt;&gt;"",BC280&lt;&gt;""),Mitglieder!E279+0.0001,ROUND(E279+1,0))</f>
        <v>1.0256999999999972</v>
      </c>
      <c r="F280" s="1" t="str">
        <f t="shared" ref="F280:F323" ca="1" si="188">IF(AI280=1,AI$13,IF(AJ280=1,$AJ$13,IF(BC280&lt;&gt;"",CONCATENATE(BC$13,": ",BB280),IF(AX280&lt;&gt;"",AX280,IF(AN280=11,$AN$1,IF(AND(H280&lt;&gt;"",I280&lt;&gt;"",K280=""),K$10,IF(V280&lt;&gt;"",AG280,"")))))))</f>
        <v/>
      </c>
      <c r="G280" s="23"/>
      <c r="H280" s="8"/>
      <c r="I280" s="8"/>
      <c r="J280" s="8"/>
      <c r="K280" s="8"/>
      <c r="L280" s="8"/>
      <c r="M280" s="8"/>
      <c r="N280" s="8"/>
      <c r="O280" s="8"/>
      <c r="P280" s="8"/>
      <c r="Q280" s="8"/>
      <c r="R280" s="8"/>
      <c r="S280" s="8"/>
      <c r="T280" s="8"/>
      <c r="U280" s="8"/>
      <c r="V280" s="8"/>
      <c r="W280" s="8"/>
      <c r="X280" s="8"/>
      <c r="Y280" s="8"/>
      <c r="Z280" s="8"/>
      <c r="AA280" s="8"/>
      <c r="AB280" s="8"/>
      <c r="AC280" s="8"/>
      <c r="AD280" s="8"/>
      <c r="AE280" s="8"/>
      <c r="AG280" s="1">
        <f t="shared" ref="AG280:AG323" si="189">IF(AND(H280="",I280="",J280=""),0,IF(V280="",1,IF(V280&lt;AM$1,"ausgetreten",1)))</f>
        <v>0</v>
      </c>
      <c r="AI280" s="1">
        <f t="shared" ref="AI280:AI323" ca="1" si="190">IF(ROUND(E280,0)=0,0,IF(E280/ROUND(E280,0)=1,1,0))</f>
        <v>0</v>
      </c>
      <c r="AJ280" s="1">
        <f t="shared" ref="AJ280:AJ323" ca="1" si="191">IF(ROUND(D280,0)=0,0,IF(D280/ROUND(D280,0)=1,1,0))</f>
        <v>0</v>
      </c>
      <c r="AM280" s="63" t="str">
        <f>IF(AND(H281="",H282="",K280=""),"",IF(K280="","nicht kategorisiert",IF(AG280=1,VLOOKUP(AN280,'Details Verein'!$B$12:$D$22,2),"")))</f>
        <v/>
      </c>
      <c r="AN280" s="1">
        <f>IF(K280='Details Verein'!$C$12,'Details Verein'!$B$12,IF(K280='Details Verein'!$C$13,'Details Verein'!$B$13,IF(K280='Details Verein'!$C$14,'Details Verein'!$B$14,IF(K280='Details Verein'!$C$15,'Details Verein'!$B$15,IF(K280='Details Verein'!$C$16,'Details Verein'!$B$16,IF(K280='Details Verein'!$C$17,'Details Verein'!$B$17,IF(K280='Details Verein'!$C$18,'Details Verein'!$B$18,IF(K280='Details Verein'!$C$19,'Details Verein'!$B$19,IF(K280='Details Verein'!$C$20,'Details Verein'!$B$20,IF(K280='Details Verein'!$C$21,'Details Verein'!$B$21,11))))))))))</f>
        <v>1</v>
      </c>
      <c r="AO280" s="8"/>
      <c r="AP280" s="8"/>
      <c r="AQ280" s="8"/>
      <c r="AR280" s="32">
        <f>IF(OR(V280&gt;'Details Verein'!$D$7,$AG280=1),VLOOKUP($AN280,'Details Verein'!$B$12:$G$21,AR$1),0)</f>
        <v>0</v>
      </c>
      <c r="AS280" s="115" t="str">
        <f t="shared" ref="AS280:AS323" si="192">IF(AT280=0,"",AS$13)</f>
        <v/>
      </c>
      <c r="AT280" s="32">
        <f>IF($AG280=1,VLOOKUP($AN280,'Details Verein'!$B$12:$G$21,AT$1),0)</f>
        <v>0</v>
      </c>
      <c r="AU280" s="33" t="str">
        <f t="shared" ref="AU280:AU323" si="193">IF(AV280=0,"",AU$13)</f>
        <v/>
      </c>
      <c r="AV280" s="32">
        <f>IF($AG280=1,VLOOKUP($AN280,'Details Verein'!$B$12:$G$21,AV$1),0)</f>
        <v>0</v>
      </c>
      <c r="AW280" s="32">
        <f ca="1">IF($AG280=1,VLOOKUP($AN280,'Details Verein'!$B$12:$G$21,AW$1),0)+BG280</f>
        <v>0</v>
      </c>
      <c r="AX280" s="116"/>
      <c r="AY280" s="8"/>
      <c r="AZ280" s="8"/>
      <c r="BA280" s="8"/>
      <c r="BB280" s="1" t="str">
        <f t="shared" ref="BB280:BB323" si="194">TEXT(BC280,"TT.MM.JJJJ")</f>
        <v>00.01.1900</v>
      </c>
      <c r="BC280" s="73"/>
      <c r="BD280" s="3" t="str">
        <f>IF(AP280="","",AP280+'Details Verein'!$D$24)</f>
        <v/>
      </c>
      <c r="BE280" s="3" t="str">
        <f>IF(AZ280="","",AZ280+'Details Verein'!$D$25)</f>
        <v/>
      </c>
      <c r="BF280" s="3" t="str">
        <f>IF(BA280="","",BA280+'Details Verein'!$D$26)</f>
        <v/>
      </c>
      <c r="BG280" s="32">
        <f ca="1">IF(OR(E280-E279&gt;0.1,BA280&lt;&gt;""),'Details Verein'!$D$27,0)</f>
        <v>0</v>
      </c>
      <c r="BH280" s="16">
        <f t="shared" ca="1" si="176"/>
        <v>0</v>
      </c>
      <c r="BI280" s="16">
        <f t="shared" ref="BI280:BI323" si="195">IF(BC280&lt;&gt;"",0,IF(AQ280&lt;&gt;"",AW280,0))</f>
        <v>0</v>
      </c>
      <c r="BJ280" s="1" t="str">
        <f t="shared" ref="BJ280:BJ323" si="196">IF(BC280&lt;&gt;"","",IF(AQ280="","",AQ280-AP280))</f>
        <v/>
      </c>
      <c r="BL280" s="1" t="str">
        <f t="shared" si="159"/>
        <v/>
      </c>
      <c r="BM280" s="1" t="str">
        <f t="shared" si="160"/>
        <v/>
      </c>
      <c r="BN280" s="1" t="str">
        <f t="shared" si="161"/>
        <v/>
      </c>
      <c r="BO280" s="1" t="str">
        <f t="shared" ca="1" si="162"/>
        <v/>
      </c>
      <c r="BP280" s="1">
        <f t="shared" si="173"/>
        <v>2.56999999999999E-2</v>
      </c>
      <c r="BQ280" s="24" t="str">
        <f t="shared" si="163"/>
        <v/>
      </c>
      <c r="BR280" s="25" t="str">
        <f>IF(OR(Mitglieder!AQ280="",Mitglieder!BC280&lt;&gt;""),"",Mitglieder!AQ280)</f>
        <v/>
      </c>
      <c r="BS280" s="24" t="str">
        <f>IF(BR280="","",'Details Verein'!$I$30)</f>
        <v/>
      </c>
      <c r="BT280" s="24" t="str">
        <f>IF(BR280="","",VLOOKUP(Mitglieder!AN280,'Details Verein'!$B$12:$I$21,8))</f>
        <v/>
      </c>
      <c r="BU280" s="24"/>
      <c r="BV280" s="26" t="str">
        <f t="shared" si="164"/>
        <v/>
      </c>
      <c r="BW280" s="24" t="str">
        <f>IF(BR280="","",Mitglieder!BL280)</f>
        <v/>
      </c>
      <c r="CA280" s="34"/>
      <c r="CB280" s="1" t="str">
        <f t="shared" si="186"/>
        <v/>
      </c>
      <c r="CC280" s="1" t="str">
        <f t="shared" si="186"/>
        <v/>
      </c>
      <c r="CD280" s="1" t="str">
        <f t="shared" si="186"/>
        <v/>
      </c>
      <c r="CE280" s="1" t="str">
        <f t="shared" si="186"/>
        <v/>
      </c>
      <c r="CF280" s="1" t="str">
        <f t="shared" si="186"/>
        <v/>
      </c>
      <c r="CG280" s="1" t="str">
        <f t="shared" si="186"/>
        <v/>
      </c>
      <c r="CH280" s="1" t="str">
        <f t="shared" si="186"/>
        <v/>
      </c>
      <c r="CI280" s="1" t="str">
        <f t="shared" si="186"/>
        <v/>
      </c>
      <c r="CJ280" s="1" t="str">
        <f t="shared" si="186"/>
        <v/>
      </c>
      <c r="CK280" s="1" t="str">
        <f t="shared" si="186"/>
        <v/>
      </c>
      <c r="CL280" s="37" t="str">
        <f t="shared" ref="CL280:CL323" si="197">IF(CL$13=$AM280,CL$13,"")</f>
        <v/>
      </c>
      <c r="CM280" s="37" t="str">
        <f t="shared" ref="CM280:CM321" si="198">IF($AM280=CM$13,AM280,"")</f>
        <v/>
      </c>
      <c r="CN280" s="1">
        <f t="shared" ref="CN280:CN323" ca="1" si="199">IF(D280=ROUND(D280,0),CONCATENATE(CN279,"; ",I280," ",H280),CN279)</f>
        <v>0</v>
      </c>
      <c r="CO280" s="1">
        <f t="shared" ref="CO280:CO323" ca="1" si="200">IF(E280=ROUND(E280,0),CONCATENATE(CO279,"; ",I280," ",H280),CO279)</f>
        <v>0</v>
      </c>
      <c r="CP280" s="1">
        <f t="shared" si="174"/>
        <v>5.5800000000000571E-2</v>
      </c>
      <c r="CQ280" s="24" t="str">
        <f t="shared" si="165"/>
        <v/>
      </c>
      <c r="CR280" s="25" t="str">
        <f t="shared" si="166"/>
        <v/>
      </c>
      <c r="CS280" s="24" t="str">
        <f>IF(CR280="","",'Details Verein'!$I$30)</f>
        <v/>
      </c>
      <c r="CT280" s="24" t="str">
        <f>IF(CR280="","",VLOOKUP(Mitglieder!AN280,'Details Verein'!$B$12:$K$21,9))</f>
        <v/>
      </c>
      <c r="CU280" s="24">
        <f t="shared" si="167"/>
        <v>0</v>
      </c>
      <c r="CV280" s="26" t="str">
        <f t="shared" si="168"/>
        <v/>
      </c>
      <c r="CW280" s="24" t="str">
        <f>IF(CR280="","",Mitglieder!BM280)</f>
        <v/>
      </c>
      <c r="CX280" s="1">
        <f t="shared" si="169"/>
        <v>8.5900000000001434E-2</v>
      </c>
      <c r="CY280" s="24" t="str">
        <f t="shared" si="170"/>
        <v/>
      </c>
      <c r="CZ280" s="25" t="str">
        <f t="shared" si="171"/>
        <v/>
      </c>
      <c r="DA280" s="24" t="str">
        <f>IF(CZ280="","",'Details Verein'!$I$30)</f>
        <v/>
      </c>
      <c r="DB280" s="24" t="str">
        <f>IF(CZ280="","",VLOOKUP(AN280,'Details Verein'!$B$12:$L$21,10))</f>
        <v/>
      </c>
      <c r="DC280" s="24"/>
      <c r="DD280" s="26" t="str">
        <f t="shared" si="172"/>
        <v/>
      </c>
      <c r="DE280" s="24" t="str">
        <f>IF(CZ280="","",Mitglieder!BN280)</f>
        <v/>
      </c>
      <c r="DF280" s="34"/>
      <c r="DG280" s="1">
        <f t="shared" ca="1" si="177"/>
        <v>0.1160000000000023</v>
      </c>
      <c r="DH280" s="24" t="str">
        <f t="shared" ca="1" si="178"/>
        <v/>
      </c>
      <c r="DI280" s="25" t="str">
        <f t="shared" ca="1" si="179"/>
        <v/>
      </c>
      <c r="DJ280" s="24" t="str">
        <f ca="1">IF(DI280="","",'Details Verein'!$I$30)</f>
        <v/>
      </c>
      <c r="DK280" s="24" t="str">
        <f ca="1">IF(DI280="","",'Details Verein'!$I$31)</f>
        <v/>
      </c>
      <c r="DL280" s="24"/>
      <c r="DM280" s="26" t="str">
        <f t="shared" ca="1" si="180"/>
        <v/>
      </c>
      <c r="DN280" s="24" t="str">
        <f t="shared" ca="1" si="181"/>
        <v/>
      </c>
    </row>
    <row r="281" spans="3:118" x14ac:dyDescent="0.3">
      <c r="C281" s="1">
        <f t="shared" ca="1" si="187"/>
        <v>1.0257999999999972</v>
      </c>
      <c r="D281" s="1">
        <f ca="1">IF(OR(AQ281&lt;&gt;"",AP281+'Details Verein'!$D$24&gt;=$AM$1,AP281="",AG281&lt;&gt;1,AZ281&lt;&gt;"",BC281&lt;&gt;""),Mitglieder!D280+0.0001,ROUND(D280+1,0))</f>
        <v>1.0257999999999972</v>
      </c>
      <c r="E281" s="1">
        <f ca="1">IF(OR(AQ281&lt;&gt;"",AZ281+'Details Verein'!$D$25&gt;=$AM$1,AP281="",AG281&lt;&gt;1,AZ281="",BA281&lt;&gt;"",BC281&lt;&gt;""),Mitglieder!E280+0.0001,ROUND(E280+1,0))</f>
        <v>1.0257999999999972</v>
      </c>
      <c r="F281" s="1" t="str">
        <f t="shared" ca="1" si="188"/>
        <v/>
      </c>
      <c r="G281" s="23"/>
      <c r="H281" s="8"/>
      <c r="I281" s="8"/>
      <c r="J281" s="8"/>
      <c r="K281" s="8"/>
      <c r="L281" s="8"/>
      <c r="M281" s="8"/>
      <c r="N281" s="8"/>
      <c r="O281" s="8"/>
      <c r="P281" s="8"/>
      <c r="Q281" s="8"/>
      <c r="R281" s="8"/>
      <c r="S281" s="8"/>
      <c r="T281" s="8"/>
      <c r="U281" s="8"/>
      <c r="V281" s="8"/>
      <c r="W281" s="8"/>
      <c r="X281" s="8"/>
      <c r="Y281" s="8"/>
      <c r="Z281" s="8"/>
      <c r="AA281" s="8"/>
      <c r="AB281" s="8"/>
      <c r="AC281" s="8"/>
      <c r="AD281" s="8"/>
      <c r="AE281" s="8"/>
      <c r="AG281" s="1">
        <f t="shared" si="189"/>
        <v>0</v>
      </c>
      <c r="AI281" s="1">
        <f t="shared" ca="1" si="190"/>
        <v>0</v>
      </c>
      <c r="AJ281" s="1">
        <f t="shared" ca="1" si="191"/>
        <v>0</v>
      </c>
      <c r="AM281" s="63" t="str">
        <f>IF(AND(H282="",H283="",K281=""),"",IF(K281="","nicht kategorisiert",IF(AG281=1,VLOOKUP(AN281,'Details Verein'!$B$12:$D$22,2),"")))</f>
        <v/>
      </c>
      <c r="AN281" s="1">
        <f>IF(K281='Details Verein'!$C$12,'Details Verein'!$B$12,IF(K281='Details Verein'!$C$13,'Details Verein'!$B$13,IF(K281='Details Verein'!$C$14,'Details Verein'!$B$14,IF(K281='Details Verein'!$C$15,'Details Verein'!$B$15,IF(K281='Details Verein'!$C$16,'Details Verein'!$B$16,IF(K281='Details Verein'!$C$17,'Details Verein'!$B$17,IF(K281='Details Verein'!$C$18,'Details Verein'!$B$18,IF(K281='Details Verein'!$C$19,'Details Verein'!$B$19,IF(K281='Details Verein'!$C$20,'Details Verein'!$B$20,IF(K281='Details Verein'!$C$21,'Details Verein'!$B$21,11))))))))))</f>
        <v>1</v>
      </c>
      <c r="AO281" s="8"/>
      <c r="AP281" s="8"/>
      <c r="AQ281" s="8"/>
      <c r="AR281" s="32">
        <f>IF(OR(V281&gt;'Details Verein'!$D$7,$AG281=1),VLOOKUP($AN281,'Details Verein'!$B$12:$G$21,AR$1),0)</f>
        <v>0</v>
      </c>
      <c r="AS281" s="115" t="str">
        <f t="shared" si="192"/>
        <v/>
      </c>
      <c r="AT281" s="32">
        <f>IF($AG281=1,VLOOKUP($AN281,'Details Verein'!$B$12:$G$21,AT$1),0)</f>
        <v>0</v>
      </c>
      <c r="AU281" s="33" t="str">
        <f t="shared" si="193"/>
        <v/>
      </c>
      <c r="AV281" s="32">
        <f>IF($AG281=1,VLOOKUP($AN281,'Details Verein'!$B$12:$G$21,AV$1),0)</f>
        <v>0</v>
      </c>
      <c r="AW281" s="32">
        <f ca="1">IF($AG281=1,VLOOKUP($AN281,'Details Verein'!$B$12:$G$21,AW$1),0)+BG281</f>
        <v>0</v>
      </c>
      <c r="AX281" s="116"/>
      <c r="AY281" s="8"/>
      <c r="AZ281" s="8"/>
      <c r="BA281" s="8"/>
      <c r="BB281" s="1" t="str">
        <f t="shared" si="194"/>
        <v>00.01.1900</v>
      </c>
      <c r="BC281" s="73"/>
      <c r="BD281" s="3" t="str">
        <f>IF(AP281="","",AP281+'Details Verein'!$D$24)</f>
        <v/>
      </c>
      <c r="BE281" s="3" t="str">
        <f>IF(AZ281="","",AZ281+'Details Verein'!$D$25)</f>
        <v/>
      </c>
      <c r="BF281" s="3" t="str">
        <f>IF(BA281="","",BA281+'Details Verein'!$D$26)</f>
        <v/>
      </c>
      <c r="BG281" s="32">
        <f ca="1">IF(OR(E281-E280&gt;0.1,BA281&lt;&gt;""),'Details Verein'!$D$27,0)</f>
        <v>0</v>
      </c>
      <c r="BH281" s="16">
        <f t="shared" ca="1" si="176"/>
        <v>0</v>
      </c>
      <c r="BI281" s="16">
        <f t="shared" si="195"/>
        <v>0</v>
      </c>
      <c r="BJ281" s="1" t="str">
        <f t="shared" si="196"/>
        <v/>
      </c>
      <c r="BL281" s="1" t="str">
        <f t="shared" ref="BL281:BL323" si="201">IF(AR281=0,"",CONCATENATE($AR$13," ",H281," ",I281," ",AM281," CHF ",AR281))</f>
        <v/>
      </c>
      <c r="BM281" s="1" t="str">
        <f t="shared" ref="BM281:BM323" si="202">IF(AT281=0,"",CONCATENATE(AS281," ",H281," ",I281," CHF ",AT281))</f>
        <v/>
      </c>
      <c r="BN281" s="1" t="str">
        <f t="shared" ref="BN281:BN323" si="203">IF(AV281=0,"",CONCATENATE(AU281," ",H281," ",I281," CHF ",AV281))</f>
        <v/>
      </c>
      <c r="BO281" s="1" t="str">
        <f t="shared" ref="BO281:BO323" ca="1" si="204">IF(BG281&gt;0.01,CONCATENATE(BG$13," ",H281," ",I281," CHF ",BG281),"")</f>
        <v/>
      </c>
      <c r="BP281" s="1">
        <f t="shared" si="173"/>
        <v>2.5799999999999899E-2</v>
      </c>
      <c r="BQ281" s="24" t="str">
        <f t="shared" ref="BQ281:BQ323" si="205">IF(BR281="","",IF(AND(AO281&lt;&gt;"",G281&lt;&gt;""),CONCATENATE(AO281," - ",G281,"-1"),IF(AND(AO281="",G281=""),"",CONCATENATE(AO281," ",G281,"-1"))))</f>
        <v/>
      </c>
      <c r="BR281" s="25" t="str">
        <f>IF(OR(Mitglieder!AQ281="",Mitglieder!BC281&lt;&gt;""),"",Mitglieder!AQ281)</f>
        <v/>
      </c>
      <c r="BS281" s="24" t="str">
        <f>IF(BR281="","",'Details Verein'!$I$30)</f>
        <v/>
      </c>
      <c r="BT281" s="24" t="str">
        <f>IF(BR281="","",VLOOKUP(Mitglieder!AN281,'Details Verein'!$B$12:$I$21,8))</f>
        <v/>
      </c>
      <c r="BU281" s="24"/>
      <c r="BV281" s="26" t="str">
        <f t="shared" ref="BV281:BV323" si="206">IF(BR281="","",AR281)</f>
        <v/>
      </c>
      <c r="BW281" s="24" t="str">
        <f>IF(BR281="","",Mitglieder!BL281)</f>
        <v/>
      </c>
      <c r="CA281" s="34"/>
      <c r="CB281" s="1" t="str">
        <f t="shared" si="186"/>
        <v/>
      </c>
      <c r="CC281" s="1" t="str">
        <f t="shared" si="186"/>
        <v/>
      </c>
      <c r="CD281" s="1" t="str">
        <f t="shared" si="186"/>
        <v/>
      </c>
      <c r="CE281" s="1" t="str">
        <f t="shared" si="186"/>
        <v/>
      </c>
      <c r="CF281" s="1" t="str">
        <f t="shared" si="186"/>
        <v/>
      </c>
      <c r="CG281" s="1" t="str">
        <f t="shared" si="186"/>
        <v/>
      </c>
      <c r="CH281" s="1" t="str">
        <f t="shared" si="186"/>
        <v/>
      </c>
      <c r="CI281" s="1" t="str">
        <f t="shared" si="186"/>
        <v/>
      </c>
      <c r="CJ281" s="1" t="str">
        <f t="shared" si="186"/>
        <v/>
      </c>
      <c r="CK281" s="1" t="str">
        <f t="shared" si="186"/>
        <v/>
      </c>
      <c r="CL281" s="37" t="str">
        <f t="shared" si="197"/>
        <v/>
      </c>
      <c r="CM281" s="37" t="str">
        <f t="shared" si="198"/>
        <v/>
      </c>
      <c r="CN281" s="1">
        <f t="shared" ca="1" si="199"/>
        <v>0</v>
      </c>
      <c r="CO281" s="1">
        <f t="shared" ca="1" si="200"/>
        <v>0</v>
      </c>
      <c r="CP281" s="1">
        <f t="shared" si="174"/>
        <v>5.5900000000000574E-2</v>
      </c>
      <c r="CQ281" s="24" t="str">
        <f t="shared" ref="CQ281:CQ323" si="207">IF(CR281="","",IF(AND(AO281&lt;&gt;"",G281&lt;&gt;""),CONCATENATE(AO281," - ",G281,"-2"),IF(AND(AO281="",G281=""),"",CONCATENATE(AO281," ",G281,"-2"))))</f>
        <v/>
      </c>
      <c r="CR281" s="25" t="str">
        <f t="shared" ref="CR281:CR323" si="208">IF(OR(AT281=0,AQ281="",BC281&lt;&gt;""),"",AQ281)</f>
        <v/>
      </c>
      <c r="CS281" s="24" t="str">
        <f>IF(CR281="","",'Details Verein'!$I$30)</f>
        <v/>
      </c>
      <c r="CT281" s="24" t="str">
        <f>IF(CR281="","",VLOOKUP(Mitglieder!AN281,'Details Verein'!$B$12:$K$21,9))</f>
        <v/>
      </c>
      <c r="CU281" s="24">
        <f t="shared" ref="CU281:CU323" si="209">BU281</f>
        <v>0</v>
      </c>
      <c r="CV281" s="26" t="str">
        <f t="shared" ref="CV281:CV323" si="210">IF(CR281="","",AT281)</f>
        <v/>
      </c>
      <c r="CW281" s="24" t="str">
        <f>IF(CR281="","",Mitglieder!BM281)</f>
        <v/>
      </c>
      <c r="CX281" s="1">
        <f t="shared" ref="CX281:CX323" si="211">IF(AND(CZ281&gt;=BP$7,CZ281&lt;=BP$8,CZ281&lt;&gt;""),ROUND(CX280+1,0),CX280+0.0001)</f>
        <v>8.6000000000001436E-2</v>
      </c>
      <c r="CY281" s="24" t="str">
        <f t="shared" ref="CY281:CY323" si="212">IF(CZ281="","",IF(AND(AO281&lt;&gt;"",G281&lt;&gt;""),CONCATENATE(AO281," - ",G281,"-3"),IF(AND(AO281="",G281=""),"",CONCATENATE(AO281," ",G281,"-3"))))</f>
        <v/>
      </c>
      <c r="CZ281" s="25" t="str">
        <f t="shared" ref="CZ281:CZ323" si="213">IF(OR(AV281=0,AQ281="",BC281&lt;&gt;""),"",AQ281)</f>
        <v/>
      </c>
      <c r="DA281" s="24" t="str">
        <f>IF(CZ281="","",'Details Verein'!$I$30)</f>
        <v/>
      </c>
      <c r="DB281" s="24" t="str">
        <f>IF(CZ281="","",VLOOKUP(AN281,'Details Verein'!$B$12:$L$21,10))</f>
        <v/>
      </c>
      <c r="DC281" s="24"/>
      <c r="DD281" s="26" t="str">
        <f t="shared" ref="DD281:DD323" si="214">IF(CZ281="","",AV281)</f>
        <v/>
      </c>
      <c r="DE281" s="24" t="str">
        <f>IF(CZ281="","",Mitglieder!BN281)</f>
        <v/>
      </c>
      <c r="DF281" s="34"/>
      <c r="DG281" s="1">
        <f t="shared" ca="1" si="177"/>
        <v>0.1161000000000023</v>
      </c>
      <c r="DH281" s="24" t="str">
        <f t="shared" ca="1" si="178"/>
        <v/>
      </c>
      <c r="DI281" s="25" t="str">
        <f t="shared" ca="1" si="179"/>
        <v/>
      </c>
      <c r="DJ281" s="24" t="str">
        <f ca="1">IF(DI281="","",'Details Verein'!$I$30)</f>
        <v/>
      </c>
      <c r="DK281" s="24" t="str">
        <f ca="1">IF(DI281="","",'Details Verein'!$I$31)</f>
        <v/>
      </c>
      <c r="DL281" s="24"/>
      <c r="DM281" s="26" t="str">
        <f t="shared" ca="1" si="180"/>
        <v/>
      </c>
      <c r="DN281" s="24" t="str">
        <f t="shared" ca="1" si="181"/>
        <v/>
      </c>
    </row>
    <row r="282" spans="3:118" x14ac:dyDescent="0.3">
      <c r="C282" s="1">
        <f t="shared" ca="1" si="187"/>
        <v>1.0258999999999971</v>
      </c>
      <c r="D282" s="1">
        <f ca="1">IF(OR(AQ282&lt;&gt;"",AP282+'Details Verein'!$D$24&gt;=$AM$1,AP282="",AG282&lt;&gt;1,AZ282&lt;&gt;"",BC282&lt;&gt;""),Mitglieder!D281+0.0001,ROUND(D281+1,0))</f>
        <v>1.0258999999999971</v>
      </c>
      <c r="E282" s="1">
        <f ca="1">IF(OR(AQ282&lt;&gt;"",AZ282+'Details Verein'!$D$25&gt;=$AM$1,AP282="",AG282&lt;&gt;1,AZ282="",BA282&lt;&gt;"",BC282&lt;&gt;""),Mitglieder!E281+0.0001,ROUND(E281+1,0))</f>
        <v>1.0258999999999971</v>
      </c>
      <c r="F282" s="1" t="str">
        <f t="shared" ca="1" si="188"/>
        <v/>
      </c>
      <c r="G282" s="23"/>
      <c r="H282" s="8"/>
      <c r="I282" s="8"/>
      <c r="J282" s="8"/>
      <c r="K282" s="8"/>
      <c r="L282" s="8"/>
      <c r="M282" s="8"/>
      <c r="N282" s="8"/>
      <c r="O282" s="8"/>
      <c r="P282" s="8"/>
      <c r="Q282" s="8"/>
      <c r="R282" s="8"/>
      <c r="S282" s="8"/>
      <c r="T282" s="8"/>
      <c r="U282" s="8"/>
      <c r="V282" s="8"/>
      <c r="W282" s="8"/>
      <c r="X282" s="8"/>
      <c r="Y282" s="8"/>
      <c r="Z282" s="8"/>
      <c r="AA282" s="8"/>
      <c r="AB282" s="8"/>
      <c r="AC282" s="8"/>
      <c r="AD282" s="8"/>
      <c r="AE282" s="8"/>
      <c r="AG282" s="1">
        <f t="shared" si="189"/>
        <v>0</v>
      </c>
      <c r="AI282" s="1">
        <f t="shared" ca="1" si="190"/>
        <v>0</v>
      </c>
      <c r="AJ282" s="1">
        <f t="shared" ca="1" si="191"/>
        <v>0</v>
      </c>
      <c r="AM282" s="63" t="str">
        <f>IF(AND(H283="",H284="",K282=""),"",IF(K282="","nicht kategorisiert",IF(AG282=1,VLOOKUP(AN282,'Details Verein'!$B$12:$D$22,2),"")))</f>
        <v/>
      </c>
      <c r="AN282" s="1">
        <f>IF(K282='Details Verein'!$C$12,'Details Verein'!$B$12,IF(K282='Details Verein'!$C$13,'Details Verein'!$B$13,IF(K282='Details Verein'!$C$14,'Details Verein'!$B$14,IF(K282='Details Verein'!$C$15,'Details Verein'!$B$15,IF(K282='Details Verein'!$C$16,'Details Verein'!$B$16,IF(K282='Details Verein'!$C$17,'Details Verein'!$B$17,IF(K282='Details Verein'!$C$18,'Details Verein'!$B$18,IF(K282='Details Verein'!$C$19,'Details Verein'!$B$19,IF(K282='Details Verein'!$C$20,'Details Verein'!$B$20,IF(K282='Details Verein'!$C$21,'Details Verein'!$B$21,11))))))))))</f>
        <v>1</v>
      </c>
      <c r="AO282" s="8"/>
      <c r="AP282" s="8"/>
      <c r="AQ282" s="8"/>
      <c r="AR282" s="32">
        <f>IF(OR(V282&gt;'Details Verein'!$D$7,$AG282=1),VLOOKUP($AN282,'Details Verein'!$B$12:$G$21,AR$1),0)</f>
        <v>0</v>
      </c>
      <c r="AS282" s="115" t="str">
        <f t="shared" si="192"/>
        <v/>
      </c>
      <c r="AT282" s="32">
        <f>IF($AG282=1,VLOOKUP($AN282,'Details Verein'!$B$12:$G$21,AT$1),0)</f>
        <v>0</v>
      </c>
      <c r="AU282" s="33" t="str">
        <f t="shared" si="193"/>
        <v/>
      </c>
      <c r="AV282" s="32">
        <f>IF($AG282=1,VLOOKUP($AN282,'Details Verein'!$B$12:$G$21,AV$1),0)</f>
        <v>0</v>
      </c>
      <c r="AW282" s="32">
        <f ca="1">IF($AG282=1,VLOOKUP($AN282,'Details Verein'!$B$12:$G$21,AW$1),0)+BG282</f>
        <v>0</v>
      </c>
      <c r="AX282" s="116"/>
      <c r="AY282" s="8"/>
      <c r="AZ282" s="8"/>
      <c r="BA282" s="8"/>
      <c r="BB282" s="1" t="str">
        <f t="shared" si="194"/>
        <v>00.01.1900</v>
      </c>
      <c r="BC282" s="73"/>
      <c r="BD282" s="3" t="str">
        <f>IF(AP282="","",AP282+'Details Verein'!$D$24)</f>
        <v/>
      </c>
      <c r="BE282" s="3" t="str">
        <f>IF(AZ282="","",AZ282+'Details Verein'!$D$25)</f>
        <v/>
      </c>
      <c r="BF282" s="3" t="str">
        <f>IF(BA282="","",BA282+'Details Verein'!$D$26)</f>
        <v/>
      </c>
      <c r="BG282" s="32">
        <f ca="1">IF(OR(E282-E281&gt;0.1,BA282&lt;&gt;""),'Details Verein'!$D$27,0)</f>
        <v>0</v>
      </c>
      <c r="BH282" s="16">
        <f t="shared" ca="1" si="176"/>
        <v>0</v>
      </c>
      <c r="BI282" s="16">
        <f t="shared" si="195"/>
        <v>0</v>
      </c>
      <c r="BJ282" s="1" t="str">
        <f t="shared" si="196"/>
        <v/>
      </c>
      <c r="BL282" s="1" t="str">
        <f t="shared" si="201"/>
        <v/>
      </c>
      <c r="BM282" s="1" t="str">
        <f t="shared" si="202"/>
        <v/>
      </c>
      <c r="BN282" s="1" t="str">
        <f t="shared" si="203"/>
        <v/>
      </c>
      <c r="BO282" s="1" t="str">
        <f t="shared" ca="1" si="204"/>
        <v/>
      </c>
      <c r="BP282" s="1">
        <f t="shared" ref="BP282:BP323" si="215">IF(AND(BR282&gt;=BP$7,BR282&lt;=BP$8,BR282&lt;&gt;""),ROUND(BP281+1,0),BP281+0.0001)</f>
        <v>2.5899999999999899E-2</v>
      </c>
      <c r="BQ282" s="24" t="str">
        <f t="shared" si="205"/>
        <v/>
      </c>
      <c r="BR282" s="25" t="str">
        <f>IF(OR(Mitglieder!AQ282="",Mitglieder!BC282&lt;&gt;""),"",Mitglieder!AQ282)</f>
        <v/>
      </c>
      <c r="BS282" s="24" t="str">
        <f>IF(BR282="","",'Details Verein'!$I$30)</f>
        <v/>
      </c>
      <c r="BT282" s="24" t="str">
        <f>IF(BR282="","",VLOOKUP(Mitglieder!AN282,'Details Verein'!$B$12:$I$21,8))</f>
        <v/>
      </c>
      <c r="BU282" s="24"/>
      <c r="BV282" s="26" t="str">
        <f t="shared" si="206"/>
        <v/>
      </c>
      <c r="BW282" s="24" t="str">
        <f>IF(BR282="","",Mitglieder!BL282)</f>
        <v/>
      </c>
      <c r="CA282" s="34"/>
      <c r="CB282" s="1" t="str">
        <f t="shared" si="186"/>
        <v/>
      </c>
      <c r="CC282" s="1" t="str">
        <f t="shared" si="186"/>
        <v/>
      </c>
      <c r="CD282" s="1" t="str">
        <f t="shared" si="186"/>
        <v/>
      </c>
      <c r="CE282" s="1" t="str">
        <f t="shared" si="186"/>
        <v/>
      </c>
      <c r="CF282" s="1" t="str">
        <f t="shared" si="186"/>
        <v/>
      </c>
      <c r="CG282" s="1" t="str">
        <f t="shared" si="186"/>
        <v/>
      </c>
      <c r="CH282" s="1" t="str">
        <f t="shared" si="186"/>
        <v/>
      </c>
      <c r="CI282" s="1" t="str">
        <f t="shared" si="186"/>
        <v/>
      </c>
      <c r="CJ282" s="1" t="str">
        <f t="shared" si="186"/>
        <v/>
      </c>
      <c r="CK282" s="1" t="str">
        <f t="shared" si="186"/>
        <v/>
      </c>
      <c r="CL282" s="37" t="str">
        <f t="shared" si="197"/>
        <v/>
      </c>
      <c r="CM282" s="37" t="str">
        <f t="shared" si="198"/>
        <v/>
      </c>
      <c r="CN282" s="1">
        <f t="shared" ca="1" si="199"/>
        <v>0</v>
      </c>
      <c r="CO282" s="1">
        <f t="shared" ca="1" si="200"/>
        <v>0</v>
      </c>
      <c r="CP282" s="1">
        <f t="shared" si="174"/>
        <v>5.6000000000000577E-2</v>
      </c>
      <c r="CQ282" s="24" t="str">
        <f t="shared" si="207"/>
        <v/>
      </c>
      <c r="CR282" s="25" t="str">
        <f t="shared" si="208"/>
        <v/>
      </c>
      <c r="CS282" s="24" t="str">
        <f>IF(CR282="","",'Details Verein'!$I$30)</f>
        <v/>
      </c>
      <c r="CT282" s="24" t="str">
        <f>IF(CR282="","",VLOOKUP(Mitglieder!AN282,'Details Verein'!$B$12:$K$21,9))</f>
        <v/>
      </c>
      <c r="CU282" s="24">
        <f t="shared" si="209"/>
        <v>0</v>
      </c>
      <c r="CV282" s="26" t="str">
        <f t="shared" si="210"/>
        <v/>
      </c>
      <c r="CW282" s="24" t="str">
        <f>IF(CR282="","",Mitglieder!BM282)</f>
        <v/>
      </c>
      <c r="CX282" s="1">
        <f t="shared" si="211"/>
        <v>8.6100000000001439E-2</v>
      </c>
      <c r="CY282" s="24" t="str">
        <f t="shared" si="212"/>
        <v/>
      </c>
      <c r="CZ282" s="25" t="str">
        <f t="shared" si="213"/>
        <v/>
      </c>
      <c r="DA282" s="24" t="str">
        <f>IF(CZ282="","",'Details Verein'!$I$30)</f>
        <v/>
      </c>
      <c r="DB282" s="24" t="str">
        <f>IF(CZ282="","",VLOOKUP(AN282,'Details Verein'!$B$12:$L$21,10))</f>
        <v/>
      </c>
      <c r="DC282" s="24"/>
      <c r="DD282" s="26" t="str">
        <f t="shared" si="214"/>
        <v/>
      </c>
      <c r="DE282" s="24" t="str">
        <f>IF(CZ282="","",Mitglieder!BN282)</f>
        <v/>
      </c>
      <c r="DF282" s="34"/>
      <c r="DG282" s="1">
        <f t="shared" ca="1" si="177"/>
        <v>0.1162000000000023</v>
      </c>
      <c r="DH282" s="24" t="str">
        <f t="shared" ca="1" si="178"/>
        <v/>
      </c>
      <c r="DI282" s="25" t="str">
        <f t="shared" ca="1" si="179"/>
        <v/>
      </c>
      <c r="DJ282" s="24" t="str">
        <f ca="1">IF(DI282="","",'Details Verein'!$I$30)</f>
        <v/>
      </c>
      <c r="DK282" s="24" t="str">
        <f ca="1">IF(DI282="","",'Details Verein'!$I$31)</f>
        <v/>
      </c>
      <c r="DL282" s="24"/>
      <c r="DM282" s="26" t="str">
        <f t="shared" ca="1" si="180"/>
        <v/>
      </c>
      <c r="DN282" s="24" t="str">
        <f t="shared" ca="1" si="181"/>
        <v/>
      </c>
    </row>
    <row r="283" spans="3:118" x14ac:dyDescent="0.3">
      <c r="C283" s="1">
        <f t="shared" ca="1" si="187"/>
        <v>1.0259999999999971</v>
      </c>
      <c r="D283" s="1">
        <f ca="1">IF(OR(AQ283&lt;&gt;"",AP283+'Details Verein'!$D$24&gt;=$AM$1,AP283="",AG283&lt;&gt;1,AZ283&lt;&gt;"",BC283&lt;&gt;""),Mitglieder!D282+0.0001,ROUND(D282+1,0))</f>
        <v>1.0259999999999971</v>
      </c>
      <c r="E283" s="1">
        <f ca="1">IF(OR(AQ283&lt;&gt;"",AZ283+'Details Verein'!$D$25&gt;=$AM$1,AP283="",AG283&lt;&gt;1,AZ283="",BA283&lt;&gt;"",BC283&lt;&gt;""),Mitglieder!E282+0.0001,ROUND(E282+1,0))</f>
        <v>1.0259999999999971</v>
      </c>
      <c r="F283" s="1" t="str">
        <f t="shared" ca="1" si="188"/>
        <v/>
      </c>
      <c r="G283" s="23"/>
      <c r="H283" s="8"/>
      <c r="I283" s="8"/>
      <c r="J283" s="8"/>
      <c r="K283" s="8"/>
      <c r="L283" s="8"/>
      <c r="M283" s="8"/>
      <c r="N283" s="8"/>
      <c r="O283" s="8"/>
      <c r="P283" s="8"/>
      <c r="Q283" s="8"/>
      <c r="R283" s="8"/>
      <c r="S283" s="8"/>
      <c r="T283" s="8"/>
      <c r="U283" s="8"/>
      <c r="V283" s="8"/>
      <c r="W283" s="8"/>
      <c r="X283" s="8"/>
      <c r="Y283" s="8"/>
      <c r="Z283" s="8"/>
      <c r="AA283" s="8"/>
      <c r="AB283" s="8"/>
      <c r="AC283" s="8"/>
      <c r="AD283" s="8"/>
      <c r="AE283" s="8"/>
      <c r="AG283" s="1">
        <f t="shared" si="189"/>
        <v>0</v>
      </c>
      <c r="AI283" s="1">
        <f t="shared" ca="1" si="190"/>
        <v>0</v>
      </c>
      <c r="AJ283" s="1">
        <f t="shared" ca="1" si="191"/>
        <v>0</v>
      </c>
      <c r="AM283" s="63" t="str">
        <f>IF(AND(H284="",H285="",K283=""),"",IF(K283="","nicht kategorisiert",IF(AG283=1,VLOOKUP(AN283,'Details Verein'!$B$12:$D$22,2),"")))</f>
        <v/>
      </c>
      <c r="AN283" s="1">
        <f>IF(K283='Details Verein'!$C$12,'Details Verein'!$B$12,IF(K283='Details Verein'!$C$13,'Details Verein'!$B$13,IF(K283='Details Verein'!$C$14,'Details Verein'!$B$14,IF(K283='Details Verein'!$C$15,'Details Verein'!$B$15,IF(K283='Details Verein'!$C$16,'Details Verein'!$B$16,IF(K283='Details Verein'!$C$17,'Details Verein'!$B$17,IF(K283='Details Verein'!$C$18,'Details Verein'!$B$18,IF(K283='Details Verein'!$C$19,'Details Verein'!$B$19,IF(K283='Details Verein'!$C$20,'Details Verein'!$B$20,IF(K283='Details Verein'!$C$21,'Details Verein'!$B$21,11))))))))))</f>
        <v>1</v>
      </c>
      <c r="AO283" s="8"/>
      <c r="AP283" s="8"/>
      <c r="AQ283" s="8"/>
      <c r="AR283" s="32">
        <f>IF(OR(V283&gt;'Details Verein'!$D$7,$AG283=1),VLOOKUP($AN283,'Details Verein'!$B$12:$G$21,AR$1),0)</f>
        <v>0</v>
      </c>
      <c r="AS283" s="115" t="str">
        <f t="shared" si="192"/>
        <v/>
      </c>
      <c r="AT283" s="32">
        <f>IF($AG283=1,VLOOKUP($AN283,'Details Verein'!$B$12:$G$21,AT$1),0)</f>
        <v>0</v>
      </c>
      <c r="AU283" s="33" t="str">
        <f t="shared" si="193"/>
        <v/>
      </c>
      <c r="AV283" s="32">
        <f>IF($AG283=1,VLOOKUP($AN283,'Details Verein'!$B$12:$G$21,AV$1),0)</f>
        <v>0</v>
      </c>
      <c r="AW283" s="32">
        <f ca="1">IF($AG283=1,VLOOKUP($AN283,'Details Verein'!$B$12:$G$21,AW$1),0)+BG283</f>
        <v>0</v>
      </c>
      <c r="AX283" s="116"/>
      <c r="AY283" s="8"/>
      <c r="AZ283" s="8"/>
      <c r="BA283" s="8"/>
      <c r="BB283" s="1" t="str">
        <f t="shared" si="194"/>
        <v>00.01.1900</v>
      </c>
      <c r="BC283" s="73"/>
      <c r="BD283" s="3" t="str">
        <f>IF(AP283="","",AP283+'Details Verein'!$D$24)</f>
        <v/>
      </c>
      <c r="BE283" s="3" t="str">
        <f>IF(AZ283="","",AZ283+'Details Verein'!$D$25)</f>
        <v/>
      </c>
      <c r="BF283" s="3" t="str">
        <f>IF(BA283="","",BA283+'Details Verein'!$D$26)</f>
        <v/>
      </c>
      <c r="BG283" s="32">
        <f ca="1">IF(OR(E283-E282&gt;0.1,BA283&lt;&gt;""),'Details Verein'!$D$27,0)</f>
        <v>0</v>
      </c>
      <c r="BH283" s="16">
        <f t="shared" ca="1" si="176"/>
        <v>0</v>
      </c>
      <c r="BI283" s="16">
        <f t="shared" si="195"/>
        <v>0</v>
      </c>
      <c r="BJ283" s="1" t="str">
        <f t="shared" si="196"/>
        <v/>
      </c>
      <c r="BL283" s="1" t="str">
        <f t="shared" si="201"/>
        <v/>
      </c>
      <c r="BM283" s="1" t="str">
        <f t="shared" si="202"/>
        <v/>
      </c>
      <c r="BN283" s="1" t="str">
        <f t="shared" si="203"/>
        <v/>
      </c>
      <c r="BO283" s="1" t="str">
        <f t="shared" ca="1" si="204"/>
        <v/>
      </c>
      <c r="BP283" s="1">
        <f t="shared" si="215"/>
        <v>2.5999999999999898E-2</v>
      </c>
      <c r="BQ283" s="24" t="str">
        <f t="shared" si="205"/>
        <v/>
      </c>
      <c r="BR283" s="25" t="str">
        <f>IF(OR(Mitglieder!AQ283="",Mitglieder!BC283&lt;&gt;""),"",Mitglieder!AQ283)</f>
        <v/>
      </c>
      <c r="BS283" s="24" t="str">
        <f>IF(BR283="","",'Details Verein'!$I$30)</f>
        <v/>
      </c>
      <c r="BT283" s="24" t="str">
        <f>IF(BR283="","",VLOOKUP(Mitglieder!AN283,'Details Verein'!$B$12:$I$21,8))</f>
        <v/>
      </c>
      <c r="BU283" s="24"/>
      <c r="BV283" s="26" t="str">
        <f t="shared" si="206"/>
        <v/>
      </c>
      <c r="BW283" s="24" t="str">
        <f>IF(BR283="","",Mitglieder!BL283)</f>
        <v/>
      </c>
      <c r="CA283" s="34"/>
      <c r="CB283" s="1" t="str">
        <f t="shared" si="186"/>
        <v/>
      </c>
      <c r="CC283" s="1" t="str">
        <f t="shared" si="186"/>
        <v/>
      </c>
      <c r="CD283" s="1" t="str">
        <f t="shared" si="186"/>
        <v/>
      </c>
      <c r="CE283" s="1" t="str">
        <f t="shared" si="186"/>
        <v/>
      </c>
      <c r="CF283" s="1" t="str">
        <f t="shared" si="186"/>
        <v/>
      </c>
      <c r="CG283" s="1" t="str">
        <f t="shared" si="186"/>
        <v/>
      </c>
      <c r="CH283" s="1" t="str">
        <f t="shared" si="186"/>
        <v/>
      </c>
      <c r="CI283" s="1" t="str">
        <f t="shared" si="186"/>
        <v/>
      </c>
      <c r="CJ283" s="1" t="str">
        <f t="shared" si="186"/>
        <v/>
      </c>
      <c r="CK283" s="1" t="str">
        <f t="shared" si="186"/>
        <v/>
      </c>
      <c r="CL283" s="37" t="str">
        <f t="shared" si="197"/>
        <v/>
      </c>
      <c r="CM283" s="37" t="str">
        <f t="shared" si="198"/>
        <v/>
      </c>
      <c r="CN283" s="1">
        <f t="shared" ca="1" si="199"/>
        <v>0</v>
      </c>
      <c r="CO283" s="1">
        <f t="shared" ca="1" si="200"/>
        <v>0</v>
      </c>
      <c r="CP283" s="1">
        <f t="shared" si="174"/>
        <v>5.610000000000058E-2</v>
      </c>
      <c r="CQ283" s="24" t="str">
        <f t="shared" si="207"/>
        <v/>
      </c>
      <c r="CR283" s="25" t="str">
        <f t="shared" si="208"/>
        <v/>
      </c>
      <c r="CS283" s="24" t="str">
        <f>IF(CR283="","",'Details Verein'!$I$30)</f>
        <v/>
      </c>
      <c r="CT283" s="24" t="str">
        <f>IF(CR283="","",VLOOKUP(Mitglieder!AN283,'Details Verein'!$B$12:$K$21,9))</f>
        <v/>
      </c>
      <c r="CU283" s="24">
        <f t="shared" si="209"/>
        <v>0</v>
      </c>
      <c r="CV283" s="26" t="str">
        <f t="shared" si="210"/>
        <v/>
      </c>
      <c r="CW283" s="24" t="str">
        <f>IF(CR283="","",Mitglieder!BM283)</f>
        <v/>
      </c>
      <c r="CX283" s="1">
        <f t="shared" si="211"/>
        <v>8.6200000000001442E-2</v>
      </c>
      <c r="CY283" s="24" t="str">
        <f t="shared" si="212"/>
        <v/>
      </c>
      <c r="CZ283" s="25" t="str">
        <f t="shared" si="213"/>
        <v/>
      </c>
      <c r="DA283" s="24" t="str">
        <f>IF(CZ283="","",'Details Verein'!$I$30)</f>
        <v/>
      </c>
      <c r="DB283" s="24" t="str">
        <f>IF(CZ283="","",VLOOKUP(AN283,'Details Verein'!$B$12:$L$21,10))</f>
        <v/>
      </c>
      <c r="DC283" s="24"/>
      <c r="DD283" s="26" t="str">
        <f t="shared" si="214"/>
        <v/>
      </c>
      <c r="DE283" s="24" t="str">
        <f>IF(CZ283="","",Mitglieder!BN283)</f>
        <v/>
      </c>
      <c r="DF283" s="34"/>
      <c r="DG283" s="1">
        <f t="shared" ca="1" si="177"/>
        <v>0.1163000000000023</v>
      </c>
      <c r="DH283" s="24" t="str">
        <f t="shared" ca="1" si="178"/>
        <v/>
      </c>
      <c r="DI283" s="25" t="str">
        <f t="shared" ca="1" si="179"/>
        <v/>
      </c>
      <c r="DJ283" s="24" t="str">
        <f ca="1">IF(DI283="","",'Details Verein'!$I$30)</f>
        <v/>
      </c>
      <c r="DK283" s="24" t="str">
        <f ca="1">IF(DI283="","",'Details Verein'!$I$31)</f>
        <v/>
      </c>
      <c r="DL283" s="24"/>
      <c r="DM283" s="26" t="str">
        <f t="shared" ca="1" si="180"/>
        <v/>
      </c>
      <c r="DN283" s="24" t="str">
        <f t="shared" ca="1" si="181"/>
        <v/>
      </c>
    </row>
    <row r="284" spans="3:118" x14ac:dyDescent="0.3">
      <c r="C284" s="1">
        <f t="shared" ca="1" si="187"/>
        <v>1.0260999999999971</v>
      </c>
      <c r="D284" s="1">
        <f ca="1">IF(OR(AQ284&lt;&gt;"",AP284+'Details Verein'!$D$24&gt;=$AM$1,AP284="",AG284&lt;&gt;1,AZ284&lt;&gt;"",BC284&lt;&gt;""),Mitglieder!D283+0.0001,ROUND(D283+1,0))</f>
        <v>1.0260999999999971</v>
      </c>
      <c r="E284" s="1">
        <f ca="1">IF(OR(AQ284&lt;&gt;"",AZ284+'Details Verein'!$D$25&gt;=$AM$1,AP284="",AG284&lt;&gt;1,AZ284="",BA284&lt;&gt;"",BC284&lt;&gt;""),Mitglieder!E283+0.0001,ROUND(E283+1,0))</f>
        <v>1.0260999999999971</v>
      </c>
      <c r="F284" s="1" t="str">
        <f t="shared" ca="1" si="188"/>
        <v/>
      </c>
      <c r="G284" s="23"/>
      <c r="H284" s="8"/>
      <c r="I284" s="8"/>
      <c r="J284" s="8"/>
      <c r="K284" s="8"/>
      <c r="L284" s="8"/>
      <c r="M284" s="8"/>
      <c r="N284" s="8"/>
      <c r="O284" s="8"/>
      <c r="P284" s="8"/>
      <c r="Q284" s="8"/>
      <c r="R284" s="8"/>
      <c r="S284" s="8"/>
      <c r="T284" s="8"/>
      <c r="U284" s="8"/>
      <c r="V284" s="8"/>
      <c r="W284" s="8"/>
      <c r="X284" s="8"/>
      <c r="Y284" s="8"/>
      <c r="Z284" s="8"/>
      <c r="AA284" s="8"/>
      <c r="AB284" s="8"/>
      <c r="AC284" s="8"/>
      <c r="AD284" s="8"/>
      <c r="AE284" s="8"/>
      <c r="AG284" s="1">
        <f t="shared" si="189"/>
        <v>0</v>
      </c>
      <c r="AI284" s="1">
        <f t="shared" ca="1" si="190"/>
        <v>0</v>
      </c>
      <c r="AJ284" s="1">
        <f t="shared" ca="1" si="191"/>
        <v>0</v>
      </c>
      <c r="AM284" s="63" t="str">
        <f>IF(AND(H285="",H286="",K284=""),"",IF(K284="","nicht kategorisiert",IF(AG284=1,VLOOKUP(AN284,'Details Verein'!$B$12:$D$22,2),"")))</f>
        <v/>
      </c>
      <c r="AN284" s="1">
        <f>IF(K284='Details Verein'!$C$12,'Details Verein'!$B$12,IF(K284='Details Verein'!$C$13,'Details Verein'!$B$13,IF(K284='Details Verein'!$C$14,'Details Verein'!$B$14,IF(K284='Details Verein'!$C$15,'Details Verein'!$B$15,IF(K284='Details Verein'!$C$16,'Details Verein'!$B$16,IF(K284='Details Verein'!$C$17,'Details Verein'!$B$17,IF(K284='Details Verein'!$C$18,'Details Verein'!$B$18,IF(K284='Details Verein'!$C$19,'Details Verein'!$B$19,IF(K284='Details Verein'!$C$20,'Details Verein'!$B$20,IF(K284='Details Verein'!$C$21,'Details Verein'!$B$21,11))))))))))</f>
        <v>1</v>
      </c>
      <c r="AO284" s="8"/>
      <c r="AP284" s="8"/>
      <c r="AQ284" s="8"/>
      <c r="AR284" s="32">
        <f>IF(OR(V284&gt;'Details Verein'!$D$7,$AG284=1),VLOOKUP($AN284,'Details Verein'!$B$12:$G$21,AR$1),0)</f>
        <v>0</v>
      </c>
      <c r="AS284" s="115" t="str">
        <f t="shared" si="192"/>
        <v/>
      </c>
      <c r="AT284" s="32">
        <f>IF($AG284=1,VLOOKUP($AN284,'Details Verein'!$B$12:$G$21,AT$1),0)</f>
        <v>0</v>
      </c>
      <c r="AU284" s="33" t="str">
        <f t="shared" si="193"/>
        <v/>
      </c>
      <c r="AV284" s="32">
        <f>IF($AG284=1,VLOOKUP($AN284,'Details Verein'!$B$12:$G$21,AV$1),0)</f>
        <v>0</v>
      </c>
      <c r="AW284" s="32">
        <f ca="1">IF($AG284=1,VLOOKUP($AN284,'Details Verein'!$B$12:$G$21,AW$1),0)+BG284</f>
        <v>0</v>
      </c>
      <c r="AX284" s="116"/>
      <c r="AY284" s="8"/>
      <c r="AZ284" s="8"/>
      <c r="BA284" s="8"/>
      <c r="BB284" s="1" t="str">
        <f t="shared" si="194"/>
        <v>00.01.1900</v>
      </c>
      <c r="BC284" s="73"/>
      <c r="BD284" s="3" t="str">
        <f>IF(AP284="","",AP284+'Details Verein'!$D$24)</f>
        <v/>
      </c>
      <c r="BE284" s="3" t="str">
        <f>IF(AZ284="","",AZ284+'Details Verein'!$D$25)</f>
        <v/>
      </c>
      <c r="BF284" s="3" t="str">
        <f>IF(BA284="","",BA284+'Details Verein'!$D$26)</f>
        <v/>
      </c>
      <c r="BG284" s="32">
        <f ca="1">IF(OR(E284-E283&gt;0.1,BA284&lt;&gt;""),'Details Verein'!$D$27,0)</f>
        <v>0</v>
      </c>
      <c r="BH284" s="16">
        <f t="shared" ca="1" si="176"/>
        <v>0</v>
      </c>
      <c r="BI284" s="16">
        <f t="shared" si="195"/>
        <v>0</v>
      </c>
      <c r="BJ284" s="1" t="str">
        <f t="shared" si="196"/>
        <v/>
      </c>
      <c r="BL284" s="1" t="str">
        <f t="shared" si="201"/>
        <v/>
      </c>
      <c r="BM284" s="1" t="str">
        <f t="shared" si="202"/>
        <v/>
      </c>
      <c r="BN284" s="1" t="str">
        <f t="shared" si="203"/>
        <v/>
      </c>
      <c r="BO284" s="1" t="str">
        <f t="shared" ca="1" si="204"/>
        <v/>
      </c>
      <c r="BP284" s="1">
        <f t="shared" si="215"/>
        <v>2.6099999999999898E-2</v>
      </c>
      <c r="BQ284" s="24" t="str">
        <f t="shared" si="205"/>
        <v/>
      </c>
      <c r="BR284" s="25" t="str">
        <f>IF(OR(Mitglieder!AQ284="",Mitglieder!BC284&lt;&gt;""),"",Mitglieder!AQ284)</f>
        <v/>
      </c>
      <c r="BS284" s="24" t="str">
        <f>IF(BR284="","",'Details Verein'!$I$30)</f>
        <v/>
      </c>
      <c r="BT284" s="24" t="str">
        <f>IF(BR284="","",VLOOKUP(Mitglieder!AN284,'Details Verein'!$B$12:$I$21,8))</f>
        <v/>
      </c>
      <c r="BU284" s="24"/>
      <c r="BV284" s="26" t="str">
        <f t="shared" si="206"/>
        <v/>
      </c>
      <c r="BW284" s="24" t="str">
        <f>IF(BR284="","",Mitglieder!BL284)</f>
        <v/>
      </c>
      <c r="CA284" s="34"/>
      <c r="CB284" s="1" t="str">
        <f t="shared" ref="CB284:CK293" si="216">IF(AND($AG284=1,CB$13=$AM284),CB$13,"")</f>
        <v/>
      </c>
      <c r="CC284" s="1" t="str">
        <f t="shared" si="216"/>
        <v/>
      </c>
      <c r="CD284" s="1" t="str">
        <f t="shared" si="216"/>
        <v/>
      </c>
      <c r="CE284" s="1" t="str">
        <f t="shared" si="216"/>
        <v/>
      </c>
      <c r="CF284" s="1" t="str">
        <f t="shared" si="216"/>
        <v/>
      </c>
      <c r="CG284" s="1" t="str">
        <f t="shared" si="216"/>
        <v/>
      </c>
      <c r="CH284" s="1" t="str">
        <f t="shared" si="216"/>
        <v/>
      </c>
      <c r="CI284" s="1" t="str">
        <f t="shared" si="216"/>
        <v/>
      </c>
      <c r="CJ284" s="1" t="str">
        <f t="shared" si="216"/>
        <v/>
      </c>
      <c r="CK284" s="1" t="str">
        <f t="shared" si="216"/>
        <v/>
      </c>
      <c r="CL284" s="37" t="str">
        <f t="shared" si="197"/>
        <v/>
      </c>
      <c r="CM284" s="37" t="str">
        <f t="shared" si="198"/>
        <v/>
      </c>
      <c r="CN284" s="1">
        <f t="shared" ca="1" si="199"/>
        <v>0</v>
      </c>
      <c r="CO284" s="1">
        <f t="shared" ca="1" si="200"/>
        <v>0</v>
      </c>
      <c r="CP284" s="1">
        <f t="shared" si="174"/>
        <v>5.6200000000000583E-2</v>
      </c>
      <c r="CQ284" s="24" t="str">
        <f t="shared" si="207"/>
        <v/>
      </c>
      <c r="CR284" s="25" t="str">
        <f t="shared" si="208"/>
        <v/>
      </c>
      <c r="CS284" s="24" t="str">
        <f>IF(CR284="","",'Details Verein'!$I$30)</f>
        <v/>
      </c>
      <c r="CT284" s="24" t="str">
        <f>IF(CR284="","",VLOOKUP(Mitglieder!AN284,'Details Verein'!$B$12:$K$21,9))</f>
        <v/>
      </c>
      <c r="CU284" s="24">
        <f t="shared" si="209"/>
        <v>0</v>
      </c>
      <c r="CV284" s="26" t="str">
        <f t="shared" si="210"/>
        <v/>
      </c>
      <c r="CW284" s="24" t="str">
        <f>IF(CR284="","",Mitglieder!BM284)</f>
        <v/>
      </c>
      <c r="CX284" s="1">
        <f t="shared" si="211"/>
        <v>8.6300000000001445E-2</v>
      </c>
      <c r="CY284" s="24" t="str">
        <f t="shared" si="212"/>
        <v/>
      </c>
      <c r="CZ284" s="25" t="str">
        <f t="shared" si="213"/>
        <v/>
      </c>
      <c r="DA284" s="24" t="str">
        <f>IF(CZ284="","",'Details Verein'!$I$30)</f>
        <v/>
      </c>
      <c r="DB284" s="24" t="str">
        <f>IF(CZ284="","",VLOOKUP(AN284,'Details Verein'!$B$12:$L$21,10))</f>
        <v/>
      </c>
      <c r="DC284" s="24"/>
      <c r="DD284" s="26" t="str">
        <f t="shared" si="214"/>
        <v/>
      </c>
      <c r="DE284" s="24" t="str">
        <f>IF(CZ284="","",Mitglieder!BN284)</f>
        <v/>
      </c>
      <c r="DF284" s="34"/>
      <c r="DG284" s="1">
        <f t="shared" ca="1" si="177"/>
        <v>0.11640000000000231</v>
      </c>
      <c r="DH284" s="24" t="str">
        <f t="shared" ca="1" si="178"/>
        <v/>
      </c>
      <c r="DI284" s="25" t="str">
        <f t="shared" ca="1" si="179"/>
        <v/>
      </c>
      <c r="DJ284" s="24" t="str">
        <f ca="1">IF(DI284="","",'Details Verein'!$I$30)</f>
        <v/>
      </c>
      <c r="DK284" s="24" t="str">
        <f ca="1">IF(DI284="","",'Details Verein'!$I$31)</f>
        <v/>
      </c>
      <c r="DL284" s="24"/>
      <c r="DM284" s="26" t="str">
        <f t="shared" ca="1" si="180"/>
        <v/>
      </c>
      <c r="DN284" s="24" t="str">
        <f t="shared" ca="1" si="181"/>
        <v/>
      </c>
    </row>
    <row r="285" spans="3:118" x14ac:dyDescent="0.3">
      <c r="C285" s="1">
        <f t="shared" ca="1" si="187"/>
        <v>1.0261999999999971</v>
      </c>
      <c r="D285" s="1">
        <f ca="1">IF(OR(AQ285&lt;&gt;"",AP285+'Details Verein'!$D$24&gt;=$AM$1,AP285="",AG285&lt;&gt;1,AZ285&lt;&gt;"",BC285&lt;&gt;""),Mitglieder!D284+0.0001,ROUND(D284+1,0))</f>
        <v>1.0261999999999971</v>
      </c>
      <c r="E285" s="1">
        <f ca="1">IF(OR(AQ285&lt;&gt;"",AZ285+'Details Verein'!$D$25&gt;=$AM$1,AP285="",AG285&lt;&gt;1,AZ285="",BA285&lt;&gt;"",BC285&lt;&gt;""),Mitglieder!E284+0.0001,ROUND(E284+1,0))</f>
        <v>1.0261999999999971</v>
      </c>
      <c r="F285" s="1" t="str">
        <f t="shared" ca="1" si="188"/>
        <v/>
      </c>
      <c r="G285" s="23"/>
      <c r="H285" s="8"/>
      <c r="I285" s="8"/>
      <c r="J285" s="8"/>
      <c r="K285" s="8"/>
      <c r="L285" s="8"/>
      <c r="M285" s="8"/>
      <c r="N285" s="8"/>
      <c r="O285" s="8"/>
      <c r="P285" s="8"/>
      <c r="Q285" s="8"/>
      <c r="R285" s="8"/>
      <c r="S285" s="8"/>
      <c r="T285" s="8"/>
      <c r="U285" s="8"/>
      <c r="V285" s="8"/>
      <c r="W285" s="8"/>
      <c r="X285" s="8"/>
      <c r="Y285" s="8"/>
      <c r="Z285" s="8"/>
      <c r="AA285" s="8"/>
      <c r="AB285" s="8"/>
      <c r="AC285" s="8"/>
      <c r="AD285" s="8"/>
      <c r="AE285" s="8"/>
      <c r="AG285" s="1">
        <f t="shared" si="189"/>
        <v>0</v>
      </c>
      <c r="AI285" s="1">
        <f t="shared" ca="1" si="190"/>
        <v>0</v>
      </c>
      <c r="AJ285" s="1">
        <f t="shared" ca="1" si="191"/>
        <v>0</v>
      </c>
      <c r="AM285" s="63" t="str">
        <f>IF(AND(H286="",H287="",K285=""),"",IF(K285="","nicht kategorisiert",IF(AG285=1,VLOOKUP(AN285,'Details Verein'!$B$12:$D$22,2),"")))</f>
        <v/>
      </c>
      <c r="AN285" s="1">
        <f>IF(K285='Details Verein'!$C$12,'Details Verein'!$B$12,IF(K285='Details Verein'!$C$13,'Details Verein'!$B$13,IF(K285='Details Verein'!$C$14,'Details Verein'!$B$14,IF(K285='Details Verein'!$C$15,'Details Verein'!$B$15,IF(K285='Details Verein'!$C$16,'Details Verein'!$B$16,IF(K285='Details Verein'!$C$17,'Details Verein'!$B$17,IF(K285='Details Verein'!$C$18,'Details Verein'!$B$18,IF(K285='Details Verein'!$C$19,'Details Verein'!$B$19,IF(K285='Details Verein'!$C$20,'Details Verein'!$B$20,IF(K285='Details Verein'!$C$21,'Details Verein'!$B$21,11))))))))))</f>
        <v>1</v>
      </c>
      <c r="AO285" s="8"/>
      <c r="AP285" s="8"/>
      <c r="AQ285" s="8"/>
      <c r="AR285" s="32">
        <f>IF(OR(V285&gt;'Details Verein'!$D$7,$AG285=1),VLOOKUP($AN285,'Details Verein'!$B$12:$G$21,AR$1),0)</f>
        <v>0</v>
      </c>
      <c r="AS285" s="115" t="str">
        <f t="shared" si="192"/>
        <v/>
      </c>
      <c r="AT285" s="32">
        <f>IF($AG285=1,VLOOKUP($AN285,'Details Verein'!$B$12:$G$21,AT$1),0)</f>
        <v>0</v>
      </c>
      <c r="AU285" s="33" t="str">
        <f t="shared" si="193"/>
        <v/>
      </c>
      <c r="AV285" s="32">
        <f>IF($AG285=1,VLOOKUP($AN285,'Details Verein'!$B$12:$G$21,AV$1),0)</f>
        <v>0</v>
      </c>
      <c r="AW285" s="32">
        <f ca="1">IF($AG285=1,VLOOKUP($AN285,'Details Verein'!$B$12:$G$21,AW$1),0)+BG285</f>
        <v>0</v>
      </c>
      <c r="AX285" s="116"/>
      <c r="AY285" s="8"/>
      <c r="AZ285" s="8"/>
      <c r="BA285" s="8"/>
      <c r="BB285" s="1" t="str">
        <f t="shared" si="194"/>
        <v>00.01.1900</v>
      </c>
      <c r="BC285" s="73"/>
      <c r="BD285" s="3" t="str">
        <f>IF(AP285="","",AP285+'Details Verein'!$D$24)</f>
        <v/>
      </c>
      <c r="BE285" s="3" t="str">
        <f>IF(AZ285="","",AZ285+'Details Verein'!$D$25)</f>
        <v/>
      </c>
      <c r="BF285" s="3" t="str">
        <f>IF(BA285="","",BA285+'Details Verein'!$D$26)</f>
        <v/>
      </c>
      <c r="BG285" s="32">
        <f ca="1">IF(OR(E285-E284&gt;0.1,BA285&lt;&gt;""),'Details Verein'!$D$27,0)</f>
        <v>0</v>
      </c>
      <c r="BH285" s="16">
        <f t="shared" ca="1" si="176"/>
        <v>0</v>
      </c>
      <c r="BI285" s="16">
        <f t="shared" si="195"/>
        <v>0</v>
      </c>
      <c r="BJ285" s="1" t="str">
        <f t="shared" si="196"/>
        <v/>
      </c>
      <c r="BL285" s="1" t="str">
        <f t="shared" si="201"/>
        <v/>
      </c>
      <c r="BM285" s="1" t="str">
        <f t="shared" si="202"/>
        <v/>
      </c>
      <c r="BN285" s="1" t="str">
        <f t="shared" si="203"/>
        <v/>
      </c>
      <c r="BO285" s="1" t="str">
        <f t="shared" ca="1" si="204"/>
        <v/>
      </c>
      <c r="BP285" s="1">
        <f t="shared" si="215"/>
        <v>2.6199999999999897E-2</v>
      </c>
      <c r="BQ285" s="24" t="str">
        <f t="shared" si="205"/>
        <v/>
      </c>
      <c r="BR285" s="25" t="str">
        <f>IF(OR(Mitglieder!AQ285="",Mitglieder!BC285&lt;&gt;""),"",Mitglieder!AQ285)</f>
        <v/>
      </c>
      <c r="BS285" s="24" t="str">
        <f>IF(BR285="","",'Details Verein'!$I$30)</f>
        <v/>
      </c>
      <c r="BT285" s="24" t="str">
        <f>IF(BR285="","",VLOOKUP(Mitglieder!AN285,'Details Verein'!$B$12:$I$21,8))</f>
        <v/>
      </c>
      <c r="BU285" s="24"/>
      <c r="BV285" s="26" t="str">
        <f t="shared" si="206"/>
        <v/>
      </c>
      <c r="BW285" s="24" t="str">
        <f>IF(BR285="","",Mitglieder!BL285)</f>
        <v/>
      </c>
      <c r="CA285" s="34"/>
      <c r="CB285" s="1" t="str">
        <f t="shared" si="216"/>
        <v/>
      </c>
      <c r="CC285" s="1" t="str">
        <f t="shared" si="216"/>
        <v/>
      </c>
      <c r="CD285" s="1" t="str">
        <f t="shared" si="216"/>
        <v/>
      </c>
      <c r="CE285" s="1" t="str">
        <f t="shared" si="216"/>
        <v/>
      </c>
      <c r="CF285" s="1" t="str">
        <f t="shared" si="216"/>
        <v/>
      </c>
      <c r="CG285" s="1" t="str">
        <f t="shared" si="216"/>
        <v/>
      </c>
      <c r="CH285" s="1" t="str">
        <f t="shared" si="216"/>
        <v/>
      </c>
      <c r="CI285" s="1" t="str">
        <f t="shared" si="216"/>
        <v/>
      </c>
      <c r="CJ285" s="1" t="str">
        <f t="shared" si="216"/>
        <v/>
      </c>
      <c r="CK285" s="1" t="str">
        <f t="shared" si="216"/>
        <v/>
      </c>
      <c r="CL285" s="37" t="str">
        <f t="shared" si="197"/>
        <v/>
      </c>
      <c r="CM285" s="37" t="str">
        <f t="shared" si="198"/>
        <v/>
      </c>
      <c r="CN285" s="1">
        <f t="shared" ca="1" si="199"/>
        <v>0</v>
      </c>
      <c r="CO285" s="1">
        <f t="shared" ca="1" si="200"/>
        <v>0</v>
      </c>
      <c r="CP285" s="1">
        <f t="shared" ref="CP285:CP323" si="217">IF(AND(CR285&gt;=BP$7,CR285&lt;=BP$8,CR285&lt;&gt;""),ROUND(CP284+1,0),CP284+0.0001)</f>
        <v>5.6300000000000586E-2</v>
      </c>
      <c r="CQ285" s="24" t="str">
        <f t="shared" si="207"/>
        <v/>
      </c>
      <c r="CR285" s="25" t="str">
        <f t="shared" si="208"/>
        <v/>
      </c>
      <c r="CS285" s="24" t="str">
        <f>IF(CR285="","",'Details Verein'!$I$30)</f>
        <v/>
      </c>
      <c r="CT285" s="24" t="str">
        <f>IF(CR285="","",VLOOKUP(Mitglieder!AN285,'Details Verein'!$B$12:$K$21,9))</f>
        <v/>
      </c>
      <c r="CU285" s="24">
        <f t="shared" si="209"/>
        <v>0</v>
      </c>
      <c r="CV285" s="26" t="str">
        <f t="shared" si="210"/>
        <v/>
      </c>
      <c r="CW285" s="24" t="str">
        <f>IF(CR285="","",Mitglieder!BM285)</f>
        <v/>
      </c>
      <c r="CX285" s="1">
        <f t="shared" si="211"/>
        <v>8.6400000000001448E-2</v>
      </c>
      <c r="CY285" s="24" t="str">
        <f t="shared" si="212"/>
        <v/>
      </c>
      <c r="CZ285" s="25" t="str">
        <f t="shared" si="213"/>
        <v/>
      </c>
      <c r="DA285" s="24" t="str">
        <f>IF(CZ285="","",'Details Verein'!$I$30)</f>
        <v/>
      </c>
      <c r="DB285" s="24" t="str">
        <f>IF(CZ285="","",VLOOKUP(AN285,'Details Verein'!$B$12:$L$21,10))</f>
        <v/>
      </c>
      <c r="DC285" s="24"/>
      <c r="DD285" s="26" t="str">
        <f t="shared" si="214"/>
        <v/>
      </c>
      <c r="DE285" s="24" t="str">
        <f>IF(CZ285="","",Mitglieder!BN285)</f>
        <v/>
      </c>
      <c r="DF285" s="34"/>
      <c r="DG285" s="1">
        <f t="shared" ca="1" si="177"/>
        <v>0.11650000000000231</v>
      </c>
      <c r="DH285" s="24" t="str">
        <f t="shared" ca="1" si="178"/>
        <v/>
      </c>
      <c r="DI285" s="25" t="str">
        <f t="shared" ca="1" si="179"/>
        <v/>
      </c>
      <c r="DJ285" s="24" t="str">
        <f ca="1">IF(DI285="","",'Details Verein'!$I$30)</f>
        <v/>
      </c>
      <c r="DK285" s="24" t="str">
        <f ca="1">IF(DI285="","",'Details Verein'!$I$31)</f>
        <v/>
      </c>
      <c r="DL285" s="24"/>
      <c r="DM285" s="26" t="str">
        <f t="shared" ca="1" si="180"/>
        <v/>
      </c>
      <c r="DN285" s="24" t="str">
        <f t="shared" ca="1" si="181"/>
        <v/>
      </c>
    </row>
    <row r="286" spans="3:118" x14ac:dyDescent="0.3">
      <c r="C286" s="1">
        <f t="shared" ca="1" si="187"/>
        <v>1.0262999999999971</v>
      </c>
      <c r="D286" s="1">
        <f ca="1">IF(OR(AQ286&lt;&gt;"",AP286+'Details Verein'!$D$24&gt;=$AM$1,AP286="",AG286&lt;&gt;1,AZ286&lt;&gt;"",BC286&lt;&gt;""),Mitglieder!D285+0.0001,ROUND(D285+1,0))</f>
        <v>1.0262999999999971</v>
      </c>
      <c r="E286" s="1">
        <f ca="1">IF(OR(AQ286&lt;&gt;"",AZ286+'Details Verein'!$D$25&gt;=$AM$1,AP286="",AG286&lt;&gt;1,AZ286="",BA286&lt;&gt;"",BC286&lt;&gt;""),Mitglieder!E285+0.0001,ROUND(E285+1,0))</f>
        <v>1.0262999999999971</v>
      </c>
      <c r="F286" s="1" t="str">
        <f t="shared" ca="1" si="188"/>
        <v/>
      </c>
      <c r="G286" s="23"/>
      <c r="H286" s="8"/>
      <c r="I286" s="8"/>
      <c r="J286" s="8"/>
      <c r="K286" s="8"/>
      <c r="L286" s="8"/>
      <c r="M286" s="8"/>
      <c r="N286" s="8"/>
      <c r="O286" s="8"/>
      <c r="P286" s="8"/>
      <c r="Q286" s="8"/>
      <c r="R286" s="8"/>
      <c r="S286" s="8"/>
      <c r="T286" s="8"/>
      <c r="U286" s="8"/>
      <c r="V286" s="8"/>
      <c r="W286" s="8"/>
      <c r="X286" s="8"/>
      <c r="Y286" s="8"/>
      <c r="Z286" s="8"/>
      <c r="AA286" s="8"/>
      <c r="AB286" s="8"/>
      <c r="AC286" s="8"/>
      <c r="AD286" s="8"/>
      <c r="AE286" s="8"/>
      <c r="AG286" s="1">
        <f t="shared" si="189"/>
        <v>0</v>
      </c>
      <c r="AI286" s="1">
        <f t="shared" ca="1" si="190"/>
        <v>0</v>
      </c>
      <c r="AJ286" s="1">
        <f t="shared" ca="1" si="191"/>
        <v>0</v>
      </c>
      <c r="AM286" s="63" t="str">
        <f>IF(AND(H287="",H288="",K286=""),"",IF(K286="","nicht kategorisiert",IF(AG286=1,VLOOKUP(AN286,'Details Verein'!$B$12:$D$22,2),"")))</f>
        <v/>
      </c>
      <c r="AN286" s="1">
        <f>IF(K286='Details Verein'!$C$12,'Details Verein'!$B$12,IF(K286='Details Verein'!$C$13,'Details Verein'!$B$13,IF(K286='Details Verein'!$C$14,'Details Verein'!$B$14,IF(K286='Details Verein'!$C$15,'Details Verein'!$B$15,IF(K286='Details Verein'!$C$16,'Details Verein'!$B$16,IF(K286='Details Verein'!$C$17,'Details Verein'!$B$17,IF(K286='Details Verein'!$C$18,'Details Verein'!$B$18,IF(K286='Details Verein'!$C$19,'Details Verein'!$B$19,IF(K286='Details Verein'!$C$20,'Details Verein'!$B$20,IF(K286='Details Verein'!$C$21,'Details Verein'!$B$21,11))))))))))</f>
        <v>1</v>
      </c>
      <c r="AO286" s="8"/>
      <c r="AP286" s="8"/>
      <c r="AQ286" s="8"/>
      <c r="AR286" s="32">
        <f>IF(OR(V286&gt;'Details Verein'!$D$7,$AG286=1),VLOOKUP($AN286,'Details Verein'!$B$12:$G$21,AR$1),0)</f>
        <v>0</v>
      </c>
      <c r="AS286" s="115" t="str">
        <f t="shared" si="192"/>
        <v/>
      </c>
      <c r="AT286" s="32">
        <f>IF($AG286=1,VLOOKUP($AN286,'Details Verein'!$B$12:$G$21,AT$1),0)</f>
        <v>0</v>
      </c>
      <c r="AU286" s="33" t="str">
        <f t="shared" si="193"/>
        <v/>
      </c>
      <c r="AV286" s="32">
        <f>IF($AG286=1,VLOOKUP($AN286,'Details Verein'!$B$12:$G$21,AV$1),0)</f>
        <v>0</v>
      </c>
      <c r="AW286" s="32">
        <f ca="1">IF($AG286=1,VLOOKUP($AN286,'Details Verein'!$B$12:$G$21,AW$1),0)+BG286</f>
        <v>0</v>
      </c>
      <c r="AX286" s="116"/>
      <c r="AY286" s="8"/>
      <c r="AZ286" s="8"/>
      <c r="BA286" s="8"/>
      <c r="BB286" s="1" t="str">
        <f t="shared" si="194"/>
        <v>00.01.1900</v>
      </c>
      <c r="BC286" s="73"/>
      <c r="BD286" s="3" t="str">
        <f>IF(AP286="","",AP286+'Details Verein'!$D$24)</f>
        <v/>
      </c>
      <c r="BE286" s="3" t="str">
        <f>IF(AZ286="","",AZ286+'Details Verein'!$D$25)</f>
        <v/>
      </c>
      <c r="BF286" s="3" t="str">
        <f>IF(BA286="","",BA286+'Details Verein'!$D$26)</f>
        <v/>
      </c>
      <c r="BG286" s="32">
        <f ca="1">IF(OR(E286-E285&gt;0.1,BA286&lt;&gt;""),'Details Verein'!$D$27,0)</f>
        <v>0</v>
      </c>
      <c r="BH286" s="16">
        <f t="shared" ca="1" si="176"/>
        <v>0</v>
      </c>
      <c r="BI286" s="16">
        <f t="shared" si="195"/>
        <v>0</v>
      </c>
      <c r="BJ286" s="1" t="str">
        <f t="shared" si="196"/>
        <v/>
      </c>
      <c r="BL286" s="1" t="str">
        <f t="shared" si="201"/>
        <v/>
      </c>
      <c r="BM286" s="1" t="str">
        <f t="shared" si="202"/>
        <v/>
      </c>
      <c r="BN286" s="1" t="str">
        <f t="shared" si="203"/>
        <v/>
      </c>
      <c r="BO286" s="1" t="str">
        <f t="shared" ca="1" si="204"/>
        <v/>
      </c>
      <c r="BP286" s="1">
        <f t="shared" si="215"/>
        <v>2.6299999999999896E-2</v>
      </c>
      <c r="BQ286" s="24" t="str">
        <f t="shared" si="205"/>
        <v/>
      </c>
      <c r="BR286" s="25" t="str">
        <f>IF(OR(Mitglieder!AQ286="",Mitglieder!BC286&lt;&gt;""),"",Mitglieder!AQ286)</f>
        <v/>
      </c>
      <c r="BS286" s="24" t="str">
        <f>IF(BR286="","",'Details Verein'!$I$30)</f>
        <v/>
      </c>
      <c r="BT286" s="24" t="str">
        <f>IF(BR286="","",VLOOKUP(Mitglieder!AN286,'Details Verein'!$B$12:$I$21,8))</f>
        <v/>
      </c>
      <c r="BU286" s="24"/>
      <c r="BV286" s="26" t="str">
        <f t="shared" si="206"/>
        <v/>
      </c>
      <c r="BW286" s="24" t="str">
        <f>IF(BR286="","",Mitglieder!BL286)</f>
        <v/>
      </c>
      <c r="CA286" s="34"/>
      <c r="CB286" s="1" t="str">
        <f t="shared" si="216"/>
        <v/>
      </c>
      <c r="CC286" s="1" t="str">
        <f t="shared" si="216"/>
        <v/>
      </c>
      <c r="CD286" s="1" t="str">
        <f t="shared" si="216"/>
        <v/>
      </c>
      <c r="CE286" s="1" t="str">
        <f t="shared" si="216"/>
        <v/>
      </c>
      <c r="CF286" s="1" t="str">
        <f t="shared" si="216"/>
        <v/>
      </c>
      <c r="CG286" s="1" t="str">
        <f t="shared" si="216"/>
        <v/>
      </c>
      <c r="CH286" s="1" t="str">
        <f t="shared" si="216"/>
        <v/>
      </c>
      <c r="CI286" s="1" t="str">
        <f t="shared" si="216"/>
        <v/>
      </c>
      <c r="CJ286" s="1" t="str">
        <f t="shared" si="216"/>
        <v/>
      </c>
      <c r="CK286" s="1" t="str">
        <f t="shared" si="216"/>
        <v/>
      </c>
      <c r="CL286" s="37" t="str">
        <f t="shared" si="197"/>
        <v/>
      </c>
      <c r="CM286" s="37" t="str">
        <f t="shared" si="198"/>
        <v/>
      </c>
      <c r="CN286" s="1">
        <f t="shared" ca="1" si="199"/>
        <v>0</v>
      </c>
      <c r="CO286" s="1">
        <f t="shared" ca="1" si="200"/>
        <v>0</v>
      </c>
      <c r="CP286" s="1">
        <f t="shared" si="217"/>
        <v>5.6400000000000589E-2</v>
      </c>
      <c r="CQ286" s="24" t="str">
        <f t="shared" si="207"/>
        <v/>
      </c>
      <c r="CR286" s="25" t="str">
        <f t="shared" si="208"/>
        <v/>
      </c>
      <c r="CS286" s="24" t="str">
        <f>IF(CR286="","",'Details Verein'!$I$30)</f>
        <v/>
      </c>
      <c r="CT286" s="24" t="str">
        <f>IF(CR286="","",VLOOKUP(Mitglieder!AN286,'Details Verein'!$B$12:$K$21,9))</f>
        <v/>
      </c>
      <c r="CU286" s="24">
        <f t="shared" si="209"/>
        <v>0</v>
      </c>
      <c r="CV286" s="26" t="str">
        <f t="shared" si="210"/>
        <v/>
      </c>
      <c r="CW286" s="24" t="str">
        <f>IF(CR286="","",Mitglieder!BM286)</f>
        <v/>
      </c>
      <c r="CX286" s="1">
        <f t="shared" si="211"/>
        <v>8.6500000000001451E-2</v>
      </c>
      <c r="CY286" s="24" t="str">
        <f t="shared" si="212"/>
        <v/>
      </c>
      <c r="CZ286" s="25" t="str">
        <f t="shared" si="213"/>
        <v/>
      </c>
      <c r="DA286" s="24" t="str">
        <f>IF(CZ286="","",'Details Verein'!$I$30)</f>
        <v/>
      </c>
      <c r="DB286" s="24" t="str">
        <f>IF(CZ286="","",VLOOKUP(AN286,'Details Verein'!$B$12:$L$21,10))</f>
        <v/>
      </c>
      <c r="DC286" s="24"/>
      <c r="DD286" s="26" t="str">
        <f t="shared" si="214"/>
        <v/>
      </c>
      <c r="DE286" s="24" t="str">
        <f>IF(CZ286="","",Mitglieder!BN286)</f>
        <v/>
      </c>
      <c r="DF286" s="34"/>
      <c r="DG286" s="1">
        <f t="shared" ca="1" si="177"/>
        <v>0.11660000000000231</v>
      </c>
      <c r="DH286" s="24" t="str">
        <f t="shared" ca="1" si="178"/>
        <v/>
      </c>
      <c r="DI286" s="25" t="str">
        <f t="shared" ca="1" si="179"/>
        <v/>
      </c>
      <c r="DJ286" s="24" t="str">
        <f ca="1">IF(DI286="","",'Details Verein'!$I$30)</f>
        <v/>
      </c>
      <c r="DK286" s="24" t="str">
        <f ca="1">IF(DI286="","",'Details Verein'!$I$31)</f>
        <v/>
      </c>
      <c r="DL286" s="24"/>
      <c r="DM286" s="26" t="str">
        <f t="shared" ca="1" si="180"/>
        <v/>
      </c>
      <c r="DN286" s="24" t="str">
        <f t="shared" ca="1" si="181"/>
        <v/>
      </c>
    </row>
    <row r="287" spans="3:118" x14ac:dyDescent="0.3">
      <c r="C287" s="1">
        <f t="shared" ca="1" si="187"/>
        <v>1.0263999999999971</v>
      </c>
      <c r="D287" s="1">
        <f ca="1">IF(OR(AQ287&lt;&gt;"",AP287+'Details Verein'!$D$24&gt;=$AM$1,AP287="",AG287&lt;&gt;1,AZ287&lt;&gt;"",BC287&lt;&gt;""),Mitglieder!D286+0.0001,ROUND(D286+1,0))</f>
        <v>1.0263999999999971</v>
      </c>
      <c r="E287" s="1">
        <f ca="1">IF(OR(AQ287&lt;&gt;"",AZ287+'Details Verein'!$D$25&gt;=$AM$1,AP287="",AG287&lt;&gt;1,AZ287="",BA287&lt;&gt;"",BC287&lt;&gt;""),Mitglieder!E286+0.0001,ROUND(E286+1,0))</f>
        <v>1.0263999999999971</v>
      </c>
      <c r="F287" s="1" t="str">
        <f t="shared" ca="1" si="188"/>
        <v/>
      </c>
      <c r="G287" s="23"/>
      <c r="H287" s="8"/>
      <c r="I287" s="8"/>
      <c r="J287" s="8"/>
      <c r="K287" s="8"/>
      <c r="L287" s="8"/>
      <c r="M287" s="8"/>
      <c r="N287" s="8"/>
      <c r="O287" s="8"/>
      <c r="P287" s="8"/>
      <c r="Q287" s="8"/>
      <c r="R287" s="8"/>
      <c r="S287" s="8"/>
      <c r="T287" s="8"/>
      <c r="U287" s="8"/>
      <c r="V287" s="8"/>
      <c r="W287" s="8"/>
      <c r="X287" s="8"/>
      <c r="Y287" s="8"/>
      <c r="Z287" s="8"/>
      <c r="AA287" s="8"/>
      <c r="AB287" s="8"/>
      <c r="AC287" s="8"/>
      <c r="AD287" s="8"/>
      <c r="AE287" s="8"/>
      <c r="AG287" s="1">
        <f t="shared" si="189"/>
        <v>0</v>
      </c>
      <c r="AI287" s="1">
        <f t="shared" ca="1" si="190"/>
        <v>0</v>
      </c>
      <c r="AJ287" s="1">
        <f t="shared" ca="1" si="191"/>
        <v>0</v>
      </c>
      <c r="AM287" s="63" t="str">
        <f>IF(AND(H288="",H289="",K287=""),"",IF(K287="","nicht kategorisiert",IF(AG287=1,VLOOKUP(AN287,'Details Verein'!$B$12:$D$22,2),"")))</f>
        <v/>
      </c>
      <c r="AN287" s="1">
        <f>IF(K287='Details Verein'!$C$12,'Details Verein'!$B$12,IF(K287='Details Verein'!$C$13,'Details Verein'!$B$13,IF(K287='Details Verein'!$C$14,'Details Verein'!$B$14,IF(K287='Details Verein'!$C$15,'Details Verein'!$B$15,IF(K287='Details Verein'!$C$16,'Details Verein'!$B$16,IF(K287='Details Verein'!$C$17,'Details Verein'!$B$17,IF(K287='Details Verein'!$C$18,'Details Verein'!$B$18,IF(K287='Details Verein'!$C$19,'Details Verein'!$B$19,IF(K287='Details Verein'!$C$20,'Details Verein'!$B$20,IF(K287='Details Verein'!$C$21,'Details Verein'!$B$21,11))))))))))</f>
        <v>1</v>
      </c>
      <c r="AO287" s="8"/>
      <c r="AP287" s="8"/>
      <c r="AQ287" s="8"/>
      <c r="AR287" s="32">
        <f>IF(OR(V287&gt;'Details Verein'!$D$7,$AG287=1),VLOOKUP($AN287,'Details Verein'!$B$12:$G$21,AR$1),0)</f>
        <v>0</v>
      </c>
      <c r="AS287" s="115" t="str">
        <f t="shared" si="192"/>
        <v/>
      </c>
      <c r="AT287" s="32">
        <f>IF($AG287=1,VLOOKUP($AN287,'Details Verein'!$B$12:$G$21,AT$1),0)</f>
        <v>0</v>
      </c>
      <c r="AU287" s="33" t="str">
        <f t="shared" si="193"/>
        <v/>
      </c>
      <c r="AV287" s="32">
        <f>IF($AG287=1,VLOOKUP($AN287,'Details Verein'!$B$12:$G$21,AV$1),0)</f>
        <v>0</v>
      </c>
      <c r="AW287" s="32">
        <f ca="1">IF($AG287=1,VLOOKUP($AN287,'Details Verein'!$B$12:$G$21,AW$1),0)+BG287</f>
        <v>0</v>
      </c>
      <c r="AX287" s="116"/>
      <c r="AY287" s="8"/>
      <c r="AZ287" s="8"/>
      <c r="BA287" s="8"/>
      <c r="BB287" s="1" t="str">
        <f t="shared" si="194"/>
        <v>00.01.1900</v>
      </c>
      <c r="BC287" s="73"/>
      <c r="BD287" s="3" t="str">
        <f>IF(AP287="","",AP287+'Details Verein'!$D$24)</f>
        <v/>
      </c>
      <c r="BE287" s="3" t="str">
        <f>IF(AZ287="","",AZ287+'Details Verein'!$D$25)</f>
        <v/>
      </c>
      <c r="BF287" s="3" t="str">
        <f>IF(BA287="","",BA287+'Details Verein'!$D$26)</f>
        <v/>
      </c>
      <c r="BG287" s="32">
        <f ca="1">IF(OR(E287-E286&gt;0.1,BA287&lt;&gt;""),'Details Verein'!$D$27,0)</f>
        <v>0</v>
      </c>
      <c r="BH287" s="16">
        <f t="shared" ca="1" si="176"/>
        <v>0</v>
      </c>
      <c r="BI287" s="16">
        <f t="shared" si="195"/>
        <v>0</v>
      </c>
      <c r="BJ287" s="1" t="str">
        <f t="shared" si="196"/>
        <v/>
      </c>
      <c r="BL287" s="1" t="str">
        <f t="shared" si="201"/>
        <v/>
      </c>
      <c r="BM287" s="1" t="str">
        <f t="shared" si="202"/>
        <v/>
      </c>
      <c r="BN287" s="1" t="str">
        <f t="shared" si="203"/>
        <v/>
      </c>
      <c r="BO287" s="1" t="str">
        <f t="shared" ca="1" si="204"/>
        <v/>
      </c>
      <c r="BP287" s="1">
        <f t="shared" si="215"/>
        <v>2.6399999999999896E-2</v>
      </c>
      <c r="BQ287" s="24" t="str">
        <f t="shared" si="205"/>
        <v/>
      </c>
      <c r="BR287" s="25" t="str">
        <f>IF(OR(Mitglieder!AQ287="",Mitglieder!BC287&lt;&gt;""),"",Mitglieder!AQ287)</f>
        <v/>
      </c>
      <c r="BS287" s="24" t="str">
        <f>IF(BR287="","",'Details Verein'!$I$30)</f>
        <v/>
      </c>
      <c r="BT287" s="24" t="str">
        <f>IF(BR287="","",VLOOKUP(Mitglieder!AN287,'Details Verein'!$B$12:$I$21,8))</f>
        <v/>
      </c>
      <c r="BU287" s="24"/>
      <c r="BV287" s="26" t="str">
        <f t="shared" si="206"/>
        <v/>
      </c>
      <c r="BW287" s="24" t="str">
        <f>IF(BR287="","",Mitglieder!BL287)</f>
        <v/>
      </c>
      <c r="CA287" s="34"/>
      <c r="CB287" s="1" t="str">
        <f t="shared" si="216"/>
        <v/>
      </c>
      <c r="CC287" s="1" t="str">
        <f t="shared" si="216"/>
        <v/>
      </c>
      <c r="CD287" s="1" t="str">
        <f t="shared" si="216"/>
        <v/>
      </c>
      <c r="CE287" s="1" t="str">
        <f t="shared" si="216"/>
        <v/>
      </c>
      <c r="CF287" s="1" t="str">
        <f t="shared" si="216"/>
        <v/>
      </c>
      <c r="CG287" s="1" t="str">
        <f t="shared" si="216"/>
        <v/>
      </c>
      <c r="CH287" s="1" t="str">
        <f t="shared" si="216"/>
        <v/>
      </c>
      <c r="CI287" s="1" t="str">
        <f t="shared" si="216"/>
        <v/>
      </c>
      <c r="CJ287" s="1" t="str">
        <f t="shared" si="216"/>
        <v/>
      </c>
      <c r="CK287" s="1" t="str">
        <f t="shared" si="216"/>
        <v/>
      </c>
      <c r="CL287" s="37" t="str">
        <f t="shared" si="197"/>
        <v/>
      </c>
      <c r="CM287" s="37" t="str">
        <f t="shared" si="198"/>
        <v/>
      </c>
      <c r="CN287" s="1">
        <f t="shared" ca="1" si="199"/>
        <v>0</v>
      </c>
      <c r="CO287" s="1">
        <f t="shared" ca="1" si="200"/>
        <v>0</v>
      </c>
      <c r="CP287" s="1">
        <f t="shared" si="217"/>
        <v>5.6500000000000591E-2</v>
      </c>
      <c r="CQ287" s="24" t="str">
        <f t="shared" si="207"/>
        <v/>
      </c>
      <c r="CR287" s="25" t="str">
        <f t="shared" si="208"/>
        <v/>
      </c>
      <c r="CS287" s="24" t="str">
        <f>IF(CR287="","",'Details Verein'!$I$30)</f>
        <v/>
      </c>
      <c r="CT287" s="24" t="str">
        <f>IF(CR287="","",VLOOKUP(Mitglieder!AN287,'Details Verein'!$B$12:$K$21,9))</f>
        <v/>
      </c>
      <c r="CU287" s="24">
        <f t="shared" si="209"/>
        <v>0</v>
      </c>
      <c r="CV287" s="26" t="str">
        <f t="shared" si="210"/>
        <v/>
      </c>
      <c r="CW287" s="24" t="str">
        <f>IF(CR287="","",Mitglieder!BM287)</f>
        <v/>
      </c>
      <c r="CX287" s="1">
        <f t="shared" si="211"/>
        <v>8.6600000000001454E-2</v>
      </c>
      <c r="CY287" s="24" t="str">
        <f t="shared" si="212"/>
        <v/>
      </c>
      <c r="CZ287" s="25" t="str">
        <f t="shared" si="213"/>
        <v/>
      </c>
      <c r="DA287" s="24" t="str">
        <f>IF(CZ287="","",'Details Verein'!$I$30)</f>
        <v/>
      </c>
      <c r="DB287" s="24" t="str">
        <f>IF(CZ287="","",VLOOKUP(AN287,'Details Verein'!$B$12:$L$21,10))</f>
        <v/>
      </c>
      <c r="DC287" s="24"/>
      <c r="DD287" s="26" t="str">
        <f t="shared" si="214"/>
        <v/>
      </c>
      <c r="DE287" s="24" t="str">
        <f>IF(CZ287="","",Mitglieder!BN287)</f>
        <v/>
      </c>
      <c r="DF287" s="34"/>
      <c r="DG287" s="1">
        <f t="shared" ca="1" si="177"/>
        <v>0.11670000000000232</v>
      </c>
      <c r="DH287" s="24" t="str">
        <f t="shared" ca="1" si="178"/>
        <v/>
      </c>
      <c r="DI287" s="25" t="str">
        <f t="shared" ca="1" si="179"/>
        <v/>
      </c>
      <c r="DJ287" s="24" t="str">
        <f ca="1">IF(DI287="","",'Details Verein'!$I$30)</f>
        <v/>
      </c>
      <c r="DK287" s="24" t="str">
        <f ca="1">IF(DI287="","",'Details Verein'!$I$31)</f>
        <v/>
      </c>
      <c r="DL287" s="24"/>
      <c r="DM287" s="26" t="str">
        <f t="shared" ca="1" si="180"/>
        <v/>
      </c>
      <c r="DN287" s="24" t="str">
        <f t="shared" ca="1" si="181"/>
        <v/>
      </c>
    </row>
    <row r="288" spans="3:118" x14ac:dyDescent="0.3">
      <c r="C288" s="1">
        <f t="shared" ca="1" si="187"/>
        <v>1.0264999999999971</v>
      </c>
      <c r="D288" s="1">
        <f ca="1">IF(OR(AQ288&lt;&gt;"",AP288+'Details Verein'!$D$24&gt;=$AM$1,AP288="",AG288&lt;&gt;1,AZ288&lt;&gt;"",BC288&lt;&gt;""),Mitglieder!D287+0.0001,ROUND(D287+1,0))</f>
        <v>1.0264999999999971</v>
      </c>
      <c r="E288" s="1">
        <f ca="1">IF(OR(AQ288&lt;&gt;"",AZ288+'Details Verein'!$D$25&gt;=$AM$1,AP288="",AG288&lt;&gt;1,AZ288="",BA288&lt;&gt;"",BC288&lt;&gt;""),Mitglieder!E287+0.0001,ROUND(E287+1,0))</f>
        <v>1.0264999999999971</v>
      </c>
      <c r="F288" s="1" t="str">
        <f t="shared" ca="1" si="188"/>
        <v/>
      </c>
      <c r="G288" s="23"/>
      <c r="H288" s="8"/>
      <c r="I288" s="8"/>
      <c r="J288" s="8"/>
      <c r="K288" s="8"/>
      <c r="L288" s="8"/>
      <c r="M288" s="8"/>
      <c r="N288" s="8"/>
      <c r="O288" s="8"/>
      <c r="P288" s="8"/>
      <c r="Q288" s="8"/>
      <c r="R288" s="8"/>
      <c r="S288" s="8"/>
      <c r="T288" s="8"/>
      <c r="U288" s="8"/>
      <c r="V288" s="8"/>
      <c r="W288" s="8"/>
      <c r="X288" s="8"/>
      <c r="Y288" s="8"/>
      <c r="Z288" s="8"/>
      <c r="AA288" s="8"/>
      <c r="AB288" s="8"/>
      <c r="AC288" s="8"/>
      <c r="AD288" s="8"/>
      <c r="AE288" s="8"/>
      <c r="AG288" s="1">
        <f t="shared" si="189"/>
        <v>0</v>
      </c>
      <c r="AI288" s="1">
        <f t="shared" ca="1" si="190"/>
        <v>0</v>
      </c>
      <c r="AJ288" s="1">
        <f t="shared" ca="1" si="191"/>
        <v>0</v>
      </c>
      <c r="AM288" s="63" t="str">
        <f>IF(AND(H289="",H290="",K288=""),"",IF(K288="","nicht kategorisiert",IF(AG288=1,VLOOKUP(AN288,'Details Verein'!$B$12:$D$22,2),"")))</f>
        <v/>
      </c>
      <c r="AN288" s="1">
        <f>IF(K288='Details Verein'!$C$12,'Details Verein'!$B$12,IF(K288='Details Verein'!$C$13,'Details Verein'!$B$13,IF(K288='Details Verein'!$C$14,'Details Verein'!$B$14,IF(K288='Details Verein'!$C$15,'Details Verein'!$B$15,IF(K288='Details Verein'!$C$16,'Details Verein'!$B$16,IF(K288='Details Verein'!$C$17,'Details Verein'!$B$17,IF(K288='Details Verein'!$C$18,'Details Verein'!$B$18,IF(K288='Details Verein'!$C$19,'Details Verein'!$B$19,IF(K288='Details Verein'!$C$20,'Details Verein'!$B$20,IF(K288='Details Verein'!$C$21,'Details Verein'!$B$21,11))))))))))</f>
        <v>1</v>
      </c>
      <c r="AO288" s="8"/>
      <c r="AP288" s="8"/>
      <c r="AQ288" s="8"/>
      <c r="AR288" s="32">
        <f>IF(OR(V288&gt;'Details Verein'!$D$7,$AG288=1),VLOOKUP($AN288,'Details Verein'!$B$12:$G$21,AR$1),0)</f>
        <v>0</v>
      </c>
      <c r="AS288" s="115" t="str">
        <f t="shared" si="192"/>
        <v/>
      </c>
      <c r="AT288" s="32">
        <f>IF($AG288=1,VLOOKUP($AN288,'Details Verein'!$B$12:$G$21,AT$1),0)</f>
        <v>0</v>
      </c>
      <c r="AU288" s="33" t="str">
        <f t="shared" si="193"/>
        <v/>
      </c>
      <c r="AV288" s="32">
        <f>IF($AG288=1,VLOOKUP($AN288,'Details Verein'!$B$12:$G$21,AV$1),0)</f>
        <v>0</v>
      </c>
      <c r="AW288" s="32">
        <f ca="1">IF($AG288=1,VLOOKUP($AN288,'Details Verein'!$B$12:$G$21,AW$1),0)+BG288</f>
        <v>0</v>
      </c>
      <c r="AX288" s="116"/>
      <c r="AY288" s="8"/>
      <c r="AZ288" s="8"/>
      <c r="BA288" s="8"/>
      <c r="BB288" s="1" t="str">
        <f t="shared" si="194"/>
        <v>00.01.1900</v>
      </c>
      <c r="BC288" s="73"/>
      <c r="BD288" s="3" t="str">
        <f>IF(AP288="","",AP288+'Details Verein'!$D$24)</f>
        <v/>
      </c>
      <c r="BE288" s="3" t="str">
        <f>IF(AZ288="","",AZ288+'Details Verein'!$D$25)</f>
        <v/>
      </c>
      <c r="BF288" s="3" t="str">
        <f>IF(BA288="","",BA288+'Details Verein'!$D$26)</f>
        <v/>
      </c>
      <c r="BG288" s="32">
        <f ca="1">IF(OR(E288-E287&gt;0.1,BA288&lt;&gt;""),'Details Verein'!$D$27,0)</f>
        <v>0</v>
      </c>
      <c r="BH288" s="16">
        <f t="shared" ca="1" si="176"/>
        <v>0</v>
      </c>
      <c r="BI288" s="16">
        <f t="shared" si="195"/>
        <v>0</v>
      </c>
      <c r="BJ288" s="1" t="str">
        <f t="shared" si="196"/>
        <v/>
      </c>
      <c r="BL288" s="1" t="str">
        <f t="shared" si="201"/>
        <v/>
      </c>
      <c r="BM288" s="1" t="str">
        <f t="shared" si="202"/>
        <v/>
      </c>
      <c r="BN288" s="1" t="str">
        <f t="shared" si="203"/>
        <v/>
      </c>
      <c r="BO288" s="1" t="str">
        <f t="shared" ca="1" si="204"/>
        <v/>
      </c>
      <c r="BP288" s="1">
        <f t="shared" si="215"/>
        <v>2.6499999999999895E-2</v>
      </c>
      <c r="BQ288" s="24" t="str">
        <f t="shared" si="205"/>
        <v/>
      </c>
      <c r="BR288" s="25" t="str">
        <f>IF(OR(Mitglieder!AQ288="",Mitglieder!BC288&lt;&gt;""),"",Mitglieder!AQ288)</f>
        <v/>
      </c>
      <c r="BS288" s="24" t="str">
        <f>IF(BR288="","",'Details Verein'!$I$30)</f>
        <v/>
      </c>
      <c r="BT288" s="24" t="str">
        <f>IF(BR288="","",VLOOKUP(Mitglieder!AN288,'Details Verein'!$B$12:$I$21,8))</f>
        <v/>
      </c>
      <c r="BU288" s="24"/>
      <c r="BV288" s="26" t="str">
        <f t="shared" si="206"/>
        <v/>
      </c>
      <c r="BW288" s="24" t="str">
        <f>IF(BR288="","",Mitglieder!BL288)</f>
        <v/>
      </c>
      <c r="CA288" s="34"/>
      <c r="CB288" s="1" t="str">
        <f t="shared" si="216"/>
        <v/>
      </c>
      <c r="CC288" s="1" t="str">
        <f t="shared" si="216"/>
        <v/>
      </c>
      <c r="CD288" s="1" t="str">
        <f t="shared" si="216"/>
        <v/>
      </c>
      <c r="CE288" s="1" t="str">
        <f t="shared" si="216"/>
        <v/>
      </c>
      <c r="CF288" s="1" t="str">
        <f t="shared" si="216"/>
        <v/>
      </c>
      <c r="CG288" s="1" t="str">
        <f t="shared" si="216"/>
        <v/>
      </c>
      <c r="CH288" s="1" t="str">
        <f t="shared" si="216"/>
        <v/>
      </c>
      <c r="CI288" s="1" t="str">
        <f t="shared" si="216"/>
        <v/>
      </c>
      <c r="CJ288" s="1" t="str">
        <f t="shared" si="216"/>
        <v/>
      </c>
      <c r="CK288" s="1" t="str">
        <f t="shared" si="216"/>
        <v/>
      </c>
      <c r="CL288" s="37" t="str">
        <f t="shared" si="197"/>
        <v/>
      </c>
      <c r="CM288" s="37" t="str">
        <f t="shared" si="198"/>
        <v/>
      </c>
      <c r="CN288" s="1">
        <f t="shared" ca="1" si="199"/>
        <v>0</v>
      </c>
      <c r="CO288" s="1">
        <f t="shared" ca="1" si="200"/>
        <v>0</v>
      </c>
      <c r="CP288" s="1">
        <f t="shared" si="217"/>
        <v>5.6600000000000594E-2</v>
      </c>
      <c r="CQ288" s="24" t="str">
        <f t="shared" si="207"/>
        <v/>
      </c>
      <c r="CR288" s="25" t="str">
        <f t="shared" si="208"/>
        <v/>
      </c>
      <c r="CS288" s="24" t="str">
        <f>IF(CR288="","",'Details Verein'!$I$30)</f>
        <v/>
      </c>
      <c r="CT288" s="24" t="str">
        <f>IF(CR288="","",VLOOKUP(Mitglieder!AN288,'Details Verein'!$B$12:$K$21,9))</f>
        <v/>
      </c>
      <c r="CU288" s="24">
        <f t="shared" si="209"/>
        <v>0</v>
      </c>
      <c r="CV288" s="26" t="str">
        <f t="shared" si="210"/>
        <v/>
      </c>
      <c r="CW288" s="24" t="str">
        <f>IF(CR288="","",Mitglieder!BM288)</f>
        <v/>
      </c>
      <c r="CX288" s="1">
        <f t="shared" si="211"/>
        <v>8.6700000000001456E-2</v>
      </c>
      <c r="CY288" s="24" t="str">
        <f t="shared" si="212"/>
        <v/>
      </c>
      <c r="CZ288" s="25" t="str">
        <f t="shared" si="213"/>
        <v/>
      </c>
      <c r="DA288" s="24" t="str">
        <f>IF(CZ288="","",'Details Verein'!$I$30)</f>
        <v/>
      </c>
      <c r="DB288" s="24" t="str">
        <f>IF(CZ288="","",VLOOKUP(AN288,'Details Verein'!$B$12:$L$21,10))</f>
        <v/>
      </c>
      <c r="DC288" s="24"/>
      <c r="DD288" s="26" t="str">
        <f t="shared" si="214"/>
        <v/>
      </c>
      <c r="DE288" s="24" t="str">
        <f>IF(CZ288="","",Mitglieder!BN288)</f>
        <v/>
      </c>
      <c r="DF288" s="34"/>
      <c r="DG288" s="1">
        <f t="shared" ca="1" si="177"/>
        <v>0.11680000000000232</v>
      </c>
      <c r="DH288" s="24" t="str">
        <f t="shared" ca="1" si="178"/>
        <v/>
      </c>
      <c r="DI288" s="25" t="str">
        <f t="shared" ca="1" si="179"/>
        <v/>
      </c>
      <c r="DJ288" s="24" t="str">
        <f ca="1">IF(DI288="","",'Details Verein'!$I$30)</f>
        <v/>
      </c>
      <c r="DK288" s="24" t="str">
        <f ca="1">IF(DI288="","",'Details Verein'!$I$31)</f>
        <v/>
      </c>
      <c r="DL288" s="24"/>
      <c r="DM288" s="26" t="str">
        <f t="shared" ca="1" si="180"/>
        <v/>
      </c>
      <c r="DN288" s="24" t="str">
        <f t="shared" ca="1" si="181"/>
        <v/>
      </c>
    </row>
    <row r="289" spans="3:118" x14ac:dyDescent="0.3">
      <c r="C289" s="1">
        <f t="shared" ca="1" si="187"/>
        <v>1.0265999999999971</v>
      </c>
      <c r="D289" s="1">
        <f ca="1">IF(OR(AQ289&lt;&gt;"",AP289+'Details Verein'!$D$24&gt;=$AM$1,AP289="",AG289&lt;&gt;1,AZ289&lt;&gt;"",BC289&lt;&gt;""),Mitglieder!D288+0.0001,ROUND(D288+1,0))</f>
        <v>1.0265999999999971</v>
      </c>
      <c r="E289" s="1">
        <f ca="1">IF(OR(AQ289&lt;&gt;"",AZ289+'Details Verein'!$D$25&gt;=$AM$1,AP289="",AG289&lt;&gt;1,AZ289="",BA289&lt;&gt;"",BC289&lt;&gt;""),Mitglieder!E288+0.0001,ROUND(E288+1,0))</f>
        <v>1.0265999999999971</v>
      </c>
      <c r="F289" s="1" t="str">
        <f t="shared" ca="1" si="188"/>
        <v/>
      </c>
      <c r="G289" s="23"/>
      <c r="H289" s="8"/>
      <c r="I289" s="8"/>
      <c r="J289" s="8"/>
      <c r="K289" s="8"/>
      <c r="L289" s="8"/>
      <c r="M289" s="8"/>
      <c r="N289" s="8"/>
      <c r="O289" s="8"/>
      <c r="P289" s="8"/>
      <c r="Q289" s="8"/>
      <c r="R289" s="8"/>
      <c r="S289" s="8"/>
      <c r="T289" s="8"/>
      <c r="U289" s="8"/>
      <c r="V289" s="8"/>
      <c r="W289" s="8"/>
      <c r="X289" s="8"/>
      <c r="Y289" s="8"/>
      <c r="Z289" s="8"/>
      <c r="AA289" s="8"/>
      <c r="AB289" s="8"/>
      <c r="AC289" s="8"/>
      <c r="AD289" s="8"/>
      <c r="AE289" s="8"/>
      <c r="AG289" s="1">
        <f t="shared" si="189"/>
        <v>0</v>
      </c>
      <c r="AI289" s="1">
        <f t="shared" ca="1" si="190"/>
        <v>0</v>
      </c>
      <c r="AJ289" s="1">
        <f t="shared" ca="1" si="191"/>
        <v>0</v>
      </c>
      <c r="AM289" s="63" t="str">
        <f>IF(AND(H290="",H291="",K289=""),"",IF(K289="","nicht kategorisiert",IF(AG289=1,VLOOKUP(AN289,'Details Verein'!$B$12:$D$22,2),"")))</f>
        <v/>
      </c>
      <c r="AN289" s="1">
        <f>IF(K289='Details Verein'!$C$12,'Details Verein'!$B$12,IF(K289='Details Verein'!$C$13,'Details Verein'!$B$13,IF(K289='Details Verein'!$C$14,'Details Verein'!$B$14,IF(K289='Details Verein'!$C$15,'Details Verein'!$B$15,IF(K289='Details Verein'!$C$16,'Details Verein'!$B$16,IF(K289='Details Verein'!$C$17,'Details Verein'!$B$17,IF(K289='Details Verein'!$C$18,'Details Verein'!$B$18,IF(K289='Details Verein'!$C$19,'Details Verein'!$B$19,IF(K289='Details Verein'!$C$20,'Details Verein'!$B$20,IF(K289='Details Verein'!$C$21,'Details Verein'!$B$21,11))))))))))</f>
        <v>1</v>
      </c>
      <c r="AO289" s="8"/>
      <c r="AP289" s="8"/>
      <c r="AQ289" s="8"/>
      <c r="AR289" s="32">
        <f>IF(OR(V289&gt;'Details Verein'!$D$7,$AG289=1),VLOOKUP($AN289,'Details Verein'!$B$12:$G$21,AR$1),0)</f>
        <v>0</v>
      </c>
      <c r="AS289" s="115" t="str">
        <f t="shared" si="192"/>
        <v/>
      </c>
      <c r="AT289" s="32">
        <f>IF($AG289=1,VLOOKUP($AN289,'Details Verein'!$B$12:$G$21,AT$1),0)</f>
        <v>0</v>
      </c>
      <c r="AU289" s="33" t="str">
        <f t="shared" si="193"/>
        <v/>
      </c>
      <c r="AV289" s="32">
        <f>IF($AG289=1,VLOOKUP($AN289,'Details Verein'!$B$12:$G$21,AV$1),0)</f>
        <v>0</v>
      </c>
      <c r="AW289" s="32">
        <f ca="1">IF($AG289=1,VLOOKUP($AN289,'Details Verein'!$B$12:$G$21,AW$1),0)+BG289</f>
        <v>0</v>
      </c>
      <c r="AX289" s="116"/>
      <c r="AY289" s="8"/>
      <c r="AZ289" s="8"/>
      <c r="BA289" s="8"/>
      <c r="BB289" s="1" t="str">
        <f t="shared" si="194"/>
        <v>00.01.1900</v>
      </c>
      <c r="BC289" s="73"/>
      <c r="BD289" s="3" t="str">
        <f>IF(AP289="","",AP289+'Details Verein'!$D$24)</f>
        <v/>
      </c>
      <c r="BE289" s="3" t="str">
        <f>IF(AZ289="","",AZ289+'Details Verein'!$D$25)</f>
        <v/>
      </c>
      <c r="BF289" s="3" t="str">
        <f>IF(BA289="","",BA289+'Details Verein'!$D$26)</f>
        <v/>
      </c>
      <c r="BG289" s="32">
        <f ca="1">IF(OR(E289-E288&gt;0.1,BA289&lt;&gt;""),'Details Verein'!$D$27,0)</f>
        <v>0</v>
      </c>
      <c r="BH289" s="16">
        <f t="shared" ca="1" si="176"/>
        <v>0</v>
      </c>
      <c r="BI289" s="16">
        <f t="shared" si="195"/>
        <v>0</v>
      </c>
      <c r="BJ289" s="1" t="str">
        <f t="shared" si="196"/>
        <v/>
      </c>
      <c r="BL289" s="1" t="str">
        <f t="shared" si="201"/>
        <v/>
      </c>
      <c r="BM289" s="1" t="str">
        <f t="shared" si="202"/>
        <v/>
      </c>
      <c r="BN289" s="1" t="str">
        <f t="shared" si="203"/>
        <v/>
      </c>
      <c r="BO289" s="1" t="str">
        <f t="shared" ca="1" si="204"/>
        <v/>
      </c>
      <c r="BP289" s="1">
        <f t="shared" si="215"/>
        <v>2.6599999999999895E-2</v>
      </c>
      <c r="BQ289" s="24" t="str">
        <f t="shared" si="205"/>
        <v/>
      </c>
      <c r="BR289" s="25" t="str">
        <f>IF(OR(Mitglieder!AQ289="",Mitglieder!BC289&lt;&gt;""),"",Mitglieder!AQ289)</f>
        <v/>
      </c>
      <c r="BS289" s="24" t="str">
        <f>IF(BR289="","",'Details Verein'!$I$30)</f>
        <v/>
      </c>
      <c r="BT289" s="24" t="str">
        <f>IF(BR289="","",VLOOKUP(Mitglieder!AN289,'Details Verein'!$B$12:$I$21,8))</f>
        <v/>
      </c>
      <c r="BU289" s="24"/>
      <c r="BV289" s="26" t="str">
        <f t="shared" si="206"/>
        <v/>
      </c>
      <c r="BW289" s="24" t="str">
        <f>IF(BR289="","",Mitglieder!BL289)</f>
        <v/>
      </c>
      <c r="CA289" s="34"/>
      <c r="CB289" s="1" t="str">
        <f t="shared" si="216"/>
        <v/>
      </c>
      <c r="CC289" s="1" t="str">
        <f t="shared" si="216"/>
        <v/>
      </c>
      <c r="CD289" s="1" t="str">
        <f t="shared" si="216"/>
        <v/>
      </c>
      <c r="CE289" s="1" t="str">
        <f t="shared" si="216"/>
        <v/>
      </c>
      <c r="CF289" s="1" t="str">
        <f t="shared" si="216"/>
        <v/>
      </c>
      <c r="CG289" s="1" t="str">
        <f t="shared" si="216"/>
        <v/>
      </c>
      <c r="CH289" s="1" t="str">
        <f t="shared" si="216"/>
        <v/>
      </c>
      <c r="CI289" s="1" t="str">
        <f t="shared" si="216"/>
        <v/>
      </c>
      <c r="CJ289" s="1" t="str">
        <f t="shared" si="216"/>
        <v/>
      </c>
      <c r="CK289" s="1" t="str">
        <f t="shared" si="216"/>
        <v/>
      </c>
      <c r="CL289" s="37" t="str">
        <f t="shared" si="197"/>
        <v/>
      </c>
      <c r="CM289" s="37" t="str">
        <f t="shared" si="198"/>
        <v/>
      </c>
      <c r="CN289" s="1">
        <f t="shared" ca="1" si="199"/>
        <v>0</v>
      </c>
      <c r="CO289" s="1">
        <f t="shared" ca="1" si="200"/>
        <v>0</v>
      </c>
      <c r="CP289" s="1">
        <f t="shared" si="217"/>
        <v>5.6700000000000597E-2</v>
      </c>
      <c r="CQ289" s="24" t="str">
        <f t="shared" si="207"/>
        <v/>
      </c>
      <c r="CR289" s="25" t="str">
        <f t="shared" si="208"/>
        <v/>
      </c>
      <c r="CS289" s="24" t="str">
        <f>IF(CR289="","",'Details Verein'!$I$30)</f>
        <v/>
      </c>
      <c r="CT289" s="24" t="str">
        <f>IF(CR289="","",VLOOKUP(Mitglieder!AN289,'Details Verein'!$B$12:$K$21,9))</f>
        <v/>
      </c>
      <c r="CU289" s="24">
        <f t="shared" si="209"/>
        <v>0</v>
      </c>
      <c r="CV289" s="26" t="str">
        <f t="shared" si="210"/>
        <v/>
      </c>
      <c r="CW289" s="24" t="str">
        <f>IF(CR289="","",Mitglieder!BM289)</f>
        <v/>
      </c>
      <c r="CX289" s="1">
        <f t="shared" si="211"/>
        <v>8.6800000000001459E-2</v>
      </c>
      <c r="CY289" s="24" t="str">
        <f t="shared" si="212"/>
        <v/>
      </c>
      <c r="CZ289" s="25" t="str">
        <f t="shared" si="213"/>
        <v/>
      </c>
      <c r="DA289" s="24" t="str">
        <f>IF(CZ289="","",'Details Verein'!$I$30)</f>
        <v/>
      </c>
      <c r="DB289" s="24" t="str">
        <f>IF(CZ289="","",VLOOKUP(AN289,'Details Verein'!$B$12:$L$21,10))</f>
        <v/>
      </c>
      <c r="DC289" s="24"/>
      <c r="DD289" s="26" t="str">
        <f t="shared" si="214"/>
        <v/>
      </c>
      <c r="DE289" s="24" t="str">
        <f>IF(CZ289="","",Mitglieder!BN289)</f>
        <v/>
      </c>
      <c r="DF289" s="34"/>
      <c r="DG289" s="1">
        <f t="shared" ca="1" si="177"/>
        <v>0.11690000000000232</v>
      </c>
      <c r="DH289" s="24" t="str">
        <f t="shared" ca="1" si="178"/>
        <v/>
      </c>
      <c r="DI289" s="25" t="str">
        <f t="shared" ca="1" si="179"/>
        <v/>
      </c>
      <c r="DJ289" s="24" t="str">
        <f ca="1">IF(DI289="","",'Details Verein'!$I$30)</f>
        <v/>
      </c>
      <c r="DK289" s="24" t="str">
        <f ca="1">IF(DI289="","",'Details Verein'!$I$31)</f>
        <v/>
      </c>
      <c r="DL289" s="24"/>
      <c r="DM289" s="26" t="str">
        <f t="shared" ca="1" si="180"/>
        <v/>
      </c>
      <c r="DN289" s="24" t="str">
        <f t="shared" ca="1" si="181"/>
        <v/>
      </c>
    </row>
    <row r="290" spans="3:118" x14ac:dyDescent="0.3">
      <c r="C290" s="1">
        <f t="shared" ca="1" si="187"/>
        <v>1.0266999999999971</v>
      </c>
      <c r="D290" s="1">
        <f ca="1">IF(OR(AQ290&lt;&gt;"",AP290+'Details Verein'!$D$24&gt;=$AM$1,AP290="",AG290&lt;&gt;1,AZ290&lt;&gt;"",BC290&lt;&gt;""),Mitglieder!D289+0.0001,ROUND(D289+1,0))</f>
        <v>1.0266999999999971</v>
      </c>
      <c r="E290" s="1">
        <f ca="1">IF(OR(AQ290&lt;&gt;"",AZ290+'Details Verein'!$D$25&gt;=$AM$1,AP290="",AG290&lt;&gt;1,AZ290="",BA290&lt;&gt;"",BC290&lt;&gt;""),Mitglieder!E289+0.0001,ROUND(E289+1,0))</f>
        <v>1.0266999999999971</v>
      </c>
      <c r="F290" s="1" t="str">
        <f t="shared" ca="1" si="188"/>
        <v/>
      </c>
      <c r="G290" s="23"/>
      <c r="H290" s="8"/>
      <c r="I290" s="8"/>
      <c r="J290" s="8"/>
      <c r="K290" s="8"/>
      <c r="L290" s="8"/>
      <c r="M290" s="8"/>
      <c r="N290" s="8"/>
      <c r="O290" s="8"/>
      <c r="P290" s="8"/>
      <c r="Q290" s="8"/>
      <c r="R290" s="8"/>
      <c r="S290" s="8"/>
      <c r="T290" s="8"/>
      <c r="U290" s="8"/>
      <c r="V290" s="8"/>
      <c r="W290" s="8"/>
      <c r="X290" s="8"/>
      <c r="Y290" s="8"/>
      <c r="Z290" s="8"/>
      <c r="AA290" s="8"/>
      <c r="AB290" s="8"/>
      <c r="AC290" s="8"/>
      <c r="AD290" s="8"/>
      <c r="AE290" s="8"/>
      <c r="AG290" s="1">
        <f t="shared" si="189"/>
        <v>0</v>
      </c>
      <c r="AI290" s="1">
        <f t="shared" ca="1" si="190"/>
        <v>0</v>
      </c>
      <c r="AJ290" s="1">
        <f t="shared" ca="1" si="191"/>
        <v>0</v>
      </c>
      <c r="AM290" s="63" t="str">
        <f>IF(AND(H291="",H292="",K290=""),"",IF(K290="","nicht kategorisiert",IF(AG290=1,VLOOKUP(AN290,'Details Verein'!$B$12:$D$22,2),"")))</f>
        <v/>
      </c>
      <c r="AN290" s="1">
        <f>IF(K290='Details Verein'!$C$12,'Details Verein'!$B$12,IF(K290='Details Verein'!$C$13,'Details Verein'!$B$13,IF(K290='Details Verein'!$C$14,'Details Verein'!$B$14,IF(K290='Details Verein'!$C$15,'Details Verein'!$B$15,IF(K290='Details Verein'!$C$16,'Details Verein'!$B$16,IF(K290='Details Verein'!$C$17,'Details Verein'!$B$17,IF(K290='Details Verein'!$C$18,'Details Verein'!$B$18,IF(K290='Details Verein'!$C$19,'Details Verein'!$B$19,IF(K290='Details Verein'!$C$20,'Details Verein'!$B$20,IF(K290='Details Verein'!$C$21,'Details Verein'!$B$21,11))))))))))</f>
        <v>1</v>
      </c>
      <c r="AO290" s="8"/>
      <c r="AP290" s="8"/>
      <c r="AQ290" s="8"/>
      <c r="AR290" s="32">
        <f>IF(OR(V290&gt;'Details Verein'!$D$7,$AG290=1),VLOOKUP($AN290,'Details Verein'!$B$12:$G$21,AR$1),0)</f>
        <v>0</v>
      </c>
      <c r="AS290" s="115" t="str">
        <f t="shared" si="192"/>
        <v/>
      </c>
      <c r="AT290" s="32">
        <f>IF($AG290=1,VLOOKUP($AN290,'Details Verein'!$B$12:$G$21,AT$1),0)</f>
        <v>0</v>
      </c>
      <c r="AU290" s="33" t="str">
        <f t="shared" si="193"/>
        <v/>
      </c>
      <c r="AV290" s="32">
        <f>IF($AG290=1,VLOOKUP($AN290,'Details Verein'!$B$12:$G$21,AV$1),0)</f>
        <v>0</v>
      </c>
      <c r="AW290" s="32">
        <f ca="1">IF($AG290=1,VLOOKUP($AN290,'Details Verein'!$B$12:$G$21,AW$1),0)+BG290</f>
        <v>0</v>
      </c>
      <c r="AX290" s="116"/>
      <c r="AY290" s="8"/>
      <c r="AZ290" s="8"/>
      <c r="BA290" s="8"/>
      <c r="BB290" s="1" t="str">
        <f t="shared" si="194"/>
        <v>00.01.1900</v>
      </c>
      <c r="BC290" s="73"/>
      <c r="BD290" s="3" t="str">
        <f>IF(AP290="","",AP290+'Details Verein'!$D$24)</f>
        <v/>
      </c>
      <c r="BE290" s="3" t="str">
        <f>IF(AZ290="","",AZ290+'Details Verein'!$D$25)</f>
        <v/>
      </c>
      <c r="BF290" s="3" t="str">
        <f>IF(BA290="","",BA290+'Details Verein'!$D$26)</f>
        <v/>
      </c>
      <c r="BG290" s="32">
        <f ca="1">IF(OR(E290-E289&gt;0.1,BA290&lt;&gt;""),'Details Verein'!$D$27,0)</f>
        <v>0</v>
      </c>
      <c r="BH290" s="16">
        <f t="shared" ref="BH290:BH323" ca="1" si="218">IF(BC290&lt;&gt;"",0,IF(AQ290="",AW290,0))</f>
        <v>0</v>
      </c>
      <c r="BI290" s="16">
        <f t="shared" si="195"/>
        <v>0</v>
      </c>
      <c r="BJ290" s="1" t="str">
        <f t="shared" si="196"/>
        <v/>
      </c>
      <c r="BL290" s="1" t="str">
        <f t="shared" si="201"/>
        <v/>
      </c>
      <c r="BM290" s="1" t="str">
        <f t="shared" si="202"/>
        <v/>
      </c>
      <c r="BN290" s="1" t="str">
        <f t="shared" si="203"/>
        <v/>
      </c>
      <c r="BO290" s="1" t="str">
        <f t="shared" ca="1" si="204"/>
        <v/>
      </c>
      <c r="BP290" s="1">
        <f t="shared" si="215"/>
        <v>2.6699999999999894E-2</v>
      </c>
      <c r="BQ290" s="24" t="str">
        <f t="shared" si="205"/>
        <v/>
      </c>
      <c r="BR290" s="25" t="str">
        <f>IF(OR(Mitglieder!AQ290="",Mitglieder!BC290&lt;&gt;""),"",Mitglieder!AQ290)</f>
        <v/>
      </c>
      <c r="BS290" s="24" t="str">
        <f>IF(BR290="","",'Details Verein'!$I$30)</f>
        <v/>
      </c>
      <c r="BT290" s="24" t="str">
        <f>IF(BR290="","",VLOOKUP(Mitglieder!AN290,'Details Verein'!$B$12:$I$21,8))</f>
        <v/>
      </c>
      <c r="BU290" s="24"/>
      <c r="BV290" s="26" t="str">
        <f t="shared" si="206"/>
        <v/>
      </c>
      <c r="BW290" s="24" t="str">
        <f>IF(BR290="","",Mitglieder!BL290)</f>
        <v/>
      </c>
      <c r="CA290" s="34"/>
      <c r="CB290" s="1" t="str">
        <f t="shared" si="216"/>
        <v/>
      </c>
      <c r="CC290" s="1" t="str">
        <f t="shared" si="216"/>
        <v/>
      </c>
      <c r="CD290" s="1" t="str">
        <f t="shared" si="216"/>
        <v/>
      </c>
      <c r="CE290" s="1" t="str">
        <f t="shared" si="216"/>
        <v/>
      </c>
      <c r="CF290" s="1" t="str">
        <f t="shared" si="216"/>
        <v/>
      </c>
      <c r="CG290" s="1" t="str">
        <f t="shared" si="216"/>
        <v/>
      </c>
      <c r="CH290" s="1" t="str">
        <f t="shared" si="216"/>
        <v/>
      </c>
      <c r="CI290" s="1" t="str">
        <f t="shared" si="216"/>
        <v/>
      </c>
      <c r="CJ290" s="1" t="str">
        <f t="shared" si="216"/>
        <v/>
      </c>
      <c r="CK290" s="1" t="str">
        <f t="shared" si="216"/>
        <v/>
      </c>
      <c r="CL290" s="37" t="str">
        <f t="shared" si="197"/>
        <v/>
      </c>
      <c r="CM290" s="37" t="str">
        <f t="shared" si="198"/>
        <v/>
      </c>
      <c r="CN290" s="1">
        <f t="shared" ca="1" si="199"/>
        <v>0</v>
      </c>
      <c r="CO290" s="1">
        <f t="shared" ca="1" si="200"/>
        <v>0</v>
      </c>
      <c r="CP290" s="1">
        <f t="shared" si="217"/>
        <v>5.68000000000006E-2</v>
      </c>
      <c r="CQ290" s="24" t="str">
        <f t="shared" si="207"/>
        <v/>
      </c>
      <c r="CR290" s="25" t="str">
        <f t="shared" si="208"/>
        <v/>
      </c>
      <c r="CS290" s="24" t="str">
        <f>IF(CR290="","",'Details Verein'!$I$30)</f>
        <v/>
      </c>
      <c r="CT290" s="24" t="str">
        <f>IF(CR290="","",VLOOKUP(Mitglieder!AN290,'Details Verein'!$B$12:$K$21,9))</f>
        <v/>
      </c>
      <c r="CU290" s="24">
        <f t="shared" si="209"/>
        <v>0</v>
      </c>
      <c r="CV290" s="26" t="str">
        <f t="shared" si="210"/>
        <v/>
      </c>
      <c r="CW290" s="24" t="str">
        <f>IF(CR290="","",Mitglieder!BM290)</f>
        <v/>
      </c>
      <c r="CX290" s="1">
        <f t="shared" si="211"/>
        <v>8.6900000000001462E-2</v>
      </c>
      <c r="CY290" s="24" t="str">
        <f t="shared" si="212"/>
        <v/>
      </c>
      <c r="CZ290" s="25" t="str">
        <f t="shared" si="213"/>
        <v/>
      </c>
      <c r="DA290" s="24" t="str">
        <f>IF(CZ290="","",'Details Verein'!$I$30)</f>
        <v/>
      </c>
      <c r="DB290" s="24" t="str">
        <f>IF(CZ290="","",VLOOKUP(AN290,'Details Verein'!$B$12:$L$21,10))</f>
        <v/>
      </c>
      <c r="DC290" s="24"/>
      <c r="DD290" s="26" t="str">
        <f t="shared" si="214"/>
        <v/>
      </c>
      <c r="DE290" s="24" t="str">
        <f>IF(CZ290="","",Mitglieder!BN290)</f>
        <v/>
      </c>
      <c r="DF290" s="34"/>
      <c r="DG290" s="1">
        <f t="shared" ca="1" si="177"/>
        <v>0.11700000000000232</v>
      </c>
      <c r="DH290" s="24" t="str">
        <f t="shared" ca="1" si="178"/>
        <v/>
      </c>
      <c r="DI290" s="25" t="str">
        <f t="shared" ca="1" si="179"/>
        <v/>
      </c>
      <c r="DJ290" s="24" t="str">
        <f ca="1">IF(DI290="","",'Details Verein'!$I$30)</f>
        <v/>
      </c>
      <c r="DK290" s="24" t="str">
        <f ca="1">IF(DI290="","",'Details Verein'!$I$31)</f>
        <v/>
      </c>
      <c r="DL290" s="24"/>
      <c r="DM290" s="26" t="str">
        <f t="shared" ca="1" si="180"/>
        <v/>
      </c>
      <c r="DN290" s="24" t="str">
        <f t="shared" ca="1" si="181"/>
        <v/>
      </c>
    </row>
    <row r="291" spans="3:118" x14ac:dyDescent="0.3">
      <c r="C291" s="1">
        <f t="shared" ca="1" si="187"/>
        <v>1.026799999999997</v>
      </c>
      <c r="D291" s="1">
        <f ca="1">IF(OR(AQ291&lt;&gt;"",AP291+'Details Verein'!$D$24&gt;=$AM$1,AP291="",AG291&lt;&gt;1,AZ291&lt;&gt;"",BC291&lt;&gt;""),Mitglieder!D290+0.0001,ROUND(D290+1,0))</f>
        <v>1.026799999999997</v>
      </c>
      <c r="E291" s="1">
        <f ca="1">IF(OR(AQ291&lt;&gt;"",AZ291+'Details Verein'!$D$25&gt;=$AM$1,AP291="",AG291&lt;&gt;1,AZ291="",BA291&lt;&gt;"",BC291&lt;&gt;""),Mitglieder!E290+0.0001,ROUND(E290+1,0))</f>
        <v>1.026799999999997</v>
      </c>
      <c r="F291" s="1" t="str">
        <f t="shared" ca="1" si="188"/>
        <v/>
      </c>
      <c r="G291" s="23"/>
      <c r="H291" s="8"/>
      <c r="I291" s="8"/>
      <c r="J291" s="8"/>
      <c r="K291" s="8"/>
      <c r="L291" s="8"/>
      <c r="M291" s="8"/>
      <c r="N291" s="8"/>
      <c r="O291" s="8"/>
      <c r="P291" s="8"/>
      <c r="Q291" s="8"/>
      <c r="R291" s="8"/>
      <c r="S291" s="8"/>
      <c r="T291" s="8"/>
      <c r="U291" s="8"/>
      <c r="V291" s="8"/>
      <c r="W291" s="8"/>
      <c r="X291" s="8"/>
      <c r="Y291" s="8"/>
      <c r="Z291" s="8"/>
      <c r="AA291" s="8"/>
      <c r="AB291" s="8"/>
      <c r="AC291" s="8"/>
      <c r="AD291" s="8"/>
      <c r="AE291" s="8"/>
      <c r="AG291" s="1">
        <f t="shared" si="189"/>
        <v>0</v>
      </c>
      <c r="AI291" s="1">
        <f t="shared" ca="1" si="190"/>
        <v>0</v>
      </c>
      <c r="AJ291" s="1">
        <f t="shared" ca="1" si="191"/>
        <v>0</v>
      </c>
      <c r="AM291" s="63" t="str">
        <f>IF(AND(H292="",H293="",K291=""),"",IF(K291="","nicht kategorisiert",IF(AG291=1,VLOOKUP(AN291,'Details Verein'!$B$12:$D$22,2),"")))</f>
        <v/>
      </c>
      <c r="AN291" s="1">
        <f>IF(K291='Details Verein'!$C$12,'Details Verein'!$B$12,IF(K291='Details Verein'!$C$13,'Details Verein'!$B$13,IF(K291='Details Verein'!$C$14,'Details Verein'!$B$14,IF(K291='Details Verein'!$C$15,'Details Verein'!$B$15,IF(K291='Details Verein'!$C$16,'Details Verein'!$B$16,IF(K291='Details Verein'!$C$17,'Details Verein'!$B$17,IF(K291='Details Verein'!$C$18,'Details Verein'!$B$18,IF(K291='Details Verein'!$C$19,'Details Verein'!$B$19,IF(K291='Details Verein'!$C$20,'Details Verein'!$B$20,IF(K291='Details Verein'!$C$21,'Details Verein'!$B$21,11))))))))))</f>
        <v>1</v>
      </c>
      <c r="AO291" s="8"/>
      <c r="AP291" s="8"/>
      <c r="AQ291" s="8"/>
      <c r="AR291" s="32">
        <f>IF(OR(V291&gt;'Details Verein'!$D$7,$AG291=1),VLOOKUP($AN291,'Details Verein'!$B$12:$G$21,AR$1),0)</f>
        <v>0</v>
      </c>
      <c r="AS291" s="115" t="str">
        <f t="shared" si="192"/>
        <v/>
      </c>
      <c r="AT291" s="32">
        <f>IF($AG291=1,VLOOKUP($AN291,'Details Verein'!$B$12:$G$21,AT$1),0)</f>
        <v>0</v>
      </c>
      <c r="AU291" s="33" t="str">
        <f t="shared" si="193"/>
        <v/>
      </c>
      <c r="AV291" s="32">
        <f>IF($AG291=1,VLOOKUP($AN291,'Details Verein'!$B$12:$G$21,AV$1),0)</f>
        <v>0</v>
      </c>
      <c r="AW291" s="32">
        <f ca="1">IF($AG291=1,VLOOKUP($AN291,'Details Verein'!$B$12:$G$21,AW$1),0)+BG291</f>
        <v>0</v>
      </c>
      <c r="AX291" s="116"/>
      <c r="AY291" s="8"/>
      <c r="AZ291" s="8"/>
      <c r="BA291" s="8"/>
      <c r="BB291" s="1" t="str">
        <f t="shared" si="194"/>
        <v>00.01.1900</v>
      </c>
      <c r="BC291" s="73"/>
      <c r="BD291" s="3" t="str">
        <f>IF(AP291="","",AP291+'Details Verein'!$D$24)</f>
        <v/>
      </c>
      <c r="BE291" s="3" t="str">
        <f>IF(AZ291="","",AZ291+'Details Verein'!$D$25)</f>
        <v/>
      </c>
      <c r="BF291" s="3" t="str">
        <f>IF(BA291="","",BA291+'Details Verein'!$D$26)</f>
        <v/>
      </c>
      <c r="BG291" s="32">
        <f ca="1">IF(OR(E291-E290&gt;0.1,BA291&lt;&gt;""),'Details Verein'!$D$27,0)</f>
        <v>0</v>
      </c>
      <c r="BH291" s="16">
        <f t="shared" ca="1" si="218"/>
        <v>0</v>
      </c>
      <c r="BI291" s="16">
        <f t="shared" si="195"/>
        <v>0</v>
      </c>
      <c r="BJ291" s="1" t="str">
        <f t="shared" si="196"/>
        <v/>
      </c>
      <c r="BL291" s="1" t="str">
        <f t="shared" si="201"/>
        <v/>
      </c>
      <c r="BM291" s="1" t="str">
        <f t="shared" si="202"/>
        <v/>
      </c>
      <c r="BN291" s="1" t="str">
        <f t="shared" si="203"/>
        <v/>
      </c>
      <c r="BO291" s="1" t="str">
        <f t="shared" ca="1" si="204"/>
        <v/>
      </c>
      <c r="BP291" s="1">
        <f t="shared" si="215"/>
        <v>2.6799999999999893E-2</v>
      </c>
      <c r="BQ291" s="24" t="str">
        <f t="shared" si="205"/>
        <v/>
      </c>
      <c r="BR291" s="25" t="str">
        <f>IF(OR(Mitglieder!AQ291="",Mitglieder!BC291&lt;&gt;""),"",Mitglieder!AQ291)</f>
        <v/>
      </c>
      <c r="BS291" s="24" t="str">
        <f>IF(BR291="","",'Details Verein'!$I$30)</f>
        <v/>
      </c>
      <c r="BT291" s="24" t="str">
        <f>IF(BR291="","",VLOOKUP(Mitglieder!AN291,'Details Verein'!$B$12:$I$21,8))</f>
        <v/>
      </c>
      <c r="BU291" s="24"/>
      <c r="BV291" s="26" t="str">
        <f t="shared" si="206"/>
        <v/>
      </c>
      <c r="BW291" s="24" t="str">
        <f>IF(BR291="","",Mitglieder!BL291)</f>
        <v/>
      </c>
      <c r="CA291" s="34"/>
      <c r="CB291" s="1" t="str">
        <f t="shared" si="216"/>
        <v/>
      </c>
      <c r="CC291" s="1" t="str">
        <f t="shared" si="216"/>
        <v/>
      </c>
      <c r="CD291" s="1" t="str">
        <f t="shared" si="216"/>
        <v/>
      </c>
      <c r="CE291" s="1" t="str">
        <f t="shared" si="216"/>
        <v/>
      </c>
      <c r="CF291" s="1" t="str">
        <f t="shared" si="216"/>
        <v/>
      </c>
      <c r="CG291" s="1" t="str">
        <f t="shared" si="216"/>
        <v/>
      </c>
      <c r="CH291" s="1" t="str">
        <f t="shared" si="216"/>
        <v/>
      </c>
      <c r="CI291" s="1" t="str">
        <f t="shared" si="216"/>
        <v/>
      </c>
      <c r="CJ291" s="1" t="str">
        <f t="shared" si="216"/>
        <v/>
      </c>
      <c r="CK291" s="1" t="str">
        <f t="shared" si="216"/>
        <v/>
      </c>
      <c r="CL291" s="37" t="str">
        <f t="shared" si="197"/>
        <v/>
      </c>
      <c r="CM291" s="37" t="str">
        <f t="shared" si="198"/>
        <v/>
      </c>
      <c r="CN291" s="1">
        <f t="shared" ca="1" si="199"/>
        <v>0</v>
      </c>
      <c r="CO291" s="1">
        <f t="shared" ca="1" si="200"/>
        <v>0</v>
      </c>
      <c r="CP291" s="1">
        <f t="shared" si="217"/>
        <v>5.6900000000000603E-2</v>
      </c>
      <c r="CQ291" s="24" t="str">
        <f t="shared" si="207"/>
        <v/>
      </c>
      <c r="CR291" s="25" t="str">
        <f t="shared" si="208"/>
        <v/>
      </c>
      <c r="CS291" s="24" t="str">
        <f>IF(CR291="","",'Details Verein'!$I$30)</f>
        <v/>
      </c>
      <c r="CT291" s="24" t="str">
        <f>IF(CR291="","",VLOOKUP(Mitglieder!AN291,'Details Verein'!$B$12:$K$21,9))</f>
        <v/>
      </c>
      <c r="CU291" s="24">
        <f t="shared" si="209"/>
        <v>0</v>
      </c>
      <c r="CV291" s="26" t="str">
        <f t="shared" si="210"/>
        <v/>
      </c>
      <c r="CW291" s="24" t="str">
        <f>IF(CR291="","",Mitglieder!BM291)</f>
        <v/>
      </c>
      <c r="CX291" s="1">
        <f t="shared" si="211"/>
        <v>8.7000000000001465E-2</v>
      </c>
      <c r="CY291" s="24" t="str">
        <f t="shared" si="212"/>
        <v/>
      </c>
      <c r="CZ291" s="25" t="str">
        <f t="shared" si="213"/>
        <v/>
      </c>
      <c r="DA291" s="24" t="str">
        <f>IF(CZ291="","",'Details Verein'!$I$30)</f>
        <v/>
      </c>
      <c r="DB291" s="24" t="str">
        <f>IF(CZ291="","",VLOOKUP(AN291,'Details Verein'!$B$12:$L$21,10))</f>
        <v/>
      </c>
      <c r="DC291" s="24"/>
      <c r="DD291" s="26" t="str">
        <f t="shared" si="214"/>
        <v/>
      </c>
      <c r="DE291" s="24" t="str">
        <f>IF(CZ291="","",Mitglieder!BN291)</f>
        <v/>
      </c>
      <c r="DF291" s="34"/>
      <c r="DG291" s="1">
        <f t="shared" ref="DG291:DG323" ca="1" si="219">IF(AND(DI291&gt;=BP$7,DI291&lt;=BP$8,DI291&lt;&gt;""),ROUND(DG290+1,0),DG290+0.0001)</f>
        <v>0.11710000000000233</v>
      </c>
      <c r="DH291" s="24" t="str">
        <f t="shared" ref="DH291:DH323" ca="1" si="220">IF(DI291="","",IF(AND(AO291&lt;&gt;"",G291&lt;&gt;""),CONCATENATE(AO291," - ",G291,"-4"),IF(AND(AO291="",G291=""),"",CONCATENATE(AO291," ",G291,"-4"))))</f>
        <v/>
      </c>
      <c r="DI291" s="25" t="str">
        <f t="shared" ref="DI291:DI323" ca="1" si="221">IF(OR(BG291=0,AQ291="",BC291&lt;&gt;""),"",AQ291)</f>
        <v/>
      </c>
      <c r="DJ291" s="24" t="str">
        <f ca="1">IF(DI291="","",'Details Verein'!$I$30)</f>
        <v/>
      </c>
      <c r="DK291" s="24" t="str">
        <f ca="1">IF(DI291="","",'Details Verein'!$I$31)</f>
        <v/>
      </c>
      <c r="DL291" s="24"/>
      <c r="DM291" s="26" t="str">
        <f t="shared" ref="DM291:DM323" ca="1" si="222">IF(DI291="","",BG291)</f>
        <v/>
      </c>
      <c r="DN291" s="24" t="str">
        <f t="shared" ref="DN291:DN323" ca="1" si="223">IF(DI291="","",BO291)</f>
        <v/>
      </c>
    </row>
    <row r="292" spans="3:118" x14ac:dyDescent="0.3">
      <c r="C292" s="1">
        <f t="shared" ca="1" si="187"/>
        <v>1.026899999999997</v>
      </c>
      <c r="D292" s="1">
        <f ca="1">IF(OR(AQ292&lt;&gt;"",AP292+'Details Verein'!$D$24&gt;=$AM$1,AP292="",AG292&lt;&gt;1,AZ292&lt;&gt;"",BC292&lt;&gt;""),Mitglieder!D291+0.0001,ROUND(D291+1,0))</f>
        <v>1.026899999999997</v>
      </c>
      <c r="E292" s="1">
        <f ca="1">IF(OR(AQ292&lt;&gt;"",AZ292+'Details Verein'!$D$25&gt;=$AM$1,AP292="",AG292&lt;&gt;1,AZ292="",BA292&lt;&gt;"",BC292&lt;&gt;""),Mitglieder!E291+0.0001,ROUND(E291+1,0))</f>
        <v>1.026899999999997</v>
      </c>
      <c r="F292" s="1" t="str">
        <f t="shared" ca="1" si="188"/>
        <v/>
      </c>
      <c r="G292" s="23"/>
      <c r="H292" s="8"/>
      <c r="I292" s="8"/>
      <c r="J292" s="8"/>
      <c r="K292" s="8"/>
      <c r="L292" s="8"/>
      <c r="M292" s="8"/>
      <c r="N292" s="8"/>
      <c r="O292" s="8"/>
      <c r="P292" s="8"/>
      <c r="Q292" s="8"/>
      <c r="R292" s="8"/>
      <c r="S292" s="8"/>
      <c r="T292" s="8"/>
      <c r="U292" s="8"/>
      <c r="V292" s="8"/>
      <c r="W292" s="8"/>
      <c r="X292" s="8"/>
      <c r="Y292" s="8"/>
      <c r="Z292" s="8"/>
      <c r="AA292" s="8"/>
      <c r="AB292" s="8"/>
      <c r="AC292" s="8"/>
      <c r="AD292" s="8"/>
      <c r="AE292" s="8"/>
      <c r="AG292" s="1">
        <f t="shared" si="189"/>
        <v>0</v>
      </c>
      <c r="AI292" s="1">
        <f t="shared" ca="1" si="190"/>
        <v>0</v>
      </c>
      <c r="AJ292" s="1">
        <f t="shared" ca="1" si="191"/>
        <v>0</v>
      </c>
      <c r="AM292" s="63" t="str">
        <f>IF(AND(H293="",H294="",K292=""),"",IF(K292="","nicht kategorisiert",IF(AG292=1,VLOOKUP(AN292,'Details Verein'!$B$12:$D$22,2),"")))</f>
        <v/>
      </c>
      <c r="AN292" s="1">
        <f>IF(K292='Details Verein'!$C$12,'Details Verein'!$B$12,IF(K292='Details Verein'!$C$13,'Details Verein'!$B$13,IF(K292='Details Verein'!$C$14,'Details Verein'!$B$14,IF(K292='Details Verein'!$C$15,'Details Verein'!$B$15,IF(K292='Details Verein'!$C$16,'Details Verein'!$B$16,IF(K292='Details Verein'!$C$17,'Details Verein'!$B$17,IF(K292='Details Verein'!$C$18,'Details Verein'!$B$18,IF(K292='Details Verein'!$C$19,'Details Verein'!$B$19,IF(K292='Details Verein'!$C$20,'Details Verein'!$B$20,IF(K292='Details Verein'!$C$21,'Details Verein'!$B$21,11))))))))))</f>
        <v>1</v>
      </c>
      <c r="AO292" s="8"/>
      <c r="AP292" s="8"/>
      <c r="AQ292" s="8"/>
      <c r="AR292" s="32">
        <f>IF(OR(V292&gt;'Details Verein'!$D$7,$AG292=1),VLOOKUP($AN292,'Details Verein'!$B$12:$G$21,AR$1),0)</f>
        <v>0</v>
      </c>
      <c r="AS292" s="115" t="str">
        <f t="shared" si="192"/>
        <v/>
      </c>
      <c r="AT292" s="32">
        <f>IF($AG292=1,VLOOKUP($AN292,'Details Verein'!$B$12:$G$21,AT$1),0)</f>
        <v>0</v>
      </c>
      <c r="AU292" s="33" t="str">
        <f t="shared" si="193"/>
        <v/>
      </c>
      <c r="AV292" s="32">
        <f>IF($AG292=1,VLOOKUP($AN292,'Details Verein'!$B$12:$G$21,AV$1),0)</f>
        <v>0</v>
      </c>
      <c r="AW292" s="32">
        <f ca="1">IF($AG292=1,VLOOKUP($AN292,'Details Verein'!$B$12:$G$21,AW$1),0)+BG292</f>
        <v>0</v>
      </c>
      <c r="AX292" s="116"/>
      <c r="AY292" s="8"/>
      <c r="AZ292" s="8"/>
      <c r="BA292" s="8"/>
      <c r="BB292" s="1" t="str">
        <f t="shared" si="194"/>
        <v>00.01.1900</v>
      </c>
      <c r="BC292" s="73"/>
      <c r="BD292" s="3" t="str">
        <f>IF(AP292="","",AP292+'Details Verein'!$D$24)</f>
        <v/>
      </c>
      <c r="BE292" s="3" t="str">
        <f>IF(AZ292="","",AZ292+'Details Verein'!$D$25)</f>
        <v/>
      </c>
      <c r="BF292" s="3" t="str">
        <f>IF(BA292="","",BA292+'Details Verein'!$D$26)</f>
        <v/>
      </c>
      <c r="BG292" s="32">
        <f ca="1">IF(OR(E292-E291&gt;0.1,BA292&lt;&gt;""),'Details Verein'!$D$27,0)</f>
        <v>0</v>
      </c>
      <c r="BH292" s="16">
        <f t="shared" ca="1" si="218"/>
        <v>0</v>
      </c>
      <c r="BI292" s="16">
        <f t="shared" si="195"/>
        <v>0</v>
      </c>
      <c r="BJ292" s="1" t="str">
        <f t="shared" si="196"/>
        <v/>
      </c>
      <c r="BL292" s="1" t="str">
        <f t="shared" si="201"/>
        <v/>
      </c>
      <c r="BM292" s="1" t="str">
        <f t="shared" si="202"/>
        <v/>
      </c>
      <c r="BN292" s="1" t="str">
        <f t="shared" si="203"/>
        <v/>
      </c>
      <c r="BO292" s="1" t="str">
        <f t="shared" ca="1" si="204"/>
        <v/>
      </c>
      <c r="BP292" s="1">
        <f t="shared" si="215"/>
        <v>2.6899999999999893E-2</v>
      </c>
      <c r="BQ292" s="24" t="str">
        <f t="shared" si="205"/>
        <v/>
      </c>
      <c r="BR292" s="25" t="str">
        <f>IF(OR(Mitglieder!AQ292="",Mitglieder!BC292&lt;&gt;""),"",Mitglieder!AQ292)</f>
        <v/>
      </c>
      <c r="BS292" s="24" t="str">
        <f>IF(BR292="","",'Details Verein'!$I$30)</f>
        <v/>
      </c>
      <c r="BT292" s="24" t="str">
        <f>IF(BR292="","",VLOOKUP(Mitglieder!AN292,'Details Verein'!$B$12:$I$21,8))</f>
        <v/>
      </c>
      <c r="BU292" s="24"/>
      <c r="BV292" s="26" t="str">
        <f t="shared" si="206"/>
        <v/>
      </c>
      <c r="BW292" s="24" t="str">
        <f>IF(BR292="","",Mitglieder!BL292)</f>
        <v/>
      </c>
      <c r="CA292" s="34"/>
      <c r="CB292" s="1" t="str">
        <f t="shared" si="216"/>
        <v/>
      </c>
      <c r="CC292" s="1" t="str">
        <f t="shared" si="216"/>
        <v/>
      </c>
      <c r="CD292" s="1" t="str">
        <f t="shared" si="216"/>
        <v/>
      </c>
      <c r="CE292" s="1" t="str">
        <f t="shared" si="216"/>
        <v/>
      </c>
      <c r="CF292" s="1" t="str">
        <f t="shared" si="216"/>
        <v/>
      </c>
      <c r="CG292" s="1" t="str">
        <f t="shared" si="216"/>
        <v/>
      </c>
      <c r="CH292" s="1" t="str">
        <f t="shared" si="216"/>
        <v/>
      </c>
      <c r="CI292" s="1" t="str">
        <f t="shared" si="216"/>
        <v/>
      </c>
      <c r="CJ292" s="1" t="str">
        <f t="shared" si="216"/>
        <v/>
      </c>
      <c r="CK292" s="1" t="str">
        <f t="shared" si="216"/>
        <v/>
      </c>
      <c r="CL292" s="37" t="str">
        <f t="shared" si="197"/>
        <v/>
      </c>
      <c r="CM292" s="37" t="str">
        <f t="shared" si="198"/>
        <v/>
      </c>
      <c r="CN292" s="1">
        <f t="shared" ca="1" si="199"/>
        <v>0</v>
      </c>
      <c r="CO292" s="1">
        <f t="shared" ca="1" si="200"/>
        <v>0</v>
      </c>
      <c r="CP292" s="1">
        <f t="shared" si="217"/>
        <v>5.7000000000000606E-2</v>
      </c>
      <c r="CQ292" s="24" t="str">
        <f t="shared" si="207"/>
        <v/>
      </c>
      <c r="CR292" s="25" t="str">
        <f t="shared" si="208"/>
        <v/>
      </c>
      <c r="CS292" s="24" t="str">
        <f>IF(CR292="","",'Details Verein'!$I$30)</f>
        <v/>
      </c>
      <c r="CT292" s="24" t="str">
        <f>IF(CR292="","",VLOOKUP(Mitglieder!AN292,'Details Verein'!$B$12:$K$21,9))</f>
        <v/>
      </c>
      <c r="CU292" s="24">
        <f t="shared" si="209"/>
        <v>0</v>
      </c>
      <c r="CV292" s="26" t="str">
        <f t="shared" si="210"/>
        <v/>
      </c>
      <c r="CW292" s="24" t="str">
        <f>IF(CR292="","",Mitglieder!BM292)</f>
        <v/>
      </c>
      <c r="CX292" s="1">
        <f t="shared" si="211"/>
        <v>8.7100000000001468E-2</v>
      </c>
      <c r="CY292" s="24" t="str">
        <f t="shared" si="212"/>
        <v/>
      </c>
      <c r="CZ292" s="25" t="str">
        <f t="shared" si="213"/>
        <v/>
      </c>
      <c r="DA292" s="24" t="str">
        <f>IF(CZ292="","",'Details Verein'!$I$30)</f>
        <v/>
      </c>
      <c r="DB292" s="24" t="str">
        <f>IF(CZ292="","",VLOOKUP(AN292,'Details Verein'!$B$12:$L$21,10))</f>
        <v/>
      </c>
      <c r="DC292" s="24"/>
      <c r="DD292" s="26" t="str">
        <f t="shared" si="214"/>
        <v/>
      </c>
      <c r="DE292" s="24" t="str">
        <f>IF(CZ292="","",Mitglieder!BN292)</f>
        <v/>
      </c>
      <c r="DF292" s="34"/>
      <c r="DG292" s="1">
        <f t="shared" ca="1" si="219"/>
        <v>0.11720000000000233</v>
      </c>
      <c r="DH292" s="24" t="str">
        <f t="shared" ca="1" si="220"/>
        <v/>
      </c>
      <c r="DI292" s="25" t="str">
        <f t="shared" ca="1" si="221"/>
        <v/>
      </c>
      <c r="DJ292" s="24" t="str">
        <f ca="1">IF(DI292="","",'Details Verein'!$I$30)</f>
        <v/>
      </c>
      <c r="DK292" s="24" t="str">
        <f ca="1">IF(DI292="","",'Details Verein'!$I$31)</f>
        <v/>
      </c>
      <c r="DL292" s="24"/>
      <c r="DM292" s="26" t="str">
        <f t="shared" ca="1" si="222"/>
        <v/>
      </c>
      <c r="DN292" s="24" t="str">
        <f t="shared" ca="1" si="223"/>
        <v/>
      </c>
    </row>
    <row r="293" spans="3:118" x14ac:dyDescent="0.3">
      <c r="C293" s="1">
        <f t="shared" ca="1" si="187"/>
        <v>1.026999999999997</v>
      </c>
      <c r="D293" s="1">
        <f ca="1">IF(OR(AQ293&lt;&gt;"",AP293+'Details Verein'!$D$24&gt;=$AM$1,AP293="",AG293&lt;&gt;1,AZ293&lt;&gt;"",BC293&lt;&gt;""),Mitglieder!D292+0.0001,ROUND(D292+1,0))</f>
        <v>1.026999999999997</v>
      </c>
      <c r="E293" s="1">
        <f ca="1">IF(OR(AQ293&lt;&gt;"",AZ293+'Details Verein'!$D$25&gt;=$AM$1,AP293="",AG293&lt;&gt;1,AZ293="",BA293&lt;&gt;"",BC293&lt;&gt;""),Mitglieder!E292+0.0001,ROUND(E292+1,0))</f>
        <v>1.026999999999997</v>
      </c>
      <c r="F293" s="1" t="str">
        <f t="shared" ca="1" si="188"/>
        <v/>
      </c>
      <c r="G293" s="23"/>
      <c r="H293" s="8"/>
      <c r="I293" s="8"/>
      <c r="J293" s="8"/>
      <c r="K293" s="8"/>
      <c r="L293" s="8"/>
      <c r="M293" s="8"/>
      <c r="N293" s="8"/>
      <c r="O293" s="8"/>
      <c r="P293" s="8"/>
      <c r="Q293" s="8"/>
      <c r="R293" s="8"/>
      <c r="S293" s="8"/>
      <c r="T293" s="8"/>
      <c r="U293" s="8"/>
      <c r="V293" s="8"/>
      <c r="W293" s="8"/>
      <c r="X293" s="8"/>
      <c r="Y293" s="8"/>
      <c r="Z293" s="8"/>
      <c r="AA293" s="8"/>
      <c r="AB293" s="8"/>
      <c r="AC293" s="8"/>
      <c r="AD293" s="8"/>
      <c r="AE293" s="8"/>
      <c r="AG293" s="1">
        <f t="shared" si="189"/>
        <v>0</v>
      </c>
      <c r="AI293" s="1">
        <f t="shared" ca="1" si="190"/>
        <v>0</v>
      </c>
      <c r="AJ293" s="1">
        <f t="shared" ca="1" si="191"/>
        <v>0</v>
      </c>
      <c r="AM293" s="63" t="str">
        <f>IF(AND(H294="",H295="",K293=""),"",IF(K293="","nicht kategorisiert",IF(AG293=1,VLOOKUP(AN293,'Details Verein'!$B$12:$D$22,2),"")))</f>
        <v/>
      </c>
      <c r="AN293" s="1">
        <f>IF(K293='Details Verein'!$C$12,'Details Verein'!$B$12,IF(K293='Details Verein'!$C$13,'Details Verein'!$B$13,IF(K293='Details Verein'!$C$14,'Details Verein'!$B$14,IF(K293='Details Verein'!$C$15,'Details Verein'!$B$15,IF(K293='Details Verein'!$C$16,'Details Verein'!$B$16,IF(K293='Details Verein'!$C$17,'Details Verein'!$B$17,IF(K293='Details Verein'!$C$18,'Details Verein'!$B$18,IF(K293='Details Verein'!$C$19,'Details Verein'!$B$19,IF(K293='Details Verein'!$C$20,'Details Verein'!$B$20,IF(K293='Details Verein'!$C$21,'Details Verein'!$B$21,11))))))))))</f>
        <v>1</v>
      </c>
      <c r="AO293" s="8"/>
      <c r="AP293" s="8"/>
      <c r="AQ293" s="8"/>
      <c r="AR293" s="32">
        <f>IF(OR(V293&gt;'Details Verein'!$D$7,$AG293=1),VLOOKUP($AN293,'Details Verein'!$B$12:$G$21,AR$1),0)</f>
        <v>0</v>
      </c>
      <c r="AS293" s="115" t="str">
        <f t="shared" si="192"/>
        <v/>
      </c>
      <c r="AT293" s="32">
        <f>IF($AG293=1,VLOOKUP($AN293,'Details Verein'!$B$12:$G$21,AT$1),0)</f>
        <v>0</v>
      </c>
      <c r="AU293" s="33" t="str">
        <f t="shared" si="193"/>
        <v/>
      </c>
      <c r="AV293" s="32">
        <f>IF($AG293=1,VLOOKUP($AN293,'Details Verein'!$B$12:$G$21,AV$1),0)</f>
        <v>0</v>
      </c>
      <c r="AW293" s="32">
        <f ca="1">IF($AG293=1,VLOOKUP($AN293,'Details Verein'!$B$12:$G$21,AW$1),0)+BG293</f>
        <v>0</v>
      </c>
      <c r="AX293" s="116"/>
      <c r="AY293" s="8"/>
      <c r="AZ293" s="8"/>
      <c r="BA293" s="8"/>
      <c r="BB293" s="1" t="str">
        <f t="shared" si="194"/>
        <v>00.01.1900</v>
      </c>
      <c r="BC293" s="73"/>
      <c r="BD293" s="3" t="str">
        <f>IF(AP293="","",AP293+'Details Verein'!$D$24)</f>
        <v/>
      </c>
      <c r="BE293" s="3" t="str">
        <f>IF(AZ293="","",AZ293+'Details Verein'!$D$25)</f>
        <v/>
      </c>
      <c r="BF293" s="3" t="str">
        <f>IF(BA293="","",BA293+'Details Verein'!$D$26)</f>
        <v/>
      </c>
      <c r="BG293" s="32">
        <f ca="1">IF(OR(E293-E292&gt;0.1,BA293&lt;&gt;""),'Details Verein'!$D$27,0)</f>
        <v>0</v>
      </c>
      <c r="BH293" s="16">
        <f t="shared" ca="1" si="218"/>
        <v>0</v>
      </c>
      <c r="BI293" s="16">
        <f t="shared" si="195"/>
        <v>0</v>
      </c>
      <c r="BJ293" s="1" t="str">
        <f t="shared" si="196"/>
        <v/>
      </c>
      <c r="BL293" s="1" t="str">
        <f t="shared" si="201"/>
        <v/>
      </c>
      <c r="BM293" s="1" t="str">
        <f t="shared" si="202"/>
        <v/>
      </c>
      <c r="BN293" s="1" t="str">
        <f t="shared" si="203"/>
        <v/>
      </c>
      <c r="BO293" s="1" t="str">
        <f t="shared" ca="1" si="204"/>
        <v/>
      </c>
      <c r="BP293" s="1">
        <f t="shared" si="215"/>
        <v>2.6999999999999892E-2</v>
      </c>
      <c r="BQ293" s="24" t="str">
        <f t="shared" si="205"/>
        <v/>
      </c>
      <c r="BR293" s="25" t="str">
        <f>IF(OR(Mitglieder!AQ293="",Mitglieder!BC293&lt;&gt;""),"",Mitglieder!AQ293)</f>
        <v/>
      </c>
      <c r="BS293" s="24" t="str">
        <f>IF(BR293="","",'Details Verein'!$I$30)</f>
        <v/>
      </c>
      <c r="BT293" s="24" t="str">
        <f>IF(BR293="","",VLOOKUP(Mitglieder!AN293,'Details Verein'!$B$12:$I$21,8))</f>
        <v/>
      </c>
      <c r="BU293" s="24"/>
      <c r="BV293" s="26" t="str">
        <f t="shared" si="206"/>
        <v/>
      </c>
      <c r="BW293" s="24" t="str">
        <f>IF(BR293="","",Mitglieder!BL293)</f>
        <v/>
      </c>
      <c r="CA293" s="34"/>
      <c r="CB293" s="1" t="str">
        <f t="shared" si="216"/>
        <v/>
      </c>
      <c r="CC293" s="1" t="str">
        <f t="shared" si="216"/>
        <v/>
      </c>
      <c r="CD293" s="1" t="str">
        <f t="shared" si="216"/>
        <v/>
      </c>
      <c r="CE293" s="1" t="str">
        <f t="shared" si="216"/>
        <v/>
      </c>
      <c r="CF293" s="1" t="str">
        <f t="shared" si="216"/>
        <v/>
      </c>
      <c r="CG293" s="1" t="str">
        <f t="shared" si="216"/>
        <v/>
      </c>
      <c r="CH293" s="1" t="str">
        <f t="shared" si="216"/>
        <v/>
      </c>
      <c r="CI293" s="1" t="str">
        <f t="shared" si="216"/>
        <v/>
      </c>
      <c r="CJ293" s="1" t="str">
        <f t="shared" si="216"/>
        <v/>
      </c>
      <c r="CK293" s="1" t="str">
        <f t="shared" si="216"/>
        <v/>
      </c>
      <c r="CL293" s="37" t="str">
        <f t="shared" si="197"/>
        <v/>
      </c>
      <c r="CM293" s="37" t="str">
        <f t="shared" si="198"/>
        <v/>
      </c>
      <c r="CN293" s="1">
        <f t="shared" ca="1" si="199"/>
        <v>0</v>
      </c>
      <c r="CO293" s="1">
        <f t="shared" ca="1" si="200"/>
        <v>0</v>
      </c>
      <c r="CP293" s="1">
        <f t="shared" si="217"/>
        <v>5.7100000000000609E-2</v>
      </c>
      <c r="CQ293" s="24" t="str">
        <f t="shared" si="207"/>
        <v/>
      </c>
      <c r="CR293" s="25" t="str">
        <f t="shared" si="208"/>
        <v/>
      </c>
      <c r="CS293" s="24" t="str">
        <f>IF(CR293="","",'Details Verein'!$I$30)</f>
        <v/>
      </c>
      <c r="CT293" s="24" t="str">
        <f>IF(CR293="","",VLOOKUP(Mitglieder!AN293,'Details Verein'!$B$12:$K$21,9))</f>
        <v/>
      </c>
      <c r="CU293" s="24">
        <f t="shared" si="209"/>
        <v>0</v>
      </c>
      <c r="CV293" s="26" t="str">
        <f t="shared" si="210"/>
        <v/>
      </c>
      <c r="CW293" s="24" t="str">
        <f>IF(CR293="","",Mitglieder!BM293)</f>
        <v/>
      </c>
      <c r="CX293" s="1">
        <f t="shared" si="211"/>
        <v>8.7200000000001471E-2</v>
      </c>
      <c r="CY293" s="24" t="str">
        <f t="shared" si="212"/>
        <v/>
      </c>
      <c r="CZ293" s="25" t="str">
        <f t="shared" si="213"/>
        <v/>
      </c>
      <c r="DA293" s="24" t="str">
        <f>IF(CZ293="","",'Details Verein'!$I$30)</f>
        <v/>
      </c>
      <c r="DB293" s="24" t="str">
        <f>IF(CZ293="","",VLOOKUP(AN293,'Details Verein'!$B$12:$L$21,10))</f>
        <v/>
      </c>
      <c r="DC293" s="24"/>
      <c r="DD293" s="26" t="str">
        <f t="shared" si="214"/>
        <v/>
      </c>
      <c r="DE293" s="24" t="str">
        <f>IF(CZ293="","",Mitglieder!BN293)</f>
        <v/>
      </c>
      <c r="DF293" s="34"/>
      <c r="DG293" s="1">
        <f t="shared" ca="1" si="219"/>
        <v>0.11730000000000233</v>
      </c>
      <c r="DH293" s="24" t="str">
        <f t="shared" ca="1" si="220"/>
        <v/>
      </c>
      <c r="DI293" s="25" t="str">
        <f t="shared" ca="1" si="221"/>
        <v/>
      </c>
      <c r="DJ293" s="24" t="str">
        <f ca="1">IF(DI293="","",'Details Verein'!$I$30)</f>
        <v/>
      </c>
      <c r="DK293" s="24" t="str">
        <f ca="1">IF(DI293="","",'Details Verein'!$I$31)</f>
        <v/>
      </c>
      <c r="DL293" s="24"/>
      <c r="DM293" s="26" t="str">
        <f t="shared" ca="1" si="222"/>
        <v/>
      </c>
      <c r="DN293" s="24" t="str">
        <f t="shared" ca="1" si="223"/>
        <v/>
      </c>
    </row>
    <row r="294" spans="3:118" x14ac:dyDescent="0.3">
      <c r="C294" s="1">
        <f t="shared" ca="1" si="187"/>
        <v>1.027099999999997</v>
      </c>
      <c r="D294" s="1">
        <f ca="1">IF(OR(AQ294&lt;&gt;"",AP294+'Details Verein'!$D$24&gt;=$AM$1,AP294="",AG294&lt;&gt;1,AZ294&lt;&gt;"",BC294&lt;&gt;""),Mitglieder!D293+0.0001,ROUND(D293+1,0))</f>
        <v>1.027099999999997</v>
      </c>
      <c r="E294" s="1">
        <f ca="1">IF(OR(AQ294&lt;&gt;"",AZ294+'Details Verein'!$D$25&gt;=$AM$1,AP294="",AG294&lt;&gt;1,AZ294="",BA294&lt;&gt;"",BC294&lt;&gt;""),Mitglieder!E293+0.0001,ROUND(E293+1,0))</f>
        <v>1.027099999999997</v>
      </c>
      <c r="F294" s="1" t="str">
        <f t="shared" ca="1" si="188"/>
        <v/>
      </c>
      <c r="G294" s="23"/>
      <c r="H294" s="8"/>
      <c r="I294" s="8"/>
      <c r="J294" s="8"/>
      <c r="K294" s="8"/>
      <c r="L294" s="8"/>
      <c r="M294" s="8"/>
      <c r="N294" s="8"/>
      <c r="O294" s="8"/>
      <c r="P294" s="8"/>
      <c r="Q294" s="8"/>
      <c r="R294" s="8"/>
      <c r="S294" s="8"/>
      <c r="T294" s="8"/>
      <c r="U294" s="8"/>
      <c r="V294" s="8"/>
      <c r="W294" s="8"/>
      <c r="X294" s="8"/>
      <c r="Y294" s="8"/>
      <c r="Z294" s="8"/>
      <c r="AA294" s="8"/>
      <c r="AB294" s="8"/>
      <c r="AC294" s="8"/>
      <c r="AD294" s="8"/>
      <c r="AE294" s="8"/>
      <c r="AG294" s="1">
        <f t="shared" si="189"/>
        <v>0</v>
      </c>
      <c r="AI294" s="1">
        <f t="shared" ca="1" si="190"/>
        <v>0</v>
      </c>
      <c r="AJ294" s="1">
        <f t="shared" ca="1" si="191"/>
        <v>0</v>
      </c>
      <c r="AM294" s="63" t="str">
        <f>IF(AND(H295="",H296="",K294=""),"",IF(K294="","nicht kategorisiert",IF(AG294=1,VLOOKUP(AN294,'Details Verein'!$B$12:$D$22,2),"")))</f>
        <v/>
      </c>
      <c r="AN294" s="1">
        <f>IF(K294='Details Verein'!$C$12,'Details Verein'!$B$12,IF(K294='Details Verein'!$C$13,'Details Verein'!$B$13,IF(K294='Details Verein'!$C$14,'Details Verein'!$B$14,IF(K294='Details Verein'!$C$15,'Details Verein'!$B$15,IF(K294='Details Verein'!$C$16,'Details Verein'!$B$16,IF(K294='Details Verein'!$C$17,'Details Verein'!$B$17,IF(K294='Details Verein'!$C$18,'Details Verein'!$B$18,IF(K294='Details Verein'!$C$19,'Details Verein'!$B$19,IF(K294='Details Verein'!$C$20,'Details Verein'!$B$20,IF(K294='Details Verein'!$C$21,'Details Verein'!$B$21,11))))))))))</f>
        <v>1</v>
      </c>
      <c r="AO294" s="8"/>
      <c r="AP294" s="8"/>
      <c r="AQ294" s="8"/>
      <c r="AR294" s="32">
        <f>IF(OR(V294&gt;'Details Verein'!$D$7,$AG294=1),VLOOKUP($AN294,'Details Verein'!$B$12:$G$21,AR$1),0)</f>
        <v>0</v>
      </c>
      <c r="AS294" s="115" t="str">
        <f t="shared" si="192"/>
        <v/>
      </c>
      <c r="AT294" s="32">
        <f>IF($AG294=1,VLOOKUP($AN294,'Details Verein'!$B$12:$G$21,AT$1),0)</f>
        <v>0</v>
      </c>
      <c r="AU294" s="33" t="str">
        <f t="shared" si="193"/>
        <v/>
      </c>
      <c r="AV294" s="32">
        <f>IF($AG294=1,VLOOKUP($AN294,'Details Verein'!$B$12:$G$21,AV$1),0)</f>
        <v>0</v>
      </c>
      <c r="AW294" s="32">
        <f ca="1">IF($AG294=1,VLOOKUP($AN294,'Details Verein'!$B$12:$G$21,AW$1),0)+BG294</f>
        <v>0</v>
      </c>
      <c r="AX294" s="116"/>
      <c r="AY294" s="8"/>
      <c r="AZ294" s="8"/>
      <c r="BA294" s="8"/>
      <c r="BB294" s="1" t="str">
        <f t="shared" si="194"/>
        <v>00.01.1900</v>
      </c>
      <c r="BC294" s="73"/>
      <c r="BD294" s="3" t="str">
        <f>IF(AP294="","",AP294+'Details Verein'!$D$24)</f>
        <v/>
      </c>
      <c r="BE294" s="3" t="str">
        <f>IF(AZ294="","",AZ294+'Details Verein'!$D$25)</f>
        <v/>
      </c>
      <c r="BF294" s="3" t="str">
        <f>IF(BA294="","",BA294+'Details Verein'!$D$26)</f>
        <v/>
      </c>
      <c r="BG294" s="32">
        <f ca="1">IF(OR(E294-E293&gt;0.1,BA294&lt;&gt;""),'Details Verein'!$D$27,0)</f>
        <v>0</v>
      </c>
      <c r="BH294" s="16">
        <f t="shared" ca="1" si="218"/>
        <v>0</v>
      </c>
      <c r="BI294" s="16">
        <f t="shared" si="195"/>
        <v>0</v>
      </c>
      <c r="BJ294" s="1" t="str">
        <f t="shared" si="196"/>
        <v/>
      </c>
      <c r="BL294" s="1" t="str">
        <f t="shared" si="201"/>
        <v/>
      </c>
      <c r="BM294" s="1" t="str">
        <f t="shared" si="202"/>
        <v/>
      </c>
      <c r="BN294" s="1" t="str">
        <f t="shared" si="203"/>
        <v/>
      </c>
      <c r="BO294" s="1" t="str">
        <f t="shared" ca="1" si="204"/>
        <v/>
      </c>
      <c r="BP294" s="1">
        <f t="shared" si="215"/>
        <v>2.7099999999999892E-2</v>
      </c>
      <c r="BQ294" s="24" t="str">
        <f t="shared" si="205"/>
        <v/>
      </c>
      <c r="BR294" s="25" t="str">
        <f>IF(OR(Mitglieder!AQ294="",Mitglieder!BC294&lt;&gt;""),"",Mitglieder!AQ294)</f>
        <v/>
      </c>
      <c r="BS294" s="24" t="str">
        <f>IF(BR294="","",'Details Verein'!$I$30)</f>
        <v/>
      </c>
      <c r="BT294" s="24" t="str">
        <f>IF(BR294="","",VLOOKUP(Mitglieder!AN294,'Details Verein'!$B$12:$I$21,8))</f>
        <v/>
      </c>
      <c r="BU294" s="24"/>
      <c r="BV294" s="26" t="str">
        <f t="shared" si="206"/>
        <v/>
      </c>
      <c r="BW294" s="24" t="str">
        <f>IF(BR294="","",Mitglieder!BL294)</f>
        <v/>
      </c>
      <c r="CA294" s="34"/>
      <c r="CB294" s="1" t="str">
        <f t="shared" ref="CB294:CK303" si="224">IF(AND($AG294=1,CB$13=$AM294),CB$13,"")</f>
        <v/>
      </c>
      <c r="CC294" s="1" t="str">
        <f t="shared" si="224"/>
        <v/>
      </c>
      <c r="CD294" s="1" t="str">
        <f t="shared" si="224"/>
        <v/>
      </c>
      <c r="CE294" s="1" t="str">
        <f t="shared" si="224"/>
        <v/>
      </c>
      <c r="CF294" s="1" t="str">
        <f t="shared" si="224"/>
        <v/>
      </c>
      <c r="CG294" s="1" t="str">
        <f t="shared" si="224"/>
        <v/>
      </c>
      <c r="CH294" s="1" t="str">
        <f t="shared" si="224"/>
        <v/>
      </c>
      <c r="CI294" s="1" t="str">
        <f t="shared" si="224"/>
        <v/>
      </c>
      <c r="CJ294" s="1" t="str">
        <f t="shared" si="224"/>
        <v/>
      </c>
      <c r="CK294" s="1" t="str">
        <f t="shared" si="224"/>
        <v/>
      </c>
      <c r="CL294" s="37" t="str">
        <f t="shared" si="197"/>
        <v/>
      </c>
      <c r="CM294" s="37" t="str">
        <f t="shared" si="198"/>
        <v/>
      </c>
      <c r="CN294" s="1">
        <f t="shared" ca="1" si="199"/>
        <v>0</v>
      </c>
      <c r="CO294" s="1">
        <f t="shared" ca="1" si="200"/>
        <v>0</v>
      </c>
      <c r="CP294" s="1">
        <f t="shared" si="217"/>
        <v>5.7200000000000611E-2</v>
      </c>
      <c r="CQ294" s="24" t="str">
        <f t="shared" si="207"/>
        <v/>
      </c>
      <c r="CR294" s="25" t="str">
        <f t="shared" si="208"/>
        <v/>
      </c>
      <c r="CS294" s="24" t="str">
        <f>IF(CR294="","",'Details Verein'!$I$30)</f>
        <v/>
      </c>
      <c r="CT294" s="24" t="str">
        <f>IF(CR294="","",VLOOKUP(Mitglieder!AN294,'Details Verein'!$B$12:$K$21,9))</f>
        <v/>
      </c>
      <c r="CU294" s="24">
        <f t="shared" si="209"/>
        <v>0</v>
      </c>
      <c r="CV294" s="26" t="str">
        <f t="shared" si="210"/>
        <v/>
      </c>
      <c r="CW294" s="24" t="str">
        <f>IF(CR294="","",Mitglieder!BM294)</f>
        <v/>
      </c>
      <c r="CX294" s="1">
        <f t="shared" si="211"/>
        <v>8.7300000000001474E-2</v>
      </c>
      <c r="CY294" s="24" t="str">
        <f t="shared" si="212"/>
        <v/>
      </c>
      <c r="CZ294" s="25" t="str">
        <f t="shared" si="213"/>
        <v/>
      </c>
      <c r="DA294" s="24" t="str">
        <f>IF(CZ294="","",'Details Verein'!$I$30)</f>
        <v/>
      </c>
      <c r="DB294" s="24" t="str">
        <f>IF(CZ294="","",VLOOKUP(AN294,'Details Verein'!$B$12:$L$21,10))</f>
        <v/>
      </c>
      <c r="DC294" s="24"/>
      <c r="DD294" s="26" t="str">
        <f t="shared" si="214"/>
        <v/>
      </c>
      <c r="DE294" s="24" t="str">
        <f>IF(CZ294="","",Mitglieder!BN294)</f>
        <v/>
      </c>
      <c r="DF294" s="34"/>
      <c r="DG294" s="1">
        <f t="shared" ca="1" si="219"/>
        <v>0.11740000000000234</v>
      </c>
      <c r="DH294" s="24" t="str">
        <f t="shared" ca="1" si="220"/>
        <v/>
      </c>
      <c r="DI294" s="25" t="str">
        <f t="shared" ca="1" si="221"/>
        <v/>
      </c>
      <c r="DJ294" s="24" t="str">
        <f ca="1">IF(DI294="","",'Details Verein'!$I$30)</f>
        <v/>
      </c>
      <c r="DK294" s="24" t="str">
        <f ca="1">IF(DI294="","",'Details Verein'!$I$31)</f>
        <v/>
      </c>
      <c r="DL294" s="24"/>
      <c r="DM294" s="26" t="str">
        <f t="shared" ca="1" si="222"/>
        <v/>
      </c>
      <c r="DN294" s="24" t="str">
        <f t="shared" ca="1" si="223"/>
        <v/>
      </c>
    </row>
    <row r="295" spans="3:118" x14ac:dyDescent="0.3">
      <c r="C295" s="1">
        <f t="shared" ca="1" si="187"/>
        <v>1.027199999999997</v>
      </c>
      <c r="D295" s="1">
        <f ca="1">IF(OR(AQ295&lt;&gt;"",AP295+'Details Verein'!$D$24&gt;=$AM$1,AP295="",AG295&lt;&gt;1,AZ295&lt;&gt;"",BC295&lt;&gt;""),Mitglieder!D294+0.0001,ROUND(D294+1,0))</f>
        <v>1.027199999999997</v>
      </c>
      <c r="E295" s="1">
        <f ca="1">IF(OR(AQ295&lt;&gt;"",AZ295+'Details Verein'!$D$25&gt;=$AM$1,AP295="",AG295&lt;&gt;1,AZ295="",BA295&lt;&gt;"",BC295&lt;&gt;""),Mitglieder!E294+0.0001,ROUND(E294+1,0))</f>
        <v>1.027199999999997</v>
      </c>
      <c r="F295" s="1" t="str">
        <f t="shared" ca="1" si="188"/>
        <v/>
      </c>
      <c r="G295" s="23"/>
      <c r="H295" s="8"/>
      <c r="I295" s="8"/>
      <c r="J295" s="8"/>
      <c r="K295" s="8"/>
      <c r="L295" s="8"/>
      <c r="M295" s="8"/>
      <c r="N295" s="8"/>
      <c r="O295" s="8"/>
      <c r="P295" s="8"/>
      <c r="Q295" s="8"/>
      <c r="R295" s="8"/>
      <c r="S295" s="8"/>
      <c r="T295" s="8"/>
      <c r="U295" s="8"/>
      <c r="V295" s="8"/>
      <c r="W295" s="8"/>
      <c r="X295" s="8"/>
      <c r="Y295" s="8"/>
      <c r="Z295" s="8"/>
      <c r="AA295" s="8"/>
      <c r="AB295" s="8"/>
      <c r="AC295" s="8"/>
      <c r="AD295" s="8"/>
      <c r="AE295" s="8"/>
      <c r="AG295" s="1">
        <f t="shared" si="189"/>
        <v>0</v>
      </c>
      <c r="AI295" s="1">
        <f t="shared" ca="1" si="190"/>
        <v>0</v>
      </c>
      <c r="AJ295" s="1">
        <f t="shared" ca="1" si="191"/>
        <v>0</v>
      </c>
      <c r="AM295" s="63" t="str">
        <f>IF(AND(H296="",H297="",K295=""),"",IF(K295="","nicht kategorisiert",IF(AG295=1,VLOOKUP(AN295,'Details Verein'!$B$12:$D$22,2),"")))</f>
        <v/>
      </c>
      <c r="AN295" s="1">
        <f>IF(K295='Details Verein'!$C$12,'Details Verein'!$B$12,IF(K295='Details Verein'!$C$13,'Details Verein'!$B$13,IF(K295='Details Verein'!$C$14,'Details Verein'!$B$14,IF(K295='Details Verein'!$C$15,'Details Verein'!$B$15,IF(K295='Details Verein'!$C$16,'Details Verein'!$B$16,IF(K295='Details Verein'!$C$17,'Details Verein'!$B$17,IF(K295='Details Verein'!$C$18,'Details Verein'!$B$18,IF(K295='Details Verein'!$C$19,'Details Verein'!$B$19,IF(K295='Details Verein'!$C$20,'Details Verein'!$B$20,IF(K295='Details Verein'!$C$21,'Details Verein'!$B$21,11))))))))))</f>
        <v>1</v>
      </c>
      <c r="AO295" s="8"/>
      <c r="AP295" s="8"/>
      <c r="AQ295" s="8"/>
      <c r="AR295" s="32">
        <f>IF(OR(V295&gt;'Details Verein'!$D$7,$AG295=1),VLOOKUP($AN295,'Details Verein'!$B$12:$G$21,AR$1),0)</f>
        <v>0</v>
      </c>
      <c r="AS295" s="115" t="str">
        <f t="shared" si="192"/>
        <v/>
      </c>
      <c r="AT295" s="32">
        <f>IF($AG295=1,VLOOKUP($AN295,'Details Verein'!$B$12:$G$21,AT$1),0)</f>
        <v>0</v>
      </c>
      <c r="AU295" s="33" t="str">
        <f t="shared" si="193"/>
        <v/>
      </c>
      <c r="AV295" s="32">
        <f>IF($AG295=1,VLOOKUP($AN295,'Details Verein'!$B$12:$G$21,AV$1),0)</f>
        <v>0</v>
      </c>
      <c r="AW295" s="32">
        <f ca="1">IF($AG295=1,VLOOKUP($AN295,'Details Verein'!$B$12:$G$21,AW$1),0)+BG295</f>
        <v>0</v>
      </c>
      <c r="AX295" s="116"/>
      <c r="AY295" s="8"/>
      <c r="AZ295" s="8"/>
      <c r="BA295" s="8"/>
      <c r="BB295" s="1" t="str">
        <f t="shared" si="194"/>
        <v>00.01.1900</v>
      </c>
      <c r="BC295" s="73"/>
      <c r="BD295" s="3" t="str">
        <f>IF(AP295="","",AP295+'Details Verein'!$D$24)</f>
        <v/>
      </c>
      <c r="BE295" s="3" t="str">
        <f>IF(AZ295="","",AZ295+'Details Verein'!$D$25)</f>
        <v/>
      </c>
      <c r="BF295" s="3" t="str">
        <f>IF(BA295="","",BA295+'Details Verein'!$D$26)</f>
        <v/>
      </c>
      <c r="BG295" s="32">
        <f ca="1">IF(OR(E295-E294&gt;0.1,BA295&lt;&gt;""),'Details Verein'!$D$27,0)</f>
        <v>0</v>
      </c>
      <c r="BH295" s="16">
        <f t="shared" ca="1" si="218"/>
        <v>0</v>
      </c>
      <c r="BI295" s="16">
        <f t="shared" si="195"/>
        <v>0</v>
      </c>
      <c r="BJ295" s="1" t="str">
        <f t="shared" si="196"/>
        <v/>
      </c>
      <c r="BL295" s="1" t="str">
        <f t="shared" si="201"/>
        <v/>
      </c>
      <c r="BM295" s="1" t="str">
        <f t="shared" si="202"/>
        <v/>
      </c>
      <c r="BN295" s="1" t="str">
        <f t="shared" si="203"/>
        <v/>
      </c>
      <c r="BO295" s="1" t="str">
        <f t="shared" ca="1" si="204"/>
        <v/>
      </c>
      <c r="BP295" s="1">
        <f t="shared" si="215"/>
        <v>2.7199999999999891E-2</v>
      </c>
      <c r="BQ295" s="24" t="str">
        <f t="shared" si="205"/>
        <v/>
      </c>
      <c r="BR295" s="25" t="str">
        <f>IF(OR(Mitglieder!AQ295="",Mitglieder!BC295&lt;&gt;""),"",Mitglieder!AQ295)</f>
        <v/>
      </c>
      <c r="BS295" s="24" t="str">
        <f>IF(BR295="","",'Details Verein'!$I$30)</f>
        <v/>
      </c>
      <c r="BT295" s="24" t="str">
        <f>IF(BR295="","",VLOOKUP(Mitglieder!AN295,'Details Verein'!$B$12:$I$21,8))</f>
        <v/>
      </c>
      <c r="BU295" s="24"/>
      <c r="BV295" s="26" t="str">
        <f t="shared" si="206"/>
        <v/>
      </c>
      <c r="BW295" s="24" t="str">
        <f>IF(BR295="","",Mitglieder!BL295)</f>
        <v/>
      </c>
      <c r="CA295" s="34"/>
      <c r="CB295" s="1" t="str">
        <f t="shared" si="224"/>
        <v/>
      </c>
      <c r="CC295" s="1" t="str">
        <f t="shared" si="224"/>
        <v/>
      </c>
      <c r="CD295" s="1" t="str">
        <f t="shared" si="224"/>
        <v/>
      </c>
      <c r="CE295" s="1" t="str">
        <f t="shared" si="224"/>
        <v/>
      </c>
      <c r="CF295" s="1" t="str">
        <f t="shared" si="224"/>
        <v/>
      </c>
      <c r="CG295" s="1" t="str">
        <f t="shared" si="224"/>
        <v/>
      </c>
      <c r="CH295" s="1" t="str">
        <f t="shared" si="224"/>
        <v/>
      </c>
      <c r="CI295" s="1" t="str">
        <f t="shared" si="224"/>
        <v/>
      </c>
      <c r="CJ295" s="1" t="str">
        <f t="shared" si="224"/>
        <v/>
      </c>
      <c r="CK295" s="1" t="str">
        <f t="shared" si="224"/>
        <v/>
      </c>
      <c r="CL295" s="37" t="str">
        <f t="shared" si="197"/>
        <v/>
      </c>
      <c r="CM295" s="37" t="str">
        <f t="shared" si="198"/>
        <v/>
      </c>
      <c r="CN295" s="1">
        <f t="shared" ca="1" si="199"/>
        <v>0</v>
      </c>
      <c r="CO295" s="1">
        <f t="shared" ca="1" si="200"/>
        <v>0</v>
      </c>
      <c r="CP295" s="1">
        <f t="shared" si="217"/>
        <v>5.7300000000000614E-2</v>
      </c>
      <c r="CQ295" s="24" t="str">
        <f t="shared" si="207"/>
        <v/>
      </c>
      <c r="CR295" s="25" t="str">
        <f t="shared" si="208"/>
        <v/>
      </c>
      <c r="CS295" s="24" t="str">
        <f>IF(CR295="","",'Details Verein'!$I$30)</f>
        <v/>
      </c>
      <c r="CT295" s="24" t="str">
        <f>IF(CR295="","",VLOOKUP(Mitglieder!AN295,'Details Verein'!$B$12:$K$21,9))</f>
        <v/>
      </c>
      <c r="CU295" s="24">
        <f t="shared" si="209"/>
        <v>0</v>
      </c>
      <c r="CV295" s="26" t="str">
        <f t="shared" si="210"/>
        <v/>
      </c>
      <c r="CW295" s="24" t="str">
        <f>IF(CR295="","",Mitglieder!BM295)</f>
        <v/>
      </c>
      <c r="CX295" s="1">
        <f t="shared" si="211"/>
        <v>8.7400000000001477E-2</v>
      </c>
      <c r="CY295" s="24" t="str">
        <f t="shared" si="212"/>
        <v/>
      </c>
      <c r="CZ295" s="25" t="str">
        <f t="shared" si="213"/>
        <v/>
      </c>
      <c r="DA295" s="24" t="str">
        <f>IF(CZ295="","",'Details Verein'!$I$30)</f>
        <v/>
      </c>
      <c r="DB295" s="24" t="str">
        <f>IF(CZ295="","",VLOOKUP(AN295,'Details Verein'!$B$12:$L$21,10))</f>
        <v/>
      </c>
      <c r="DC295" s="24"/>
      <c r="DD295" s="26" t="str">
        <f t="shared" si="214"/>
        <v/>
      </c>
      <c r="DE295" s="24" t="str">
        <f>IF(CZ295="","",Mitglieder!BN295)</f>
        <v/>
      </c>
      <c r="DF295" s="34"/>
      <c r="DG295" s="1">
        <f t="shared" ca="1" si="219"/>
        <v>0.11750000000000234</v>
      </c>
      <c r="DH295" s="24" t="str">
        <f t="shared" ca="1" si="220"/>
        <v/>
      </c>
      <c r="DI295" s="25" t="str">
        <f t="shared" ca="1" si="221"/>
        <v/>
      </c>
      <c r="DJ295" s="24" t="str">
        <f ca="1">IF(DI295="","",'Details Verein'!$I$30)</f>
        <v/>
      </c>
      <c r="DK295" s="24" t="str">
        <f ca="1">IF(DI295="","",'Details Verein'!$I$31)</f>
        <v/>
      </c>
      <c r="DL295" s="24"/>
      <c r="DM295" s="26" t="str">
        <f t="shared" ca="1" si="222"/>
        <v/>
      </c>
      <c r="DN295" s="24" t="str">
        <f t="shared" ca="1" si="223"/>
        <v/>
      </c>
    </row>
    <row r="296" spans="3:118" x14ac:dyDescent="0.3">
      <c r="C296" s="1">
        <f t="shared" ca="1" si="187"/>
        <v>1.027299999999997</v>
      </c>
      <c r="D296" s="1">
        <f ca="1">IF(OR(AQ296&lt;&gt;"",AP296+'Details Verein'!$D$24&gt;=$AM$1,AP296="",AG296&lt;&gt;1,AZ296&lt;&gt;"",BC296&lt;&gt;""),Mitglieder!D295+0.0001,ROUND(D295+1,0))</f>
        <v>1.027299999999997</v>
      </c>
      <c r="E296" s="1">
        <f ca="1">IF(OR(AQ296&lt;&gt;"",AZ296+'Details Verein'!$D$25&gt;=$AM$1,AP296="",AG296&lt;&gt;1,AZ296="",BA296&lt;&gt;"",BC296&lt;&gt;""),Mitglieder!E295+0.0001,ROUND(E295+1,0))</f>
        <v>1.027299999999997</v>
      </c>
      <c r="F296" s="1" t="str">
        <f t="shared" ca="1" si="188"/>
        <v/>
      </c>
      <c r="G296" s="23"/>
      <c r="H296" s="8"/>
      <c r="I296" s="8"/>
      <c r="J296" s="8"/>
      <c r="K296" s="8"/>
      <c r="L296" s="8"/>
      <c r="M296" s="8"/>
      <c r="N296" s="8"/>
      <c r="O296" s="8"/>
      <c r="P296" s="8"/>
      <c r="Q296" s="8"/>
      <c r="R296" s="8"/>
      <c r="S296" s="8"/>
      <c r="T296" s="8"/>
      <c r="U296" s="8"/>
      <c r="V296" s="8"/>
      <c r="W296" s="8"/>
      <c r="X296" s="8"/>
      <c r="Y296" s="8"/>
      <c r="Z296" s="8"/>
      <c r="AA296" s="8"/>
      <c r="AB296" s="8"/>
      <c r="AC296" s="8"/>
      <c r="AD296" s="8"/>
      <c r="AE296" s="8"/>
      <c r="AG296" s="1">
        <f t="shared" si="189"/>
        <v>0</v>
      </c>
      <c r="AI296" s="1">
        <f t="shared" ca="1" si="190"/>
        <v>0</v>
      </c>
      <c r="AJ296" s="1">
        <f t="shared" ca="1" si="191"/>
        <v>0</v>
      </c>
      <c r="AM296" s="63" t="str">
        <f>IF(AND(H297="",H298="",K296=""),"",IF(K296="","nicht kategorisiert",IF(AG296=1,VLOOKUP(AN296,'Details Verein'!$B$12:$D$22,2),"")))</f>
        <v/>
      </c>
      <c r="AN296" s="1">
        <f>IF(K296='Details Verein'!$C$12,'Details Verein'!$B$12,IF(K296='Details Verein'!$C$13,'Details Verein'!$B$13,IF(K296='Details Verein'!$C$14,'Details Verein'!$B$14,IF(K296='Details Verein'!$C$15,'Details Verein'!$B$15,IF(K296='Details Verein'!$C$16,'Details Verein'!$B$16,IF(K296='Details Verein'!$C$17,'Details Verein'!$B$17,IF(K296='Details Verein'!$C$18,'Details Verein'!$B$18,IF(K296='Details Verein'!$C$19,'Details Verein'!$B$19,IF(K296='Details Verein'!$C$20,'Details Verein'!$B$20,IF(K296='Details Verein'!$C$21,'Details Verein'!$B$21,11))))))))))</f>
        <v>1</v>
      </c>
      <c r="AO296" s="8"/>
      <c r="AP296" s="8"/>
      <c r="AQ296" s="8"/>
      <c r="AR296" s="32">
        <f>IF(OR(V296&gt;'Details Verein'!$D$7,$AG296=1),VLOOKUP($AN296,'Details Verein'!$B$12:$G$21,AR$1),0)</f>
        <v>0</v>
      </c>
      <c r="AS296" s="115" t="str">
        <f t="shared" si="192"/>
        <v/>
      </c>
      <c r="AT296" s="32">
        <f>IF($AG296=1,VLOOKUP($AN296,'Details Verein'!$B$12:$G$21,AT$1),0)</f>
        <v>0</v>
      </c>
      <c r="AU296" s="33" t="str">
        <f t="shared" si="193"/>
        <v/>
      </c>
      <c r="AV296" s="32">
        <f>IF($AG296=1,VLOOKUP($AN296,'Details Verein'!$B$12:$G$21,AV$1),0)</f>
        <v>0</v>
      </c>
      <c r="AW296" s="32">
        <f ca="1">IF($AG296=1,VLOOKUP($AN296,'Details Verein'!$B$12:$G$21,AW$1),0)+BG296</f>
        <v>0</v>
      </c>
      <c r="AX296" s="116"/>
      <c r="AY296" s="8"/>
      <c r="AZ296" s="8"/>
      <c r="BA296" s="8"/>
      <c r="BB296" s="1" t="str">
        <f t="shared" si="194"/>
        <v>00.01.1900</v>
      </c>
      <c r="BC296" s="73"/>
      <c r="BD296" s="3" t="str">
        <f>IF(AP296="","",AP296+'Details Verein'!$D$24)</f>
        <v/>
      </c>
      <c r="BE296" s="3" t="str">
        <f>IF(AZ296="","",AZ296+'Details Verein'!$D$25)</f>
        <v/>
      </c>
      <c r="BF296" s="3" t="str">
        <f>IF(BA296="","",BA296+'Details Verein'!$D$26)</f>
        <v/>
      </c>
      <c r="BG296" s="32">
        <f ca="1">IF(OR(E296-E295&gt;0.1,BA296&lt;&gt;""),'Details Verein'!$D$27,0)</f>
        <v>0</v>
      </c>
      <c r="BH296" s="16">
        <f t="shared" ca="1" si="218"/>
        <v>0</v>
      </c>
      <c r="BI296" s="16">
        <f t="shared" si="195"/>
        <v>0</v>
      </c>
      <c r="BJ296" s="1" t="str">
        <f t="shared" si="196"/>
        <v/>
      </c>
      <c r="BL296" s="1" t="str">
        <f t="shared" si="201"/>
        <v/>
      </c>
      <c r="BM296" s="1" t="str">
        <f t="shared" si="202"/>
        <v/>
      </c>
      <c r="BN296" s="1" t="str">
        <f t="shared" si="203"/>
        <v/>
      </c>
      <c r="BO296" s="1" t="str">
        <f t="shared" ca="1" si="204"/>
        <v/>
      </c>
      <c r="BP296" s="1">
        <f t="shared" si="215"/>
        <v>2.729999999999989E-2</v>
      </c>
      <c r="BQ296" s="24" t="str">
        <f t="shared" si="205"/>
        <v/>
      </c>
      <c r="BR296" s="25" t="str">
        <f>IF(OR(Mitglieder!AQ296="",Mitglieder!BC296&lt;&gt;""),"",Mitglieder!AQ296)</f>
        <v/>
      </c>
      <c r="BS296" s="24" t="str">
        <f>IF(BR296="","",'Details Verein'!$I$30)</f>
        <v/>
      </c>
      <c r="BT296" s="24" t="str">
        <f>IF(BR296="","",VLOOKUP(Mitglieder!AN296,'Details Verein'!$B$12:$I$21,8))</f>
        <v/>
      </c>
      <c r="BU296" s="24"/>
      <c r="BV296" s="26" t="str">
        <f t="shared" si="206"/>
        <v/>
      </c>
      <c r="BW296" s="24" t="str">
        <f>IF(BR296="","",Mitglieder!BL296)</f>
        <v/>
      </c>
      <c r="CA296" s="34"/>
      <c r="CB296" s="1" t="str">
        <f t="shared" si="224"/>
        <v/>
      </c>
      <c r="CC296" s="1" t="str">
        <f t="shared" si="224"/>
        <v/>
      </c>
      <c r="CD296" s="1" t="str">
        <f t="shared" si="224"/>
        <v/>
      </c>
      <c r="CE296" s="1" t="str">
        <f t="shared" si="224"/>
        <v/>
      </c>
      <c r="CF296" s="1" t="str">
        <f t="shared" si="224"/>
        <v/>
      </c>
      <c r="CG296" s="1" t="str">
        <f t="shared" si="224"/>
        <v/>
      </c>
      <c r="CH296" s="1" t="str">
        <f t="shared" si="224"/>
        <v/>
      </c>
      <c r="CI296" s="1" t="str">
        <f t="shared" si="224"/>
        <v/>
      </c>
      <c r="CJ296" s="1" t="str">
        <f t="shared" si="224"/>
        <v/>
      </c>
      <c r="CK296" s="1" t="str">
        <f t="shared" si="224"/>
        <v/>
      </c>
      <c r="CL296" s="37" t="str">
        <f t="shared" si="197"/>
        <v/>
      </c>
      <c r="CM296" s="37" t="str">
        <f t="shared" si="198"/>
        <v/>
      </c>
      <c r="CN296" s="1">
        <f t="shared" ca="1" si="199"/>
        <v>0</v>
      </c>
      <c r="CO296" s="1">
        <f t="shared" ca="1" si="200"/>
        <v>0</v>
      </c>
      <c r="CP296" s="1">
        <f t="shared" si="217"/>
        <v>5.7400000000000617E-2</v>
      </c>
      <c r="CQ296" s="24" t="str">
        <f t="shared" si="207"/>
        <v/>
      </c>
      <c r="CR296" s="25" t="str">
        <f t="shared" si="208"/>
        <v/>
      </c>
      <c r="CS296" s="24" t="str">
        <f>IF(CR296="","",'Details Verein'!$I$30)</f>
        <v/>
      </c>
      <c r="CT296" s="24" t="str">
        <f>IF(CR296="","",VLOOKUP(Mitglieder!AN296,'Details Verein'!$B$12:$K$21,9))</f>
        <v/>
      </c>
      <c r="CU296" s="24">
        <f t="shared" si="209"/>
        <v>0</v>
      </c>
      <c r="CV296" s="26" t="str">
        <f t="shared" si="210"/>
        <v/>
      </c>
      <c r="CW296" s="24" t="str">
        <f>IF(CR296="","",Mitglieder!BM296)</f>
        <v/>
      </c>
      <c r="CX296" s="1">
        <f t="shared" si="211"/>
        <v>8.7500000000001479E-2</v>
      </c>
      <c r="CY296" s="24" t="str">
        <f t="shared" si="212"/>
        <v/>
      </c>
      <c r="CZ296" s="25" t="str">
        <f t="shared" si="213"/>
        <v/>
      </c>
      <c r="DA296" s="24" t="str">
        <f>IF(CZ296="","",'Details Verein'!$I$30)</f>
        <v/>
      </c>
      <c r="DB296" s="24" t="str">
        <f>IF(CZ296="","",VLOOKUP(AN296,'Details Verein'!$B$12:$L$21,10))</f>
        <v/>
      </c>
      <c r="DC296" s="24"/>
      <c r="DD296" s="26" t="str">
        <f t="shared" si="214"/>
        <v/>
      </c>
      <c r="DE296" s="24" t="str">
        <f>IF(CZ296="","",Mitglieder!BN296)</f>
        <v/>
      </c>
      <c r="DF296" s="34"/>
      <c r="DG296" s="1">
        <f t="shared" ca="1" si="219"/>
        <v>0.11760000000000234</v>
      </c>
      <c r="DH296" s="24" t="str">
        <f t="shared" ca="1" si="220"/>
        <v/>
      </c>
      <c r="DI296" s="25" t="str">
        <f t="shared" ca="1" si="221"/>
        <v/>
      </c>
      <c r="DJ296" s="24" t="str">
        <f ca="1">IF(DI296="","",'Details Verein'!$I$30)</f>
        <v/>
      </c>
      <c r="DK296" s="24" t="str">
        <f ca="1">IF(DI296="","",'Details Verein'!$I$31)</f>
        <v/>
      </c>
      <c r="DL296" s="24"/>
      <c r="DM296" s="26" t="str">
        <f t="shared" ca="1" si="222"/>
        <v/>
      </c>
      <c r="DN296" s="24" t="str">
        <f t="shared" ca="1" si="223"/>
        <v/>
      </c>
    </row>
    <row r="297" spans="3:118" x14ac:dyDescent="0.3">
      <c r="C297" s="1">
        <f t="shared" ca="1" si="187"/>
        <v>1.027399999999997</v>
      </c>
      <c r="D297" s="1">
        <f ca="1">IF(OR(AQ297&lt;&gt;"",AP297+'Details Verein'!$D$24&gt;=$AM$1,AP297="",AG297&lt;&gt;1,AZ297&lt;&gt;"",BC297&lt;&gt;""),Mitglieder!D296+0.0001,ROUND(D296+1,0))</f>
        <v>1.027399999999997</v>
      </c>
      <c r="E297" s="1">
        <f ca="1">IF(OR(AQ297&lt;&gt;"",AZ297+'Details Verein'!$D$25&gt;=$AM$1,AP297="",AG297&lt;&gt;1,AZ297="",BA297&lt;&gt;"",BC297&lt;&gt;""),Mitglieder!E296+0.0001,ROUND(E296+1,0))</f>
        <v>1.027399999999997</v>
      </c>
      <c r="F297" s="1" t="str">
        <f t="shared" ca="1" si="188"/>
        <v/>
      </c>
      <c r="G297" s="23"/>
      <c r="H297" s="8"/>
      <c r="I297" s="8"/>
      <c r="J297" s="8"/>
      <c r="K297" s="8"/>
      <c r="L297" s="8"/>
      <c r="M297" s="8"/>
      <c r="N297" s="8"/>
      <c r="O297" s="8"/>
      <c r="P297" s="8"/>
      <c r="Q297" s="8"/>
      <c r="R297" s="8"/>
      <c r="S297" s="8"/>
      <c r="T297" s="8"/>
      <c r="U297" s="8"/>
      <c r="V297" s="8"/>
      <c r="W297" s="8"/>
      <c r="X297" s="8"/>
      <c r="Y297" s="8"/>
      <c r="Z297" s="8"/>
      <c r="AA297" s="8"/>
      <c r="AB297" s="8"/>
      <c r="AC297" s="8"/>
      <c r="AD297" s="8"/>
      <c r="AE297" s="8"/>
      <c r="AG297" s="1">
        <f t="shared" si="189"/>
        <v>0</v>
      </c>
      <c r="AI297" s="1">
        <f t="shared" ca="1" si="190"/>
        <v>0</v>
      </c>
      <c r="AJ297" s="1">
        <f t="shared" ca="1" si="191"/>
        <v>0</v>
      </c>
      <c r="AM297" s="63" t="str">
        <f>IF(AND(H298="",H299="",K297=""),"",IF(K297="","nicht kategorisiert",IF(AG297=1,VLOOKUP(AN297,'Details Verein'!$B$12:$D$22,2),"")))</f>
        <v/>
      </c>
      <c r="AN297" s="1">
        <f>IF(K297='Details Verein'!$C$12,'Details Verein'!$B$12,IF(K297='Details Verein'!$C$13,'Details Verein'!$B$13,IF(K297='Details Verein'!$C$14,'Details Verein'!$B$14,IF(K297='Details Verein'!$C$15,'Details Verein'!$B$15,IF(K297='Details Verein'!$C$16,'Details Verein'!$B$16,IF(K297='Details Verein'!$C$17,'Details Verein'!$B$17,IF(K297='Details Verein'!$C$18,'Details Verein'!$B$18,IF(K297='Details Verein'!$C$19,'Details Verein'!$B$19,IF(K297='Details Verein'!$C$20,'Details Verein'!$B$20,IF(K297='Details Verein'!$C$21,'Details Verein'!$B$21,11))))))))))</f>
        <v>1</v>
      </c>
      <c r="AO297" s="8"/>
      <c r="AP297" s="8"/>
      <c r="AQ297" s="8"/>
      <c r="AR297" s="32">
        <f>IF(OR(V297&gt;'Details Verein'!$D$7,$AG297=1),VLOOKUP($AN297,'Details Verein'!$B$12:$G$21,AR$1),0)</f>
        <v>0</v>
      </c>
      <c r="AS297" s="115" t="str">
        <f t="shared" si="192"/>
        <v/>
      </c>
      <c r="AT297" s="32">
        <f>IF($AG297=1,VLOOKUP($AN297,'Details Verein'!$B$12:$G$21,AT$1),0)</f>
        <v>0</v>
      </c>
      <c r="AU297" s="33" t="str">
        <f t="shared" si="193"/>
        <v/>
      </c>
      <c r="AV297" s="32">
        <f>IF($AG297=1,VLOOKUP($AN297,'Details Verein'!$B$12:$G$21,AV$1),0)</f>
        <v>0</v>
      </c>
      <c r="AW297" s="32">
        <f ca="1">IF($AG297=1,VLOOKUP($AN297,'Details Verein'!$B$12:$G$21,AW$1),0)+BG297</f>
        <v>0</v>
      </c>
      <c r="AX297" s="116"/>
      <c r="AY297" s="8"/>
      <c r="AZ297" s="8"/>
      <c r="BA297" s="8"/>
      <c r="BB297" s="1" t="str">
        <f t="shared" si="194"/>
        <v>00.01.1900</v>
      </c>
      <c r="BC297" s="73"/>
      <c r="BD297" s="3" t="str">
        <f>IF(AP297="","",AP297+'Details Verein'!$D$24)</f>
        <v/>
      </c>
      <c r="BE297" s="3" t="str">
        <f>IF(AZ297="","",AZ297+'Details Verein'!$D$25)</f>
        <v/>
      </c>
      <c r="BF297" s="3" t="str">
        <f>IF(BA297="","",BA297+'Details Verein'!$D$26)</f>
        <v/>
      </c>
      <c r="BG297" s="32">
        <f ca="1">IF(OR(E297-E296&gt;0.1,BA297&lt;&gt;""),'Details Verein'!$D$27,0)</f>
        <v>0</v>
      </c>
      <c r="BH297" s="16">
        <f t="shared" ca="1" si="218"/>
        <v>0</v>
      </c>
      <c r="BI297" s="16">
        <f t="shared" si="195"/>
        <v>0</v>
      </c>
      <c r="BJ297" s="1" t="str">
        <f t="shared" si="196"/>
        <v/>
      </c>
      <c r="BL297" s="1" t="str">
        <f t="shared" si="201"/>
        <v/>
      </c>
      <c r="BM297" s="1" t="str">
        <f t="shared" si="202"/>
        <v/>
      </c>
      <c r="BN297" s="1" t="str">
        <f t="shared" si="203"/>
        <v/>
      </c>
      <c r="BO297" s="1" t="str">
        <f t="shared" ca="1" si="204"/>
        <v/>
      </c>
      <c r="BP297" s="1">
        <f t="shared" si="215"/>
        <v>2.739999999999989E-2</v>
      </c>
      <c r="BQ297" s="24" t="str">
        <f t="shared" si="205"/>
        <v/>
      </c>
      <c r="BR297" s="25" t="str">
        <f>IF(OR(Mitglieder!AQ297="",Mitglieder!BC297&lt;&gt;""),"",Mitglieder!AQ297)</f>
        <v/>
      </c>
      <c r="BS297" s="24" t="str">
        <f>IF(BR297="","",'Details Verein'!$I$30)</f>
        <v/>
      </c>
      <c r="BT297" s="24" t="str">
        <f>IF(BR297="","",VLOOKUP(Mitglieder!AN297,'Details Verein'!$B$12:$I$21,8))</f>
        <v/>
      </c>
      <c r="BU297" s="24"/>
      <c r="BV297" s="26" t="str">
        <f t="shared" si="206"/>
        <v/>
      </c>
      <c r="BW297" s="24" t="str">
        <f>IF(BR297="","",Mitglieder!BL297)</f>
        <v/>
      </c>
      <c r="CA297" s="34"/>
      <c r="CB297" s="1" t="str">
        <f t="shared" si="224"/>
        <v/>
      </c>
      <c r="CC297" s="1" t="str">
        <f t="shared" si="224"/>
        <v/>
      </c>
      <c r="CD297" s="1" t="str">
        <f t="shared" si="224"/>
        <v/>
      </c>
      <c r="CE297" s="1" t="str">
        <f t="shared" si="224"/>
        <v/>
      </c>
      <c r="CF297" s="1" t="str">
        <f t="shared" si="224"/>
        <v/>
      </c>
      <c r="CG297" s="1" t="str">
        <f t="shared" si="224"/>
        <v/>
      </c>
      <c r="CH297" s="1" t="str">
        <f t="shared" si="224"/>
        <v/>
      </c>
      <c r="CI297" s="1" t="str">
        <f t="shared" si="224"/>
        <v/>
      </c>
      <c r="CJ297" s="1" t="str">
        <f t="shared" si="224"/>
        <v/>
      </c>
      <c r="CK297" s="1" t="str">
        <f t="shared" si="224"/>
        <v/>
      </c>
      <c r="CL297" s="37" t="str">
        <f t="shared" si="197"/>
        <v/>
      </c>
      <c r="CM297" s="37" t="str">
        <f t="shared" si="198"/>
        <v/>
      </c>
      <c r="CN297" s="1">
        <f t="shared" ca="1" si="199"/>
        <v>0</v>
      </c>
      <c r="CO297" s="1">
        <f t="shared" ca="1" si="200"/>
        <v>0</v>
      </c>
      <c r="CP297" s="1">
        <f t="shared" si="217"/>
        <v>5.750000000000062E-2</v>
      </c>
      <c r="CQ297" s="24" t="str">
        <f t="shared" si="207"/>
        <v/>
      </c>
      <c r="CR297" s="25" t="str">
        <f t="shared" si="208"/>
        <v/>
      </c>
      <c r="CS297" s="24" t="str">
        <f>IF(CR297="","",'Details Verein'!$I$30)</f>
        <v/>
      </c>
      <c r="CT297" s="24" t="str">
        <f>IF(CR297="","",VLOOKUP(Mitglieder!AN297,'Details Verein'!$B$12:$K$21,9))</f>
        <v/>
      </c>
      <c r="CU297" s="24">
        <f t="shared" si="209"/>
        <v>0</v>
      </c>
      <c r="CV297" s="26" t="str">
        <f t="shared" si="210"/>
        <v/>
      </c>
      <c r="CW297" s="24" t="str">
        <f>IF(CR297="","",Mitglieder!BM297)</f>
        <v/>
      </c>
      <c r="CX297" s="1">
        <f t="shared" si="211"/>
        <v>8.7600000000001482E-2</v>
      </c>
      <c r="CY297" s="24" t="str">
        <f t="shared" si="212"/>
        <v/>
      </c>
      <c r="CZ297" s="25" t="str">
        <f t="shared" si="213"/>
        <v/>
      </c>
      <c r="DA297" s="24" t="str">
        <f>IF(CZ297="","",'Details Verein'!$I$30)</f>
        <v/>
      </c>
      <c r="DB297" s="24" t="str">
        <f>IF(CZ297="","",VLOOKUP(AN297,'Details Verein'!$B$12:$L$21,10))</f>
        <v/>
      </c>
      <c r="DC297" s="24"/>
      <c r="DD297" s="26" t="str">
        <f t="shared" si="214"/>
        <v/>
      </c>
      <c r="DE297" s="24" t="str">
        <f>IF(CZ297="","",Mitglieder!BN297)</f>
        <v/>
      </c>
      <c r="DF297" s="34"/>
      <c r="DG297" s="1">
        <f t="shared" ca="1" si="219"/>
        <v>0.11770000000000234</v>
      </c>
      <c r="DH297" s="24" t="str">
        <f t="shared" ca="1" si="220"/>
        <v/>
      </c>
      <c r="DI297" s="25" t="str">
        <f t="shared" ca="1" si="221"/>
        <v/>
      </c>
      <c r="DJ297" s="24" t="str">
        <f ca="1">IF(DI297="","",'Details Verein'!$I$30)</f>
        <v/>
      </c>
      <c r="DK297" s="24" t="str">
        <f ca="1">IF(DI297="","",'Details Verein'!$I$31)</f>
        <v/>
      </c>
      <c r="DL297" s="24"/>
      <c r="DM297" s="26" t="str">
        <f t="shared" ca="1" si="222"/>
        <v/>
      </c>
      <c r="DN297" s="24" t="str">
        <f t="shared" ca="1" si="223"/>
        <v/>
      </c>
    </row>
    <row r="298" spans="3:118" x14ac:dyDescent="0.3">
      <c r="C298" s="1">
        <f t="shared" ca="1" si="187"/>
        <v>1.027499999999997</v>
      </c>
      <c r="D298" s="1">
        <f ca="1">IF(OR(AQ298&lt;&gt;"",AP298+'Details Verein'!$D$24&gt;=$AM$1,AP298="",AG298&lt;&gt;1,AZ298&lt;&gt;"",BC298&lt;&gt;""),Mitglieder!D297+0.0001,ROUND(D297+1,0))</f>
        <v>1.027499999999997</v>
      </c>
      <c r="E298" s="1">
        <f ca="1">IF(OR(AQ298&lt;&gt;"",AZ298+'Details Verein'!$D$25&gt;=$AM$1,AP298="",AG298&lt;&gt;1,AZ298="",BA298&lt;&gt;"",BC298&lt;&gt;""),Mitglieder!E297+0.0001,ROUND(E297+1,0))</f>
        <v>1.027499999999997</v>
      </c>
      <c r="F298" s="1" t="str">
        <f t="shared" ca="1" si="188"/>
        <v/>
      </c>
      <c r="G298" s="23"/>
      <c r="H298" s="8"/>
      <c r="I298" s="8"/>
      <c r="J298" s="8"/>
      <c r="K298" s="8"/>
      <c r="L298" s="8"/>
      <c r="M298" s="8"/>
      <c r="N298" s="8"/>
      <c r="O298" s="8"/>
      <c r="P298" s="8"/>
      <c r="Q298" s="8"/>
      <c r="R298" s="8"/>
      <c r="S298" s="8"/>
      <c r="T298" s="8"/>
      <c r="U298" s="8"/>
      <c r="V298" s="8"/>
      <c r="W298" s="8"/>
      <c r="X298" s="8"/>
      <c r="Y298" s="8"/>
      <c r="Z298" s="8"/>
      <c r="AA298" s="8"/>
      <c r="AB298" s="8"/>
      <c r="AC298" s="8"/>
      <c r="AD298" s="8"/>
      <c r="AE298" s="8"/>
      <c r="AG298" s="1">
        <f t="shared" si="189"/>
        <v>0</v>
      </c>
      <c r="AI298" s="1">
        <f t="shared" ca="1" si="190"/>
        <v>0</v>
      </c>
      <c r="AJ298" s="1">
        <f t="shared" ca="1" si="191"/>
        <v>0</v>
      </c>
      <c r="AM298" s="63" t="str">
        <f>IF(AND(H299="",H300="",K298=""),"",IF(K298="","nicht kategorisiert",IF(AG298=1,VLOOKUP(AN298,'Details Verein'!$B$12:$D$22,2),"")))</f>
        <v/>
      </c>
      <c r="AN298" s="1">
        <f>IF(K298='Details Verein'!$C$12,'Details Verein'!$B$12,IF(K298='Details Verein'!$C$13,'Details Verein'!$B$13,IF(K298='Details Verein'!$C$14,'Details Verein'!$B$14,IF(K298='Details Verein'!$C$15,'Details Verein'!$B$15,IF(K298='Details Verein'!$C$16,'Details Verein'!$B$16,IF(K298='Details Verein'!$C$17,'Details Verein'!$B$17,IF(K298='Details Verein'!$C$18,'Details Verein'!$B$18,IF(K298='Details Verein'!$C$19,'Details Verein'!$B$19,IF(K298='Details Verein'!$C$20,'Details Verein'!$B$20,IF(K298='Details Verein'!$C$21,'Details Verein'!$B$21,11))))))))))</f>
        <v>1</v>
      </c>
      <c r="AO298" s="8"/>
      <c r="AP298" s="8"/>
      <c r="AQ298" s="8"/>
      <c r="AR298" s="32">
        <f>IF(OR(V298&gt;'Details Verein'!$D$7,$AG298=1),VLOOKUP($AN298,'Details Verein'!$B$12:$G$21,AR$1),0)</f>
        <v>0</v>
      </c>
      <c r="AS298" s="115" t="str">
        <f t="shared" si="192"/>
        <v/>
      </c>
      <c r="AT298" s="32">
        <f>IF($AG298=1,VLOOKUP($AN298,'Details Verein'!$B$12:$G$21,AT$1),0)</f>
        <v>0</v>
      </c>
      <c r="AU298" s="33" t="str">
        <f t="shared" si="193"/>
        <v/>
      </c>
      <c r="AV298" s="32">
        <f>IF($AG298=1,VLOOKUP($AN298,'Details Verein'!$B$12:$G$21,AV$1),0)</f>
        <v>0</v>
      </c>
      <c r="AW298" s="32">
        <f ca="1">IF($AG298=1,VLOOKUP($AN298,'Details Verein'!$B$12:$G$21,AW$1),0)+BG298</f>
        <v>0</v>
      </c>
      <c r="AX298" s="116"/>
      <c r="AY298" s="8"/>
      <c r="AZ298" s="8"/>
      <c r="BA298" s="8"/>
      <c r="BB298" s="1" t="str">
        <f t="shared" si="194"/>
        <v>00.01.1900</v>
      </c>
      <c r="BC298" s="73"/>
      <c r="BD298" s="3" t="str">
        <f>IF(AP298="","",AP298+'Details Verein'!$D$24)</f>
        <v/>
      </c>
      <c r="BE298" s="3" t="str">
        <f>IF(AZ298="","",AZ298+'Details Verein'!$D$25)</f>
        <v/>
      </c>
      <c r="BF298" s="3" t="str">
        <f>IF(BA298="","",BA298+'Details Verein'!$D$26)</f>
        <v/>
      </c>
      <c r="BG298" s="32">
        <f ca="1">IF(OR(E298-E297&gt;0.1,BA298&lt;&gt;""),'Details Verein'!$D$27,0)</f>
        <v>0</v>
      </c>
      <c r="BH298" s="16">
        <f t="shared" ca="1" si="218"/>
        <v>0</v>
      </c>
      <c r="BI298" s="16">
        <f t="shared" si="195"/>
        <v>0</v>
      </c>
      <c r="BJ298" s="1" t="str">
        <f t="shared" si="196"/>
        <v/>
      </c>
      <c r="BL298" s="1" t="str">
        <f t="shared" si="201"/>
        <v/>
      </c>
      <c r="BM298" s="1" t="str">
        <f t="shared" si="202"/>
        <v/>
      </c>
      <c r="BN298" s="1" t="str">
        <f t="shared" si="203"/>
        <v/>
      </c>
      <c r="BO298" s="1" t="str">
        <f t="shared" ca="1" si="204"/>
        <v/>
      </c>
      <c r="BP298" s="1">
        <f t="shared" si="215"/>
        <v>2.7499999999999889E-2</v>
      </c>
      <c r="BQ298" s="24" t="str">
        <f t="shared" si="205"/>
        <v/>
      </c>
      <c r="BR298" s="25" t="str">
        <f>IF(OR(Mitglieder!AQ298="",Mitglieder!BC298&lt;&gt;""),"",Mitglieder!AQ298)</f>
        <v/>
      </c>
      <c r="BS298" s="24" t="str">
        <f>IF(BR298="","",'Details Verein'!$I$30)</f>
        <v/>
      </c>
      <c r="BT298" s="24" t="str">
        <f>IF(BR298="","",VLOOKUP(Mitglieder!AN298,'Details Verein'!$B$12:$I$21,8))</f>
        <v/>
      </c>
      <c r="BU298" s="24"/>
      <c r="BV298" s="26" t="str">
        <f t="shared" si="206"/>
        <v/>
      </c>
      <c r="BW298" s="24" t="str">
        <f>IF(BR298="","",Mitglieder!BL298)</f>
        <v/>
      </c>
      <c r="CA298" s="34"/>
      <c r="CB298" s="1" t="str">
        <f t="shared" si="224"/>
        <v/>
      </c>
      <c r="CC298" s="1" t="str">
        <f t="shared" si="224"/>
        <v/>
      </c>
      <c r="CD298" s="1" t="str">
        <f t="shared" si="224"/>
        <v/>
      </c>
      <c r="CE298" s="1" t="str">
        <f t="shared" si="224"/>
        <v/>
      </c>
      <c r="CF298" s="1" t="str">
        <f t="shared" si="224"/>
        <v/>
      </c>
      <c r="CG298" s="1" t="str">
        <f t="shared" si="224"/>
        <v/>
      </c>
      <c r="CH298" s="1" t="str">
        <f t="shared" si="224"/>
        <v/>
      </c>
      <c r="CI298" s="1" t="str">
        <f t="shared" si="224"/>
        <v/>
      </c>
      <c r="CJ298" s="1" t="str">
        <f t="shared" si="224"/>
        <v/>
      </c>
      <c r="CK298" s="1" t="str">
        <f t="shared" si="224"/>
        <v/>
      </c>
      <c r="CL298" s="37" t="str">
        <f t="shared" si="197"/>
        <v/>
      </c>
      <c r="CM298" s="37" t="str">
        <f t="shared" si="198"/>
        <v/>
      </c>
      <c r="CN298" s="1">
        <f t="shared" ca="1" si="199"/>
        <v>0</v>
      </c>
      <c r="CO298" s="1">
        <f t="shared" ca="1" si="200"/>
        <v>0</v>
      </c>
      <c r="CP298" s="1">
        <f t="shared" si="217"/>
        <v>5.7600000000000623E-2</v>
      </c>
      <c r="CQ298" s="24" t="str">
        <f t="shared" si="207"/>
        <v/>
      </c>
      <c r="CR298" s="25" t="str">
        <f t="shared" si="208"/>
        <v/>
      </c>
      <c r="CS298" s="24" t="str">
        <f>IF(CR298="","",'Details Verein'!$I$30)</f>
        <v/>
      </c>
      <c r="CT298" s="24" t="str">
        <f>IF(CR298="","",VLOOKUP(Mitglieder!AN298,'Details Verein'!$B$12:$K$21,9))</f>
        <v/>
      </c>
      <c r="CU298" s="24">
        <f t="shared" si="209"/>
        <v>0</v>
      </c>
      <c r="CV298" s="26" t="str">
        <f t="shared" si="210"/>
        <v/>
      </c>
      <c r="CW298" s="24" t="str">
        <f>IF(CR298="","",Mitglieder!BM298)</f>
        <v/>
      </c>
      <c r="CX298" s="1">
        <f t="shared" si="211"/>
        <v>8.7700000000001485E-2</v>
      </c>
      <c r="CY298" s="24" t="str">
        <f t="shared" si="212"/>
        <v/>
      </c>
      <c r="CZ298" s="25" t="str">
        <f t="shared" si="213"/>
        <v/>
      </c>
      <c r="DA298" s="24" t="str">
        <f>IF(CZ298="","",'Details Verein'!$I$30)</f>
        <v/>
      </c>
      <c r="DB298" s="24" t="str">
        <f>IF(CZ298="","",VLOOKUP(AN298,'Details Verein'!$B$12:$L$21,10))</f>
        <v/>
      </c>
      <c r="DC298" s="24"/>
      <c r="DD298" s="26" t="str">
        <f t="shared" si="214"/>
        <v/>
      </c>
      <c r="DE298" s="24" t="str">
        <f>IF(CZ298="","",Mitglieder!BN298)</f>
        <v/>
      </c>
      <c r="DF298" s="34"/>
      <c r="DG298" s="1">
        <f t="shared" ca="1" si="219"/>
        <v>0.11780000000000235</v>
      </c>
      <c r="DH298" s="24" t="str">
        <f t="shared" ca="1" si="220"/>
        <v/>
      </c>
      <c r="DI298" s="25" t="str">
        <f t="shared" ca="1" si="221"/>
        <v/>
      </c>
      <c r="DJ298" s="24" t="str">
        <f ca="1">IF(DI298="","",'Details Verein'!$I$30)</f>
        <v/>
      </c>
      <c r="DK298" s="24" t="str">
        <f ca="1">IF(DI298="","",'Details Verein'!$I$31)</f>
        <v/>
      </c>
      <c r="DL298" s="24"/>
      <c r="DM298" s="26" t="str">
        <f t="shared" ca="1" si="222"/>
        <v/>
      </c>
      <c r="DN298" s="24" t="str">
        <f t="shared" ca="1" si="223"/>
        <v/>
      </c>
    </row>
    <row r="299" spans="3:118" x14ac:dyDescent="0.3">
      <c r="C299" s="1">
        <f t="shared" ca="1" si="187"/>
        <v>1.027599999999997</v>
      </c>
      <c r="D299" s="1">
        <f ca="1">IF(OR(AQ299&lt;&gt;"",AP299+'Details Verein'!$D$24&gt;=$AM$1,AP299="",AG299&lt;&gt;1,AZ299&lt;&gt;"",BC299&lt;&gt;""),Mitglieder!D298+0.0001,ROUND(D298+1,0))</f>
        <v>1.027599999999997</v>
      </c>
      <c r="E299" s="1">
        <f ca="1">IF(OR(AQ299&lt;&gt;"",AZ299+'Details Verein'!$D$25&gt;=$AM$1,AP299="",AG299&lt;&gt;1,AZ299="",BA299&lt;&gt;"",BC299&lt;&gt;""),Mitglieder!E298+0.0001,ROUND(E298+1,0))</f>
        <v>1.027599999999997</v>
      </c>
      <c r="F299" s="1" t="str">
        <f t="shared" ca="1" si="188"/>
        <v/>
      </c>
      <c r="G299" s="23"/>
      <c r="H299" s="8"/>
      <c r="I299" s="8"/>
      <c r="J299" s="8"/>
      <c r="K299" s="8"/>
      <c r="L299" s="8"/>
      <c r="M299" s="8"/>
      <c r="N299" s="8"/>
      <c r="O299" s="8"/>
      <c r="P299" s="8"/>
      <c r="Q299" s="8"/>
      <c r="R299" s="8"/>
      <c r="S299" s="8"/>
      <c r="T299" s="8"/>
      <c r="U299" s="8"/>
      <c r="V299" s="8"/>
      <c r="W299" s="8"/>
      <c r="X299" s="8"/>
      <c r="Y299" s="8"/>
      <c r="Z299" s="8"/>
      <c r="AA299" s="8"/>
      <c r="AB299" s="8"/>
      <c r="AC299" s="8"/>
      <c r="AD299" s="8"/>
      <c r="AE299" s="8"/>
      <c r="AG299" s="1">
        <f t="shared" si="189"/>
        <v>0</v>
      </c>
      <c r="AI299" s="1">
        <f t="shared" ca="1" si="190"/>
        <v>0</v>
      </c>
      <c r="AJ299" s="1">
        <f t="shared" ca="1" si="191"/>
        <v>0</v>
      </c>
      <c r="AM299" s="63" t="str">
        <f>IF(AND(H300="",H301="",K299=""),"",IF(K299="","nicht kategorisiert",IF(AG299=1,VLOOKUP(AN299,'Details Verein'!$B$12:$D$22,2),"")))</f>
        <v/>
      </c>
      <c r="AN299" s="1">
        <f>IF(K299='Details Verein'!$C$12,'Details Verein'!$B$12,IF(K299='Details Verein'!$C$13,'Details Verein'!$B$13,IF(K299='Details Verein'!$C$14,'Details Verein'!$B$14,IF(K299='Details Verein'!$C$15,'Details Verein'!$B$15,IF(K299='Details Verein'!$C$16,'Details Verein'!$B$16,IF(K299='Details Verein'!$C$17,'Details Verein'!$B$17,IF(K299='Details Verein'!$C$18,'Details Verein'!$B$18,IF(K299='Details Verein'!$C$19,'Details Verein'!$B$19,IF(K299='Details Verein'!$C$20,'Details Verein'!$B$20,IF(K299='Details Verein'!$C$21,'Details Verein'!$B$21,11))))))))))</f>
        <v>1</v>
      </c>
      <c r="AO299" s="8"/>
      <c r="AP299" s="8"/>
      <c r="AQ299" s="8"/>
      <c r="AR299" s="32">
        <f>IF(OR(V299&gt;'Details Verein'!$D$7,$AG299=1),VLOOKUP($AN299,'Details Verein'!$B$12:$G$21,AR$1),0)</f>
        <v>0</v>
      </c>
      <c r="AS299" s="115" t="str">
        <f t="shared" si="192"/>
        <v/>
      </c>
      <c r="AT299" s="32">
        <f>IF($AG299=1,VLOOKUP($AN299,'Details Verein'!$B$12:$G$21,AT$1),0)</f>
        <v>0</v>
      </c>
      <c r="AU299" s="33" t="str">
        <f t="shared" si="193"/>
        <v/>
      </c>
      <c r="AV299" s="32">
        <f>IF($AG299=1,VLOOKUP($AN299,'Details Verein'!$B$12:$G$21,AV$1),0)</f>
        <v>0</v>
      </c>
      <c r="AW299" s="32">
        <f ca="1">IF($AG299=1,VLOOKUP($AN299,'Details Verein'!$B$12:$G$21,AW$1),0)+BG299</f>
        <v>0</v>
      </c>
      <c r="AX299" s="116"/>
      <c r="AY299" s="8"/>
      <c r="AZ299" s="8"/>
      <c r="BA299" s="8"/>
      <c r="BB299" s="1" t="str">
        <f t="shared" si="194"/>
        <v>00.01.1900</v>
      </c>
      <c r="BC299" s="73"/>
      <c r="BD299" s="3" t="str">
        <f>IF(AP299="","",AP299+'Details Verein'!$D$24)</f>
        <v/>
      </c>
      <c r="BE299" s="3" t="str">
        <f>IF(AZ299="","",AZ299+'Details Verein'!$D$25)</f>
        <v/>
      </c>
      <c r="BF299" s="3" t="str">
        <f>IF(BA299="","",BA299+'Details Verein'!$D$26)</f>
        <v/>
      </c>
      <c r="BG299" s="32">
        <f ca="1">IF(OR(E299-E298&gt;0.1,BA299&lt;&gt;""),'Details Verein'!$D$27,0)</f>
        <v>0</v>
      </c>
      <c r="BH299" s="16">
        <f t="shared" ca="1" si="218"/>
        <v>0</v>
      </c>
      <c r="BI299" s="16">
        <f t="shared" si="195"/>
        <v>0</v>
      </c>
      <c r="BJ299" s="1" t="str">
        <f t="shared" si="196"/>
        <v/>
      </c>
      <c r="BL299" s="1" t="str">
        <f t="shared" si="201"/>
        <v/>
      </c>
      <c r="BM299" s="1" t="str">
        <f t="shared" si="202"/>
        <v/>
      </c>
      <c r="BN299" s="1" t="str">
        <f t="shared" si="203"/>
        <v/>
      </c>
      <c r="BO299" s="1" t="str">
        <f t="shared" ca="1" si="204"/>
        <v/>
      </c>
      <c r="BP299" s="1">
        <f t="shared" si="215"/>
        <v>2.7599999999999889E-2</v>
      </c>
      <c r="BQ299" s="24" t="str">
        <f t="shared" si="205"/>
        <v/>
      </c>
      <c r="BR299" s="25" t="str">
        <f>IF(OR(Mitglieder!AQ299="",Mitglieder!BC299&lt;&gt;""),"",Mitglieder!AQ299)</f>
        <v/>
      </c>
      <c r="BS299" s="24" t="str">
        <f>IF(BR299="","",'Details Verein'!$I$30)</f>
        <v/>
      </c>
      <c r="BT299" s="24" t="str">
        <f>IF(BR299="","",VLOOKUP(Mitglieder!AN299,'Details Verein'!$B$12:$I$21,8))</f>
        <v/>
      </c>
      <c r="BU299" s="24"/>
      <c r="BV299" s="26" t="str">
        <f t="shared" si="206"/>
        <v/>
      </c>
      <c r="BW299" s="24" t="str">
        <f>IF(BR299="","",Mitglieder!BL299)</f>
        <v/>
      </c>
      <c r="CA299" s="34"/>
      <c r="CB299" s="1" t="str">
        <f t="shared" si="224"/>
        <v/>
      </c>
      <c r="CC299" s="1" t="str">
        <f t="shared" si="224"/>
        <v/>
      </c>
      <c r="CD299" s="1" t="str">
        <f t="shared" si="224"/>
        <v/>
      </c>
      <c r="CE299" s="1" t="str">
        <f t="shared" si="224"/>
        <v/>
      </c>
      <c r="CF299" s="1" t="str">
        <f t="shared" si="224"/>
        <v/>
      </c>
      <c r="CG299" s="1" t="str">
        <f t="shared" si="224"/>
        <v/>
      </c>
      <c r="CH299" s="1" t="str">
        <f t="shared" si="224"/>
        <v/>
      </c>
      <c r="CI299" s="1" t="str">
        <f t="shared" si="224"/>
        <v/>
      </c>
      <c r="CJ299" s="1" t="str">
        <f t="shared" si="224"/>
        <v/>
      </c>
      <c r="CK299" s="1" t="str">
        <f t="shared" si="224"/>
        <v/>
      </c>
      <c r="CL299" s="37" t="str">
        <f t="shared" si="197"/>
        <v/>
      </c>
      <c r="CM299" s="37" t="str">
        <f t="shared" si="198"/>
        <v/>
      </c>
      <c r="CN299" s="1">
        <f t="shared" ca="1" si="199"/>
        <v>0</v>
      </c>
      <c r="CO299" s="1">
        <f t="shared" ca="1" si="200"/>
        <v>0</v>
      </c>
      <c r="CP299" s="1">
        <f t="shared" si="217"/>
        <v>5.7700000000000626E-2</v>
      </c>
      <c r="CQ299" s="24" t="str">
        <f t="shared" si="207"/>
        <v/>
      </c>
      <c r="CR299" s="25" t="str">
        <f t="shared" si="208"/>
        <v/>
      </c>
      <c r="CS299" s="24" t="str">
        <f>IF(CR299="","",'Details Verein'!$I$30)</f>
        <v/>
      </c>
      <c r="CT299" s="24" t="str">
        <f>IF(CR299="","",VLOOKUP(Mitglieder!AN299,'Details Verein'!$B$12:$K$21,9))</f>
        <v/>
      </c>
      <c r="CU299" s="24">
        <f t="shared" si="209"/>
        <v>0</v>
      </c>
      <c r="CV299" s="26" t="str">
        <f t="shared" si="210"/>
        <v/>
      </c>
      <c r="CW299" s="24" t="str">
        <f>IF(CR299="","",Mitglieder!BM299)</f>
        <v/>
      </c>
      <c r="CX299" s="1">
        <f t="shared" si="211"/>
        <v>8.7800000000001488E-2</v>
      </c>
      <c r="CY299" s="24" t="str">
        <f t="shared" si="212"/>
        <v/>
      </c>
      <c r="CZ299" s="25" t="str">
        <f t="shared" si="213"/>
        <v/>
      </c>
      <c r="DA299" s="24" t="str">
        <f>IF(CZ299="","",'Details Verein'!$I$30)</f>
        <v/>
      </c>
      <c r="DB299" s="24" t="str">
        <f>IF(CZ299="","",VLOOKUP(AN299,'Details Verein'!$B$12:$L$21,10))</f>
        <v/>
      </c>
      <c r="DC299" s="24"/>
      <c r="DD299" s="26" t="str">
        <f t="shared" si="214"/>
        <v/>
      </c>
      <c r="DE299" s="24" t="str">
        <f>IF(CZ299="","",Mitglieder!BN299)</f>
        <v/>
      </c>
      <c r="DF299" s="34"/>
      <c r="DG299" s="1">
        <f t="shared" ca="1" si="219"/>
        <v>0.11790000000000235</v>
      </c>
      <c r="DH299" s="24" t="str">
        <f t="shared" ca="1" si="220"/>
        <v/>
      </c>
      <c r="DI299" s="25" t="str">
        <f t="shared" ca="1" si="221"/>
        <v/>
      </c>
      <c r="DJ299" s="24" t="str">
        <f ca="1">IF(DI299="","",'Details Verein'!$I$30)</f>
        <v/>
      </c>
      <c r="DK299" s="24" t="str">
        <f ca="1">IF(DI299="","",'Details Verein'!$I$31)</f>
        <v/>
      </c>
      <c r="DL299" s="24"/>
      <c r="DM299" s="26" t="str">
        <f t="shared" ca="1" si="222"/>
        <v/>
      </c>
      <c r="DN299" s="24" t="str">
        <f t="shared" ca="1" si="223"/>
        <v/>
      </c>
    </row>
    <row r="300" spans="3:118" x14ac:dyDescent="0.3">
      <c r="C300" s="1">
        <f t="shared" ca="1" si="187"/>
        <v>1.0276999999999969</v>
      </c>
      <c r="D300" s="1">
        <f ca="1">IF(OR(AQ300&lt;&gt;"",AP300+'Details Verein'!$D$24&gt;=$AM$1,AP300="",AG300&lt;&gt;1,AZ300&lt;&gt;"",BC300&lt;&gt;""),Mitglieder!D299+0.0001,ROUND(D299+1,0))</f>
        <v>1.0276999999999969</v>
      </c>
      <c r="E300" s="1">
        <f ca="1">IF(OR(AQ300&lt;&gt;"",AZ300+'Details Verein'!$D$25&gt;=$AM$1,AP300="",AG300&lt;&gt;1,AZ300="",BA300&lt;&gt;"",BC300&lt;&gt;""),Mitglieder!E299+0.0001,ROUND(E299+1,0))</f>
        <v>1.0276999999999969</v>
      </c>
      <c r="F300" s="1" t="str">
        <f t="shared" ca="1" si="188"/>
        <v/>
      </c>
      <c r="G300" s="23"/>
      <c r="H300" s="8"/>
      <c r="I300" s="8"/>
      <c r="J300" s="8"/>
      <c r="K300" s="8"/>
      <c r="L300" s="8"/>
      <c r="M300" s="8"/>
      <c r="N300" s="8"/>
      <c r="O300" s="8"/>
      <c r="P300" s="8"/>
      <c r="Q300" s="8"/>
      <c r="R300" s="8"/>
      <c r="S300" s="8"/>
      <c r="T300" s="8"/>
      <c r="U300" s="8"/>
      <c r="V300" s="8"/>
      <c r="W300" s="8"/>
      <c r="X300" s="8"/>
      <c r="Y300" s="8"/>
      <c r="Z300" s="8"/>
      <c r="AA300" s="8"/>
      <c r="AB300" s="8"/>
      <c r="AC300" s="8"/>
      <c r="AD300" s="8"/>
      <c r="AE300" s="8"/>
      <c r="AG300" s="1">
        <f t="shared" si="189"/>
        <v>0</v>
      </c>
      <c r="AI300" s="1">
        <f t="shared" ca="1" si="190"/>
        <v>0</v>
      </c>
      <c r="AJ300" s="1">
        <f t="shared" ca="1" si="191"/>
        <v>0</v>
      </c>
      <c r="AM300" s="63" t="str">
        <f>IF(AND(H301="",H302="",K300=""),"",IF(K300="","nicht kategorisiert",IF(AG300=1,VLOOKUP(AN300,'Details Verein'!$B$12:$D$22,2),"")))</f>
        <v/>
      </c>
      <c r="AN300" s="1">
        <f>IF(K300='Details Verein'!$C$12,'Details Verein'!$B$12,IF(K300='Details Verein'!$C$13,'Details Verein'!$B$13,IF(K300='Details Verein'!$C$14,'Details Verein'!$B$14,IF(K300='Details Verein'!$C$15,'Details Verein'!$B$15,IF(K300='Details Verein'!$C$16,'Details Verein'!$B$16,IF(K300='Details Verein'!$C$17,'Details Verein'!$B$17,IF(K300='Details Verein'!$C$18,'Details Verein'!$B$18,IF(K300='Details Verein'!$C$19,'Details Verein'!$B$19,IF(K300='Details Verein'!$C$20,'Details Verein'!$B$20,IF(K300='Details Verein'!$C$21,'Details Verein'!$B$21,11))))))))))</f>
        <v>1</v>
      </c>
      <c r="AO300" s="8"/>
      <c r="AP300" s="8"/>
      <c r="AQ300" s="8"/>
      <c r="AR300" s="32">
        <f>IF(OR(V300&gt;'Details Verein'!$D$7,$AG300=1),VLOOKUP($AN300,'Details Verein'!$B$12:$G$21,AR$1),0)</f>
        <v>0</v>
      </c>
      <c r="AS300" s="115" t="str">
        <f t="shared" si="192"/>
        <v/>
      </c>
      <c r="AT300" s="32">
        <f>IF($AG300=1,VLOOKUP($AN300,'Details Verein'!$B$12:$G$21,AT$1),0)</f>
        <v>0</v>
      </c>
      <c r="AU300" s="33" t="str">
        <f t="shared" si="193"/>
        <v/>
      </c>
      <c r="AV300" s="32">
        <f>IF($AG300=1,VLOOKUP($AN300,'Details Verein'!$B$12:$G$21,AV$1),0)</f>
        <v>0</v>
      </c>
      <c r="AW300" s="32">
        <f ca="1">IF($AG300=1,VLOOKUP($AN300,'Details Verein'!$B$12:$G$21,AW$1),0)+BG300</f>
        <v>0</v>
      </c>
      <c r="AX300" s="116"/>
      <c r="AY300" s="8"/>
      <c r="AZ300" s="8"/>
      <c r="BA300" s="8"/>
      <c r="BB300" s="1" t="str">
        <f t="shared" si="194"/>
        <v>00.01.1900</v>
      </c>
      <c r="BC300" s="73"/>
      <c r="BD300" s="3" t="str">
        <f>IF(AP300="","",AP300+'Details Verein'!$D$24)</f>
        <v/>
      </c>
      <c r="BE300" s="3" t="str">
        <f>IF(AZ300="","",AZ300+'Details Verein'!$D$25)</f>
        <v/>
      </c>
      <c r="BF300" s="3" t="str">
        <f>IF(BA300="","",BA300+'Details Verein'!$D$26)</f>
        <v/>
      </c>
      <c r="BG300" s="32">
        <f ca="1">IF(OR(E300-E299&gt;0.1,BA300&lt;&gt;""),'Details Verein'!$D$27,0)</f>
        <v>0</v>
      </c>
      <c r="BH300" s="16">
        <f t="shared" ca="1" si="218"/>
        <v>0</v>
      </c>
      <c r="BI300" s="16">
        <f t="shared" si="195"/>
        <v>0</v>
      </c>
      <c r="BJ300" s="1" t="str">
        <f t="shared" si="196"/>
        <v/>
      </c>
      <c r="BL300" s="1" t="str">
        <f t="shared" si="201"/>
        <v/>
      </c>
      <c r="BM300" s="1" t="str">
        <f t="shared" si="202"/>
        <v/>
      </c>
      <c r="BN300" s="1" t="str">
        <f t="shared" si="203"/>
        <v/>
      </c>
      <c r="BO300" s="1" t="str">
        <f t="shared" ca="1" si="204"/>
        <v/>
      </c>
      <c r="BP300" s="1">
        <f t="shared" si="215"/>
        <v>2.7699999999999888E-2</v>
      </c>
      <c r="BQ300" s="24" t="str">
        <f t="shared" si="205"/>
        <v/>
      </c>
      <c r="BR300" s="25" t="str">
        <f>IF(OR(Mitglieder!AQ300="",Mitglieder!BC300&lt;&gt;""),"",Mitglieder!AQ300)</f>
        <v/>
      </c>
      <c r="BS300" s="24" t="str">
        <f>IF(BR300="","",'Details Verein'!$I$30)</f>
        <v/>
      </c>
      <c r="BT300" s="24" t="str">
        <f>IF(BR300="","",VLOOKUP(Mitglieder!AN300,'Details Verein'!$B$12:$I$21,8))</f>
        <v/>
      </c>
      <c r="BU300" s="24"/>
      <c r="BV300" s="26" t="str">
        <f t="shared" si="206"/>
        <v/>
      </c>
      <c r="BW300" s="24" t="str">
        <f>IF(BR300="","",Mitglieder!BL300)</f>
        <v/>
      </c>
      <c r="CA300" s="34"/>
      <c r="CB300" s="1" t="str">
        <f t="shared" si="224"/>
        <v/>
      </c>
      <c r="CC300" s="1" t="str">
        <f t="shared" si="224"/>
        <v/>
      </c>
      <c r="CD300" s="1" t="str">
        <f t="shared" si="224"/>
        <v/>
      </c>
      <c r="CE300" s="1" t="str">
        <f t="shared" si="224"/>
        <v/>
      </c>
      <c r="CF300" s="1" t="str">
        <f t="shared" si="224"/>
        <v/>
      </c>
      <c r="CG300" s="1" t="str">
        <f t="shared" si="224"/>
        <v/>
      </c>
      <c r="CH300" s="1" t="str">
        <f t="shared" si="224"/>
        <v/>
      </c>
      <c r="CI300" s="1" t="str">
        <f t="shared" si="224"/>
        <v/>
      </c>
      <c r="CJ300" s="1" t="str">
        <f t="shared" si="224"/>
        <v/>
      </c>
      <c r="CK300" s="1" t="str">
        <f t="shared" si="224"/>
        <v/>
      </c>
      <c r="CL300" s="37" t="str">
        <f t="shared" si="197"/>
        <v/>
      </c>
      <c r="CM300" s="37" t="str">
        <f t="shared" si="198"/>
        <v/>
      </c>
      <c r="CN300" s="1">
        <f t="shared" ca="1" si="199"/>
        <v>0</v>
      </c>
      <c r="CO300" s="1">
        <f t="shared" ca="1" si="200"/>
        <v>0</v>
      </c>
      <c r="CP300" s="1">
        <f t="shared" si="217"/>
        <v>5.7800000000000629E-2</v>
      </c>
      <c r="CQ300" s="24" t="str">
        <f t="shared" si="207"/>
        <v/>
      </c>
      <c r="CR300" s="25" t="str">
        <f t="shared" si="208"/>
        <v/>
      </c>
      <c r="CS300" s="24" t="str">
        <f>IF(CR300="","",'Details Verein'!$I$30)</f>
        <v/>
      </c>
      <c r="CT300" s="24" t="str">
        <f>IF(CR300="","",VLOOKUP(Mitglieder!AN300,'Details Verein'!$B$12:$K$21,9))</f>
        <v/>
      </c>
      <c r="CU300" s="24">
        <f t="shared" si="209"/>
        <v>0</v>
      </c>
      <c r="CV300" s="26" t="str">
        <f t="shared" si="210"/>
        <v/>
      </c>
      <c r="CW300" s="24" t="str">
        <f>IF(CR300="","",Mitglieder!BM300)</f>
        <v/>
      </c>
      <c r="CX300" s="1">
        <f t="shared" si="211"/>
        <v>8.7900000000001491E-2</v>
      </c>
      <c r="CY300" s="24" t="str">
        <f t="shared" si="212"/>
        <v/>
      </c>
      <c r="CZ300" s="25" t="str">
        <f t="shared" si="213"/>
        <v/>
      </c>
      <c r="DA300" s="24" t="str">
        <f>IF(CZ300="","",'Details Verein'!$I$30)</f>
        <v/>
      </c>
      <c r="DB300" s="24" t="str">
        <f>IF(CZ300="","",VLOOKUP(AN300,'Details Verein'!$B$12:$L$21,10))</f>
        <v/>
      </c>
      <c r="DC300" s="24"/>
      <c r="DD300" s="26" t="str">
        <f t="shared" si="214"/>
        <v/>
      </c>
      <c r="DE300" s="24" t="str">
        <f>IF(CZ300="","",Mitglieder!BN300)</f>
        <v/>
      </c>
      <c r="DF300" s="34"/>
      <c r="DG300" s="1">
        <f t="shared" ca="1" si="219"/>
        <v>0.11800000000000235</v>
      </c>
      <c r="DH300" s="24" t="str">
        <f t="shared" ca="1" si="220"/>
        <v/>
      </c>
      <c r="DI300" s="25" t="str">
        <f t="shared" ca="1" si="221"/>
        <v/>
      </c>
      <c r="DJ300" s="24" t="str">
        <f ca="1">IF(DI300="","",'Details Verein'!$I$30)</f>
        <v/>
      </c>
      <c r="DK300" s="24" t="str">
        <f ca="1">IF(DI300="","",'Details Verein'!$I$31)</f>
        <v/>
      </c>
      <c r="DL300" s="24"/>
      <c r="DM300" s="26" t="str">
        <f t="shared" ca="1" si="222"/>
        <v/>
      </c>
      <c r="DN300" s="24" t="str">
        <f t="shared" ca="1" si="223"/>
        <v/>
      </c>
    </row>
    <row r="301" spans="3:118" x14ac:dyDescent="0.3">
      <c r="C301" s="1">
        <f t="shared" ca="1" si="187"/>
        <v>1.0277999999999969</v>
      </c>
      <c r="D301" s="1">
        <f ca="1">IF(OR(AQ301&lt;&gt;"",AP301+'Details Verein'!$D$24&gt;=$AM$1,AP301="",AG301&lt;&gt;1,AZ301&lt;&gt;"",BC301&lt;&gt;""),Mitglieder!D300+0.0001,ROUND(D300+1,0))</f>
        <v>1.0277999999999969</v>
      </c>
      <c r="E301" s="1">
        <f ca="1">IF(OR(AQ301&lt;&gt;"",AZ301+'Details Verein'!$D$25&gt;=$AM$1,AP301="",AG301&lt;&gt;1,AZ301="",BA301&lt;&gt;"",BC301&lt;&gt;""),Mitglieder!E300+0.0001,ROUND(E300+1,0))</f>
        <v>1.0277999999999969</v>
      </c>
      <c r="F301" s="1" t="str">
        <f t="shared" ca="1" si="188"/>
        <v/>
      </c>
      <c r="G301" s="23"/>
      <c r="H301" s="8"/>
      <c r="I301" s="8"/>
      <c r="J301" s="8"/>
      <c r="K301" s="8"/>
      <c r="L301" s="8"/>
      <c r="M301" s="8"/>
      <c r="N301" s="8"/>
      <c r="O301" s="8"/>
      <c r="P301" s="8"/>
      <c r="Q301" s="8"/>
      <c r="R301" s="8"/>
      <c r="S301" s="8"/>
      <c r="T301" s="8"/>
      <c r="U301" s="8"/>
      <c r="V301" s="8"/>
      <c r="W301" s="8"/>
      <c r="X301" s="8"/>
      <c r="Y301" s="8"/>
      <c r="Z301" s="8"/>
      <c r="AA301" s="8"/>
      <c r="AB301" s="8"/>
      <c r="AC301" s="8"/>
      <c r="AD301" s="8"/>
      <c r="AE301" s="8"/>
      <c r="AG301" s="1">
        <f t="shared" si="189"/>
        <v>0</v>
      </c>
      <c r="AI301" s="1">
        <f t="shared" ca="1" si="190"/>
        <v>0</v>
      </c>
      <c r="AJ301" s="1">
        <f t="shared" ca="1" si="191"/>
        <v>0</v>
      </c>
      <c r="AM301" s="63" t="str">
        <f>IF(AND(H302="",H303="",K301=""),"",IF(K301="","nicht kategorisiert",IF(AG301=1,VLOOKUP(AN301,'Details Verein'!$B$12:$D$22,2),"")))</f>
        <v/>
      </c>
      <c r="AN301" s="1">
        <f>IF(K301='Details Verein'!$C$12,'Details Verein'!$B$12,IF(K301='Details Verein'!$C$13,'Details Verein'!$B$13,IF(K301='Details Verein'!$C$14,'Details Verein'!$B$14,IF(K301='Details Verein'!$C$15,'Details Verein'!$B$15,IF(K301='Details Verein'!$C$16,'Details Verein'!$B$16,IF(K301='Details Verein'!$C$17,'Details Verein'!$B$17,IF(K301='Details Verein'!$C$18,'Details Verein'!$B$18,IF(K301='Details Verein'!$C$19,'Details Verein'!$B$19,IF(K301='Details Verein'!$C$20,'Details Verein'!$B$20,IF(K301='Details Verein'!$C$21,'Details Verein'!$B$21,11))))))))))</f>
        <v>1</v>
      </c>
      <c r="AO301" s="8"/>
      <c r="AP301" s="8"/>
      <c r="AQ301" s="8"/>
      <c r="AR301" s="32">
        <f>IF(OR(V301&gt;'Details Verein'!$D$7,$AG301=1),VLOOKUP($AN301,'Details Verein'!$B$12:$G$21,AR$1),0)</f>
        <v>0</v>
      </c>
      <c r="AS301" s="115" t="str">
        <f t="shared" si="192"/>
        <v/>
      </c>
      <c r="AT301" s="32">
        <f>IF($AG301=1,VLOOKUP($AN301,'Details Verein'!$B$12:$G$21,AT$1),0)</f>
        <v>0</v>
      </c>
      <c r="AU301" s="33" t="str">
        <f t="shared" si="193"/>
        <v/>
      </c>
      <c r="AV301" s="32">
        <f>IF($AG301=1,VLOOKUP($AN301,'Details Verein'!$B$12:$G$21,AV$1),0)</f>
        <v>0</v>
      </c>
      <c r="AW301" s="32">
        <f ca="1">IF($AG301=1,VLOOKUP($AN301,'Details Verein'!$B$12:$G$21,AW$1),0)+BG301</f>
        <v>0</v>
      </c>
      <c r="AX301" s="116"/>
      <c r="AY301" s="8"/>
      <c r="AZ301" s="8"/>
      <c r="BA301" s="8"/>
      <c r="BB301" s="1" t="str">
        <f t="shared" si="194"/>
        <v>00.01.1900</v>
      </c>
      <c r="BC301" s="73"/>
      <c r="BD301" s="3" t="str">
        <f>IF(AP301="","",AP301+'Details Verein'!$D$24)</f>
        <v/>
      </c>
      <c r="BE301" s="3" t="str">
        <f>IF(AZ301="","",AZ301+'Details Verein'!$D$25)</f>
        <v/>
      </c>
      <c r="BF301" s="3" t="str">
        <f>IF(BA301="","",BA301+'Details Verein'!$D$26)</f>
        <v/>
      </c>
      <c r="BG301" s="32">
        <f ca="1">IF(OR(E301-E300&gt;0.1,BA301&lt;&gt;""),'Details Verein'!$D$27,0)</f>
        <v>0</v>
      </c>
      <c r="BH301" s="16">
        <f t="shared" ca="1" si="218"/>
        <v>0</v>
      </c>
      <c r="BI301" s="16">
        <f t="shared" si="195"/>
        <v>0</v>
      </c>
      <c r="BJ301" s="1" t="str">
        <f t="shared" si="196"/>
        <v/>
      </c>
      <c r="BL301" s="1" t="str">
        <f t="shared" si="201"/>
        <v/>
      </c>
      <c r="BM301" s="1" t="str">
        <f t="shared" si="202"/>
        <v/>
      </c>
      <c r="BN301" s="1" t="str">
        <f t="shared" si="203"/>
        <v/>
      </c>
      <c r="BO301" s="1" t="str">
        <f t="shared" ca="1" si="204"/>
        <v/>
      </c>
      <c r="BP301" s="1">
        <f t="shared" si="215"/>
        <v>2.7799999999999887E-2</v>
      </c>
      <c r="BQ301" s="24" t="str">
        <f t="shared" si="205"/>
        <v/>
      </c>
      <c r="BR301" s="25" t="str">
        <f>IF(OR(Mitglieder!AQ301="",Mitglieder!BC301&lt;&gt;""),"",Mitglieder!AQ301)</f>
        <v/>
      </c>
      <c r="BS301" s="24" t="str">
        <f>IF(BR301="","",'Details Verein'!$I$30)</f>
        <v/>
      </c>
      <c r="BT301" s="24" t="str">
        <f>IF(BR301="","",VLOOKUP(Mitglieder!AN301,'Details Verein'!$B$12:$I$21,8))</f>
        <v/>
      </c>
      <c r="BU301" s="24"/>
      <c r="BV301" s="26" t="str">
        <f t="shared" si="206"/>
        <v/>
      </c>
      <c r="BW301" s="24" t="str">
        <f>IF(BR301="","",Mitglieder!BL301)</f>
        <v/>
      </c>
      <c r="CA301" s="34"/>
      <c r="CB301" s="1" t="str">
        <f t="shared" si="224"/>
        <v/>
      </c>
      <c r="CC301" s="1" t="str">
        <f t="shared" si="224"/>
        <v/>
      </c>
      <c r="CD301" s="1" t="str">
        <f t="shared" si="224"/>
        <v/>
      </c>
      <c r="CE301" s="1" t="str">
        <f t="shared" si="224"/>
        <v/>
      </c>
      <c r="CF301" s="1" t="str">
        <f t="shared" si="224"/>
        <v/>
      </c>
      <c r="CG301" s="1" t="str">
        <f t="shared" si="224"/>
        <v/>
      </c>
      <c r="CH301" s="1" t="str">
        <f t="shared" si="224"/>
        <v/>
      </c>
      <c r="CI301" s="1" t="str">
        <f t="shared" si="224"/>
        <v/>
      </c>
      <c r="CJ301" s="1" t="str">
        <f t="shared" si="224"/>
        <v/>
      </c>
      <c r="CK301" s="1" t="str">
        <f t="shared" si="224"/>
        <v/>
      </c>
      <c r="CL301" s="37" t="str">
        <f t="shared" si="197"/>
        <v/>
      </c>
      <c r="CM301" s="37" t="str">
        <f t="shared" si="198"/>
        <v/>
      </c>
      <c r="CN301" s="1">
        <f t="shared" ca="1" si="199"/>
        <v>0</v>
      </c>
      <c r="CO301" s="1">
        <f t="shared" ca="1" si="200"/>
        <v>0</v>
      </c>
      <c r="CP301" s="1">
        <f t="shared" si="217"/>
        <v>5.7900000000000632E-2</v>
      </c>
      <c r="CQ301" s="24" t="str">
        <f t="shared" si="207"/>
        <v/>
      </c>
      <c r="CR301" s="25" t="str">
        <f t="shared" si="208"/>
        <v/>
      </c>
      <c r="CS301" s="24" t="str">
        <f>IF(CR301="","",'Details Verein'!$I$30)</f>
        <v/>
      </c>
      <c r="CT301" s="24" t="str">
        <f>IF(CR301="","",VLOOKUP(Mitglieder!AN301,'Details Verein'!$B$12:$K$21,9))</f>
        <v/>
      </c>
      <c r="CU301" s="24">
        <f t="shared" si="209"/>
        <v>0</v>
      </c>
      <c r="CV301" s="26" t="str">
        <f t="shared" si="210"/>
        <v/>
      </c>
      <c r="CW301" s="24" t="str">
        <f>IF(CR301="","",Mitglieder!BM301)</f>
        <v/>
      </c>
      <c r="CX301" s="1">
        <f t="shared" si="211"/>
        <v>8.8000000000001494E-2</v>
      </c>
      <c r="CY301" s="24" t="str">
        <f t="shared" si="212"/>
        <v/>
      </c>
      <c r="CZ301" s="25" t="str">
        <f t="shared" si="213"/>
        <v/>
      </c>
      <c r="DA301" s="24" t="str">
        <f>IF(CZ301="","",'Details Verein'!$I$30)</f>
        <v/>
      </c>
      <c r="DB301" s="24" t="str">
        <f>IF(CZ301="","",VLOOKUP(AN301,'Details Verein'!$B$12:$L$21,10))</f>
        <v/>
      </c>
      <c r="DC301" s="24"/>
      <c r="DD301" s="26" t="str">
        <f t="shared" si="214"/>
        <v/>
      </c>
      <c r="DE301" s="24" t="str">
        <f>IF(CZ301="","",Mitglieder!BN301)</f>
        <v/>
      </c>
      <c r="DF301" s="34"/>
      <c r="DG301" s="1">
        <f t="shared" ca="1" si="219"/>
        <v>0.11810000000000236</v>
      </c>
      <c r="DH301" s="24" t="str">
        <f t="shared" ca="1" si="220"/>
        <v/>
      </c>
      <c r="DI301" s="25" t="str">
        <f t="shared" ca="1" si="221"/>
        <v/>
      </c>
      <c r="DJ301" s="24" t="str">
        <f ca="1">IF(DI301="","",'Details Verein'!$I$30)</f>
        <v/>
      </c>
      <c r="DK301" s="24" t="str">
        <f ca="1">IF(DI301="","",'Details Verein'!$I$31)</f>
        <v/>
      </c>
      <c r="DL301" s="24"/>
      <c r="DM301" s="26" t="str">
        <f t="shared" ca="1" si="222"/>
        <v/>
      </c>
      <c r="DN301" s="24" t="str">
        <f t="shared" ca="1" si="223"/>
        <v/>
      </c>
    </row>
    <row r="302" spans="3:118" x14ac:dyDescent="0.3">
      <c r="C302" s="1">
        <f t="shared" ca="1" si="187"/>
        <v>1.0278999999999969</v>
      </c>
      <c r="D302" s="1">
        <f ca="1">IF(OR(AQ302&lt;&gt;"",AP302+'Details Verein'!$D$24&gt;=$AM$1,AP302="",AG302&lt;&gt;1,AZ302&lt;&gt;"",BC302&lt;&gt;""),Mitglieder!D301+0.0001,ROUND(D301+1,0))</f>
        <v>1.0278999999999969</v>
      </c>
      <c r="E302" s="1">
        <f ca="1">IF(OR(AQ302&lt;&gt;"",AZ302+'Details Verein'!$D$25&gt;=$AM$1,AP302="",AG302&lt;&gt;1,AZ302="",BA302&lt;&gt;"",BC302&lt;&gt;""),Mitglieder!E301+0.0001,ROUND(E301+1,0))</f>
        <v>1.0278999999999969</v>
      </c>
      <c r="F302" s="1" t="str">
        <f t="shared" ca="1" si="188"/>
        <v/>
      </c>
      <c r="G302" s="23"/>
      <c r="H302" s="8"/>
      <c r="I302" s="8"/>
      <c r="J302" s="8"/>
      <c r="K302" s="8"/>
      <c r="L302" s="8"/>
      <c r="M302" s="8"/>
      <c r="N302" s="8"/>
      <c r="O302" s="8"/>
      <c r="P302" s="8"/>
      <c r="Q302" s="8"/>
      <c r="R302" s="8"/>
      <c r="S302" s="8"/>
      <c r="T302" s="8"/>
      <c r="U302" s="8"/>
      <c r="V302" s="8"/>
      <c r="W302" s="8"/>
      <c r="X302" s="8"/>
      <c r="Y302" s="8"/>
      <c r="Z302" s="8"/>
      <c r="AA302" s="8"/>
      <c r="AB302" s="8"/>
      <c r="AC302" s="8"/>
      <c r="AD302" s="8"/>
      <c r="AE302" s="8"/>
      <c r="AG302" s="1">
        <f t="shared" si="189"/>
        <v>0</v>
      </c>
      <c r="AI302" s="1">
        <f t="shared" ca="1" si="190"/>
        <v>0</v>
      </c>
      <c r="AJ302" s="1">
        <f t="shared" ca="1" si="191"/>
        <v>0</v>
      </c>
      <c r="AM302" s="63" t="str">
        <f>IF(AND(H303="",H304="",K302=""),"",IF(K302="","nicht kategorisiert",IF(AG302=1,VLOOKUP(AN302,'Details Verein'!$B$12:$D$22,2),"")))</f>
        <v/>
      </c>
      <c r="AN302" s="1">
        <f>IF(K302='Details Verein'!$C$12,'Details Verein'!$B$12,IF(K302='Details Verein'!$C$13,'Details Verein'!$B$13,IF(K302='Details Verein'!$C$14,'Details Verein'!$B$14,IF(K302='Details Verein'!$C$15,'Details Verein'!$B$15,IF(K302='Details Verein'!$C$16,'Details Verein'!$B$16,IF(K302='Details Verein'!$C$17,'Details Verein'!$B$17,IF(K302='Details Verein'!$C$18,'Details Verein'!$B$18,IF(K302='Details Verein'!$C$19,'Details Verein'!$B$19,IF(K302='Details Verein'!$C$20,'Details Verein'!$B$20,IF(K302='Details Verein'!$C$21,'Details Verein'!$B$21,11))))))))))</f>
        <v>1</v>
      </c>
      <c r="AO302" s="8"/>
      <c r="AP302" s="8"/>
      <c r="AQ302" s="8"/>
      <c r="AR302" s="32">
        <f>IF(OR(V302&gt;'Details Verein'!$D$7,$AG302=1),VLOOKUP($AN302,'Details Verein'!$B$12:$G$21,AR$1),0)</f>
        <v>0</v>
      </c>
      <c r="AS302" s="115" t="str">
        <f t="shared" si="192"/>
        <v/>
      </c>
      <c r="AT302" s="32">
        <f>IF($AG302=1,VLOOKUP($AN302,'Details Verein'!$B$12:$G$21,AT$1),0)</f>
        <v>0</v>
      </c>
      <c r="AU302" s="33" t="str">
        <f t="shared" si="193"/>
        <v/>
      </c>
      <c r="AV302" s="32">
        <f>IF($AG302=1,VLOOKUP($AN302,'Details Verein'!$B$12:$G$21,AV$1),0)</f>
        <v>0</v>
      </c>
      <c r="AW302" s="32">
        <f ca="1">IF($AG302=1,VLOOKUP($AN302,'Details Verein'!$B$12:$G$21,AW$1),0)+BG302</f>
        <v>0</v>
      </c>
      <c r="AX302" s="116"/>
      <c r="AY302" s="8"/>
      <c r="AZ302" s="8"/>
      <c r="BA302" s="8"/>
      <c r="BB302" s="1" t="str">
        <f t="shared" si="194"/>
        <v>00.01.1900</v>
      </c>
      <c r="BC302" s="73"/>
      <c r="BD302" s="3" t="str">
        <f>IF(AP302="","",AP302+'Details Verein'!$D$24)</f>
        <v/>
      </c>
      <c r="BE302" s="3" t="str">
        <f>IF(AZ302="","",AZ302+'Details Verein'!$D$25)</f>
        <v/>
      </c>
      <c r="BF302" s="3" t="str">
        <f>IF(BA302="","",BA302+'Details Verein'!$D$26)</f>
        <v/>
      </c>
      <c r="BG302" s="32">
        <f ca="1">IF(OR(E302-E301&gt;0.1,BA302&lt;&gt;""),'Details Verein'!$D$27,0)</f>
        <v>0</v>
      </c>
      <c r="BH302" s="16">
        <f t="shared" ca="1" si="218"/>
        <v>0</v>
      </c>
      <c r="BI302" s="16">
        <f t="shared" si="195"/>
        <v>0</v>
      </c>
      <c r="BJ302" s="1" t="str">
        <f t="shared" si="196"/>
        <v/>
      </c>
      <c r="BL302" s="1" t="str">
        <f t="shared" si="201"/>
        <v/>
      </c>
      <c r="BM302" s="1" t="str">
        <f t="shared" si="202"/>
        <v/>
      </c>
      <c r="BN302" s="1" t="str">
        <f t="shared" si="203"/>
        <v/>
      </c>
      <c r="BO302" s="1" t="str">
        <f t="shared" ca="1" si="204"/>
        <v/>
      </c>
      <c r="BP302" s="1">
        <f t="shared" si="215"/>
        <v>2.7899999999999887E-2</v>
      </c>
      <c r="BQ302" s="24" t="str">
        <f t="shared" si="205"/>
        <v/>
      </c>
      <c r="BR302" s="25" t="str">
        <f>IF(OR(Mitglieder!AQ302="",Mitglieder!BC302&lt;&gt;""),"",Mitglieder!AQ302)</f>
        <v/>
      </c>
      <c r="BS302" s="24" t="str">
        <f>IF(BR302="","",'Details Verein'!$I$30)</f>
        <v/>
      </c>
      <c r="BT302" s="24" t="str">
        <f>IF(BR302="","",VLOOKUP(Mitglieder!AN302,'Details Verein'!$B$12:$I$21,8))</f>
        <v/>
      </c>
      <c r="BU302" s="24"/>
      <c r="BV302" s="26" t="str">
        <f t="shared" si="206"/>
        <v/>
      </c>
      <c r="BW302" s="24" t="str">
        <f>IF(BR302="","",Mitglieder!BL302)</f>
        <v/>
      </c>
      <c r="CA302" s="34"/>
      <c r="CB302" s="1" t="str">
        <f t="shared" si="224"/>
        <v/>
      </c>
      <c r="CC302" s="1" t="str">
        <f t="shared" si="224"/>
        <v/>
      </c>
      <c r="CD302" s="1" t="str">
        <f t="shared" si="224"/>
        <v/>
      </c>
      <c r="CE302" s="1" t="str">
        <f t="shared" si="224"/>
        <v/>
      </c>
      <c r="CF302" s="1" t="str">
        <f t="shared" si="224"/>
        <v/>
      </c>
      <c r="CG302" s="1" t="str">
        <f t="shared" si="224"/>
        <v/>
      </c>
      <c r="CH302" s="1" t="str">
        <f t="shared" si="224"/>
        <v/>
      </c>
      <c r="CI302" s="1" t="str">
        <f t="shared" si="224"/>
        <v/>
      </c>
      <c r="CJ302" s="1" t="str">
        <f t="shared" si="224"/>
        <v/>
      </c>
      <c r="CK302" s="1" t="str">
        <f t="shared" si="224"/>
        <v/>
      </c>
      <c r="CL302" s="37" t="str">
        <f t="shared" si="197"/>
        <v/>
      </c>
      <c r="CM302" s="37" t="str">
        <f t="shared" si="198"/>
        <v/>
      </c>
      <c r="CN302" s="1">
        <f t="shared" ca="1" si="199"/>
        <v>0</v>
      </c>
      <c r="CO302" s="1">
        <f t="shared" ca="1" si="200"/>
        <v>0</v>
      </c>
      <c r="CP302" s="1">
        <f t="shared" si="217"/>
        <v>5.8000000000000634E-2</v>
      </c>
      <c r="CQ302" s="24" t="str">
        <f t="shared" si="207"/>
        <v/>
      </c>
      <c r="CR302" s="25" t="str">
        <f t="shared" si="208"/>
        <v/>
      </c>
      <c r="CS302" s="24" t="str">
        <f>IF(CR302="","",'Details Verein'!$I$30)</f>
        <v/>
      </c>
      <c r="CT302" s="24" t="str">
        <f>IF(CR302="","",VLOOKUP(Mitglieder!AN302,'Details Verein'!$B$12:$K$21,9))</f>
        <v/>
      </c>
      <c r="CU302" s="24">
        <f t="shared" si="209"/>
        <v>0</v>
      </c>
      <c r="CV302" s="26" t="str">
        <f t="shared" si="210"/>
        <v/>
      </c>
      <c r="CW302" s="24" t="str">
        <f>IF(CR302="","",Mitglieder!BM302)</f>
        <v/>
      </c>
      <c r="CX302" s="1">
        <f t="shared" si="211"/>
        <v>8.8100000000001497E-2</v>
      </c>
      <c r="CY302" s="24" t="str">
        <f t="shared" si="212"/>
        <v/>
      </c>
      <c r="CZ302" s="25" t="str">
        <f t="shared" si="213"/>
        <v/>
      </c>
      <c r="DA302" s="24" t="str">
        <f>IF(CZ302="","",'Details Verein'!$I$30)</f>
        <v/>
      </c>
      <c r="DB302" s="24" t="str">
        <f>IF(CZ302="","",VLOOKUP(AN302,'Details Verein'!$B$12:$L$21,10))</f>
        <v/>
      </c>
      <c r="DC302" s="24"/>
      <c r="DD302" s="26" t="str">
        <f t="shared" si="214"/>
        <v/>
      </c>
      <c r="DE302" s="24" t="str">
        <f>IF(CZ302="","",Mitglieder!BN302)</f>
        <v/>
      </c>
      <c r="DF302" s="34"/>
      <c r="DG302" s="1">
        <f t="shared" ca="1" si="219"/>
        <v>0.11820000000000236</v>
      </c>
      <c r="DH302" s="24" t="str">
        <f t="shared" ca="1" si="220"/>
        <v/>
      </c>
      <c r="DI302" s="25" t="str">
        <f t="shared" ca="1" si="221"/>
        <v/>
      </c>
      <c r="DJ302" s="24" t="str">
        <f ca="1">IF(DI302="","",'Details Verein'!$I$30)</f>
        <v/>
      </c>
      <c r="DK302" s="24" t="str">
        <f ca="1">IF(DI302="","",'Details Verein'!$I$31)</f>
        <v/>
      </c>
      <c r="DL302" s="24"/>
      <c r="DM302" s="26" t="str">
        <f t="shared" ca="1" si="222"/>
        <v/>
      </c>
      <c r="DN302" s="24" t="str">
        <f t="shared" ca="1" si="223"/>
        <v/>
      </c>
    </row>
    <row r="303" spans="3:118" x14ac:dyDescent="0.3">
      <c r="C303" s="1">
        <f t="shared" ca="1" si="187"/>
        <v>1.0279999999999969</v>
      </c>
      <c r="D303" s="1">
        <f ca="1">IF(OR(AQ303&lt;&gt;"",AP303+'Details Verein'!$D$24&gt;=$AM$1,AP303="",AG303&lt;&gt;1,AZ303&lt;&gt;"",BC303&lt;&gt;""),Mitglieder!D302+0.0001,ROUND(D302+1,0))</f>
        <v>1.0279999999999969</v>
      </c>
      <c r="E303" s="1">
        <f ca="1">IF(OR(AQ303&lt;&gt;"",AZ303+'Details Verein'!$D$25&gt;=$AM$1,AP303="",AG303&lt;&gt;1,AZ303="",BA303&lt;&gt;"",BC303&lt;&gt;""),Mitglieder!E302+0.0001,ROUND(E302+1,0))</f>
        <v>1.0279999999999969</v>
      </c>
      <c r="F303" s="1" t="str">
        <f t="shared" ca="1" si="188"/>
        <v/>
      </c>
      <c r="G303" s="23"/>
      <c r="H303" s="8"/>
      <c r="I303" s="8"/>
      <c r="J303" s="8"/>
      <c r="K303" s="8"/>
      <c r="L303" s="8"/>
      <c r="M303" s="8"/>
      <c r="N303" s="8"/>
      <c r="O303" s="8"/>
      <c r="P303" s="8"/>
      <c r="Q303" s="8"/>
      <c r="R303" s="8"/>
      <c r="S303" s="8"/>
      <c r="T303" s="8"/>
      <c r="U303" s="8"/>
      <c r="V303" s="8"/>
      <c r="W303" s="8"/>
      <c r="X303" s="8"/>
      <c r="Y303" s="8"/>
      <c r="Z303" s="8"/>
      <c r="AA303" s="8"/>
      <c r="AB303" s="8"/>
      <c r="AC303" s="8"/>
      <c r="AD303" s="8"/>
      <c r="AE303" s="8"/>
      <c r="AG303" s="1">
        <f t="shared" si="189"/>
        <v>0</v>
      </c>
      <c r="AI303" s="1">
        <f t="shared" ca="1" si="190"/>
        <v>0</v>
      </c>
      <c r="AJ303" s="1">
        <f t="shared" ca="1" si="191"/>
        <v>0</v>
      </c>
      <c r="AM303" s="63" t="str">
        <f>IF(AND(H304="",H305="",K303=""),"",IF(K303="","nicht kategorisiert",IF(AG303=1,VLOOKUP(AN303,'Details Verein'!$B$12:$D$22,2),"")))</f>
        <v/>
      </c>
      <c r="AN303" s="1">
        <f>IF(K303='Details Verein'!$C$12,'Details Verein'!$B$12,IF(K303='Details Verein'!$C$13,'Details Verein'!$B$13,IF(K303='Details Verein'!$C$14,'Details Verein'!$B$14,IF(K303='Details Verein'!$C$15,'Details Verein'!$B$15,IF(K303='Details Verein'!$C$16,'Details Verein'!$B$16,IF(K303='Details Verein'!$C$17,'Details Verein'!$B$17,IF(K303='Details Verein'!$C$18,'Details Verein'!$B$18,IF(K303='Details Verein'!$C$19,'Details Verein'!$B$19,IF(K303='Details Verein'!$C$20,'Details Verein'!$B$20,IF(K303='Details Verein'!$C$21,'Details Verein'!$B$21,11))))))))))</f>
        <v>1</v>
      </c>
      <c r="AO303" s="8"/>
      <c r="AP303" s="8"/>
      <c r="AQ303" s="8"/>
      <c r="AR303" s="32">
        <f>IF(OR(V303&gt;'Details Verein'!$D$7,$AG303=1),VLOOKUP($AN303,'Details Verein'!$B$12:$G$21,AR$1),0)</f>
        <v>0</v>
      </c>
      <c r="AS303" s="115" t="str">
        <f t="shared" si="192"/>
        <v/>
      </c>
      <c r="AT303" s="32">
        <f>IF($AG303=1,VLOOKUP($AN303,'Details Verein'!$B$12:$G$21,AT$1),0)</f>
        <v>0</v>
      </c>
      <c r="AU303" s="33" t="str">
        <f t="shared" si="193"/>
        <v/>
      </c>
      <c r="AV303" s="32">
        <f>IF($AG303=1,VLOOKUP($AN303,'Details Verein'!$B$12:$G$21,AV$1),0)</f>
        <v>0</v>
      </c>
      <c r="AW303" s="32">
        <f ca="1">IF($AG303=1,VLOOKUP($AN303,'Details Verein'!$B$12:$G$21,AW$1),0)+BG303</f>
        <v>0</v>
      </c>
      <c r="AX303" s="116"/>
      <c r="AY303" s="8"/>
      <c r="AZ303" s="8"/>
      <c r="BA303" s="8"/>
      <c r="BB303" s="1" t="str">
        <f t="shared" si="194"/>
        <v>00.01.1900</v>
      </c>
      <c r="BC303" s="73"/>
      <c r="BD303" s="3" t="str">
        <f>IF(AP303="","",AP303+'Details Verein'!$D$24)</f>
        <v/>
      </c>
      <c r="BE303" s="3" t="str">
        <f>IF(AZ303="","",AZ303+'Details Verein'!$D$25)</f>
        <v/>
      </c>
      <c r="BF303" s="3" t="str">
        <f>IF(BA303="","",BA303+'Details Verein'!$D$26)</f>
        <v/>
      </c>
      <c r="BG303" s="32">
        <f ca="1">IF(OR(E303-E302&gt;0.1,BA303&lt;&gt;""),'Details Verein'!$D$27,0)</f>
        <v>0</v>
      </c>
      <c r="BH303" s="16">
        <f t="shared" ca="1" si="218"/>
        <v>0</v>
      </c>
      <c r="BI303" s="16">
        <f t="shared" si="195"/>
        <v>0</v>
      </c>
      <c r="BJ303" s="1" t="str">
        <f t="shared" si="196"/>
        <v/>
      </c>
      <c r="BL303" s="1" t="str">
        <f t="shared" si="201"/>
        <v/>
      </c>
      <c r="BM303" s="1" t="str">
        <f t="shared" si="202"/>
        <v/>
      </c>
      <c r="BN303" s="1" t="str">
        <f t="shared" si="203"/>
        <v/>
      </c>
      <c r="BO303" s="1" t="str">
        <f t="shared" ca="1" si="204"/>
        <v/>
      </c>
      <c r="BP303" s="1">
        <f t="shared" si="215"/>
        <v>2.7999999999999886E-2</v>
      </c>
      <c r="BQ303" s="24" t="str">
        <f t="shared" si="205"/>
        <v/>
      </c>
      <c r="BR303" s="25" t="str">
        <f>IF(OR(Mitglieder!AQ303="",Mitglieder!BC303&lt;&gt;""),"",Mitglieder!AQ303)</f>
        <v/>
      </c>
      <c r="BS303" s="24" t="str">
        <f>IF(BR303="","",'Details Verein'!$I$30)</f>
        <v/>
      </c>
      <c r="BT303" s="24" t="str">
        <f>IF(BR303="","",VLOOKUP(Mitglieder!AN303,'Details Verein'!$B$12:$I$21,8))</f>
        <v/>
      </c>
      <c r="BU303" s="24"/>
      <c r="BV303" s="26" t="str">
        <f t="shared" si="206"/>
        <v/>
      </c>
      <c r="BW303" s="24" t="str">
        <f>IF(BR303="","",Mitglieder!BL303)</f>
        <v/>
      </c>
      <c r="CA303" s="34"/>
      <c r="CB303" s="1" t="str">
        <f t="shared" si="224"/>
        <v/>
      </c>
      <c r="CC303" s="1" t="str">
        <f t="shared" si="224"/>
        <v/>
      </c>
      <c r="CD303" s="1" t="str">
        <f t="shared" si="224"/>
        <v/>
      </c>
      <c r="CE303" s="1" t="str">
        <f t="shared" si="224"/>
        <v/>
      </c>
      <c r="CF303" s="1" t="str">
        <f t="shared" si="224"/>
        <v/>
      </c>
      <c r="CG303" s="1" t="str">
        <f t="shared" si="224"/>
        <v/>
      </c>
      <c r="CH303" s="1" t="str">
        <f t="shared" si="224"/>
        <v/>
      </c>
      <c r="CI303" s="1" t="str">
        <f t="shared" si="224"/>
        <v/>
      </c>
      <c r="CJ303" s="1" t="str">
        <f t="shared" si="224"/>
        <v/>
      </c>
      <c r="CK303" s="1" t="str">
        <f t="shared" si="224"/>
        <v/>
      </c>
      <c r="CL303" s="37" t="str">
        <f t="shared" si="197"/>
        <v/>
      </c>
      <c r="CM303" s="37" t="str">
        <f t="shared" si="198"/>
        <v/>
      </c>
      <c r="CN303" s="1">
        <f t="shared" ca="1" si="199"/>
        <v>0</v>
      </c>
      <c r="CO303" s="1">
        <f t="shared" ca="1" si="200"/>
        <v>0</v>
      </c>
      <c r="CP303" s="1">
        <f t="shared" si="217"/>
        <v>5.8100000000000637E-2</v>
      </c>
      <c r="CQ303" s="24" t="str">
        <f t="shared" si="207"/>
        <v/>
      </c>
      <c r="CR303" s="25" t="str">
        <f t="shared" si="208"/>
        <v/>
      </c>
      <c r="CS303" s="24" t="str">
        <f>IF(CR303="","",'Details Verein'!$I$30)</f>
        <v/>
      </c>
      <c r="CT303" s="24" t="str">
        <f>IF(CR303="","",VLOOKUP(Mitglieder!AN303,'Details Verein'!$B$12:$K$21,9))</f>
        <v/>
      </c>
      <c r="CU303" s="24">
        <f t="shared" si="209"/>
        <v>0</v>
      </c>
      <c r="CV303" s="26" t="str">
        <f t="shared" si="210"/>
        <v/>
      </c>
      <c r="CW303" s="24" t="str">
        <f>IF(CR303="","",Mitglieder!BM303)</f>
        <v/>
      </c>
      <c r="CX303" s="1">
        <f t="shared" si="211"/>
        <v>8.8200000000001499E-2</v>
      </c>
      <c r="CY303" s="24" t="str">
        <f t="shared" si="212"/>
        <v/>
      </c>
      <c r="CZ303" s="25" t="str">
        <f t="shared" si="213"/>
        <v/>
      </c>
      <c r="DA303" s="24" t="str">
        <f>IF(CZ303="","",'Details Verein'!$I$30)</f>
        <v/>
      </c>
      <c r="DB303" s="24" t="str">
        <f>IF(CZ303="","",VLOOKUP(AN303,'Details Verein'!$B$12:$L$21,10))</f>
        <v/>
      </c>
      <c r="DC303" s="24"/>
      <c r="DD303" s="26" t="str">
        <f t="shared" si="214"/>
        <v/>
      </c>
      <c r="DE303" s="24" t="str">
        <f>IF(CZ303="","",Mitglieder!BN303)</f>
        <v/>
      </c>
      <c r="DF303" s="34"/>
      <c r="DG303" s="1">
        <f t="shared" ca="1" si="219"/>
        <v>0.11830000000000236</v>
      </c>
      <c r="DH303" s="24" t="str">
        <f t="shared" ca="1" si="220"/>
        <v/>
      </c>
      <c r="DI303" s="25" t="str">
        <f t="shared" ca="1" si="221"/>
        <v/>
      </c>
      <c r="DJ303" s="24" t="str">
        <f ca="1">IF(DI303="","",'Details Verein'!$I$30)</f>
        <v/>
      </c>
      <c r="DK303" s="24" t="str">
        <f ca="1">IF(DI303="","",'Details Verein'!$I$31)</f>
        <v/>
      </c>
      <c r="DL303" s="24"/>
      <c r="DM303" s="26" t="str">
        <f t="shared" ca="1" si="222"/>
        <v/>
      </c>
      <c r="DN303" s="24" t="str">
        <f t="shared" ca="1" si="223"/>
        <v/>
      </c>
    </row>
    <row r="304" spans="3:118" x14ac:dyDescent="0.3">
      <c r="C304" s="1">
        <f t="shared" ca="1" si="187"/>
        <v>1.0280999999999969</v>
      </c>
      <c r="D304" s="1">
        <f ca="1">IF(OR(AQ304&lt;&gt;"",AP304+'Details Verein'!$D$24&gt;=$AM$1,AP304="",AG304&lt;&gt;1,AZ304&lt;&gt;"",BC304&lt;&gt;""),Mitglieder!D303+0.0001,ROUND(D303+1,0))</f>
        <v>1.0280999999999969</v>
      </c>
      <c r="E304" s="1">
        <f ca="1">IF(OR(AQ304&lt;&gt;"",AZ304+'Details Verein'!$D$25&gt;=$AM$1,AP304="",AG304&lt;&gt;1,AZ304="",BA304&lt;&gt;"",BC304&lt;&gt;""),Mitglieder!E303+0.0001,ROUND(E303+1,0))</f>
        <v>1.0280999999999969</v>
      </c>
      <c r="F304" s="1" t="str">
        <f t="shared" ca="1" si="188"/>
        <v/>
      </c>
      <c r="G304" s="23"/>
      <c r="H304" s="8"/>
      <c r="I304" s="8"/>
      <c r="J304" s="8"/>
      <c r="K304" s="8"/>
      <c r="L304" s="8"/>
      <c r="M304" s="8"/>
      <c r="N304" s="8"/>
      <c r="O304" s="8"/>
      <c r="P304" s="8"/>
      <c r="Q304" s="8"/>
      <c r="R304" s="8"/>
      <c r="S304" s="8"/>
      <c r="T304" s="8"/>
      <c r="U304" s="8"/>
      <c r="V304" s="8"/>
      <c r="W304" s="8"/>
      <c r="X304" s="8"/>
      <c r="Y304" s="8"/>
      <c r="Z304" s="8"/>
      <c r="AA304" s="8"/>
      <c r="AB304" s="8"/>
      <c r="AC304" s="8"/>
      <c r="AD304" s="8"/>
      <c r="AE304" s="8"/>
      <c r="AG304" s="1">
        <f t="shared" si="189"/>
        <v>0</v>
      </c>
      <c r="AI304" s="1">
        <f t="shared" ca="1" si="190"/>
        <v>0</v>
      </c>
      <c r="AJ304" s="1">
        <f t="shared" ca="1" si="191"/>
        <v>0</v>
      </c>
      <c r="AM304" s="63" t="str">
        <f>IF(AND(H305="",H306="",K304=""),"",IF(K304="","nicht kategorisiert",IF(AG304=1,VLOOKUP(AN304,'Details Verein'!$B$12:$D$22,2),"")))</f>
        <v/>
      </c>
      <c r="AN304" s="1">
        <f>IF(K304='Details Verein'!$C$12,'Details Verein'!$B$12,IF(K304='Details Verein'!$C$13,'Details Verein'!$B$13,IF(K304='Details Verein'!$C$14,'Details Verein'!$B$14,IF(K304='Details Verein'!$C$15,'Details Verein'!$B$15,IF(K304='Details Verein'!$C$16,'Details Verein'!$B$16,IF(K304='Details Verein'!$C$17,'Details Verein'!$B$17,IF(K304='Details Verein'!$C$18,'Details Verein'!$B$18,IF(K304='Details Verein'!$C$19,'Details Verein'!$B$19,IF(K304='Details Verein'!$C$20,'Details Verein'!$B$20,IF(K304='Details Verein'!$C$21,'Details Verein'!$B$21,11))))))))))</f>
        <v>1</v>
      </c>
      <c r="AO304" s="8"/>
      <c r="AP304" s="8"/>
      <c r="AQ304" s="8"/>
      <c r="AR304" s="32">
        <f>IF(OR(V304&gt;'Details Verein'!$D$7,$AG304=1),VLOOKUP($AN304,'Details Verein'!$B$12:$G$21,AR$1),0)</f>
        <v>0</v>
      </c>
      <c r="AS304" s="115" t="str">
        <f t="shared" si="192"/>
        <v/>
      </c>
      <c r="AT304" s="32">
        <f>IF($AG304=1,VLOOKUP($AN304,'Details Verein'!$B$12:$G$21,AT$1),0)</f>
        <v>0</v>
      </c>
      <c r="AU304" s="33" t="str">
        <f t="shared" si="193"/>
        <v/>
      </c>
      <c r="AV304" s="32">
        <f>IF($AG304=1,VLOOKUP($AN304,'Details Verein'!$B$12:$G$21,AV$1),0)</f>
        <v>0</v>
      </c>
      <c r="AW304" s="32">
        <f ca="1">IF($AG304=1,VLOOKUP($AN304,'Details Verein'!$B$12:$G$21,AW$1),0)+BG304</f>
        <v>0</v>
      </c>
      <c r="AX304" s="116"/>
      <c r="AY304" s="8"/>
      <c r="AZ304" s="8"/>
      <c r="BA304" s="8"/>
      <c r="BB304" s="1" t="str">
        <f t="shared" si="194"/>
        <v>00.01.1900</v>
      </c>
      <c r="BC304" s="73"/>
      <c r="BD304" s="3" t="str">
        <f>IF(AP304="","",AP304+'Details Verein'!$D$24)</f>
        <v/>
      </c>
      <c r="BE304" s="3" t="str">
        <f>IF(AZ304="","",AZ304+'Details Verein'!$D$25)</f>
        <v/>
      </c>
      <c r="BF304" s="3" t="str">
        <f>IF(BA304="","",BA304+'Details Verein'!$D$26)</f>
        <v/>
      </c>
      <c r="BG304" s="32">
        <f ca="1">IF(OR(E304-E303&gt;0.1,BA304&lt;&gt;""),'Details Verein'!$D$27,0)</f>
        <v>0</v>
      </c>
      <c r="BH304" s="16">
        <f t="shared" ca="1" si="218"/>
        <v>0</v>
      </c>
      <c r="BI304" s="16">
        <f t="shared" si="195"/>
        <v>0</v>
      </c>
      <c r="BJ304" s="1" t="str">
        <f t="shared" si="196"/>
        <v/>
      </c>
      <c r="BL304" s="1" t="str">
        <f t="shared" si="201"/>
        <v/>
      </c>
      <c r="BM304" s="1" t="str">
        <f t="shared" si="202"/>
        <v/>
      </c>
      <c r="BN304" s="1" t="str">
        <f t="shared" si="203"/>
        <v/>
      </c>
      <c r="BO304" s="1" t="str">
        <f t="shared" ca="1" si="204"/>
        <v/>
      </c>
      <c r="BP304" s="1">
        <f t="shared" si="215"/>
        <v>2.8099999999999885E-2</v>
      </c>
      <c r="BQ304" s="24" t="str">
        <f t="shared" si="205"/>
        <v/>
      </c>
      <c r="BR304" s="25" t="str">
        <f>IF(OR(Mitglieder!AQ304="",Mitglieder!BC304&lt;&gt;""),"",Mitglieder!AQ304)</f>
        <v/>
      </c>
      <c r="BS304" s="24" t="str">
        <f>IF(BR304="","",'Details Verein'!$I$30)</f>
        <v/>
      </c>
      <c r="BT304" s="24" t="str">
        <f>IF(BR304="","",VLOOKUP(Mitglieder!AN304,'Details Verein'!$B$12:$I$21,8))</f>
        <v/>
      </c>
      <c r="BU304" s="24"/>
      <c r="BV304" s="26" t="str">
        <f t="shared" si="206"/>
        <v/>
      </c>
      <c r="BW304" s="24" t="str">
        <f>IF(BR304="","",Mitglieder!BL304)</f>
        <v/>
      </c>
      <c r="CA304" s="34"/>
      <c r="CB304" s="1" t="str">
        <f t="shared" ref="CB304:CK313" si="225">IF(AND($AG304=1,CB$13=$AM304),CB$13,"")</f>
        <v/>
      </c>
      <c r="CC304" s="1" t="str">
        <f t="shared" si="225"/>
        <v/>
      </c>
      <c r="CD304" s="1" t="str">
        <f t="shared" si="225"/>
        <v/>
      </c>
      <c r="CE304" s="1" t="str">
        <f t="shared" si="225"/>
        <v/>
      </c>
      <c r="CF304" s="1" t="str">
        <f t="shared" si="225"/>
        <v/>
      </c>
      <c r="CG304" s="1" t="str">
        <f t="shared" si="225"/>
        <v/>
      </c>
      <c r="CH304" s="1" t="str">
        <f t="shared" si="225"/>
        <v/>
      </c>
      <c r="CI304" s="1" t="str">
        <f t="shared" si="225"/>
        <v/>
      </c>
      <c r="CJ304" s="1" t="str">
        <f t="shared" si="225"/>
        <v/>
      </c>
      <c r="CK304" s="1" t="str">
        <f t="shared" si="225"/>
        <v/>
      </c>
      <c r="CL304" s="37" t="str">
        <f t="shared" si="197"/>
        <v/>
      </c>
      <c r="CM304" s="37" t="str">
        <f t="shared" si="198"/>
        <v/>
      </c>
      <c r="CN304" s="1">
        <f t="shared" ca="1" si="199"/>
        <v>0</v>
      </c>
      <c r="CO304" s="1">
        <f t="shared" ca="1" si="200"/>
        <v>0</v>
      </c>
      <c r="CP304" s="1">
        <f t="shared" si="217"/>
        <v>5.820000000000064E-2</v>
      </c>
      <c r="CQ304" s="24" t="str">
        <f t="shared" si="207"/>
        <v/>
      </c>
      <c r="CR304" s="25" t="str">
        <f t="shared" si="208"/>
        <v/>
      </c>
      <c r="CS304" s="24" t="str">
        <f>IF(CR304="","",'Details Verein'!$I$30)</f>
        <v/>
      </c>
      <c r="CT304" s="24" t="str">
        <f>IF(CR304="","",VLOOKUP(Mitglieder!AN304,'Details Verein'!$B$12:$K$21,9))</f>
        <v/>
      </c>
      <c r="CU304" s="24">
        <f t="shared" si="209"/>
        <v>0</v>
      </c>
      <c r="CV304" s="26" t="str">
        <f t="shared" si="210"/>
        <v/>
      </c>
      <c r="CW304" s="24" t="str">
        <f>IF(CR304="","",Mitglieder!BM304)</f>
        <v/>
      </c>
      <c r="CX304" s="1">
        <f t="shared" si="211"/>
        <v>8.8300000000001502E-2</v>
      </c>
      <c r="CY304" s="24" t="str">
        <f t="shared" si="212"/>
        <v/>
      </c>
      <c r="CZ304" s="25" t="str">
        <f t="shared" si="213"/>
        <v/>
      </c>
      <c r="DA304" s="24" t="str">
        <f>IF(CZ304="","",'Details Verein'!$I$30)</f>
        <v/>
      </c>
      <c r="DB304" s="24" t="str">
        <f>IF(CZ304="","",VLOOKUP(AN304,'Details Verein'!$B$12:$L$21,10))</f>
        <v/>
      </c>
      <c r="DC304" s="24"/>
      <c r="DD304" s="26" t="str">
        <f t="shared" si="214"/>
        <v/>
      </c>
      <c r="DE304" s="24" t="str">
        <f>IF(CZ304="","",Mitglieder!BN304)</f>
        <v/>
      </c>
      <c r="DF304" s="34"/>
      <c r="DG304" s="1">
        <f t="shared" ca="1" si="219"/>
        <v>0.11840000000000236</v>
      </c>
      <c r="DH304" s="24" t="str">
        <f t="shared" ca="1" si="220"/>
        <v/>
      </c>
      <c r="DI304" s="25" t="str">
        <f t="shared" ca="1" si="221"/>
        <v/>
      </c>
      <c r="DJ304" s="24" t="str">
        <f ca="1">IF(DI304="","",'Details Verein'!$I$30)</f>
        <v/>
      </c>
      <c r="DK304" s="24" t="str">
        <f ca="1">IF(DI304="","",'Details Verein'!$I$31)</f>
        <v/>
      </c>
      <c r="DL304" s="24"/>
      <c r="DM304" s="26" t="str">
        <f t="shared" ca="1" si="222"/>
        <v/>
      </c>
      <c r="DN304" s="24" t="str">
        <f t="shared" ca="1" si="223"/>
        <v/>
      </c>
    </row>
    <row r="305" spans="3:118" x14ac:dyDescent="0.3">
      <c r="C305" s="1">
        <f t="shared" ca="1" si="187"/>
        <v>1.0281999999999969</v>
      </c>
      <c r="D305" s="1">
        <f ca="1">IF(OR(AQ305&lt;&gt;"",AP305+'Details Verein'!$D$24&gt;=$AM$1,AP305="",AG305&lt;&gt;1,AZ305&lt;&gt;"",BC305&lt;&gt;""),Mitglieder!D304+0.0001,ROUND(D304+1,0))</f>
        <v>1.0281999999999969</v>
      </c>
      <c r="E305" s="1">
        <f ca="1">IF(OR(AQ305&lt;&gt;"",AZ305+'Details Verein'!$D$25&gt;=$AM$1,AP305="",AG305&lt;&gt;1,AZ305="",BA305&lt;&gt;"",BC305&lt;&gt;""),Mitglieder!E304+0.0001,ROUND(E304+1,0))</f>
        <v>1.0281999999999969</v>
      </c>
      <c r="F305" s="1" t="str">
        <f t="shared" ca="1" si="188"/>
        <v/>
      </c>
      <c r="G305" s="23"/>
      <c r="H305" s="8"/>
      <c r="I305" s="8"/>
      <c r="J305" s="8"/>
      <c r="K305" s="8"/>
      <c r="L305" s="8"/>
      <c r="M305" s="8"/>
      <c r="N305" s="8"/>
      <c r="O305" s="8"/>
      <c r="P305" s="8"/>
      <c r="Q305" s="8"/>
      <c r="R305" s="8"/>
      <c r="S305" s="8"/>
      <c r="T305" s="8"/>
      <c r="U305" s="8"/>
      <c r="V305" s="8"/>
      <c r="W305" s="8"/>
      <c r="X305" s="8"/>
      <c r="Y305" s="8"/>
      <c r="Z305" s="8"/>
      <c r="AA305" s="8"/>
      <c r="AB305" s="8"/>
      <c r="AC305" s="8"/>
      <c r="AD305" s="8"/>
      <c r="AE305" s="8"/>
      <c r="AG305" s="1">
        <f t="shared" si="189"/>
        <v>0</v>
      </c>
      <c r="AI305" s="1">
        <f t="shared" ca="1" si="190"/>
        <v>0</v>
      </c>
      <c r="AJ305" s="1">
        <f t="shared" ca="1" si="191"/>
        <v>0</v>
      </c>
      <c r="AM305" s="63" t="str">
        <f>IF(AND(H306="",H307="",K305=""),"",IF(K305="","nicht kategorisiert",IF(AG305=1,VLOOKUP(AN305,'Details Verein'!$B$12:$D$22,2),"")))</f>
        <v/>
      </c>
      <c r="AN305" s="1">
        <f>IF(K305='Details Verein'!$C$12,'Details Verein'!$B$12,IF(K305='Details Verein'!$C$13,'Details Verein'!$B$13,IF(K305='Details Verein'!$C$14,'Details Verein'!$B$14,IF(K305='Details Verein'!$C$15,'Details Verein'!$B$15,IF(K305='Details Verein'!$C$16,'Details Verein'!$B$16,IF(K305='Details Verein'!$C$17,'Details Verein'!$B$17,IF(K305='Details Verein'!$C$18,'Details Verein'!$B$18,IF(K305='Details Verein'!$C$19,'Details Verein'!$B$19,IF(K305='Details Verein'!$C$20,'Details Verein'!$B$20,IF(K305='Details Verein'!$C$21,'Details Verein'!$B$21,11))))))))))</f>
        <v>1</v>
      </c>
      <c r="AO305" s="8"/>
      <c r="AP305" s="8"/>
      <c r="AQ305" s="8"/>
      <c r="AR305" s="32">
        <f>IF(OR(V305&gt;'Details Verein'!$D$7,$AG305=1),VLOOKUP($AN305,'Details Verein'!$B$12:$G$21,AR$1),0)</f>
        <v>0</v>
      </c>
      <c r="AS305" s="115" t="str">
        <f t="shared" si="192"/>
        <v/>
      </c>
      <c r="AT305" s="32">
        <f>IF($AG305=1,VLOOKUP($AN305,'Details Verein'!$B$12:$G$21,AT$1),0)</f>
        <v>0</v>
      </c>
      <c r="AU305" s="33" t="str">
        <f t="shared" si="193"/>
        <v/>
      </c>
      <c r="AV305" s="32">
        <f>IF($AG305=1,VLOOKUP($AN305,'Details Verein'!$B$12:$G$21,AV$1),0)</f>
        <v>0</v>
      </c>
      <c r="AW305" s="32">
        <f ca="1">IF($AG305=1,VLOOKUP($AN305,'Details Verein'!$B$12:$G$21,AW$1),0)+BG305</f>
        <v>0</v>
      </c>
      <c r="AX305" s="116"/>
      <c r="AY305" s="8"/>
      <c r="AZ305" s="8"/>
      <c r="BA305" s="8"/>
      <c r="BB305" s="1" t="str">
        <f t="shared" si="194"/>
        <v>00.01.1900</v>
      </c>
      <c r="BC305" s="73"/>
      <c r="BD305" s="3" t="str">
        <f>IF(AP305="","",AP305+'Details Verein'!$D$24)</f>
        <v/>
      </c>
      <c r="BE305" s="3" t="str">
        <f>IF(AZ305="","",AZ305+'Details Verein'!$D$25)</f>
        <v/>
      </c>
      <c r="BF305" s="3" t="str">
        <f>IF(BA305="","",BA305+'Details Verein'!$D$26)</f>
        <v/>
      </c>
      <c r="BG305" s="32">
        <f ca="1">IF(OR(E305-E304&gt;0.1,BA305&lt;&gt;""),'Details Verein'!$D$27,0)</f>
        <v>0</v>
      </c>
      <c r="BH305" s="16">
        <f t="shared" ca="1" si="218"/>
        <v>0</v>
      </c>
      <c r="BI305" s="16">
        <f t="shared" si="195"/>
        <v>0</v>
      </c>
      <c r="BJ305" s="1" t="str">
        <f t="shared" si="196"/>
        <v/>
      </c>
      <c r="BL305" s="1" t="str">
        <f t="shared" si="201"/>
        <v/>
      </c>
      <c r="BM305" s="1" t="str">
        <f t="shared" si="202"/>
        <v/>
      </c>
      <c r="BN305" s="1" t="str">
        <f t="shared" si="203"/>
        <v/>
      </c>
      <c r="BO305" s="1" t="str">
        <f t="shared" ca="1" si="204"/>
        <v/>
      </c>
      <c r="BP305" s="1">
        <f t="shared" si="215"/>
        <v>2.8199999999999885E-2</v>
      </c>
      <c r="BQ305" s="24" t="str">
        <f t="shared" si="205"/>
        <v/>
      </c>
      <c r="BR305" s="25" t="str">
        <f>IF(OR(Mitglieder!AQ305="",Mitglieder!BC305&lt;&gt;""),"",Mitglieder!AQ305)</f>
        <v/>
      </c>
      <c r="BS305" s="24" t="str">
        <f>IF(BR305="","",'Details Verein'!$I$30)</f>
        <v/>
      </c>
      <c r="BT305" s="24" t="str">
        <f>IF(BR305="","",VLOOKUP(Mitglieder!AN305,'Details Verein'!$B$12:$I$21,8))</f>
        <v/>
      </c>
      <c r="BU305" s="24"/>
      <c r="BV305" s="26" t="str">
        <f t="shared" si="206"/>
        <v/>
      </c>
      <c r="BW305" s="24" t="str">
        <f>IF(BR305="","",Mitglieder!BL305)</f>
        <v/>
      </c>
      <c r="CA305" s="34"/>
      <c r="CB305" s="1" t="str">
        <f t="shared" si="225"/>
        <v/>
      </c>
      <c r="CC305" s="1" t="str">
        <f t="shared" si="225"/>
        <v/>
      </c>
      <c r="CD305" s="1" t="str">
        <f t="shared" si="225"/>
        <v/>
      </c>
      <c r="CE305" s="1" t="str">
        <f t="shared" si="225"/>
        <v/>
      </c>
      <c r="CF305" s="1" t="str">
        <f t="shared" si="225"/>
        <v/>
      </c>
      <c r="CG305" s="1" t="str">
        <f t="shared" si="225"/>
        <v/>
      </c>
      <c r="CH305" s="1" t="str">
        <f t="shared" si="225"/>
        <v/>
      </c>
      <c r="CI305" s="1" t="str">
        <f t="shared" si="225"/>
        <v/>
      </c>
      <c r="CJ305" s="1" t="str">
        <f t="shared" si="225"/>
        <v/>
      </c>
      <c r="CK305" s="1" t="str">
        <f t="shared" si="225"/>
        <v/>
      </c>
      <c r="CL305" s="37" t="str">
        <f t="shared" si="197"/>
        <v/>
      </c>
      <c r="CM305" s="37" t="str">
        <f t="shared" si="198"/>
        <v/>
      </c>
      <c r="CN305" s="1">
        <f t="shared" ca="1" si="199"/>
        <v>0</v>
      </c>
      <c r="CO305" s="1">
        <f t="shared" ca="1" si="200"/>
        <v>0</v>
      </c>
      <c r="CP305" s="1">
        <f t="shared" si="217"/>
        <v>5.8300000000000643E-2</v>
      </c>
      <c r="CQ305" s="24" t="str">
        <f t="shared" si="207"/>
        <v/>
      </c>
      <c r="CR305" s="25" t="str">
        <f t="shared" si="208"/>
        <v/>
      </c>
      <c r="CS305" s="24" t="str">
        <f>IF(CR305="","",'Details Verein'!$I$30)</f>
        <v/>
      </c>
      <c r="CT305" s="24" t="str">
        <f>IF(CR305="","",VLOOKUP(Mitglieder!AN305,'Details Verein'!$B$12:$K$21,9))</f>
        <v/>
      </c>
      <c r="CU305" s="24">
        <f t="shared" si="209"/>
        <v>0</v>
      </c>
      <c r="CV305" s="26" t="str">
        <f t="shared" si="210"/>
        <v/>
      </c>
      <c r="CW305" s="24" t="str">
        <f>IF(CR305="","",Mitglieder!BM305)</f>
        <v/>
      </c>
      <c r="CX305" s="1">
        <f t="shared" si="211"/>
        <v>8.8400000000001505E-2</v>
      </c>
      <c r="CY305" s="24" t="str">
        <f t="shared" si="212"/>
        <v/>
      </c>
      <c r="CZ305" s="25" t="str">
        <f t="shared" si="213"/>
        <v/>
      </c>
      <c r="DA305" s="24" t="str">
        <f>IF(CZ305="","",'Details Verein'!$I$30)</f>
        <v/>
      </c>
      <c r="DB305" s="24" t="str">
        <f>IF(CZ305="","",VLOOKUP(AN305,'Details Verein'!$B$12:$L$21,10))</f>
        <v/>
      </c>
      <c r="DC305" s="24"/>
      <c r="DD305" s="26" t="str">
        <f t="shared" si="214"/>
        <v/>
      </c>
      <c r="DE305" s="24" t="str">
        <f>IF(CZ305="","",Mitglieder!BN305)</f>
        <v/>
      </c>
      <c r="DF305" s="34"/>
      <c r="DG305" s="1">
        <f t="shared" ca="1" si="219"/>
        <v>0.11850000000000237</v>
      </c>
      <c r="DH305" s="24" t="str">
        <f t="shared" ca="1" si="220"/>
        <v/>
      </c>
      <c r="DI305" s="25" t="str">
        <f t="shared" ca="1" si="221"/>
        <v/>
      </c>
      <c r="DJ305" s="24" t="str">
        <f ca="1">IF(DI305="","",'Details Verein'!$I$30)</f>
        <v/>
      </c>
      <c r="DK305" s="24" t="str">
        <f ca="1">IF(DI305="","",'Details Verein'!$I$31)</f>
        <v/>
      </c>
      <c r="DL305" s="24"/>
      <c r="DM305" s="26" t="str">
        <f t="shared" ca="1" si="222"/>
        <v/>
      </c>
      <c r="DN305" s="24" t="str">
        <f t="shared" ca="1" si="223"/>
        <v/>
      </c>
    </row>
    <row r="306" spans="3:118" x14ac:dyDescent="0.3">
      <c r="C306" s="1">
        <f t="shared" ca="1" si="187"/>
        <v>1.0282999999999969</v>
      </c>
      <c r="D306" s="1">
        <f ca="1">IF(OR(AQ306&lt;&gt;"",AP306+'Details Verein'!$D$24&gt;=$AM$1,AP306="",AG306&lt;&gt;1,AZ306&lt;&gt;"",BC306&lt;&gt;""),Mitglieder!D305+0.0001,ROUND(D305+1,0))</f>
        <v>1.0282999999999969</v>
      </c>
      <c r="E306" s="1">
        <f ca="1">IF(OR(AQ306&lt;&gt;"",AZ306+'Details Verein'!$D$25&gt;=$AM$1,AP306="",AG306&lt;&gt;1,AZ306="",BA306&lt;&gt;"",BC306&lt;&gt;""),Mitglieder!E305+0.0001,ROUND(E305+1,0))</f>
        <v>1.0282999999999969</v>
      </c>
      <c r="F306" s="1" t="str">
        <f t="shared" ca="1" si="188"/>
        <v/>
      </c>
      <c r="G306" s="23"/>
      <c r="H306" s="8"/>
      <c r="I306" s="8"/>
      <c r="J306" s="8"/>
      <c r="K306" s="8"/>
      <c r="L306" s="8"/>
      <c r="M306" s="8"/>
      <c r="N306" s="8"/>
      <c r="O306" s="8"/>
      <c r="P306" s="8"/>
      <c r="Q306" s="8"/>
      <c r="R306" s="8"/>
      <c r="S306" s="8"/>
      <c r="T306" s="8"/>
      <c r="U306" s="8"/>
      <c r="V306" s="8"/>
      <c r="W306" s="8"/>
      <c r="X306" s="8"/>
      <c r="Y306" s="8"/>
      <c r="Z306" s="8"/>
      <c r="AA306" s="8"/>
      <c r="AB306" s="8"/>
      <c r="AC306" s="8"/>
      <c r="AD306" s="8"/>
      <c r="AE306" s="8"/>
      <c r="AG306" s="1">
        <f t="shared" si="189"/>
        <v>0</v>
      </c>
      <c r="AI306" s="1">
        <f t="shared" ca="1" si="190"/>
        <v>0</v>
      </c>
      <c r="AJ306" s="1">
        <f t="shared" ca="1" si="191"/>
        <v>0</v>
      </c>
      <c r="AM306" s="63" t="str">
        <f>IF(AND(H307="",H308="",K306=""),"",IF(K306="","nicht kategorisiert",IF(AG306=1,VLOOKUP(AN306,'Details Verein'!$B$12:$D$22,2),"")))</f>
        <v/>
      </c>
      <c r="AN306" s="1">
        <f>IF(K306='Details Verein'!$C$12,'Details Verein'!$B$12,IF(K306='Details Verein'!$C$13,'Details Verein'!$B$13,IF(K306='Details Verein'!$C$14,'Details Verein'!$B$14,IF(K306='Details Verein'!$C$15,'Details Verein'!$B$15,IF(K306='Details Verein'!$C$16,'Details Verein'!$B$16,IF(K306='Details Verein'!$C$17,'Details Verein'!$B$17,IF(K306='Details Verein'!$C$18,'Details Verein'!$B$18,IF(K306='Details Verein'!$C$19,'Details Verein'!$B$19,IF(K306='Details Verein'!$C$20,'Details Verein'!$B$20,IF(K306='Details Verein'!$C$21,'Details Verein'!$B$21,11))))))))))</f>
        <v>1</v>
      </c>
      <c r="AO306" s="8"/>
      <c r="AP306" s="8"/>
      <c r="AQ306" s="8"/>
      <c r="AR306" s="32">
        <f>IF(OR(V306&gt;'Details Verein'!$D$7,$AG306=1),VLOOKUP($AN306,'Details Verein'!$B$12:$G$21,AR$1),0)</f>
        <v>0</v>
      </c>
      <c r="AS306" s="115" t="str">
        <f t="shared" si="192"/>
        <v/>
      </c>
      <c r="AT306" s="32">
        <f>IF($AG306=1,VLOOKUP($AN306,'Details Verein'!$B$12:$G$21,AT$1),0)</f>
        <v>0</v>
      </c>
      <c r="AU306" s="33" t="str">
        <f t="shared" si="193"/>
        <v/>
      </c>
      <c r="AV306" s="32">
        <f>IF($AG306=1,VLOOKUP($AN306,'Details Verein'!$B$12:$G$21,AV$1),0)</f>
        <v>0</v>
      </c>
      <c r="AW306" s="32">
        <f ca="1">IF($AG306=1,VLOOKUP($AN306,'Details Verein'!$B$12:$G$21,AW$1),0)+BG306</f>
        <v>0</v>
      </c>
      <c r="AX306" s="116"/>
      <c r="AY306" s="8"/>
      <c r="AZ306" s="8"/>
      <c r="BA306" s="8"/>
      <c r="BB306" s="1" t="str">
        <f t="shared" si="194"/>
        <v>00.01.1900</v>
      </c>
      <c r="BC306" s="73"/>
      <c r="BD306" s="3" t="str">
        <f>IF(AP306="","",AP306+'Details Verein'!$D$24)</f>
        <v/>
      </c>
      <c r="BE306" s="3" t="str">
        <f>IF(AZ306="","",AZ306+'Details Verein'!$D$25)</f>
        <v/>
      </c>
      <c r="BF306" s="3" t="str">
        <f>IF(BA306="","",BA306+'Details Verein'!$D$26)</f>
        <v/>
      </c>
      <c r="BG306" s="32">
        <f ca="1">IF(OR(E306-E305&gt;0.1,BA306&lt;&gt;""),'Details Verein'!$D$27,0)</f>
        <v>0</v>
      </c>
      <c r="BH306" s="16">
        <f t="shared" ca="1" si="218"/>
        <v>0</v>
      </c>
      <c r="BI306" s="16">
        <f t="shared" si="195"/>
        <v>0</v>
      </c>
      <c r="BJ306" s="1" t="str">
        <f t="shared" si="196"/>
        <v/>
      </c>
      <c r="BL306" s="1" t="str">
        <f t="shared" si="201"/>
        <v/>
      </c>
      <c r="BM306" s="1" t="str">
        <f t="shared" si="202"/>
        <v/>
      </c>
      <c r="BN306" s="1" t="str">
        <f t="shared" si="203"/>
        <v/>
      </c>
      <c r="BO306" s="1" t="str">
        <f t="shared" ca="1" si="204"/>
        <v/>
      </c>
      <c r="BP306" s="1">
        <f t="shared" si="215"/>
        <v>2.8299999999999884E-2</v>
      </c>
      <c r="BQ306" s="24" t="str">
        <f t="shared" si="205"/>
        <v/>
      </c>
      <c r="BR306" s="25" t="str">
        <f>IF(OR(Mitglieder!AQ306="",Mitglieder!BC306&lt;&gt;""),"",Mitglieder!AQ306)</f>
        <v/>
      </c>
      <c r="BS306" s="24" t="str">
        <f>IF(BR306="","",'Details Verein'!$I$30)</f>
        <v/>
      </c>
      <c r="BT306" s="24" t="str">
        <f>IF(BR306="","",VLOOKUP(Mitglieder!AN306,'Details Verein'!$B$12:$I$21,8))</f>
        <v/>
      </c>
      <c r="BU306" s="24"/>
      <c r="BV306" s="26" t="str">
        <f t="shared" si="206"/>
        <v/>
      </c>
      <c r="BW306" s="24" t="str">
        <f>IF(BR306="","",Mitglieder!BL306)</f>
        <v/>
      </c>
      <c r="CA306" s="34"/>
      <c r="CB306" s="1" t="str">
        <f t="shared" si="225"/>
        <v/>
      </c>
      <c r="CC306" s="1" t="str">
        <f t="shared" si="225"/>
        <v/>
      </c>
      <c r="CD306" s="1" t="str">
        <f t="shared" si="225"/>
        <v/>
      </c>
      <c r="CE306" s="1" t="str">
        <f t="shared" si="225"/>
        <v/>
      </c>
      <c r="CF306" s="1" t="str">
        <f t="shared" si="225"/>
        <v/>
      </c>
      <c r="CG306" s="1" t="str">
        <f t="shared" si="225"/>
        <v/>
      </c>
      <c r="CH306" s="1" t="str">
        <f t="shared" si="225"/>
        <v/>
      </c>
      <c r="CI306" s="1" t="str">
        <f t="shared" si="225"/>
        <v/>
      </c>
      <c r="CJ306" s="1" t="str">
        <f t="shared" si="225"/>
        <v/>
      </c>
      <c r="CK306" s="1" t="str">
        <f t="shared" si="225"/>
        <v/>
      </c>
      <c r="CL306" s="37" t="str">
        <f t="shared" si="197"/>
        <v/>
      </c>
      <c r="CM306" s="37" t="str">
        <f t="shared" si="198"/>
        <v/>
      </c>
      <c r="CN306" s="1">
        <f t="shared" ca="1" si="199"/>
        <v>0</v>
      </c>
      <c r="CO306" s="1">
        <f t="shared" ca="1" si="200"/>
        <v>0</v>
      </c>
      <c r="CP306" s="1">
        <f t="shared" si="217"/>
        <v>5.8400000000000646E-2</v>
      </c>
      <c r="CQ306" s="24" t="str">
        <f t="shared" si="207"/>
        <v/>
      </c>
      <c r="CR306" s="25" t="str">
        <f t="shared" si="208"/>
        <v/>
      </c>
      <c r="CS306" s="24" t="str">
        <f>IF(CR306="","",'Details Verein'!$I$30)</f>
        <v/>
      </c>
      <c r="CT306" s="24" t="str">
        <f>IF(CR306="","",VLOOKUP(Mitglieder!AN306,'Details Verein'!$B$12:$K$21,9))</f>
        <v/>
      </c>
      <c r="CU306" s="24">
        <f t="shared" si="209"/>
        <v>0</v>
      </c>
      <c r="CV306" s="26" t="str">
        <f t="shared" si="210"/>
        <v/>
      </c>
      <c r="CW306" s="24" t="str">
        <f>IF(CR306="","",Mitglieder!BM306)</f>
        <v/>
      </c>
      <c r="CX306" s="1">
        <f t="shared" si="211"/>
        <v>8.8500000000001508E-2</v>
      </c>
      <c r="CY306" s="24" t="str">
        <f t="shared" si="212"/>
        <v/>
      </c>
      <c r="CZ306" s="25" t="str">
        <f t="shared" si="213"/>
        <v/>
      </c>
      <c r="DA306" s="24" t="str">
        <f>IF(CZ306="","",'Details Verein'!$I$30)</f>
        <v/>
      </c>
      <c r="DB306" s="24" t="str">
        <f>IF(CZ306="","",VLOOKUP(AN306,'Details Verein'!$B$12:$L$21,10))</f>
        <v/>
      </c>
      <c r="DC306" s="24"/>
      <c r="DD306" s="26" t="str">
        <f t="shared" si="214"/>
        <v/>
      </c>
      <c r="DE306" s="24" t="str">
        <f>IF(CZ306="","",Mitglieder!BN306)</f>
        <v/>
      </c>
      <c r="DF306" s="34"/>
      <c r="DG306" s="1">
        <f t="shared" ca="1" si="219"/>
        <v>0.11860000000000237</v>
      </c>
      <c r="DH306" s="24" t="str">
        <f t="shared" ca="1" si="220"/>
        <v/>
      </c>
      <c r="DI306" s="25" t="str">
        <f t="shared" ca="1" si="221"/>
        <v/>
      </c>
      <c r="DJ306" s="24" t="str">
        <f ca="1">IF(DI306="","",'Details Verein'!$I$30)</f>
        <v/>
      </c>
      <c r="DK306" s="24" t="str">
        <f ca="1">IF(DI306="","",'Details Verein'!$I$31)</f>
        <v/>
      </c>
      <c r="DL306" s="24"/>
      <c r="DM306" s="26" t="str">
        <f t="shared" ca="1" si="222"/>
        <v/>
      </c>
      <c r="DN306" s="24" t="str">
        <f t="shared" ca="1" si="223"/>
        <v/>
      </c>
    </row>
    <row r="307" spans="3:118" x14ac:dyDescent="0.3">
      <c r="C307" s="1">
        <f t="shared" ca="1" si="187"/>
        <v>1.0283999999999969</v>
      </c>
      <c r="D307" s="1">
        <f ca="1">IF(OR(AQ307&lt;&gt;"",AP307+'Details Verein'!$D$24&gt;=$AM$1,AP307="",AG307&lt;&gt;1,AZ307&lt;&gt;"",BC307&lt;&gt;""),Mitglieder!D306+0.0001,ROUND(D306+1,0))</f>
        <v>1.0283999999999969</v>
      </c>
      <c r="E307" s="1">
        <f ca="1">IF(OR(AQ307&lt;&gt;"",AZ307+'Details Verein'!$D$25&gt;=$AM$1,AP307="",AG307&lt;&gt;1,AZ307="",BA307&lt;&gt;"",BC307&lt;&gt;""),Mitglieder!E306+0.0001,ROUND(E306+1,0))</f>
        <v>1.0283999999999969</v>
      </c>
      <c r="F307" s="1" t="str">
        <f t="shared" ca="1" si="188"/>
        <v/>
      </c>
      <c r="G307" s="23"/>
      <c r="H307" s="8"/>
      <c r="I307" s="8"/>
      <c r="J307" s="8"/>
      <c r="K307" s="8"/>
      <c r="L307" s="8"/>
      <c r="M307" s="8"/>
      <c r="N307" s="8"/>
      <c r="O307" s="8"/>
      <c r="P307" s="8"/>
      <c r="Q307" s="8"/>
      <c r="R307" s="8"/>
      <c r="S307" s="8"/>
      <c r="T307" s="8"/>
      <c r="U307" s="8"/>
      <c r="V307" s="8"/>
      <c r="W307" s="8"/>
      <c r="X307" s="8"/>
      <c r="Y307" s="8"/>
      <c r="Z307" s="8"/>
      <c r="AA307" s="8"/>
      <c r="AB307" s="8"/>
      <c r="AC307" s="8"/>
      <c r="AD307" s="8"/>
      <c r="AE307" s="8"/>
      <c r="AG307" s="1">
        <f t="shared" si="189"/>
        <v>0</v>
      </c>
      <c r="AI307" s="1">
        <f t="shared" ca="1" si="190"/>
        <v>0</v>
      </c>
      <c r="AJ307" s="1">
        <f t="shared" ca="1" si="191"/>
        <v>0</v>
      </c>
      <c r="AM307" s="63" t="str">
        <f>IF(AND(H308="",H309="",K307=""),"",IF(K307="","nicht kategorisiert",IF(AG307=1,VLOOKUP(AN307,'Details Verein'!$B$12:$D$22,2),"")))</f>
        <v/>
      </c>
      <c r="AN307" s="1">
        <f>IF(K307='Details Verein'!$C$12,'Details Verein'!$B$12,IF(K307='Details Verein'!$C$13,'Details Verein'!$B$13,IF(K307='Details Verein'!$C$14,'Details Verein'!$B$14,IF(K307='Details Verein'!$C$15,'Details Verein'!$B$15,IF(K307='Details Verein'!$C$16,'Details Verein'!$B$16,IF(K307='Details Verein'!$C$17,'Details Verein'!$B$17,IF(K307='Details Verein'!$C$18,'Details Verein'!$B$18,IF(K307='Details Verein'!$C$19,'Details Verein'!$B$19,IF(K307='Details Verein'!$C$20,'Details Verein'!$B$20,IF(K307='Details Verein'!$C$21,'Details Verein'!$B$21,11))))))))))</f>
        <v>1</v>
      </c>
      <c r="AO307" s="8"/>
      <c r="AP307" s="8"/>
      <c r="AQ307" s="8"/>
      <c r="AR307" s="32">
        <f>IF(OR(V307&gt;'Details Verein'!$D$7,$AG307=1),VLOOKUP($AN307,'Details Verein'!$B$12:$G$21,AR$1),0)</f>
        <v>0</v>
      </c>
      <c r="AS307" s="115" t="str">
        <f t="shared" si="192"/>
        <v/>
      </c>
      <c r="AT307" s="32">
        <f>IF($AG307=1,VLOOKUP($AN307,'Details Verein'!$B$12:$G$21,AT$1),0)</f>
        <v>0</v>
      </c>
      <c r="AU307" s="33" t="str">
        <f t="shared" si="193"/>
        <v/>
      </c>
      <c r="AV307" s="32">
        <f>IF($AG307=1,VLOOKUP($AN307,'Details Verein'!$B$12:$G$21,AV$1),0)</f>
        <v>0</v>
      </c>
      <c r="AW307" s="32">
        <f ca="1">IF($AG307=1,VLOOKUP($AN307,'Details Verein'!$B$12:$G$21,AW$1),0)+BG307</f>
        <v>0</v>
      </c>
      <c r="AX307" s="116"/>
      <c r="AY307" s="8"/>
      <c r="AZ307" s="8"/>
      <c r="BA307" s="8"/>
      <c r="BB307" s="1" t="str">
        <f t="shared" si="194"/>
        <v>00.01.1900</v>
      </c>
      <c r="BC307" s="73"/>
      <c r="BD307" s="3" t="str">
        <f>IF(AP307="","",AP307+'Details Verein'!$D$24)</f>
        <v/>
      </c>
      <c r="BE307" s="3" t="str">
        <f>IF(AZ307="","",AZ307+'Details Verein'!$D$25)</f>
        <v/>
      </c>
      <c r="BF307" s="3" t="str">
        <f>IF(BA307="","",BA307+'Details Verein'!$D$26)</f>
        <v/>
      </c>
      <c r="BG307" s="32">
        <f ca="1">IF(OR(E307-E306&gt;0.1,BA307&lt;&gt;""),'Details Verein'!$D$27,0)</f>
        <v>0</v>
      </c>
      <c r="BH307" s="16">
        <f t="shared" ca="1" si="218"/>
        <v>0</v>
      </c>
      <c r="BI307" s="16">
        <f t="shared" si="195"/>
        <v>0</v>
      </c>
      <c r="BJ307" s="1" t="str">
        <f t="shared" si="196"/>
        <v/>
      </c>
      <c r="BL307" s="1" t="str">
        <f t="shared" si="201"/>
        <v/>
      </c>
      <c r="BM307" s="1" t="str">
        <f t="shared" si="202"/>
        <v/>
      </c>
      <c r="BN307" s="1" t="str">
        <f t="shared" si="203"/>
        <v/>
      </c>
      <c r="BO307" s="1" t="str">
        <f t="shared" ca="1" si="204"/>
        <v/>
      </c>
      <c r="BP307" s="1">
        <f t="shared" si="215"/>
        <v>2.8399999999999884E-2</v>
      </c>
      <c r="BQ307" s="24" t="str">
        <f t="shared" si="205"/>
        <v/>
      </c>
      <c r="BR307" s="25" t="str">
        <f>IF(OR(Mitglieder!AQ307="",Mitglieder!BC307&lt;&gt;""),"",Mitglieder!AQ307)</f>
        <v/>
      </c>
      <c r="BS307" s="24" t="str">
        <f>IF(BR307="","",'Details Verein'!$I$30)</f>
        <v/>
      </c>
      <c r="BT307" s="24" t="str">
        <f>IF(BR307="","",VLOOKUP(Mitglieder!AN307,'Details Verein'!$B$12:$I$21,8))</f>
        <v/>
      </c>
      <c r="BU307" s="24"/>
      <c r="BV307" s="26" t="str">
        <f t="shared" si="206"/>
        <v/>
      </c>
      <c r="BW307" s="24" t="str">
        <f>IF(BR307="","",Mitglieder!BL307)</f>
        <v/>
      </c>
      <c r="CA307" s="34"/>
      <c r="CB307" s="1" t="str">
        <f t="shared" si="225"/>
        <v/>
      </c>
      <c r="CC307" s="1" t="str">
        <f t="shared" si="225"/>
        <v/>
      </c>
      <c r="CD307" s="1" t="str">
        <f t="shared" si="225"/>
        <v/>
      </c>
      <c r="CE307" s="1" t="str">
        <f t="shared" si="225"/>
        <v/>
      </c>
      <c r="CF307" s="1" t="str">
        <f t="shared" si="225"/>
        <v/>
      </c>
      <c r="CG307" s="1" t="str">
        <f t="shared" si="225"/>
        <v/>
      </c>
      <c r="CH307" s="1" t="str">
        <f t="shared" si="225"/>
        <v/>
      </c>
      <c r="CI307" s="1" t="str">
        <f t="shared" si="225"/>
        <v/>
      </c>
      <c r="CJ307" s="1" t="str">
        <f t="shared" si="225"/>
        <v/>
      </c>
      <c r="CK307" s="1" t="str">
        <f t="shared" si="225"/>
        <v/>
      </c>
      <c r="CL307" s="37" t="str">
        <f t="shared" si="197"/>
        <v/>
      </c>
      <c r="CM307" s="37" t="str">
        <f t="shared" si="198"/>
        <v/>
      </c>
      <c r="CN307" s="1">
        <f t="shared" ca="1" si="199"/>
        <v>0</v>
      </c>
      <c r="CO307" s="1">
        <f t="shared" ca="1" si="200"/>
        <v>0</v>
      </c>
      <c r="CP307" s="1">
        <f t="shared" si="217"/>
        <v>5.8500000000000649E-2</v>
      </c>
      <c r="CQ307" s="24" t="str">
        <f t="shared" si="207"/>
        <v/>
      </c>
      <c r="CR307" s="25" t="str">
        <f t="shared" si="208"/>
        <v/>
      </c>
      <c r="CS307" s="24" t="str">
        <f>IF(CR307="","",'Details Verein'!$I$30)</f>
        <v/>
      </c>
      <c r="CT307" s="24" t="str">
        <f>IF(CR307="","",VLOOKUP(Mitglieder!AN307,'Details Verein'!$B$12:$K$21,9))</f>
        <v/>
      </c>
      <c r="CU307" s="24">
        <f t="shared" si="209"/>
        <v>0</v>
      </c>
      <c r="CV307" s="26" t="str">
        <f t="shared" si="210"/>
        <v/>
      </c>
      <c r="CW307" s="24" t="str">
        <f>IF(CR307="","",Mitglieder!BM307)</f>
        <v/>
      </c>
      <c r="CX307" s="1">
        <f t="shared" si="211"/>
        <v>8.8600000000001511E-2</v>
      </c>
      <c r="CY307" s="24" t="str">
        <f t="shared" si="212"/>
        <v/>
      </c>
      <c r="CZ307" s="25" t="str">
        <f t="shared" si="213"/>
        <v/>
      </c>
      <c r="DA307" s="24" t="str">
        <f>IF(CZ307="","",'Details Verein'!$I$30)</f>
        <v/>
      </c>
      <c r="DB307" s="24" t="str">
        <f>IF(CZ307="","",VLOOKUP(AN307,'Details Verein'!$B$12:$L$21,10))</f>
        <v/>
      </c>
      <c r="DC307" s="24"/>
      <c r="DD307" s="26" t="str">
        <f t="shared" si="214"/>
        <v/>
      </c>
      <c r="DE307" s="24" t="str">
        <f>IF(CZ307="","",Mitglieder!BN307)</f>
        <v/>
      </c>
      <c r="DF307" s="34"/>
      <c r="DG307" s="1">
        <f t="shared" ca="1" si="219"/>
        <v>0.11870000000000237</v>
      </c>
      <c r="DH307" s="24" t="str">
        <f t="shared" ca="1" si="220"/>
        <v/>
      </c>
      <c r="DI307" s="25" t="str">
        <f t="shared" ca="1" si="221"/>
        <v/>
      </c>
      <c r="DJ307" s="24" t="str">
        <f ca="1">IF(DI307="","",'Details Verein'!$I$30)</f>
        <v/>
      </c>
      <c r="DK307" s="24" t="str">
        <f ca="1">IF(DI307="","",'Details Verein'!$I$31)</f>
        <v/>
      </c>
      <c r="DL307" s="24"/>
      <c r="DM307" s="26" t="str">
        <f t="shared" ca="1" si="222"/>
        <v/>
      </c>
      <c r="DN307" s="24" t="str">
        <f t="shared" ca="1" si="223"/>
        <v/>
      </c>
    </row>
    <row r="308" spans="3:118" x14ac:dyDescent="0.3">
      <c r="C308" s="1">
        <f t="shared" ca="1" si="187"/>
        <v>1.0284999999999969</v>
      </c>
      <c r="D308" s="1">
        <f ca="1">IF(OR(AQ308&lt;&gt;"",AP308+'Details Verein'!$D$24&gt;=$AM$1,AP308="",AG308&lt;&gt;1,AZ308&lt;&gt;"",BC308&lt;&gt;""),Mitglieder!D307+0.0001,ROUND(D307+1,0))</f>
        <v>1.0284999999999969</v>
      </c>
      <c r="E308" s="1">
        <f ca="1">IF(OR(AQ308&lt;&gt;"",AZ308+'Details Verein'!$D$25&gt;=$AM$1,AP308="",AG308&lt;&gt;1,AZ308="",BA308&lt;&gt;"",BC308&lt;&gt;""),Mitglieder!E307+0.0001,ROUND(E307+1,0))</f>
        <v>1.0284999999999969</v>
      </c>
      <c r="F308" s="1" t="str">
        <f t="shared" ca="1" si="188"/>
        <v/>
      </c>
      <c r="G308" s="23"/>
      <c r="H308" s="8"/>
      <c r="I308" s="8"/>
      <c r="J308" s="8"/>
      <c r="K308" s="8"/>
      <c r="L308" s="8"/>
      <c r="M308" s="8"/>
      <c r="N308" s="8"/>
      <c r="O308" s="8"/>
      <c r="P308" s="8"/>
      <c r="Q308" s="8"/>
      <c r="R308" s="8"/>
      <c r="S308" s="8"/>
      <c r="T308" s="8"/>
      <c r="U308" s="8"/>
      <c r="V308" s="8"/>
      <c r="W308" s="8"/>
      <c r="X308" s="8"/>
      <c r="Y308" s="8"/>
      <c r="Z308" s="8"/>
      <c r="AA308" s="8"/>
      <c r="AB308" s="8"/>
      <c r="AC308" s="8"/>
      <c r="AD308" s="8"/>
      <c r="AE308" s="8"/>
      <c r="AG308" s="1">
        <f t="shared" si="189"/>
        <v>0</v>
      </c>
      <c r="AI308" s="1">
        <f t="shared" ca="1" si="190"/>
        <v>0</v>
      </c>
      <c r="AJ308" s="1">
        <f t="shared" ca="1" si="191"/>
        <v>0</v>
      </c>
      <c r="AM308" s="63" t="str">
        <f>IF(AND(H309="",H310="",K308=""),"",IF(K308="","nicht kategorisiert",IF(AG308=1,VLOOKUP(AN308,'Details Verein'!$B$12:$D$22,2),"")))</f>
        <v/>
      </c>
      <c r="AN308" s="1">
        <f>IF(K308='Details Verein'!$C$12,'Details Verein'!$B$12,IF(K308='Details Verein'!$C$13,'Details Verein'!$B$13,IF(K308='Details Verein'!$C$14,'Details Verein'!$B$14,IF(K308='Details Verein'!$C$15,'Details Verein'!$B$15,IF(K308='Details Verein'!$C$16,'Details Verein'!$B$16,IF(K308='Details Verein'!$C$17,'Details Verein'!$B$17,IF(K308='Details Verein'!$C$18,'Details Verein'!$B$18,IF(K308='Details Verein'!$C$19,'Details Verein'!$B$19,IF(K308='Details Verein'!$C$20,'Details Verein'!$B$20,IF(K308='Details Verein'!$C$21,'Details Verein'!$B$21,11))))))))))</f>
        <v>1</v>
      </c>
      <c r="AO308" s="8"/>
      <c r="AP308" s="8"/>
      <c r="AQ308" s="8"/>
      <c r="AR308" s="32">
        <f>IF(OR(V308&gt;'Details Verein'!$D$7,$AG308=1),VLOOKUP($AN308,'Details Verein'!$B$12:$G$21,AR$1),0)</f>
        <v>0</v>
      </c>
      <c r="AS308" s="115" t="str">
        <f t="shared" si="192"/>
        <v/>
      </c>
      <c r="AT308" s="32">
        <f>IF($AG308=1,VLOOKUP($AN308,'Details Verein'!$B$12:$G$21,AT$1),0)</f>
        <v>0</v>
      </c>
      <c r="AU308" s="33" t="str">
        <f t="shared" si="193"/>
        <v/>
      </c>
      <c r="AV308" s="32">
        <f>IF($AG308=1,VLOOKUP($AN308,'Details Verein'!$B$12:$G$21,AV$1),0)</f>
        <v>0</v>
      </c>
      <c r="AW308" s="32">
        <f ca="1">IF($AG308=1,VLOOKUP($AN308,'Details Verein'!$B$12:$G$21,AW$1),0)+BG308</f>
        <v>0</v>
      </c>
      <c r="AX308" s="116"/>
      <c r="AY308" s="8"/>
      <c r="AZ308" s="8"/>
      <c r="BA308" s="8"/>
      <c r="BB308" s="1" t="str">
        <f t="shared" si="194"/>
        <v>00.01.1900</v>
      </c>
      <c r="BC308" s="73"/>
      <c r="BD308" s="3" t="str">
        <f>IF(AP308="","",AP308+'Details Verein'!$D$24)</f>
        <v/>
      </c>
      <c r="BE308" s="3" t="str">
        <f>IF(AZ308="","",AZ308+'Details Verein'!$D$25)</f>
        <v/>
      </c>
      <c r="BF308" s="3" t="str">
        <f>IF(BA308="","",BA308+'Details Verein'!$D$26)</f>
        <v/>
      </c>
      <c r="BG308" s="32">
        <f ca="1">IF(OR(E308-E307&gt;0.1,BA308&lt;&gt;""),'Details Verein'!$D$27,0)</f>
        <v>0</v>
      </c>
      <c r="BH308" s="16">
        <f t="shared" ca="1" si="218"/>
        <v>0</v>
      </c>
      <c r="BI308" s="16">
        <f t="shared" si="195"/>
        <v>0</v>
      </c>
      <c r="BJ308" s="1" t="str">
        <f t="shared" si="196"/>
        <v/>
      </c>
      <c r="BL308" s="1" t="str">
        <f t="shared" si="201"/>
        <v/>
      </c>
      <c r="BM308" s="1" t="str">
        <f t="shared" si="202"/>
        <v/>
      </c>
      <c r="BN308" s="1" t="str">
        <f t="shared" si="203"/>
        <v/>
      </c>
      <c r="BO308" s="1" t="str">
        <f t="shared" ca="1" si="204"/>
        <v/>
      </c>
      <c r="BP308" s="1">
        <f t="shared" si="215"/>
        <v>2.8499999999999883E-2</v>
      </c>
      <c r="BQ308" s="24" t="str">
        <f t="shared" si="205"/>
        <v/>
      </c>
      <c r="BR308" s="25" t="str">
        <f>IF(OR(Mitglieder!AQ308="",Mitglieder!BC308&lt;&gt;""),"",Mitglieder!AQ308)</f>
        <v/>
      </c>
      <c r="BS308" s="24" t="str">
        <f>IF(BR308="","",'Details Verein'!$I$30)</f>
        <v/>
      </c>
      <c r="BT308" s="24" t="str">
        <f>IF(BR308="","",VLOOKUP(Mitglieder!AN308,'Details Verein'!$B$12:$I$21,8))</f>
        <v/>
      </c>
      <c r="BU308" s="24"/>
      <c r="BV308" s="26" t="str">
        <f t="shared" si="206"/>
        <v/>
      </c>
      <c r="BW308" s="24" t="str">
        <f>IF(BR308="","",Mitglieder!BL308)</f>
        <v/>
      </c>
      <c r="CA308" s="34"/>
      <c r="CB308" s="1" t="str">
        <f t="shared" si="225"/>
        <v/>
      </c>
      <c r="CC308" s="1" t="str">
        <f t="shared" si="225"/>
        <v/>
      </c>
      <c r="CD308" s="1" t="str">
        <f t="shared" si="225"/>
        <v/>
      </c>
      <c r="CE308" s="1" t="str">
        <f t="shared" si="225"/>
        <v/>
      </c>
      <c r="CF308" s="1" t="str">
        <f t="shared" si="225"/>
        <v/>
      </c>
      <c r="CG308" s="1" t="str">
        <f t="shared" si="225"/>
        <v/>
      </c>
      <c r="CH308" s="1" t="str">
        <f t="shared" si="225"/>
        <v/>
      </c>
      <c r="CI308" s="1" t="str">
        <f t="shared" si="225"/>
        <v/>
      </c>
      <c r="CJ308" s="1" t="str">
        <f t="shared" si="225"/>
        <v/>
      </c>
      <c r="CK308" s="1" t="str">
        <f t="shared" si="225"/>
        <v/>
      </c>
      <c r="CL308" s="37" t="str">
        <f t="shared" si="197"/>
        <v/>
      </c>
      <c r="CM308" s="37" t="str">
        <f t="shared" si="198"/>
        <v/>
      </c>
      <c r="CN308" s="1">
        <f t="shared" ca="1" si="199"/>
        <v>0</v>
      </c>
      <c r="CO308" s="1">
        <f t="shared" ca="1" si="200"/>
        <v>0</v>
      </c>
      <c r="CP308" s="1">
        <f t="shared" si="217"/>
        <v>5.8600000000000652E-2</v>
      </c>
      <c r="CQ308" s="24" t="str">
        <f t="shared" si="207"/>
        <v/>
      </c>
      <c r="CR308" s="25" t="str">
        <f t="shared" si="208"/>
        <v/>
      </c>
      <c r="CS308" s="24" t="str">
        <f>IF(CR308="","",'Details Verein'!$I$30)</f>
        <v/>
      </c>
      <c r="CT308" s="24" t="str">
        <f>IF(CR308="","",VLOOKUP(Mitglieder!AN308,'Details Verein'!$B$12:$K$21,9))</f>
        <v/>
      </c>
      <c r="CU308" s="24">
        <f t="shared" si="209"/>
        <v>0</v>
      </c>
      <c r="CV308" s="26" t="str">
        <f t="shared" si="210"/>
        <v/>
      </c>
      <c r="CW308" s="24" t="str">
        <f>IF(CR308="","",Mitglieder!BM308)</f>
        <v/>
      </c>
      <c r="CX308" s="1">
        <f t="shared" si="211"/>
        <v>8.8700000000001514E-2</v>
      </c>
      <c r="CY308" s="24" t="str">
        <f t="shared" si="212"/>
        <v/>
      </c>
      <c r="CZ308" s="25" t="str">
        <f t="shared" si="213"/>
        <v/>
      </c>
      <c r="DA308" s="24" t="str">
        <f>IF(CZ308="","",'Details Verein'!$I$30)</f>
        <v/>
      </c>
      <c r="DB308" s="24" t="str">
        <f>IF(CZ308="","",VLOOKUP(AN308,'Details Verein'!$B$12:$L$21,10))</f>
        <v/>
      </c>
      <c r="DC308" s="24"/>
      <c r="DD308" s="26" t="str">
        <f t="shared" si="214"/>
        <v/>
      </c>
      <c r="DE308" s="24" t="str">
        <f>IF(CZ308="","",Mitglieder!BN308)</f>
        <v/>
      </c>
      <c r="DF308" s="34"/>
      <c r="DG308" s="1">
        <f t="shared" ca="1" si="219"/>
        <v>0.11880000000000238</v>
      </c>
      <c r="DH308" s="24" t="str">
        <f t="shared" ca="1" si="220"/>
        <v/>
      </c>
      <c r="DI308" s="25" t="str">
        <f t="shared" ca="1" si="221"/>
        <v/>
      </c>
      <c r="DJ308" s="24" t="str">
        <f ca="1">IF(DI308="","",'Details Verein'!$I$30)</f>
        <v/>
      </c>
      <c r="DK308" s="24" t="str">
        <f ca="1">IF(DI308="","",'Details Verein'!$I$31)</f>
        <v/>
      </c>
      <c r="DL308" s="24"/>
      <c r="DM308" s="26" t="str">
        <f t="shared" ca="1" si="222"/>
        <v/>
      </c>
      <c r="DN308" s="24" t="str">
        <f t="shared" ca="1" si="223"/>
        <v/>
      </c>
    </row>
    <row r="309" spans="3:118" x14ac:dyDescent="0.3">
      <c r="C309" s="1">
        <f t="shared" ca="1" si="187"/>
        <v>1.0285999999999969</v>
      </c>
      <c r="D309" s="1">
        <f ca="1">IF(OR(AQ309&lt;&gt;"",AP309+'Details Verein'!$D$24&gt;=$AM$1,AP309="",AG309&lt;&gt;1,AZ309&lt;&gt;"",BC309&lt;&gt;""),Mitglieder!D308+0.0001,ROUND(D308+1,0))</f>
        <v>1.0285999999999969</v>
      </c>
      <c r="E309" s="1">
        <f ca="1">IF(OR(AQ309&lt;&gt;"",AZ309+'Details Verein'!$D$25&gt;=$AM$1,AP309="",AG309&lt;&gt;1,AZ309="",BA309&lt;&gt;"",BC309&lt;&gt;""),Mitglieder!E308+0.0001,ROUND(E308+1,0))</f>
        <v>1.0285999999999969</v>
      </c>
      <c r="F309" s="1" t="str">
        <f t="shared" ca="1" si="188"/>
        <v/>
      </c>
      <c r="G309" s="23"/>
      <c r="H309" s="8"/>
      <c r="I309" s="8"/>
      <c r="J309" s="8"/>
      <c r="K309" s="8"/>
      <c r="L309" s="8"/>
      <c r="M309" s="8"/>
      <c r="N309" s="8"/>
      <c r="O309" s="8"/>
      <c r="P309" s="8"/>
      <c r="Q309" s="8"/>
      <c r="R309" s="8"/>
      <c r="S309" s="8"/>
      <c r="T309" s="8"/>
      <c r="U309" s="8"/>
      <c r="V309" s="8"/>
      <c r="W309" s="8"/>
      <c r="X309" s="8"/>
      <c r="Y309" s="8"/>
      <c r="Z309" s="8"/>
      <c r="AA309" s="8"/>
      <c r="AB309" s="8"/>
      <c r="AC309" s="8"/>
      <c r="AD309" s="8"/>
      <c r="AE309" s="8"/>
      <c r="AG309" s="1">
        <f t="shared" si="189"/>
        <v>0</v>
      </c>
      <c r="AI309" s="1">
        <f t="shared" ca="1" si="190"/>
        <v>0</v>
      </c>
      <c r="AJ309" s="1">
        <f t="shared" ca="1" si="191"/>
        <v>0</v>
      </c>
      <c r="AM309" s="63" t="str">
        <f>IF(AND(H310="",H311="",K309=""),"",IF(K309="","nicht kategorisiert",IF(AG309=1,VLOOKUP(AN309,'Details Verein'!$B$12:$D$22,2),"")))</f>
        <v/>
      </c>
      <c r="AN309" s="1">
        <f>IF(K309='Details Verein'!$C$12,'Details Verein'!$B$12,IF(K309='Details Verein'!$C$13,'Details Verein'!$B$13,IF(K309='Details Verein'!$C$14,'Details Verein'!$B$14,IF(K309='Details Verein'!$C$15,'Details Verein'!$B$15,IF(K309='Details Verein'!$C$16,'Details Verein'!$B$16,IF(K309='Details Verein'!$C$17,'Details Verein'!$B$17,IF(K309='Details Verein'!$C$18,'Details Verein'!$B$18,IF(K309='Details Verein'!$C$19,'Details Verein'!$B$19,IF(K309='Details Verein'!$C$20,'Details Verein'!$B$20,IF(K309='Details Verein'!$C$21,'Details Verein'!$B$21,11))))))))))</f>
        <v>1</v>
      </c>
      <c r="AO309" s="8"/>
      <c r="AP309" s="8"/>
      <c r="AQ309" s="8"/>
      <c r="AR309" s="32">
        <f>IF(OR(V309&gt;'Details Verein'!$D$7,$AG309=1),VLOOKUP($AN309,'Details Verein'!$B$12:$G$21,AR$1),0)</f>
        <v>0</v>
      </c>
      <c r="AS309" s="115" t="str">
        <f t="shared" si="192"/>
        <v/>
      </c>
      <c r="AT309" s="32">
        <f>IF($AG309=1,VLOOKUP($AN309,'Details Verein'!$B$12:$G$21,AT$1),0)</f>
        <v>0</v>
      </c>
      <c r="AU309" s="33" t="str">
        <f t="shared" si="193"/>
        <v/>
      </c>
      <c r="AV309" s="32">
        <f>IF($AG309=1,VLOOKUP($AN309,'Details Verein'!$B$12:$G$21,AV$1),0)</f>
        <v>0</v>
      </c>
      <c r="AW309" s="32">
        <f ca="1">IF($AG309=1,VLOOKUP($AN309,'Details Verein'!$B$12:$G$21,AW$1),0)+BG309</f>
        <v>0</v>
      </c>
      <c r="AX309" s="116"/>
      <c r="AY309" s="8"/>
      <c r="AZ309" s="8"/>
      <c r="BA309" s="8"/>
      <c r="BB309" s="1" t="str">
        <f t="shared" si="194"/>
        <v>00.01.1900</v>
      </c>
      <c r="BC309" s="73"/>
      <c r="BD309" s="3" t="str">
        <f>IF(AP309="","",AP309+'Details Verein'!$D$24)</f>
        <v/>
      </c>
      <c r="BE309" s="3" t="str">
        <f>IF(AZ309="","",AZ309+'Details Verein'!$D$25)</f>
        <v/>
      </c>
      <c r="BF309" s="3" t="str">
        <f>IF(BA309="","",BA309+'Details Verein'!$D$26)</f>
        <v/>
      </c>
      <c r="BG309" s="32">
        <f ca="1">IF(OR(E309-E308&gt;0.1,BA309&lt;&gt;""),'Details Verein'!$D$27,0)</f>
        <v>0</v>
      </c>
      <c r="BH309" s="16">
        <f t="shared" ca="1" si="218"/>
        <v>0</v>
      </c>
      <c r="BI309" s="16">
        <f t="shared" si="195"/>
        <v>0</v>
      </c>
      <c r="BJ309" s="1" t="str">
        <f t="shared" si="196"/>
        <v/>
      </c>
      <c r="BL309" s="1" t="str">
        <f t="shared" si="201"/>
        <v/>
      </c>
      <c r="BM309" s="1" t="str">
        <f t="shared" si="202"/>
        <v/>
      </c>
      <c r="BN309" s="1" t="str">
        <f t="shared" si="203"/>
        <v/>
      </c>
      <c r="BO309" s="1" t="str">
        <f t="shared" ca="1" si="204"/>
        <v/>
      </c>
      <c r="BP309" s="1">
        <f t="shared" si="215"/>
        <v>2.8599999999999882E-2</v>
      </c>
      <c r="BQ309" s="24" t="str">
        <f t="shared" si="205"/>
        <v/>
      </c>
      <c r="BR309" s="25" t="str">
        <f>IF(OR(Mitglieder!AQ309="",Mitglieder!BC309&lt;&gt;""),"",Mitglieder!AQ309)</f>
        <v/>
      </c>
      <c r="BS309" s="24" t="str">
        <f>IF(BR309="","",'Details Verein'!$I$30)</f>
        <v/>
      </c>
      <c r="BT309" s="24" t="str">
        <f>IF(BR309="","",VLOOKUP(Mitglieder!AN309,'Details Verein'!$B$12:$I$21,8))</f>
        <v/>
      </c>
      <c r="BU309" s="24"/>
      <c r="BV309" s="26" t="str">
        <f t="shared" si="206"/>
        <v/>
      </c>
      <c r="BW309" s="24" t="str">
        <f>IF(BR309="","",Mitglieder!BL309)</f>
        <v/>
      </c>
      <c r="CA309" s="34"/>
      <c r="CB309" s="1" t="str">
        <f t="shared" si="225"/>
        <v/>
      </c>
      <c r="CC309" s="1" t="str">
        <f t="shared" si="225"/>
        <v/>
      </c>
      <c r="CD309" s="1" t="str">
        <f t="shared" si="225"/>
        <v/>
      </c>
      <c r="CE309" s="1" t="str">
        <f t="shared" si="225"/>
        <v/>
      </c>
      <c r="CF309" s="1" t="str">
        <f t="shared" si="225"/>
        <v/>
      </c>
      <c r="CG309" s="1" t="str">
        <f t="shared" si="225"/>
        <v/>
      </c>
      <c r="CH309" s="1" t="str">
        <f t="shared" si="225"/>
        <v/>
      </c>
      <c r="CI309" s="1" t="str">
        <f t="shared" si="225"/>
        <v/>
      </c>
      <c r="CJ309" s="1" t="str">
        <f t="shared" si="225"/>
        <v/>
      </c>
      <c r="CK309" s="1" t="str">
        <f t="shared" si="225"/>
        <v/>
      </c>
      <c r="CL309" s="37" t="str">
        <f t="shared" si="197"/>
        <v/>
      </c>
      <c r="CM309" s="37" t="str">
        <f t="shared" si="198"/>
        <v/>
      </c>
      <c r="CN309" s="1">
        <f t="shared" ca="1" si="199"/>
        <v>0</v>
      </c>
      <c r="CO309" s="1">
        <f t="shared" ca="1" si="200"/>
        <v>0</v>
      </c>
      <c r="CP309" s="1">
        <f t="shared" si="217"/>
        <v>5.8700000000000654E-2</v>
      </c>
      <c r="CQ309" s="24" t="str">
        <f t="shared" si="207"/>
        <v/>
      </c>
      <c r="CR309" s="25" t="str">
        <f t="shared" si="208"/>
        <v/>
      </c>
      <c r="CS309" s="24" t="str">
        <f>IF(CR309="","",'Details Verein'!$I$30)</f>
        <v/>
      </c>
      <c r="CT309" s="24" t="str">
        <f>IF(CR309="","",VLOOKUP(Mitglieder!AN309,'Details Verein'!$B$12:$K$21,9))</f>
        <v/>
      </c>
      <c r="CU309" s="24">
        <f t="shared" si="209"/>
        <v>0</v>
      </c>
      <c r="CV309" s="26" t="str">
        <f t="shared" si="210"/>
        <v/>
      </c>
      <c r="CW309" s="24" t="str">
        <f>IF(CR309="","",Mitglieder!BM309)</f>
        <v/>
      </c>
      <c r="CX309" s="1">
        <f t="shared" si="211"/>
        <v>8.8800000000001517E-2</v>
      </c>
      <c r="CY309" s="24" t="str">
        <f t="shared" si="212"/>
        <v/>
      </c>
      <c r="CZ309" s="25" t="str">
        <f t="shared" si="213"/>
        <v/>
      </c>
      <c r="DA309" s="24" t="str">
        <f>IF(CZ309="","",'Details Verein'!$I$30)</f>
        <v/>
      </c>
      <c r="DB309" s="24" t="str">
        <f>IF(CZ309="","",VLOOKUP(AN309,'Details Verein'!$B$12:$L$21,10))</f>
        <v/>
      </c>
      <c r="DC309" s="24"/>
      <c r="DD309" s="26" t="str">
        <f t="shared" si="214"/>
        <v/>
      </c>
      <c r="DE309" s="24" t="str">
        <f>IF(CZ309="","",Mitglieder!BN309)</f>
        <v/>
      </c>
      <c r="DF309" s="34"/>
      <c r="DG309" s="1">
        <f t="shared" ca="1" si="219"/>
        <v>0.11890000000000238</v>
      </c>
      <c r="DH309" s="24" t="str">
        <f t="shared" ca="1" si="220"/>
        <v/>
      </c>
      <c r="DI309" s="25" t="str">
        <f t="shared" ca="1" si="221"/>
        <v/>
      </c>
      <c r="DJ309" s="24" t="str">
        <f ca="1">IF(DI309="","",'Details Verein'!$I$30)</f>
        <v/>
      </c>
      <c r="DK309" s="24" t="str">
        <f ca="1">IF(DI309="","",'Details Verein'!$I$31)</f>
        <v/>
      </c>
      <c r="DL309" s="24"/>
      <c r="DM309" s="26" t="str">
        <f t="shared" ca="1" si="222"/>
        <v/>
      </c>
      <c r="DN309" s="24" t="str">
        <f t="shared" ca="1" si="223"/>
        <v/>
      </c>
    </row>
    <row r="310" spans="3:118" x14ac:dyDescent="0.3">
      <c r="C310" s="1">
        <f t="shared" ca="1" si="187"/>
        <v>1.0286999999999968</v>
      </c>
      <c r="D310" s="1">
        <f ca="1">IF(OR(AQ310&lt;&gt;"",AP310+'Details Verein'!$D$24&gt;=$AM$1,AP310="",AG310&lt;&gt;1,AZ310&lt;&gt;"",BC310&lt;&gt;""),Mitglieder!D309+0.0001,ROUND(D309+1,0))</f>
        <v>1.0286999999999968</v>
      </c>
      <c r="E310" s="1">
        <f ca="1">IF(OR(AQ310&lt;&gt;"",AZ310+'Details Verein'!$D$25&gt;=$AM$1,AP310="",AG310&lt;&gt;1,AZ310="",BA310&lt;&gt;"",BC310&lt;&gt;""),Mitglieder!E309+0.0001,ROUND(E309+1,0))</f>
        <v>1.0286999999999968</v>
      </c>
      <c r="F310" s="1" t="str">
        <f t="shared" ca="1" si="188"/>
        <v/>
      </c>
      <c r="G310" s="23"/>
      <c r="H310" s="8"/>
      <c r="I310" s="8"/>
      <c r="J310" s="8"/>
      <c r="K310" s="8"/>
      <c r="L310" s="8"/>
      <c r="M310" s="8"/>
      <c r="N310" s="8"/>
      <c r="O310" s="8"/>
      <c r="P310" s="8"/>
      <c r="Q310" s="8"/>
      <c r="R310" s="8"/>
      <c r="S310" s="8"/>
      <c r="T310" s="8"/>
      <c r="U310" s="8"/>
      <c r="V310" s="8"/>
      <c r="W310" s="8"/>
      <c r="X310" s="8"/>
      <c r="Y310" s="8"/>
      <c r="Z310" s="8"/>
      <c r="AA310" s="8"/>
      <c r="AB310" s="8"/>
      <c r="AC310" s="8"/>
      <c r="AD310" s="8"/>
      <c r="AE310" s="8"/>
      <c r="AG310" s="1">
        <f t="shared" si="189"/>
        <v>0</v>
      </c>
      <c r="AI310" s="1">
        <f t="shared" ca="1" si="190"/>
        <v>0</v>
      </c>
      <c r="AJ310" s="1">
        <f t="shared" ca="1" si="191"/>
        <v>0</v>
      </c>
      <c r="AM310" s="63" t="str">
        <f>IF(AND(H311="",H312="",K310=""),"",IF(K310="","nicht kategorisiert",IF(AG310=1,VLOOKUP(AN310,'Details Verein'!$B$12:$D$22,2),"")))</f>
        <v/>
      </c>
      <c r="AN310" s="1">
        <f>IF(K310='Details Verein'!$C$12,'Details Verein'!$B$12,IF(K310='Details Verein'!$C$13,'Details Verein'!$B$13,IF(K310='Details Verein'!$C$14,'Details Verein'!$B$14,IF(K310='Details Verein'!$C$15,'Details Verein'!$B$15,IF(K310='Details Verein'!$C$16,'Details Verein'!$B$16,IF(K310='Details Verein'!$C$17,'Details Verein'!$B$17,IF(K310='Details Verein'!$C$18,'Details Verein'!$B$18,IF(K310='Details Verein'!$C$19,'Details Verein'!$B$19,IF(K310='Details Verein'!$C$20,'Details Verein'!$B$20,IF(K310='Details Verein'!$C$21,'Details Verein'!$B$21,11))))))))))</f>
        <v>1</v>
      </c>
      <c r="AO310" s="8"/>
      <c r="AP310" s="8"/>
      <c r="AQ310" s="8"/>
      <c r="AR310" s="32">
        <f>IF(OR(V310&gt;'Details Verein'!$D$7,$AG310=1),VLOOKUP($AN310,'Details Verein'!$B$12:$G$21,AR$1),0)</f>
        <v>0</v>
      </c>
      <c r="AS310" s="115" t="str">
        <f t="shared" si="192"/>
        <v/>
      </c>
      <c r="AT310" s="32">
        <f>IF($AG310=1,VLOOKUP($AN310,'Details Verein'!$B$12:$G$21,AT$1),0)</f>
        <v>0</v>
      </c>
      <c r="AU310" s="33" t="str">
        <f t="shared" si="193"/>
        <v/>
      </c>
      <c r="AV310" s="32">
        <f>IF($AG310=1,VLOOKUP($AN310,'Details Verein'!$B$12:$G$21,AV$1),0)</f>
        <v>0</v>
      </c>
      <c r="AW310" s="32">
        <f ca="1">IF($AG310=1,VLOOKUP($AN310,'Details Verein'!$B$12:$G$21,AW$1),0)+BG310</f>
        <v>0</v>
      </c>
      <c r="AX310" s="116"/>
      <c r="AY310" s="8"/>
      <c r="AZ310" s="8"/>
      <c r="BA310" s="8"/>
      <c r="BB310" s="1" t="str">
        <f t="shared" si="194"/>
        <v>00.01.1900</v>
      </c>
      <c r="BC310" s="73"/>
      <c r="BD310" s="3" t="str">
        <f>IF(AP310="","",AP310+'Details Verein'!$D$24)</f>
        <v/>
      </c>
      <c r="BE310" s="3" t="str">
        <f>IF(AZ310="","",AZ310+'Details Verein'!$D$25)</f>
        <v/>
      </c>
      <c r="BF310" s="3" t="str">
        <f>IF(BA310="","",BA310+'Details Verein'!$D$26)</f>
        <v/>
      </c>
      <c r="BG310" s="32">
        <f ca="1">IF(OR(E310-E309&gt;0.1,BA310&lt;&gt;""),'Details Verein'!$D$27,0)</f>
        <v>0</v>
      </c>
      <c r="BH310" s="16">
        <f t="shared" ca="1" si="218"/>
        <v>0</v>
      </c>
      <c r="BI310" s="16">
        <f t="shared" si="195"/>
        <v>0</v>
      </c>
      <c r="BJ310" s="1" t="str">
        <f t="shared" si="196"/>
        <v/>
      </c>
      <c r="BL310" s="1" t="str">
        <f t="shared" si="201"/>
        <v/>
      </c>
      <c r="BM310" s="1" t="str">
        <f t="shared" si="202"/>
        <v/>
      </c>
      <c r="BN310" s="1" t="str">
        <f t="shared" si="203"/>
        <v/>
      </c>
      <c r="BO310" s="1" t="str">
        <f t="shared" ca="1" si="204"/>
        <v/>
      </c>
      <c r="BP310" s="1">
        <f t="shared" si="215"/>
        <v>2.8699999999999882E-2</v>
      </c>
      <c r="BQ310" s="24" t="str">
        <f t="shared" si="205"/>
        <v/>
      </c>
      <c r="BR310" s="25" t="str">
        <f>IF(OR(Mitglieder!AQ310="",Mitglieder!BC310&lt;&gt;""),"",Mitglieder!AQ310)</f>
        <v/>
      </c>
      <c r="BS310" s="24" t="str">
        <f>IF(BR310="","",'Details Verein'!$I$30)</f>
        <v/>
      </c>
      <c r="BT310" s="24" t="str">
        <f>IF(BR310="","",VLOOKUP(Mitglieder!AN310,'Details Verein'!$B$12:$I$21,8))</f>
        <v/>
      </c>
      <c r="BU310" s="24"/>
      <c r="BV310" s="26" t="str">
        <f t="shared" si="206"/>
        <v/>
      </c>
      <c r="BW310" s="24" t="str">
        <f>IF(BR310="","",Mitglieder!BL310)</f>
        <v/>
      </c>
      <c r="CA310" s="34"/>
      <c r="CB310" s="1" t="str">
        <f t="shared" si="225"/>
        <v/>
      </c>
      <c r="CC310" s="1" t="str">
        <f t="shared" si="225"/>
        <v/>
      </c>
      <c r="CD310" s="1" t="str">
        <f t="shared" si="225"/>
        <v/>
      </c>
      <c r="CE310" s="1" t="str">
        <f t="shared" si="225"/>
        <v/>
      </c>
      <c r="CF310" s="1" t="str">
        <f t="shared" si="225"/>
        <v/>
      </c>
      <c r="CG310" s="1" t="str">
        <f t="shared" si="225"/>
        <v/>
      </c>
      <c r="CH310" s="1" t="str">
        <f t="shared" si="225"/>
        <v/>
      </c>
      <c r="CI310" s="1" t="str">
        <f t="shared" si="225"/>
        <v/>
      </c>
      <c r="CJ310" s="1" t="str">
        <f t="shared" si="225"/>
        <v/>
      </c>
      <c r="CK310" s="1" t="str">
        <f t="shared" si="225"/>
        <v/>
      </c>
      <c r="CL310" s="37" t="str">
        <f t="shared" si="197"/>
        <v/>
      </c>
      <c r="CM310" s="37" t="str">
        <f t="shared" si="198"/>
        <v/>
      </c>
      <c r="CN310" s="1">
        <f t="shared" ca="1" si="199"/>
        <v>0</v>
      </c>
      <c r="CO310" s="1">
        <f t="shared" ca="1" si="200"/>
        <v>0</v>
      </c>
      <c r="CP310" s="1">
        <f t="shared" si="217"/>
        <v>5.8800000000000657E-2</v>
      </c>
      <c r="CQ310" s="24" t="str">
        <f t="shared" si="207"/>
        <v/>
      </c>
      <c r="CR310" s="25" t="str">
        <f t="shared" si="208"/>
        <v/>
      </c>
      <c r="CS310" s="24" t="str">
        <f>IF(CR310="","",'Details Verein'!$I$30)</f>
        <v/>
      </c>
      <c r="CT310" s="24" t="str">
        <f>IF(CR310="","",VLOOKUP(Mitglieder!AN310,'Details Verein'!$B$12:$K$21,9))</f>
        <v/>
      </c>
      <c r="CU310" s="24">
        <f t="shared" si="209"/>
        <v>0</v>
      </c>
      <c r="CV310" s="26" t="str">
        <f t="shared" si="210"/>
        <v/>
      </c>
      <c r="CW310" s="24" t="str">
        <f>IF(CR310="","",Mitglieder!BM310)</f>
        <v/>
      </c>
      <c r="CX310" s="1">
        <f t="shared" si="211"/>
        <v>8.8900000000001519E-2</v>
      </c>
      <c r="CY310" s="24" t="str">
        <f t="shared" si="212"/>
        <v/>
      </c>
      <c r="CZ310" s="25" t="str">
        <f t="shared" si="213"/>
        <v/>
      </c>
      <c r="DA310" s="24" t="str">
        <f>IF(CZ310="","",'Details Verein'!$I$30)</f>
        <v/>
      </c>
      <c r="DB310" s="24" t="str">
        <f>IF(CZ310="","",VLOOKUP(AN310,'Details Verein'!$B$12:$L$21,10))</f>
        <v/>
      </c>
      <c r="DC310" s="24"/>
      <c r="DD310" s="26" t="str">
        <f t="shared" si="214"/>
        <v/>
      </c>
      <c r="DE310" s="24" t="str">
        <f>IF(CZ310="","",Mitglieder!BN310)</f>
        <v/>
      </c>
      <c r="DF310" s="34"/>
      <c r="DG310" s="1">
        <f t="shared" ca="1" si="219"/>
        <v>0.11900000000000238</v>
      </c>
      <c r="DH310" s="24" t="str">
        <f t="shared" ca="1" si="220"/>
        <v/>
      </c>
      <c r="DI310" s="25" t="str">
        <f t="shared" ca="1" si="221"/>
        <v/>
      </c>
      <c r="DJ310" s="24" t="str">
        <f ca="1">IF(DI310="","",'Details Verein'!$I$30)</f>
        <v/>
      </c>
      <c r="DK310" s="24" t="str">
        <f ca="1">IF(DI310="","",'Details Verein'!$I$31)</f>
        <v/>
      </c>
      <c r="DL310" s="24"/>
      <c r="DM310" s="26" t="str">
        <f t="shared" ca="1" si="222"/>
        <v/>
      </c>
      <c r="DN310" s="24" t="str">
        <f t="shared" ca="1" si="223"/>
        <v/>
      </c>
    </row>
    <row r="311" spans="3:118" x14ac:dyDescent="0.3">
      <c r="C311" s="1">
        <f t="shared" ca="1" si="187"/>
        <v>1.0287999999999968</v>
      </c>
      <c r="D311" s="1">
        <f ca="1">IF(OR(AQ311&lt;&gt;"",AP311+'Details Verein'!$D$24&gt;=$AM$1,AP311="",AG311&lt;&gt;1,AZ311&lt;&gt;"",BC311&lt;&gt;""),Mitglieder!D310+0.0001,ROUND(D310+1,0))</f>
        <v>1.0287999999999968</v>
      </c>
      <c r="E311" s="1">
        <f ca="1">IF(OR(AQ311&lt;&gt;"",AZ311+'Details Verein'!$D$25&gt;=$AM$1,AP311="",AG311&lt;&gt;1,AZ311="",BA311&lt;&gt;"",BC311&lt;&gt;""),Mitglieder!E310+0.0001,ROUND(E310+1,0))</f>
        <v>1.0287999999999968</v>
      </c>
      <c r="F311" s="1" t="str">
        <f t="shared" ca="1" si="188"/>
        <v/>
      </c>
      <c r="G311" s="23"/>
      <c r="H311" s="8"/>
      <c r="I311" s="8"/>
      <c r="J311" s="8"/>
      <c r="K311" s="8"/>
      <c r="L311" s="8"/>
      <c r="M311" s="8"/>
      <c r="N311" s="8"/>
      <c r="O311" s="8"/>
      <c r="P311" s="8"/>
      <c r="Q311" s="8"/>
      <c r="R311" s="8"/>
      <c r="S311" s="8"/>
      <c r="T311" s="8"/>
      <c r="U311" s="8"/>
      <c r="V311" s="8"/>
      <c r="W311" s="8"/>
      <c r="X311" s="8"/>
      <c r="Y311" s="8"/>
      <c r="Z311" s="8"/>
      <c r="AA311" s="8"/>
      <c r="AB311" s="8"/>
      <c r="AC311" s="8"/>
      <c r="AD311" s="8"/>
      <c r="AE311" s="8"/>
      <c r="AG311" s="1">
        <f t="shared" si="189"/>
        <v>0</v>
      </c>
      <c r="AI311" s="1">
        <f t="shared" ca="1" si="190"/>
        <v>0</v>
      </c>
      <c r="AJ311" s="1">
        <f t="shared" ca="1" si="191"/>
        <v>0</v>
      </c>
      <c r="AM311" s="63" t="str">
        <f>IF(AND(H312="",H313="",K311=""),"",IF(K311="","nicht kategorisiert",IF(AG311=1,VLOOKUP(AN311,'Details Verein'!$B$12:$D$22,2),"")))</f>
        <v/>
      </c>
      <c r="AN311" s="1">
        <f>IF(K311='Details Verein'!$C$12,'Details Verein'!$B$12,IF(K311='Details Verein'!$C$13,'Details Verein'!$B$13,IF(K311='Details Verein'!$C$14,'Details Verein'!$B$14,IF(K311='Details Verein'!$C$15,'Details Verein'!$B$15,IF(K311='Details Verein'!$C$16,'Details Verein'!$B$16,IF(K311='Details Verein'!$C$17,'Details Verein'!$B$17,IF(K311='Details Verein'!$C$18,'Details Verein'!$B$18,IF(K311='Details Verein'!$C$19,'Details Verein'!$B$19,IF(K311='Details Verein'!$C$20,'Details Verein'!$B$20,IF(K311='Details Verein'!$C$21,'Details Verein'!$B$21,11))))))))))</f>
        <v>1</v>
      </c>
      <c r="AO311" s="8"/>
      <c r="AP311" s="8"/>
      <c r="AQ311" s="8"/>
      <c r="AR311" s="32">
        <f>IF(OR(V311&gt;'Details Verein'!$D$7,$AG311=1),VLOOKUP($AN311,'Details Verein'!$B$12:$G$21,AR$1),0)</f>
        <v>0</v>
      </c>
      <c r="AS311" s="115" t="str">
        <f t="shared" si="192"/>
        <v/>
      </c>
      <c r="AT311" s="32">
        <f>IF($AG311=1,VLOOKUP($AN311,'Details Verein'!$B$12:$G$21,AT$1),0)</f>
        <v>0</v>
      </c>
      <c r="AU311" s="33" t="str">
        <f t="shared" si="193"/>
        <v/>
      </c>
      <c r="AV311" s="32">
        <f>IF($AG311=1,VLOOKUP($AN311,'Details Verein'!$B$12:$G$21,AV$1),0)</f>
        <v>0</v>
      </c>
      <c r="AW311" s="32">
        <f ca="1">IF($AG311=1,VLOOKUP($AN311,'Details Verein'!$B$12:$G$21,AW$1),0)+BG311</f>
        <v>0</v>
      </c>
      <c r="AX311" s="116"/>
      <c r="AY311" s="8"/>
      <c r="AZ311" s="8"/>
      <c r="BA311" s="8"/>
      <c r="BB311" s="1" t="str">
        <f t="shared" si="194"/>
        <v>00.01.1900</v>
      </c>
      <c r="BC311" s="73"/>
      <c r="BD311" s="3" t="str">
        <f>IF(AP311="","",AP311+'Details Verein'!$D$24)</f>
        <v/>
      </c>
      <c r="BE311" s="3" t="str">
        <f>IF(AZ311="","",AZ311+'Details Verein'!$D$25)</f>
        <v/>
      </c>
      <c r="BF311" s="3" t="str">
        <f>IF(BA311="","",BA311+'Details Verein'!$D$26)</f>
        <v/>
      </c>
      <c r="BG311" s="32">
        <f ca="1">IF(OR(E311-E310&gt;0.1,BA311&lt;&gt;""),'Details Verein'!$D$27,0)</f>
        <v>0</v>
      </c>
      <c r="BH311" s="16">
        <f t="shared" ca="1" si="218"/>
        <v>0</v>
      </c>
      <c r="BI311" s="16">
        <f t="shared" si="195"/>
        <v>0</v>
      </c>
      <c r="BJ311" s="1" t="str">
        <f t="shared" si="196"/>
        <v/>
      </c>
      <c r="BL311" s="1" t="str">
        <f t="shared" si="201"/>
        <v/>
      </c>
      <c r="BM311" s="1" t="str">
        <f t="shared" si="202"/>
        <v/>
      </c>
      <c r="BN311" s="1" t="str">
        <f t="shared" si="203"/>
        <v/>
      </c>
      <c r="BO311" s="1" t="str">
        <f t="shared" ca="1" si="204"/>
        <v/>
      </c>
      <c r="BP311" s="1">
        <f t="shared" si="215"/>
        <v>2.8799999999999881E-2</v>
      </c>
      <c r="BQ311" s="24" t="str">
        <f t="shared" si="205"/>
        <v/>
      </c>
      <c r="BR311" s="25" t="str">
        <f>IF(OR(Mitglieder!AQ311="",Mitglieder!BC311&lt;&gt;""),"",Mitglieder!AQ311)</f>
        <v/>
      </c>
      <c r="BS311" s="24" t="str">
        <f>IF(BR311="","",'Details Verein'!$I$30)</f>
        <v/>
      </c>
      <c r="BT311" s="24" t="str">
        <f>IF(BR311="","",VLOOKUP(Mitglieder!AN311,'Details Verein'!$B$12:$I$21,8))</f>
        <v/>
      </c>
      <c r="BU311" s="24"/>
      <c r="BV311" s="26" t="str">
        <f t="shared" si="206"/>
        <v/>
      </c>
      <c r="BW311" s="24" t="str">
        <f>IF(BR311="","",Mitglieder!BL311)</f>
        <v/>
      </c>
      <c r="CA311" s="34"/>
      <c r="CB311" s="1" t="str">
        <f t="shared" si="225"/>
        <v/>
      </c>
      <c r="CC311" s="1" t="str">
        <f t="shared" si="225"/>
        <v/>
      </c>
      <c r="CD311" s="1" t="str">
        <f t="shared" si="225"/>
        <v/>
      </c>
      <c r="CE311" s="1" t="str">
        <f t="shared" si="225"/>
        <v/>
      </c>
      <c r="CF311" s="1" t="str">
        <f t="shared" si="225"/>
        <v/>
      </c>
      <c r="CG311" s="1" t="str">
        <f t="shared" si="225"/>
        <v/>
      </c>
      <c r="CH311" s="1" t="str">
        <f t="shared" si="225"/>
        <v/>
      </c>
      <c r="CI311" s="1" t="str">
        <f t="shared" si="225"/>
        <v/>
      </c>
      <c r="CJ311" s="1" t="str">
        <f t="shared" si="225"/>
        <v/>
      </c>
      <c r="CK311" s="1" t="str">
        <f t="shared" si="225"/>
        <v/>
      </c>
      <c r="CL311" s="37" t="str">
        <f t="shared" si="197"/>
        <v/>
      </c>
      <c r="CM311" s="37" t="str">
        <f t="shared" si="198"/>
        <v/>
      </c>
      <c r="CN311" s="1">
        <f t="shared" ca="1" si="199"/>
        <v>0</v>
      </c>
      <c r="CO311" s="1">
        <f t="shared" ca="1" si="200"/>
        <v>0</v>
      </c>
      <c r="CP311" s="1">
        <f t="shared" si="217"/>
        <v>5.890000000000066E-2</v>
      </c>
      <c r="CQ311" s="24" t="str">
        <f t="shared" si="207"/>
        <v/>
      </c>
      <c r="CR311" s="25" t="str">
        <f t="shared" si="208"/>
        <v/>
      </c>
      <c r="CS311" s="24" t="str">
        <f>IF(CR311="","",'Details Verein'!$I$30)</f>
        <v/>
      </c>
      <c r="CT311" s="24" t="str">
        <f>IF(CR311="","",VLOOKUP(Mitglieder!AN311,'Details Verein'!$B$12:$K$21,9))</f>
        <v/>
      </c>
      <c r="CU311" s="24">
        <f t="shared" si="209"/>
        <v>0</v>
      </c>
      <c r="CV311" s="26" t="str">
        <f t="shared" si="210"/>
        <v/>
      </c>
      <c r="CW311" s="24" t="str">
        <f>IF(CR311="","",Mitglieder!BM311)</f>
        <v/>
      </c>
      <c r="CX311" s="1">
        <f t="shared" si="211"/>
        <v>8.9000000000001522E-2</v>
      </c>
      <c r="CY311" s="24" t="str">
        <f t="shared" si="212"/>
        <v/>
      </c>
      <c r="CZ311" s="25" t="str">
        <f t="shared" si="213"/>
        <v/>
      </c>
      <c r="DA311" s="24" t="str">
        <f>IF(CZ311="","",'Details Verein'!$I$30)</f>
        <v/>
      </c>
      <c r="DB311" s="24" t="str">
        <f>IF(CZ311="","",VLOOKUP(AN311,'Details Verein'!$B$12:$L$21,10))</f>
        <v/>
      </c>
      <c r="DC311" s="24"/>
      <c r="DD311" s="26" t="str">
        <f t="shared" si="214"/>
        <v/>
      </c>
      <c r="DE311" s="24" t="str">
        <f>IF(CZ311="","",Mitglieder!BN311)</f>
        <v/>
      </c>
      <c r="DF311" s="34"/>
      <c r="DG311" s="1">
        <f t="shared" ca="1" si="219"/>
        <v>0.11910000000000238</v>
      </c>
      <c r="DH311" s="24" t="str">
        <f t="shared" ca="1" si="220"/>
        <v/>
      </c>
      <c r="DI311" s="25" t="str">
        <f t="shared" ca="1" si="221"/>
        <v/>
      </c>
      <c r="DJ311" s="24" t="str">
        <f ca="1">IF(DI311="","",'Details Verein'!$I$30)</f>
        <v/>
      </c>
      <c r="DK311" s="24" t="str">
        <f ca="1">IF(DI311="","",'Details Verein'!$I$31)</f>
        <v/>
      </c>
      <c r="DL311" s="24"/>
      <c r="DM311" s="26" t="str">
        <f t="shared" ca="1" si="222"/>
        <v/>
      </c>
      <c r="DN311" s="24" t="str">
        <f t="shared" ca="1" si="223"/>
        <v/>
      </c>
    </row>
    <row r="312" spans="3:118" x14ac:dyDescent="0.3">
      <c r="C312" s="1">
        <f t="shared" ca="1" si="187"/>
        <v>1.0288999999999968</v>
      </c>
      <c r="D312" s="1">
        <f ca="1">IF(OR(AQ312&lt;&gt;"",AP312+'Details Verein'!$D$24&gt;=$AM$1,AP312="",AG312&lt;&gt;1,AZ312&lt;&gt;"",BC312&lt;&gt;""),Mitglieder!D311+0.0001,ROUND(D311+1,0))</f>
        <v>1.0288999999999968</v>
      </c>
      <c r="E312" s="1">
        <f ca="1">IF(OR(AQ312&lt;&gt;"",AZ312+'Details Verein'!$D$25&gt;=$AM$1,AP312="",AG312&lt;&gt;1,AZ312="",BA312&lt;&gt;"",BC312&lt;&gt;""),Mitglieder!E311+0.0001,ROUND(E311+1,0))</f>
        <v>1.0288999999999968</v>
      </c>
      <c r="F312" s="1" t="str">
        <f t="shared" ca="1" si="188"/>
        <v/>
      </c>
      <c r="G312" s="23"/>
      <c r="H312" s="8"/>
      <c r="I312" s="8"/>
      <c r="J312" s="8"/>
      <c r="K312" s="8"/>
      <c r="L312" s="8"/>
      <c r="M312" s="8"/>
      <c r="N312" s="8"/>
      <c r="O312" s="8"/>
      <c r="P312" s="8"/>
      <c r="Q312" s="8"/>
      <c r="R312" s="8"/>
      <c r="S312" s="8"/>
      <c r="T312" s="8"/>
      <c r="U312" s="8"/>
      <c r="V312" s="8"/>
      <c r="W312" s="8"/>
      <c r="X312" s="8"/>
      <c r="Y312" s="8"/>
      <c r="Z312" s="8"/>
      <c r="AA312" s="8"/>
      <c r="AB312" s="8"/>
      <c r="AC312" s="8"/>
      <c r="AD312" s="8"/>
      <c r="AE312" s="8"/>
      <c r="AG312" s="1">
        <f t="shared" si="189"/>
        <v>0</v>
      </c>
      <c r="AI312" s="1">
        <f t="shared" ca="1" si="190"/>
        <v>0</v>
      </c>
      <c r="AJ312" s="1">
        <f t="shared" ca="1" si="191"/>
        <v>0</v>
      </c>
      <c r="AM312" s="63" t="str">
        <f>IF(AND(H313="",H314="",K312=""),"",IF(K312="","nicht kategorisiert",IF(AG312=1,VLOOKUP(AN312,'Details Verein'!$B$12:$D$22,2),"")))</f>
        <v/>
      </c>
      <c r="AN312" s="1">
        <f>IF(K312='Details Verein'!$C$12,'Details Verein'!$B$12,IF(K312='Details Verein'!$C$13,'Details Verein'!$B$13,IF(K312='Details Verein'!$C$14,'Details Verein'!$B$14,IF(K312='Details Verein'!$C$15,'Details Verein'!$B$15,IF(K312='Details Verein'!$C$16,'Details Verein'!$B$16,IF(K312='Details Verein'!$C$17,'Details Verein'!$B$17,IF(K312='Details Verein'!$C$18,'Details Verein'!$B$18,IF(K312='Details Verein'!$C$19,'Details Verein'!$B$19,IF(K312='Details Verein'!$C$20,'Details Verein'!$B$20,IF(K312='Details Verein'!$C$21,'Details Verein'!$B$21,11))))))))))</f>
        <v>1</v>
      </c>
      <c r="AO312" s="8"/>
      <c r="AP312" s="8"/>
      <c r="AQ312" s="8"/>
      <c r="AR312" s="32">
        <f>IF(OR(V312&gt;'Details Verein'!$D$7,$AG312=1),VLOOKUP($AN312,'Details Verein'!$B$12:$G$21,AR$1),0)</f>
        <v>0</v>
      </c>
      <c r="AS312" s="115" t="str">
        <f t="shared" si="192"/>
        <v/>
      </c>
      <c r="AT312" s="32">
        <f>IF($AG312=1,VLOOKUP($AN312,'Details Verein'!$B$12:$G$21,AT$1),0)</f>
        <v>0</v>
      </c>
      <c r="AU312" s="33" t="str">
        <f t="shared" si="193"/>
        <v/>
      </c>
      <c r="AV312" s="32">
        <f>IF($AG312=1,VLOOKUP($AN312,'Details Verein'!$B$12:$G$21,AV$1),0)</f>
        <v>0</v>
      </c>
      <c r="AW312" s="32">
        <f ca="1">IF($AG312=1,VLOOKUP($AN312,'Details Verein'!$B$12:$G$21,AW$1),0)+BG312</f>
        <v>0</v>
      </c>
      <c r="AX312" s="116"/>
      <c r="AY312" s="8"/>
      <c r="AZ312" s="8"/>
      <c r="BA312" s="8"/>
      <c r="BB312" s="1" t="str">
        <f t="shared" si="194"/>
        <v>00.01.1900</v>
      </c>
      <c r="BC312" s="73"/>
      <c r="BD312" s="3" t="str">
        <f>IF(AP312="","",AP312+'Details Verein'!$D$24)</f>
        <v/>
      </c>
      <c r="BE312" s="3" t="str">
        <f>IF(AZ312="","",AZ312+'Details Verein'!$D$25)</f>
        <v/>
      </c>
      <c r="BF312" s="3" t="str">
        <f>IF(BA312="","",BA312+'Details Verein'!$D$26)</f>
        <v/>
      </c>
      <c r="BG312" s="32">
        <f ca="1">IF(OR(E312-E311&gt;0.1,BA312&lt;&gt;""),'Details Verein'!$D$27,0)</f>
        <v>0</v>
      </c>
      <c r="BH312" s="16">
        <f t="shared" ca="1" si="218"/>
        <v>0</v>
      </c>
      <c r="BI312" s="16">
        <f t="shared" si="195"/>
        <v>0</v>
      </c>
      <c r="BJ312" s="1" t="str">
        <f t="shared" si="196"/>
        <v/>
      </c>
      <c r="BL312" s="1" t="str">
        <f t="shared" si="201"/>
        <v/>
      </c>
      <c r="BM312" s="1" t="str">
        <f t="shared" si="202"/>
        <v/>
      </c>
      <c r="BN312" s="1" t="str">
        <f t="shared" si="203"/>
        <v/>
      </c>
      <c r="BO312" s="1" t="str">
        <f t="shared" ca="1" si="204"/>
        <v/>
      </c>
      <c r="BP312" s="1">
        <f t="shared" si="215"/>
        <v>2.8899999999999881E-2</v>
      </c>
      <c r="BQ312" s="24" t="str">
        <f t="shared" si="205"/>
        <v/>
      </c>
      <c r="BR312" s="25" t="str">
        <f>IF(OR(Mitglieder!AQ312="",Mitglieder!BC312&lt;&gt;""),"",Mitglieder!AQ312)</f>
        <v/>
      </c>
      <c r="BS312" s="24" t="str">
        <f>IF(BR312="","",'Details Verein'!$I$30)</f>
        <v/>
      </c>
      <c r="BT312" s="24" t="str">
        <f>IF(BR312="","",VLOOKUP(Mitglieder!AN312,'Details Verein'!$B$12:$I$21,8))</f>
        <v/>
      </c>
      <c r="BU312" s="24"/>
      <c r="BV312" s="26" t="str">
        <f t="shared" si="206"/>
        <v/>
      </c>
      <c r="BW312" s="24" t="str">
        <f>IF(BR312="","",Mitglieder!BL312)</f>
        <v/>
      </c>
      <c r="CA312" s="34"/>
      <c r="CB312" s="1" t="str">
        <f t="shared" si="225"/>
        <v/>
      </c>
      <c r="CC312" s="1" t="str">
        <f t="shared" si="225"/>
        <v/>
      </c>
      <c r="CD312" s="1" t="str">
        <f t="shared" si="225"/>
        <v/>
      </c>
      <c r="CE312" s="1" t="str">
        <f t="shared" si="225"/>
        <v/>
      </c>
      <c r="CF312" s="1" t="str">
        <f t="shared" si="225"/>
        <v/>
      </c>
      <c r="CG312" s="1" t="str">
        <f t="shared" si="225"/>
        <v/>
      </c>
      <c r="CH312" s="1" t="str">
        <f t="shared" si="225"/>
        <v/>
      </c>
      <c r="CI312" s="1" t="str">
        <f t="shared" si="225"/>
        <v/>
      </c>
      <c r="CJ312" s="1" t="str">
        <f t="shared" si="225"/>
        <v/>
      </c>
      <c r="CK312" s="1" t="str">
        <f t="shared" si="225"/>
        <v/>
      </c>
      <c r="CL312" s="37" t="str">
        <f t="shared" si="197"/>
        <v/>
      </c>
      <c r="CM312" s="37" t="str">
        <f t="shared" si="198"/>
        <v/>
      </c>
      <c r="CN312" s="1">
        <f t="shared" ca="1" si="199"/>
        <v>0</v>
      </c>
      <c r="CO312" s="1">
        <f t="shared" ca="1" si="200"/>
        <v>0</v>
      </c>
      <c r="CP312" s="1">
        <f t="shared" si="217"/>
        <v>5.9000000000000663E-2</v>
      </c>
      <c r="CQ312" s="24" t="str">
        <f t="shared" si="207"/>
        <v/>
      </c>
      <c r="CR312" s="25" t="str">
        <f t="shared" si="208"/>
        <v/>
      </c>
      <c r="CS312" s="24" t="str">
        <f>IF(CR312="","",'Details Verein'!$I$30)</f>
        <v/>
      </c>
      <c r="CT312" s="24" t="str">
        <f>IF(CR312="","",VLOOKUP(Mitglieder!AN312,'Details Verein'!$B$12:$K$21,9))</f>
        <v/>
      </c>
      <c r="CU312" s="24">
        <f t="shared" si="209"/>
        <v>0</v>
      </c>
      <c r="CV312" s="26" t="str">
        <f t="shared" si="210"/>
        <v/>
      </c>
      <c r="CW312" s="24" t="str">
        <f>IF(CR312="","",Mitglieder!BM312)</f>
        <v/>
      </c>
      <c r="CX312" s="1">
        <f t="shared" si="211"/>
        <v>8.9100000000001525E-2</v>
      </c>
      <c r="CY312" s="24" t="str">
        <f t="shared" si="212"/>
        <v/>
      </c>
      <c r="CZ312" s="25" t="str">
        <f t="shared" si="213"/>
        <v/>
      </c>
      <c r="DA312" s="24" t="str">
        <f>IF(CZ312="","",'Details Verein'!$I$30)</f>
        <v/>
      </c>
      <c r="DB312" s="24" t="str">
        <f>IF(CZ312="","",VLOOKUP(AN312,'Details Verein'!$B$12:$L$21,10))</f>
        <v/>
      </c>
      <c r="DC312" s="24"/>
      <c r="DD312" s="26" t="str">
        <f t="shared" si="214"/>
        <v/>
      </c>
      <c r="DE312" s="24" t="str">
        <f>IF(CZ312="","",Mitglieder!BN312)</f>
        <v/>
      </c>
      <c r="DF312" s="34"/>
      <c r="DG312" s="1">
        <f t="shared" ca="1" si="219"/>
        <v>0.11920000000000239</v>
      </c>
      <c r="DH312" s="24" t="str">
        <f t="shared" ca="1" si="220"/>
        <v/>
      </c>
      <c r="DI312" s="25" t="str">
        <f t="shared" ca="1" si="221"/>
        <v/>
      </c>
      <c r="DJ312" s="24" t="str">
        <f ca="1">IF(DI312="","",'Details Verein'!$I$30)</f>
        <v/>
      </c>
      <c r="DK312" s="24" t="str">
        <f ca="1">IF(DI312="","",'Details Verein'!$I$31)</f>
        <v/>
      </c>
      <c r="DL312" s="24"/>
      <c r="DM312" s="26" t="str">
        <f t="shared" ca="1" si="222"/>
        <v/>
      </c>
      <c r="DN312" s="24" t="str">
        <f t="shared" ca="1" si="223"/>
        <v/>
      </c>
    </row>
    <row r="313" spans="3:118" x14ac:dyDescent="0.3">
      <c r="C313" s="1">
        <f t="shared" ca="1" si="187"/>
        <v>1.0289999999999968</v>
      </c>
      <c r="D313" s="1">
        <f ca="1">IF(OR(AQ313&lt;&gt;"",AP313+'Details Verein'!$D$24&gt;=$AM$1,AP313="",AG313&lt;&gt;1,AZ313&lt;&gt;"",BC313&lt;&gt;""),Mitglieder!D312+0.0001,ROUND(D312+1,0))</f>
        <v>1.0289999999999968</v>
      </c>
      <c r="E313" s="1">
        <f ca="1">IF(OR(AQ313&lt;&gt;"",AZ313+'Details Verein'!$D$25&gt;=$AM$1,AP313="",AG313&lt;&gt;1,AZ313="",BA313&lt;&gt;"",BC313&lt;&gt;""),Mitglieder!E312+0.0001,ROUND(E312+1,0))</f>
        <v>1.0289999999999968</v>
      </c>
      <c r="F313" s="1" t="str">
        <f t="shared" ca="1" si="188"/>
        <v/>
      </c>
      <c r="G313" s="23"/>
      <c r="H313" s="8"/>
      <c r="I313" s="8"/>
      <c r="J313" s="8"/>
      <c r="K313" s="8"/>
      <c r="L313" s="8"/>
      <c r="M313" s="8"/>
      <c r="N313" s="8"/>
      <c r="O313" s="8"/>
      <c r="P313" s="8"/>
      <c r="Q313" s="8"/>
      <c r="R313" s="8"/>
      <c r="S313" s="8"/>
      <c r="T313" s="8"/>
      <c r="U313" s="8"/>
      <c r="V313" s="8"/>
      <c r="W313" s="8"/>
      <c r="X313" s="8"/>
      <c r="Y313" s="8"/>
      <c r="Z313" s="8"/>
      <c r="AA313" s="8"/>
      <c r="AB313" s="8"/>
      <c r="AC313" s="8"/>
      <c r="AD313" s="8"/>
      <c r="AE313" s="8"/>
      <c r="AG313" s="1">
        <f t="shared" si="189"/>
        <v>0</v>
      </c>
      <c r="AI313" s="1">
        <f t="shared" ca="1" si="190"/>
        <v>0</v>
      </c>
      <c r="AJ313" s="1">
        <f t="shared" ca="1" si="191"/>
        <v>0</v>
      </c>
      <c r="AM313" s="63" t="str">
        <f>IF(AND(H314="",H315="",K313=""),"",IF(K313="","nicht kategorisiert",IF(AG313=1,VLOOKUP(AN313,'Details Verein'!$B$12:$D$22,2),"")))</f>
        <v/>
      </c>
      <c r="AN313" s="1">
        <f>IF(K313='Details Verein'!$C$12,'Details Verein'!$B$12,IF(K313='Details Verein'!$C$13,'Details Verein'!$B$13,IF(K313='Details Verein'!$C$14,'Details Verein'!$B$14,IF(K313='Details Verein'!$C$15,'Details Verein'!$B$15,IF(K313='Details Verein'!$C$16,'Details Verein'!$B$16,IF(K313='Details Verein'!$C$17,'Details Verein'!$B$17,IF(K313='Details Verein'!$C$18,'Details Verein'!$B$18,IF(K313='Details Verein'!$C$19,'Details Verein'!$B$19,IF(K313='Details Verein'!$C$20,'Details Verein'!$B$20,IF(K313='Details Verein'!$C$21,'Details Verein'!$B$21,11))))))))))</f>
        <v>1</v>
      </c>
      <c r="AO313" s="8"/>
      <c r="AP313" s="8"/>
      <c r="AQ313" s="8"/>
      <c r="AR313" s="32">
        <f>IF(OR(V313&gt;'Details Verein'!$D$7,$AG313=1),VLOOKUP($AN313,'Details Verein'!$B$12:$G$21,AR$1),0)</f>
        <v>0</v>
      </c>
      <c r="AS313" s="115" t="str">
        <f t="shared" si="192"/>
        <v/>
      </c>
      <c r="AT313" s="32">
        <f>IF($AG313=1,VLOOKUP($AN313,'Details Verein'!$B$12:$G$21,AT$1),0)</f>
        <v>0</v>
      </c>
      <c r="AU313" s="33" t="str">
        <f t="shared" si="193"/>
        <v/>
      </c>
      <c r="AV313" s="32">
        <f>IF($AG313=1,VLOOKUP($AN313,'Details Verein'!$B$12:$G$21,AV$1),0)</f>
        <v>0</v>
      </c>
      <c r="AW313" s="32">
        <f ca="1">IF($AG313=1,VLOOKUP($AN313,'Details Verein'!$B$12:$G$21,AW$1),0)+BG313</f>
        <v>0</v>
      </c>
      <c r="AX313" s="116"/>
      <c r="AY313" s="8"/>
      <c r="AZ313" s="8"/>
      <c r="BA313" s="8"/>
      <c r="BB313" s="1" t="str">
        <f t="shared" si="194"/>
        <v>00.01.1900</v>
      </c>
      <c r="BC313" s="73"/>
      <c r="BD313" s="3" t="str">
        <f>IF(AP313="","",AP313+'Details Verein'!$D$24)</f>
        <v/>
      </c>
      <c r="BE313" s="3" t="str">
        <f>IF(AZ313="","",AZ313+'Details Verein'!$D$25)</f>
        <v/>
      </c>
      <c r="BF313" s="3" t="str">
        <f>IF(BA313="","",BA313+'Details Verein'!$D$26)</f>
        <v/>
      </c>
      <c r="BG313" s="32">
        <f ca="1">IF(OR(E313-E312&gt;0.1,BA313&lt;&gt;""),'Details Verein'!$D$27,0)</f>
        <v>0</v>
      </c>
      <c r="BH313" s="16">
        <f t="shared" ca="1" si="218"/>
        <v>0</v>
      </c>
      <c r="BI313" s="16">
        <f t="shared" si="195"/>
        <v>0</v>
      </c>
      <c r="BJ313" s="1" t="str">
        <f t="shared" si="196"/>
        <v/>
      </c>
      <c r="BL313" s="1" t="str">
        <f t="shared" si="201"/>
        <v/>
      </c>
      <c r="BM313" s="1" t="str">
        <f t="shared" si="202"/>
        <v/>
      </c>
      <c r="BN313" s="1" t="str">
        <f t="shared" si="203"/>
        <v/>
      </c>
      <c r="BO313" s="1" t="str">
        <f t="shared" ca="1" si="204"/>
        <v/>
      </c>
      <c r="BP313" s="1">
        <f t="shared" si="215"/>
        <v>2.899999999999988E-2</v>
      </c>
      <c r="BQ313" s="24" t="str">
        <f t="shared" si="205"/>
        <v/>
      </c>
      <c r="BR313" s="25" t="str">
        <f>IF(OR(Mitglieder!AQ313="",Mitglieder!BC313&lt;&gt;""),"",Mitglieder!AQ313)</f>
        <v/>
      </c>
      <c r="BS313" s="24" t="str">
        <f>IF(BR313="","",'Details Verein'!$I$30)</f>
        <v/>
      </c>
      <c r="BT313" s="24" t="str">
        <f>IF(BR313="","",VLOOKUP(Mitglieder!AN313,'Details Verein'!$B$12:$I$21,8))</f>
        <v/>
      </c>
      <c r="BU313" s="24"/>
      <c r="BV313" s="26" t="str">
        <f t="shared" si="206"/>
        <v/>
      </c>
      <c r="BW313" s="24" t="str">
        <f>IF(BR313="","",Mitglieder!BL313)</f>
        <v/>
      </c>
      <c r="CA313" s="34"/>
      <c r="CB313" s="1" t="str">
        <f t="shared" si="225"/>
        <v/>
      </c>
      <c r="CC313" s="1" t="str">
        <f t="shared" si="225"/>
        <v/>
      </c>
      <c r="CD313" s="1" t="str">
        <f t="shared" si="225"/>
        <v/>
      </c>
      <c r="CE313" s="1" t="str">
        <f t="shared" si="225"/>
        <v/>
      </c>
      <c r="CF313" s="1" t="str">
        <f t="shared" si="225"/>
        <v/>
      </c>
      <c r="CG313" s="1" t="str">
        <f t="shared" si="225"/>
        <v/>
      </c>
      <c r="CH313" s="1" t="str">
        <f t="shared" si="225"/>
        <v/>
      </c>
      <c r="CI313" s="1" t="str">
        <f t="shared" si="225"/>
        <v/>
      </c>
      <c r="CJ313" s="1" t="str">
        <f t="shared" si="225"/>
        <v/>
      </c>
      <c r="CK313" s="1" t="str">
        <f t="shared" si="225"/>
        <v/>
      </c>
      <c r="CL313" s="37" t="str">
        <f t="shared" si="197"/>
        <v/>
      </c>
      <c r="CM313" s="37" t="str">
        <f t="shared" si="198"/>
        <v/>
      </c>
      <c r="CN313" s="1">
        <f t="shared" ca="1" si="199"/>
        <v>0</v>
      </c>
      <c r="CO313" s="1">
        <f t="shared" ca="1" si="200"/>
        <v>0</v>
      </c>
      <c r="CP313" s="1">
        <f t="shared" si="217"/>
        <v>5.9100000000000666E-2</v>
      </c>
      <c r="CQ313" s="24" t="str">
        <f t="shared" si="207"/>
        <v/>
      </c>
      <c r="CR313" s="25" t="str">
        <f t="shared" si="208"/>
        <v/>
      </c>
      <c r="CS313" s="24" t="str">
        <f>IF(CR313="","",'Details Verein'!$I$30)</f>
        <v/>
      </c>
      <c r="CT313" s="24" t="str">
        <f>IF(CR313="","",VLOOKUP(Mitglieder!AN313,'Details Verein'!$B$12:$K$21,9))</f>
        <v/>
      </c>
      <c r="CU313" s="24">
        <f t="shared" si="209"/>
        <v>0</v>
      </c>
      <c r="CV313" s="26" t="str">
        <f t="shared" si="210"/>
        <v/>
      </c>
      <c r="CW313" s="24" t="str">
        <f>IF(CR313="","",Mitglieder!BM313)</f>
        <v/>
      </c>
      <c r="CX313" s="1">
        <f t="shared" si="211"/>
        <v>8.9200000000001528E-2</v>
      </c>
      <c r="CY313" s="24" t="str">
        <f t="shared" si="212"/>
        <v/>
      </c>
      <c r="CZ313" s="25" t="str">
        <f t="shared" si="213"/>
        <v/>
      </c>
      <c r="DA313" s="24" t="str">
        <f>IF(CZ313="","",'Details Verein'!$I$30)</f>
        <v/>
      </c>
      <c r="DB313" s="24" t="str">
        <f>IF(CZ313="","",VLOOKUP(AN313,'Details Verein'!$B$12:$L$21,10))</f>
        <v/>
      </c>
      <c r="DC313" s="24"/>
      <c r="DD313" s="26" t="str">
        <f t="shared" si="214"/>
        <v/>
      </c>
      <c r="DE313" s="24" t="str">
        <f>IF(CZ313="","",Mitglieder!BN313)</f>
        <v/>
      </c>
      <c r="DF313" s="34"/>
      <c r="DG313" s="1">
        <f t="shared" ca="1" si="219"/>
        <v>0.11930000000000239</v>
      </c>
      <c r="DH313" s="24" t="str">
        <f t="shared" ca="1" si="220"/>
        <v/>
      </c>
      <c r="DI313" s="25" t="str">
        <f t="shared" ca="1" si="221"/>
        <v/>
      </c>
      <c r="DJ313" s="24" t="str">
        <f ca="1">IF(DI313="","",'Details Verein'!$I$30)</f>
        <v/>
      </c>
      <c r="DK313" s="24" t="str">
        <f ca="1">IF(DI313="","",'Details Verein'!$I$31)</f>
        <v/>
      </c>
      <c r="DL313" s="24"/>
      <c r="DM313" s="26" t="str">
        <f t="shared" ca="1" si="222"/>
        <v/>
      </c>
      <c r="DN313" s="24" t="str">
        <f t="shared" ca="1" si="223"/>
        <v/>
      </c>
    </row>
    <row r="314" spans="3:118" x14ac:dyDescent="0.3">
      <c r="C314" s="1">
        <f t="shared" ca="1" si="187"/>
        <v>1.0290999999999968</v>
      </c>
      <c r="D314" s="1">
        <f ca="1">IF(OR(AQ314&lt;&gt;"",AP314+'Details Verein'!$D$24&gt;=$AM$1,AP314="",AG314&lt;&gt;1,AZ314&lt;&gt;"",BC314&lt;&gt;""),Mitglieder!D313+0.0001,ROUND(D313+1,0))</f>
        <v>1.0290999999999968</v>
      </c>
      <c r="E314" s="1">
        <f ca="1">IF(OR(AQ314&lt;&gt;"",AZ314+'Details Verein'!$D$25&gt;=$AM$1,AP314="",AG314&lt;&gt;1,AZ314="",BA314&lt;&gt;"",BC314&lt;&gt;""),Mitglieder!E313+0.0001,ROUND(E313+1,0))</f>
        <v>1.0290999999999968</v>
      </c>
      <c r="F314" s="1" t="str">
        <f t="shared" ca="1" si="188"/>
        <v/>
      </c>
      <c r="G314" s="23"/>
      <c r="H314" s="8"/>
      <c r="I314" s="8"/>
      <c r="J314" s="8"/>
      <c r="K314" s="8"/>
      <c r="L314" s="8"/>
      <c r="M314" s="8"/>
      <c r="N314" s="8"/>
      <c r="O314" s="8"/>
      <c r="P314" s="8"/>
      <c r="Q314" s="8"/>
      <c r="R314" s="8"/>
      <c r="S314" s="8"/>
      <c r="T314" s="8"/>
      <c r="U314" s="8"/>
      <c r="V314" s="8"/>
      <c r="W314" s="8"/>
      <c r="X314" s="8"/>
      <c r="Y314" s="8"/>
      <c r="Z314" s="8"/>
      <c r="AA314" s="8"/>
      <c r="AB314" s="8"/>
      <c r="AC314" s="8"/>
      <c r="AD314" s="8"/>
      <c r="AE314" s="8"/>
      <c r="AG314" s="1">
        <f t="shared" si="189"/>
        <v>0</v>
      </c>
      <c r="AI314" s="1">
        <f t="shared" ca="1" si="190"/>
        <v>0</v>
      </c>
      <c r="AJ314" s="1">
        <f t="shared" ca="1" si="191"/>
        <v>0</v>
      </c>
      <c r="AM314" s="63" t="str">
        <f>IF(AND(H315="",H316="",K314=""),"",IF(K314="","nicht kategorisiert",IF(AG314=1,VLOOKUP(AN314,'Details Verein'!$B$12:$D$22,2),"")))</f>
        <v/>
      </c>
      <c r="AN314" s="1">
        <f>IF(K314='Details Verein'!$C$12,'Details Verein'!$B$12,IF(K314='Details Verein'!$C$13,'Details Verein'!$B$13,IF(K314='Details Verein'!$C$14,'Details Verein'!$B$14,IF(K314='Details Verein'!$C$15,'Details Verein'!$B$15,IF(K314='Details Verein'!$C$16,'Details Verein'!$B$16,IF(K314='Details Verein'!$C$17,'Details Verein'!$B$17,IF(K314='Details Verein'!$C$18,'Details Verein'!$B$18,IF(K314='Details Verein'!$C$19,'Details Verein'!$B$19,IF(K314='Details Verein'!$C$20,'Details Verein'!$B$20,IF(K314='Details Verein'!$C$21,'Details Verein'!$B$21,11))))))))))</f>
        <v>1</v>
      </c>
      <c r="AO314" s="8"/>
      <c r="AP314" s="8"/>
      <c r="AQ314" s="8"/>
      <c r="AR314" s="32">
        <f>IF(OR(V314&gt;'Details Verein'!$D$7,$AG314=1),VLOOKUP($AN314,'Details Verein'!$B$12:$G$21,AR$1),0)</f>
        <v>0</v>
      </c>
      <c r="AS314" s="115" t="str">
        <f t="shared" si="192"/>
        <v/>
      </c>
      <c r="AT314" s="32">
        <f>IF($AG314=1,VLOOKUP($AN314,'Details Verein'!$B$12:$G$21,AT$1),0)</f>
        <v>0</v>
      </c>
      <c r="AU314" s="33" t="str">
        <f t="shared" si="193"/>
        <v/>
      </c>
      <c r="AV314" s="32">
        <f>IF($AG314=1,VLOOKUP($AN314,'Details Verein'!$B$12:$G$21,AV$1),0)</f>
        <v>0</v>
      </c>
      <c r="AW314" s="32">
        <f ca="1">IF($AG314=1,VLOOKUP($AN314,'Details Verein'!$B$12:$G$21,AW$1),0)+BG314</f>
        <v>0</v>
      </c>
      <c r="AX314" s="116"/>
      <c r="AY314" s="8"/>
      <c r="AZ314" s="8"/>
      <c r="BA314" s="8"/>
      <c r="BB314" s="1" t="str">
        <f t="shared" si="194"/>
        <v>00.01.1900</v>
      </c>
      <c r="BC314" s="73"/>
      <c r="BD314" s="3" t="str">
        <f>IF(AP314="","",AP314+'Details Verein'!$D$24)</f>
        <v/>
      </c>
      <c r="BE314" s="3" t="str">
        <f>IF(AZ314="","",AZ314+'Details Verein'!$D$25)</f>
        <v/>
      </c>
      <c r="BF314" s="3" t="str">
        <f>IF(BA314="","",BA314+'Details Verein'!$D$26)</f>
        <v/>
      </c>
      <c r="BG314" s="32">
        <f ca="1">IF(OR(E314-E313&gt;0.1,BA314&lt;&gt;""),'Details Verein'!$D$27,0)</f>
        <v>0</v>
      </c>
      <c r="BH314" s="16">
        <f t="shared" ca="1" si="218"/>
        <v>0</v>
      </c>
      <c r="BI314" s="16">
        <f t="shared" si="195"/>
        <v>0</v>
      </c>
      <c r="BJ314" s="1" t="str">
        <f t="shared" si="196"/>
        <v/>
      </c>
      <c r="BL314" s="1" t="str">
        <f t="shared" si="201"/>
        <v/>
      </c>
      <c r="BM314" s="1" t="str">
        <f t="shared" si="202"/>
        <v/>
      </c>
      <c r="BN314" s="1" t="str">
        <f t="shared" si="203"/>
        <v/>
      </c>
      <c r="BO314" s="1" t="str">
        <f t="shared" ca="1" si="204"/>
        <v/>
      </c>
      <c r="BP314" s="1">
        <f t="shared" si="215"/>
        <v>2.9099999999999879E-2</v>
      </c>
      <c r="BQ314" s="24" t="str">
        <f t="shared" si="205"/>
        <v/>
      </c>
      <c r="BR314" s="25" t="str">
        <f>IF(OR(Mitglieder!AQ314="",Mitglieder!BC314&lt;&gt;""),"",Mitglieder!AQ314)</f>
        <v/>
      </c>
      <c r="BS314" s="24" t="str">
        <f>IF(BR314="","",'Details Verein'!$I$30)</f>
        <v/>
      </c>
      <c r="BT314" s="24" t="str">
        <f>IF(BR314="","",VLOOKUP(Mitglieder!AN314,'Details Verein'!$B$12:$I$21,8))</f>
        <v/>
      </c>
      <c r="BU314" s="24"/>
      <c r="BV314" s="26" t="str">
        <f t="shared" si="206"/>
        <v/>
      </c>
      <c r="BW314" s="24" t="str">
        <f>IF(BR314="","",Mitglieder!BL314)</f>
        <v/>
      </c>
      <c r="CA314" s="34"/>
      <c r="CB314" s="1" t="str">
        <f t="shared" ref="CB314:CK323" si="226">IF(AND($AG314=1,CB$13=$AM314),CB$13,"")</f>
        <v/>
      </c>
      <c r="CC314" s="1" t="str">
        <f t="shared" si="226"/>
        <v/>
      </c>
      <c r="CD314" s="1" t="str">
        <f t="shared" si="226"/>
        <v/>
      </c>
      <c r="CE314" s="1" t="str">
        <f t="shared" si="226"/>
        <v/>
      </c>
      <c r="CF314" s="1" t="str">
        <f t="shared" si="226"/>
        <v/>
      </c>
      <c r="CG314" s="1" t="str">
        <f t="shared" si="226"/>
        <v/>
      </c>
      <c r="CH314" s="1" t="str">
        <f t="shared" si="226"/>
        <v/>
      </c>
      <c r="CI314" s="1" t="str">
        <f t="shared" si="226"/>
        <v/>
      </c>
      <c r="CJ314" s="1" t="str">
        <f t="shared" si="226"/>
        <v/>
      </c>
      <c r="CK314" s="1" t="str">
        <f t="shared" si="226"/>
        <v/>
      </c>
      <c r="CL314" s="37" t="str">
        <f t="shared" si="197"/>
        <v/>
      </c>
      <c r="CM314" s="37" t="str">
        <f t="shared" si="198"/>
        <v/>
      </c>
      <c r="CN314" s="1">
        <f t="shared" ca="1" si="199"/>
        <v>0</v>
      </c>
      <c r="CO314" s="1">
        <f t="shared" ca="1" si="200"/>
        <v>0</v>
      </c>
      <c r="CP314" s="1">
        <f t="shared" si="217"/>
        <v>5.9200000000000669E-2</v>
      </c>
      <c r="CQ314" s="24" t="str">
        <f t="shared" si="207"/>
        <v/>
      </c>
      <c r="CR314" s="25" t="str">
        <f t="shared" si="208"/>
        <v/>
      </c>
      <c r="CS314" s="24" t="str">
        <f>IF(CR314="","",'Details Verein'!$I$30)</f>
        <v/>
      </c>
      <c r="CT314" s="24" t="str">
        <f>IF(CR314="","",VLOOKUP(Mitglieder!AN314,'Details Verein'!$B$12:$K$21,9))</f>
        <v/>
      </c>
      <c r="CU314" s="24">
        <f t="shared" si="209"/>
        <v>0</v>
      </c>
      <c r="CV314" s="26" t="str">
        <f t="shared" si="210"/>
        <v/>
      </c>
      <c r="CW314" s="24" t="str">
        <f>IF(CR314="","",Mitglieder!BM314)</f>
        <v/>
      </c>
      <c r="CX314" s="1">
        <f t="shared" si="211"/>
        <v>8.9300000000001531E-2</v>
      </c>
      <c r="CY314" s="24" t="str">
        <f t="shared" si="212"/>
        <v/>
      </c>
      <c r="CZ314" s="25" t="str">
        <f t="shared" si="213"/>
        <v/>
      </c>
      <c r="DA314" s="24" t="str">
        <f>IF(CZ314="","",'Details Verein'!$I$30)</f>
        <v/>
      </c>
      <c r="DB314" s="24" t="str">
        <f>IF(CZ314="","",VLOOKUP(AN314,'Details Verein'!$B$12:$L$21,10))</f>
        <v/>
      </c>
      <c r="DC314" s="24"/>
      <c r="DD314" s="26" t="str">
        <f t="shared" si="214"/>
        <v/>
      </c>
      <c r="DE314" s="24" t="str">
        <f>IF(CZ314="","",Mitglieder!BN314)</f>
        <v/>
      </c>
      <c r="DF314" s="34"/>
      <c r="DG314" s="1">
        <f t="shared" ca="1" si="219"/>
        <v>0.11940000000000239</v>
      </c>
      <c r="DH314" s="24" t="str">
        <f t="shared" ca="1" si="220"/>
        <v/>
      </c>
      <c r="DI314" s="25" t="str">
        <f t="shared" ca="1" si="221"/>
        <v/>
      </c>
      <c r="DJ314" s="24" t="str">
        <f ca="1">IF(DI314="","",'Details Verein'!$I$30)</f>
        <v/>
      </c>
      <c r="DK314" s="24" t="str">
        <f ca="1">IF(DI314="","",'Details Verein'!$I$31)</f>
        <v/>
      </c>
      <c r="DL314" s="24"/>
      <c r="DM314" s="26" t="str">
        <f t="shared" ca="1" si="222"/>
        <v/>
      </c>
      <c r="DN314" s="24" t="str">
        <f t="shared" ca="1" si="223"/>
        <v/>
      </c>
    </row>
    <row r="315" spans="3:118" x14ac:dyDescent="0.3">
      <c r="C315" s="1">
        <f t="shared" ca="1" si="187"/>
        <v>1.0291999999999968</v>
      </c>
      <c r="D315" s="1">
        <f ca="1">IF(OR(AQ315&lt;&gt;"",AP315+'Details Verein'!$D$24&gt;=$AM$1,AP315="",AG315&lt;&gt;1,AZ315&lt;&gt;"",BC315&lt;&gt;""),Mitglieder!D314+0.0001,ROUND(D314+1,0))</f>
        <v>1.0291999999999968</v>
      </c>
      <c r="E315" s="1">
        <f ca="1">IF(OR(AQ315&lt;&gt;"",AZ315+'Details Verein'!$D$25&gt;=$AM$1,AP315="",AG315&lt;&gt;1,AZ315="",BA315&lt;&gt;"",BC315&lt;&gt;""),Mitglieder!E314+0.0001,ROUND(E314+1,0))</f>
        <v>1.0291999999999968</v>
      </c>
      <c r="F315" s="1" t="str">
        <f t="shared" ca="1" si="188"/>
        <v/>
      </c>
      <c r="G315" s="23"/>
      <c r="H315" s="8"/>
      <c r="I315" s="8"/>
      <c r="J315" s="8"/>
      <c r="K315" s="8"/>
      <c r="L315" s="8"/>
      <c r="M315" s="8"/>
      <c r="N315" s="8"/>
      <c r="O315" s="8"/>
      <c r="P315" s="8"/>
      <c r="Q315" s="8"/>
      <c r="R315" s="8"/>
      <c r="S315" s="8"/>
      <c r="T315" s="8"/>
      <c r="U315" s="8"/>
      <c r="V315" s="8"/>
      <c r="W315" s="8"/>
      <c r="X315" s="8"/>
      <c r="Y315" s="8"/>
      <c r="Z315" s="8"/>
      <c r="AA315" s="8"/>
      <c r="AB315" s="8"/>
      <c r="AC315" s="8"/>
      <c r="AD315" s="8"/>
      <c r="AE315" s="8"/>
      <c r="AG315" s="1">
        <f t="shared" si="189"/>
        <v>0</v>
      </c>
      <c r="AI315" s="1">
        <f t="shared" ca="1" si="190"/>
        <v>0</v>
      </c>
      <c r="AJ315" s="1">
        <f t="shared" ca="1" si="191"/>
        <v>0</v>
      </c>
      <c r="AM315" s="63" t="str">
        <f>IF(AND(H316="",H317="",K315=""),"",IF(K315="","nicht kategorisiert",IF(AG315=1,VLOOKUP(AN315,'Details Verein'!$B$12:$D$22,2),"")))</f>
        <v/>
      </c>
      <c r="AN315" s="1">
        <f>IF(K315='Details Verein'!$C$12,'Details Verein'!$B$12,IF(K315='Details Verein'!$C$13,'Details Verein'!$B$13,IF(K315='Details Verein'!$C$14,'Details Verein'!$B$14,IF(K315='Details Verein'!$C$15,'Details Verein'!$B$15,IF(K315='Details Verein'!$C$16,'Details Verein'!$B$16,IF(K315='Details Verein'!$C$17,'Details Verein'!$B$17,IF(K315='Details Verein'!$C$18,'Details Verein'!$B$18,IF(K315='Details Verein'!$C$19,'Details Verein'!$B$19,IF(K315='Details Verein'!$C$20,'Details Verein'!$B$20,IF(K315='Details Verein'!$C$21,'Details Verein'!$B$21,11))))))))))</f>
        <v>1</v>
      </c>
      <c r="AO315" s="8"/>
      <c r="AP315" s="8"/>
      <c r="AQ315" s="8"/>
      <c r="AR315" s="32">
        <f>IF(OR(V315&gt;'Details Verein'!$D$7,$AG315=1),VLOOKUP($AN315,'Details Verein'!$B$12:$G$21,AR$1),0)</f>
        <v>0</v>
      </c>
      <c r="AS315" s="115" t="str">
        <f t="shared" si="192"/>
        <v/>
      </c>
      <c r="AT315" s="32">
        <f>IF($AG315=1,VLOOKUP($AN315,'Details Verein'!$B$12:$G$21,AT$1),0)</f>
        <v>0</v>
      </c>
      <c r="AU315" s="33" t="str">
        <f t="shared" si="193"/>
        <v/>
      </c>
      <c r="AV315" s="32">
        <f>IF($AG315=1,VLOOKUP($AN315,'Details Verein'!$B$12:$G$21,AV$1),0)</f>
        <v>0</v>
      </c>
      <c r="AW315" s="32">
        <f ca="1">IF($AG315=1,VLOOKUP($AN315,'Details Verein'!$B$12:$G$21,AW$1),0)+BG315</f>
        <v>0</v>
      </c>
      <c r="AX315" s="116"/>
      <c r="AY315" s="8"/>
      <c r="AZ315" s="8"/>
      <c r="BA315" s="8"/>
      <c r="BB315" s="1" t="str">
        <f t="shared" si="194"/>
        <v>00.01.1900</v>
      </c>
      <c r="BC315" s="73"/>
      <c r="BD315" s="3" t="str">
        <f>IF(AP315="","",AP315+'Details Verein'!$D$24)</f>
        <v/>
      </c>
      <c r="BE315" s="3" t="str">
        <f>IF(AZ315="","",AZ315+'Details Verein'!$D$25)</f>
        <v/>
      </c>
      <c r="BF315" s="3" t="str">
        <f>IF(BA315="","",BA315+'Details Verein'!$D$26)</f>
        <v/>
      </c>
      <c r="BG315" s="32">
        <f ca="1">IF(OR(E315-E314&gt;0.1,BA315&lt;&gt;""),'Details Verein'!$D$27,0)</f>
        <v>0</v>
      </c>
      <c r="BH315" s="16">
        <f t="shared" ca="1" si="218"/>
        <v>0</v>
      </c>
      <c r="BI315" s="16">
        <f t="shared" si="195"/>
        <v>0</v>
      </c>
      <c r="BJ315" s="1" t="str">
        <f t="shared" si="196"/>
        <v/>
      </c>
      <c r="BL315" s="1" t="str">
        <f t="shared" si="201"/>
        <v/>
      </c>
      <c r="BM315" s="1" t="str">
        <f t="shared" si="202"/>
        <v/>
      </c>
      <c r="BN315" s="1" t="str">
        <f t="shared" si="203"/>
        <v/>
      </c>
      <c r="BO315" s="1" t="str">
        <f t="shared" ca="1" si="204"/>
        <v/>
      </c>
      <c r="BP315" s="1">
        <f t="shared" si="215"/>
        <v>2.9199999999999879E-2</v>
      </c>
      <c r="BQ315" s="24" t="str">
        <f t="shared" si="205"/>
        <v/>
      </c>
      <c r="BR315" s="25" t="str">
        <f>IF(OR(Mitglieder!AQ315="",Mitglieder!BC315&lt;&gt;""),"",Mitglieder!AQ315)</f>
        <v/>
      </c>
      <c r="BS315" s="24" t="str">
        <f>IF(BR315="","",'Details Verein'!$I$30)</f>
        <v/>
      </c>
      <c r="BT315" s="24" t="str">
        <f>IF(BR315="","",VLOOKUP(Mitglieder!AN315,'Details Verein'!$B$12:$I$21,8))</f>
        <v/>
      </c>
      <c r="BU315" s="24"/>
      <c r="BV315" s="26" t="str">
        <f t="shared" si="206"/>
        <v/>
      </c>
      <c r="BW315" s="24" t="str">
        <f>IF(BR315="","",Mitglieder!BL315)</f>
        <v/>
      </c>
      <c r="CA315" s="34"/>
      <c r="CB315" s="1" t="str">
        <f t="shared" si="226"/>
        <v/>
      </c>
      <c r="CC315" s="1" t="str">
        <f t="shared" si="226"/>
        <v/>
      </c>
      <c r="CD315" s="1" t="str">
        <f t="shared" si="226"/>
        <v/>
      </c>
      <c r="CE315" s="1" t="str">
        <f t="shared" si="226"/>
        <v/>
      </c>
      <c r="CF315" s="1" t="str">
        <f t="shared" si="226"/>
        <v/>
      </c>
      <c r="CG315" s="1" t="str">
        <f t="shared" si="226"/>
        <v/>
      </c>
      <c r="CH315" s="1" t="str">
        <f t="shared" si="226"/>
        <v/>
      </c>
      <c r="CI315" s="1" t="str">
        <f t="shared" si="226"/>
        <v/>
      </c>
      <c r="CJ315" s="1" t="str">
        <f t="shared" si="226"/>
        <v/>
      </c>
      <c r="CK315" s="1" t="str">
        <f t="shared" si="226"/>
        <v/>
      </c>
      <c r="CL315" s="37" t="str">
        <f t="shared" si="197"/>
        <v/>
      </c>
      <c r="CM315" s="37" t="str">
        <f t="shared" si="198"/>
        <v/>
      </c>
      <c r="CN315" s="1">
        <f t="shared" ca="1" si="199"/>
        <v>0</v>
      </c>
      <c r="CO315" s="1">
        <f t="shared" ca="1" si="200"/>
        <v>0</v>
      </c>
      <c r="CP315" s="1">
        <f t="shared" si="217"/>
        <v>5.9300000000000672E-2</v>
      </c>
      <c r="CQ315" s="24" t="str">
        <f t="shared" si="207"/>
        <v/>
      </c>
      <c r="CR315" s="25" t="str">
        <f t="shared" si="208"/>
        <v/>
      </c>
      <c r="CS315" s="24" t="str">
        <f>IF(CR315="","",'Details Verein'!$I$30)</f>
        <v/>
      </c>
      <c r="CT315" s="24" t="str">
        <f>IF(CR315="","",VLOOKUP(Mitglieder!AN315,'Details Verein'!$B$12:$K$21,9))</f>
        <v/>
      </c>
      <c r="CU315" s="24">
        <f t="shared" si="209"/>
        <v>0</v>
      </c>
      <c r="CV315" s="26" t="str">
        <f t="shared" si="210"/>
        <v/>
      </c>
      <c r="CW315" s="24" t="str">
        <f>IF(CR315="","",Mitglieder!BM315)</f>
        <v/>
      </c>
      <c r="CX315" s="1">
        <f t="shared" si="211"/>
        <v>8.9400000000001534E-2</v>
      </c>
      <c r="CY315" s="24" t="str">
        <f t="shared" si="212"/>
        <v/>
      </c>
      <c r="CZ315" s="25" t="str">
        <f t="shared" si="213"/>
        <v/>
      </c>
      <c r="DA315" s="24" t="str">
        <f>IF(CZ315="","",'Details Verein'!$I$30)</f>
        <v/>
      </c>
      <c r="DB315" s="24" t="str">
        <f>IF(CZ315="","",VLOOKUP(AN315,'Details Verein'!$B$12:$L$21,10))</f>
        <v/>
      </c>
      <c r="DC315" s="24"/>
      <c r="DD315" s="26" t="str">
        <f t="shared" si="214"/>
        <v/>
      </c>
      <c r="DE315" s="24" t="str">
        <f>IF(CZ315="","",Mitglieder!BN315)</f>
        <v/>
      </c>
      <c r="DF315" s="34"/>
      <c r="DG315" s="1">
        <f t="shared" ca="1" si="219"/>
        <v>0.1195000000000024</v>
      </c>
      <c r="DH315" s="24" t="str">
        <f t="shared" ca="1" si="220"/>
        <v/>
      </c>
      <c r="DI315" s="25" t="str">
        <f t="shared" ca="1" si="221"/>
        <v/>
      </c>
      <c r="DJ315" s="24" t="str">
        <f ca="1">IF(DI315="","",'Details Verein'!$I$30)</f>
        <v/>
      </c>
      <c r="DK315" s="24" t="str">
        <f ca="1">IF(DI315="","",'Details Verein'!$I$31)</f>
        <v/>
      </c>
      <c r="DL315" s="24"/>
      <c r="DM315" s="26" t="str">
        <f t="shared" ca="1" si="222"/>
        <v/>
      </c>
      <c r="DN315" s="24" t="str">
        <f t="shared" ca="1" si="223"/>
        <v/>
      </c>
    </row>
    <row r="316" spans="3:118" x14ac:dyDescent="0.3">
      <c r="C316" s="1">
        <f t="shared" ca="1" si="187"/>
        <v>1.0292999999999968</v>
      </c>
      <c r="D316" s="1">
        <f ca="1">IF(OR(AQ316&lt;&gt;"",AP316+'Details Verein'!$D$24&gt;=$AM$1,AP316="",AG316&lt;&gt;1,AZ316&lt;&gt;"",BC316&lt;&gt;""),Mitglieder!D315+0.0001,ROUND(D315+1,0))</f>
        <v>1.0292999999999968</v>
      </c>
      <c r="E316" s="1">
        <f ca="1">IF(OR(AQ316&lt;&gt;"",AZ316+'Details Verein'!$D$25&gt;=$AM$1,AP316="",AG316&lt;&gt;1,AZ316="",BA316&lt;&gt;"",BC316&lt;&gt;""),Mitglieder!E315+0.0001,ROUND(E315+1,0))</f>
        <v>1.0292999999999968</v>
      </c>
      <c r="F316" s="1" t="str">
        <f t="shared" ca="1" si="188"/>
        <v/>
      </c>
      <c r="G316" s="23"/>
      <c r="H316" s="8"/>
      <c r="I316" s="8"/>
      <c r="J316" s="8"/>
      <c r="K316" s="8"/>
      <c r="L316" s="8"/>
      <c r="M316" s="8"/>
      <c r="N316" s="8"/>
      <c r="O316" s="8"/>
      <c r="P316" s="8"/>
      <c r="Q316" s="8"/>
      <c r="R316" s="8"/>
      <c r="S316" s="8"/>
      <c r="T316" s="8"/>
      <c r="U316" s="8"/>
      <c r="V316" s="8"/>
      <c r="W316" s="8"/>
      <c r="X316" s="8"/>
      <c r="Y316" s="8"/>
      <c r="Z316" s="8"/>
      <c r="AA316" s="8"/>
      <c r="AB316" s="8"/>
      <c r="AC316" s="8"/>
      <c r="AD316" s="8"/>
      <c r="AE316" s="8"/>
      <c r="AG316" s="1">
        <f t="shared" si="189"/>
        <v>0</v>
      </c>
      <c r="AI316" s="1">
        <f t="shared" ca="1" si="190"/>
        <v>0</v>
      </c>
      <c r="AJ316" s="1">
        <f t="shared" ca="1" si="191"/>
        <v>0</v>
      </c>
      <c r="AM316" s="63" t="str">
        <f>IF(AND(H317="",H318="",K316=""),"",IF(K316="","nicht kategorisiert",IF(AG316=1,VLOOKUP(AN316,'Details Verein'!$B$12:$D$22,2),"")))</f>
        <v/>
      </c>
      <c r="AN316" s="1">
        <f>IF(K316='Details Verein'!$C$12,'Details Verein'!$B$12,IF(K316='Details Verein'!$C$13,'Details Verein'!$B$13,IF(K316='Details Verein'!$C$14,'Details Verein'!$B$14,IF(K316='Details Verein'!$C$15,'Details Verein'!$B$15,IF(K316='Details Verein'!$C$16,'Details Verein'!$B$16,IF(K316='Details Verein'!$C$17,'Details Verein'!$B$17,IF(K316='Details Verein'!$C$18,'Details Verein'!$B$18,IF(K316='Details Verein'!$C$19,'Details Verein'!$B$19,IF(K316='Details Verein'!$C$20,'Details Verein'!$B$20,IF(K316='Details Verein'!$C$21,'Details Verein'!$B$21,11))))))))))</f>
        <v>1</v>
      </c>
      <c r="AO316" s="8"/>
      <c r="AP316" s="8"/>
      <c r="AQ316" s="8"/>
      <c r="AR316" s="32">
        <f>IF(OR(V316&gt;'Details Verein'!$D$7,$AG316=1),VLOOKUP($AN316,'Details Verein'!$B$12:$G$21,AR$1),0)</f>
        <v>0</v>
      </c>
      <c r="AS316" s="115" t="str">
        <f t="shared" si="192"/>
        <v/>
      </c>
      <c r="AT316" s="32">
        <f>IF($AG316=1,VLOOKUP($AN316,'Details Verein'!$B$12:$G$21,AT$1),0)</f>
        <v>0</v>
      </c>
      <c r="AU316" s="33" t="str">
        <f t="shared" si="193"/>
        <v/>
      </c>
      <c r="AV316" s="32">
        <f>IF($AG316=1,VLOOKUP($AN316,'Details Verein'!$B$12:$G$21,AV$1),0)</f>
        <v>0</v>
      </c>
      <c r="AW316" s="32">
        <f ca="1">IF($AG316=1,VLOOKUP($AN316,'Details Verein'!$B$12:$G$21,AW$1),0)+BG316</f>
        <v>0</v>
      </c>
      <c r="AX316" s="116"/>
      <c r="AY316" s="8"/>
      <c r="AZ316" s="8"/>
      <c r="BA316" s="8"/>
      <c r="BB316" s="1" t="str">
        <f t="shared" si="194"/>
        <v>00.01.1900</v>
      </c>
      <c r="BC316" s="73"/>
      <c r="BD316" s="3" t="str">
        <f>IF(AP316="","",AP316+'Details Verein'!$D$24)</f>
        <v/>
      </c>
      <c r="BE316" s="3" t="str">
        <f>IF(AZ316="","",AZ316+'Details Verein'!$D$25)</f>
        <v/>
      </c>
      <c r="BF316" s="3" t="str">
        <f>IF(BA316="","",BA316+'Details Verein'!$D$26)</f>
        <v/>
      </c>
      <c r="BG316" s="32">
        <f ca="1">IF(OR(E316-E315&gt;0.1,BA316&lt;&gt;""),'Details Verein'!$D$27,0)</f>
        <v>0</v>
      </c>
      <c r="BH316" s="16">
        <f t="shared" ca="1" si="218"/>
        <v>0</v>
      </c>
      <c r="BI316" s="16">
        <f t="shared" si="195"/>
        <v>0</v>
      </c>
      <c r="BJ316" s="1" t="str">
        <f t="shared" si="196"/>
        <v/>
      </c>
      <c r="BL316" s="1" t="str">
        <f t="shared" si="201"/>
        <v/>
      </c>
      <c r="BM316" s="1" t="str">
        <f t="shared" si="202"/>
        <v/>
      </c>
      <c r="BN316" s="1" t="str">
        <f t="shared" si="203"/>
        <v/>
      </c>
      <c r="BO316" s="1" t="str">
        <f t="shared" ca="1" si="204"/>
        <v/>
      </c>
      <c r="BP316" s="1">
        <f t="shared" si="215"/>
        <v>2.9299999999999878E-2</v>
      </c>
      <c r="BQ316" s="24" t="str">
        <f t="shared" si="205"/>
        <v/>
      </c>
      <c r="BR316" s="25" t="str">
        <f>IF(OR(Mitglieder!AQ316="",Mitglieder!BC316&lt;&gt;""),"",Mitglieder!AQ316)</f>
        <v/>
      </c>
      <c r="BS316" s="24" t="str">
        <f>IF(BR316="","",'Details Verein'!$I$30)</f>
        <v/>
      </c>
      <c r="BT316" s="24" t="str">
        <f>IF(BR316="","",VLOOKUP(Mitglieder!AN316,'Details Verein'!$B$12:$I$21,8))</f>
        <v/>
      </c>
      <c r="BU316" s="24"/>
      <c r="BV316" s="26" t="str">
        <f t="shared" si="206"/>
        <v/>
      </c>
      <c r="BW316" s="24" t="str">
        <f>IF(BR316="","",Mitglieder!BL316)</f>
        <v/>
      </c>
      <c r="CA316" s="34"/>
      <c r="CB316" s="1" t="str">
        <f t="shared" si="226"/>
        <v/>
      </c>
      <c r="CC316" s="1" t="str">
        <f t="shared" si="226"/>
        <v/>
      </c>
      <c r="CD316" s="1" t="str">
        <f t="shared" si="226"/>
        <v/>
      </c>
      <c r="CE316" s="1" t="str">
        <f t="shared" si="226"/>
        <v/>
      </c>
      <c r="CF316" s="1" t="str">
        <f t="shared" si="226"/>
        <v/>
      </c>
      <c r="CG316" s="1" t="str">
        <f t="shared" si="226"/>
        <v/>
      </c>
      <c r="CH316" s="1" t="str">
        <f t="shared" si="226"/>
        <v/>
      </c>
      <c r="CI316" s="1" t="str">
        <f t="shared" si="226"/>
        <v/>
      </c>
      <c r="CJ316" s="1" t="str">
        <f t="shared" si="226"/>
        <v/>
      </c>
      <c r="CK316" s="1" t="str">
        <f t="shared" si="226"/>
        <v/>
      </c>
      <c r="CL316" s="37" t="str">
        <f t="shared" si="197"/>
        <v/>
      </c>
      <c r="CM316" s="37" t="str">
        <f t="shared" si="198"/>
        <v/>
      </c>
      <c r="CN316" s="1">
        <f t="shared" ca="1" si="199"/>
        <v>0</v>
      </c>
      <c r="CO316" s="1">
        <f t="shared" ca="1" si="200"/>
        <v>0</v>
      </c>
      <c r="CP316" s="1">
        <f t="shared" si="217"/>
        <v>5.9400000000000674E-2</v>
      </c>
      <c r="CQ316" s="24" t="str">
        <f t="shared" si="207"/>
        <v/>
      </c>
      <c r="CR316" s="25" t="str">
        <f t="shared" si="208"/>
        <v/>
      </c>
      <c r="CS316" s="24" t="str">
        <f>IF(CR316="","",'Details Verein'!$I$30)</f>
        <v/>
      </c>
      <c r="CT316" s="24" t="str">
        <f>IF(CR316="","",VLOOKUP(Mitglieder!AN316,'Details Verein'!$B$12:$K$21,9))</f>
        <v/>
      </c>
      <c r="CU316" s="24">
        <f t="shared" si="209"/>
        <v>0</v>
      </c>
      <c r="CV316" s="26" t="str">
        <f t="shared" si="210"/>
        <v/>
      </c>
      <c r="CW316" s="24" t="str">
        <f>IF(CR316="","",Mitglieder!BM316)</f>
        <v/>
      </c>
      <c r="CX316" s="1">
        <f t="shared" si="211"/>
        <v>8.9500000000001537E-2</v>
      </c>
      <c r="CY316" s="24" t="str">
        <f t="shared" si="212"/>
        <v/>
      </c>
      <c r="CZ316" s="25" t="str">
        <f t="shared" si="213"/>
        <v/>
      </c>
      <c r="DA316" s="24" t="str">
        <f>IF(CZ316="","",'Details Verein'!$I$30)</f>
        <v/>
      </c>
      <c r="DB316" s="24" t="str">
        <f>IF(CZ316="","",VLOOKUP(AN316,'Details Verein'!$B$12:$L$21,10))</f>
        <v/>
      </c>
      <c r="DC316" s="24"/>
      <c r="DD316" s="26" t="str">
        <f t="shared" si="214"/>
        <v/>
      </c>
      <c r="DE316" s="24" t="str">
        <f>IF(CZ316="","",Mitglieder!BN316)</f>
        <v/>
      </c>
      <c r="DF316" s="34"/>
      <c r="DG316" s="1">
        <f t="shared" ca="1" si="219"/>
        <v>0.1196000000000024</v>
      </c>
      <c r="DH316" s="24" t="str">
        <f t="shared" ca="1" si="220"/>
        <v/>
      </c>
      <c r="DI316" s="25" t="str">
        <f t="shared" ca="1" si="221"/>
        <v/>
      </c>
      <c r="DJ316" s="24" t="str">
        <f ca="1">IF(DI316="","",'Details Verein'!$I$30)</f>
        <v/>
      </c>
      <c r="DK316" s="24" t="str">
        <f ca="1">IF(DI316="","",'Details Verein'!$I$31)</f>
        <v/>
      </c>
      <c r="DL316" s="24"/>
      <c r="DM316" s="26" t="str">
        <f t="shared" ca="1" si="222"/>
        <v/>
      </c>
      <c r="DN316" s="24" t="str">
        <f t="shared" ca="1" si="223"/>
        <v/>
      </c>
    </row>
    <row r="317" spans="3:118" x14ac:dyDescent="0.3">
      <c r="C317" s="1">
        <f t="shared" ca="1" si="187"/>
        <v>1.0293999999999968</v>
      </c>
      <c r="D317" s="1">
        <f ca="1">IF(OR(AQ317&lt;&gt;"",AP317+'Details Verein'!$D$24&gt;=$AM$1,AP317="",AG317&lt;&gt;1,AZ317&lt;&gt;"",BC317&lt;&gt;""),Mitglieder!D316+0.0001,ROUND(D316+1,0))</f>
        <v>1.0293999999999968</v>
      </c>
      <c r="E317" s="1">
        <f ca="1">IF(OR(AQ317&lt;&gt;"",AZ317+'Details Verein'!$D$25&gt;=$AM$1,AP317="",AG317&lt;&gt;1,AZ317="",BA317&lt;&gt;"",BC317&lt;&gt;""),Mitglieder!E316+0.0001,ROUND(E316+1,0))</f>
        <v>1.0293999999999968</v>
      </c>
      <c r="F317" s="1" t="str">
        <f t="shared" ca="1" si="188"/>
        <v/>
      </c>
      <c r="G317" s="23"/>
      <c r="H317" s="8"/>
      <c r="I317" s="8"/>
      <c r="J317" s="8"/>
      <c r="K317" s="8"/>
      <c r="L317" s="8"/>
      <c r="M317" s="8"/>
      <c r="N317" s="8"/>
      <c r="O317" s="8"/>
      <c r="P317" s="8"/>
      <c r="Q317" s="8"/>
      <c r="R317" s="8"/>
      <c r="S317" s="8"/>
      <c r="T317" s="8"/>
      <c r="U317" s="8"/>
      <c r="V317" s="8"/>
      <c r="W317" s="8"/>
      <c r="X317" s="8"/>
      <c r="Y317" s="8"/>
      <c r="Z317" s="8"/>
      <c r="AA317" s="8"/>
      <c r="AB317" s="8"/>
      <c r="AC317" s="8"/>
      <c r="AD317" s="8"/>
      <c r="AE317" s="8"/>
      <c r="AG317" s="1">
        <f t="shared" si="189"/>
        <v>0</v>
      </c>
      <c r="AI317" s="1">
        <f t="shared" ca="1" si="190"/>
        <v>0</v>
      </c>
      <c r="AJ317" s="1">
        <f t="shared" ca="1" si="191"/>
        <v>0</v>
      </c>
      <c r="AM317" s="63" t="str">
        <f>IF(AND(H318="",H319="",K317=""),"",IF(K317="","nicht kategorisiert",IF(AG317=1,VLOOKUP(AN317,'Details Verein'!$B$12:$D$22,2),"")))</f>
        <v/>
      </c>
      <c r="AN317" s="1">
        <f>IF(K317='Details Verein'!$C$12,'Details Verein'!$B$12,IF(K317='Details Verein'!$C$13,'Details Verein'!$B$13,IF(K317='Details Verein'!$C$14,'Details Verein'!$B$14,IF(K317='Details Verein'!$C$15,'Details Verein'!$B$15,IF(K317='Details Verein'!$C$16,'Details Verein'!$B$16,IF(K317='Details Verein'!$C$17,'Details Verein'!$B$17,IF(K317='Details Verein'!$C$18,'Details Verein'!$B$18,IF(K317='Details Verein'!$C$19,'Details Verein'!$B$19,IF(K317='Details Verein'!$C$20,'Details Verein'!$B$20,IF(K317='Details Verein'!$C$21,'Details Verein'!$B$21,11))))))))))</f>
        <v>1</v>
      </c>
      <c r="AO317" s="8"/>
      <c r="AP317" s="8"/>
      <c r="AQ317" s="8"/>
      <c r="AR317" s="32">
        <f>IF(OR(V317&gt;'Details Verein'!$D$7,$AG317=1),VLOOKUP($AN317,'Details Verein'!$B$12:$G$21,AR$1),0)</f>
        <v>0</v>
      </c>
      <c r="AS317" s="115" t="str">
        <f t="shared" si="192"/>
        <v/>
      </c>
      <c r="AT317" s="32">
        <f>IF($AG317=1,VLOOKUP($AN317,'Details Verein'!$B$12:$G$21,AT$1),0)</f>
        <v>0</v>
      </c>
      <c r="AU317" s="33" t="str">
        <f t="shared" si="193"/>
        <v/>
      </c>
      <c r="AV317" s="32">
        <f>IF($AG317=1,VLOOKUP($AN317,'Details Verein'!$B$12:$G$21,AV$1),0)</f>
        <v>0</v>
      </c>
      <c r="AW317" s="32">
        <f ca="1">IF($AG317=1,VLOOKUP($AN317,'Details Verein'!$B$12:$G$21,AW$1),0)+BG317</f>
        <v>0</v>
      </c>
      <c r="AX317" s="116"/>
      <c r="AY317" s="8"/>
      <c r="AZ317" s="8"/>
      <c r="BA317" s="8"/>
      <c r="BB317" s="1" t="str">
        <f t="shared" si="194"/>
        <v>00.01.1900</v>
      </c>
      <c r="BC317" s="73"/>
      <c r="BD317" s="3" t="str">
        <f>IF(AP317="","",AP317+'Details Verein'!$D$24)</f>
        <v/>
      </c>
      <c r="BE317" s="3" t="str">
        <f>IF(AZ317="","",AZ317+'Details Verein'!$D$25)</f>
        <v/>
      </c>
      <c r="BF317" s="3" t="str">
        <f>IF(BA317="","",BA317+'Details Verein'!$D$26)</f>
        <v/>
      </c>
      <c r="BG317" s="32">
        <f ca="1">IF(OR(E317-E316&gt;0.1,BA317&lt;&gt;""),'Details Verein'!$D$27,0)</f>
        <v>0</v>
      </c>
      <c r="BH317" s="16">
        <f t="shared" ca="1" si="218"/>
        <v>0</v>
      </c>
      <c r="BI317" s="16">
        <f t="shared" si="195"/>
        <v>0</v>
      </c>
      <c r="BJ317" s="1" t="str">
        <f t="shared" si="196"/>
        <v/>
      </c>
      <c r="BL317" s="1" t="str">
        <f t="shared" si="201"/>
        <v/>
      </c>
      <c r="BM317" s="1" t="str">
        <f t="shared" si="202"/>
        <v/>
      </c>
      <c r="BN317" s="1" t="str">
        <f t="shared" si="203"/>
        <v/>
      </c>
      <c r="BO317" s="1" t="str">
        <f t="shared" ca="1" si="204"/>
        <v/>
      </c>
      <c r="BP317" s="1">
        <f t="shared" si="215"/>
        <v>2.9399999999999878E-2</v>
      </c>
      <c r="BQ317" s="24" t="str">
        <f t="shared" si="205"/>
        <v/>
      </c>
      <c r="BR317" s="25" t="str">
        <f>IF(OR(Mitglieder!AQ317="",Mitglieder!BC317&lt;&gt;""),"",Mitglieder!AQ317)</f>
        <v/>
      </c>
      <c r="BS317" s="24" t="str">
        <f>IF(BR317="","",'Details Verein'!$I$30)</f>
        <v/>
      </c>
      <c r="BT317" s="24" t="str">
        <f>IF(BR317="","",VLOOKUP(Mitglieder!AN317,'Details Verein'!$B$12:$I$21,8))</f>
        <v/>
      </c>
      <c r="BU317" s="24"/>
      <c r="BV317" s="26" t="str">
        <f t="shared" si="206"/>
        <v/>
      </c>
      <c r="BW317" s="24" t="str">
        <f>IF(BR317="","",Mitglieder!BL317)</f>
        <v/>
      </c>
      <c r="CA317" s="34"/>
      <c r="CB317" s="1" t="str">
        <f t="shared" si="226"/>
        <v/>
      </c>
      <c r="CC317" s="1" t="str">
        <f t="shared" si="226"/>
        <v/>
      </c>
      <c r="CD317" s="1" t="str">
        <f t="shared" si="226"/>
        <v/>
      </c>
      <c r="CE317" s="1" t="str">
        <f t="shared" si="226"/>
        <v/>
      </c>
      <c r="CF317" s="1" t="str">
        <f t="shared" si="226"/>
        <v/>
      </c>
      <c r="CG317" s="1" t="str">
        <f t="shared" si="226"/>
        <v/>
      </c>
      <c r="CH317" s="1" t="str">
        <f t="shared" si="226"/>
        <v/>
      </c>
      <c r="CI317" s="1" t="str">
        <f t="shared" si="226"/>
        <v/>
      </c>
      <c r="CJ317" s="1" t="str">
        <f t="shared" si="226"/>
        <v/>
      </c>
      <c r="CK317" s="1" t="str">
        <f t="shared" si="226"/>
        <v/>
      </c>
      <c r="CL317" s="37" t="str">
        <f t="shared" si="197"/>
        <v/>
      </c>
      <c r="CM317" s="37" t="str">
        <f t="shared" si="198"/>
        <v/>
      </c>
      <c r="CN317" s="1">
        <f t="shared" ca="1" si="199"/>
        <v>0</v>
      </c>
      <c r="CO317" s="1">
        <f t="shared" ca="1" si="200"/>
        <v>0</v>
      </c>
      <c r="CP317" s="1">
        <f t="shared" si="217"/>
        <v>5.9500000000000677E-2</v>
      </c>
      <c r="CQ317" s="24" t="str">
        <f t="shared" si="207"/>
        <v/>
      </c>
      <c r="CR317" s="25" t="str">
        <f t="shared" si="208"/>
        <v/>
      </c>
      <c r="CS317" s="24" t="str">
        <f>IF(CR317="","",'Details Verein'!$I$30)</f>
        <v/>
      </c>
      <c r="CT317" s="24" t="str">
        <f>IF(CR317="","",VLOOKUP(Mitglieder!AN317,'Details Verein'!$B$12:$K$21,9))</f>
        <v/>
      </c>
      <c r="CU317" s="24">
        <f t="shared" si="209"/>
        <v>0</v>
      </c>
      <c r="CV317" s="26" t="str">
        <f t="shared" si="210"/>
        <v/>
      </c>
      <c r="CW317" s="24" t="str">
        <f>IF(CR317="","",Mitglieder!BM317)</f>
        <v/>
      </c>
      <c r="CX317" s="1">
        <f t="shared" si="211"/>
        <v>8.960000000000154E-2</v>
      </c>
      <c r="CY317" s="24" t="str">
        <f t="shared" si="212"/>
        <v/>
      </c>
      <c r="CZ317" s="25" t="str">
        <f t="shared" si="213"/>
        <v/>
      </c>
      <c r="DA317" s="24" t="str">
        <f>IF(CZ317="","",'Details Verein'!$I$30)</f>
        <v/>
      </c>
      <c r="DB317" s="24" t="str">
        <f>IF(CZ317="","",VLOOKUP(AN317,'Details Verein'!$B$12:$L$21,10))</f>
        <v/>
      </c>
      <c r="DC317" s="24"/>
      <c r="DD317" s="26" t="str">
        <f t="shared" si="214"/>
        <v/>
      </c>
      <c r="DE317" s="24" t="str">
        <f>IF(CZ317="","",Mitglieder!BN317)</f>
        <v/>
      </c>
      <c r="DF317" s="34"/>
      <c r="DG317" s="1">
        <f t="shared" ca="1" si="219"/>
        <v>0.1197000000000024</v>
      </c>
      <c r="DH317" s="24" t="str">
        <f t="shared" ca="1" si="220"/>
        <v/>
      </c>
      <c r="DI317" s="25" t="str">
        <f t="shared" ca="1" si="221"/>
        <v/>
      </c>
      <c r="DJ317" s="24" t="str">
        <f ca="1">IF(DI317="","",'Details Verein'!$I$30)</f>
        <v/>
      </c>
      <c r="DK317" s="24" t="str">
        <f ca="1">IF(DI317="","",'Details Verein'!$I$31)</f>
        <v/>
      </c>
      <c r="DL317" s="24"/>
      <c r="DM317" s="26" t="str">
        <f t="shared" ca="1" si="222"/>
        <v/>
      </c>
      <c r="DN317" s="24" t="str">
        <f t="shared" ca="1" si="223"/>
        <v/>
      </c>
    </row>
    <row r="318" spans="3:118" x14ac:dyDescent="0.3">
      <c r="C318" s="1">
        <f t="shared" ca="1" si="187"/>
        <v>1.0294999999999968</v>
      </c>
      <c r="D318" s="1">
        <f ca="1">IF(OR(AQ318&lt;&gt;"",AP318+'Details Verein'!$D$24&gt;=$AM$1,AP318="",AG318&lt;&gt;1,AZ318&lt;&gt;"",BC318&lt;&gt;""),Mitglieder!D317+0.0001,ROUND(D317+1,0))</f>
        <v>1.0294999999999968</v>
      </c>
      <c r="E318" s="1">
        <f ca="1">IF(OR(AQ318&lt;&gt;"",AZ318+'Details Verein'!$D$25&gt;=$AM$1,AP318="",AG318&lt;&gt;1,AZ318="",BA318&lt;&gt;"",BC318&lt;&gt;""),Mitglieder!E317+0.0001,ROUND(E317+1,0))</f>
        <v>1.0294999999999968</v>
      </c>
      <c r="F318" s="1" t="str">
        <f t="shared" ca="1" si="188"/>
        <v/>
      </c>
      <c r="G318" s="23"/>
      <c r="H318" s="8"/>
      <c r="I318" s="8"/>
      <c r="J318" s="8"/>
      <c r="K318" s="8"/>
      <c r="L318" s="8"/>
      <c r="M318" s="8"/>
      <c r="N318" s="8"/>
      <c r="O318" s="8"/>
      <c r="P318" s="8"/>
      <c r="Q318" s="8"/>
      <c r="R318" s="8"/>
      <c r="S318" s="8"/>
      <c r="T318" s="8"/>
      <c r="U318" s="8"/>
      <c r="V318" s="8"/>
      <c r="W318" s="8"/>
      <c r="X318" s="8"/>
      <c r="Y318" s="8"/>
      <c r="Z318" s="8"/>
      <c r="AA318" s="8"/>
      <c r="AB318" s="8"/>
      <c r="AC318" s="8"/>
      <c r="AD318" s="8"/>
      <c r="AE318" s="8"/>
      <c r="AG318" s="1">
        <f t="shared" si="189"/>
        <v>0</v>
      </c>
      <c r="AI318" s="1">
        <f t="shared" ca="1" si="190"/>
        <v>0</v>
      </c>
      <c r="AJ318" s="1">
        <f t="shared" ca="1" si="191"/>
        <v>0</v>
      </c>
      <c r="AM318" s="63" t="str">
        <f>IF(AND(H319="",H320="",K318=""),"",IF(K318="","nicht kategorisiert",IF(AG318=1,VLOOKUP(AN318,'Details Verein'!$B$12:$D$22,2),"")))</f>
        <v/>
      </c>
      <c r="AN318" s="1">
        <f>IF(K318='Details Verein'!$C$12,'Details Verein'!$B$12,IF(K318='Details Verein'!$C$13,'Details Verein'!$B$13,IF(K318='Details Verein'!$C$14,'Details Verein'!$B$14,IF(K318='Details Verein'!$C$15,'Details Verein'!$B$15,IF(K318='Details Verein'!$C$16,'Details Verein'!$B$16,IF(K318='Details Verein'!$C$17,'Details Verein'!$B$17,IF(K318='Details Verein'!$C$18,'Details Verein'!$B$18,IF(K318='Details Verein'!$C$19,'Details Verein'!$B$19,IF(K318='Details Verein'!$C$20,'Details Verein'!$B$20,IF(K318='Details Verein'!$C$21,'Details Verein'!$B$21,11))))))))))</f>
        <v>1</v>
      </c>
      <c r="AO318" s="8"/>
      <c r="AP318" s="8"/>
      <c r="AQ318" s="8"/>
      <c r="AR318" s="32">
        <f>IF(OR(V318&gt;'Details Verein'!$D$7,$AG318=1),VLOOKUP($AN318,'Details Verein'!$B$12:$G$21,AR$1),0)</f>
        <v>0</v>
      </c>
      <c r="AS318" s="115" t="str">
        <f t="shared" si="192"/>
        <v/>
      </c>
      <c r="AT318" s="32">
        <f>IF($AG318=1,VLOOKUP($AN318,'Details Verein'!$B$12:$G$21,AT$1),0)</f>
        <v>0</v>
      </c>
      <c r="AU318" s="33" t="str">
        <f t="shared" si="193"/>
        <v/>
      </c>
      <c r="AV318" s="32">
        <f>IF($AG318=1,VLOOKUP($AN318,'Details Verein'!$B$12:$G$21,AV$1),0)</f>
        <v>0</v>
      </c>
      <c r="AW318" s="32">
        <f ca="1">IF($AG318=1,VLOOKUP($AN318,'Details Verein'!$B$12:$G$21,AW$1),0)+BG318</f>
        <v>0</v>
      </c>
      <c r="AX318" s="116"/>
      <c r="AY318" s="8"/>
      <c r="AZ318" s="8"/>
      <c r="BA318" s="8"/>
      <c r="BB318" s="1" t="str">
        <f t="shared" si="194"/>
        <v>00.01.1900</v>
      </c>
      <c r="BC318" s="73"/>
      <c r="BD318" s="3" t="str">
        <f>IF(AP318="","",AP318+'Details Verein'!$D$24)</f>
        <v/>
      </c>
      <c r="BE318" s="3" t="str">
        <f>IF(AZ318="","",AZ318+'Details Verein'!$D$25)</f>
        <v/>
      </c>
      <c r="BF318" s="3" t="str">
        <f>IF(BA318="","",BA318+'Details Verein'!$D$26)</f>
        <v/>
      </c>
      <c r="BG318" s="32">
        <f ca="1">IF(OR(E318-E317&gt;0.1,BA318&lt;&gt;""),'Details Verein'!$D$27,0)</f>
        <v>0</v>
      </c>
      <c r="BH318" s="16">
        <f t="shared" ca="1" si="218"/>
        <v>0</v>
      </c>
      <c r="BI318" s="16">
        <f t="shared" si="195"/>
        <v>0</v>
      </c>
      <c r="BJ318" s="1" t="str">
        <f t="shared" si="196"/>
        <v/>
      </c>
      <c r="BL318" s="1" t="str">
        <f t="shared" si="201"/>
        <v/>
      </c>
      <c r="BM318" s="1" t="str">
        <f t="shared" si="202"/>
        <v/>
      </c>
      <c r="BN318" s="1" t="str">
        <f t="shared" si="203"/>
        <v/>
      </c>
      <c r="BO318" s="1" t="str">
        <f t="shared" ca="1" si="204"/>
        <v/>
      </c>
      <c r="BP318" s="1">
        <f t="shared" si="215"/>
        <v>2.9499999999999877E-2</v>
      </c>
      <c r="BQ318" s="24" t="str">
        <f t="shared" si="205"/>
        <v/>
      </c>
      <c r="BR318" s="25" t="str">
        <f>IF(OR(Mitglieder!AQ318="",Mitglieder!BC318&lt;&gt;""),"",Mitglieder!AQ318)</f>
        <v/>
      </c>
      <c r="BS318" s="24" t="str">
        <f>IF(BR318="","",'Details Verein'!$I$30)</f>
        <v/>
      </c>
      <c r="BT318" s="24" t="str">
        <f>IF(BR318="","",VLOOKUP(Mitglieder!AN318,'Details Verein'!$B$12:$I$21,8))</f>
        <v/>
      </c>
      <c r="BU318" s="24"/>
      <c r="BV318" s="26" t="str">
        <f t="shared" si="206"/>
        <v/>
      </c>
      <c r="BW318" s="24" t="str">
        <f>IF(BR318="","",Mitglieder!BL318)</f>
        <v/>
      </c>
      <c r="CA318" s="34"/>
      <c r="CB318" s="1" t="str">
        <f t="shared" si="226"/>
        <v/>
      </c>
      <c r="CC318" s="1" t="str">
        <f t="shared" si="226"/>
        <v/>
      </c>
      <c r="CD318" s="1" t="str">
        <f t="shared" si="226"/>
        <v/>
      </c>
      <c r="CE318" s="1" t="str">
        <f t="shared" si="226"/>
        <v/>
      </c>
      <c r="CF318" s="1" t="str">
        <f t="shared" si="226"/>
        <v/>
      </c>
      <c r="CG318" s="1" t="str">
        <f t="shared" si="226"/>
        <v/>
      </c>
      <c r="CH318" s="1" t="str">
        <f t="shared" si="226"/>
        <v/>
      </c>
      <c r="CI318" s="1" t="str">
        <f t="shared" si="226"/>
        <v/>
      </c>
      <c r="CJ318" s="1" t="str">
        <f t="shared" si="226"/>
        <v/>
      </c>
      <c r="CK318" s="1" t="str">
        <f t="shared" si="226"/>
        <v/>
      </c>
      <c r="CL318" s="37" t="str">
        <f t="shared" si="197"/>
        <v/>
      </c>
      <c r="CM318" s="37" t="str">
        <f t="shared" si="198"/>
        <v/>
      </c>
      <c r="CN318" s="1">
        <f t="shared" ca="1" si="199"/>
        <v>0</v>
      </c>
      <c r="CO318" s="1">
        <f t="shared" ca="1" si="200"/>
        <v>0</v>
      </c>
      <c r="CP318" s="1">
        <f t="shared" si="217"/>
        <v>5.960000000000068E-2</v>
      </c>
      <c r="CQ318" s="24" t="str">
        <f t="shared" si="207"/>
        <v/>
      </c>
      <c r="CR318" s="25" t="str">
        <f t="shared" si="208"/>
        <v/>
      </c>
      <c r="CS318" s="24" t="str">
        <f>IF(CR318="","",'Details Verein'!$I$30)</f>
        <v/>
      </c>
      <c r="CT318" s="24" t="str">
        <f>IF(CR318="","",VLOOKUP(Mitglieder!AN318,'Details Verein'!$B$12:$K$21,9))</f>
        <v/>
      </c>
      <c r="CU318" s="24">
        <f t="shared" si="209"/>
        <v>0</v>
      </c>
      <c r="CV318" s="26" t="str">
        <f t="shared" si="210"/>
        <v/>
      </c>
      <c r="CW318" s="24" t="str">
        <f>IF(CR318="","",Mitglieder!BM318)</f>
        <v/>
      </c>
      <c r="CX318" s="1">
        <f t="shared" si="211"/>
        <v>8.9700000000001542E-2</v>
      </c>
      <c r="CY318" s="24" t="str">
        <f t="shared" si="212"/>
        <v/>
      </c>
      <c r="CZ318" s="25" t="str">
        <f t="shared" si="213"/>
        <v/>
      </c>
      <c r="DA318" s="24" t="str">
        <f>IF(CZ318="","",'Details Verein'!$I$30)</f>
        <v/>
      </c>
      <c r="DB318" s="24" t="str">
        <f>IF(CZ318="","",VLOOKUP(AN318,'Details Verein'!$B$12:$L$21,10))</f>
        <v/>
      </c>
      <c r="DC318" s="24"/>
      <c r="DD318" s="26" t="str">
        <f t="shared" si="214"/>
        <v/>
      </c>
      <c r="DE318" s="24" t="str">
        <f>IF(CZ318="","",Mitglieder!BN318)</f>
        <v/>
      </c>
      <c r="DF318" s="34"/>
      <c r="DG318" s="1">
        <f t="shared" ca="1" si="219"/>
        <v>0.1198000000000024</v>
      </c>
      <c r="DH318" s="24" t="str">
        <f t="shared" ca="1" si="220"/>
        <v/>
      </c>
      <c r="DI318" s="25" t="str">
        <f t="shared" ca="1" si="221"/>
        <v/>
      </c>
      <c r="DJ318" s="24" t="str">
        <f ca="1">IF(DI318="","",'Details Verein'!$I$30)</f>
        <v/>
      </c>
      <c r="DK318" s="24" t="str">
        <f ca="1">IF(DI318="","",'Details Verein'!$I$31)</f>
        <v/>
      </c>
      <c r="DL318" s="24"/>
      <c r="DM318" s="26" t="str">
        <f t="shared" ca="1" si="222"/>
        <v/>
      </c>
      <c r="DN318" s="24" t="str">
        <f t="shared" ca="1" si="223"/>
        <v/>
      </c>
    </row>
    <row r="319" spans="3:118" x14ac:dyDescent="0.3">
      <c r="C319" s="1">
        <f t="shared" ca="1" si="187"/>
        <v>1.0295999999999967</v>
      </c>
      <c r="D319" s="1">
        <f ca="1">IF(OR(AQ319&lt;&gt;"",AP319+'Details Verein'!$D$24&gt;=$AM$1,AP319="",AG319&lt;&gt;1,AZ319&lt;&gt;"",BC319&lt;&gt;""),Mitglieder!D318+0.0001,ROUND(D318+1,0))</f>
        <v>1.0295999999999967</v>
      </c>
      <c r="E319" s="1">
        <f ca="1">IF(OR(AQ319&lt;&gt;"",AZ319+'Details Verein'!$D$25&gt;=$AM$1,AP319="",AG319&lt;&gt;1,AZ319="",BA319&lt;&gt;"",BC319&lt;&gt;""),Mitglieder!E318+0.0001,ROUND(E318+1,0))</f>
        <v>1.0295999999999967</v>
      </c>
      <c r="F319" s="1" t="str">
        <f t="shared" ca="1" si="188"/>
        <v/>
      </c>
      <c r="G319" s="23"/>
      <c r="H319" s="8"/>
      <c r="I319" s="8"/>
      <c r="J319" s="8"/>
      <c r="K319" s="8"/>
      <c r="L319" s="8"/>
      <c r="M319" s="8"/>
      <c r="N319" s="8"/>
      <c r="O319" s="8"/>
      <c r="P319" s="8"/>
      <c r="Q319" s="8"/>
      <c r="R319" s="8"/>
      <c r="S319" s="8"/>
      <c r="T319" s="8"/>
      <c r="U319" s="8"/>
      <c r="V319" s="8"/>
      <c r="W319" s="8"/>
      <c r="X319" s="8"/>
      <c r="Y319" s="8"/>
      <c r="Z319" s="8"/>
      <c r="AA319" s="8"/>
      <c r="AB319" s="8"/>
      <c r="AC319" s="8"/>
      <c r="AD319" s="8"/>
      <c r="AE319" s="8"/>
      <c r="AG319" s="1">
        <f t="shared" si="189"/>
        <v>0</v>
      </c>
      <c r="AI319" s="1">
        <f t="shared" ca="1" si="190"/>
        <v>0</v>
      </c>
      <c r="AJ319" s="1">
        <f t="shared" ca="1" si="191"/>
        <v>0</v>
      </c>
      <c r="AM319" s="63" t="str">
        <f>IF(AND(H320="",H321="",K319=""),"",IF(K319="","nicht kategorisiert",IF(AG319=1,VLOOKUP(AN319,'Details Verein'!$B$12:$D$22,2),"")))</f>
        <v/>
      </c>
      <c r="AN319" s="1">
        <f>IF(K319='Details Verein'!$C$12,'Details Verein'!$B$12,IF(K319='Details Verein'!$C$13,'Details Verein'!$B$13,IF(K319='Details Verein'!$C$14,'Details Verein'!$B$14,IF(K319='Details Verein'!$C$15,'Details Verein'!$B$15,IF(K319='Details Verein'!$C$16,'Details Verein'!$B$16,IF(K319='Details Verein'!$C$17,'Details Verein'!$B$17,IF(K319='Details Verein'!$C$18,'Details Verein'!$B$18,IF(K319='Details Verein'!$C$19,'Details Verein'!$B$19,IF(K319='Details Verein'!$C$20,'Details Verein'!$B$20,IF(K319='Details Verein'!$C$21,'Details Verein'!$B$21,11))))))))))</f>
        <v>1</v>
      </c>
      <c r="AO319" s="8"/>
      <c r="AP319" s="8"/>
      <c r="AQ319" s="8"/>
      <c r="AR319" s="32">
        <f>IF(OR(V319&gt;'Details Verein'!$D$7,$AG319=1),VLOOKUP($AN319,'Details Verein'!$B$12:$G$21,AR$1),0)</f>
        <v>0</v>
      </c>
      <c r="AS319" s="115" t="str">
        <f t="shared" si="192"/>
        <v/>
      </c>
      <c r="AT319" s="32">
        <f>IF($AG319=1,VLOOKUP($AN319,'Details Verein'!$B$12:$G$21,AT$1),0)</f>
        <v>0</v>
      </c>
      <c r="AU319" s="33" t="str">
        <f t="shared" si="193"/>
        <v/>
      </c>
      <c r="AV319" s="32">
        <f>IF($AG319=1,VLOOKUP($AN319,'Details Verein'!$B$12:$G$21,AV$1),0)</f>
        <v>0</v>
      </c>
      <c r="AW319" s="32">
        <f ca="1">IF($AG319=1,VLOOKUP($AN319,'Details Verein'!$B$12:$G$21,AW$1),0)+BG319</f>
        <v>0</v>
      </c>
      <c r="AX319" s="116"/>
      <c r="AY319" s="8"/>
      <c r="AZ319" s="8"/>
      <c r="BA319" s="8"/>
      <c r="BB319" s="1" t="str">
        <f t="shared" si="194"/>
        <v>00.01.1900</v>
      </c>
      <c r="BC319" s="73"/>
      <c r="BD319" s="3" t="str">
        <f>IF(AP319="","",AP319+'Details Verein'!$D$24)</f>
        <v/>
      </c>
      <c r="BE319" s="3" t="str">
        <f>IF(AZ319="","",AZ319+'Details Verein'!$D$25)</f>
        <v/>
      </c>
      <c r="BF319" s="3" t="str">
        <f>IF(BA319="","",BA319+'Details Verein'!$D$26)</f>
        <v/>
      </c>
      <c r="BG319" s="32">
        <f ca="1">IF(OR(E319-E318&gt;0.1,BA319&lt;&gt;""),'Details Verein'!$D$27,0)</f>
        <v>0</v>
      </c>
      <c r="BH319" s="16">
        <f t="shared" ca="1" si="218"/>
        <v>0</v>
      </c>
      <c r="BI319" s="16">
        <f t="shared" si="195"/>
        <v>0</v>
      </c>
      <c r="BJ319" s="1" t="str">
        <f t="shared" si="196"/>
        <v/>
      </c>
      <c r="BL319" s="1" t="str">
        <f t="shared" si="201"/>
        <v/>
      </c>
      <c r="BM319" s="1" t="str">
        <f t="shared" si="202"/>
        <v/>
      </c>
      <c r="BN319" s="1" t="str">
        <f t="shared" si="203"/>
        <v/>
      </c>
      <c r="BO319" s="1" t="str">
        <f t="shared" ca="1" si="204"/>
        <v/>
      </c>
      <c r="BP319" s="1">
        <f t="shared" si="215"/>
        <v>2.9599999999999876E-2</v>
      </c>
      <c r="BQ319" s="24" t="str">
        <f t="shared" si="205"/>
        <v/>
      </c>
      <c r="BR319" s="25" t="str">
        <f>IF(OR(Mitglieder!AQ319="",Mitglieder!BC319&lt;&gt;""),"",Mitglieder!AQ319)</f>
        <v/>
      </c>
      <c r="BS319" s="24" t="str">
        <f>IF(BR319="","",'Details Verein'!$I$30)</f>
        <v/>
      </c>
      <c r="BT319" s="24" t="str">
        <f>IF(BR319="","",VLOOKUP(Mitglieder!AN319,'Details Verein'!$B$12:$I$21,8))</f>
        <v/>
      </c>
      <c r="BU319" s="24"/>
      <c r="BV319" s="26" t="str">
        <f t="shared" si="206"/>
        <v/>
      </c>
      <c r="BW319" s="24" t="str">
        <f>IF(BR319="","",Mitglieder!BL319)</f>
        <v/>
      </c>
      <c r="CA319" s="34"/>
      <c r="CB319" s="1" t="str">
        <f t="shared" si="226"/>
        <v/>
      </c>
      <c r="CC319" s="1" t="str">
        <f t="shared" si="226"/>
        <v/>
      </c>
      <c r="CD319" s="1" t="str">
        <f t="shared" si="226"/>
        <v/>
      </c>
      <c r="CE319" s="1" t="str">
        <f t="shared" si="226"/>
        <v/>
      </c>
      <c r="CF319" s="1" t="str">
        <f t="shared" si="226"/>
        <v/>
      </c>
      <c r="CG319" s="1" t="str">
        <f t="shared" si="226"/>
        <v/>
      </c>
      <c r="CH319" s="1" t="str">
        <f t="shared" si="226"/>
        <v/>
      </c>
      <c r="CI319" s="1" t="str">
        <f t="shared" si="226"/>
        <v/>
      </c>
      <c r="CJ319" s="1" t="str">
        <f t="shared" si="226"/>
        <v/>
      </c>
      <c r="CK319" s="1" t="str">
        <f t="shared" si="226"/>
        <v/>
      </c>
      <c r="CL319" s="37" t="str">
        <f t="shared" si="197"/>
        <v/>
      </c>
      <c r="CM319" s="37" t="str">
        <f t="shared" si="198"/>
        <v/>
      </c>
      <c r="CN319" s="1">
        <f t="shared" ca="1" si="199"/>
        <v>0</v>
      </c>
      <c r="CO319" s="1">
        <f t="shared" ca="1" si="200"/>
        <v>0</v>
      </c>
      <c r="CP319" s="1">
        <f t="shared" si="217"/>
        <v>5.9700000000000683E-2</v>
      </c>
      <c r="CQ319" s="24" t="str">
        <f t="shared" si="207"/>
        <v/>
      </c>
      <c r="CR319" s="25" t="str">
        <f t="shared" si="208"/>
        <v/>
      </c>
      <c r="CS319" s="24" t="str">
        <f>IF(CR319="","",'Details Verein'!$I$30)</f>
        <v/>
      </c>
      <c r="CT319" s="24" t="str">
        <f>IF(CR319="","",VLOOKUP(Mitglieder!AN319,'Details Verein'!$B$12:$K$21,9))</f>
        <v/>
      </c>
      <c r="CU319" s="24">
        <f t="shared" si="209"/>
        <v>0</v>
      </c>
      <c r="CV319" s="26" t="str">
        <f t="shared" si="210"/>
        <v/>
      </c>
      <c r="CW319" s="24" t="str">
        <f>IF(CR319="","",Mitglieder!BM319)</f>
        <v/>
      </c>
      <c r="CX319" s="1">
        <f t="shared" si="211"/>
        <v>8.9800000000001545E-2</v>
      </c>
      <c r="CY319" s="24" t="str">
        <f t="shared" si="212"/>
        <v/>
      </c>
      <c r="CZ319" s="25" t="str">
        <f t="shared" si="213"/>
        <v/>
      </c>
      <c r="DA319" s="24" t="str">
        <f>IF(CZ319="","",'Details Verein'!$I$30)</f>
        <v/>
      </c>
      <c r="DB319" s="24" t="str">
        <f>IF(CZ319="","",VLOOKUP(AN319,'Details Verein'!$B$12:$L$21,10))</f>
        <v/>
      </c>
      <c r="DC319" s="24"/>
      <c r="DD319" s="26" t="str">
        <f t="shared" si="214"/>
        <v/>
      </c>
      <c r="DE319" s="24" t="str">
        <f>IF(CZ319="","",Mitglieder!BN319)</f>
        <v/>
      </c>
      <c r="DF319" s="34"/>
      <c r="DG319" s="1">
        <f t="shared" ca="1" si="219"/>
        <v>0.11990000000000241</v>
      </c>
      <c r="DH319" s="24" t="str">
        <f t="shared" ca="1" si="220"/>
        <v/>
      </c>
      <c r="DI319" s="25" t="str">
        <f t="shared" ca="1" si="221"/>
        <v/>
      </c>
      <c r="DJ319" s="24" t="str">
        <f ca="1">IF(DI319="","",'Details Verein'!$I$30)</f>
        <v/>
      </c>
      <c r="DK319" s="24" t="str">
        <f ca="1">IF(DI319="","",'Details Verein'!$I$31)</f>
        <v/>
      </c>
      <c r="DL319" s="24"/>
      <c r="DM319" s="26" t="str">
        <f t="shared" ca="1" si="222"/>
        <v/>
      </c>
      <c r="DN319" s="24" t="str">
        <f t="shared" ca="1" si="223"/>
        <v/>
      </c>
    </row>
    <row r="320" spans="3:118" x14ac:dyDescent="0.3">
      <c r="C320" s="1">
        <f t="shared" ca="1" si="187"/>
        <v>1.0296999999999967</v>
      </c>
      <c r="D320" s="1">
        <f ca="1">IF(OR(AQ320&lt;&gt;"",AP320+'Details Verein'!$D$24&gt;=$AM$1,AP320="",AG320&lt;&gt;1,AZ320&lt;&gt;"",BC320&lt;&gt;""),Mitglieder!D319+0.0001,ROUND(D319+1,0))</f>
        <v>1.0296999999999967</v>
      </c>
      <c r="E320" s="1">
        <f ca="1">IF(OR(AQ320&lt;&gt;"",AZ320+'Details Verein'!$D$25&gt;=$AM$1,AP320="",AG320&lt;&gt;1,AZ320="",BA320&lt;&gt;"",BC320&lt;&gt;""),Mitglieder!E319+0.0001,ROUND(E319+1,0))</f>
        <v>1.0296999999999967</v>
      </c>
      <c r="F320" s="1" t="str">
        <f t="shared" ca="1" si="188"/>
        <v/>
      </c>
      <c r="G320" s="23"/>
      <c r="H320" s="8"/>
      <c r="I320" s="8"/>
      <c r="J320" s="8"/>
      <c r="K320" s="8"/>
      <c r="L320" s="8"/>
      <c r="M320" s="8"/>
      <c r="N320" s="8"/>
      <c r="O320" s="8"/>
      <c r="P320" s="8"/>
      <c r="Q320" s="8"/>
      <c r="R320" s="8"/>
      <c r="S320" s="8"/>
      <c r="T320" s="8"/>
      <c r="U320" s="8"/>
      <c r="V320" s="8"/>
      <c r="W320" s="8"/>
      <c r="X320" s="8"/>
      <c r="Y320" s="8"/>
      <c r="Z320" s="8"/>
      <c r="AA320" s="8"/>
      <c r="AB320" s="8"/>
      <c r="AC320" s="8"/>
      <c r="AD320" s="8"/>
      <c r="AE320" s="8"/>
      <c r="AG320" s="1">
        <f t="shared" si="189"/>
        <v>0</v>
      </c>
      <c r="AI320" s="1">
        <f t="shared" ca="1" si="190"/>
        <v>0</v>
      </c>
      <c r="AJ320" s="1">
        <f t="shared" ca="1" si="191"/>
        <v>0</v>
      </c>
      <c r="AM320" s="63" t="str">
        <f>IF(AND(H321="",H322="",K320=""),"",IF(K320="","nicht kategorisiert",IF(AG320=1,VLOOKUP(AN320,'Details Verein'!$B$12:$D$22,2),"")))</f>
        <v/>
      </c>
      <c r="AN320" s="1">
        <f>IF(K320='Details Verein'!$C$12,'Details Verein'!$B$12,IF(K320='Details Verein'!$C$13,'Details Verein'!$B$13,IF(K320='Details Verein'!$C$14,'Details Verein'!$B$14,IF(K320='Details Verein'!$C$15,'Details Verein'!$B$15,IF(K320='Details Verein'!$C$16,'Details Verein'!$B$16,IF(K320='Details Verein'!$C$17,'Details Verein'!$B$17,IF(K320='Details Verein'!$C$18,'Details Verein'!$B$18,IF(K320='Details Verein'!$C$19,'Details Verein'!$B$19,IF(K320='Details Verein'!$C$20,'Details Verein'!$B$20,IF(K320='Details Verein'!$C$21,'Details Verein'!$B$21,11))))))))))</f>
        <v>1</v>
      </c>
      <c r="AO320" s="8"/>
      <c r="AP320" s="8"/>
      <c r="AQ320" s="8"/>
      <c r="AR320" s="32">
        <f>IF(OR(V320&gt;'Details Verein'!$D$7,$AG320=1),VLOOKUP($AN320,'Details Verein'!$B$12:$G$21,AR$1),0)</f>
        <v>0</v>
      </c>
      <c r="AS320" s="115" t="str">
        <f t="shared" si="192"/>
        <v/>
      </c>
      <c r="AT320" s="32">
        <f>IF($AG320=1,VLOOKUP($AN320,'Details Verein'!$B$12:$G$21,AT$1),0)</f>
        <v>0</v>
      </c>
      <c r="AU320" s="33" t="str">
        <f t="shared" si="193"/>
        <v/>
      </c>
      <c r="AV320" s="32">
        <f>IF($AG320=1,VLOOKUP($AN320,'Details Verein'!$B$12:$G$21,AV$1),0)</f>
        <v>0</v>
      </c>
      <c r="AW320" s="32">
        <f ca="1">IF($AG320=1,VLOOKUP($AN320,'Details Verein'!$B$12:$G$21,AW$1),0)+BG320</f>
        <v>0</v>
      </c>
      <c r="AX320" s="116"/>
      <c r="AY320" s="8"/>
      <c r="AZ320" s="8"/>
      <c r="BA320" s="8"/>
      <c r="BB320" s="1" t="str">
        <f t="shared" si="194"/>
        <v>00.01.1900</v>
      </c>
      <c r="BC320" s="73"/>
      <c r="BD320" s="3" t="str">
        <f>IF(AP320="","",AP320+'Details Verein'!$D$24)</f>
        <v/>
      </c>
      <c r="BE320" s="3" t="str">
        <f>IF(AZ320="","",AZ320+'Details Verein'!$D$25)</f>
        <v/>
      </c>
      <c r="BF320" s="3" t="str">
        <f>IF(BA320="","",BA320+'Details Verein'!$D$26)</f>
        <v/>
      </c>
      <c r="BG320" s="32">
        <f ca="1">IF(OR(E320-E319&gt;0.1,BA320&lt;&gt;""),'Details Verein'!$D$27,0)</f>
        <v>0</v>
      </c>
      <c r="BH320" s="16">
        <f t="shared" ca="1" si="218"/>
        <v>0</v>
      </c>
      <c r="BI320" s="16">
        <f t="shared" si="195"/>
        <v>0</v>
      </c>
      <c r="BJ320" s="1" t="str">
        <f t="shared" si="196"/>
        <v/>
      </c>
      <c r="BL320" s="1" t="str">
        <f t="shared" si="201"/>
        <v/>
      </c>
      <c r="BM320" s="1" t="str">
        <f t="shared" si="202"/>
        <v/>
      </c>
      <c r="BN320" s="1" t="str">
        <f t="shared" si="203"/>
        <v/>
      </c>
      <c r="BO320" s="1" t="str">
        <f t="shared" ca="1" si="204"/>
        <v/>
      </c>
      <c r="BP320" s="1">
        <f t="shared" si="215"/>
        <v>2.9699999999999876E-2</v>
      </c>
      <c r="BQ320" s="24" t="str">
        <f t="shared" si="205"/>
        <v/>
      </c>
      <c r="BR320" s="25" t="str">
        <f>IF(OR(Mitglieder!AQ320="",Mitglieder!BC320&lt;&gt;""),"",Mitglieder!AQ320)</f>
        <v/>
      </c>
      <c r="BS320" s="24" t="str">
        <f>IF(BR320="","",'Details Verein'!$I$30)</f>
        <v/>
      </c>
      <c r="BT320" s="24" t="str">
        <f>IF(BR320="","",VLOOKUP(Mitglieder!AN320,'Details Verein'!$B$12:$I$21,8))</f>
        <v/>
      </c>
      <c r="BU320" s="24"/>
      <c r="BV320" s="26" t="str">
        <f t="shared" si="206"/>
        <v/>
      </c>
      <c r="BW320" s="24" t="str">
        <f>IF(BR320="","",Mitglieder!BL320)</f>
        <v/>
      </c>
      <c r="CA320" s="34"/>
      <c r="CB320" s="1" t="str">
        <f t="shared" si="226"/>
        <v/>
      </c>
      <c r="CC320" s="1" t="str">
        <f t="shared" si="226"/>
        <v/>
      </c>
      <c r="CD320" s="1" t="str">
        <f t="shared" si="226"/>
        <v/>
      </c>
      <c r="CE320" s="1" t="str">
        <f t="shared" si="226"/>
        <v/>
      </c>
      <c r="CF320" s="1" t="str">
        <f t="shared" si="226"/>
        <v/>
      </c>
      <c r="CG320" s="1" t="str">
        <f t="shared" si="226"/>
        <v/>
      </c>
      <c r="CH320" s="1" t="str">
        <f t="shared" si="226"/>
        <v/>
      </c>
      <c r="CI320" s="1" t="str">
        <f t="shared" si="226"/>
        <v/>
      </c>
      <c r="CJ320" s="1" t="str">
        <f t="shared" si="226"/>
        <v/>
      </c>
      <c r="CK320" s="1" t="str">
        <f t="shared" si="226"/>
        <v/>
      </c>
      <c r="CL320" s="37" t="str">
        <f t="shared" si="197"/>
        <v/>
      </c>
      <c r="CM320" s="37" t="str">
        <f t="shared" si="198"/>
        <v/>
      </c>
      <c r="CN320" s="1">
        <f t="shared" ca="1" si="199"/>
        <v>0</v>
      </c>
      <c r="CO320" s="1">
        <f t="shared" ca="1" si="200"/>
        <v>0</v>
      </c>
      <c r="CP320" s="1">
        <f t="shared" si="217"/>
        <v>5.9800000000000686E-2</v>
      </c>
      <c r="CQ320" s="24" t="str">
        <f t="shared" si="207"/>
        <v/>
      </c>
      <c r="CR320" s="25" t="str">
        <f t="shared" si="208"/>
        <v/>
      </c>
      <c r="CS320" s="24" t="str">
        <f>IF(CR320="","",'Details Verein'!$I$30)</f>
        <v/>
      </c>
      <c r="CT320" s="24" t="str">
        <f>IF(CR320="","",VLOOKUP(Mitglieder!AN320,'Details Verein'!$B$12:$K$21,9))</f>
        <v/>
      </c>
      <c r="CU320" s="24">
        <f t="shared" si="209"/>
        <v>0</v>
      </c>
      <c r="CV320" s="26" t="str">
        <f t="shared" si="210"/>
        <v/>
      </c>
      <c r="CW320" s="24" t="str">
        <f>IF(CR320="","",Mitglieder!BM320)</f>
        <v/>
      </c>
      <c r="CX320" s="1">
        <f t="shared" si="211"/>
        <v>8.9900000000001548E-2</v>
      </c>
      <c r="CY320" s="24" t="str">
        <f t="shared" si="212"/>
        <v/>
      </c>
      <c r="CZ320" s="25" t="str">
        <f t="shared" si="213"/>
        <v/>
      </c>
      <c r="DA320" s="24" t="str">
        <f>IF(CZ320="","",'Details Verein'!$I$30)</f>
        <v/>
      </c>
      <c r="DB320" s="24" t="str">
        <f>IF(CZ320="","",VLOOKUP(AN320,'Details Verein'!$B$12:$L$21,10))</f>
        <v/>
      </c>
      <c r="DC320" s="24"/>
      <c r="DD320" s="26" t="str">
        <f t="shared" si="214"/>
        <v/>
      </c>
      <c r="DE320" s="24" t="str">
        <f>IF(CZ320="","",Mitglieder!BN320)</f>
        <v/>
      </c>
      <c r="DF320" s="34"/>
      <c r="DG320" s="1">
        <f t="shared" ca="1" si="219"/>
        <v>0.12000000000000241</v>
      </c>
      <c r="DH320" s="24" t="str">
        <f t="shared" ca="1" si="220"/>
        <v/>
      </c>
      <c r="DI320" s="25" t="str">
        <f t="shared" ca="1" si="221"/>
        <v/>
      </c>
      <c r="DJ320" s="24" t="str">
        <f ca="1">IF(DI320="","",'Details Verein'!$I$30)</f>
        <v/>
      </c>
      <c r="DK320" s="24" t="str">
        <f ca="1">IF(DI320="","",'Details Verein'!$I$31)</f>
        <v/>
      </c>
      <c r="DL320" s="24"/>
      <c r="DM320" s="26" t="str">
        <f t="shared" ca="1" si="222"/>
        <v/>
      </c>
      <c r="DN320" s="24" t="str">
        <f t="shared" ca="1" si="223"/>
        <v/>
      </c>
    </row>
    <row r="321" spans="1:118" x14ac:dyDescent="0.3">
      <c r="C321" s="1">
        <f t="shared" ca="1" si="187"/>
        <v>1.0297999999999967</v>
      </c>
      <c r="D321" s="1">
        <f ca="1">IF(OR(AQ321&lt;&gt;"",AP321+'Details Verein'!$D$24&gt;=$AM$1,AP321="",AG321&lt;&gt;1,AZ321&lt;&gt;"",BC321&lt;&gt;""),Mitglieder!D320+0.0001,ROUND(D320+1,0))</f>
        <v>1.0297999999999967</v>
      </c>
      <c r="E321" s="1">
        <f ca="1">IF(OR(AQ321&lt;&gt;"",AZ321+'Details Verein'!$D$25&gt;=$AM$1,AP321="",AG321&lt;&gt;1,AZ321="",BA321&lt;&gt;"",BC321&lt;&gt;""),Mitglieder!E320+0.0001,ROUND(E320+1,0))</f>
        <v>1.0297999999999967</v>
      </c>
      <c r="F321" s="1" t="str">
        <f t="shared" ca="1" si="188"/>
        <v/>
      </c>
      <c r="G321" s="23"/>
      <c r="H321" s="8"/>
      <c r="I321" s="8"/>
      <c r="J321" s="8"/>
      <c r="K321" s="8"/>
      <c r="L321" s="8"/>
      <c r="M321" s="8"/>
      <c r="N321" s="8"/>
      <c r="O321" s="8"/>
      <c r="P321" s="8"/>
      <c r="Q321" s="8"/>
      <c r="R321" s="8"/>
      <c r="S321" s="8"/>
      <c r="T321" s="8"/>
      <c r="U321" s="8"/>
      <c r="V321" s="8"/>
      <c r="W321" s="8"/>
      <c r="X321" s="8"/>
      <c r="Y321" s="8"/>
      <c r="Z321" s="8"/>
      <c r="AA321" s="8"/>
      <c r="AB321" s="8"/>
      <c r="AC321" s="8"/>
      <c r="AD321" s="8"/>
      <c r="AE321" s="8"/>
      <c r="AG321" s="1">
        <f t="shared" si="189"/>
        <v>0</v>
      </c>
      <c r="AI321" s="1">
        <f t="shared" ca="1" si="190"/>
        <v>0</v>
      </c>
      <c r="AJ321" s="1">
        <f t="shared" ca="1" si="191"/>
        <v>0</v>
      </c>
      <c r="AM321" s="63" t="str">
        <f>IF(AND(H322="",H323="",K321=""),"",IF(K321="","nicht kategorisiert",IF(AG321=1,VLOOKUP(AN321,'Details Verein'!$B$12:$D$22,2),"")))</f>
        <v/>
      </c>
      <c r="AN321" s="1">
        <f>IF(K321='Details Verein'!$C$12,'Details Verein'!$B$12,IF(K321='Details Verein'!$C$13,'Details Verein'!$B$13,IF(K321='Details Verein'!$C$14,'Details Verein'!$B$14,IF(K321='Details Verein'!$C$15,'Details Verein'!$B$15,IF(K321='Details Verein'!$C$16,'Details Verein'!$B$16,IF(K321='Details Verein'!$C$17,'Details Verein'!$B$17,IF(K321='Details Verein'!$C$18,'Details Verein'!$B$18,IF(K321='Details Verein'!$C$19,'Details Verein'!$B$19,IF(K321='Details Verein'!$C$20,'Details Verein'!$B$20,IF(K321='Details Verein'!$C$21,'Details Verein'!$B$21,11))))))))))</f>
        <v>1</v>
      </c>
      <c r="AO321" s="8"/>
      <c r="AP321" s="8"/>
      <c r="AQ321" s="8"/>
      <c r="AR321" s="32">
        <f>IF(OR(V321&gt;'Details Verein'!$D$7,$AG321=1),VLOOKUP($AN321,'Details Verein'!$B$12:$G$21,AR$1),0)</f>
        <v>0</v>
      </c>
      <c r="AS321" s="115" t="str">
        <f t="shared" si="192"/>
        <v/>
      </c>
      <c r="AT321" s="32">
        <f>IF($AG321=1,VLOOKUP($AN321,'Details Verein'!$B$12:$G$21,AT$1),0)</f>
        <v>0</v>
      </c>
      <c r="AU321" s="33" t="str">
        <f t="shared" si="193"/>
        <v/>
      </c>
      <c r="AV321" s="32">
        <f>IF($AG321=1,VLOOKUP($AN321,'Details Verein'!$B$12:$G$21,AV$1),0)</f>
        <v>0</v>
      </c>
      <c r="AW321" s="32">
        <f ca="1">IF($AG321=1,VLOOKUP($AN321,'Details Verein'!$B$12:$G$21,AW$1),0)+BG321</f>
        <v>0</v>
      </c>
      <c r="AX321" s="116"/>
      <c r="AY321" s="8"/>
      <c r="AZ321" s="8"/>
      <c r="BA321" s="8"/>
      <c r="BB321" s="1" t="str">
        <f t="shared" si="194"/>
        <v>00.01.1900</v>
      </c>
      <c r="BC321" s="73"/>
      <c r="BD321" s="3" t="str">
        <f>IF(AP321="","",AP321+'Details Verein'!$D$24)</f>
        <v/>
      </c>
      <c r="BE321" s="3" t="str">
        <f>IF(AZ321="","",AZ321+'Details Verein'!$D$25)</f>
        <v/>
      </c>
      <c r="BF321" s="3" t="str">
        <f>IF(BA321="","",BA321+'Details Verein'!$D$26)</f>
        <v/>
      </c>
      <c r="BG321" s="32">
        <f ca="1">IF(OR(E321-E320&gt;0.1,BA321&lt;&gt;""),'Details Verein'!$D$27,0)</f>
        <v>0</v>
      </c>
      <c r="BH321" s="16">
        <f t="shared" ca="1" si="218"/>
        <v>0</v>
      </c>
      <c r="BI321" s="16">
        <f t="shared" si="195"/>
        <v>0</v>
      </c>
      <c r="BJ321" s="1" t="str">
        <f t="shared" si="196"/>
        <v/>
      </c>
      <c r="BL321" s="1" t="str">
        <f t="shared" si="201"/>
        <v/>
      </c>
      <c r="BM321" s="1" t="str">
        <f t="shared" si="202"/>
        <v/>
      </c>
      <c r="BN321" s="1" t="str">
        <f t="shared" si="203"/>
        <v/>
      </c>
      <c r="BO321" s="1" t="str">
        <f t="shared" ca="1" si="204"/>
        <v/>
      </c>
      <c r="BP321" s="1">
        <f t="shared" si="215"/>
        <v>2.9799999999999875E-2</v>
      </c>
      <c r="BQ321" s="24" t="str">
        <f t="shared" si="205"/>
        <v/>
      </c>
      <c r="BR321" s="25" t="str">
        <f>IF(OR(Mitglieder!AQ321="",Mitglieder!BC321&lt;&gt;""),"",Mitglieder!AQ321)</f>
        <v/>
      </c>
      <c r="BS321" s="24" t="str">
        <f>IF(BR321="","",'Details Verein'!$I$30)</f>
        <v/>
      </c>
      <c r="BT321" s="24" t="str">
        <f>IF(BR321="","",VLOOKUP(Mitglieder!AN321,'Details Verein'!$B$12:$I$21,8))</f>
        <v/>
      </c>
      <c r="BU321" s="24"/>
      <c r="BV321" s="26" t="str">
        <f t="shared" si="206"/>
        <v/>
      </c>
      <c r="BW321" s="24" t="str">
        <f>IF(BR321="","",Mitglieder!BL321)</f>
        <v/>
      </c>
      <c r="CA321" s="34"/>
      <c r="CB321" s="1" t="str">
        <f t="shared" si="226"/>
        <v/>
      </c>
      <c r="CC321" s="1" t="str">
        <f t="shared" si="226"/>
        <v/>
      </c>
      <c r="CD321" s="1" t="str">
        <f t="shared" si="226"/>
        <v/>
      </c>
      <c r="CE321" s="1" t="str">
        <f t="shared" si="226"/>
        <v/>
      </c>
      <c r="CF321" s="1" t="str">
        <f t="shared" si="226"/>
        <v/>
      </c>
      <c r="CG321" s="1" t="str">
        <f t="shared" si="226"/>
        <v/>
      </c>
      <c r="CH321" s="1" t="str">
        <f t="shared" si="226"/>
        <v/>
      </c>
      <c r="CI321" s="1" t="str">
        <f t="shared" si="226"/>
        <v/>
      </c>
      <c r="CJ321" s="1" t="str">
        <f t="shared" si="226"/>
        <v/>
      </c>
      <c r="CK321" s="1" t="str">
        <f t="shared" si="226"/>
        <v/>
      </c>
      <c r="CL321" s="37" t="str">
        <f t="shared" si="197"/>
        <v/>
      </c>
      <c r="CM321" s="37" t="str">
        <f t="shared" si="198"/>
        <v/>
      </c>
      <c r="CN321" s="1">
        <f t="shared" ca="1" si="199"/>
        <v>0</v>
      </c>
      <c r="CO321" s="1">
        <f t="shared" ca="1" si="200"/>
        <v>0</v>
      </c>
      <c r="CP321" s="1">
        <f t="shared" si="217"/>
        <v>5.9900000000000689E-2</v>
      </c>
      <c r="CQ321" s="24" t="str">
        <f t="shared" si="207"/>
        <v/>
      </c>
      <c r="CR321" s="25" t="str">
        <f t="shared" si="208"/>
        <v/>
      </c>
      <c r="CS321" s="24" t="str">
        <f>IF(CR321="","",'Details Verein'!$I$30)</f>
        <v/>
      </c>
      <c r="CT321" s="24" t="str">
        <f>IF(CR321="","",VLOOKUP(Mitglieder!AN321,'Details Verein'!$B$12:$K$21,9))</f>
        <v/>
      </c>
      <c r="CU321" s="24">
        <f t="shared" si="209"/>
        <v>0</v>
      </c>
      <c r="CV321" s="26" t="str">
        <f t="shared" si="210"/>
        <v/>
      </c>
      <c r="CW321" s="24" t="str">
        <f>IF(CR321="","",Mitglieder!BM321)</f>
        <v/>
      </c>
      <c r="CX321" s="1">
        <f t="shared" si="211"/>
        <v>9.0000000000001551E-2</v>
      </c>
      <c r="CY321" s="24" t="str">
        <f t="shared" si="212"/>
        <v/>
      </c>
      <c r="CZ321" s="25" t="str">
        <f t="shared" si="213"/>
        <v/>
      </c>
      <c r="DA321" s="24" t="str">
        <f>IF(CZ321="","",'Details Verein'!$I$30)</f>
        <v/>
      </c>
      <c r="DB321" s="24" t="str">
        <f>IF(CZ321="","",VLOOKUP(AN321,'Details Verein'!$B$12:$L$21,10))</f>
        <v/>
      </c>
      <c r="DC321" s="24"/>
      <c r="DD321" s="26" t="str">
        <f t="shared" si="214"/>
        <v/>
      </c>
      <c r="DE321" s="24" t="str">
        <f>IF(CZ321="","",Mitglieder!BN321)</f>
        <v/>
      </c>
      <c r="DF321" s="34"/>
      <c r="DG321" s="1">
        <f t="shared" ca="1" si="219"/>
        <v>0.12010000000000241</v>
      </c>
      <c r="DH321" s="24" t="str">
        <f t="shared" ca="1" si="220"/>
        <v/>
      </c>
      <c r="DI321" s="25" t="str">
        <f t="shared" ca="1" si="221"/>
        <v/>
      </c>
      <c r="DJ321" s="24" t="str">
        <f ca="1">IF(DI321="","",'Details Verein'!$I$30)</f>
        <v/>
      </c>
      <c r="DK321" s="24" t="str">
        <f ca="1">IF(DI321="","",'Details Verein'!$I$31)</f>
        <v/>
      </c>
      <c r="DL321" s="24"/>
      <c r="DM321" s="26" t="str">
        <f t="shared" ca="1" si="222"/>
        <v/>
      </c>
      <c r="DN321" s="24" t="str">
        <f t="shared" ca="1" si="223"/>
        <v/>
      </c>
    </row>
    <row r="322" spans="1:118" x14ac:dyDescent="0.3">
      <c r="C322" s="1">
        <f t="shared" ca="1" si="187"/>
        <v>1.0298999999999967</v>
      </c>
      <c r="D322" s="1">
        <f ca="1">IF(OR(AQ322&lt;&gt;"",AP322+'Details Verein'!$D$24&gt;=$AM$1,AP322="",AG322&lt;&gt;1,AZ322&lt;&gt;"",BC322&lt;&gt;""),Mitglieder!D321+0.0001,ROUND(D321+1,0))</f>
        <v>1.0298999999999967</v>
      </c>
      <c r="E322" s="1">
        <f ca="1">IF(OR(AQ322&lt;&gt;"",AZ322+'Details Verein'!$D$25&gt;=$AM$1,AP322="",AG322&lt;&gt;1,AZ322="",BA322&lt;&gt;"",BC322&lt;&gt;""),Mitglieder!E321+0.0001,ROUND(E321+1,0))</f>
        <v>1.0298999999999967</v>
      </c>
      <c r="F322" s="1" t="str">
        <f t="shared" ca="1" si="188"/>
        <v/>
      </c>
      <c r="G322" s="23"/>
      <c r="H322" s="8"/>
      <c r="I322" s="8"/>
      <c r="J322" s="8"/>
      <c r="K322" s="8"/>
      <c r="L322" s="8"/>
      <c r="M322" s="8"/>
      <c r="N322" s="8"/>
      <c r="O322" s="8"/>
      <c r="P322" s="8"/>
      <c r="Q322" s="8"/>
      <c r="R322" s="8"/>
      <c r="S322" s="8"/>
      <c r="T322" s="8"/>
      <c r="U322" s="8"/>
      <c r="V322" s="8"/>
      <c r="W322" s="8"/>
      <c r="X322" s="8"/>
      <c r="Y322" s="8"/>
      <c r="Z322" s="8"/>
      <c r="AA322" s="8"/>
      <c r="AB322" s="8"/>
      <c r="AC322" s="8"/>
      <c r="AD322" s="8"/>
      <c r="AE322" s="8"/>
      <c r="AG322" s="1">
        <f t="shared" si="189"/>
        <v>0</v>
      </c>
      <c r="AI322" s="1">
        <f t="shared" ca="1" si="190"/>
        <v>0</v>
      </c>
      <c r="AJ322" s="1">
        <f t="shared" ca="1" si="191"/>
        <v>0</v>
      </c>
      <c r="AM322" s="63" t="str">
        <f>IF(AND(H323="",H324="",K322=""),"",IF(K322="","nicht kategorisiert",IF(AG322=1,VLOOKUP(AN322,'Details Verein'!$B$12:$D$22,2),"")))</f>
        <v>nicht kategorisiert</v>
      </c>
      <c r="AN322" s="1">
        <f>IF(K322='Details Verein'!$C$12,'Details Verein'!$B$12,IF(K322='Details Verein'!$C$13,'Details Verein'!$B$13,IF(K322='Details Verein'!$C$14,'Details Verein'!$B$14,IF(K322='Details Verein'!$C$15,'Details Verein'!$B$15,IF(K322='Details Verein'!$C$16,'Details Verein'!$B$16,IF(K322='Details Verein'!$C$17,'Details Verein'!$B$17,IF(K322='Details Verein'!$C$18,'Details Verein'!$B$18,IF(K322='Details Verein'!$C$19,'Details Verein'!$B$19,IF(K322='Details Verein'!$C$20,'Details Verein'!$B$20,IF(K322='Details Verein'!$C$21,'Details Verein'!$B$21,11))))))))))</f>
        <v>1</v>
      </c>
      <c r="AO322" s="8"/>
      <c r="AP322" s="8"/>
      <c r="AQ322" s="8"/>
      <c r="AR322" s="32">
        <f>IF(OR(V322&gt;'Details Verein'!$D$7,$AG322=1),VLOOKUP($AN322,'Details Verein'!$B$12:$G$21,AR$1),0)</f>
        <v>0</v>
      </c>
      <c r="AS322" s="115" t="str">
        <f t="shared" si="192"/>
        <v/>
      </c>
      <c r="AT322" s="32">
        <f>IF($AG322=1,VLOOKUP($AN322,'Details Verein'!$B$12:$G$21,AT$1),0)</f>
        <v>0</v>
      </c>
      <c r="AU322" s="33" t="str">
        <f t="shared" si="193"/>
        <v/>
      </c>
      <c r="AV322" s="32">
        <f>IF($AG322=1,VLOOKUP($AN322,'Details Verein'!$B$12:$G$21,AV$1),0)</f>
        <v>0</v>
      </c>
      <c r="AW322" s="32">
        <f ca="1">IF($AG322=1,VLOOKUP($AN322,'Details Verein'!$B$12:$G$21,AW$1),0)+BG322</f>
        <v>0</v>
      </c>
      <c r="AX322" s="116"/>
      <c r="AY322" s="8"/>
      <c r="AZ322" s="8"/>
      <c r="BA322" s="8"/>
      <c r="BB322" s="1" t="str">
        <f t="shared" si="194"/>
        <v>00.01.1900</v>
      </c>
      <c r="BC322" s="73"/>
      <c r="BD322" s="3" t="str">
        <f>IF(AP322="","",AP322+'Details Verein'!$D$24)</f>
        <v/>
      </c>
      <c r="BE322" s="3" t="str">
        <f>IF(AZ322="","",AZ322+'Details Verein'!$D$25)</f>
        <v/>
      </c>
      <c r="BF322" s="3" t="str">
        <f>IF(BA322="","",BA322+'Details Verein'!$D$26)</f>
        <v/>
      </c>
      <c r="BG322" s="32">
        <f ca="1">IF(OR(E322-E321&gt;0.1,BA322&lt;&gt;""),'Details Verein'!$D$27,0)</f>
        <v>0</v>
      </c>
      <c r="BH322" s="16">
        <f t="shared" ca="1" si="218"/>
        <v>0</v>
      </c>
      <c r="BI322" s="16">
        <f t="shared" si="195"/>
        <v>0</v>
      </c>
      <c r="BJ322" s="1" t="str">
        <f t="shared" si="196"/>
        <v/>
      </c>
      <c r="BL322" s="1" t="str">
        <f t="shared" si="201"/>
        <v/>
      </c>
      <c r="BM322" s="1" t="str">
        <f t="shared" si="202"/>
        <v/>
      </c>
      <c r="BN322" s="1" t="str">
        <f t="shared" si="203"/>
        <v/>
      </c>
      <c r="BO322" s="1" t="str">
        <f t="shared" ca="1" si="204"/>
        <v/>
      </c>
      <c r="BP322" s="1">
        <f t="shared" si="215"/>
        <v>2.9899999999999875E-2</v>
      </c>
      <c r="BQ322" s="24" t="str">
        <f t="shared" si="205"/>
        <v/>
      </c>
      <c r="BR322" s="25" t="str">
        <f>IF(OR(Mitglieder!AQ322="",Mitglieder!BC322&lt;&gt;""),"",Mitglieder!AQ322)</f>
        <v/>
      </c>
      <c r="BS322" s="24" t="str">
        <f>IF(BR322="","",'Details Verein'!$I$30)</f>
        <v/>
      </c>
      <c r="BT322" s="24" t="str">
        <f>IF(BR322="","",VLOOKUP(Mitglieder!AN322,'Details Verein'!$B$12:$I$21,8))</f>
        <v/>
      </c>
      <c r="BU322" s="24"/>
      <c r="BV322" s="26" t="str">
        <f t="shared" si="206"/>
        <v/>
      </c>
      <c r="BW322" s="24" t="str">
        <f>IF(BR322="","",Mitglieder!BL322)</f>
        <v/>
      </c>
      <c r="CA322" s="34"/>
      <c r="CB322" s="1" t="str">
        <f t="shared" si="226"/>
        <v/>
      </c>
      <c r="CC322" s="1" t="str">
        <f t="shared" si="226"/>
        <v/>
      </c>
      <c r="CD322" s="1" t="str">
        <f t="shared" si="226"/>
        <v/>
      </c>
      <c r="CE322" s="1" t="str">
        <f t="shared" si="226"/>
        <v/>
      </c>
      <c r="CF322" s="1" t="str">
        <f t="shared" si="226"/>
        <v/>
      </c>
      <c r="CG322" s="1" t="str">
        <f t="shared" si="226"/>
        <v/>
      </c>
      <c r="CH322" s="1" t="str">
        <f t="shared" si="226"/>
        <v/>
      </c>
      <c r="CI322" s="1" t="str">
        <f t="shared" si="226"/>
        <v/>
      </c>
      <c r="CJ322" s="1" t="str">
        <f t="shared" si="226"/>
        <v/>
      </c>
      <c r="CK322" s="1" t="str">
        <f t="shared" si="226"/>
        <v/>
      </c>
      <c r="CL322" s="37" t="str">
        <f t="shared" si="197"/>
        <v/>
      </c>
      <c r="CN322" s="1">
        <f t="shared" ca="1" si="199"/>
        <v>0</v>
      </c>
      <c r="CO322" s="1">
        <f t="shared" ca="1" si="200"/>
        <v>0</v>
      </c>
      <c r="CP322" s="1">
        <f t="shared" si="217"/>
        <v>6.0000000000000692E-2</v>
      </c>
      <c r="CQ322" s="24" t="str">
        <f t="shared" si="207"/>
        <v/>
      </c>
      <c r="CR322" s="25" t="str">
        <f t="shared" si="208"/>
        <v/>
      </c>
      <c r="CS322" s="24" t="str">
        <f>IF(CR322="","",'Details Verein'!$I$30)</f>
        <v/>
      </c>
      <c r="CT322" s="24" t="str">
        <f>IF(CR322="","",VLOOKUP(Mitglieder!AN322,'Details Verein'!$B$12:$K$21,9))</f>
        <v/>
      </c>
      <c r="CU322" s="24">
        <f t="shared" si="209"/>
        <v>0</v>
      </c>
      <c r="CV322" s="26" t="str">
        <f t="shared" si="210"/>
        <v/>
      </c>
      <c r="CW322" s="24" t="str">
        <f>IF(CR322="","",Mitglieder!BM322)</f>
        <v/>
      </c>
      <c r="CX322" s="1">
        <f t="shared" si="211"/>
        <v>9.0100000000001554E-2</v>
      </c>
      <c r="CY322" s="24" t="str">
        <f t="shared" si="212"/>
        <v/>
      </c>
      <c r="CZ322" s="25" t="str">
        <f t="shared" si="213"/>
        <v/>
      </c>
      <c r="DA322" s="24" t="str">
        <f>IF(CZ322="","",'Details Verein'!$I$30)</f>
        <v/>
      </c>
      <c r="DB322" s="24" t="str">
        <f>IF(CZ322="","",VLOOKUP(AN322,'Details Verein'!$B$12:$L$21,10))</f>
        <v/>
      </c>
      <c r="DC322" s="24"/>
      <c r="DD322" s="26" t="str">
        <f t="shared" si="214"/>
        <v/>
      </c>
      <c r="DE322" s="24" t="str">
        <f>IF(CZ322="","",Mitglieder!BN322)</f>
        <v/>
      </c>
      <c r="DF322" s="34"/>
      <c r="DG322" s="1">
        <f t="shared" ca="1" si="219"/>
        <v>0.12020000000000242</v>
      </c>
      <c r="DH322" s="24" t="str">
        <f t="shared" ca="1" si="220"/>
        <v/>
      </c>
      <c r="DI322" s="25" t="str">
        <f t="shared" ca="1" si="221"/>
        <v/>
      </c>
      <c r="DJ322" s="24" t="str">
        <f ca="1">IF(DI322="","",'Details Verein'!$I$30)</f>
        <v/>
      </c>
      <c r="DK322" s="24" t="str">
        <f ca="1">IF(DI322="","",'Details Verein'!$I$31)</f>
        <v/>
      </c>
      <c r="DL322" s="24"/>
      <c r="DM322" s="26" t="str">
        <f t="shared" ca="1" si="222"/>
        <v/>
      </c>
      <c r="DN322" s="24" t="str">
        <f t="shared" ca="1" si="223"/>
        <v/>
      </c>
    </row>
    <row r="323" spans="1:118" x14ac:dyDescent="0.3">
      <c r="C323" s="1">
        <f t="shared" ca="1" si="187"/>
        <v>1.0299999999999967</v>
      </c>
      <c r="D323" s="1">
        <f ca="1">IF(OR(AQ323&lt;&gt;"",AP323+'Details Verein'!$D$24&gt;=$AM$1,AP323="",AG323&lt;&gt;1,AZ323&lt;&gt;"",BC323&lt;&gt;""),Mitglieder!D322+0.0001,ROUND(D322+1,0))</f>
        <v>1.0299999999999967</v>
      </c>
      <c r="E323" s="1">
        <f ca="1">IF(OR(AQ323&lt;&gt;"",AZ323+'Details Verein'!$D$25&gt;=$AM$1,AP323="",AG323&lt;&gt;1,AZ323="",BA323&lt;&gt;"",BC323&lt;&gt;""),Mitglieder!E322+0.0001,ROUND(E322+1,0))</f>
        <v>1.0299999999999967</v>
      </c>
      <c r="F323" s="1" t="str">
        <f t="shared" ca="1" si="188"/>
        <v/>
      </c>
      <c r="G323" s="23"/>
      <c r="H323" s="8"/>
      <c r="I323" s="8"/>
      <c r="J323" s="8"/>
      <c r="K323" s="8"/>
      <c r="L323" s="8"/>
      <c r="M323" s="8"/>
      <c r="N323" s="8"/>
      <c r="O323" s="8"/>
      <c r="P323" s="8"/>
      <c r="Q323" s="8"/>
      <c r="R323" s="8"/>
      <c r="S323" s="8"/>
      <c r="T323" s="8"/>
      <c r="U323" s="8"/>
      <c r="V323" s="8"/>
      <c r="W323" s="8"/>
      <c r="X323" s="8"/>
      <c r="Y323" s="8"/>
      <c r="Z323" s="8"/>
      <c r="AA323" s="8"/>
      <c r="AB323" s="8"/>
      <c r="AC323" s="8"/>
      <c r="AD323" s="8"/>
      <c r="AE323" s="8"/>
      <c r="AG323" s="1">
        <f t="shared" si="189"/>
        <v>0</v>
      </c>
      <c r="AI323" s="1">
        <f t="shared" ca="1" si="190"/>
        <v>0</v>
      </c>
      <c r="AJ323" s="1">
        <f t="shared" ca="1" si="191"/>
        <v>0</v>
      </c>
      <c r="AM323" s="63" t="str">
        <f>IF(AND(H324="",H325="",K323=""),"",IF(K323="","nicht kategorisiert",IF(AG323=1,VLOOKUP(AN323,'Details Verein'!$B$12:$D$22,2),"")))</f>
        <v>nicht kategorisiert</v>
      </c>
      <c r="AN323" s="1">
        <f>IF(K323='Details Verein'!$C$12,'Details Verein'!$B$12,IF(K323='Details Verein'!$C$13,'Details Verein'!$B$13,IF(K323='Details Verein'!$C$14,'Details Verein'!$B$14,IF(K323='Details Verein'!$C$15,'Details Verein'!$B$15,IF(K323='Details Verein'!$C$16,'Details Verein'!$B$16,IF(K323='Details Verein'!$C$17,'Details Verein'!$B$17,IF(K323='Details Verein'!$C$18,'Details Verein'!$B$18,IF(K323='Details Verein'!$C$19,'Details Verein'!$B$19,IF(K323='Details Verein'!$C$20,'Details Verein'!$B$20,IF(K323='Details Verein'!$C$21,'Details Verein'!$B$21,11))))))))))</f>
        <v>1</v>
      </c>
      <c r="AO323" s="8"/>
      <c r="AP323" s="8"/>
      <c r="AQ323" s="8"/>
      <c r="AR323" s="32">
        <f>IF(OR(V323&gt;'Details Verein'!$D$7,$AG323=1),VLOOKUP($AN323,'Details Verein'!$B$12:$G$21,AR$1),0)</f>
        <v>0</v>
      </c>
      <c r="AS323" s="115" t="str">
        <f t="shared" si="192"/>
        <v/>
      </c>
      <c r="AT323" s="32">
        <f>IF($AG323=1,VLOOKUP($AN323,'Details Verein'!$B$12:$G$21,AT$1),0)</f>
        <v>0</v>
      </c>
      <c r="AU323" s="33" t="str">
        <f t="shared" si="193"/>
        <v/>
      </c>
      <c r="AV323" s="32">
        <f>IF($AG323=1,VLOOKUP($AN323,'Details Verein'!$B$12:$G$21,AV$1),0)</f>
        <v>0</v>
      </c>
      <c r="AW323" s="32">
        <f ca="1">IF($AG323=1,VLOOKUP($AN323,'Details Verein'!$B$12:$G$21,AW$1),0)+BG323</f>
        <v>0</v>
      </c>
      <c r="AX323" s="116"/>
      <c r="AY323" s="8"/>
      <c r="AZ323" s="8"/>
      <c r="BA323" s="8"/>
      <c r="BB323" s="1" t="str">
        <f t="shared" si="194"/>
        <v>00.01.1900</v>
      </c>
      <c r="BC323" s="73"/>
      <c r="BD323" s="3" t="str">
        <f>IF(AP323="","",AP323+'Details Verein'!$D$24)</f>
        <v/>
      </c>
      <c r="BE323" s="3" t="str">
        <f>IF(AZ323="","",AZ323+'Details Verein'!$D$25)</f>
        <v/>
      </c>
      <c r="BF323" s="3" t="str">
        <f>IF(BA323="","",BA323+'Details Verein'!$D$26)</f>
        <v/>
      </c>
      <c r="BG323" s="32">
        <f ca="1">IF(OR(E323-E322&gt;0.1,BA323&lt;&gt;""),'Details Verein'!$D$27,0)</f>
        <v>0</v>
      </c>
      <c r="BH323" s="16">
        <f t="shared" ca="1" si="218"/>
        <v>0</v>
      </c>
      <c r="BI323" s="16">
        <f t="shared" si="195"/>
        <v>0</v>
      </c>
      <c r="BJ323" s="1" t="str">
        <f t="shared" si="196"/>
        <v/>
      </c>
      <c r="BL323" s="1" t="str">
        <f t="shared" si="201"/>
        <v/>
      </c>
      <c r="BM323" s="1" t="str">
        <f t="shared" si="202"/>
        <v/>
      </c>
      <c r="BN323" s="1" t="str">
        <f t="shared" si="203"/>
        <v/>
      </c>
      <c r="BO323" s="1" t="str">
        <f t="shared" ca="1" si="204"/>
        <v/>
      </c>
      <c r="BP323" s="1">
        <f t="shared" si="215"/>
        <v>2.9999999999999874E-2</v>
      </c>
      <c r="BQ323" s="24" t="str">
        <f t="shared" si="205"/>
        <v/>
      </c>
      <c r="BR323" s="25" t="str">
        <f>IF(OR(Mitglieder!AQ323="",Mitglieder!BC323&lt;&gt;""),"",Mitglieder!AQ323)</f>
        <v/>
      </c>
      <c r="BS323" s="24" t="str">
        <f>IF(BR323="","",'Details Verein'!$I$30)</f>
        <v/>
      </c>
      <c r="BT323" s="24" t="str">
        <f>IF(BR323="","",VLOOKUP(Mitglieder!AN323,'Details Verein'!$B$12:$I$21,8))</f>
        <v/>
      </c>
      <c r="BU323" s="24"/>
      <c r="BV323" s="26" t="str">
        <f t="shared" si="206"/>
        <v/>
      </c>
      <c r="BW323" s="24" t="str">
        <f>IF(BR323="","",Mitglieder!BL323)</f>
        <v/>
      </c>
      <c r="CA323" s="34"/>
      <c r="CB323" s="1" t="str">
        <f t="shared" si="226"/>
        <v/>
      </c>
      <c r="CC323" s="1" t="str">
        <f t="shared" si="226"/>
        <v/>
      </c>
      <c r="CD323" s="1" t="str">
        <f t="shared" si="226"/>
        <v/>
      </c>
      <c r="CE323" s="1" t="str">
        <f t="shared" si="226"/>
        <v/>
      </c>
      <c r="CF323" s="1" t="str">
        <f t="shared" si="226"/>
        <v/>
      </c>
      <c r="CG323" s="1" t="str">
        <f t="shared" si="226"/>
        <v/>
      </c>
      <c r="CH323" s="1" t="str">
        <f t="shared" si="226"/>
        <v/>
      </c>
      <c r="CI323" s="1" t="str">
        <f t="shared" si="226"/>
        <v/>
      </c>
      <c r="CJ323" s="1" t="str">
        <f t="shared" si="226"/>
        <v/>
      </c>
      <c r="CK323" s="1" t="str">
        <f t="shared" si="226"/>
        <v/>
      </c>
      <c r="CL323" s="37" t="str">
        <f t="shared" si="197"/>
        <v/>
      </c>
      <c r="CN323" s="1">
        <f t="shared" ca="1" si="199"/>
        <v>0</v>
      </c>
      <c r="CO323" s="1">
        <f t="shared" ca="1" si="200"/>
        <v>0</v>
      </c>
      <c r="CP323" s="1">
        <f t="shared" si="217"/>
        <v>6.0100000000000695E-2</v>
      </c>
      <c r="CQ323" s="24" t="str">
        <f t="shared" si="207"/>
        <v/>
      </c>
      <c r="CR323" s="25" t="str">
        <f t="shared" si="208"/>
        <v/>
      </c>
      <c r="CS323" s="24" t="str">
        <f>IF(CR323="","",'Details Verein'!$I$30)</f>
        <v/>
      </c>
      <c r="CT323" s="24" t="str">
        <f>IF(CR323="","",VLOOKUP(Mitglieder!AN323,'Details Verein'!$B$12:$K$21,9))</f>
        <v/>
      </c>
      <c r="CU323" s="24">
        <f t="shared" si="209"/>
        <v>0</v>
      </c>
      <c r="CV323" s="26" t="str">
        <f t="shared" si="210"/>
        <v/>
      </c>
      <c r="CW323" s="24" t="str">
        <f>IF(CR323="","",Mitglieder!BM323)</f>
        <v/>
      </c>
      <c r="CX323" s="1">
        <f t="shared" si="211"/>
        <v>9.0200000000001557E-2</v>
      </c>
      <c r="CY323" s="24" t="str">
        <f t="shared" si="212"/>
        <v/>
      </c>
      <c r="CZ323" s="25" t="str">
        <f t="shared" si="213"/>
        <v/>
      </c>
      <c r="DA323" s="24" t="str">
        <f>IF(CZ323="","",'Details Verein'!$I$30)</f>
        <v/>
      </c>
      <c r="DB323" s="24" t="str">
        <f>IF(CZ323="","",VLOOKUP(AN323,'Details Verein'!$B$12:$L$21,10))</f>
        <v/>
      </c>
      <c r="DC323" s="24"/>
      <c r="DD323" s="26" t="str">
        <f t="shared" si="214"/>
        <v/>
      </c>
      <c r="DE323" s="24" t="str">
        <f>IF(CZ323="","",Mitglieder!BN323)</f>
        <v/>
      </c>
      <c r="DF323" s="34"/>
      <c r="DG323" s="1">
        <f t="shared" ca="1" si="219"/>
        <v>0.12030000000000242</v>
      </c>
      <c r="DH323" s="24" t="str">
        <f t="shared" ca="1" si="220"/>
        <v/>
      </c>
      <c r="DI323" s="25" t="str">
        <f t="shared" ca="1" si="221"/>
        <v/>
      </c>
      <c r="DJ323" s="24" t="str">
        <f ca="1">IF(DI323="","",'Details Verein'!$I$30)</f>
        <v/>
      </c>
      <c r="DK323" s="24" t="str">
        <f ca="1">IF(DI323="","",'Details Verein'!$I$31)</f>
        <v/>
      </c>
      <c r="DL323" s="24"/>
      <c r="DM323" s="26" t="str">
        <f t="shared" ca="1" si="222"/>
        <v/>
      </c>
      <c r="DN323" s="24" t="str">
        <f t="shared" ca="1" si="223"/>
        <v/>
      </c>
    </row>
    <row r="324" spans="1:118" x14ac:dyDescent="0.3">
      <c r="A324" s="39" t="s">
        <v>68</v>
      </c>
      <c r="B324" s="1" t="s">
        <v>24</v>
      </c>
      <c r="C324" s="1">
        <v>1</v>
      </c>
      <c r="D324" s="1">
        <v>2</v>
      </c>
      <c r="E324" s="1">
        <v>3</v>
      </c>
      <c r="F324" s="1">
        <v>4</v>
      </c>
      <c r="G324" s="1">
        <v>5</v>
      </c>
      <c r="H324" s="1">
        <v>6</v>
      </c>
      <c r="I324" s="1">
        <v>7</v>
      </c>
      <c r="J324" s="1">
        <v>8</v>
      </c>
      <c r="K324" s="1">
        <v>9</v>
      </c>
      <c r="L324" s="1">
        <v>10</v>
      </c>
      <c r="M324" s="1">
        <v>11</v>
      </c>
      <c r="N324" s="1">
        <v>12</v>
      </c>
      <c r="O324" s="1">
        <v>13</v>
      </c>
      <c r="P324" s="1">
        <v>14</v>
      </c>
      <c r="Q324" s="1">
        <v>15</v>
      </c>
      <c r="R324" s="1">
        <v>16</v>
      </c>
      <c r="S324" s="1">
        <v>17</v>
      </c>
      <c r="T324" s="1">
        <v>18</v>
      </c>
      <c r="U324" s="1">
        <v>19</v>
      </c>
      <c r="V324" s="1">
        <v>20</v>
      </c>
      <c r="W324" s="1">
        <v>21</v>
      </c>
      <c r="X324" s="1">
        <v>22</v>
      </c>
      <c r="Y324" s="1">
        <v>23</v>
      </c>
      <c r="Z324" s="1">
        <v>24</v>
      </c>
      <c r="AA324" s="1">
        <v>25</v>
      </c>
      <c r="AB324" s="1">
        <v>26</v>
      </c>
      <c r="AC324" s="1">
        <v>27</v>
      </c>
      <c r="AD324" s="1">
        <v>28</v>
      </c>
      <c r="AE324" s="1">
        <v>29</v>
      </c>
      <c r="AF324" s="1">
        <v>30</v>
      </c>
      <c r="AG324" s="1">
        <v>31</v>
      </c>
      <c r="AH324" s="1">
        <v>32</v>
      </c>
      <c r="AI324" s="1">
        <v>33</v>
      </c>
      <c r="AJ324" s="1">
        <v>34</v>
      </c>
      <c r="AK324" s="1">
        <v>35</v>
      </c>
      <c r="AL324" s="1">
        <v>36</v>
      </c>
      <c r="AM324" s="1">
        <v>37</v>
      </c>
      <c r="AN324" s="1">
        <v>38</v>
      </c>
      <c r="AO324" s="1">
        <v>39</v>
      </c>
      <c r="AP324" s="1">
        <v>40</v>
      </c>
      <c r="AQ324" s="1">
        <v>41</v>
      </c>
      <c r="AR324" s="1">
        <v>42</v>
      </c>
      <c r="AS324" s="1">
        <v>43</v>
      </c>
      <c r="AT324" s="1">
        <v>44</v>
      </c>
      <c r="AU324" s="1">
        <v>45</v>
      </c>
      <c r="AV324" s="1">
        <v>46</v>
      </c>
      <c r="AW324" s="1">
        <v>47</v>
      </c>
      <c r="AX324" s="1">
        <v>48</v>
      </c>
      <c r="AY324" s="1">
        <v>49</v>
      </c>
      <c r="AZ324" s="1">
        <v>50</v>
      </c>
      <c r="BA324" s="1">
        <v>51</v>
      </c>
      <c r="BB324" s="1">
        <v>52</v>
      </c>
      <c r="BC324" s="1">
        <v>53</v>
      </c>
      <c r="BD324" s="1">
        <v>54</v>
      </c>
      <c r="BE324" s="1">
        <v>55</v>
      </c>
      <c r="BF324" s="1">
        <v>56</v>
      </c>
      <c r="BG324" s="1">
        <v>57</v>
      </c>
      <c r="BH324" s="1">
        <v>58</v>
      </c>
      <c r="BI324" s="1">
        <v>59</v>
      </c>
      <c r="BJ324" s="1">
        <v>60</v>
      </c>
      <c r="BK324" s="1">
        <v>61</v>
      </c>
      <c r="BL324" s="1">
        <v>62</v>
      </c>
      <c r="BM324" s="1">
        <v>63</v>
      </c>
      <c r="BN324" s="1">
        <v>64</v>
      </c>
      <c r="BO324" s="1">
        <v>65</v>
      </c>
      <c r="BQ324" s="1">
        <v>67</v>
      </c>
      <c r="BR324" s="1">
        <v>68</v>
      </c>
      <c r="BS324" s="1">
        <v>69</v>
      </c>
      <c r="BT324" s="1">
        <v>70</v>
      </c>
      <c r="BU324" s="1">
        <v>71</v>
      </c>
      <c r="BV324" s="1">
        <v>72</v>
      </c>
      <c r="BW324" s="1">
        <v>73</v>
      </c>
      <c r="BX324" s="1">
        <v>74</v>
      </c>
      <c r="CA324" s="34"/>
      <c r="DF324" s="34"/>
    </row>
    <row r="325" spans="1:118" x14ac:dyDescent="0.3">
      <c r="A325" s="39" t="s">
        <v>69</v>
      </c>
      <c r="B325" s="1" t="s">
        <v>26</v>
      </c>
      <c r="D325" s="1">
        <v>1</v>
      </c>
      <c r="E325" s="1">
        <v>2</v>
      </c>
      <c r="F325" s="1">
        <v>3</v>
      </c>
      <c r="G325" s="1">
        <v>4</v>
      </c>
      <c r="H325" s="1">
        <v>5</v>
      </c>
      <c r="I325" s="1">
        <v>6</v>
      </c>
      <c r="J325" s="1">
        <v>7</v>
      </c>
      <c r="K325" s="1">
        <v>8</v>
      </c>
      <c r="L325" s="1">
        <v>9</v>
      </c>
      <c r="M325" s="1">
        <v>10</v>
      </c>
      <c r="N325" s="1">
        <v>11</v>
      </c>
      <c r="O325" s="1">
        <v>12</v>
      </c>
      <c r="P325" s="1">
        <v>13</v>
      </c>
      <c r="Q325" s="1">
        <v>14</v>
      </c>
      <c r="R325" s="1">
        <v>15</v>
      </c>
      <c r="S325" s="1">
        <v>16</v>
      </c>
      <c r="T325" s="1">
        <v>17</v>
      </c>
      <c r="U325" s="1">
        <v>18</v>
      </c>
      <c r="V325" s="1">
        <v>19</v>
      </c>
      <c r="W325" s="1">
        <v>20</v>
      </c>
      <c r="X325" s="1">
        <v>21</v>
      </c>
      <c r="Y325" s="1">
        <v>22</v>
      </c>
      <c r="Z325" s="1">
        <v>23</v>
      </c>
      <c r="AA325" s="1">
        <v>24</v>
      </c>
      <c r="AB325" s="1">
        <v>25</v>
      </c>
      <c r="AC325" s="1">
        <v>26</v>
      </c>
      <c r="AD325" s="1">
        <v>27</v>
      </c>
      <c r="AE325" s="1">
        <v>28</v>
      </c>
      <c r="AF325" s="1">
        <v>29</v>
      </c>
      <c r="AG325" s="1">
        <v>30</v>
      </c>
      <c r="AH325" s="1">
        <v>31</v>
      </c>
      <c r="AI325" s="1">
        <v>32</v>
      </c>
      <c r="AJ325" s="1">
        <v>33</v>
      </c>
      <c r="AK325" s="1">
        <v>34</v>
      </c>
      <c r="AL325" s="1">
        <v>35</v>
      </c>
      <c r="AM325" s="1">
        <v>36</v>
      </c>
      <c r="AN325" s="1">
        <v>37</v>
      </c>
      <c r="AO325" s="1">
        <v>38</v>
      </c>
      <c r="AP325" s="1">
        <v>39</v>
      </c>
      <c r="AQ325" s="1">
        <v>40</v>
      </c>
      <c r="AR325" s="1">
        <v>41</v>
      </c>
      <c r="AS325" s="1">
        <v>42</v>
      </c>
      <c r="AT325" s="1">
        <v>43</v>
      </c>
      <c r="AU325" s="1">
        <v>44</v>
      </c>
      <c r="AV325" s="1">
        <v>45</v>
      </c>
      <c r="AW325" s="1">
        <v>46</v>
      </c>
      <c r="AX325" s="1">
        <v>47</v>
      </c>
      <c r="AY325" s="1">
        <v>48</v>
      </c>
      <c r="AZ325" s="1">
        <v>49</v>
      </c>
      <c r="BA325" s="1">
        <v>50</v>
      </c>
      <c r="BB325" s="1">
        <v>51</v>
      </c>
      <c r="BC325" s="1">
        <v>52</v>
      </c>
      <c r="BD325" s="1">
        <v>53</v>
      </c>
      <c r="BE325" s="1">
        <v>54</v>
      </c>
      <c r="BF325" s="1">
        <v>55</v>
      </c>
      <c r="BG325" s="1">
        <v>56</v>
      </c>
      <c r="BH325" s="1">
        <v>57</v>
      </c>
      <c r="BI325" s="1">
        <v>58</v>
      </c>
      <c r="BJ325" s="1">
        <v>59</v>
      </c>
      <c r="BK325" s="1">
        <v>60</v>
      </c>
      <c r="BL325" s="1">
        <v>61</v>
      </c>
      <c r="BM325" s="1">
        <v>62</v>
      </c>
      <c r="BN325" s="1">
        <v>63</v>
      </c>
      <c r="BO325" s="1">
        <v>64</v>
      </c>
      <c r="BP325" s="1">
        <v>65</v>
      </c>
      <c r="BQ325" s="1">
        <v>66</v>
      </c>
      <c r="BR325" s="1">
        <v>67</v>
      </c>
      <c r="BS325" s="1">
        <v>68</v>
      </c>
      <c r="BT325" s="1">
        <v>69</v>
      </c>
      <c r="BU325" s="1">
        <v>70</v>
      </c>
      <c r="BV325" s="1">
        <v>71</v>
      </c>
      <c r="BW325" s="1">
        <v>72</v>
      </c>
      <c r="BX325" s="1">
        <v>73</v>
      </c>
      <c r="CA325" s="34"/>
      <c r="CN325" s="1" t="e">
        <f ca="1">RIGHT(CN323,CN326-3)</f>
        <v>#VALUE!</v>
      </c>
      <c r="CO325" s="1" t="e">
        <f ca="1">RIGHT(CO323,CO326-3)</f>
        <v>#VALUE!</v>
      </c>
      <c r="DF325" s="34"/>
    </row>
    <row r="326" spans="1:118" x14ac:dyDescent="0.3">
      <c r="A326" s="39" t="s">
        <v>70</v>
      </c>
      <c r="B326" s="1" t="s">
        <v>27</v>
      </c>
      <c r="E326" s="1">
        <v>1</v>
      </c>
      <c r="F326" s="1">
        <v>2</v>
      </c>
      <c r="G326" s="1">
        <v>3</v>
      </c>
      <c r="H326" s="1">
        <v>4</v>
      </c>
      <c r="I326" s="1">
        <v>5</v>
      </c>
      <c r="J326" s="1">
        <v>6</v>
      </c>
      <c r="K326" s="1">
        <v>7</v>
      </c>
      <c r="L326" s="1">
        <v>8</v>
      </c>
      <c r="M326" s="1">
        <v>9</v>
      </c>
      <c r="N326" s="1">
        <v>10</v>
      </c>
      <c r="O326" s="1">
        <v>11</v>
      </c>
      <c r="P326" s="1">
        <v>12</v>
      </c>
      <c r="Q326" s="1">
        <v>13</v>
      </c>
      <c r="R326" s="1">
        <v>14</v>
      </c>
      <c r="S326" s="1">
        <v>15</v>
      </c>
      <c r="T326" s="1">
        <v>16</v>
      </c>
      <c r="U326" s="1">
        <v>17</v>
      </c>
      <c r="V326" s="1">
        <v>18</v>
      </c>
      <c r="W326" s="1">
        <v>19</v>
      </c>
      <c r="X326" s="1">
        <v>20</v>
      </c>
      <c r="Y326" s="1">
        <v>21</v>
      </c>
      <c r="Z326" s="1">
        <v>22</v>
      </c>
      <c r="AA326" s="1">
        <v>23</v>
      </c>
      <c r="AB326" s="1">
        <v>24</v>
      </c>
      <c r="AC326" s="1">
        <v>25</v>
      </c>
      <c r="AD326" s="1">
        <v>26</v>
      </c>
      <c r="AE326" s="1">
        <v>27</v>
      </c>
      <c r="AF326" s="1">
        <v>28</v>
      </c>
      <c r="AG326" s="1">
        <v>29</v>
      </c>
      <c r="AH326" s="1">
        <v>30</v>
      </c>
      <c r="AI326" s="1">
        <v>31</v>
      </c>
      <c r="AJ326" s="1">
        <v>32</v>
      </c>
      <c r="AK326" s="1">
        <v>33</v>
      </c>
      <c r="AL326" s="1">
        <v>34</v>
      </c>
      <c r="AM326" s="1">
        <v>35</v>
      </c>
      <c r="AN326" s="1">
        <v>36</v>
      </c>
      <c r="AO326" s="1">
        <v>37</v>
      </c>
      <c r="AP326" s="1">
        <v>38</v>
      </c>
      <c r="AQ326" s="1">
        <v>39</v>
      </c>
      <c r="AR326" s="1">
        <v>40</v>
      </c>
      <c r="AS326" s="1">
        <v>41</v>
      </c>
      <c r="AT326" s="1">
        <v>42</v>
      </c>
      <c r="AU326" s="1">
        <v>43</v>
      </c>
      <c r="AV326" s="1">
        <v>44</v>
      </c>
      <c r="AW326" s="1">
        <v>45</v>
      </c>
      <c r="AX326" s="1">
        <v>46</v>
      </c>
      <c r="AY326" s="1">
        <v>47</v>
      </c>
      <c r="AZ326" s="1">
        <v>48</v>
      </c>
      <c r="BA326" s="1">
        <v>49</v>
      </c>
      <c r="BB326" s="1">
        <v>50</v>
      </c>
      <c r="BC326" s="1">
        <v>51</v>
      </c>
      <c r="BD326" s="1">
        <v>52</v>
      </c>
      <c r="BE326" s="1">
        <v>53</v>
      </c>
      <c r="BF326" s="1">
        <v>54</v>
      </c>
      <c r="BG326" s="1">
        <v>55</v>
      </c>
      <c r="BH326" s="1">
        <v>56</v>
      </c>
      <c r="BI326" s="1">
        <v>57</v>
      </c>
      <c r="BJ326" s="1">
        <v>58</v>
      </c>
      <c r="BK326" s="1">
        <v>59</v>
      </c>
      <c r="BL326" s="1">
        <v>60</v>
      </c>
      <c r="BM326" s="1">
        <v>61</v>
      </c>
      <c r="BN326" s="1">
        <v>62</v>
      </c>
      <c r="BO326" s="1">
        <v>63</v>
      </c>
      <c r="BP326" s="1">
        <v>64</v>
      </c>
      <c r="BQ326" s="1">
        <v>65</v>
      </c>
      <c r="BR326" s="1">
        <v>66</v>
      </c>
      <c r="BS326" s="1">
        <v>67</v>
      </c>
      <c r="BT326" s="1">
        <v>68</v>
      </c>
      <c r="BU326" s="1">
        <v>69</v>
      </c>
      <c r="BV326" s="1">
        <v>70</v>
      </c>
      <c r="BW326" s="1">
        <v>71</v>
      </c>
      <c r="BX326" s="1">
        <v>72</v>
      </c>
      <c r="CA326" s="34"/>
      <c r="CN326" s="1">
        <f ca="1">LEN(CN323)</f>
        <v>1</v>
      </c>
      <c r="CO326" s="1">
        <f ca="1">LEN(CO323)</f>
        <v>1</v>
      </c>
      <c r="DF326" s="34"/>
    </row>
    <row r="327" spans="1:118" x14ac:dyDescent="0.3">
      <c r="AF327" s="1"/>
      <c r="BK327" s="1"/>
      <c r="CA327" s="34"/>
      <c r="DF327" s="34"/>
    </row>
    <row r="328" spans="1:118" x14ac:dyDescent="0.3">
      <c r="A328" s="39" t="s">
        <v>63</v>
      </c>
      <c r="B328" s="1" t="str">
        <f>IF(VLOOKUP(MAX(C328:BK328),C328:BK328,MAX(C328:BK328))=MAX(C328:BK328),"ok","Fehler")</f>
        <v>ok</v>
      </c>
      <c r="C328" s="1">
        <v>1</v>
      </c>
      <c r="D328" s="1">
        <f>C328+1</f>
        <v>2</v>
      </c>
      <c r="E328" s="1">
        <f>D328+1</f>
        <v>3</v>
      </c>
      <c r="F328" s="1">
        <f>E328+1</f>
        <v>4</v>
      </c>
      <c r="G328" s="1">
        <f t="shared" ref="G328:BK328" si="227">F328+1</f>
        <v>5</v>
      </c>
      <c r="H328" s="1">
        <f t="shared" si="227"/>
        <v>6</v>
      </c>
      <c r="I328" s="1">
        <f t="shared" si="227"/>
        <v>7</v>
      </c>
      <c r="J328" s="1">
        <f t="shared" si="227"/>
        <v>8</v>
      </c>
      <c r="K328" s="1">
        <f t="shared" si="227"/>
        <v>9</v>
      </c>
      <c r="L328" s="1">
        <f t="shared" si="227"/>
        <v>10</v>
      </c>
      <c r="M328" s="1">
        <f t="shared" si="227"/>
        <v>11</v>
      </c>
      <c r="N328" s="1">
        <f t="shared" si="227"/>
        <v>12</v>
      </c>
      <c r="O328" s="1">
        <f t="shared" si="227"/>
        <v>13</v>
      </c>
      <c r="P328" s="1">
        <f t="shared" si="227"/>
        <v>14</v>
      </c>
      <c r="Q328" s="1">
        <f t="shared" si="227"/>
        <v>15</v>
      </c>
      <c r="R328" s="1">
        <f t="shared" si="227"/>
        <v>16</v>
      </c>
      <c r="S328" s="1">
        <f t="shared" si="227"/>
        <v>17</v>
      </c>
      <c r="T328" s="1">
        <f t="shared" si="227"/>
        <v>18</v>
      </c>
      <c r="U328" s="1">
        <f t="shared" si="227"/>
        <v>19</v>
      </c>
      <c r="V328" s="1">
        <f t="shared" si="227"/>
        <v>20</v>
      </c>
      <c r="W328" s="1">
        <f t="shared" si="227"/>
        <v>21</v>
      </c>
      <c r="X328" s="1">
        <f t="shared" si="227"/>
        <v>22</v>
      </c>
      <c r="Y328" s="1">
        <f t="shared" si="227"/>
        <v>23</v>
      </c>
      <c r="Z328" s="1">
        <f t="shared" si="227"/>
        <v>24</v>
      </c>
      <c r="AA328" s="1">
        <f t="shared" si="227"/>
        <v>25</v>
      </c>
      <c r="AB328" s="1">
        <f t="shared" si="227"/>
        <v>26</v>
      </c>
      <c r="AC328" s="1">
        <f t="shared" si="227"/>
        <v>27</v>
      </c>
      <c r="AD328" s="1">
        <f t="shared" si="227"/>
        <v>28</v>
      </c>
      <c r="AE328" s="1">
        <f t="shared" si="227"/>
        <v>29</v>
      </c>
      <c r="AF328" s="1">
        <f t="shared" si="227"/>
        <v>30</v>
      </c>
      <c r="AG328" s="1">
        <f t="shared" si="227"/>
        <v>31</v>
      </c>
      <c r="AH328" s="1">
        <f t="shared" si="227"/>
        <v>32</v>
      </c>
      <c r="AI328" s="1">
        <f t="shared" si="227"/>
        <v>33</v>
      </c>
      <c r="AJ328" s="1">
        <f t="shared" si="227"/>
        <v>34</v>
      </c>
      <c r="AK328" s="1">
        <f t="shared" si="227"/>
        <v>35</v>
      </c>
      <c r="AL328" s="1">
        <f t="shared" si="227"/>
        <v>36</v>
      </c>
      <c r="AM328" s="1">
        <f t="shared" si="227"/>
        <v>37</v>
      </c>
      <c r="AN328" s="1">
        <f t="shared" si="227"/>
        <v>38</v>
      </c>
      <c r="AO328" s="1">
        <f t="shared" si="227"/>
        <v>39</v>
      </c>
      <c r="AP328" s="1">
        <f t="shared" si="227"/>
        <v>40</v>
      </c>
      <c r="AQ328" s="1">
        <f t="shared" si="227"/>
        <v>41</v>
      </c>
      <c r="AR328" s="1">
        <f t="shared" si="227"/>
        <v>42</v>
      </c>
      <c r="AS328" s="1">
        <f t="shared" si="227"/>
        <v>43</v>
      </c>
      <c r="AT328" s="1">
        <f t="shared" si="227"/>
        <v>44</v>
      </c>
      <c r="AU328" s="1">
        <f t="shared" si="227"/>
        <v>45</v>
      </c>
      <c r="AV328" s="1">
        <f t="shared" si="227"/>
        <v>46</v>
      </c>
      <c r="AW328" s="1">
        <f t="shared" si="227"/>
        <v>47</v>
      </c>
      <c r="AX328" s="1">
        <f t="shared" si="227"/>
        <v>48</v>
      </c>
      <c r="AY328" s="1">
        <f t="shared" si="227"/>
        <v>49</v>
      </c>
      <c r="AZ328" s="1">
        <f t="shared" si="227"/>
        <v>50</v>
      </c>
      <c r="BA328" s="1">
        <f t="shared" si="227"/>
        <v>51</v>
      </c>
      <c r="BB328" s="1">
        <f t="shared" si="227"/>
        <v>52</v>
      </c>
      <c r="BC328" s="1">
        <f t="shared" si="227"/>
        <v>53</v>
      </c>
      <c r="BD328" s="1">
        <f t="shared" si="227"/>
        <v>54</v>
      </c>
      <c r="BE328" s="1">
        <f t="shared" si="227"/>
        <v>55</v>
      </c>
      <c r="BF328" s="1">
        <f t="shared" si="227"/>
        <v>56</v>
      </c>
      <c r="BG328" s="1">
        <f t="shared" si="227"/>
        <v>57</v>
      </c>
      <c r="BH328" s="1">
        <f t="shared" si="227"/>
        <v>58</v>
      </c>
      <c r="BI328" s="1">
        <f t="shared" si="227"/>
        <v>59</v>
      </c>
      <c r="BJ328" s="1">
        <f t="shared" si="227"/>
        <v>60</v>
      </c>
      <c r="BK328" s="1">
        <f t="shared" si="227"/>
        <v>61</v>
      </c>
      <c r="CA328" s="34"/>
      <c r="DF328" s="34"/>
    </row>
    <row r="329" spans="1:118" x14ac:dyDescent="0.3">
      <c r="A329" s="39" t="s">
        <v>64</v>
      </c>
      <c r="B329" s="1" t="str">
        <f>IF(BK329=BK325,"ok","Fehler")</f>
        <v>ok</v>
      </c>
      <c r="D329" s="1">
        <v>1</v>
      </c>
      <c r="E329" s="1">
        <f>D329+1</f>
        <v>2</v>
      </c>
      <c r="F329" s="1">
        <f>E329+1</f>
        <v>3</v>
      </c>
      <c r="G329" s="1">
        <f t="shared" ref="G329:BK329" si="228">F329+1</f>
        <v>4</v>
      </c>
      <c r="H329" s="1">
        <f t="shared" si="228"/>
        <v>5</v>
      </c>
      <c r="I329" s="1">
        <f t="shared" si="228"/>
        <v>6</v>
      </c>
      <c r="J329" s="1">
        <f t="shared" si="228"/>
        <v>7</v>
      </c>
      <c r="K329" s="1">
        <f t="shared" si="228"/>
        <v>8</v>
      </c>
      <c r="L329" s="1">
        <f t="shared" si="228"/>
        <v>9</v>
      </c>
      <c r="M329" s="1">
        <f t="shared" si="228"/>
        <v>10</v>
      </c>
      <c r="N329" s="1">
        <f t="shared" si="228"/>
        <v>11</v>
      </c>
      <c r="O329" s="1">
        <f t="shared" si="228"/>
        <v>12</v>
      </c>
      <c r="P329" s="1">
        <f t="shared" si="228"/>
        <v>13</v>
      </c>
      <c r="Q329" s="1">
        <f t="shared" si="228"/>
        <v>14</v>
      </c>
      <c r="R329" s="1">
        <f t="shared" si="228"/>
        <v>15</v>
      </c>
      <c r="S329" s="1">
        <f t="shared" si="228"/>
        <v>16</v>
      </c>
      <c r="T329" s="1">
        <f t="shared" si="228"/>
        <v>17</v>
      </c>
      <c r="U329" s="1">
        <f t="shared" si="228"/>
        <v>18</v>
      </c>
      <c r="V329" s="1">
        <f t="shared" si="228"/>
        <v>19</v>
      </c>
      <c r="W329" s="1">
        <f t="shared" si="228"/>
        <v>20</v>
      </c>
      <c r="X329" s="1">
        <f t="shared" si="228"/>
        <v>21</v>
      </c>
      <c r="Y329" s="1">
        <f t="shared" si="228"/>
        <v>22</v>
      </c>
      <c r="Z329" s="1">
        <f t="shared" si="228"/>
        <v>23</v>
      </c>
      <c r="AA329" s="1">
        <f t="shared" si="228"/>
        <v>24</v>
      </c>
      <c r="AB329" s="1">
        <f t="shared" si="228"/>
        <v>25</v>
      </c>
      <c r="AC329" s="1">
        <f t="shared" si="228"/>
        <v>26</v>
      </c>
      <c r="AD329" s="1">
        <f t="shared" si="228"/>
        <v>27</v>
      </c>
      <c r="AE329" s="1">
        <f t="shared" si="228"/>
        <v>28</v>
      </c>
      <c r="AF329" s="1">
        <f t="shared" si="228"/>
        <v>29</v>
      </c>
      <c r="AG329" s="1">
        <f t="shared" si="228"/>
        <v>30</v>
      </c>
      <c r="AH329" s="1">
        <f t="shared" si="228"/>
        <v>31</v>
      </c>
      <c r="AI329" s="1">
        <f t="shared" si="228"/>
        <v>32</v>
      </c>
      <c r="AJ329" s="1">
        <f t="shared" si="228"/>
        <v>33</v>
      </c>
      <c r="AK329" s="1">
        <f t="shared" si="228"/>
        <v>34</v>
      </c>
      <c r="AL329" s="1">
        <f t="shared" si="228"/>
        <v>35</v>
      </c>
      <c r="AM329" s="1">
        <f t="shared" si="228"/>
        <v>36</v>
      </c>
      <c r="AN329" s="1">
        <f t="shared" si="228"/>
        <v>37</v>
      </c>
      <c r="AO329" s="1">
        <f t="shared" si="228"/>
        <v>38</v>
      </c>
      <c r="AP329" s="1">
        <f t="shared" si="228"/>
        <v>39</v>
      </c>
      <c r="AQ329" s="1">
        <f t="shared" si="228"/>
        <v>40</v>
      </c>
      <c r="AR329" s="1">
        <f t="shared" si="228"/>
        <v>41</v>
      </c>
      <c r="AS329" s="1">
        <f t="shared" si="228"/>
        <v>42</v>
      </c>
      <c r="AT329" s="1">
        <f t="shared" si="228"/>
        <v>43</v>
      </c>
      <c r="AU329" s="1">
        <f t="shared" si="228"/>
        <v>44</v>
      </c>
      <c r="AV329" s="1">
        <f t="shared" si="228"/>
        <v>45</v>
      </c>
      <c r="AW329" s="1">
        <f t="shared" si="228"/>
        <v>46</v>
      </c>
      <c r="AX329" s="1">
        <f t="shared" si="228"/>
        <v>47</v>
      </c>
      <c r="AY329" s="1">
        <f t="shared" si="228"/>
        <v>48</v>
      </c>
      <c r="AZ329" s="1">
        <f t="shared" si="228"/>
        <v>49</v>
      </c>
      <c r="BA329" s="1">
        <f t="shared" si="228"/>
        <v>50</v>
      </c>
      <c r="BB329" s="1">
        <f t="shared" si="228"/>
        <v>51</v>
      </c>
      <c r="BC329" s="1">
        <f t="shared" si="228"/>
        <v>52</v>
      </c>
      <c r="BD329" s="1">
        <f t="shared" si="228"/>
        <v>53</v>
      </c>
      <c r="BE329" s="1">
        <f t="shared" si="228"/>
        <v>54</v>
      </c>
      <c r="BF329" s="1">
        <f t="shared" si="228"/>
        <v>55</v>
      </c>
      <c r="BG329" s="1">
        <f t="shared" si="228"/>
        <v>56</v>
      </c>
      <c r="BH329" s="1">
        <f t="shared" si="228"/>
        <v>57</v>
      </c>
      <c r="BI329" s="1">
        <f t="shared" si="228"/>
        <v>58</v>
      </c>
      <c r="BJ329" s="1">
        <f t="shared" si="228"/>
        <v>59</v>
      </c>
      <c r="BK329" s="1">
        <f t="shared" si="228"/>
        <v>60</v>
      </c>
      <c r="CA329" s="34"/>
      <c r="DF329" s="34"/>
    </row>
    <row r="330" spans="1:118" x14ac:dyDescent="0.3">
      <c r="A330" s="39" t="s">
        <v>65</v>
      </c>
      <c r="B330" s="1" t="str">
        <f>IF(BK330=BK326,"ok","Fehler")</f>
        <v>ok</v>
      </c>
      <c r="E330" s="1">
        <v>1</v>
      </c>
      <c r="F330" s="1">
        <f>E330+1</f>
        <v>2</v>
      </c>
      <c r="G330" s="1">
        <f t="shared" ref="G330:BK330" si="229">F330+1</f>
        <v>3</v>
      </c>
      <c r="H330" s="1">
        <f t="shared" si="229"/>
        <v>4</v>
      </c>
      <c r="I330" s="1">
        <f t="shared" si="229"/>
        <v>5</v>
      </c>
      <c r="J330" s="1">
        <f t="shared" si="229"/>
        <v>6</v>
      </c>
      <c r="K330" s="1">
        <f t="shared" si="229"/>
        <v>7</v>
      </c>
      <c r="L330" s="1">
        <f t="shared" si="229"/>
        <v>8</v>
      </c>
      <c r="M330" s="1">
        <f t="shared" si="229"/>
        <v>9</v>
      </c>
      <c r="N330" s="1">
        <f t="shared" si="229"/>
        <v>10</v>
      </c>
      <c r="O330" s="1">
        <f t="shared" si="229"/>
        <v>11</v>
      </c>
      <c r="P330" s="1">
        <f t="shared" si="229"/>
        <v>12</v>
      </c>
      <c r="Q330" s="1">
        <f t="shared" si="229"/>
        <v>13</v>
      </c>
      <c r="R330" s="1">
        <f t="shared" si="229"/>
        <v>14</v>
      </c>
      <c r="S330" s="1">
        <f t="shared" si="229"/>
        <v>15</v>
      </c>
      <c r="T330" s="1">
        <f t="shared" si="229"/>
        <v>16</v>
      </c>
      <c r="U330" s="1">
        <f t="shared" si="229"/>
        <v>17</v>
      </c>
      <c r="V330" s="1">
        <f t="shared" si="229"/>
        <v>18</v>
      </c>
      <c r="W330" s="1">
        <f t="shared" si="229"/>
        <v>19</v>
      </c>
      <c r="X330" s="1">
        <f t="shared" si="229"/>
        <v>20</v>
      </c>
      <c r="Y330" s="1">
        <f t="shared" si="229"/>
        <v>21</v>
      </c>
      <c r="Z330" s="1">
        <f t="shared" si="229"/>
        <v>22</v>
      </c>
      <c r="AA330" s="1">
        <f t="shared" si="229"/>
        <v>23</v>
      </c>
      <c r="AB330" s="1">
        <f t="shared" si="229"/>
        <v>24</v>
      </c>
      <c r="AC330" s="1">
        <f t="shared" si="229"/>
        <v>25</v>
      </c>
      <c r="AD330" s="1">
        <f t="shared" si="229"/>
        <v>26</v>
      </c>
      <c r="AE330" s="1">
        <f t="shared" si="229"/>
        <v>27</v>
      </c>
      <c r="AF330" s="1">
        <f t="shared" si="229"/>
        <v>28</v>
      </c>
      <c r="AG330" s="1">
        <f t="shared" si="229"/>
        <v>29</v>
      </c>
      <c r="AH330" s="1">
        <f t="shared" si="229"/>
        <v>30</v>
      </c>
      <c r="AI330" s="1">
        <f t="shared" si="229"/>
        <v>31</v>
      </c>
      <c r="AJ330" s="1">
        <f t="shared" si="229"/>
        <v>32</v>
      </c>
      <c r="AK330" s="1">
        <f t="shared" si="229"/>
        <v>33</v>
      </c>
      <c r="AL330" s="1">
        <f t="shared" si="229"/>
        <v>34</v>
      </c>
      <c r="AM330" s="1">
        <f t="shared" si="229"/>
        <v>35</v>
      </c>
      <c r="AN330" s="1">
        <f t="shared" si="229"/>
        <v>36</v>
      </c>
      <c r="AO330" s="1">
        <f t="shared" si="229"/>
        <v>37</v>
      </c>
      <c r="AP330" s="1">
        <f t="shared" si="229"/>
        <v>38</v>
      </c>
      <c r="AQ330" s="1">
        <f t="shared" si="229"/>
        <v>39</v>
      </c>
      <c r="AR330" s="1">
        <f t="shared" si="229"/>
        <v>40</v>
      </c>
      <c r="AS330" s="1">
        <f t="shared" si="229"/>
        <v>41</v>
      </c>
      <c r="AT330" s="1">
        <f t="shared" si="229"/>
        <v>42</v>
      </c>
      <c r="AU330" s="1">
        <f t="shared" si="229"/>
        <v>43</v>
      </c>
      <c r="AV330" s="1">
        <f t="shared" si="229"/>
        <v>44</v>
      </c>
      <c r="AW330" s="1">
        <f t="shared" si="229"/>
        <v>45</v>
      </c>
      <c r="AX330" s="1">
        <f t="shared" si="229"/>
        <v>46</v>
      </c>
      <c r="AY330" s="1">
        <f t="shared" si="229"/>
        <v>47</v>
      </c>
      <c r="AZ330" s="1">
        <f t="shared" si="229"/>
        <v>48</v>
      </c>
      <c r="BA330" s="1">
        <f t="shared" si="229"/>
        <v>49</v>
      </c>
      <c r="BB330" s="1">
        <f t="shared" si="229"/>
        <v>50</v>
      </c>
      <c r="BC330" s="1">
        <f t="shared" si="229"/>
        <v>51</v>
      </c>
      <c r="BD330" s="1">
        <f t="shared" si="229"/>
        <v>52</v>
      </c>
      <c r="BE330" s="1">
        <f t="shared" si="229"/>
        <v>53</v>
      </c>
      <c r="BF330" s="1">
        <f t="shared" si="229"/>
        <v>54</v>
      </c>
      <c r="BG330" s="1">
        <f t="shared" si="229"/>
        <v>55</v>
      </c>
      <c r="BH330" s="1">
        <f t="shared" si="229"/>
        <v>56</v>
      </c>
      <c r="BI330" s="1">
        <f t="shared" si="229"/>
        <v>57</v>
      </c>
      <c r="BJ330" s="1">
        <f t="shared" si="229"/>
        <v>58</v>
      </c>
      <c r="BK330" s="1">
        <f t="shared" si="229"/>
        <v>59</v>
      </c>
      <c r="CA330" s="34"/>
      <c r="DF330" s="34"/>
    </row>
    <row r="331" spans="1:118" x14ac:dyDescent="0.3">
      <c r="AF331" s="1"/>
      <c r="BK331" s="1"/>
    </row>
    <row r="332" spans="1:118" x14ac:dyDescent="0.3">
      <c r="AF332" s="1"/>
      <c r="BK332" s="1"/>
    </row>
    <row r="333" spans="1:118" x14ac:dyDescent="0.3">
      <c r="AF333" s="1"/>
      <c r="BK333" s="1"/>
    </row>
  </sheetData>
  <sheetProtection sheet="1" scenarios="1" formatCells="0" formatColumns="0" formatRows="0" insertColumns="0" sort="0" autoFilter="0"/>
  <autoFilter ref="F13:BG13" xr:uid="{00000000-0009-0000-0000-000003000000}"/>
  <sortState xmlns:xlrd2="http://schemas.microsoft.com/office/spreadsheetml/2017/richdata2" ref="G24:BC323">
    <sortCondition ref="K24:K323"/>
    <sortCondition ref="H24:H323"/>
    <sortCondition ref="I24:I323"/>
  </sortState>
  <mergeCells count="5">
    <mergeCell ref="F14:F23"/>
    <mergeCell ref="G12:L12"/>
    <mergeCell ref="M12:R12"/>
    <mergeCell ref="S12:V12"/>
    <mergeCell ref="W12:AE12"/>
  </mergeCells>
  <conditionalFormatting sqref="K24:K323">
    <cfRule type="expression" dxfId="1" priority="1">
      <formula>AN24=11</formula>
    </cfRule>
  </conditionalFormatting>
  <conditionalFormatting sqref="AQ24:AQ323">
    <cfRule type="expression" dxfId="0" priority="2">
      <formula>AQ24&lt;AP24</formula>
    </cfRule>
  </conditionalFormatting>
  <pageMargins left="0.70866141732283472" right="0.70866141732283472" top="0.78740157480314965" bottom="0.78740157480314965" header="0.31496062992125984" footer="0.31496062992125984"/>
  <pageSetup paperSize="9" orientation="landscape" r:id="rId1"/>
  <headerFooter>
    <oddFooter>&amp;LDruckdatum:&amp;D&amp;CVorlage von vereinsbuchhaltung.ch&amp;RSeite &amp;P/&amp;N</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Y1201"/>
  <sheetViews>
    <sheetView workbookViewId="0">
      <selection activeCell="D1" sqref="D1"/>
    </sheetView>
  </sheetViews>
  <sheetFormatPr baseColWidth="10" defaultRowHeight="14.5" x14ac:dyDescent="0.35"/>
  <cols>
    <col min="1" max="2" width="2" customWidth="1"/>
    <col min="3" max="3" width="3.26953125" customWidth="1"/>
    <col min="4" max="5" width="3.7265625" customWidth="1"/>
    <col min="6" max="6" width="153.1796875" bestFit="1" customWidth="1"/>
    <col min="7" max="7" width="32.7265625" bestFit="1" customWidth="1"/>
    <col min="9" max="9" width="3.7265625" customWidth="1"/>
    <col min="10" max="10" width="4.1796875" customWidth="1"/>
    <col min="13" max="16" width="3.1796875" customWidth="1"/>
    <col min="17" max="17" width="2.7265625" customWidth="1"/>
    <col min="18" max="18" width="9.54296875" customWidth="1"/>
    <col min="23" max="23" width="2.453125" customWidth="1"/>
    <col min="25" max="25" width="39.453125" customWidth="1"/>
  </cols>
  <sheetData>
    <row r="1" spans="3:25" ht="81" customHeight="1" x14ac:dyDescent="0.55000000000000004">
      <c r="D1" s="103" t="s">
        <v>127</v>
      </c>
      <c r="R1">
        <f>Mitglieder!BP23</f>
        <v>0</v>
      </c>
    </row>
    <row r="2" spans="3:25" x14ac:dyDescent="0.35">
      <c r="D2" t="s">
        <v>100</v>
      </c>
      <c r="G2" s="66">
        <f ca="1">TODAY()</f>
        <v>46249</v>
      </c>
      <c r="I2" t="s">
        <v>101</v>
      </c>
      <c r="R2" s="81">
        <f>Mitglieder!BP24</f>
        <v>1E-4</v>
      </c>
      <c r="S2" s="81" t="str">
        <f>Mitglieder!BQ24</f>
        <v/>
      </c>
      <c r="T2" s="82" t="str">
        <f>Mitglieder!BR24</f>
        <v/>
      </c>
      <c r="U2" s="81" t="str">
        <f>Mitglieder!BS24</f>
        <v/>
      </c>
      <c r="V2" s="81" t="str">
        <f>Mitglieder!BT24</f>
        <v/>
      </c>
      <c r="W2" s="81">
        <f>Mitglieder!BU24</f>
        <v>0</v>
      </c>
      <c r="X2" s="83" t="str">
        <f>Mitglieder!BV24</f>
        <v/>
      </c>
      <c r="Y2" s="81" t="str">
        <f>Mitglieder!BW24</f>
        <v/>
      </c>
    </row>
    <row r="3" spans="3:25" x14ac:dyDescent="0.35">
      <c r="E3" t="s">
        <v>98</v>
      </c>
      <c r="J3" t="str">
        <f>E3</f>
        <v xml:space="preserve"> in Register 'Details Verein' eintragen</v>
      </c>
      <c r="R3" s="81">
        <f>Mitglieder!BP25</f>
        <v>2.0000000000000001E-4</v>
      </c>
      <c r="S3" s="81" t="str">
        <f>Mitglieder!BQ25</f>
        <v/>
      </c>
      <c r="T3" s="82" t="str">
        <f>Mitglieder!BR25</f>
        <v/>
      </c>
      <c r="U3" s="81" t="str">
        <f>Mitglieder!BS25</f>
        <v/>
      </c>
      <c r="V3" s="81" t="str">
        <f>Mitglieder!BT25</f>
        <v/>
      </c>
      <c r="W3" s="81">
        <f>Mitglieder!BU25</f>
        <v>0</v>
      </c>
      <c r="X3" s="83" t="str">
        <f>Mitglieder!BV25</f>
        <v/>
      </c>
      <c r="Y3" s="81" t="str">
        <f>Mitglieder!BW25</f>
        <v/>
      </c>
    </row>
    <row r="4" spans="3:25" x14ac:dyDescent="0.35">
      <c r="C4">
        <f>IF(F4="ok",C3+0.00001,ROUND(C3+1,0))</f>
        <v>1</v>
      </c>
      <c r="F4" t="str">
        <f>IF('Details Verein'!D5="",CONCATENATE('Details Verein'!B5,$E$3),"ok")</f>
        <v>Name des Vereins in Register 'Details Verein' eintragen</v>
      </c>
      <c r="G4" t="str">
        <f>IF(F4="ok",CONCATENATE('Details Verein'!B5," eingetragen"),"")</f>
        <v/>
      </c>
      <c r="K4" t="str">
        <f>IF(OR('Details Verein'!D24="",'Details Verein'!D25="",'Details Verein'!D26="",'Details Verein'!D27=""),CONCATENATE('Details Verein'!B23," ",Calc!J3," vervollständigen"),"ok")</f>
        <v>Zahlungsfristen und -konditionen  in Register 'Details Verein' eintragen vervollständigen</v>
      </c>
      <c r="L4" t="str">
        <f>IF(K4="ok",'Details Verein'!B23," sind ergänzt")</f>
        <v xml:space="preserve"> sind ergänzt</v>
      </c>
      <c r="R4" s="81">
        <f>Mitglieder!BP26</f>
        <v>3.0000000000000003E-4</v>
      </c>
      <c r="S4" s="81" t="str">
        <f>Mitglieder!BQ26</f>
        <v/>
      </c>
      <c r="T4" s="82" t="str">
        <f>Mitglieder!BR26</f>
        <v/>
      </c>
      <c r="U4" s="81" t="str">
        <f>Mitglieder!BS26</f>
        <v/>
      </c>
      <c r="V4" s="81" t="str">
        <f>Mitglieder!BT26</f>
        <v/>
      </c>
      <c r="W4" s="81">
        <f>Mitglieder!BU26</f>
        <v>0</v>
      </c>
      <c r="X4" s="83" t="str">
        <f>Mitglieder!BV26</f>
        <v/>
      </c>
      <c r="Y4" s="81" t="str">
        <f>Mitglieder!BW26</f>
        <v/>
      </c>
    </row>
    <row r="5" spans="3:25" x14ac:dyDescent="0.35">
      <c r="C5">
        <f t="shared" ref="C5:C38" si="0">IF(F5="ok",C4+0.00001,ROUND(C4+1,0))</f>
        <v>2</v>
      </c>
      <c r="F5" t="str">
        <f>IF('Details Verein'!D7="",CONCATENATE('Details Verein'!C7,$E$3),"ok")</f>
        <v>Start Vereinsjahr (Tag) in Register 'Details Verein' eintragen</v>
      </c>
      <c r="G5" t="str">
        <f>IF(F5="ok",CONCATENATE('Details Verein'!C7," eingetragen"),"")</f>
        <v/>
      </c>
      <c r="R5" s="81">
        <f>Mitglieder!BP27</f>
        <v>4.0000000000000002E-4</v>
      </c>
      <c r="S5" s="81" t="str">
        <f>Mitglieder!BQ27</f>
        <v/>
      </c>
      <c r="T5" s="82" t="str">
        <f>Mitglieder!BR27</f>
        <v/>
      </c>
      <c r="U5" s="81" t="str">
        <f>Mitglieder!BS27</f>
        <v/>
      </c>
      <c r="V5" s="81" t="str">
        <f>Mitglieder!BT27</f>
        <v/>
      </c>
      <c r="W5" s="81">
        <f>Mitglieder!BU27</f>
        <v>0</v>
      </c>
      <c r="X5" s="83" t="str">
        <f>Mitglieder!BV27</f>
        <v/>
      </c>
      <c r="Y5" s="81" t="str">
        <f>Mitglieder!BW27</f>
        <v/>
      </c>
    </row>
    <row r="6" spans="3:25" x14ac:dyDescent="0.35">
      <c r="C6">
        <f t="shared" si="0"/>
        <v>3</v>
      </c>
      <c r="F6" t="str">
        <f>IF('Details Verein'!D8="",CONCATENATE('Details Verein'!C8,$E$3),"ok")</f>
        <v>Ende Vereinsjahr (Tag) in Register 'Details Verein' eintragen</v>
      </c>
      <c r="G6" t="str">
        <f>IF(F6="ok",CONCATENATE('Details Verein'!C8," eingetragen"),"")</f>
        <v/>
      </c>
      <c r="R6" s="81">
        <f>Mitglieder!BP28</f>
        <v>5.0000000000000001E-4</v>
      </c>
      <c r="S6" s="81" t="str">
        <f>Mitglieder!BQ28</f>
        <v/>
      </c>
      <c r="T6" s="82" t="str">
        <f>Mitglieder!BR28</f>
        <v/>
      </c>
      <c r="U6" s="81" t="str">
        <f>Mitglieder!BS28</f>
        <v/>
      </c>
      <c r="V6" s="81" t="str">
        <f>Mitglieder!BT28</f>
        <v/>
      </c>
      <c r="W6" s="81">
        <f>Mitglieder!BU28</f>
        <v>0</v>
      </c>
      <c r="X6" s="83" t="str">
        <f>Mitglieder!BV28</f>
        <v/>
      </c>
      <c r="Y6" s="81" t="str">
        <f>Mitglieder!BW28</f>
        <v/>
      </c>
    </row>
    <row r="7" spans="3:25" x14ac:dyDescent="0.35">
      <c r="C7">
        <f t="shared" si="0"/>
        <v>4</v>
      </c>
      <c r="F7" t="str">
        <f>IF(OR('Details Verein'!C12="",'Details Verein'!D12=""),CONCATENATE("Mitgliederkategorien (z.B. Aktiv, Passiv, Junioren) und deren Jahresbeiträge ",Calc!E3),"ok")</f>
        <v>Mitgliederkategorien (z.B. Aktiv, Passiv, Junioren) und deren Jahresbeiträge  in Register 'Details Verein' eintragen</v>
      </c>
      <c r="G7" t="str">
        <f>IF(F7="ok",CONCATENATE('Details Verein'!C12," eingetragen"),"")</f>
        <v/>
      </c>
      <c r="R7" s="81">
        <f>Mitglieder!BP29</f>
        <v>6.0000000000000006E-4</v>
      </c>
      <c r="S7" s="81" t="str">
        <f>Mitglieder!BQ29</f>
        <v/>
      </c>
      <c r="T7" s="82" t="str">
        <f>Mitglieder!BR29</f>
        <v/>
      </c>
      <c r="U7" s="81" t="str">
        <f>Mitglieder!BS29</f>
        <v/>
      </c>
      <c r="V7" s="81" t="str">
        <f>Mitglieder!BT29</f>
        <v/>
      </c>
      <c r="W7" s="81">
        <f>Mitglieder!BU29</f>
        <v>0</v>
      </c>
      <c r="X7" s="83" t="str">
        <f>Mitglieder!BV29</f>
        <v/>
      </c>
      <c r="Y7" s="81" t="str">
        <f>Mitglieder!BW29</f>
        <v/>
      </c>
    </row>
    <row r="8" spans="3:25" x14ac:dyDescent="0.35">
      <c r="E8" t="s">
        <v>125</v>
      </c>
      <c r="R8" s="81">
        <f>Mitglieder!BP30</f>
        <v>7.000000000000001E-4</v>
      </c>
      <c r="S8" s="81" t="str">
        <f>Mitglieder!BQ30</f>
        <v/>
      </c>
      <c r="T8" s="82" t="str">
        <f>Mitglieder!BR30</f>
        <v/>
      </c>
      <c r="U8" s="81" t="str">
        <f>Mitglieder!BS30</f>
        <v/>
      </c>
      <c r="V8" s="81" t="str">
        <f>Mitglieder!BT30</f>
        <v/>
      </c>
      <c r="W8" s="81">
        <f>Mitglieder!BU30</f>
        <v>0</v>
      </c>
      <c r="X8" s="83" t="str">
        <f>Mitglieder!BV30</f>
        <v/>
      </c>
      <c r="Y8" s="81" t="str">
        <f>Mitglieder!BW30</f>
        <v/>
      </c>
    </row>
    <row r="9" spans="3:25" x14ac:dyDescent="0.35">
      <c r="C9">
        <f>IF(F9="ok",C7+0.00001,ROUND(C7+1,0))</f>
        <v>4.0000099999999996</v>
      </c>
      <c r="F9" t="str">
        <f>IF(AND('Details Verein'!C12&lt;&gt;"",Cockpit!M8=0),CONCATENATE("Mitglieder der Kategorie '",Cockpit!L8,"' ",Calc!E$8),"ok")</f>
        <v>ok</v>
      </c>
      <c r="G9" t="str">
        <f>IF(F9="ok",CONCATENATE("Mitglieder der Kategorie '",Cockpit!L8,"' eingetragen"),"")</f>
        <v>Mitglieder der Kategorie '' eingetragen</v>
      </c>
      <c r="R9" s="81">
        <f>Mitglieder!BP31</f>
        <v>8.0000000000000015E-4</v>
      </c>
      <c r="S9" s="81" t="str">
        <f>Mitglieder!BQ31</f>
        <v/>
      </c>
      <c r="T9" s="82" t="str">
        <f>Mitglieder!BR31</f>
        <v/>
      </c>
      <c r="U9" s="81" t="str">
        <f>Mitglieder!BS31</f>
        <v/>
      </c>
      <c r="V9" s="81" t="str">
        <f>Mitglieder!BT31</f>
        <v/>
      </c>
      <c r="W9" s="81">
        <f>Mitglieder!BU31</f>
        <v>0</v>
      </c>
      <c r="X9" s="83" t="str">
        <f>Mitglieder!BV31</f>
        <v/>
      </c>
      <c r="Y9" s="81" t="str">
        <f>Mitglieder!BW31</f>
        <v/>
      </c>
    </row>
    <row r="10" spans="3:25" x14ac:dyDescent="0.35">
      <c r="C10">
        <f t="shared" ref="C10:C18" si="1">IF(F10="ok",C9+0.00001,ROUND(C9+1,0))</f>
        <v>4.0000199999999992</v>
      </c>
      <c r="F10" t="str">
        <f>IF(AND('Details Verein'!C13&lt;&gt;"",Cockpit!M9=0),CONCATENATE("Mitglieder der Kategorie '",Cockpit!L9,"' ",Calc!E$8),"ok")</f>
        <v>ok</v>
      </c>
      <c r="G10" t="str">
        <f>IF(F10="ok",CONCATENATE("Mitglieder der Kategorie '",Cockpit!L9,"' eingetragen"),"")</f>
        <v>Mitglieder der Kategorie '' eingetragen</v>
      </c>
      <c r="R10" s="81">
        <f>Mitglieder!BP32</f>
        <v>9.0000000000000019E-4</v>
      </c>
      <c r="S10" s="81" t="str">
        <f>Mitglieder!BQ32</f>
        <v/>
      </c>
      <c r="T10" s="82" t="str">
        <f>Mitglieder!BR32</f>
        <v/>
      </c>
      <c r="U10" s="81" t="str">
        <f>Mitglieder!BS32</f>
        <v/>
      </c>
      <c r="V10" s="81" t="str">
        <f>Mitglieder!BT32</f>
        <v/>
      </c>
      <c r="W10" s="81">
        <f>Mitglieder!BU32</f>
        <v>0</v>
      </c>
      <c r="X10" s="83" t="str">
        <f>Mitglieder!BV32</f>
        <v/>
      </c>
      <c r="Y10" s="81" t="str">
        <f>Mitglieder!BW32</f>
        <v/>
      </c>
    </row>
    <row r="11" spans="3:25" x14ac:dyDescent="0.35">
      <c r="C11">
        <f t="shared" si="1"/>
        <v>4.0000299999999989</v>
      </c>
      <c r="F11" t="str">
        <f>IF(AND('Details Verein'!C14&lt;&gt;"",Cockpit!M10=0),CONCATENATE("Mitglieder der Kategorie '",Cockpit!L10,"' ",Calc!E$8),"ok")</f>
        <v>ok</v>
      </c>
      <c r="G11" t="str">
        <f>IF(F11="ok",CONCATENATE("Mitglieder der Kategorie '",Cockpit!L10,"' eingetragen"),"")</f>
        <v>Mitglieder der Kategorie '' eingetragen</v>
      </c>
      <c r="R11" s="81">
        <f>Mitglieder!BP33</f>
        <v>1.0000000000000002E-3</v>
      </c>
      <c r="S11" s="81" t="str">
        <f>Mitglieder!BQ33</f>
        <v/>
      </c>
      <c r="T11" s="82" t="str">
        <f>Mitglieder!BR33</f>
        <v/>
      </c>
      <c r="U11" s="81" t="str">
        <f>Mitglieder!BS33</f>
        <v/>
      </c>
      <c r="V11" s="81" t="str">
        <f>Mitglieder!BT33</f>
        <v/>
      </c>
      <c r="W11" s="81">
        <f>Mitglieder!BU33</f>
        <v>0</v>
      </c>
      <c r="X11" s="83" t="str">
        <f>Mitglieder!BV33</f>
        <v/>
      </c>
      <c r="Y11" s="81" t="str">
        <f>Mitglieder!BW33</f>
        <v/>
      </c>
    </row>
    <row r="12" spans="3:25" x14ac:dyDescent="0.35">
      <c r="C12">
        <f t="shared" si="1"/>
        <v>4.0000399999999985</v>
      </c>
      <c r="F12" t="str">
        <f>IF(AND('Details Verein'!C15&lt;&gt;"",Cockpit!M11=0),CONCATENATE("Mitglieder der Kategorie '",Cockpit!L11,"' ",Calc!E$8),"ok")</f>
        <v>ok</v>
      </c>
      <c r="G12" t="str">
        <f>IF(F12="ok",CONCATENATE("Mitglieder der Kategorie '",Cockpit!L11,"' eingetragen"),"")</f>
        <v>Mitglieder der Kategorie '' eingetragen</v>
      </c>
      <c r="R12" s="81">
        <f>Mitglieder!BP34</f>
        <v>1.1000000000000003E-3</v>
      </c>
      <c r="S12" s="81" t="str">
        <f>Mitglieder!BQ34</f>
        <v/>
      </c>
      <c r="T12" s="82" t="str">
        <f>Mitglieder!BR34</f>
        <v/>
      </c>
      <c r="U12" s="81" t="str">
        <f>Mitglieder!BS34</f>
        <v/>
      </c>
      <c r="V12" s="81" t="str">
        <f>Mitglieder!BT34</f>
        <v/>
      </c>
      <c r="W12" s="81">
        <f>Mitglieder!BU34</f>
        <v>0</v>
      </c>
      <c r="X12" s="83" t="str">
        <f>Mitglieder!BV34</f>
        <v/>
      </c>
      <c r="Y12" s="81" t="str">
        <f>Mitglieder!BW34</f>
        <v/>
      </c>
    </row>
    <row r="13" spans="3:25" x14ac:dyDescent="0.35">
      <c r="C13">
        <f t="shared" si="1"/>
        <v>4.0000499999999981</v>
      </c>
      <c r="F13" t="str">
        <f>IF(AND('Details Verein'!C16&lt;&gt;"",Cockpit!M12=0),CONCATENATE("Mitglieder der Kategorie '",Cockpit!L12,"' ",Calc!E$8),"ok")</f>
        <v>ok</v>
      </c>
      <c r="G13" t="str">
        <f>IF(F13="ok",CONCATENATE("Mitglieder der Kategorie '",Cockpit!L12,"' eingetragen"),"")</f>
        <v>Mitglieder der Kategorie '' eingetragen</v>
      </c>
      <c r="R13" s="81">
        <f>Mitglieder!BP35</f>
        <v>1.2000000000000003E-3</v>
      </c>
      <c r="S13" s="81" t="str">
        <f>Mitglieder!BQ35</f>
        <v/>
      </c>
      <c r="T13" s="82" t="str">
        <f>Mitglieder!BR35</f>
        <v/>
      </c>
      <c r="U13" s="81" t="str">
        <f>Mitglieder!BS35</f>
        <v/>
      </c>
      <c r="V13" s="81" t="str">
        <f>Mitglieder!BT35</f>
        <v/>
      </c>
      <c r="W13" s="81">
        <f>Mitglieder!BU35</f>
        <v>0</v>
      </c>
      <c r="X13" s="83" t="str">
        <f>Mitglieder!BV35</f>
        <v/>
      </c>
      <c r="Y13" s="81" t="str">
        <f>Mitglieder!BW35</f>
        <v/>
      </c>
    </row>
    <row r="14" spans="3:25" x14ac:dyDescent="0.35">
      <c r="C14">
        <f t="shared" si="1"/>
        <v>4.0000599999999977</v>
      </c>
      <c r="F14" t="str">
        <f>IF(AND('Details Verein'!C17&lt;&gt;"",Cockpit!M13=0),CONCATENATE("Mitglieder der Kategorie '",Cockpit!L13,"' ",Calc!E$8),"ok")</f>
        <v>ok</v>
      </c>
      <c r="G14" t="str">
        <f>IF(F14="ok",CONCATENATE("Mitglieder der Kategorie '",Cockpit!L13,"' eingetragen"),"")</f>
        <v>Mitglieder der Kategorie '' eingetragen</v>
      </c>
      <c r="R14" s="81">
        <f>Mitglieder!BP36</f>
        <v>1.3000000000000004E-3</v>
      </c>
      <c r="S14" s="81" t="str">
        <f>Mitglieder!BQ36</f>
        <v/>
      </c>
      <c r="T14" s="82" t="str">
        <f>Mitglieder!BR36</f>
        <v/>
      </c>
      <c r="U14" s="81" t="str">
        <f>Mitglieder!BS36</f>
        <v/>
      </c>
      <c r="V14" s="81" t="str">
        <f>Mitglieder!BT36</f>
        <v/>
      </c>
      <c r="W14" s="81">
        <f>Mitglieder!BU36</f>
        <v>0</v>
      </c>
      <c r="X14" s="83" t="str">
        <f>Mitglieder!BV36</f>
        <v/>
      </c>
      <c r="Y14" s="81" t="str">
        <f>Mitglieder!BW36</f>
        <v/>
      </c>
    </row>
    <row r="15" spans="3:25" x14ac:dyDescent="0.35">
      <c r="C15">
        <f t="shared" si="1"/>
        <v>4.0000699999999973</v>
      </c>
      <c r="F15" t="str">
        <f>IF(AND('Details Verein'!C18&lt;&gt;"",Cockpit!M14=0),CONCATENATE("Mitglieder der Kategorie '",Cockpit!L14,"' ",Calc!E$8),"ok")</f>
        <v>ok</v>
      </c>
      <c r="G15" t="str">
        <f>IF(F15="ok",CONCATENATE("Mitglieder der Kategorie '",Cockpit!L14,"' eingetragen"),"")</f>
        <v>Mitglieder der Kategorie '' eingetragen</v>
      </c>
      <c r="R15" s="81">
        <f>Mitglieder!BP37</f>
        <v>1.4000000000000004E-3</v>
      </c>
      <c r="S15" s="81" t="str">
        <f>Mitglieder!BQ37</f>
        <v/>
      </c>
      <c r="T15" s="82" t="str">
        <f>Mitglieder!BR37</f>
        <v/>
      </c>
      <c r="U15" s="81" t="str">
        <f>Mitglieder!BS37</f>
        <v/>
      </c>
      <c r="V15" s="81" t="str">
        <f>Mitglieder!BT37</f>
        <v/>
      </c>
      <c r="W15" s="81">
        <f>Mitglieder!BU37</f>
        <v>0</v>
      </c>
      <c r="X15" s="83" t="str">
        <f>Mitglieder!BV37</f>
        <v/>
      </c>
      <c r="Y15" s="81" t="str">
        <f>Mitglieder!BW37</f>
        <v/>
      </c>
    </row>
    <row r="16" spans="3:25" x14ac:dyDescent="0.35">
      <c r="C16">
        <f t="shared" si="1"/>
        <v>4.000079999999997</v>
      </c>
      <c r="F16" t="str">
        <f>IF(AND('Details Verein'!C19&lt;&gt;"",Cockpit!M15=0),CONCATENATE("Mitglieder der Kategorie '",Cockpit!L15,"' ",Calc!E$8),"ok")</f>
        <v>ok</v>
      </c>
      <c r="G16" t="str">
        <f>IF(F16="ok",CONCATENATE("Mitglieder der Kategorie '",Cockpit!L15,"' eingetragen"),"")</f>
        <v>Mitglieder der Kategorie '' eingetragen</v>
      </c>
      <c r="R16" s="81">
        <f>Mitglieder!BP38</f>
        <v>1.5000000000000005E-3</v>
      </c>
      <c r="S16" s="81" t="str">
        <f>Mitglieder!BQ38</f>
        <v/>
      </c>
      <c r="T16" s="82" t="str">
        <f>Mitglieder!BR38</f>
        <v/>
      </c>
      <c r="U16" s="81" t="str">
        <f>Mitglieder!BS38</f>
        <v/>
      </c>
      <c r="V16" s="81" t="str">
        <f>Mitglieder!BT38</f>
        <v/>
      </c>
      <c r="W16" s="81">
        <f>Mitglieder!BU38</f>
        <v>0</v>
      </c>
      <c r="X16" s="83" t="str">
        <f>Mitglieder!BV38</f>
        <v/>
      </c>
      <c r="Y16" s="81" t="str">
        <f>Mitglieder!BW38</f>
        <v/>
      </c>
    </row>
    <row r="17" spans="3:25" x14ac:dyDescent="0.35">
      <c r="C17">
        <f t="shared" si="1"/>
        <v>4.0000899999999966</v>
      </c>
      <c r="F17" t="str">
        <f>IF(AND('Details Verein'!C20&lt;&gt;"",Cockpit!M16=0),CONCATENATE("Mitglieder der Kategorie '",Cockpit!L16,"' ",Calc!E$8),"ok")</f>
        <v>ok</v>
      </c>
      <c r="G17" t="str">
        <f>IF(F17="ok",CONCATENATE("Mitglieder der Kategorie '",Cockpit!L16,"' eingetragen"),"")</f>
        <v>Mitglieder der Kategorie '' eingetragen</v>
      </c>
      <c r="R17" s="81">
        <f>Mitglieder!BP39</f>
        <v>1.6000000000000005E-3</v>
      </c>
      <c r="S17" s="81" t="str">
        <f>Mitglieder!BQ39</f>
        <v/>
      </c>
      <c r="T17" s="82" t="str">
        <f>Mitglieder!BR39</f>
        <v/>
      </c>
      <c r="U17" s="81" t="str">
        <f>Mitglieder!BS39</f>
        <v/>
      </c>
      <c r="V17" s="81" t="str">
        <f>Mitglieder!BT39</f>
        <v/>
      </c>
      <c r="W17" s="81">
        <f>Mitglieder!BU39</f>
        <v>0</v>
      </c>
      <c r="X17" s="83" t="str">
        <f>Mitglieder!BV39</f>
        <v/>
      </c>
      <c r="Y17" s="81" t="str">
        <f>Mitglieder!BW39</f>
        <v/>
      </c>
    </row>
    <row r="18" spans="3:25" x14ac:dyDescent="0.35">
      <c r="C18">
        <f t="shared" si="1"/>
        <v>4.0000999999999962</v>
      </c>
      <c r="F18" t="str">
        <f>IF(AND('Details Verein'!C21&lt;&gt;"",Cockpit!M17=0),CONCATENATE("Mitglieder der Kategorie '",Cockpit!L17,"' ",Calc!E$8),"ok")</f>
        <v>ok</v>
      </c>
      <c r="G18" t="str">
        <f>IF(F18="ok",CONCATENATE("Mitglieder der Kategorie '",Cockpit!L17,"' eingetragen"),"")</f>
        <v>Mitglieder der Kategorie '' eingetragen</v>
      </c>
      <c r="R18" s="81">
        <f>Mitglieder!BP40</f>
        <v>1.7000000000000006E-3</v>
      </c>
      <c r="S18" s="81" t="str">
        <f>Mitglieder!BQ40</f>
        <v/>
      </c>
      <c r="T18" s="82" t="str">
        <f>Mitglieder!BR40</f>
        <v/>
      </c>
      <c r="U18" s="81" t="str">
        <f>Mitglieder!BS40</f>
        <v/>
      </c>
      <c r="V18" s="81" t="str">
        <f>Mitglieder!BT40</f>
        <v/>
      </c>
      <c r="W18" s="81">
        <f>Mitglieder!BU40</f>
        <v>0</v>
      </c>
      <c r="X18" s="83" t="str">
        <f>Mitglieder!BV40</f>
        <v/>
      </c>
      <c r="Y18" s="81" t="str">
        <f>Mitglieder!BW40</f>
        <v/>
      </c>
    </row>
    <row r="19" spans="3:25" x14ac:dyDescent="0.35">
      <c r="F19" t="str">
        <f>IF(Cockpit!M18&gt;0,"Nicht kategorisierte Mitglieder in Register 'Mitglieder' kategorisieren","")</f>
        <v/>
      </c>
      <c r="G19" t="str">
        <f>IF(F19="ok","Alle Mitglieder sind kategorisiert","")</f>
        <v/>
      </c>
      <c r="R19" s="81">
        <f>Mitglieder!BP41</f>
        <v>1.8000000000000006E-3</v>
      </c>
      <c r="S19" s="81" t="str">
        <f>Mitglieder!BQ41</f>
        <v/>
      </c>
      <c r="T19" s="82" t="str">
        <f>Mitglieder!BR41</f>
        <v/>
      </c>
      <c r="U19" s="81" t="str">
        <f>Mitglieder!BS41</f>
        <v/>
      </c>
      <c r="V19" s="81" t="str">
        <f>Mitglieder!BT41</f>
        <v/>
      </c>
      <c r="W19" s="81">
        <f>Mitglieder!BU41</f>
        <v>0</v>
      </c>
      <c r="X19" s="83" t="str">
        <f>Mitglieder!BV41</f>
        <v/>
      </c>
      <c r="Y19" s="81" t="str">
        <f>Mitglieder!BW41</f>
        <v/>
      </c>
    </row>
    <row r="20" spans="3:25" x14ac:dyDescent="0.35">
      <c r="E20" t="s">
        <v>105</v>
      </c>
      <c r="R20" s="81">
        <f>Mitglieder!BP42</f>
        <v>1.9000000000000006E-3</v>
      </c>
      <c r="S20" s="81" t="str">
        <f>Mitglieder!BQ42</f>
        <v/>
      </c>
      <c r="T20" s="82" t="str">
        <f>Mitglieder!BR42</f>
        <v/>
      </c>
      <c r="U20" s="81" t="str">
        <f>Mitglieder!BS42</f>
        <v/>
      </c>
      <c r="V20" s="81" t="str">
        <f>Mitglieder!BT42</f>
        <v/>
      </c>
      <c r="W20" s="81">
        <f>Mitglieder!BU42</f>
        <v>0</v>
      </c>
      <c r="X20" s="83" t="str">
        <f>Mitglieder!BV42</f>
        <v/>
      </c>
      <c r="Y20" s="81" t="str">
        <f>Mitglieder!BW42</f>
        <v/>
      </c>
    </row>
    <row r="21" spans="3:25" x14ac:dyDescent="0.35">
      <c r="R21" s="81">
        <f>Mitglieder!BP43</f>
        <v>2.0000000000000005E-3</v>
      </c>
      <c r="S21" s="81" t="str">
        <f>Mitglieder!BQ43</f>
        <v/>
      </c>
      <c r="T21" s="82" t="str">
        <f>Mitglieder!BR43</f>
        <v/>
      </c>
      <c r="U21" s="81" t="str">
        <f>Mitglieder!BS43</f>
        <v/>
      </c>
      <c r="V21" s="81" t="str">
        <f>Mitglieder!BT43</f>
        <v/>
      </c>
      <c r="W21" s="81">
        <f>Mitglieder!BU43</f>
        <v>0</v>
      </c>
      <c r="X21" s="83" t="str">
        <f>Mitglieder!BV43</f>
        <v/>
      </c>
      <c r="Y21" s="81" t="str">
        <f>Mitglieder!BW43</f>
        <v/>
      </c>
    </row>
    <row r="22" spans="3:25" x14ac:dyDescent="0.35">
      <c r="R22" s="81">
        <f>Mitglieder!BP44</f>
        <v>2.1000000000000003E-3</v>
      </c>
      <c r="S22" s="81" t="str">
        <f>Mitglieder!BQ44</f>
        <v/>
      </c>
      <c r="T22" s="82" t="str">
        <f>Mitglieder!BR44</f>
        <v/>
      </c>
      <c r="U22" s="81" t="str">
        <f>Mitglieder!BS44</f>
        <v/>
      </c>
      <c r="V22" s="81" t="str">
        <f>Mitglieder!BT44</f>
        <v/>
      </c>
      <c r="W22" s="81">
        <f>Mitglieder!BU44</f>
        <v>0</v>
      </c>
      <c r="X22" s="83" t="str">
        <f>Mitglieder!BV44</f>
        <v/>
      </c>
      <c r="Y22" s="81" t="str">
        <f>Mitglieder!BW44</f>
        <v/>
      </c>
    </row>
    <row r="23" spans="3:25" x14ac:dyDescent="0.35">
      <c r="C23">
        <f>IF(F23="ok",C18+0.00001,ROUND(C18+1,0))</f>
        <v>4.0001099999999958</v>
      </c>
      <c r="F23" t="str">
        <f>IF(OR('Details Verein'!D24="",'Details Verein'!D25=""),"Zahlungsfristen und -konditionen in Register 'Details Verein' erfassen, damit diese für den Rechnungs- und Mahnungsversand automatisch berechnet werden können.","ok")</f>
        <v>ok</v>
      </c>
      <c r="G23" t="str">
        <f>IF(F23="ok","Zahlungsfristen und -konditionen in Register 'Details Verein' sind erfasst","")</f>
        <v>Zahlungsfristen und -konditionen in Register 'Details Verein' sind erfasst</v>
      </c>
      <c r="R23" s="81">
        <f>Mitglieder!BP45</f>
        <v>2.2000000000000001E-3</v>
      </c>
      <c r="S23" s="81" t="str">
        <f>Mitglieder!BQ45</f>
        <v/>
      </c>
      <c r="T23" s="82" t="str">
        <f>Mitglieder!BR45</f>
        <v/>
      </c>
      <c r="U23" s="81" t="str">
        <f>Mitglieder!BS45</f>
        <v/>
      </c>
      <c r="V23" s="81" t="str">
        <f>Mitglieder!BT45</f>
        <v/>
      </c>
      <c r="W23" s="81">
        <f>Mitglieder!BU45</f>
        <v>0</v>
      </c>
      <c r="X23" s="83" t="str">
        <f>Mitglieder!BV45</f>
        <v/>
      </c>
      <c r="Y23" s="81" t="str">
        <f>Mitglieder!BW45</f>
        <v/>
      </c>
    </row>
    <row r="24" spans="3:25" x14ac:dyDescent="0.35">
      <c r="C24">
        <f t="shared" ca="1" si="0"/>
        <v>4.0001199999999955</v>
      </c>
      <c r="F24" t="str">
        <f ca="1">IF(AND(G2&gt;'Details Verein'!D7+30,Mitglieder!AP8&lt;SUM(Cockpit!M8:M17)),CONCATENATE(Mitglieder!AP13," in entsprechender Spalte im Register 'Mitglieder' erfassen, dieses Excel-File speichern und Rechnungen mit Vorlage zur Serienbrieffunktion an Mitglieder versenden (s. auch Handreichung für detailliertes Vorgehen.)"),"ok")</f>
        <v>ok</v>
      </c>
      <c r="G24" t="str">
        <f ca="1">IF(F24="ok","Rechnungen an alle Mitglieder versendet","")</f>
        <v>Rechnungen an alle Mitglieder versendet</v>
      </c>
      <c r="R24" s="81">
        <f>Mitglieder!BP46</f>
        <v>2.3E-3</v>
      </c>
      <c r="S24" s="81" t="str">
        <f>Mitglieder!BQ46</f>
        <v/>
      </c>
      <c r="T24" s="82" t="str">
        <f>Mitglieder!BR46</f>
        <v/>
      </c>
      <c r="U24" s="81" t="str">
        <f>Mitglieder!BS46</f>
        <v/>
      </c>
      <c r="V24" s="81" t="str">
        <f>Mitglieder!BT46</f>
        <v/>
      </c>
      <c r="W24" s="81">
        <f>Mitglieder!BU46</f>
        <v>0</v>
      </c>
      <c r="X24" s="83" t="str">
        <f>Mitglieder!BV46</f>
        <v/>
      </c>
      <c r="Y24" s="81" t="str">
        <f>Mitglieder!BW46</f>
        <v/>
      </c>
    </row>
    <row r="25" spans="3:25" x14ac:dyDescent="0.35">
      <c r="C25">
        <f t="shared" ca="1" si="0"/>
        <v>4.0001299999999951</v>
      </c>
      <c r="F25" t="str">
        <f ca="1">IF(Mitglieder!CN323=0,"ok",CONCATENATE("Dieses Excel-File speichern und Serienbrief-Word-Dokument mit ersten Mahnung öffnen. Mahnung senden an: ",Cockpit!M27," Personen, nämlich: ",Mitglieder!CN325," und anschliessend Datum der ersten Mahnung in entsprechender Spalte bei den gemahnten Mitgliedern eintragen"))</f>
        <v>ok</v>
      </c>
      <c r="G25" t="str">
        <f ca="1">IF(F25="ok","alle ersten Mahnungen versendet","")</f>
        <v>alle ersten Mahnungen versendet</v>
      </c>
      <c r="R25" s="81">
        <f>Mitglieder!BP47</f>
        <v>2.3999999999999998E-3</v>
      </c>
      <c r="S25" s="81" t="str">
        <f>Mitglieder!BQ47</f>
        <v/>
      </c>
      <c r="T25" s="82" t="str">
        <f>Mitglieder!BR47</f>
        <v/>
      </c>
      <c r="U25" s="81" t="str">
        <f>Mitglieder!BS47</f>
        <v/>
      </c>
      <c r="V25" s="81" t="str">
        <f>Mitglieder!BT47</f>
        <v/>
      </c>
      <c r="W25" s="81">
        <f>Mitglieder!BU47</f>
        <v>0</v>
      </c>
      <c r="X25" s="83" t="str">
        <f>Mitglieder!BV47</f>
        <v/>
      </c>
      <c r="Y25" s="81" t="str">
        <f>Mitglieder!BW47</f>
        <v/>
      </c>
    </row>
    <row r="26" spans="3:25" x14ac:dyDescent="0.35">
      <c r="C26">
        <f t="shared" ca="1" si="0"/>
        <v>4.0001399999999947</v>
      </c>
      <c r="F26" t="str">
        <f ca="1">IF(Mitglieder!CO323=0,"ok",CONCATENATE("Dieses Excel-File speichern und Serienbrief-Word-Dokument mit zweiten Mahnung öffnen. Mahnung senden an: ",Cockpit!M28," Personen, nämlich: ",Mitglieder!CO325,"und anschliessend Datum der zweiten Mahnung in entsprechender Spalte und der Zeile der gemahnten Mitgliedern eintragen"))</f>
        <v>ok</v>
      </c>
      <c r="G26" t="str">
        <f ca="1">IF(F26="ok","alle zweiten Mahnungen versendet","")</f>
        <v>alle zweiten Mahnungen versendet</v>
      </c>
      <c r="R26" s="81">
        <f>Mitglieder!BP48</f>
        <v>2.4999999999999996E-3</v>
      </c>
      <c r="S26" s="81" t="str">
        <f>Mitglieder!BQ48</f>
        <v/>
      </c>
      <c r="T26" s="82" t="str">
        <f>Mitglieder!BR48</f>
        <v/>
      </c>
      <c r="U26" s="81" t="str">
        <f>Mitglieder!BS48</f>
        <v/>
      </c>
      <c r="V26" s="81" t="str">
        <f>Mitglieder!BT48</f>
        <v/>
      </c>
      <c r="W26" s="81">
        <f>Mitglieder!BU48</f>
        <v>0</v>
      </c>
      <c r="X26" s="83" t="str">
        <f>Mitglieder!BV48</f>
        <v/>
      </c>
      <c r="Y26" s="81" t="str">
        <f>Mitglieder!BW48</f>
        <v/>
      </c>
    </row>
    <row r="27" spans="3:25" x14ac:dyDescent="0.35">
      <c r="C27">
        <f t="shared" ca="1" si="0"/>
        <v>4.0001499999999943</v>
      </c>
      <c r="F27" t="str">
        <f>IF(Mitglieder!AP8=0,"ok",IF(AND(G2&gt;MAX(Mitglieder!AQ24:AQ323)+5,Cockpit!M25&gt;0),CONCATENATE("Bank-/Postkonto kontrollieren, ob Rechnungen von Mitgliedern bezahlt worden sind und wenn ja, dann Datum der Zahlung ",Calc!E8," erfassen"),"ok"))</f>
        <v>ok</v>
      </c>
      <c r="G27" t="str">
        <f>IF(F27="ok","alle Debitoren haben bezahlt","")</f>
        <v>alle Debitoren haben bezahlt</v>
      </c>
      <c r="R27" s="81">
        <f>Mitglieder!BP49</f>
        <v>2.5999999999999994E-3</v>
      </c>
      <c r="S27" s="81" t="str">
        <f>Mitglieder!BQ49</f>
        <v/>
      </c>
      <c r="T27" s="82" t="str">
        <f>Mitglieder!BR49</f>
        <v/>
      </c>
      <c r="U27" s="81" t="str">
        <f>Mitglieder!BS49</f>
        <v/>
      </c>
      <c r="V27" s="81" t="str">
        <f>Mitglieder!BT49</f>
        <v/>
      </c>
      <c r="W27" s="81">
        <f>Mitglieder!BU49</f>
        <v>0</v>
      </c>
      <c r="X27" s="83" t="str">
        <f>Mitglieder!BV49</f>
        <v/>
      </c>
      <c r="Y27" s="81" t="str">
        <f>Mitglieder!BW49</f>
        <v/>
      </c>
    </row>
    <row r="28" spans="3:25" x14ac:dyDescent="0.35">
      <c r="C28">
        <f t="shared" ca="1" si="0"/>
        <v>5</v>
      </c>
      <c r="R28" s="81">
        <f>Mitglieder!BP50</f>
        <v>2.6999999999999993E-3</v>
      </c>
      <c r="S28" s="81" t="str">
        <f>Mitglieder!BQ50</f>
        <v/>
      </c>
      <c r="T28" s="82" t="str">
        <f>Mitglieder!BR50</f>
        <v/>
      </c>
      <c r="U28" s="81" t="str">
        <f>Mitglieder!BS50</f>
        <v/>
      </c>
      <c r="V28" s="81" t="str">
        <f>Mitglieder!BT50</f>
        <v/>
      </c>
      <c r="W28" s="81">
        <f>Mitglieder!BU50</f>
        <v>0</v>
      </c>
      <c r="X28" s="83" t="str">
        <f>Mitglieder!BV50</f>
        <v/>
      </c>
      <c r="Y28" s="81" t="str">
        <f>Mitglieder!BW50</f>
        <v/>
      </c>
    </row>
    <row r="29" spans="3:25" x14ac:dyDescent="0.35">
      <c r="C29">
        <f t="shared" ca="1" si="0"/>
        <v>6</v>
      </c>
      <c r="R29" s="81">
        <f>Mitglieder!BP51</f>
        <v>2.7999999999999991E-3</v>
      </c>
      <c r="S29" s="81" t="str">
        <f>Mitglieder!BQ51</f>
        <v/>
      </c>
      <c r="T29" s="82" t="str">
        <f>Mitglieder!BR51</f>
        <v/>
      </c>
      <c r="U29" s="81" t="str">
        <f>Mitglieder!BS51</f>
        <v/>
      </c>
      <c r="V29" s="81" t="str">
        <f>Mitglieder!BT51</f>
        <v/>
      </c>
      <c r="W29" s="81">
        <f>Mitglieder!BU51</f>
        <v>0</v>
      </c>
      <c r="X29" s="83" t="str">
        <f>Mitglieder!BV51</f>
        <v/>
      </c>
      <c r="Y29" s="81" t="str">
        <f>Mitglieder!BW51</f>
        <v/>
      </c>
    </row>
    <row r="30" spans="3:25" x14ac:dyDescent="0.35">
      <c r="C30">
        <f t="shared" ca="1" si="0"/>
        <v>7</v>
      </c>
      <c r="R30" s="81">
        <f>Mitglieder!BP52</f>
        <v>2.8999999999999989E-3</v>
      </c>
      <c r="S30" s="81" t="str">
        <f>Mitglieder!BQ52</f>
        <v/>
      </c>
      <c r="T30" s="82" t="str">
        <f>Mitglieder!BR52</f>
        <v/>
      </c>
      <c r="U30" s="81" t="str">
        <f>Mitglieder!BS52</f>
        <v/>
      </c>
      <c r="V30" s="81" t="str">
        <f>Mitglieder!BT52</f>
        <v/>
      </c>
      <c r="W30" s="81">
        <f>Mitglieder!BU52</f>
        <v>0</v>
      </c>
      <c r="X30" s="83" t="str">
        <f>Mitglieder!BV52</f>
        <v/>
      </c>
      <c r="Y30" s="81" t="str">
        <f>Mitglieder!BW52</f>
        <v/>
      </c>
    </row>
    <row r="31" spans="3:25" x14ac:dyDescent="0.35">
      <c r="C31">
        <f t="shared" ca="1" si="0"/>
        <v>8</v>
      </c>
      <c r="R31" s="81">
        <f>Mitglieder!BP53</f>
        <v>2.9999999999999988E-3</v>
      </c>
      <c r="S31" s="81" t="str">
        <f>Mitglieder!BQ53</f>
        <v/>
      </c>
      <c r="T31" s="82" t="str">
        <f>Mitglieder!BR53</f>
        <v/>
      </c>
      <c r="U31" s="81" t="str">
        <f>Mitglieder!BS53</f>
        <v/>
      </c>
      <c r="V31" s="81" t="str">
        <f>Mitglieder!BT53</f>
        <v/>
      </c>
      <c r="W31" s="81">
        <f>Mitglieder!BU53</f>
        <v>0</v>
      </c>
      <c r="X31" s="83" t="str">
        <f>Mitglieder!BV53</f>
        <v/>
      </c>
      <c r="Y31" s="81" t="str">
        <f>Mitglieder!BW53</f>
        <v/>
      </c>
    </row>
    <row r="32" spans="3:25" x14ac:dyDescent="0.35">
      <c r="C32">
        <f t="shared" ca="1" si="0"/>
        <v>9</v>
      </c>
      <c r="R32" s="81">
        <f>Mitglieder!BP54</f>
        <v>3.0999999999999986E-3</v>
      </c>
      <c r="S32" s="81" t="str">
        <f>Mitglieder!BQ54</f>
        <v/>
      </c>
      <c r="T32" s="82" t="str">
        <f>Mitglieder!BR54</f>
        <v/>
      </c>
      <c r="U32" s="81" t="str">
        <f>Mitglieder!BS54</f>
        <v/>
      </c>
      <c r="V32" s="81" t="str">
        <f>Mitglieder!BT54</f>
        <v/>
      </c>
      <c r="W32" s="81">
        <f>Mitglieder!BU54</f>
        <v>0</v>
      </c>
      <c r="X32" s="83" t="str">
        <f>Mitglieder!BV54</f>
        <v/>
      </c>
      <c r="Y32" s="81" t="str">
        <f>Mitglieder!BW54</f>
        <v/>
      </c>
    </row>
    <row r="33" spans="3:25" x14ac:dyDescent="0.35">
      <c r="C33">
        <f ca="1">IF(F39="ok",C32+0.00001,ROUND(C32+1,0))</f>
        <v>10</v>
      </c>
      <c r="R33" s="81">
        <f>Mitglieder!BP55</f>
        <v>3.1999999999999984E-3</v>
      </c>
      <c r="S33" s="81" t="str">
        <f>Mitglieder!BQ55</f>
        <v/>
      </c>
      <c r="T33" s="82" t="str">
        <f>Mitglieder!BR55</f>
        <v/>
      </c>
      <c r="U33" s="81" t="str">
        <f>Mitglieder!BS55</f>
        <v/>
      </c>
      <c r="V33" s="81" t="str">
        <f>Mitglieder!BT55</f>
        <v/>
      </c>
      <c r="W33" s="81">
        <f>Mitglieder!BU55</f>
        <v>0</v>
      </c>
      <c r="X33" s="83" t="str">
        <f>Mitglieder!BV55</f>
        <v/>
      </c>
      <c r="Y33" s="81" t="str">
        <f>Mitglieder!BW55</f>
        <v/>
      </c>
    </row>
    <row r="34" spans="3:25" x14ac:dyDescent="0.35">
      <c r="C34">
        <f ca="1">IF(F40="ok",C33+0.00001,ROUND(C33+1,0))</f>
        <v>11</v>
      </c>
      <c r="R34" s="81">
        <f>Mitglieder!BP56</f>
        <v>3.2999999999999982E-3</v>
      </c>
      <c r="S34" s="81" t="str">
        <f>Mitglieder!BQ56</f>
        <v/>
      </c>
      <c r="T34" s="82" t="str">
        <f>Mitglieder!BR56</f>
        <v/>
      </c>
      <c r="U34" s="81" t="str">
        <f>Mitglieder!BS56</f>
        <v/>
      </c>
      <c r="V34" s="81" t="str">
        <f>Mitglieder!BT56</f>
        <v/>
      </c>
      <c r="W34" s="81">
        <f>Mitglieder!BU56</f>
        <v>0</v>
      </c>
      <c r="X34" s="83" t="str">
        <f>Mitglieder!BV56</f>
        <v/>
      </c>
      <c r="Y34" s="81" t="str">
        <f>Mitglieder!BW56</f>
        <v/>
      </c>
    </row>
    <row r="35" spans="3:25" x14ac:dyDescent="0.35">
      <c r="C35">
        <f t="shared" ca="1" si="0"/>
        <v>12</v>
      </c>
      <c r="R35" s="81">
        <f>Mitglieder!BP57</f>
        <v>3.3999999999999981E-3</v>
      </c>
      <c r="S35" s="81" t="str">
        <f>Mitglieder!BQ57</f>
        <v/>
      </c>
      <c r="T35" s="82" t="str">
        <f>Mitglieder!BR57</f>
        <v/>
      </c>
      <c r="U35" s="81" t="str">
        <f>Mitglieder!BS57</f>
        <v/>
      </c>
      <c r="V35" s="81" t="str">
        <f>Mitglieder!BT57</f>
        <v/>
      </c>
      <c r="W35" s="81">
        <f>Mitglieder!BU57</f>
        <v>0</v>
      </c>
      <c r="X35" s="83" t="str">
        <f>Mitglieder!BV57</f>
        <v/>
      </c>
      <c r="Y35" s="81" t="str">
        <f>Mitglieder!BW57</f>
        <v/>
      </c>
    </row>
    <row r="36" spans="3:25" x14ac:dyDescent="0.35">
      <c r="C36">
        <f t="shared" ca="1" si="0"/>
        <v>13</v>
      </c>
      <c r="R36" s="81">
        <f>Mitglieder!BP58</f>
        <v>3.4999999999999979E-3</v>
      </c>
      <c r="S36" s="81" t="str">
        <f>Mitglieder!BQ58</f>
        <v/>
      </c>
      <c r="T36" s="82" t="str">
        <f>Mitglieder!BR58</f>
        <v/>
      </c>
      <c r="U36" s="81" t="str">
        <f>Mitglieder!BS58</f>
        <v/>
      </c>
      <c r="V36" s="81" t="str">
        <f>Mitglieder!BT58</f>
        <v/>
      </c>
      <c r="W36" s="81">
        <f>Mitglieder!BU58</f>
        <v>0</v>
      </c>
      <c r="X36" s="83" t="str">
        <f>Mitglieder!BV58</f>
        <v/>
      </c>
      <c r="Y36" s="81" t="str">
        <f>Mitglieder!BW58</f>
        <v/>
      </c>
    </row>
    <row r="37" spans="3:25" x14ac:dyDescent="0.35">
      <c r="C37">
        <f t="shared" ca="1" si="0"/>
        <v>14</v>
      </c>
      <c r="R37" s="81">
        <f>Mitglieder!BP59</f>
        <v>3.5999999999999977E-3</v>
      </c>
      <c r="S37" s="81" t="str">
        <f>Mitglieder!BQ59</f>
        <v/>
      </c>
      <c r="T37" s="82" t="str">
        <f>Mitglieder!BR59</f>
        <v/>
      </c>
      <c r="U37" s="81" t="str">
        <f>Mitglieder!BS59</f>
        <v/>
      </c>
      <c r="V37" s="81" t="str">
        <f>Mitglieder!BT59</f>
        <v/>
      </c>
      <c r="W37" s="81">
        <f>Mitglieder!BU59</f>
        <v>0</v>
      </c>
      <c r="X37" s="83" t="str">
        <f>Mitglieder!BV59</f>
        <v/>
      </c>
      <c r="Y37" s="81" t="str">
        <f>Mitglieder!BW59</f>
        <v/>
      </c>
    </row>
    <row r="38" spans="3:25" x14ac:dyDescent="0.35">
      <c r="C38">
        <f t="shared" ca="1" si="0"/>
        <v>15</v>
      </c>
      <c r="R38" s="81">
        <f>Mitglieder!BP60</f>
        <v>3.6999999999999976E-3</v>
      </c>
      <c r="S38" s="81" t="str">
        <f>Mitglieder!BQ60</f>
        <v/>
      </c>
      <c r="T38" s="82" t="str">
        <f>Mitglieder!BR60</f>
        <v/>
      </c>
      <c r="U38" s="81" t="str">
        <f>Mitglieder!BS60</f>
        <v/>
      </c>
      <c r="V38" s="81" t="str">
        <f>Mitglieder!BT60</f>
        <v/>
      </c>
      <c r="W38" s="81">
        <f>Mitglieder!BU60</f>
        <v>0</v>
      </c>
      <c r="X38" s="83" t="str">
        <f>Mitglieder!BV60</f>
        <v/>
      </c>
      <c r="Y38" s="81" t="str">
        <f>Mitglieder!BW60</f>
        <v/>
      </c>
    </row>
    <row r="39" spans="3:25" x14ac:dyDescent="0.35">
      <c r="F39" t="s">
        <v>108</v>
      </c>
      <c r="R39" s="81">
        <f>Mitglieder!BP61</f>
        <v>3.7999999999999974E-3</v>
      </c>
      <c r="S39" s="81" t="str">
        <f>Mitglieder!BQ61</f>
        <v/>
      </c>
      <c r="T39" s="82" t="str">
        <f>Mitglieder!BR61</f>
        <v/>
      </c>
      <c r="U39" s="81" t="str">
        <f>Mitglieder!BS61</f>
        <v/>
      </c>
      <c r="V39" s="81" t="str">
        <f>Mitglieder!BT61</f>
        <v/>
      </c>
      <c r="W39" s="81">
        <f>Mitglieder!BU61</f>
        <v>0</v>
      </c>
      <c r="X39" s="83" t="str">
        <f>Mitglieder!BV61</f>
        <v/>
      </c>
      <c r="Y39" s="81" t="str">
        <f>Mitglieder!BW61</f>
        <v/>
      </c>
    </row>
    <row r="40" spans="3:25" x14ac:dyDescent="0.35">
      <c r="F40" t="s">
        <v>117</v>
      </c>
      <c r="R40" s="81">
        <f>Mitglieder!BP62</f>
        <v>3.8999999999999972E-3</v>
      </c>
      <c r="S40" s="81" t="str">
        <f>Mitglieder!BQ62</f>
        <v/>
      </c>
      <c r="T40" s="82" t="str">
        <f>Mitglieder!BR62</f>
        <v/>
      </c>
      <c r="U40" s="81" t="str">
        <f>Mitglieder!BS62</f>
        <v/>
      </c>
      <c r="V40" s="81" t="str">
        <f>Mitglieder!BT62</f>
        <v/>
      </c>
      <c r="W40" s="81">
        <f>Mitglieder!BU62</f>
        <v>0</v>
      </c>
      <c r="X40" s="83" t="str">
        <f>Mitglieder!BV62</f>
        <v/>
      </c>
      <c r="Y40" s="81" t="str">
        <f>Mitglieder!BW62</f>
        <v/>
      </c>
    </row>
    <row r="41" spans="3:25" x14ac:dyDescent="0.35">
      <c r="F41" t="s">
        <v>118</v>
      </c>
      <c r="R41" s="81">
        <f>Mitglieder!BP63</f>
        <v>3.9999999999999975E-3</v>
      </c>
      <c r="S41" s="81" t="str">
        <f>Mitglieder!BQ63</f>
        <v/>
      </c>
      <c r="T41" s="82" t="str">
        <f>Mitglieder!BR63</f>
        <v/>
      </c>
      <c r="U41" s="81" t="str">
        <f>Mitglieder!BS63</f>
        <v/>
      </c>
      <c r="V41" s="81" t="str">
        <f>Mitglieder!BT63</f>
        <v/>
      </c>
      <c r="W41" s="81">
        <f>Mitglieder!BU63</f>
        <v>0</v>
      </c>
      <c r="X41" s="83" t="str">
        <f>Mitglieder!BV63</f>
        <v/>
      </c>
      <c r="Y41" s="81" t="str">
        <f>Mitglieder!BW63</f>
        <v/>
      </c>
    </row>
    <row r="42" spans="3:25" x14ac:dyDescent="0.35">
      <c r="R42" s="81">
        <f>Mitglieder!BP64</f>
        <v>4.0999999999999977E-3</v>
      </c>
      <c r="S42" s="81" t="str">
        <f>Mitglieder!BQ64</f>
        <v/>
      </c>
      <c r="T42" s="82" t="str">
        <f>Mitglieder!BR64</f>
        <v/>
      </c>
      <c r="U42" s="81" t="str">
        <f>Mitglieder!BS64</f>
        <v/>
      </c>
      <c r="V42" s="81" t="str">
        <f>Mitglieder!BT64</f>
        <v/>
      </c>
      <c r="W42" s="81">
        <f>Mitglieder!BU64</f>
        <v>0</v>
      </c>
      <c r="X42" s="83" t="str">
        <f>Mitglieder!BV64</f>
        <v/>
      </c>
      <c r="Y42" s="81" t="str">
        <f>Mitglieder!BW64</f>
        <v/>
      </c>
    </row>
    <row r="43" spans="3:25" x14ac:dyDescent="0.35">
      <c r="R43" s="81">
        <f>Mitglieder!BP65</f>
        <v>4.199999999999998E-3</v>
      </c>
      <c r="S43" s="81" t="str">
        <f>Mitglieder!BQ65</f>
        <v/>
      </c>
      <c r="T43" s="82" t="str">
        <f>Mitglieder!BR65</f>
        <v/>
      </c>
      <c r="U43" s="81" t="str">
        <f>Mitglieder!BS65</f>
        <v/>
      </c>
      <c r="V43" s="81" t="str">
        <f>Mitglieder!BT65</f>
        <v/>
      </c>
      <c r="W43" s="81">
        <f>Mitglieder!BU65</f>
        <v>0</v>
      </c>
      <c r="X43" s="83" t="str">
        <f>Mitglieder!BV65</f>
        <v/>
      </c>
      <c r="Y43" s="81" t="str">
        <f>Mitglieder!BW65</f>
        <v/>
      </c>
    </row>
    <row r="44" spans="3:25" x14ac:dyDescent="0.35">
      <c r="R44" s="81">
        <f>Mitglieder!BP66</f>
        <v>4.2999999999999983E-3</v>
      </c>
      <c r="S44" s="81" t="str">
        <f>Mitglieder!BQ66</f>
        <v/>
      </c>
      <c r="T44" s="82" t="str">
        <f>Mitglieder!BR66</f>
        <v/>
      </c>
      <c r="U44" s="81" t="str">
        <f>Mitglieder!BS66</f>
        <v/>
      </c>
      <c r="V44" s="81" t="str">
        <f>Mitglieder!BT66</f>
        <v/>
      </c>
      <c r="W44" s="81">
        <f>Mitglieder!BU66</f>
        <v>0</v>
      </c>
      <c r="X44" s="83" t="str">
        <f>Mitglieder!BV66</f>
        <v/>
      </c>
      <c r="Y44" s="81" t="str">
        <f>Mitglieder!BW66</f>
        <v/>
      </c>
    </row>
    <row r="45" spans="3:25" x14ac:dyDescent="0.35">
      <c r="R45" s="81">
        <f>Mitglieder!BP67</f>
        <v>4.3999999999999985E-3</v>
      </c>
      <c r="S45" s="81" t="str">
        <f>Mitglieder!BQ67</f>
        <v/>
      </c>
      <c r="T45" s="82" t="str">
        <f>Mitglieder!BR67</f>
        <v/>
      </c>
      <c r="U45" s="81" t="str">
        <f>Mitglieder!BS67</f>
        <v/>
      </c>
      <c r="V45" s="81" t="str">
        <f>Mitglieder!BT67</f>
        <v/>
      </c>
      <c r="W45" s="81">
        <f>Mitglieder!BU67</f>
        <v>0</v>
      </c>
      <c r="X45" s="83" t="str">
        <f>Mitglieder!BV67</f>
        <v/>
      </c>
      <c r="Y45" s="81" t="str">
        <f>Mitglieder!BW67</f>
        <v/>
      </c>
    </row>
    <row r="46" spans="3:25" x14ac:dyDescent="0.35">
      <c r="R46" s="81">
        <f>Mitglieder!BP68</f>
        <v>4.4999999999999988E-3</v>
      </c>
      <c r="S46" s="81" t="str">
        <f>Mitglieder!BQ68</f>
        <v/>
      </c>
      <c r="T46" s="82" t="str">
        <f>Mitglieder!BR68</f>
        <v/>
      </c>
      <c r="U46" s="81" t="str">
        <f>Mitglieder!BS68</f>
        <v/>
      </c>
      <c r="V46" s="81" t="str">
        <f>Mitglieder!BT68</f>
        <v/>
      </c>
      <c r="W46" s="81">
        <f>Mitglieder!BU68</f>
        <v>0</v>
      </c>
      <c r="X46" s="83" t="str">
        <f>Mitglieder!BV68</f>
        <v/>
      </c>
      <c r="Y46" s="81" t="str">
        <f>Mitglieder!BW68</f>
        <v/>
      </c>
    </row>
    <row r="47" spans="3:25" x14ac:dyDescent="0.35">
      <c r="R47" s="81">
        <f>Mitglieder!BP69</f>
        <v>4.5999999999999991E-3</v>
      </c>
      <c r="S47" s="81" t="str">
        <f>Mitglieder!BQ69</f>
        <v/>
      </c>
      <c r="T47" s="82" t="str">
        <f>Mitglieder!BR69</f>
        <v/>
      </c>
      <c r="U47" s="81" t="str">
        <f>Mitglieder!BS69</f>
        <v/>
      </c>
      <c r="V47" s="81" t="str">
        <f>Mitglieder!BT69</f>
        <v/>
      </c>
      <c r="W47" s="81">
        <f>Mitglieder!BU69</f>
        <v>0</v>
      </c>
      <c r="X47" s="83" t="str">
        <f>Mitglieder!BV69</f>
        <v/>
      </c>
      <c r="Y47" s="81" t="str">
        <f>Mitglieder!BW69</f>
        <v/>
      </c>
    </row>
    <row r="48" spans="3:25" x14ac:dyDescent="0.35">
      <c r="R48" s="81">
        <f>Mitglieder!BP70</f>
        <v>4.6999999999999993E-3</v>
      </c>
      <c r="S48" s="81" t="str">
        <f>Mitglieder!BQ70</f>
        <v/>
      </c>
      <c r="T48" s="82" t="str">
        <f>Mitglieder!BR70</f>
        <v/>
      </c>
      <c r="U48" s="81" t="str">
        <f>Mitglieder!BS70</f>
        <v/>
      </c>
      <c r="V48" s="81" t="str">
        <f>Mitglieder!BT70</f>
        <v/>
      </c>
      <c r="W48" s="81">
        <f>Mitglieder!BU70</f>
        <v>0</v>
      </c>
      <c r="X48" s="83" t="str">
        <f>Mitglieder!BV70</f>
        <v/>
      </c>
      <c r="Y48" s="81" t="str">
        <f>Mitglieder!BW70</f>
        <v/>
      </c>
    </row>
    <row r="49" spans="18:25" x14ac:dyDescent="0.35">
      <c r="R49" s="81">
        <f>Mitglieder!BP71</f>
        <v>4.7999999999999996E-3</v>
      </c>
      <c r="S49" s="81" t="str">
        <f>Mitglieder!BQ71</f>
        <v/>
      </c>
      <c r="T49" s="82" t="str">
        <f>Mitglieder!BR71</f>
        <v/>
      </c>
      <c r="U49" s="81" t="str">
        <f>Mitglieder!BS71</f>
        <v/>
      </c>
      <c r="V49" s="81" t="str">
        <f>Mitglieder!BT71</f>
        <v/>
      </c>
      <c r="W49" s="81">
        <f>Mitglieder!BU71</f>
        <v>0</v>
      </c>
      <c r="X49" s="83" t="str">
        <f>Mitglieder!BV71</f>
        <v/>
      </c>
      <c r="Y49" s="81" t="str">
        <f>Mitglieder!BW71</f>
        <v/>
      </c>
    </row>
    <row r="50" spans="18:25" x14ac:dyDescent="0.35">
      <c r="R50" s="81">
        <f>Mitglieder!BP72</f>
        <v>4.8999999999999998E-3</v>
      </c>
      <c r="S50" s="81" t="str">
        <f>Mitglieder!BQ72</f>
        <v/>
      </c>
      <c r="T50" s="82" t="str">
        <f>Mitglieder!BR72</f>
        <v/>
      </c>
      <c r="U50" s="81" t="str">
        <f>Mitglieder!BS72</f>
        <v/>
      </c>
      <c r="V50" s="81" t="str">
        <f>Mitglieder!BT72</f>
        <v/>
      </c>
      <c r="W50" s="81">
        <f>Mitglieder!BU72</f>
        <v>0</v>
      </c>
      <c r="X50" s="83" t="str">
        <f>Mitglieder!BV72</f>
        <v/>
      </c>
      <c r="Y50" s="81" t="str">
        <f>Mitglieder!BW72</f>
        <v/>
      </c>
    </row>
    <row r="51" spans="18:25" x14ac:dyDescent="0.35">
      <c r="R51" s="81">
        <f>Mitglieder!BP73</f>
        <v>5.0000000000000001E-3</v>
      </c>
      <c r="S51" s="81" t="str">
        <f>Mitglieder!BQ73</f>
        <v/>
      </c>
      <c r="T51" s="82" t="str">
        <f>Mitglieder!BR73</f>
        <v/>
      </c>
      <c r="U51" s="81" t="str">
        <f>Mitglieder!BS73</f>
        <v/>
      </c>
      <c r="V51" s="81" t="str">
        <f>Mitglieder!BT73</f>
        <v/>
      </c>
      <c r="W51" s="81">
        <f>Mitglieder!BU73</f>
        <v>0</v>
      </c>
      <c r="X51" s="83" t="str">
        <f>Mitglieder!BV73</f>
        <v/>
      </c>
      <c r="Y51" s="81" t="str">
        <f>Mitglieder!BW73</f>
        <v/>
      </c>
    </row>
    <row r="52" spans="18:25" x14ac:dyDescent="0.35">
      <c r="R52" s="81">
        <f>Mitglieder!BP74</f>
        <v>5.1000000000000004E-3</v>
      </c>
      <c r="S52" s="81" t="str">
        <f>Mitglieder!BQ74</f>
        <v/>
      </c>
      <c r="T52" s="82" t="str">
        <f>Mitglieder!BR74</f>
        <v/>
      </c>
      <c r="U52" s="81" t="str">
        <f>Mitglieder!BS74</f>
        <v/>
      </c>
      <c r="V52" s="81" t="str">
        <f>Mitglieder!BT74</f>
        <v/>
      </c>
      <c r="W52" s="81">
        <f>Mitglieder!BU74</f>
        <v>0</v>
      </c>
      <c r="X52" s="83" t="str">
        <f>Mitglieder!BV74</f>
        <v/>
      </c>
      <c r="Y52" s="81" t="str">
        <f>Mitglieder!BW74</f>
        <v/>
      </c>
    </row>
    <row r="53" spans="18:25" x14ac:dyDescent="0.35">
      <c r="R53" s="81">
        <f>Mitglieder!BP75</f>
        <v>5.2000000000000006E-3</v>
      </c>
      <c r="S53" s="81" t="str">
        <f>Mitglieder!BQ75</f>
        <v/>
      </c>
      <c r="T53" s="82" t="str">
        <f>Mitglieder!BR75</f>
        <v/>
      </c>
      <c r="U53" s="81" t="str">
        <f>Mitglieder!BS75</f>
        <v/>
      </c>
      <c r="V53" s="81" t="str">
        <f>Mitglieder!BT75</f>
        <v/>
      </c>
      <c r="W53" s="81">
        <f>Mitglieder!BU75</f>
        <v>0</v>
      </c>
      <c r="X53" s="83" t="str">
        <f>Mitglieder!BV75</f>
        <v/>
      </c>
      <c r="Y53" s="81" t="str">
        <f>Mitglieder!BW75</f>
        <v/>
      </c>
    </row>
    <row r="54" spans="18:25" x14ac:dyDescent="0.35">
      <c r="R54" s="81">
        <f>Mitglieder!BP76</f>
        <v>5.3000000000000009E-3</v>
      </c>
      <c r="S54" s="81" t="str">
        <f>Mitglieder!BQ76</f>
        <v/>
      </c>
      <c r="T54" s="82" t="str">
        <f>Mitglieder!BR76</f>
        <v/>
      </c>
      <c r="U54" s="81" t="str">
        <f>Mitglieder!BS76</f>
        <v/>
      </c>
      <c r="V54" s="81" t="str">
        <f>Mitglieder!BT76</f>
        <v/>
      </c>
      <c r="W54" s="81">
        <f>Mitglieder!BU76</f>
        <v>0</v>
      </c>
      <c r="X54" s="83" t="str">
        <f>Mitglieder!BV76</f>
        <v/>
      </c>
      <c r="Y54" s="81" t="str">
        <f>Mitglieder!BW76</f>
        <v/>
      </c>
    </row>
    <row r="55" spans="18:25" x14ac:dyDescent="0.35">
      <c r="R55" s="81">
        <f>Mitglieder!BP77</f>
        <v>5.4000000000000012E-3</v>
      </c>
      <c r="S55" s="81" t="str">
        <f>Mitglieder!BQ77</f>
        <v/>
      </c>
      <c r="T55" s="82" t="str">
        <f>Mitglieder!BR77</f>
        <v/>
      </c>
      <c r="U55" s="81" t="str">
        <f>Mitglieder!BS77</f>
        <v/>
      </c>
      <c r="V55" s="81" t="str">
        <f>Mitglieder!BT77</f>
        <v/>
      </c>
      <c r="W55" s="81">
        <f>Mitglieder!BU77</f>
        <v>0</v>
      </c>
      <c r="X55" s="83" t="str">
        <f>Mitglieder!BV77</f>
        <v/>
      </c>
      <c r="Y55" s="81" t="str">
        <f>Mitglieder!BW77</f>
        <v/>
      </c>
    </row>
    <row r="56" spans="18:25" x14ac:dyDescent="0.35">
      <c r="R56" s="81">
        <f>Mitglieder!BP78</f>
        <v>5.5000000000000014E-3</v>
      </c>
      <c r="S56" s="81" t="str">
        <f>Mitglieder!BQ78</f>
        <v/>
      </c>
      <c r="T56" s="82" t="str">
        <f>Mitglieder!BR78</f>
        <v/>
      </c>
      <c r="U56" s="81" t="str">
        <f>Mitglieder!BS78</f>
        <v/>
      </c>
      <c r="V56" s="81" t="str">
        <f>Mitglieder!BT78</f>
        <v/>
      </c>
      <c r="W56" s="81">
        <f>Mitglieder!BU78</f>
        <v>0</v>
      </c>
      <c r="X56" s="83" t="str">
        <f>Mitglieder!BV78</f>
        <v/>
      </c>
      <c r="Y56" s="81" t="str">
        <f>Mitglieder!BW78</f>
        <v/>
      </c>
    </row>
    <row r="57" spans="18:25" x14ac:dyDescent="0.35">
      <c r="R57" s="81">
        <f>Mitglieder!BP79</f>
        <v>5.6000000000000017E-3</v>
      </c>
      <c r="S57" s="81" t="str">
        <f>Mitglieder!BQ79</f>
        <v/>
      </c>
      <c r="T57" s="82" t="str">
        <f>Mitglieder!BR79</f>
        <v/>
      </c>
      <c r="U57" s="81" t="str">
        <f>Mitglieder!BS79</f>
        <v/>
      </c>
      <c r="V57" s="81" t="str">
        <f>Mitglieder!BT79</f>
        <v/>
      </c>
      <c r="W57" s="81">
        <f>Mitglieder!BU79</f>
        <v>0</v>
      </c>
      <c r="X57" s="83" t="str">
        <f>Mitglieder!BV79</f>
        <v/>
      </c>
      <c r="Y57" s="81" t="str">
        <f>Mitglieder!BW79</f>
        <v/>
      </c>
    </row>
    <row r="58" spans="18:25" x14ac:dyDescent="0.35">
      <c r="R58" s="81">
        <f>Mitglieder!BP80</f>
        <v>5.7000000000000019E-3</v>
      </c>
      <c r="S58" s="81" t="str">
        <f>Mitglieder!BQ80</f>
        <v/>
      </c>
      <c r="T58" s="82" t="str">
        <f>Mitglieder!BR80</f>
        <v/>
      </c>
      <c r="U58" s="81" t="str">
        <f>Mitglieder!BS80</f>
        <v/>
      </c>
      <c r="V58" s="81" t="str">
        <f>Mitglieder!BT80</f>
        <v/>
      </c>
      <c r="W58" s="81">
        <f>Mitglieder!BU80</f>
        <v>0</v>
      </c>
      <c r="X58" s="83" t="str">
        <f>Mitglieder!BV80</f>
        <v/>
      </c>
      <c r="Y58" s="81" t="str">
        <f>Mitglieder!BW80</f>
        <v/>
      </c>
    </row>
    <row r="59" spans="18:25" x14ac:dyDescent="0.35">
      <c r="R59" s="81">
        <f>Mitglieder!BP81</f>
        <v>5.8000000000000022E-3</v>
      </c>
      <c r="S59" s="81" t="str">
        <f>Mitglieder!BQ81</f>
        <v/>
      </c>
      <c r="T59" s="82" t="str">
        <f>Mitglieder!BR81</f>
        <v/>
      </c>
      <c r="U59" s="81" t="str">
        <f>Mitglieder!BS81</f>
        <v/>
      </c>
      <c r="V59" s="81" t="str">
        <f>Mitglieder!BT81</f>
        <v/>
      </c>
      <c r="W59" s="81">
        <f>Mitglieder!BU81</f>
        <v>0</v>
      </c>
      <c r="X59" s="83" t="str">
        <f>Mitglieder!BV81</f>
        <v/>
      </c>
      <c r="Y59" s="81" t="str">
        <f>Mitglieder!BW81</f>
        <v/>
      </c>
    </row>
    <row r="60" spans="18:25" x14ac:dyDescent="0.35">
      <c r="R60" s="81">
        <f>Mitglieder!BP82</f>
        <v>5.9000000000000025E-3</v>
      </c>
      <c r="S60" s="81" t="str">
        <f>Mitglieder!BQ82</f>
        <v/>
      </c>
      <c r="T60" s="82" t="str">
        <f>Mitglieder!BR82</f>
        <v/>
      </c>
      <c r="U60" s="81" t="str">
        <f>Mitglieder!BS82</f>
        <v/>
      </c>
      <c r="V60" s="81" t="str">
        <f>Mitglieder!BT82</f>
        <v/>
      </c>
      <c r="W60" s="81">
        <f>Mitglieder!BU82</f>
        <v>0</v>
      </c>
      <c r="X60" s="83" t="str">
        <f>Mitglieder!BV82</f>
        <v/>
      </c>
      <c r="Y60" s="81" t="str">
        <f>Mitglieder!BW82</f>
        <v/>
      </c>
    </row>
    <row r="61" spans="18:25" x14ac:dyDescent="0.35">
      <c r="R61" s="81">
        <f>Mitglieder!BP83</f>
        <v>6.0000000000000027E-3</v>
      </c>
      <c r="S61" s="81" t="str">
        <f>Mitglieder!BQ83</f>
        <v/>
      </c>
      <c r="T61" s="82" t="str">
        <f>Mitglieder!BR83</f>
        <v/>
      </c>
      <c r="U61" s="81" t="str">
        <f>Mitglieder!BS83</f>
        <v/>
      </c>
      <c r="V61" s="81" t="str">
        <f>Mitglieder!BT83</f>
        <v/>
      </c>
      <c r="W61" s="81">
        <f>Mitglieder!BU83</f>
        <v>0</v>
      </c>
      <c r="X61" s="83" t="str">
        <f>Mitglieder!BV83</f>
        <v/>
      </c>
      <c r="Y61" s="81" t="str">
        <f>Mitglieder!BW83</f>
        <v/>
      </c>
    </row>
    <row r="62" spans="18:25" x14ac:dyDescent="0.35">
      <c r="R62" s="81">
        <f>Mitglieder!BP84</f>
        <v>6.100000000000003E-3</v>
      </c>
      <c r="S62" s="81" t="str">
        <f>Mitglieder!BQ84</f>
        <v/>
      </c>
      <c r="T62" s="82" t="str">
        <f>Mitglieder!BR84</f>
        <v/>
      </c>
      <c r="U62" s="81" t="str">
        <f>Mitglieder!BS84</f>
        <v/>
      </c>
      <c r="V62" s="81" t="str">
        <f>Mitglieder!BT84</f>
        <v/>
      </c>
      <c r="W62" s="81">
        <f>Mitglieder!BU84</f>
        <v>0</v>
      </c>
      <c r="X62" s="83" t="str">
        <f>Mitglieder!BV84</f>
        <v/>
      </c>
      <c r="Y62" s="81" t="str">
        <f>Mitglieder!BW84</f>
        <v/>
      </c>
    </row>
    <row r="63" spans="18:25" x14ac:dyDescent="0.35">
      <c r="R63" s="81">
        <f>Mitglieder!BP85</f>
        <v>6.2000000000000033E-3</v>
      </c>
      <c r="S63" s="81" t="str">
        <f>Mitglieder!BQ85</f>
        <v/>
      </c>
      <c r="T63" s="82" t="str">
        <f>Mitglieder!BR85</f>
        <v/>
      </c>
      <c r="U63" s="81" t="str">
        <f>Mitglieder!BS85</f>
        <v/>
      </c>
      <c r="V63" s="81" t="str">
        <f>Mitglieder!BT85</f>
        <v/>
      </c>
      <c r="W63" s="81">
        <f>Mitglieder!BU85</f>
        <v>0</v>
      </c>
      <c r="X63" s="83" t="str">
        <f>Mitglieder!BV85</f>
        <v/>
      </c>
      <c r="Y63" s="81" t="str">
        <f>Mitglieder!BW85</f>
        <v/>
      </c>
    </row>
    <row r="64" spans="18:25" x14ac:dyDescent="0.35">
      <c r="R64" s="81">
        <f>Mitglieder!BP86</f>
        <v>6.3000000000000035E-3</v>
      </c>
      <c r="S64" s="81" t="str">
        <f>Mitglieder!BQ86</f>
        <v/>
      </c>
      <c r="T64" s="82" t="str">
        <f>Mitglieder!BR86</f>
        <v/>
      </c>
      <c r="U64" s="81" t="str">
        <f>Mitglieder!BS86</f>
        <v/>
      </c>
      <c r="V64" s="81" t="str">
        <f>Mitglieder!BT86</f>
        <v/>
      </c>
      <c r="W64" s="81">
        <f>Mitglieder!BU86</f>
        <v>0</v>
      </c>
      <c r="X64" s="83" t="str">
        <f>Mitglieder!BV86</f>
        <v/>
      </c>
      <c r="Y64" s="81" t="str">
        <f>Mitglieder!BW86</f>
        <v/>
      </c>
    </row>
    <row r="65" spans="18:25" x14ac:dyDescent="0.35">
      <c r="R65" s="81">
        <f>Mitglieder!BP87</f>
        <v>6.4000000000000038E-3</v>
      </c>
      <c r="S65" s="81" t="str">
        <f>Mitglieder!BQ87</f>
        <v/>
      </c>
      <c r="T65" s="82" t="str">
        <f>Mitglieder!BR87</f>
        <v/>
      </c>
      <c r="U65" s="81" t="str">
        <f>Mitglieder!BS87</f>
        <v/>
      </c>
      <c r="V65" s="81" t="str">
        <f>Mitglieder!BT87</f>
        <v/>
      </c>
      <c r="W65" s="81">
        <f>Mitglieder!BU87</f>
        <v>0</v>
      </c>
      <c r="X65" s="83" t="str">
        <f>Mitglieder!BV87</f>
        <v/>
      </c>
      <c r="Y65" s="81" t="str">
        <f>Mitglieder!BW87</f>
        <v/>
      </c>
    </row>
    <row r="66" spans="18:25" x14ac:dyDescent="0.35">
      <c r="R66" s="81">
        <f>Mitglieder!BP88</f>
        <v>6.500000000000004E-3</v>
      </c>
      <c r="S66" s="81" t="str">
        <f>Mitglieder!BQ88</f>
        <v/>
      </c>
      <c r="T66" s="82" t="str">
        <f>Mitglieder!BR88</f>
        <v/>
      </c>
      <c r="U66" s="81" t="str">
        <f>Mitglieder!BS88</f>
        <v/>
      </c>
      <c r="V66" s="81" t="str">
        <f>Mitglieder!BT88</f>
        <v/>
      </c>
      <c r="W66" s="81">
        <f>Mitglieder!BU88</f>
        <v>0</v>
      </c>
      <c r="X66" s="83" t="str">
        <f>Mitglieder!BV88</f>
        <v/>
      </c>
      <c r="Y66" s="81" t="str">
        <f>Mitglieder!BW88</f>
        <v/>
      </c>
    </row>
    <row r="67" spans="18:25" x14ac:dyDescent="0.35">
      <c r="R67" s="81">
        <f>Mitglieder!BP89</f>
        <v>6.6000000000000043E-3</v>
      </c>
      <c r="S67" s="81" t="str">
        <f>Mitglieder!BQ89</f>
        <v/>
      </c>
      <c r="T67" s="82" t="str">
        <f>Mitglieder!BR89</f>
        <v/>
      </c>
      <c r="U67" s="81" t="str">
        <f>Mitglieder!BS89</f>
        <v/>
      </c>
      <c r="V67" s="81" t="str">
        <f>Mitglieder!BT89</f>
        <v/>
      </c>
      <c r="W67" s="81">
        <f>Mitglieder!BU89</f>
        <v>0</v>
      </c>
      <c r="X67" s="83" t="str">
        <f>Mitglieder!BV89</f>
        <v/>
      </c>
      <c r="Y67" s="81" t="str">
        <f>Mitglieder!BW89</f>
        <v/>
      </c>
    </row>
    <row r="68" spans="18:25" x14ac:dyDescent="0.35">
      <c r="R68" s="81">
        <f>Mitglieder!BP90</f>
        <v>6.7000000000000046E-3</v>
      </c>
      <c r="S68" s="81" t="str">
        <f>Mitglieder!BQ90</f>
        <v/>
      </c>
      <c r="T68" s="82" t="str">
        <f>Mitglieder!BR90</f>
        <v/>
      </c>
      <c r="U68" s="81" t="str">
        <f>Mitglieder!BS90</f>
        <v/>
      </c>
      <c r="V68" s="81" t="str">
        <f>Mitglieder!BT90</f>
        <v/>
      </c>
      <c r="W68" s="81">
        <f>Mitglieder!BU90</f>
        <v>0</v>
      </c>
      <c r="X68" s="83" t="str">
        <f>Mitglieder!BV90</f>
        <v/>
      </c>
      <c r="Y68" s="81" t="str">
        <f>Mitglieder!BW90</f>
        <v/>
      </c>
    </row>
    <row r="69" spans="18:25" x14ac:dyDescent="0.35">
      <c r="R69" s="81">
        <f>Mitglieder!BP91</f>
        <v>6.8000000000000048E-3</v>
      </c>
      <c r="S69" s="81" t="str">
        <f>Mitglieder!BQ91</f>
        <v/>
      </c>
      <c r="T69" s="82" t="str">
        <f>Mitglieder!BR91</f>
        <v/>
      </c>
      <c r="U69" s="81" t="str">
        <f>Mitglieder!BS91</f>
        <v/>
      </c>
      <c r="V69" s="81" t="str">
        <f>Mitglieder!BT91</f>
        <v/>
      </c>
      <c r="W69" s="81">
        <f>Mitglieder!BU91</f>
        <v>0</v>
      </c>
      <c r="X69" s="83" t="str">
        <f>Mitglieder!BV91</f>
        <v/>
      </c>
      <c r="Y69" s="81" t="str">
        <f>Mitglieder!BW91</f>
        <v/>
      </c>
    </row>
    <row r="70" spans="18:25" x14ac:dyDescent="0.35">
      <c r="R70" s="81">
        <f>Mitglieder!BP92</f>
        <v>6.9000000000000051E-3</v>
      </c>
      <c r="S70" s="81" t="str">
        <f>Mitglieder!BQ92</f>
        <v/>
      </c>
      <c r="T70" s="82" t="str">
        <f>Mitglieder!BR92</f>
        <v/>
      </c>
      <c r="U70" s="81" t="str">
        <f>Mitglieder!BS92</f>
        <v/>
      </c>
      <c r="V70" s="81" t="str">
        <f>Mitglieder!BT92</f>
        <v/>
      </c>
      <c r="W70" s="81">
        <f>Mitglieder!BU92</f>
        <v>0</v>
      </c>
      <c r="X70" s="83" t="str">
        <f>Mitglieder!BV92</f>
        <v/>
      </c>
      <c r="Y70" s="81" t="str">
        <f>Mitglieder!BW92</f>
        <v/>
      </c>
    </row>
    <row r="71" spans="18:25" x14ac:dyDescent="0.35">
      <c r="R71" s="81">
        <f>Mitglieder!BP93</f>
        <v>7.0000000000000053E-3</v>
      </c>
      <c r="S71" s="81" t="str">
        <f>Mitglieder!BQ93</f>
        <v/>
      </c>
      <c r="T71" s="82" t="str">
        <f>Mitglieder!BR93</f>
        <v/>
      </c>
      <c r="U71" s="81" t="str">
        <f>Mitglieder!BS93</f>
        <v/>
      </c>
      <c r="V71" s="81" t="str">
        <f>Mitglieder!BT93</f>
        <v/>
      </c>
      <c r="W71" s="81">
        <f>Mitglieder!BU93</f>
        <v>0</v>
      </c>
      <c r="X71" s="83" t="str">
        <f>Mitglieder!BV93</f>
        <v/>
      </c>
      <c r="Y71" s="81" t="str">
        <f>Mitglieder!BW93</f>
        <v/>
      </c>
    </row>
    <row r="72" spans="18:25" x14ac:dyDescent="0.35">
      <c r="R72" s="81">
        <f>Mitglieder!BP94</f>
        <v>7.1000000000000056E-3</v>
      </c>
      <c r="S72" s="81" t="str">
        <f>Mitglieder!BQ94</f>
        <v/>
      </c>
      <c r="T72" s="82" t="str">
        <f>Mitglieder!BR94</f>
        <v/>
      </c>
      <c r="U72" s="81" t="str">
        <f>Mitglieder!BS94</f>
        <v/>
      </c>
      <c r="V72" s="81" t="str">
        <f>Mitglieder!BT94</f>
        <v/>
      </c>
      <c r="W72" s="81">
        <f>Mitglieder!BU94</f>
        <v>0</v>
      </c>
      <c r="X72" s="83" t="str">
        <f>Mitglieder!BV94</f>
        <v/>
      </c>
      <c r="Y72" s="81" t="str">
        <f>Mitglieder!BW94</f>
        <v/>
      </c>
    </row>
    <row r="73" spans="18:25" x14ac:dyDescent="0.35">
      <c r="R73" s="81">
        <f>Mitglieder!BP95</f>
        <v>7.2000000000000059E-3</v>
      </c>
      <c r="S73" s="81" t="str">
        <f>Mitglieder!BQ95</f>
        <v/>
      </c>
      <c r="T73" s="82" t="str">
        <f>Mitglieder!BR95</f>
        <v/>
      </c>
      <c r="U73" s="81" t="str">
        <f>Mitglieder!BS95</f>
        <v/>
      </c>
      <c r="V73" s="81" t="str">
        <f>Mitglieder!BT95</f>
        <v/>
      </c>
      <c r="W73" s="81">
        <f>Mitglieder!BU95</f>
        <v>0</v>
      </c>
      <c r="X73" s="83" t="str">
        <f>Mitglieder!BV95</f>
        <v/>
      </c>
      <c r="Y73" s="81" t="str">
        <f>Mitglieder!BW95</f>
        <v/>
      </c>
    </row>
    <row r="74" spans="18:25" x14ac:dyDescent="0.35">
      <c r="R74" s="81">
        <f>Mitglieder!BP96</f>
        <v>7.3000000000000061E-3</v>
      </c>
      <c r="S74" s="81" t="str">
        <f>Mitglieder!BQ96</f>
        <v/>
      </c>
      <c r="T74" s="82" t="str">
        <f>Mitglieder!BR96</f>
        <v/>
      </c>
      <c r="U74" s="81" t="str">
        <f>Mitglieder!BS96</f>
        <v/>
      </c>
      <c r="V74" s="81" t="str">
        <f>Mitglieder!BT96</f>
        <v/>
      </c>
      <c r="W74" s="81">
        <f>Mitglieder!BU96</f>
        <v>0</v>
      </c>
      <c r="X74" s="83" t="str">
        <f>Mitglieder!BV96</f>
        <v/>
      </c>
      <c r="Y74" s="81" t="str">
        <f>Mitglieder!BW96</f>
        <v/>
      </c>
    </row>
    <row r="75" spans="18:25" x14ac:dyDescent="0.35">
      <c r="R75" s="81">
        <f>Mitglieder!BP97</f>
        <v>7.4000000000000064E-3</v>
      </c>
      <c r="S75" s="81" t="str">
        <f>Mitglieder!BQ97</f>
        <v/>
      </c>
      <c r="T75" s="82" t="str">
        <f>Mitglieder!BR97</f>
        <v/>
      </c>
      <c r="U75" s="81" t="str">
        <f>Mitglieder!BS97</f>
        <v/>
      </c>
      <c r="V75" s="81" t="str">
        <f>Mitglieder!BT97</f>
        <v/>
      </c>
      <c r="W75" s="81">
        <f>Mitglieder!BU97</f>
        <v>0</v>
      </c>
      <c r="X75" s="83" t="str">
        <f>Mitglieder!BV97</f>
        <v/>
      </c>
      <c r="Y75" s="81" t="str">
        <f>Mitglieder!BW97</f>
        <v/>
      </c>
    </row>
    <row r="76" spans="18:25" x14ac:dyDescent="0.35">
      <c r="R76" s="81">
        <f>Mitglieder!BP98</f>
        <v>7.5000000000000067E-3</v>
      </c>
      <c r="S76" s="81" t="str">
        <f>Mitglieder!BQ98</f>
        <v/>
      </c>
      <c r="T76" s="82" t="str">
        <f>Mitglieder!BR98</f>
        <v/>
      </c>
      <c r="U76" s="81" t="str">
        <f>Mitglieder!BS98</f>
        <v/>
      </c>
      <c r="V76" s="81" t="str">
        <f>Mitglieder!BT98</f>
        <v/>
      </c>
      <c r="W76" s="81">
        <f>Mitglieder!BU98</f>
        <v>0</v>
      </c>
      <c r="X76" s="83" t="str">
        <f>Mitglieder!BV98</f>
        <v/>
      </c>
      <c r="Y76" s="81" t="str">
        <f>Mitglieder!BW98</f>
        <v/>
      </c>
    </row>
    <row r="77" spans="18:25" x14ac:dyDescent="0.35">
      <c r="R77" s="81">
        <f>Mitglieder!BP99</f>
        <v>7.6000000000000069E-3</v>
      </c>
      <c r="S77" s="81" t="str">
        <f>Mitglieder!BQ99</f>
        <v/>
      </c>
      <c r="T77" s="82" t="str">
        <f>Mitglieder!BR99</f>
        <v/>
      </c>
      <c r="U77" s="81" t="str">
        <f>Mitglieder!BS99</f>
        <v/>
      </c>
      <c r="V77" s="81" t="str">
        <f>Mitglieder!BT99</f>
        <v/>
      </c>
      <c r="W77" s="81">
        <f>Mitglieder!BU99</f>
        <v>0</v>
      </c>
      <c r="X77" s="83" t="str">
        <f>Mitglieder!BV99</f>
        <v/>
      </c>
      <c r="Y77" s="81" t="str">
        <f>Mitglieder!BW99</f>
        <v/>
      </c>
    </row>
    <row r="78" spans="18:25" x14ac:dyDescent="0.35">
      <c r="R78" s="81">
        <f>Mitglieder!BP100</f>
        <v>7.7000000000000072E-3</v>
      </c>
      <c r="S78" s="81" t="str">
        <f>Mitglieder!BQ100</f>
        <v/>
      </c>
      <c r="T78" s="82" t="str">
        <f>Mitglieder!BR100</f>
        <v/>
      </c>
      <c r="U78" s="81" t="str">
        <f>Mitglieder!BS100</f>
        <v/>
      </c>
      <c r="V78" s="81" t="str">
        <f>Mitglieder!BT100</f>
        <v/>
      </c>
      <c r="W78" s="81">
        <f>Mitglieder!BU100</f>
        <v>0</v>
      </c>
      <c r="X78" s="83" t="str">
        <f>Mitglieder!BV100</f>
        <v/>
      </c>
      <c r="Y78" s="81" t="str">
        <f>Mitglieder!BW100</f>
        <v/>
      </c>
    </row>
    <row r="79" spans="18:25" x14ac:dyDescent="0.35">
      <c r="R79" s="81">
        <f>Mitglieder!BP101</f>
        <v>7.8000000000000074E-3</v>
      </c>
      <c r="S79" s="81" t="str">
        <f>Mitglieder!BQ101</f>
        <v/>
      </c>
      <c r="T79" s="82" t="str">
        <f>Mitglieder!BR101</f>
        <v/>
      </c>
      <c r="U79" s="81" t="str">
        <f>Mitglieder!BS101</f>
        <v/>
      </c>
      <c r="V79" s="81" t="str">
        <f>Mitglieder!BT101</f>
        <v/>
      </c>
      <c r="W79" s="81">
        <f>Mitglieder!BU101</f>
        <v>0</v>
      </c>
      <c r="X79" s="83" t="str">
        <f>Mitglieder!BV101</f>
        <v/>
      </c>
      <c r="Y79" s="81" t="str">
        <f>Mitglieder!BW101</f>
        <v/>
      </c>
    </row>
    <row r="80" spans="18:25" x14ac:dyDescent="0.35">
      <c r="R80" s="81">
        <f>Mitglieder!BP102</f>
        <v>7.9000000000000077E-3</v>
      </c>
      <c r="S80" s="81" t="str">
        <f>Mitglieder!BQ102</f>
        <v/>
      </c>
      <c r="T80" s="82" t="str">
        <f>Mitglieder!BR102</f>
        <v/>
      </c>
      <c r="U80" s="81" t="str">
        <f>Mitglieder!BS102</f>
        <v/>
      </c>
      <c r="V80" s="81" t="str">
        <f>Mitglieder!BT102</f>
        <v/>
      </c>
      <c r="W80" s="81">
        <f>Mitglieder!BU102</f>
        <v>0</v>
      </c>
      <c r="X80" s="83" t="str">
        <f>Mitglieder!BV102</f>
        <v/>
      </c>
      <c r="Y80" s="81" t="str">
        <f>Mitglieder!BW102</f>
        <v/>
      </c>
    </row>
    <row r="81" spans="18:25" x14ac:dyDescent="0.35">
      <c r="R81" s="81">
        <f>Mitglieder!BP103</f>
        <v>8.0000000000000071E-3</v>
      </c>
      <c r="S81" s="81" t="str">
        <f>Mitglieder!BQ103</f>
        <v/>
      </c>
      <c r="T81" s="82" t="str">
        <f>Mitglieder!BR103</f>
        <v/>
      </c>
      <c r="U81" s="81" t="str">
        <f>Mitglieder!BS103</f>
        <v/>
      </c>
      <c r="V81" s="81" t="str">
        <f>Mitglieder!BT103</f>
        <v/>
      </c>
      <c r="W81" s="81">
        <f>Mitglieder!BU103</f>
        <v>0</v>
      </c>
      <c r="X81" s="83" t="str">
        <f>Mitglieder!BV103</f>
        <v/>
      </c>
      <c r="Y81" s="81" t="str">
        <f>Mitglieder!BW103</f>
        <v/>
      </c>
    </row>
    <row r="82" spans="18:25" x14ac:dyDescent="0.35">
      <c r="R82" s="81">
        <f>Mitglieder!BP104</f>
        <v>8.1000000000000065E-3</v>
      </c>
      <c r="S82" s="81" t="str">
        <f>Mitglieder!BQ104</f>
        <v/>
      </c>
      <c r="T82" s="82" t="str">
        <f>Mitglieder!BR104</f>
        <v/>
      </c>
      <c r="U82" s="81" t="str">
        <f>Mitglieder!BS104</f>
        <v/>
      </c>
      <c r="V82" s="81" t="str">
        <f>Mitglieder!BT104</f>
        <v/>
      </c>
      <c r="W82" s="81">
        <f>Mitglieder!BU104</f>
        <v>0</v>
      </c>
      <c r="X82" s="83" t="str">
        <f>Mitglieder!BV104</f>
        <v/>
      </c>
      <c r="Y82" s="81" t="str">
        <f>Mitglieder!BW104</f>
        <v/>
      </c>
    </row>
    <row r="83" spans="18:25" x14ac:dyDescent="0.35">
      <c r="R83" s="81">
        <f>Mitglieder!BP105</f>
        <v>8.2000000000000059E-3</v>
      </c>
      <c r="S83" s="81" t="str">
        <f>Mitglieder!BQ105</f>
        <v/>
      </c>
      <c r="T83" s="82" t="str">
        <f>Mitglieder!BR105</f>
        <v/>
      </c>
      <c r="U83" s="81" t="str">
        <f>Mitglieder!BS105</f>
        <v/>
      </c>
      <c r="V83" s="81" t="str">
        <f>Mitglieder!BT105</f>
        <v/>
      </c>
      <c r="W83" s="81">
        <f>Mitglieder!BU105</f>
        <v>0</v>
      </c>
      <c r="X83" s="83" t="str">
        <f>Mitglieder!BV105</f>
        <v/>
      </c>
      <c r="Y83" s="81" t="str">
        <f>Mitglieder!BW105</f>
        <v/>
      </c>
    </row>
    <row r="84" spans="18:25" x14ac:dyDescent="0.35">
      <c r="R84" s="81">
        <f>Mitglieder!BP106</f>
        <v>8.3000000000000053E-3</v>
      </c>
      <c r="S84" s="81" t="str">
        <f>Mitglieder!BQ106</f>
        <v/>
      </c>
      <c r="T84" s="82" t="str">
        <f>Mitglieder!BR106</f>
        <v/>
      </c>
      <c r="U84" s="81" t="str">
        <f>Mitglieder!BS106</f>
        <v/>
      </c>
      <c r="V84" s="81" t="str">
        <f>Mitglieder!BT106</f>
        <v/>
      </c>
      <c r="W84" s="81">
        <f>Mitglieder!BU106</f>
        <v>0</v>
      </c>
      <c r="X84" s="83" t="str">
        <f>Mitglieder!BV106</f>
        <v/>
      </c>
      <c r="Y84" s="81" t="str">
        <f>Mitglieder!BW106</f>
        <v/>
      </c>
    </row>
    <row r="85" spans="18:25" x14ac:dyDescent="0.35">
      <c r="R85" s="81">
        <f>Mitglieder!BP107</f>
        <v>8.4000000000000047E-3</v>
      </c>
      <c r="S85" s="81" t="str">
        <f>Mitglieder!BQ107</f>
        <v/>
      </c>
      <c r="T85" s="82" t="str">
        <f>Mitglieder!BR107</f>
        <v/>
      </c>
      <c r="U85" s="81" t="str">
        <f>Mitglieder!BS107</f>
        <v/>
      </c>
      <c r="V85" s="81" t="str">
        <f>Mitglieder!BT107</f>
        <v/>
      </c>
      <c r="W85" s="81">
        <f>Mitglieder!BU107</f>
        <v>0</v>
      </c>
      <c r="X85" s="83" t="str">
        <f>Mitglieder!BV107</f>
        <v/>
      </c>
      <c r="Y85" s="81" t="str">
        <f>Mitglieder!BW107</f>
        <v/>
      </c>
    </row>
    <row r="86" spans="18:25" x14ac:dyDescent="0.35">
      <c r="R86" s="81">
        <f>Mitglieder!BP108</f>
        <v>8.5000000000000041E-3</v>
      </c>
      <c r="S86" s="81" t="str">
        <f>Mitglieder!BQ108</f>
        <v/>
      </c>
      <c r="T86" s="82" t="str">
        <f>Mitglieder!BR108</f>
        <v/>
      </c>
      <c r="U86" s="81" t="str">
        <f>Mitglieder!BS108</f>
        <v/>
      </c>
      <c r="V86" s="81" t="str">
        <f>Mitglieder!BT108</f>
        <v/>
      </c>
      <c r="W86" s="81">
        <f>Mitglieder!BU108</f>
        <v>0</v>
      </c>
      <c r="X86" s="83" t="str">
        <f>Mitglieder!BV108</f>
        <v/>
      </c>
      <c r="Y86" s="81" t="str">
        <f>Mitglieder!BW108</f>
        <v/>
      </c>
    </row>
    <row r="87" spans="18:25" x14ac:dyDescent="0.35">
      <c r="R87" s="81">
        <f>Mitglieder!BP109</f>
        <v>8.6000000000000035E-3</v>
      </c>
      <c r="S87" s="81" t="str">
        <f>Mitglieder!BQ109</f>
        <v/>
      </c>
      <c r="T87" s="82" t="str">
        <f>Mitglieder!BR109</f>
        <v/>
      </c>
      <c r="U87" s="81" t="str">
        <f>Mitglieder!BS109</f>
        <v/>
      </c>
      <c r="V87" s="81" t="str">
        <f>Mitglieder!BT109</f>
        <v/>
      </c>
      <c r="W87" s="81">
        <f>Mitglieder!BU109</f>
        <v>0</v>
      </c>
      <c r="X87" s="83" t="str">
        <f>Mitglieder!BV109</f>
        <v/>
      </c>
      <c r="Y87" s="81" t="str">
        <f>Mitglieder!BW109</f>
        <v/>
      </c>
    </row>
    <row r="88" spans="18:25" x14ac:dyDescent="0.35">
      <c r="R88" s="81">
        <f>Mitglieder!BP110</f>
        <v>8.7000000000000029E-3</v>
      </c>
      <c r="S88" s="81" t="str">
        <f>Mitglieder!BQ110</f>
        <v/>
      </c>
      <c r="T88" s="82" t="str">
        <f>Mitglieder!BR110</f>
        <v/>
      </c>
      <c r="U88" s="81" t="str">
        <f>Mitglieder!BS110</f>
        <v/>
      </c>
      <c r="V88" s="81" t="str">
        <f>Mitglieder!BT110</f>
        <v/>
      </c>
      <c r="W88" s="81">
        <f>Mitglieder!BU110</f>
        <v>0</v>
      </c>
      <c r="X88" s="83" t="str">
        <f>Mitglieder!BV110</f>
        <v/>
      </c>
      <c r="Y88" s="81" t="str">
        <f>Mitglieder!BW110</f>
        <v/>
      </c>
    </row>
    <row r="89" spans="18:25" x14ac:dyDescent="0.35">
      <c r="R89" s="81">
        <f>Mitglieder!BP111</f>
        <v>8.8000000000000023E-3</v>
      </c>
      <c r="S89" s="81" t="str">
        <f>Mitglieder!BQ111</f>
        <v/>
      </c>
      <c r="T89" s="82" t="str">
        <f>Mitglieder!BR111</f>
        <v/>
      </c>
      <c r="U89" s="81" t="str">
        <f>Mitglieder!BS111</f>
        <v/>
      </c>
      <c r="V89" s="81" t="str">
        <f>Mitglieder!BT111</f>
        <v/>
      </c>
      <c r="W89" s="81">
        <f>Mitglieder!BU111</f>
        <v>0</v>
      </c>
      <c r="X89" s="83" t="str">
        <f>Mitglieder!BV111</f>
        <v/>
      </c>
      <c r="Y89" s="81" t="str">
        <f>Mitglieder!BW111</f>
        <v/>
      </c>
    </row>
    <row r="90" spans="18:25" x14ac:dyDescent="0.35">
      <c r="R90" s="81">
        <f>Mitglieder!BP112</f>
        <v>8.9000000000000017E-3</v>
      </c>
      <c r="S90" s="81" t="str">
        <f>Mitglieder!BQ112</f>
        <v/>
      </c>
      <c r="T90" s="82" t="str">
        <f>Mitglieder!BR112</f>
        <v/>
      </c>
      <c r="U90" s="81" t="str">
        <f>Mitglieder!BS112</f>
        <v/>
      </c>
      <c r="V90" s="81" t="str">
        <f>Mitglieder!BT112</f>
        <v/>
      </c>
      <c r="W90" s="81">
        <f>Mitglieder!BU112</f>
        <v>0</v>
      </c>
      <c r="X90" s="83" t="str">
        <f>Mitglieder!BV112</f>
        <v/>
      </c>
      <c r="Y90" s="81" t="str">
        <f>Mitglieder!BW112</f>
        <v/>
      </c>
    </row>
    <row r="91" spans="18:25" x14ac:dyDescent="0.35">
      <c r="R91" s="81">
        <f>Mitglieder!BP113</f>
        <v>9.0000000000000011E-3</v>
      </c>
      <c r="S91" s="81" t="str">
        <f>Mitglieder!BQ113</f>
        <v/>
      </c>
      <c r="T91" s="82" t="str">
        <f>Mitglieder!BR113</f>
        <v/>
      </c>
      <c r="U91" s="81" t="str">
        <f>Mitglieder!BS113</f>
        <v/>
      </c>
      <c r="V91" s="81" t="str">
        <f>Mitglieder!BT113</f>
        <v/>
      </c>
      <c r="W91" s="81">
        <f>Mitglieder!BU113</f>
        <v>0</v>
      </c>
      <c r="X91" s="83" t="str">
        <f>Mitglieder!BV113</f>
        <v/>
      </c>
      <c r="Y91" s="81" t="str">
        <f>Mitglieder!BW113</f>
        <v/>
      </c>
    </row>
    <row r="92" spans="18:25" x14ac:dyDescent="0.35">
      <c r="R92" s="81">
        <f>Mitglieder!BP114</f>
        <v>9.1000000000000004E-3</v>
      </c>
      <c r="S92" s="81" t="str">
        <f>Mitglieder!BQ114</f>
        <v/>
      </c>
      <c r="T92" s="82" t="str">
        <f>Mitglieder!BR114</f>
        <v/>
      </c>
      <c r="U92" s="81" t="str">
        <f>Mitglieder!BS114</f>
        <v/>
      </c>
      <c r="V92" s="81" t="str">
        <f>Mitglieder!BT114</f>
        <v/>
      </c>
      <c r="W92" s="81">
        <f>Mitglieder!BU114</f>
        <v>0</v>
      </c>
      <c r="X92" s="83" t="str">
        <f>Mitglieder!BV114</f>
        <v/>
      </c>
      <c r="Y92" s="81" t="str">
        <f>Mitglieder!BW114</f>
        <v/>
      </c>
    </row>
    <row r="93" spans="18:25" x14ac:dyDescent="0.35">
      <c r="R93" s="81">
        <f>Mitglieder!BP115</f>
        <v>9.1999999999999998E-3</v>
      </c>
      <c r="S93" s="81" t="str">
        <f>Mitglieder!BQ115</f>
        <v/>
      </c>
      <c r="T93" s="82" t="str">
        <f>Mitglieder!BR115</f>
        <v/>
      </c>
      <c r="U93" s="81" t="str">
        <f>Mitglieder!BS115</f>
        <v/>
      </c>
      <c r="V93" s="81" t="str">
        <f>Mitglieder!BT115</f>
        <v/>
      </c>
      <c r="W93" s="81">
        <f>Mitglieder!BU115</f>
        <v>0</v>
      </c>
      <c r="X93" s="83" t="str">
        <f>Mitglieder!BV115</f>
        <v/>
      </c>
      <c r="Y93" s="81" t="str">
        <f>Mitglieder!BW115</f>
        <v/>
      </c>
    </row>
    <row r="94" spans="18:25" x14ac:dyDescent="0.35">
      <c r="R94" s="81">
        <f>Mitglieder!BP116</f>
        <v>9.2999999999999992E-3</v>
      </c>
      <c r="S94" s="81" t="str">
        <f>Mitglieder!BQ116</f>
        <v/>
      </c>
      <c r="T94" s="82" t="str">
        <f>Mitglieder!BR116</f>
        <v/>
      </c>
      <c r="U94" s="81" t="str">
        <f>Mitglieder!BS116</f>
        <v/>
      </c>
      <c r="V94" s="81" t="str">
        <f>Mitglieder!BT116</f>
        <v/>
      </c>
      <c r="W94" s="81">
        <f>Mitglieder!BU116</f>
        <v>0</v>
      </c>
      <c r="X94" s="83" t="str">
        <f>Mitglieder!BV116</f>
        <v/>
      </c>
      <c r="Y94" s="81" t="str">
        <f>Mitglieder!BW116</f>
        <v/>
      </c>
    </row>
    <row r="95" spans="18:25" x14ac:dyDescent="0.35">
      <c r="R95" s="81">
        <f>Mitglieder!BP117</f>
        <v>9.3999999999999986E-3</v>
      </c>
      <c r="S95" s="81" t="str">
        <f>Mitglieder!BQ117</f>
        <v/>
      </c>
      <c r="T95" s="82" t="str">
        <f>Mitglieder!BR117</f>
        <v/>
      </c>
      <c r="U95" s="81" t="str">
        <f>Mitglieder!BS117</f>
        <v/>
      </c>
      <c r="V95" s="81" t="str">
        <f>Mitglieder!BT117</f>
        <v/>
      </c>
      <c r="W95" s="81">
        <f>Mitglieder!BU117</f>
        <v>0</v>
      </c>
      <c r="X95" s="83" t="str">
        <f>Mitglieder!BV117</f>
        <v/>
      </c>
      <c r="Y95" s="81" t="str">
        <f>Mitglieder!BW117</f>
        <v/>
      </c>
    </row>
    <row r="96" spans="18:25" x14ac:dyDescent="0.35">
      <c r="R96" s="81">
        <f>Mitglieder!BP118</f>
        <v>9.499999999999998E-3</v>
      </c>
      <c r="S96" s="81" t="str">
        <f>Mitglieder!BQ118</f>
        <v/>
      </c>
      <c r="T96" s="82" t="str">
        <f>Mitglieder!BR118</f>
        <v/>
      </c>
      <c r="U96" s="81" t="str">
        <f>Mitglieder!BS118</f>
        <v/>
      </c>
      <c r="V96" s="81" t="str">
        <f>Mitglieder!BT118</f>
        <v/>
      </c>
      <c r="W96" s="81">
        <f>Mitglieder!BU118</f>
        <v>0</v>
      </c>
      <c r="X96" s="83" t="str">
        <f>Mitglieder!BV118</f>
        <v/>
      </c>
      <c r="Y96" s="81" t="str">
        <f>Mitglieder!BW118</f>
        <v/>
      </c>
    </row>
    <row r="97" spans="18:25" x14ac:dyDescent="0.35">
      <c r="R97" s="81">
        <f>Mitglieder!BP119</f>
        <v>9.5999999999999974E-3</v>
      </c>
      <c r="S97" s="81" t="str">
        <f>Mitglieder!BQ119</f>
        <v/>
      </c>
      <c r="T97" s="82" t="str">
        <f>Mitglieder!BR119</f>
        <v/>
      </c>
      <c r="U97" s="81" t="str">
        <f>Mitglieder!BS119</f>
        <v/>
      </c>
      <c r="V97" s="81" t="str">
        <f>Mitglieder!BT119</f>
        <v/>
      </c>
      <c r="W97" s="81">
        <f>Mitglieder!BU119</f>
        <v>0</v>
      </c>
      <c r="X97" s="83" t="str">
        <f>Mitglieder!BV119</f>
        <v/>
      </c>
      <c r="Y97" s="81" t="str">
        <f>Mitglieder!BW119</f>
        <v/>
      </c>
    </row>
    <row r="98" spans="18:25" x14ac:dyDescent="0.35">
      <c r="R98" s="81">
        <f>Mitglieder!BP120</f>
        <v>9.6999999999999968E-3</v>
      </c>
      <c r="S98" s="81" t="str">
        <f>Mitglieder!BQ120</f>
        <v/>
      </c>
      <c r="T98" s="82" t="str">
        <f>Mitglieder!BR120</f>
        <v/>
      </c>
      <c r="U98" s="81" t="str">
        <f>Mitglieder!BS120</f>
        <v/>
      </c>
      <c r="V98" s="81" t="str">
        <f>Mitglieder!BT120</f>
        <v/>
      </c>
      <c r="W98" s="81">
        <f>Mitglieder!BU120</f>
        <v>0</v>
      </c>
      <c r="X98" s="83" t="str">
        <f>Mitglieder!BV120</f>
        <v/>
      </c>
      <c r="Y98" s="81" t="str">
        <f>Mitglieder!BW120</f>
        <v/>
      </c>
    </row>
    <row r="99" spans="18:25" x14ac:dyDescent="0.35">
      <c r="R99" s="81">
        <f>Mitglieder!BP121</f>
        <v>9.7999999999999962E-3</v>
      </c>
      <c r="S99" s="81" t="str">
        <f>Mitglieder!BQ121</f>
        <v/>
      </c>
      <c r="T99" s="82" t="str">
        <f>Mitglieder!BR121</f>
        <v/>
      </c>
      <c r="U99" s="81" t="str">
        <f>Mitglieder!BS121</f>
        <v/>
      </c>
      <c r="V99" s="81" t="str">
        <f>Mitglieder!BT121</f>
        <v/>
      </c>
      <c r="W99" s="81">
        <f>Mitglieder!BU121</f>
        <v>0</v>
      </c>
      <c r="X99" s="83" t="str">
        <f>Mitglieder!BV121</f>
        <v/>
      </c>
      <c r="Y99" s="81" t="str">
        <f>Mitglieder!BW121</f>
        <v/>
      </c>
    </row>
    <row r="100" spans="18:25" x14ac:dyDescent="0.35">
      <c r="R100" s="81">
        <f>Mitglieder!BP122</f>
        <v>9.8999999999999956E-3</v>
      </c>
      <c r="S100" s="81" t="str">
        <f>Mitglieder!BQ122</f>
        <v/>
      </c>
      <c r="T100" s="82" t="str">
        <f>Mitglieder!BR122</f>
        <v/>
      </c>
      <c r="U100" s="81" t="str">
        <f>Mitglieder!BS122</f>
        <v/>
      </c>
      <c r="V100" s="81" t="str">
        <f>Mitglieder!BT122</f>
        <v/>
      </c>
      <c r="W100" s="81">
        <f>Mitglieder!BU122</f>
        <v>0</v>
      </c>
      <c r="X100" s="83" t="str">
        <f>Mitglieder!BV122</f>
        <v/>
      </c>
      <c r="Y100" s="81" t="str">
        <f>Mitglieder!BW122</f>
        <v/>
      </c>
    </row>
    <row r="101" spans="18:25" x14ac:dyDescent="0.35">
      <c r="R101" s="81">
        <f>Mitglieder!BP123</f>
        <v>9.999999999999995E-3</v>
      </c>
      <c r="S101" s="81" t="str">
        <f>Mitglieder!BQ123</f>
        <v/>
      </c>
      <c r="T101" s="82" t="str">
        <f>Mitglieder!BR123</f>
        <v/>
      </c>
      <c r="U101" s="81" t="str">
        <f>Mitglieder!BS123</f>
        <v/>
      </c>
      <c r="V101" s="81" t="str">
        <f>Mitglieder!BT123</f>
        <v/>
      </c>
      <c r="W101" s="81">
        <f>Mitglieder!BU123</f>
        <v>0</v>
      </c>
      <c r="X101" s="83" t="str">
        <f>Mitglieder!BV123</f>
        <v/>
      </c>
      <c r="Y101" s="81" t="str">
        <f>Mitglieder!BW123</f>
        <v/>
      </c>
    </row>
    <row r="102" spans="18:25" x14ac:dyDescent="0.35">
      <c r="R102" s="81">
        <f>Mitglieder!BP124</f>
        <v>1.0099999999999994E-2</v>
      </c>
      <c r="S102" s="81" t="str">
        <f>Mitglieder!BQ124</f>
        <v/>
      </c>
      <c r="T102" s="82" t="str">
        <f>Mitglieder!BR124</f>
        <v/>
      </c>
      <c r="U102" s="81" t="str">
        <f>Mitglieder!BS124</f>
        <v/>
      </c>
      <c r="V102" s="81" t="str">
        <f>Mitglieder!BT124</f>
        <v/>
      </c>
      <c r="W102" s="81">
        <f>Mitglieder!BU124</f>
        <v>0</v>
      </c>
      <c r="X102" s="83" t="str">
        <f>Mitglieder!BV124</f>
        <v/>
      </c>
      <c r="Y102" s="81" t="str">
        <f>Mitglieder!BW124</f>
        <v/>
      </c>
    </row>
    <row r="103" spans="18:25" x14ac:dyDescent="0.35">
      <c r="R103" s="81">
        <f>Mitglieder!BP125</f>
        <v>1.0199999999999994E-2</v>
      </c>
      <c r="S103" s="81" t="str">
        <f>Mitglieder!BQ125</f>
        <v/>
      </c>
      <c r="T103" s="82" t="str">
        <f>Mitglieder!BR125</f>
        <v/>
      </c>
      <c r="U103" s="81" t="str">
        <f>Mitglieder!BS125</f>
        <v/>
      </c>
      <c r="V103" s="81" t="str">
        <f>Mitglieder!BT125</f>
        <v/>
      </c>
      <c r="W103" s="81">
        <f>Mitglieder!BU125</f>
        <v>0</v>
      </c>
      <c r="X103" s="83" t="str">
        <f>Mitglieder!BV125</f>
        <v/>
      </c>
      <c r="Y103" s="81" t="str">
        <f>Mitglieder!BW125</f>
        <v/>
      </c>
    </row>
    <row r="104" spans="18:25" x14ac:dyDescent="0.35">
      <c r="R104" s="81">
        <f>Mitglieder!BP126</f>
        <v>1.0299999999999993E-2</v>
      </c>
      <c r="S104" s="81" t="str">
        <f>Mitglieder!BQ126</f>
        <v/>
      </c>
      <c r="T104" s="82" t="str">
        <f>Mitglieder!BR126</f>
        <v/>
      </c>
      <c r="U104" s="81" t="str">
        <f>Mitglieder!BS126</f>
        <v/>
      </c>
      <c r="V104" s="81" t="str">
        <f>Mitglieder!BT126</f>
        <v/>
      </c>
      <c r="W104" s="81">
        <f>Mitglieder!BU126</f>
        <v>0</v>
      </c>
      <c r="X104" s="83" t="str">
        <f>Mitglieder!BV126</f>
        <v/>
      </c>
      <c r="Y104" s="81" t="str">
        <f>Mitglieder!BW126</f>
        <v/>
      </c>
    </row>
    <row r="105" spans="18:25" x14ac:dyDescent="0.35">
      <c r="R105" s="81">
        <f>Mitglieder!BP127</f>
        <v>1.0399999999999993E-2</v>
      </c>
      <c r="S105" s="81" t="str">
        <f>Mitglieder!BQ127</f>
        <v/>
      </c>
      <c r="T105" s="82" t="str">
        <f>Mitglieder!BR127</f>
        <v/>
      </c>
      <c r="U105" s="81" t="str">
        <f>Mitglieder!BS127</f>
        <v/>
      </c>
      <c r="V105" s="81" t="str">
        <f>Mitglieder!BT127</f>
        <v/>
      </c>
      <c r="W105" s="81">
        <f>Mitglieder!BU127</f>
        <v>0</v>
      </c>
      <c r="X105" s="83" t="str">
        <f>Mitglieder!BV127</f>
        <v/>
      </c>
      <c r="Y105" s="81" t="str">
        <f>Mitglieder!BW127</f>
        <v/>
      </c>
    </row>
    <row r="106" spans="18:25" x14ac:dyDescent="0.35">
      <c r="R106" s="81">
        <f>Mitglieder!BP128</f>
        <v>1.0499999999999992E-2</v>
      </c>
      <c r="S106" s="81" t="str">
        <f>Mitglieder!BQ128</f>
        <v/>
      </c>
      <c r="T106" s="82" t="str">
        <f>Mitglieder!BR128</f>
        <v/>
      </c>
      <c r="U106" s="81" t="str">
        <f>Mitglieder!BS128</f>
        <v/>
      </c>
      <c r="V106" s="81" t="str">
        <f>Mitglieder!BT128</f>
        <v/>
      </c>
      <c r="W106" s="81">
        <f>Mitglieder!BU128</f>
        <v>0</v>
      </c>
      <c r="X106" s="83" t="str">
        <f>Mitglieder!BV128</f>
        <v/>
      </c>
      <c r="Y106" s="81" t="str">
        <f>Mitglieder!BW128</f>
        <v/>
      </c>
    </row>
    <row r="107" spans="18:25" x14ac:dyDescent="0.35">
      <c r="R107" s="81">
        <f>Mitglieder!BP129</f>
        <v>1.0599999999999991E-2</v>
      </c>
      <c r="S107" s="81" t="str">
        <f>Mitglieder!BQ129</f>
        <v/>
      </c>
      <c r="T107" s="82" t="str">
        <f>Mitglieder!BR129</f>
        <v/>
      </c>
      <c r="U107" s="81" t="str">
        <f>Mitglieder!BS129</f>
        <v/>
      </c>
      <c r="V107" s="81" t="str">
        <f>Mitglieder!BT129</f>
        <v/>
      </c>
      <c r="W107" s="81">
        <f>Mitglieder!BU129</f>
        <v>0</v>
      </c>
      <c r="X107" s="83" t="str">
        <f>Mitglieder!BV129</f>
        <v/>
      </c>
      <c r="Y107" s="81" t="str">
        <f>Mitglieder!BW129</f>
        <v/>
      </c>
    </row>
    <row r="108" spans="18:25" x14ac:dyDescent="0.35">
      <c r="R108" s="81">
        <f>Mitglieder!BP130</f>
        <v>1.0699999999999991E-2</v>
      </c>
      <c r="S108" s="81" t="str">
        <f>Mitglieder!BQ130</f>
        <v/>
      </c>
      <c r="T108" s="82" t="str">
        <f>Mitglieder!BR130</f>
        <v/>
      </c>
      <c r="U108" s="81" t="str">
        <f>Mitglieder!BS130</f>
        <v/>
      </c>
      <c r="V108" s="81" t="str">
        <f>Mitglieder!BT130</f>
        <v/>
      </c>
      <c r="W108" s="81">
        <f>Mitglieder!BU130</f>
        <v>0</v>
      </c>
      <c r="X108" s="83" t="str">
        <f>Mitglieder!BV130</f>
        <v/>
      </c>
      <c r="Y108" s="81" t="str">
        <f>Mitglieder!BW130</f>
        <v/>
      </c>
    </row>
    <row r="109" spans="18:25" x14ac:dyDescent="0.35">
      <c r="R109" s="81">
        <f>Mitglieder!BP131</f>
        <v>1.079999999999999E-2</v>
      </c>
      <c r="S109" s="81" t="str">
        <f>Mitglieder!BQ131</f>
        <v/>
      </c>
      <c r="T109" s="82" t="str">
        <f>Mitglieder!BR131</f>
        <v/>
      </c>
      <c r="U109" s="81" t="str">
        <f>Mitglieder!BS131</f>
        <v/>
      </c>
      <c r="V109" s="81" t="str">
        <f>Mitglieder!BT131</f>
        <v/>
      </c>
      <c r="W109" s="81">
        <f>Mitglieder!BU131</f>
        <v>0</v>
      </c>
      <c r="X109" s="83" t="str">
        <f>Mitglieder!BV131</f>
        <v/>
      </c>
      <c r="Y109" s="81" t="str">
        <f>Mitglieder!BW131</f>
        <v/>
      </c>
    </row>
    <row r="110" spans="18:25" x14ac:dyDescent="0.35">
      <c r="R110" s="81">
        <f>Mitglieder!BP132</f>
        <v>1.089999999999999E-2</v>
      </c>
      <c r="S110" s="81" t="str">
        <f>Mitglieder!BQ132</f>
        <v/>
      </c>
      <c r="T110" s="82" t="str">
        <f>Mitglieder!BR132</f>
        <v/>
      </c>
      <c r="U110" s="81" t="str">
        <f>Mitglieder!BS132</f>
        <v/>
      </c>
      <c r="V110" s="81" t="str">
        <f>Mitglieder!BT132</f>
        <v/>
      </c>
      <c r="W110" s="81">
        <f>Mitglieder!BU132</f>
        <v>0</v>
      </c>
      <c r="X110" s="83" t="str">
        <f>Mitglieder!BV132</f>
        <v/>
      </c>
      <c r="Y110" s="81" t="str">
        <f>Mitglieder!BW132</f>
        <v/>
      </c>
    </row>
    <row r="111" spans="18:25" x14ac:dyDescent="0.35">
      <c r="R111" s="81">
        <f>Mitglieder!BP133</f>
        <v>1.0999999999999989E-2</v>
      </c>
      <c r="S111" s="81" t="str">
        <f>Mitglieder!BQ133</f>
        <v/>
      </c>
      <c r="T111" s="82" t="str">
        <f>Mitglieder!BR133</f>
        <v/>
      </c>
      <c r="U111" s="81" t="str">
        <f>Mitglieder!BS133</f>
        <v/>
      </c>
      <c r="V111" s="81" t="str">
        <f>Mitglieder!BT133</f>
        <v/>
      </c>
      <c r="W111" s="81">
        <f>Mitglieder!BU133</f>
        <v>0</v>
      </c>
      <c r="X111" s="83" t="str">
        <f>Mitglieder!BV133</f>
        <v/>
      </c>
      <c r="Y111" s="81" t="str">
        <f>Mitglieder!BW133</f>
        <v/>
      </c>
    </row>
    <row r="112" spans="18:25" x14ac:dyDescent="0.35">
      <c r="R112" s="81">
        <f>Mitglieder!BP134</f>
        <v>1.1099999999999988E-2</v>
      </c>
      <c r="S112" s="81" t="str">
        <f>Mitglieder!BQ134</f>
        <v/>
      </c>
      <c r="T112" s="82" t="str">
        <f>Mitglieder!BR134</f>
        <v/>
      </c>
      <c r="U112" s="81" t="str">
        <f>Mitglieder!BS134</f>
        <v/>
      </c>
      <c r="V112" s="81" t="str">
        <f>Mitglieder!BT134</f>
        <v/>
      </c>
      <c r="W112" s="81">
        <f>Mitglieder!BU134</f>
        <v>0</v>
      </c>
      <c r="X112" s="83" t="str">
        <f>Mitglieder!BV134</f>
        <v/>
      </c>
      <c r="Y112" s="81" t="str">
        <f>Mitglieder!BW134</f>
        <v/>
      </c>
    </row>
    <row r="113" spans="18:25" x14ac:dyDescent="0.35">
      <c r="R113" s="81">
        <f>Mitglieder!BP135</f>
        <v>1.1199999999999988E-2</v>
      </c>
      <c r="S113" s="81" t="str">
        <f>Mitglieder!BQ135</f>
        <v/>
      </c>
      <c r="T113" s="82" t="str">
        <f>Mitglieder!BR135</f>
        <v/>
      </c>
      <c r="U113" s="81" t="str">
        <f>Mitglieder!BS135</f>
        <v/>
      </c>
      <c r="V113" s="81" t="str">
        <f>Mitglieder!BT135</f>
        <v/>
      </c>
      <c r="W113" s="81">
        <f>Mitglieder!BU135</f>
        <v>0</v>
      </c>
      <c r="X113" s="83" t="str">
        <f>Mitglieder!BV135</f>
        <v/>
      </c>
      <c r="Y113" s="81" t="str">
        <f>Mitglieder!BW135</f>
        <v/>
      </c>
    </row>
    <row r="114" spans="18:25" x14ac:dyDescent="0.35">
      <c r="R114" s="81">
        <f>Mitglieder!BP136</f>
        <v>1.1299999999999987E-2</v>
      </c>
      <c r="S114" s="81" t="str">
        <f>Mitglieder!BQ136</f>
        <v/>
      </c>
      <c r="T114" s="82" t="str">
        <f>Mitglieder!BR136</f>
        <v/>
      </c>
      <c r="U114" s="81" t="str">
        <f>Mitglieder!BS136</f>
        <v/>
      </c>
      <c r="V114" s="81" t="str">
        <f>Mitglieder!BT136</f>
        <v/>
      </c>
      <c r="W114" s="81">
        <f>Mitglieder!BU136</f>
        <v>0</v>
      </c>
      <c r="X114" s="83" t="str">
        <f>Mitglieder!BV136</f>
        <v/>
      </c>
      <c r="Y114" s="81" t="str">
        <f>Mitglieder!BW136</f>
        <v/>
      </c>
    </row>
    <row r="115" spans="18:25" x14ac:dyDescent="0.35">
      <c r="R115" s="81">
        <f>Mitglieder!BP137</f>
        <v>1.1399999999999987E-2</v>
      </c>
      <c r="S115" s="81" t="str">
        <f>Mitglieder!BQ137</f>
        <v/>
      </c>
      <c r="T115" s="82" t="str">
        <f>Mitglieder!BR137</f>
        <v/>
      </c>
      <c r="U115" s="81" t="str">
        <f>Mitglieder!BS137</f>
        <v/>
      </c>
      <c r="V115" s="81" t="str">
        <f>Mitglieder!BT137</f>
        <v/>
      </c>
      <c r="W115" s="81">
        <f>Mitglieder!BU137</f>
        <v>0</v>
      </c>
      <c r="X115" s="83" t="str">
        <f>Mitglieder!BV137</f>
        <v/>
      </c>
      <c r="Y115" s="81" t="str">
        <f>Mitglieder!BW137</f>
        <v/>
      </c>
    </row>
    <row r="116" spans="18:25" x14ac:dyDescent="0.35">
      <c r="R116" s="81">
        <f>Mitglieder!BP138</f>
        <v>1.1499999999999986E-2</v>
      </c>
      <c r="S116" s="81" t="str">
        <f>Mitglieder!BQ138</f>
        <v/>
      </c>
      <c r="T116" s="82" t="str">
        <f>Mitglieder!BR138</f>
        <v/>
      </c>
      <c r="U116" s="81" t="str">
        <f>Mitglieder!BS138</f>
        <v/>
      </c>
      <c r="V116" s="81" t="str">
        <f>Mitglieder!BT138</f>
        <v/>
      </c>
      <c r="W116" s="81">
        <f>Mitglieder!BU138</f>
        <v>0</v>
      </c>
      <c r="X116" s="83" t="str">
        <f>Mitglieder!BV138</f>
        <v/>
      </c>
      <c r="Y116" s="81" t="str">
        <f>Mitglieder!BW138</f>
        <v/>
      </c>
    </row>
    <row r="117" spans="18:25" x14ac:dyDescent="0.35">
      <c r="R117" s="81">
        <f>Mitglieder!BP139</f>
        <v>1.1599999999999985E-2</v>
      </c>
      <c r="S117" s="81" t="str">
        <f>Mitglieder!BQ139</f>
        <v/>
      </c>
      <c r="T117" s="82" t="str">
        <f>Mitglieder!BR139</f>
        <v/>
      </c>
      <c r="U117" s="81" t="str">
        <f>Mitglieder!BS139</f>
        <v/>
      </c>
      <c r="V117" s="81" t="str">
        <f>Mitglieder!BT139</f>
        <v/>
      </c>
      <c r="W117" s="81">
        <f>Mitglieder!BU139</f>
        <v>0</v>
      </c>
      <c r="X117" s="83" t="str">
        <f>Mitglieder!BV139</f>
        <v/>
      </c>
      <c r="Y117" s="81" t="str">
        <f>Mitglieder!BW139</f>
        <v/>
      </c>
    </row>
    <row r="118" spans="18:25" x14ac:dyDescent="0.35">
      <c r="R118" s="81">
        <f>Mitglieder!BP140</f>
        <v>1.1699999999999985E-2</v>
      </c>
      <c r="S118" s="81" t="str">
        <f>Mitglieder!BQ140</f>
        <v/>
      </c>
      <c r="T118" s="82" t="str">
        <f>Mitglieder!BR140</f>
        <v/>
      </c>
      <c r="U118" s="81" t="str">
        <f>Mitglieder!BS140</f>
        <v/>
      </c>
      <c r="V118" s="81" t="str">
        <f>Mitglieder!BT140</f>
        <v/>
      </c>
      <c r="W118" s="81">
        <f>Mitglieder!BU140</f>
        <v>0</v>
      </c>
      <c r="X118" s="83" t="str">
        <f>Mitglieder!BV140</f>
        <v/>
      </c>
      <c r="Y118" s="81" t="str">
        <f>Mitglieder!BW140</f>
        <v/>
      </c>
    </row>
    <row r="119" spans="18:25" x14ac:dyDescent="0.35">
      <c r="R119" s="81">
        <f>Mitglieder!BP141</f>
        <v>1.1799999999999984E-2</v>
      </c>
      <c r="S119" s="81" t="str">
        <f>Mitglieder!BQ141</f>
        <v/>
      </c>
      <c r="T119" s="82" t="str">
        <f>Mitglieder!BR141</f>
        <v/>
      </c>
      <c r="U119" s="81" t="str">
        <f>Mitglieder!BS141</f>
        <v/>
      </c>
      <c r="V119" s="81" t="str">
        <f>Mitglieder!BT141</f>
        <v/>
      </c>
      <c r="W119" s="81">
        <f>Mitglieder!BU141</f>
        <v>0</v>
      </c>
      <c r="X119" s="83" t="str">
        <f>Mitglieder!BV141</f>
        <v/>
      </c>
      <c r="Y119" s="81" t="str">
        <f>Mitglieder!BW141</f>
        <v/>
      </c>
    </row>
    <row r="120" spans="18:25" x14ac:dyDescent="0.35">
      <c r="R120" s="81">
        <f>Mitglieder!BP142</f>
        <v>1.1899999999999984E-2</v>
      </c>
      <c r="S120" s="81" t="str">
        <f>Mitglieder!BQ142</f>
        <v/>
      </c>
      <c r="T120" s="82" t="str">
        <f>Mitglieder!BR142</f>
        <v/>
      </c>
      <c r="U120" s="81" t="str">
        <f>Mitglieder!BS142</f>
        <v/>
      </c>
      <c r="V120" s="81" t="str">
        <f>Mitglieder!BT142</f>
        <v/>
      </c>
      <c r="W120" s="81">
        <f>Mitglieder!BU142</f>
        <v>0</v>
      </c>
      <c r="X120" s="83" t="str">
        <f>Mitglieder!BV142</f>
        <v/>
      </c>
      <c r="Y120" s="81" t="str">
        <f>Mitglieder!BW142</f>
        <v/>
      </c>
    </row>
    <row r="121" spans="18:25" x14ac:dyDescent="0.35">
      <c r="R121" s="81">
        <f>Mitglieder!BP143</f>
        <v>1.1999999999999983E-2</v>
      </c>
      <c r="S121" s="81" t="str">
        <f>Mitglieder!BQ143</f>
        <v/>
      </c>
      <c r="T121" s="82" t="str">
        <f>Mitglieder!BR143</f>
        <v/>
      </c>
      <c r="U121" s="81" t="str">
        <f>Mitglieder!BS143</f>
        <v/>
      </c>
      <c r="V121" s="81" t="str">
        <f>Mitglieder!BT143</f>
        <v/>
      </c>
      <c r="W121" s="81">
        <f>Mitglieder!BU143</f>
        <v>0</v>
      </c>
      <c r="X121" s="83" t="str">
        <f>Mitglieder!BV143</f>
        <v/>
      </c>
      <c r="Y121" s="81" t="str">
        <f>Mitglieder!BW143</f>
        <v/>
      </c>
    </row>
    <row r="122" spans="18:25" x14ac:dyDescent="0.35">
      <c r="R122" s="81">
        <f>Mitglieder!BP144</f>
        <v>1.2099999999999982E-2</v>
      </c>
      <c r="S122" s="81" t="str">
        <f>Mitglieder!BQ144</f>
        <v/>
      </c>
      <c r="T122" s="82" t="str">
        <f>Mitglieder!BR144</f>
        <v/>
      </c>
      <c r="U122" s="81" t="str">
        <f>Mitglieder!BS144</f>
        <v/>
      </c>
      <c r="V122" s="81" t="str">
        <f>Mitglieder!BT144</f>
        <v/>
      </c>
      <c r="W122" s="81">
        <f>Mitglieder!BU144</f>
        <v>0</v>
      </c>
      <c r="X122" s="83" t="str">
        <f>Mitglieder!BV144</f>
        <v/>
      </c>
      <c r="Y122" s="81" t="str">
        <f>Mitglieder!BW144</f>
        <v/>
      </c>
    </row>
    <row r="123" spans="18:25" x14ac:dyDescent="0.35">
      <c r="R123" s="81">
        <f>Mitglieder!BP145</f>
        <v>1.2199999999999982E-2</v>
      </c>
      <c r="S123" s="81" t="str">
        <f>Mitglieder!BQ145</f>
        <v/>
      </c>
      <c r="T123" s="82" t="str">
        <f>Mitglieder!BR145</f>
        <v/>
      </c>
      <c r="U123" s="81" t="str">
        <f>Mitglieder!BS145</f>
        <v/>
      </c>
      <c r="V123" s="81" t="str">
        <f>Mitglieder!BT145</f>
        <v/>
      </c>
      <c r="W123" s="81">
        <f>Mitglieder!BU145</f>
        <v>0</v>
      </c>
      <c r="X123" s="83" t="str">
        <f>Mitglieder!BV145</f>
        <v/>
      </c>
      <c r="Y123" s="81" t="str">
        <f>Mitglieder!BW145</f>
        <v/>
      </c>
    </row>
    <row r="124" spans="18:25" x14ac:dyDescent="0.35">
      <c r="R124" s="81">
        <f>Mitglieder!BP146</f>
        <v>1.2299999999999981E-2</v>
      </c>
      <c r="S124" s="81" t="str">
        <f>Mitglieder!BQ146</f>
        <v/>
      </c>
      <c r="T124" s="82" t="str">
        <f>Mitglieder!BR146</f>
        <v/>
      </c>
      <c r="U124" s="81" t="str">
        <f>Mitglieder!BS146</f>
        <v/>
      </c>
      <c r="V124" s="81" t="str">
        <f>Mitglieder!BT146</f>
        <v/>
      </c>
      <c r="W124" s="81">
        <f>Mitglieder!BU146</f>
        <v>0</v>
      </c>
      <c r="X124" s="83" t="str">
        <f>Mitglieder!BV146</f>
        <v/>
      </c>
      <c r="Y124" s="81" t="str">
        <f>Mitglieder!BW146</f>
        <v/>
      </c>
    </row>
    <row r="125" spans="18:25" x14ac:dyDescent="0.35">
      <c r="R125" s="81">
        <f>Mitglieder!BP147</f>
        <v>1.239999999999998E-2</v>
      </c>
      <c r="S125" s="81" t="str">
        <f>Mitglieder!BQ147</f>
        <v/>
      </c>
      <c r="T125" s="82" t="str">
        <f>Mitglieder!BR147</f>
        <v/>
      </c>
      <c r="U125" s="81" t="str">
        <f>Mitglieder!BS147</f>
        <v/>
      </c>
      <c r="V125" s="81" t="str">
        <f>Mitglieder!BT147</f>
        <v/>
      </c>
      <c r="W125" s="81">
        <f>Mitglieder!BU147</f>
        <v>0</v>
      </c>
      <c r="X125" s="83" t="str">
        <f>Mitglieder!BV147</f>
        <v/>
      </c>
      <c r="Y125" s="81" t="str">
        <f>Mitglieder!BW147</f>
        <v/>
      </c>
    </row>
    <row r="126" spans="18:25" x14ac:dyDescent="0.35">
      <c r="R126" s="81">
        <f>Mitglieder!BP148</f>
        <v>1.249999999999998E-2</v>
      </c>
      <c r="S126" s="81" t="str">
        <f>Mitglieder!BQ148</f>
        <v/>
      </c>
      <c r="T126" s="82" t="str">
        <f>Mitglieder!BR148</f>
        <v/>
      </c>
      <c r="U126" s="81" t="str">
        <f>Mitglieder!BS148</f>
        <v/>
      </c>
      <c r="V126" s="81" t="str">
        <f>Mitglieder!BT148</f>
        <v/>
      </c>
      <c r="W126" s="81">
        <f>Mitglieder!BU148</f>
        <v>0</v>
      </c>
      <c r="X126" s="83" t="str">
        <f>Mitglieder!BV148</f>
        <v/>
      </c>
      <c r="Y126" s="81" t="str">
        <f>Mitglieder!BW148</f>
        <v/>
      </c>
    </row>
    <row r="127" spans="18:25" x14ac:dyDescent="0.35">
      <c r="R127" s="81">
        <f>Mitglieder!BP149</f>
        <v>1.2599999999999979E-2</v>
      </c>
      <c r="S127" s="81" t="str">
        <f>Mitglieder!BQ149</f>
        <v/>
      </c>
      <c r="T127" s="82" t="str">
        <f>Mitglieder!BR149</f>
        <v/>
      </c>
      <c r="U127" s="81" t="str">
        <f>Mitglieder!BS149</f>
        <v/>
      </c>
      <c r="V127" s="81" t="str">
        <f>Mitglieder!BT149</f>
        <v/>
      </c>
      <c r="W127" s="81">
        <f>Mitglieder!BU149</f>
        <v>0</v>
      </c>
      <c r="X127" s="83" t="str">
        <f>Mitglieder!BV149</f>
        <v/>
      </c>
      <c r="Y127" s="81" t="str">
        <f>Mitglieder!BW149</f>
        <v/>
      </c>
    </row>
    <row r="128" spans="18:25" x14ac:dyDescent="0.35">
      <c r="R128" s="81">
        <f>Mitglieder!BP150</f>
        <v>1.2699999999999979E-2</v>
      </c>
      <c r="S128" s="81" t="str">
        <f>Mitglieder!BQ150</f>
        <v/>
      </c>
      <c r="T128" s="82" t="str">
        <f>Mitglieder!BR150</f>
        <v/>
      </c>
      <c r="U128" s="81" t="str">
        <f>Mitglieder!BS150</f>
        <v/>
      </c>
      <c r="V128" s="81" t="str">
        <f>Mitglieder!BT150</f>
        <v/>
      </c>
      <c r="W128" s="81">
        <f>Mitglieder!BU150</f>
        <v>0</v>
      </c>
      <c r="X128" s="83" t="str">
        <f>Mitglieder!BV150</f>
        <v/>
      </c>
      <c r="Y128" s="81" t="str">
        <f>Mitglieder!BW150</f>
        <v/>
      </c>
    </row>
    <row r="129" spans="18:25" x14ac:dyDescent="0.35">
      <c r="R129" s="81">
        <f>Mitglieder!BP151</f>
        <v>1.2799999999999978E-2</v>
      </c>
      <c r="S129" s="81" t="str">
        <f>Mitglieder!BQ151</f>
        <v/>
      </c>
      <c r="T129" s="82" t="str">
        <f>Mitglieder!BR151</f>
        <v/>
      </c>
      <c r="U129" s="81" t="str">
        <f>Mitglieder!BS151</f>
        <v/>
      </c>
      <c r="V129" s="81" t="str">
        <f>Mitglieder!BT151</f>
        <v/>
      </c>
      <c r="W129" s="81">
        <f>Mitglieder!BU151</f>
        <v>0</v>
      </c>
      <c r="X129" s="83" t="str">
        <f>Mitglieder!BV151</f>
        <v/>
      </c>
      <c r="Y129" s="81" t="str">
        <f>Mitglieder!BW151</f>
        <v/>
      </c>
    </row>
    <row r="130" spans="18:25" x14ac:dyDescent="0.35">
      <c r="R130" s="81">
        <f>Mitglieder!BP152</f>
        <v>1.2899999999999977E-2</v>
      </c>
      <c r="S130" s="81" t="str">
        <f>Mitglieder!BQ152</f>
        <v/>
      </c>
      <c r="T130" s="82" t="str">
        <f>Mitglieder!BR152</f>
        <v/>
      </c>
      <c r="U130" s="81" t="str">
        <f>Mitglieder!BS152</f>
        <v/>
      </c>
      <c r="V130" s="81" t="str">
        <f>Mitglieder!BT152</f>
        <v/>
      </c>
      <c r="W130" s="81">
        <f>Mitglieder!BU152</f>
        <v>0</v>
      </c>
      <c r="X130" s="83" t="str">
        <f>Mitglieder!BV152</f>
        <v/>
      </c>
      <c r="Y130" s="81" t="str">
        <f>Mitglieder!BW152</f>
        <v/>
      </c>
    </row>
    <row r="131" spans="18:25" x14ac:dyDescent="0.35">
      <c r="R131" s="81">
        <f>Mitglieder!BP153</f>
        <v>1.2999999999999977E-2</v>
      </c>
      <c r="S131" s="81" t="str">
        <f>Mitglieder!BQ153</f>
        <v/>
      </c>
      <c r="T131" s="82" t="str">
        <f>Mitglieder!BR153</f>
        <v/>
      </c>
      <c r="U131" s="81" t="str">
        <f>Mitglieder!BS153</f>
        <v/>
      </c>
      <c r="V131" s="81" t="str">
        <f>Mitglieder!BT153</f>
        <v/>
      </c>
      <c r="W131" s="81">
        <f>Mitglieder!BU153</f>
        <v>0</v>
      </c>
      <c r="X131" s="83" t="str">
        <f>Mitglieder!BV153</f>
        <v/>
      </c>
      <c r="Y131" s="81" t="str">
        <f>Mitglieder!BW153</f>
        <v/>
      </c>
    </row>
    <row r="132" spans="18:25" x14ac:dyDescent="0.35">
      <c r="R132" s="81">
        <f>Mitglieder!BP154</f>
        <v>1.3099999999999976E-2</v>
      </c>
      <c r="S132" s="81" t="str">
        <f>Mitglieder!BQ154</f>
        <v/>
      </c>
      <c r="T132" s="82" t="str">
        <f>Mitglieder!BR154</f>
        <v/>
      </c>
      <c r="U132" s="81" t="str">
        <f>Mitglieder!BS154</f>
        <v/>
      </c>
      <c r="V132" s="81" t="str">
        <f>Mitglieder!BT154</f>
        <v/>
      </c>
      <c r="W132" s="81">
        <f>Mitglieder!BU154</f>
        <v>0</v>
      </c>
      <c r="X132" s="83" t="str">
        <f>Mitglieder!BV154</f>
        <v/>
      </c>
      <c r="Y132" s="81" t="str">
        <f>Mitglieder!BW154</f>
        <v/>
      </c>
    </row>
    <row r="133" spans="18:25" x14ac:dyDescent="0.35">
      <c r="R133" s="81">
        <f>Mitglieder!BP155</f>
        <v>1.3199999999999976E-2</v>
      </c>
      <c r="S133" s="81" t="str">
        <f>Mitglieder!BQ155</f>
        <v/>
      </c>
      <c r="T133" s="82" t="str">
        <f>Mitglieder!BR155</f>
        <v/>
      </c>
      <c r="U133" s="81" t="str">
        <f>Mitglieder!BS155</f>
        <v/>
      </c>
      <c r="V133" s="81" t="str">
        <f>Mitglieder!BT155</f>
        <v/>
      </c>
      <c r="W133" s="81">
        <f>Mitglieder!BU155</f>
        <v>0</v>
      </c>
      <c r="X133" s="83" t="str">
        <f>Mitglieder!BV155</f>
        <v/>
      </c>
      <c r="Y133" s="81" t="str">
        <f>Mitglieder!BW155</f>
        <v/>
      </c>
    </row>
    <row r="134" spans="18:25" x14ac:dyDescent="0.35">
      <c r="R134" s="81">
        <f>Mitglieder!BP156</f>
        <v>1.3299999999999975E-2</v>
      </c>
      <c r="S134" s="81" t="str">
        <f>Mitglieder!BQ156</f>
        <v/>
      </c>
      <c r="T134" s="82" t="str">
        <f>Mitglieder!BR156</f>
        <v/>
      </c>
      <c r="U134" s="81" t="str">
        <f>Mitglieder!BS156</f>
        <v/>
      </c>
      <c r="V134" s="81" t="str">
        <f>Mitglieder!BT156</f>
        <v/>
      </c>
      <c r="W134" s="81">
        <f>Mitglieder!BU156</f>
        <v>0</v>
      </c>
      <c r="X134" s="83" t="str">
        <f>Mitglieder!BV156</f>
        <v/>
      </c>
      <c r="Y134" s="81" t="str">
        <f>Mitglieder!BW156</f>
        <v/>
      </c>
    </row>
    <row r="135" spans="18:25" x14ac:dyDescent="0.35">
      <c r="R135" s="81">
        <f>Mitglieder!BP157</f>
        <v>1.3399999999999974E-2</v>
      </c>
      <c r="S135" s="81" t="str">
        <f>Mitglieder!BQ157</f>
        <v/>
      </c>
      <c r="T135" s="82" t="str">
        <f>Mitglieder!BR157</f>
        <v/>
      </c>
      <c r="U135" s="81" t="str">
        <f>Mitglieder!BS157</f>
        <v/>
      </c>
      <c r="V135" s="81" t="str">
        <f>Mitglieder!BT157</f>
        <v/>
      </c>
      <c r="W135" s="81">
        <f>Mitglieder!BU157</f>
        <v>0</v>
      </c>
      <c r="X135" s="83" t="str">
        <f>Mitglieder!BV157</f>
        <v/>
      </c>
      <c r="Y135" s="81" t="str">
        <f>Mitglieder!BW157</f>
        <v/>
      </c>
    </row>
    <row r="136" spans="18:25" x14ac:dyDescent="0.35">
      <c r="R136" s="81">
        <f>Mitglieder!BP158</f>
        <v>1.3499999999999974E-2</v>
      </c>
      <c r="S136" s="81" t="str">
        <f>Mitglieder!BQ158</f>
        <v/>
      </c>
      <c r="T136" s="82" t="str">
        <f>Mitglieder!BR158</f>
        <v/>
      </c>
      <c r="U136" s="81" t="str">
        <f>Mitglieder!BS158</f>
        <v/>
      </c>
      <c r="V136" s="81" t="str">
        <f>Mitglieder!BT158</f>
        <v/>
      </c>
      <c r="W136" s="81">
        <f>Mitglieder!BU158</f>
        <v>0</v>
      </c>
      <c r="X136" s="83" t="str">
        <f>Mitglieder!BV158</f>
        <v/>
      </c>
      <c r="Y136" s="81" t="str">
        <f>Mitglieder!BW158</f>
        <v/>
      </c>
    </row>
    <row r="137" spans="18:25" x14ac:dyDescent="0.35">
      <c r="R137" s="81">
        <f>Mitglieder!BP159</f>
        <v>1.3599999999999973E-2</v>
      </c>
      <c r="S137" s="81" t="str">
        <f>Mitglieder!BQ159</f>
        <v/>
      </c>
      <c r="T137" s="82" t="str">
        <f>Mitglieder!BR159</f>
        <v/>
      </c>
      <c r="U137" s="81" t="str">
        <f>Mitglieder!BS159</f>
        <v/>
      </c>
      <c r="V137" s="81" t="str">
        <f>Mitglieder!BT159</f>
        <v/>
      </c>
      <c r="W137" s="81">
        <f>Mitglieder!BU159</f>
        <v>0</v>
      </c>
      <c r="X137" s="83" t="str">
        <f>Mitglieder!BV159</f>
        <v/>
      </c>
      <c r="Y137" s="81" t="str">
        <f>Mitglieder!BW159</f>
        <v/>
      </c>
    </row>
    <row r="138" spans="18:25" x14ac:dyDescent="0.35">
      <c r="R138" s="81">
        <f>Mitglieder!BP160</f>
        <v>1.3699999999999973E-2</v>
      </c>
      <c r="S138" s="81" t="str">
        <f>Mitglieder!BQ160</f>
        <v/>
      </c>
      <c r="T138" s="82" t="str">
        <f>Mitglieder!BR160</f>
        <v/>
      </c>
      <c r="U138" s="81" t="str">
        <f>Mitglieder!BS160</f>
        <v/>
      </c>
      <c r="V138" s="81" t="str">
        <f>Mitglieder!BT160</f>
        <v/>
      </c>
      <c r="W138" s="81">
        <f>Mitglieder!BU160</f>
        <v>0</v>
      </c>
      <c r="X138" s="83" t="str">
        <f>Mitglieder!BV160</f>
        <v/>
      </c>
      <c r="Y138" s="81" t="str">
        <f>Mitglieder!BW160</f>
        <v/>
      </c>
    </row>
    <row r="139" spans="18:25" x14ac:dyDescent="0.35">
      <c r="R139" s="81">
        <f>Mitglieder!BP161</f>
        <v>1.3799999999999972E-2</v>
      </c>
      <c r="S139" s="81" t="str">
        <f>Mitglieder!BQ161</f>
        <v/>
      </c>
      <c r="T139" s="82" t="str">
        <f>Mitglieder!BR161</f>
        <v/>
      </c>
      <c r="U139" s="81" t="str">
        <f>Mitglieder!BS161</f>
        <v/>
      </c>
      <c r="V139" s="81" t="str">
        <f>Mitglieder!BT161</f>
        <v/>
      </c>
      <c r="W139" s="81">
        <f>Mitglieder!BU161</f>
        <v>0</v>
      </c>
      <c r="X139" s="83" t="str">
        <f>Mitglieder!BV161</f>
        <v/>
      </c>
      <c r="Y139" s="81" t="str">
        <f>Mitglieder!BW161</f>
        <v/>
      </c>
    </row>
    <row r="140" spans="18:25" x14ac:dyDescent="0.35">
      <c r="R140" s="81">
        <f>Mitglieder!BP162</f>
        <v>1.3899999999999971E-2</v>
      </c>
      <c r="S140" s="81" t="str">
        <f>Mitglieder!BQ162</f>
        <v/>
      </c>
      <c r="T140" s="82" t="str">
        <f>Mitglieder!BR162</f>
        <v/>
      </c>
      <c r="U140" s="81" t="str">
        <f>Mitglieder!BS162</f>
        <v/>
      </c>
      <c r="V140" s="81" t="str">
        <f>Mitglieder!BT162</f>
        <v/>
      </c>
      <c r="W140" s="81">
        <f>Mitglieder!BU162</f>
        <v>0</v>
      </c>
      <c r="X140" s="83" t="str">
        <f>Mitglieder!BV162</f>
        <v/>
      </c>
      <c r="Y140" s="81" t="str">
        <f>Mitglieder!BW162</f>
        <v/>
      </c>
    </row>
    <row r="141" spans="18:25" x14ac:dyDescent="0.35">
      <c r="R141" s="81">
        <f>Mitglieder!BP163</f>
        <v>1.3999999999999971E-2</v>
      </c>
      <c r="S141" s="81" t="str">
        <f>Mitglieder!BQ163</f>
        <v/>
      </c>
      <c r="T141" s="82" t="str">
        <f>Mitglieder!BR163</f>
        <v/>
      </c>
      <c r="U141" s="81" t="str">
        <f>Mitglieder!BS163</f>
        <v/>
      </c>
      <c r="V141" s="81" t="str">
        <f>Mitglieder!BT163</f>
        <v/>
      </c>
      <c r="W141" s="81">
        <f>Mitglieder!BU163</f>
        <v>0</v>
      </c>
      <c r="X141" s="83" t="str">
        <f>Mitglieder!BV163</f>
        <v/>
      </c>
      <c r="Y141" s="81" t="str">
        <f>Mitglieder!BW163</f>
        <v/>
      </c>
    </row>
    <row r="142" spans="18:25" x14ac:dyDescent="0.35">
      <c r="R142" s="81">
        <f>Mitglieder!BP164</f>
        <v>1.409999999999997E-2</v>
      </c>
      <c r="S142" s="81" t="str">
        <f>Mitglieder!BQ164</f>
        <v/>
      </c>
      <c r="T142" s="82" t="str">
        <f>Mitglieder!BR164</f>
        <v/>
      </c>
      <c r="U142" s="81" t="str">
        <f>Mitglieder!BS164</f>
        <v/>
      </c>
      <c r="V142" s="81" t="str">
        <f>Mitglieder!BT164</f>
        <v/>
      </c>
      <c r="W142" s="81">
        <f>Mitglieder!BU164</f>
        <v>0</v>
      </c>
      <c r="X142" s="83" t="str">
        <f>Mitglieder!BV164</f>
        <v/>
      </c>
      <c r="Y142" s="81" t="str">
        <f>Mitglieder!BW164</f>
        <v/>
      </c>
    </row>
    <row r="143" spans="18:25" x14ac:dyDescent="0.35">
      <c r="R143" s="81">
        <f>Mitglieder!BP165</f>
        <v>1.419999999999997E-2</v>
      </c>
      <c r="S143" s="81" t="str">
        <f>Mitglieder!BQ165</f>
        <v/>
      </c>
      <c r="T143" s="82" t="str">
        <f>Mitglieder!BR165</f>
        <v/>
      </c>
      <c r="U143" s="81" t="str">
        <f>Mitglieder!BS165</f>
        <v/>
      </c>
      <c r="V143" s="81" t="str">
        <f>Mitglieder!BT165</f>
        <v/>
      </c>
      <c r="W143" s="81">
        <f>Mitglieder!BU165</f>
        <v>0</v>
      </c>
      <c r="X143" s="83" t="str">
        <f>Mitglieder!BV165</f>
        <v/>
      </c>
      <c r="Y143" s="81" t="str">
        <f>Mitglieder!BW165</f>
        <v/>
      </c>
    </row>
    <row r="144" spans="18:25" x14ac:dyDescent="0.35">
      <c r="R144" s="81">
        <f>Mitglieder!BP166</f>
        <v>1.4299999999999969E-2</v>
      </c>
      <c r="S144" s="81" t="str">
        <f>Mitglieder!BQ166</f>
        <v/>
      </c>
      <c r="T144" s="82" t="str">
        <f>Mitglieder!BR166</f>
        <v/>
      </c>
      <c r="U144" s="81" t="str">
        <f>Mitglieder!BS166</f>
        <v/>
      </c>
      <c r="V144" s="81" t="str">
        <f>Mitglieder!BT166</f>
        <v/>
      </c>
      <c r="W144" s="81">
        <f>Mitglieder!BU166</f>
        <v>0</v>
      </c>
      <c r="X144" s="83" t="str">
        <f>Mitglieder!BV166</f>
        <v/>
      </c>
      <c r="Y144" s="81" t="str">
        <f>Mitglieder!BW166</f>
        <v/>
      </c>
    </row>
    <row r="145" spans="18:25" x14ac:dyDescent="0.35">
      <c r="R145" s="81">
        <f>Mitglieder!BP167</f>
        <v>1.4399999999999968E-2</v>
      </c>
      <c r="S145" s="81" t="str">
        <f>Mitglieder!BQ167</f>
        <v/>
      </c>
      <c r="T145" s="82" t="str">
        <f>Mitglieder!BR167</f>
        <v/>
      </c>
      <c r="U145" s="81" t="str">
        <f>Mitglieder!BS167</f>
        <v/>
      </c>
      <c r="V145" s="81" t="str">
        <f>Mitglieder!BT167</f>
        <v/>
      </c>
      <c r="W145" s="81">
        <f>Mitglieder!BU167</f>
        <v>0</v>
      </c>
      <c r="X145" s="83" t="str">
        <f>Mitglieder!BV167</f>
        <v/>
      </c>
      <c r="Y145" s="81" t="str">
        <f>Mitglieder!BW167</f>
        <v/>
      </c>
    </row>
    <row r="146" spans="18:25" x14ac:dyDescent="0.35">
      <c r="R146" s="81">
        <f>Mitglieder!BP168</f>
        <v>1.4499999999999968E-2</v>
      </c>
      <c r="S146" s="81" t="str">
        <f>Mitglieder!BQ168</f>
        <v/>
      </c>
      <c r="T146" s="82" t="str">
        <f>Mitglieder!BR168</f>
        <v/>
      </c>
      <c r="U146" s="81" t="str">
        <f>Mitglieder!BS168</f>
        <v/>
      </c>
      <c r="V146" s="81" t="str">
        <f>Mitglieder!BT168</f>
        <v/>
      </c>
      <c r="W146" s="81">
        <f>Mitglieder!BU168</f>
        <v>0</v>
      </c>
      <c r="X146" s="83" t="str">
        <f>Mitglieder!BV168</f>
        <v/>
      </c>
      <c r="Y146" s="81" t="str">
        <f>Mitglieder!BW168</f>
        <v/>
      </c>
    </row>
    <row r="147" spans="18:25" x14ac:dyDescent="0.35">
      <c r="R147" s="81">
        <f>Mitglieder!BP169</f>
        <v>1.4599999999999967E-2</v>
      </c>
      <c r="S147" s="81" t="str">
        <f>Mitglieder!BQ169</f>
        <v/>
      </c>
      <c r="T147" s="82" t="str">
        <f>Mitglieder!BR169</f>
        <v/>
      </c>
      <c r="U147" s="81" t="str">
        <f>Mitglieder!BS169</f>
        <v/>
      </c>
      <c r="V147" s="81" t="str">
        <f>Mitglieder!BT169</f>
        <v/>
      </c>
      <c r="W147" s="81">
        <f>Mitglieder!BU169</f>
        <v>0</v>
      </c>
      <c r="X147" s="83" t="str">
        <f>Mitglieder!BV169</f>
        <v/>
      </c>
      <c r="Y147" s="81" t="str">
        <f>Mitglieder!BW169</f>
        <v/>
      </c>
    </row>
    <row r="148" spans="18:25" x14ac:dyDescent="0.35">
      <c r="R148" s="81">
        <f>Mitglieder!BP170</f>
        <v>1.4699999999999967E-2</v>
      </c>
      <c r="S148" s="81" t="str">
        <f>Mitglieder!BQ170</f>
        <v/>
      </c>
      <c r="T148" s="82" t="str">
        <f>Mitglieder!BR170</f>
        <v/>
      </c>
      <c r="U148" s="81" t="str">
        <f>Mitglieder!BS170</f>
        <v/>
      </c>
      <c r="V148" s="81" t="str">
        <f>Mitglieder!BT170</f>
        <v/>
      </c>
      <c r="W148" s="81">
        <f>Mitglieder!BU170</f>
        <v>0</v>
      </c>
      <c r="X148" s="83" t="str">
        <f>Mitglieder!BV170</f>
        <v/>
      </c>
      <c r="Y148" s="81" t="str">
        <f>Mitglieder!BW170</f>
        <v/>
      </c>
    </row>
    <row r="149" spans="18:25" x14ac:dyDescent="0.35">
      <c r="R149" s="81">
        <f>Mitglieder!BP171</f>
        <v>1.4799999999999966E-2</v>
      </c>
      <c r="S149" s="81" t="str">
        <f>Mitglieder!BQ171</f>
        <v/>
      </c>
      <c r="T149" s="82" t="str">
        <f>Mitglieder!BR171</f>
        <v/>
      </c>
      <c r="U149" s="81" t="str">
        <f>Mitglieder!BS171</f>
        <v/>
      </c>
      <c r="V149" s="81" t="str">
        <f>Mitglieder!BT171</f>
        <v/>
      </c>
      <c r="W149" s="81">
        <f>Mitglieder!BU171</f>
        <v>0</v>
      </c>
      <c r="X149" s="83" t="str">
        <f>Mitglieder!BV171</f>
        <v/>
      </c>
      <c r="Y149" s="81" t="str">
        <f>Mitglieder!BW171</f>
        <v/>
      </c>
    </row>
    <row r="150" spans="18:25" x14ac:dyDescent="0.35">
      <c r="R150" s="81">
        <f>Mitglieder!BP172</f>
        <v>1.4899999999999965E-2</v>
      </c>
      <c r="S150" s="81" t="str">
        <f>Mitglieder!BQ172</f>
        <v/>
      </c>
      <c r="T150" s="82" t="str">
        <f>Mitglieder!BR172</f>
        <v/>
      </c>
      <c r="U150" s="81" t="str">
        <f>Mitglieder!BS172</f>
        <v/>
      </c>
      <c r="V150" s="81" t="str">
        <f>Mitglieder!BT172</f>
        <v/>
      </c>
      <c r="W150" s="81">
        <f>Mitglieder!BU172</f>
        <v>0</v>
      </c>
      <c r="X150" s="83" t="str">
        <f>Mitglieder!BV172</f>
        <v/>
      </c>
      <c r="Y150" s="81" t="str">
        <f>Mitglieder!BW172</f>
        <v/>
      </c>
    </row>
    <row r="151" spans="18:25" x14ac:dyDescent="0.35">
      <c r="R151" s="81">
        <f>Mitglieder!BP173</f>
        <v>1.4999999999999965E-2</v>
      </c>
      <c r="S151" s="81" t="str">
        <f>Mitglieder!BQ173</f>
        <v/>
      </c>
      <c r="T151" s="82" t="str">
        <f>Mitglieder!BR173</f>
        <v/>
      </c>
      <c r="U151" s="81" t="str">
        <f>Mitglieder!BS173</f>
        <v/>
      </c>
      <c r="V151" s="81" t="str">
        <f>Mitglieder!BT173</f>
        <v/>
      </c>
      <c r="W151" s="81">
        <f>Mitglieder!BU173</f>
        <v>0</v>
      </c>
      <c r="X151" s="83" t="str">
        <f>Mitglieder!BV173</f>
        <v/>
      </c>
      <c r="Y151" s="81" t="str">
        <f>Mitglieder!BW173</f>
        <v/>
      </c>
    </row>
    <row r="152" spans="18:25" x14ac:dyDescent="0.35">
      <c r="R152" s="81">
        <f>Mitglieder!BP174</f>
        <v>1.5099999999999964E-2</v>
      </c>
      <c r="S152" s="81" t="str">
        <f>Mitglieder!BQ174</f>
        <v/>
      </c>
      <c r="T152" s="82" t="str">
        <f>Mitglieder!BR174</f>
        <v/>
      </c>
      <c r="U152" s="81" t="str">
        <f>Mitglieder!BS174</f>
        <v/>
      </c>
      <c r="V152" s="81" t="str">
        <f>Mitglieder!BT174</f>
        <v/>
      </c>
      <c r="W152" s="81">
        <f>Mitglieder!BU174</f>
        <v>0</v>
      </c>
      <c r="X152" s="83" t="str">
        <f>Mitglieder!BV174</f>
        <v/>
      </c>
      <c r="Y152" s="81" t="str">
        <f>Mitglieder!BW174</f>
        <v/>
      </c>
    </row>
    <row r="153" spans="18:25" x14ac:dyDescent="0.35">
      <c r="R153" s="81">
        <f>Mitglieder!BP175</f>
        <v>1.5199999999999964E-2</v>
      </c>
      <c r="S153" s="81" t="str">
        <f>Mitglieder!BQ175</f>
        <v/>
      </c>
      <c r="T153" s="82" t="str">
        <f>Mitglieder!BR175</f>
        <v/>
      </c>
      <c r="U153" s="81" t="str">
        <f>Mitglieder!BS175</f>
        <v/>
      </c>
      <c r="V153" s="81" t="str">
        <f>Mitglieder!BT175</f>
        <v/>
      </c>
      <c r="W153" s="81">
        <f>Mitglieder!BU175</f>
        <v>0</v>
      </c>
      <c r="X153" s="83" t="str">
        <f>Mitglieder!BV175</f>
        <v/>
      </c>
      <c r="Y153" s="81" t="str">
        <f>Mitglieder!BW175</f>
        <v/>
      </c>
    </row>
    <row r="154" spans="18:25" x14ac:dyDescent="0.35">
      <c r="R154" s="81">
        <f>Mitglieder!BP176</f>
        <v>1.5299999999999963E-2</v>
      </c>
      <c r="S154" s="81" t="str">
        <f>Mitglieder!BQ176</f>
        <v/>
      </c>
      <c r="T154" s="82" t="str">
        <f>Mitglieder!BR176</f>
        <v/>
      </c>
      <c r="U154" s="81" t="str">
        <f>Mitglieder!BS176</f>
        <v/>
      </c>
      <c r="V154" s="81" t="str">
        <f>Mitglieder!BT176</f>
        <v/>
      </c>
      <c r="W154" s="81">
        <f>Mitglieder!BU176</f>
        <v>0</v>
      </c>
      <c r="X154" s="83" t="str">
        <f>Mitglieder!BV176</f>
        <v/>
      </c>
      <c r="Y154" s="81" t="str">
        <f>Mitglieder!BW176</f>
        <v/>
      </c>
    </row>
    <row r="155" spans="18:25" x14ac:dyDescent="0.35">
      <c r="R155" s="81">
        <f>Mitglieder!BP177</f>
        <v>1.5399999999999962E-2</v>
      </c>
      <c r="S155" s="81" t="str">
        <f>Mitglieder!BQ177</f>
        <v/>
      </c>
      <c r="T155" s="82" t="str">
        <f>Mitglieder!BR177</f>
        <v/>
      </c>
      <c r="U155" s="81" t="str">
        <f>Mitglieder!BS177</f>
        <v/>
      </c>
      <c r="V155" s="81" t="str">
        <f>Mitglieder!BT177</f>
        <v/>
      </c>
      <c r="W155" s="81">
        <f>Mitglieder!BU177</f>
        <v>0</v>
      </c>
      <c r="X155" s="83" t="str">
        <f>Mitglieder!BV177</f>
        <v/>
      </c>
      <c r="Y155" s="81" t="str">
        <f>Mitglieder!BW177</f>
        <v/>
      </c>
    </row>
    <row r="156" spans="18:25" x14ac:dyDescent="0.35">
      <c r="R156" s="81">
        <f>Mitglieder!BP178</f>
        <v>1.5499999999999962E-2</v>
      </c>
      <c r="S156" s="81" t="str">
        <f>Mitglieder!BQ178</f>
        <v/>
      </c>
      <c r="T156" s="82" t="str">
        <f>Mitglieder!BR178</f>
        <v/>
      </c>
      <c r="U156" s="81" t="str">
        <f>Mitglieder!BS178</f>
        <v/>
      </c>
      <c r="V156" s="81" t="str">
        <f>Mitglieder!BT178</f>
        <v/>
      </c>
      <c r="W156" s="81">
        <f>Mitglieder!BU178</f>
        <v>0</v>
      </c>
      <c r="X156" s="83" t="str">
        <f>Mitglieder!BV178</f>
        <v/>
      </c>
      <c r="Y156" s="81" t="str">
        <f>Mitglieder!BW178</f>
        <v/>
      </c>
    </row>
    <row r="157" spans="18:25" x14ac:dyDescent="0.35">
      <c r="R157" s="81">
        <f>Mitglieder!BP179</f>
        <v>1.5599999999999961E-2</v>
      </c>
      <c r="S157" s="81" t="str">
        <f>Mitglieder!BQ179</f>
        <v/>
      </c>
      <c r="T157" s="82" t="str">
        <f>Mitglieder!BR179</f>
        <v/>
      </c>
      <c r="U157" s="81" t="str">
        <f>Mitglieder!BS179</f>
        <v/>
      </c>
      <c r="V157" s="81" t="str">
        <f>Mitglieder!BT179</f>
        <v/>
      </c>
      <c r="W157" s="81">
        <f>Mitglieder!BU179</f>
        <v>0</v>
      </c>
      <c r="X157" s="83" t="str">
        <f>Mitglieder!BV179</f>
        <v/>
      </c>
      <c r="Y157" s="81" t="str">
        <f>Mitglieder!BW179</f>
        <v/>
      </c>
    </row>
    <row r="158" spans="18:25" x14ac:dyDescent="0.35">
      <c r="R158" s="81">
        <f>Mitglieder!BP180</f>
        <v>1.5699999999999961E-2</v>
      </c>
      <c r="S158" s="81" t="str">
        <f>Mitglieder!BQ180</f>
        <v/>
      </c>
      <c r="T158" s="82" t="str">
        <f>Mitglieder!BR180</f>
        <v/>
      </c>
      <c r="U158" s="81" t="str">
        <f>Mitglieder!BS180</f>
        <v/>
      </c>
      <c r="V158" s="81" t="str">
        <f>Mitglieder!BT180</f>
        <v/>
      </c>
      <c r="W158" s="81">
        <f>Mitglieder!BU180</f>
        <v>0</v>
      </c>
      <c r="X158" s="83" t="str">
        <f>Mitglieder!BV180</f>
        <v/>
      </c>
      <c r="Y158" s="81" t="str">
        <f>Mitglieder!BW180</f>
        <v/>
      </c>
    </row>
    <row r="159" spans="18:25" x14ac:dyDescent="0.35">
      <c r="R159" s="81">
        <f>Mitglieder!BP181</f>
        <v>1.579999999999996E-2</v>
      </c>
      <c r="S159" s="81" t="str">
        <f>Mitglieder!BQ181</f>
        <v/>
      </c>
      <c r="T159" s="82" t="str">
        <f>Mitglieder!BR181</f>
        <v/>
      </c>
      <c r="U159" s="81" t="str">
        <f>Mitglieder!BS181</f>
        <v/>
      </c>
      <c r="V159" s="81" t="str">
        <f>Mitglieder!BT181</f>
        <v/>
      </c>
      <c r="W159" s="81">
        <f>Mitglieder!BU181</f>
        <v>0</v>
      </c>
      <c r="X159" s="83" t="str">
        <f>Mitglieder!BV181</f>
        <v/>
      </c>
      <c r="Y159" s="81" t="str">
        <f>Mitglieder!BW181</f>
        <v/>
      </c>
    </row>
    <row r="160" spans="18:25" x14ac:dyDescent="0.35">
      <c r="R160" s="81">
        <f>Mitglieder!BP182</f>
        <v>1.5899999999999959E-2</v>
      </c>
      <c r="S160" s="81" t="str">
        <f>Mitglieder!BQ182</f>
        <v/>
      </c>
      <c r="T160" s="82" t="str">
        <f>Mitglieder!BR182</f>
        <v/>
      </c>
      <c r="U160" s="81" t="str">
        <f>Mitglieder!BS182</f>
        <v/>
      </c>
      <c r="V160" s="81" t="str">
        <f>Mitglieder!BT182</f>
        <v/>
      </c>
      <c r="W160" s="81">
        <f>Mitglieder!BU182</f>
        <v>0</v>
      </c>
      <c r="X160" s="83" t="str">
        <f>Mitglieder!BV182</f>
        <v/>
      </c>
      <c r="Y160" s="81" t="str">
        <f>Mitglieder!BW182</f>
        <v/>
      </c>
    </row>
    <row r="161" spans="18:25" x14ac:dyDescent="0.35">
      <c r="R161" s="81">
        <f>Mitglieder!BP183</f>
        <v>1.5999999999999959E-2</v>
      </c>
      <c r="S161" s="81" t="str">
        <f>Mitglieder!BQ183</f>
        <v/>
      </c>
      <c r="T161" s="82" t="str">
        <f>Mitglieder!BR183</f>
        <v/>
      </c>
      <c r="U161" s="81" t="str">
        <f>Mitglieder!BS183</f>
        <v/>
      </c>
      <c r="V161" s="81" t="str">
        <f>Mitglieder!BT183</f>
        <v/>
      </c>
      <c r="W161" s="81">
        <f>Mitglieder!BU183</f>
        <v>0</v>
      </c>
      <c r="X161" s="83" t="str">
        <f>Mitglieder!BV183</f>
        <v/>
      </c>
      <c r="Y161" s="81" t="str">
        <f>Mitglieder!BW183</f>
        <v/>
      </c>
    </row>
    <row r="162" spans="18:25" x14ac:dyDescent="0.35">
      <c r="R162" s="81">
        <f>Mitglieder!BP184</f>
        <v>1.6099999999999958E-2</v>
      </c>
      <c r="S162" s="81" t="str">
        <f>Mitglieder!BQ184</f>
        <v/>
      </c>
      <c r="T162" s="82" t="str">
        <f>Mitglieder!BR184</f>
        <v/>
      </c>
      <c r="U162" s="81" t="str">
        <f>Mitglieder!BS184</f>
        <v/>
      </c>
      <c r="V162" s="81" t="str">
        <f>Mitglieder!BT184</f>
        <v/>
      </c>
      <c r="W162" s="81">
        <f>Mitglieder!BU184</f>
        <v>0</v>
      </c>
      <c r="X162" s="83" t="str">
        <f>Mitglieder!BV184</f>
        <v/>
      </c>
      <c r="Y162" s="81" t="str">
        <f>Mitglieder!BW184</f>
        <v/>
      </c>
    </row>
    <row r="163" spans="18:25" x14ac:dyDescent="0.35">
      <c r="R163" s="81">
        <f>Mitglieder!BP185</f>
        <v>1.6199999999999957E-2</v>
      </c>
      <c r="S163" s="81" t="str">
        <f>Mitglieder!BQ185</f>
        <v/>
      </c>
      <c r="T163" s="82" t="str">
        <f>Mitglieder!BR185</f>
        <v/>
      </c>
      <c r="U163" s="81" t="str">
        <f>Mitglieder!BS185</f>
        <v/>
      </c>
      <c r="V163" s="81" t="str">
        <f>Mitglieder!BT185</f>
        <v/>
      </c>
      <c r="W163" s="81">
        <f>Mitglieder!BU185</f>
        <v>0</v>
      </c>
      <c r="X163" s="83" t="str">
        <f>Mitglieder!BV185</f>
        <v/>
      </c>
      <c r="Y163" s="81" t="str">
        <f>Mitglieder!BW185</f>
        <v/>
      </c>
    </row>
    <row r="164" spans="18:25" x14ac:dyDescent="0.35">
      <c r="R164" s="81">
        <f>Mitglieder!BP186</f>
        <v>1.6299999999999957E-2</v>
      </c>
      <c r="S164" s="81" t="str">
        <f>Mitglieder!BQ186</f>
        <v/>
      </c>
      <c r="T164" s="82" t="str">
        <f>Mitglieder!BR186</f>
        <v/>
      </c>
      <c r="U164" s="81" t="str">
        <f>Mitglieder!BS186</f>
        <v/>
      </c>
      <c r="V164" s="81" t="str">
        <f>Mitglieder!BT186</f>
        <v/>
      </c>
      <c r="W164" s="81">
        <f>Mitglieder!BU186</f>
        <v>0</v>
      </c>
      <c r="X164" s="83" t="str">
        <f>Mitglieder!BV186</f>
        <v/>
      </c>
      <c r="Y164" s="81" t="str">
        <f>Mitglieder!BW186</f>
        <v/>
      </c>
    </row>
    <row r="165" spans="18:25" x14ac:dyDescent="0.35">
      <c r="R165" s="81">
        <f>Mitglieder!BP187</f>
        <v>1.6399999999999956E-2</v>
      </c>
      <c r="S165" s="81" t="str">
        <f>Mitglieder!BQ187</f>
        <v/>
      </c>
      <c r="T165" s="82" t="str">
        <f>Mitglieder!BR187</f>
        <v/>
      </c>
      <c r="U165" s="81" t="str">
        <f>Mitglieder!BS187</f>
        <v/>
      </c>
      <c r="V165" s="81" t="str">
        <f>Mitglieder!BT187</f>
        <v/>
      </c>
      <c r="W165" s="81">
        <f>Mitglieder!BU187</f>
        <v>0</v>
      </c>
      <c r="X165" s="83" t="str">
        <f>Mitglieder!BV187</f>
        <v/>
      </c>
      <c r="Y165" s="81" t="str">
        <f>Mitglieder!BW187</f>
        <v/>
      </c>
    </row>
    <row r="166" spans="18:25" x14ac:dyDescent="0.35">
      <c r="R166" s="81">
        <f>Mitglieder!BP188</f>
        <v>1.6499999999999956E-2</v>
      </c>
      <c r="S166" s="81" t="str">
        <f>Mitglieder!BQ188</f>
        <v/>
      </c>
      <c r="T166" s="82" t="str">
        <f>Mitglieder!BR188</f>
        <v/>
      </c>
      <c r="U166" s="81" t="str">
        <f>Mitglieder!BS188</f>
        <v/>
      </c>
      <c r="V166" s="81" t="str">
        <f>Mitglieder!BT188</f>
        <v/>
      </c>
      <c r="W166" s="81">
        <f>Mitglieder!BU188</f>
        <v>0</v>
      </c>
      <c r="X166" s="83" t="str">
        <f>Mitglieder!BV188</f>
        <v/>
      </c>
      <c r="Y166" s="81" t="str">
        <f>Mitglieder!BW188</f>
        <v/>
      </c>
    </row>
    <row r="167" spans="18:25" x14ac:dyDescent="0.35">
      <c r="R167" s="81">
        <f>Mitglieder!BP189</f>
        <v>1.6599999999999955E-2</v>
      </c>
      <c r="S167" s="81" t="str">
        <f>Mitglieder!BQ189</f>
        <v/>
      </c>
      <c r="T167" s="82" t="str">
        <f>Mitglieder!BR189</f>
        <v/>
      </c>
      <c r="U167" s="81" t="str">
        <f>Mitglieder!BS189</f>
        <v/>
      </c>
      <c r="V167" s="81" t="str">
        <f>Mitglieder!BT189</f>
        <v/>
      </c>
      <c r="W167" s="81">
        <f>Mitglieder!BU189</f>
        <v>0</v>
      </c>
      <c r="X167" s="83" t="str">
        <f>Mitglieder!BV189</f>
        <v/>
      </c>
      <c r="Y167" s="81" t="str">
        <f>Mitglieder!BW189</f>
        <v/>
      </c>
    </row>
    <row r="168" spans="18:25" x14ac:dyDescent="0.35">
      <c r="R168" s="81">
        <f>Mitglieder!BP190</f>
        <v>1.6699999999999954E-2</v>
      </c>
      <c r="S168" s="81" t="str">
        <f>Mitglieder!BQ190</f>
        <v/>
      </c>
      <c r="T168" s="82" t="str">
        <f>Mitglieder!BR190</f>
        <v/>
      </c>
      <c r="U168" s="81" t="str">
        <f>Mitglieder!BS190</f>
        <v/>
      </c>
      <c r="V168" s="81" t="str">
        <f>Mitglieder!BT190</f>
        <v/>
      </c>
      <c r="W168" s="81">
        <f>Mitglieder!BU190</f>
        <v>0</v>
      </c>
      <c r="X168" s="83" t="str">
        <f>Mitglieder!BV190</f>
        <v/>
      </c>
      <c r="Y168" s="81" t="str">
        <f>Mitglieder!BW190</f>
        <v/>
      </c>
    </row>
    <row r="169" spans="18:25" x14ac:dyDescent="0.35">
      <c r="R169" s="81">
        <f>Mitglieder!BP191</f>
        <v>1.6799999999999954E-2</v>
      </c>
      <c r="S169" s="81" t="str">
        <f>Mitglieder!BQ191</f>
        <v/>
      </c>
      <c r="T169" s="82" t="str">
        <f>Mitglieder!BR191</f>
        <v/>
      </c>
      <c r="U169" s="81" t="str">
        <f>Mitglieder!BS191</f>
        <v/>
      </c>
      <c r="V169" s="81" t="str">
        <f>Mitglieder!BT191</f>
        <v/>
      </c>
      <c r="W169" s="81">
        <f>Mitglieder!BU191</f>
        <v>0</v>
      </c>
      <c r="X169" s="83" t="str">
        <f>Mitglieder!BV191</f>
        <v/>
      </c>
      <c r="Y169" s="81" t="str">
        <f>Mitglieder!BW191</f>
        <v/>
      </c>
    </row>
    <row r="170" spans="18:25" x14ac:dyDescent="0.35">
      <c r="R170" s="81">
        <f>Mitglieder!BP192</f>
        <v>1.6899999999999953E-2</v>
      </c>
      <c r="S170" s="81" t="str">
        <f>Mitglieder!BQ192</f>
        <v/>
      </c>
      <c r="T170" s="82" t="str">
        <f>Mitglieder!BR192</f>
        <v/>
      </c>
      <c r="U170" s="81" t="str">
        <f>Mitglieder!BS192</f>
        <v/>
      </c>
      <c r="V170" s="81" t="str">
        <f>Mitglieder!BT192</f>
        <v/>
      </c>
      <c r="W170" s="81">
        <f>Mitglieder!BU192</f>
        <v>0</v>
      </c>
      <c r="X170" s="83" t="str">
        <f>Mitglieder!BV192</f>
        <v/>
      </c>
      <c r="Y170" s="81" t="str">
        <f>Mitglieder!BW192</f>
        <v/>
      </c>
    </row>
    <row r="171" spans="18:25" x14ac:dyDescent="0.35">
      <c r="R171" s="81">
        <f>Mitglieder!BP193</f>
        <v>1.6999999999999953E-2</v>
      </c>
      <c r="S171" s="81" t="str">
        <f>Mitglieder!BQ193</f>
        <v/>
      </c>
      <c r="T171" s="82" t="str">
        <f>Mitglieder!BR193</f>
        <v/>
      </c>
      <c r="U171" s="81" t="str">
        <f>Mitglieder!BS193</f>
        <v/>
      </c>
      <c r="V171" s="81" t="str">
        <f>Mitglieder!BT193</f>
        <v/>
      </c>
      <c r="W171" s="81">
        <f>Mitglieder!BU193</f>
        <v>0</v>
      </c>
      <c r="X171" s="83" t="str">
        <f>Mitglieder!BV193</f>
        <v/>
      </c>
      <c r="Y171" s="81" t="str">
        <f>Mitglieder!BW193</f>
        <v/>
      </c>
    </row>
    <row r="172" spans="18:25" x14ac:dyDescent="0.35">
      <c r="R172" s="81">
        <f>Mitglieder!BP194</f>
        <v>1.7099999999999952E-2</v>
      </c>
      <c r="S172" s="81" t="str">
        <f>Mitglieder!BQ194</f>
        <v/>
      </c>
      <c r="T172" s="82" t="str">
        <f>Mitglieder!BR194</f>
        <v/>
      </c>
      <c r="U172" s="81" t="str">
        <f>Mitglieder!BS194</f>
        <v/>
      </c>
      <c r="V172" s="81" t="str">
        <f>Mitglieder!BT194</f>
        <v/>
      </c>
      <c r="W172" s="81">
        <f>Mitglieder!BU194</f>
        <v>0</v>
      </c>
      <c r="X172" s="83" t="str">
        <f>Mitglieder!BV194</f>
        <v/>
      </c>
      <c r="Y172" s="81" t="str">
        <f>Mitglieder!BW194</f>
        <v/>
      </c>
    </row>
    <row r="173" spans="18:25" x14ac:dyDescent="0.35">
      <c r="R173" s="81">
        <f>Mitglieder!BP195</f>
        <v>1.7199999999999951E-2</v>
      </c>
      <c r="S173" s="81" t="str">
        <f>Mitglieder!BQ195</f>
        <v/>
      </c>
      <c r="T173" s="82" t="str">
        <f>Mitglieder!BR195</f>
        <v/>
      </c>
      <c r="U173" s="81" t="str">
        <f>Mitglieder!BS195</f>
        <v/>
      </c>
      <c r="V173" s="81" t="str">
        <f>Mitglieder!BT195</f>
        <v/>
      </c>
      <c r="W173" s="81">
        <f>Mitglieder!BU195</f>
        <v>0</v>
      </c>
      <c r="X173" s="83" t="str">
        <f>Mitglieder!BV195</f>
        <v/>
      </c>
      <c r="Y173" s="81" t="str">
        <f>Mitglieder!BW195</f>
        <v/>
      </c>
    </row>
    <row r="174" spans="18:25" x14ac:dyDescent="0.35">
      <c r="R174" s="81">
        <f>Mitglieder!BP196</f>
        <v>1.7299999999999951E-2</v>
      </c>
      <c r="S174" s="81" t="str">
        <f>Mitglieder!BQ196</f>
        <v/>
      </c>
      <c r="T174" s="82" t="str">
        <f>Mitglieder!BR196</f>
        <v/>
      </c>
      <c r="U174" s="81" t="str">
        <f>Mitglieder!BS196</f>
        <v/>
      </c>
      <c r="V174" s="81" t="str">
        <f>Mitglieder!BT196</f>
        <v/>
      </c>
      <c r="W174" s="81">
        <f>Mitglieder!BU196</f>
        <v>0</v>
      </c>
      <c r="X174" s="83" t="str">
        <f>Mitglieder!BV196</f>
        <v/>
      </c>
      <c r="Y174" s="81" t="str">
        <f>Mitglieder!BW196</f>
        <v/>
      </c>
    </row>
    <row r="175" spans="18:25" x14ac:dyDescent="0.35">
      <c r="R175" s="81">
        <f>Mitglieder!BP197</f>
        <v>1.739999999999995E-2</v>
      </c>
      <c r="S175" s="81" t="str">
        <f>Mitglieder!BQ197</f>
        <v/>
      </c>
      <c r="T175" s="82" t="str">
        <f>Mitglieder!BR197</f>
        <v/>
      </c>
      <c r="U175" s="81" t="str">
        <f>Mitglieder!BS197</f>
        <v/>
      </c>
      <c r="V175" s="81" t="str">
        <f>Mitglieder!BT197</f>
        <v/>
      </c>
      <c r="W175" s="81">
        <f>Mitglieder!BU197</f>
        <v>0</v>
      </c>
      <c r="X175" s="83" t="str">
        <f>Mitglieder!BV197</f>
        <v/>
      </c>
      <c r="Y175" s="81" t="str">
        <f>Mitglieder!BW197</f>
        <v/>
      </c>
    </row>
    <row r="176" spans="18:25" x14ac:dyDescent="0.35">
      <c r="R176" s="81">
        <f>Mitglieder!BP198</f>
        <v>1.749999999999995E-2</v>
      </c>
      <c r="S176" s="81" t="str">
        <f>Mitglieder!BQ198</f>
        <v/>
      </c>
      <c r="T176" s="82" t="str">
        <f>Mitglieder!BR198</f>
        <v/>
      </c>
      <c r="U176" s="81" t="str">
        <f>Mitglieder!BS198</f>
        <v/>
      </c>
      <c r="V176" s="81" t="str">
        <f>Mitglieder!BT198</f>
        <v/>
      </c>
      <c r="W176" s="81">
        <f>Mitglieder!BU198</f>
        <v>0</v>
      </c>
      <c r="X176" s="83" t="str">
        <f>Mitglieder!BV198</f>
        <v/>
      </c>
      <c r="Y176" s="81" t="str">
        <f>Mitglieder!BW198</f>
        <v/>
      </c>
    </row>
    <row r="177" spans="18:25" x14ac:dyDescent="0.35">
      <c r="R177" s="81">
        <f>Mitglieder!BP199</f>
        <v>1.7599999999999949E-2</v>
      </c>
      <c r="S177" s="81" t="str">
        <f>Mitglieder!BQ199</f>
        <v/>
      </c>
      <c r="T177" s="82" t="str">
        <f>Mitglieder!BR199</f>
        <v/>
      </c>
      <c r="U177" s="81" t="str">
        <f>Mitglieder!BS199</f>
        <v/>
      </c>
      <c r="V177" s="81" t="str">
        <f>Mitglieder!BT199</f>
        <v/>
      </c>
      <c r="W177" s="81">
        <f>Mitglieder!BU199</f>
        <v>0</v>
      </c>
      <c r="X177" s="83" t="str">
        <f>Mitglieder!BV199</f>
        <v/>
      </c>
      <c r="Y177" s="81" t="str">
        <f>Mitglieder!BW199</f>
        <v/>
      </c>
    </row>
    <row r="178" spans="18:25" x14ac:dyDescent="0.35">
      <c r="R178" s="81">
        <f>Mitglieder!BP200</f>
        <v>1.7699999999999948E-2</v>
      </c>
      <c r="S178" s="81" t="str">
        <f>Mitglieder!BQ200</f>
        <v/>
      </c>
      <c r="T178" s="82" t="str">
        <f>Mitglieder!BR200</f>
        <v/>
      </c>
      <c r="U178" s="81" t="str">
        <f>Mitglieder!BS200</f>
        <v/>
      </c>
      <c r="V178" s="81" t="str">
        <f>Mitglieder!BT200</f>
        <v/>
      </c>
      <c r="W178" s="81">
        <f>Mitglieder!BU200</f>
        <v>0</v>
      </c>
      <c r="X178" s="83" t="str">
        <f>Mitglieder!BV200</f>
        <v/>
      </c>
      <c r="Y178" s="81" t="str">
        <f>Mitglieder!BW200</f>
        <v/>
      </c>
    </row>
    <row r="179" spans="18:25" x14ac:dyDescent="0.35">
      <c r="R179" s="81">
        <f>Mitglieder!BP201</f>
        <v>1.7799999999999948E-2</v>
      </c>
      <c r="S179" s="81" t="str">
        <f>Mitglieder!BQ201</f>
        <v/>
      </c>
      <c r="T179" s="82" t="str">
        <f>Mitglieder!BR201</f>
        <v/>
      </c>
      <c r="U179" s="81" t="str">
        <f>Mitglieder!BS201</f>
        <v/>
      </c>
      <c r="V179" s="81" t="str">
        <f>Mitglieder!BT201</f>
        <v/>
      </c>
      <c r="W179" s="81">
        <f>Mitglieder!BU201</f>
        <v>0</v>
      </c>
      <c r="X179" s="83" t="str">
        <f>Mitglieder!BV201</f>
        <v/>
      </c>
      <c r="Y179" s="81" t="str">
        <f>Mitglieder!BW201</f>
        <v/>
      </c>
    </row>
    <row r="180" spans="18:25" x14ac:dyDescent="0.35">
      <c r="R180" s="81">
        <f>Mitglieder!BP202</f>
        <v>1.7899999999999947E-2</v>
      </c>
      <c r="S180" s="81" t="str">
        <f>Mitglieder!BQ202</f>
        <v/>
      </c>
      <c r="T180" s="82" t="str">
        <f>Mitglieder!BR202</f>
        <v/>
      </c>
      <c r="U180" s="81" t="str">
        <f>Mitglieder!BS202</f>
        <v/>
      </c>
      <c r="V180" s="81" t="str">
        <f>Mitglieder!BT202</f>
        <v/>
      </c>
      <c r="W180" s="81">
        <f>Mitglieder!BU202</f>
        <v>0</v>
      </c>
      <c r="X180" s="83" t="str">
        <f>Mitglieder!BV202</f>
        <v/>
      </c>
      <c r="Y180" s="81" t="str">
        <f>Mitglieder!BW202</f>
        <v/>
      </c>
    </row>
    <row r="181" spans="18:25" x14ac:dyDescent="0.35">
      <c r="R181" s="81">
        <f>Mitglieder!BP203</f>
        <v>1.7999999999999947E-2</v>
      </c>
      <c r="S181" s="81" t="str">
        <f>Mitglieder!BQ203</f>
        <v/>
      </c>
      <c r="T181" s="82" t="str">
        <f>Mitglieder!BR203</f>
        <v/>
      </c>
      <c r="U181" s="81" t="str">
        <f>Mitglieder!BS203</f>
        <v/>
      </c>
      <c r="V181" s="81" t="str">
        <f>Mitglieder!BT203</f>
        <v/>
      </c>
      <c r="W181" s="81">
        <f>Mitglieder!BU203</f>
        <v>0</v>
      </c>
      <c r="X181" s="83" t="str">
        <f>Mitglieder!BV203</f>
        <v/>
      </c>
      <c r="Y181" s="81" t="str">
        <f>Mitglieder!BW203</f>
        <v/>
      </c>
    </row>
    <row r="182" spans="18:25" x14ac:dyDescent="0.35">
      <c r="R182" s="81">
        <f>Mitglieder!BP204</f>
        <v>1.8099999999999946E-2</v>
      </c>
      <c r="S182" s="81" t="str">
        <f>Mitglieder!BQ204</f>
        <v/>
      </c>
      <c r="T182" s="82" t="str">
        <f>Mitglieder!BR204</f>
        <v/>
      </c>
      <c r="U182" s="81" t="str">
        <f>Mitglieder!BS204</f>
        <v/>
      </c>
      <c r="V182" s="81" t="str">
        <f>Mitglieder!BT204</f>
        <v/>
      </c>
      <c r="W182" s="81">
        <f>Mitglieder!BU204</f>
        <v>0</v>
      </c>
      <c r="X182" s="83" t="str">
        <f>Mitglieder!BV204</f>
        <v/>
      </c>
      <c r="Y182" s="81" t="str">
        <f>Mitglieder!BW204</f>
        <v/>
      </c>
    </row>
    <row r="183" spans="18:25" x14ac:dyDescent="0.35">
      <c r="R183" s="81">
        <f>Mitglieder!BP205</f>
        <v>1.8199999999999945E-2</v>
      </c>
      <c r="S183" s="81" t="str">
        <f>Mitglieder!BQ205</f>
        <v/>
      </c>
      <c r="T183" s="82" t="str">
        <f>Mitglieder!BR205</f>
        <v/>
      </c>
      <c r="U183" s="81" t="str">
        <f>Mitglieder!BS205</f>
        <v/>
      </c>
      <c r="V183" s="81" t="str">
        <f>Mitglieder!BT205</f>
        <v/>
      </c>
      <c r="W183" s="81">
        <f>Mitglieder!BU205</f>
        <v>0</v>
      </c>
      <c r="X183" s="83" t="str">
        <f>Mitglieder!BV205</f>
        <v/>
      </c>
      <c r="Y183" s="81" t="str">
        <f>Mitglieder!BW205</f>
        <v/>
      </c>
    </row>
    <row r="184" spans="18:25" x14ac:dyDescent="0.35">
      <c r="R184" s="81">
        <f>Mitglieder!BP206</f>
        <v>1.8299999999999945E-2</v>
      </c>
      <c r="S184" s="81" t="str">
        <f>Mitglieder!BQ206</f>
        <v/>
      </c>
      <c r="T184" s="82" t="str">
        <f>Mitglieder!BR206</f>
        <v/>
      </c>
      <c r="U184" s="81" t="str">
        <f>Mitglieder!BS206</f>
        <v/>
      </c>
      <c r="V184" s="81" t="str">
        <f>Mitglieder!BT206</f>
        <v/>
      </c>
      <c r="W184" s="81">
        <f>Mitglieder!BU206</f>
        <v>0</v>
      </c>
      <c r="X184" s="83" t="str">
        <f>Mitglieder!BV206</f>
        <v/>
      </c>
      <c r="Y184" s="81" t="str">
        <f>Mitglieder!BW206</f>
        <v/>
      </c>
    </row>
    <row r="185" spans="18:25" x14ac:dyDescent="0.35">
      <c r="R185" s="81">
        <f>Mitglieder!BP207</f>
        <v>1.8399999999999944E-2</v>
      </c>
      <c r="S185" s="81" t="str">
        <f>Mitglieder!BQ207</f>
        <v/>
      </c>
      <c r="T185" s="82" t="str">
        <f>Mitglieder!BR207</f>
        <v/>
      </c>
      <c r="U185" s="81" t="str">
        <f>Mitglieder!BS207</f>
        <v/>
      </c>
      <c r="V185" s="81" t="str">
        <f>Mitglieder!BT207</f>
        <v/>
      </c>
      <c r="W185" s="81">
        <f>Mitglieder!BU207</f>
        <v>0</v>
      </c>
      <c r="X185" s="83" t="str">
        <f>Mitglieder!BV207</f>
        <v/>
      </c>
      <c r="Y185" s="81" t="str">
        <f>Mitglieder!BW207</f>
        <v/>
      </c>
    </row>
    <row r="186" spans="18:25" x14ac:dyDescent="0.35">
      <c r="R186" s="81">
        <f>Mitglieder!BP208</f>
        <v>1.8499999999999944E-2</v>
      </c>
      <c r="S186" s="81" t="str">
        <f>Mitglieder!BQ208</f>
        <v/>
      </c>
      <c r="T186" s="82" t="str">
        <f>Mitglieder!BR208</f>
        <v/>
      </c>
      <c r="U186" s="81" t="str">
        <f>Mitglieder!BS208</f>
        <v/>
      </c>
      <c r="V186" s="81" t="str">
        <f>Mitglieder!BT208</f>
        <v/>
      </c>
      <c r="W186" s="81">
        <f>Mitglieder!BU208</f>
        <v>0</v>
      </c>
      <c r="X186" s="83" t="str">
        <f>Mitglieder!BV208</f>
        <v/>
      </c>
      <c r="Y186" s="81" t="str">
        <f>Mitglieder!BW208</f>
        <v/>
      </c>
    </row>
    <row r="187" spans="18:25" x14ac:dyDescent="0.35">
      <c r="R187" s="81">
        <f>Mitglieder!BP209</f>
        <v>1.8599999999999943E-2</v>
      </c>
      <c r="S187" s="81" t="str">
        <f>Mitglieder!BQ209</f>
        <v/>
      </c>
      <c r="T187" s="82" t="str">
        <f>Mitglieder!BR209</f>
        <v/>
      </c>
      <c r="U187" s="81" t="str">
        <f>Mitglieder!BS209</f>
        <v/>
      </c>
      <c r="V187" s="81" t="str">
        <f>Mitglieder!BT209</f>
        <v/>
      </c>
      <c r="W187" s="81">
        <f>Mitglieder!BU209</f>
        <v>0</v>
      </c>
      <c r="X187" s="83" t="str">
        <f>Mitglieder!BV209</f>
        <v/>
      </c>
      <c r="Y187" s="81" t="str">
        <f>Mitglieder!BW209</f>
        <v/>
      </c>
    </row>
    <row r="188" spans="18:25" x14ac:dyDescent="0.35">
      <c r="R188" s="81">
        <f>Mitglieder!BP210</f>
        <v>1.8699999999999942E-2</v>
      </c>
      <c r="S188" s="81" t="str">
        <f>Mitglieder!BQ210</f>
        <v/>
      </c>
      <c r="T188" s="82" t="str">
        <f>Mitglieder!BR210</f>
        <v/>
      </c>
      <c r="U188" s="81" t="str">
        <f>Mitglieder!BS210</f>
        <v/>
      </c>
      <c r="V188" s="81" t="str">
        <f>Mitglieder!BT210</f>
        <v/>
      </c>
      <c r="W188" s="81">
        <f>Mitglieder!BU210</f>
        <v>0</v>
      </c>
      <c r="X188" s="83" t="str">
        <f>Mitglieder!BV210</f>
        <v/>
      </c>
      <c r="Y188" s="81" t="str">
        <f>Mitglieder!BW210</f>
        <v/>
      </c>
    </row>
    <row r="189" spans="18:25" x14ac:dyDescent="0.35">
      <c r="R189" s="81">
        <f>Mitglieder!BP211</f>
        <v>1.8799999999999942E-2</v>
      </c>
      <c r="S189" s="81" t="str">
        <f>Mitglieder!BQ211</f>
        <v/>
      </c>
      <c r="T189" s="82" t="str">
        <f>Mitglieder!BR211</f>
        <v/>
      </c>
      <c r="U189" s="81" t="str">
        <f>Mitglieder!BS211</f>
        <v/>
      </c>
      <c r="V189" s="81" t="str">
        <f>Mitglieder!BT211</f>
        <v/>
      </c>
      <c r="W189" s="81">
        <f>Mitglieder!BU211</f>
        <v>0</v>
      </c>
      <c r="X189" s="83" t="str">
        <f>Mitglieder!BV211</f>
        <v/>
      </c>
      <c r="Y189" s="81" t="str">
        <f>Mitglieder!BW211</f>
        <v/>
      </c>
    </row>
    <row r="190" spans="18:25" x14ac:dyDescent="0.35">
      <c r="R190" s="81">
        <f>Mitglieder!BP212</f>
        <v>1.8899999999999941E-2</v>
      </c>
      <c r="S190" s="81" t="str">
        <f>Mitglieder!BQ212</f>
        <v/>
      </c>
      <c r="T190" s="82" t="str">
        <f>Mitglieder!BR212</f>
        <v/>
      </c>
      <c r="U190" s="81" t="str">
        <f>Mitglieder!BS212</f>
        <v/>
      </c>
      <c r="V190" s="81" t="str">
        <f>Mitglieder!BT212</f>
        <v/>
      </c>
      <c r="W190" s="81">
        <f>Mitglieder!BU212</f>
        <v>0</v>
      </c>
      <c r="X190" s="83" t="str">
        <f>Mitglieder!BV212</f>
        <v/>
      </c>
      <c r="Y190" s="81" t="str">
        <f>Mitglieder!BW212</f>
        <v/>
      </c>
    </row>
    <row r="191" spans="18:25" x14ac:dyDescent="0.35">
      <c r="R191" s="81">
        <f>Mitglieder!BP213</f>
        <v>1.8999999999999941E-2</v>
      </c>
      <c r="S191" s="81" t="str">
        <f>Mitglieder!BQ213</f>
        <v/>
      </c>
      <c r="T191" s="82" t="str">
        <f>Mitglieder!BR213</f>
        <v/>
      </c>
      <c r="U191" s="81" t="str">
        <f>Mitglieder!BS213</f>
        <v/>
      </c>
      <c r="V191" s="81" t="str">
        <f>Mitglieder!BT213</f>
        <v/>
      </c>
      <c r="W191" s="81">
        <f>Mitglieder!BU213</f>
        <v>0</v>
      </c>
      <c r="X191" s="83" t="str">
        <f>Mitglieder!BV213</f>
        <v/>
      </c>
      <c r="Y191" s="81" t="str">
        <f>Mitglieder!BW213</f>
        <v/>
      </c>
    </row>
    <row r="192" spans="18:25" x14ac:dyDescent="0.35">
      <c r="R192" s="81">
        <f>Mitglieder!BP214</f>
        <v>1.909999999999994E-2</v>
      </c>
      <c r="S192" s="81" t="str">
        <f>Mitglieder!BQ214</f>
        <v/>
      </c>
      <c r="T192" s="82" t="str">
        <f>Mitglieder!BR214</f>
        <v/>
      </c>
      <c r="U192" s="81" t="str">
        <f>Mitglieder!BS214</f>
        <v/>
      </c>
      <c r="V192" s="81" t="str">
        <f>Mitglieder!BT214</f>
        <v/>
      </c>
      <c r="W192" s="81">
        <f>Mitglieder!BU214</f>
        <v>0</v>
      </c>
      <c r="X192" s="83" t="str">
        <f>Mitglieder!BV214</f>
        <v/>
      </c>
      <c r="Y192" s="81" t="str">
        <f>Mitglieder!BW214</f>
        <v/>
      </c>
    </row>
    <row r="193" spans="18:25" x14ac:dyDescent="0.35">
      <c r="R193" s="81">
        <f>Mitglieder!BP215</f>
        <v>1.9199999999999939E-2</v>
      </c>
      <c r="S193" s="81" t="str">
        <f>Mitglieder!BQ215</f>
        <v/>
      </c>
      <c r="T193" s="82" t="str">
        <f>Mitglieder!BR215</f>
        <v/>
      </c>
      <c r="U193" s="81" t="str">
        <f>Mitglieder!BS215</f>
        <v/>
      </c>
      <c r="V193" s="81" t="str">
        <f>Mitglieder!BT215</f>
        <v/>
      </c>
      <c r="W193" s="81">
        <f>Mitglieder!BU215</f>
        <v>0</v>
      </c>
      <c r="X193" s="83" t="str">
        <f>Mitglieder!BV215</f>
        <v/>
      </c>
      <c r="Y193" s="81" t="str">
        <f>Mitglieder!BW215</f>
        <v/>
      </c>
    </row>
    <row r="194" spans="18:25" x14ac:dyDescent="0.35">
      <c r="R194" s="81">
        <f>Mitglieder!BP216</f>
        <v>1.9299999999999939E-2</v>
      </c>
      <c r="S194" s="81" t="str">
        <f>Mitglieder!BQ216</f>
        <v/>
      </c>
      <c r="T194" s="82" t="str">
        <f>Mitglieder!BR216</f>
        <v/>
      </c>
      <c r="U194" s="81" t="str">
        <f>Mitglieder!BS216</f>
        <v/>
      </c>
      <c r="V194" s="81" t="str">
        <f>Mitglieder!BT216</f>
        <v/>
      </c>
      <c r="W194" s="81">
        <f>Mitglieder!BU216</f>
        <v>0</v>
      </c>
      <c r="X194" s="83" t="str">
        <f>Mitglieder!BV216</f>
        <v/>
      </c>
      <c r="Y194" s="81" t="str">
        <f>Mitglieder!BW216</f>
        <v/>
      </c>
    </row>
    <row r="195" spans="18:25" x14ac:dyDescent="0.35">
      <c r="R195" s="81">
        <f>Mitglieder!BP217</f>
        <v>1.9399999999999938E-2</v>
      </c>
      <c r="S195" s="81" t="str">
        <f>Mitglieder!BQ217</f>
        <v/>
      </c>
      <c r="T195" s="82" t="str">
        <f>Mitglieder!BR217</f>
        <v/>
      </c>
      <c r="U195" s="81" t="str">
        <f>Mitglieder!BS217</f>
        <v/>
      </c>
      <c r="V195" s="81" t="str">
        <f>Mitglieder!BT217</f>
        <v/>
      </c>
      <c r="W195" s="81">
        <f>Mitglieder!BU217</f>
        <v>0</v>
      </c>
      <c r="X195" s="83" t="str">
        <f>Mitglieder!BV217</f>
        <v/>
      </c>
      <c r="Y195" s="81" t="str">
        <f>Mitglieder!BW217</f>
        <v/>
      </c>
    </row>
    <row r="196" spans="18:25" x14ac:dyDescent="0.35">
      <c r="R196" s="81">
        <f>Mitglieder!BP218</f>
        <v>1.9499999999999938E-2</v>
      </c>
      <c r="S196" s="81" t="str">
        <f>Mitglieder!BQ218</f>
        <v/>
      </c>
      <c r="T196" s="82" t="str">
        <f>Mitglieder!BR218</f>
        <v/>
      </c>
      <c r="U196" s="81" t="str">
        <f>Mitglieder!BS218</f>
        <v/>
      </c>
      <c r="V196" s="81" t="str">
        <f>Mitglieder!BT218</f>
        <v/>
      </c>
      <c r="W196" s="81">
        <f>Mitglieder!BU218</f>
        <v>0</v>
      </c>
      <c r="X196" s="83" t="str">
        <f>Mitglieder!BV218</f>
        <v/>
      </c>
      <c r="Y196" s="81" t="str">
        <f>Mitglieder!BW218</f>
        <v/>
      </c>
    </row>
    <row r="197" spans="18:25" x14ac:dyDescent="0.35">
      <c r="R197" s="81">
        <f>Mitglieder!BP219</f>
        <v>1.9599999999999937E-2</v>
      </c>
      <c r="S197" s="81" t="str">
        <f>Mitglieder!BQ219</f>
        <v/>
      </c>
      <c r="T197" s="82" t="str">
        <f>Mitglieder!BR219</f>
        <v/>
      </c>
      <c r="U197" s="81" t="str">
        <f>Mitglieder!BS219</f>
        <v/>
      </c>
      <c r="V197" s="81" t="str">
        <f>Mitglieder!BT219</f>
        <v/>
      </c>
      <c r="W197" s="81">
        <f>Mitglieder!BU219</f>
        <v>0</v>
      </c>
      <c r="X197" s="83" t="str">
        <f>Mitglieder!BV219</f>
        <v/>
      </c>
      <c r="Y197" s="81" t="str">
        <f>Mitglieder!BW219</f>
        <v/>
      </c>
    </row>
    <row r="198" spans="18:25" x14ac:dyDescent="0.35">
      <c r="R198" s="81">
        <f>Mitglieder!BP220</f>
        <v>1.9699999999999936E-2</v>
      </c>
      <c r="S198" s="81" t="str">
        <f>Mitglieder!BQ220</f>
        <v/>
      </c>
      <c r="T198" s="82" t="str">
        <f>Mitglieder!BR220</f>
        <v/>
      </c>
      <c r="U198" s="81" t="str">
        <f>Mitglieder!BS220</f>
        <v/>
      </c>
      <c r="V198" s="81" t="str">
        <f>Mitglieder!BT220</f>
        <v/>
      </c>
      <c r="W198" s="81">
        <f>Mitglieder!BU220</f>
        <v>0</v>
      </c>
      <c r="X198" s="83" t="str">
        <f>Mitglieder!BV220</f>
        <v/>
      </c>
      <c r="Y198" s="81" t="str">
        <f>Mitglieder!BW220</f>
        <v/>
      </c>
    </row>
    <row r="199" spans="18:25" x14ac:dyDescent="0.35">
      <c r="R199" s="81">
        <f>Mitglieder!BP221</f>
        <v>1.9799999999999936E-2</v>
      </c>
      <c r="S199" s="81" t="str">
        <f>Mitglieder!BQ221</f>
        <v/>
      </c>
      <c r="T199" s="82" t="str">
        <f>Mitglieder!BR221</f>
        <v/>
      </c>
      <c r="U199" s="81" t="str">
        <f>Mitglieder!BS221</f>
        <v/>
      </c>
      <c r="V199" s="81" t="str">
        <f>Mitglieder!BT221</f>
        <v/>
      </c>
      <c r="W199" s="81">
        <f>Mitglieder!BU221</f>
        <v>0</v>
      </c>
      <c r="X199" s="83" t="str">
        <f>Mitglieder!BV221</f>
        <v/>
      </c>
      <c r="Y199" s="81" t="str">
        <f>Mitglieder!BW221</f>
        <v/>
      </c>
    </row>
    <row r="200" spans="18:25" x14ac:dyDescent="0.35">
      <c r="R200" s="81">
        <f>Mitglieder!BP222</f>
        <v>1.9899999999999935E-2</v>
      </c>
      <c r="S200" s="81" t="str">
        <f>Mitglieder!BQ222</f>
        <v/>
      </c>
      <c r="T200" s="82" t="str">
        <f>Mitglieder!BR222</f>
        <v/>
      </c>
      <c r="U200" s="81" t="str">
        <f>Mitglieder!BS222</f>
        <v/>
      </c>
      <c r="V200" s="81" t="str">
        <f>Mitglieder!BT222</f>
        <v/>
      </c>
      <c r="W200" s="81">
        <f>Mitglieder!BU222</f>
        <v>0</v>
      </c>
      <c r="X200" s="83" t="str">
        <f>Mitglieder!BV222</f>
        <v/>
      </c>
      <c r="Y200" s="81" t="str">
        <f>Mitglieder!BW222</f>
        <v/>
      </c>
    </row>
    <row r="201" spans="18:25" x14ac:dyDescent="0.35">
      <c r="R201" s="81">
        <f>Mitglieder!BP223</f>
        <v>1.9999999999999934E-2</v>
      </c>
      <c r="S201" s="81" t="str">
        <f>Mitglieder!BQ223</f>
        <v/>
      </c>
      <c r="T201" s="82" t="str">
        <f>Mitglieder!BR223</f>
        <v/>
      </c>
      <c r="U201" s="81" t="str">
        <f>Mitglieder!BS223</f>
        <v/>
      </c>
      <c r="V201" s="81" t="str">
        <f>Mitglieder!BT223</f>
        <v/>
      </c>
      <c r="W201" s="81">
        <f>Mitglieder!BU223</f>
        <v>0</v>
      </c>
      <c r="X201" s="83" t="str">
        <f>Mitglieder!BV223</f>
        <v/>
      </c>
      <c r="Y201" s="81" t="str">
        <f>Mitglieder!BW223</f>
        <v/>
      </c>
    </row>
    <row r="202" spans="18:25" x14ac:dyDescent="0.35">
      <c r="R202" s="81">
        <f>Mitglieder!BP224</f>
        <v>2.0099999999999934E-2</v>
      </c>
      <c r="S202" s="81" t="str">
        <f>Mitglieder!BQ224</f>
        <v/>
      </c>
      <c r="T202" s="82" t="str">
        <f>Mitglieder!BR224</f>
        <v/>
      </c>
      <c r="U202" s="81" t="str">
        <f>Mitglieder!BS224</f>
        <v/>
      </c>
      <c r="V202" s="81" t="str">
        <f>Mitglieder!BT224</f>
        <v/>
      </c>
      <c r="W202" s="81">
        <f>Mitglieder!BU224</f>
        <v>0</v>
      </c>
      <c r="X202" s="83" t="str">
        <f>Mitglieder!BV224</f>
        <v/>
      </c>
      <c r="Y202" s="81" t="str">
        <f>Mitglieder!BW224</f>
        <v/>
      </c>
    </row>
    <row r="203" spans="18:25" x14ac:dyDescent="0.35">
      <c r="R203" s="81">
        <f>Mitglieder!BP225</f>
        <v>2.0199999999999933E-2</v>
      </c>
      <c r="S203" s="81" t="str">
        <f>Mitglieder!BQ225</f>
        <v/>
      </c>
      <c r="T203" s="82" t="str">
        <f>Mitglieder!BR225</f>
        <v/>
      </c>
      <c r="U203" s="81" t="str">
        <f>Mitglieder!BS225</f>
        <v/>
      </c>
      <c r="V203" s="81" t="str">
        <f>Mitglieder!BT225</f>
        <v/>
      </c>
      <c r="W203" s="81">
        <f>Mitglieder!BU225</f>
        <v>0</v>
      </c>
      <c r="X203" s="83" t="str">
        <f>Mitglieder!BV225</f>
        <v/>
      </c>
      <c r="Y203" s="81" t="str">
        <f>Mitglieder!BW225</f>
        <v/>
      </c>
    </row>
    <row r="204" spans="18:25" x14ac:dyDescent="0.35">
      <c r="R204" s="81">
        <f>Mitglieder!BP226</f>
        <v>2.0299999999999933E-2</v>
      </c>
      <c r="S204" s="81" t="str">
        <f>Mitglieder!BQ226</f>
        <v/>
      </c>
      <c r="T204" s="82" t="str">
        <f>Mitglieder!BR226</f>
        <v/>
      </c>
      <c r="U204" s="81" t="str">
        <f>Mitglieder!BS226</f>
        <v/>
      </c>
      <c r="V204" s="81" t="str">
        <f>Mitglieder!BT226</f>
        <v/>
      </c>
      <c r="W204" s="81">
        <f>Mitglieder!BU226</f>
        <v>0</v>
      </c>
      <c r="X204" s="83" t="str">
        <f>Mitglieder!BV226</f>
        <v/>
      </c>
      <c r="Y204" s="81" t="str">
        <f>Mitglieder!BW226</f>
        <v/>
      </c>
    </row>
    <row r="205" spans="18:25" x14ac:dyDescent="0.35">
      <c r="R205" s="81">
        <f>Mitglieder!BP227</f>
        <v>2.0399999999999932E-2</v>
      </c>
      <c r="S205" s="81" t="str">
        <f>Mitglieder!BQ227</f>
        <v/>
      </c>
      <c r="T205" s="82" t="str">
        <f>Mitglieder!BR227</f>
        <v/>
      </c>
      <c r="U205" s="81" t="str">
        <f>Mitglieder!BS227</f>
        <v/>
      </c>
      <c r="V205" s="81" t="str">
        <f>Mitglieder!BT227</f>
        <v/>
      </c>
      <c r="W205" s="81">
        <f>Mitglieder!BU227</f>
        <v>0</v>
      </c>
      <c r="X205" s="83" t="str">
        <f>Mitglieder!BV227</f>
        <v/>
      </c>
      <c r="Y205" s="81" t="str">
        <f>Mitglieder!BW227</f>
        <v/>
      </c>
    </row>
    <row r="206" spans="18:25" x14ac:dyDescent="0.35">
      <c r="R206" s="81">
        <f>Mitglieder!BP228</f>
        <v>2.0499999999999931E-2</v>
      </c>
      <c r="S206" s="81" t="str">
        <f>Mitglieder!BQ228</f>
        <v/>
      </c>
      <c r="T206" s="82" t="str">
        <f>Mitglieder!BR228</f>
        <v/>
      </c>
      <c r="U206" s="81" t="str">
        <f>Mitglieder!BS228</f>
        <v/>
      </c>
      <c r="V206" s="81" t="str">
        <f>Mitglieder!BT228</f>
        <v/>
      </c>
      <c r="W206" s="81">
        <f>Mitglieder!BU228</f>
        <v>0</v>
      </c>
      <c r="X206" s="83" t="str">
        <f>Mitglieder!BV228</f>
        <v/>
      </c>
      <c r="Y206" s="81" t="str">
        <f>Mitglieder!BW228</f>
        <v/>
      </c>
    </row>
    <row r="207" spans="18:25" x14ac:dyDescent="0.35">
      <c r="R207" s="81">
        <f>Mitglieder!BP229</f>
        <v>2.0599999999999931E-2</v>
      </c>
      <c r="S207" s="81" t="str">
        <f>Mitglieder!BQ229</f>
        <v/>
      </c>
      <c r="T207" s="82" t="str">
        <f>Mitglieder!BR229</f>
        <v/>
      </c>
      <c r="U207" s="81" t="str">
        <f>Mitglieder!BS229</f>
        <v/>
      </c>
      <c r="V207" s="81" t="str">
        <f>Mitglieder!BT229</f>
        <v/>
      </c>
      <c r="W207" s="81">
        <f>Mitglieder!BU229</f>
        <v>0</v>
      </c>
      <c r="X207" s="83" t="str">
        <f>Mitglieder!BV229</f>
        <v/>
      </c>
      <c r="Y207" s="81" t="str">
        <f>Mitglieder!BW229</f>
        <v/>
      </c>
    </row>
    <row r="208" spans="18:25" x14ac:dyDescent="0.35">
      <c r="R208" s="81">
        <f>Mitglieder!BP230</f>
        <v>2.069999999999993E-2</v>
      </c>
      <c r="S208" s="81" t="str">
        <f>Mitglieder!BQ230</f>
        <v/>
      </c>
      <c r="T208" s="82" t="str">
        <f>Mitglieder!BR230</f>
        <v/>
      </c>
      <c r="U208" s="81" t="str">
        <f>Mitglieder!BS230</f>
        <v/>
      </c>
      <c r="V208" s="81" t="str">
        <f>Mitglieder!BT230</f>
        <v/>
      </c>
      <c r="W208" s="81">
        <f>Mitglieder!BU230</f>
        <v>0</v>
      </c>
      <c r="X208" s="83" t="str">
        <f>Mitglieder!BV230</f>
        <v/>
      </c>
      <c r="Y208" s="81" t="str">
        <f>Mitglieder!BW230</f>
        <v/>
      </c>
    </row>
    <row r="209" spans="18:25" x14ac:dyDescent="0.35">
      <c r="R209" s="81">
        <f>Mitglieder!BP231</f>
        <v>2.079999999999993E-2</v>
      </c>
      <c r="S209" s="81" t="str">
        <f>Mitglieder!BQ231</f>
        <v/>
      </c>
      <c r="T209" s="82" t="str">
        <f>Mitglieder!BR231</f>
        <v/>
      </c>
      <c r="U209" s="81" t="str">
        <f>Mitglieder!BS231</f>
        <v/>
      </c>
      <c r="V209" s="81" t="str">
        <f>Mitglieder!BT231</f>
        <v/>
      </c>
      <c r="W209" s="81">
        <f>Mitglieder!BU231</f>
        <v>0</v>
      </c>
      <c r="X209" s="83" t="str">
        <f>Mitglieder!BV231</f>
        <v/>
      </c>
      <c r="Y209" s="81" t="str">
        <f>Mitglieder!BW231</f>
        <v/>
      </c>
    </row>
    <row r="210" spans="18:25" x14ac:dyDescent="0.35">
      <c r="R210" s="81">
        <f>Mitglieder!BP232</f>
        <v>2.0899999999999929E-2</v>
      </c>
      <c r="S210" s="81" t="str">
        <f>Mitglieder!BQ232</f>
        <v/>
      </c>
      <c r="T210" s="82" t="str">
        <f>Mitglieder!BR232</f>
        <v/>
      </c>
      <c r="U210" s="81" t="str">
        <f>Mitglieder!BS232</f>
        <v/>
      </c>
      <c r="V210" s="81" t="str">
        <f>Mitglieder!BT232</f>
        <v/>
      </c>
      <c r="W210" s="81">
        <f>Mitglieder!BU232</f>
        <v>0</v>
      </c>
      <c r="X210" s="83" t="str">
        <f>Mitglieder!BV232</f>
        <v/>
      </c>
      <c r="Y210" s="81" t="str">
        <f>Mitglieder!BW232</f>
        <v/>
      </c>
    </row>
    <row r="211" spans="18:25" x14ac:dyDescent="0.35">
      <c r="R211" s="81">
        <f>Mitglieder!BP233</f>
        <v>2.0999999999999928E-2</v>
      </c>
      <c r="S211" s="81" t="str">
        <f>Mitglieder!BQ233</f>
        <v/>
      </c>
      <c r="T211" s="82" t="str">
        <f>Mitglieder!BR233</f>
        <v/>
      </c>
      <c r="U211" s="81" t="str">
        <f>Mitglieder!BS233</f>
        <v/>
      </c>
      <c r="V211" s="81" t="str">
        <f>Mitglieder!BT233</f>
        <v/>
      </c>
      <c r="W211" s="81">
        <f>Mitglieder!BU233</f>
        <v>0</v>
      </c>
      <c r="X211" s="83" t="str">
        <f>Mitglieder!BV233</f>
        <v/>
      </c>
      <c r="Y211" s="81" t="str">
        <f>Mitglieder!BW233</f>
        <v/>
      </c>
    </row>
    <row r="212" spans="18:25" x14ac:dyDescent="0.35">
      <c r="R212" s="81">
        <f>Mitglieder!BP234</f>
        <v>2.1099999999999928E-2</v>
      </c>
      <c r="S212" s="81" t="str">
        <f>Mitglieder!BQ234</f>
        <v/>
      </c>
      <c r="T212" s="82" t="str">
        <f>Mitglieder!BR234</f>
        <v/>
      </c>
      <c r="U212" s="81" t="str">
        <f>Mitglieder!BS234</f>
        <v/>
      </c>
      <c r="V212" s="81" t="str">
        <f>Mitglieder!BT234</f>
        <v/>
      </c>
      <c r="W212" s="81">
        <f>Mitglieder!BU234</f>
        <v>0</v>
      </c>
      <c r="X212" s="83" t="str">
        <f>Mitglieder!BV234</f>
        <v/>
      </c>
      <c r="Y212" s="81" t="str">
        <f>Mitglieder!BW234</f>
        <v/>
      </c>
    </row>
    <row r="213" spans="18:25" x14ac:dyDescent="0.35">
      <c r="R213" s="81">
        <f>Mitglieder!BP235</f>
        <v>2.1199999999999927E-2</v>
      </c>
      <c r="S213" s="81" t="str">
        <f>Mitglieder!BQ235</f>
        <v/>
      </c>
      <c r="T213" s="82" t="str">
        <f>Mitglieder!BR235</f>
        <v/>
      </c>
      <c r="U213" s="81" t="str">
        <f>Mitglieder!BS235</f>
        <v/>
      </c>
      <c r="V213" s="81" t="str">
        <f>Mitglieder!BT235</f>
        <v/>
      </c>
      <c r="W213" s="81">
        <f>Mitglieder!BU235</f>
        <v>0</v>
      </c>
      <c r="X213" s="83" t="str">
        <f>Mitglieder!BV235</f>
        <v/>
      </c>
      <c r="Y213" s="81" t="str">
        <f>Mitglieder!BW235</f>
        <v/>
      </c>
    </row>
    <row r="214" spans="18:25" x14ac:dyDescent="0.35">
      <c r="R214" s="81">
        <f>Mitglieder!BP236</f>
        <v>2.1299999999999927E-2</v>
      </c>
      <c r="S214" s="81" t="str">
        <f>Mitglieder!BQ236</f>
        <v/>
      </c>
      <c r="T214" s="82" t="str">
        <f>Mitglieder!BR236</f>
        <v/>
      </c>
      <c r="U214" s="81" t="str">
        <f>Mitglieder!BS236</f>
        <v/>
      </c>
      <c r="V214" s="81" t="str">
        <f>Mitglieder!BT236</f>
        <v/>
      </c>
      <c r="W214" s="81">
        <f>Mitglieder!BU236</f>
        <v>0</v>
      </c>
      <c r="X214" s="83" t="str">
        <f>Mitglieder!BV236</f>
        <v/>
      </c>
      <c r="Y214" s="81" t="str">
        <f>Mitglieder!BW236</f>
        <v/>
      </c>
    </row>
    <row r="215" spans="18:25" x14ac:dyDescent="0.35">
      <c r="R215" s="81">
        <f>Mitglieder!BP237</f>
        <v>2.1399999999999926E-2</v>
      </c>
      <c r="S215" s="81" t="str">
        <f>Mitglieder!BQ237</f>
        <v/>
      </c>
      <c r="T215" s="82" t="str">
        <f>Mitglieder!BR237</f>
        <v/>
      </c>
      <c r="U215" s="81" t="str">
        <f>Mitglieder!BS237</f>
        <v/>
      </c>
      <c r="V215" s="81" t="str">
        <f>Mitglieder!BT237</f>
        <v/>
      </c>
      <c r="W215" s="81">
        <f>Mitglieder!BU237</f>
        <v>0</v>
      </c>
      <c r="X215" s="83" t="str">
        <f>Mitglieder!BV237</f>
        <v/>
      </c>
      <c r="Y215" s="81" t="str">
        <f>Mitglieder!BW237</f>
        <v/>
      </c>
    </row>
    <row r="216" spans="18:25" x14ac:dyDescent="0.35">
      <c r="R216" s="81">
        <f>Mitglieder!BP238</f>
        <v>2.1499999999999925E-2</v>
      </c>
      <c r="S216" s="81" t="str">
        <f>Mitglieder!BQ238</f>
        <v/>
      </c>
      <c r="T216" s="82" t="str">
        <f>Mitglieder!BR238</f>
        <v/>
      </c>
      <c r="U216" s="81" t="str">
        <f>Mitglieder!BS238</f>
        <v/>
      </c>
      <c r="V216" s="81" t="str">
        <f>Mitglieder!BT238</f>
        <v/>
      </c>
      <c r="W216" s="81">
        <f>Mitglieder!BU238</f>
        <v>0</v>
      </c>
      <c r="X216" s="83" t="str">
        <f>Mitglieder!BV238</f>
        <v/>
      </c>
      <c r="Y216" s="81" t="str">
        <f>Mitglieder!BW238</f>
        <v/>
      </c>
    </row>
    <row r="217" spans="18:25" x14ac:dyDescent="0.35">
      <c r="R217" s="81">
        <f>Mitglieder!BP239</f>
        <v>2.1599999999999925E-2</v>
      </c>
      <c r="S217" s="81" t="str">
        <f>Mitglieder!BQ239</f>
        <v/>
      </c>
      <c r="T217" s="82" t="str">
        <f>Mitglieder!BR239</f>
        <v/>
      </c>
      <c r="U217" s="81" t="str">
        <f>Mitglieder!BS239</f>
        <v/>
      </c>
      <c r="V217" s="81" t="str">
        <f>Mitglieder!BT239</f>
        <v/>
      </c>
      <c r="W217" s="81">
        <f>Mitglieder!BU239</f>
        <v>0</v>
      </c>
      <c r="X217" s="83" t="str">
        <f>Mitglieder!BV239</f>
        <v/>
      </c>
      <c r="Y217" s="81" t="str">
        <f>Mitglieder!BW239</f>
        <v/>
      </c>
    </row>
    <row r="218" spans="18:25" x14ac:dyDescent="0.35">
      <c r="R218" s="81">
        <f>Mitglieder!BP240</f>
        <v>2.1699999999999924E-2</v>
      </c>
      <c r="S218" s="81" t="str">
        <f>Mitglieder!BQ240</f>
        <v/>
      </c>
      <c r="T218" s="82" t="str">
        <f>Mitglieder!BR240</f>
        <v/>
      </c>
      <c r="U218" s="81" t="str">
        <f>Mitglieder!BS240</f>
        <v/>
      </c>
      <c r="V218" s="81" t="str">
        <f>Mitglieder!BT240</f>
        <v/>
      </c>
      <c r="W218" s="81">
        <f>Mitglieder!BU240</f>
        <v>0</v>
      </c>
      <c r="X218" s="83" t="str">
        <f>Mitglieder!BV240</f>
        <v/>
      </c>
      <c r="Y218" s="81" t="str">
        <f>Mitglieder!BW240</f>
        <v/>
      </c>
    </row>
    <row r="219" spans="18:25" x14ac:dyDescent="0.35">
      <c r="R219" s="81">
        <f>Mitglieder!BP241</f>
        <v>2.1799999999999924E-2</v>
      </c>
      <c r="S219" s="81" t="str">
        <f>Mitglieder!BQ241</f>
        <v/>
      </c>
      <c r="T219" s="82" t="str">
        <f>Mitglieder!BR241</f>
        <v/>
      </c>
      <c r="U219" s="81" t="str">
        <f>Mitglieder!BS241</f>
        <v/>
      </c>
      <c r="V219" s="81" t="str">
        <f>Mitglieder!BT241</f>
        <v/>
      </c>
      <c r="W219" s="81">
        <f>Mitglieder!BU241</f>
        <v>0</v>
      </c>
      <c r="X219" s="83" t="str">
        <f>Mitglieder!BV241</f>
        <v/>
      </c>
      <c r="Y219" s="81" t="str">
        <f>Mitglieder!BW241</f>
        <v/>
      </c>
    </row>
    <row r="220" spans="18:25" x14ac:dyDescent="0.35">
      <c r="R220" s="81">
        <f>Mitglieder!BP242</f>
        <v>2.1899999999999923E-2</v>
      </c>
      <c r="S220" s="81" t="str">
        <f>Mitglieder!BQ242</f>
        <v/>
      </c>
      <c r="T220" s="82" t="str">
        <f>Mitglieder!BR242</f>
        <v/>
      </c>
      <c r="U220" s="81" t="str">
        <f>Mitglieder!BS242</f>
        <v/>
      </c>
      <c r="V220" s="81" t="str">
        <f>Mitglieder!BT242</f>
        <v/>
      </c>
      <c r="W220" s="81">
        <f>Mitglieder!BU242</f>
        <v>0</v>
      </c>
      <c r="X220" s="83" t="str">
        <f>Mitglieder!BV242</f>
        <v/>
      </c>
      <c r="Y220" s="81" t="str">
        <f>Mitglieder!BW242</f>
        <v/>
      </c>
    </row>
    <row r="221" spans="18:25" x14ac:dyDescent="0.35">
      <c r="R221" s="81">
        <f>Mitglieder!BP243</f>
        <v>2.1999999999999922E-2</v>
      </c>
      <c r="S221" s="81" t="str">
        <f>Mitglieder!BQ243</f>
        <v/>
      </c>
      <c r="T221" s="82" t="str">
        <f>Mitglieder!BR243</f>
        <v/>
      </c>
      <c r="U221" s="81" t="str">
        <f>Mitglieder!BS243</f>
        <v/>
      </c>
      <c r="V221" s="81" t="str">
        <f>Mitglieder!BT243</f>
        <v/>
      </c>
      <c r="W221" s="81">
        <f>Mitglieder!BU243</f>
        <v>0</v>
      </c>
      <c r="X221" s="83" t="str">
        <f>Mitglieder!BV243</f>
        <v/>
      </c>
      <c r="Y221" s="81" t="str">
        <f>Mitglieder!BW243</f>
        <v/>
      </c>
    </row>
    <row r="222" spans="18:25" x14ac:dyDescent="0.35">
      <c r="R222" s="81">
        <f>Mitglieder!BP244</f>
        <v>2.2099999999999922E-2</v>
      </c>
      <c r="S222" s="81" t="str">
        <f>Mitglieder!BQ244</f>
        <v/>
      </c>
      <c r="T222" s="82" t="str">
        <f>Mitglieder!BR244</f>
        <v/>
      </c>
      <c r="U222" s="81" t="str">
        <f>Mitglieder!BS244</f>
        <v/>
      </c>
      <c r="V222" s="81" t="str">
        <f>Mitglieder!BT244</f>
        <v/>
      </c>
      <c r="W222" s="81">
        <f>Mitglieder!BU244</f>
        <v>0</v>
      </c>
      <c r="X222" s="83" t="str">
        <f>Mitglieder!BV244</f>
        <v/>
      </c>
      <c r="Y222" s="81" t="str">
        <f>Mitglieder!BW244</f>
        <v/>
      </c>
    </row>
    <row r="223" spans="18:25" x14ac:dyDescent="0.35">
      <c r="R223" s="81">
        <f>Mitglieder!BP245</f>
        <v>2.2199999999999921E-2</v>
      </c>
      <c r="S223" s="81" t="str">
        <f>Mitglieder!BQ245</f>
        <v/>
      </c>
      <c r="T223" s="82" t="str">
        <f>Mitglieder!BR245</f>
        <v/>
      </c>
      <c r="U223" s="81" t="str">
        <f>Mitglieder!BS245</f>
        <v/>
      </c>
      <c r="V223" s="81" t="str">
        <f>Mitglieder!BT245</f>
        <v/>
      </c>
      <c r="W223" s="81">
        <f>Mitglieder!BU245</f>
        <v>0</v>
      </c>
      <c r="X223" s="83" t="str">
        <f>Mitglieder!BV245</f>
        <v/>
      </c>
      <c r="Y223" s="81" t="str">
        <f>Mitglieder!BW245</f>
        <v/>
      </c>
    </row>
    <row r="224" spans="18:25" x14ac:dyDescent="0.35">
      <c r="R224" s="81">
        <f>Mitglieder!BP246</f>
        <v>2.2299999999999921E-2</v>
      </c>
      <c r="S224" s="81" t="str">
        <f>Mitglieder!BQ246</f>
        <v/>
      </c>
      <c r="T224" s="82" t="str">
        <f>Mitglieder!BR246</f>
        <v/>
      </c>
      <c r="U224" s="81" t="str">
        <f>Mitglieder!BS246</f>
        <v/>
      </c>
      <c r="V224" s="81" t="str">
        <f>Mitglieder!BT246</f>
        <v/>
      </c>
      <c r="W224" s="81">
        <f>Mitglieder!BU246</f>
        <v>0</v>
      </c>
      <c r="X224" s="83" t="str">
        <f>Mitglieder!BV246</f>
        <v/>
      </c>
      <c r="Y224" s="81" t="str">
        <f>Mitglieder!BW246</f>
        <v/>
      </c>
    </row>
    <row r="225" spans="18:25" x14ac:dyDescent="0.35">
      <c r="R225" s="81">
        <f>Mitglieder!BP247</f>
        <v>2.239999999999992E-2</v>
      </c>
      <c r="S225" s="81" t="str">
        <f>Mitglieder!BQ247</f>
        <v/>
      </c>
      <c r="T225" s="82" t="str">
        <f>Mitglieder!BR247</f>
        <v/>
      </c>
      <c r="U225" s="81" t="str">
        <f>Mitglieder!BS247</f>
        <v/>
      </c>
      <c r="V225" s="81" t="str">
        <f>Mitglieder!BT247</f>
        <v/>
      </c>
      <c r="W225" s="81">
        <f>Mitglieder!BU247</f>
        <v>0</v>
      </c>
      <c r="X225" s="83" t="str">
        <f>Mitglieder!BV247</f>
        <v/>
      </c>
      <c r="Y225" s="81" t="str">
        <f>Mitglieder!BW247</f>
        <v/>
      </c>
    </row>
    <row r="226" spans="18:25" x14ac:dyDescent="0.35">
      <c r="R226" s="81">
        <f>Mitglieder!BP248</f>
        <v>2.2499999999999919E-2</v>
      </c>
      <c r="S226" s="81" t="str">
        <f>Mitglieder!BQ248</f>
        <v/>
      </c>
      <c r="T226" s="82" t="str">
        <f>Mitglieder!BR248</f>
        <v/>
      </c>
      <c r="U226" s="81" t="str">
        <f>Mitglieder!BS248</f>
        <v/>
      </c>
      <c r="V226" s="81" t="str">
        <f>Mitglieder!BT248</f>
        <v/>
      </c>
      <c r="W226" s="81">
        <f>Mitglieder!BU248</f>
        <v>0</v>
      </c>
      <c r="X226" s="83" t="str">
        <f>Mitglieder!BV248</f>
        <v/>
      </c>
      <c r="Y226" s="81" t="str">
        <f>Mitglieder!BW248</f>
        <v/>
      </c>
    </row>
    <row r="227" spans="18:25" x14ac:dyDescent="0.35">
      <c r="R227" s="81">
        <f>Mitglieder!BP249</f>
        <v>2.2599999999999919E-2</v>
      </c>
      <c r="S227" s="81" t="str">
        <f>Mitglieder!BQ249</f>
        <v/>
      </c>
      <c r="T227" s="82" t="str">
        <f>Mitglieder!BR249</f>
        <v/>
      </c>
      <c r="U227" s="81" t="str">
        <f>Mitglieder!BS249</f>
        <v/>
      </c>
      <c r="V227" s="81" t="str">
        <f>Mitglieder!BT249</f>
        <v/>
      </c>
      <c r="W227" s="81">
        <f>Mitglieder!BU249</f>
        <v>0</v>
      </c>
      <c r="X227" s="83" t="str">
        <f>Mitglieder!BV249</f>
        <v/>
      </c>
      <c r="Y227" s="81" t="str">
        <f>Mitglieder!BW249</f>
        <v/>
      </c>
    </row>
    <row r="228" spans="18:25" x14ac:dyDescent="0.35">
      <c r="R228" s="81">
        <f>Mitglieder!BP250</f>
        <v>2.2699999999999918E-2</v>
      </c>
      <c r="S228" s="81" t="str">
        <f>Mitglieder!BQ250</f>
        <v/>
      </c>
      <c r="T228" s="82" t="str">
        <f>Mitglieder!BR250</f>
        <v/>
      </c>
      <c r="U228" s="81" t="str">
        <f>Mitglieder!BS250</f>
        <v/>
      </c>
      <c r="V228" s="81" t="str">
        <f>Mitglieder!BT250</f>
        <v/>
      </c>
      <c r="W228" s="81">
        <f>Mitglieder!BU250</f>
        <v>0</v>
      </c>
      <c r="X228" s="83" t="str">
        <f>Mitglieder!BV250</f>
        <v/>
      </c>
      <c r="Y228" s="81" t="str">
        <f>Mitglieder!BW250</f>
        <v/>
      </c>
    </row>
    <row r="229" spans="18:25" x14ac:dyDescent="0.35">
      <c r="R229" s="81">
        <f>Mitglieder!BP251</f>
        <v>2.2799999999999918E-2</v>
      </c>
      <c r="S229" s="81" t="str">
        <f>Mitglieder!BQ251</f>
        <v/>
      </c>
      <c r="T229" s="82" t="str">
        <f>Mitglieder!BR251</f>
        <v/>
      </c>
      <c r="U229" s="81" t="str">
        <f>Mitglieder!BS251</f>
        <v/>
      </c>
      <c r="V229" s="81" t="str">
        <f>Mitglieder!BT251</f>
        <v/>
      </c>
      <c r="W229" s="81">
        <f>Mitglieder!BU251</f>
        <v>0</v>
      </c>
      <c r="X229" s="83" t="str">
        <f>Mitglieder!BV251</f>
        <v/>
      </c>
      <c r="Y229" s="81" t="str">
        <f>Mitglieder!BW251</f>
        <v/>
      </c>
    </row>
    <row r="230" spans="18:25" x14ac:dyDescent="0.35">
      <c r="R230" s="81">
        <f>Mitglieder!BP252</f>
        <v>2.2899999999999917E-2</v>
      </c>
      <c r="S230" s="81" t="str">
        <f>Mitglieder!BQ252</f>
        <v/>
      </c>
      <c r="T230" s="82" t="str">
        <f>Mitglieder!BR252</f>
        <v/>
      </c>
      <c r="U230" s="81" t="str">
        <f>Mitglieder!BS252</f>
        <v/>
      </c>
      <c r="V230" s="81" t="str">
        <f>Mitglieder!BT252</f>
        <v/>
      </c>
      <c r="W230" s="81">
        <f>Mitglieder!BU252</f>
        <v>0</v>
      </c>
      <c r="X230" s="83" t="str">
        <f>Mitglieder!BV252</f>
        <v/>
      </c>
      <c r="Y230" s="81" t="str">
        <f>Mitglieder!BW252</f>
        <v/>
      </c>
    </row>
    <row r="231" spans="18:25" x14ac:dyDescent="0.35">
      <c r="R231" s="81">
        <f>Mitglieder!BP253</f>
        <v>2.2999999999999916E-2</v>
      </c>
      <c r="S231" s="81" t="str">
        <f>Mitglieder!BQ253</f>
        <v/>
      </c>
      <c r="T231" s="82" t="str">
        <f>Mitglieder!BR253</f>
        <v/>
      </c>
      <c r="U231" s="81" t="str">
        <f>Mitglieder!BS253</f>
        <v/>
      </c>
      <c r="V231" s="81" t="str">
        <f>Mitglieder!BT253</f>
        <v/>
      </c>
      <c r="W231" s="81">
        <f>Mitglieder!BU253</f>
        <v>0</v>
      </c>
      <c r="X231" s="83" t="str">
        <f>Mitglieder!BV253</f>
        <v/>
      </c>
      <c r="Y231" s="81" t="str">
        <f>Mitglieder!BW253</f>
        <v/>
      </c>
    </row>
    <row r="232" spans="18:25" x14ac:dyDescent="0.35">
      <c r="R232" s="81">
        <f>Mitglieder!BP254</f>
        <v>2.3099999999999916E-2</v>
      </c>
      <c r="S232" s="81" t="str">
        <f>Mitglieder!BQ254</f>
        <v/>
      </c>
      <c r="T232" s="82" t="str">
        <f>Mitglieder!BR254</f>
        <v/>
      </c>
      <c r="U232" s="81" t="str">
        <f>Mitglieder!BS254</f>
        <v/>
      </c>
      <c r="V232" s="81" t="str">
        <f>Mitglieder!BT254</f>
        <v/>
      </c>
      <c r="W232" s="81">
        <f>Mitglieder!BU254</f>
        <v>0</v>
      </c>
      <c r="X232" s="83" t="str">
        <f>Mitglieder!BV254</f>
        <v/>
      </c>
      <c r="Y232" s="81" t="str">
        <f>Mitglieder!BW254</f>
        <v/>
      </c>
    </row>
    <row r="233" spans="18:25" x14ac:dyDescent="0.35">
      <c r="R233" s="81">
        <f>Mitglieder!BP255</f>
        <v>2.3199999999999915E-2</v>
      </c>
      <c r="S233" s="81" t="str">
        <f>Mitglieder!BQ255</f>
        <v/>
      </c>
      <c r="T233" s="82" t="str">
        <f>Mitglieder!BR255</f>
        <v/>
      </c>
      <c r="U233" s="81" t="str">
        <f>Mitglieder!BS255</f>
        <v/>
      </c>
      <c r="V233" s="81" t="str">
        <f>Mitglieder!BT255</f>
        <v/>
      </c>
      <c r="W233" s="81">
        <f>Mitglieder!BU255</f>
        <v>0</v>
      </c>
      <c r="X233" s="83" t="str">
        <f>Mitglieder!BV255</f>
        <v/>
      </c>
      <c r="Y233" s="81" t="str">
        <f>Mitglieder!BW255</f>
        <v/>
      </c>
    </row>
    <row r="234" spans="18:25" x14ac:dyDescent="0.35">
      <c r="R234" s="81">
        <f>Mitglieder!BP256</f>
        <v>2.3299999999999915E-2</v>
      </c>
      <c r="S234" s="81" t="str">
        <f>Mitglieder!BQ256</f>
        <v/>
      </c>
      <c r="T234" s="82" t="str">
        <f>Mitglieder!BR256</f>
        <v/>
      </c>
      <c r="U234" s="81" t="str">
        <f>Mitglieder!BS256</f>
        <v/>
      </c>
      <c r="V234" s="81" t="str">
        <f>Mitglieder!BT256</f>
        <v/>
      </c>
      <c r="W234" s="81">
        <f>Mitglieder!BU256</f>
        <v>0</v>
      </c>
      <c r="X234" s="83" t="str">
        <f>Mitglieder!BV256</f>
        <v/>
      </c>
      <c r="Y234" s="81" t="str">
        <f>Mitglieder!BW256</f>
        <v/>
      </c>
    </row>
    <row r="235" spans="18:25" x14ac:dyDescent="0.35">
      <c r="R235" s="81">
        <f>Mitglieder!BP257</f>
        <v>2.3399999999999914E-2</v>
      </c>
      <c r="S235" s="81" t="str">
        <f>Mitglieder!BQ257</f>
        <v/>
      </c>
      <c r="T235" s="82" t="str">
        <f>Mitglieder!BR257</f>
        <v/>
      </c>
      <c r="U235" s="81" t="str">
        <f>Mitglieder!BS257</f>
        <v/>
      </c>
      <c r="V235" s="81" t="str">
        <f>Mitglieder!BT257</f>
        <v/>
      </c>
      <c r="W235" s="81">
        <f>Mitglieder!BU257</f>
        <v>0</v>
      </c>
      <c r="X235" s="83" t="str">
        <f>Mitglieder!BV257</f>
        <v/>
      </c>
      <c r="Y235" s="81" t="str">
        <f>Mitglieder!BW257</f>
        <v/>
      </c>
    </row>
    <row r="236" spans="18:25" x14ac:dyDescent="0.35">
      <c r="R236" s="81">
        <f>Mitglieder!BP258</f>
        <v>2.3499999999999913E-2</v>
      </c>
      <c r="S236" s="81" t="str">
        <f>Mitglieder!BQ258</f>
        <v/>
      </c>
      <c r="T236" s="82" t="str">
        <f>Mitglieder!BR258</f>
        <v/>
      </c>
      <c r="U236" s="81" t="str">
        <f>Mitglieder!BS258</f>
        <v/>
      </c>
      <c r="V236" s="81" t="str">
        <f>Mitglieder!BT258</f>
        <v/>
      </c>
      <c r="W236" s="81">
        <f>Mitglieder!BU258</f>
        <v>0</v>
      </c>
      <c r="X236" s="83" t="str">
        <f>Mitglieder!BV258</f>
        <v/>
      </c>
      <c r="Y236" s="81" t="str">
        <f>Mitglieder!BW258</f>
        <v/>
      </c>
    </row>
    <row r="237" spans="18:25" x14ac:dyDescent="0.35">
      <c r="R237" s="81">
        <f>Mitglieder!BP259</f>
        <v>2.3599999999999913E-2</v>
      </c>
      <c r="S237" s="81" t="str">
        <f>Mitglieder!BQ259</f>
        <v/>
      </c>
      <c r="T237" s="82" t="str">
        <f>Mitglieder!BR259</f>
        <v/>
      </c>
      <c r="U237" s="81" t="str">
        <f>Mitglieder!BS259</f>
        <v/>
      </c>
      <c r="V237" s="81" t="str">
        <f>Mitglieder!BT259</f>
        <v/>
      </c>
      <c r="W237" s="81">
        <f>Mitglieder!BU259</f>
        <v>0</v>
      </c>
      <c r="X237" s="83" t="str">
        <f>Mitglieder!BV259</f>
        <v/>
      </c>
      <c r="Y237" s="81" t="str">
        <f>Mitglieder!BW259</f>
        <v/>
      </c>
    </row>
    <row r="238" spans="18:25" x14ac:dyDescent="0.35">
      <c r="R238" s="81">
        <f>Mitglieder!BP260</f>
        <v>2.3699999999999912E-2</v>
      </c>
      <c r="S238" s="81" t="str">
        <f>Mitglieder!BQ260</f>
        <v/>
      </c>
      <c r="T238" s="82" t="str">
        <f>Mitglieder!BR260</f>
        <v/>
      </c>
      <c r="U238" s="81" t="str">
        <f>Mitglieder!BS260</f>
        <v/>
      </c>
      <c r="V238" s="81" t="str">
        <f>Mitglieder!BT260</f>
        <v/>
      </c>
      <c r="W238" s="81">
        <f>Mitglieder!BU260</f>
        <v>0</v>
      </c>
      <c r="X238" s="83" t="str">
        <f>Mitglieder!BV260</f>
        <v/>
      </c>
      <c r="Y238" s="81" t="str">
        <f>Mitglieder!BW260</f>
        <v/>
      </c>
    </row>
    <row r="239" spans="18:25" x14ac:dyDescent="0.35">
      <c r="R239" s="81">
        <f>Mitglieder!BP261</f>
        <v>2.3799999999999912E-2</v>
      </c>
      <c r="S239" s="81" t="str">
        <f>Mitglieder!BQ261</f>
        <v/>
      </c>
      <c r="T239" s="82" t="str">
        <f>Mitglieder!BR261</f>
        <v/>
      </c>
      <c r="U239" s="81" t="str">
        <f>Mitglieder!BS261</f>
        <v/>
      </c>
      <c r="V239" s="81" t="str">
        <f>Mitglieder!BT261</f>
        <v/>
      </c>
      <c r="W239" s="81">
        <f>Mitglieder!BU261</f>
        <v>0</v>
      </c>
      <c r="X239" s="83" t="str">
        <f>Mitglieder!BV261</f>
        <v/>
      </c>
      <c r="Y239" s="81" t="str">
        <f>Mitglieder!BW261</f>
        <v/>
      </c>
    </row>
    <row r="240" spans="18:25" x14ac:dyDescent="0.35">
      <c r="R240" s="81">
        <f>Mitglieder!BP262</f>
        <v>2.3899999999999911E-2</v>
      </c>
      <c r="S240" s="81" t="str">
        <f>Mitglieder!BQ262</f>
        <v/>
      </c>
      <c r="T240" s="82" t="str">
        <f>Mitglieder!BR262</f>
        <v/>
      </c>
      <c r="U240" s="81" t="str">
        <f>Mitglieder!BS262</f>
        <v/>
      </c>
      <c r="V240" s="81" t="str">
        <f>Mitglieder!BT262</f>
        <v/>
      </c>
      <c r="W240" s="81">
        <f>Mitglieder!BU262</f>
        <v>0</v>
      </c>
      <c r="X240" s="83" t="str">
        <f>Mitglieder!BV262</f>
        <v/>
      </c>
      <c r="Y240" s="81" t="str">
        <f>Mitglieder!BW262</f>
        <v/>
      </c>
    </row>
    <row r="241" spans="18:25" x14ac:dyDescent="0.35">
      <c r="R241" s="81">
        <f>Mitglieder!BP263</f>
        <v>2.399999999999991E-2</v>
      </c>
      <c r="S241" s="81" t="str">
        <f>Mitglieder!BQ263</f>
        <v/>
      </c>
      <c r="T241" s="82" t="str">
        <f>Mitglieder!BR263</f>
        <v/>
      </c>
      <c r="U241" s="81" t="str">
        <f>Mitglieder!BS263</f>
        <v/>
      </c>
      <c r="V241" s="81" t="str">
        <f>Mitglieder!BT263</f>
        <v/>
      </c>
      <c r="W241" s="81">
        <f>Mitglieder!BU263</f>
        <v>0</v>
      </c>
      <c r="X241" s="83" t="str">
        <f>Mitglieder!BV263</f>
        <v/>
      </c>
      <c r="Y241" s="81" t="str">
        <f>Mitglieder!BW263</f>
        <v/>
      </c>
    </row>
    <row r="242" spans="18:25" x14ac:dyDescent="0.35">
      <c r="R242" s="81">
        <f>Mitglieder!BP264</f>
        <v>2.409999999999991E-2</v>
      </c>
      <c r="S242" s="81" t="str">
        <f>Mitglieder!BQ264</f>
        <v/>
      </c>
      <c r="T242" s="82" t="str">
        <f>Mitglieder!BR264</f>
        <v/>
      </c>
      <c r="U242" s="81" t="str">
        <f>Mitglieder!BS264</f>
        <v/>
      </c>
      <c r="V242" s="81" t="str">
        <f>Mitglieder!BT264</f>
        <v/>
      </c>
      <c r="W242" s="81">
        <f>Mitglieder!BU264</f>
        <v>0</v>
      </c>
      <c r="X242" s="83" t="str">
        <f>Mitglieder!BV264</f>
        <v/>
      </c>
      <c r="Y242" s="81" t="str">
        <f>Mitglieder!BW264</f>
        <v/>
      </c>
    </row>
    <row r="243" spans="18:25" x14ac:dyDescent="0.35">
      <c r="R243" s="81">
        <f>Mitglieder!BP265</f>
        <v>2.4199999999999909E-2</v>
      </c>
      <c r="S243" s="81" t="str">
        <f>Mitglieder!BQ265</f>
        <v/>
      </c>
      <c r="T243" s="82" t="str">
        <f>Mitglieder!BR265</f>
        <v/>
      </c>
      <c r="U243" s="81" t="str">
        <f>Mitglieder!BS265</f>
        <v/>
      </c>
      <c r="V243" s="81" t="str">
        <f>Mitglieder!BT265</f>
        <v/>
      </c>
      <c r="W243" s="81">
        <f>Mitglieder!BU265</f>
        <v>0</v>
      </c>
      <c r="X243" s="83" t="str">
        <f>Mitglieder!BV265</f>
        <v/>
      </c>
      <c r="Y243" s="81" t="str">
        <f>Mitglieder!BW265</f>
        <v/>
      </c>
    </row>
    <row r="244" spans="18:25" x14ac:dyDescent="0.35">
      <c r="R244" s="81">
        <f>Mitglieder!BP266</f>
        <v>2.4299999999999908E-2</v>
      </c>
      <c r="S244" s="81" t="str">
        <f>Mitglieder!BQ266</f>
        <v/>
      </c>
      <c r="T244" s="82" t="str">
        <f>Mitglieder!BR266</f>
        <v/>
      </c>
      <c r="U244" s="81" t="str">
        <f>Mitglieder!BS266</f>
        <v/>
      </c>
      <c r="V244" s="81" t="str">
        <f>Mitglieder!BT266</f>
        <v/>
      </c>
      <c r="W244" s="81">
        <f>Mitglieder!BU266</f>
        <v>0</v>
      </c>
      <c r="X244" s="83" t="str">
        <f>Mitglieder!BV266</f>
        <v/>
      </c>
      <c r="Y244" s="81" t="str">
        <f>Mitglieder!BW266</f>
        <v/>
      </c>
    </row>
    <row r="245" spans="18:25" x14ac:dyDescent="0.35">
      <c r="R245" s="81">
        <f>Mitglieder!BP267</f>
        <v>2.4399999999999908E-2</v>
      </c>
      <c r="S245" s="81" t="str">
        <f>Mitglieder!BQ267</f>
        <v/>
      </c>
      <c r="T245" s="82" t="str">
        <f>Mitglieder!BR267</f>
        <v/>
      </c>
      <c r="U245" s="81" t="str">
        <f>Mitglieder!BS267</f>
        <v/>
      </c>
      <c r="V245" s="81" t="str">
        <f>Mitglieder!BT267</f>
        <v/>
      </c>
      <c r="W245" s="81">
        <f>Mitglieder!BU267</f>
        <v>0</v>
      </c>
      <c r="X245" s="83" t="str">
        <f>Mitglieder!BV267</f>
        <v/>
      </c>
      <c r="Y245" s="81" t="str">
        <f>Mitglieder!BW267</f>
        <v/>
      </c>
    </row>
    <row r="246" spans="18:25" x14ac:dyDescent="0.35">
      <c r="R246" s="81">
        <f>Mitglieder!BP268</f>
        <v>2.4499999999999907E-2</v>
      </c>
      <c r="S246" s="81" t="str">
        <f>Mitglieder!BQ268</f>
        <v/>
      </c>
      <c r="T246" s="82" t="str">
        <f>Mitglieder!BR268</f>
        <v/>
      </c>
      <c r="U246" s="81" t="str">
        <f>Mitglieder!BS268</f>
        <v/>
      </c>
      <c r="V246" s="81" t="str">
        <f>Mitglieder!BT268</f>
        <v/>
      </c>
      <c r="W246" s="81">
        <f>Mitglieder!BU268</f>
        <v>0</v>
      </c>
      <c r="X246" s="83" t="str">
        <f>Mitglieder!BV268</f>
        <v/>
      </c>
      <c r="Y246" s="81" t="str">
        <f>Mitglieder!BW268</f>
        <v/>
      </c>
    </row>
    <row r="247" spans="18:25" x14ac:dyDescent="0.35">
      <c r="R247" s="81">
        <f>Mitglieder!BP269</f>
        <v>2.4599999999999907E-2</v>
      </c>
      <c r="S247" s="81" t="str">
        <f>Mitglieder!BQ269</f>
        <v/>
      </c>
      <c r="T247" s="82" t="str">
        <f>Mitglieder!BR269</f>
        <v/>
      </c>
      <c r="U247" s="81" t="str">
        <f>Mitglieder!BS269</f>
        <v/>
      </c>
      <c r="V247" s="81" t="str">
        <f>Mitglieder!BT269</f>
        <v/>
      </c>
      <c r="W247" s="81">
        <f>Mitglieder!BU269</f>
        <v>0</v>
      </c>
      <c r="X247" s="83" t="str">
        <f>Mitglieder!BV269</f>
        <v/>
      </c>
      <c r="Y247" s="81" t="str">
        <f>Mitglieder!BW269</f>
        <v/>
      </c>
    </row>
    <row r="248" spans="18:25" x14ac:dyDescent="0.35">
      <c r="R248" s="81">
        <f>Mitglieder!BP270</f>
        <v>2.4699999999999906E-2</v>
      </c>
      <c r="S248" s="81" t="str">
        <f>Mitglieder!BQ270</f>
        <v/>
      </c>
      <c r="T248" s="82" t="str">
        <f>Mitglieder!BR270</f>
        <v/>
      </c>
      <c r="U248" s="81" t="str">
        <f>Mitglieder!BS270</f>
        <v/>
      </c>
      <c r="V248" s="81" t="str">
        <f>Mitglieder!BT270</f>
        <v/>
      </c>
      <c r="W248" s="81">
        <f>Mitglieder!BU270</f>
        <v>0</v>
      </c>
      <c r="X248" s="83" t="str">
        <f>Mitglieder!BV270</f>
        <v/>
      </c>
      <c r="Y248" s="81" t="str">
        <f>Mitglieder!BW270</f>
        <v/>
      </c>
    </row>
    <row r="249" spans="18:25" x14ac:dyDescent="0.35">
      <c r="R249" s="81">
        <f>Mitglieder!BP271</f>
        <v>2.4799999999999905E-2</v>
      </c>
      <c r="S249" s="81" t="str">
        <f>Mitglieder!BQ271</f>
        <v/>
      </c>
      <c r="T249" s="82" t="str">
        <f>Mitglieder!BR271</f>
        <v/>
      </c>
      <c r="U249" s="81" t="str">
        <f>Mitglieder!BS271</f>
        <v/>
      </c>
      <c r="V249" s="81" t="str">
        <f>Mitglieder!BT271</f>
        <v/>
      </c>
      <c r="W249" s="81">
        <f>Mitglieder!BU271</f>
        <v>0</v>
      </c>
      <c r="X249" s="83" t="str">
        <f>Mitglieder!BV271</f>
        <v/>
      </c>
      <c r="Y249" s="81" t="str">
        <f>Mitglieder!BW271</f>
        <v/>
      </c>
    </row>
    <row r="250" spans="18:25" x14ac:dyDescent="0.35">
      <c r="R250" s="81">
        <f>Mitglieder!BP272</f>
        <v>2.4899999999999905E-2</v>
      </c>
      <c r="S250" s="81" t="str">
        <f>Mitglieder!BQ272</f>
        <v/>
      </c>
      <c r="T250" s="82" t="str">
        <f>Mitglieder!BR272</f>
        <v/>
      </c>
      <c r="U250" s="81" t="str">
        <f>Mitglieder!BS272</f>
        <v/>
      </c>
      <c r="V250" s="81" t="str">
        <f>Mitglieder!BT272</f>
        <v/>
      </c>
      <c r="W250" s="81">
        <f>Mitglieder!BU272</f>
        <v>0</v>
      </c>
      <c r="X250" s="83" t="str">
        <f>Mitglieder!BV272</f>
        <v/>
      </c>
      <c r="Y250" s="81" t="str">
        <f>Mitglieder!BW272</f>
        <v/>
      </c>
    </row>
    <row r="251" spans="18:25" x14ac:dyDescent="0.35">
      <c r="R251" s="81">
        <f>Mitglieder!BP273</f>
        <v>2.4999999999999904E-2</v>
      </c>
      <c r="S251" s="81" t="str">
        <f>Mitglieder!BQ273</f>
        <v/>
      </c>
      <c r="T251" s="82" t="str">
        <f>Mitglieder!BR273</f>
        <v/>
      </c>
      <c r="U251" s="81" t="str">
        <f>Mitglieder!BS273</f>
        <v/>
      </c>
      <c r="V251" s="81" t="str">
        <f>Mitglieder!BT273</f>
        <v/>
      </c>
      <c r="W251" s="81">
        <f>Mitglieder!BU273</f>
        <v>0</v>
      </c>
      <c r="X251" s="83" t="str">
        <f>Mitglieder!BV273</f>
        <v/>
      </c>
      <c r="Y251" s="81" t="str">
        <f>Mitglieder!BW273</f>
        <v/>
      </c>
    </row>
    <row r="252" spans="18:25" x14ac:dyDescent="0.35">
      <c r="R252" s="81">
        <f>Mitglieder!BP274</f>
        <v>2.5099999999999904E-2</v>
      </c>
      <c r="S252" s="81" t="str">
        <f>Mitglieder!BQ274</f>
        <v/>
      </c>
      <c r="T252" s="82" t="str">
        <f>Mitglieder!BR274</f>
        <v/>
      </c>
      <c r="U252" s="81" t="str">
        <f>Mitglieder!BS274</f>
        <v/>
      </c>
      <c r="V252" s="81" t="str">
        <f>Mitglieder!BT274</f>
        <v/>
      </c>
      <c r="W252" s="81">
        <f>Mitglieder!BU274</f>
        <v>0</v>
      </c>
      <c r="X252" s="83" t="str">
        <f>Mitglieder!BV274</f>
        <v/>
      </c>
      <c r="Y252" s="81" t="str">
        <f>Mitglieder!BW274</f>
        <v/>
      </c>
    </row>
    <row r="253" spans="18:25" x14ac:dyDescent="0.35">
      <c r="R253" s="81">
        <f>Mitglieder!BP275</f>
        <v>2.5199999999999903E-2</v>
      </c>
      <c r="S253" s="81" t="str">
        <f>Mitglieder!BQ275</f>
        <v/>
      </c>
      <c r="T253" s="82" t="str">
        <f>Mitglieder!BR275</f>
        <v/>
      </c>
      <c r="U253" s="81" t="str">
        <f>Mitglieder!BS275</f>
        <v/>
      </c>
      <c r="V253" s="81" t="str">
        <f>Mitglieder!BT275</f>
        <v/>
      </c>
      <c r="W253" s="81">
        <f>Mitglieder!BU275</f>
        <v>0</v>
      </c>
      <c r="X253" s="83" t="str">
        <f>Mitglieder!BV275</f>
        <v/>
      </c>
      <c r="Y253" s="81" t="str">
        <f>Mitglieder!BW275</f>
        <v/>
      </c>
    </row>
    <row r="254" spans="18:25" x14ac:dyDescent="0.35">
      <c r="R254" s="81">
        <f>Mitglieder!BP276</f>
        <v>2.5299999999999902E-2</v>
      </c>
      <c r="S254" s="81" t="str">
        <f>Mitglieder!BQ276</f>
        <v/>
      </c>
      <c r="T254" s="82" t="str">
        <f>Mitglieder!BR276</f>
        <v/>
      </c>
      <c r="U254" s="81" t="str">
        <f>Mitglieder!BS276</f>
        <v/>
      </c>
      <c r="V254" s="81" t="str">
        <f>Mitglieder!BT276</f>
        <v/>
      </c>
      <c r="W254" s="81">
        <f>Mitglieder!BU276</f>
        <v>0</v>
      </c>
      <c r="X254" s="83" t="str">
        <f>Mitglieder!BV276</f>
        <v/>
      </c>
      <c r="Y254" s="81" t="str">
        <f>Mitglieder!BW276</f>
        <v/>
      </c>
    </row>
    <row r="255" spans="18:25" x14ac:dyDescent="0.35">
      <c r="R255" s="81">
        <f>Mitglieder!BP277</f>
        <v>2.5399999999999902E-2</v>
      </c>
      <c r="S255" s="81" t="str">
        <f>Mitglieder!BQ277</f>
        <v/>
      </c>
      <c r="T255" s="82" t="str">
        <f>Mitglieder!BR277</f>
        <v/>
      </c>
      <c r="U255" s="81" t="str">
        <f>Mitglieder!BS277</f>
        <v/>
      </c>
      <c r="V255" s="81" t="str">
        <f>Mitglieder!BT277</f>
        <v/>
      </c>
      <c r="W255" s="81">
        <f>Mitglieder!BU277</f>
        <v>0</v>
      </c>
      <c r="X255" s="83" t="str">
        <f>Mitglieder!BV277</f>
        <v/>
      </c>
      <c r="Y255" s="81" t="str">
        <f>Mitglieder!BW277</f>
        <v/>
      </c>
    </row>
    <row r="256" spans="18:25" x14ac:dyDescent="0.35">
      <c r="R256" s="81">
        <f>Mitglieder!BP278</f>
        <v>2.5499999999999901E-2</v>
      </c>
      <c r="S256" s="81" t="str">
        <f>Mitglieder!BQ278</f>
        <v/>
      </c>
      <c r="T256" s="82" t="str">
        <f>Mitglieder!BR278</f>
        <v/>
      </c>
      <c r="U256" s="81" t="str">
        <f>Mitglieder!BS278</f>
        <v/>
      </c>
      <c r="V256" s="81" t="str">
        <f>Mitglieder!BT278</f>
        <v/>
      </c>
      <c r="W256" s="81">
        <f>Mitglieder!BU278</f>
        <v>0</v>
      </c>
      <c r="X256" s="83" t="str">
        <f>Mitglieder!BV278</f>
        <v/>
      </c>
      <c r="Y256" s="81" t="str">
        <f>Mitglieder!BW278</f>
        <v/>
      </c>
    </row>
    <row r="257" spans="18:25" x14ac:dyDescent="0.35">
      <c r="R257" s="81">
        <f>Mitglieder!BP279</f>
        <v>2.5599999999999901E-2</v>
      </c>
      <c r="S257" s="81" t="str">
        <f>Mitglieder!BQ279</f>
        <v/>
      </c>
      <c r="T257" s="82" t="str">
        <f>Mitglieder!BR279</f>
        <v/>
      </c>
      <c r="U257" s="81" t="str">
        <f>Mitglieder!BS279</f>
        <v/>
      </c>
      <c r="V257" s="81" t="str">
        <f>Mitglieder!BT279</f>
        <v/>
      </c>
      <c r="W257" s="81">
        <f>Mitglieder!BU279</f>
        <v>0</v>
      </c>
      <c r="X257" s="83" t="str">
        <f>Mitglieder!BV279</f>
        <v/>
      </c>
      <c r="Y257" s="81" t="str">
        <f>Mitglieder!BW279</f>
        <v/>
      </c>
    </row>
    <row r="258" spans="18:25" x14ac:dyDescent="0.35">
      <c r="R258" s="81">
        <f>Mitglieder!BP280</f>
        <v>2.56999999999999E-2</v>
      </c>
      <c r="S258" s="81" t="str">
        <f>Mitglieder!BQ280</f>
        <v/>
      </c>
      <c r="T258" s="82" t="str">
        <f>Mitglieder!BR280</f>
        <v/>
      </c>
      <c r="U258" s="81" t="str">
        <f>Mitglieder!BS280</f>
        <v/>
      </c>
      <c r="V258" s="81" t="str">
        <f>Mitglieder!BT280</f>
        <v/>
      </c>
      <c r="W258" s="81">
        <f>Mitglieder!BU280</f>
        <v>0</v>
      </c>
      <c r="X258" s="83" t="str">
        <f>Mitglieder!BV280</f>
        <v/>
      </c>
      <c r="Y258" s="81" t="str">
        <f>Mitglieder!BW280</f>
        <v/>
      </c>
    </row>
    <row r="259" spans="18:25" x14ac:dyDescent="0.35">
      <c r="R259" s="81">
        <f>Mitglieder!BP281</f>
        <v>2.5799999999999899E-2</v>
      </c>
      <c r="S259" s="81" t="str">
        <f>Mitglieder!BQ281</f>
        <v/>
      </c>
      <c r="T259" s="82" t="str">
        <f>Mitglieder!BR281</f>
        <v/>
      </c>
      <c r="U259" s="81" t="str">
        <f>Mitglieder!BS281</f>
        <v/>
      </c>
      <c r="V259" s="81" t="str">
        <f>Mitglieder!BT281</f>
        <v/>
      </c>
      <c r="W259" s="81">
        <f>Mitglieder!BU281</f>
        <v>0</v>
      </c>
      <c r="X259" s="83" t="str">
        <f>Mitglieder!BV281</f>
        <v/>
      </c>
      <c r="Y259" s="81" t="str">
        <f>Mitglieder!BW281</f>
        <v/>
      </c>
    </row>
    <row r="260" spans="18:25" x14ac:dyDescent="0.35">
      <c r="R260" s="81">
        <f>Mitglieder!BP282</f>
        <v>2.5899999999999899E-2</v>
      </c>
      <c r="S260" s="81" t="str">
        <f>Mitglieder!BQ282</f>
        <v/>
      </c>
      <c r="T260" s="82" t="str">
        <f>Mitglieder!BR282</f>
        <v/>
      </c>
      <c r="U260" s="81" t="str">
        <f>Mitglieder!BS282</f>
        <v/>
      </c>
      <c r="V260" s="81" t="str">
        <f>Mitglieder!BT282</f>
        <v/>
      </c>
      <c r="W260" s="81">
        <f>Mitglieder!BU282</f>
        <v>0</v>
      </c>
      <c r="X260" s="83" t="str">
        <f>Mitglieder!BV282</f>
        <v/>
      </c>
      <c r="Y260" s="81" t="str">
        <f>Mitglieder!BW282</f>
        <v/>
      </c>
    </row>
    <row r="261" spans="18:25" x14ac:dyDescent="0.35">
      <c r="R261" s="81">
        <f>Mitglieder!BP283</f>
        <v>2.5999999999999898E-2</v>
      </c>
      <c r="S261" s="81" t="str">
        <f>Mitglieder!BQ283</f>
        <v/>
      </c>
      <c r="T261" s="82" t="str">
        <f>Mitglieder!BR283</f>
        <v/>
      </c>
      <c r="U261" s="81" t="str">
        <f>Mitglieder!BS283</f>
        <v/>
      </c>
      <c r="V261" s="81" t="str">
        <f>Mitglieder!BT283</f>
        <v/>
      </c>
      <c r="W261" s="81">
        <f>Mitglieder!BU283</f>
        <v>0</v>
      </c>
      <c r="X261" s="83" t="str">
        <f>Mitglieder!BV283</f>
        <v/>
      </c>
      <c r="Y261" s="81" t="str">
        <f>Mitglieder!BW283</f>
        <v/>
      </c>
    </row>
    <row r="262" spans="18:25" x14ac:dyDescent="0.35">
      <c r="R262" s="81">
        <f>Mitglieder!BP284</f>
        <v>2.6099999999999898E-2</v>
      </c>
      <c r="S262" s="81" t="str">
        <f>Mitglieder!BQ284</f>
        <v/>
      </c>
      <c r="T262" s="82" t="str">
        <f>Mitglieder!BR284</f>
        <v/>
      </c>
      <c r="U262" s="81" t="str">
        <f>Mitglieder!BS284</f>
        <v/>
      </c>
      <c r="V262" s="81" t="str">
        <f>Mitglieder!BT284</f>
        <v/>
      </c>
      <c r="W262" s="81">
        <f>Mitglieder!BU284</f>
        <v>0</v>
      </c>
      <c r="X262" s="83" t="str">
        <f>Mitglieder!BV284</f>
        <v/>
      </c>
      <c r="Y262" s="81" t="str">
        <f>Mitglieder!BW284</f>
        <v/>
      </c>
    </row>
    <row r="263" spans="18:25" x14ac:dyDescent="0.35">
      <c r="R263" s="81">
        <f>Mitglieder!BP285</f>
        <v>2.6199999999999897E-2</v>
      </c>
      <c r="S263" s="81" t="str">
        <f>Mitglieder!BQ285</f>
        <v/>
      </c>
      <c r="T263" s="82" t="str">
        <f>Mitglieder!BR285</f>
        <v/>
      </c>
      <c r="U263" s="81" t="str">
        <f>Mitglieder!BS285</f>
        <v/>
      </c>
      <c r="V263" s="81" t="str">
        <f>Mitglieder!BT285</f>
        <v/>
      </c>
      <c r="W263" s="81">
        <f>Mitglieder!BU285</f>
        <v>0</v>
      </c>
      <c r="X263" s="83" t="str">
        <f>Mitglieder!BV285</f>
        <v/>
      </c>
      <c r="Y263" s="81" t="str">
        <f>Mitglieder!BW285</f>
        <v/>
      </c>
    </row>
    <row r="264" spans="18:25" x14ac:dyDescent="0.35">
      <c r="R264" s="81">
        <f>Mitglieder!BP286</f>
        <v>2.6299999999999896E-2</v>
      </c>
      <c r="S264" s="81" t="str">
        <f>Mitglieder!BQ286</f>
        <v/>
      </c>
      <c r="T264" s="82" t="str">
        <f>Mitglieder!BR286</f>
        <v/>
      </c>
      <c r="U264" s="81" t="str">
        <f>Mitglieder!BS286</f>
        <v/>
      </c>
      <c r="V264" s="81" t="str">
        <f>Mitglieder!BT286</f>
        <v/>
      </c>
      <c r="W264" s="81">
        <f>Mitglieder!BU286</f>
        <v>0</v>
      </c>
      <c r="X264" s="83" t="str">
        <f>Mitglieder!BV286</f>
        <v/>
      </c>
      <c r="Y264" s="81" t="str">
        <f>Mitglieder!BW286</f>
        <v/>
      </c>
    </row>
    <row r="265" spans="18:25" x14ac:dyDescent="0.35">
      <c r="R265" s="81">
        <f>Mitglieder!BP287</f>
        <v>2.6399999999999896E-2</v>
      </c>
      <c r="S265" s="81" t="str">
        <f>Mitglieder!BQ287</f>
        <v/>
      </c>
      <c r="T265" s="82" t="str">
        <f>Mitglieder!BR287</f>
        <v/>
      </c>
      <c r="U265" s="81" t="str">
        <f>Mitglieder!BS287</f>
        <v/>
      </c>
      <c r="V265" s="81" t="str">
        <f>Mitglieder!BT287</f>
        <v/>
      </c>
      <c r="W265" s="81">
        <f>Mitglieder!BU287</f>
        <v>0</v>
      </c>
      <c r="X265" s="83" t="str">
        <f>Mitglieder!BV287</f>
        <v/>
      </c>
      <c r="Y265" s="81" t="str">
        <f>Mitglieder!BW287</f>
        <v/>
      </c>
    </row>
    <row r="266" spans="18:25" x14ac:dyDescent="0.35">
      <c r="R266" s="81">
        <f>Mitglieder!BP288</f>
        <v>2.6499999999999895E-2</v>
      </c>
      <c r="S266" s="81" t="str">
        <f>Mitglieder!BQ288</f>
        <v/>
      </c>
      <c r="T266" s="82" t="str">
        <f>Mitglieder!BR288</f>
        <v/>
      </c>
      <c r="U266" s="81" t="str">
        <f>Mitglieder!BS288</f>
        <v/>
      </c>
      <c r="V266" s="81" t="str">
        <f>Mitglieder!BT288</f>
        <v/>
      </c>
      <c r="W266" s="81">
        <f>Mitglieder!BU288</f>
        <v>0</v>
      </c>
      <c r="X266" s="83" t="str">
        <f>Mitglieder!BV288</f>
        <v/>
      </c>
      <c r="Y266" s="81" t="str">
        <f>Mitglieder!BW288</f>
        <v/>
      </c>
    </row>
    <row r="267" spans="18:25" x14ac:dyDescent="0.35">
      <c r="R267" s="81">
        <f>Mitglieder!BP289</f>
        <v>2.6599999999999895E-2</v>
      </c>
      <c r="S267" s="81" t="str">
        <f>Mitglieder!BQ289</f>
        <v/>
      </c>
      <c r="T267" s="82" t="str">
        <f>Mitglieder!BR289</f>
        <v/>
      </c>
      <c r="U267" s="81" t="str">
        <f>Mitglieder!BS289</f>
        <v/>
      </c>
      <c r="V267" s="81" t="str">
        <f>Mitglieder!BT289</f>
        <v/>
      </c>
      <c r="W267" s="81">
        <f>Mitglieder!BU289</f>
        <v>0</v>
      </c>
      <c r="X267" s="83" t="str">
        <f>Mitglieder!BV289</f>
        <v/>
      </c>
      <c r="Y267" s="81" t="str">
        <f>Mitglieder!BW289</f>
        <v/>
      </c>
    </row>
    <row r="268" spans="18:25" x14ac:dyDescent="0.35">
      <c r="R268" s="81">
        <f>Mitglieder!BP290</f>
        <v>2.6699999999999894E-2</v>
      </c>
      <c r="S268" s="81" t="str">
        <f>Mitglieder!BQ290</f>
        <v/>
      </c>
      <c r="T268" s="82" t="str">
        <f>Mitglieder!BR290</f>
        <v/>
      </c>
      <c r="U268" s="81" t="str">
        <f>Mitglieder!BS290</f>
        <v/>
      </c>
      <c r="V268" s="81" t="str">
        <f>Mitglieder!BT290</f>
        <v/>
      </c>
      <c r="W268" s="81">
        <f>Mitglieder!BU290</f>
        <v>0</v>
      </c>
      <c r="X268" s="83" t="str">
        <f>Mitglieder!BV290</f>
        <v/>
      </c>
      <c r="Y268" s="81" t="str">
        <f>Mitglieder!BW290</f>
        <v/>
      </c>
    </row>
    <row r="269" spans="18:25" x14ac:dyDescent="0.35">
      <c r="R269" s="81">
        <f>Mitglieder!BP291</f>
        <v>2.6799999999999893E-2</v>
      </c>
      <c r="S269" s="81" t="str">
        <f>Mitglieder!BQ291</f>
        <v/>
      </c>
      <c r="T269" s="82" t="str">
        <f>Mitglieder!BR291</f>
        <v/>
      </c>
      <c r="U269" s="81" t="str">
        <f>Mitglieder!BS291</f>
        <v/>
      </c>
      <c r="V269" s="81" t="str">
        <f>Mitglieder!BT291</f>
        <v/>
      </c>
      <c r="W269" s="81">
        <f>Mitglieder!BU291</f>
        <v>0</v>
      </c>
      <c r="X269" s="83" t="str">
        <f>Mitglieder!BV291</f>
        <v/>
      </c>
      <c r="Y269" s="81" t="str">
        <f>Mitglieder!BW291</f>
        <v/>
      </c>
    </row>
    <row r="270" spans="18:25" x14ac:dyDescent="0.35">
      <c r="R270" s="81">
        <f>Mitglieder!BP292</f>
        <v>2.6899999999999893E-2</v>
      </c>
      <c r="S270" s="81" t="str">
        <f>Mitglieder!BQ292</f>
        <v/>
      </c>
      <c r="T270" s="82" t="str">
        <f>Mitglieder!BR292</f>
        <v/>
      </c>
      <c r="U270" s="81" t="str">
        <f>Mitglieder!BS292</f>
        <v/>
      </c>
      <c r="V270" s="81" t="str">
        <f>Mitglieder!BT292</f>
        <v/>
      </c>
      <c r="W270" s="81">
        <f>Mitglieder!BU292</f>
        <v>0</v>
      </c>
      <c r="X270" s="83" t="str">
        <f>Mitglieder!BV292</f>
        <v/>
      </c>
      <c r="Y270" s="81" t="str">
        <f>Mitglieder!BW292</f>
        <v/>
      </c>
    </row>
    <row r="271" spans="18:25" x14ac:dyDescent="0.35">
      <c r="R271" s="81">
        <f>Mitglieder!BP293</f>
        <v>2.6999999999999892E-2</v>
      </c>
      <c r="S271" s="81" t="str">
        <f>Mitglieder!BQ293</f>
        <v/>
      </c>
      <c r="T271" s="82" t="str">
        <f>Mitglieder!BR293</f>
        <v/>
      </c>
      <c r="U271" s="81" t="str">
        <f>Mitglieder!BS293</f>
        <v/>
      </c>
      <c r="V271" s="81" t="str">
        <f>Mitglieder!BT293</f>
        <v/>
      </c>
      <c r="W271" s="81">
        <f>Mitglieder!BU293</f>
        <v>0</v>
      </c>
      <c r="X271" s="83" t="str">
        <f>Mitglieder!BV293</f>
        <v/>
      </c>
      <c r="Y271" s="81" t="str">
        <f>Mitglieder!BW293</f>
        <v/>
      </c>
    </row>
    <row r="272" spans="18:25" x14ac:dyDescent="0.35">
      <c r="R272" s="81">
        <f>Mitglieder!BP294</f>
        <v>2.7099999999999892E-2</v>
      </c>
      <c r="S272" s="81" t="str">
        <f>Mitglieder!BQ294</f>
        <v/>
      </c>
      <c r="T272" s="82" t="str">
        <f>Mitglieder!BR294</f>
        <v/>
      </c>
      <c r="U272" s="81" t="str">
        <f>Mitglieder!BS294</f>
        <v/>
      </c>
      <c r="V272" s="81" t="str">
        <f>Mitglieder!BT294</f>
        <v/>
      </c>
      <c r="W272" s="81">
        <f>Mitglieder!BU294</f>
        <v>0</v>
      </c>
      <c r="X272" s="83" t="str">
        <f>Mitglieder!BV294</f>
        <v/>
      </c>
      <c r="Y272" s="81" t="str">
        <f>Mitglieder!BW294</f>
        <v/>
      </c>
    </row>
    <row r="273" spans="18:25" x14ac:dyDescent="0.35">
      <c r="R273" s="81">
        <f>Mitglieder!BP295</f>
        <v>2.7199999999999891E-2</v>
      </c>
      <c r="S273" s="81" t="str">
        <f>Mitglieder!BQ295</f>
        <v/>
      </c>
      <c r="T273" s="82" t="str">
        <f>Mitglieder!BR295</f>
        <v/>
      </c>
      <c r="U273" s="81" t="str">
        <f>Mitglieder!BS295</f>
        <v/>
      </c>
      <c r="V273" s="81" t="str">
        <f>Mitglieder!BT295</f>
        <v/>
      </c>
      <c r="W273" s="81">
        <f>Mitglieder!BU295</f>
        <v>0</v>
      </c>
      <c r="X273" s="83" t="str">
        <f>Mitglieder!BV295</f>
        <v/>
      </c>
      <c r="Y273" s="81" t="str">
        <f>Mitglieder!BW295</f>
        <v/>
      </c>
    </row>
    <row r="274" spans="18:25" x14ac:dyDescent="0.35">
      <c r="R274" s="81">
        <f>Mitglieder!BP296</f>
        <v>2.729999999999989E-2</v>
      </c>
      <c r="S274" s="81" t="str">
        <f>Mitglieder!BQ296</f>
        <v/>
      </c>
      <c r="T274" s="82" t="str">
        <f>Mitglieder!BR296</f>
        <v/>
      </c>
      <c r="U274" s="81" t="str">
        <f>Mitglieder!BS296</f>
        <v/>
      </c>
      <c r="V274" s="81" t="str">
        <f>Mitglieder!BT296</f>
        <v/>
      </c>
      <c r="W274" s="81">
        <f>Mitglieder!BU296</f>
        <v>0</v>
      </c>
      <c r="X274" s="83" t="str">
        <f>Mitglieder!BV296</f>
        <v/>
      </c>
      <c r="Y274" s="81" t="str">
        <f>Mitglieder!BW296</f>
        <v/>
      </c>
    </row>
    <row r="275" spans="18:25" x14ac:dyDescent="0.35">
      <c r="R275" s="81">
        <f>Mitglieder!BP297</f>
        <v>2.739999999999989E-2</v>
      </c>
      <c r="S275" s="81" t="str">
        <f>Mitglieder!BQ297</f>
        <v/>
      </c>
      <c r="T275" s="82" t="str">
        <f>Mitglieder!BR297</f>
        <v/>
      </c>
      <c r="U275" s="81" t="str">
        <f>Mitglieder!BS297</f>
        <v/>
      </c>
      <c r="V275" s="81" t="str">
        <f>Mitglieder!BT297</f>
        <v/>
      </c>
      <c r="W275" s="81">
        <f>Mitglieder!BU297</f>
        <v>0</v>
      </c>
      <c r="X275" s="83" t="str">
        <f>Mitglieder!BV297</f>
        <v/>
      </c>
      <c r="Y275" s="81" t="str">
        <f>Mitglieder!BW297</f>
        <v/>
      </c>
    </row>
    <row r="276" spans="18:25" x14ac:dyDescent="0.35">
      <c r="R276" s="81">
        <f>Mitglieder!BP298</f>
        <v>2.7499999999999889E-2</v>
      </c>
      <c r="S276" s="81" t="str">
        <f>Mitglieder!BQ298</f>
        <v/>
      </c>
      <c r="T276" s="82" t="str">
        <f>Mitglieder!BR298</f>
        <v/>
      </c>
      <c r="U276" s="81" t="str">
        <f>Mitglieder!BS298</f>
        <v/>
      </c>
      <c r="V276" s="81" t="str">
        <f>Mitglieder!BT298</f>
        <v/>
      </c>
      <c r="W276" s="81">
        <f>Mitglieder!BU298</f>
        <v>0</v>
      </c>
      <c r="X276" s="83" t="str">
        <f>Mitglieder!BV298</f>
        <v/>
      </c>
      <c r="Y276" s="81" t="str">
        <f>Mitglieder!BW298</f>
        <v/>
      </c>
    </row>
    <row r="277" spans="18:25" x14ac:dyDescent="0.35">
      <c r="R277" s="81">
        <f>Mitglieder!BP299</f>
        <v>2.7599999999999889E-2</v>
      </c>
      <c r="S277" s="81" t="str">
        <f>Mitglieder!BQ299</f>
        <v/>
      </c>
      <c r="T277" s="82" t="str">
        <f>Mitglieder!BR299</f>
        <v/>
      </c>
      <c r="U277" s="81" t="str">
        <f>Mitglieder!BS299</f>
        <v/>
      </c>
      <c r="V277" s="81" t="str">
        <f>Mitglieder!BT299</f>
        <v/>
      </c>
      <c r="W277" s="81">
        <f>Mitglieder!BU299</f>
        <v>0</v>
      </c>
      <c r="X277" s="83" t="str">
        <f>Mitglieder!BV299</f>
        <v/>
      </c>
      <c r="Y277" s="81" t="str">
        <f>Mitglieder!BW299</f>
        <v/>
      </c>
    </row>
    <row r="278" spans="18:25" x14ac:dyDescent="0.35">
      <c r="R278" s="81">
        <f>Mitglieder!BP300</f>
        <v>2.7699999999999888E-2</v>
      </c>
      <c r="S278" s="81" t="str">
        <f>Mitglieder!BQ300</f>
        <v/>
      </c>
      <c r="T278" s="82" t="str">
        <f>Mitglieder!BR300</f>
        <v/>
      </c>
      <c r="U278" s="81" t="str">
        <f>Mitglieder!BS300</f>
        <v/>
      </c>
      <c r="V278" s="81" t="str">
        <f>Mitglieder!BT300</f>
        <v/>
      </c>
      <c r="W278" s="81">
        <f>Mitglieder!BU300</f>
        <v>0</v>
      </c>
      <c r="X278" s="83" t="str">
        <f>Mitglieder!BV300</f>
        <v/>
      </c>
      <c r="Y278" s="81" t="str">
        <f>Mitglieder!BW300</f>
        <v/>
      </c>
    </row>
    <row r="279" spans="18:25" x14ac:dyDescent="0.35">
      <c r="R279" s="81">
        <f>Mitglieder!BP301</f>
        <v>2.7799999999999887E-2</v>
      </c>
      <c r="S279" s="81" t="str">
        <f>Mitglieder!BQ301</f>
        <v/>
      </c>
      <c r="T279" s="82" t="str">
        <f>Mitglieder!BR301</f>
        <v/>
      </c>
      <c r="U279" s="81" t="str">
        <f>Mitglieder!BS301</f>
        <v/>
      </c>
      <c r="V279" s="81" t="str">
        <f>Mitglieder!BT301</f>
        <v/>
      </c>
      <c r="W279" s="81">
        <f>Mitglieder!BU301</f>
        <v>0</v>
      </c>
      <c r="X279" s="83" t="str">
        <f>Mitglieder!BV301</f>
        <v/>
      </c>
      <c r="Y279" s="81" t="str">
        <f>Mitglieder!BW301</f>
        <v/>
      </c>
    </row>
    <row r="280" spans="18:25" x14ac:dyDescent="0.35">
      <c r="R280" s="81">
        <f>Mitglieder!BP302</f>
        <v>2.7899999999999887E-2</v>
      </c>
      <c r="S280" s="81" t="str">
        <f>Mitglieder!BQ302</f>
        <v/>
      </c>
      <c r="T280" s="82" t="str">
        <f>Mitglieder!BR302</f>
        <v/>
      </c>
      <c r="U280" s="81" t="str">
        <f>Mitglieder!BS302</f>
        <v/>
      </c>
      <c r="V280" s="81" t="str">
        <f>Mitglieder!BT302</f>
        <v/>
      </c>
      <c r="W280" s="81">
        <f>Mitglieder!BU302</f>
        <v>0</v>
      </c>
      <c r="X280" s="83" t="str">
        <f>Mitglieder!BV302</f>
        <v/>
      </c>
      <c r="Y280" s="81" t="str">
        <f>Mitglieder!BW302</f>
        <v/>
      </c>
    </row>
    <row r="281" spans="18:25" x14ac:dyDescent="0.35">
      <c r="R281" s="81">
        <f>Mitglieder!BP303</f>
        <v>2.7999999999999886E-2</v>
      </c>
      <c r="S281" s="81" t="str">
        <f>Mitglieder!BQ303</f>
        <v/>
      </c>
      <c r="T281" s="82" t="str">
        <f>Mitglieder!BR303</f>
        <v/>
      </c>
      <c r="U281" s="81" t="str">
        <f>Mitglieder!BS303</f>
        <v/>
      </c>
      <c r="V281" s="81" t="str">
        <f>Mitglieder!BT303</f>
        <v/>
      </c>
      <c r="W281" s="81">
        <f>Mitglieder!BU303</f>
        <v>0</v>
      </c>
      <c r="X281" s="83" t="str">
        <f>Mitglieder!BV303</f>
        <v/>
      </c>
      <c r="Y281" s="81" t="str">
        <f>Mitglieder!BW303</f>
        <v/>
      </c>
    </row>
    <row r="282" spans="18:25" x14ac:dyDescent="0.35">
      <c r="R282" s="81">
        <f>Mitglieder!BP304</f>
        <v>2.8099999999999885E-2</v>
      </c>
      <c r="S282" s="81" t="str">
        <f>Mitglieder!BQ304</f>
        <v/>
      </c>
      <c r="T282" s="82" t="str">
        <f>Mitglieder!BR304</f>
        <v/>
      </c>
      <c r="U282" s="81" t="str">
        <f>Mitglieder!BS304</f>
        <v/>
      </c>
      <c r="V282" s="81" t="str">
        <f>Mitglieder!BT304</f>
        <v/>
      </c>
      <c r="W282" s="81">
        <f>Mitglieder!BU304</f>
        <v>0</v>
      </c>
      <c r="X282" s="83" t="str">
        <f>Mitglieder!BV304</f>
        <v/>
      </c>
      <c r="Y282" s="81" t="str">
        <f>Mitglieder!BW304</f>
        <v/>
      </c>
    </row>
    <row r="283" spans="18:25" x14ac:dyDescent="0.35">
      <c r="R283" s="81">
        <f>Mitglieder!BP305</f>
        <v>2.8199999999999885E-2</v>
      </c>
      <c r="S283" s="81" t="str">
        <f>Mitglieder!BQ305</f>
        <v/>
      </c>
      <c r="T283" s="82" t="str">
        <f>Mitglieder!BR305</f>
        <v/>
      </c>
      <c r="U283" s="81" t="str">
        <f>Mitglieder!BS305</f>
        <v/>
      </c>
      <c r="V283" s="81" t="str">
        <f>Mitglieder!BT305</f>
        <v/>
      </c>
      <c r="W283" s="81">
        <f>Mitglieder!BU305</f>
        <v>0</v>
      </c>
      <c r="X283" s="83" t="str">
        <f>Mitglieder!BV305</f>
        <v/>
      </c>
      <c r="Y283" s="81" t="str">
        <f>Mitglieder!BW305</f>
        <v/>
      </c>
    </row>
    <row r="284" spans="18:25" x14ac:dyDescent="0.35">
      <c r="R284" s="81">
        <f>Mitglieder!BP306</f>
        <v>2.8299999999999884E-2</v>
      </c>
      <c r="S284" s="81" t="str">
        <f>Mitglieder!BQ306</f>
        <v/>
      </c>
      <c r="T284" s="82" t="str">
        <f>Mitglieder!BR306</f>
        <v/>
      </c>
      <c r="U284" s="81" t="str">
        <f>Mitglieder!BS306</f>
        <v/>
      </c>
      <c r="V284" s="81" t="str">
        <f>Mitglieder!BT306</f>
        <v/>
      </c>
      <c r="W284" s="81">
        <f>Mitglieder!BU306</f>
        <v>0</v>
      </c>
      <c r="X284" s="83" t="str">
        <f>Mitglieder!BV306</f>
        <v/>
      </c>
      <c r="Y284" s="81" t="str">
        <f>Mitglieder!BW306</f>
        <v/>
      </c>
    </row>
    <row r="285" spans="18:25" x14ac:dyDescent="0.35">
      <c r="R285" s="81">
        <f>Mitglieder!BP307</f>
        <v>2.8399999999999884E-2</v>
      </c>
      <c r="S285" s="81" t="str">
        <f>Mitglieder!BQ307</f>
        <v/>
      </c>
      <c r="T285" s="82" t="str">
        <f>Mitglieder!BR307</f>
        <v/>
      </c>
      <c r="U285" s="81" t="str">
        <f>Mitglieder!BS307</f>
        <v/>
      </c>
      <c r="V285" s="81" t="str">
        <f>Mitglieder!BT307</f>
        <v/>
      </c>
      <c r="W285" s="81">
        <f>Mitglieder!BU307</f>
        <v>0</v>
      </c>
      <c r="X285" s="83" t="str">
        <f>Mitglieder!BV307</f>
        <v/>
      </c>
      <c r="Y285" s="81" t="str">
        <f>Mitglieder!BW307</f>
        <v/>
      </c>
    </row>
    <row r="286" spans="18:25" x14ac:dyDescent="0.35">
      <c r="R286" s="81">
        <f>Mitglieder!BP308</f>
        <v>2.8499999999999883E-2</v>
      </c>
      <c r="S286" s="81" t="str">
        <f>Mitglieder!BQ308</f>
        <v/>
      </c>
      <c r="T286" s="82" t="str">
        <f>Mitglieder!BR308</f>
        <v/>
      </c>
      <c r="U286" s="81" t="str">
        <f>Mitglieder!BS308</f>
        <v/>
      </c>
      <c r="V286" s="81" t="str">
        <f>Mitglieder!BT308</f>
        <v/>
      </c>
      <c r="W286" s="81">
        <f>Mitglieder!BU308</f>
        <v>0</v>
      </c>
      <c r="X286" s="83" t="str">
        <f>Mitglieder!BV308</f>
        <v/>
      </c>
      <c r="Y286" s="81" t="str">
        <f>Mitglieder!BW308</f>
        <v/>
      </c>
    </row>
    <row r="287" spans="18:25" x14ac:dyDescent="0.35">
      <c r="R287" s="81">
        <f>Mitglieder!BP309</f>
        <v>2.8599999999999882E-2</v>
      </c>
      <c r="S287" s="81" t="str">
        <f>Mitglieder!BQ309</f>
        <v/>
      </c>
      <c r="T287" s="82" t="str">
        <f>Mitglieder!BR309</f>
        <v/>
      </c>
      <c r="U287" s="81" t="str">
        <f>Mitglieder!BS309</f>
        <v/>
      </c>
      <c r="V287" s="81" t="str">
        <f>Mitglieder!BT309</f>
        <v/>
      </c>
      <c r="W287" s="81">
        <f>Mitglieder!BU309</f>
        <v>0</v>
      </c>
      <c r="X287" s="83" t="str">
        <f>Mitglieder!BV309</f>
        <v/>
      </c>
      <c r="Y287" s="81" t="str">
        <f>Mitglieder!BW309</f>
        <v/>
      </c>
    </row>
    <row r="288" spans="18:25" x14ac:dyDescent="0.35">
      <c r="R288" s="81">
        <f>Mitglieder!BP310</f>
        <v>2.8699999999999882E-2</v>
      </c>
      <c r="S288" s="81" t="str">
        <f>Mitglieder!BQ310</f>
        <v/>
      </c>
      <c r="T288" s="82" t="str">
        <f>Mitglieder!BR310</f>
        <v/>
      </c>
      <c r="U288" s="81" t="str">
        <f>Mitglieder!BS310</f>
        <v/>
      </c>
      <c r="V288" s="81" t="str">
        <f>Mitglieder!BT310</f>
        <v/>
      </c>
      <c r="W288" s="81">
        <f>Mitglieder!BU310</f>
        <v>0</v>
      </c>
      <c r="X288" s="83" t="str">
        <f>Mitglieder!BV310</f>
        <v/>
      </c>
      <c r="Y288" s="81" t="str">
        <f>Mitglieder!BW310</f>
        <v/>
      </c>
    </row>
    <row r="289" spans="18:25" x14ac:dyDescent="0.35">
      <c r="R289" s="81">
        <f>Mitglieder!BP311</f>
        <v>2.8799999999999881E-2</v>
      </c>
      <c r="S289" s="81" t="str">
        <f>Mitglieder!BQ311</f>
        <v/>
      </c>
      <c r="T289" s="82" t="str">
        <f>Mitglieder!BR311</f>
        <v/>
      </c>
      <c r="U289" s="81" t="str">
        <f>Mitglieder!BS311</f>
        <v/>
      </c>
      <c r="V289" s="81" t="str">
        <f>Mitglieder!BT311</f>
        <v/>
      </c>
      <c r="W289" s="81">
        <f>Mitglieder!BU311</f>
        <v>0</v>
      </c>
      <c r="X289" s="83" t="str">
        <f>Mitglieder!BV311</f>
        <v/>
      </c>
      <c r="Y289" s="81" t="str">
        <f>Mitglieder!BW311</f>
        <v/>
      </c>
    </row>
    <row r="290" spans="18:25" x14ac:dyDescent="0.35">
      <c r="R290" s="81">
        <f>Mitglieder!BP312</f>
        <v>2.8899999999999881E-2</v>
      </c>
      <c r="S290" s="81" t="str">
        <f>Mitglieder!BQ312</f>
        <v/>
      </c>
      <c r="T290" s="82" t="str">
        <f>Mitglieder!BR312</f>
        <v/>
      </c>
      <c r="U290" s="81" t="str">
        <f>Mitglieder!BS312</f>
        <v/>
      </c>
      <c r="V290" s="81" t="str">
        <f>Mitglieder!BT312</f>
        <v/>
      </c>
      <c r="W290" s="81">
        <f>Mitglieder!BU312</f>
        <v>0</v>
      </c>
      <c r="X290" s="83" t="str">
        <f>Mitglieder!BV312</f>
        <v/>
      </c>
      <c r="Y290" s="81" t="str">
        <f>Mitglieder!BW312</f>
        <v/>
      </c>
    </row>
    <row r="291" spans="18:25" x14ac:dyDescent="0.35">
      <c r="R291" s="81">
        <f>Mitglieder!BP313</f>
        <v>2.899999999999988E-2</v>
      </c>
      <c r="S291" s="81" t="str">
        <f>Mitglieder!BQ313</f>
        <v/>
      </c>
      <c r="T291" s="82" t="str">
        <f>Mitglieder!BR313</f>
        <v/>
      </c>
      <c r="U291" s="81" t="str">
        <f>Mitglieder!BS313</f>
        <v/>
      </c>
      <c r="V291" s="81" t="str">
        <f>Mitglieder!BT313</f>
        <v/>
      </c>
      <c r="W291" s="81">
        <f>Mitglieder!BU313</f>
        <v>0</v>
      </c>
      <c r="X291" s="83" t="str">
        <f>Mitglieder!BV313</f>
        <v/>
      </c>
      <c r="Y291" s="81" t="str">
        <f>Mitglieder!BW313</f>
        <v/>
      </c>
    </row>
    <row r="292" spans="18:25" x14ac:dyDescent="0.35">
      <c r="R292" s="81">
        <f>Mitglieder!BP314</f>
        <v>2.9099999999999879E-2</v>
      </c>
      <c r="S292" s="81" t="str">
        <f>Mitglieder!BQ314</f>
        <v/>
      </c>
      <c r="T292" s="82" t="str">
        <f>Mitglieder!BR314</f>
        <v/>
      </c>
      <c r="U292" s="81" t="str">
        <f>Mitglieder!BS314</f>
        <v/>
      </c>
      <c r="V292" s="81" t="str">
        <f>Mitglieder!BT314</f>
        <v/>
      </c>
      <c r="W292" s="81">
        <f>Mitglieder!BU314</f>
        <v>0</v>
      </c>
      <c r="X292" s="83" t="str">
        <f>Mitglieder!BV314</f>
        <v/>
      </c>
      <c r="Y292" s="81" t="str">
        <f>Mitglieder!BW314</f>
        <v/>
      </c>
    </row>
    <row r="293" spans="18:25" x14ac:dyDescent="0.35">
      <c r="R293" s="81">
        <f>Mitglieder!BP315</f>
        <v>2.9199999999999879E-2</v>
      </c>
      <c r="S293" s="81" t="str">
        <f>Mitglieder!BQ315</f>
        <v/>
      </c>
      <c r="T293" s="82" t="str">
        <f>Mitglieder!BR315</f>
        <v/>
      </c>
      <c r="U293" s="81" t="str">
        <f>Mitglieder!BS315</f>
        <v/>
      </c>
      <c r="V293" s="81" t="str">
        <f>Mitglieder!BT315</f>
        <v/>
      </c>
      <c r="W293" s="81">
        <f>Mitglieder!BU315</f>
        <v>0</v>
      </c>
      <c r="X293" s="83" t="str">
        <f>Mitglieder!BV315</f>
        <v/>
      </c>
      <c r="Y293" s="81" t="str">
        <f>Mitglieder!BW315</f>
        <v/>
      </c>
    </row>
    <row r="294" spans="18:25" x14ac:dyDescent="0.35">
      <c r="R294" s="81">
        <f>Mitglieder!BP316</f>
        <v>2.9299999999999878E-2</v>
      </c>
      <c r="S294" s="81" t="str">
        <f>Mitglieder!BQ316</f>
        <v/>
      </c>
      <c r="T294" s="82" t="str">
        <f>Mitglieder!BR316</f>
        <v/>
      </c>
      <c r="U294" s="81" t="str">
        <f>Mitglieder!BS316</f>
        <v/>
      </c>
      <c r="V294" s="81" t="str">
        <f>Mitglieder!BT316</f>
        <v/>
      </c>
      <c r="W294" s="81">
        <f>Mitglieder!BU316</f>
        <v>0</v>
      </c>
      <c r="X294" s="83" t="str">
        <f>Mitglieder!BV316</f>
        <v/>
      </c>
      <c r="Y294" s="81" t="str">
        <f>Mitglieder!BW316</f>
        <v/>
      </c>
    </row>
    <row r="295" spans="18:25" x14ac:dyDescent="0.35">
      <c r="R295" s="81">
        <f>Mitglieder!BP317</f>
        <v>2.9399999999999878E-2</v>
      </c>
      <c r="S295" s="81" t="str">
        <f>Mitglieder!BQ317</f>
        <v/>
      </c>
      <c r="T295" s="82" t="str">
        <f>Mitglieder!BR317</f>
        <v/>
      </c>
      <c r="U295" s="81" t="str">
        <f>Mitglieder!BS317</f>
        <v/>
      </c>
      <c r="V295" s="81" t="str">
        <f>Mitglieder!BT317</f>
        <v/>
      </c>
      <c r="W295" s="81">
        <f>Mitglieder!BU317</f>
        <v>0</v>
      </c>
      <c r="X295" s="83" t="str">
        <f>Mitglieder!BV317</f>
        <v/>
      </c>
      <c r="Y295" s="81" t="str">
        <f>Mitglieder!BW317</f>
        <v/>
      </c>
    </row>
    <row r="296" spans="18:25" x14ac:dyDescent="0.35">
      <c r="R296" s="81">
        <f>Mitglieder!BP318</f>
        <v>2.9499999999999877E-2</v>
      </c>
      <c r="S296" s="81" t="str">
        <f>Mitglieder!BQ318</f>
        <v/>
      </c>
      <c r="T296" s="82" t="str">
        <f>Mitglieder!BR318</f>
        <v/>
      </c>
      <c r="U296" s="81" t="str">
        <f>Mitglieder!BS318</f>
        <v/>
      </c>
      <c r="V296" s="81" t="str">
        <f>Mitglieder!BT318</f>
        <v/>
      </c>
      <c r="W296" s="81">
        <f>Mitglieder!BU318</f>
        <v>0</v>
      </c>
      <c r="X296" s="83" t="str">
        <f>Mitglieder!BV318</f>
        <v/>
      </c>
      <c r="Y296" s="81" t="str">
        <f>Mitglieder!BW318</f>
        <v/>
      </c>
    </row>
    <row r="297" spans="18:25" x14ac:dyDescent="0.35">
      <c r="R297" s="81">
        <f>Mitglieder!BP319</f>
        <v>2.9599999999999876E-2</v>
      </c>
      <c r="S297" s="81" t="str">
        <f>Mitglieder!BQ319</f>
        <v/>
      </c>
      <c r="T297" s="82" t="str">
        <f>Mitglieder!BR319</f>
        <v/>
      </c>
      <c r="U297" s="81" t="str">
        <f>Mitglieder!BS319</f>
        <v/>
      </c>
      <c r="V297" s="81" t="str">
        <f>Mitglieder!BT319</f>
        <v/>
      </c>
      <c r="W297" s="81">
        <f>Mitglieder!BU319</f>
        <v>0</v>
      </c>
      <c r="X297" s="83" t="str">
        <f>Mitglieder!BV319</f>
        <v/>
      </c>
      <c r="Y297" s="81" t="str">
        <f>Mitglieder!BW319</f>
        <v/>
      </c>
    </row>
    <row r="298" spans="18:25" x14ac:dyDescent="0.35">
      <c r="R298" s="81">
        <f>Mitglieder!BP320</f>
        <v>2.9699999999999876E-2</v>
      </c>
      <c r="S298" s="81" t="str">
        <f>Mitglieder!BQ320</f>
        <v/>
      </c>
      <c r="T298" s="82" t="str">
        <f>Mitglieder!BR320</f>
        <v/>
      </c>
      <c r="U298" s="81" t="str">
        <f>Mitglieder!BS320</f>
        <v/>
      </c>
      <c r="V298" s="81" t="str">
        <f>Mitglieder!BT320</f>
        <v/>
      </c>
      <c r="W298" s="81">
        <f>Mitglieder!BU320</f>
        <v>0</v>
      </c>
      <c r="X298" s="83" t="str">
        <f>Mitglieder!BV320</f>
        <v/>
      </c>
      <c r="Y298" s="81" t="str">
        <f>Mitglieder!BW320</f>
        <v/>
      </c>
    </row>
    <row r="299" spans="18:25" x14ac:dyDescent="0.35">
      <c r="R299" s="81">
        <f>Mitglieder!BP321</f>
        <v>2.9799999999999875E-2</v>
      </c>
      <c r="S299" s="81" t="str">
        <f>Mitglieder!BQ321</f>
        <v/>
      </c>
      <c r="T299" s="82" t="str">
        <f>Mitglieder!BR321</f>
        <v/>
      </c>
      <c r="U299" s="81" t="str">
        <f>Mitglieder!BS321</f>
        <v/>
      </c>
      <c r="V299" s="81" t="str">
        <f>Mitglieder!BT321</f>
        <v/>
      </c>
      <c r="W299" s="81">
        <f>Mitglieder!BU321</f>
        <v>0</v>
      </c>
      <c r="X299" s="83" t="str">
        <f>Mitglieder!BV321</f>
        <v/>
      </c>
      <c r="Y299" s="81" t="str">
        <f>Mitglieder!BW321</f>
        <v/>
      </c>
    </row>
    <row r="300" spans="18:25" x14ac:dyDescent="0.35">
      <c r="R300" s="81">
        <f>Mitglieder!BP322</f>
        <v>2.9899999999999875E-2</v>
      </c>
      <c r="S300" s="81" t="str">
        <f>Mitglieder!BQ322</f>
        <v/>
      </c>
      <c r="T300" s="82" t="str">
        <f>Mitglieder!BR322</f>
        <v/>
      </c>
      <c r="U300" s="81" t="str">
        <f>Mitglieder!BS322</f>
        <v/>
      </c>
      <c r="V300" s="81" t="str">
        <f>Mitglieder!BT322</f>
        <v/>
      </c>
      <c r="W300" s="81">
        <f>Mitglieder!BU322</f>
        <v>0</v>
      </c>
      <c r="X300" s="83" t="str">
        <f>Mitglieder!BV322</f>
        <v/>
      </c>
      <c r="Y300" s="81" t="str">
        <f>Mitglieder!BW322</f>
        <v/>
      </c>
    </row>
    <row r="301" spans="18:25" x14ac:dyDescent="0.35">
      <c r="R301" s="81">
        <f>Mitglieder!BP323</f>
        <v>2.9999999999999874E-2</v>
      </c>
      <c r="S301" s="81" t="str">
        <f>Mitglieder!BQ323</f>
        <v/>
      </c>
      <c r="T301" s="82" t="str">
        <f>Mitglieder!BR323</f>
        <v/>
      </c>
      <c r="U301" s="81" t="str">
        <f>Mitglieder!BS323</f>
        <v/>
      </c>
      <c r="V301" s="81" t="str">
        <f>Mitglieder!BT323</f>
        <v/>
      </c>
      <c r="W301" s="81">
        <f>Mitglieder!BU323</f>
        <v>0</v>
      </c>
      <c r="X301" s="83" t="str">
        <f>Mitglieder!BV323</f>
        <v/>
      </c>
      <c r="Y301" s="81" t="str">
        <f>Mitglieder!BW323</f>
        <v/>
      </c>
    </row>
    <row r="302" spans="18:25" x14ac:dyDescent="0.35">
      <c r="R302" s="84">
        <f>Mitglieder!CP24</f>
        <v>3.0199999999999873E-2</v>
      </c>
      <c r="S302" s="84" t="str">
        <f>Mitglieder!CQ24</f>
        <v/>
      </c>
      <c r="T302" s="85" t="str">
        <f>Mitglieder!CR24</f>
        <v/>
      </c>
      <c r="U302" s="84" t="str">
        <f>Mitglieder!CS24</f>
        <v/>
      </c>
      <c r="V302" s="84" t="str">
        <f>Mitglieder!CT24</f>
        <v/>
      </c>
      <c r="W302" s="84">
        <f>Mitglieder!CU24</f>
        <v>0</v>
      </c>
      <c r="X302" s="86" t="str">
        <f>Mitglieder!CV24</f>
        <v/>
      </c>
      <c r="Y302" s="84" t="str">
        <f>Mitglieder!CW24</f>
        <v/>
      </c>
    </row>
    <row r="303" spans="18:25" x14ac:dyDescent="0.35">
      <c r="R303" s="84">
        <f>Mitglieder!CP25</f>
        <v>3.0299999999999872E-2</v>
      </c>
      <c r="S303" s="84" t="str">
        <f>Mitglieder!CQ25</f>
        <v/>
      </c>
      <c r="T303" s="85" t="str">
        <f>Mitglieder!CR25</f>
        <v/>
      </c>
      <c r="U303" s="84" t="str">
        <f>Mitglieder!CS25</f>
        <v/>
      </c>
      <c r="V303" s="84" t="str">
        <f>Mitglieder!CT25</f>
        <v/>
      </c>
      <c r="W303" s="84">
        <f>Mitglieder!CU25</f>
        <v>0</v>
      </c>
      <c r="X303" s="86" t="str">
        <f>Mitglieder!CV25</f>
        <v/>
      </c>
      <c r="Y303" s="84" t="str">
        <f>Mitglieder!CW25</f>
        <v/>
      </c>
    </row>
    <row r="304" spans="18:25" x14ac:dyDescent="0.35">
      <c r="R304" s="84">
        <f>Mitglieder!CP26</f>
        <v>3.0399999999999872E-2</v>
      </c>
      <c r="S304" s="84" t="str">
        <f>Mitglieder!CQ26</f>
        <v/>
      </c>
      <c r="T304" s="85" t="str">
        <f>Mitglieder!CR26</f>
        <v/>
      </c>
      <c r="U304" s="84" t="str">
        <f>Mitglieder!CS26</f>
        <v/>
      </c>
      <c r="V304" s="84" t="str">
        <f>Mitglieder!CT26</f>
        <v/>
      </c>
      <c r="W304" s="84">
        <f>Mitglieder!CU26</f>
        <v>0</v>
      </c>
      <c r="X304" s="86" t="str">
        <f>Mitglieder!CV26</f>
        <v/>
      </c>
      <c r="Y304" s="84" t="str">
        <f>Mitglieder!CW26</f>
        <v/>
      </c>
    </row>
    <row r="305" spans="18:25" x14ac:dyDescent="0.35">
      <c r="R305" s="84">
        <f>Mitglieder!CP27</f>
        <v>3.0499999999999871E-2</v>
      </c>
      <c r="S305" s="84" t="str">
        <f>Mitglieder!CQ27</f>
        <v/>
      </c>
      <c r="T305" s="85" t="str">
        <f>Mitglieder!CR27</f>
        <v/>
      </c>
      <c r="U305" s="84" t="str">
        <f>Mitglieder!CS27</f>
        <v/>
      </c>
      <c r="V305" s="84" t="str">
        <f>Mitglieder!CT27</f>
        <v/>
      </c>
      <c r="W305" s="84">
        <f>Mitglieder!CU27</f>
        <v>0</v>
      </c>
      <c r="X305" s="86" t="str">
        <f>Mitglieder!CV27</f>
        <v/>
      </c>
      <c r="Y305" s="84" t="str">
        <f>Mitglieder!CW27</f>
        <v/>
      </c>
    </row>
    <row r="306" spans="18:25" x14ac:dyDescent="0.35">
      <c r="R306" s="84">
        <f>Mitglieder!CP28</f>
        <v>3.059999999999987E-2</v>
      </c>
      <c r="S306" s="84" t="str">
        <f>Mitglieder!CQ28</f>
        <v/>
      </c>
      <c r="T306" s="85" t="str">
        <f>Mitglieder!CR28</f>
        <v/>
      </c>
      <c r="U306" s="84" t="str">
        <f>Mitglieder!CS28</f>
        <v/>
      </c>
      <c r="V306" s="84" t="str">
        <f>Mitglieder!CT28</f>
        <v/>
      </c>
      <c r="W306" s="84">
        <f>Mitglieder!CU28</f>
        <v>0</v>
      </c>
      <c r="X306" s="86" t="str">
        <f>Mitglieder!CV28</f>
        <v/>
      </c>
      <c r="Y306" s="84" t="str">
        <f>Mitglieder!CW28</f>
        <v/>
      </c>
    </row>
    <row r="307" spans="18:25" x14ac:dyDescent="0.35">
      <c r="R307" s="84">
        <f>Mitglieder!CP29</f>
        <v>3.069999999999987E-2</v>
      </c>
      <c r="S307" s="84" t="str">
        <f>Mitglieder!CQ29</f>
        <v/>
      </c>
      <c r="T307" s="85" t="str">
        <f>Mitglieder!CR29</f>
        <v/>
      </c>
      <c r="U307" s="84" t="str">
        <f>Mitglieder!CS29</f>
        <v/>
      </c>
      <c r="V307" s="84" t="str">
        <f>Mitglieder!CT29</f>
        <v/>
      </c>
      <c r="W307" s="84">
        <f>Mitglieder!CU29</f>
        <v>0</v>
      </c>
      <c r="X307" s="86" t="str">
        <f>Mitglieder!CV29</f>
        <v/>
      </c>
      <c r="Y307" s="84" t="str">
        <f>Mitglieder!CW29</f>
        <v/>
      </c>
    </row>
    <row r="308" spans="18:25" x14ac:dyDescent="0.35">
      <c r="R308" s="84">
        <f>Mitglieder!CP30</f>
        <v>3.0799999999999869E-2</v>
      </c>
      <c r="S308" s="84" t="str">
        <f>Mitglieder!CQ30</f>
        <v/>
      </c>
      <c r="T308" s="85" t="str">
        <f>Mitglieder!CR30</f>
        <v/>
      </c>
      <c r="U308" s="84" t="str">
        <f>Mitglieder!CS30</f>
        <v/>
      </c>
      <c r="V308" s="84" t="str">
        <f>Mitglieder!CT30</f>
        <v/>
      </c>
      <c r="W308" s="84">
        <f>Mitglieder!CU30</f>
        <v>0</v>
      </c>
      <c r="X308" s="86" t="str">
        <f>Mitglieder!CV30</f>
        <v/>
      </c>
      <c r="Y308" s="84" t="str">
        <f>Mitglieder!CW30</f>
        <v/>
      </c>
    </row>
    <row r="309" spans="18:25" x14ac:dyDescent="0.35">
      <c r="R309" s="84">
        <f>Mitglieder!CP31</f>
        <v>3.0899999999999869E-2</v>
      </c>
      <c r="S309" s="84" t="str">
        <f>Mitglieder!CQ31</f>
        <v/>
      </c>
      <c r="T309" s="85" t="str">
        <f>Mitglieder!CR31</f>
        <v/>
      </c>
      <c r="U309" s="84" t="str">
        <f>Mitglieder!CS31</f>
        <v/>
      </c>
      <c r="V309" s="84" t="str">
        <f>Mitglieder!CT31</f>
        <v/>
      </c>
      <c r="W309" s="84">
        <f>Mitglieder!CU31</f>
        <v>0</v>
      </c>
      <c r="X309" s="86" t="str">
        <f>Mitglieder!CV31</f>
        <v/>
      </c>
      <c r="Y309" s="84" t="str">
        <f>Mitglieder!CW31</f>
        <v/>
      </c>
    </row>
    <row r="310" spans="18:25" x14ac:dyDescent="0.35">
      <c r="R310" s="84">
        <f>Mitglieder!CP32</f>
        <v>3.0999999999999868E-2</v>
      </c>
      <c r="S310" s="84" t="str">
        <f>Mitglieder!CQ32</f>
        <v/>
      </c>
      <c r="T310" s="85" t="str">
        <f>Mitglieder!CR32</f>
        <v/>
      </c>
      <c r="U310" s="84" t="str">
        <f>Mitglieder!CS32</f>
        <v/>
      </c>
      <c r="V310" s="84" t="str">
        <f>Mitglieder!CT32</f>
        <v/>
      </c>
      <c r="W310" s="84">
        <f>Mitglieder!CU32</f>
        <v>0</v>
      </c>
      <c r="X310" s="86" t="str">
        <f>Mitglieder!CV32</f>
        <v/>
      </c>
      <c r="Y310" s="84" t="str">
        <f>Mitglieder!CW32</f>
        <v/>
      </c>
    </row>
    <row r="311" spans="18:25" x14ac:dyDescent="0.35">
      <c r="R311" s="84">
        <f>Mitglieder!CP33</f>
        <v>3.1099999999999867E-2</v>
      </c>
      <c r="S311" s="84" t="str">
        <f>Mitglieder!CQ33</f>
        <v/>
      </c>
      <c r="T311" s="85" t="str">
        <f>Mitglieder!CR33</f>
        <v/>
      </c>
      <c r="U311" s="84" t="str">
        <f>Mitglieder!CS33</f>
        <v/>
      </c>
      <c r="V311" s="84" t="str">
        <f>Mitglieder!CT33</f>
        <v/>
      </c>
      <c r="W311" s="84">
        <f>Mitglieder!CU33</f>
        <v>0</v>
      </c>
      <c r="X311" s="86" t="str">
        <f>Mitglieder!CV33</f>
        <v/>
      </c>
      <c r="Y311" s="84" t="str">
        <f>Mitglieder!CW33</f>
        <v/>
      </c>
    </row>
    <row r="312" spans="18:25" x14ac:dyDescent="0.35">
      <c r="R312" s="84">
        <f>Mitglieder!CP34</f>
        <v>3.1199999999999867E-2</v>
      </c>
      <c r="S312" s="84" t="str">
        <f>Mitglieder!CQ34</f>
        <v/>
      </c>
      <c r="T312" s="85" t="str">
        <f>Mitglieder!CR34</f>
        <v/>
      </c>
      <c r="U312" s="84" t="str">
        <f>Mitglieder!CS34</f>
        <v/>
      </c>
      <c r="V312" s="84" t="str">
        <f>Mitglieder!CT34</f>
        <v/>
      </c>
      <c r="W312" s="84">
        <f>Mitglieder!CU34</f>
        <v>0</v>
      </c>
      <c r="X312" s="86" t="str">
        <f>Mitglieder!CV34</f>
        <v/>
      </c>
      <c r="Y312" s="84" t="str">
        <f>Mitglieder!CW34</f>
        <v/>
      </c>
    </row>
    <row r="313" spans="18:25" x14ac:dyDescent="0.35">
      <c r="R313" s="84">
        <f>Mitglieder!CP35</f>
        <v>3.129999999999987E-2</v>
      </c>
      <c r="S313" s="84" t="str">
        <f>Mitglieder!CQ35</f>
        <v/>
      </c>
      <c r="T313" s="85" t="str">
        <f>Mitglieder!CR35</f>
        <v/>
      </c>
      <c r="U313" s="84" t="str">
        <f>Mitglieder!CS35</f>
        <v/>
      </c>
      <c r="V313" s="84" t="str">
        <f>Mitglieder!CT35</f>
        <v/>
      </c>
      <c r="W313" s="84">
        <f>Mitglieder!CU35</f>
        <v>0</v>
      </c>
      <c r="X313" s="86" t="str">
        <f>Mitglieder!CV35</f>
        <v/>
      </c>
      <c r="Y313" s="84" t="str">
        <f>Mitglieder!CW35</f>
        <v/>
      </c>
    </row>
    <row r="314" spans="18:25" x14ac:dyDescent="0.35">
      <c r="R314" s="84">
        <f>Mitglieder!CP36</f>
        <v>3.1399999999999872E-2</v>
      </c>
      <c r="S314" s="84" t="str">
        <f>Mitglieder!CQ36</f>
        <v/>
      </c>
      <c r="T314" s="85" t="str">
        <f>Mitglieder!CR36</f>
        <v/>
      </c>
      <c r="U314" s="84" t="str">
        <f>Mitglieder!CS36</f>
        <v/>
      </c>
      <c r="V314" s="84" t="str">
        <f>Mitglieder!CT36</f>
        <v/>
      </c>
      <c r="W314" s="84">
        <f>Mitglieder!CU36</f>
        <v>0</v>
      </c>
      <c r="X314" s="86" t="str">
        <f>Mitglieder!CV36</f>
        <v/>
      </c>
      <c r="Y314" s="84" t="str">
        <f>Mitglieder!CW36</f>
        <v/>
      </c>
    </row>
    <row r="315" spans="18:25" x14ac:dyDescent="0.35">
      <c r="R315" s="84">
        <f>Mitglieder!CP37</f>
        <v>3.1499999999999875E-2</v>
      </c>
      <c r="S315" s="84" t="str">
        <f>Mitglieder!CQ37</f>
        <v/>
      </c>
      <c r="T315" s="85" t="str">
        <f>Mitglieder!CR37</f>
        <v/>
      </c>
      <c r="U315" s="84" t="str">
        <f>Mitglieder!CS37</f>
        <v/>
      </c>
      <c r="V315" s="84" t="str">
        <f>Mitglieder!CT37</f>
        <v/>
      </c>
      <c r="W315" s="84">
        <f>Mitglieder!CU37</f>
        <v>0</v>
      </c>
      <c r="X315" s="86" t="str">
        <f>Mitglieder!CV37</f>
        <v/>
      </c>
      <c r="Y315" s="84" t="str">
        <f>Mitglieder!CW37</f>
        <v/>
      </c>
    </row>
    <row r="316" spans="18:25" x14ac:dyDescent="0.35">
      <c r="R316" s="84">
        <f>Mitglieder!CP38</f>
        <v>3.1599999999999878E-2</v>
      </c>
      <c r="S316" s="84" t="str">
        <f>Mitglieder!CQ38</f>
        <v/>
      </c>
      <c r="T316" s="85" t="str">
        <f>Mitglieder!CR38</f>
        <v/>
      </c>
      <c r="U316" s="84" t="str">
        <f>Mitglieder!CS38</f>
        <v/>
      </c>
      <c r="V316" s="84" t="str">
        <f>Mitglieder!CT38</f>
        <v/>
      </c>
      <c r="W316" s="84">
        <f>Mitglieder!CU38</f>
        <v>0</v>
      </c>
      <c r="X316" s="86" t="str">
        <f>Mitglieder!CV38</f>
        <v/>
      </c>
      <c r="Y316" s="84" t="str">
        <f>Mitglieder!CW38</f>
        <v/>
      </c>
    </row>
    <row r="317" spans="18:25" x14ac:dyDescent="0.35">
      <c r="R317" s="84">
        <f>Mitglieder!CP39</f>
        <v>3.1699999999999881E-2</v>
      </c>
      <c r="S317" s="84" t="str">
        <f>Mitglieder!CQ39</f>
        <v/>
      </c>
      <c r="T317" s="85" t="str">
        <f>Mitglieder!CR39</f>
        <v/>
      </c>
      <c r="U317" s="84" t="str">
        <f>Mitglieder!CS39</f>
        <v/>
      </c>
      <c r="V317" s="84" t="str">
        <f>Mitglieder!CT39</f>
        <v/>
      </c>
      <c r="W317" s="84">
        <f>Mitglieder!CU39</f>
        <v>0</v>
      </c>
      <c r="X317" s="86" t="str">
        <f>Mitglieder!CV39</f>
        <v/>
      </c>
      <c r="Y317" s="84" t="str">
        <f>Mitglieder!CW39</f>
        <v/>
      </c>
    </row>
    <row r="318" spans="18:25" x14ac:dyDescent="0.35">
      <c r="R318" s="84">
        <f>Mitglieder!CP40</f>
        <v>3.1799999999999884E-2</v>
      </c>
      <c r="S318" s="84" t="str">
        <f>Mitglieder!CQ40</f>
        <v/>
      </c>
      <c r="T318" s="85" t="str">
        <f>Mitglieder!CR40</f>
        <v/>
      </c>
      <c r="U318" s="84" t="str">
        <f>Mitglieder!CS40</f>
        <v/>
      </c>
      <c r="V318" s="84" t="str">
        <f>Mitglieder!CT40</f>
        <v/>
      </c>
      <c r="W318" s="84">
        <f>Mitglieder!CU40</f>
        <v>0</v>
      </c>
      <c r="X318" s="86" t="str">
        <f>Mitglieder!CV40</f>
        <v/>
      </c>
      <c r="Y318" s="84" t="str">
        <f>Mitglieder!CW40</f>
        <v/>
      </c>
    </row>
    <row r="319" spans="18:25" x14ac:dyDescent="0.35">
      <c r="R319" s="84">
        <f>Mitglieder!CP41</f>
        <v>3.1899999999999887E-2</v>
      </c>
      <c r="S319" s="84" t="str">
        <f>Mitglieder!CQ41</f>
        <v/>
      </c>
      <c r="T319" s="85" t="str">
        <f>Mitglieder!CR41</f>
        <v/>
      </c>
      <c r="U319" s="84" t="str">
        <f>Mitglieder!CS41</f>
        <v/>
      </c>
      <c r="V319" s="84" t="str">
        <f>Mitglieder!CT41</f>
        <v/>
      </c>
      <c r="W319" s="84">
        <f>Mitglieder!CU41</f>
        <v>0</v>
      </c>
      <c r="X319" s="86" t="str">
        <f>Mitglieder!CV41</f>
        <v/>
      </c>
      <c r="Y319" s="84" t="str">
        <f>Mitglieder!CW41</f>
        <v/>
      </c>
    </row>
    <row r="320" spans="18:25" x14ac:dyDescent="0.35">
      <c r="R320" s="84">
        <f>Mitglieder!CP42</f>
        <v>3.199999999999989E-2</v>
      </c>
      <c r="S320" s="84" t="str">
        <f>Mitglieder!CQ42</f>
        <v/>
      </c>
      <c r="T320" s="85" t="str">
        <f>Mitglieder!CR42</f>
        <v/>
      </c>
      <c r="U320" s="84" t="str">
        <f>Mitglieder!CS42</f>
        <v/>
      </c>
      <c r="V320" s="84" t="str">
        <f>Mitglieder!CT42</f>
        <v/>
      </c>
      <c r="W320" s="84">
        <f>Mitglieder!CU42</f>
        <v>0</v>
      </c>
      <c r="X320" s="86" t="str">
        <f>Mitglieder!CV42</f>
        <v/>
      </c>
      <c r="Y320" s="84" t="str">
        <f>Mitglieder!CW42</f>
        <v/>
      </c>
    </row>
    <row r="321" spans="18:25" x14ac:dyDescent="0.35">
      <c r="R321" s="84">
        <f>Mitglieder!CP43</f>
        <v>3.2099999999999893E-2</v>
      </c>
      <c r="S321" s="84" t="str">
        <f>Mitglieder!CQ43</f>
        <v/>
      </c>
      <c r="T321" s="85" t="str">
        <f>Mitglieder!CR43</f>
        <v/>
      </c>
      <c r="U321" s="84" t="str">
        <f>Mitglieder!CS43</f>
        <v/>
      </c>
      <c r="V321" s="84" t="str">
        <f>Mitglieder!CT43</f>
        <v/>
      </c>
      <c r="W321" s="84">
        <f>Mitglieder!CU43</f>
        <v>0</v>
      </c>
      <c r="X321" s="86" t="str">
        <f>Mitglieder!CV43</f>
        <v/>
      </c>
      <c r="Y321" s="84" t="str">
        <f>Mitglieder!CW43</f>
        <v/>
      </c>
    </row>
    <row r="322" spans="18:25" x14ac:dyDescent="0.35">
      <c r="R322" s="84">
        <f>Mitglieder!CP44</f>
        <v>3.2199999999999895E-2</v>
      </c>
      <c r="S322" s="84" t="str">
        <f>Mitglieder!CQ44</f>
        <v/>
      </c>
      <c r="T322" s="85" t="str">
        <f>Mitglieder!CR44</f>
        <v/>
      </c>
      <c r="U322" s="84" t="str">
        <f>Mitglieder!CS44</f>
        <v/>
      </c>
      <c r="V322" s="84" t="str">
        <f>Mitglieder!CT44</f>
        <v/>
      </c>
      <c r="W322" s="84">
        <f>Mitglieder!CU44</f>
        <v>0</v>
      </c>
      <c r="X322" s="86" t="str">
        <f>Mitglieder!CV44</f>
        <v/>
      </c>
      <c r="Y322" s="84" t="str">
        <f>Mitglieder!CW44</f>
        <v/>
      </c>
    </row>
    <row r="323" spans="18:25" x14ac:dyDescent="0.35">
      <c r="R323" s="84">
        <f>Mitglieder!CP45</f>
        <v>3.2299999999999898E-2</v>
      </c>
      <c r="S323" s="84" t="str">
        <f>Mitglieder!CQ45</f>
        <v/>
      </c>
      <c r="T323" s="85" t="str">
        <f>Mitglieder!CR45</f>
        <v/>
      </c>
      <c r="U323" s="84" t="str">
        <f>Mitglieder!CS45</f>
        <v/>
      </c>
      <c r="V323" s="84" t="str">
        <f>Mitglieder!CT45</f>
        <v/>
      </c>
      <c r="W323" s="84">
        <f>Mitglieder!CU45</f>
        <v>0</v>
      </c>
      <c r="X323" s="86" t="str">
        <f>Mitglieder!CV45</f>
        <v/>
      </c>
      <c r="Y323" s="84" t="str">
        <f>Mitglieder!CW45</f>
        <v/>
      </c>
    </row>
    <row r="324" spans="18:25" x14ac:dyDescent="0.35">
      <c r="R324" s="84">
        <f>Mitglieder!CP46</f>
        <v>3.2399999999999901E-2</v>
      </c>
      <c r="S324" s="84" t="str">
        <f>Mitglieder!CQ46</f>
        <v/>
      </c>
      <c r="T324" s="85" t="str">
        <f>Mitglieder!CR46</f>
        <v/>
      </c>
      <c r="U324" s="84" t="str">
        <f>Mitglieder!CS46</f>
        <v/>
      </c>
      <c r="V324" s="84" t="str">
        <f>Mitglieder!CT46</f>
        <v/>
      </c>
      <c r="W324" s="84">
        <f>Mitglieder!CU46</f>
        <v>0</v>
      </c>
      <c r="X324" s="86" t="str">
        <f>Mitglieder!CV46</f>
        <v/>
      </c>
      <c r="Y324" s="84" t="str">
        <f>Mitglieder!CW46</f>
        <v/>
      </c>
    </row>
    <row r="325" spans="18:25" x14ac:dyDescent="0.35">
      <c r="R325" s="84">
        <f>Mitglieder!CP47</f>
        <v>3.2499999999999904E-2</v>
      </c>
      <c r="S325" s="84" t="str">
        <f>Mitglieder!CQ47</f>
        <v/>
      </c>
      <c r="T325" s="85" t="str">
        <f>Mitglieder!CR47</f>
        <v/>
      </c>
      <c r="U325" s="84" t="str">
        <f>Mitglieder!CS47</f>
        <v/>
      </c>
      <c r="V325" s="84" t="str">
        <f>Mitglieder!CT47</f>
        <v/>
      </c>
      <c r="W325" s="84">
        <f>Mitglieder!CU47</f>
        <v>0</v>
      </c>
      <c r="X325" s="86" t="str">
        <f>Mitglieder!CV47</f>
        <v/>
      </c>
      <c r="Y325" s="84" t="str">
        <f>Mitglieder!CW47</f>
        <v/>
      </c>
    </row>
    <row r="326" spans="18:25" x14ac:dyDescent="0.35">
      <c r="R326" s="84">
        <f>Mitglieder!CP48</f>
        <v>3.2599999999999907E-2</v>
      </c>
      <c r="S326" s="84" t="str">
        <f>Mitglieder!CQ48</f>
        <v/>
      </c>
      <c r="T326" s="85" t="str">
        <f>Mitglieder!CR48</f>
        <v/>
      </c>
      <c r="U326" s="84" t="str">
        <f>Mitglieder!CS48</f>
        <v/>
      </c>
      <c r="V326" s="84" t="str">
        <f>Mitglieder!CT48</f>
        <v/>
      </c>
      <c r="W326" s="84">
        <f>Mitglieder!CU48</f>
        <v>0</v>
      </c>
      <c r="X326" s="86" t="str">
        <f>Mitglieder!CV48</f>
        <v/>
      </c>
      <c r="Y326" s="84" t="str">
        <f>Mitglieder!CW48</f>
        <v/>
      </c>
    </row>
    <row r="327" spans="18:25" x14ac:dyDescent="0.35">
      <c r="R327" s="84">
        <f>Mitglieder!CP49</f>
        <v>3.269999999999991E-2</v>
      </c>
      <c r="S327" s="84" t="str">
        <f>Mitglieder!CQ49</f>
        <v/>
      </c>
      <c r="T327" s="85" t="str">
        <f>Mitglieder!CR49</f>
        <v/>
      </c>
      <c r="U327" s="84" t="str">
        <f>Mitglieder!CS49</f>
        <v/>
      </c>
      <c r="V327" s="84" t="str">
        <f>Mitglieder!CT49</f>
        <v/>
      </c>
      <c r="W327" s="84">
        <f>Mitglieder!CU49</f>
        <v>0</v>
      </c>
      <c r="X327" s="86" t="str">
        <f>Mitglieder!CV49</f>
        <v/>
      </c>
      <c r="Y327" s="84" t="str">
        <f>Mitglieder!CW49</f>
        <v/>
      </c>
    </row>
    <row r="328" spans="18:25" x14ac:dyDescent="0.35">
      <c r="R328" s="84">
        <f>Mitglieder!CP50</f>
        <v>3.2799999999999913E-2</v>
      </c>
      <c r="S328" s="84" t="str">
        <f>Mitglieder!CQ50</f>
        <v/>
      </c>
      <c r="T328" s="85" t="str">
        <f>Mitglieder!CR50</f>
        <v/>
      </c>
      <c r="U328" s="84" t="str">
        <f>Mitglieder!CS50</f>
        <v/>
      </c>
      <c r="V328" s="84" t="str">
        <f>Mitglieder!CT50</f>
        <v/>
      </c>
      <c r="W328" s="84">
        <f>Mitglieder!CU50</f>
        <v>0</v>
      </c>
      <c r="X328" s="86" t="str">
        <f>Mitglieder!CV50</f>
        <v/>
      </c>
      <c r="Y328" s="84" t="str">
        <f>Mitglieder!CW50</f>
        <v/>
      </c>
    </row>
    <row r="329" spans="18:25" x14ac:dyDescent="0.35">
      <c r="R329" s="84">
        <f>Mitglieder!CP51</f>
        <v>3.2899999999999915E-2</v>
      </c>
      <c r="S329" s="84" t="str">
        <f>Mitglieder!CQ51</f>
        <v/>
      </c>
      <c r="T329" s="85" t="str">
        <f>Mitglieder!CR51</f>
        <v/>
      </c>
      <c r="U329" s="84" t="str">
        <f>Mitglieder!CS51</f>
        <v/>
      </c>
      <c r="V329" s="84" t="str">
        <f>Mitglieder!CT51</f>
        <v/>
      </c>
      <c r="W329" s="84">
        <f>Mitglieder!CU51</f>
        <v>0</v>
      </c>
      <c r="X329" s="86" t="str">
        <f>Mitglieder!CV51</f>
        <v/>
      </c>
      <c r="Y329" s="84" t="str">
        <f>Mitglieder!CW51</f>
        <v/>
      </c>
    </row>
    <row r="330" spans="18:25" x14ac:dyDescent="0.35">
      <c r="R330" s="84">
        <f>Mitglieder!CP52</f>
        <v>3.2999999999999918E-2</v>
      </c>
      <c r="S330" s="84" t="str">
        <f>Mitglieder!CQ52</f>
        <v/>
      </c>
      <c r="T330" s="85" t="str">
        <f>Mitglieder!CR52</f>
        <v/>
      </c>
      <c r="U330" s="84" t="str">
        <f>Mitglieder!CS52</f>
        <v/>
      </c>
      <c r="V330" s="84" t="str">
        <f>Mitglieder!CT52</f>
        <v/>
      </c>
      <c r="W330" s="84">
        <f>Mitglieder!CU52</f>
        <v>0</v>
      </c>
      <c r="X330" s="86" t="str">
        <f>Mitglieder!CV52</f>
        <v/>
      </c>
      <c r="Y330" s="84" t="str">
        <f>Mitglieder!CW52</f>
        <v/>
      </c>
    </row>
    <row r="331" spans="18:25" x14ac:dyDescent="0.35">
      <c r="R331" s="84">
        <f>Mitglieder!CP53</f>
        <v>3.3099999999999921E-2</v>
      </c>
      <c r="S331" s="84" t="str">
        <f>Mitglieder!CQ53</f>
        <v/>
      </c>
      <c r="T331" s="85" t="str">
        <f>Mitglieder!CR53</f>
        <v/>
      </c>
      <c r="U331" s="84" t="str">
        <f>Mitglieder!CS53</f>
        <v/>
      </c>
      <c r="V331" s="84" t="str">
        <f>Mitglieder!CT53</f>
        <v/>
      </c>
      <c r="W331" s="84">
        <f>Mitglieder!CU53</f>
        <v>0</v>
      </c>
      <c r="X331" s="86" t="str">
        <f>Mitglieder!CV53</f>
        <v/>
      </c>
      <c r="Y331" s="84" t="str">
        <f>Mitglieder!CW53</f>
        <v/>
      </c>
    </row>
    <row r="332" spans="18:25" x14ac:dyDescent="0.35">
      <c r="R332" s="84">
        <f>Mitglieder!CP54</f>
        <v>3.3199999999999924E-2</v>
      </c>
      <c r="S332" s="84" t="str">
        <f>Mitglieder!CQ54</f>
        <v/>
      </c>
      <c r="T332" s="85" t="str">
        <f>Mitglieder!CR54</f>
        <v/>
      </c>
      <c r="U332" s="84" t="str">
        <f>Mitglieder!CS54</f>
        <v/>
      </c>
      <c r="V332" s="84" t="str">
        <f>Mitglieder!CT54</f>
        <v/>
      </c>
      <c r="W332" s="84">
        <f>Mitglieder!CU54</f>
        <v>0</v>
      </c>
      <c r="X332" s="86" t="str">
        <f>Mitglieder!CV54</f>
        <v/>
      </c>
      <c r="Y332" s="84" t="str">
        <f>Mitglieder!CW54</f>
        <v/>
      </c>
    </row>
    <row r="333" spans="18:25" x14ac:dyDescent="0.35">
      <c r="R333" s="84">
        <f>Mitglieder!CP55</f>
        <v>3.3299999999999927E-2</v>
      </c>
      <c r="S333" s="84" t="str">
        <f>Mitglieder!CQ55</f>
        <v/>
      </c>
      <c r="T333" s="85" t="str">
        <f>Mitglieder!CR55</f>
        <v/>
      </c>
      <c r="U333" s="84" t="str">
        <f>Mitglieder!CS55</f>
        <v/>
      </c>
      <c r="V333" s="84" t="str">
        <f>Mitglieder!CT55</f>
        <v/>
      </c>
      <c r="W333" s="84">
        <f>Mitglieder!CU55</f>
        <v>0</v>
      </c>
      <c r="X333" s="86" t="str">
        <f>Mitglieder!CV55</f>
        <v/>
      </c>
      <c r="Y333" s="84" t="str">
        <f>Mitglieder!CW55</f>
        <v/>
      </c>
    </row>
    <row r="334" spans="18:25" x14ac:dyDescent="0.35">
      <c r="R334" s="84">
        <f>Mitglieder!CP56</f>
        <v>3.339999999999993E-2</v>
      </c>
      <c r="S334" s="84" t="str">
        <f>Mitglieder!CQ56</f>
        <v/>
      </c>
      <c r="T334" s="85" t="str">
        <f>Mitglieder!CR56</f>
        <v/>
      </c>
      <c r="U334" s="84" t="str">
        <f>Mitglieder!CS56</f>
        <v/>
      </c>
      <c r="V334" s="84" t="str">
        <f>Mitglieder!CT56</f>
        <v/>
      </c>
      <c r="W334" s="84">
        <f>Mitglieder!CU56</f>
        <v>0</v>
      </c>
      <c r="X334" s="86" t="str">
        <f>Mitglieder!CV56</f>
        <v/>
      </c>
      <c r="Y334" s="84" t="str">
        <f>Mitglieder!CW56</f>
        <v/>
      </c>
    </row>
    <row r="335" spans="18:25" x14ac:dyDescent="0.35">
      <c r="R335" s="84">
        <f>Mitglieder!CP57</f>
        <v>3.3499999999999933E-2</v>
      </c>
      <c r="S335" s="84" t="str">
        <f>Mitglieder!CQ57</f>
        <v/>
      </c>
      <c r="T335" s="85" t="str">
        <f>Mitglieder!CR57</f>
        <v/>
      </c>
      <c r="U335" s="84" t="str">
        <f>Mitglieder!CS57</f>
        <v/>
      </c>
      <c r="V335" s="84" t="str">
        <f>Mitglieder!CT57</f>
        <v/>
      </c>
      <c r="W335" s="84">
        <f>Mitglieder!CU57</f>
        <v>0</v>
      </c>
      <c r="X335" s="86" t="str">
        <f>Mitglieder!CV57</f>
        <v/>
      </c>
      <c r="Y335" s="84" t="str">
        <f>Mitglieder!CW57</f>
        <v/>
      </c>
    </row>
    <row r="336" spans="18:25" x14ac:dyDescent="0.35">
      <c r="R336" s="84">
        <f>Mitglieder!CP58</f>
        <v>3.3599999999999935E-2</v>
      </c>
      <c r="S336" s="84" t="str">
        <f>Mitglieder!CQ58</f>
        <v/>
      </c>
      <c r="T336" s="85" t="str">
        <f>Mitglieder!CR58</f>
        <v/>
      </c>
      <c r="U336" s="84" t="str">
        <f>Mitglieder!CS58</f>
        <v/>
      </c>
      <c r="V336" s="84" t="str">
        <f>Mitglieder!CT58</f>
        <v/>
      </c>
      <c r="W336" s="84">
        <f>Mitglieder!CU58</f>
        <v>0</v>
      </c>
      <c r="X336" s="86" t="str">
        <f>Mitglieder!CV58</f>
        <v/>
      </c>
      <c r="Y336" s="84" t="str">
        <f>Mitglieder!CW58</f>
        <v/>
      </c>
    </row>
    <row r="337" spans="18:25" x14ac:dyDescent="0.35">
      <c r="R337" s="84">
        <f>Mitglieder!CP59</f>
        <v>3.3699999999999938E-2</v>
      </c>
      <c r="S337" s="84" t="str">
        <f>Mitglieder!CQ59</f>
        <v/>
      </c>
      <c r="T337" s="85" t="str">
        <f>Mitglieder!CR59</f>
        <v/>
      </c>
      <c r="U337" s="84" t="str">
        <f>Mitglieder!CS59</f>
        <v/>
      </c>
      <c r="V337" s="84" t="str">
        <f>Mitglieder!CT59</f>
        <v/>
      </c>
      <c r="W337" s="84">
        <f>Mitglieder!CU59</f>
        <v>0</v>
      </c>
      <c r="X337" s="86" t="str">
        <f>Mitglieder!CV59</f>
        <v/>
      </c>
      <c r="Y337" s="84" t="str">
        <f>Mitglieder!CW59</f>
        <v/>
      </c>
    </row>
    <row r="338" spans="18:25" x14ac:dyDescent="0.35">
      <c r="R338" s="84">
        <f>Mitglieder!CP60</f>
        <v>3.3799999999999941E-2</v>
      </c>
      <c r="S338" s="84" t="str">
        <f>Mitglieder!CQ60</f>
        <v/>
      </c>
      <c r="T338" s="85" t="str">
        <f>Mitglieder!CR60</f>
        <v/>
      </c>
      <c r="U338" s="84" t="str">
        <f>Mitglieder!CS60</f>
        <v/>
      </c>
      <c r="V338" s="84" t="str">
        <f>Mitglieder!CT60</f>
        <v/>
      </c>
      <c r="W338" s="84">
        <f>Mitglieder!CU60</f>
        <v>0</v>
      </c>
      <c r="X338" s="86" t="str">
        <f>Mitglieder!CV60</f>
        <v/>
      </c>
      <c r="Y338" s="84" t="str">
        <f>Mitglieder!CW60</f>
        <v/>
      </c>
    </row>
    <row r="339" spans="18:25" x14ac:dyDescent="0.35">
      <c r="R339" s="84">
        <f>Mitglieder!CP61</f>
        <v>3.3899999999999944E-2</v>
      </c>
      <c r="S339" s="84" t="str">
        <f>Mitglieder!CQ61</f>
        <v/>
      </c>
      <c r="T339" s="85" t="str">
        <f>Mitglieder!CR61</f>
        <v/>
      </c>
      <c r="U339" s="84" t="str">
        <f>Mitglieder!CS61</f>
        <v/>
      </c>
      <c r="V339" s="84" t="str">
        <f>Mitglieder!CT61</f>
        <v/>
      </c>
      <c r="W339" s="84">
        <f>Mitglieder!CU61</f>
        <v>0</v>
      </c>
      <c r="X339" s="86" t="str">
        <f>Mitglieder!CV61</f>
        <v/>
      </c>
      <c r="Y339" s="84" t="str">
        <f>Mitglieder!CW61</f>
        <v/>
      </c>
    </row>
    <row r="340" spans="18:25" x14ac:dyDescent="0.35">
      <c r="R340" s="84">
        <f>Mitglieder!CP62</f>
        <v>3.3999999999999947E-2</v>
      </c>
      <c r="S340" s="84" t="str">
        <f>Mitglieder!CQ62</f>
        <v/>
      </c>
      <c r="T340" s="85" t="str">
        <f>Mitglieder!CR62</f>
        <v/>
      </c>
      <c r="U340" s="84" t="str">
        <f>Mitglieder!CS62</f>
        <v/>
      </c>
      <c r="V340" s="84" t="str">
        <f>Mitglieder!CT62</f>
        <v/>
      </c>
      <c r="W340" s="84">
        <f>Mitglieder!CU62</f>
        <v>0</v>
      </c>
      <c r="X340" s="86" t="str">
        <f>Mitglieder!CV62</f>
        <v/>
      </c>
      <c r="Y340" s="84" t="str">
        <f>Mitglieder!CW62</f>
        <v/>
      </c>
    </row>
    <row r="341" spans="18:25" x14ac:dyDescent="0.35">
      <c r="R341" s="84">
        <f>Mitglieder!CP63</f>
        <v>3.409999999999995E-2</v>
      </c>
      <c r="S341" s="84" t="str">
        <f>Mitglieder!CQ63</f>
        <v/>
      </c>
      <c r="T341" s="85" t="str">
        <f>Mitglieder!CR63</f>
        <v/>
      </c>
      <c r="U341" s="84" t="str">
        <f>Mitglieder!CS63</f>
        <v/>
      </c>
      <c r="V341" s="84" t="str">
        <f>Mitglieder!CT63</f>
        <v/>
      </c>
      <c r="W341" s="84">
        <f>Mitglieder!CU63</f>
        <v>0</v>
      </c>
      <c r="X341" s="86" t="str">
        <f>Mitglieder!CV63</f>
        <v/>
      </c>
      <c r="Y341" s="84" t="str">
        <f>Mitglieder!CW63</f>
        <v/>
      </c>
    </row>
    <row r="342" spans="18:25" x14ac:dyDescent="0.35">
      <c r="R342" s="84">
        <f>Mitglieder!CP64</f>
        <v>3.4199999999999953E-2</v>
      </c>
      <c r="S342" s="84" t="str">
        <f>Mitglieder!CQ64</f>
        <v/>
      </c>
      <c r="T342" s="85" t="str">
        <f>Mitglieder!CR64</f>
        <v/>
      </c>
      <c r="U342" s="84" t="str">
        <f>Mitglieder!CS64</f>
        <v/>
      </c>
      <c r="V342" s="84" t="str">
        <f>Mitglieder!CT64</f>
        <v/>
      </c>
      <c r="W342" s="84">
        <f>Mitglieder!CU64</f>
        <v>0</v>
      </c>
      <c r="X342" s="86" t="str">
        <f>Mitglieder!CV64</f>
        <v/>
      </c>
      <c r="Y342" s="84" t="str">
        <f>Mitglieder!CW64</f>
        <v/>
      </c>
    </row>
    <row r="343" spans="18:25" x14ac:dyDescent="0.35">
      <c r="R343" s="84">
        <f>Mitglieder!CP65</f>
        <v>3.4299999999999956E-2</v>
      </c>
      <c r="S343" s="84" t="str">
        <f>Mitglieder!CQ65</f>
        <v/>
      </c>
      <c r="T343" s="85" t="str">
        <f>Mitglieder!CR65</f>
        <v/>
      </c>
      <c r="U343" s="84" t="str">
        <f>Mitglieder!CS65</f>
        <v/>
      </c>
      <c r="V343" s="84" t="str">
        <f>Mitglieder!CT65</f>
        <v/>
      </c>
      <c r="W343" s="84">
        <f>Mitglieder!CU65</f>
        <v>0</v>
      </c>
      <c r="X343" s="86" t="str">
        <f>Mitglieder!CV65</f>
        <v/>
      </c>
      <c r="Y343" s="84" t="str">
        <f>Mitglieder!CW65</f>
        <v/>
      </c>
    </row>
    <row r="344" spans="18:25" x14ac:dyDescent="0.35">
      <c r="R344" s="84">
        <f>Mitglieder!CP66</f>
        <v>3.4399999999999958E-2</v>
      </c>
      <c r="S344" s="84" t="str">
        <f>Mitglieder!CQ66</f>
        <v/>
      </c>
      <c r="T344" s="85" t="str">
        <f>Mitglieder!CR66</f>
        <v/>
      </c>
      <c r="U344" s="84" t="str">
        <f>Mitglieder!CS66</f>
        <v/>
      </c>
      <c r="V344" s="84" t="str">
        <f>Mitglieder!CT66</f>
        <v/>
      </c>
      <c r="W344" s="84">
        <f>Mitglieder!CU66</f>
        <v>0</v>
      </c>
      <c r="X344" s="86" t="str">
        <f>Mitglieder!CV66</f>
        <v/>
      </c>
      <c r="Y344" s="84" t="str">
        <f>Mitglieder!CW66</f>
        <v/>
      </c>
    </row>
    <row r="345" spans="18:25" x14ac:dyDescent="0.35">
      <c r="R345" s="84">
        <f>Mitglieder!CP67</f>
        <v>3.4499999999999961E-2</v>
      </c>
      <c r="S345" s="84" t="str">
        <f>Mitglieder!CQ67</f>
        <v/>
      </c>
      <c r="T345" s="85" t="str">
        <f>Mitglieder!CR67</f>
        <v/>
      </c>
      <c r="U345" s="84" t="str">
        <f>Mitglieder!CS67</f>
        <v/>
      </c>
      <c r="V345" s="84" t="str">
        <f>Mitglieder!CT67</f>
        <v/>
      </c>
      <c r="W345" s="84">
        <f>Mitglieder!CU67</f>
        <v>0</v>
      </c>
      <c r="X345" s="86" t="str">
        <f>Mitglieder!CV67</f>
        <v/>
      </c>
      <c r="Y345" s="84" t="str">
        <f>Mitglieder!CW67</f>
        <v/>
      </c>
    </row>
    <row r="346" spans="18:25" x14ac:dyDescent="0.35">
      <c r="R346" s="84">
        <f>Mitglieder!CP68</f>
        <v>3.4599999999999964E-2</v>
      </c>
      <c r="S346" s="84" t="str">
        <f>Mitglieder!CQ68</f>
        <v/>
      </c>
      <c r="T346" s="85" t="str">
        <f>Mitglieder!CR68</f>
        <v/>
      </c>
      <c r="U346" s="84" t="str">
        <f>Mitglieder!CS68</f>
        <v/>
      </c>
      <c r="V346" s="84" t="str">
        <f>Mitglieder!CT68</f>
        <v/>
      </c>
      <c r="W346" s="84">
        <f>Mitglieder!CU68</f>
        <v>0</v>
      </c>
      <c r="X346" s="86" t="str">
        <f>Mitglieder!CV68</f>
        <v/>
      </c>
      <c r="Y346" s="84" t="str">
        <f>Mitglieder!CW68</f>
        <v/>
      </c>
    </row>
    <row r="347" spans="18:25" x14ac:dyDescent="0.35">
      <c r="R347" s="84">
        <f>Mitglieder!CP69</f>
        <v>3.4699999999999967E-2</v>
      </c>
      <c r="S347" s="84" t="str">
        <f>Mitglieder!CQ69</f>
        <v/>
      </c>
      <c r="T347" s="85" t="str">
        <f>Mitglieder!CR69</f>
        <v/>
      </c>
      <c r="U347" s="84" t="str">
        <f>Mitglieder!CS69</f>
        <v/>
      </c>
      <c r="V347" s="84" t="str">
        <f>Mitglieder!CT69</f>
        <v/>
      </c>
      <c r="W347" s="84">
        <f>Mitglieder!CU69</f>
        <v>0</v>
      </c>
      <c r="X347" s="86" t="str">
        <f>Mitglieder!CV69</f>
        <v/>
      </c>
      <c r="Y347" s="84" t="str">
        <f>Mitglieder!CW69</f>
        <v/>
      </c>
    </row>
    <row r="348" spans="18:25" x14ac:dyDescent="0.35">
      <c r="R348" s="84">
        <f>Mitglieder!CP70</f>
        <v>3.479999999999997E-2</v>
      </c>
      <c r="S348" s="84" t="str">
        <f>Mitglieder!CQ70</f>
        <v/>
      </c>
      <c r="T348" s="85" t="str">
        <f>Mitglieder!CR70</f>
        <v/>
      </c>
      <c r="U348" s="84" t="str">
        <f>Mitglieder!CS70</f>
        <v/>
      </c>
      <c r="V348" s="84" t="str">
        <f>Mitglieder!CT70</f>
        <v/>
      </c>
      <c r="W348" s="84">
        <f>Mitglieder!CU70</f>
        <v>0</v>
      </c>
      <c r="X348" s="86" t="str">
        <f>Mitglieder!CV70</f>
        <v/>
      </c>
      <c r="Y348" s="84" t="str">
        <f>Mitglieder!CW70</f>
        <v/>
      </c>
    </row>
    <row r="349" spans="18:25" x14ac:dyDescent="0.35">
      <c r="R349" s="84">
        <f>Mitglieder!CP71</f>
        <v>3.4899999999999973E-2</v>
      </c>
      <c r="S349" s="84" t="str">
        <f>Mitglieder!CQ71</f>
        <v/>
      </c>
      <c r="T349" s="85" t="str">
        <f>Mitglieder!CR71</f>
        <v/>
      </c>
      <c r="U349" s="84" t="str">
        <f>Mitglieder!CS71</f>
        <v/>
      </c>
      <c r="V349" s="84" t="str">
        <f>Mitglieder!CT71</f>
        <v/>
      </c>
      <c r="W349" s="84">
        <f>Mitglieder!CU71</f>
        <v>0</v>
      </c>
      <c r="X349" s="86" t="str">
        <f>Mitglieder!CV71</f>
        <v/>
      </c>
      <c r="Y349" s="84" t="str">
        <f>Mitglieder!CW71</f>
        <v/>
      </c>
    </row>
    <row r="350" spans="18:25" x14ac:dyDescent="0.35">
      <c r="R350" s="84">
        <f>Mitglieder!CP72</f>
        <v>3.4999999999999976E-2</v>
      </c>
      <c r="S350" s="84" t="str">
        <f>Mitglieder!CQ72</f>
        <v/>
      </c>
      <c r="T350" s="85" t="str">
        <f>Mitglieder!CR72</f>
        <v/>
      </c>
      <c r="U350" s="84" t="str">
        <f>Mitglieder!CS72</f>
        <v/>
      </c>
      <c r="V350" s="84" t="str">
        <f>Mitglieder!CT72</f>
        <v/>
      </c>
      <c r="W350" s="84">
        <f>Mitglieder!CU72</f>
        <v>0</v>
      </c>
      <c r="X350" s="86" t="str">
        <f>Mitglieder!CV72</f>
        <v/>
      </c>
      <c r="Y350" s="84" t="str">
        <f>Mitglieder!CW72</f>
        <v/>
      </c>
    </row>
    <row r="351" spans="18:25" x14ac:dyDescent="0.35">
      <c r="R351" s="84">
        <f>Mitglieder!CP73</f>
        <v>3.5099999999999978E-2</v>
      </c>
      <c r="S351" s="84" t="str">
        <f>Mitglieder!CQ73</f>
        <v/>
      </c>
      <c r="T351" s="85" t="str">
        <f>Mitglieder!CR73</f>
        <v/>
      </c>
      <c r="U351" s="84" t="str">
        <f>Mitglieder!CS73</f>
        <v/>
      </c>
      <c r="V351" s="84" t="str">
        <f>Mitglieder!CT73</f>
        <v/>
      </c>
      <c r="W351" s="84">
        <f>Mitglieder!CU73</f>
        <v>0</v>
      </c>
      <c r="X351" s="86" t="str">
        <f>Mitglieder!CV73</f>
        <v/>
      </c>
      <c r="Y351" s="84" t="str">
        <f>Mitglieder!CW73</f>
        <v/>
      </c>
    </row>
    <row r="352" spans="18:25" x14ac:dyDescent="0.35">
      <c r="R352" s="84">
        <f>Mitglieder!CP74</f>
        <v>3.5199999999999981E-2</v>
      </c>
      <c r="S352" s="84" t="str">
        <f>Mitglieder!CQ74</f>
        <v/>
      </c>
      <c r="T352" s="85" t="str">
        <f>Mitglieder!CR74</f>
        <v/>
      </c>
      <c r="U352" s="84" t="str">
        <f>Mitglieder!CS74</f>
        <v/>
      </c>
      <c r="V352" s="84" t="str">
        <f>Mitglieder!CT74</f>
        <v/>
      </c>
      <c r="W352" s="84">
        <f>Mitglieder!CU74</f>
        <v>0</v>
      </c>
      <c r="X352" s="86" t="str">
        <f>Mitglieder!CV74</f>
        <v/>
      </c>
      <c r="Y352" s="84" t="str">
        <f>Mitglieder!CW74</f>
        <v/>
      </c>
    </row>
    <row r="353" spans="18:25" x14ac:dyDescent="0.35">
      <c r="R353" s="84">
        <f>Mitglieder!CP75</f>
        <v>3.5299999999999984E-2</v>
      </c>
      <c r="S353" s="84" t="str">
        <f>Mitglieder!CQ75</f>
        <v/>
      </c>
      <c r="T353" s="85" t="str">
        <f>Mitglieder!CR75</f>
        <v/>
      </c>
      <c r="U353" s="84" t="str">
        <f>Mitglieder!CS75</f>
        <v/>
      </c>
      <c r="V353" s="84" t="str">
        <f>Mitglieder!CT75</f>
        <v/>
      </c>
      <c r="W353" s="84">
        <f>Mitglieder!CU75</f>
        <v>0</v>
      </c>
      <c r="X353" s="86" t="str">
        <f>Mitglieder!CV75</f>
        <v/>
      </c>
      <c r="Y353" s="84" t="str">
        <f>Mitglieder!CW75</f>
        <v/>
      </c>
    </row>
    <row r="354" spans="18:25" x14ac:dyDescent="0.35">
      <c r="R354" s="84">
        <f>Mitglieder!CP76</f>
        <v>3.5399999999999987E-2</v>
      </c>
      <c r="S354" s="84" t="str">
        <f>Mitglieder!CQ76</f>
        <v/>
      </c>
      <c r="T354" s="85" t="str">
        <f>Mitglieder!CR76</f>
        <v/>
      </c>
      <c r="U354" s="84" t="str">
        <f>Mitglieder!CS76</f>
        <v/>
      </c>
      <c r="V354" s="84" t="str">
        <f>Mitglieder!CT76</f>
        <v/>
      </c>
      <c r="W354" s="84">
        <f>Mitglieder!CU76</f>
        <v>0</v>
      </c>
      <c r="X354" s="86" t="str">
        <f>Mitglieder!CV76</f>
        <v/>
      </c>
      <c r="Y354" s="84" t="str">
        <f>Mitglieder!CW76</f>
        <v/>
      </c>
    </row>
    <row r="355" spans="18:25" x14ac:dyDescent="0.35">
      <c r="R355" s="84">
        <f>Mitglieder!CP77</f>
        <v>3.549999999999999E-2</v>
      </c>
      <c r="S355" s="84" t="str">
        <f>Mitglieder!CQ77</f>
        <v/>
      </c>
      <c r="T355" s="85" t="str">
        <f>Mitglieder!CR77</f>
        <v/>
      </c>
      <c r="U355" s="84" t="str">
        <f>Mitglieder!CS77</f>
        <v/>
      </c>
      <c r="V355" s="84" t="str">
        <f>Mitglieder!CT77</f>
        <v/>
      </c>
      <c r="W355" s="84">
        <f>Mitglieder!CU77</f>
        <v>0</v>
      </c>
      <c r="X355" s="86" t="str">
        <f>Mitglieder!CV77</f>
        <v/>
      </c>
      <c r="Y355" s="84" t="str">
        <f>Mitglieder!CW77</f>
        <v/>
      </c>
    </row>
    <row r="356" spans="18:25" x14ac:dyDescent="0.35">
      <c r="R356" s="84">
        <f>Mitglieder!CP78</f>
        <v>3.5599999999999993E-2</v>
      </c>
      <c r="S356" s="84" t="str">
        <f>Mitglieder!CQ78</f>
        <v/>
      </c>
      <c r="T356" s="85" t="str">
        <f>Mitglieder!CR78</f>
        <v/>
      </c>
      <c r="U356" s="84" t="str">
        <f>Mitglieder!CS78</f>
        <v/>
      </c>
      <c r="V356" s="84" t="str">
        <f>Mitglieder!CT78</f>
        <v/>
      </c>
      <c r="W356" s="84">
        <f>Mitglieder!CU78</f>
        <v>0</v>
      </c>
      <c r="X356" s="86" t="str">
        <f>Mitglieder!CV78</f>
        <v/>
      </c>
      <c r="Y356" s="84" t="str">
        <f>Mitglieder!CW78</f>
        <v/>
      </c>
    </row>
    <row r="357" spans="18:25" x14ac:dyDescent="0.35">
      <c r="R357" s="84">
        <f>Mitglieder!CP79</f>
        <v>3.5699999999999996E-2</v>
      </c>
      <c r="S357" s="84" t="str">
        <f>Mitglieder!CQ79</f>
        <v/>
      </c>
      <c r="T357" s="85" t="str">
        <f>Mitglieder!CR79</f>
        <v/>
      </c>
      <c r="U357" s="84" t="str">
        <f>Mitglieder!CS79</f>
        <v/>
      </c>
      <c r="V357" s="84" t="str">
        <f>Mitglieder!CT79</f>
        <v/>
      </c>
      <c r="W357" s="84">
        <f>Mitglieder!CU79</f>
        <v>0</v>
      </c>
      <c r="X357" s="86" t="str">
        <f>Mitglieder!CV79</f>
        <v/>
      </c>
      <c r="Y357" s="84" t="str">
        <f>Mitglieder!CW79</f>
        <v/>
      </c>
    </row>
    <row r="358" spans="18:25" x14ac:dyDescent="0.35">
      <c r="R358" s="84">
        <f>Mitglieder!CP80</f>
        <v>3.5799999999999998E-2</v>
      </c>
      <c r="S358" s="84" t="str">
        <f>Mitglieder!CQ80</f>
        <v/>
      </c>
      <c r="T358" s="85" t="str">
        <f>Mitglieder!CR80</f>
        <v/>
      </c>
      <c r="U358" s="84" t="str">
        <f>Mitglieder!CS80</f>
        <v/>
      </c>
      <c r="V358" s="84" t="str">
        <f>Mitglieder!CT80</f>
        <v/>
      </c>
      <c r="W358" s="84">
        <f>Mitglieder!CU80</f>
        <v>0</v>
      </c>
      <c r="X358" s="86" t="str">
        <f>Mitglieder!CV80</f>
        <v/>
      </c>
      <c r="Y358" s="84" t="str">
        <f>Mitglieder!CW80</f>
        <v/>
      </c>
    </row>
    <row r="359" spans="18:25" x14ac:dyDescent="0.35">
      <c r="R359" s="84">
        <f>Mitglieder!CP81</f>
        <v>3.5900000000000001E-2</v>
      </c>
      <c r="S359" s="84" t="str">
        <f>Mitglieder!CQ81</f>
        <v/>
      </c>
      <c r="T359" s="85" t="str">
        <f>Mitglieder!CR81</f>
        <v/>
      </c>
      <c r="U359" s="84" t="str">
        <f>Mitglieder!CS81</f>
        <v/>
      </c>
      <c r="V359" s="84" t="str">
        <f>Mitglieder!CT81</f>
        <v/>
      </c>
      <c r="W359" s="84">
        <f>Mitglieder!CU81</f>
        <v>0</v>
      </c>
      <c r="X359" s="86" t="str">
        <f>Mitglieder!CV81</f>
        <v/>
      </c>
      <c r="Y359" s="84" t="str">
        <f>Mitglieder!CW81</f>
        <v/>
      </c>
    </row>
    <row r="360" spans="18:25" x14ac:dyDescent="0.35">
      <c r="R360" s="84">
        <f>Mitglieder!CP82</f>
        <v>3.6000000000000004E-2</v>
      </c>
      <c r="S360" s="84" t="str">
        <f>Mitglieder!CQ82</f>
        <v/>
      </c>
      <c r="T360" s="85" t="str">
        <f>Mitglieder!CR82</f>
        <v/>
      </c>
      <c r="U360" s="84" t="str">
        <f>Mitglieder!CS82</f>
        <v/>
      </c>
      <c r="V360" s="84" t="str">
        <f>Mitglieder!CT82</f>
        <v/>
      </c>
      <c r="W360" s="84">
        <f>Mitglieder!CU82</f>
        <v>0</v>
      </c>
      <c r="X360" s="86" t="str">
        <f>Mitglieder!CV82</f>
        <v/>
      </c>
      <c r="Y360" s="84" t="str">
        <f>Mitglieder!CW82</f>
        <v/>
      </c>
    </row>
    <row r="361" spans="18:25" x14ac:dyDescent="0.35">
      <c r="R361" s="84">
        <f>Mitglieder!CP83</f>
        <v>3.6100000000000007E-2</v>
      </c>
      <c r="S361" s="84" t="str">
        <f>Mitglieder!CQ83</f>
        <v/>
      </c>
      <c r="T361" s="85" t="str">
        <f>Mitglieder!CR83</f>
        <v/>
      </c>
      <c r="U361" s="84" t="str">
        <f>Mitglieder!CS83</f>
        <v/>
      </c>
      <c r="V361" s="84" t="str">
        <f>Mitglieder!CT83</f>
        <v/>
      </c>
      <c r="W361" s="84">
        <f>Mitglieder!CU83</f>
        <v>0</v>
      </c>
      <c r="X361" s="86" t="str">
        <f>Mitglieder!CV83</f>
        <v/>
      </c>
      <c r="Y361" s="84" t="str">
        <f>Mitglieder!CW83</f>
        <v/>
      </c>
    </row>
    <row r="362" spans="18:25" x14ac:dyDescent="0.35">
      <c r="R362" s="84">
        <f>Mitglieder!CP84</f>
        <v>3.620000000000001E-2</v>
      </c>
      <c r="S362" s="84" t="str">
        <f>Mitglieder!CQ84</f>
        <v/>
      </c>
      <c r="T362" s="85" t="str">
        <f>Mitglieder!CR84</f>
        <v/>
      </c>
      <c r="U362" s="84" t="str">
        <f>Mitglieder!CS84</f>
        <v/>
      </c>
      <c r="V362" s="84" t="str">
        <f>Mitglieder!CT84</f>
        <v/>
      </c>
      <c r="W362" s="84">
        <f>Mitglieder!CU84</f>
        <v>0</v>
      </c>
      <c r="X362" s="86" t="str">
        <f>Mitglieder!CV84</f>
        <v/>
      </c>
      <c r="Y362" s="84" t="str">
        <f>Mitglieder!CW84</f>
        <v/>
      </c>
    </row>
    <row r="363" spans="18:25" x14ac:dyDescent="0.35">
      <c r="R363" s="84">
        <f>Mitglieder!CP85</f>
        <v>3.6300000000000013E-2</v>
      </c>
      <c r="S363" s="84" t="str">
        <f>Mitglieder!CQ85</f>
        <v/>
      </c>
      <c r="T363" s="85" t="str">
        <f>Mitglieder!CR85</f>
        <v/>
      </c>
      <c r="U363" s="84" t="str">
        <f>Mitglieder!CS85</f>
        <v/>
      </c>
      <c r="V363" s="84" t="str">
        <f>Mitglieder!CT85</f>
        <v/>
      </c>
      <c r="W363" s="84">
        <f>Mitglieder!CU85</f>
        <v>0</v>
      </c>
      <c r="X363" s="86" t="str">
        <f>Mitglieder!CV85</f>
        <v/>
      </c>
      <c r="Y363" s="84" t="str">
        <f>Mitglieder!CW85</f>
        <v/>
      </c>
    </row>
    <row r="364" spans="18:25" x14ac:dyDescent="0.35">
      <c r="R364" s="84">
        <f>Mitglieder!CP86</f>
        <v>3.6400000000000016E-2</v>
      </c>
      <c r="S364" s="84" t="str">
        <f>Mitglieder!CQ86</f>
        <v/>
      </c>
      <c r="T364" s="85" t="str">
        <f>Mitglieder!CR86</f>
        <v/>
      </c>
      <c r="U364" s="84" t="str">
        <f>Mitglieder!CS86</f>
        <v/>
      </c>
      <c r="V364" s="84" t="str">
        <f>Mitglieder!CT86</f>
        <v/>
      </c>
      <c r="W364" s="84">
        <f>Mitglieder!CU86</f>
        <v>0</v>
      </c>
      <c r="X364" s="86" t="str">
        <f>Mitglieder!CV86</f>
        <v/>
      </c>
      <c r="Y364" s="84" t="str">
        <f>Mitglieder!CW86</f>
        <v/>
      </c>
    </row>
    <row r="365" spans="18:25" x14ac:dyDescent="0.35">
      <c r="R365" s="84">
        <f>Mitglieder!CP87</f>
        <v>3.6500000000000019E-2</v>
      </c>
      <c r="S365" s="84" t="str">
        <f>Mitglieder!CQ87</f>
        <v/>
      </c>
      <c r="T365" s="85" t="str">
        <f>Mitglieder!CR87</f>
        <v/>
      </c>
      <c r="U365" s="84" t="str">
        <f>Mitglieder!CS87</f>
        <v/>
      </c>
      <c r="V365" s="84" t="str">
        <f>Mitglieder!CT87</f>
        <v/>
      </c>
      <c r="W365" s="84">
        <f>Mitglieder!CU87</f>
        <v>0</v>
      </c>
      <c r="X365" s="86" t="str">
        <f>Mitglieder!CV87</f>
        <v/>
      </c>
      <c r="Y365" s="84" t="str">
        <f>Mitglieder!CW87</f>
        <v/>
      </c>
    </row>
    <row r="366" spans="18:25" x14ac:dyDescent="0.35">
      <c r="R366" s="84">
        <f>Mitglieder!CP88</f>
        <v>3.6600000000000021E-2</v>
      </c>
      <c r="S366" s="84" t="str">
        <f>Mitglieder!CQ88</f>
        <v/>
      </c>
      <c r="T366" s="85" t="str">
        <f>Mitglieder!CR88</f>
        <v/>
      </c>
      <c r="U366" s="84" t="str">
        <f>Mitglieder!CS88</f>
        <v/>
      </c>
      <c r="V366" s="84" t="str">
        <f>Mitglieder!CT88</f>
        <v/>
      </c>
      <c r="W366" s="84">
        <f>Mitglieder!CU88</f>
        <v>0</v>
      </c>
      <c r="X366" s="86" t="str">
        <f>Mitglieder!CV88</f>
        <v/>
      </c>
      <c r="Y366" s="84" t="str">
        <f>Mitglieder!CW88</f>
        <v/>
      </c>
    </row>
    <row r="367" spans="18:25" x14ac:dyDescent="0.35">
      <c r="R367" s="84">
        <f>Mitglieder!CP89</f>
        <v>3.6700000000000024E-2</v>
      </c>
      <c r="S367" s="84" t="str">
        <f>Mitglieder!CQ89</f>
        <v/>
      </c>
      <c r="T367" s="85" t="str">
        <f>Mitglieder!CR89</f>
        <v/>
      </c>
      <c r="U367" s="84" t="str">
        <f>Mitglieder!CS89</f>
        <v/>
      </c>
      <c r="V367" s="84" t="str">
        <f>Mitglieder!CT89</f>
        <v/>
      </c>
      <c r="W367" s="84">
        <f>Mitglieder!CU89</f>
        <v>0</v>
      </c>
      <c r="X367" s="86" t="str">
        <f>Mitglieder!CV89</f>
        <v/>
      </c>
      <c r="Y367" s="84" t="str">
        <f>Mitglieder!CW89</f>
        <v/>
      </c>
    </row>
    <row r="368" spans="18:25" x14ac:dyDescent="0.35">
      <c r="R368" s="84">
        <f>Mitglieder!CP90</f>
        <v>3.6800000000000027E-2</v>
      </c>
      <c r="S368" s="84" t="str">
        <f>Mitglieder!CQ90</f>
        <v/>
      </c>
      <c r="T368" s="85" t="str">
        <f>Mitglieder!CR90</f>
        <v/>
      </c>
      <c r="U368" s="84" t="str">
        <f>Mitglieder!CS90</f>
        <v/>
      </c>
      <c r="V368" s="84" t="str">
        <f>Mitglieder!CT90</f>
        <v/>
      </c>
      <c r="W368" s="84">
        <f>Mitglieder!CU90</f>
        <v>0</v>
      </c>
      <c r="X368" s="86" t="str">
        <f>Mitglieder!CV90</f>
        <v/>
      </c>
      <c r="Y368" s="84" t="str">
        <f>Mitglieder!CW90</f>
        <v/>
      </c>
    </row>
    <row r="369" spans="18:25" x14ac:dyDescent="0.35">
      <c r="R369" s="84">
        <f>Mitglieder!CP91</f>
        <v>3.690000000000003E-2</v>
      </c>
      <c r="S369" s="84" t="str">
        <f>Mitglieder!CQ91</f>
        <v/>
      </c>
      <c r="T369" s="85" t="str">
        <f>Mitglieder!CR91</f>
        <v/>
      </c>
      <c r="U369" s="84" t="str">
        <f>Mitglieder!CS91</f>
        <v/>
      </c>
      <c r="V369" s="84" t="str">
        <f>Mitglieder!CT91</f>
        <v/>
      </c>
      <c r="W369" s="84">
        <f>Mitglieder!CU91</f>
        <v>0</v>
      </c>
      <c r="X369" s="86" t="str">
        <f>Mitglieder!CV91</f>
        <v/>
      </c>
      <c r="Y369" s="84" t="str">
        <f>Mitglieder!CW91</f>
        <v/>
      </c>
    </row>
    <row r="370" spans="18:25" x14ac:dyDescent="0.35">
      <c r="R370" s="84">
        <f>Mitglieder!CP92</f>
        <v>3.7000000000000033E-2</v>
      </c>
      <c r="S370" s="84" t="str">
        <f>Mitglieder!CQ92</f>
        <v/>
      </c>
      <c r="T370" s="85" t="str">
        <f>Mitglieder!CR92</f>
        <v/>
      </c>
      <c r="U370" s="84" t="str">
        <f>Mitglieder!CS92</f>
        <v/>
      </c>
      <c r="V370" s="84" t="str">
        <f>Mitglieder!CT92</f>
        <v/>
      </c>
      <c r="W370" s="84">
        <f>Mitglieder!CU92</f>
        <v>0</v>
      </c>
      <c r="X370" s="86" t="str">
        <f>Mitglieder!CV92</f>
        <v/>
      </c>
      <c r="Y370" s="84" t="str">
        <f>Mitglieder!CW92</f>
        <v/>
      </c>
    </row>
    <row r="371" spans="18:25" x14ac:dyDescent="0.35">
      <c r="R371" s="84">
        <f>Mitglieder!CP93</f>
        <v>3.7100000000000036E-2</v>
      </c>
      <c r="S371" s="84" t="str">
        <f>Mitglieder!CQ93</f>
        <v/>
      </c>
      <c r="T371" s="85" t="str">
        <f>Mitglieder!CR93</f>
        <v/>
      </c>
      <c r="U371" s="84" t="str">
        <f>Mitglieder!CS93</f>
        <v/>
      </c>
      <c r="V371" s="84" t="str">
        <f>Mitglieder!CT93</f>
        <v/>
      </c>
      <c r="W371" s="84">
        <f>Mitglieder!CU93</f>
        <v>0</v>
      </c>
      <c r="X371" s="86" t="str">
        <f>Mitglieder!CV93</f>
        <v/>
      </c>
      <c r="Y371" s="84" t="str">
        <f>Mitglieder!CW93</f>
        <v/>
      </c>
    </row>
    <row r="372" spans="18:25" x14ac:dyDescent="0.35">
      <c r="R372" s="84">
        <f>Mitglieder!CP94</f>
        <v>3.7200000000000039E-2</v>
      </c>
      <c r="S372" s="84" t="str">
        <f>Mitglieder!CQ94</f>
        <v/>
      </c>
      <c r="T372" s="85" t="str">
        <f>Mitglieder!CR94</f>
        <v/>
      </c>
      <c r="U372" s="84" t="str">
        <f>Mitglieder!CS94</f>
        <v/>
      </c>
      <c r="V372" s="84" t="str">
        <f>Mitglieder!CT94</f>
        <v/>
      </c>
      <c r="W372" s="84">
        <f>Mitglieder!CU94</f>
        <v>0</v>
      </c>
      <c r="X372" s="86" t="str">
        <f>Mitglieder!CV94</f>
        <v/>
      </c>
      <c r="Y372" s="84" t="str">
        <f>Mitglieder!CW94</f>
        <v/>
      </c>
    </row>
    <row r="373" spans="18:25" x14ac:dyDescent="0.35">
      <c r="R373" s="84">
        <f>Mitglieder!CP95</f>
        <v>3.7300000000000041E-2</v>
      </c>
      <c r="S373" s="84" t="str">
        <f>Mitglieder!CQ95</f>
        <v/>
      </c>
      <c r="T373" s="85" t="str">
        <f>Mitglieder!CR95</f>
        <v/>
      </c>
      <c r="U373" s="84" t="str">
        <f>Mitglieder!CS95</f>
        <v/>
      </c>
      <c r="V373" s="84" t="str">
        <f>Mitglieder!CT95</f>
        <v/>
      </c>
      <c r="W373" s="84">
        <f>Mitglieder!CU95</f>
        <v>0</v>
      </c>
      <c r="X373" s="86" t="str">
        <f>Mitglieder!CV95</f>
        <v/>
      </c>
      <c r="Y373" s="84" t="str">
        <f>Mitglieder!CW95</f>
        <v/>
      </c>
    </row>
    <row r="374" spans="18:25" x14ac:dyDescent="0.35">
      <c r="R374" s="84">
        <f>Mitglieder!CP96</f>
        <v>3.7400000000000044E-2</v>
      </c>
      <c r="S374" s="84" t="str">
        <f>Mitglieder!CQ96</f>
        <v/>
      </c>
      <c r="T374" s="85" t="str">
        <f>Mitglieder!CR96</f>
        <v/>
      </c>
      <c r="U374" s="84" t="str">
        <f>Mitglieder!CS96</f>
        <v/>
      </c>
      <c r="V374" s="84" t="str">
        <f>Mitglieder!CT96</f>
        <v/>
      </c>
      <c r="W374" s="84">
        <f>Mitglieder!CU96</f>
        <v>0</v>
      </c>
      <c r="X374" s="86" t="str">
        <f>Mitglieder!CV96</f>
        <v/>
      </c>
      <c r="Y374" s="84" t="str">
        <f>Mitglieder!CW96</f>
        <v/>
      </c>
    </row>
    <row r="375" spans="18:25" x14ac:dyDescent="0.35">
      <c r="R375" s="84">
        <f>Mitglieder!CP97</f>
        <v>3.7500000000000047E-2</v>
      </c>
      <c r="S375" s="84" t="str">
        <f>Mitglieder!CQ97</f>
        <v/>
      </c>
      <c r="T375" s="85" t="str">
        <f>Mitglieder!CR97</f>
        <v/>
      </c>
      <c r="U375" s="84" t="str">
        <f>Mitglieder!CS97</f>
        <v/>
      </c>
      <c r="V375" s="84" t="str">
        <f>Mitglieder!CT97</f>
        <v/>
      </c>
      <c r="W375" s="84">
        <f>Mitglieder!CU97</f>
        <v>0</v>
      </c>
      <c r="X375" s="86" t="str">
        <f>Mitglieder!CV97</f>
        <v/>
      </c>
      <c r="Y375" s="84" t="str">
        <f>Mitglieder!CW97</f>
        <v/>
      </c>
    </row>
    <row r="376" spans="18:25" x14ac:dyDescent="0.35">
      <c r="R376" s="84">
        <f>Mitglieder!CP98</f>
        <v>3.760000000000005E-2</v>
      </c>
      <c r="S376" s="84" t="str">
        <f>Mitglieder!CQ98</f>
        <v/>
      </c>
      <c r="T376" s="85" t="str">
        <f>Mitglieder!CR98</f>
        <v/>
      </c>
      <c r="U376" s="84" t="str">
        <f>Mitglieder!CS98</f>
        <v/>
      </c>
      <c r="V376" s="84" t="str">
        <f>Mitglieder!CT98</f>
        <v/>
      </c>
      <c r="W376" s="84">
        <f>Mitglieder!CU98</f>
        <v>0</v>
      </c>
      <c r="X376" s="86" t="str">
        <f>Mitglieder!CV98</f>
        <v/>
      </c>
      <c r="Y376" s="84" t="str">
        <f>Mitglieder!CW98</f>
        <v/>
      </c>
    </row>
    <row r="377" spans="18:25" x14ac:dyDescent="0.35">
      <c r="R377" s="84">
        <f>Mitglieder!CP99</f>
        <v>3.7700000000000053E-2</v>
      </c>
      <c r="S377" s="84" t="str">
        <f>Mitglieder!CQ99</f>
        <v/>
      </c>
      <c r="T377" s="85" t="str">
        <f>Mitglieder!CR99</f>
        <v/>
      </c>
      <c r="U377" s="84" t="str">
        <f>Mitglieder!CS99</f>
        <v/>
      </c>
      <c r="V377" s="84" t="str">
        <f>Mitglieder!CT99</f>
        <v/>
      </c>
      <c r="W377" s="84">
        <f>Mitglieder!CU99</f>
        <v>0</v>
      </c>
      <c r="X377" s="86" t="str">
        <f>Mitglieder!CV99</f>
        <v/>
      </c>
      <c r="Y377" s="84" t="str">
        <f>Mitglieder!CW99</f>
        <v/>
      </c>
    </row>
    <row r="378" spans="18:25" x14ac:dyDescent="0.35">
      <c r="R378" s="84">
        <f>Mitglieder!CP100</f>
        <v>3.7800000000000056E-2</v>
      </c>
      <c r="S378" s="84" t="str">
        <f>Mitglieder!CQ100</f>
        <v/>
      </c>
      <c r="T378" s="85" t="str">
        <f>Mitglieder!CR100</f>
        <v/>
      </c>
      <c r="U378" s="84" t="str">
        <f>Mitglieder!CS100</f>
        <v/>
      </c>
      <c r="V378" s="84" t="str">
        <f>Mitglieder!CT100</f>
        <v/>
      </c>
      <c r="W378" s="84">
        <f>Mitglieder!CU100</f>
        <v>0</v>
      </c>
      <c r="X378" s="86" t="str">
        <f>Mitglieder!CV100</f>
        <v/>
      </c>
      <c r="Y378" s="84" t="str">
        <f>Mitglieder!CW100</f>
        <v/>
      </c>
    </row>
    <row r="379" spans="18:25" x14ac:dyDescent="0.35">
      <c r="R379" s="84">
        <f>Mitglieder!CP101</f>
        <v>3.7900000000000059E-2</v>
      </c>
      <c r="S379" s="84" t="str">
        <f>Mitglieder!CQ101</f>
        <v/>
      </c>
      <c r="T379" s="85" t="str">
        <f>Mitglieder!CR101</f>
        <v/>
      </c>
      <c r="U379" s="84" t="str">
        <f>Mitglieder!CS101</f>
        <v/>
      </c>
      <c r="V379" s="84" t="str">
        <f>Mitglieder!CT101</f>
        <v/>
      </c>
      <c r="W379" s="84">
        <f>Mitglieder!CU101</f>
        <v>0</v>
      </c>
      <c r="X379" s="86" t="str">
        <f>Mitglieder!CV101</f>
        <v/>
      </c>
      <c r="Y379" s="84" t="str">
        <f>Mitglieder!CW101</f>
        <v/>
      </c>
    </row>
    <row r="380" spans="18:25" x14ac:dyDescent="0.35">
      <c r="R380" s="84">
        <f>Mitglieder!CP102</f>
        <v>3.8000000000000062E-2</v>
      </c>
      <c r="S380" s="84" t="str">
        <f>Mitglieder!CQ102</f>
        <v/>
      </c>
      <c r="T380" s="85" t="str">
        <f>Mitglieder!CR102</f>
        <v/>
      </c>
      <c r="U380" s="84" t="str">
        <f>Mitglieder!CS102</f>
        <v/>
      </c>
      <c r="V380" s="84" t="str">
        <f>Mitglieder!CT102</f>
        <v/>
      </c>
      <c r="W380" s="84">
        <f>Mitglieder!CU102</f>
        <v>0</v>
      </c>
      <c r="X380" s="86" t="str">
        <f>Mitglieder!CV102</f>
        <v/>
      </c>
      <c r="Y380" s="84" t="str">
        <f>Mitglieder!CW102</f>
        <v/>
      </c>
    </row>
    <row r="381" spans="18:25" x14ac:dyDescent="0.35">
      <c r="R381" s="84">
        <f>Mitglieder!CP103</f>
        <v>3.8100000000000064E-2</v>
      </c>
      <c r="S381" s="84" t="str">
        <f>Mitglieder!CQ103</f>
        <v/>
      </c>
      <c r="T381" s="85" t="str">
        <f>Mitglieder!CR103</f>
        <v/>
      </c>
      <c r="U381" s="84" t="str">
        <f>Mitglieder!CS103</f>
        <v/>
      </c>
      <c r="V381" s="84" t="str">
        <f>Mitglieder!CT103</f>
        <v/>
      </c>
      <c r="W381" s="84">
        <f>Mitglieder!CU103</f>
        <v>0</v>
      </c>
      <c r="X381" s="86" t="str">
        <f>Mitglieder!CV103</f>
        <v/>
      </c>
      <c r="Y381" s="84" t="str">
        <f>Mitglieder!CW103</f>
        <v/>
      </c>
    </row>
    <row r="382" spans="18:25" x14ac:dyDescent="0.35">
      <c r="R382" s="84">
        <f>Mitglieder!CP104</f>
        <v>3.8200000000000067E-2</v>
      </c>
      <c r="S382" s="84" t="str">
        <f>Mitglieder!CQ104</f>
        <v/>
      </c>
      <c r="T382" s="85" t="str">
        <f>Mitglieder!CR104</f>
        <v/>
      </c>
      <c r="U382" s="84" t="str">
        <f>Mitglieder!CS104</f>
        <v/>
      </c>
      <c r="V382" s="84" t="str">
        <f>Mitglieder!CT104</f>
        <v/>
      </c>
      <c r="W382" s="84">
        <f>Mitglieder!CU104</f>
        <v>0</v>
      </c>
      <c r="X382" s="86" t="str">
        <f>Mitglieder!CV104</f>
        <v/>
      </c>
      <c r="Y382" s="84" t="str">
        <f>Mitglieder!CW104</f>
        <v/>
      </c>
    </row>
    <row r="383" spans="18:25" x14ac:dyDescent="0.35">
      <c r="R383" s="84">
        <f>Mitglieder!CP105</f>
        <v>3.830000000000007E-2</v>
      </c>
      <c r="S383" s="84" t="str">
        <f>Mitglieder!CQ105</f>
        <v/>
      </c>
      <c r="T383" s="85" t="str">
        <f>Mitglieder!CR105</f>
        <v/>
      </c>
      <c r="U383" s="84" t="str">
        <f>Mitglieder!CS105</f>
        <v/>
      </c>
      <c r="V383" s="84" t="str">
        <f>Mitglieder!CT105</f>
        <v/>
      </c>
      <c r="W383" s="84">
        <f>Mitglieder!CU105</f>
        <v>0</v>
      </c>
      <c r="X383" s="86" t="str">
        <f>Mitglieder!CV105</f>
        <v/>
      </c>
      <c r="Y383" s="84" t="str">
        <f>Mitglieder!CW105</f>
        <v/>
      </c>
    </row>
    <row r="384" spans="18:25" x14ac:dyDescent="0.35">
      <c r="R384" s="84">
        <f>Mitglieder!CP106</f>
        <v>3.8400000000000073E-2</v>
      </c>
      <c r="S384" s="84" t="str">
        <f>Mitglieder!CQ106</f>
        <v/>
      </c>
      <c r="T384" s="85" t="str">
        <f>Mitglieder!CR106</f>
        <v/>
      </c>
      <c r="U384" s="84" t="str">
        <f>Mitglieder!CS106</f>
        <v/>
      </c>
      <c r="V384" s="84" t="str">
        <f>Mitglieder!CT106</f>
        <v/>
      </c>
      <c r="W384" s="84">
        <f>Mitglieder!CU106</f>
        <v>0</v>
      </c>
      <c r="X384" s="86" t="str">
        <f>Mitglieder!CV106</f>
        <v/>
      </c>
      <c r="Y384" s="84" t="str">
        <f>Mitglieder!CW106</f>
        <v/>
      </c>
    </row>
    <row r="385" spans="18:25" x14ac:dyDescent="0.35">
      <c r="R385" s="84">
        <f>Mitglieder!CP107</f>
        <v>3.8500000000000076E-2</v>
      </c>
      <c r="S385" s="84" t="str">
        <f>Mitglieder!CQ107</f>
        <v/>
      </c>
      <c r="T385" s="85" t="str">
        <f>Mitglieder!CR107</f>
        <v/>
      </c>
      <c r="U385" s="84" t="str">
        <f>Mitglieder!CS107</f>
        <v/>
      </c>
      <c r="V385" s="84" t="str">
        <f>Mitglieder!CT107</f>
        <v/>
      </c>
      <c r="W385" s="84">
        <f>Mitglieder!CU107</f>
        <v>0</v>
      </c>
      <c r="X385" s="86" t="str">
        <f>Mitglieder!CV107</f>
        <v/>
      </c>
      <c r="Y385" s="84" t="str">
        <f>Mitglieder!CW107</f>
        <v/>
      </c>
    </row>
    <row r="386" spans="18:25" x14ac:dyDescent="0.35">
      <c r="R386" s="84">
        <f>Mitglieder!CP108</f>
        <v>3.8600000000000079E-2</v>
      </c>
      <c r="S386" s="84" t="str">
        <f>Mitglieder!CQ108</f>
        <v/>
      </c>
      <c r="T386" s="85" t="str">
        <f>Mitglieder!CR108</f>
        <v/>
      </c>
      <c r="U386" s="84" t="str">
        <f>Mitglieder!CS108</f>
        <v/>
      </c>
      <c r="V386" s="84" t="str">
        <f>Mitglieder!CT108</f>
        <v/>
      </c>
      <c r="W386" s="84">
        <f>Mitglieder!CU108</f>
        <v>0</v>
      </c>
      <c r="X386" s="86" t="str">
        <f>Mitglieder!CV108</f>
        <v/>
      </c>
      <c r="Y386" s="84" t="str">
        <f>Mitglieder!CW108</f>
        <v/>
      </c>
    </row>
    <row r="387" spans="18:25" x14ac:dyDescent="0.35">
      <c r="R387" s="84">
        <f>Mitglieder!CP109</f>
        <v>3.8700000000000082E-2</v>
      </c>
      <c r="S387" s="84" t="str">
        <f>Mitglieder!CQ109</f>
        <v/>
      </c>
      <c r="T387" s="85" t="str">
        <f>Mitglieder!CR109</f>
        <v/>
      </c>
      <c r="U387" s="84" t="str">
        <f>Mitglieder!CS109</f>
        <v/>
      </c>
      <c r="V387" s="84" t="str">
        <f>Mitglieder!CT109</f>
        <v/>
      </c>
      <c r="W387" s="84">
        <f>Mitglieder!CU109</f>
        <v>0</v>
      </c>
      <c r="X387" s="86" t="str">
        <f>Mitglieder!CV109</f>
        <v/>
      </c>
      <c r="Y387" s="84" t="str">
        <f>Mitglieder!CW109</f>
        <v/>
      </c>
    </row>
    <row r="388" spans="18:25" x14ac:dyDescent="0.35">
      <c r="R388" s="84">
        <f>Mitglieder!CP110</f>
        <v>3.8800000000000084E-2</v>
      </c>
      <c r="S388" s="84" t="str">
        <f>Mitglieder!CQ110</f>
        <v/>
      </c>
      <c r="T388" s="85" t="str">
        <f>Mitglieder!CR110</f>
        <v/>
      </c>
      <c r="U388" s="84" t="str">
        <f>Mitglieder!CS110</f>
        <v/>
      </c>
      <c r="V388" s="84" t="str">
        <f>Mitglieder!CT110</f>
        <v/>
      </c>
      <c r="W388" s="84">
        <f>Mitglieder!CU110</f>
        <v>0</v>
      </c>
      <c r="X388" s="86" t="str">
        <f>Mitglieder!CV110</f>
        <v/>
      </c>
      <c r="Y388" s="84" t="str">
        <f>Mitglieder!CW110</f>
        <v/>
      </c>
    </row>
    <row r="389" spans="18:25" x14ac:dyDescent="0.35">
      <c r="R389" s="84">
        <f>Mitglieder!CP111</f>
        <v>3.8900000000000087E-2</v>
      </c>
      <c r="S389" s="84" t="str">
        <f>Mitglieder!CQ111</f>
        <v/>
      </c>
      <c r="T389" s="85" t="str">
        <f>Mitglieder!CR111</f>
        <v/>
      </c>
      <c r="U389" s="84" t="str">
        <f>Mitglieder!CS111</f>
        <v/>
      </c>
      <c r="V389" s="84" t="str">
        <f>Mitglieder!CT111</f>
        <v/>
      </c>
      <c r="W389" s="84">
        <f>Mitglieder!CU111</f>
        <v>0</v>
      </c>
      <c r="X389" s="86" t="str">
        <f>Mitglieder!CV111</f>
        <v/>
      </c>
      <c r="Y389" s="84" t="str">
        <f>Mitglieder!CW111</f>
        <v/>
      </c>
    </row>
    <row r="390" spans="18:25" x14ac:dyDescent="0.35">
      <c r="R390" s="84">
        <f>Mitglieder!CP112</f>
        <v>3.900000000000009E-2</v>
      </c>
      <c r="S390" s="84" t="str">
        <f>Mitglieder!CQ112</f>
        <v/>
      </c>
      <c r="T390" s="85" t="str">
        <f>Mitglieder!CR112</f>
        <v/>
      </c>
      <c r="U390" s="84" t="str">
        <f>Mitglieder!CS112</f>
        <v/>
      </c>
      <c r="V390" s="84" t="str">
        <f>Mitglieder!CT112</f>
        <v/>
      </c>
      <c r="W390" s="84">
        <f>Mitglieder!CU112</f>
        <v>0</v>
      </c>
      <c r="X390" s="86" t="str">
        <f>Mitglieder!CV112</f>
        <v/>
      </c>
      <c r="Y390" s="84" t="str">
        <f>Mitglieder!CW112</f>
        <v/>
      </c>
    </row>
    <row r="391" spans="18:25" x14ac:dyDescent="0.35">
      <c r="R391" s="84">
        <f>Mitglieder!CP113</f>
        <v>3.9100000000000093E-2</v>
      </c>
      <c r="S391" s="84" t="str">
        <f>Mitglieder!CQ113</f>
        <v/>
      </c>
      <c r="T391" s="85" t="str">
        <f>Mitglieder!CR113</f>
        <v/>
      </c>
      <c r="U391" s="84" t="str">
        <f>Mitglieder!CS113</f>
        <v/>
      </c>
      <c r="V391" s="84" t="str">
        <f>Mitglieder!CT113</f>
        <v/>
      </c>
      <c r="W391" s="84">
        <f>Mitglieder!CU113</f>
        <v>0</v>
      </c>
      <c r="X391" s="86" t="str">
        <f>Mitglieder!CV113</f>
        <v/>
      </c>
      <c r="Y391" s="84" t="str">
        <f>Mitglieder!CW113</f>
        <v/>
      </c>
    </row>
    <row r="392" spans="18:25" x14ac:dyDescent="0.35">
      <c r="R392" s="84">
        <f>Mitglieder!CP114</f>
        <v>3.9200000000000096E-2</v>
      </c>
      <c r="S392" s="84" t="str">
        <f>Mitglieder!CQ114</f>
        <v/>
      </c>
      <c r="T392" s="85" t="str">
        <f>Mitglieder!CR114</f>
        <v/>
      </c>
      <c r="U392" s="84" t="str">
        <f>Mitglieder!CS114</f>
        <v/>
      </c>
      <c r="V392" s="84" t="str">
        <f>Mitglieder!CT114</f>
        <v/>
      </c>
      <c r="W392" s="84">
        <f>Mitglieder!CU114</f>
        <v>0</v>
      </c>
      <c r="X392" s="86" t="str">
        <f>Mitglieder!CV114</f>
        <v/>
      </c>
      <c r="Y392" s="84" t="str">
        <f>Mitglieder!CW114</f>
        <v/>
      </c>
    </row>
    <row r="393" spans="18:25" x14ac:dyDescent="0.35">
      <c r="R393" s="84">
        <f>Mitglieder!CP115</f>
        <v>3.9300000000000099E-2</v>
      </c>
      <c r="S393" s="84" t="str">
        <f>Mitglieder!CQ115</f>
        <v/>
      </c>
      <c r="T393" s="85" t="str">
        <f>Mitglieder!CR115</f>
        <v/>
      </c>
      <c r="U393" s="84" t="str">
        <f>Mitglieder!CS115</f>
        <v/>
      </c>
      <c r="V393" s="84" t="str">
        <f>Mitglieder!CT115</f>
        <v/>
      </c>
      <c r="W393" s="84">
        <f>Mitglieder!CU115</f>
        <v>0</v>
      </c>
      <c r="X393" s="86" t="str">
        <f>Mitglieder!CV115</f>
        <v/>
      </c>
      <c r="Y393" s="84" t="str">
        <f>Mitglieder!CW115</f>
        <v/>
      </c>
    </row>
    <row r="394" spans="18:25" x14ac:dyDescent="0.35">
      <c r="R394" s="84">
        <f>Mitglieder!CP116</f>
        <v>3.9400000000000102E-2</v>
      </c>
      <c r="S394" s="84" t="str">
        <f>Mitglieder!CQ116</f>
        <v/>
      </c>
      <c r="T394" s="85" t="str">
        <f>Mitglieder!CR116</f>
        <v/>
      </c>
      <c r="U394" s="84" t="str">
        <f>Mitglieder!CS116</f>
        <v/>
      </c>
      <c r="V394" s="84" t="str">
        <f>Mitglieder!CT116</f>
        <v/>
      </c>
      <c r="W394" s="84">
        <f>Mitglieder!CU116</f>
        <v>0</v>
      </c>
      <c r="X394" s="86" t="str">
        <f>Mitglieder!CV116</f>
        <v/>
      </c>
      <c r="Y394" s="84" t="str">
        <f>Mitglieder!CW116</f>
        <v/>
      </c>
    </row>
    <row r="395" spans="18:25" x14ac:dyDescent="0.35">
      <c r="R395" s="84">
        <f>Mitglieder!CP117</f>
        <v>3.9500000000000104E-2</v>
      </c>
      <c r="S395" s="84" t="str">
        <f>Mitglieder!CQ117</f>
        <v/>
      </c>
      <c r="T395" s="85" t="str">
        <f>Mitglieder!CR117</f>
        <v/>
      </c>
      <c r="U395" s="84" t="str">
        <f>Mitglieder!CS117</f>
        <v/>
      </c>
      <c r="V395" s="84" t="str">
        <f>Mitglieder!CT117</f>
        <v/>
      </c>
      <c r="W395" s="84">
        <f>Mitglieder!CU117</f>
        <v>0</v>
      </c>
      <c r="X395" s="86" t="str">
        <f>Mitglieder!CV117</f>
        <v/>
      </c>
      <c r="Y395" s="84" t="str">
        <f>Mitglieder!CW117</f>
        <v/>
      </c>
    </row>
    <row r="396" spans="18:25" x14ac:dyDescent="0.35">
      <c r="R396" s="84">
        <f>Mitglieder!CP118</f>
        <v>3.9600000000000107E-2</v>
      </c>
      <c r="S396" s="84" t="str">
        <f>Mitglieder!CQ118</f>
        <v/>
      </c>
      <c r="T396" s="85" t="str">
        <f>Mitglieder!CR118</f>
        <v/>
      </c>
      <c r="U396" s="84" t="str">
        <f>Mitglieder!CS118</f>
        <v/>
      </c>
      <c r="V396" s="84" t="str">
        <f>Mitglieder!CT118</f>
        <v/>
      </c>
      <c r="W396" s="84">
        <f>Mitglieder!CU118</f>
        <v>0</v>
      </c>
      <c r="X396" s="86" t="str">
        <f>Mitglieder!CV118</f>
        <v/>
      </c>
      <c r="Y396" s="84" t="str">
        <f>Mitglieder!CW118</f>
        <v/>
      </c>
    </row>
    <row r="397" spans="18:25" x14ac:dyDescent="0.35">
      <c r="R397" s="84">
        <f>Mitglieder!CP119</f>
        <v>3.970000000000011E-2</v>
      </c>
      <c r="S397" s="84" t="str">
        <f>Mitglieder!CQ119</f>
        <v/>
      </c>
      <c r="T397" s="85" t="str">
        <f>Mitglieder!CR119</f>
        <v/>
      </c>
      <c r="U397" s="84" t="str">
        <f>Mitglieder!CS119</f>
        <v/>
      </c>
      <c r="V397" s="84" t="str">
        <f>Mitglieder!CT119</f>
        <v/>
      </c>
      <c r="W397" s="84">
        <f>Mitglieder!CU119</f>
        <v>0</v>
      </c>
      <c r="X397" s="86" t="str">
        <f>Mitglieder!CV119</f>
        <v/>
      </c>
      <c r="Y397" s="84" t="str">
        <f>Mitglieder!CW119</f>
        <v/>
      </c>
    </row>
    <row r="398" spans="18:25" x14ac:dyDescent="0.35">
      <c r="R398" s="84">
        <f>Mitglieder!CP120</f>
        <v>3.9800000000000113E-2</v>
      </c>
      <c r="S398" s="84" t="str">
        <f>Mitglieder!CQ120</f>
        <v/>
      </c>
      <c r="T398" s="85" t="str">
        <f>Mitglieder!CR120</f>
        <v/>
      </c>
      <c r="U398" s="84" t="str">
        <f>Mitglieder!CS120</f>
        <v/>
      </c>
      <c r="V398" s="84" t="str">
        <f>Mitglieder!CT120</f>
        <v/>
      </c>
      <c r="W398" s="84">
        <f>Mitglieder!CU120</f>
        <v>0</v>
      </c>
      <c r="X398" s="86" t="str">
        <f>Mitglieder!CV120</f>
        <v/>
      </c>
      <c r="Y398" s="84" t="str">
        <f>Mitglieder!CW120</f>
        <v/>
      </c>
    </row>
    <row r="399" spans="18:25" x14ac:dyDescent="0.35">
      <c r="R399" s="84">
        <f>Mitglieder!CP121</f>
        <v>3.9900000000000116E-2</v>
      </c>
      <c r="S399" s="84" t="str">
        <f>Mitglieder!CQ121</f>
        <v/>
      </c>
      <c r="T399" s="85" t="str">
        <f>Mitglieder!CR121</f>
        <v/>
      </c>
      <c r="U399" s="84" t="str">
        <f>Mitglieder!CS121</f>
        <v/>
      </c>
      <c r="V399" s="84" t="str">
        <f>Mitglieder!CT121</f>
        <v/>
      </c>
      <c r="W399" s="84">
        <f>Mitglieder!CU121</f>
        <v>0</v>
      </c>
      <c r="X399" s="86" t="str">
        <f>Mitglieder!CV121</f>
        <v/>
      </c>
      <c r="Y399" s="84" t="str">
        <f>Mitglieder!CW121</f>
        <v/>
      </c>
    </row>
    <row r="400" spans="18:25" x14ac:dyDescent="0.35">
      <c r="R400" s="84">
        <f>Mitglieder!CP122</f>
        <v>4.0000000000000119E-2</v>
      </c>
      <c r="S400" s="84" t="str">
        <f>Mitglieder!CQ122</f>
        <v/>
      </c>
      <c r="T400" s="85" t="str">
        <f>Mitglieder!CR122</f>
        <v/>
      </c>
      <c r="U400" s="84" t="str">
        <f>Mitglieder!CS122</f>
        <v/>
      </c>
      <c r="V400" s="84" t="str">
        <f>Mitglieder!CT122</f>
        <v/>
      </c>
      <c r="W400" s="84">
        <f>Mitglieder!CU122</f>
        <v>0</v>
      </c>
      <c r="X400" s="86" t="str">
        <f>Mitglieder!CV122</f>
        <v/>
      </c>
      <c r="Y400" s="84" t="str">
        <f>Mitglieder!CW122</f>
        <v/>
      </c>
    </row>
    <row r="401" spans="18:25" x14ac:dyDescent="0.35">
      <c r="R401" s="84">
        <f>Mitglieder!CP123</f>
        <v>4.0100000000000122E-2</v>
      </c>
      <c r="S401" s="84" t="str">
        <f>Mitglieder!CQ123</f>
        <v/>
      </c>
      <c r="T401" s="85" t="str">
        <f>Mitglieder!CR123</f>
        <v/>
      </c>
      <c r="U401" s="84" t="str">
        <f>Mitglieder!CS123</f>
        <v/>
      </c>
      <c r="V401" s="84" t="str">
        <f>Mitglieder!CT123</f>
        <v/>
      </c>
      <c r="W401" s="84">
        <f>Mitglieder!CU123</f>
        <v>0</v>
      </c>
      <c r="X401" s="86" t="str">
        <f>Mitglieder!CV123</f>
        <v/>
      </c>
      <c r="Y401" s="84" t="str">
        <f>Mitglieder!CW123</f>
        <v/>
      </c>
    </row>
    <row r="402" spans="18:25" x14ac:dyDescent="0.35">
      <c r="R402" s="84">
        <f>Mitglieder!CP124</f>
        <v>4.0200000000000125E-2</v>
      </c>
      <c r="S402" s="84" t="str">
        <f>Mitglieder!CQ124</f>
        <v/>
      </c>
      <c r="T402" s="85" t="str">
        <f>Mitglieder!CR124</f>
        <v/>
      </c>
      <c r="U402" s="84" t="str">
        <f>Mitglieder!CS124</f>
        <v/>
      </c>
      <c r="V402" s="84" t="str">
        <f>Mitglieder!CT124</f>
        <v/>
      </c>
      <c r="W402" s="84">
        <f>Mitglieder!CU124</f>
        <v>0</v>
      </c>
      <c r="X402" s="86" t="str">
        <f>Mitglieder!CV124</f>
        <v/>
      </c>
      <c r="Y402" s="84" t="str">
        <f>Mitglieder!CW124</f>
        <v/>
      </c>
    </row>
    <row r="403" spans="18:25" x14ac:dyDescent="0.35">
      <c r="R403" s="84">
        <f>Mitglieder!CP125</f>
        <v>4.0300000000000127E-2</v>
      </c>
      <c r="S403" s="84" t="str">
        <f>Mitglieder!CQ125</f>
        <v/>
      </c>
      <c r="T403" s="85" t="str">
        <f>Mitglieder!CR125</f>
        <v/>
      </c>
      <c r="U403" s="84" t="str">
        <f>Mitglieder!CS125</f>
        <v/>
      </c>
      <c r="V403" s="84" t="str">
        <f>Mitglieder!CT125</f>
        <v/>
      </c>
      <c r="W403" s="84">
        <f>Mitglieder!CU125</f>
        <v>0</v>
      </c>
      <c r="X403" s="86" t="str">
        <f>Mitglieder!CV125</f>
        <v/>
      </c>
      <c r="Y403" s="84" t="str">
        <f>Mitglieder!CW125</f>
        <v/>
      </c>
    </row>
    <row r="404" spans="18:25" x14ac:dyDescent="0.35">
      <c r="R404" s="84">
        <f>Mitglieder!CP126</f>
        <v>4.040000000000013E-2</v>
      </c>
      <c r="S404" s="84" t="str">
        <f>Mitglieder!CQ126</f>
        <v/>
      </c>
      <c r="T404" s="85" t="str">
        <f>Mitglieder!CR126</f>
        <v/>
      </c>
      <c r="U404" s="84" t="str">
        <f>Mitglieder!CS126</f>
        <v/>
      </c>
      <c r="V404" s="84" t="str">
        <f>Mitglieder!CT126</f>
        <v/>
      </c>
      <c r="W404" s="84">
        <f>Mitglieder!CU126</f>
        <v>0</v>
      </c>
      <c r="X404" s="86" t="str">
        <f>Mitglieder!CV126</f>
        <v/>
      </c>
      <c r="Y404" s="84" t="str">
        <f>Mitglieder!CW126</f>
        <v/>
      </c>
    </row>
    <row r="405" spans="18:25" x14ac:dyDescent="0.35">
      <c r="R405" s="84">
        <f>Mitglieder!CP127</f>
        <v>4.0500000000000133E-2</v>
      </c>
      <c r="S405" s="84" t="str">
        <f>Mitglieder!CQ127</f>
        <v/>
      </c>
      <c r="T405" s="85" t="str">
        <f>Mitglieder!CR127</f>
        <v/>
      </c>
      <c r="U405" s="84" t="str">
        <f>Mitglieder!CS127</f>
        <v/>
      </c>
      <c r="V405" s="84" t="str">
        <f>Mitglieder!CT127</f>
        <v/>
      </c>
      <c r="W405" s="84">
        <f>Mitglieder!CU127</f>
        <v>0</v>
      </c>
      <c r="X405" s="86" t="str">
        <f>Mitglieder!CV127</f>
        <v/>
      </c>
      <c r="Y405" s="84" t="str">
        <f>Mitglieder!CW127</f>
        <v/>
      </c>
    </row>
    <row r="406" spans="18:25" x14ac:dyDescent="0.35">
      <c r="R406" s="84">
        <f>Mitglieder!CP128</f>
        <v>4.0600000000000136E-2</v>
      </c>
      <c r="S406" s="84" t="str">
        <f>Mitglieder!CQ128</f>
        <v/>
      </c>
      <c r="T406" s="85" t="str">
        <f>Mitglieder!CR128</f>
        <v/>
      </c>
      <c r="U406" s="84" t="str">
        <f>Mitglieder!CS128</f>
        <v/>
      </c>
      <c r="V406" s="84" t="str">
        <f>Mitglieder!CT128</f>
        <v/>
      </c>
      <c r="W406" s="84">
        <f>Mitglieder!CU128</f>
        <v>0</v>
      </c>
      <c r="X406" s="86" t="str">
        <f>Mitglieder!CV128</f>
        <v/>
      </c>
      <c r="Y406" s="84" t="str">
        <f>Mitglieder!CW128</f>
        <v/>
      </c>
    </row>
    <row r="407" spans="18:25" x14ac:dyDescent="0.35">
      <c r="R407" s="84">
        <f>Mitglieder!CP129</f>
        <v>4.0700000000000139E-2</v>
      </c>
      <c r="S407" s="84" t="str">
        <f>Mitglieder!CQ129</f>
        <v/>
      </c>
      <c r="T407" s="85" t="str">
        <f>Mitglieder!CR129</f>
        <v/>
      </c>
      <c r="U407" s="84" t="str">
        <f>Mitglieder!CS129</f>
        <v/>
      </c>
      <c r="V407" s="84" t="str">
        <f>Mitglieder!CT129</f>
        <v/>
      </c>
      <c r="W407" s="84">
        <f>Mitglieder!CU129</f>
        <v>0</v>
      </c>
      <c r="X407" s="86" t="str">
        <f>Mitglieder!CV129</f>
        <v/>
      </c>
      <c r="Y407" s="84" t="str">
        <f>Mitglieder!CW129</f>
        <v/>
      </c>
    </row>
    <row r="408" spans="18:25" x14ac:dyDescent="0.35">
      <c r="R408" s="84">
        <f>Mitglieder!CP130</f>
        <v>4.0800000000000142E-2</v>
      </c>
      <c r="S408" s="84" t="str">
        <f>Mitglieder!CQ130</f>
        <v/>
      </c>
      <c r="T408" s="85" t="str">
        <f>Mitglieder!CR130</f>
        <v/>
      </c>
      <c r="U408" s="84" t="str">
        <f>Mitglieder!CS130</f>
        <v/>
      </c>
      <c r="V408" s="84" t="str">
        <f>Mitglieder!CT130</f>
        <v/>
      </c>
      <c r="W408" s="84">
        <f>Mitglieder!CU130</f>
        <v>0</v>
      </c>
      <c r="X408" s="86" t="str">
        <f>Mitglieder!CV130</f>
        <v/>
      </c>
      <c r="Y408" s="84" t="str">
        <f>Mitglieder!CW130</f>
        <v/>
      </c>
    </row>
    <row r="409" spans="18:25" x14ac:dyDescent="0.35">
      <c r="R409" s="84">
        <f>Mitglieder!CP131</f>
        <v>4.0900000000000145E-2</v>
      </c>
      <c r="S409" s="84" t="str">
        <f>Mitglieder!CQ131</f>
        <v/>
      </c>
      <c r="T409" s="85" t="str">
        <f>Mitglieder!CR131</f>
        <v/>
      </c>
      <c r="U409" s="84" t="str">
        <f>Mitglieder!CS131</f>
        <v/>
      </c>
      <c r="V409" s="84" t="str">
        <f>Mitglieder!CT131</f>
        <v/>
      </c>
      <c r="W409" s="84">
        <f>Mitglieder!CU131</f>
        <v>0</v>
      </c>
      <c r="X409" s="86" t="str">
        <f>Mitglieder!CV131</f>
        <v/>
      </c>
      <c r="Y409" s="84" t="str">
        <f>Mitglieder!CW131</f>
        <v/>
      </c>
    </row>
    <row r="410" spans="18:25" x14ac:dyDescent="0.35">
      <c r="R410" s="84">
        <f>Mitglieder!CP132</f>
        <v>4.1000000000000147E-2</v>
      </c>
      <c r="S410" s="84" t="str">
        <f>Mitglieder!CQ132</f>
        <v/>
      </c>
      <c r="T410" s="85" t="str">
        <f>Mitglieder!CR132</f>
        <v/>
      </c>
      <c r="U410" s="84" t="str">
        <f>Mitglieder!CS132</f>
        <v/>
      </c>
      <c r="V410" s="84" t="str">
        <f>Mitglieder!CT132</f>
        <v/>
      </c>
      <c r="W410" s="84">
        <f>Mitglieder!CU132</f>
        <v>0</v>
      </c>
      <c r="X410" s="86" t="str">
        <f>Mitglieder!CV132</f>
        <v/>
      </c>
      <c r="Y410" s="84" t="str">
        <f>Mitglieder!CW132</f>
        <v/>
      </c>
    </row>
    <row r="411" spans="18:25" x14ac:dyDescent="0.35">
      <c r="R411" s="84">
        <f>Mitglieder!CP133</f>
        <v>4.110000000000015E-2</v>
      </c>
      <c r="S411" s="84" t="str">
        <f>Mitglieder!CQ133</f>
        <v/>
      </c>
      <c r="T411" s="85" t="str">
        <f>Mitglieder!CR133</f>
        <v/>
      </c>
      <c r="U411" s="84" t="str">
        <f>Mitglieder!CS133</f>
        <v/>
      </c>
      <c r="V411" s="84" t="str">
        <f>Mitglieder!CT133</f>
        <v/>
      </c>
      <c r="W411" s="84">
        <f>Mitglieder!CU133</f>
        <v>0</v>
      </c>
      <c r="X411" s="86" t="str">
        <f>Mitglieder!CV133</f>
        <v/>
      </c>
      <c r="Y411" s="84" t="str">
        <f>Mitglieder!CW133</f>
        <v/>
      </c>
    </row>
    <row r="412" spans="18:25" x14ac:dyDescent="0.35">
      <c r="R412" s="84">
        <f>Mitglieder!CP134</f>
        <v>4.1200000000000153E-2</v>
      </c>
      <c r="S412" s="84" t="str">
        <f>Mitglieder!CQ134</f>
        <v/>
      </c>
      <c r="T412" s="85" t="str">
        <f>Mitglieder!CR134</f>
        <v/>
      </c>
      <c r="U412" s="84" t="str">
        <f>Mitglieder!CS134</f>
        <v/>
      </c>
      <c r="V412" s="84" t="str">
        <f>Mitglieder!CT134</f>
        <v/>
      </c>
      <c r="W412" s="84">
        <f>Mitglieder!CU134</f>
        <v>0</v>
      </c>
      <c r="X412" s="86" t="str">
        <f>Mitglieder!CV134</f>
        <v/>
      </c>
      <c r="Y412" s="84" t="str">
        <f>Mitglieder!CW134</f>
        <v/>
      </c>
    </row>
    <row r="413" spans="18:25" x14ac:dyDescent="0.35">
      <c r="R413" s="84">
        <f>Mitglieder!CP135</f>
        <v>4.1300000000000156E-2</v>
      </c>
      <c r="S413" s="84" t="str">
        <f>Mitglieder!CQ135</f>
        <v/>
      </c>
      <c r="T413" s="85" t="str">
        <f>Mitglieder!CR135</f>
        <v/>
      </c>
      <c r="U413" s="84" t="str">
        <f>Mitglieder!CS135</f>
        <v/>
      </c>
      <c r="V413" s="84" t="str">
        <f>Mitglieder!CT135</f>
        <v/>
      </c>
      <c r="W413" s="84">
        <f>Mitglieder!CU135</f>
        <v>0</v>
      </c>
      <c r="X413" s="86" t="str">
        <f>Mitglieder!CV135</f>
        <v/>
      </c>
      <c r="Y413" s="84" t="str">
        <f>Mitglieder!CW135</f>
        <v/>
      </c>
    </row>
    <row r="414" spans="18:25" x14ac:dyDescent="0.35">
      <c r="R414" s="84">
        <f>Mitglieder!CP136</f>
        <v>4.1400000000000159E-2</v>
      </c>
      <c r="S414" s="84" t="str">
        <f>Mitglieder!CQ136</f>
        <v/>
      </c>
      <c r="T414" s="85" t="str">
        <f>Mitglieder!CR136</f>
        <v/>
      </c>
      <c r="U414" s="84" t="str">
        <f>Mitglieder!CS136</f>
        <v/>
      </c>
      <c r="V414" s="84" t="str">
        <f>Mitglieder!CT136</f>
        <v/>
      </c>
      <c r="W414" s="84">
        <f>Mitglieder!CU136</f>
        <v>0</v>
      </c>
      <c r="X414" s="86" t="str">
        <f>Mitglieder!CV136</f>
        <v/>
      </c>
      <c r="Y414" s="84" t="str">
        <f>Mitglieder!CW136</f>
        <v/>
      </c>
    </row>
    <row r="415" spans="18:25" x14ac:dyDescent="0.35">
      <c r="R415" s="84">
        <f>Mitglieder!CP137</f>
        <v>4.1500000000000162E-2</v>
      </c>
      <c r="S415" s="84" t="str">
        <f>Mitglieder!CQ137</f>
        <v/>
      </c>
      <c r="T415" s="85" t="str">
        <f>Mitglieder!CR137</f>
        <v/>
      </c>
      <c r="U415" s="84" t="str">
        <f>Mitglieder!CS137</f>
        <v/>
      </c>
      <c r="V415" s="84" t="str">
        <f>Mitglieder!CT137</f>
        <v/>
      </c>
      <c r="W415" s="84">
        <f>Mitglieder!CU137</f>
        <v>0</v>
      </c>
      <c r="X415" s="86" t="str">
        <f>Mitglieder!CV137</f>
        <v/>
      </c>
      <c r="Y415" s="84" t="str">
        <f>Mitglieder!CW137</f>
        <v/>
      </c>
    </row>
    <row r="416" spans="18:25" x14ac:dyDescent="0.35">
      <c r="R416" s="84">
        <f>Mitglieder!CP138</f>
        <v>4.1600000000000165E-2</v>
      </c>
      <c r="S416" s="84" t="str">
        <f>Mitglieder!CQ138</f>
        <v/>
      </c>
      <c r="T416" s="85" t="str">
        <f>Mitglieder!CR138</f>
        <v/>
      </c>
      <c r="U416" s="84" t="str">
        <f>Mitglieder!CS138</f>
        <v/>
      </c>
      <c r="V416" s="84" t="str">
        <f>Mitglieder!CT138</f>
        <v/>
      </c>
      <c r="W416" s="84">
        <f>Mitglieder!CU138</f>
        <v>0</v>
      </c>
      <c r="X416" s="86" t="str">
        <f>Mitglieder!CV138</f>
        <v/>
      </c>
      <c r="Y416" s="84" t="str">
        <f>Mitglieder!CW138</f>
        <v/>
      </c>
    </row>
    <row r="417" spans="18:25" x14ac:dyDescent="0.35">
      <c r="R417" s="84">
        <f>Mitglieder!CP139</f>
        <v>4.1700000000000167E-2</v>
      </c>
      <c r="S417" s="84" t="str">
        <f>Mitglieder!CQ139</f>
        <v/>
      </c>
      <c r="T417" s="85" t="str">
        <f>Mitglieder!CR139</f>
        <v/>
      </c>
      <c r="U417" s="84" t="str">
        <f>Mitglieder!CS139</f>
        <v/>
      </c>
      <c r="V417" s="84" t="str">
        <f>Mitglieder!CT139</f>
        <v/>
      </c>
      <c r="W417" s="84">
        <f>Mitglieder!CU139</f>
        <v>0</v>
      </c>
      <c r="X417" s="86" t="str">
        <f>Mitglieder!CV139</f>
        <v/>
      </c>
      <c r="Y417" s="84" t="str">
        <f>Mitglieder!CW139</f>
        <v/>
      </c>
    </row>
    <row r="418" spans="18:25" x14ac:dyDescent="0.35">
      <c r="R418" s="84">
        <f>Mitglieder!CP140</f>
        <v>4.180000000000017E-2</v>
      </c>
      <c r="S418" s="84" t="str">
        <f>Mitglieder!CQ140</f>
        <v/>
      </c>
      <c r="T418" s="85" t="str">
        <f>Mitglieder!CR140</f>
        <v/>
      </c>
      <c r="U418" s="84" t="str">
        <f>Mitglieder!CS140</f>
        <v/>
      </c>
      <c r="V418" s="84" t="str">
        <f>Mitglieder!CT140</f>
        <v/>
      </c>
      <c r="W418" s="84">
        <f>Mitglieder!CU140</f>
        <v>0</v>
      </c>
      <c r="X418" s="86" t="str">
        <f>Mitglieder!CV140</f>
        <v/>
      </c>
      <c r="Y418" s="84" t="str">
        <f>Mitglieder!CW140</f>
        <v/>
      </c>
    </row>
    <row r="419" spans="18:25" x14ac:dyDescent="0.35">
      <c r="R419" s="84">
        <f>Mitglieder!CP141</f>
        <v>4.1900000000000173E-2</v>
      </c>
      <c r="S419" s="84" t="str">
        <f>Mitglieder!CQ141</f>
        <v/>
      </c>
      <c r="T419" s="85" t="str">
        <f>Mitglieder!CR141</f>
        <v/>
      </c>
      <c r="U419" s="84" t="str">
        <f>Mitglieder!CS141</f>
        <v/>
      </c>
      <c r="V419" s="84" t="str">
        <f>Mitglieder!CT141</f>
        <v/>
      </c>
      <c r="W419" s="84">
        <f>Mitglieder!CU141</f>
        <v>0</v>
      </c>
      <c r="X419" s="86" t="str">
        <f>Mitglieder!CV141</f>
        <v/>
      </c>
      <c r="Y419" s="84" t="str">
        <f>Mitglieder!CW141</f>
        <v/>
      </c>
    </row>
    <row r="420" spans="18:25" x14ac:dyDescent="0.35">
      <c r="R420" s="84">
        <f>Mitglieder!CP142</f>
        <v>4.2000000000000176E-2</v>
      </c>
      <c r="S420" s="84" t="str">
        <f>Mitglieder!CQ142</f>
        <v/>
      </c>
      <c r="T420" s="85" t="str">
        <f>Mitglieder!CR142</f>
        <v/>
      </c>
      <c r="U420" s="84" t="str">
        <f>Mitglieder!CS142</f>
        <v/>
      </c>
      <c r="V420" s="84" t="str">
        <f>Mitglieder!CT142</f>
        <v/>
      </c>
      <c r="W420" s="84">
        <f>Mitglieder!CU142</f>
        <v>0</v>
      </c>
      <c r="X420" s="86" t="str">
        <f>Mitglieder!CV142</f>
        <v/>
      </c>
      <c r="Y420" s="84" t="str">
        <f>Mitglieder!CW142</f>
        <v/>
      </c>
    </row>
    <row r="421" spans="18:25" x14ac:dyDescent="0.35">
      <c r="R421" s="84">
        <f>Mitglieder!CP143</f>
        <v>4.2100000000000179E-2</v>
      </c>
      <c r="S421" s="84" t="str">
        <f>Mitglieder!CQ143</f>
        <v/>
      </c>
      <c r="T421" s="85" t="str">
        <f>Mitglieder!CR143</f>
        <v/>
      </c>
      <c r="U421" s="84" t="str">
        <f>Mitglieder!CS143</f>
        <v/>
      </c>
      <c r="V421" s="84" t="str">
        <f>Mitglieder!CT143</f>
        <v/>
      </c>
      <c r="W421" s="84">
        <f>Mitglieder!CU143</f>
        <v>0</v>
      </c>
      <c r="X421" s="86" t="str">
        <f>Mitglieder!CV143</f>
        <v/>
      </c>
      <c r="Y421" s="84" t="str">
        <f>Mitglieder!CW143</f>
        <v/>
      </c>
    </row>
    <row r="422" spans="18:25" x14ac:dyDescent="0.35">
      <c r="R422" s="84">
        <f>Mitglieder!CP144</f>
        <v>4.2200000000000182E-2</v>
      </c>
      <c r="S422" s="84" t="str">
        <f>Mitglieder!CQ144</f>
        <v/>
      </c>
      <c r="T422" s="85" t="str">
        <f>Mitglieder!CR144</f>
        <v/>
      </c>
      <c r="U422" s="84" t="str">
        <f>Mitglieder!CS144</f>
        <v/>
      </c>
      <c r="V422" s="84" t="str">
        <f>Mitglieder!CT144</f>
        <v/>
      </c>
      <c r="W422" s="84">
        <f>Mitglieder!CU144</f>
        <v>0</v>
      </c>
      <c r="X422" s="86" t="str">
        <f>Mitglieder!CV144</f>
        <v/>
      </c>
      <c r="Y422" s="84" t="str">
        <f>Mitglieder!CW144</f>
        <v/>
      </c>
    </row>
    <row r="423" spans="18:25" x14ac:dyDescent="0.35">
      <c r="R423" s="84">
        <f>Mitglieder!CP145</f>
        <v>4.2300000000000185E-2</v>
      </c>
      <c r="S423" s="84" t="str">
        <f>Mitglieder!CQ145</f>
        <v/>
      </c>
      <c r="T423" s="85" t="str">
        <f>Mitglieder!CR145</f>
        <v/>
      </c>
      <c r="U423" s="84" t="str">
        <f>Mitglieder!CS145</f>
        <v/>
      </c>
      <c r="V423" s="84" t="str">
        <f>Mitglieder!CT145</f>
        <v/>
      </c>
      <c r="W423" s="84">
        <f>Mitglieder!CU145</f>
        <v>0</v>
      </c>
      <c r="X423" s="86" t="str">
        <f>Mitglieder!CV145</f>
        <v/>
      </c>
      <c r="Y423" s="84" t="str">
        <f>Mitglieder!CW145</f>
        <v/>
      </c>
    </row>
    <row r="424" spans="18:25" x14ac:dyDescent="0.35">
      <c r="R424" s="84">
        <f>Mitglieder!CP146</f>
        <v>4.2400000000000188E-2</v>
      </c>
      <c r="S424" s="84" t="str">
        <f>Mitglieder!CQ146</f>
        <v/>
      </c>
      <c r="T424" s="85" t="str">
        <f>Mitglieder!CR146</f>
        <v/>
      </c>
      <c r="U424" s="84" t="str">
        <f>Mitglieder!CS146</f>
        <v/>
      </c>
      <c r="V424" s="84" t="str">
        <f>Mitglieder!CT146</f>
        <v/>
      </c>
      <c r="W424" s="84">
        <f>Mitglieder!CU146</f>
        <v>0</v>
      </c>
      <c r="X424" s="86" t="str">
        <f>Mitglieder!CV146</f>
        <v/>
      </c>
      <c r="Y424" s="84" t="str">
        <f>Mitglieder!CW146</f>
        <v/>
      </c>
    </row>
    <row r="425" spans="18:25" x14ac:dyDescent="0.35">
      <c r="R425" s="84">
        <f>Mitglieder!CP147</f>
        <v>4.250000000000019E-2</v>
      </c>
      <c r="S425" s="84" t="str">
        <f>Mitglieder!CQ147</f>
        <v/>
      </c>
      <c r="T425" s="85" t="str">
        <f>Mitglieder!CR147</f>
        <v/>
      </c>
      <c r="U425" s="84" t="str">
        <f>Mitglieder!CS147</f>
        <v/>
      </c>
      <c r="V425" s="84" t="str">
        <f>Mitglieder!CT147</f>
        <v/>
      </c>
      <c r="W425" s="84">
        <f>Mitglieder!CU147</f>
        <v>0</v>
      </c>
      <c r="X425" s="86" t="str">
        <f>Mitglieder!CV147</f>
        <v/>
      </c>
      <c r="Y425" s="84" t="str">
        <f>Mitglieder!CW147</f>
        <v/>
      </c>
    </row>
    <row r="426" spans="18:25" x14ac:dyDescent="0.35">
      <c r="R426" s="84">
        <f>Mitglieder!CP148</f>
        <v>4.2600000000000193E-2</v>
      </c>
      <c r="S426" s="84" t="str">
        <f>Mitglieder!CQ148</f>
        <v/>
      </c>
      <c r="T426" s="85" t="str">
        <f>Mitglieder!CR148</f>
        <v/>
      </c>
      <c r="U426" s="84" t="str">
        <f>Mitglieder!CS148</f>
        <v/>
      </c>
      <c r="V426" s="84" t="str">
        <f>Mitglieder!CT148</f>
        <v/>
      </c>
      <c r="W426" s="84">
        <f>Mitglieder!CU148</f>
        <v>0</v>
      </c>
      <c r="X426" s="86" t="str">
        <f>Mitglieder!CV148</f>
        <v/>
      </c>
      <c r="Y426" s="84" t="str">
        <f>Mitglieder!CW148</f>
        <v/>
      </c>
    </row>
    <row r="427" spans="18:25" x14ac:dyDescent="0.35">
      <c r="R427" s="84">
        <f>Mitglieder!CP149</f>
        <v>4.2700000000000196E-2</v>
      </c>
      <c r="S427" s="84" t="str">
        <f>Mitglieder!CQ149</f>
        <v/>
      </c>
      <c r="T427" s="85" t="str">
        <f>Mitglieder!CR149</f>
        <v/>
      </c>
      <c r="U427" s="84" t="str">
        <f>Mitglieder!CS149</f>
        <v/>
      </c>
      <c r="V427" s="84" t="str">
        <f>Mitglieder!CT149</f>
        <v/>
      </c>
      <c r="W427" s="84">
        <f>Mitglieder!CU149</f>
        <v>0</v>
      </c>
      <c r="X427" s="86" t="str">
        <f>Mitglieder!CV149</f>
        <v/>
      </c>
      <c r="Y427" s="84" t="str">
        <f>Mitglieder!CW149</f>
        <v/>
      </c>
    </row>
    <row r="428" spans="18:25" x14ac:dyDescent="0.35">
      <c r="R428" s="84">
        <f>Mitglieder!CP150</f>
        <v>4.2800000000000199E-2</v>
      </c>
      <c r="S428" s="84" t="str">
        <f>Mitglieder!CQ150</f>
        <v/>
      </c>
      <c r="T428" s="85" t="str">
        <f>Mitglieder!CR150</f>
        <v/>
      </c>
      <c r="U428" s="84" t="str">
        <f>Mitglieder!CS150</f>
        <v/>
      </c>
      <c r="V428" s="84" t="str">
        <f>Mitglieder!CT150</f>
        <v/>
      </c>
      <c r="W428" s="84">
        <f>Mitglieder!CU150</f>
        <v>0</v>
      </c>
      <c r="X428" s="86" t="str">
        <f>Mitglieder!CV150</f>
        <v/>
      </c>
      <c r="Y428" s="84" t="str">
        <f>Mitglieder!CW150</f>
        <v/>
      </c>
    </row>
    <row r="429" spans="18:25" x14ac:dyDescent="0.35">
      <c r="R429" s="84">
        <f>Mitglieder!CP151</f>
        <v>4.2900000000000202E-2</v>
      </c>
      <c r="S429" s="84" t="str">
        <f>Mitglieder!CQ151</f>
        <v/>
      </c>
      <c r="T429" s="85" t="str">
        <f>Mitglieder!CR151</f>
        <v/>
      </c>
      <c r="U429" s="84" t="str">
        <f>Mitglieder!CS151</f>
        <v/>
      </c>
      <c r="V429" s="84" t="str">
        <f>Mitglieder!CT151</f>
        <v/>
      </c>
      <c r="W429" s="84">
        <f>Mitglieder!CU151</f>
        <v>0</v>
      </c>
      <c r="X429" s="86" t="str">
        <f>Mitglieder!CV151</f>
        <v/>
      </c>
      <c r="Y429" s="84" t="str">
        <f>Mitglieder!CW151</f>
        <v/>
      </c>
    </row>
    <row r="430" spans="18:25" x14ac:dyDescent="0.35">
      <c r="R430" s="84">
        <f>Mitglieder!CP152</f>
        <v>4.3000000000000205E-2</v>
      </c>
      <c r="S430" s="84" t="str">
        <f>Mitglieder!CQ152</f>
        <v/>
      </c>
      <c r="T430" s="85" t="str">
        <f>Mitglieder!CR152</f>
        <v/>
      </c>
      <c r="U430" s="84" t="str">
        <f>Mitglieder!CS152</f>
        <v/>
      </c>
      <c r="V430" s="84" t="str">
        <f>Mitglieder!CT152</f>
        <v/>
      </c>
      <c r="W430" s="84">
        <f>Mitglieder!CU152</f>
        <v>0</v>
      </c>
      <c r="X430" s="86" t="str">
        <f>Mitglieder!CV152</f>
        <v/>
      </c>
      <c r="Y430" s="84" t="str">
        <f>Mitglieder!CW152</f>
        <v/>
      </c>
    </row>
    <row r="431" spans="18:25" x14ac:dyDescent="0.35">
      <c r="R431" s="84">
        <f>Mitglieder!CP153</f>
        <v>4.3100000000000208E-2</v>
      </c>
      <c r="S431" s="84" t="str">
        <f>Mitglieder!CQ153</f>
        <v/>
      </c>
      <c r="T431" s="85" t="str">
        <f>Mitglieder!CR153</f>
        <v/>
      </c>
      <c r="U431" s="84" t="str">
        <f>Mitglieder!CS153</f>
        <v/>
      </c>
      <c r="V431" s="84" t="str">
        <f>Mitglieder!CT153</f>
        <v/>
      </c>
      <c r="W431" s="84">
        <f>Mitglieder!CU153</f>
        <v>0</v>
      </c>
      <c r="X431" s="86" t="str">
        <f>Mitglieder!CV153</f>
        <v/>
      </c>
      <c r="Y431" s="84" t="str">
        <f>Mitglieder!CW153</f>
        <v/>
      </c>
    </row>
    <row r="432" spans="18:25" x14ac:dyDescent="0.35">
      <c r="R432" s="84">
        <f>Mitglieder!CP154</f>
        <v>4.320000000000021E-2</v>
      </c>
      <c r="S432" s="84" t="str">
        <f>Mitglieder!CQ154</f>
        <v/>
      </c>
      <c r="T432" s="85" t="str">
        <f>Mitglieder!CR154</f>
        <v/>
      </c>
      <c r="U432" s="84" t="str">
        <f>Mitglieder!CS154</f>
        <v/>
      </c>
      <c r="V432" s="84" t="str">
        <f>Mitglieder!CT154</f>
        <v/>
      </c>
      <c r="W432" s="84">
        <f>Mitglieder!CU154</f>
        <v>0</v>
      </c>
      <c r="X432" s="86" t="str">
        <f>Mitglieder!CV154</f>
        <v/>
      </c>
      <c r="Y432" s="84" t="str">
        <f>Mitglieder!CW154</f>
        <v/>
      </c>
    </row>
    <row r="433" spans="18:25" x14ac:dyDescent="0.35">
      <c r="R433" s="84">
        <f>Mitglieder!CP155</f>
        <v>4.3300000000000213E-2</v>
      </c>
      <c r="S433" s="84" t="str">
        <f>Mitglieder!CQ155</f>
        <v/>
      </c>
      <c r="T433" s="85" t="str">
        <f>Mitglieder!CR155</f>
        <v/>
      </c>
      <c r="U433" s="84" t="str">
        <f>Mitglieder!CS155</f>
        <v/>
      </c>
      <c r="V433" s="84" t="str">
        <f>Mitglieder!CT155</f>
        <v/>
      </c>
      <c r="W433" s="84">
        <f>Mitglieder!CU155</f>
        <v>0</v>
      </c>
      <c r="X433" s="86" t="str">
        <f>Mitglieder!CV155</f>
        <v/>
      </c>
      <c r="Y433" s="84" t="str">
        <f>Mitglieder!CW155</f>
        <v/>
      </c>
    </row>
    <row r="434" spans="18:25" x14ac:dyDescent="0.35">
      <c r="R434" s="84">
        <f>Mitglieder!CP156</f>
        <v>4.3400000000000216E-2</v>
      </c>
      <c r="S434" s="84" t="str">
        <f>Mitglieder!CQ156</f>
        <v/>
      </c>
      <c r="T434" s="85" t="str">
        <f>Mitglieder!CR156</f>
        <v/>
      </c>
      <c r="U434" s="84" t="str">
        <f>Mitglieder!CS156</f>
        <v/>
      </c>
      <c r="V434" s="84" t="str">
        <f>Mitglieder!CT156</f>
        <v/>
      </c>
      <c r="W434" s="84">
        <f>Mitglieder!CU156</f>
        <v>0</v>
      </c>
      <c r="X434" s="86" t="str">
        <f>Mitglieder!CV156</f>
        <v/>
      </c>
      <c r="Y434" s="84" t="str">
        <f>Mitglieder!CW156</f>
        <v/>
      </c>
    </row>
    <row r="435" spans="18:25" x14ac:dyDescent="0.35">
      <c r="R435" s="84">
        <f>Mitglieder!CP157</f>
        <v>4.3500000000000219E-2</v>
      </c>
      <c r="S435" s="84" t="str">
        <f>Mitglieder!CQ157</f>
        <v/>
      </c>
      <c r="T435" s="85" t="str">
        <f>Mitglieder!CR157</f>
        <v/>
      </c>
      <c r="U435" s="84" t="str">
        <f>Mitglieder!CS157</f>
        <v/>
      </c>
      <c r="V435" s="84" t="str">
        <f>Mitglieder!CT157</f>
        <v/>
      </c>
      <c r="W435" s="84">
        <f>Mitglieder!CU157</f>
        <v>0</v>
      </c>
      <c r="X435" s="86" t="str">
        <f>Mitglieder!CV157</f>
        <v/>
      </c>
      <c r="Y435" s="84" t="str">
        <f>Mitglieder!CW157</f>
        <v/>
      </c>
    </row>
    <row r="436" spans="18:25" x14ac:dyDescent="0.35">
      <c r="R436" s="84">
        <f>Mitglieder!CP158</f>
        <v>4.3600000000000222E-2</v>
      </c>
      <c r="S436" s="84" t="str">
        <f>Mitglieder!CQ158</f>
        <v/>
      </c>
      <c r="T436" s="85" t="str">
        <f>Mitglieder!CR158</f>
        <v/>
      </c>
      <c r="U436" s="84" t="str">
        <f>Mitglieder!CS158</f>
        <v/>
      </c>
      <c r="V436" s="84" t="str">
        <f>Mitglieder!CT158</f>
        <v/>
      </c>
      <c r="W436" s="84">
        <f>Mitglieder!CU158</f>
        <v>0</v>
      </c>
      <c r="X436" s="86" t="str">
        <f>Mitglieder!CV158</f>
        <v/>
      </c>
      <c r="Y436" s="84" t="str">
        <f>Mitglieder!CW158</f>
        <v/>
      </c>
    </row>
    <row r="437" spans="18:25" x14ac:dyDescent="0.35">
      <c r="R437" s="84">
        <f>Mitglieder!CP159</f>
        <v>4.3700000000000225E-2</v>
      </c>
      <c r="S437" s="84" t="str">
        <f>Mitglieder!CQ159</f>
        <v/>
      </c>
      <c r="T437" s="85" t="str">
        <f>Mitglieder!CR159</f>
        <v/>
      </c>
      <c r="U437" s="84" t="str">
        <f>Mitglieder!CS159</f>
        <v/>
      </c>
      <c r="V437" s="84" t="str">
        <f>Mitglieder!CT159</f>
        <v/>
      </c>
      <c r="W437" s="84">
        <f>Mitglieder!CU159</f>
        <v>0</v>
      </c>
      <c r="X437" s="86" t="str">
        <f>Mitglieder!CV159</f>
        <v/>
      </c>
      <c r="Y437" s="84" t="str">
        <f>Mitglieder!CW159</f>
        <v/>
      </c>
    </row>
    <row r="438" spans="18:25" x14ac:dyDescent="0.35">
      <c r="R438" s="84">
        <f>Mitglieder!CP160</f>
        <v>4.3800000000000228E-2</v>
      </c>
      <c r="S438" s="84" t="str">
        <f>Mitglieder!CQ160</f>
        <v/>
      </c>
      <c r="T438" s="85" t="str">
        <f>Mitglieder!CR160</f>
        <v/>
      </c>
      <c r="U438" s="84" t="str">
        <f>Mitglieder!CS160</f>
        <v/>
      </c>
      <c r="V438" s="84" t="str">
        <f>Mitglieder!CT160</f>
        <v/>
      </c>
      <c r="W438" s="84">
        <f>Mitglieder!CU160</f>
        <v>0</v>
      </c>
      <c r="X438" s="86" t="str">
        <f>Mitglieder!CV160</f>
        <v/>
      </c>
      <c r="Y438" s="84" t="str">
        <f>Mitglieder!CW160</f>
        <v/>
      </c>
    </row>
    <row r="439" spans="18:25" x14ac:dyDescent="0.35">
      <c r="R439" s="84">
        <f>Mitglieder!CP161</f>
        <v>4.3900000000000231E-2</v>
      </c>
      <c r="S439" s="84" t="str">
        <f>Mitglieder!CQ161</f>
        <v/>
      </c>
      <c r="T439" s="85" t="str">
        <f>Mitglieder!CR161</f>
        <v/>
      </c>
      <c r="U439" s="84" t="str">
        <f>Mitglieder!CS161</f>
        <v/>
      </c>
      <c r="V439" s="84" t="str">
        <f>Mitglieder!CT161</f>
        <v/>
      </c>
      <c r="W439" s="84">
        <f>Mitglieder!CU161</f>
        <v>0</v>
      </c>
      <c r="X439" s="86" t="str">
        <f>Mitglieder!CV161</f>
        <v/>
      </c>
      <c r="Y439" s="84" t="str">
        <f>Mitglieder!CW161</f>
        <v/>
      </c>
    </row>
    <row r="440" spans="18:25" x14ac:dyDescent="0.35">
      <c r="R440" s="84">
        <f>Mitglieder!CP162</f>
        <v>4.4000000000000233E-2</v>
      </c>
      <c r="S440" s="84" t="str">
        <f>Mitglieder!CQ162</f>
        <v/>
      </c>
      <c r="T440" s="85" t="str">
        <f>Mitglieder!CR162</f>
        <v/>
      </c>
      <c r="U440" s="84" t="str">
        <f>Mitglieder!CS162</f>
        <v/>
      </c>
      <c r="V440" s="84" t="str">
        <f>Mitglieder!CT162</f>
        <v/>
      </c>
      <c r="W440" s="84">
        <f>Mitglieder!CU162</f>
        <v>0</v>
      </c>
      <c r="X440" s="86" t="str">
        <f>Mitglieder!CV162</f>
        <v/>
      </c>
      <c r="Y440" s="84" t="str">
        <f>Mitglieder!CW162</f>
        <v/>
      </c>
    </row>
    <row r="441" spans="18:25" x14ac:dyDescent="0.35">
      <c r="R441" s="84">
        <f>Mitglieder!CP163</f>
        <v>4.4100000000000236E-2</v>
      </c>
      <c r="S441" s="84" t="str">
        <f>Mitglieder!CQ163</f>
        <v/>
      </c>
      <c r="T441" s="85" t="str">
        <f>Mitglieder!CR163</f>
        <v/>
      </c>
      <c r="U441" s="84" t="str">
        <f>Mitglieder!CS163</f>
        <v/>
      </c>
      <c r="V441" s="84" t="str">
        <f>Mitglieder!CT163</f>
        <v/>
      </c>
      <c r="W441" s="84">
        <f>Mitglieder!CU163</f>
        <v>0</v>
      </c>
      <c r="X441" s="86" t="str">
        <f>Mitglieder!CV163</f>
        <v/>
      </c>
      <c r="Y441" s="84" t="str">
        <f>Mitglieder!CW163</f>
        <v/>
      </c>
    </row>
    <row r="442" spans="18:25" x14ac:dyDescent="0.35">
      <c r="R442" s="84">
        <f>Mitglieder!CP164</f>
        <v>4.4200000000000239E-2</v>
      </c>
      <c r="S442" s="84" t="str">
        <f>Mitglieder!CQ164</f>
        <v/>
      </c>
      <c r="T442" s="85" t="str">
        <f>Mitglieder!CR164</f>
        <v/>
      </c>
      <c r="U442" s="84" t="str">
        <f>Mitglieder!CS164</f>
        <v/>
      </c>
      <c r="V442" s="84" t="str">
        <f>Mitglieder!CT164</f>
        <v/>
      </c>
      <c r="W442" s="84">
        <f>Mitglieder!CU164</f>
        <v>0</v>
      </c>
      <c r="X442" s="86" t="str">
        <f>Mitglieder!CV164</f>
        <v/>
      </c>
      <c r="Y442" s="84" t="str">
        <f>Mitglieder!CW164</f>
        <v/>
      </c>
    </row>
    <row r="443" spans="18:25" x14ac:dyDescent="0.35">
      <c r="R443" s="84">
        <f>Mitglieder!CP165</f>
        <v>4.4300000000000242E-2</v>
      </c>
      <c r="S443" s="84" t="str">
        <f>Mitglieder!CQ165</f>
        <v/>
      </c>
      <c r="T443" s="85" t="str">
        <f>Mitglieder!CR165</f>
        <v/>
      </c>
      <c r="U443" s="84" t="str">
        <f>Mitglieder!CS165</f>
        <v/>
      </c>
      <c r="V443" s="84" t="str">
        <f>Mitglieder!CT165</f>
        <v/>
      </c>
      <c r="W443" s="84">
        <f>Mitglieder!CU165</f>
        <v>0</v>
      </c>
      <c r="X443" s="86" t="str">
        <f>Mitglieder!CV165</f>
        <v/>
      </c>
      <c r="Y443" s="84" t="str">
        <f>Mitglieder!CW165</f>
        <v/>
      </c>
    </row>
    <row r="444" spans="18:25" x14ac:dyDescent="0.35">
      <c r="R444" s="84">
        <f>Mitglieder!CP166</f>
        <v>4.4400000000000245E-2</v>
      </c>
      <c r="S444" s="84" t="str">
        <f>Mitglieder!CQ166</f>
        <v/>
      </c>
      <c r="T444" s="85" t="str">
        <f>Mitglieder!CR166</f>
        <v/>
      </c>
      <c r="U444" s="84" t="str">
        <f>Mitglieder!CS166</f>
        <v/>
      </c>
      <c r="V444" s="84" t="str">
        <f>Mitglieder!CT166</f>
        <v/>
      </c>
      <c r="W444" s="84">
        <f>Mitglieder!CU166</f>
        <v>0</v>
      </c>
      <c r="X444" s="86" t="str">
        <f>Mitglieder!CV166</f>
        <v/>
      </c>
      <c r="Y444" s="84" t="str">
        <f>Mitglieder!CW166</f>
        <v/>
      </c>
    </row>
    <row r="445" spans="18:25" x14ac:dyDescent="0.35">
      <c r="R445" s="84">
        <f>Mitglieder!CP167</f>
        <v>4.4500000000000248E-2</v>
      </c>
      <c r="S445" s="84" t="str">
        <f>Mitglieder!CQ167</f>
        <v/>
      </c>
      <c r="T445" s="85" t="str">
        <f>Mitglieder!CR167</f>
        <v/>
      </c>
      <c r="U445" s="84" t="str">
        <f>Mitglieder!CS167</f>
        <v/>
      </c>
      <c r="V445" s="84" t="str">
        <f>Mitglieder!CT167</f>
        <v/>
      </c>
      <c r="W445" s="84">
        <f>Mitglieder!CU167</f>
        <v>0</v>
      </c>
      <c r="X445" s="86" t="str">
        <f>Mitglieder!CV167</f>
        <v/>
      </c>
      <c r="Y445" s="84" t="str">
        <f>Mitglieder!CW167</f>
        <v/>
      </c>
    </row>
    <row r="446" spans="18:25" x14ac:dyDescent="0.35">
      <c r="R446" s="84">
        <f>Mitglieder!CP168</f>
        <v>4.4600000000000251E-2</v>
      </c>
      <c r="S446" s="84" t="str">
        <f>Mitglieder!CQ168</f>
        <v/>
      </c>
      <c r="T446" s="85" t="str">
        <f>Mitglieder!CR168</f>
        <v/>
      </c>
      <c r="U446" s="84" t="str">
        <f>Mitglieder!CS168</f>
        <v/>
      </c>
      <c r="V446" s="84" t="str">
        <f>Mitglieder!CT168</f>
        <v/>
      </c>
      <c r="W446" s="84">
        <f>Mitglieder!CU168</f>
        <v>0</v>
      </c>
      <c r="X446" s="86" t="str">
        <f>Mitglieder!CV168</f>
        <v/>
      </c>
      <c r="Y446" s="84" t="str">
        <f>Mitglieder!CW168</f>
        <v/>
      </c>
    </row>
    <row r="447" spans="18:25" x14ac:dyDescent="0.35">
      <c r="R447" s="84">
        <f>Mitglieder!CP169</f>
        <v>4.4700000000000253E-2</v>
      </c>
      <c r="S447" s="84" t="str">
        <f>Mitglieder!CQ169</f>
        <v/>
      </c>
      <c r="T447" s="85" t="str">
        <f>Mitglieder!CR169</f>
        <v/>
      </c>
      <c r="U447" s="84" t="str">
        <f>Mitglieder!CS169</f>
        <v/>
      </c>
      <c r="V447" s="84" t="str">
        <f>Mitglieder!CT169</f>
        <v/>
      </c>
      <c r="W447" s="84">
        <f>Mitglieder!CU169</f>
        <v>0</v>
      </c>
      <c r="X447" s="86" t="str">
        <f>Mitglieder!CV169</f>
        <v/>
      </c>
      <c r="Y447" s="84" t="str">
        <f>Mitglieder!CW169</f>
        <v/>
      </c>
    </row>
    <row r="448" spans="18:25" x14ac:dyDescent="0.35">
      <c r="R448" s="84">
        <f>Mitglieder!CP170</f>
        <v>4.4800000000000256E-2</v>
      </c>
      <c r="S448" s="84" t="str">
        <f>Mitglieder!CQ170</f>
        <v/>
      </c>
      <c r="T448" s="85" t="str">
        <f>Mitglieder!CR170</f>
        <v/>
      </c>
      <c r="U448" s="84" t="str">
        <f>Mitglieder!CS170</f>
        <v/>
      </c>
      <c r="V448" s="84" t="str">
        <f>Mitglieder!CT170</f>
        <v/>
      </c>
      <c r="W448" s="84">
        <f>Mitglieder!CU170</f>
        <v>0</v>
      </c>
      <c r="X448" s="86" t="str">
        <f>Mitglieder!CV170</f>
        <v/>
      </c>
      <c r="Y448" s="84" t="str">
        <f>Mitglieder!CW170</f>
        <v/>
      </c>
    </row>
    <row r="449" spans="18:25" x14ac:dyDescent="0.35">
      <c r="R449" s="84">
        <f>Mitglieder!CP171</f>
        <v>4.4900000000000259E-2</v>
      </c>
      <c r="S449" s="84" t="str">
        <f>Mitglieder!CQ171</f>
        <v/>
      </c>
      <c r="T449" s="85" t="str">
        <f>Mitglieder!CR171</f>
        <v/>
      </c>
      <c r="U449" s="84" t="str">
        <f>Mitglieder!CS171</f>
        <v/>
      </c>
      <c r="V449" s="84" t="str">
        <f>Mitglieder!CT171</f>
        <v/>
      </c>
      <c r="W449" s="84">
        <f>Mitglieder!CU171</f>
        <v>0</v>
      </c>
      <c r="X449" s="86" t="str">
        <f>Mitglieder!CV171</f>
        <v/>
      </c>
      <c r="Y449" s="84" t="str">
        <f>Mitglieder!CW171</f>
        <v/>
      </c>
    </row>
    <row r="450" spans="18:25" x14ac:dyDescent="0.35">
      <c r="R450" s="84">
        <f>Mitglieder!CP172</f>
        <v>4.5000000000000262E-2</v>
      </c>
      <c r="S450" s="84" t="str">
        <f>Mitglieder!CQ172</f>
        <v/>
      </c>
      <c r="T450" s="85" t="str">
        <f>Mitglieder!CR172</f>
        <v/>
      </c>
      <c r="U450" s="84" t="str">
        <f>Mitglieder!CS172</f>
        <v/>
      </c>
      <c r="V450" s="84" t="str">
        <f>Mitglieder!CT172</f>
        <v/>
      </c>
      <c r="W450" s="84">
        <f>Mitglieder!CU172</f>
        <v>0</v>
      </c>
      <c r="X450" s="86" t="str">
        <f>Mitglieder!CV172</f>
        <v/>
      </c>
      <c r="Y450" s="84" t="str">
        <f>Mitglieder!CW172</f>
        <v/>
      </c>
    </row>
    <row r="451" spans="18:25" x14ac:dyDescent="0.35">
      <c r="R451" s="84">
        <f>Mitglieder!CP173</f>
        <v>4.5100000000000265E-2</v>
      </c>
      <c r="S451" s="84" t="str">
        <f>Mitglieder!CQ173</f>
        <v/>
      </c>
      <c r="T451" s="85" t="str">
        <f>Mitglieder!CR173</f>
        <v/>
      </c>
      <c r="U451" s="84" t="str">
        <f>Mitglieder!CS173</f>
        <v/>
      </c>
      <c r="V451" s="84" t="str">
        <f>Mitglieder!CT173</f>
        <v/>
      </c>
      <c r="W451" s="84">
        <f>Mitglieder!CU173</f>
        <v>0</v>
      </c>
      <c r="X451" s="86" t="str">
        <f>Mitglieder!CV173</f>
        <v/>
      </c>
      <c r="Y451" s="84" t="str">
        <f>Mitglieder!CW173</f>
        <v/>
      </c>
    </row>
    <row r="452" spans="18:25" x14ac:dyDescent="0.35">
      <c r="R452" s="84">
        <f>Mitglieder!CP174</f>
        <v>4.5200000000000268E-2</v>
      </c>
      <c r="S452" s="84" t="str">
        <f>Mitglieder!CQ174</f>
        <v/>
      </c>
      <c r="T452" s="85" t="str">
        <f>Mitglieder!CR174</f>
        <v/>
      </c>
      <c r="U452" s="84" t="str">
        <f>Mitglieder!CS174</f>
        <v/>
      </c>
      <c r="V452" s="84" t="str">
        <f>Mitglieder!CT174</f>
        <v/>
      </c>
      <c r="W452" s="84">
        <f>Mitglieder!CU174</f>
        <v>0</v>
      </c>
      <c r="X452" s="86" t="str">
        <f>Mitglieder!CV174</f>
        <v/>
      </c>
      <c r="Y452" s="84" t="str">
        <f>Mitglieder!CW174</f>
        <v/>
      </c>
    </row>
    <row r="453" spans="18:25" x14ac:dyDescent="0.35">
      <c r="R453" s="84">
        <f>Mitglieder!CP175</f>
        <v>4.5300000000000271E-2</v>
      </c>
      <c r="S453" s="84" t="str">
        <f>Mitglieder!CQ175</f>
        <v/>
      </c>
      <c r="T453" s="85" t="str">
        <f>Mitglieder!CR175</f>
        <v/>
      </c>
      <c r="U453" s="84" t="str">
        <f>Mitglieder!CS175</f>
        <v/>
      </c>
      <c r="V453" s="84" t="str">
        <f>Mitglieder!CT175</f>
        <v/>
      </c>
      <c r="W453" s="84">
        <f>Mitglieder!CU175</f>
        <v>0</v>
      </c>
      <c r="X453" s="86" t="str">
        <f>Mitglieder!CV175</f>
        <v/>
      </c>
      <c r="Y453" s="84" t="str">
        <f>Mitglieder!CW175</f>
        <v/>
      </c>
    </row>
    <row r="454" spans="18:25" x14ac:dyDescent="0.35">
      <c r="R454" s="84">
        <f>Mitglieder!CP176</f>
        <v>4.5400000000000273E-2</v>
      </c>
      <c r="S454" s="84" t="str">
        <f>Mitglieder!CQ176</f>
        <v/>
      </c>
      <c r="T454" s="85" t="str">
        <f>Mitglieder!CR176</f>
        <v/>
      </c>
      <c r="U454" s="84" t="str">
        <f>Mitglieder!CS176</f>
        <v/>
      </c>
      <c r="V454" s="84" t="str">
        <f>Mitglieder!CT176</f>
        <v/>
      </c>
      <c r="W454" s="84">
        <f>Mitglieder!CU176</f>
        <v>0</v>
      </c>
      <c r="X454" s="86" t="str">
        <f>Mitglieder!CV176</f>
        <v/>
      </c>
      <c r="Y454" s="84" t="str">
        <f>Mitglieder!CW176</f>
        <v/>
      </c>
    </row>
    <row r="455" spans="18:25" x14ac:dyDescent="0.35">
      <c r="R455" s="84">
        <f>Mitglieder!CP177</f>
        <v>4.5500000000000276E-2</v>
      </c>
      <c r="S455" s="84" t="str">
        <f>Mitglieder!CQ177</f>
        <v/>
      </c>
      <c r="T455" s="85" t="str">
        <f>Mitglieder!CR177</f>
        <v/>
      </c>
      <c r="U455" s="84" t="str">
        <f>Mitglieder!CS177</f>
        <v/>
      </c>
      <c r="V455" s="84" t="str">
        <f>Mitglieder!CT177</f>
        <v/>
      </c>
      <c r="W455" s="84">
        <f>Mitglieder!CU177</f>
        <v>0</v>
      </c>
      <c r="X455" s="86" t="str">
        <f>Mitglieder!CV177</f>
        <v/>
      </c>
      <c r="Y455" s="84" t="str">
        <f>Mitglieder!CW177</f>
        <v/>
      </c>
    </row>
    <row r="456" spans="18:25" x14ac:dyDescent="0.35">
      <c r="R456" s="84">
        <f>Mitglieder!CP178</f>
        <v>4.5600000000000279E-2</v>
      </c>
      <c r="S456" s="84" t="str">
        <f>Mitglieder!CQ178</f>
        <v/>
      </c>
      <c r="T456" s="85" t="str">
        <f>Mitglieder!CR178</f>
        <v/>
      </c>
      <c r="U456" s="84" t="str">
        <f>Mitglieder!CS178</f>
        <v/>
      </c>
      <c r="V456" s="84" t="str">
        <f>Mitglieder!CT178</f>
        <v/>
      </c>
      <c r="W456" s="84">
        <f>Mitglieder!CU178</f>
        <v>0</v>
      </c>
      <c r="X456" s="86" t="str">
        <f>Mitglieder!CV178</f>
        <v/>
      </c>
      <c r="Y456" s="84" t="str">
        <f>Mitglieder!CW178</f>
        <v/>
      </c>
    </row>
    <row r="457" spans="18:25" x14ac:dyDescent="0.35">
      <c r="R457" s="84">
        <f>Mitglieder!CP179</f>
        <v>4.5700000000000282E-2</v>
      </c>
      <c r="S457" s="84" t="str">
        <f>Mitglieder!CQ179</f>
        <v/>
      </c>
      <c r="T457" s="85" t="str">
        <f>Mitglieder!CR179</f>
        <v/>
      </c>
      <c r="U457" s="84" t="str">
        <f>Mitglieder!CS179</f>
        <v/>
      </c>
      <c r="V457" s="84" t="str">
        <f>Mitglieder!CT179</f>
        <v/>
      </c>
      <c r="W457" s="84">
        <f>Mitglieder!CU179</f>
        <v>0</v>
      </c>
      <c r="X457" s="86" t="str">
        <f>Mitglieder!CV179</f>
        <v/>
      </c>
      <c r="Y457" s="84" t="str">
        <f>Mitglieder!CW179</f>
        <v/>
      </c>
    </row>
    <row r="458" spans="18:25" x14ac:dyDescent="0.35">
      <c r="R458" s="84">
        <f>Mitglieder!CP180</f>
        <v>4.5800000000000285E-2</v>
      </c>
      <c r="S458" s="84" t="str">
        <f>Mitglieder!CQ180</f>
        <v/>
      </c>
      <c r="T458" s="85" t="str">
        <f>Mitglieder!CR180</f>
        <v/>
      </c>
      <c r="U458" s="84" t="str">
        <f>Mitglieder!CS180</f>
        <v/>
      </c>
      <c r="V458" s="84" t="str">
        <f>Mitglieder!CT180</f>
        <v/>
      </c>
      <c r="W458" s="84">
        <f>Mitglieder!CU180</f>
        <v>0</v>
      </c>
      <c r="X458" s="86" t="str">
        <f>Mitglieder!CV180</f>
        <v/>
      </c>
      <c r="Y458" s="84" t="str">
        <f>Mitglieder!CW180</f>
        <v/>
      </c>
    </row>
    <row r="459" spans="18:25" x14ac:dyDescent="0.35">
      <c r="R459" s="84">
        <f>Mitglieder!CP181</f>
        <v>4.5900000000000288E-2</v>
      </c>
      <c r="S459" s="84" t="str">
        <f>Mitglieder!CQ181</f>
        <v/>
      </c>
      <c r="T459" s="85" t="str">
        <f>Mitglieder!CR181</f>
        <v/>
      </c>
      <c r="U459" s="84" t="str">
        <f>Mitglieder!CS181</f>
        <v/>
      </c>
      <c r="V459" s="84" t="str">
        <f>Mitglieder!CT181</f>
        <v/>
      </c>
      <c r="W459" s="84">
        <f>Mitglieder!CU181</f>
        <v>0</v>
      </c>
      <c r="X459" s="86" t="str">
        <f>Mitglieder!CV181</f>
        <v/>
      </c>
      <c r="Y459" s="84" t="str">
        <f>Mitglieder!CW181</f>
        <v/>
      </c>
    </row>
    <row r="460" spans="18:25" x14ac:dyDescent="0.35">
      <c r="R460" s="84">
        <f>Mitglieder!CP182</f>
        <v>4.6000000000000291E-2</v>
      </c>
      <c r="S460" s="84" t="str">
        <f>Mitglieder!CQ182</f>
        <v/>
      </c>
      <c r="T460" s="85" t="str">
        <f>Mitglieder!CR182</f>
        <v/>
      </c>
      <c r="U460" s="84" t="str">
        <f>Mitglieder!CS182</f>
        <v/>
      </c>
      <c r="V460" s="84" t="str">
        <f>Mitglieder!CT182</f>
        <v/>
      </c>
      <c r="W460" s="84">
        <f>Mitglieder!CU182</f>
        <v>0</v>
      </c>
      <c r="X460" s="86" t="str">
        <f>Mitglieder!CV182</f>
        <v/>
      </c>
      <c r="Y460" s="84" t="str">
        <f>Mitglieder!CW182</f>
        <v/>
      </c>
    </row>
    <row r="461" spans="18:25" x14ac:dyDescent="0.35">
      <c r="R461" s="84">
        <f>Mitglieder!CP183</f>
        <v>4.6100000000000294E-2</v>
      </c>
      <c r="S461" s="84" t="str">
        <f>Mitglieder!CQ183</f>
        <v/>
      </c>
      <c r="T461" s="85" t="str">
        <f>Mitglieder!CR183</f>
        <v/>
      </c>
      <c r="U461" s="84" t="str">
        <f>Mitglieder!CS183</f>
        <v/>
      </c>
      <c r="V461" s="84" t="str">
        <f>Mitglieder!CT183</f>
        <v/>
      </c>
      <c r="W461" s="84">
        <f>Mitglieder!CU183</f>
        <v>0</v>
      </c>
      <c r="X461" s="86" t="str">
        <f>Mitglieder!CV183</f>
        <v/>
      </c>
      <c r="Y461" s="84" t="str">
        <f>Mitglieder!CW183</f>
        <v/>
      </c>
    </row>
    <row r="462" spans="18:25" x14ac:dyDescent="0.35">
      <c r="R462" s="84">
        <f>Mitglieder!CP184</f>
        <v>4.6200000000000296E-2</v>
      </c>
      <c r="S462" s="84" t="str">
        <f>Mitglieder!CQ184</f>
        <v/>
      </c>
      <c r="T462" s="85" t="str">
        <f>Mitglieder!CR184</f>
        <v/>
      </c>
      <c r="U462" s="84" t="str">
        <f>Mitglieder!CS184</f>
        <v/>
      </c>
      <c r="V462" s="84" t="str">
        <f>Mitglieder!CT184</f>
        <v/>
      </c>
      <c r="W462" s="84">
        <f>Mitglieder!CU184</f>
        <v>0</v>
      </c>
      <c r="X462" s="86" t="str">
        <f>Mitglieder!CV184</f>
        <v/>
      </c>
      <c r="Y462" s="84" t="str">
        <f>Mitglieder!CW184</f>
        <v/>
      </c>
    </row>
    <row r="463" spans="18:25" x14ac:dyDescent="0.35">
      <c r="R463" s="84">
        <f>Mitglieder!CP185</f>
        <v>4.6300000000000299E-2</v>
      </c>
      <c r="S463" s="84" t="str">
        <f>Mitglieder!CQ185</f>
        <v/>
      </c>
      <c r="T463" s="85" t="str">
        <f>Mitglieder!CR185</f>
        <v/>
      </c>
      <c r="U463" s="84" t="str">
        <f>Mitglieder!CS185</f>
        <v/>
      </c>
      <c r="V463" s="84" t="str">
        <f>Mitglieder!CT185</f>
        <v/>
      </c>
      <c r="W463" s="84">
        <f>Mitglieder!CU185</f>
        <v>0</v>
      </c>
      <c r="X463" s="86" t="str">
        <f>Mitglieder!CV185</f>
        <v/>
      </c>
      <c r="Y463" s="84" t="str">
        <f>Mitglieder!CW185</f>
        <v/>
      </c>
    </row>
    <row r="464" spans="18:25" x14ac:dyDescent="0.35">
      <c r="R464" s="84">
        <f>Mitglieder!CP186</f>
        <v>4.6400000000000302E-2</v>
      </c>
      <c r="S464" s="84" t="str">
        <f>Mitglieder!CQ186</f>
        <v/>
      </c>
      <c r="T464" s="85" t="str">
        <f>Mitglieder!CR186</f>
        <v/>
      </c>
      <c r="U464" s="84" t="str">
        <f>Mitglieder!CS186</f>
        <v/>
      </c>
      <c r="V464" s="84" t="str">
        <f>Mitglieder!CT186</f>
        <v/>
      </c>
      <c r="W464" s="84">
        <f>Mitglieder!CU186</f>
        <v>0</v>
      </c>
      <c r="X464" s="86" t="str">
        <f>Mitglieder!CV186</f>
        <v/>
      </c>
      <c r="Y464" s="84" t="str">
        <f>Mitglieder!CW186</f>
        <v/>
      </c>
    </row>
    <row r="465" spans="18:25" x14ac:dyDescent="0.35">
      <c r="R465" s="84">
        <f>Mitglieder!CP187</f>
        <v>4.6500000000000305E-2</v>
      </c>
      <c r="S465" s="84" t="str">
        <f>Mitglieder!CQ187</f>
        <v/>
      </c>
      <c r="T465" s="85" t="str">
        <f>Mitglieder!CR187</f>
        <v/>
      </c>
      <c r="U465" s="84" t="str">
        <f>Mitglieder!CS187</f>
        <v/>
      </c>
      <c r="V465" s="84" t="str">
        <f>Mitglieder!CT187</f>
        <v/>
      </c>
      <c r="W465" s="84">
        <f>Mitglieder!CU187</f>
        <v>0</v>
      </c>
      <c r="X465" s="86" t="str">
        <f>Mitglieder!CV187</f>
        <v/>
      </c>
      <c r="Y465" s="84" t="str">
        <f>Mitglieder!CW187</f>
        <v/>
      </c>
    </row>
    <row r="466" spans="18:25" x14ac:dyDescent="0.35">
      <c r="R466" s="84">
        <f>Mitglieder!CP188</f>
        <v>4.6600000000000308E-2</v>
      </c>
      <c r="S466" s="84" t="str">
        <f>Mitglieder!CQ188</f>
        <v/>
      </c>
      <c r="T466" s="85" t="str">
        <f>Mitglieder!CR188</f>
        <v/>
      </c>
      <c r="U466" s="84" t="str">
        <f>Mitglieder!CS188</f>
        <v/>
      </c>
      <c r="V466" s="84" t="str">
        <f>Mitglieder!CT188</f>
        <v/>
      </c>
      <c r="W466" s="84">
        <f>Mitglieder!CU188</f>
        <v>0</v>
      </c>
      <c r="X466" s="86" t="str">
        <f>Mitglieder!CV188</f>
        <v/>
      </c>
      <c r="Y466" s="84" t="str">
        <f>Mitglieder!CW188</f>
        <v/>
      </c>
    </row>
    <row r="467" spans="18:25" x14ac:dyDescent="0.35">
      <c r="R467" s="84">
        <f>Mitglieder!CP189</f>
        <v>4.6700000000000311E-2</v>
      </c>
      <c r="S467" s="84" t="str">
        <f>Mitglieder!CQ189</f>
        <v/>
      </c>
      <c r="T467" s="85" t="str">
        <f>Mitglieder!CR189</f>
        <v/>
      </c>
      <c r="U467" s="84" t="str">
        <f>Mitglieder!CS189</f>
        <v/>
      </c>
      <c r="V467" s="84" t="str">
        <f>Mitglieder!CT189</f>
        <v/>
      </c>
      <c r="W467" s="84">
        <f>Mitglieder!CU189</f>
        <v>0</v>
      </c>
      <c r="X467" s="86" t="str">
        <f>Mitglieder!CV189</f>
        <v/>
      </c>
      <c r="Y467" s="84" t="str">
        <f>Mitglieder!CW189</f>
        <v/>
      </c>
    </row>
    <row r="468" spans="18:25" x14ac:dyDescent="0.35">
      <c r="R468" s="84">
        <f>Mitglieder!CP190</f>
        <v>4.6800000000000314E-2</v>
      </c>
      <c r="S468" s="84" t="str">
        <f>Mitglieder!CQ190</f>
        <v/>
      </c>
      <c r="T468" s="85" t="str">
        <f>Mitglieder!CR190</f>
        <v/>
      </c>
      <c r="U468" s="84" t="str">
        <f>Mitglieder!CS190</f>
        <v/>
      </c>
      <c r="V468" s="84" t="str">
        <f>Mitglieder!CT190</f>
        <v/>
      </c>
      <c r="W468" s="84">
        <f>Mitglieder!CU190</f>
        <v>0</v>
      </c>
      <c r="X468" s="86" t="str">
        <f>Mitglieder!CV190</f>
        <v/>
      </c>
      <c r="Y468" s="84" t="str">
        <f>Mitglieder!CW190</f>
        <v/>
      </c>
    </row>
    <row r="469" spans="18:25" x14ac:dyDescent="0.35">
      <c r="R469" s="84">
        <f>Mitglieder!CP191</f>
        <v>4.6900000000000316E-2</v>
      </c>
      <c r="S469" s="84" t="str">
        <f>Mitglieder!CQ191</f>
        <v/>
      </c>
      <c r="T469" s="85" t="str">
        <f>Mitglieder!CR191</f>
        <v/>
      </c>
      <c r="U469" s="84" t="str">
        <f>Mitglieder!CS191</f>
        <v/>
      </c>
      <c r="V469" s="84" t="str">
        <f>Mitglieder!CT191</f>
        <v/>
      </c>
      <c r="W469" s="84">
        <f>Mitglieder!CU191</f>
        <v>0</v>
      </c>
      <c r="X469" s="86" t="str">
        <f>Mitglieder!CV191</f>
        <v/>
      </c>
      <c r="Y469" s="84" t="str">
        <f>Mitglieder!CW191</f>
        <v/>
      </c>
    </row>
    <row r="470" spans="18:25" x14ac:dyDescent="0.35">
      <c r="R470" s="84">
        <f>Mitglieder!CP192</f>
        <v>4.7000000000000319E-2</v>
      </c>
      <c r="S470" s="84" t="str">
        <f>Mitglieder!CQ192</f>
        <v/>
      </c>
      <c r="T470" s="85" t="str">
        <f>Mitglieder!CR192</f>
        <v/>
      </c>
      <c r="U470" s="84" t="str">
        <f>Mitglieder!CS192</f>
        <v/>
      </c>
      <c r="V470" s="84" t="str">
        <f>Mitglieder!CT192</f>
        <v/>
      </c>
      <c r="W470" s="84">
        <f>Mitglieder!CU192</f>
        <v>0</v>
      </c>
      <c r="X470" s="86" t="str">
        <f>Mitglieder!CV192</f>
        <v/>
      </c>
      <c r="Y470" s="84" t="str">
        <f>Mitglieder!CW192</f>
        <v/>
      </c>
    </row>
    <row r="471" spans="18:25" x14ac:dyDescent="0.35">
      <c r="R471" s="84">
        <f>Mitglieder!CP193</f>
        <v>4.7100000000000322E-2</v>
      </c>
      <c r="S471" s="84" t="str">
        <f>Mitglieder!CQ193</f>
        <v/>
      </c>
      <c r="T471" s="85" t="str">
        <f>Mitglieder!CR193</f>
        <v/>
      </c>
      <c r="U471" s="84" t="str">
        <f>Mitglieder!CS193</f>
        <v/>
      </c>
      <c r="V471" s="84" t="str">
        <f>Mitglieder!CT193</f>
        <v/>
      </c>
      <c r="W471" s="84">
        <f>Mitglieder!CU193</f>
        <v>0</v>
      </c>
      <c r="X471" s="86" t="str">
        <f>Mitglieder!CV193</f>
        <v/>
      </c>
      <c r="Y471" s="84" t="str">
        <f>Mitglieder!CW193</f>
        <v/>
      </c>
    </row>
    <row r="472" spans="18:25" x14ac:dyDescent="0.35">
      <c r="R472" s="84">
        <f>Mitglieder!CP194</f>
        <v>4.7200000000000325E-2</v>
      </c>
      <c r="S472" s="84" t="str">
        <f>Mitglieder!CQ194</f>
        <v/>
      </c>
      <c r="T472" s="85" t="str">
        <f>Mitglieder!CR194</f>
        <v/>
      </c>
      <c r="U472" s="84" t="str">
        <f>Mitglieder!CS194</f>
        <v/>
      </c>
      <c r="V472" s="84" t="str">
        <f>Mitglieder!CT194</f>
        <v/>
      </c>
      <c r="W472" s="84">
        <f>Mitglieder!CU194</f>
        <v>0</v>
      </c>
      <c r="X472" s="86" t="str">
        <f>Mitglieder!CV194</f>
        <v/>
      </c>
      <c r="Y472" s="84" t="str">
        <f>Mitglieder!CW194</f>
        <v/>
      </c>
    </row>
    <row r="473" spans="18:25" x14ac:dyDescent="0.35">
      <c r="R473" s="84">
        <f>Mitglieder!CP195</f>
        <v>4.7300000000000328E-2</v>
      </c>
      <c r="S473" s="84" t="str">
        <f>Mitglieder!CQ195</f>
        <v/>
      </c>
      <c r="T473" s="85" t="str">
        <f>Mitglieder!CR195</f>
        <v/>
      </c>
      <c r="U473" s="84" t="str">
        <f>Mitglieder!CS195</f>
        <v/>
      </c>
      <c r="V473" s="84" t="str">
        <f>Mitglieder!CT195</f>
        <v/>
      </c>
      <c r="W473" s="84">
        <f>Mitglieder!CU195</f>
        <v>0</v>
      </c>
      <c r="X473" s="86" t="str">
        <f>Mitglieder!CV195</f>
        <v/>
      </c>
      <c r="Y473" s="84" t="str">
        <f>Mitglieder!CW195</f>
        <v/>
      </c>
    </row>
    <row r="474" spans="18:25" x14ac:dyDescent="0.35">
      <c r="R474" s="84">
        <f>Mitglieder!CP196</f>
        <v>4.7400000000000331E-2</v>
      </c>
      <c r="S474" s="84" t="str">
        <f>Mitglieder!CQ196</f>
        <v/>
      </c>
      <c r="T474" s="85" t="str">
        <f>Mitglieder!CR196</f>
        <v/>
      </c>
      <c r="U474" s="84" t="str">
        <f>Mitglieder!CS196</f>
        <v/>
      </c>
      <c r="V474" s="84" t="str">
        <f>Mitglieder!CT196</f>
        <v/>
      </c>
      <c r="W474" s="84">
        <f>Mitglieder!CU196</f>
        <v>0</v>
      </c>
      <c r="X474" s="86" t="str">
        <f>Mitglieder!CV196</f>
        <v/>
      </c>
      <c r="Y474" s="84" t="str">
        <f>Mitglieder!CW196</f>
        <v/>
      </c>
    </row>
    <row r="475" spans="18:25" x14ac:dyDescent="0.35">
      <c r="R475" s="84">
        <f>Mitglieder!CP197</f>
        <v>4.7500000000000334E-2</v>
      </c>
      <c r="S475" s="84" t="str">
        <f>Mitglieder!CQ197</f>
        <v/>
      </c>
      <c r="T475" s="85" t="str">
        <f>Mitglieder!CR197</f>
        <v/>
      </c>
      <c r="U475" s="84" t="str">
        <f>Mitglieder!CS197</f>
        <v/>
      </c>
      <c r="V475" s="84" t="str">
        <f>Mitglieder!CT197</f>
        <v/>
      </c>
      <c r="W475" s="84">
        <f>Mitglieder!CU197</f>
        <v>0</v>
      </c>
      <c r="X475" s="86" t="str">
        <f>Mitglieder!CV197</f>
        <v/>
      </c>
      <c r="Y475" s="84" t="str">
        <f>Mitglieder!CW197</f>
        <v/>
      </c>
    </row>
    <row r="476" spans="18:25" x14ac:dyDescent="0.35">
      <c r="R476" s="84">
        <f>Mitglieder!CP198</f>
        <v>4.7600000000000336E-2</v>
      </c>
      <c r="S476" s="84" t="str">
        <f>Mitglieder!CQ198</f>
        <v/>
      </c>
      <c r="T476" s="85" t="str">
        <f>Mitglieder!CR198</f>
        <v/>
      </c>
      <c r="U476" s="84" t="str">
        <f>Mitglieder!CS198</f>
        <v/>
      </c>
      <c r="V476" s="84" t="str">
        <f>Mitglieder!CT198</f>
        <v/>
      </c>
      <c r="W476" s="84">
        <f>Mitglieder!CU198</f>
        <v>0</v>
      </c>
      <c r="X476" s="86" t="str">
        <f>Mitglieder!CV198</f>
        <v/>
      </c>
      <c r="Y476" s="84" t="str">
        <f>Mitglieder!CW198</f>
        <v/>
      </c>
    </row>
    <row r="477" spans="18:25" x14ac:dyDescent="0.35">
      <c r="R477" s="84">
        <f>Mitglieder!CP199</f>
        <v>4.7700000000000339E-2</v>
      </c>
      <c r="S477" s="84" t="str">
        <f>Mitglieder!CQ199</f>
        <v/>
      </c>
      <c r="T477" s="85" t="str">
        <f>Mitglieder!CR199</f>
        <v/>
      </c>
      <c r="U477" s="84" t="str">
        <f>Mitglieder!CS199</f>
        <v/>
      </c>
      <c r="V477" s="84" t="str">
        <f>Mitglieder!CT199</f>
        <v/>
      </c>
      <c r="W477" s="84">
        <f>Mitglieder!CU199</f>
        <v>0</v>
      </c>
      <c r="X477" s="86" t="str">
        <f>Mitglieder!CV199</f>
        <v/>
      </c>
      <c r="Y477" s="84" t="str">
        <f>Mitglieder!CW199</f>
        <v/>
      </c>
    </row>
    <row r="478" spans="18:25" x14ac:dyDescent="0.35">
      <c r="R478" s="84">
        <f>Mitglieder!CP200</f>
        <v>4.7800000000000342E-2</v>
      </c>
      <c r="S478" s="84" t="str">
        <f>Mitglieder!CQ200</f>
        <v/>
      </c>
      <c r="T478" s="85" t="str">
        <f>Mitglieder!CR200</f>
        <v/>
      </c>
      <c r="U478" s="84" t="str">
        <f>Mitglieder!CS200</f>
        <v/>
      </c>
      <c r="V478" s="84" t="str">
        <f>Mitglieder!CT200</f>
        <v/>
      </c>
      <c r="W478" s="84">
        <f>Mitglieder!CU200</f>
        <v>0</v>
      </c>
      <c r="X478" s="86" t="str">
        <f>Mitglieder!CV200</f>
        <v/>
      </c>
      <c r="Y478" s="84" t="str">
        <f>Mitglieder!CW200</f>
        <v/>
      </c>
    </row>
    <row r="479" spans="18:25" x14ac:dyDescent="0.35">
      <c r="R479" s="84">
        <f>Mitglieder!CP201</f>
        <v>4.7900000000000345E-2</v>
      </c>
      <c r="S479" s="84" t="str">
        <f>Mitglieder!CQ201</f>
        <v/>
      </c>
      <c r="T479" s="85" t="str">
        <f>Mitglieder!CR201</f>
        <v/>
      </c>
      <c r="U479" s="84" t="str">
        <f>Mitglieder!CS201</f>
        <v/>
      </c>
      <c r="V479" s="84" t="str">
        <f>Mitglieder!CT201</f>
        <v/>
      </c>
      <c r="W479" s="84">
        <f>Mitglieder!CU201</f>
        <v>0</v>
      </c>
      <c r="X479" s="86" t="str">
        <f>Mitglieder!CV201</f>
        <v/>
      </c>
      <c r="Y479" s="84" t="str">
        <f>Mitglieder!CW201</f>
        <v/>
      </c>
    </row>
    <row r="480" spans="18:25" x14ac:dyDescent="0.35">
      <c r="R480" s="84">
        <f>Mitglieder!CP202</f>
        <v>4.8000000000000348E-2</v>
      </c>
      <c r="S480" s="84" t="str">
        <f>Mitglieder!CQ202</f>
        <v/>
      </c>
      <c r="T480" s="85" t="str">
        <f>Mitglieder!CR202</f>
        <v/>
      </c>
      <c r="U480" s="84" t="str">
        <f>Mitglieder!CS202</f>
        <v/>
      </c>
      <c r="V480" s="84" t="str">
        <f>Mitglieder!CT202</f>
        <v/>
      </c>
      <c r="W480" s="84">
        <f>Mitglieder!CU202</f>
        <v>0</v>
      </c>
      <c r="X480" s="86" t="str">
        <f>Mitglieder!CV202</f>
        <v/>
      </c>
      <c r="Y480" s="84" t="str">
        <f>Mitglieder!CW202</f>
        <v/>
      </c>
    </row>
    <row r="481" spans="18:25" x14ac:dyDescent="0.35">
      <c r="R481" s="84">
        <f>Mitglieder!CP203</f>
        <v>4.8100000000000351E-2</v>
      </c>
      <c r="S481" s="84" t="str">
        <f>Mitglieder!CQ203</f>
        <v/>
      </c>
      <c r="T481" s="85" t="str">
        <f>Mitglieder!CR203</f>
        <v/>
      </c>
      <c r="U481" s="84" t="str">
        <f>Mitglieder!CS203</f>
        <v/>
      </c>
      <c r="V481" s="84" t="str">
        <f>Mitglieder!CT203</f>
        <v/>
      </c>
      <c r="W481" s="84">
        <f>Mitglieder!CU203</f>
        <v>0</v>
      </c>
      <c r="X481" s="86" t="str">
        <f>Mitglieder!CV203</f>
        <v/>
      </c>
      <c r="Y481" s="84" t="str">
        <f>Mitglieder!CW203</f>
        <v/>
      </c>
    </row>
    <row r="482" spans="18:25" x14ac:dyDescent="0.35">
      <c r="R482" s="84">
        <f>Mitglieder!CP204</f>
        <v>4.8200000000000354E-2</v>
      </c>
      <c r="S482" s="84" t="str">
        <f>Mitglieder!CQ204</f>
        <v/>
      </c>
      <c r="T482" s="85" t="str">
        <f>Mitglieder!CR204</f>
        <v/>
      </c>
      <c r="U482" s="84" t="str">
        <f>Mitglieder!CS204</f>
        <v/>
      </c>
      <c r="V482" s="84" t="str">
        <f>Mitglieder!CT204</f>
        <v/>
      </c>
      <c r="W482" s="84">
        <f>Mitglieder!CU204</f>
        <v>0</v>
      </c>
      <c r="X482" s="86" t="str">
        <f>Mitglieder!CV204</f>
        <v/>
      </c>
      <c r="Y482" s="84" t="str">
        <f>Mitglieder!CW204</f>
        <v/>
      </c>
    </row>
    <row r="483" spans="18:25" x14ac:dyDescent="0.35">
      <c r="R483" s="84">
        <f>Mitglieder!CP205</f>
        <v>4.8300000000000357E-2</v>
      </c>
      <c r="S483" s="84" t="str">
        <f>Mitglieder!CQ205</f>
        <v/>
      </c>
      <c r="T483" s="85" t="str">
        <f>Mitglieder!CR205</f>
        <v/>
      </c>
      <c r="U483" s="84" t="str">
        <f>Mitglieder!CS205</f>
        <v/>
      </c>
      <c r="V483" s="84" t="str">
        <f>Mitglieder!CT205</f>
        <v/>
      </c>
      <c r="W483" s="84">
        <f>Mitglieder!CU205</f>
        <v>0</v>
      </c>
      <c r="X483" s="86" t="str">
        <f>Mitglieder!CV205</f>
        <v/>
      </c>
      <c r="Y483" s="84" t="str">
        <f>Mitglieder!CW205</f>
        <v/>
      </c>
    </row>
    <row r="484" spans="18:25" x14ac:dyDescent="0.35">
      <c r="R484" s="84">
        <f>Mitglieder!CP206</f>
        <v>4.8400000000000359E-2</v>
      </c>
      <c r="S484" s="84" t="str">
        <f>Mitglieder!CQ206</f>
        <v/>
      </c>
      <c r="T484" s="85" t="str">
        <f>Mitglieder!CR206</f>
        <v/>
      </c>
      <c r="U484" s="84" t="str">
        <f>Mitglieder!CS206</f>
        <v/>
      </c>
      <c r="V484" s="84" t="str">
        <f>Mitglieder!CT206</f>
        <v/>
      </c>
      <c r="W484" s="84">
        <f>Mitglieder!CU206</f>
        <v>0</v>
      </c>
      <c r="X484" s="86" t="str">
        <f>Mitglieder!CV206</f>
        <v/>
      </c>
      <c r="Y484" s="84" t="str">
        <f>Mitglieder!CW206</f>
        <v/>
      </c>
    </row>
    <row r="485" spans="18:25" x14ac:dyDescent="0.35">
      <c r="R485" s="84">
        <f>Mitglieder!CP207</f>
        <v>4.8500000000000362E-2</v>
      </c>
      <c r="S485" s="84" t="str">
        <f>Mitglieder!CQ207</f>
        <v/>
      </c>
      <c r="T485" s="85" t="str">
        <f>Mitglieder!CR207</f>
        <v/>
      </c>
      <c r="U485" s="84" t="str">
        <f>Mitglieder!CS207</f>
        <v/>
      </c>
      <c r="V485" s="84" t="str">
        <f>Mitglieder!CT207</f>
        <v/>
      </c>
      <c r="W485" s="84">
        <f>Mitglieder!CU207</f>
        <v>0</v>
      </c>
      <c r="X485" s="86" t="str">
        <f>Mitglieder!CV207</f>
        <v/>
      </c>
      <c r="Y485" s="84" t="str">
        <f>Mitglieder!CW207</f>
        <v/>
      </c>
    </row>
    <row r="486" spans="18:25" x14ac:dyDescent="0.35">
      <c r="R486" s="84">
        <f>Mitglieder!CP208</f>
        <v>4.8600000000000365E-2</v>
      </c>
      <c r="S486" s="84" t="str">
        <f>Mitglieder!CQ208</f>
        <v/>
      </c>
      <c r="T486" s="85" t="str">
        <f>Mitglieder!CR208</f>
        <v/>
      </c>
      <c r="U486" s="84" t="str">
        <f>Mitglieder!CS208</f>
        <v/>
      </c>
      <c r="V486" s="84" t="str">
        <f>Mitglieder!CT208</f>
        <v/>
      </c>
      <c r="W486" s="84">
        <f>Mitglieder!CU208</f>
        <v>0</v>
      </c>
      <c r="X486" s="86" t="str">
        <f>Mitglieder!CV208</f>
        <v/>
      </c>
      <c r="Y486" s="84" t="str">
        <f>Mitglieder!CW208</f>
        <v/>
      </c>
    </row>
    <row r="487" spans="18:25" x14ac:dyDescent="0.35">
      <c r="R487" s="84">
        <f>Mitglieder!CP209</f>
        <v>4.8700000000000368E-2</v>
      </c>
      <c r="S487" s="84" t="str">
        <f>Mitglieder!CQ209</f>
        <v/>
      </c>
      <c r="T487" s="85" t="str">
        <f>Mitglieder!CR209</f>
        <v/>
      </c>
      <c r="U487" s="84" t="str">
        <f>Mitglieder!CS209</f>
        <v/>
      </c>
      <c r="V487" s="84" t="str">
        <f>Mitglieder!CT209</f>
        <v/>
      </c>
      <c r="W487" s="84">
        <f>Mitglieder!CU209</f>
        <v>0</v>
      </c>
      <c r="X487" s="86" t="str">
        <f>Mitglieder!CV209</f>
        <v/>
      </c>
      <c r="Y487" s="84" t="str">
        <f>Mitglieder!CW209</f>
        <v/>
      </c>
    </row>
    <row r="488" spans="18:25" x14ac:dyDescent="0.35">
      <c r="R488" s="84">
        <f>Mitglieder!CP210</f>
        <v>4.8800000000000371E-2</v>
      </c>
      <c r="S488" s="84" t="str">
        <f>Mitglieder!CQ210</f>
        <v/>
      </c>
      <c r="T488" s="85" t="str">
        <f>Mitglieder!CR210</f>
        <v/>
      </c>
      <c r="U488" s="84" t="str">
        <f>Mitglieder!CS210</f>
        <v/>
      </c>
      <c r="V488" s="84" t="str">
        <f>Mitglieder!CT210</f>
        <v/>
      </c>
      <c r="W488" s="84">
        <f>Mitglieder!CU210</f>
        <v>0</v>
      </c>
      <c r="X488" s="86" t="str">
        <f>Mitglieder!CV210</f>
        <v/>
      </c>
      <c r="Y488" s="84" t="str">
        <f>Mitglieder!CW210</f>
        <v/>
      </c>
    </row>
    <row r="489" spans="18:25" x14ac:dyDescent="0.35">
      <c r="R489" s="84">
        <f>Mitglieder!CP211</f>
        <v>4.8900000000000374E-2</v>
      </c>
      <c r="S489" s="84" t="str">
        <f>Mitglieder!CQ211</f>
        <v/>
      </c>
      <c r="T489" s="85" t="str">
        <f>Mitglieder!CR211</f>
        <v/>
      </c>
      <c r="U489" s="84" t="str">
        <f>Mitglieder!CS211</f>
        <v/>
      </c>
      <c r="V489" s="84" t="str">
        <f>Mitglieder!CT211</f>
        <v/>
      </c>
      <c r="W489" s="84">
        <f>Mitglieder!CU211</f>
        <v>0</v>
      </c>
      <c r="X489" s="86" t="str">
        <f>Mitglieder!CV211</f>
        <v/>
      </c>
      <c r="Y489" s="84" t="str">
        <f>Mitglieder!CW211</f>
        <v/>
      </c>
    </row>
    <row r="490" spans="18:25" x14ac:dyDescent="0.35">
      <c r="R490" s="84">
        <f>Mitglieder!CP212</f>
        <v>4.9000000000000377E-2</v>
      </c>
      <c r="S490" s="84" t="str">
        <f>Mitglieder!CQ212</f>
        <v/>
      </c>
      <c r="T490" s="85" t="str">
        <f>Mitglieder!CR212</f>
        <v/>
      </c>
      <c r="U490" s="84" t="str">
        <f>Mitglieder!CS212</f>
        <v/>
      </c>
      <c r="V490" s="84" t="str">
        <f>Mitglieder!CT212</f>
        <v/>
      </c>
      <c r="W490" s="84">
        <f>Mitglieder!CU212</f>
        <v>0</v>
      </c>
      <c r="X490" s="86" t="str">
        <f>Mitglieder!CV212</f>
        <v/>
      </c>
      <c r="Y490" s="84" t="str">
        <f>Mitglieder!CW212</f>
        <v/>
      </c>
    </row>
    <row r="491" spans="18:25" x14ac:dyDescent="0.35">
      <c r="R491" s="84">
        <f>Mitglieder!CP213</f>
        <v>4.9100000000000379E-2</v>
      </c>
      <c r="S491" s="84" t="str">
        <f>Mitglieder!CQ213</f>
        <v/>
      </c>
      <c r="T491" s="85" t="str">
        <f>Mitglieder!CR213</f>
        <v/>
      </c>
      <c r="U491" s="84" t="str">
        <f>Mitglieder!CS213</f>
        <v/>
      </c>
      <c r="V491" s="84" t="str">
        <f>Mitglieder!CT213</f>
        <v/>
      </c>
      <c r="W491" s="84">
        <f>Mitglieder!CU213</f>
        <v>0</v>
      </c>
      <c r="X491" s="86" t="str">
        <f>Mitglieder!CV213</f>
        <v/>
      </c>
      <c r="Y491" s="84" t="str">
        <f>Mitglieder!CW213</f>
        <v/>
      </c>
    </row>
    <row r="492" spans="18:25" x14ac:dyDescent="0.35">
      <c r="R492" s="84">
        <f>Mitglieder!CP214</f>
        <v>4.9200000000000382E-2</v>
      </c>
      <c r="S492" s="84" t="str">
        <f>Mitglieder!CQ214</f>
        <v/>
      </c>
      <c r="T492" s="85" t="str">
        <f>Mitglieder!CR214</f>
        <v/>
      </c>
      <c r="U492" s="84" t="str">
        <f>Mitglieder!CS214</f>
        <v/>
      </c>
      <c r="V492" s="84" t="str">
        <f>Mitglieder!CT214</f>
        <v/>
      </c>
      <c r="W492" s="84">
        <f>Mitglieder!CU214</f>
        <v>0</v>
      </c>
      <c r="X492" s="86" t="str">
        <f>Mitglieder!CV214</f>
        <v/>
      </c>
      <c r="Y492" s="84" t="str">
        <f>Mitglieder!CW214</f>
        <v/>
      </c>
    </row>
    <row r="493" spans="18:25" x14ac:dyDescent="0.35">
      <c r="R493" s="84">
        <f>Mitglieder!CP215</f>
        <v>4.9300000000000385E-2</v>
      </c>
      <c r="S493" s="84" t="str">
        <f>Mitglieder!CQ215</f>
        <v/>
      </c>
      <c r="T493" s="85" t="str">
        <f>Mitglieder!CR215</f>
        <v/>
      </c>
      <c r="U493" s="84" t="str">
        <f>Mitglieder!CS215</f>
        <v/>
      </c>
      <c r="V493" s="84" t="str">
        <f>Mitglieder!CT215</f>
        <v/>
      </c>
      <c r="W493" s="84">
        <f>Mitglieder!CU215</f>
        <v>0</v>
      </c>
      <c r="X493" s="86" t="str">
        <f>Mitglieder!CV215</f>
        <v/>
      </c>
      <c r="Y493" s="84" t="str">
        <f>Mitglieder!CW215</f>
        <v/>
      </c>
    </row>
    <row r="494" spans="18:25" x14ac:dyDescent="0.35">
      <c r="R494" s="84">
        <f>Mitglieder!CP216</f>
        <v>4.9400000000000388E-2</v>
      </c>
      <c r="S494" s="84" t="str">
        <f>Mitglieder!CQ216</f>
        <v/>
      </c>
      <c r="T494" s="85" t="str">
        <f>Mitglieder!CR216</f>
        <v/>
      </c>
      <c r="U494" s="84" t="str">
        <f>Mitglieder!CS216</f>
        <v/>
      </c>
      <c r="V494" s="84" t="str">
        <f>Mitglieder!CT216</f>
        <v/>
      </c>
      <c r="W494" s="84">
        <f>Mitglieder!CU216</f>
        <v>0</v>
      </c>
      <c r="X494" s="86" t="str">
        <f>Mitglieder!CV216</f>
        <v/>
      </c>
      <c r="Y494" s="84" t="str">
        <f>Mitglieder!CW216</f>
        <v/>
      </c>
    </row>
    <row r="495" spans="18:25" x14ac:dyDescent="0.35">
      <c r="R495" s="84">
        <f>Mitglieder!CP217</f>
        <v>4.9500000000000391E-2</v>
      </c>
      <c r="S495" s="84" t="str">
        <f>Mitglieder!CQ217</f>
        <v/>
      </c>
      <c r="T495" s="85" t="str">
        <f>Mitglieder!CR217</f>
        <v/>
      </c>
      <c r="U495" s="84" t="str">
        <f>Mitglieder!CS217</f>
        <v/>
      </c>
      <c r="V495" s="84" t="str">
        <f>Mitglieder!CT217</f>
        <v/>
      </c>
      <c r="W495" s="84">
        <f>Mitglieder!CU217</f>
        <v>0</v>
      </c>
      <c r="X495" s="86" t="str">
        <f>Mitglieder!CV217</f>
        <v/>
      </c>
      <c r="Y495" s="84" t="str">
        <f>Mitglieder!CW217</f>
        <v/>
      </c>
    </row>
    <row r="496" spans="18:25" x14ac:dyDescent="0.35">
      <c r="R496" s="84">
        <f>Mitglieder!CP218</f>
        <v>4.9600000000000394E-2</v>
      </c>
      <c r="S496" s="84" t="str">
        <f>Mitglieder!CQ218</f>
        <v/>
      </c>
      <c r="T496" s="85" t="str">
        <f>Mitglieder!CR218</f>
        <v/>
      </c>
      <c r="U496" s="84" t="str">
        <f>Mitglieder!CS218</f>
        <v/>
      </c>
      <c r="V496" s="84" t="str">
        <f>Mitglieder!CT218</f>
        <v/>
      </c>
      <c r="W496" s="84">
        <f>Mitglieder!CU218</f>
        <v>0</v>
      </c>
      <c r="X496" s="86" t="str">
        <f>Mitglieder!CV218</f>
        <v/>
      </c>
      <c r="Y496" s="84" t="str">
        <f>Mitglieder!CW218</f>
        <v/>
      </c>
    </row>
    <row r="497" spans="18:25" x14ac:dyDescent="0.35">
      <c r="R497" s="84">
        <f>Mitglieder!CP219</f>
        <v>4.9700000000000397E-2</v>
      </c>
      <c r="S497" s="84" t="str">
        <f>Mitglieder!CQ219</f>
        <v/>
      </c>
      <c r="T497" s="85" t="str">
        <f>Mitglieder!CR219</f>
        <v/>
      </c>
      <c r="U497" s="84" t="str">
        <f>Mitglieder!CS219</f>
        <v/>
      </c>
      <c r="V497" s="84" t="str">
        <f>Mitglieder!CT219</f>
        <v/>
      </c>
      <c r="W497" s="84">
        <f>Mitglieder!CU219</f>
        <v>0</v>
      </c>
      <c r="X497" s="86" t="str">
        <f>Mitglieder!CV219</f>
        <v/>
      </c>
      <c r="Y497" s="84" t="str">
        <f>Mitglieder!CW219</f>
        <v/>
      </c>
    </row>
    <row r="498" spans="18:25" x14ac:dyDescent="0.35">
      <c r="R498" s="84">
        <f>Mitglieder!CP220</f>
        <v>4.98000000000004E-2</v>
      </c>
      <c r="S498" s="84" t="str">
        <f>Mitglieder!CQ220</f>
        <v/>
      </c>
      <c r="T498" s="85" t="str">
        <f>Mitglieder!CR220</f>
        <v/>
      </c>
      <c r="U498" s="84" t="str">
        <f>Mitglieder!CS220</f>
        <v/>
      </c>
      <c r="V498" s="84" t="str">
        <f>Mitglieder!CT220</f>
        <v/>
      </c>
      <c r="W498" s="84">
        <f>Mitglieder!CU220</f>
        <v>0</v>
      </c>
      <c r="X498" s="86" t="str">
        <f>Mitglieder!CV220</f>
        <v/>
      </c>
      <c r="Y498" s="84" t="str">
        <f>Mitglieder!CW220</f>
        <v/>
      </c>
    </row>
    <row r="499" spans="18:25" x14ac:dyDescent="0.35">
      <c r="R499" s="84">
        <f>Mitglieder!CP221</f>
        <v>4.9900000000000402E-2</v>
      </c>
      <c r="S499" s="84" t="str">
        <f>Mitglieder!CQ221</f>
        <v/>
      </c>
      <c r="T499" s="85" t="str">
        <f>Mitglieder!CR221</f>
        <v/>
      </c>
      <c r="U499" s="84" t="str">
        <f>Mitglieder!CS221</f>
        <v/>
      </c>
      <c r="V499" s="84" t="str">
        <f>Mitglieder!CT221</f>
        <v/>
      </c>
      <c r="W499" s="84">
        <f>Mitglieder!CU221</f>
        <v>0</v>
      </c>
      <c r="X499" s="86" t="str">
        <f>Mitglieder!CV221</f>
        <v/>
      </c>
      <c r="Y499" s="84" t="str">
        <f>Mitglieder!CW221</f>
        <v/>
      </c>
    </row>
    <row r="500" spans="18:25" x14ac:dyDescent="0.35">
      <c r="R500" s="84">
        <f>Mitglieder!CP222</f>
        <v>5.0000000000000405E-2</v>
      </c>
      <c r="S500" s="84" t="str">
        <f>Mitglieder!CQ222</f>
        <v/>
      </c>
      <c r="T500" s="85" t="str">
        <f>Mitglieder!CR222</f>
        <v/>
      </c>
      <c r="U500" s="84" t="str">
        <f>Mitglieder!CS222</f>
        <v/>
      </c>
      <c r="V500" s="84" t="str">
        <f>Mitglieder!CT222</f>
        <v/>
      </c>
      <c r="W500" s="84">
        <f>Mitglieder!CU222</f>
        <v>0</v>
      </c>
      <c r="X500" s="86" t="str">
        <f>Mitglieder!CV222</f>
        <v/>
      </c>
      <c r="Y500" s="84" t="str">
        <f>Mitglieder!CW222</f>
        <v/>
      </c>
    </row>
    <row r="501" spans="18:25" x14ac:dyDescent="0.35">
      <c r="R501" s="84">
        <f>Mitglieder!CP223</f>
        <v>5.0100000000000408E-2</v>
      </c>
      <c r="S501" s="84" t="str">
        <f>Mitglieder!CQ223</f>
        <v/>
      </c>
      <c r="T501" s="85" t="str">
        <f>Mitglieder!CR223</f>
        <v/>
      </c>
      <c r="U501" s="84" t="str">
        <f>Mitglieder!CS223</f>
        <v/>
      </c>
      <c r="V501" s="84" t="str">
        <f>Mitglieder!CT223</f>
        <v/>
      </c>
      <c r="W501" s="84">
        <f>Mitglieder!CU223</f>
        <v>0</v>
      </c>
      <c r="X501" s="86" t="str">
        <f>Mitglieder!CV223</f>
        <v/>
      </c>
      <c r="Y501" s="84" t="str">
        <f>Mitglieder!CW223</f>
        <v/>
      </c>
    </row>
    <row r="502" spans="18:25" x14ac:dyDescent="0.35">
      <c r="R502" s="84">
        <f>Mitglieder!CP224</f>
        <v>5.0200000000000411E-2</v>
      </c>
      <c r="S502" s="84" t="str">
        <f>Mitglieder!CQ224</f>
        <v/>
      </c>
      <c r="T502" s="85" t="str">
        <f>Mitglieder!CR224</f>
        <v/>
      </c>
      <c r="U502" s="84" t="str">
        <f>Mitglieder!CS224</f>
        <v/>
      </c>
      <c r="V502" s="84" t="str">
        <f>Mitglieder!CT224</f>
        <v/>
      </c>
      <c r="W502" s="84">
        <f>Mitglieder!CU224</f>
        <v>0</v>
      </c>
      <c r="X502" s="86" t="str">
        <f>Mitglieder!CV224</f>
        <v/>
      </c>
      <c r="Y502" s="84" t="str">
        <f>Mitglieder!CW224</f>
        <v/>
      </c>
    </row>
    <row r="503" spans="18:25" x14ac:dyDescent="0.35">
      <c r="R503" s="84">
        <f>Mitglieder!CP225</f>
        <v>5.0300000000000414E-2</v>
      </c>
      <c r="S503" s="84" t="str">
        <f>Mitglieder!CQ225</f>
        <v/>
      </c>
      <c r="T503" s="85" t="str">
        <f>Mitglieder!CR225</f>
        <v/>
      </c>
      <c r="U503" s="84" t="str">
        <f>Mitglieder!CS225</f>
        <v/>
      </c>
      <c r="V503" s="84" t="str">
        <f>Mitglieder!CT225</f>
        <v/>
      </c>
      <c r="W503" s="84">
        <f>Mitglieder!CU225</f>
        <v>0</v>
      </c>
      <c r="X503" s="86" t="str">
        <f>Mitglieder!CV225</f>
        <v/>
      </c>
      <c r="Y503" s="84" t="str">
        <f>Mitglieder!CW225</f>
        <v/>
      </c>
    </row>
    <row r="504" spans="18:25" x14ac:dyDescent="0.35">
      <c r="R504" s="84">
        <f>Mitglieder!CP226</f>
        <v>5.0400000000000417E-2</v>
      </c>
      <c r="S504" s="84" t="str">
        <f>Mitglieder!CQ226</f>
        <v/>
      </c>
      <c r="T504" s="85" t="str">
        <f>Mitglieder!CR226</f>
        <v/>
      </c>
      <c r="U504" s="84" t="str">
        <f>Mitglieder!CS226</f>
        <v/>
      </c>
      <c r="V504" s="84" t="str">
        <f>Mitglieder!CT226</f>
        <v/>
      </c>
      <c r="W504" s="84">
        <f>Mitglieder!CU226</f>
        <v>0</v>
      </c>
      <c r="X504" s="86" t="str">
        <f>Mitglieder!CV226</f>
        <v/>
      </c>
      <c r="Y504" s="84" t="str">
        <f>Mitglieder!CW226</f>
        <v/>
      </c>
    </row>
    <row r="505" spans="18:25" x14ac:dyDescent="0.35">
      <c r="R505" s="84">
        <f>Mitglieder!CP227</f>
        <v>5.050000000000042E-2</v>
      </c>
      <c r="S505" s="84" t="str">
        <f>Mitglieder!CQ227</f>
        <v/>
      </c>
      <c r="T505" s="85" t="str">
        <f>Mitglieder!CR227</f>
        <v/>
      </c>
      <c r="U505" s="84" t="str">
        <f>Mitglieder!CS227</f>
        <v/>
      </c>
      <c r="V505" s="84" t="str">
        <f>Mitglieder!CT227</f>
        <v/>
      </c>
      <c r="W505" s="84">
        <f>Mitglieder!CU227</f>
        <v>0</v>
      </c>
      <c r="X505" s="86" t="str">
        <f>Mitglieder!CV227</f>
        <v/>
      </c>
      <c r="Y505" s="84" t="str">
        <f>Mitglieder!CW227</f>
        <v/>
      </c>
    </row>
    <row r="506" spans="18:25" x14ac:dyDescent="0.35">
      <c r="R506" s="84">
        <f>Mitglieder!CP228</f>
        <v>5.0600000000000422E-2</v>
      </c>
      <c r="S506" s="84" t="str">
        <f>Mitglieder!CQ228</f>
        <v/>
      </c>
      <c r="T506" s="85" t="str">
        <f>Mitglieder!CR228</f>
        <v/>
      </c>
      <c r="U506" s="84" t="str">
        <f>Mitglieder!CS228</f>
        <v/>
      </c>
      <c r="V506" s="84" t="str">
        <f>Mitglieder!CT228</f>
        <v/>
      </c>
      <c r="W506" s="84">
        <f>Mitglieder!CU228</f>
        <v>0</v>
      </c>
      <c r="X506" s="86" t="str">
        <f>Mitglieder!CV228</f>
        <v/>
      </c>
      <c r="Y506" s="84" t="str">
        <f>Mitglieder!CW228</f>
        <v/>
      </c>
    </row>
    <row r="507" spans="18:25" x14ac:dyDescent="0.35">
      <c r="R507" s="84">
        <f>Mitglieder!CP229</f>
        <v>5.0700000000000425E-2</v>
      </c>
      <c r="S507" s="84" t="str">
        <f>Mitglieder!CQ229</f>
        <v/>
      </c>
      <c r="T507" s="85" t="str">
        <f>Mitglieder!CR229</f>
        <v/>
      </c>
      <c r="U507" s="84" t="str">
        <f>Mitglieder!CS229</f>
        <v/>
      </c>
      <c r="V507" s="84" t="str">
        <f>Mitglieder!CT229</f>
        <v/>
      </c>
      <c r="W507" s="84">
        <f>Mitglieder!CU229</f>
        <v>0</v>
      </c>
      <c r="X507" s="86" t="str">
        <f>Mitglieder!CV229</f>
        <v/>
      </c>
      <c r="Y507" s="84" t="str">
        <f>Mitglieder!CW229</f>
        <v/>
      </c>
    </row>
    <row r="508" spans="18:25" x14ac:dyDescent="0.35">
      <c r="R508" s="84">
        <f>Mitglieder!CP230</f>
        <v>5.0800000000000428E-2</v>
      </c>
      <c r="S508" s="84" t="str">
        <f>Mitglieder!CQ230</f>
        <v/>
      </c>
      <c r="T508" s="85" t="str">
        <f>Mitglieder!CR230</f>
        <v/>
      </c>
      <c r="U508" s="84" t="str">
        <f>Mitglieder!CS230</f>
        <v/>
      </c>
      <c r="V508" s="84" t="str">
        <f>Mitglieder!CT230</f>
        <v/>
      </c>
      <c r="W508" s="84">
        <f>Mitglieder!CU230</f>
        <v>0</v>
      </c>
      <c r="X508" s="86" t="str">
        <f>Mitglieder!CV230</f>
        <v/>
      </c>
      <c r="Y508" s="84" t="str">
        <f>Mitglieder!CW230</f>
        <v/>
      </c>
    </row>
    <row r="509" spans="18:25" x14ac:dyDescent="0.35">
      <c r="R509" s="84">
        <f>Mitglieder!CP231</f>
        <v>5.0900000000000431E-2</v>
      </c>
      <c r="S509" s="84" t="str">
        <f>Mitglieder!CQ231</f>
        <v/>
      </c>
      <c r="T509" s="85" t="str">
        <f>Mitglieder!CR231</f>
        <v/>
      </c>
      <c r="U509" s="84" t="str">
        <f>Mitglieder!CS231</f>
        <v/>
      </c>
      <c r="V509" s="84" t="str">
        <f>Mitglieder!CT231</f>
        <v/>
      </c>
      <c r="W509" s="84">
        <f>Mitglieder!CU231</f>
        <v>0</v>
      </c>
      <c r="X509" s="86" t="str">
        <f>Mitglieder!CV231</f>
        <v/>
      </c>
      <c r="Y509" s="84" t="str">
        <f>Mitglieder!CW231</f>
        <v/>
      </c>
    </row>
    <row r="510" spans="18:25" x14ac:dyDescent="0.35">
      <c r="R510" s="84">
        <f>Mitglieder!CP232</f>
        <v>5.1000000000000434E-2</v>
      </c>
      <c r="S510" s="84" t="str">
        <f>Mitglieder!CQ232</f>
        <v/>
      </c>
      <c r="T510" s="85" t="str">
        <f>Mitglieder!CR232</f>
        <v/>
      </c>
      <c r="U510" s="84" t="str">
        <f>Mitglieder!CS232</f>
        <v/>
      </c>
      <c r="V510" s="84" t="str">
        <f>Mitglieder!CT232</f>
        <v/>
      </c>
      <c r="W510" s="84">
        <f>Mitglieder!CU232</f>
        <v>0</v>
      </c>
      <c r="X510" s="86" t="str">
        <f>Mitglieder!CV232</f>
        <v/>
      </c>
      <c r="Y510" s="84" t="str">
        <f>Mitglieder!CW232</f>
        <v/>
      </c>
    </row>
    <row r="511" spans="18:25" x14ac:dyDescent="0.35">
      <c r="R511" s="84">
        <f>Mitglieder!CP233</f>
        <v>5.1100000000000437E-2</v>
      </c>
      <c r="S511" s="84" t="str">
        <f>Mitglieder!CQ233</f>
        <v/>
      </c>
      <c r="T511" s="85" t="str">
        <f>Mitglieder!CR233</f>
        <v/>
      </c>
      <c r="U511" s="84" t="str">
        <f>Mitglieder!CS233</f>
        <v/>
      </c>
      <c r="V511" s="84" t="str">
        <f>Mitglieder!CT233</f>
        <v/>
      </c>
      <c r="W511" s="84">
        <f>Mitglieder!CU233</f>
        <v>0</v>
      </c>
      <c r="X511" s="86" t="str">
        <f>Mitglieder!CV233</f>
        <v/>
      </c>
      <c r="Y511" s="84" t="str">
        <f>Mitglieder!CW233</f>
        <v/>
      </c>
    </row>
    <row r="512" spans="18:25" x14ac:dyDescent="0.35">
      <c r="R512" s="84">
        <f>Mitglieder!CP234</f>
        <v>5.120000000000044E-2</v>
      </c>
      <c r="S512" s="84" t="str">
        <f>Mitglieder!CQ234</f>
        <v/>
      </c>
      <c r="T512" s="85" t="str">
        <f>Mitglieder!CR234</f>
        <v/>
      </c>
      <c r="U512" s="84" t="str">
        <f>Mitglieder!CS234</f>
        <v/>
      </c>
      <c r="V512" s="84" t="str">
        <f>Mitglieder!CT234</f>
        <v/>
      </c>
      <c r="W512" s="84">
        <f>Mitglieder!CU234</f>
        <v>0</v>
      </c>
      <c r="X512" s="86" t="str">
        <f>Mitglieder!CV234</f>
        <v/>
      </c>
      <c r="Y512" s="84" t="str">
        <f>Mitglieder!CW234</f>
        <v/>
      </c>
    </row>
    <row r="513" spans="18:25" x14ac:dyDescent="0.35">
      <c r="R513" s="84">
        <f>Mitglieder!CP235</f>
        <v>5.1300000000000442E-2</v>
      </c>
      <c r="S513" s="84" t="str">
        <f>Mitglieder!CQ235</f>
        <v/>
      </c>
      <c r="T513" s="85" t="str">
        <f>Mitglieder!CR235</f>
        <v/>
      </c>
      <c r="U513" s="84" t="str">
        <f>Mitglieder!CS235</f>
        <v/>
      </c>
      <c r="V513" s="84" t="str">
        <f>Mitglieder!CT235</f>
        <v/>
      </c>
      <c r="W513" s="84">
        <f>Mitglieder!CU235</f>
        <v>0</v>
      </c>
      <c r="X513" s="86" t="str">
        <f>Mitglieder!CV235</f>
        <v/>
      </c>
      <c r="Y513" s="84" t="str">
        <f>Mitglieder!CW235</f>
        <v/>
      </c>
    </row>
    <row r="514" spans="18:25" x14ac:dyDescent="0.35">
      <c r="R514" s="84">
        <f>Mitglieder!CP236</f>
        <v>5.1400000000000445E-2</v>
      </c>
      <c r="S514" s="84" t="str">
        <f>Mitglieder!CQ236</f>
        <v/>
      </c>
      <c r="T514" s="85" t="str">
        <f>Mitglieder!CR236</f>
        <v/>
      </c>
      <c r="U514" s="84" t="str">
        <f>Mitglieder!CS236</f>
        <v/>
      </c>
      <c r="V514" s="84" t="str">
        <f>Mitglieder!CT236</f>
        <v/>
      </c>
      <c r="W514" s="84">
        <f>Mitglieder!CU236</f>
        <v>0</v>
      </c>
      <c r="X514" s="86" t="str">
        <f>Mitglieder!CV236</f>
        <v/>
      </c>
      <c r="Y514" s="84" t="str">
        <f>Mitglieder!CW236</f>
        <v/>
      </c>
    </row>
    <row r="515" spans="18:25" x14ac:dyDescent="0.35">
      <c r="R515" s="84">
        <f>Mitglieder!CP237</f>
        <v>5.1500000000000448E-2</v>
      </c>
      <c r="S515" s="84" t="str">
        <f>Mitglieder!CQ237</f>
        <v/>
      </c>
      <c r="T515" s="85" t="str">
        <f>Mitglieder!CR237</f>
        <v/>
      </c>
      <c r="U515" s="84" t="str">
        <f>Mitglieder!CS237</f>
        <v/>
      </c>
      <c r="V515" s="84" t="str">
        <f>Mitglieder!CT237</f>
        <v/>
      </c>
      <c r="W515" s="84">
        <f>Mitglieder!CU237</f>
        <v>0</v>
      </c>
      <c r="X515" s="86" t="str">
        <f>Mitglieder!CV237</f>
        <v/>
      </c>
      <c r="Y515" s="84" t="str">
        <f>Mitglieder!CW237</f>
        <v/>
      </c>
    </row>
    <row r="516" spans="18:25" x14ac:dyDescent="0.35">
      <c r="R516" s="84">
        <f>Mitglieder!CP238</f>
        <v>5.1600000000000451E-2</v>
      </c>
      <c r="S516" s="84" t="str">
        <f>Mitglieder!CQ238</f>
        <v/>
      </c>
      <c r="T516" s="85" t="str">
        <f>Mitglieder!CR238</f>
        <v/>
      </c>
      <c r="U516" s="84" t="str">
        <f>Mitglieder!CS238</f>
        <v/>
      </c>
      <c r="V516" s="84" t="str">
        <f>Mitglieder!CT238</f>
        <v/>
      </c>
      <c r="W516" s="84">
        <f>Mitglieder!CU238</f>
        <v>0</v>
      </c>
      <c r="X516" s="86" t="str">
        <f>Mitglieder!CV238</f>
        <v/>
      </c>
      <c r="Y516" s="84" t="str">
        <f>Mitglieder!CW238</f>
        <v/>
      </c>
    </row>
    <row r="517" spans="18:25" x14ac:dyDescent="0.35">
      <c r="R517" s="84">
        <f>Mitglieder!CP239</f>
        <v>5.1700000000000454E-2</v>
      </c>
      <c r="S517" s="84" t="str">
        <f>Mitglieder!CQ239</f>
        <v/>
      </c>
      <c r="T517" s="85" t="str">
        <f>Mitglieder!CR239</f>
        <v/>
      </c>
      <c r="U517" s="84" t="str">
        <f>Mitglieder!CS239</f>
        <v/>
      </c>
      <c r="V517" s="84" t="str">
        <f>Mitglieder!CT239</f>
        <v/>
      </c>
      <c r="W517" s="84">
        <f>Mitglieder!CU239</f>
        <v>0</v>
      </c>
      <c r="X517" s="86" t="str">
        <f>Mitglieder!CV239</f>
        <v/>
      </c>
      <c r="Y517" s="84" t="str">
        <f>Mitglieder!CW239</f>
        <v/>
      </c>
    </row>
    <row r="518" spans="18:25" x14ac:dyDescent="0.35">
      <c r="R518" s="84">
        <f>Mitglieder!CP240</f>
        <v>5.1800000000000457E-2</v>
      </c>
      <c r="S518" s="84" t="str">
        <f>Mitglieder!CQ240</f>
        <v/>
      </c>
      <c r="T518" s="85" t="str">
        <f>Mitglieder!CR240</f>
        <v/>
      </c>
      <c r="U518" s="84" t="str">
        <f>Mitglieder!CS240</f>
        <v/>
      </c>
      <c r="V518" s="84" t="str">
        <f>Mitglieder!CT240</f>
        <v/>
      </c>
      <c r="W518" s="84">
        <f>Mitglieder!CU240</f>
        <v>0</v>
      </c>
      <c r="X518" s="86" t="str">
        <f>Mitglieder!CV240</f>
        <v/>
      </c>
      <c r="Y518" s="84" t="str">
        <f>Mitglieder!CW240</f>
        <v/>
      </c>
    </row>
    <row r="519" spans="18:25" x14ac:dyDescent="0.35">
      <c r="R519" s="84">
        <f>Mitglieder!CP241</f>
        <v>5.190000000000046E-2</v>
      </c>
      <c r="S519" s="84" t="str">
        <f>Mitglieder!CQ241</f>
        <v/>
      </c>
      <c r="T519" s="85" t="str">
        <f>Mitglieder!CR241</f>
        <v/>
      </c>
      <c r="U519" s="84" t="str">
        <f>Mitglieder!CS241</f>
        <v/>
      </c>
      <c r="V519" s="84" t="str">
        <f>Mitglieder!CT241</f>
        <v/>
      </c>
      <c r="W519" s="84">
        <f>Mitglieder!CU241</f>
        <v>0</v>
      </c>
      <c r="X519" s="86" t="str">
        <f>Mitglieder!CV241</f>
        <v/>
      </c>
      <c r="Y519" s="84" t="str">
        <f>Mitglieder!CW241</f>
        <v/>
      </c>
    </row>
    <row r="520" spans="18:25" x14ac:dyDescent="0.35">
      <c r="R520" s="84">
        <f>Mitglieder!CP242</f>
        <v>5.2000000000000463E-2</v>
      </c>
      <c r="S520" s="84" t="str">
        <f>Mitglieder!CQ242</f>
        <v/>
      </c>
      <c r="T520" s="85" t="str">
        <f>Mitglieder!CR242</f>
        <v/>
      </c>
      <c r="U520" s="84" t="str">
        <f>Mitglieder!CS242</f>
        <v/>
      </c>
      <c r="V520" s="84" t="str">
        <f>Mitglieder!CT242</f>
        <v/>
      </c>
      <c r="W520" s="84">
        <f>Mitglieder!CU242</f>
        <v>0</v>
      </c>
      <c r="X520" s="86" t="str">
        <f>Mitglieder!CV242</f>
        <v/>
      </c>
      <c r="Y520" s="84" t="str">
        <f>Mitglieder!CW242</f>
        <v/>
      </c>
    </row>
    <row r="521" spans="18:25" x14ac:dyDescent="0.35">
      <c r="R521" s="84">
        <f>Mitglieder!CP243</f>
        <v>5.2100000000000465E-2</v>
      </c>
      <c r="S521" s="84" t="str">
        <f>Mitglieder!CQ243</f>
        <v/>
      </c>
      <c r="T521" s="85" t="str">
        <f>Mitglieder!CR243</f>
        <v/>
      </c>
      <c r="U521" s="84" t="str">
        <f>Mitglieder!CS243</f>
        <v/>
      </c>
      <c r="V521" s="84" t="str">
        <f>Mitglieder!CT243</f>
        <v/>
      </c>
      <c r="W521" s="84">
        <f>Mitglieder!CU243</f>
        <v>0</v>
      </c>
      <c r="X521" s="86" t="str">
        <f>Mitglieder!CV243</f>
        <v/>
      </c>
      <c r="Y521" s="84" t="str">
        <f>Mitglieder!CW243</f>
        <v/>
      </c>
    </row>
    <row r="522" spans="18:25" x14ac:dyDescent="0.35">
      <c r="R522" s="84">
        <f>Mitglieder!CP244</f>
        <v>5.2200000000000468E-2</v>
      </c>
      <c r="S522" s="84" t="str">
        <f>Mitglieder!CQ244</f>
        <v/>
      </c>
      <c r="T522" s="85" t="str">
        <f>Mitglieder!CR244</f>
        <v/>
      </c>
      <c r="U522" s="84" t="str">
        <f>Mitglieder!CS244</f>
        <v/>
      </c>
      <c r="V522" s="84" t="str">
        <f>Mitglieder!CT244</f>
        <v/>
      </c>
      <c r="W522" s="84">
        <f>Mitglieder!CU244</f>
        <v>0</v>
      </c>
      <c r="X522" s="86" t="str">
        <f>Mitglieder!CV244</f>
        <v/>
      </c>
      <c r="Y522" s="84" t="str">
        <f>Mitglieder!CW244</f>
        <v/>
      </c>
    </row>
    <row r="523" spans="18:25" x14ac:dyDescent="0.35">
      <c r="R523" s="84">
        <f>Mitglieder!CP245</f>
        <v>5.2300000000000471E-2</v>
      </c>
      <c r="S523" s="84" t="str">
        <f>Mitglieder!CQ245</f>
        <v/>
      </c>
      <c r="T523" s="85" t="str">
        <f>Mitglieder!CR245</f>
        <v/>
      </c>
      <c r="U523" s="84" t="str">
        <f>Mitglieder!CS245</f>
        <v/>
      </c>
      <c r="V523" s="84" t="str">
        <f>Mitglieder!CT245</f>
        <v/>
      </c>
      <c r="W523" s="84">
        <f>Mitglieder!CU245</f>
        <v>0</v>
      </c>
      <c r="X523" s="86" t="str">
        <f>Mitglieder!CV245</f>
        <v/>
      </c>
      <c r="Y523" s="84" t="str">
        <f>Mitglieder!CW245</f>
        <v/>
      </c>
    </row>
    <row r="524" spans="18:25" x14ac:dyDescent="0.35">
      <c r="R524" s="84">
        <f>Mitglieder!CP246</f>
        <v>5.2400000000000474E-2</v>
      </c>
      <c r="S524" s="84" t="str">
        <f>Mitglieder!CQ246</f>
        <v/>
      </c>
      <c r="T524" s="85" t="str">
        <f>Mitglieder!CR246</f>
        <v/>
      </c>
      <c r="U524" s="84" t="str">
        <f>Mitglieder!CS246</f>
        <v/>
      </c>
      <c r="V524" s="84" t="str">
        <f>Mitglieder!CT246</f>
        <v/>
      </c>
      <c r="W524" s="84">
        <f>Mitglieder!CU246</f>
        <v>0</v>
      </c>
      <c r="X524" s="86" t="str">
        <f>Mitglieder!CV246</f>
        <v/>
      </c>
      <c r="Y524" s="84" t="str">
        <f>Mitglieder!CW246</f>
        <v/>
      </c>
    </row>
    <row r="525" spans="18:25" x14ac:dyDescent="0.35">
      <c r="R525" s="84">
        <f>Mitglieder!CP247</f>
        <v>5.2500000000000477E-2</v>
      </c>
      <c r="S525" s="84" t="str">
        <f>Mitglieder!CQ247</f>
        <v/>
      </c>
      <c r="T525" s="85" t="str">
        <f>Mitglieder!CR247</f>
        <v/>
      </c>
      <c r="U525" s="84" t="str">
        <f>Mitglieder!CS247</f>
        <v/>
      </c>
      <c r="V525" s="84" t="str">
        <f>Mitglieder!CT247</f>
        <v/>
      </c>
      <c r="W525" s="84">
        <f>Mitglieder!CU247</f>
        <v>0</v>
      </c>
      <c r="X525" s="86" t="str">
        <f>Mitglieder!CV247</f>
        <v/>
      </c>
      <c r="Y525" s="84" t="str">
        <f>Mitglieder!CW247</f>
        <v/>
      </c>
    </row>
    <row r="526" spans="18:25" x14ac:dyDescent="0.35">
      <c r="R526" s="84">
        <f>Mitglieder!CP248</f>
        <v>5.260000000000048E-2</v>
      </c>
      <c r="S526" s="84" t="str">
        <f>Mitglieder!CQ248</f>
        <v/>
      </c>
      <c r="T526" s="85" t="str">
        <f>Mitglieder!CR248</f>
        <v/>
      </c>
      <c r="U526" s="84" t="str">
        <f>Mitglieder!CS248</f>
        <v/>
      </c>
      <c r="V526" s="84" t="str">
        <f>Mitglieder!CT248</f>
        <v/>
      </c>
      <c r="W526" s="84">
        <f>Mitglieder!CU248</f>
        <v>0</v>
      </c>
      <c r="X526" s="86" t="str">
        <f>Mitglieder!CV248</f>
        <v/>
      </c>
      <c r="Y526" s="84" t="str">
        <f>Mitglieder!CW248</f>
        <v/>
      </c>
    </row>
    <row r="527" spans="18:25" x14ac:dyDescent="0.35">
      <c r="R527" s="84">
        <f>Mitglieder!CP249</f>
        <v>5.2700000000000483E-2</v>
      </c>
      <c r="S527" s="84" t="str">
        <f>Mitglieder!CQ249</f>
        <v/>
      </c>
      <c r="T527" s="85" t="str">
        <f>Mitglieder!CR249</f>
        <v/>
      </c>
      <c r="U527" s="84" t="str">
        <f>Mitglieder!CS249</f>
        <v/>
      </c>
      <c r="V527" s="84" t="str">
        <f>Mitglieder!CT249</f>
        <v/>
      </c>
      <c r="W527" s="84">
        <f>Mitglieder!CU249</f>
        <v>0</v>
      </c>
      <c r="X527" s="86" t="str">
        <f>Mitglieder!CV249</f>
        <v/>
      </c>
      <c r="Y527" s="84" t="str">
        <f>Mitglieder!CW249</f>
        <v/>
      </c>
    </row>
    <row r="528" spans="18:25" x14ac:dyDescent="0.35">
      <c r="R528" s="84">
        <f>Mitglieder!CP250</f>
        <v>5.2800000000000485E-2</v>
      </c>
      <c r="S528" s="84" t="str">
        <f>Mitglieder!CQ250</f>
        <v/>
      </c>
      <c r="T528" s="85" t="str">
        <f>Mitglieder!CR250</f>
        <v/>
      </c>
      <c r="U528" s="84" t="str">
        <f>Mitglieder!CS250</f>
        <v/>
      </c>
      <c r="V528" s="84" t="str">
        <f>Mitglieder!CT250</f>
        <v/>
      </c>
      <c r="W528" s="84">
        <f>Mitglieder!CU250</f>
        <v>0</v>
      </c>
      <c r="X528" s="86" t="str">
        <f>Mitglieder!CV250</f>
        <v/>
      </c>
      <c r="Y528" s="84" t="str">
        <f>Mitglieder!CW250</f>
        <v/>
      </c>
    </row>
    <row r="529" spans="18:25" x14ac:dyDescent="0.35">
      <c r="R529" s="84">
        <f>Mitglieder!CP251</f>
        <v>5.2900000000000488E-2</v>
      </c>
      <c r="S529" s="84" t="str">
        <f>Mitglieder!CQ251</f>
        <v/>
      </c>
      <c r="T529" s="85" t="str">
        <f>Mitglieder!CR251</f>
        <v/>
      </c>
      <c r="U529" s="84" t="str">
        <f>Mitglieder!CS251</f>
        <v/>
      </c>
      <c r="V529" s="84" t="str">
        <f>Mitglieder!CT251</f>
        <v/>
      </c>
      <c r="W529" s="84">
        <f>Mitglieder!CU251</f>
        <v>0</v>
      </c>
      <c r="X529" s="86" t="str">
        <f>Mitglieder!CV251</f>
        <v/>
      </c>
      <c r="Y529" s="84" t="str">
        <f>Mitglieder!CW251</f>
        <v/>
      </c>
    </row>
    <row r="530" spans="18:25" x14ac:dyDescent="0.35">
      <c r="R530" s="84">
        <f>Mitglieder!CP252</f>
        <v>5.3000000000000491E-2</v>
      </c>
      <c r="S530" s="84" t="str">
        <f>Mitglieder!CQ252</f>
        <v/>
      </c>
      <c r="T530" s="85" t="str">
        <f>Mitglieder!CR252</f>
        <v/>
      </c>
      <c r="U530" s="84" t="str">
        <f>Mitglieder!CS252</f>
        <v/>
      </c>
      <c r="V530" s="84" t="str">
        <f>Mitglieder!CT252</f>
        <v/>
      </c>
      <c r="W530" s="84">
        <f>Mitglieder!CU252</f>
        <v>0</v>
      </c>
      <c r="X530" s="86" t="str">
        <f>Mitglieder!CV252</f>
        <v/>
      </c>
      <c r="Y530" s="84" t="str">
        <f>Mitglieder!CW252</f>
        <v/>
      </c>
    </row>
    <row r="531" spans="18:25" x14ac:dyDescent="0.35">
      <c r="R531" s="84">
        <f>Mitglieder!CP253</f>
        <v>5.3100000000000494E-2</v>
      </c>
      <c r="S531" s="84" t="str">
        <f>Mitglieder!CQ253</f>
        <v/>
      </c>
      <c r="T531" s="85" t="str">
        <f>Mitglieder!CR253</f>
        <v/>
      </c>
      <c r="U531" s="84" t="str">
        <f>Mitglieder!CS253</f>
        <v/>
      </c>
      <c r="V531" s="84" t="str">
        <f>Mitglieder!CT253</f>
        <v/>
      </c>
      <c r="W531" s="84">
        <f>Mitglieder!CU253</f>
        <v>0</v>
      </c>
      <c r="X531" s="86" t="str">
        <f>Mitglieder!CV253</f>
        <v/>
      </c>
      <c r="Y531" s="84" t="str">
        <f>Mitglieder!CW253</f>
        <v/>
      </c>
    </row>
    <row r="532" spans="18:25" x14ac:dyDescent="0.35">
      <c r="R532" s="84">
        <f>Mitglieder!CP254</f>
        <v>5.3200000000000497E-2</v>
      </c>
      <c r="S532" s="84" t="str">
        <f>Mitglieder!CQ254</f>
        <v/>
      </c>
      <c r="T532" s="85" t="str">
        <f>Mitglieder!CR254</f>
        <v/>
      </c>
      <c r="U532" s="84" t="str">
        <f>Mitglieder!CS254</f>
        <v/>
      </c>
      <c r="V532" s="84" t="str">
        <f>Mitglieder!CT254</f>
        <v/>
      </c>
      <c r="W532" s="84">
        <f>Mitglieder!CU254</f>
        <v>0</v>
      </c>
      <c r="X532" s="86" t="str">
        <f>Mitglieder!CV254</f>
        <v/>
      </c>
      <c r="Y532" s="84" t="str">
        <f>Mitglieder!CW254</f>
        <v/>
      </c>
    </row>
    <row r="533" spans="18:25" x14ac:dyDescent="0.35">
      <c r="R533" s="84">
        <f>Mitglieder!CP255</f>
        <v>5.33000000000005E-2</v>
      </c>
      <c r="S533" s="84" t="str">
        <f>Mitglieder!CQ255</f>
        <v/>
      </c>
      <c r="T533" s="85" t="str">
        <f>Mitglieder!CR255</f>
        <v/>
      </c>
      <c r="U533" s="84" t="str">
        <f>Mitglieder!CS255</f>
        <v/>
      </c>
      <c r="V533" s="84" t="str">
        <f>Mitglieder!CT255</f>
        <v/>
      </c>
      <c r="W533" s="84">
        <f>Mitglieder!CU255</f>
        <v>0</v>
      </c>
      <c r="X533" s="86" t="str">
        <f>Mitglieder!CV255</f>
        <v/>
      </c>
      <c r="Y533" s="84" t="str">
        <f>Mitglieder!CW255</f>
        <v/>
      </c>
    </row>
    <row r="534" spans="18:25" x14ac:dyDescent="0.35">
      <c r="R534" s="84">
        <f>Mitglieder!CP256</f>
        <v>5.3400000000000503E-2</v>
      </c>
      <c r="S534" s="84" t="str">
        <f>Mitglieder!CQ256</f>
        <v/>
      </c>
      <c r="T534" s="85" t="str">
        <f>Mitglieder!CR256</f>
        <v/>
      </c>
      <c r="U534" s="84" t="str">
        <f>Mitglieder!CS256</f>
        <v/>
      </c>
      <c r="V534" s="84" t="str">
        <f>Mitglieder!CT256</f>
        <v/>
      </c>
      <c r="W534" s="84">
        <f>Mitglieder!CU256</f>
        <v>0</v>
      </c>
      <c r="X534" s="86" t="str">
        <f>Mitglieder!CV256</f>
        <v/>
      </c>
      <c r="Y534" s="84" t="str">
        <f>Mitglieder!CW256</f>
        <v/>
      </c>
    </row>
    <row r="535" spans="18:25" x14ac:dyDescent="0.35">
      <c r="R535" s="84">
        <f>Mitglieder!CP257</f>
        <v>5.3500000000000505E-2</v>
      </c>
      <c r="S535" s="84" t="str">
        <f>Mitglieder!CQ257</f>
        <v/>
      </c>
      <c r="T535" s="85" t="str">
        <f>Mitglieder!CR257</f>
        <v/>
      </c>
      <c r="U535" s="84" t="str">
        <f>Mitglieder!CS257</f>
        <v/>
      </c>
      <c r="V535" s="84" t="str">
        <f>Mitglieder!CT257</f>
        <v/>
      </c>
      <c r="W535" s="84">
        <f>Mitglieder!CU257</f>
        <v>0</v>
      </c>
      <c r="X535" s="86" t="str">
        <f>Mitglieder!CV257</f>
        <v/>
      </c>
      <c r="Y535" s="84" t="str">
        <f>Mitglieder!CW257</f>
        <v/>
      </c>
    </row>
    <row r="536" spans="18:25" x14ac:dyDescent="0.35">
      <c r="R536" s="84">
        <f>Mitglieder!CP258</f>
        <v>5.3600000000000508E-2</v>
      </c>
      <c r="S536" s="84" t="str">
        <f>Mitglieder!CQ258</f>
        <v/>
      </c>
      <c r="T536" s="85" t="str">
        <f>Mitglieder!CR258</f>
        <v/>
      </c>
      <c r="U536" s="84" t="str">
        <f>Mitglieder!CS258</f>
        <v/>
      </c>
      <c r="V536" s="84" t="str">
        <f>Mitglieder!CT258</f>
        <v/>
      </c>
      <c r="W536" s="84">
        <f>Mitglieder!CU258</f>
        <v>0</v>
      </c>
      <c r="X536" s="86" t="str">
        <f>Mitglieder!CV258</f>
        <v/>
      </c>
      <c r="Y536" s="84" t="str">
        <f>Mitglieder!CW258</f>
        <v/>
      </c>
    </row>
    <row r="537" spans="18:25" x14ac:dyDescent="0.35">
      <c r="R537" s="84">
        <f>Mitglieder!CP259</f>
        <v>5.3700000000000511E-2</v>
      </c>
      <c r="S537" s="84" t="str">
        <f>Mitglieder!CQ259</f>
        <v/>
      </c>
      <c r="T537" s="85" t="str">
        <f>Mitglieder!CR259</f>
        <v/>
      </c>
      <c r="U537" s="84" t="str">
        <f>Mitglieder!CS259</f>
        <v/>
      </c>
      <c r="V537" s="84" t="str">
        <f>Mitglieder!CT259</f>
        <v/>
      </c>
      <c r="W537" s="84">
        <f>Mitglieder!CU259</f>
        <v>0</v>
      </c>
      <c r="X537" s="86" t="str">
        <f>Mitglieder!CV259</f>
        <v/>
      </c>
      <c r="Y537" s="84" t="str">
        <f>Mitglieder!CW259</f>
        <v/>
      </c>
    </row>
    <row r="538" spans="18:25" x14ac:dyDescent="0.35">
      <c r="R538" s="84">
        <f>Mitglieder!CP260</f>
        <v>5.3800000000000514E-2</v>
      </c>
      <c r="S538" s="84" t="str">
        <f>Mitglieder!CQ260</f>
        <v/>
      </c>
      <c r="T538" s="85" t="str">
        <f>Mitglieder!CR260</f>
        <v/>
      </c>
      <c r="U538" s="84" t="str">
        <f>Mitglieder!CS260</f>
        <v/>
      </c>
      <c r="V538" s="84" t="str">
        <f>Mitglieder!CT260</f>
        <v/>
      </c>
      <c r="W538" s="84">
        <f>Mitglieder!CU260</f>
        <v>0</v>
      </c>
      <c r="X538" s="86" t="str">
        <f>Mitglieder!CV260</f>
        <v/>
      </c>
      <c r="Y538" s="84" t="str">
        <f>Mitglieder!CW260</f>
        <v/>
      </c>
    </row>
    <row r="539" spans="18:25" x14ac:dyDescent="0.35">
      <c r="R539" s="84">
        <f>Mitglieder!CP261</f>
        <v>5.3900000000000517E-2</v>
      </c>
      <c r="S539" s="84" t="str">
        <f>Mitglieder!CQ261</f>
        <v/>
      </c>
      <c r="T539" s="85" t="str">
        <f>Mitglieder!CR261</f>
        <v/>
      </c>
      <c r="U539" s="84" t="str">
        <f>Mitglieder!CS261</f>
        <v/>
      </c>
      <c r="V539" s="84" t="str">
        <f>Mitglieder!CT261</f>
        <v/>
      </c>
      <c r="W539" s="84">
        <f>Mitglieder!CU261</f>
        <v>0</v>
      </c>
      <c r="X539" s="86" t="str">
        <f>Mitglieder!CV261</f>
        <v/>
      </c>
      <c r="Y539" s="84" t="str">
        <f>Mitglieder!CW261</f>
        <v/>
      </c>
    </row>
    <row r="540" spans="18:25" x14ac:dyDescent="0.35">
      <c r="R540" s="84">
        <f>Mitglieder!CP262</f>
        <v>5.400000000000052E-2</v>
      </c>
      <c r="S540" s="84" t="str">
        <f>Mitglieder!CQ262</f>
        <v/>
      </c>
      <c r="T540" s="85" t="str">
        <f>Mitglieder!CR262</f>
        <v/>
      </c>
      <c r="U540" s="84" t="str">
        <f>Mitglieder!CS262</f>
        <v/>
      </c>
      <c r="V540" s="84" t="str">
        <f>Mitglieder!CT262</f>
        <v/>
      </c>
      <c r="W540" s="84">
        <f>Mitglieder!CU262</f>
        <v>0</v>
      </c>
      <c r="X540" s="86" t="str">
        <f>Mitglieder!CV262</f>
        <v/>
      </c>
      <c r="Y540" s="84" t="str">
        <f>Mitglieder!CW262</f>
        <v/>
      </c>
    </row>
    <row r="541" spans="18:25" x14ac:dyDescent="0.35">
      <c r="R541" s="84">
        <f>Mitglieder!CP263</f>
        <v>5.4100000000000523E-2</v>
      </c>
      <c r="S541" s="84" t="str">
        <f>Mitglieder!CQ263</f>
        <v/>
      </c>
      <c r="T541" s="85" t="str">
        <f>Mitglieder!CR263</f>
        <v/>
      </c>
      <c r="U541" s="84" t="str">
        <f>Mitglieder!CS263</f>
        <v/>
      </c>
      <c r="V541" s="84" t="str">
        <f>Mitglieder!CT263</f>
        <v/>
      </c>
      <c r="W541" s="84">
        <f>Mitglieder!CU263</f>
        <v>0</v>
      </c>
      <c r="X541" s="86" t="str">
        <f>Mitglieder!CV263</f>
        <v/>
      </c>
      <c r="Y541" s="84" t="str">
        <f>Mitglieder!CW263</f>
        <v/>
      </c>
    </row>
    <row r="542" spans="18:25" x14ac:dyDescent="0.35">
      <c r="R542" s="84">
        <f>Mitglieder!CP264</f>
        <v>5.4200000000000526E-2</v>
      </c>
      <c r="S542" s="84" t="str">
        <f>Mitglieder!CQ264</f>
        <v/>
      </c>
      <c r="T542" s="85" t="str">
        <f>Mitglieder!CR264</f>
        <v/>
      </c>
      <c r="U542" s="84" t="str">
        <f>Mitglieder!CS264</f>
        <v/>
      </c>
      <c r="V542" s="84" t="str">
        <f>Mitglieder!CT264</f>
        <v/>
      </c>
      <c r="W542" s="84">
        <f>Mitglieder!CU264</f>
        <v>0</v>
      </c>
      <c r="X542" s="86" t="str">
        <f>Mitglieder!CV264</f>
        <v/>
      </c>
      <c r="Y542" s="84" t="str">
        <f>Mitglieder!CW264</f>
        <v/>
      </c>
    </row>
    <row r="543" spans="18:25" x14ac:dyDescent="0.35">
      <c r="R543" s="84">
        <f>Mitglieder!CP265</f>
        <v>5.4300000000000528E-2</v>
      </c>
      <c r="S543" s="84" t="str">
        <f>Mitglieder!CQ265</f>
        <v/>
      </c>
      <c r="T543" s="85" t="str">
        <f>Mitglieder!CR265</f>
        <v/>
      </c>
      <c r="U543" s="84" t="str">
        <f>Mitglieder!CS265</f>
        <v/>
      </c>
      <c r="V543" s="84" t="str">
        <f>Mitglieder!CT265</f>
        <v/>
      </c>
      <c r="W543" s="84">
        <f>Mitglieder!CU265</f>
        <v>0</v>
      </c>
      <c r="X543" s="86" t="str">
        <f>Mitglieder!CV265</f>
        <v/>
      </c>
      <c r="Y543" s="84" t="str">
        <f>Mitglieder!CW265</f>
        <v/>
      </c>
    </row>
    <row r="544" spans="18:25" x14ac:dyDescent="0.35">
      <c r="R544" s="84">
        <f>Mitglieder!CP266</f>
        <v>5.4400000000000531E-2</v>
      </c>
      <c r="S544" s="84" t="str">
        <f>Mitglieder!CQ266</f>
        <v/>
      </c>
      <c r="T544" s="85" t="str">
        <f>Mitglieder!CR266</f>
        <v/>
      </c>
      <c r="U544" s="84" t="str">
        <f>Mitglieder!CS266</f>
        <v/>
      </c>
      <c r="V544" s="84" t="str">
        <f>Mitglieder!CT266</f>
        <v/>
      </c>
      <c r="W544" s="84">
        <f>Mitglieder!CU266</f>
        <v>0</v>
      </c>
      <c r="X544" s="86" t="str">
        <f>Mitglieder!CV266</f>
        <v/>
      </c>
      <c r="Y544" s="84" t="str">
        <f>Mitglieder!CW266</f>
        <v/>
      </c>
    </row>
    <row r="545" spans="18:25" x14ac:dyDescent="0.35">
      <c r="R545" s="84">
        <f>Mitglieder!CP267</f>
        <v>5.4500000000000534E-2</v>
      </c>
      <c r="S545" s="84" t="str">
        <f>Mitglieder!CQ267</f>
        <v/>
      </c>
      <c r="T545" s="85" t="str">
        <f>Mitglieder!CR267</f>
        <v/>
      </c>
      <c r="U545" s="84" t="str">
        <f>Mitglieder!CS267</f>
        <v/>
      </c>
      <c r="V545" s="84" t="str">
        <f>Mitglieder!CT267</f>
        <v/>
      </c>
      <c r="W545" s="84">
        <f>Mitglieder!CU267</f>
        <v>0</v>
      </c>
      <c r="X545" s="86" t="str">
        <f>Mitglieder!CV267</f>
        <v/>
      </c>
      <c r="Y545" s="84" t="str">
        <f>Mitglieder!CW267</f>
        <v/>
      </c>
    </row>
    <row r="546" spans="18:25" x14ac:dyDescent="0.35">
      <c r="R546" s="84">
        <f>Mitglieder!CP268</f>
        <v>5.4600000000000537E-2</v>
      </c>
      <c r="S546" s="84" t="str">
        <f>Mitglieder!CQ268</f>
        <v/>
      </c>
      <c r="T546" s="85" t="str">
        <f>Mitglieder!CR268</f>
        <v/>
      </c>
      <c r="U546" s="84" t="str">
        <f>Mitglieder!CS268</f>
        <v/>
      </c>
      <c r="V546" s="84" t="str">
        <f>Mitglieder!CT268</f>
        <v/>
      </c>
      <c r="W546" s="84">
        <f>Mitglieder!CU268</f>
        <v>0</v>
      </c>
      <c r="X546" s="86" t="str">
        <f>Mitglieder!CV268</f>
        <v/>
      </c>
      <c r="Y546" s="84" t="str">
        <f>Mitglieder!CW268</f>
        <v/>
      </c>
    </row>
    <row r="547" spans="18:25" x14ac:dyDescent="0.35">
      <c r="R547" s="84">
        <f>Mitglieder!CP269</f>
        <v>5.470000000000054E-2</v>
      </c>
      <c r="S547" s="84" t="str">
        <f>Mitglieder!CQ269</f>
        <v/>
      </c>
      <c r="T547" s="85" t="str">
        <f>Mitglieder!CR269</f>
        <v/>
      </c>
      <c r="U547" s="84" t="str">
        <f>Mitglieder!CS269</f>
        <v/>
      </c>
      <c r="V547" s="84" t="str">
        <f>Mitglieder!CT269</f>
        <v/>
      </c>
      <c r="W547" s="84">
        <f>Mitglieder!CU269</f>
        <v>0</v>
      </c>
      <c r="X547" s="86" t="str">
        <f>Mitglieder!CV269</f>
        <v/>
      </c>
      <c r="Y547" s="84" t="str">
        <f>Mitglieder!CW269</f>
        <v/>
      </c>
    </row>
    <row r="548" spans="18:25" x14ac:dyDescent="0.35">
      <c r="R548" s="84">
        <f>Mitglieder!CP270</f>
        <v>5.4800000000000543E-2</v>
      </c>
      <c r="S548" s="84" t="str">
        <f>Mitglieder!CQ270</f>
        <v/>
      </c>
      <c r="T548" s="85" t="str">
        <f>Mitglieder!CR270</f>
        <v/>
      </c>
      <c r="U548" s="84" t="str">
        <f>Mitglieder!CS270</f>
        <v/>
      </c>
      <c r="V548" s="84" t="str">
        <f>Mitglieder!CT270</f>
        <v/>
      </c>
      <c r="W548" s="84">
        <f>Mitglieder!CU270</f>
        <v>0</v>
      </c>
      <c r="X548" s="86" t="str">
        <f>Mitglieder!CV270</f>
        <v/>
      </c>
      <c r="Y548" s="84" t="str">
        <f>Mitglieder!CW270</f>
        <v/>
      </c>
    </row>
    <row r="549" spans="18:25" x14ac:dyDescent="0.35">
      <c r="R549" s="84">
        <f>Mitglieder!CP271</f>
        <v>5.4900000000000546E-2</v>
      </c>
      <c r="S549" s="84" t="str">
        <f>Mitglieder!CQ271</f>
        <v/>
      </c>
      <c r="T549" s="85" t="str">
        <f>Mitglieder!CR271</f>
        <v/>
      </c>
      <c r="U549" s="84" t="str">
        <f>Mitglieder!CS271</f>
        <v/>
      </c>
      <c r="V549" s="84" t="str">
        <f>Mitglieder!CT271</f>
        <v/>
      </c>
      <c r="W549" s="84">
        <f>Mitglieder!CU271</f>
        <v>0</v>
      </c>
      <c r="X549" s="86" t="str">
        <f>Mitglieder!CV271</f>
        <v/>
      </c>
      <c r="Y549" s="84" t="str">
        <f>Mitglieder!CW271</f>
        <v/>
      </c>
    </row>
    <row r="550" spans="18:25" x14ac:dyDescent="0.35">
      <c r="R550" s="84">
        <f>Mitglieder!CP272</f>
        <v>5.5000000000000548E-2</v>
      </c>
      <c r="S550" s="84" t="str">
        <f>Mitglieder!CQ272</f>
        <v/>
      </c>
      <c r="T550" s="85" t="str">
        <f>Mitglieder!CR272</f>
        <v/>
      </c>
      <c r="U550" s="84" t="str">
        <f>Mitglieder!CS272</f>
        <v/>
      </c>
      <c r="V550" s="84" t="str">
        <f>Mitglieder!CT272</f>
        <v/>
      </c>
      <c r="W550" s="84">
        <f>Mitglieder!CU272</f>
        <v>0</v>
      </c>
      <c r="X550" s="86" t="str">
        <f>Mitglieder!CV272</f>
        <v/>
      </c>
      <c r="Y550" s="84" t="str">
        <f>Mitglieder!CW272</f>
        <v/>
      </c>
    </row>
    <row r="551" spans="18:25" x14ac:dyDescent="0.35">
      <c r="R551" s="84">
        <f>Mitglieder!CP273</f>
        <v>5.5100000000000551E-2</v>
      </c>
      <c r="S551" s="84" t="str">
        <f>Mitglieder!CQ273</f>
        <v/>
      </c>
      <c r="T551" s="85" t="str">
        <f>Mitglieder!CR273</f>
        <v/>
      </c>
      <c r="U551" s="84" t="str">
        <f>Mitglieder!CS273</f>
        <v/>
      </c>
      <c r="V551" s="84" t="str">
        <f>Mitglieder!CT273</f>
        <v/>
      </c>
      <c r="W551" s="84">
        <f>Mitglieder!CU273</f>
        <v>0</v>
      </c>
      <c r="X551" s="86" t="str">
        <f>Mitglieder!CV273</f>
        <v/>
      </c>
      <c r="Y551" s="84" t="str">
        <f>Mitglieder!CW273</f>
        <v/>
      </c>
    </row>
    <row r="552" spans="18:25" x14ac:dyDescent="0.35">
      <c r="R552" s="84">
        <f>Mitglieder!CP274</f>
        <v>5.5200000000000554E-2</v>
      </c>
      <c r="S552" s="84" t="str">
        <f>Mitglieder!CQ274</f>
        <v/>
      </c>
      <c r="T552" s="85" t="str">
        <f>Mitglieder!CR274</f>
        <v/>
      </c>
      <c r="U552" s="84" t="str">
        <f>Mitglieder!CS274</f>
        <v/>
      </c>
      <c r="V552" s="84" t="str">
        <f>Mitglieder!CT274</f>
        <v/>
      </c>
      <c r="W552" s="84">
        <f>Mitglieder!CU274</f>
        <v>0</v>
      </c>
      <c r="X552" s="86" t="str">
        <f>Mitglieder!CV274</f>
        <v/>
      </c>
      <c r="Y552" s="84" t="str">
        <f>Mitglieder!CW274</f>
        <v/>
      </c>
    </row>
    <row r="553" spans="18:25" x14ac:dyDescent="0.35">
      <c r="R553" s="84">
        <f>Mitglieder!CP275</f>
        <v>5.5300000000000557E-2</v>
      </c>
      <c r="S553" s="84" t="str">
        <f>Mitglieder!CQ275</f>
        <v/>
      </c>
      <c r="T553" s="85" t="str">
        <f>Mitglieder!CR275</f>
        <v/>
      </c>
      <c r="U553" s="84" t="str">
        <f>Mitglieder!CS275</f>
        <v/>
      </c>
      <c r="V553" s="84" t="str">
        <f>Mitglieder!CT275</f>
        <v/>
      </c>
      <c r="W553" s="84">
        <f>Mitglieder!CU275</f>
        <v>0</v>
      </c>
      <c r="X553" s="86" t="str">
        <f>Mitglieder!CV275</f>
        <v/>
      </c>
      <c r="Y553" s="84" t="str">
        <f>Mitglieder!CW275</f>
        <v/>
      </c>
    </row>
    <row r="554" spans="18:25" x14ac:dyDescent="0.35">
      <c r="R554" s="84">
        <f>Mitglieder!CP276</f>
        <v>5.540000000000056E-2</v>
      </c>
      <c r="S554" s="84" t="str">
        <f>Mitglieder!CQ276</f>
        <v/>
      </c>
      <c r="T554" s="85" t="str">
        <f>Mitglieder!CR276</f>
        <v/>
      </c>
      <c r="U554" s="84" t="str">
        <f>Mitglieder!CS276</f>
        <v/>
      </c>
      <c r="V554" s="84" t="str">
        <f>Mitglieder!CT276</f>
        <v/>
      </c>
      <c r="W554" s="84">
        <f>Mitglieder!CU276</f>
        <v>0</v>
      </c>
      <c r="X554" s="86" t="str">
        <f>Mitglieder!CV276</f>
        <v/>
      </c>
      <c r="Y554" s="84" t="str">
        <f>Mitglieder!CW276</f>
        <v/>
      </c>
    </row>
    <row r="555" spans="18:25" x14ac:dyDescent="0.35">
      <c r="R555" s="84">
        <f>Mitglieder!CP277</f>
        <v>5.5500000000000563E-2</v>
      </c>
      <c r="S555" s="84" t="str">
        <f>Mitglieder!CQ277</f>
        <v/>
      </c>
      <c r="T555" s="85" t="str">
        <f>Mitglieder!CR277</f>
        <v/>
      </c>
      <c r="U555" s="84" t="str">
        <f>Mitglieder!CS277</f>
        <v/>
      </c>
      <c r="V555" s="84" t="str">
        <f>Mitglieder!CT277</f>
        <v/>
      </c>
      <c r="W555" s="84">
        <f>Mitglieder!CU277</f>
        <v>0</v>
      </c>
      <c r="X555" s="86" t="str">
        <f>Mitglieder!CV277</f>
        <v/>
      </c>
      <c r="Y555" s="84" t="str">
        <f>Mitglieder!CW277</f>
        <v/>
      </c>
    </row>
    <row r="556" spans="18:25" x14ac:dyDescent="0.35">
      <c r="R556" s="84">
        <f>Mitglieder!CP278</f>
        <v>5.5600000000000566E-2</v>
      </c>
      <c r="S556" s="84" t="str">
        <f>Mitglieder!CQ278</f>
        <v/>
      </c>
      <c r="T556" s="85" t="str">
        <f>Mitglieder!CR278</f>
        <v/>
      </c>
      <c r="U556" s="84" t="str">
        <f>Mitglieder!CS278</f>
        <v/>
      </c>
      <c r="V556" s="84" t="str">
        <f>Mitglieder!CT278</f>
        <v/>
      </c>
      <c r="W556" s="84">
        <f>Mitglieder!CU278</f>
        <v>0</v>
      </c>
      <c r="X556" s="86" t="str">
        <f>Mitglieder!CV278</f>
        <v/>
      </c>
      <c r="Y556" s="84" t="str">
        <f>Mitglieder!CW278</f>
        <v/>
      </c>
    </row>
    <row r="557" spans="18:25" x14ac:dyDescent="0.35">
      <c r="R557" s="84">
        <f>Mitglieder!CP279</f>
        <v>5.5700000000000569E-2</v>
      </c>
      <c r="S557" s="84" t="str">
        <f>Mitglieder!CQ279</f>
        <v/>
      </c>
      <c r="T557" s="85" t="str">
        <f>Mitglieder!CR279</f>
        <v/>
      </c>
      <c r="U557" s="84" t="str">
        <f>Mitglieder!CS279</f>
        <v/>
      </c>
      <c r="V557" s="84" t="str">
        <f>Mitglieder!CT279</f>
        <v/>
      </c>
      <c r="W557" s="84">
        <f>Mitglieder!CU279</f>
        <v>0</v>
      </c>
      <c r="X557" s="86" t="str">
        <f>Mitglieder!CV279</f>
        <v/>
      </c>
      <c r="Y557" s="84" t="str">
        <f>Mitglieder!CW279</f>
        <v/>
      </c>
    </row>
    <row r="558" spans="18:25" x14ac:dyDescent="0.35">
      <c r="R558" s="84">
        <f>Mitglieder!CP280</f>
        <v>5.5800000000000571E-2</v>
      </c>
      <c r="S558" s="84" t="str">
        <f>Mitglieder!CQ280</f>
        <v/>
      </c>
      <c r="T558" s="85" t="str">
        <f>Mitglieder!CR280</f>
        <v/>
      </c>
      <c r="U558" s="84" t="str">
        <f>Mitglieder!CS280</f>
        <v/>
      </c>
      <c r="V558" s="84" t="str">
        <f>Mitglieder!CT280</f>
        <v/>
      </c>
      <c r="W558" s="84">
        <f>Mitglieder!CU280</f>
        <v>0</v>
      </c>
      <c r="X558" s="86" t="str">
        <f>Mitglieder!CV280</f>
        <v/>
      </c>
      <c r="Y558" s="84" t="str">
        <f>Mitglieder!CW280</f>
        <v/>
      </c>
    </row>
    <row r="559" spans="18:25" x14ac:dyDescent="0.35">
      <c r="R559" s="84">
        <f>Mitglieder!CP281</f>
        <v>5.5900000000000574E-2</v>
      </c>
      <c r="S559" s="84" t="str">
        <f>Mitglieder!CQ281</f>
        <v/>
      </c>
      <c r="T559" s="85" t="str">
        <f>Mitglieder!CR281</f>
        <v/>
      </c>
      <c r="U559" s="84" t="str">
        <f>Mitglieder!CS281</f>
        <v/>
      </c>
      <c r="V559" s="84" t="str">
        <f>Mitglieder!CT281</f>
        <v/>
      </c>
      <c r="W559" s="84">
        <f>Mitglieder!CU281</f>
        <v>0</v>
      </c>
      <c r="X559" s="86" t="str">
        <f>Mitglieder!CV281</f>
        <v/>
      </c>
      <c r="Y559" s="84" t="str">
        <f>Mitglieder!CW281</f>
        <v/>
      </c>
    </row>
    <row r="560" spans="18:25" x14ac:dyDescent="0.35">
      <c r="R560" s="84">
        <f>Mitglieder!CP282</f>
        <v>5.6000000000000577E-2</v>
      </c>
      <c r="S560" s="84" t="str">
        <f>Mitglieder!CQ282</f>
        <v/>
      </c>
      <c r="T560" s="85" t="str">
        <f>Mitglieder!CR282</f>
        <v/>
      </c>
      <c r="U560" s="84" t="str">
        <f>Mitglieder!CS282</f>
        <v/>
      </c>
      <c r="V560" s="84" t="str">
        <f>Mitglieder!CT282</f>
        <v/>
      </c>
      <c r="W560" s="84">
        <f>Mitglieder!CU282</f>
        <v>0</v>
      </c>
      <c r="X560" s="86" t="str">
        <f>Mitglieder!CV282</f>
        <v/>
      </c>
      <c r="Y560" s="84" t="str">
        <f>Mitglieder!CW282</f>
        <v/>
      </c>
    </row>
    <row r="561" spans="18:25" x14ac:dyDescent="0.35">
      <c r="R561" s="84">
        <f>Mitglieder!CP283</f>
        <v>5.610000000000058E-2</v>
      </c>
      <c r="S561" s="84" t="str">
        <f>Mitglieder!CQ283</f>
        <v/>
      </c>
      <c r="T561" s="85" t="str">
        <f>Mitglieder!CR283</f>
        <v/>
      </c>
      <c r="U561" s="84" t="str">
        <f>Mitglieder!CS283</f>
        <v/>
      </c>
      <c r="V561" s="84" t="str">
        <f>Mitglieder!CT283</f>
        <v/>
      </c>
      <c r="W561" s="84">
        <f>Mitglieder!CU283</f>
        <v>0</v>
      </c>
      <c r="X561" s="86" t="str">
        <f>Mitglieder!CV283</f>
        <v/>
      </c>
      <c r="Y561" s="84" t="str">
        <f>Mitglieder!CW283</f>
        <v/>
      </c>
    </row>
    <row r="562" spans="18:25" x14ac:dyDescent="0.35">
      <c r="R562" s="84">
        <f>Mitglieder!CP284</f>
        <v>5.6200000000000583E-2</v>
      </c>
      <c r="S562" s="84" t="str">
        <f>Mitglieder!CQ284</f>
        <v/>
      </c>
      <c r="T562" s="85" t="str">
        <f>Mitglieder!CR284</f>
        <v/>
      </c>
      <c r="U562" s="84" t="str">
        <f>Mitglieder!CS284</f>
        <v/>
      </c>
      <c r="V562" s="84" t="str">
        <f>Mitglieder!CT284</f>
        <v/>
      </c>
      <c r="W562" s="84">
        <f>Mitglieder!CU284</f>
        <v>0</v>
      </c>
      <c r="X562" s="86" t="str">
        <f>Mitglieder!CV284</f>
        <v/>
      </c>
      <c r="Y562" s="84" t="str">
        <f>Mitglieder!CW284</f>
        <v/>
      </c>
    </row>
    <row r="563" spans="18:25" x14ac:dyDescent="0.35">
      <c r="R563" s="84">
        <f>Mitglieder!CP285</f>
        <v>5.6300000000000586E-2</v>
      </c>
      <c r="S563" s="84" t="str">
        <f>Mitglieder!CQ285</f>
        <v/>
      </c>
      <c r="T563" s="85" t="str">
        <f>Mitglieder!CR285</f>
        <v/>
      </c>
      <c r="U563" s="84" t="str">
        <f>Mitglieder!CS285</f>
        <v/>
      </c>
      <c r="V563" s="84" t="str">
        <f>Mitglieder!CT285</f>
        <v/>
      </c>
      <c r="W563" s="84">
        <f>Mitglieder!CU285</f>
        <v>0</v>
      </c>
      <c r="X563" s="86" t="str">
        <f>Mitglieder!CV285</f>
        <v/>
      </c>
      <c r="Y563" s="84" t="str">
        <f>Mitglieder!CW285</f>
        <v/>
      </c>
    </row>
    <row r="564" spans="18:25" x14ac:dyDescent="0.35">
      <c r="R564" s="84">
        <f>Mitglieder!CP286</f>
        <v>5.6400000000000589E-2</v>
      </c>
      <c r="S564" s="84" t="str">
        <f>Mitglieder!CQ286</f>
        <v/>
      </c>
      <c r="T564" s="85" t="str">
        <f>Mitglieder!CR286</f>
        <v/>
      </c>
      <c r="U564" s="84" t="str">
        <f>Mitglieder!CS286</f>
        <v/>
      </c>
      <c r="V564" s="84" t="str">
        <f>Mitglieder!CT286</f>
        <v/>
      </c>
      <c r="W564" s="84">
        <f>Mitglieder!CU286</f>
        <v>0</v>
      </c>
      <c r="X564" s="86" t="str">
        <f>Mitglieder!CV286</f>
        <v/>
      </c>
      <c r="Y564" s="84" t="str">
        <f>Mitglieder!CW286</f>
        <v/>
      </c>
    </row>
    <row r="565" spans="18:25" x14ac:dyDescent="0.35">
      <c r="R565" s="84">
        <f>Mitglieder!CP287</f>
        <v>5.6500000000000591E-2</v>
      </c>
      <c r="S565" s="84" t="str">
        <f>Mitglieder!CQ287</f>
        <v/>
      </c>
      <c r="T565" s="85" t="str">
        <f>Mitglieder!CR287</f>
        <v/>
      </c>
      <c r="U565" s="84" t="str">
        <f>Mitglieder!CS287</f>
        <v/>
      </c>
      <c r="V565" s="84" t="str">
        <f>Mitglieder!CT287</f>
        <v/>
      </c>
      <c r="W565" s="84">
        <f>Mitglieder!CU287</f>
        <v>0</v>
      </c>
      <c r="X565" s="86" t="str">
        <f>Mitglieder!CV287</f>
        <v/>
      </c>
      <c r="Y565" s="84" t="str">
        <f>Mitglieder!CW287</f>
        <v/>
      </c>
    </row>
    <row r="566" spans="18:25" x14ac:dyDescent="0.35">
      <c r="R566" s="84">
        <f>Mitglieder!CP288</f>
        <v>5.6600000000000594E-2</v>
      </c>
      <c r="S566" s="84" t="str">
        <f>Mitglieder!CQ288</f>
        <v/>
      </c>
      <c r="T566" s="85" t="str">
        <f>Mitglieder!CR288</f>
        <v/>
      </c>
      <c r="U566" s="84" t="str">
        <f>Mitglieder!CS288</f>
        <v/>
      </c>
      <c r="V566" s="84" t="str">
        <f>Mitglieder!CT288</f>
        <v/>
      </c>
      <c r="W566" s="84">
        <f>Mitglieder!CU288</f>
        <v>0</v>
      </c>
      <c r="X566" s="86" t="str">
        <f>Mitglieder!CV288</f>
        <v/>
      </c>
      <c r="Y566" s="84" t="str">
        <f>Mitglieder!CW288</f>
        <v/>
      </c>
    </row>
    <row r="567" spans="18:25" x14ac:dyDescent="0.35">
      <c r="R567" s="84">
        <f>Mitglieder!CP289</f>
        <v>5.6700000000000597E-2</v>
      </c>
      <c r="S567" s="84" t="str">
        <f>Mitglieder!CQ289</f>
        <v/>
      </c>
      <c r="T567" s="85" t="str">
        <f>Mitglieder!CR289</f>
        <v/>
      </c>
      <c r="U567" s="84" t="str">
        <f>Mitglieder!CS289</f>
        <v/>
      </c>
      <c r="V567" s="84" t="str">
        <f>Mitglieder!CT289</f>
        <v/>
      </c>
      <c r="W567" s="84">
        <f>Mitglieder!CU289</f>
        <v>0</v>
      </c>
      <c r="X567" s="86" t="str">
        <f>Mitglieder!CV289</f>
        <v/>
      </c>
      <c r="Y567" s="84" t="str">
        <f>Mitglieder!CW289</f>
        <v/>
      </c>
    </row>
    <row r="568" spans="18:25" x14ac:dyDescent="0.35">
      <c r="R568" s="84">
        <f>Mitglieder!CP290</f>
        <v>5.68000000000006E-2</v>
      </c>
      <c r="S568" s="84" t="str">
        <f>Mitglieder!CQ290</f>
        <v/>
      </c>
      <c r="T568" s="85" t="str">
        <f>Mitglieder!CR290</f>
        <v/>
      </c>
      <c r="U568" s="84" t="str">
        <f>Mitglieder!CS290</f>
        <v/>
      </c>
      <c r="V568" s="84" t="str">
        <f>Mitglieder!CT290</f>
        <v/>
      </c>
      <c r="W568" s="84">
        <f>Mitglieder!CU290</f>
        <v>0</v>
      </c>
      <c r="X568" s="86" t="str">
        <f>Mitglieder!CV290</f>
        <v/>
      </c>
      <c r="Y568" s="84" t="str">
        <f>Mitglieder!CW290</f>
        <v/>
      </c>
    </row>
    <row r="569" spans="18:25" x14ac:dyDescent="0.35">
      <c r="R569" s="84">
        <f>Mitglieder!CP291</f>
        <v>5.6900000000000603E-2</v>
      </c>
      <c r="S569" s="84" t="str">
        <f>Mitglieder!CQ291</f>
        <v/>
      </c>
      <c r="T569" s="85" t="str">
        <f>Mitglieder!CR291</f>
        <v/>
      </c>
      <c r="U569" s="84" t="str">
        <f>Mitglieder!CS291</f>
        <v/>
      </c>
      <c r="V569" s="84" t="str">
        <f>Mitglieder!CT291</f>
        <v/>
      </c>
      <c r="W569" s="84">
        <f>Mitglieder!CU291</f>
        <v>0</v>
      </c>
      <c r="X569" s="86" t="str">
        <f>Mitglieder!CV291</f>
        <v/>
      </c>
      <c r="Y569" s="84" t="str">
        <f>Mitglieder!CW291</f>
        <v/>
      </c>
    </row>
    <row r="570" spans="18:25" x14ac:dyDescent="0.35">
      <c r="R570" s="84">
        <f>Mitglieder!CP292</f>
        <v>5.7000000000000606E-2</v>
      </c>
      <c r="S570" s="84" t="str">
        <f>Mitglieder!CQ292</f>
        <v/>
      </c>
      <c r="T570" s="85" t="str">
        <f>Mitglieder!CR292</f>
        <v/>
      </c>
      <c r="U570" s="84" t="str">
        <f>Mitglieder!CS292</f>
        <v/>
      </c>
      <c r="V570" s="84" t="str">
        <f>Mitglieder!CT292</f>
        <v/>
      </c>
      <c r="W570" s="84">
        <f>Mitglieder!CU292</f>
        <v>0</v>
      </c>
      <c r="X570" s="86" t="str">
        <f>Mitglieder!CV292</f>
        <v/>
      </c>
      <c r="Y570" s="84" t="str">
        <f>Mitglieder!CW292</f>
        <v/>
      </c>
    </row>
    <row r="571" spans="18:25" x14ac:dyDescent="0.35">
      <c r="R571" s="84">
        <f>Mitglieder!CP293</f>
        <v>5.7100000000000609E-2</v>
      </c>
      <c r="S571" s="84" t="str">
        <f>Mitglieder!CQ293</f>
        <v/>
      </c>
      <c r="T571" s="85" t="str">
        <f>Mitglieder!CR293</f>
        <v/>
      </c>
      <c r="U571" s="84" t="str">
        <f>Mitglieder!CS293</f>
        <v/>
      </c>
      <c r="V571" s="84" t="str">
        <f>Mitglieder!CT293</f>
        <v/>
      </c>
      <c r="W571" s="84">
        <f>Mitglieder!CU293</f>
        <v>0</v>
      </c>
      <c r="X571" s="86" t="str">
        <f>Mitglieder!CV293</f>
        <v/>
      </c>
      <c r="Y571" s="84" t="str">
        <f>Mitglieder!CW293</f>
        <v/>
      </c>
    </row>
    <row r="572" spans="18:25" x14ac:dyDescent="0.35">
      <c r="R572" s="84">
        <f>Mitglieder!CP294</f>
        <v>5.7200000000000611E-2</v>
      </c>
      <c r="S572" s="84" t="str">
        <f>Mitglieder!CQ294</f>
        <v/>
      </c>
      <c r="T572" s="85" t="str">
        <f>Mitglieder!CR294</f>
        <v/>
      </c>
      <c r="U572" s="84" t="str">
        <f>Mitglieder!CS294</f>
        <v/>
      </c>
      <c r="V572" s="84" t="str">
        <f>Mitglieder!CT294</f>
        <v/>
      </c>
      <c r="W572" s="84">
        <f>Mitglieder!CU294</f>
        <v>0</v>
      </c>
      <c r="X572" s="86" t="str">
        <f>Mitglieder!CV294</f>
        <v/>
      </c>
      <c r="Y572" s="84" t="str">
        <f>Mitglieder!CW294</f>
        <v/>
      </c>
    </row>
    <row r="573" spans="18:25" x14ac:dyDescent="0.35">
      <c r="R573" s="84">
        <f>Mitglieder!CP295</f>
        <v>5.7300000000000614E-2</v>
      </c>
      <c r="S573" s="84" t="str">
        <f>Mitglieder!CQ295</f>
        <v/>
      </c>
      <c r="T573" s="85" t="str">
        <f>Mitglieder!CR295</f>
        <v/>
      </c>
      <c r="U573" s="84" t="str">
        <f>Mitglieder!CS295</f>
        <v/>
      </c>
      <c r="V573" s="84" t="str">
        <f>Mitglieder!CT295</f>
        <v/>
      </c>
      <c r="W573" s="84">
        <f>Mitglieder!CU295</f>
        <v>0</v>
      </c>
      <c r="X573" s="86" t="str">
        <f>Mitglieder!CV295</f>
        <v/>
      </c>
      <c r="Y573" s="84" t="str">
        <f>Mitglieder!CW295</f>
        <v/>
      </c>
    </row>
    <row r="574" spans="18:25" x14ac:dyDescent="0.35">
      <c r="R574" s="84">
        <f>Mitglieder!CP296</f>
        <v>5.7400000000000617E-2</v>
      </c>
      <c r="S574" s="84" t="str">
        <f>Mitglieder!CQ296</f>
        <v/>
      </c>
      <c r="T574" s="85" t="str">
        <f>Mitglieder!CR296</f>
        <v/>
      </c>
      <c r="U574" s="84" t="str">
        <f>Mitglieder!CS296</f>
        <v/>
      </c>
      <c r="V574" s="84" t="str">
        <f>Mitglieder!CT296</f>
        <v/>
      </c>
      <c r="W574" s="84">
        <f>Mitglieder!CU296</f>
        <v>0</v>
      </c>
      <c r="X574" s="86" t="str">
        <f>Mitglieder!CV296</f>
        <v/>
      </c>
      <c r="Y574" s="84" t="str">
        <f>Mitglieder!CW296</f>
        <v/>
      </c>
    </row>
    <row r="575" spans="18:25" x14ac:dyDescent="0.35">
      <c r="R575" s="84">
        <f>Mitglieder!CP297</f>
        <v>5.750000000000062E-2</v>
      </c>
      <c r="S575" s="84" t="str">
        <f>Mitglieder!CQ297</f>
        <v/>
      </c>
      <c r="T575" s="85" t="str">
        <f>Mitglieder!CR297</f>
        <v/>
      </c>
      <c r="U575" s="84" t="str">
        <f>Mitglieder!CS297</f>
        <v/>
      </c>
      <c r="V575" s="84" t="str">
        <f>Mitglieder!CT297</f>
        <v/>
      </c>
      <c r="W575" s="84">
        <f>Mitglieder!CU297</f>
        <v>0</v>
      </c>
      <c r="X575" s="86" t="str">
        <f>Mitglieder!CV297</f>
        <v/>
      </c>
      <c r="Y575" s="84" t="str">
        <f>Mitglieder!CW297</f>
        <v/>
      </c>
    </row>
    <row r="576" spans="18:25" x14ac:dyDescent="0.35">
      <c r="R576" s="84">
        <f>Mitglieder!CP298</f>
        <v>5.7600000000000623E-2</v>
      </c>
      <c r="S576" s="84" t="str">
        <f>Mitglieder!CQ298</f>
        <v/>
      </c>
      <c r="T576" s="85" t="str">
        <f>Mitglieder!CR298</f>
        <v/>
      </c>
      <c r="U576" s="84" t="str">
        <f>Mitglieder!CS298</f>
        <v/>
      </c>
      <c r="V576" s="84" t="str">
        <f>Mitglieder!CT298</f>
        <v/>
      </c>
      <c r="W576" s="84">
        <f>Mitglieder!CU298</f>
        <v>0</v>
      </c>
      <c r="X576" s="86" t="str">
        <f>Mitglieder!CV298</f>
        <v/>
      </c>
      <c r="Y576" s="84" t="str">
        <f>Mitglieder!CW298</f>
        <v/>
      </c>
    </row>
    <row r="577" spans="18:25" x14ac:dyDescent="0.35">
      <c r="R577" s="84">
        <f>Mitglieder!CP299</f>
        <v>5.7700000000000626E-2</v>
      </c>
      <c r="S577" s="84" t="str">
        <f>Mitglieder!CQ299</f>
        <v/>
      </c>
      <c r="T577" s="85" t="str">
        <f>Mitglieder!CR299</f>
        <v/>
      </c>
      <c r="U577" s="84" t="str">
        <f>Mitglieder!CS299</f>
        <v/>
      </c>
      <c r="V577" s="84" t="str">
        <f>Mitglieder!CT299</f>
        <v/>
      </c>
      <c r="W577" s="84">
        <f>Mitglieder!CU299</f>
        <v>0</v>
      </c>
      <c r="X577" s="86" t="str">
        <f>Mitglieder!CV299</f>
        <v/>
      </c>
      <c r="Y577" s="84" t="str">
        <f>Mitglieder!CW299</f>
        <v/>
      </c>
    </row>
    <row r="578" spans="18:25" x14ac:dyDescent="0.35">
      <c r="R578" s="84">
        <f>Mitglieder!CP300</f>
        <v>5.7800000000000629E-2</v>
      </c>
      <c r="S578" s="84" t="str">
        <f>Mitglieder!CQ300</f>
        <v/>
      </c>
      <c r="T578" s="85" t="str">
        <f>Mitglieder!CR300</f>
        <v/>
      </c>
      <c r="U578" s="84" t="str">
        <f>Mitglieder!CS300</f>
        <v/>
      </c>
      <c r="V578" s="84" t="str">
        <f>Mitglieder!CT300</f>
        <v/>
      </c>
      <c r="W578" s="84">
        <f>Mitglieder!CU300</f>
        <v>0</v>
      </c>
      <c r="X578" s="86" t="str">
        <f>Mitglieder!CV300</f>
        <v/>
      </c>
      <c r="Y578" s="84" t="str">
        <f>Mitglieder!CW300</f>
        <v/>
      </c>
    </row>
    <row r="579" spans="18:25" x14ac:dyDescent="0.35">
      <c r="R579" s="84">
        <f>Mitglieder!CP301</f>
        <v>5.7900000000000632E-2</v>
      </c>
      <c r="S579" s="84" t="str">
        <f>Mitglieder!CQ301</f>
        <v/>
      </c>
      <c r="T579" s="85" t="str">
        <f>Mitglieder!CR301</f>
        <v/>
      </c>
      <c r="U579" s="84" t="str">
        <f>Mitglieder!CS301</f>
        <v/>
      </c>
      <c r="V579" s="84" t="str">
        <f>Mitglieder!CT301</f>
        <v/>
      </c>
      <c r="W579" s="84">
        <f>Mitglieder!CU301</f>
        <v>0</v>
      </c>
      <c r="X579" s="86" t="str">
        <f>Mitglieder!CV301</f>
        <v/>
      </c>
      <c r="Y579" s="84" t="str">
        <f>Mitglieder!CW301</f>
        <v/>
      </c>
    </row>
    <row r="580" spans="18:25" x14ac:dyDescent="0.35">
      <c r="R580" s="84">
        <f>Mitglieder!CP302</f>
        <v>5.8000000000000634E-2</v>
      </c>
      <c r="S580" s="84" t="str">
        <f>Mitglieder!CQ302</f>
        <v/>
      </c>
      <c r="T580" s="85" t="str">
        <f>Mitglieder!CR302</f>
        <v/>
      </c>
      <c r="U580" s="84" t="str">
        <f>Mitglieder!CS302</f>
        <v/>
      </c>
      <c r="V580" s="84" t="str">
        <f>Mitglieder!CT302</f>
        <v/>
      </c>
      <c r="W580" s="84">
        <f>Mitglieder!CU302</f>
        <v>0</v>
      </c>
      <c r="X580" s="86" t="str">
        <f>Mitglieder!CV302</f>
        <v/>
      </c>
      <c r="Y580" s="84" t="str">
        <f>Mitglieder!CW302</f>
        <v/>
      </c>
    </row>
    <row r="581" spans="18:25" x14ac:dyDescent="0.35">
      <c r="R581" s="84">
        <f>Mitglieder!CP303</f>
        <v>5.8100000000000637E-2</v>
      </c>
      <c r="S581" s="84" t="str">
        <f>Mitglieder!CQ303</f>
        <v/>
      </c>
      <c r="T581" s="85" t="str">
        <f>Mitglieder!CR303</f>
        <v/>
      </c>
      <c r="U581" s="84" t="str">
        <f>Mitglieder!CS303</f>
        <v/>
      </c>
      <c r="V581" s="84" t="str">
        <f>Mitglieder!CT303</f>
        <v/>
      </c>
      <c r="W581" s="84">
        <f>Mitglieder!CU303</f>
        <v>0</v>
      </c>
      <c r="X581" s="86" t="str">
        <f>Mitglieder!CV303</f>
        <v/>
      </c>
      <c r="Y581" s="84" t="str">
        <f>Mitglieder!CW303</f>
        <v/>
      </c>
    </row>
    <row r="582" spans="18:25" x14ac:dyDescent="0.35">
      <c r="R582" s="84">
        <f>Mitglieder!CP304</f>
        <v>5.820000000000064E-2</v>
      </c>
      <c r="S582" s="84" t="str">
        <f>Mitglieder!CQ304</f>
        <v/>
      </c>
      <c r="T582" s="85" t="str">
        <f>Mitglieder!CR304</f>
        <v/>
      </c>
      <c r="U582" s="84" t="str">
        <f>Mitglieder!CS304</f>
        <v/>
      </c>
      <c r="V582" s="84" t="str">
        <f>Mitglieder!CT304</f>
        <v/>
      </c>
      <c r="W582" s="84">
        <f>Mitglieder!CU304</f>
        <v>0</v>
      </c>
      <c r="X582" s="86" t="str">
        <f>Mitglieder!CV304</f>
        <v/>
      </c>
      <c r="Y582" s="84" t="str">
        <f>Mitglieder!CW304</f>
        <v/>
      </c>
    </row>
    <row r="583" spans="18:25" x14ac:dyDescent="0.35">
      <c r="R583" s="84">
        <f>Mitglieder!CP305</f>
        <v>5.8300000000000643E-2</v>
      </c>
      <c r="S583" s="84" t="str">
        <f>Mitglieder!CQ305</f>
        <v/>
      </c>
      <c r="T583" s="85" t="str">
        <f>Mitglieder!CR305</f>
        <v/>
      </c>
      <c r="U583" s="84" t="str">
        <f>Mitglieder!CS305</f>
        <v/>
      </c>
      <c r="V583" s="84" t="str">
        <f>Mitglieder!CT305</f>
        <v/>
      </c>
      <c r="W583" s="84">
        <f>Mitglieder!CU305</f>
        <v>0</v>
      </c>
      <c r="X583" s="86" t="str">
        <f>Mitglieder!CV305</f>
        <v/>
      </c>
      <c r="Y583" s="84" t="str">
        <f>Mitglieder!CW305</f>
        <v/>
      </c>
    </row>
    <row r="584" spans="18:25" x14ac:dyDescent="0.35">
      <c r="R584" s="84">
        <f>Mitglieder!CP306</f>
        <v>5.8400000000000646E-2</v>
      </c>
      <c r="S584" s="84" t="str">
        <f>Mitglieder!CQ306</f>
        <v/>
      </c>
      <c r="T584" s="85" t="str">
        <f>Mitglieder!CR306</f>
        <v/>
      </c>
      <c r="U584" s="84" t="str">
        <f>Mitglieder!CS306</f>
        <v/>
      </c>
      <c r="V584" s="84" t="str">
        <f>Mitglieder!CT306</f>
        <v/>
      </c>
      <c r="W584" s="84">
        <f>Mitglieder!CU306</f>
        <v>0</v>
      </c>
      <c r="X584" s="86" t="str">
        <f>Mitglieder!CV306</f>
        <v/>
      </c>
      <c r="Y584" s="84" t="str">
        <f>Mitglieder!CW306</f>
        <v/>
      </c>
    </row>
    <row r="585" spans="18:25" x14ac:dyDescent="0.35">
      <c r="R585" s="84">
        <f>Mitglieder!CP307</f>
        <v>5.8500000000000649E-2</v>
      </c>
      <c r="S585" s="84" t="str">
        <f>Mitglieder!CQ307</f>
        <v/>
      </c>
      <c r="T585" s="85" t="str">
        <f>Mitglieder!CR307</f>
        <v/>
      </c>
      <c r="U585" s="84" t="str">
        <f>Mitglieder!CS307</f>
        <v/>
      </c>
      <c r="V585" s="84" t="str">
        <f>Mitglieder!CT307</f>
        <v/>
      </c>
      <c r="W585" s="84">
        <f>Mitglieder!CU307</f>
        <v>0</v>
      </c>
      <c r="X585" s="86" t="str">
        <f>Mitglieder!CV307</f>
        <v/>
      </c>
      <c r="Y585" s="84" t="str">
        <f>Mitglieder!CW307</f>
        <v/>
      </c>
    </row>
    <row r="586" spans="18:25" x14ac:dyDescent="0.35">
      <c r="R586" s="84">
        <f>Mitglieder!CP308</f>
        <v>5.8600000000000652E-2</v>
      </c>
      <c r="S586" s="84" t="str">
        <f>Mitglieder!CQ308</f>
        <v/>
      </c>
      <c r="T586" s="85" t="str">
        <f>Mitglieder!CR308</f>
        <v/>
      </c>
      <c r="U586" s="84" t="str">
        <f>Mitglieder!CS308</f>
        <v/>
      </c>
      <c r="V586" s="84" t="str">
        <f>Mitglieder!CT308</f>
        <v/>
      </c>
      <c r="W586" s="84">
        <f>Mitglieder!CU308</f>
        <v>0</v>
      </c>
      <c r="X586" s="86" t="str">
        <f>Mitglieder!CV308</f>
        <v/>
      </c>
      <c r="Y586" s="84" t="str">
        <f>Mitglieder!CW308</f>
        <v/>
      </c>
    </row>
    <row r="587" spans="18:25" x14ac:dyDescent="0.35">
      <c r="R587" s="84">
        <f>Mitglieder!CP309</f>
        <v>5.8700000000000654E-2</v>
      </c>
      <c r="S587" s="84" t="str">
        <f>Mitglieder!CQ309</f>
        <v/>
      </c>
      <c r="T587" s="85" t="str">
        <f>Mitglieder!CR309</f>
        <v/>
      </c>
      <c r="U587" s="84" t="str">
        <f>Mitglieder!CS309</f>
        <v/>
      </c>
      <c r="V587" s="84" t="str">
        <f>Mitglieder!CT309</f>
        <v/>
      </c>
      <c r="W587" s="84">
        <f>Mitglieder!CU309</f>
        <v>0</v>
      </c>
      <c r="X587" s="86" t="str">
        <f>Mitglieder!CV309</f>
        <v/>
      </c>
      <c r="Y587" s="84" t="str">
        <f>Mitglieder!CW309</f>
        <v/>
      </c>
    </row>
    <row r="588" spans="18:25" x14ac:dyDescent="0.35">
      <c r="R588" s="84">
        <f>Mitglieder!CP310</f>
        <v>5.8800000000000657E-2</v>
      </c>
      <c r="S588" s="84" t="str">
        <f>Mitglieder!CQ310</f>
        <v/>
      </c>
      <c r="T588" s="85" t="str">
        <f>Mitglieder!CR310</f>
        <v/>
      </c>
      <c r="U588" s="84" t="str">
        <f>Mitglieder!CS310</f>
        <v/>
      </c>
      <c r="V588" s="84" t="str">
        <f>Mitglieder!CT310</f>
        <v/>
      </c>
      <c r="W588" s="84">
        <f>Mitglieder!CU310</f>
        <v>0</v>
      </c>
      <c r="X588" s="86" t="str">
        <f>Mitglieder!CV310</f>
        <v/>
      </c>
      <c r="Y588" s="84" t="str">
        <f>Mitglieder!CW310</f>
        <v/>
      </c>
    </row>
    <row r="589" spans="18:25" x14ac:dyDescent="0.35">
      <c r="R589" s="84">
        <f>Mitglieder!CP311</f>
        <v>5.890000000000066E-2</v>
      </c>
      <c r="S589" s="84" t="str">
        <f>Mitglieder!CQ311</f>
        <v/>
      </c>
      <c r="T589" s="85" t="str">
        <f>Mitglieder!CR311</f>
        <v/>
      </c>
      <c r="U589" s="84" t="str">
        <f>Mitglieder!CS311</f>
        <v/>
      </c>
      <c r="V589" s="84" t="str">
        <f>Mitglieder!CT311</f>
        <v/>
      </c>
      <c r="W589" s="84">
        <f>Mitglieder!CU311</f>
        <v>0</v>
      </c>
      <c r="X589" s="86" t="str">
        <f>Mitglieder!CV311</f>
        <v/>
      </c>
      <c r="Y589" s="84" t="str">
        <f>Mitglieder!CW311</f>
        <v/>
      </c>
    </row>
    <row r="590" spans="18:25" x14ac:dyDescent="0.35">
      <c r="R590" s="84">
        <f>Mitglieder!CP312</f>
        <v>5.9000000000000663E-2</v>
      </c>
      <c r="S590" s="84" t="str">
        <f>Mitglieder!CQ312</f>
        <v/>
      </c>
      <c r="T590" s="85" t="str">
        <f>Mitglieder!CR312</f>
        <v/>
      </c>
      <c r="U590" s="84" t="str">
        <f>Mitglieder!CS312</f>
        <v/>
      </c>
      <c r="V590" s="84" t="str">
        <f>Mitglieder!CT312</f>
        <v/>
      </c>
      <c r="W590" s="84">
        <f>Mitglieder!CU312</f>
        <v>0</v>
      </c>
      <c r="X590" s="86" t="str">
        <f>Mitglieder!CV312</f>
        <v/>
      </c>
      <c r="Y590" s="84" t="str">
        <f>Mitglieder!CW312</f>
        <v/>
      </c>
    </row>
    <row r="591" spans="18:25" x14ac:dyDescent="0.35">
      <c r="R591" s="84">
        <f>Mitglieder!CP313</f>
        <v>5.9100000000000666E-2</v>
      </c>
      <c r="S591" s="84" t="str">
        <f>Mitglieder!CQ313</f>
        <v/>
      </c>
      <c r="T591" s="85" t="str">
        <f>Mitglieder!CR313</f>
        <v/>
      </c>
      <c r="U591" s="84" t="str">
        <f>Mitglieder!CS313</f>
        <v/>
      </c>
      <c r="V591" s="84" t="str">
        <f>Mitglieder!CT313</f>
        <v/>
      </c>
      <c r="W591" s="84">
        <f>Mitglieder!CU313</f>
        <v>0</v>
      </c>
      <c r="X591" s="86" t="str">
        <f>Mitglieder!CV313</f>
        <v/>
      </c>
      <c r="Y591" s="84" t="str">
        <f>Mitglieder!CW313</f>
        <v/>
      </c>
    </row>
    <row r="592" spans="18:25" x14ac:dyDescent="0.35">
      <c r="R592" s="84">
        <f>Mitglieder!CP314</f>
        <v>5.9200000000000669E-2</v>
      </c>
      <c r="S592" s="84" t="str">
        <f>Mitglieder!CQ314</f>
        <v/>
      </c>
      <c r="T592" s="85" t="str">
        <f>Mitglieder!CR314</f>
        <v/>
      </c>
      <c r="U592" s="84" t="str">
        <f>Mitglieder!CS314</f>
        <v/>
      </c>
      <c r="V592" s="84" t="str">
        <f>Mitglieder!CT314</f>
        <v/>
      </c>
      <c r="W592" s="84">
        <f>Mitglieder!CU314</f>
        <v>0</v>
      </c>
      <c r="X592" s="86" t="str">
        <f>Mitglieder!CV314</f>
        <v/>
      </c>
      <c r="Y592" s="84" t="str">
        <f>Mitglieder!CW314</f>
        <v/>
      </c>
    </row>
    <row r="593" spans="18:25" x14ac:dyDescent="0.35">
      <c r="R593" s="84">
        <f>Mitglieder!CP315</f>
        <v>5.9300000000000672E-2</v>
      </c>
      <c r="S593" s="84" t="str">
        <f>Mitglieder!CQ315</f>
        <v/>
      </c>
      <c r="T593" s="85" t="str">
        <f>Mitglieder!CR315</f>
        <v/>
      </c>
      <c r="U593" s="84" t="str">
        <f>Mitglieder!CS315</f>
        <v/>
      </c>
      <c r="V593" s="84" t="str">
        <f>Mitglieder!CT315</f>
        <v/>
      </c>
      <c r="W593" s="84">
        <f>Mitglieder!CU315</f>
        <v>0</v>
      </c>
      <c r="X593" s="86" t="str">
        <f>Mitglieder!CV315</f>
        <v/>
      </c>
      <c r="Y593" s="84" t="str">
        <f>Mitglieder!CW315</f>
        <v/>
      </c>
    </row>
    <row r="594" spans="18:25" x14ac:dyDescent="0.35">
      <c r="R594" s="84">
        <f>Mitglieder!CP316</f>
        <v>5.9400000000000674E-2</v>
      </c>
      <c r="S594" s="84" t="str">
        <f>Mitglieder!CQ316</f>
        <v/>
      </c>
      <c r="T594" s="85" t="str">
        <f>Mitglieder!CR316</f>
        <v/>
      </c>
      <c r="U594" s="84" t="str">
        <f>Mitglieder!CS316</f>
        <v/>
      </c>
      <c r="V594" s="84" t="str">
        <f>Mitglieder!CT316</f>
        <v/>
      </c>
      <c r="W594" s="84">
        <f>Mitglieder!CU316</f>
        <v>0</v>
      </c>
      <c r="X594" s="86" t="str">
        <f>Mitglieder!CV316</f>
        <v/>
      </c>
      <c r="Y594" s="84" t="str">
        <f>Mitglieder!CW316</f>
        <v/>
      </c>
    </row>
    <row r="595" spans="18:25" x14ac:dyDescent="0.35">
      <c r="R595" s="84">
        <f>Mitglieder!CP317</f>
        <v>5.9500000000000677E-2</v>
      </c>
      <c r="S595" s="84" t="str">
        <f>Mitglieder!CQ317</f>
        <v/>
      </c>
      <c r="T595" s="85" t="str">
        <f>Mitglieder!CR317</f>
        <v/>
      </c>
      <c r="U595" s="84" t="str">
        <f>Mitglieder!CS317</f>
        <v/>
      </c>
      <c r="V595" s="84" t="str">
        <f>Mitglieder!CT317</f>
        <v/>
      </c>
      <c r="W595" s="84">
        <f>Mitglieder!CU317</f>
        <v>0</v>
      </c>
      <c r="X595" s="86" t="str">
        <f>Mitglieder!CV317</f>
        <v/>
      </c>
      <c r="Y595" s="84" t="str">
        <f>Mitglieder!CW317</f>
        <v/>
      </c>
    </row>
    <row r="596" spans="18:25" x14ac:dyDescent="0.35">
      <c r="R596" s="84">
        <f>Mitglieder!CP318</f>
        <v>5.960000000000068E-2</v>
      </c>
      <c r="S596" s="84" t="str">
        <f>Mitglieder!CQ318</f>
        <v/>
      </c>
      <c r="T596" s="85" t="str">
        <f>Mitglieder!CR318</f>
        <v/>
      </c>
      <c r="U596" s="84" t="str">
        <f>Mitglieder!CS318</f>
        <v/>
      </c>
      <c r="V596" s="84" t="str">
        <f>Mitglieder!CT318</f>
        <v/>
      </c>
      <c r="W596" s="84">
        <f>Mitglieder!CU318</f>
        <v>0</v>
      </c>
      <c r="X596" s="86" t="str">
        <f>Mitglieder!CV318</f>
        <v/>
      </c>
      <c r="Y596" s="84" t="str">
        <f>Mitglieder!CW318</f>
        <v/>
      </c>
    </row>
    <row r="597" spans="18:25" x14ac:dyDescent="0.35">
      <c r="R597" s="84">
        <f>Mitglieder!CP319</f>
        <v>5.9700000000000683E-2</v>
      </c>
      <c r="S597" s="84" t="str">
        <f>Mitglieder!CQ319</f>
        <v/>
      </c>
      <c r="T597" s="85" t="str">
        <f>Mitglieder!CR319</f>
        <v/>
      </c>
      <c r="U597" s="84" t="str">
        <f>Mitglieder!CS319</f>
        <v/>
      </c>
      <c r="V597" s="84" t="str">
        <f>Mitglieder!CT319</f>
        <v/>
      </c>
      <c r="W597" s="84">
        <f>Mitglieder!CU319</f>
        <v>0</v>
      </c>
      <c r="X597" s="86" t="str">
        <f>Mitglieder!CV319</f>
        <v/>
      </c>
      <c r="Y597" s="84" t="str">
        <f>Mitglieder!CW319</f>
        <v/>
      </c>
    </row>
    <row r="598" spans="18:25" x14ac:dyDescent="0.35">
      <c r="R598" s="84">
        <f>Mitglieder!CP320</f>
        <v>5.9800000000000686E-2</v>
      </c>
      <c r="S598" s="84" t="str">
        <f>Mitglieder!CQ320</f>
        <v/>
      </c>
      <c r="T598" s="85" t="str">
        <f>Mitglieder!CR320</f>
        <v/>
      </c>
      <c r="U598" s="84" t="str">
        <f>Mitglieder!CS320</f>
        <v/>
      </c>
      <c r="V598" s="84" t="str">
        <f>Mitglieder!CT320</f>
        <v/>
      </c>
      <c r="W598" s="84">
        <f>Mitglieder!CU320</f>
        <v>0</v>
      </c>
      <c r="X598" s="86" t="str">
        <f>Mitglieder!CV320</f>
        <v/>
      </c>
      <c r="Y598" s="84" t="str">
        <f>Mitglieder!CW320</f>
        <v/>
      </c>
    </row>
    <row r="599" spans="18:25" x14ac:dyDescent="0.35">
      <c r="R599" s="84">
        <f>Mitglieder!CP321</f>
        <v>5.9900000000000689E-2</v>
      </c>
      <c r="S599" s="84" t="str">
        <f>Mitglieder!CQ321</f>
        <v/>
      </c>
      <c r="T599" s="85" t="str">
        <f>Mitglieder!CR321</f>
        <v/>
      </c>
      <c r="U599" s="84" t="str">
        <f>Mitglieder!CS321</f>
        <v/>
      </c>
      <c r="V599" s="84" t="str">
        <f>Mitglieder!CT321</f>
        <v/>
      </c>
      <c r="W599" s="84">
        <f>Mitglieder!CU321</f>
        <v>0</v>
      </c>
      <c r="X599" s="86" t="str">
        <f>Mitglieder!CV321</f>
        <v/>
      </c>
      <c r="Y599" s="84" t="str">
        <f>Mitglieder!CW321</f>
        <v/>
      </c>
    </row>
    <row r="600" spans="18:25" x14ac:dyDescent="0.35">
      <c r="R600" s="84">
        <f>Mitglieder!CP322</f>
        <v>6.0000000000000692E-2</v>
      </c>
      <c r="S600" s="84" t="str">
        <f>Mitglieder!CQ322</f>
        <v/>
      </c>
      <c r="T600" s="85" t="str">
        <f>Mitglieder!CR322</f>
        <v/>
      </c>
      <c r="U600" s="84" t="str">
        <f>Mitglieder!CS322</f>
        <v/>
      </c>
      <c r="V600" s="84" t="str">
        <f>Mitglieder!CT322</f>
        <v/>
      </c>
      <c r="W600" s="84">
        <f>Mitglieder!CU322</f>
        <v>0</v>
      </c>
      <c r="X600" s="86" t="str">
        <f>Mitglieder!CV322</f>
        <v/>
      </c>
      <c r="Y600" s="84" t="str">
        <f>Mitglieder!CW322</f>
        <v/>
      </c>
    </row>
    <row r="601" spans="18:25" x14ac:dyDescent="0.35">
      <c r="R601" s="84">
        <f>Mitglieder!CP323</f>
        <v>6.0100000000000695E-2</v>
      </c>
      <c r="S601" s="84" t="str">
        <f>Mitglieder!CQ323</f>
        <v/>
      </c>
      <c r="T601" s="85" t="str">
        <f>Mitglieder!CR323</f>
        <v/>
      </c>
      <c r="U601" s="84" t="str">
        <f>Mitglieder!CS323</f>
        <v/>
      </c>
      <c r="V601" s="84" t="str">
        <f>Mitglieder!CT323</f>
        <v/>
      </c>
      <c r="W601" s="84">
        <f>Mitglieder!CU323</f>
        <v>0</v>
      </c>
      <c r="X601" s="86" t="str">
        <f>Mitglieder!CV323</f>
        <v/>
      </c>
      <c r="Y601" s="84" t="str">
        <f>Mitglieder!CW323</f>
        <v/>
      </c>
    </row>
    <row r="602" spans="18:25" x14ac:dyDescent="0.35">
      <c r="R602" s="87">
        <f>Mitglieder!CX24</f>
        <v>6.03000000000007E-2</v>
      </c>
      <c r="S602" s="87" t="str">
        <f>Mitglieder!CY24</f>
        <v/>
      </c>
      <c r="T602" s="88" t="str">
        <f>Mitglieder!CZ24</f>
        <v/>
      </c>
      <c r="U602" s="87" t="str">
        <f>Mitglieder!DA24</f>
        <v/>
      </c>
      <c r="V602" s="87" t="str">
        <f>Mitglieder!DB24</f>
        <v/>
      </c>
      <c r="W602" s="87">
        <f>Mitglieder!DC24</f>
        <v>0</v>
      </c>
      <c r="X602" s="89" t="str">
        <f>Mitglieder!DD24</f>
        <v/>
      </c>
      <c r="Y602" s="87" t="str">
        <f>Mitglieder!DE24</f>
        <v/>
      </c>
    </row>
    <row r="603" spans="18:25" x14ac:dyDescent="0.35">
      <c r="R603" s="87">
        <f>Mitglieder!CX25</f>
        <v>6.0400000000000703E-2</v>
      </c>
      <c r="S603" s="87" t="str">
        <f>Mitglieder!CY25</f>
        <v/>
      </c>
      <c r="T603" s="88" t="str">
        <f>Mitglieder!CZ25</f>
        <v/>
      </c>
      <c r="U603" s="87" t="str">
        <f>Mitglieder!DA25</f>
        <v/>
      </c>
      <c r="V603" s="87" t="str">
        <f>Mitglieder!DB25</f>
        <v/>
      </c>
      <c r="W603" s="87">
        <f>Mitglieder!DC25</f>
        <v>0</v>
      </c>
      <c r="X603" s="89" t="str">
        <f>Mitglieder!DD25</f>
        <v/>
      </c>
      <c r="Y603" s="87" t="str">
        <f>Mitglieder!DE25</f>
        <v/>
      </c>
    </row>
    <row r="604" spans="18:25" x14ac:dyDescent="0.35">
      <c r="R604" s="87">
        <f>Mitglieder!CX26</f>
        <v>6.0500000000000706E-2</v>
      </c>
      <c r="S604" s="87" t="str">
        <f>Mitglieder!CY26</f>
        <v/>
      </c>
      <c r="T604" s="88" t="str">
        <f>Mitglieder!CZ26</f>
        <v/>
      </c>
      <c r="U604" s="87" t="str">
        <f>Mitglieder!DA26</f>
        <v/>
      </c>
      <c r="V604" s="87" t="str">
        <f>Mitglieder!DB26</f>
        <v/>
      </c>
      <c r="W604" s="87">
        <f>Mitglieder!DC26</f>
        <v>0</v>
      </c>
      <c r="X604" s="89" t="str">
        <f>Mitglieder!DD26</f>
        <v/>
      </c>
      <c r="Y604" s="87" t="str">
        <f>Mitglieder!DE26</f>
        <v/>
      </c>
    </row>
    <row r="605" spans="18:25" x14ac:dyDescent="0.35">
      <c r="R605" s="87">
        <f>Mitglieder!CX27</f>
        <v>6.0600000000000709E-2</v>
      </c>
      <c r="S605" s="87" t="str">
        <f>Mitglieder!CY27</f>
        <v/>
      </c>
      <c r="T605" s="88" t="str">
        <f>Mitglieder!CZ27</f>
        <v/>
      </c>
      <c r="U605" s="87" t="str">
        <f>Mitglieder!DA27</f>
        <v/>
      </c>
      <c r="V605" s="87" t="str">
        <f>Mitglieder!DB27</f>
        <v/>
      </c>
      <c r="W605" s="87">
        <f>Mitglieder!DC27</f>
        <v>0</v>
      </c>
      <c r="X605" s="89" t="str">
        <f>Mitglieder!DD27</f>
        <v/>
      </c>
      <c r="Y605" s="87" t="str">
        <f>Mitglieder!DE27</f>
        <v/>
      </c>
    </row>
    <row r="606" spans="18:25" x14ac:dyDescent="0.35">
      <c r="R606" s="87">
        <f>Mitglieder!CX28</f>
        <v>6.0700000000000712E-2</v>
      </c>
      <c r="S606" s="87" t="str">
        <f>Mitglieder!CY28</f>
        <v/>
      </c>
      <c r="T606" s="88" t="str">
        <f>Mitglieder!CZ28</f>
        <v/>
      </c>
      <c r="U606" s="87" t="str">
        <f>Mitglieder!DA28</f>
        <v/>
      </c>
      <c r="V606" s="87" t="str">
        <f>Mitglieder!DB28</f>
        <v/>
      </c>
      <c r="W606" s="87">
        <f>Mitglieder!DC28</f>
        <v>0</v>
      </c>
      <c r="X606" s="89" t="str">
        <f>Mitglieder!DD28</f>
        <v/>
      </c>
      <c r="Y606" s="87" t="str">
        <f>Mitglieder!DE28</f>
        <v/>
      </c>
    </row>
    <row r="607" spans="18:25" x14ac:dyDescent="0.35">
      <c r="R607" s="87">
        <f>Mitglieder!CX29</f>
        <v>6.0800000000000715E-2</v>
      </c>
      <c r="S607" s="87" t="str">
        <f>Mitglieder!CY29</f>
        <v/>
      </c>
      <c r="T607" s="88" t="str">
        <f>Mitglieder!CZ29</f>
        <v/>
      </c>
      <c r="U607" s="87" t="str">
        <f>Mitglieder!DA29</f>
        <v/>
      </c>
      <c r="V607" s="87" t="str">
        <f>Mitglieder!DB29</f>
        <v/>
      </c>
      <c r="W607" s="87">
        <f>Mitglieder!DC29</f>
        <v>0</v>
      </c>
      <c r="X607" s="89" t="str">
        <f>Mitglieder!DD29</f>
        <v/>
      </c>
      <c r="Y607" s="87" t="str">
        <f>Mitglieder!DE29</f>
        <v/>
      </c>
    </row>
    <row r="608" spans="18:25" x14ac:dyDescent="0.35">
      <c r="R608" s="87">
        <f>Mitglieder!CX30</f>
        <v>6.0900000000000717E-2</v>
      </c>
      <c r="S608" s="87" t="str">
        <f>Mitglieder!CY30</f>
        <v/>
      </c>
      <c r="T608" s="88" t="str">
        <f>Mitglieder!CZ30</f>
        <v/>
      </c>
      <c r="U608" s="87" t="str">
        <f>Mitglieder!DA30</f>
        <v/>
      </c>
      <c r="V608" s="87" t="str">
        <f>Mitglieder!DB30</f>
        <v/>
      </c>
      <c r="W608" s="87">
        <f>Mitglieder!DC30</f>
        <v>0</v>
      </c>
      <c r="X608" s="89" t="str">
        <f>Mitglieder!DD30</f>
        <v/>
      </c>
      <c r="Y608" s="87" t="str">
        <f>Mitglieder!DE30</f>
        <v/>
      </c>
    </row>
    <row r="609" spans="18:25" x14ac:dyDescent="0.35">
      <c r="R609" s="87">
        <f>Mitglieder!CX31</f>
        <v>6.100000000000072E-2</v>
      </c>
      <c r="S609" s="87" t="str">
        <f>Mitglieder!CY31</f>
        <v/>
      </c>
      <c r="T609" s="88" t="str">
        <f>Mitglieder!CZ31</f>
        <v/>
      </c>
      <c r="U609" s="87" t="str">
        <f>Mitglieder!DA31</f>
        <v/>
      </c>
      <c r="V609" s="87" t="str">
        <f>Mitglieder!DB31</f>
        <v/>
      </c>
      <c r="W609" s="87">
        <f>Mitglieder!DC31</f>
        <v>0</v>
      </c>
      <c r="X609" s="89" t="str">
        <f>Mitglieder!DD31</f>
        <v/>
      </c>
      <c r="Y609" s="87" t="str">
        <f>Mitglieder!DE31</f>
        <v/>
      </c>
    </row>
    <row r="610" spans="18:25" x14ac:dyDescent="0.35">
      <c r="R610" s="87">
        <f>Mitglieder!CX32</f>
        <v>6.1100000000000723E-2</v>
      </c>
      <c r="S610" s="87" t="str">
        <f>Mitglieder!CY32</f>
        <v/>
      </c>
      <c r="T610" s="88" t="str">
        <f>Mitglieder!CZ32</f>
        <v/>
      </c>
      <c r="U610" s="87" t="str">
        <f>Mitglieder!DA32</f>
        <v/>
      </c>
      <c r="V610" s="87" t="str">
        <f>Mitglieder!DB32</f>
        <v/>
      </c>
      <c r="W610" s="87">
        <f>Mitglieder!DC32</f>
        <v>0</v>
      </c>
      <c r="X610" s="89" t="str">
        <f>Mitglieder!DD32</f>
        <v/>
      </c>
      <c r="Y610" s="87" t="str">
        <f>Mitglieder!DE32</f>
        <v/>
      </c>
    </row>
    <row r="611" spans="18:25" x14ac:dyDescent="0.35">
      <c r="R611" s="87">
        <f>Mitglieder!CX33</f>
        <v>6.1200000000000726E-2</v>
      </c>
      <c r="S611" s="87" t="str">
        <f>Mitglieder!CY33</f>
        <v/>
      </c>
      <c r="T611" s="88" t="str">
        <f>Mitglieder!CZ33</f>
        <v/>
      </c>
      <c r="U611" s="87" t="str">
        <f>Mitglieder!DA33</f>
        <v/>
      </c>
      <c r="V611" s="87" t="str">
        <f>Mitglieder!DB33</f>
        <v/>
      </c>
      <c r="W611" s="87">
        <f>Mitglieder!DC33</f>
        <v>0</v>
      </c>
      <c r="X611" s="89" t="str">
        <f>Mitglieder!DD33</f>
        <v/>
      </c>
      <c r="Y611" s="87" t="str">
        <f>Mitglieder!DE33</f>
        <v/>
      </c>
    </row>
    <row r="612" spans="18:25" x14ac:dyDescent="0.35">
      <c r="R612" s="87">
        <f>Mitglieder!CX34</f>
        <v>6.1300000000000729E-2</v>
      </c>
      <c r="S612" s="87" t="str">
        <f>Mitglieder!CY34</f>
        <v/>
      </c>
      <c r="T612" s="88" t="str">
        <f>Mitglieder!CZ34</f>
        <v/>
      </c>
      <c r="U612" s="87" t="str">
        <f>Mitglieder!DA34</f>
        <v/>
      </c>
      <c r="V612" s="87" t="str">
        <f>Mitglieder!DB34</f>
        <v/>
      </c>
      <c r="W612" s="87">
        <f>Mitglieder!DC34</f>
        <v>0</v>
      </c>
      <c r="X612" s="89" t="str">
        <f>Mitglieder!DD34</f>
        <v/>
      </c>
      <c r="Y612" s="87" t="str">
        <f>Mitglieder!DE34</f>
        <v/>
      </c>
    </row>
    <row r="613" spans="18:25" x14ac:dyDescent="0.35">
      <c r="R613" s="87">
        <f>Mitglieder!CX35</f>
        <v>6.1400000000000732E-2</v>
      </c>
      <c r="S613" s="87" t="str">
        <f>Mitglieder!CY35</f>
        <v/>
      </c>
      <c r="T613" s="88" t="str">
        <f>Mitglieder!CZ35</f>
        <v/>
      </c>
      <c r="U613" s="87" t="str">
        <f>Mitglieder!DA35</f>
        <v/>
      </c>
      <c r="V613" s="87" t="str">
        <f>Mitglieder!DB35</f>
        <v/>
      </c>
      <c r="W613" s="87">
        <f>Mitglieder!DC35</f>
        <v>0</v>
      </c>
      <c r="X613" s="89" t="str">
        <f>Mitglieder!DD35</f>
        <v/>
      </c>
      <c r="Y613" s="87" t="str">
        <f>Mitglieder!DE35</f>
        <v/>
      </c>
    </row>
    <row r="614" spans="18:25" x14ac:dyDescent="0.35">
      <c r="R614" s="87">
        <f>Mitglieder!CX36</f>
        <v>6.1500000000000735E-2</v>
      </c>
      <c r="S614" s="87" t="str">
        <f>Mitglieder!CY36</f>
        <v/>
      </c>
      <c r="T614" s="88" t="str">
        <f>Mitglieder!CZ36</f>
        <v/>
      </c>
      <c r="U614" s="87" t="str">
        <f>Mitglieder!DA36</f>
        <v/>
      </c>
      <c r="V614" s="87" t="str">
        <f>Mitglieder!DB36</f>
        <v/>
      </c>
      <c r="W614" s="87">
        <f>Mitglieder!DC36</f>
        <v>0</v>
      </c>
      <c r="X614" s="89" t="str">
        <f>Mitglieder!DD36</f>
        <v/>
      </c>
      <c r="Y614" s="87" t="str">
        <f>Mitglieder!DE36</f>
        <v/>
      </c>
    </row>
    <row r="615" spans="18:25" x14ac:dyDescent="0.35">
      <c r="R615" s="87">
        <f>Mitglieder!CX37</f>
        <v>6.1600000000000737E-2</v>
      </c>
      <c r="S615" s="87" t="str">
        <f>Mitglieder!CY37</f>
        <v/>
      </c>
      <c r="T615" s="88" t="str">
        <f>Mitglieder!CZ37</f>
        <v/>
      </c>
      <c r="U615" s="87" t="str">
        <f>Mitglieder!DA37</f>
        <v/>
      </c>
      <c r="V615" s="87" t="str">
        <f>Mitglieder!DB37</f>
        <v/>
      </c>
      <c r="W615" s="87">
        <f>Mitglieder!DC37</f>
        <v>0</v>
      </c>
      <c r="X615" s="89" t="str">
        <f>Mitglieder!DD37</f>
        <v/>
      </c>
      <c r="Y615" s="87" t="str">
        <f>Mitglieder!DE37</f>
        <v/>
      </c>
    </row>
    <row r="616" spans="18:25" x14ac:dyDescent="0.35">
      <c r="R616" s="87">
        <f>Mitglieder!CX38</f>
        <v>6.170000000000074E-2</v>
      </c>
      <c r="S616" s="87" t="str">
        <f>Mitglieder!CY38</f>
        <v/>
      </c>
      <c r="T616" s="88" t="str">
        <f>Mitglieder!CZ38</f>
        <v/>
      </c>
      <c r="U616" s="87" t="str">
        <f>Mitglieder!DA38</f>
        <v/>
      </c>
      <c r="V616" s="87" t="str">
        <f>Mitglieder!DB38</f>
        <v/>
      </c>
      <c r="W616" s="87">
        <f>Mitglieder!DC38</f>
        <v>0</v>
      </c>
      <c r="X616" s="89" t="str">
        <f>Mitglieder!DD38</f>
        <v/>
      </c>
      <c r="Y616" s="87" t="str">
        <f>Mitglieder!DE38</f>
        <v/>
      </c>
    </row>
    <row r="617" spans="18:25" x14ac:dyDescent="0.35">
      <c r="R617" s="87">
        <f>Mitglieder!CX39</f>
        <v>6.1800000000000743E-2</v>
      </c>
      <c r="S617" s="87" t="str">
        <f>Mitglieder!CY39</f>
        <v/>
      </c>
      <c r="T617" s="88" t="str">
        <f>Mitglieder!CZ39</f>
        <v/>
      </c>
      <c r="U617" s="87" t="str">
        <f>Mitglieder!DA39</f>
        <v/>
      </c>
      <c r="V617" s="87" t="str">
        <f>Mitglieder!DB39</f>
        <v/>
      </c>
      <c r="W617" s="87">
        <f>Mitglieder!DC39</f>
        <v>0</v>
      </c>
      <c r="X617" s="89" t="str">
        <f>Mitglieder!DD39</f>
        <v/>
      </c>
      <c r="Y617" s="87" t="str">
        <f>Mitglieder!DE39</f>
        <v/>
      </c>
    </row>
    <row r="618" spans="18:25" x14ac:dyDescent="0.35">
      <c r="R618" s="87">
        <f>Mitglieder!CX40</f>
        <v>6.1900000000000746E-2</v>
      </c>
      <c r="S618" s="87" t="str">
        <f>Mitglieder!CY40</f>
        <v/>
      </c>
      <c r="T618" s="88" t="str">
        <f>Mitglieder!CZ40</f>
        <v/>
      </c>
      <c r="U618" s="87" t="str">
        <f>Mitglieder!DA40</f>
        <v/>
      </c>
      <c r="V618" s="87" t="str">
        <f>Mitglieder!DB40</f>
        <v/>
      </c>
      <c r="W618" s="87">
        <f>Mitglieder!DC40</f>
        <v>0</v>
      </c>
      <c r="X618" s="89" t="str">
        <f>Mitglieder!DD40</f>
        <v/>
      </c>
      <c r="Y618" s="87" t="str">
        <f>Mitglieder!DE40</f>
        <v/>
      </c>
    </row>
    <row r="619" spans="18:25" x14ac:dyDescent="0.35">
      <c r="R619" s="87">
        <f>Mitglieder!CX41</f>
        <v>6.2000000000000749E-2</v>
      </c>
      <c r="S619" s="87" t="str">
        <f>Mitglieder!CY41</f>
        <v/>
      </c>
      <c r="T619" s="88" t="str">
        <f>Mitglieder!CZ41</f>
        <v/>
      </c>
      <c r="U619" s="87" t="str">
        <f>Mitglieder!DA41</f>
        <v/>
      </c>
      <c r="V619" s="87" t="str">
        <f>Mitglieder!DB41</f>
        <v/>
      </c>
      <c r="W619" s="87">
        <f>Mitglieder!DC41</f>
        <v>0</v>
      </c>
      <c r="X619" s="89" t="str">
        <f>Mitglieder!DD41</f>
        <v/>
      </c>
      <c r="Y619" s="87" t="str">
        <f>Mitglieder!DE41</f>
        <v/>
      </c>
    </row>
    <row r="620" spans="18:25" x14ac:dyDescent="0.35">
      <c r="R620" s="87">
        <f>Mitglieder!CX42</f>
        <v>6.2100000000000752E-2</v>
      </c>
      <c r="S620" s="87" t="str">
        <f>Mitglieder!CY42</f>
        <v/>
      </c>
      <c r="T620" s="88" t="str">
        <f>Mitglieder!CZ42</f>
        <v/>
      </c>
      <c r="U620" s="87" t="str">
        <f>Mitglieder!DA42</f>
        <v/>
      </c>
      <c r="V620" s="87" t="str">
        <f>Mitglieder!DB42</f>
        <v/>
      </c>
      <c r="W620" s="87">
        <f>Mitglieder!DC42</f>
        <v>0</v>
      </c>
      <c r="X620" s="89" t="str">
        <f>Mitglieder!DD42</f>
        <v/>
      </c>
      <c r="Y620" s="87" t="str">
        <f>Mitglieder!DE42</f>
        <v/>
      </c>
    </row>
    <row r="621" spans="18:25" x14ac:dyDescent="0.35">
      <c r="R621" s="87">
        <f>Mitglieder!CX43</f>
        <v>6.2200000000000755E-2</v>
      </c>
      <c r="S621" s="87" t="str">
        <f>Mitglieder!CY43</f>
        <v/>
      </c>
      <c r="T621" s="88" t="str">
        <f>Mitglieder!CZ43</f>
        <v/>
      </c>
      <c r="U621" s="87" t="str">
        <f>Mitglieder!DA43</f>
        <v/>
      </c>
      <c r="V621" s="87" t="str">
        <f>Mitglieder!DB43</f>
        <v/>
      </c>
      <c r="W621" s="87">
        <f>Mitglieder!DC43</f>
        <v>0</v>
      </c>
      <c r="X621" s="89" t="str">
        <f>Mitglieder!DD43</f>
        <v/>
      </c>
      <c r="Y621" s="87" t="str">
        <f>Mitglieder!DE43</f>
        <v/>
      </c>
    </row>
    <row r="622" spans="18:25" x14ac:dyDescent="0.35">
      <c r="R622" s="87">
        <f>Mitglieder!CX44</f>
        <v>6.2300000000000758E-2</v>
      </c>
      <c r="S622" s="87" t="str">
        <f>Mitglieder!CY44</f>
        <v/>
      </c>
      <c r="T622" s="88" t="str">
        <f>Mitglieder!CZ44</f>
        <v/>
      </c>
      <c r="U622" s="87" t="str">
        <f>Mitglieder!DA44</f>
        <v/>
      </c>
      <c r="V622" s="87" t="str">
        <f>Mitglieder!DB44</f>
        <v/>
      </c>
      <c r="W622" s="87">
        <f>Mitglieder!DC44</f>
        <v>0</v>
      </c>
      <c r="X622" s="89" t="str">
        <f>Mitglieder!DD44</f>
        <v/>
      </c>
      <c r="Y622" s="87" t="str">
        <f>Mitglieder!DE44</f>
        <v/>
      </c>
    </row>
    <row r="623" spans="18:25" x14ac:dyDescent="0.35">
      <c r="R623" s="87">
        <f>Mitglieder!CX45</f>
        <v>6.240000000000076E-2</v>
      </c>
      <c r="S623" s="87" t="str">
        <f>Mitglieder!CY45</f>
        <v/>
      </c>
      <c r="T623" s="88" t="str">
        <f>Mitglieder!CZ45</f>
        <v/>
      </c>
      <c r="U623" s="87" t="str">
        <f>Mitglieder!DA45</f>
        <v/>
      </c>
      <c r="V623" s="87" t="str">
        <f>Mitglieder!DB45</f>
        <v/>
      </c>
      <c r="W623" s="87">
        <f>Mitglieder!DC45</f>
        <v>0</v>
      </c>
      <c r="X623" s="89" t="str">
        <f>Mitglieder!DD45</f>
        <v/>
      </c>
      <c r="Y623" s="87" t="str">
        <f>Mitglieder!DE45</f>
        <v/>
      </c>
    </row>
    <row r="624" spans="18:25" x14ac:dyDescent="0.35">
      <c r="R624" s="87">
        <f>Mitglieder!CX46</f>
        <v>6.2500000000000763E-2</v>
      </c>
      <c r="S624" s="87" t="str">
        <f>Mitglieder!CY46</f>
        <v/>
      </c>
      <c r="T624" s="88" t="str">
        <f>Mitglieder!CZ46</f>
        <v/>
      </c>
      <c r="U624" s="87" t="str">
        <f>Mitglieder!DA46</f>
        <v/>
      </c>
      <c r="V624" s="87" t="str">
        <f>Mitglieder!DB46</f>
        <v/>
      </c>
      <c r="W624" s="87">
        <f>Mitglieder!DC46</f>
        <v>0</v>
      </c>
      <c r="X624" s="89" t="str">
        <f>Mitglieder!DD46</f>
        <v/>
      </c>
      <c r="Y624" s="87" t="str">
        <f>Mitglieder!DE46</f>
        <v/>
      </c>
    </row>
    <row r="625" spans="18:25" x14ac:dyDescent="0.35">
      <c r="R625" s="87">
        <f>Mitglieder!CX47</f>
        <v>6.2600000000000766E-2</v>
      </c>
      <c r="S625" s="87" t="str">
        <f>Mitglieder!CY47</f>
        <v/>
      </c>
      <c r="T625" s="88" t="str">
        <f>Mitglieder!CZ47</f>
        <v/>
      </c>
      <c r="U625" s="87" t="str">
        <f>Mitglieder!DA47</f>
        <v/>
      </c>
      <c r="V625" s="87" t="str">
        <f>Mitglieder!DB47</f>
        <v/>
      </c>
      <c r="W625" s="87">
        <f>Mitglieder!DC47</f>
        <v>0</v>
      </c>
      <c r="X625" s="89" t="str">
        <f>Mitglieder!DD47</f>
        <v/>
      </c>
      <c r="Y625" s="87" t="str">
        <f>Mitglieder!DE47</f>
        <v/>
      </c>
    </row>
    <row r="626" spans="18:25" x14ac:dyDescent="0.35">
      <c r="R626" s="87">
        <f>Mitglieder!CX48</f>
        <v>6.2700000000000769E-2</v>
      </c>
      <c r="S626" s="87" t="str">
        <f>Mitglieder!CY48</f>
        <v/>
      </c>
      <c r="T626" s="88" t="str">
        <f>Mitglieder!CZ48</f>
        <v/>
      </c>
      <c r="U626" s="87" t="str">
        <f>Mitglieder!DA48</f>
        <v/>
      </c>
      <c r="V626" s="87" t="str">
        <f>Mitglieder!DB48</f>
        <v/>
      </c>
      <c r="W626" s="87">
        <f>Mitglieder!DC48</f>
        <v>0</v>
      </c>
      <c r="X626" s="89" t="str">
        <f>Mitglieder!DD48</f>
        <v/>
      </c>
      <c r="Y626" s="87" t="str">
        <f>Mitglieder!DE48</f>
        <v/>
      </c>
    </row>
    <row r="627" spans="18:25" x14ac:dyDescent="0.35">
      <c r="R627" s="87">
        <f>Mitglieder!CX49</f>
        <v>6.2800000000000772E-2</v>
      </c>
      <c r="S627" s="87" t="str">
        <f>Mitglieder!CY49</f>
        <v/>
      </c>
      <c r="T627" s="88" t="str">
        <f>Mitglieder!CZ49</f>
        <v/>
      </c>
      <c r="U627" s="87" t="str">
        <f>Mitglieder!DA49</f>
        <v/>
      </c>
      <c r="V627" s="87" t="str">
        <f>Mitglieder!DB49</f>
        <v/>
      </c>
      <c r="W627" s="87">
        <f>Mitglieder!DC49</f>
        <v>0</v>
      </c>
      <c r="X627" s="89" t="str">
        <f>Mitglieder!DD49</f>
        <v/>
      </c>
      <c r="Y627" s="87" t="str">
        <f>Mitglieder!DE49</f>
        <v/>
      </c>
    </row>
    <row r="628" spans="18:25" x14ac:dyDescent="0.35">
      <c r="R628" s="87">
        <f>Mitglieder!CX50</f>
        <v>6.2900000000000775E-2</v>
      </c>
      <c r="S628" s="87" t="str">
        <f>Mitglieder!CY50</f>
        <v/>
      </c>
      <c r="T628" s="88" t="str">
        <f>Mitglieder!CZ50</f>
        <v/>
      </c>
      <c r="U628" s="87" t="str">
        <f>Mitglieder!DA50</f>
        <v/>
      </c>
      <c r="V628" s="87" t="str">
        <f>Mitglieder!DB50</f>
        <v/>
      </c>
      <c r="W628" s="87">
        <f>Mitglieder!DC50</f>
        <v>0</v>
      </c>
      <c r="X628" s="89" t="str">
        <f>Mitglieder!DD50</f>
        <v/>
      </c>
      <c r="Y628" s="87" t="str">
        <f>Mitglieder!DE50</f>
        <v/>
      </c>
    </row>
    <row r="629" spans="18:25" x14ac:dyDescent="0.35">
      <c r="R629" s="87">
        <f>Mitglieder!CX51</f>
        <v>6.3000000000000778E-2</v>
      </c>
      <c r="S629" s="87" t="str">
        <f>Mitglieder!CY51</f>
        <v/>
      </c>
      <c r="T629" s="88" t="str">
        <f>Mitglieder!CZ51</f>
        <v/>
      </c>
      <c r="U629" s="87" t="str">
        <f>Mitglieder!DA51</f>
        <v/>
      </c>
      <c r="V629" s="87" t="str">
        <f>Mitglieder!DB51</f>
        <v/>
      </c>
      <c r="W629" s="87">
        <f>Mitglieder!DC51</f>
        <v>0</v>
      </c>
      <c r="X629" s="89" t="str">
        <f>Mitglieder!DD51</f>
        <v/>
      </c>
      <c r="Y629" s="87" t="str">
        <f>Mitglieder!DE51</f>
        <v/>
      </c>
    </row>
    <row r="630" spans="18:25" x14ac:dyDescent="0.35">
      <c r="R630" s="87">
        <f>Mitglieder!CX52</f>
        <v>6.310000000000078E-2</v>
      </c>
      <c r="S630" s="87" t="str">
        <f>Mitglieder!CY52</f>
        <v/>
      </c>
      <c r="T630" s="88" t="str">
        <f>Mitglieder!CZ52</f>
        <v/>
      </c>
      <c r="U630" s="87" t="str">
        <f>Mitglieder!DA52</f>
        <v/>
      </c>
      <c r="V630" s="87" t="str">
        <f>Mitglieder!DB52</f>
        <v/>
      </c>
      <c r="W630" s="87">
        <f>Mitglieder!DC52</f>
        <v>0</v>
      </c>
      <c r="X630" s="89" t="str">
        <f>Mitglieder!DD52</f>
        <v/>
      </c>
      <c r="Y630" s="87" t="str">
        <f>Mitglieder!DE52</f>
        <v/>
      </c>
    </row>
    <row r="631" spans="18:25" x14ac:dyDescent="0.35">
      <c r="R631" s="87">
        <f>Mitglieder!CX53</f>
        <v>6.3200000000000783E-2</v>
      </c>
      <c r="S631" s="87" t="str">
        <f>Mitglieder!CY53</f>
        <v/>
      </c>
      <c r="T631" s="88" t="str">
        <f>Mitglieder!CZ53</f>
        <v/>
      </c>
      <c r="U631" s="87" t="str">
        <f>Mitglieder!DA53</f>
        <v/>
      </c>
      <c r="V631" s="87" t="str">
        <f>Mitglieder!DB53</f>
        <v/>
      </c>
      <c r="W631" s="87">
        <f>Mitglieder!DC53</f>
        <v>0</v>
      </c>
      <c r="X631" s="89" t="str">
        <f>Mitglieder!DD53</f>
        <v/>
      </c>
      <c r="Y631" s="87" t="str">
        <f>Mitglieder!DE53</f>
        <v/>
      </c>
    </row>
    <row r="632" spans="18:25" x14ac:dyDescent="0.35">
      <c r="R632" s="87">
        <f>Mitglieder!CX54</f>
        <v>6.3300000000000786E-2</v>
      </c>
      <c r="S632" s="87" t="str">
        <f>Mitglieder!CY54</f>
        <v/>
      </c>
      <c r="T632" s="88" t="str">
        <f>Mitglieder!CZ54</f>
        <v/>
      </c>
      <c r="U632" s="87" t="str">
        <f>Mitglieder!DA54</f>
        <v/>
      </c>
      <c r="V632" s="87" t="str">
        <f>Mitglieder!DB54</f>
        <v/>
      </c>
      <c r="W632" s="87">
        <f>Mitglieder!DC54</f>
        <v>0</v>
      </c>
      <c r="X632" s="89" t="str">
        <f>Mitglieder!DD54</f>
        <v/>
      </c>
      <c r="Y632" s="87" t="str">
        <f>Mitglieder!DE54</f>
        <v/>
      </c>
    </row>
    <row r="633" spans="18:25" x14ac:dyDescent="0.35">
      <c r="R633" s="87">
        <f>Mitglieder!CX55</f>
        <v>6.3400000000000789E-2</v>
      </c>
      <c r="S633" s="87" t="str">
        <f>Mitglieder!CY55</f>
        <v/>
      </c>
      <c r="T633" s="88" t="str">
        <f>Mitglieder!CZ55</f>
        <v/>
      </c>
      <c r="U633" s="87" t="str">
        <f>Mitglieder!DA55</f>
        <v/>
      </c>
      <c r="V633" s="87" t="str">
        <f>Mitglieder!DB55</f>
        <v/>
      </c>
      <c r="W633" s="87">
        <f>Mitglieder!DC55</f>
        <v>0</v>
      </c>
      <c r="X633" s="89" t="str">
        <f>Mitglieder!DD55</f>
        <v/>
      </c>
      <c r="Y633" s="87" t="str">
        <f>Mitglieder!DE55</f>
        <v/>
      </c>
    </row>
    <row r="634" spans="18:25" x14ac:dyDescent="0.35">
      <c r="R634" s="87">
        <f>Mitglieder!CX56</f>
        <v>6.3500000000000792E-2</v>
      </c>
      <c r="S634" s="87" t="str">
        <f>Mitglieder!CY56</f>
        <v/>
      </c>
      <c r="T634" s="88" t="str">
        <f>Mitglieder!CZ56</f>
        <v/>
      </c>
      <c r="U634" s="87" t="str">
        <f>Mitglieder!DA56</f>
        <v/>
      </c>
      <c r="V634" s="87" t="str">
        <f>Mitglieder!DB56</f>
        <v/>
      </c>
      <c r="W634" s="87">
        <f>Mitglieder!DC56</f>
        <v>0</v>
      </c>
      <c r="X634" s="89" t="str">
        <f>Mitglieder!DD56</f>
        <v/>
      </c>
      <c r="Y634" s="87" t="str">
        <f>Mitglieder!DE56</f>
        <v/>
      </c>
    </row>
    <row r="635" spans="18:25" x14ac:dyDescent="0.35">
      <c r="R635" s="87">
        <f>Mitglieder!CX57</f>
        <v>6.3600000000000795E-2</v>
      </c>
      <c r="S635" s="87" t="str">
        <f>Mitglieder!CY57</f>
        <v/>
      </c>
      <c r="T635" s="88" t="str">
        <f>Mitglieder!CZ57</f>
        <v/>
      </c>
      <c r="U635" s="87" t="str">
        <f>Mitglieder!DA57</f>
        <v/>
      </c>
      <c r="V635" s="87" t="str">
        <f>Mitglieder!DB57</f>
        <v/>
      </c>
      <c r="W635" s="87">
        <f>Mitglieder!DC57</f>
        <v>0</v>
      </c>
      <c r="X635" s="89" t="str">
        <f>Mitglieder!DD57</f>
        <v/>
      </c>
      <c r="Y635" s="87" t="str">
        <f>Mitglieder!DE57</f>
        <v/>
      </c>
    </row>
    <row r="636" spans="18:25" x14ac:dyDescent="0.35">
      <c r="R636" s="87">
        <f>Mitglieder!CX58</f>
        <v>6.3700000000000798E-2</v>
      </c>
      <c r="S636" s="87" t="str">
        <f>Mitglieder!CY58</f>
        <v/>
      </c>
      <c r="T636" s="88" t="str">
        <f>Mitglieder!CZ58</f>
        <v/>
      </c>
      <c r="U636" s="87" t="str">
        <f>Mitglieder!DA58</f>
        <v/>
      </c>
      <c r="V636" s="87" t="str">
        <f>Mitglieder!DB58</f>
        <v/>
      </c>
      <c r="W636" s="87">
        <f>Mitglieder!DC58</f>
        <v>0</v>
      </c>
      <c r="X636" s="89" t="str">
        <f>Mitglieder!DD58</f>
        <v/>
      </c>
      <c r="Y636" s="87" t="str">
        <f>Mitglieder!DE58</f>
        <v/>
      </c>
    </row>
    <row r="637" spans="18:25" x14ac:dyDescent="0.35">
      <c r="R637" s="87">
        <f>Mitglieder!CX59</f>
        <v>6.3800000000000801E-2</v>
      </c>
      <c r="S637" s="87" t="str">
        <f>Mitglieder!CY59</f>
        <v/>
      </c>
      <c r="T637" s="88" t="str">
        <f>Mitglieder!CZ59</f>
        <v/>
      </c>
      <c r="U637" s="87" t="str">
        <f>Mitglieder!DA59</f>
        <v/>
      </c>
      <c r="V637" s="87" t="str">
        <f>Mitglieder!DB59</f>
        <v/>
      </c>
      <c r="W637" s="87">
        <f>Mitglieder!DC59</f>
        <v>0</v>
      </c>
      <c r="X637" s="89" t="str">
        <f>Mitglieder!DD59</f>
        <v/>
      </c>
      <c r="Y637" s="87" t="str">
        <f>Mitglieder!DE59</f>
        <v/>
      </c>
    </row>
    <row r="638" spans="18:25" x14ac:dyDescent="0.35">
      <c r="R638" s="87">
        <f>Mitglieder!CX60</f>
        <v>6.3900000000000803E-2</v>
      </c>
      <c r="S638" s="87" t="str">
        <f>Mitglieder!CY60</f>
        <v/>
      </c>
      <c r="T638" s="88" t="str">
        <f>Mitglieder!CZ60</f>
        <v/>
      </c>
      <c r="U638" s="87" t="str">
        <f>Mitglieder!DA60</f>
        <v/>
      </c>
      <c r="V638" s="87" t="str">
        <f>Mitglieder!DB60</f>
        <v/>
      </c>
      <c r="W638" s="87">
        <f>Mitglieder!DC60</f>
        <v>0</v>
      </c>
      <c r="X638" s="89" t="str">
        <f>Mitglieder!DD60</f>
        <v/>
      </c>
      <c r="Y638" s="87" t="str">
        <f>Mitglieder!DE60</f>
        <v/>
      </c>
    </row>
    <row r="639" spans="18:25" x14ac:dyDescent="0.35">
      <c r="R639" s="87">
        <f>Mitglieder!CX61</f>
        <v>6.4000000000000806E-2</v>
      </c>
      <c r="S639" s="87" t="str">
        <f>Mitglieder!CY61</f>
        <v/>
      </c>
      <c r="T639" s="88" t="str">
        <f>Mitglieder!CZ61</f>
        <v/>
      </c>
      <c r="U639" s="87" t="str">
        <f>Mitglieder!DA61</f>
        <v/>
      </c>
      <c r="V639" s="87" t="str">
        <f>Mitglieder!DB61</f>
        <v/>
      </c>
      <c r="W639" s="87">
        <f>Mitglieder!DC61</f>
        <v>0</v>
      </c>
      <c r="X639" s="89" t="str">
        <f>Mitglieder!DD61</f>
        <v/>
      </c>
      <c r="Y639" s="87" t="str">
        <f>Mitglieder!DE61</f>
        <v/>
      </c>
    </row>
    <row r="640" spans="18:25" x14ac:dyDescent="0.35">
      <c r="R640" s="87">
        <f>Mitglieder!CX62</f>
        <v>6.4100000000000809E-2</v>
      </c>
      <c r="S640" s="87" t="str">
        <f>Mitglieder!CY62</f>
        <v/>
      </c>
      <c r="T640" s="88" t="str">
        <f>Mitglieder!CZ62</f>
        <v/>
      </c>
      <c r="U640" s="87" t="str">
        <f>Mitglieder!DA62</f>
        <v/>
      </c>
      <c r="V640" s="87" t="str">
        <f>Mitglieder!DB62</f>
        <v/>
      </c>
      <c r="W640" s="87">
        <f>Mitglieder!DC62</f>
        <v>0</v>
      </c>
      <c r="X640" s="89" t="str">
        <f>Mitglieder!DD62</f>
        <v/>
      </c>
      <c r="Y640" s="87" t="str">
        <f>Mitglieder!DE62</f>
        <v/>
      </c>
    </row>
    <row r="641" spans="18:25" x14ac:dyDescent="0.35">
      <c r="R641" s="87">
        <f>Mitglieder!CX63</f>
        <v>6.4200000000000812E-2</v>
      </c>
      <c r="S641" s="87" t="str">
        <f>Mitglieder!CY63</f>
        <v/>
      </c>
      <c r="T641" s="88" t="str">
        <f>Mitglieder!CZ63</f>
        <v/>
      </c>
      <c r="U641" s="87" t="str">
        <f>Mitglieder!DA63</f>
        <v/>
      </c>
      <c r="V641" s="87" t="str">
        <f>Mitglieder!DB63</f>
        <v/>
      </c>
      <c r="W641" s="87">
        <f>Mitglieder!DC63</f>
        <v>0</v>
      </c>
      <c r="X641" s="89" t="str">
        <f>Mitglieder!DD63</f>
        <v/>
      </c>
      <c r="Y641" s="87" t="str">
        <f>Mitglieder!DE63</f>
        <v/>
      </c>
    </row>
    <row r="642" spans="18:25" x14ac:dyDescent="0.35">
      <c r="R642" s="87">
        <f>Mitglieder!CX64</f>
        <v>6.4300000000000815E-2</v>
      </c>
      <c r="S642" s="87" t="str">
        <f>Mitglieder!CY64</f>
        <v/>
      </c>
      <c r="T642" s="88" t="str">
        <f>Mitglieder!CZ64</f>
        <v/>
      </c>
      <c r="U642" s="87" t="str">
        <f>Mitglieder!DA64</f>
        <v/>
      </c>
      <c r="V642" s="87" t="str">
        <f>Mitglieder!DB64</f>
        <v/>
      </c>
      <c r="W642" s="87">
        <f>Mitglieder!DC64</f>
        <v>0</v>
      </c>
      <c r="X642" s="89" t="str">
        <f>Mitglieder!DD64</f>
        <v/>
      </c>
      <c r="Y642" s="87" t="str">
        <f>Mitglieder!DE64</f>
        <v/>
      </c>
    </row>
    <row r="643" spans="18:25" x14ac:dyDescent="0.35">
      <c r="R643" s="87">
        <f>Mitglieder!CX65</f>
        <v>6.4400000000000818E-2</v>
      </c>
      <c r="S643" s="87" t="str">
        <f>Mitglieder!CY65</f>
        <v/>
      </c>
      <c r="T643" s="88" t="str">
        <f>Mitglieder!CZ65</f>
        <v/>
      </c>
      <c r="U643" s="87" t="str">
        <f>Mitglieder!DA65</f>
        <v/>
      </c>
      <c r="V643" s="87" t="str">
        <f>Mitglieder!DB65</f>
        <v/>
      </c>
      <c r="W643" s="87">
        <f>Mitglieder!DC65</f>
        <v>0</v>
      </c>
      <c r="X643" s="89" t="str">
        <f>Mitglieder!DD65</f>
        <v/>
      </c>
      <c r="Y643" s="87" t="str">
        <f>Mitglieder!DE65</f>
        <v/>
      </c>
    </row>
    <row r="644" spans="18:25" x14ac:dyDescent="0.35">
      <c r="R644" s="87">
        <f>Mitglieder!CX66</f>
        <v>6.4500000000000821E-2</v>
      </c>
      <c r="S644" s="87" t="str">
        <f>Mitglieder!CY66</f>
        <v/>
      </c>
      <c r="T644" s="88" t="str">
        <f>Mitglieder!CZ66</f>
        <v/>
      </c>
      <c r="U644" s="87" t="str">
        <f>Mitglieder!DA66</f>
        <v/>
      </c>
      <c r="V644" s="87" t="str">
        <f>Mitglieder!DB66</f>
        <v/>
      </c>
      <c r="W644" s="87">
        <f>Mitglieder!DC66</f>
        <v>0</v>
      </c>
      <c r="X644" s="89" t="str">
        <f>Mitglieder!DD66</f>
        <v/>
      </c>
      <c r="Y644" s="87" t="str">
        <f>Mitglieder!DE66</f>
        <v/>
      </c>
    </row>
    <row r="645" spans="18:25" x14ac:dyDescent="0.35">
      <c r="R645" s="87">
        <f>Mitglieder!CX67</f>
        <v>6.4600000000000823E-2</v>
      </c>
      <c r="S645" s="87" t="str">
        <f>Mitglieder!CY67</f>
        <v/>
      </c>
      <c r="T645" s="88" t="str">
        <f>Mitglieder!CZ67</f>
        <v/>
      </c>
      <c r="U645" s="87" t="str">
        <f>Mitglieder!DA67</f>
        <v/>
      </c>
      <c r="V645" s="87" t="str">
        <f>Mitglieder!DB67</f>
        <v/>
      </c>
      <c r="W645" s="87">
        <f>Mitglieder!DC67</f>
        <v>0</v>
      </c>
      <c r="X645" s="89" t="str">
        <f>Mitglieder!DD67</f>
        <v/>
      </c>
      <c r="Y645" s="87" t="str">
        <f>Mitglieder!DE67</f>
        <v/>
      </c>
    </row>
    <row r="646" spans="18:25" x14ac:dyDescent="0.35">
      <c r="R646" s="87">
        <f>Mitglieder!CX68</f>
        <v>6.4700000000000826E-2</v>
      </c>
      <c r="S646" s="87" t="str">
        <f>Mitglieder!CY68</f>
        <v/>
      </c>
      <c r="T646" s="88" t="str">
        <f>Mitglieder!CZ68</f>
        <v/>
      </c>
      <c r="U646" s="87" t="str">
        <f>Mitglieder!DA68</f>
        <v/>
      </c>
      <c r="V646" s="87" t="str">
        <f>Mitglieder!DB68</f>
        <v/>
      </c>
      <c r="W646" s="87">
        <f>Mitglieder!DC68</f>
        <v>0</v>
      </c>
      <c r="X646" s="89" t="str">
        <f>Mitglieder!DD68</f>
        <v/>
      </c>
      <c r="Y646" s="87" t="str">
        <f>Mitglieder!DE68</f>
        <v/>
      </c>
    </row>
    <row r="647" spans="18:25" x14ac:dyDescent="0.35">
      <c r="R647" s="87">
        <f>Mitglieder!CX69</f>
        <v>6.4800000000000829E-2</v>
      </c>
      <c r="S647" s="87" t="str">
        <f>Mitglieder!CY69</f>
        <v/>
      </c>
      <c r="T647" s="88" t="str">
        <f>Mitglieder!CZ69</f>
        <v/>
      </c>
      <c r="U647" s="87" t="str">
        <f>Mitglieder!DA69</f>
        <v/>
      </c>
      <c r="V647" s="87" t="str">
        <f>Mitglieder!DB69</f>
        <v/>
      </c>
      <c r="W647" s="87">
        <f>Mitglieder!DC69</f>
        <v>0</v>
      </c>
      <c r="X647" s="89" t="str">
        <f>Mitglieder!DD69</f>
        <v/>
      </c>
      <c r="Y647" s="87" t="str">
        <f>Mitglieder!DE69</f>
        <v/>
      </c>
    </row>
    <row r="648" spans="18:25" x14ac:dyDescent="0.35">
      <c r="R648" s="87">
        <f>Mitglieder!CX70</f>
        <v>6.4900000000000832E-2</v>
      </c>
      <c r="S648" s="87" t="str">
        <f>Mitglieder!CY70</f>
        <v/>
      </c>
      <c r="T648" s="88" t="str">
        <f>Mitglieder!CZ70</f>
        <v/>
      </c>
      <c r="U648" s="87" t="str">
        <f>Mitglieder!DA70</f>
        <v/>
      </c>
      <c r="V648" s="87" t="str">
        <f>Mitglieder!DB70</f>
        <v/>
      </c>
      <c r="W648" s="87">
        <f>Mitglieder!DC70</f>
        <v>0</v>
      </c>
      <c r="X648" s="89" t="str">
        <f>Mitglieder!DD70</f>
        <v/>
      </c>
      <c r="Y648" s="87" t="str">
        <f>Mitglieder!DE70</f>
        <v/>
      </c>
    </row>
    <row r="649" spans="18:25" x14ac:dyDescent="0.35">
      <c r="R649" s="87">
        <f>Mitglieder!CX71</f>
        <v>6.5000000000000835E-2</v>
      </c>
      <c r="S649" s="87" t="str">
        <f>Mitglieder!CY71</f>
        <v/>
      </c>
      <c r="T649" s="88" t="str">
        <f>Mitglieder!CZ71</f>
        <v/>
      </c>
      <c r="U649" s="87" t="str">
        <f>Mitglieder!DA71</f>
        <v/>
      </c>
      <c r="V649" s="87" t="str">
        <f>Mitglieder!DB71</f>
        <v/>
      </c>
      <c r="W649" s="87">
        <f>Mitglieder!DC71</f>
        <v>0</v>
      </c>
      <c r="X649" s="89" t="str">
        <f>Mitglieder!DD71</f>
        <v/>
      </c>
      <c r="Y649" s="87" t="str">
        <f>Mitglieder!DE71</f>
        <v/>
      </c>
    </row>
    <row r="650" spans="18:25" x14ac:dyDescent="0.35">
      <c r="R650" s="87">
        <f>Mitglieder!CX72</f>
        <v>6.5100000000000838E-2</v>
      </c>
      <c r="S650" s="87" t="str">
        <f>Mitglieder!CY72</f>
        <v/>
      </c>
      <c r="T650" s="88" t="str">
        <f>Mitglieder!CZ72</f>
        <v/>
      </c>
      <c r="U650" s="87" t="str">
        <f>Mitglieder!DA72</f>
        <v/>
      </c>
      <c r="V650" s="87" t="str">
        <f>Mitglieder!DB72</f>
        <v/>
      </c>
      <c r="W650" s="87">
        <f>Mitglieder!DC72</f>
        <v>0</v>
      </c>
      <c r="X650" s="89" t="str">
        <f>Mitglieder!DD72</f>
        <v/>
      </c>
      <c r="Y650" s="87" t="str">
        <f>Mitglieder!DE72</f>
        <v/>
      </c>
    </row>
    <row r="651" spans="18:25" x14ac:dyDescent="0.35">
      <c r="R651" s="87">
        <f>Mitglieder!CX73</f>
        <v>6.5200000000000841E-2</v>
      </c>
      <c r="S651" s="87" t="str">
        <f>Mitglieder!CY73</f>
        <v/>
      </c>
      <c r="T651" s="88" t="str">
        <f>Mitglieder!CZ73</f>
        <v/>
      </c>
      <c r="U651" s="87" t="str">
        <f>Mitglieder!DA73</f>
        <v/>
      </c>
      <c r="V651" s="87" t="str">
        <f>Mitglieder!DB73</f>
        <v/>
      </c>
      <c r="W651" s="87">
        <f>Mitglieder!DC73</f>
        <v>0</v>
      </c>
      <c r="X651" s="89" t="str">
        <f>Mitglieder!DD73</f>
        <v/>
      </c>
      <c r="Y651" s="87" t="str">
        <f>Mitglieder!DE73</f>
        <v/>
      </c>
    </row>
    <row r="652" spans="18:25" x14ac:dyDescent="0.35">
      <c r="R652" s="87">
        <f>Mitglieder!CX74</f>
        <v>6.5300000000000843E-2</v>
      </c>
      <c r="S652" s="87" t="str">
        <f>Mitglieder!CY74</f>
        <v/>
      </c>
      <c r="T652" s="88" t="str">
        <f>Mitglieder!CZ74</f>
        <v/>
      </c>
      <c r="U652" s="87" t="str">
        <f>Mitglieder!DA74</f>
        <v/>
      </c>
      <c r="V652" s="87" t="str">
        <f>Mitglieder!DB74</f>
        <v/>
      </c>
      <c r="W652" s="87">
        <f>Mitglieder!DC74</f>
        <v>0</v>
      </c>
      <c r="X652" s="89" t="str">
        <f>Mitglieder!DD74</f>
        <v/>
      </c>
      <c r="Y652" s="87" t="str">
        <f>Mitglieder!DE74</f>
        <v/>
      </c>
    </row>
    <row r="653" spans="18:25" x14ac:dyDescent="0.35">
      <c r="R653" s="87">
        <f>Mitglieder!CX75</f>
        <v>6.5400000000000846E-2</v>
      </c>
      <c r="S653" s="87" t="str">
        <f>Mitglieder!CY75</f>
        <v/>
      </c>
      <c r="T653" s="88" t="str">
        <f>Mitglieder!CZ75</f>
        <v/>
      </c>
      <c r="U653" s="87" t="str">
        <f>Mitglieder!DA75</f>
        <v/>
      </c>
      <c r="V653" s="87" t="str">
        <f>Mitglieder!DB75</f>
        <v/>
      </c>
      <c r="W653" s="87">
        <f>Mitglieder!DC75</f>
        <v>0</v>
      </c>
      <c r="X653" s="89" t="str">
        <f>Mitglieder!DD75</f>
        <v/>
      </c>
      <c r="Y653" s="87" t="str">
        <f>Mitglieder!DE75</f>
        <v/>
      </c>
    </row>
    <row r="654" spans="18:25" x14ac:dyDescent="0.35">
      <c r="R654" s="87">
        <f>Mitglieder!CX76</f>
        <v>6.5500000000000849E-2</v>
      </c>
      <c r="S654" s="87" t="str">
        <f>Mitglieder!CY76</f>
        <v/>
      </c>
      <c r="T654" s="88" t="str">
        <f>Mitglieder!CZ76</f>
        <v/>
      </c>
      <c r="U654" s="87" t="str">
        <f>Mitglieder!DA76</f>
        <v/>
      </c>
      <c r="V654" s="87" t="str">
        <f>Mitglieder!DB76</f>
        <v/>
      </c>
      <c r="W654" s="87">
        <f>Mitglieder!DC76</f>
        <v>0</v>
      </c>
      <c r="X654" s="89" t="str">
        <f>Mitglieder!DD76</f>
        <v/>
      </c>
      <c r="Y654" s="87" t="str">
        <f>Mitglieder!DE76</f>
        <v/>
      </c>
    </row>
    <row r="655" spans="18:25" x14ac:dyDescent="0.35">
      <c r="R655" s="87">
        <f>Mitglieder!CX77</f>
        <v>6.5600000000000852E-2</v>
      </c>
      <c r="S655" s="87" t="str">
        <f>Mitglieder!CY77</f>
        <v/>
      </c>
      <c r="T655" s="88" t="str">
        <f>Mitglieder!CZ77</f>
        <v/>
      </c>
      <c r="U655" s="87" t="str">
        <f>Mitglieder!DA77</f>
        <v/>
      </c>
      <c r="V655" s="87" t="str">
        <f>Mitglieder!DB77</f>
        <v/>
      </c>
      <c r="W655" s="87">
        <f>Mitglieder!DC77</f>
        <v>0</v>
      </c>
      <c r="X655" s="89" t="str">
        <f>Mitglieder!DD77</f>
        <v/>
      </c>
      <c r="Y655" s="87" t="str">
        <f>Mitglieder!DE77</f>
        <v/>
      </c>
    </row>
    <row r="656" spans="18:25" x14ac:dyDescent="0.35">
      <c r="R656" s="87">
        <f>Mitglieder!CX78</f>
        <v>6.5700000000000855E-2</v>
      </c>
      <c r="S656" s="87" t="str">
        <f>Mitglieder!CY78</f>
        <v/>
      </c>
      <c r="T656" s="88" t="str">
        <f>Mitglieder!CZ78</f>
        <v/>
      </c>
      <c r="U656" s="87" t="str">
        <f>Mitglieder!DA78</f>
        <v/>
      </c>
      <c r="V656" s="87" t="str">
        <f>Mitglieder!DB78</f>
        <v/>
      </c>
      <c r="W656" s="87">
        <f>Mitglieder!DC78</f>
        <v>0</v>
      </c>
      <c r="X656" s="89" t="str">
        <f>Mitglieder!DD78</f>
        <v/>
      </c>
      <c r="Y656" s="87" t="str">
        <f>Mitglieder!DE78</f>
        <v/>
      </c>
    </row>
    <row r="657" spans="18:25" x14ac:dyDescent="0.35">
      <c r="R657" s="87">
        <f>Mitglieder!CX79</f>
        <v>6.5800000000000858E-2</v>
      </c>
      <c r="S657" s="87" t="str">
        <f>Mitglieder!CY79</f>
        <v/>
      </c>
      <c r="T657" s="88" t="str">
        <f>Mitglieder!CZ79</f>
        <v/>
      </c>
      <c r="U657" s="87" t="str">
        <f>Mitglieder!DA79</f>
        <v/>
      </c>
      <c r="V657" s="87" t="str">
        <f>Mitglieder!DB79</f>
        <v/>
      </c>
      <c r="W657" s="87">
        <f>Mitglieder!DC79</f>
        <v>0</v>
      </c>
      <c r="X657" s="89" t="str">
        <f>Mitglieder!DD79</f>
        <v/>
      </c>
      <c r="Y657" s="87" t="str">
        <f>Mitglieder!DE79</f>
        <v/>
      </c>
    </row>
    <row r="658" spans="18:25" x14ac:dyDescent="0.35">
      <c r="R658" s="87">
        <f>Mitglieder!CX80</f>
        <v>6.5900000000000861E-2</v>
      </c>
      <c r="S658" s="87" t="str">
        <f>Mitglieder!CY80</f>
        <v/>
      </c>
      <c r="T658" s="88" t="str">
        <f>Mitglieder!CZ80</f>
        <v/>
      </c>
      <c r="U658" s="87" t="str">
        <f>Mitglieder!DA80</f>
        <v/>
      </c>
      <c r="V658" s="87" t="str">
        <f>Mitglieder!DB80</f>
        <v/>
      </c>
      <c r="W658" s="87">
        <f>Mitglieder!DC80</f>
        <v>0</v>
      </c>
      <c r="X658" s="89" t="str">
        <f>Mitglieder!DD80</f>
        <v/>
      </c>
      <c r="Y658" s="87" t="str">
        <f>Mitglieder!DE80</f>
        <v/>
      </c>
    </row>
    <row r="659" spans="18:25" x14ac:dyDescent="0.35">
      <c r="R659" s="87">
        <f>Mitglieder!CX81</f>
        <v>6.6000000000000864E-2</v>
      </c>
      <c r="S659" s="87" t="str">
        <f>Mitglieder!CY81</f>
        <v/>
      </c>
      <c r="T659" s="88" t="str">
        <f>Mitglieder!CZ81</f>
        <v/>
      </c>
      <c r="U659" s="87" t="str">
        <f>Mitglieder!DA81</f>
        <v/>
      </c>
      <c r="V659" s="87" t="str">
        <f>Mitglieder!DB81</f>
        <v/>
      </c>
      <c r="W659" s="87">
        <f>Mitglieder!DC81</f>
        <v>0</v>
      </c>
      <c r="X659" s="89" t="str">
        <f>Mitglieder!DD81</f>
        <v/>
      </c>
      <c r="Y659" s="87" t="str">
        <f>Mitglieder!DE81</f>
        <v/>
      </c>
    </row>
    <row r="660" spans="18:25" x14ac:dyDescent="0.35">
      <c r="R660" s="87">
        <f>Mitglieder!CX82</f>
        <v>6.6100000000000866E-2</v>
      </c>
      <c r="S660" s="87" t="str">
        <f>Mitglieder!CY82</f>
        <v/>
      </c>
      <c r="T660" s="88" t="str">
        <f>Mitglieder!CZ82</f>
        <v/>
      </c>
      <c r="U660" s="87" t="str">
        <f>Mitglieder!DA82</f>
        <v/>
      </c>
      <c r="V660" s="87" t="str">
        <f>Mitglieder!DB82</f>
        <v/>
      </c>
      <c r="W660" s="87">
        <f>Mitglieder!DC82</f>
        <v>0</v>
      </c>
      <c r="X660" s="89" t="str">
        <f>Mitglieder!DD82</f>
        <v/>
      </c>
      <c r="Y660" s="87" t="str">
        <f>Mitglieder!DE82</f>
        <v/>
      </c>
    </row>
    <row r="661" spans="18:25" x14ac:dyDescent="0.35">
      <c r="R661" s="87">
        <f>Mitglieder!CX83</f>
        <v>6.6200000000000869E-2</v>
      </c>
      <c r="S661" s="87" t="str">
        <f>Mitglieder!CY83</f>
        <v/>
      </c>
      <c r="T661" s="88" t="str">
        <f>Mitglieder!CZ83</f>
        <v/>
      </c>
      <c r="U661" s="87" t="str">
        <f>Mitglieder!DA83</f>
        <v/>
      </c>
      <c r="V661" s="87" t="str">
        <f>Mitglieder!DB83</f>
        <v/>
      </c>
      <c r="W661" s="87">
        <f>Mitglieder!DC83</f>
        <v>0</v>
      </c>
      <c r="X661" s="89" t="str">
        <f>Mitglieder!DD83</f>
        <v/>
      </c>
      <c r="Y661" s="87" t="str">
        <f>Mitglieder!DE83</f>
        <v/>
      </c>
    </row>
    <row r="662" spans="18:25" x14ac:dyDescent="0.35">
      <c r="R662" s="87">
        <f>Mitglieder!CX84</f>
        <v>6.6300000000000872E-2</v>
      </c>
      <c r="S662" s="87" t="str">
        <f>Mitglieder!CY84</f>
        <v/>
      </c>
      <c r="T662" s="88" t="str">
        <f>Mitglieder!CZ84</f>
        <v/>
      </c>
      <c r="U662" s="87" t="str">
        <f>Mitglieder!DA84</f>
        <v/>
      </c>
      <c r="V662" s="87" t="str">
        <f>Mitglieder!DB84</f>
        <v/>
      </c>
      <c r="W662" s="87">
        <f>Mitglieder!DC84</f>
        <v>0</v>
      </c>
      <c r="X662" s="89" t="str">
        <f>Mitglieder!DD84</f>
        <v/>
      </c>
      <c r="Y662" s="87" t="str">
        <f>Mitglieder!DE84</f>
        <v/>
      </c>
    </row>
    <row r="663" spans="18:25" x14ac:dyDescent="0.35">
      <c r="R663" s="87">
        <f>Mitglieder!CX85</f>
        <v>6.6400000000000875E-2</v>
      </c>
      <c r="S663" s="87" t="str">
        <f>Mitglieder!CY85</f>
        <v/>
      </c>
      <c r="T663" s="88" t="str">
        <f>Mitglieder!CZ85</f>
        <v/>
      </c>
      <c r="U663" s="87" t="str">
        <f>Mitglieder!DA85</f>
        <v/>
      </c>
      <c r="V663" s="87" t="str">
        <f>Mitglieder!DB85</f>
        <v/>
      </c>
      <c r="W663" s="87">
        <f>Mitglieder!DC85</f>
        <v>0</v>
      </c>
      <c r="X663" s="89" t="str">
        <f>Mitglieder!DD85</f>
        <v/>
      </c>
      <c r="Y663" s="87" t="str">
        <f>Mitglieder!DE85</f>
        <v/>
      </c>
    </row>
    <row r="664" spans="18:25" x14ac:dyDescent="0.35">
      <c r="R664" s="87">
        <f>Mitglieder!CX86</f>
        <v>6.6500000000000878E-2</v>
      </c>
      <c r="S664" s="87" t="str">
        <f>Mitglieder!CY86</f>
        <v/>
      </c>
      <c r="T664" s="88" t="str">
        <f>Mitglieder!CZ86</f>
        <v/>
      </c>
      <c r="U664" s="87" t="str">
        <f>Mitglieder!DA86</f>
        <v/>
      </c>
      <c r="V664" s="87" t="str">
        <f>Mitglieder!DB86</f>
        <v/>
      </c>
      <c r="W664" s="87">
        <f>Mitglieder!DC86</f>
        <v>0</v>
      </c>
      <c r="X664" s="89" t="str">
        <f>Mitglieder!DD86</f>
        <v/>
      </c>
      <c r="Y664" s="87" t="str">
        <f>Mitglieder!DE86</f>
        <v/>
      </c>
    </row>
    <row r="665" spans="18:25" x14ac:dyDescent="0.35">
      <c r="R665" s="87">
        <f>Mitglieder!CX87</f>
        <v>6.6600000000000881E-2</v>
      </c>
      <c r="S665" s="87" t="str">
        <f>Mitglieder!CY87</f>
        <v/>
      </c>
      <c r="T665" s="88" t="str">
        <f>Mitglieder!CZ87</f>
        <v/>
      </c>
      <c r="U665" s="87" t="str">
        <f>Mitglieder!DA87</f>
        <v/>
      </c>
      <c r="V665" s="87" t="str">
        <f>Mitglieder!DB87</f>
        <v/>
      </c>
      <c r="W665" s="87">
        <f>Mitglieder!DC87</f>
        <v>0</v>
      </c>
      <c r="X665" s="89" t="str">
        <f>Mitglieder!DD87</f>
        <v/>
      </c>
      <c r="Y665" s="87" t="str">
        <f>Mitglieder!DE87</f>
        <v/>
      </c>
    </row>
    <row r="666" spans="18:25" x14ac:dyDescent="0.35">
      <c r="R666" s="87">
        <f>Mitglieder!CX88</f>
        <v>6.6700000000000884E-2</v>
      </c>
      <c r="S666" s="87" t="str">
        <f>Mitglieder!CY88</f>
        <v/>
      </c>
      <c r="T666" s="88" t="str">
        <f>Mitglieder!CZ88</f>
        <v/>
      </c>
      <c r="U666" s="87" t="str">
        <f>Mitglieder!DA88</f>
        <v/>
      </c>
      <c r="V666" s="87" t="str">
        <f>Mitglieder!DB88</f>
        <v/>
      </c>
      <c r="W666" s="87">
        <f>Mitglieder!DC88</f>
        <v>0</v>
      </c>
      <c r="X666" s="89" t="str">
        <f>Mitglieder!DD88</f>
        <v/>
      </c>
      <c r="Y666" s="87" t="str">
        <f>Mitglieder!DE88</f>
        <v/>
      </c>
    </row>
    <row r="667" spans="18:25" x14ac:dyDescent="0.35">
      <c r="R667" s="87">
        <f>Mitglieder!CX89</f>
        <v>6.6800000000000886E-2</v>
      </c>
      <c r="S667" s="87" t="str">
        <f>Mitglieder!CY89</f>
        <v/>
      </c>
      <c r="T667" s="88" t="str">
        <f>Mitglieder!CZ89</f>
        <v/>
      </c>
      <c r="U667" s="87" t="str">
        <f>Mitglieder!DA89</f>
        <v/>
      </c>
      <c r="V667" s="87" t="str">
        <f>Mitglieder!DB89</f>
        <v/>
      </c>
      <c r="W667" s="87">
        <f>Mitglieder!DC89</f>
        <v>0</v>
      </c>
      <c r="X667" s="89" t="str">
        <f>Mitglieder!DD89</f>
        <v/>
      </c>
      <c r="Y667" s="87" t="str">
        <f>Mitglieder!DE89</f>
        <v/>
      </c>
    </row>
    <row r="668" spans="18:25" x14ac:dyDescent="0.35">
      <c r="R668" s="87">
        <f>Mitglieder!CX90</f>
        <v>6.6900000000000889E-2</v>
      </c>
      <c r="S668" s="87" t="str">
        <f>Mitglieder!CY90</f>
        <v/>
      </c>
      <c r="T668" s="88" t="str">
        <f>Mitglieder!CZ90</f>
        <v/>
      </c>
      <c r="U668" s="87" t="str">
        <f>Mitglieder!DA90</f>
        <v/>
      </c>
      <c r="V668" s="87" t="str">
        <f>Mitglieder!DB90</f>
        <v/>
      </c>
      <c r="W668" s="87">
        <f>Mitglieder!DC90</f>
        <v>0</v>
      </c>
      <c r="X668" s="89" t="str">
        <f>Mitglieder!DD90</f>
        <v/>
      </c>
      <c r="Y668" s="87" t="str">
        <f>Mitglieder!DE90</f>
        <v/>
      </c>
    </row>
    <row r="669" spans="18:25" x14ac:dyDescent="0.35">
      <c r="R669" s="87">
        <f>Mitglieder!CX91</f>
        <v>6.7000000000000892E-2</v>
      </c>
      <c r="S669" s="87" t="str">
        <f>Mitglieder!CY91</f>
        <v/>
      </c>
      <c r="T669" s="88" t="str">
        <f>Mitglieder!CZ91</f>
        <v/>
      </c>
      <c r="U669" s="87" t="str">
        <f>Mitglieder!DA91</f>
        <v/>
      </c>
      <c r="V669" s="87" t="str">
        <f>Mitglieder!DB91</f>
        <v/>
      </c>
      <c r="W669" s="87">
        <f>Mitglieder!DC91</f>
        <v>0</v>
      </c>
      <c r="X669" s="89" t="str">
        <f>Mitglieder!DD91</f>
        <v/>
      </c>
      <c r="Y669" s="87" t="str">
        <f>Mitglieder!DE91</f>
        <v/>
      </c>
    </row>
    <row r="670" spans="18:25" x14ac:dyDescent="0.35">
      <c r="R670" s="87">
        <f>Mitglieder!CX92</f>
        <v>6.7100000000000895E-2</v>
      </c>
      <c r="S670" s="87" t="str">
        <f>Mitglieder!CY92</f>
        <v/>
      </c>
      <c r="T670" s="88" t="str">
        <f>Mitglieder!CZ92</f>
        <v/>
      </c>
      <c r="U670" s="87" t="str">
        <f>Mitglieder!DA92</f>
        <v/>
      </c>
      <c r="V670" s="87" t="str">
        <f>Mitglieder!DB92</f>
        <v/>
      </c>
      <c r="W670" s="87">
        <f>Mitglieder!DC92</f>
        <v>0</v>
      </c>
      <c r="X670" s="89" t="str">
        <f>Mitglieder!DD92</f>
        <v/>
      </c>
      <c r="Y670" s="87" t="str">
        <f>Mitglieder!DE92</f>
        <v/>
      </c>
    </row>
    <row r="671" spans="18:25" x14ac:dyDescent="0.35">
      <c r="R671" s="87">
        <f>Mitglieder!CX93</f>
        <v>6.7200000000000898E-2</v>
      </c>
      <c r="S671" s="87" t="str">
        <f>Mitglieder!CY93</f>
        <v/>
      </c>
      <c r="T671" s="88" t="str">
        <f>Mitglieder!CZ93</f>
        <v/>
      </c>
      <c r="U671" s="87" t="str">
        <f>Mitglieder!DA93</f>
        <v/>
      </c>
      <c r="V671" s="87" t="str">
        <f>Mitglieder!DB93</f>
        <v/>
      </c>
      <c r="W671" s="87">
        <f>Mitglieder!DC93</f>
        <v>0</v>
      </c>
      <c r="X671" s="89" t="str">
        <f>Mitglieder!DD93</f>
        <v/>
      </c>
      <c r="Y671" s="87" t="str">
        <f>Mitglieder!DE93</f>
        <v/>
      </c>
    </row>
    <row r="672" spans="18:25" x14ac:dyDescent="0.35">
      <c r="R672" s="87">
        <f>Mitglieder!CX94</f>
        <v>6.7300000000000901E-2</v>
      </c>
      <c r="S672" s="87" t="str">
        <f>Mitglieder!CY94</f>
        <v/>
      </c>
      <c r="T672" s="88" t="str">
        <f>Mitglieder!CZ94</f>
        <v/>
      </c>
      <c r="U672" s="87" t="str">
        <f>Mitglieder!DA94</f>
        <v/>
      </c>
      <c r="V672" s="87" t="str">
        <f>Mitglieder!DB94</f>
        <v/>
      </c>
      <c r="W672" s="87">
        <f>Mitglieder!DC94</f>
        <v>0</v>
      </c>
      <c r="X672" s="89" t="str">
        <f>Mitglieder!DD94</f>
        <v/>
      </c>
      <c r="Y672" s="87" t="str">
        <f>Mitglieder!DE94</f>
        <v/>
      </c>
    </row>
    <row r="673" spans="18:25" x14ac:dyDescent="0.35">
      <c r="R673" s="87">
        <f>Mitglieder!CX95</f>
        <v>6.7400000000000904E-2</v>
      </c>
      <c r="S673" s="87" t="str">
        <f>Mitglieder!CY95</f>
        <v/>
      </c>
      <c r="T673" s="88" t="str">
        <f>Mitglieder!CZ95</f>
        <v/>
      </c>
      <c r="U673" s="87" t="str">
        <f>Mitglieder!DA95</f>
        <v/>
      </c>
      <c r="V673" s="87" t="str">
        <f>Mitglieder!DB95</f>
        <v/>
      </c>
      <c r="W673" s="87">
        <f>Mitglieder!DC95</f>
        <v>0</v>
      </c>
      <c r="X673" s="89" t="str">
        <f>Mitglieder!DD95</f>
        <v/>
      </c>
      <c r="Y673" s="87" t="str">
        <f>Mitglieder!DE95</f>
        <v/>
      </c>
    </row>
    <row r="674" spans="18:25" x14ac:dyDescent="0.35">
      <c r="R674" s="87">
        <f>Mitglieder!CX96</f>
        <v>6.7500000000000906E-2</v>
      </c>
      <c r="S674" s="87" t="str">
        <f>Mitglieder!CY96</f>
        <v/>
      </c>
      <c r="T674" s="88" t="str">
        <f>Mitglieder!CZ96</f>
        <v/>
      </c>
      <c r="U674" s="87" t="str">
        <f>Mitglieder!DA96</f>
        <v/>
      </c>
      <c r="V674" s="87" t="str">
        <f>Mitglieder!DB96</f>
        <v/>
      </c>
      <c r="W674" s="87">
        <f>Mitglieder!DC96</f>
        <v>0</v>
      </c>
      <c r="X674" s="89" t="str">
        <f>Mitglieder!DD96</f>
        <v/>
      </c>
      <c r="Y674" s="87" t="str">
        <f>Mitglieder!DE96</f>
        <v/>
      </c>
    </row>
    <row r="675" spans="18:25" x14ac:dyDescent="0.35">
      <c r="R675" s="87">
        <f>Mitglieder!CX97</f>
        <v>6.7600000000000909E-2</v>
      </c>
      <c r="S675" s="87" t="str">
        <f>Mitglieder!CY97</f>
        <v/>
      </c>
      <c r="T675" s="88" t="str">
        <f>Mitglieder!CZ97</f>
        <v/>
      </c>
      <c r="U675" s="87" t="str">
        <f>Mitglieder!DA97</f>
        <v/>
      </c>
      <c r="V675" s="87" t="str">
        <f>Mitglieder!DB97</f>
        <v/>
      </c>
      <c r="W675" s="87">
        <f>Mitglieder!DC97</f>
        <v>0</v>
      </c>
      <c r="X675" s="89" t="str">
        <f>Mitglieder!DD97</f>
        <v/>
      </c>
      <c r="Y675" s="87" t="str">
        <f>Mitglieder!DE97</f>
        <v/>
      </c>
    </row>
    <row r="676" spans="18:25" x14ac:dyDescent="0.35">
      <c r="R676" s="87">
        <f>Mitglieder!CX98</f>
        <v>6.7700000000000912E-2</v>
      </c>
      <c r="S676" s="87" t="str">
        <f>Mitglieder!CY98</f>
        <v/>
      </c>
      <c r="T676" s="88" t="str">
        <f>Mitglieder!CZ98</f>
        <v/>
      </c>
      <c r="U676" s="87" t="str">
        <f>Mitglieder!DA98</f>
        <v/>
      </c>
      <c r="V676" s="87" t="str">
        <f>Mitglieder!DB98</f>
        <v/>
      </c>
      <c r="W676" s="87">
        <f>Mitglieder!DC98</f>
        <v>0</v>
      </c>
      <c r="X676" s="89" t="str">
        <f>Mitglieder!DD98</f>
        <v/>
      </c>
      <c r="Y676" s="87" t="str">
        <f>Mitglieder!DE98</f>
        <v/>
      </c>
    </row>
    <row r="677" spans="18:25" x14ac:dyDescent="0.35">
      <c r="R677" s="87">
        <f>Mitglieder!CX99</f>
        <v>6.7800000000000915E-2</v>
      </c>
      <c r="S677" s="87" t="str">
        <f>Mitglieder!CY99</f>
        <v/>
      </c>
      <c r="T677" s="88" t="str">
        <f>Mitglieder!CZ99</f>
        <v/>
      </c>
      <c r="U677" s="87" t="str">
        <f>Mitglieder!DA99</f>
        <v/>
      </c>
      <c r="V677" s="87" t="str">
        <f>Mitglieder!DB99</f>
        <v/>
      </c>
      <c r="W677" s="87">
        <f>Mitglieder!DC99</f>
        <v>0</v>
      </c>
      <c r="X677" s="89" t="str">
        <f>Mitglieder!DD99</f>
        <v/>
      </c>
      <c r="Y677" s="87" t="str">
        <f>Mitglieder!DE99</f>
        <v/>
      </c>
    </row>
    <row r="678" spans="18:25" x14ac:dyDescent="0.35">
      <c r="R678" s="87">
        <f>Mitglieder!CX100</f>
        <v>6.7900000000000918E-2</v>
      </c>
      <c r="S678" s="87" t="str">
        <f>Mitglieder!CY100</f>
        <v/>
      </c>
      <c r="T678" s="88" t="str">
        <f>Mitglieder!CZ100</f>
        <v/>
      </c>
      <c r="U678" s="87" t="str">
        <f>Mitglieder!DA100</f>
        <v/>
      </c>
      <c r="V678" s="87" t="str">
        <f>Mitglieder!DB100</f>
        <v/>
      </c>
      <c r="W678" s="87">
        <f>Mitglieder!DC100</f>
        <v>0</v>
      </c>
      <c r="X678" s="89" t="str">
        <f>Mitglieder!DD100</f>
        <v/>
      </c>
      <c r="Y678" s="87" t="str">
        <f>Mitglieder!DE100</f>
        <v/>
      </c>
    </row>
    <row r="679" spans="18:25" x14ac:dyDescent="0.35">
      <c r="R679" s="87">
        <f>Mitglieder!CX101</f>
        <v>6.8000000000000921E-2</v>
      </c>
      <c r="S679" s="87" t="str">
        <f>Mitglieder!CY101</f>
        <v/>
      </c>
      <c r="T679" s="88" t="str">
        <f>Mitglieder!CZ101</f>
        <v/>
      </c>
      <c r="U679" s="87" t="str">
        <f>Mitglieder!DA101</f>
        <v/>
      </c>
      <c r="V679" s="87" t="str">
        <f>Mitglieder!DB101</f>
        <v/>
      </c>
      <c r="W679" s="87">
        <f>Mitglieder!DC101</f>
        <v>0</v>
      </c>
      <c r="X679" s="89" t="str">
        <f>Mitglieder!DD101</f>
        <v/>
      </c>
      <c r="Y679" s="87" t="str">
        <f>Mitglieder!DE101</f>
        <v/>
      </c>
    </row>
    <row r="680" spans="18:25" x14ac:dyDescent="0.35">
      <c r="R680" s="87">
        <f>Mitglieder!CX102</f>
        <v>6.8100000000000924E-2</v>
      </c>
      <c r="S680" s="87" t="str">
        <f>Mitglieder!CY102</f>
        <v/>
      </c>
      <c r="T680" s="88" t="str">
        <f>Mitglieder!CZ102</f>
        <v/>
      </c>
      <c r="U680" s="87" t="str">
        <f>Mitglieder!DA102</f>
        <v/>
      </c>
      <c r="V680" s="87" t="str">
        <f>Mitglieder!DB102</f>
        <v/>
      </c>
      <c r="W680" s="87">
        <f>Mitglieder!DC102</f>
        <v>0</v>
      </c>
      <c r="X680" s="89" t="str">
        <f>Mitglieder!DD102</f>
        <v/>
      </c>
      <c r="Y680" s="87" t="str">
        <f>Mitglieder!DE102</f>
        <v/>
      </c>
    </row>
    <row r="681" spans="18:25" x14ac:dyDescent="0.35">
      <c r="R681" s="87">
        <f>Mitglieder!CX103</f>
        <v>6.8200000000000927E-2</v>
      </c>
      <c r="S681" s="87" t="str">
        <f>Mitglieder!CY103</f>
        <v/>
      </c>
      <c r="T681" s="88" t="str">
        <f>Mitglieder!CZ103</f>
        <v/>
      </c>
      <c r="U681" s="87" t="str">
        <f>Mitglieder!DA103</f>
        <v/>
      </c>
      <c r="V681" s="87" t="str">
        <f>Mitglieder!DB103</f>
        <v/>
      </c>
      <c r="W681" s="87">
        <f>Mitglieder!DC103</f>
        <v>0</v>
      </c>
      <c r="X681" s="89" t="str">
        <f>Mitglieder!DD103</f>
        <v/>
      </c>
      <c r="Y681" s="87" t="str">
        <f>Mitglieder!DE103</f>
        <v/>
      </c>
    </row>
    <row r="682" spans="18:25" x14ac:dyDescent="0.35">
      <c r="R682" s="87">
        <f>Mitglieder!CX104</f>
        <v>6.8300000000000929E-2</v>
      </c>
      <c r="S682" s="87" t="str">
        <f>Mitglieder!CY104</f>
        <v/>
      </c>
      <c r="T682" s="88" t="str">
        <f>Mitglieder!CZ104</f>
        <v/>
      </c>
      <c r="U682" s="87" t="str">
        <f>Mitglieder!DA104</f>
        <v/>
      </c>
      <c r="V682" s="87" t="str">
        <f>Mitglieder!DB104</f>
        <v/>
      </c>
      <c r="W682" s="87">
        <f>Mitglieder!DC104</f>
        <v>0</v>
      </c>
      <c r="X682" s="89" t="str">
        <f>Mitglieder!DD104</f>
        <v/>
      </c>
      <c r="Y682" s="87" t="str">
        <f>Mitglieder!DE104</f>
        <v/>
      </c>
    </row>
    <row r="683" spans="18:25" x14ac:dyDescent="0.35">
      <c r="R683" s="87">
        <f>Mitglieder!CX105</f>
        <v>6.8400000000000932E-2</v>
      </c>
      <c r="S683" s="87" t="str">
        <f>Mitglieder!CY105</f>
        <v/>
      </c>
      <c r="T683" s="88" t="str">
        <f>Mitglieder!CZ105</f>
        <v/>
      </c>
      <c r="U683" s="87" t="str">
        <f>Mitglieder!DA105</f>
        <v/>
      </c>
      <c r="V683" s="87" t="str">
        <f>Mitglieder!DB105</f>
        <v/>
      </c>
      <c r="W683" s="87">
        <f>Mitglieder!DC105</f>
        <v>0</v>
      </c>
      <c r="X683" s="89" t="str">
        <f>Mitglieder!DD105</f>
        <v/>
      </c>
      <c r="Y683" s="87" t="str">
        <f>Mitglieder!DE105</f>
        <v/>
      </c>
    </row>
    <row r="684" spans="18:25" x14ac:dyDescent="0.35">
      <c r="R684" s="87">
        <f>Mitglieder!CX106</f>
        <v>6.8500000000000935E-2</v>
      </c>
      <c r="S684" s="87" t="str">
        <f>Mitglieder!CY106</f>
        <v/>
      </c>
      <c r="T684" s="88" t="str">
        <f>Mitglieder!CZ106</f>
        <v/>
      </c>
      <c r="U684" s="87" t="str">
        <f>Mitglieder!DA106</f>
        <v/>
      </c>
      <c r="V684" s="87" t="str">
        <f>Mitglieder!DB106</f>
        <v/>
      </c>
      <c r="W684" s="87">
        <f>Mitglieder!DC106</f>
        <v>0</v>
      </c>
      <c r="X684" s="89" t="str">
        <f>Mitglieder!DD106</f>
        <v/>
      </c>
      <c r="Y684" s="87" t="str">
        <f>Mitglieder!DE106</f>
        <v/>
      </c>
    </row>
    <row r="685" spans="18:25" x14ac:dyDescent="0.35">
      <c r="R685" s="87">
        <f>Mitglieder!CX107</f>
        <v>6.8600000000000938E-2</v>
      </c>
      <c r="S685" s="87" t="str">
        <f>Mitglieder!CY107</f>
        <v/>
      </c>
      <c r="T685" s="88" t="str">
        <f>Mitglieder!CZ107</f>
        <v/>
      </c>
      <c r="U685" s="87" t="str">
        <f>Mitglieder!DA107</f>
        <v/>
      </c>
      <c r="V685" s="87" t="str">
        <f>Mitglieder!DB107</f>
        <v/>
      </c>
      <c r="W685" s="87">
        <f>Mitglieder!DC107</f>
        <v>0</v>
      </c>
      <c r="X685" s="89" t="str">
        <f>Mitglieder!DD107</f>
        <v/>
      </c>
      <c r="Y685" s="87" t="str">
        <f>Mitglieder!DE107</f>
        <v/>
      </c>
    </row>
    <row r="686" spans="18:25" x14ac:dyDescent="0.35">
      <c r="R686" s="87">
        <f>Mitglieder!CX108</f>
        <v>6.8700000000000941E-2</v>
      </c>
      <c r="S686" s="87" t="str">
        <f>Mitglieder!CY108</f>
        <v/>
      </c>
      <c r="T686" s="88" t="str">
        <f>Mitglieder!CZ108</f>
        <v/>
      </c>
      <c r="U686" s="87" t="str">
        <f>Mitglieder!DA108</f>
        <v/>
      </c>
      <c r="V686" s="87" t="str">
        <f>Mitglieder!DB108</f>
        <v/>
      </c>
      <c r="W686" s="87">
        <f>Mitglieder!DC108</f>
        <v>0</v>
      </c>
      <c r="X686" s="89" t="str">
        <f>Mitglieder!DD108</f>
        <v/>
      </c>
      <c r="Y686" s="87" t="str">
        <f>Mitglieder!DE108</f>
        <v/>
      </c>
    </row>
    <row r="687" spans="18:25" x14ac:dyDescent="0.35">
      <c r="R687" s="87">
        <f>Mitglieder!CX109</f>
        <v>6.8800000000000944E-2</v>
      </c>
      <c r="S687" s="87" t="str">
        <f>Mitglieder!CY109</f>
        <v/>
      </c>
      <c r="T687" s="88" t="str">
        <f>Mitglieder!CZ109</f>
        <v/>
      </c>
      <c r="U687" s="87" t="str">
        <f>Mitglieder!DA109</f>
        <v/>
      </c>
      <c r="V687" s="87" t="str">
        <f>Mitglieder!DB109</f>
        <v/>
      </c>
      <c r="W687" s="87">
        <f>Mitglieder!DC109</f>
        <v>0</v>
      </c>
      <c r="X687" s="89" t="str">
        <f>Mitglieder!DD109</f>
        <v/>
      </c>
      <c r="Y687" s="87" t="str">
        <f>Mitglieder!DE109</f>
        <v/>
      </c>
    </row>
    <row r="688" spans="18:25" x14ac:dyDescent="0.35">
      <c r="R688" s="87">
        <f>Mitglieder!CX110</f>
        <v>6.8900000000000947E-2</v>
      </c>
      <c r="S688" s="87" t="str">
        <f>Mitglieder!CY110</f>
        <v/>
      </c>
      <c r="T688" s="88" t="str">
        <f>Mitglieder!CZ110</f>
        <v/>
      </c>
      <c r="U688" s="87" t="str">
        <f>Mitglieder!DA110</f>
        <v/>
      </c>
      <c r="V688" s="87" t="str">
        <f>Mitglieder!DB110</f>
        <v/>
      </c>
      <c r="W688" s="87">
        <f>Mitglieder!DC110</f>
        <v>0</v>
      </c>
      <c r="X688" s="89" t="str">
        <f>Mitglieder!DD110</f>
        <v/>
      </c>
      <c r="Y688" s="87" t="str">
        <f>Mitglieder!DE110</f>
        <v/>
      </c>
    </row>
    <row r="689" spans="18:25" x14ac:dyDescent="0.35">
      <c r="R689" s="87">
        <f>Mitglieder!CX111</f>
        <v>6.9000000000000949E-2</v>
      </c>
      <c r="S689" s="87" t="str">
        <f>Mitglieder!CY111</f>
        <v/>
      </c>
      <c r="T689" s="88" t="str">
        <f>Mitglieder!CZ111</f>
        <v/>
      </c>
      <c r="U689" s="87" t="str">
        <f>Mitglieder!DA111</f>
        <v/>
      </c>
      <c r="V689" s="87" t="str">
        <f>Mitglieder!DB111</f>
        <v/>
      </c>
      <c r="W689" s="87">
        <f>Mitglieder!DC111</f>
        <v>0</v>
      </c>
      <c r="X689" s="89" t="str">
        <f>Mitglieder!DD111</f>
        <v/>
      </c>
      <c r="Y689" s="87" t="str">
        <f>Mitglieder!DE111</f>
        <v/>
      </c>
    </row>
    <row r="690" spans="18:25" x14ac:dyDescent="0.35">
      <c r="R690" s="87">
        <f>Mitglieder!CX112</f>
        <v>6.9100000000000952E-2</v>
      </c>
      <c r="S690" s="87" t="str">
        <f>Mitglieder!CY112</f>
        <v/>
      </c>
      <c r="T690" s="88" t="str">
        <f>Mitglieder!CZ112</f>
        <v/>
      </c>
      <c r="U690" s="87" t="str">
        <f>Mitglieder!DA112</f>
        <v/>
      </c>
      <c r="V690" s="87" t="str">
        <f>Mitglieder!DB112</f>
        <v/>
      </c>
      <c r="W690" s="87">
        <f>Mitglieder!DC112</f>
        <v>0</v>
      </c>
      <c r="X690" s="89" t="str">
        <f>Mitglieder!DD112</f>
        <v/>
      </c>
      <c r="Y690" s="87" t="str">
        <f>Mitglieder!DE112</f>
        <v/>
      </c>
    </row>
    <row r="691" spans="18:25" x14ac:dyDescent="0.35">
      <c r="R691" s="87">
        <f>Mitglieder!CX113</f>
        <v>6.9200000000000955E-2</v>
      </c>
      <c r="S691" s="87" t="str">
        <f>Mitglieder!CY113</f>
        <v/>
      </c>
      <c r="T691" s="88" t="str">
        <f>Mitglieder!CZ113</f>
        <v/>
      </c>
      <c r="U691" s="87" t="str">
        <f>Mitglieder!DA113</f>
        <v/>
      </c>
      <c r="V691" s="87" t="str">
        <f>Mitglieder!DB113</f>
        <v/>
      </c>
      <c r="W691" s="87">
        <f>Mitglieder!DC113</f>
        <v>0</v>
      </c>
      <c r="X691" s="89" t="str">
        <f>Mitglieder!DD113</f>
        <v/>
      </c>
      <c r="Y691" s="87" t="str">
        <f>Mitglieder!DE113</f>
        <v/>
      </c>
    </row>
    <row r="692" spans="18:25" x14ac:dyDescent="0.35">
      <c r="R692" s="87">
        <f>Mitglieder!CX114</f>
        <v>6.9300000000000958E-2</v>
      </c>
      <c r="S692" s="87" t="str">
        <f>Mitglieder!CY114</f>
        <v/>
      </c>
      <c r="T692" s="88" t="str">
        <f>Mitglieder!CZ114</f>
        <v/>
      </c>
      <c r="U692" s="87" t="str">
        <f>Mitglieder!DA114</f>
        <v/>
      </c>
      <c r="V692" s="87" t="str">
        <f>Mitglieder!DB114</f>
        <v/>
      </c>
      <c r="W692" s="87">
        <f>Mitglieder!DC114</f>
        <v>0</v>
      </c>
      <c r="X692" s="89" t="str">
        <f>Mitglieder!DD114</f>
        <v/>
      </c>
      <c r="Y692" s="87" t="str">
        <f>Mitglieder!DE114</f>
        <v/>
      </c>
    </row>
    <row r="693" spans="18:25" x14ac:dyDescent="0.35">
      <c r="R693" s="87">
        <f>Mitglieder!CX115</f>
        <v>6.9400000000000961E-2</v>
      </c>
      <c r="S693" s="87" t="str">
        <f>Mitglieder!CY115</f>
        <v/>
      </c>
      <c r="T693" s="88" t="str">
        <f>Mitglieder!CZ115</f>
        <v/>
      </c>
      <c r="U693" s="87" t="str">
        <f>Mitglieder!DA115</f>
        <v/>
      </c>
      <c r="V693" s="87" t="str">
        <f>Mitglieder!DB115</f>
        <v/>
      </c>
      <c r="W693" s="87">
        <f>Mitglieder!DC115</f>
        <v>0</v>
      </c>
      <c r="X693" s="89" t="str">
        <f>Mitglieder!DD115</f>
        <v/>
      </c>
      <c r="Y693" s="87" t="str">
        <f>Mitglieder!DE115</f>
        <v/>
      </c>
    </row>
    <row r="694" spans="18:25" x14ac:dyDescent="0.35">
      <c r="R694" s="87">
        <f>Mitglieder!CX116</f>
        <v>6.9500000000000964E-2</v>
      </c>
      <c r="S694" s="87" t="str">
        <f>Mitglieder!CY116</f>
        <v/>
      </c>
      <c r="T694" s="88" t="str">
        <f>Mitglieder!CZ116</f>
        <v/>
      </c>
      <c r="U694" s="87" t="str">
        <f>Mitglieder!DA116</f>
        <v/>
      </c>
      <c r="V694" s="87" t="str">
        <f>Mitglieder!DB116</f>
        <v/>
      </c>
      <c r="W694" s="87">
        <f>Mitglieder!DC116</f>
        <v>0</v>
      </c>
      <c r="X694" s="89" t="str">
        <f>Mitglieder!DD116</f>
        <v/>
      </c>
      <c r="Y694" s="87" t="str">
        <f>Mitglieder!DE116</f>
        <v/>
      </c>
    </row>
    <row r="695" spans="18:25" x14ac:dyDescent="0.35">
      <c r="R695" s="87">
        <f>Mitglieder!CX117</f>
        <v>6.9600000000000967E-2</v>
      </c>
      <c r="S695" s="87" t="str">
        <f>Mitglieder!CY117</f>
        <v/>
      </c>
      <c r="T695" s="88" t="str">
        <f>Mitglieder!CZ117</f>
        <v/>
      </c>
      <c r="U695" s="87" t="str">
        <f>Mitglieder!DA117</f>
        <v/>
      </c>
      <c r="V695" s="87" t="str">
        <f>Mitglieder!DB117</f>
        <v/>
      </c>
      <c r="W695" s="87">
        <f>Mitglieder!DC117</f>
        <v>0</v>
      </c>
      <c r="X695" s="89" t="str">
        <f>Mitglieder!DD117</f>
        <v/>
      </c>
      <c r="Y695" s="87" t="str">
        <f>Mitglieder!DE117</f>
        <v/>
      </c>
    </row>
    <row r="696" spans="18:25" x14ac:dyDescent="0.35">
      <c r="R696" s="87">
        <f>Mitglieder!CX118</f>
        <v>6.970000000000097E-2</v>
      </c>
      <c r="S696" s="87" t="str">
        <f>Mitglieder!CY118</f>
        <v/>
      </c>
      <c r="T696" s="88" t="str">
        <f>Mitglieder!CZ118</f>
        <v/>
      </c>
      <c r="U696" s="87" t="str">
        <f>Mitglieder!DA118</f>
        <v/>
      </c>
      <c r="V696" s="87" t="str">
        <f>Mitglieder!DB118</f>
        <v/>
      </c>
      <c r="W696" s="87">
        <f>Mitglieder!DC118</f>
        <v>0</v>
      </c>
      <c r="X696" s="89" t="str">
        <f>Mitglieder!DD118</f>
        <v/>
      </c>
      <c r="Y696" s="87" t="str">
        <f>Mitglieder!DE118</f>
        <v/>
      </c>
    </row>
    <row r="697" spans="18:25" x14ac:dyDescent="0.35">
      <c r="R697" s="87">
        <f>Mitglieder!CX119</f>
        <v>6.9800000000000972E-2</v>
      </c>
      <c r="S697" s="87" t="str">
        <f>Mitglieder!CY119</f>
        <v/>
      </c>
      <c r="T697" s="88" t="str">
        <f>Mitglieder!CZ119</f>
        <v/>
      </c>
      <c r="U697" s="87" t="str">
        <f>Mitglieder!DA119</f>
        <v/>
      </c>
      <c r="V697" s="87" t="str">
        <f>Mitglieder!DB119</f>
        <v/>
      </c>
      <c r="W697" s="87">
        <f>Mitglieder!DC119</f>
        <v>0</v>
      </c>
      <c r="X697" s="89" t="str">
        <f>Mitglieder!DD119</f>
        <v/>
      </c>
      <c r="Y697" s="87" t="str">
        <f>Mitglieder!DE119</f>
        <v/>
      </c>
    </row>
    <row r="698" spans="18:25" x14ac:dyDescent="0.35">
      <c r="R698" s="87">
        <f>Mitglieder!CX120</f>
        <v>6.9900000000000975E-2</v>
      </c>
      <c r="S698" s="87" t="str">
        <f>Mitglieder!CY120</f>
        <v/>
      </c>
      <c r="T698" s="88" t="str">
        <f>Mitglieder!CZ120</f>
        <v/>
      </c>
      <c r="U698" s="87" t="str">
        <f>Mitglieder!DA120</f>
        <v/>
      </c>
      <c r="V698" s="87" t="str">
        <f>Mitglieder!DB120</f>
        <v/>
      </c>
      <c r="W698" s="87">
        <f>Mitglieder!DC120</f>
        <v>0</v>
      </c>
      <c r="X698" s="89" t="str">
        <f>Mitglieder!DD120</f>
        <v/>
      </c>
      <c r="Y698" s="87" t="str">
        <f>Mitglieder!DE120</f>
        <v/>
      </c>
    </row>
    <row r="699" spans="18:25" x14ac:dyDescent="0.35">
      <c r="R699" s="87">
        <f>Mitglieder!CX121</f>
        <v>7.0000000000000978E-2</v>
      </c>
      <c r="S699" s="87" t="str">
        <f>Mitglieder!CY121</f>
        <v/>
      </c>
      <c r="T699" s="88" t="str">
        <f>Mitglieder!CZ121</f>
        <v/>
      </c>
      <c r="U699" s="87" t="str">
        <f>Mitglieder!DA121</f>
        <v/>
      </c>
      <c r="V699" s="87" t="str">
        <f>Mitglieder!DB121</f>
        <v/>
      </c>
      <c r="W699" s="87">
        <f>Mitglieder!DC121</f>
        <v>0</v>
      </c>
      <c r="X699" s="89" t="str">
        <f>Mitglieder!DD121</f>
        <v/>
      </c>
      <c r="Y699" s="87" t="str">
        <f>Mitglieder!DE121</f>
        <v/>
      </c>
    </row>
    <row r="700" spans="18:25" x14ac:dyDescent="0.35">
      <c r="R700" s="87">
        <f>Mitglieder!CX122</f>
        <v>7.0100000000000981E-2</v>
      </c>
      <c r="S700" s="87" t="str">
        <f>Mitglieder!CY122</f>
        <v/>
      </c>
      <c r="T700" s="88" t="str">
        <f>Mitglieder!CZ122</f>
        <v/>
      </c>
      <c r="U700" s="87" t="str">
        <f>Mitglieder!DA122</f>
        <v/>
      </c>
      <c r="V700" s="87" t="str">
        <f>Mitglieder!DB122</f>
        <v/>
      </c>
      <c r="W700" s="87">
        <f>Mitglieder!DC122</f>
        <v>0</v>
      </c>
      <c r="X700" s="89" t="str">
        <f>Mitglieder!DD122</f>
        <v/>
      </c>
      <c r="Y700" s="87" t="str">
        <f>Mitglieder!DE122</f>
        <v/>
      </c>
    </row>
    <row r="701" spans="18:25" x14ac:dyDescent="0.35">
      <c r="R701" s="87">
        <f>Mitglieder!CX123</f>
        <v>7.0200000000000984E-2</v>
      </c>
      <c r="S701" s="87" t="str">
        <f>Mitglieder!CY123</f>
        <v/>
      </c>
      <c r="T701" s="88" t="str">
        <f>Mitglieder!CZ123</f>
        <v/>
      </c>
      <c r="U701" s="87" t="str">
        <f>Mitglieder!DA123</f>
        <v/>
      </c>
      <c r="V701" s="87" t="str">
        <f>Mitglieder!DB123</f>
        <v/>
      </c>
      <c r="W701" s="87">
        <f>Mitglieder!DC123</f>
        <v>0</v>
      </c>
      <c r="X701" s="89" t="str">
        <f>Mitglieder!DD123</f>
        <v/>
      </c>
      <c r="Y701" s="87" t="str">
        <f>Mitglieder!DE123</f>
        <v/>
      </c>
    </row>
    <row r="702" spans="18:25" x14ac:dyDescent="0.35">
      <c r="R702" s="87">
        <f>Mitglieder!CX124</f>
        <v>7.0300000000000987E-2</v>
      </c>
      <c r="S702" s="87" t="str">
        <f>Mitglieder!CY124</f>
        <v/>
      </c>
      <c r="T702" s="88" t="str">
        <f>Mitglieder!CZ124</f>
        <v/>
      </c>
      <c r="U702" s="87" t="str">
        <f>Mitglieder!DA124</f>
        <v/>
      </c>
      <c r="V702" s="87" t="str">
        <f>Mitglieder!DB124</f>
        <v/>
      </c>
      <c r="W702" s="87">
        <f>Mitglieder!DC124</f>
        <v>0</v>
      </c>
      <c r="X702" s="89" t="str">
        <f>Mitglieder!DD124</f>
        <v/>
      </c>
      <c r="Y702" s="87" t="str">
        <f>Mitglieder!DE124</f>
        <v/>
      </c>
    </row>
    <row r="703" spans="18:25" x14ac:dyDescent="0.35">
      <c r="R703" s="87">
        <f>Mitglieder!CX125</f>
        <v>7.040000000000099E-2</v>
      </c>
      <c r="S703" s="87" t="str">
        <f>Mitglieder!CY125</f>
        <v/>
      </c>
      <c r="T703" s="88" t="str">
        <f>Mitglieder!CZ125</f>
        <v/>
      </c>
      <c r="U703" s="87" t="str">
        <f>Mitglieder!DA125</f>
        <v/>
      </c>
      <c r="V703" s="87" t="str">
        <f>Mitglieder!DB125</f>
        <v/>
      </c>
      <c r="W703" s="87">
        <f>Mitglieder!DC125</f>
        <v>0</v>
      </c>
      <c r="X703" s="89" t="str">
        <f>Mitglieder!DD125</f>
        <v/>
      </c>
      <c r="Y703" s="87" t="str">
        <f>Mitglieder!DE125</f>
        <v/>
      </c>
    </row>
    <row r="704" spans="18:25" x14ac:dyDescent="0.35">
      <c r="R704" s="87">
        <f>Mitglieder!CX126</f>
        <v>7.0500000000000992E-2</v>
      </c>
      <c r="S704" s="87" t="str">
        <f>Mitglieder!CY126</f>
        <v/>
      </c>
      <c r="T704" s="88" t="str">
        <f>Mitglieder!CZ126</f>
        <v/>
      </c>
      <c r="U704" s="87" t="str">
        <f>Mitglieder!DA126</f>
        <v/>
      </c>
      <c r="V704" s="87" t="str">
        <f>Mitglieder!DB126</f>
        <v/>
      </c>
      <c r="W704" s="87">
        <f>Mitglieder!DC126</f>
        <v>0</v>
      </c>
      <c r="X704" s="89" t="str">
        <f>Mitglieder!DD126</f>
        <v/>
      </c>
      <c r="Y704" s="87" t="str">
        <f>Mitglieder!DE126</f>
        <v/>
      </c>
    </row>
    <row r="705" spans="18:25" x14ac:dyDescent="0.35">
      <c r="R705" s="87">
        <f>Mitglieder!CX127</f>
        <v>7.0600000000000995E-2</v>
      </c>
      <c r="S705" s="87" t="str">
        <f>Mitglieder!CY127</f>
        <v/>
      </c>
      <c r="T705" s="88" t="str">
        <f>Mitglieder!CZ127</f>
        <v/>
      </c>
      <c r="U705" s="87" t="str">
        <f>Mitglieder!DA127</f>
        <v/>
      </c>
      <c r="V705" s="87" t="str">
        <f>Mitglieder!DB127</f>
        <v/>
      </c>
      <c r="W705" s="87">
        <f>Mitglieder!DC127</f>
        <v>0</v>
      </c>
      <c r="X705" s="89" t="str">
        <f>Mitglieder!DD127</f>
        <v/>
      </c>
      <c r="Y705" s="87" t="str">
        <f>Mitglieder!DE127</f>
        <v/>
      </c>
    </row>
    <row r="706" spans="18:25" x14ac:dyDescent="0.35">
      <c r="R706" s="87">
        <f>Mitglieder!CX128</f>
        <v>7.0700000000000998E-2</v>
      </c>
      <c r="S706" s="87" t="str">
        <f>Mitglieder!CY128</f>
        <v/>
      </c>
      <c r="T706" s="88" t="str">
        <f>Mitglieder!CZ128</f>
        <v/>
      </c>
      <c r="U706" s="87" t="str">
        <f>Mitglieder!DA128</f>
        <v/>
      </c>
      <c r="V706" s="87" t="str">
        <f>Mitglieder!DB128</f>
        <v/>
      </c>
      <c r="W706" s="87">
        <f>Mitglieder!DC128</f>
        <v>0</v>
      </c>
      <c r="X706" s="89" t="str">
        <f>Mitglieder!DD128</f>
        <v/>
      </c>
      <c r="Y706" s="87" t="str">
        <f>Mitglieder!DE128</f>
        <v/>
      </c>
    </row>
    <row r="707" spans="18:25" x14ac:dyDescent="0.35">
      <c r="R707" s="87">
        <f>Mitglieder!CX129</f>
        <v>7.0800000000001001E-2</v>
      </c>
      <c r="S707" s="87" t="str">
        <f>Mitglieder!CY129</f>
        <v/>
      </c>
      <c r="T707" s="88" t="str">
        <f>Mitglieder!CZ129</f>
        <v/>
      </c>
      <c r="U707" s="87" t="str">
        <f>Mitglieder!DA129</f>
        <v/>
      </c>
      <c r="V707" s="87" t="str">
        <f>Mitglieder!DB129</f>
        <v/>
      </c>
      <c r="W707" s="87">
        <f>Mitglieder!DC129</f>
        <v>0</v>
      </c>
      <c r="X707" s="89" t="str">
        <f>Mitglieder!DD129</f>
        <v/>
      </c>
      <c r="Y707" s="87" t="str">
        <f>Mitglieder!DE129</f>
        <v/>
      </c>
    </row>
    <row r="708" spans="18:25" x14ac:dyDescent="0.35">
      <c r="R708" s="87">
        <f>Mitglieder!CX130</f>
        <v>7.0900000000001004E-2</v>
      </c>
      <c r="S708" s="87" t="str">
        <f>Mitglieder!CY130</f>
        <v/>
      </c>
      <c r="T708" s="88" t="str">
        <f>Mitglieder!CZ130</f>
        <v/>
      </c>
      <c r="U708" s="87" t="str">
        <f>Mitglieder!DA130</f>
        <v/>
      </c>
      <c r="V708" s="87" t="str">
        <f>Mitglieder!DB130</f>
        <v/>
      </c>
      <c r="W708" s="87">
        <f>Mitglieder!DC130</f>
        <v>0</v>
      </c>
      <c r="X708" s="89" t="str">
        <f>Mitglieder!DD130</f>
        <v/>
      </c>
      <c r="Y708" s="87" t="str">
        <f>Mitglieder!DE130</f>
        <v/>
      </c>
    </row>
    <row r="709" spans="18:25" x14ac:dyDescent="0.35">
      <c r="R709" s="87">
        <f>Mitglieder!CX131</f>
        <v>7.1000000000001007E-2</v>
      </c>
      <c r="S709" s="87" t="str">
        <f>Mitglieder!CY131</f>
        <v/>
      </c>
      <c r="T709" s="88" t="str">
        <f>Mitglieder!CZ131</f>
        <v/>
      </c>
      <c r="U709" s="87" t="str">
        <f>Mitglieder!DA131</f>
        <v/>
      </c>
      <c r="V709" s="87" t="str">
        <f>Mitglieder!DB131</f>
        <v/>
      </c>
      <c r="W709" s="87">
        <f>Mitglieder!DC131</f>
        <v>0</v>
      </c>
      <c r="X709" s="89" t="str">
        <f>Mitglieder!DD131</f>
        <v/>
      </c>
      <c r="Y709" s="87" t="str">
        <f>Mitglieder!DE131</f>
        <v/>
      </c>
    </row>
    <row r="710" spans="18:25" x14ac:dyDescent="0.35">
      <c r="R710" s="87">
        <f>Mitglieder!CX132</f>
        <v>7.110000000000101E-2</v>
      </c>
      <c r="S710" s="87" t="str">
        <f>Mitglieder!CY132</f>
        <v/>
      </c>
      <c r="T710" s="88" t="str">
        <f>Mitglieder!CZ132</f>
        <v/>
      </c>
      <c r="U710" s="87" t="str">
        <f>Mitglieder!DA132</f>
        <v/>
      </c>
      <c r="V710" s="87" t="str">
        <f>Mitglieder!DB132</f>
        <v/>
      </c>
      <c r="W710" s="87">
        <f>Mitglieder!DC132</f>
        <v>0</v>
      </c>
      <c r="X710" s="89" t="str">
        <f>Mitglieder!DD132</f>
        <v/>
      </c>
      <c r="Y710" s="87" t="str">
        <f>Mitglieder!DE132</f>
        <v/>
      </c>
    </row>
    <row r="711" spans="18:25" x14ac:dyDescent="0.35">
      <c r="R711" s="87">
        <f>Mitglieder!CX133</f>
        <v>7.1200000000001012E-2</v>
      </c>
      <c r="S711" s="87" t="str">
        <f>Mitglieder!CY133</f>
        <v/>
      </c>
      <c r="T711" s="88" t="str">
        <f>Mitglieder!CZ133</f>
        <v/>
      </c>
      <c r="U711" s="87" t="str">
        <f>Mitglieder!DA133</f>
        <v/>
      </c>
      <c r="V711" s="87" t="str">
        <f>Mitglieder!DB133</f>
        <v/>
      </c>
      <c r="W711" s="87">
        <f>Mitglieder!DC133</f>
        <v>0</v>
      </c>
      <c r="X711" s="89" t="str">
        <f>Mitglieder!DD133</f>
        <v/>
      </c>
      <c r="Y711" s="87" t="str">
        <f>Mitglieder!DE133</f>
        <v/>
      </c>
    </row>
    <row r="712" spans="18:25" x14ac:dyDescent="0.35">
      <c r="R712" s="87">
        <f>Mitglieder!CX134</f>
        <v>7.1300000000001015E-2</v>
      </c>
      <c r="S712" s="87" t="str">
        <f>Mitglieder!CY134</f>
        <v/>
      </c>
      <c r="T712" s="88" t="str">
        <f>Mitglieder!CZ134</f>
        <v/>
      </c>
      <c r="U712" s="87" t="str">
        <f>Mitglieder!DA134</f>
        <v/>
      </c>
      <c r="V712" s="87" t="str">
        <f>Mitglieder!DB134</f>
        <v/>
      </c>
      <c r="W712" s="87">
        <f>Mitglieder!DC134</f>
        <v>0</v>
      </c>
      <c r="X712" s="89" t="str">
        <f>Mitglieder!DD134</f>
        <v/>
      </c>
      <c r="Y712" s="87" t="str">
        <f>Mitglieder!DE134</f>
        <v/>
      </c>
    </row>
    <row r="713" spans="18:25" x14ac:dyDescent="0.35">
      <c r="R713" s="87">
        <f>Mitglieder!CX135</f>
        <v>7.1400000000001018E-2</v>
      </c>
      <c r="S713" s="87" t="str">
        <f>Mitglieder!CY135</f>
        <v/>
      </c>
      <c r="T713" s="88" t="str">
        <f>Mitglieder!CZ135</f>
        <v/>
      </c>
      <c r="U713" s="87" t="str">
        <f>Mitglieder!DA135</f>
        <v/>
      </c>
      <c r="V713" s="87" t="str">
        <f>Mitglieder!DB135</f>
        <v/>
      </c>
      <c r="W713" s="87">
        <f>Mitglieder!DC135</f>
        <v>0</v>
      </c>
      <c r="X713" s="89" t="str">
        <f>Mitglieder!DD135</f>
        <v/>
      </c>
      <c r="Y713" s="87" t="str">
        <f>Mitglieder!DE135</f>
        <v/>
      </c>
    </row>
    <row r="714" spans="18:25" x14ac:dyDescent="0.35">
      <c r="R714" s="87">
        <f>Mitglieder!CX136</f>
        <v>7.1500000000001021E-2</v>
      </c>
      <c r="S714" s="87" t="str">
        <f>Mitglieder!CY136</f>
        <v/>
      </c>
      <c r="T714" s="88" t="str">
        <f>Mitglieder!CZ136</f>
        <v/>
      </c>
      <c r="U714" s="87" t="str">
        <f>Mitglieder!DA136</f>
        <v/>
      </c>
      <c r="V714" s="87" t="str">
        <f>Mitglieder!DB136</f>
        <v/>
      </c>
      <c r="W714" s="87">
        <f>Mitglieder!DC136</f>
        <v>0</v>
      </c>
      <c r="X714" s="89" t="str">
        <f>Mitglieder!DD136</f>
        <v/>
      </c>
      <c r="Y714" s="87" t="str">
        <f>Mitglieder!DE136</f>
        <v/>
      </c>
    </row>
    <row r="715" spans="18:25" x14ac:dyDescent="0.35">
      <c r="R715" s="87">
        <f>Mitglieder!CX137</f>
        <v>7.1600000000001024E-2</v>
      </c>
      <c r="S715" s="87" t="str">
        <f>Mitglieder!CY137</f>
        <v/>
      </c>
      <c r="T715" s="88" t="str">
        <f>Mitglieder!CZ137</f>
        <v/>
      </c>
      <c r="U715" s="87" t="str">
        <f>Mitglieder!DA137</f>
        <v/>
      </c>
      <c r="V715" s="87" t="str">
        <f>Mitglieder!DB137</f>
        <v/>
      </c>
      <c r="W715" s="87">
        <f>Mitglieder!DC137</f>
        <v>0</v>
      </c>
      <c r="X715" s="89" t="str">
        <f>Mitglieder!DD137</f>
        <v/>
      </c>
      <c r="Y715" s="87" t="str">
        <f>Mitglieder!DE137</f>
        <v/>
      </c>
    </row>
    <row r="716" spans="18:25" x14ac:dyDescent="0.35">
      <c r="R716" s="87">
        <f>Mitglieder!CX138</f>
        <v>7.1700000000001027E-2</v>
      </c>
      <c r="S716" s="87" t="str">
        <f>Mitglieder!CY138</f>
        <v/>
      </c>
      <c r="T716" s="88" t="str">
        <f>Mitglieder!CZ138</f>
        <v/>
      </c>
      <c r="U716" s="87" t="str">
        <f>Mitglieder!DA138</f>
        <v/>
      </c>
      <c r="V716" s="87" t="str">
        <f>Mitglieder!DB138</f>
        <v/>
      </c>
      <c r="W716" s="87">
        <f>Mitglieder!DC138</f>
        <v>0</v>
      </c>
      <c r="X716" s="89" t="str">
        <f>Mitglieder!DD138</f>
        <v/>
      </c>
      <c r="Y716" s="87" t="str">
        <f>Mitglieder!DE138</f>
        <v/>
      </c>
    </row>
    <row r="717" spans="18:25" x14ac:dyDescent="0.35">
      <c r="R717" s="87">
        <f>Mitglieder!CX139</f>
        <v>7.180000000000103E-2</v>
      </c>
      <c r="S717" s="87" t="str">
        <f>Mitglieder!CY139</f>
        <v/>
      </c>
      <c r="T717" s="88" t="str">
        <f>Mitglieder!CZ139</f>
        <v/>
      </c>
      <c r="U717" s="87" t="str">
        <f>Mitglieder!DA139</f>
        <v/>
      </c>
      <c r="V717" s="87" t="str">
        <f>Mitglieder!DB139</f>
        <v/>
      </c>
      <c r="W717" s="87">
        <f>Mitglieder!DC139</f>
        <v>0</v>
      </c>
      <c r="X717" s="89" t="str">
        <f>Mitglieder!DD139</f>
        <v/>
      </c>
      <c r="Y717" s="87" t="str">
        <f>Mitglieder!DE139</f>
        <v/>
      </c>
    </row>
    <row r="718" spans="18:25" x14ac:dyDescent="0.35">
      <c r="R718" s="87">
        <f>Mitglieder!CX140</f>
        <v>7.1900000000001033E-2</v>
      </c>
      <c r="S718" s="87" t="str">
        <f>Mitglieder!CY140</f>
        <v/>
      </c>
      <c r="T718" s="88" t="str">
        <f>Mitglieder!CZ140</f>
        <v/>
      </c>
      <c r="U718" s="87" t="str">
        <f>Mitglieder!DA140</f>
        <v/>
      </c>
      <c r="V718" s="87" t="str">
        <f>Mitglieder!DB140</f>
        <v/>
      </c>
      <c r="W718" s="87">
        <f>Mitglieder!DC140</f>
        <v>0</v>
      </c>
      <c r="X718" s="89" t="str">
        <f>Mitglieder!DD140</f>
        <v/>
      </c>
      <c r="Y718" s="87" t="str">
        <f>Mitglieder!DE140</f>
        <v/>
      </c>
    </row>
    <row r="719" spans="18:25" x14ac:dyDescent="0.35">
      <c r="R719" s="87">
        <f>Mitglieder!CX141</f>
        <v>7.2000000000001035E-2</v>
      </c>
      <c r="S719" s="87" t="str">
        <f>Mitglieder!CY141</f>
        <v/>
      </c>
      <c r="T719" s="88" t="str">
        <f>Mitglieder!CZ141</f>
        <v/>
      </c>
      <c r="U719" s="87" t="str">
        <f>Mitglieder!DA141</f>
        <v/>
      </c>
      <c r="V719" s="87" t="str">
        <f>Mitglieder!DB141</f>
        <v/>
      </c>
      <c r="W719" s="87">
        <f>Mitglieder!DC141</f>
        <v>0</v>
      </c>
      <c r="X719" s="89" t="str">
        <f>Mitglieder!DD141</f>
        <v/>
      </c>
      <c r="Y719" s="87" t="str">
        <f>Mitglieder!DE141</f>
        <v/>
      </c>
    </row>
    <row r="720" spans="18:25" x14ac:dyDescent="0.35">
      <c r="R720" s="87">
        <f>Mitglieder!CX142</f>
        <v>7.2100000000001038E-2</v>
      </c>
      <c r="S720" s="87" t="str">
        <f>Mitglieder!CY142</f>
        <v/>
      </c>
      <c r="T720" s="88" t="str">
        <f>Mitglieder!CZ142</f>
        <v/>
      </c>
      <c r="U720" s="87" t="str">
        <f>Mitglieder!DA142</f>
        <v/>
      </c>
      <c r="V720" s="87" t="str">
        <f>Mitglieder!DB142</f>
        <v/>
      </c>
      <c r="W720" s="87">
        <f>Mitglieder!DC142</f>
        <v>0</v>
      </c>
      <c r="X720" s="89" t="str">
        <f>Mitglieder!DD142</f>
        <v/>
      </c>
      <c r="Y720" s="87" t="str">
        <f>Mitglieder!DE142</f>
        <v/>
      </c>
    </row>
    <row r="721" spans="18:25" x14ac:dyDescent="0.35">
      <c r="R721" s="87">
        <f>Mitglieder!CX143</f>
        <v>7.2200000000001041E-2</v>
      </c>
      <c r="S721" s="87" t="str">
        <f>Mitglieder!CY143</f>
        <v/>
      </c>
      <c r="T721" s="88" t="str">
        <f>Mitglieder!CZ143</f>
        <v/>
      </c>
      <c r="U721" s="87" t="str">
        <f>Mitglieder!DA143</f>
        <v/>
      </c>
      <c r="V721" s="87" t="str">
        <f>Mitglieder!DB143</f>
        <v/>
      </c>
      <c r="W721" s="87">
        <f>Mitglieder!DC143</f>
        <v>0</v>
      </c>
      <c r="X721" s="89" t="str">
        <f>Mitglieder!DD143</f>
        <v/>
      </c>
      <c r="Y721" s="87" t="str">
        <f>Mitglieder!DE143</f>
        <v/>
      </c>
    </row>
    <row r="722" spans="18:25" x14ac:dyDescent="0.35">
      <c r="R722" s="87">
        <f>Mitglieder!CX144</f>
        <v>7.2300000000001044E-2</v>
      </c>
      <c r="S722" s="87" t="str">
        <f>Mitglieder!CY144</f>
        <v/>
      </c>
      <c r="T722" s="88" t="str">
        <f>Mitglieder!CZ144</f>
        <v/>
      </c>
      <c r="U722" s="87" t="str">
        <f>Mitglieder!DA144</f>
        <v/>
      </c>
      <c r="V722" s="87" t="str">
        <f>Mitglieder!DB144</f>
        <v/>
      </c>
      <c r="W722" s="87">
        <f>Mitglieder!DC144</f>
        <v>0</v>
      </c>
      <c r="X722" s="89" t="str">
        <f>Mitglieder!DD144</f>
        <v/>
      </c>
      <c r="Y722" s="87" t="str">
        <f>Mitglieder!DE144</f>
        <v/>
      </c>
    </row>
    <row r="723" spans="18:25" x14ac:dyDescent="0.35">
      <c r="R723" s="87">
        <f>Mitglieder!CX145</f>
        <v>7.2400000000001047E-2</v>
      </c>
      <c r="S723" s="87" t="str">
        <f>Mitglieder!CY145</f>
        <v/>
      </c>
      <c r="T723" s="88" t="str">
        <f>Mitglieder!CZ145</f>
        <v/>
      </c>
      <c r="U723" s="87" t="str">
        <f>Mitglieder!DA145</f>
        <v/>
      </c>
      <c r="V723" s="87" t="str">
        <f>Mitglieder!DB145</f>
        <v/>
      </c>
      <c r="W723" s="87">
        <f>Mitglieder!DC145</f>
        <v>0</v>
      </c>
      <c r="X723" s="89" t="str">
        <f>Mitglieder!DD145</f>
        <v/>
      </c>
      <c r="Y723" s="87" t="str">
        <f>Mitglieder!DE145</f>
        <v/>
      </c>
    </row>
    <row r="724" spans="18:25" x14ac:dyDescent="0.35">
      <c r="R724" s="87">
        <f>Mitglieder!CX146</f>
        <v>7.250000000000105E-2</v>
      </c>
      <c r="S724" s="87" t="str">
        <f>Mitglieder!CY146</f>
        <v/>
      </c>
      <c r="T724" s="88" t="str">
        <f>Mitglieder!CZ146</f>
        <v/>
      </c>
      <c r="U724" s="87" t="str">
        <f>Mitglieder!DA146</f>
        <v/>
      </c>
      <c r="V724" s="87" t="str">
        <f>Mitglieder!DB146</f>
        <v/>
      </c>
      <c r="W724" s="87">
        <f>Mitglieder!DC146</f>
        <v>0</v>
      </c>
      <c r="X724" s="89" t="str">
        <f>Mitglieder!DD146</f>
        <v/>
      </c>
      <c r="Y724" s="87" t="str">
        <f>Mitglieder!DE146</f>
        <v/>
      </c>
    </row>
    <row r="725" spans="18:25" x14ac:dyDescent="0.35">
      <c r="R725" s="87">
        <f>Mitglieder!CX147</f>
        <v>7.2600000000001053E-2</v>
      </c>
      <c r="S725" s="87" t="str">
        <f>Mitglieder!CY147</f>
        <v/>
      </c>
      <c r="T725" s="88" t="str">
        <f>Mitglieder!CZ147</f>
        <v/>
      </c>
      <c r="U725" s="87" t="str">
        <f>Mitglieder!DA147</f>
        <v/>
      </c>
      <c r="V725" s="87" t="str">
        <f>Mitglieder!DB147</f>
        <v/>
      </c>
      <c r="W725" s="87">
        <f>Mitglieder!DC147</f>
        <v>0</v>
      </c>
      <c r="X725" s="89" t="str">
        <f>Mitglieder!DD147</f>
        <v/>
      </c>
      <c r="Y725" s="87" t="str">
        <f>Mitglieder!DE147</f>
        <v/>
      </c>
    </row>
    <row r="726" spans="18:25" x14ac:dyDescent="0.35">
      <c r="R726" s="87">
        <f>Mitglieder!CX148</f>
        <v>7.2700000000001055E-2</v>
      </c>
      <c r="S726" s="87" t="str">
        <f>Mitglieder!CY148</f>
        <v/>
      </c>
      <c r="T726" s="88" t="str">
        <f>Mitglieder!CZ148</f>
        <v/>
      </c>
      <c r="U726" s="87" t="str">
        <f>Mitglieder!DA148</f>
        <v/>
      </c>
      <c r="V726" s="87" t="str">
        <f>Mitglieder!DB148</f>
        <v/>
      </c>
      <c r="W726" s="87">
        <f>Mitglieder!DC148</f>
        <v>0</v>
      </c>
      <c r="X726" s="89" t="str">
        <f>Mitglieder!DD148</f>
        <v/>
      </c>
      <c r="Y726" s="87" t="str">
        <f>Mitglieder!DE148</f>
        <v/>
      </c>
    </row>
    <row r="727" spans="18:25" x14ac:dyDescent="0.35">
      <c r="R727" s="87">
        <f>Mitglieder!CX149</f>
        <v>7.2800000000001058E-2</v>
      </c>
      <c r="S727" s="87" t="str">
        <f>Mitglieder!CY149</f>
        <v/>
      </c>
      <c r="T727" s="88" t="str">
        <f>Mitglieder!CZ149</f>
        <v/>
      </c>
      <c r="U727" s="87" t="str">
        <f>Mitglieder!DA149</f>
        <v/>
      </c>
      <c r="V727" s="87" t="str">
        <f>Mitglieder!DB149</f>
        <v/>
      </c>
      <c r="W727" s="87">
        <f>Mitglieder!DC149</f>
        <v>0</v>
      </c>
      <c r="X727" s="89" t="str">
        <f>Mitglieder!DD149</f>
        <v/>
      </c>
      <c r="Y727" s="87" t="str">
        <f>Mitglieder!DE149</f>
        <v/>
      </c>
    </row>
    <row r="728" spans="18:25" x14ac:dyDescent="0.35">
      <c r="R728" s="87">
        <f>Mitglieder!CX150</f>
        <v>7.2900000000001061E-2</v>
      </c>
      <c r="S728" s="87" t="str">
        <f>Mitglieder!CY150</f>
        <v/>
      </c>
      <c r="T728" s="88" t="str">
        <f>Mitglieder!CZ150</f>
        <v/>
      </c>
      <c r="U728" s="87" t="str">
        <f>Mitglieder!DA150</f>
        <v/>
      </c>
      <c r="V728" s="87" t="str">
        <f>Mitglieder!DB150</f>
        <v/>
      </c>
      <c r="W728" s="87">
        <f>Mitglieder!DC150</f>
        <v>0</v>
      </c>
      <c r="X728" s="89" t="str">
        <f>Mitglieder!DD150</f>
        <v/>
      </c>
      <c r="Y728" s="87" t="str">
        <f>Mitglieder!DE150</f>
        <v/>
      </c>
    </row>
    <row r="729" spans="18:25" x14ac:dyDescent="0.35">
      <c r="R729" s="87">
        <f>Mitglieder!CX151</f>
        <v>7.3000000000001064E-2</v>
      </c>
      <c r="S729" s="87" t="str">
        <f>Mitglieder!CY151</f>
        <v/>
      </c>
      <c r="T729" s="88" t="str">
        <f>Mitglieder!CZ151</f>
        <v/>
      </c>
      <c r="U729" s="87" t="str">
        <f>Mitglieder!DA151</f>
        <v/>
      </c>
      <c r="V729" s="87" t="str">
        <f>Mitglieder!DB151</f>
        <v/>
      </c>
      <c r="W729" s="87">
        <f>Mitglieder!DC151</f>
        <v>0</v>
      </c>
      <c r="X729" s="89" t="str">
        <f>Mitglieder!DD151</f>
        <v/>
      </c>
      <c r="Y729" s="87" t="str">
        <f>Mitglieder!DE151</f>
        <v/>
      </c>
    </row>
    <row r="730" spans="18:25" x14ac:dyDescent="0.35">
      <c r="R730" s="87">
        <f>Mitglieder!CX152</f>
        <v>7.3100000000001067E-2</v>
      </c>
      <c r="S730" s="87" t="str">
        <f>Mitglieder!CY152</f>
        <v/>
      </c>
      <c r="T730" s="88" t="str">
        <f>Mitglieder!CZ152</f>
        <v/>
      </c>
      <c r="U730" s="87" t="str">
        <f>Mitglieder!DA152</f>
        <v/>
      </c>
      <c r="V730" s="87" t="str">
        <f>Mitglieder!DB152</f>
        <v/>
      </c>
      <c r="W730" s="87">
        <f>Mitglieder!DC152</f>
        <v>0</v>
      </c>
      <c r="X730" s="89" t="str">
        <f>Mitglieder!DD152</f>
        <v/>
      </c>
      <c r="Y730" s="87" t="str">
        <f>Mitglieder!DE152</f>
        <v/>
      </c>
    </row>
    <row r="731" spans="18:25" x14ac:dyDescent="0.35">
      <c r="R731" s="87">
        <f>Mitglieder!CX153</f>
        <v>7.320000000000107E-2</v>
      </c>
      <c r="S731" s="87" t="str">
        <f>Mitglieder!CY153</f>
        <v/>
      </c>
      <c r="T731" s="88" t="str">
        <f>Mitglieder!CZ153</f>
        <v/>
      </c>
      <c r="U731" s="87" t="str">
        <f>Mitglieder!DA153</f>
        <v/>
      </c>
      <c r="V731" s="87" t="str">
        <f>Mitglieder!DB153</f>
        <v/>
      </c>
      <c r="W731" s="87">
        <f>Mitglieder!DC153</f>
        <v>0</v>
      </c>
      <c r="X731" s="89" t="str">
        <f>Mitglieder!DD153</f>
        <v/>
      </c>
      <c r="Y731" s="87" t="str">
        <f>Mitglieder!DE153</f>
        <v/>
      </c>
    </row>
    <row r="732" spans="18:25" x14ac:dyDescent="0.35">
      <c r="R732" s="87">
        <f>Mitglieder!CX154</f>
        <v>7.3300000000001073E-2</v>
      </c>
      <c r="S732" s="87" t="str">
        <f>Mitglieder!CY154</f>
        <v/>
      </c>
      <c r="T732" s="88" t="str">
        <f>Mitglieder!CZ154</f>
        <v/>
      </c>
      <c r="U732" s="87" t="str">
        <f>Mitglieder!DA154</f>
        <v/>
      </c>
      <c r="V732" s="87" t="str">
        <f>Mitglieder!DB154</f>
        <v/>
      </c>
      <c r="W732" s="87">
        <f>Mitglieder!DC154</f>
        <v>0</v>
      </c>
      <c r="X732" s="89" t="str">
        <f>Mitglieder!DD154</f>
        <v/>
      </c>
      <c r="Y732" s="87" t="str">
        <f>Mitglieder!DE154</f>
        <v/>
      </c>
    </row>
    <row r="733" spans="18:25" x14ac:dyDescent="0.35">
      <c r="R733" s="87">
        <f>Mitglieder!CX155</f>
        <v>7.3400000000001075E-2</v>
      </c>
      <c r="S733" s="87" t="str">
        <f>Mitglieder!CY155</f>
        <v/>
      </c>
      <c r="T733" s="88" t="str">
        <f>Mitglieder!CZ155</f>
        <v/>
      </c>
      <c r="U733" s="87" t="str">
        <f>Mitglieder!DA155</f>
        <v/>
      </c>
      <c r="V733" s="87" t="str">
        <f>Mitglieder!DB155</f>
        <v/>
      </c>
      <c r="W733" s="87">
        <f>Mitglieder!DC155</f>
        <v>0</v>
      </c>
      <c r="X733" s="89" t="str">
        <f>Mitglieder!DD155</f>
        <v/>
      </c>
      <c r="Y733" s="87" t="str">
        <f>Mitglieder!DE155</f>
        <v/>
      </c>
    </row>
    <row r="734" spans="18:25" x14ac:dyDescent="0.35">
      <c r="R734" s="87">
        <f>Mitglieder!CX156</f>
        <v>7.3500000000001078E-2</v>
      </c>
      <c r="S734" s="87" t="str">
        <f>Mitglieder!CY156</f>
        <v/>
      </c>
      <c r="T734" s="88" t="str">
        <f>Mitglieder!CZ156</f>
        <v/>
      </c>
      <c r="U734" s="87" t="str">
        <f>Mitglieder!DA156</f>
        <v/>
      </c>
      <c r="V734" s="87" t="str">
        <f>Mitglieder!DB156</f>
        <v/>
      </c>
      <c r="W734" s="87">
        <f>Mitglieder!DC156</f>
        <v>0</v>
      </c>
      <c r="X734" s="89" t="str">
        <f>Mitglieder!DD156</f>
        <v/>
      </c>
      <c r="Y734" s="87" t="str">
        <f>Mitglieder!DE156</f>
        <v/>
      </c>
    </row>
    <row r="735" spans="18:25" x14ac:dyDescent="0.35">
      <c r="R735" s="87">
        <f>Mitglieder!CX157</f>
        <v>7.3600000000001081E-2</v>
      </c>
      <c r="S735" s="87" t="str">
        <f>Mitglieder!CY157</f>
        <v/>
      </c>
      <c r="T735" s="88" t="str">
        <f>Mitglieder!CZ157</f>
        <v/>
      </c>
      <c r="U735" s="87" t="str">
        <f>Mitglieder!DA157</f>
        <v/>
      </c>
      <c r="V735" s="87" t="str">
        <f>Mitglieder!DB157</f>
        <v/>
      </c>
      <c r="W735" s="87">
        <f>Mitglieder!DC157</f>
        <v>0</v>
      </c>
      <c r="X735" s="89" t="str">
        <f>Mitglieder!DD157</f>
        <v/>
      </c>
      <c r="Y735" s="87" t="str">
        <f>Mitglieder!DE157</f>
        <v/>
      </c>
    </row>
    <row r="736" spans="18:25" x14ac:dyDescent="0.35">
      <c r="R736" s="87">
        <f>Mitglieder!CX158</f>
        <v>7.3700000000001084E-2</v>
      </c>
      <c r="S736" s="87" t="str">
        <f>Mitglieder!CY158</f>
        <v/>
      </c>
      <c r="T736" s="88" t="str">
        <f>Mitglieder!CZ158</f>
        <v/>
      </c>
      <c r="U736" s="87" t="str">
        <f>Mitglieder!DA158</f>
        <v/>
      </c>
      <c r="V736" s="87" t="str">
        <f>Mitglieder!DB158</f>
        <v/>
      </c>
      <c r="W736" s="87">
        <f>Mitglieder!DC158</f>
        <v>0</v>
      </c>
      <c r="X736" s="89" t="str">
        <f>Mitglieder!DD158</f>
        <v/>
      </c>
      <c r="Y736" s="87" t="str">
        <f>Mitglieder!DE158</f>
        <v/>
      </c>
    </row>
    <row r="737" spans="18:25" x14ac:dyDescent="0.35">
      <c r="R737" s="87">
        <f>Mitglieder!CX159</f>
        <v>7.3800000000001087E-2</v>
      </c>
      <c r="S737" s="87" t="str">
        <f>Mitglieder!CY159</f>
        <v/>
      </c>
      <c r="T737" s="88" t="str">
        <f>Mitglieder!CZ159</f>
        <v/>
      </c>
      <c r="U737" s="87" t="str">
        <f>Mitglieder!DA159</f>
        <v/>
      </c>
      <c r="V737" s="87" t="str">
        <f>Mitglieder!DB159</f>
        <v/>
      </c>
      <c r="W737" s="87">
        <f>Mitglieder!DC159</f>
        <v>0</v>
      </c>
      <c r="X737" s="89" t="str">
        <f>Mitglieder!DD159</f>
        <v/>
      </c>
      <c r="Y737" s="87" t="str">
        <f>Mitglieder!DE159</f>
        <v/>
      </c>
    </row>
    <row r="738" spans="18:25" x14ac:dyDescent="0.35">
      <c r="R738" s="87">
        <f>Mitglieder!CX160</f>
        <v>7.390000000000109E-2</v>
      </c>
      <c r="S738" s="87" t="str">
        <f>Mitglieder!CY160</f>
        <v/>
      </c>
      <c r="T738" s="88" t="str">
        <f>Mitglieder!CZ160</f>
        <v/>
      </c>
      <c r="U738" s="87" t="str">
        <f>Mitglieder!DA160</f>
        <v/>
      </c>
      <c r="V738" s="87" t="str">
        <f>Mitglieder!DB160</f>
        <v/>
      </c>
      <c r="W738" s="87">
        <f>Mitglieder!DC160</f>
        <v>0</v>
      </c>
      <c r="X738" s="89" t="str">
        <f>Mitglieder!DD160</f>
        <v/>
      </c>
      <c r="Y738" s="87" t="str">
        <f>Mitglieder!DE160</f>
        <v/>
      </c>
    </row>
    <row r="739" spans="18:25" x14ac:dyDescent="0.35">
      <c r="R739" s="87">
        <f>Mitglieder!CX161</f>
        <v>7.4000000000001093E-2</v>
      </c>
      <c r="S739" s="87" t="str">
        <f>Mitglieder!CY161</f>
        <v/>
      </c>
      <c r="T739" s="88" t="str">
        <f>Mitglieder!CZ161</f>
        <v/>
      </c>
      <c r="U739" s="87" t="str">
        <f>Mitglieder!DA161</f>
        <v/>
      </c>
      <c r="V739" s="87" t="str">
        <f>Mitglieder!DB161</f>
        <v/>
      </c>
      <c r="W739" s="87">
        <f>Mitglieder!DC161</f>
        <v>0</v>
      </c>
      <c r="X739" s="89" t="str">
        <f>Mitglieder!DD161</f>
        <v/>
      </c>
      <c r="Y739" s="87" t="str">
        <f>Mitglieder!DE161</f>
        <v/>
      </c>
    </row>
    <row r="740" spans="18:25" x14ac:dyDescent="0.35">
      <c r="R740" s="87">
        <f>Mitglieder!CX162</f>
        <v>7.4100000000001096E-2</v>
      </c>
      <c r="S740" s="87" t="str">
        <f>Mitglieder!CY162</f>
        <v/>
      </c>
      <c r="T740" s="88" t="str">
        <f>Mitglieder!CZ162</f>
        <v/>
      </c>
      <c r="U740" s="87" t="str">
        <f>Mitglieder!DA162</f>
        <v/>
      </c>
      <c r="V740" s="87" t="str">
        <f>Mitglieder!DB162</f>
        <v/>
      </c>
      <c r="W740" s="87">
        <f>Mitglieder!DC162</f>
        <v>0</v>
      </c>
      <c r="X740" s="89" t="str">
        <f>Mitglieder!DD162</f>
        <v/>
      </c>
      <c r="Y740" s="87" t="str">
        <f>Mitglieder!DE162</f>
        <v/>
      </c>
    </row>
    <row r="741" spans="18:25" x14ac:dyDescent="0.35">
      <c r="R741" s="87">
        <f>Mitglieder!CX163</f>
        <v>7.4200000000001098E-2</v>
      </c>
      <c r="S741" s="87" t="str">
        <f>Mitglieder!CY163</f>
        <v/>
      </c>
      <c r="T741" s="88" t="str">
        <f>Mitglieder!CZ163</f>
        <v/>
      </c>
      <c r="U741" s="87" t="str">
        <f>Mitglieder!DA163</f>
        <v/>
      </c>
      <c r="V741" s="87" t="str">
        <f>Mitglieder!DB163</f>
        <v/>
      </c>
      <c r="W741" s="87">
        <f>Mitglieder!DC163</f>
        <v>0</v>
      </c>
      <c r="X741" s="89" t="str">
        <f>Mitglieder!DD163</f>
        <v/>
      </c>
      <c r="Y741" s="87" t="str">
        <f>Mitglieder!DE163</f>
        <v/>
      </c>
    </row>
    <row r="742" spans="18:25" x14ac:dyDescent="0.35">
      <c r="R742" s="87">
        <f>Mitglieder!CX164</f>
        <v>7.4300000000001101E-2</v>
      </c>
      <c r="S742" s="87" t="str">
        <f>Mitglieder!CY164</f>
        <v/>
      </c>
      <c r="T742" s="88" t="str">
        <f>Mitglieder!CZ164</f>
        <v/>
      </c>
      <c r="U742" s="87" t="str">
        <f>Mitglieder!DA164</f>
        <v/>
      </c>
      <c r="V742" s="87" t="str">
        <f>Mitglieder!DB164</f>
        <v/>
      </c>
      <c r="W742" s="87">
        <f>Mitglieder!DC164</f>
        <v>0</v>
      </c>
      <c r="X742" s="89" t="str">
        <f>Mitglieder!DD164</f>
        <v/>
      </c>
      <c r="Y742" s="87" t="str">
        <f>Mitglieder!DE164</f>
        <v/>
      </c>
    </row>
    <row r="743" spans="18:25" x14ac:dyDescent="0.35">
      <c r="R743" s="87">
        <f>Mitglieder!CX165</f>
        <v>7.4400000000001104E-2</v>
      </c>
      <c r="S743" s="87" t="str">
        <f>Mitglieder!CY165</f>
        <v/>
      </c>
      <c r="T743" s="88" t="str">
        <f>Mitglieder!CZ165</f>
        <v/>
      </c>
      <c r="U743" s="87" t="str">
        <f>Mitglieder!DA165</f>
        <v/>
      </c>
      <c r="V743" s="87" t="str">
        <f>Mitglieder!DB165</f>
        <v/>
      </c>
      <c r="W743" s="87">
        <f>Mitglieder!DC165</f>
        <v>0</v>
      </c>
      <c r="X743" s="89" t="str">
        <f>Mitglieder!DD165</f>
        <v/>
      </c>
      <c r="Y743" s="87" t="str">
        <f>Mitglieder!DE165</f>
        <v/>
      </c>
    </row>
    <row r="744" spans="18:25" x14ac:dyDescent="0.35">
      <c r="R744" s="87">
        <f>Mitglieder!CX166</f>
        <v>7.4500000000001107E-2</v>
      </c>
      <c r="S744" s="87" t="str">
        <f>Mitglieder!CY166</f>
        <v/>
      </c>
      <c r="T744" s="88" t="str">
        <f>Mitglieder!CZ166</f>
        <v/>
      </c>
      <c r="U744" s="87" t="str">
        <f>Mitglieder!DA166</f>
        <v/>
      </c>
      <c r="V744" s="87" t="str">
        <f>Mitglieder!DB166</f>
        <v/>
      </c>
      <c r="W744" s="87">
        <f>Mitglieder!DC166</f>
        <v>0</v>
      </c>
      <c r="X744" s="89" t="str">
        <f>Mitglieder!DD166</f>
        <v/>
      </c>
      <c r="Y744" s="87" t="str">
        <f>Mitglieder!DE166</f>
        <v/>
      </c>
    </row>
    <row r="745" spans="18:25" x14ac:dyDescent="0.35">
      <c r="R745" s="87">
        <f>Mitglieder!CX167</f>
        <v>7.460000000000111E-2</v>
      </c>
      <c r="S745" s="87" t="str">
        <f>Mitglieder!CY167</f>
        <v/>
      </c>
      <c r="T745" s="88" t="str">
        <f>Mitglieder!CZ167</f>
        <v/>
      </c>
      <c r="U745" s="87" t="str">
        <f>Mitglieder!DA167</f>
        <v/>
      </c>
      <c r="V745" s="87" t="str">
        <f>Mitglieder!DB167</f>
        <v/>
      </c>
      <c r="W745" s="87">
        <f>Mitglieder!DC167</f>
        <v>0</v>
      </c>
      <c r="X745" s="89" t="str">
        <f>Mitglieder!DD167</f>
        <v/>
      </c>
      <c r="Y745" s="87" t="str">
        <f>Mitglieder!DE167</f>
        <v/>
      </c>
    </row>
    <row r="746" spans="18:25" x14ac:dyDescent="0.35">
      <c r="R746" s="87">
        <f>Mitglieder!CX168</f>
        <v>7.4700000000001113E-2</v>
      </c>
      <c r="S746" s="87" t="str">
        <f>Mitglieder!CY168</f>
        <v/>
      </c>
      <c r="T746" s="88" t="str">
        <f>Mitglieder!CZ168</f>
        <v/>
      </c>
      <c r="U746" s="87" t="str">
        <f>Mitglieder!DA168</f>
        <v/>
      </c>
      <c r="V746" s="87" t="str">
        <f>Mitglieder!DB168</f>
        <v/>
      </c>
      <c r="W746" s="87">
        <f>Mitglieder!DC168</f>
        <v>0</v>
      </c>
      <c r="X746" s="89" t="str">
        <f>Mitglieder!DD168</f>
        <v/>
      </c>
      <c r="Y746" s="87" t="str">
        <f>Mitglieder!DE168</f>
        <v/>
      </c>
    </row>
    <row r="747" spans="18:25" x14ac:dyDescent="0.35">
      <c r="R747" s="87">
        <f>Mitglieder!CX169</f>
        <v>7.4800000000001116E-2</v>
      </c>
      <c r="S747" s="87" t="str">
        <f>Mitglieder!CY169</f>
        <v/>
      </c>
      <c r="T747" s="88" t="str">
        <f>Mitglieder!CZ169</f>
        <v/>
      </c>
      <c r="U747" s="87" t="str">
        <f>Mitglieder!DA169</f>
        <v/>
      </c>
      <c r="V747" s="87" t="str">
        <f>Mitglieder!DB169</f>
        <v/>
      </c>
      <c r="W747" s="87">
        <f>Mitglieder!DC169</f>
        <v>0</v>
      </c>
      <c r="X747" s="89" t="str">
        <f>Mitglieder!DD169</f>
        <v/>
      </c>
      <c r="Y747" s="87" t="str">
        <f>Mitglieder!DE169</f>
        <v/>
      </c>
    </row>
    <row r="748" spans="18:25" x14ac:dyDescent="0.35">
      <c r="R748" s="87">
        <f>Mitglieder!CX170</f>
        <v>7.4900000000001118E-2</v>
      </c>
      <c r="S748" s="87" t="str">
        <f>Mitglieder!CY170</f>
        <v/>
      </c>
      <c r="T748" s="88" t="str">
        <f>Mitglieder!CZ170</f>
        <v/>
      </c>
      <c r="U748" s="87" t="str">
        <f>Mitglieder!DA170</f>
        <v/>
      </c>
      <c r="V748" s="87" t="str">
        <f>Mitglieder!DB170</f>
        <v/>
      </c>
      <c r="W748" s="87">
        <f>Mitglieder!DC170</f>
        <v>0</v>
      </c>
      <c r="X748" s="89" t="str">
        <f>Mitglieder!DD170</f>
        <v/>
      </c>
      <c r="Y748" s="87" t="str">
        <f>Mitglieder!DE170</f>
        <v/>
      </c>
    </row>
    <row r="749" spans="18:25" x14ac:dyDescent="0.35">
      <c r="R749" s="87">
        <f>Mitglieder!CX171</f>
        <v>7.5000000000001121E-2</v>
      </c>
      <c r="S749" s="87" t="str">
        <f>Mitglieder!CY171</f>
        <v/>
      </c>
      <c r="T749" s="88" t="str">
        <f>Mitglieder!CZ171</f>
        <v/>
      </c>
      <c r="U749" s="87" t="str">
        <f>Mitglieder!DA171</f>
        <v/>
      </c>
      <c r="V749" s="87" t="str">
        <f>Mitglieder!DB171</f>
        <v/>
      </c>
      <c r="W749" s="87">
        <f>Mitglieder!DC171</f>
        <v>0</v>
      </c>
      <c r="X749" s="89" t="str">
        <f>Mitglieder!DD171</f>
        <v/>
      </c>
      <c r="Y749" s="87" t="str">
        <f>Mitglieder!DE171</f>
        <v/>
      </c>
    </row>
    <row r="750" spans="18:25" x14ac:dyDescent="0.35">
      <c r="R750" s="87">
        <f>Mitglieder!CX172</f>
        <v>7.5100000000001124E-2</v>
      </c>
      <c r="S750" s="87" t="str">
        <f>Mitglieder!CY172</f>
        <v/>
      </c>
      <c r="T750" s="88" t="str">
        <f>Mitglieder!CZ172</f>
        <v/>
      </c>
      <c r="U750" s="87" t="str">
        <f>Mitglieder!DA172</f>
        <v/>
      </c>
      <c r="V750" s="87" t="str">
        <f>Mitglieder!DB172</f>
        <v/>
      </c>
      <c r="W750" s="87">
        <f>Mitglieder!DC172</f>
        <v>0</v>
      </c>
      <c r="X750" s="89" t="str">
        <f>Mitglieder!DD172</f>
        <v/>
      </c>
      <c r="Y750" s="87" t="str">
        <f>Mitglieder!DE172</f>
        <v/>
      </c>
    </row>
    <row r="751" spans="18:25" x14ac:dyDescent="0.35">
      <c r="R751" s="87">
        <f>Mitglieder!CX173</f>
        <v>7.5200000000001127E-2</v>
      </c>
      <c r="S751" s="87" t="str">
        <f>Mitglieder!CY173</f>
        <v/>
      </c>
      <c r="T751" s="88" t="str">
        <f>Mitglieder!CZ173</f>
        <v/>
      </c>
      <c r="U751" s="87" t="str">
        <f>Mitglieder!DA173</f>
        <v/>
      </c>
      <c r="V751" s="87" t="str">
        <f>Mitglieder!DB173</f>
        <v/>
      </c>
      <c r="W751" s="87">
        <f>Mitglieder!DC173</f>
        <v>0</v>
      </c>
      <c r="X751" s="89" t="str">
        <f>Mitglieder!DD173</f>
        <v/>
      </c>
      <c r="Y751" s="87" t="str">
        <f>Mitglieder!DE173</f>
        <v/>
      </c>
    </row>
    <row r="752" spans="18:25" x14ac:dyDescent="0.35">
      <c r="R752" s="87">
        <f>Mitglieder!CX174</f>
        <v>7.530000000000113E-2</v>
      </c>
      <c r="S752" s="87" t="str">
        <f>Mitglieder!CY174</f>
        <v/>
      </c>
      <c r="T752" s="88" t="str">
        <f>Mitglieder!CZ174</f>
        <v/>
      </c>
      <c r="U752" s="87" t="str">
        <f>Mitglieder!DA174</f>
        <v/>
      </c>
      <c r="V752" s="87" t="str">
        <f>Mitglieder!DB174</f>
        <v/>
      </c>
      <c r="W752" s="87">
        <f>Mitglieder!DC174</f>
        <v>0</v>
      </c>
      <c r="X752" s="89" t="str">
        <f>Mitglieder!DD174</f>
        <v/>
      </c>
      <c r="Y752" s="87" t="str">
        <f>Mitglieder!DE174</f>
        <v/>
      </c>
    </row>
    <row r="753" spans="18:25" x14ac:dyDescent="0.35">
      <c r="R753" s="87">
        <f>Mitglieder!CX175</f>
        <v>7.5400000000001133E-2</v>
      </c>
      <c r="S753" s="87" t="str">
        <f>Mitglieder!CY175</f>
        <v/>
      </c>
      <c r="T753" s="88" t="str">
        <f>Mitglieder!CZ175</f>
        <v/>
      </c>
      <c r="U753" s="87" t="str">
        <f>Mitglieder!DA175</f>
        <v/>
      </c>
      <c r="V753" s="87" t="str">
        <f>Mitglieder!DB175</f>
        <v/>
      </c>
      <c r="W753" s="87">
        <f>Mitglieder!DC175</f>
        <v>0</v>
      </c>
      <c r="X753" s="89" t="str">
        <f>Mitglieder!DD175</f>
        <v/>
      </c>
      <c r="Y753" s="87" t="str">
        <f>Mitglieder!DE175</f>
        <v/>
      </c>
    </row>
    <row r="754" spans="18:25" x14ac:dyDescent="0.35">
      <c r="R754" s="87">
        <f>Mitglieder!CX176</f>
        <v>7.5500000000001136E-2</v>
      </c>
      <c r="S754" s="87" t="str">
        <f>Mitglieder!CY176</f>
        <v/>
      </c>
      <c r="T754" s="88" t="str">
        <f>Mitglieder!CZ176</f>
        <v/>
      </c>
      <c r="U754" s="87" t="str">
        <f>Mitglieder!DA176</f>
        <v/>
      </c>
      <c r="V754" s="87" t="str">
        <f>Mitglieder!DB176</f>
        <v/>
      </c>
      <c r="W754" s="87">
        <f>Mitglieder!DC176</f>
        <v>0</v>
      </c>
      <c r="X754" s="89" t="str">
        <f>Mitglieder!DD176</f>
        <v/>
      </c>
      <c r="Y754" s="87" t="str">
        <f>Mitglieder!DE176</f>
        <v/>
      </c>
    </row>
    <row r="755" spans="18:25" x14ac:dyDescent="0.35">
      <c r="R755" s="87">
        <f>Mitglieder!CX177</f>
        <v>7.5600000000001139E-2</v>
      </c>
      <c r="S755" s="87" t="str">
        <f>Mitglieder!CY177</f>
        <v/>
      </c>
      <c r="T755" s="88" t="str">
        <f>Mitglieder!CZ177</f>
        <v/>
      </c>
      <c r="U755" s="87" t="str">
        <f>Mitglieder!DA177</f>
        <v/>
      </c>
      <c r="V755" s="87" t="str">
        <f>Mitglieder!DB177</f>
        <v/>
      </c>
      <c r="W755" s="87">
        <f>Mitglieder!DC177</f>
        <v>0</v>
      </c>
      <c r="X755" s="89" t="str">
        <f>Mitglieder!DD177</f>
        <v/>
      </c>
      <c r="Y755" s="87" t="str">
        <f>Mitglieder!DE177</f>
        <v/>
      </c>
    </row>
    <row r="756" spans="18:25" x14ac:dyDescent="0.35">
      <c r="R756" s="87">
        <f>Mitglieder!CX178</f>
        <v>7.5700000000001141E-2</v>
      </c>
      <c r="S756" s="87" t="str">
        <f>Mitglieder!CY178</f>
        <v/>
      </c>
      <c r="T756" s="88" t="str">
        <f>Mitglieder!CZ178</f>
        <v/>
      </c>
      <c r="U756" s="87" t="str">
        <f>Mitglieder!DA178</f>
        <v/>
      </c>
      <c r="V756" s="87" t="str">
        <f>Mitglieder!DB178</f>
        <v/>
      </c>
      <c r="W756" s="87">
        <f>Mitglieder!DC178</f>
        <v>0</v>
      </c>
      <c r="X756" s="89" t="str">
        <f>Mitglieder!DD178</f>
        <v/>
      </c>
      <c r="Y756" s="87" t="str">
        <f>Mitglieder!DE178</f>
        <v/>
      </c>
    </row>
    <row r="757" spans="18:25" x14ac:dyDescent="0.35">
      <c r="R757" s="87">
        <f>Mitglieder!CX179</f>
        <v>7.5800000000001144E-2</v>
      </c>
      <c r="S757" s="87" t="str">
        <f>Mitglieder!CY179</f>
        <v/>
      </c>
      <c r="T757" s="88" t="str">
        <f>Mitglieder!CZ179</f>
        <v/>
      </c>
      <c r="U757" s="87" t="str">
        <f>Mitglieder!DA179</f>
        <v/>
      </c>
      <c r="V757" s="87" t="str">
        <f>Mitglieder!DB179</f>
        <v/>
      </c>
      <c r="W757" s="87">
        <f>Mitglieder!DC179</f>
        <v>0</v>
      </c>
      <c r="X757" s="89" t="str">
        <f>Mitglieder!DD179</f>
        <v/>
      </c>
      <c r="Y757" s="87" t="str">
        <f>Mitglieder!DE179</f>
        <v/>
      </c>
    </row>
    <row r="758" spans="18:25" x14ac:dyDescent="0.35">
      <c r="R758" s="87">
        <f>Mitglieder!CX180</f>
        <v>7.5900000000001147E-2</v>
      </c>
      <c r="S758" s="87" t="str">
        <f>Mitglieder!CY180</f>
        <v/>
      </c>
      <c r="T758" s="88" t="str">
        <f>Mitglieder!CZ180</f>
        <v/>
      </c>
      <c r="U758" s="87" t="str">
        <f>Mitglieder!DA180</f>
        <v/>
      </c>
      <c r="V758" s="87" t="str">
        <f>Mitglieder!DB180</f>
        <v/>
      </c>
      <c r="W758" s="87">
        <f>Mitglieder!DC180</f>
        <v>0</v>
      </c>
      <c r="X758" s="89" t="str">
        <f>Mitglieder!DD180</f>
        <v/>
      </c>
      <c r="Y758" s="87" t="str">
        <f>Mitglieder!DE180</f>
        <v/>
      </c>
    </row>
    <row r="759" spans="18:25" x14ac:dyDescent="0.35">
      <c r="R759" s="87">
        <f>Mitglieder!CX181</f>
        <v>7.600000000000115E-2</v>
      </c>
      <c r="S759" s="87" t="str">
        <f>Mitglieder!CY181</f>
        <v/>
      </c>
      <c r="T759" s="88" t="str">
        <f>Mitglieder!CZ181</f>
        <v/>
      </c>
      <c r="U759" s="87" t="str">
        <f>Mitglieder!DA181</f>
        <v/>
      </c>
      <c r="V759" s="87" t="str">
        <f>Mitglieder!DB181</f>
        <v/>
      </c>
      <c r="W759" s="87">
        <f>Mitglieder!DC181</f>
        <v>0</v>
      </c>
      <c r="X759" s="89" t="str">
        <f>Mitglieder!DD181</f>
        <v/>
      </c>
      <c r="Y759" s="87" t="str">
        <f>Mitglieder!DE181</f>
        <v/>
      </c>
    </row>
    <row r="760" spans="18:25" x14ac:dyDescent="0.35">
      <c r="R760" s="87">
        <f>Mitglieder!CX182</f>
        <v>7.6100000000001153E-2</v>
      </c>
      <c r="S760" s="87" t="str">
        <f>Mitglieder!CY182</f>
        <v/>
      </c>
      <c r="T760" s="88" t="str">
        <f>Mitglieder!CZ182</f>
        <v/>
      </c>
      <c r="U760" s="87" t="str">
        <f>Mitglieder!DA182</f>
        <v/>
      </c>
      <c r="V760" s="87" t="str">
        <f>Mitglieder!DB182</f>
        <v/>
      </c>
      <c r="W760" s="87">
        <f>Mitglieder!DC182</f>
        <v>0</v>
      </c>
      <c r="X760" s="89" t="str">
        <f>Mitglieder!DD182</f>
        <v/>
      </c>
      <c r="Y760" s="87" t="str">
        <f>Mitglieder!DE182</f>
        <v/>
      </c>
    </row>
    <row r="761" spans="18:25" x14ac:dyDescent="0.35">
      <c r="R761" s="87">
        <f>Mitglieder!CX183</f>
        <v>7.6200000000001156E-2</v>
      </c>
      <c r="S761" s="87" t="str">
        <f>Mitglieder!CY183</f>
        <v/>
      </c>
      <c r="T761" s="88" t="str">
        <f>Mitglieder!CZ183</f>
        <v/>
      </c>
      <c r="U761" s="87" t="str">
        <f>Mitglieder!DA183</f>
        <v/>
      </c>
      <c r="V761" s="87" t="str">
        <f>Mitglieder!DB183</f>
        <v/>
      </c>
      <c r="W761" s="87">
        <f>Mitglieder!DC183</f>
        <v>0</v>
      </c>
      <c r="X761" s="89" t="str">
        <f>Mitglieder!DD183</f>
        <v/>
      </c>
      <c r="Y761" s="87" t="str">
        <f>Mitglieder!DE183</f>
        <v/>
      </c>
    </row>
    <row r="762" spans="18:25" x14ac:dyDescent="0.35">
      <c r="R762" s="87">
        <f>Mitglieder!CX184</f>
        <v>7.6300000000001159E-2</v>
      </c>
      <c r="S762" s="87" t="str">
        <f>Mitglieder!CY184</f>
        <v/>
      </c>
      <c r="T762" s="88" t="str">
        <f>Mitglieder!CZ184</f>
        <v/>
      </c>
      <c r="U762" s="87" t="str">
        <f>Mitglieder!DA184</f>
        <v/>
      </c>
      <c r="V762" s="87" t="str">
        <f>Mitglieder!DB184</f>
        <v/>
      </c>
      <c r="W762" s="87">
        <f>Mitglieder!DC184</f>
        <v>0</v>
      </c>
      <c r="X762" s="89" t="str">
        <f>Mitglieder!DD184</f>
        <v/>
      </c>
      <c r="Y762" s="87" t="str">
        <f>Mitglieder!DE184</f>
        <v/>
      </c>
    </row>
    <row r="763" spans="18:25" x14ac:dyDescent="0.35">
      <c r="R763" s="87">
        <f>Mitglieder!CX185</f>
        <v>7.6400000000001161E-2</v>
      </c>
      <c r="S763" s="87" t="str">
        <f>Mitglieder!CY185</f>
        <v/>
      </c>
      <c r="T763" s="88" t="str">
        <f>Mitglieder!CZ185</f>
        <v/>
      </c>
      <c r="U763" s="87" t="str">
        <f>Mitglieder!DA185</f>
        <v/>
      </c>
      <c r="V763" s="87" t="str">
        <f>Mitglieder!DB185</f>
        <v/>
      </c>
      <c r="W763" s="87">
        <f>Mitglieder!DC185</f>
        <v>0</v>
      </c>
      <c r="X763" s="89" t="str">
        <f>Mitglieder!DD185</f>
        <v/>
      </c>
      <c r="Y763" s="87" t="str">
        <f>Mitglieder!DE185</f>
        <v/>
      </c>
    </row>
    <row r="764" spans="18:25" x14ac:dyDescent="0.35">
      <c r="R764" s="87">
        <f>Mitglieder!CX186</f>
        <v>7.6500000000001164E-2</v>
      </c>
      <c r="S764" s="87" t="str">
        <f>Mitglieder!CY186</f>
        <v/>
      </c>
      <c r="T764" s="88" t="str">
        <f>Mitglieder!CZ186</f>
        <v/>
      </c>
      <c r="U764" s="87" t="str">
        <f>Mitglieder!DA186</f>
        <v/>
      </c>
      <c r="V764" s="87" t="str">
        <f>Mitglieder!DB186</f>
        <v/>
      </c>
      <c r="W764" s="87">
        <f>Mitglieder!DC186</f>
        <v>0</v>
      </c>
      <c r="X764" s="89" t="str">
        <f>Mitglieder!DD186</f>
        <v/>
      </c>
      <c r="Y764" s="87" t="str">
        <f>Mitglieder!DE186</f>
        <v/>
      </c>
    </row>
    <row r="765" spans="18:25" x14ac:dyDescent="0.35">
      <c r="R765" s="87">
        <f>Mitglieder!CX187</f>
        <v>7.6600000000001167E-2</v>
      </c>
      <c r="S765" s="87" t="str">
        <f>Mitglieder!CY187</f>
        <v/>
      </c>
      <c r="T765" s="88" t="str">
        <f>Mitglieder!CZ187</f>
        <v/>
      </c>
      <c r="U765" s="87" t="str">
        <f>Mitglieder!DA187</f>
        <v/>
      </c>
      <c r="V765" s="87" t="str">
        <f>Mitglieder!DB187</f>
        <v/>
      </c>
      <c r="W765" s="87">
        <f>Mitglieder!DC187</f>
        <v>0</v>
      </c>
      <c r="X765" s="89" t="str">
        <f>Mitglieder!DD187</f>
        <v/>
      </c>
      <c r="Y765" s="87" t="str">
        <f>Mitglieder!DE187</f>
        <v/>
      </c>
    </row>
    <row r="766" spans="18:25" x14ac:dyDescent="0.35">
      <c r="R766" s="87">
        <f>Mitglieder!CX188</f>
        <v>7.670000000000117E-2</v>
      </c>
      <c r="S766" s="87" t="str">
        <f>Mitglieder!CY188</f>
        <v/>
      </c>
      <c r="T766" s="88" t="str">
        <f>Mitglieder!CZ188</f>
        <v/>
      </c>
      <c r="U766" s="87" t="str">
        <f>Mitglieder!DA188</f>
        <v/>
      </c>
      <c r="V766" s="87" t="str">
        <f>Mitglieder!DB188</f>
        <v/>
      </c>
      <c r="W766" s="87">
        <f>Mitglieder!DC188</f>
        <v>0</v>
      </c>
      <c r="X766" s="89" t="str">
        <f>Mitglieder!DD188</f>
        <v/>
      </c>
      <c r="Y766" s="87" t="str">
        <f>Mitglieder!DE188</f>
        <v/>
      </c>
    </row>
    <row r="767" spans="18:25" x14ac:dyDescent="0.35">
      <c r="R767" s="87">
        <f>Mitglieder!CX189</f>
        <v>7.6800000000001173E-2</v>
      </c>
      <c r="S767" s="87" t="str">
        <f>Mitglieder!CY189</f>
        <v/>
      </c>
      <c r="T767" s="88" t="str">
        <f>Mitglieder!CZ189</f>
        <v/>
      </c>
      <c r="U767" s="87" t="str">
        <f>Mitglieder!DA189</f>
        <v/>
      </c>
      <c r="V767" s="87" t="str">
        <f>Mitglieder!DB189</f>
        <v/>
      </c>
      <c r="W767" s="87">
        <f>Mitglieder!DC189</f>
        <v>0</v>
      </c>
      <c r="X767" s="89" t="str">
        <f>Mitglieder!DD189</f>
        <v/>
      </c>
      <c r="Y767" s="87" t="str">
        <f>Mitglieder!DE189</f>
        <v/>
      </c>
    </row>
    <row r="768" spans="18:25" x14ac:dyDescent="0.35">
      <c r="R768" s="87">
        <f>Mitglieder!CX190</f>
        <v>7.6900000000001176E-2</v>
      </c>
      <c r="S768" s="87" t="str">
        <f>Mitglieder!CY190</f>
        <v/>
      </c>
      <c r="T768" s="88" t="str">
        <f>Mitglieder!CZ190</f>
        <v/>
      </c>
      <c r="U768" s="87" t="str">
        <f>Mitglieder!DA190</f>
        <v/>
      </c>
      <c r="V768" s="87" t="str">
        <f>Mitglieder!DB190</f>
        <v/>
      </c>
      <c r="W768" s="87">
        <f>Mitglieder!DC190</f>
        <v>0</v>
      </c>
      <c r="X768" s="89" t="str">
        <f>Mitglieder!DD190</f>
        <v/>
      </c>
      <c r="Y768" s="87" t="str">
        <f>Mitglieder!DE190</f>
        <v/>
      </c>
    </row>
    <row r="769" spans="18:25" x14ac:dyDescent="0.35">
      <c r="R769" s="87">
        <f>Mitglieder!CX191</f>
        <v>7.7000000000001179E-2</v>
      </c>
      <c r="S769" s="87" t="str">
        <f>Mitglieder!CY191</f>
        <v/>
      </c>
      <c r="T769" s="88" t="str">
        <f>Mitglieder!CZ191</f>
        <v/>
      </c>
      <c r="U769" s="87" t="str">
        <f>Mitglieder!DA191</f>
        <v/>
      </c>
      <c r="V769" s="87" t="str">
        <f>Mitglieder!DB191</f>
        <v/>
      </c>
      <c r="W769" s="87">
        <f>Mitglieder!DC191</f>
        <v>0</v>
      </c>
      <c r="X769" s="89" t="str">
        <f>Mitglieder!DD191</f>
        <v/>
      </c>
      <c r="Y769" s="87" t="str">
        <f>Mitglieder!DE191</f>
        <v/>
      </c>
    </row>
    <row r="770" spans="18:25" x14ac:dyDescent="0.35">
      <c r="R770" s="87">
        <f>Mitglieder!CX192</f>
        <v>7.7100000000001181E-2</v>
      </c>
      <c r="S770" s="87" t="str">
        <f>Mitglieder!CY192</f>
        <v/>
      </c>
      <c r="T770" s="88" t="str">
        <f>Mitglieder!CZ192</f>
        <v/>
      </c>
      <c r="U770" s="87" t="str">
        <f>Mitglieder!DA192</f>
        <v/>
      </c>
      <c r="V770" s="87" t="str">
        <f>Mitglieder!DB192</f>
        <v/>
      </c>
      <c r="W770" s="87">
        <f>Mitglieder!DC192</f>
        <v>0</v>
      </c>
      <c r="X770" s="89" t="str">
        <f>Mitglieder!DD192</f>
        <v/>
      </c>
      <c r="Y770" s="87" t="str">
        <f>Mitglieder!DE192</f>
        <v/>
      </c>
    </row>
    <row r="771" spans="18:25" x14ac:dyDescent="0.35">
      <c r="R771" s="87">
        <f>Mitglieder!CX193</f>
        <v>7.7200000000001184E-2</v>
      </c>
      <c r="S771" s="87" t="str">
        <f>Mitglieder!CY193</f>
        <v/>
      </c>
      <c r="T771" s="88" t="str">
        <f>Mitglieder!CZ193</f>
        <v/>
      </c>
      <c r="U771" s="87" t="str">
        <f>Mitglieder!DA193</f>
        <v/>
      </c>
      <c r="V771" s="87" t="str">
        <f>Mitglieder!DB193</f>
        <v/>
      </c>
      <c r="W771" s="87">
        <f>Mitglieder!DC193</f>
        <v>0</v>
      </c>
      <c r="X771" s="89" t="str">
        <f>Mitglieder!DD193</f>
        <v/>
      </c>
      <c r="Y771" s="87" t="str">
        <f>Mitglieder!DE193</f>
        <v/>
      </c>
    </row>
    <row r="772" spans="18:25" x14ac:dyDescent="0.35">
      <c r="R772" s="87">
        <f>Mitglieder!CX194</f>
        <v>7.7300000000001187E-2</v>
      </c>
      <c r="S772" s="87" t="str">
        <f>Mitglieder!CY194</f>
        <v/>
      </c>
      <c r="T772" s="88" t="str">
        <f>Mitglieder!CZ194</f>
        <v/>
      </c>
      <c r="U772" s="87" t="str">
        <f>Mitglieder!DA194</f>
        <v/>
      </c>
      <c r="V772" s="87" t="str">
        <f>Mitglieder!DB194</f>
        <v/>
      </c>
      <c r="W772" s="87">
        <f>Mitglieder!DC194</f>
        <v>0</v>
      </c>
      <c r="X772" s="89" t="str">
        <f>Mitglieder!DD194</f>
        <v/>
      </c>
      <c r="Y772" s="87" t="str">
        <f>Mitglieder!DE194</f>
        <v/>
      </c>
    </row>
    <row r="773" spans="18:25" x14ac:dyDescent="0.35">
      <c r="R773" s="87">
        <f>Mitglieder!CX195</f>
        <v>7.740000000000119E-2</v>
      </c>
      <c r="S773" s="87" t="str">
        <f>Mitglieder!CY195</f>
        <v/>
      </c>
      <c r="T773" s="88" t="str">
        <f>Mitglieder!CZ195</f>
        <v/>
      </c>
      <c r="U773" s="87" t="str">
        <f>Mitglieder!DA195</f>
        <v/>
      </c>
      <c r="V773" s="87" t="str">
        <f>Mitglieder!DB195</f>
        <v/>
      </c>
      <c r="W773" s="87">
        <f>Mitglieder!DC195</f>
        <v>0</v>
      </c>
      <c r="X773" s="89" t="str">
        <f>Mitglieder!DD195</f>
        <v/>
      </c>
      <c r="Y773" s="87" t="str">
        <f>Mitglieder!DE195</f>
        <v/>
      </c>
    </row>
    <row r="774" spans="18:25" x14ac:dyDescent="0.35">
      <c r="R774" s="87">
        <f>Mitglieder!CX196</f>
        <v>7.7500000000001193E-2</v>
      </c>
      <c r="S774" s="87" t="str">
        <f>Mitglieder!CY196</f>
        <v/>
      </c>
      <c r="T774" s="88" t="str">
        <f>Mitglieder!CZ196</f>
        <v/>
      </c>
      <c r="U774" s="87" t="str">
        <f>Mitglieder!DA196</f>
        <v/>
      </c>
      <c r="V774" s="87" t="str">
        <f>Mitglieder!DB196</f>
        <v/>
      </c>
      <c r="W774" s="87">
        <f>Mitglieder!DC196</f>
        <v>0</v>
      </c>
      <c r="X774" s="89" t="str">
        <f>Mitglieder!DD196</f>
        <v/>
      </c>
      <c r="Y774" s="87" t="str">
        <f>Mitglieder!DE196</f>
        <v/>
      </c>
    </row>
    <row r="775" spans="18:25" x14ac:dyDescent="0.35">
      <c r="R775" s="87">
        <f>Mitglieder!CX197</f>
        <v>7.7600000000001196E-2</v>
      </c>
      <c r="S775" s="87" t="str">
        <f>Mitglieder!CY197</f>
        <v/>
      </c>
      <c r="T775" s="88" t="str">
        <f>Mitglieder!CZ197</f>
        <v/>
      </c>
      <c r="U775" s="87" t="str">
        <f>Mitglieder!DA197</f>
        <v/>
      </c>
      <c r="V775" s="87" t="str">
        <f>Mitglieder!DB197</f>
        <v/>
      </c>
      <c r="W775" s="87">
        <f>Mitglieder!DC197</f>
        <v>0</v>
      </c>
      <c r="X775" s="89" t="str">
        <f>Mitglieder!DD197</f>
        <v/>
      </c>
      <c r="Y775" s="87" t="str">
        <f>Mitglieder!DE197</f>
        <v/>
      </c>
    </row>
    <row r="776" spans="18:25" x14ac:dyDescent="0.35">
      <c r="R776" s="87">
        <f>Mitglieder!CX198</f>
        <v>7.7700000000001199E-2</v>
      </c>
      <c r="S776" s="87" t="str">
        <f>Mitglieder!CY198</f>
        <v/>
      </c>
      <c r="T776" s="88" t="str">
        <f>Mitglieder!CZ198</f>
        <v/>
      </c>
      <c r="U776" s="87" t="str">
        <f>Mitglieder!DA198</f>
        <v/>
      </c>
      <c r="V776" s="87" t="str">
        <f>Mitglieder!DB198</f>
        <v/>
      </c>
      <c r="W776" s="87">
        <f>Mitglieder!DC198</f>
        <v>0</v>
      </c>
      <c r="X776" s="89" t="str">
        <f>Mitglieder!DD198</f>
        <v/>
      </c>
      <c r="Y776" s="87" t="str">
        <f>Mitglieder!DE198</f>
        <v/>
      </c>
    </row>
    <row r="777" spans="18:25" x14ac:dyDescent="0.35">
      <c r="R777" s="87">
        <f>Mitglieder!CX199</f>
        <v>7.7800000000001202E-2</v>
      </c>
      <c r="S777" s="87" t="str">
        <f>Mitglieder!CY199</f>
        <v/>
      </c>
      <c r="T777" s="88" t="str">
        <f>Mitglieder!CZ199</f>
        <v/>
      </c>
      <c r="U777" s="87" t="str">
        <f>Mitglieder!DA199</f>
        <v/>
      </c>
      <c r="V777" s="87" t="str">
        <f>Mitglieder!DB199</f>
        <v/>
      </c>
      <c r="W777" s="87">
        <f>Mitglieder!DC199</f>
        <v>0</v>
      </c>
      <c r="X777" s="89" t="str">
        <f>Mitglieder!DD199</f>
        <v/>
      </c>
      <c r="Y777" s="87" t="str">
        <f>Mitglieder!DE199</f>
        <v/>
      </c>
    </row>
    <row r="778" spans="18:25" x14ac:dyDescent="0.35">
      <c r="R778" s="87">
        <f>Mitglieder!CX200</f>
        <v>7.7900000000001204E-2</v>
      </c>
      <c r="S778" s="87" t="str">
        <f>Mitglieder!CY200</f>
        <v/>
      </c>
      <c r="T778" s="88" t="str">
        <f>Mitglieder!CZ200</f>
        <v/>
      </c>
      <c r="U778" s="87" t="str">
        <f>Mitglieder!DA200</f>
        <v/>
      </c>
      <c r="V778" s="87" t="str">
        <f>Mitglieder!DB200</f>
        <v/>
      </c>
      <c r="W778" s="87">
        <f>Mitglieder!DC200</f>
        <v>0</v>
      </c>
      <c r="X778" s="89" t="str">
        <f>Mitglieder!DD200</f>
        <v/>
      </c>
      <c r="Y778" s="87" t="str">
        <f>Mitglieder!DE200</f>
        <v/>
      </c>
    </row>
    <row r="779" spans="18:25" x14ac:dyDescent="0.35">
      <c r="R779" s="87">
        <f>Mitglieder!CX201</f>
        <v>7.8000000000001207E-2</v>
      </c>
      <c r="S779" s="87" t="str">
        <f>Mitglieder!CY201</f>
        <v/>
      </c>
      <c r="T779" s="88" t="str">
        <f>Mitglieder!CZ201</f>
        <v/>
      </c>
      <c r="U779" s="87" t="str">
        <f>Mitglieder!DA201</f>
        <v/>
      </c>
      <c r="V779" s="87" t="str">
        <f>Mitglieder!DB201</f>
        <v/>
      </c>
      <c r="W779" s="87">
        <f>Mitglieder!DC201</f>
        <v>0</v>
      </c>
      <c r="X779" s="89" t="str">
        <f>Mitglieder!DD201</f>
        <v/>
      </c>
      <c r="Y779" s="87" t="str">
        <f>Mitglieder!DE201</f>
        <v/>
      </c>
    </row>
    <row r="780" spans="18:25" x14ac:dyDescent="0.35">
      <c r="R780" s="87">
        <f>Mitglieder!CX202</f>
        <v>7.810000000000121E-2</v>
      </c>
      <c r="S780" s="87" t="str">
        <f>Mitglieder!CY202</f>
        <v/>
      </c>
      <c r="T780" s="88" t="str">
        <f>Mitglieder!CZ202</f>
        <v/>
      </c>
      <c r="U780" s="87" t="str">
        <f>Mitglieder!DA202</f>
        <v/>
      </c>
      <c r="V780" s="87" t="str">
        <f>Mitglieder!DB202</f>
        <v/>
      </c>
      <c r="W780" s="87">
        <f>Mitglieder!DC202</f>
        <v>0</v>
      </c>
      <c r="X780" s="89" t="str">
        <f>Mitglieder!DD202</f>
        <v/>
      </c>
      <c r="Y780" s="87" t="str">
        <f>Mitglieder!DE202</f>
        <v/>
      </c>
    </row>
    <row r="781" spans="18:25" x14ac:dyDescent="0.35">
      <c r="R781" s="87">
        <f>Mitglieder!CX203</f>
        <v>7.8200000000001213E-2</v>
      </c>
      <c r="S781" s="87" t="str">
        <f>Mitglieder!CY203</f>
        <v/>
      </c>
      <c r="T781" s="88" t="str">
        <f>Mitglieder!CZ203</f>
        <v/>
      </c>
      <c r="U781" s="87" t="str">
        <f>Mitglieder!DA203</f>
        <v/>
      </c>
      <c r="V781" s="87" t="str">
        <f>Mitglieder!DB203</f>
        <v/>
      </c>
      <c r="W781" s="87">
        <f>Mitglieder!DC203</f>
        <v>0</v>
      </c>
      <c r="X781" s="89" t="str">
        <f>Mitglieder!DD203</f>
        <v/>
      </c>
      <c r="Y781" s="87" t="str">
        <f>Mitglieder!DE203</f>
        <v/>
      </c>
    </row>
    <row r="782" spans="18:25" x14ac:dyDescent="0.35">
      <c r="R782" s="87">
        <f>Mitglieder!CX204</f>
        <v>7.8300000000001216E-2</v>
      </c>
      <c r="S782" s="87" t="str">
        <f>Mitglieder!CY204</f>
        <v/>
      </c>
      <c r="T782" s="88" t="str">
        <f>Mitglieder!CZ204</f>
        <v/>
      </c>
      <c r="U782" s="87" t="str">
        <f>Mitglieder!DA204</f>
        <v/>
      </c>
      <c r="V782" s="87" t="str">
        <f>Mitglieder!DB204</f>
        <v/>
      </c>
      <c r="W782" s="87">
        <f>Mitglieder!DC204</f>
        <v>0</v>
      </c>
      <c r="X782" s="89" t="str">
        <f>Mitglieder!DD204</f>
        <v/>
      </c>
      <c r="Y782" s="87" t="str">
        <f>Mitglieder!DE204</f>
        <v/>
      </c>
    </row>
    <row r="783" spans="18:25" x14ac:dyDescent="0.35">
      <c r="R783" s="87">
        <f>Mitglieder!CX205</f>
        <v>7.8400000000001219E-2</v>
      </c>
      <c r="S783" s="87" t="str">
        <f>Mitglieder!CY205</f>
        <v/>
      </c>
      <c r="T783" s="88" t="str">
        <f>Mitglieder!CZ205</f>
        <v/>
      </c>
      <c r="U783" s="87" t="str">
        <f>Mitglieder!DA205</f>
        <v/>
      </c>
      <c r="V783" s="87" t="str">
        <f>Mitglieder!DB205</f>
        <v/>
      </c>
      <c r="W783" s="87">
        <f>Mitglieder!DC205</f>
        <v>0</v>
      </c>
      <c r="X783" s="89" t="str">
        <f>Mitglieder!DD205</f>
        <v/>
      </c>
      <c r="Y783" s="87" t="str">
        <f>Mitglieder!DE205</f>
        <v/>
      </c>
    </row>
    <row r="784" spans="18:25" x14ac:dyDescent="0.35">
      <c r="R784" s="87">
        <f>Mitglieder!CX206</f>
        <v>7.8500000000001222E-2</v>
      </c>
      <c r="S784" s="87" t="str">
        <f>Mitglieder!CY206</f>
        <v/>
      </c>
      <c r="T784" s="88" t="str">
        <f>Mitglieder!CZ206</f>
        <v/>
      </c>
      <c r="U784" s="87" t="str">
        <f>Mitglieder!DA206</f>
        <v/>
      </c>
      <c r="V784" s="87" t="str">
        <f>Mitglieder!DB206</f>
        <v/>
      </c>
      <c r="W784" s="87">
        <f>Mitglieder!DC206</f>
        <v>0</v>
      </c>
      <c r="X784" s="89" t="str">
        <f>Mitglieder!DD206</f>
        <v/>
      </c>
      <c r="Y784" s="87" t="str">
        <f>Mitglieder!DE206</f>
        <v/>
      </c>
    </row>
    <row r="785" spans="18:25" x14ac:dyDescent="0.35">
      <c r="R785" s="87">
        <f>Mitglieder!CX207</f>
        <v>7.8600000000001224E-2</v>
      </c>
      <c r="S785" s="87" t="str">
        <f>Mitglieder!CY207</f>
        <v/>
      </c>
      <c r="T785" s="88" t="str">
        <f>Mitglieder!CZ207</f>
        <v/>
      </c>
      <c r="U785" s="87" t="str">
        <f>Mitglieder!DA207</f>
        <v/>
      </c>
      <c r="V785" s="87" t="str">
        <f>Mitglieder!DB207</f>
        <v/>
      </c>
      <c r="W785" s="87">
        <f>Mitglieder!DC207</f>
        <v>0</v>
      </c>
      <c r="X785" s="89" t="str">
        <f>Mitglieder!DD207</f>
        <v/>
      </c>
      <c r="Y785" s="87" t="str">
        <f>Mitglieder!DE207</f>
        <v/>
      </c>
    </row>
    <row r="786" spans="18:25" x14ac:dyDescent="0.35">
      <c r="R786" s="87">
        <f>Mitglieder!CX208</f>
        <v>7.8700000000001227E-2</v>
      </c>
      <c r="S786" s="87" t="str">
        <f>Mitglieder!CY208</f>
        <v/>
      </c>
      <c r="T786" s="88" t="str">
        <f>Mitglieder!CZ208</f>
        <v/>
      </c>
      <c r="U786" s="87" t="str">
        <f>Mitglieder!DA208</f>
        <v/>
      </c>
      <c r="V786" s="87" t="str">
        <f>Mitglieder!DB208</f>
        <v/>
      </c>
      <c r="W786" s="87">
        <f>Mitglieder!DC208</f>
        <v>0</v>
      </c>
      <c r="X786" s="89" t="str">
        <f>Mitglieder!DD208</f>
        <v/>
      </c>
      <c r="Y786" s="87" t="str">
        <f>Mitglieder!DE208</f>
        <v/>
      </c>
    </row>
    <row r="787" spans="18:25" x14ac:dyDescent="0.35">
      <c r="R787" s="87">
        <f>Mitglieder!CX209</f>
        <v>7.880000000000123E-2</v>
      </c>
      <c r="S787" s="87" t="str">
        <f>Mitglieder!CY209</f>
        <v/>
      </c>
      <c r="T787" s="88" t="str">
        <f>Mitglieder!CZ209</f>
        <v/>
      </c>
      <c r="U787" s="87" t="str">
        <f>Mitglieder!DA209</f>
        <v/>
      </c>
      <c r="V787" s="87" t="str">
        <f>Mitglieder!DB209</f>
        <v/>
      </c>
      <c r="W787" s="87">
        <f>Mitglieder!DC209</f>
        <v>0</v>
      </c>
      <c r="X787" s="89" t="str">
        <f>Mitglieder!DD209</f>
        <v/>
      </c>
      <c r="Y787" s="87" t="str">
        <f>Mitglieder!DE209</f>
        <v/>
      </c>
    </row>
    <row r="788" spans="18:25" x14ac:dyDescent="0.35">
      <c r="R788" s="87">
        <f>Mitglieder!CX210</f>
        <v>7.8900000000001233E-2</v>
      </c>
      <c r="S788" s="87" t="str">
        <f>Mitglieder!CY210</f>
        <v/>
      </c>
      <c r="T788" s="88" t="str">
        <f>Mitglieder!CZ210</f>
        <v/>
      </c>
      <c r="U788" s="87" t="str">
        <f>Mitglieder!DA210</f>
        <v/>
      </c>
      <c r="V788" s="87" t="str">
        <f>Mitglieder!DB210</f>
        <v/>
      </c>
      <c r="W788" s="87">
        <f>Mitglieder!DC210</f>
        <v>0</v>
      </c>
      <c r="X788" s="89" t="str">
        <f>Mitglieder!DD210</f>
        <v/>
      </c>
      <c r="Y788" s="87" t="str">
        <f>Mitglieder!DE210</f>
        <v/>
      </c>
    </row>
    <row r="789" spans="18:25" x14ac:dyDescent="0.35">
      <c r="R789" s="87">
        <f>Mitglieder!CX211</f>
        <v>7.9000000000001236E-2</v>
      </c>
      <c r="S789" s="87" t="str">
        <f>Mitglieder!CY211</f>
        <v/>
      </c>
      <c r="T789" s="88" t="str">
        <f>Mitglieder!CZ211</f>
        <v/>
      </c>
      <c r="U789" s="87" t="str">
        <f>Mitglieder!DA211</f>
        <v/>
      </c>
      <c r="V789" s="87" t="str">
        <f>Mitglieder!DB211</f>
        <v/>
      </c>
      <c r="W789" s="87">
        <f>Mitglieder!DC211</f>
        <v>0</v>
      </c>
      <c r="X789" s="89" t="str">
        <f>Mitglieder!DD211</f>
        <v/>
      </c>
      <c r="Y789" s="87" t="str">
        <f>Mitglieder!DE211</f>
        <v/>
      </c>
    </row>
    <row r="790" spans="18:25" x14ac:dyDescent="0.35">
      <c r="R790" s="87">
        <f>Mitglieder!CX212</f>
        <v>7.9100000000001239E-2</v>
      </c>
      <c r="S790" s="87" t="str">
        <f>Mitglieder!CY212</f>
        <v/>
      </c>
      <c r="T790" s="88" t="str">
        <f>Mitglieder!CZ212</f>
        <v/>
      </c>
      <c r="U790" s="87" t="str">
        <f>Mitglieder!DA212</f>
        <v/>
      </c>
      <c r="V790" s="87" t="str">
        <f>Mitglieder!DB212</f>
        <v/>
      </c>
      <c r="W790" s="87">
        <f>Mitglieder!DC212</f>
        <v>0</v>
      </c>
      <c r="X790" s="89" t="str">
        <f>Mitglieder!DD212</f>
        <v/>
      </c>
      <c r="Y790" s="87" t="str">
        <f>Mitglieder!DE212</f>
        <v/>
      </c>
    </row>
    <row r="791" spans="18:25" x14ac:dyDescent="0.35">
      <c r="R791" s="87">
        <f>Mitglieder!CX213</f>
        <v>7.9200000000001242E-2</v>
      </c>
      <c r="S791" s="87" t="str">
        <f>Mitglieder!CY213</f>
        <v/>
      </c>
      <c r="T791" s="88" t="str">
        <f>Mitglieder!CZ213</f>
        <v/>
      </c>
      <c r="U791" s="87" t="str">
        <f>Mitglieder!DA213</f>
        <v/>
      </c>
      <c r="V791" s="87" t="str">
        <f>Mitglieder!DB213</f>
        <v/>
      </c>
      <c r="W791" s="87">
        <f>Mitglieder!DC213</f>
        <v>0</v>
      </c>
      <c r="X791" s="89" t="str">
        <f>Mitglieder!DD213</f>
        <v/>
      </c>
      <c r="Y791" s="87" t="str">
        <f>Mitglieder!DE213</f>
        <v/>
      </c>
    </row>
    <row r="792" spans="18:25" x14ac:dyDescent="0.35">
      <c r="R792" s="87">
        <f>Mitglieder!CX214</f>
        <v>7.9300000000001244E-2</v>
      </c>
      <c r="S792" s="87" t="str">
        <f>Mitglieder!CY214</f>
        <v/>
      </c>
      <c r="T792" s="88" t="str">
        <f>Mitglieder!CZ214</f>
        <v/>
      </c>
      <c r="U792" s="87" t="str">
        <f>Mitglieder!DA214</f>
        <v/>
      </c>
      <c r="V792" s="87" t="str">
        <f>Mitglieder!DB214</f>
        <v/>
      </c>
      <c r="W792" s="87">
        <f>Mitglieder!DC214</f>
        <v>0</v>
      </c>
      <c r="X792" s="89" t="str">
        <f>Mitglieder!DD214</f>
        <v/>
      </c>
      <c r="Y792" s="87" t="str">
        <f>Mitglieder!DE214</f>
        <v/>
      </c>
    </row>
    <row r="793" spans="18:25" x14ac:dyDescent="0.35">
      <c r="R793" s="87">
        <f>Mitglieder!CX215</f>
        <v>7.9400000000001247E-2</v>
      </c>
      <c r="S793" s="87" t="str">
        <f>Mitglieder!CY215</f>
        <v/>
      </c>
      <c r="T793" s="88" t="str">
        <f>Mitglieder!CZ215</f>
        <v/>
      </c>
      <c r="U793" s="87" t="str">
        <f>Mitglieder!DA215</f>
        <v/>
      </c>
      <c r="V793" s="87" t="str">
        <f>Mitglieder!DB215</f>
        <v/>
      </c>
      <c r="W793" s="87">
        <f>Mitglieder!DC215</f>
        <v>0</v>
      </c>
      <c r="X793" s="89" t="str">
        <f>Mitglieder!DD215</f>
        <v/>
      </c>
      <c r="Y793" s="87" t="str">
        <f>Mitglieder!DE215</f>
        <v/>
      </c>
    </row>
    <row r="794" spans="18:25" x14ac:dyDescent="0.35">
      <c r="R794" s="87">
        <f>Mitglieder!CX216</f>
        <v>7.950000000000125E-2</v>
      </c>
      <c r="S794" s="87" t="str">
        <f>Mitglieder!CY216</f>
        <v/>
      </c>
      <c r="T794" s="88" t="str">
        <f>Mitglieder!CZ216</f>
        <v/>
      </c>
      <c r="U794" s="87" t="str">
        <f>Mitglieder!DA216</f>
        <v/>
      </c>
      <c r="V794" s="87" t="str">
        <f>Mitglieder!DB216</f>
        <v/>
      </c>
      <c r="W794" s="87">
        <f>Mitglieder!DC216</f>
        <v>0</v>
      </c>
      <c r="X794" s="89" t="str">
        <f>Mitglieder!DD216</f>
        <v/>
      </c>
      <c r="Y794" s="87" t="str">
        <f>Mitglieder!DE216</f>
        <v/>
      </c>
    </row>
    <row r="795" spans="18:25" x14ac:dyDescent="0.35">
      <c r="R795" s="87">
        <f>Mitglieder!CX217</f>
        <v>7.9600000000001253E-2</v>
      </c>
      <c r="S795" s="87" t="str">
        <f>Mitglieder!CY217</f>
        <v/>
      </c>
      <c r="T795" s="88" t="str">
        <f>Mitglieder!CZ217</f>
        <v/>
      </c>
      <c r="U795" s="87" t="str">
        <f>Mitglieder!DA217</f>
        <v/>
      </c>
      <c r="V795" s="87" t="str">
        <f>Mitglieder!DB217</f>
        <v/>
      </c>
      <c r="W795" s="87">
        <f>Mitglieder!DC217</f>
        <v>0</v>
      </c>
      <c r="X795" s="89" t="str">
        <f>Mitglieder!DD217</f>
        <v/>
      </c>
      <c r="Y795" s="87" t="str">
        <f>Mitglieder!DE217</f>
        <v/>
      </c>
    </row>
    <row r="796" spans="18:25" x14ac:dyDescent="0.35">
      <c r="R796" s="87">
        <f>Mitglieder!CX218</f>
        <v>7.9700000000001256E-2</v>
      </c>
      <c r="S796" s="87" t="str">
        <f>Mitglieder!CY218</f>
        <v/>
      </c>
      <c r="T796" s="88" t="str">
        <f>Mitglieder!CZ218</f>
        <v/>
      </c>
      <c r="U796" s="87" t="str">
        <f>Mitglieder!DA218</f>
        <v/>
      </c>
      <c r="V796" s="87" t="str">
        <f>Mitglieder!DB218</f>
        <v/>
      </c>
      <c r="W796" s="87">
        <f>Mitglieder!DC218</f>
        <v>0</v>
      </c>
      <c r="X796" s="89" t="str">
        <f>Mitglieder!DD218</f>
        <v/>
      </c>
      <c r="Y796" s="87" t="str">
        <f>Mitglieder!DE218</f>
        <v/>
      </c>
    </row>
    <row r="797" spans="18:25" x14ac:dyDescent="0.35">
      <c r="R797" s="87">
        <f>Mitglieder!CX219</f>
        <v>7.9800000000001259E-2</v>
      </c>
      <c r="S797" s="87" t="str">
        <f>Mitglieder!CY219</f>
        <v/>
      </c>
      <c r="T797" s="88" t="str">
        <f>Mitglieder!CZ219</f>
        <v/>
      </c>
      <c r="U797" s="87" t="str">
        <f>Mitglieder!DA219</f>
        <v/>
      </c>
      <c r="V797" s="87" t="str">
        <f>Mitglieder!DB219</f>
        <v/>
      </c>
      <c r="W797" s="87">
        <f>Mitglieder!DC219</f>
        <v>0</v>
      </c>
      <c r="X797" s="89" t="str">
        <f>Mitglieder!DD219</f>
        <v/>
      </c>
      <c r="Y797" s="87" t="str">
        <f>Mitglieder!DE219</f>
        <v/>
      </c>
    </row>
    <row r="798" spans="18:25" x14ac:dyDescent="0.35">
      <c r="R798" s="87">
        <f>Mitglieder!CX220</f>
        <v>7.9900000000001262E-2</v>
      </c>
      <c r="S798" s="87" t="str">
        <f>Mitglieder!CY220</f>
        <v/>
      </c>
      <c r="T798" s="88" t="str">
        <f>Mitglieder!CZ220</f>
        <v/>
      </c>
      <c r="U798" s="87" t="str">
        <f>Mitglieder!DA220</f>
        <v/>
      </c>
      <c r="V798" s="87" t="str">
        <f>Mitglieder!DB220</f>
        <v/>
      </c>
      <c r="W798" s="87">
        <f>Mitglieder!DC220</f>
        <v>0</v>
      </c>
      <c r="X798" s="89" t="str">
        <f>Mitglieder!DD220</f>
        <v/>
      </c>
      <c r="Y798" s="87" t="str">
        <f>Mitglieder!DE220</f>
        <v/>
      </c>
    </row>
    <row r="799" spans="18:25" x14ac:dyDescent="0.35">
      <c r="R799" s="87">
        <f>Mitglieder!CX221</f>
        <v>8.0000000000001265E-2</v>
      </c>
      <c r="S799" s="87" t="str">
        <f>Mitglieder!CY221</f>
        <v/>
      </c>
      <c r="T799" s="88" t="str">
        <f>Mitglieder!CZ221</f>
        <v/>
      </c>
      <c r="U799" s="87" t="str">
        <f>Mitglieder!DA221</f>
        <v/>
      </c>
      <c r="V799" s="87" t="str">
        <f>Mitglieder!DB221</f>
        <v/>
      </c>
      <c r="W799" s="87">
        <f>Mitglieder!DC221</f>
        <v>0</v>
      </c>
      <c r="X799" s="89" t="str">
        <f>Mitglieder!DD221</f>
        <v/>
      </c>
      <c r="Y799" s="87" t="str">
        <f>Mitglieder!DE221</f>
        <v/>
      </c>
    </row>
    <row r="800" spans="18:25" x14ac:dyDescent="0.35">
      <c r="R800" s="87">
        <f>Mitglieder!CX222</f>
        <v>8.0100000000001267E-2</v>
      </c>
      <c r="S800" s="87" t="str">
        <f>Mitglieder!CY222</f>
        <v/>
      </c>
      <c r="T800" s="88" t="str">
        <f>Mitglieder!CZ222</f>
        <v/>
      </c>
      <c r="U800" s="87" t="str">
        <f>Mitglieder!DA222</f>
        <v/>
      </c>
      <c r="V800" s="87" t="str">
        <f>Mitglieder!DB222</f>
        <v/>
      </c>
      <c r="W800" s="87">
        <f>Mitglieder!DC222</f>
        <v>0</v>
      </c>
      <c r="X800" s="89" t="str">
        <f>Mitglieder!DD222</f>
        <v/>
      </c>
      <c r="Y800" s="87" t="str">
        <f>Mitglieder!DE222</f>
        <v/>
      </c>
    </row>
    <row r="801" spans="18:25" x14ac:dyDescent="0.35">
      <c r="R801" s="87">
        <f>Mitglieder!CX223</f>
        <v>8.020000000000127E-2</v>
      </c>
      <c r="S801" s="87" t="str">
        <f>Mitglieder!CY223</f>
        <v/>
      </c>
      <c r="T801" s="88" t="str">
        <f>Mitglieder!CZ223</f>
        <v/>
      </c>
      <c r="U801" s="87" t="str">
        <f>Mitglieder!DA223</f>
        <v/>
      </c>
      <c r="V801" s="87" t="str">
        <f>Mitglieder!DB223</f>
        <v/>
      </c>
      <c r="W801" s="87">
        <f>Mitglieder!DC223</f>
        <v>0</v>
      </c>
      <c r="X801" s="89" t="str">
        <f>Mitglieder!DD223</f>
        <v/>
      </c>
      <c r="Y801" s="87" t="str">
        <f>Mitglieder!DE223</f>
        <v/>
      </c>
    </row>
    <row r="802" spans="18:25" x14ac:dyDescent="0.35">
      <c r="R802" s="87">
        <f>Mitglieder!CX224</f>
        <v>8.0300000000001273E-2</v>
      </c>
      <c r="S802" s="87" t="str">
        <f>Mitglieder!CY224</f>
        <v/>
      </c>
      <c r="T802" s="88" t="str">
        <f>Mitglieder!CZ224</f>
        <v/>
      </c>
      <c r="U802" s="87" t="str">
        <f>Mitglieder!DA224</f>
        <v/>
      </c>
      <c r="V802" s="87" t="str">
        <f>Mitglieder!DB224</f>
        <v/>
      </c>
      <c r="W802" s="87">
        <f>Mitglieder!DC224</f>
        <v>0</v>
      </c>
      <c r="X802" s="89" t="str">
        <f>Mitglieder!DD224</f>
        <v/>
      </c>
      <c r="Y802" s="87" t="str">
        <f>Mitglieder!DE224</f>
        <v/>
      </c>
    </row>
    <row r="803" spans="18:25" x14ac:dyDescent="0.35">
      <c r="R803" s="87">
        <f>Mitglieder!CX225</f>
        <v>8.0400000000001276E-2</v>
      </c>
      <c r="S803" s="87" t="str">
        <f>Mitglieder!CY225</f>
        <v/>
      </c>
      <c r="T803" s="88" t="str">
        <f>Mitglieder!CZ225</f>
        <v/>
      </c>
      <c r="U803" s="87" t="str">
        <f>Mitglieder!DA225</f>
        <v/>
      </c>
      <c r="V803" s="87" t="str">
        <f>Mitglieder!DB225</f>
        <v/>
      </c>
      <c r="W803" s="87">
        <f>Mitglieder!DC225</f>
        <v>0</v>
      </c>
      <c r="X803" s="89" t="str">
        <f>Mitglieder!DD225</f>
        <v/>
      </c>
      <c r="Y803" s="87" t="str">
        <f>Mitglieder!DE225</f>
        <v/>
      </c>
    </row>
    <row r="804" spans="18:25" x14ac:dyDescent="0.35">
      <c r="R804" s="87">
        <f>Mitglieder!CX226</f>
        <v>8.0500000000001279E-2</v>
      </c>
      <c r="S804" s="87" t="str">
        <f>Mitglieder!CY226</f>
        <v/>
      </c>
      <c r="T804" s="88" t="str">
        <f>Mitglieder!CZ226</f>
        <v/>
      </c>
      <c r="U804" s="87" t="str">
        <f>Mitglieder!DA226</f>
        <v/>
      </c>
      <c r="V804" s="87" t="str">
        <f>Mitglieder!DB226</f>
        <v/>
      </c>
      <c r="W804" s="87">
        <f>Mitglieder!DC226</f>
        <v>0</v>
      </c>
      <c r="X804" s="89" t="str">
        <f>Mitglieder!DD226</f>
        <v/>
      </c>
      <c r="Y804" s="87" t="str">
        <f>Mitglieder!DE226</f>
        <v/>
      </c>
    </row>
    <row r="805" spans="18:25" x14ac:dyDescent="0.35">
      <c r="R805" s="87">
        <f>Mitglieder!CX227</f>
        <v>8.0600000000001282E-2</v>
      </c>
      <c r="S805" s="87" t="str">
        <f>Mitglieder!CY227</f>
        <v/>
      </c>
      <c r="T805" s="88" t="str">
        <f>Mitglieder!CZ227</f>
        <v/>
      </c>
      <c r="U805" s="87" t="str">
        <f>Mitglieder!DA227</f>
        <v/>
      </c>
      <c r="V805" s="87" t="str">
        <f>Mitglieder!DB227</f>
        <v/>
      </c>
      <c r="W805" s="87">
        <f>Mitglieder!DC227</f>
        <v>0</v>
      </c>
      <c r="X805" s="89" t="str">
        <f>Mitglieder!DD227</f>
        <v/>
      </c>
      <c r="Y805" s="87" t="str">
        <f>Mitglieder!DE227</f>
        <v/>
      </c>
    </row>
    <row r="806" spans="18:25" x14ac:dyDescent="0.35">
      <c r="R806" s="87">
        <f>Mitglieder!CX228</f>
        <v>8.0700000000001285E-2</v>
      </c>
      <c r="S806" s="87" t="str">
        <f>Mitglieder!CY228</f>
        <v/>
      </c>
      <c r="T806" s="88" t="str">
        <f>Mitglieder!CZ228</f>
        <v/>
      </c>
      <c r="U806" s="87" t="str">
        <f>Mitglieder!DA228</f>
        <v/>
      </c>
      <c r="V806" s="87" t="str">
        <f>Mitglieder!DB228</f>
        <v/>
      </c>
      <c r="W806" s="87">
        <f>Mitglieder!DC228</f>
        <v>0</v>
      </c>
      <c r="X806" s="89" t="str">
        <f>Mitglieder!DD228</f>
        <v/>
      </c>
      <c r="Y806" s="87" t="str">
        <f>Mitglieder!DE228</f>
        <v/>
      </c>
    </row>
    <row r="807" spans="18:25" x14ac:dyDescent="0.35">
      <c r="R807" s="87">
        <f>Mitglieder!CX229</f>
        <v>8.0800000000001287E-2</v>
      </c>
      <c r="S807" s="87" t="str">
        <f>Mitglieder!CY229</f>
        <v/>
      </c>
      <c r="T807" s="88" t="str">
        <f>Mitglieder!CZ229</f>
        <v/>
      </c>
      <c r="U807" s="87" t="str">
        <f>Mitglieder!DA229</f>
        <v/>
      </c>
      <c r="V807" s="87" t="str">
        <f>Mitglieder!DB229</f>
        <v/>
      </c>
      <c r="W807" s="87">
        <f>Mitglieder!DC229</f>
        <v>0</v>
      </c>
      <c r="X807" s="89" t="str">
        <f>Mitglieder!DD229</f>
        <v/>
      </c>
      <c r="Y807" s="87" t="str">
        <f>Mitglieder!DE229</f>
        <v/>
      </c>
    </row>
    <row r="808" spans="18:25" x14ac:dyDescent="0.35">
      <c r="R808" s="87">
        <f>Mitglieder!CX230</f>
        <v>8.090000000000129E-2</v>
      </c>
      <c r="S808" s="87" t="str">
        <f>Mitglieder!CY230</f>
        <v/>
      </c>
      <c r="T808" s="88" t="str">
        <f>Mitglieder!CZ230</f>
        <v/>
      </c>
      <c r="U808" s="87" t="str">
        <f>Mitglieder!DA230</f>
        <v/>
      </c>
      <c r="V808" s="87" t="str">
        <f>Mitglieder!DB230</f>
        <v/>
      </c>
      <c r="W808" s="87">
        <f>Mitglieder!DC230</f>
        <v>0</v>
      </c>
      <c r="X808" s="89" t="str">
        <f>Mitglieder!DD230</f>
        <v/>
      </c>
      <c r="Y808" s="87" t="str">
        <f>Mitglieder!DE230</f>
        <v/>
      </c>
    </row>
    <row r="809" spans="18:25" x14ac:dyDescent="0.35">
      <c r="R809" s="87">
        <f>Mitglieder!CX231</f>
        <v>8.1000000000001293E-2</v>
      </c>
      <c r="S809" s="87" t="str">
        <f>Mitglieder!CY231</f>
        <v/>
      </c>
      <c r="T809" s="88" t="str">
        <f>Mitglieder!CZ231</f>
        <v/>
      </c>
      <c r="U809" s="87" t="str">
        <f>Mitglieder!DA231</f>
        <v/>
      </c>
      <c r="V809" s="87" t="str">
        <f>Mitglieder!DB231</f>
        <v/>
      </c>
      <c r="W809" s="87">
        <f>Mitglieder!DC231</f>
        <v>0</v>
      </c>
      <c r="X809" s="89" t="str">
        <f>Mitglieder!DD231</f>
        <v/>
      </c>
      <c r="Y809" s="87" t="str">
        <f>Mitglieder!DE231</f>
        <v/>
      </c>
    </row>
    <row r="810" spans="18:25" x14ac:dyDescent="0.35">
      <c r="R810" s="87">
        <f>Mitglieder!CX232</f>
        <v>8.1100000000001296E-2</v>
      </c>
      <c r="S810" s="87" t="str">
        <f>Mitglieder!CY232</f>
        <v/>
      </c>
      <c r="T810" s="88" t="str">
        <f>Mitglieder!CZ232</f>
        <v/>
      </c>
      <c r="U810" s="87" t="str">
        <f>Mitglieder!DA232</f>
        <v/>
      </c>
      <c r="V810" s="87" t="str">
        <f>Mitglieder!DB232</f>
        <v/>
      </c>
      <c r="W810" s="87">
        <f>Mitglieder!DC232</f>
        <v>0</v>
      </c>
      <c r="X810" s="89" t="str">
        <f>Mitglieder!DD232</f>
        <v/>
      </c>
      <c r="Y810" s="87" t="str">
        <f>Mitglieder!DE232</f>
        <v/>
      </c>
    </row>
    <row r="811" spans="18:25" x14ac:dyDescent="0.35">
      <c r="R811" s="87">
        <f>Mitglieder!CX233</f>
        <v>8.1200000000001299E-2</v>
      </c>
      <c r="S811" s="87" t="str">
        <f>Mitglieder!CY233</f>
        <v/>
      </c>
      <c r="T811" s="88" t="str">
        <f>Mitglieder!CZ233</f>
        <v/>
      </c>
      <c r="U811" s="87" t="str">
        <f>Mitglieder!DA233</f>
        <v/>
      </c>
      <c r="V811" s="87" t="str">
        <f>Mitglieder!DB233</f>
        <v/>
      </c>
      <c r="W811" s="87">
        <f>Mitglieder!DC233</f>
        <v>0</v>
      </c>
      <c r="X811" s="89" t="str">
        <f>Mitglieder!DD233</f>
        <v/>
      </c>
      <c r="Y811" s="87" t="str">
        <f>Mitglieder!DE233</f>
        <v/>
      </c>
    </row>
    <row r="812" spans="18:25" x14ac:dyDescent="0.35">
      <c r="R812" s="87">
        <f>Mitglieder!CX234</f>
        <v>8.1300000000001302E-2</v>
      </c>
      <c r="S812" s="87" t="str">
        <f>Mitglieder!CY234</f>
        <v/>
      </c>
      <c r="T812" s="88" t="str">
        <f>Mitglieder!CZ234</f>
        <v/>
      </c>
      <c r="U812" s="87" t="str">
        <f>Mitglieder!DA234</f>
        <v/>
      </c>
      <c r="V812" s="87" t="str">
        <f>Mitglieder!DB234</f>
        <v/>
      </c>
      <c r="W812" s="87">
        <f>Mitglieder!DC234</f>
        <v>0</v>
      </c>
      <c r="X812" s="89" t="str">
        <f>Mitglieder!DD234</f>
        <v/>
      </c>
      <c r="Y812" s="87" t="str">
        <f>Mitglieder!DE234</f>
        <v/>
      </c>
    </row>
    <row r="813" spans="18:25" x14ac:dyDescent="0.35">
      <c r="R813" s="87">
        <f>Mitglieder!CX235</f>
        <v>8.1400000000001305E-2</v>
      </c>
      <c r="S813" s="87" t="str">
        <f>Mitglieder!CY235</f>
        <v/>
      </c>
      <c r="T813" s="88" t="str">
        <f>Mitglieder!CZ235</f>
        <v/>
      </c>
      <c r="U813" s="87" t="str">
        <f>Mitglieder!DA235</f>
        <v/>
      </c>
      <c r="V813" s="87" t="str">
        <f>Mitglieder!DB235</f>
        <v/>
      </c>
      <c r="W813" s="87">
        <f>Mitglieder!DC235</f>
        <v>0</v>
      </c>
      <c r="X813" s="89" t="str">
        <f>Mitglieder!DD235</f>
        <v/>
      </c>
      <c r="Y813" s="87" t="str">
        <f>Mitglieder!DE235</f>
        <v/>
      </c>
    </row>
    <row r="814" spans="18:25" x14ac:dyDescent="0.35">
      <c r="R814" s="87">
        <f>Mitglieder!CX236</f>
        <v>8.1500000000001308E-2</v>
      </c>
      <c r="S814" s="87" t="str">
        <f>Mitglieder!CY236</f>
        <v/>
      </c>
      <c r="T814" s="88" t="str">
        <f>Mitglieder!CZ236</f>
        <v/>
      </c>
      <c r="U814" s="87" t="str">
        <f>Mitglieder!DA236</f>
        <v/>
      </c>
      <c r="V814" s="87" t="str">
        <f>Mitglieder!DB236</f>
        <v/>
      </c>
      <c r="W814" s="87">
        <f>Mitglieder!DC236</f>
        <v>0</v>
      </c>
      <c r="X814" s="89" t="str">
        <f>Mitglieder!DD236</f>
        <v/>
      </c>
      <c r="Y814" s="87" t="str">
        <f>Mitglieder!DE236</f>
        <v/>
      </c>
    </row>
    <row r="815" spans="18:25" x14ac:dyDescent="0.35">
      <c r="R815" s="87">
        <f>Mitglieder!CX237</f>
        <v>8.160000000000131E-2</v>
      </c>
      <c r="S815" s="87" t="str">
        <f>Mitglieder!CY237</f>
        <v/>
      </c>
      <c r="T815" s="88" t="str">
        <f>Mitglieder!CZ237</f>
        <v/>
      </c>
      <c r="U815" s="87" t="str">
        <f>Mitglieder!DA237</f>
        <v/>
      </c>
      <c r="V815" s="87" t="str">
        <f>Mitglieder!DB237</f>
        <v/>
      </c>
      <c r="W815" s="87">
        <f>Mitglieder!DC237</f>
        <v>0</v>
      </c>
      <c r="X815" s="89" t="str">
        <f>Mitglieder!DD237</f>
        <v/>
      </c>
      <c r="Y815" s="87" t="str">
        <f>Mitglieder!DE237</f>
        <v/>
      </c>
    </row>
    <row r="816" spans="18:25" x14ac:dyDescent="0.35">
      <c r="R816" s="87">
        <f>Mitglieder!CX238</f>
        <v>8.1700000000001313E-2</v>
      </c>
      <c r="S816" s="87" t="str">
        <f>Mitglieder!CY238</f>
        <v/>
      </c>
      <c r="T816" s="88" t="str">
        <f>Mitglieder!CZ238</f>
        <v/>
      </c>
      <c r="U816" s="87" t="str">
        <f>Mitglieder!DA238</f>
        <v/>
      </c>
      <c r="V816" s="87" t="str">
        <f>Mitglieder!DB238</f>
        <v/>
      </c>
      <c r="W816" s="87">
        <f>Mitglieder!DC238</f>
        <v>0</v>
      </c>
      <c r="X816" s="89" t="str">
        <f>Mitglieder!DD238</f>
        <v/>
      </c>
      <c r="Y816" s="87" t="str">
        <f>Mitglieder!DE238</f>
        <v/>
      </c>
    </row>
    <row r="817" spans="18:25" x14ac:dyDescent="0.35">
      <c r="R817" s="87">
        <f>Mitglieder!CX239</f>
        <v>8.1800000000001316E-2</v>
      </c>
      <c r="S817" s="87" t="str">
        <f>Mitglieder!CY239</f>
        <v/>
      </c>
      <c r="T817" s="88" t="str">
        <f>Mitglieder!CZ239</f>
        <v/>
      </c>
      <c r="U817" s="87" t="str">
        <f>Mitglieder!DA239</f>
        <v/>
      </c>
      <c r="V817" s="87" t="str">
        <f>Mitglieder!DB239</f>
        <v/>
      </c>
      <c r="W817" s="87">
        <f>Mitglieder!DC239</f>
        <v>0</v>
      </c>
      <c r="X817" s="89" t="str">
        <f>Mitglieder!DD239</f>
        <v/>
      </c>
      <c r="Y817" s="87" t="str">
        <f>Mitglieder!DE239</f>
        <v/>
      </c>
    </row>
    <row r="818" spans="18:25" x14ac:dyDescent="0.35">
      <c r="R818" s="87">
        <f>Mitglieder!CX240</f>
        <v>8.1900000000001319E-2</v>
      </c>
      <c r="S818" s="87" t="str">
        <f>Mitglieder!CY240</f>
        <v/>
      </c>
      <c r="T818" s="88" t="str">
        <f>Mitglieder!CZ240</f>
        <v/>
      </c>
      <c r="U818" s="87" t="str">
        <f>Mitglieder!DA240</f>
        <v/>
      </c>
      <c r="V818" s="87" t="str">
        <f>Mitglieder!DB240</f>
        <v/>
      </c>
      <c r="W818" s="87">
        <f>Mitglieder!DC240</f>
        <v>0</v>
      </c>
      <c r="X818" s="89" t="str">
        <f>Mitglieder!DD240</f>
        <v/>
      </c>
      <c r="Y818" s="87" t="str">
        <f>Mitglieder!DE240</f>
        <v/>
      </c>
    </row>
    <row r="819" spans="18:25" x14ac:dyDescent="0.35">
      <c r="R819" s="87">
        <f>Mitglieder!CX241</f>
        <v>8.2000000000001322E-2</v>
      </c>
      <c r="S819" s="87" t="str">
        <f>Mitglieder!CY241</f>
        <v/>
      </c>
      <c r="T819" s="88" t="str">
        <f>Mitglieder!CZ241</f>
        <v/>
      </c>
      <c r="U819" s="87" t="str">
        <f>Mitglieder!DA241</f>
        <v/>
      </c>
      <c r="V819" s="87" t="str">
        <f>Mitglieder!DB241</f>
        <v/>
      </c>
      <c r="W819" s="87">
        <f>Mitglieder!DC241</f>
        <v>0</v>
      </c>
      <c r="X819" s="89" t="str">
        <f>Mitglieder!DD241</f>
        <v/>
      </c>
      <c r="Y819" s="87" t="str">
        <f>Mitglieder!DE241</f>
        <v/>
      </c>
    </row>
    <row r="820" spans="18:25" x14ac:dyDescent="0.35">
      <c r="R820" s="87">
        <f>Mitglieder!CX242</f>
        <v>8.2100000000001325E-2</v>
      </c>
      <c r="S820" s="87" t="str">
        <f>Mitglieder!CY242</f>
        <v/>
      </c>
      <c r="T820" s="88" t="str">
        <f>Mitglieder!CZ242</f>
        <v/>
      </c>
      <c r="U820" s="87" t="str">
        <f>Mitglieder!DA242</f>
        <v/>
      </c>
      <c r="V820" s="87" t="str">
        <f>Mitglieder!DB242</f>
        <v/>
      </c>
      <c r="W820" s="87">
        <f>Mitglieder!DC242</f>
        <v>0</v>
      </c>
      <c r="X820" s="89" t="str">
        <f>Mitglieder!DD242</f>
        <v/>
      </c>
      <c r="Y820" s="87" t="str">
        <f>Mitglieder!DE242</f>
        <v/>
      </c>
    </row>
    <row r="821" spans="18:25" x14ac:dyDescent="0.35">
      <c r="R821" s="87">
        <f>Mitglieder!CX243</f>
        <v>8.2200000000001328E-2</v>
      </c>
      <c r="S821" s="87" t="str">
        <f>Mitglieder!CY243</f>
        <v/>
      </c>
      <c r="T821" s="88" t="str">
        <f>Mitglieder!CZ243</f>
        <v/>
      </c>
      <c r="U821" s="87" t="str">
        <f>Mitglieder!DA243</f>
        <v/>
      </c>
      <c r="V821" s="87" t="str">
        <f>Mitglieder!DB243</f>
        <v/>
      </c>
      <c r="W821" s="87">
        <f>Mitglieder!DC243</f>
        <v>0</v>
      </c>
      <c r="X821" s="89" t="str">
        <f>Mitglieder!DD243</f>
        <v/>
      </c>
      <c r="Y821" s="87" t="str">
        <f>Mitglieder!DE243</f>
        <v/>
      </c>
    </row>
    <row r="822" spans="18:25" x14ac:dyDescent="0.35">
      <c r="R822" s="87">
        <f>Mitglieder!CX244</f>
        <v>8.230000000000133E-2</v>
      </c>
      <c r="S822" s="87" t="str">
        <f>Mitglieder!CY244</f>
        <v/>
      </c>
      <c r="T822" s="88" t="str">
        <f>Mitglieder!CZ244</f>
        <v/>
      </c>
      <c r="U822" s="87" t="str">
        <f>Mitglieder!DA244</f>
        <v/>
      </c>
      <c r="V822" s="87" t="str">
        <f>Mitglieder!DB244</f>
        <v/>
      </c>
      <c r="W822" s="87">
        <f>Mitglieder!DC244</f>
        <v>0</v>
      </c>
      <c r="X822" s="89" t="str">
        <f>Mitglieder!DD244</f>
        <v/>
      </c>
      <c r="Y822" s="87" t="str">
        <f>Mitglieder!DE244</f>
        <v/>
      </c>
    </row>
    <row r="823" spans="18:25" x14ac:dyDescent="0.35">
      <c r="R823" s="87">
        <f>Mitglieder!CX245</f>
        <v>8.2400000000001333E-2</v>
      </c>
      <c r="S823" s="87" t="str">
        <f>Mitglieder!CY245</f>
        <v/>
      </c>
      <c r="T823" s="88" t="str">
        <f>Mitglieder!CZ245</f>
        <v/>
      </c>
      <c r="U823" s="87" t="str">
        <f>Mitglieder!DA245</f>
        <v/>
      </c>
      <c r="V823" s="87" t="str">
        <f>Mitglieder!DB245</f>
        <v/>
      </c>
      <c r="W823" s="87">
        <f>Mitglieder!DC245</f>
        <v>0</v>
      </c>
      <c r="X823" s="89" t="str">
        <f>Mitglieder!DD245</f>
        <v/>
      </c>
      <c r="Y823" s="87" t="str">
        <f>Mitglieder!DE245</f>
        <v/>
      </c>
    </row>
    <row r="824" spans="18:25" x14ac:dyDescent="0.35">
      <c r="R824" s="87">
        <f>Mitglieder!CX246</f>
        <v>8.2500000000001336E-2</v>
      </c>
      <c r="S824" s="87" t="str">
        <f>Mitglieder!CY246</f>
        <v/>
      </c>
      <c r="T824" s="88" t="str">
        <f>Mitglieder!CZ246</f>
        <v/>
      </c>
      <c r="U824" s="87" t="str">
        <f>Mitglieder!DA246</f>
        <v/>
      </c>
      <c r="V824" s="87" t="str">
        <f>Mitglieder!DB246</f>
        <v/>
      </c>
      <c r="W824" s="87">
        <f>Mitglieder!DC246</f>
        <v>0</v>
      </c>
      <c r="X824" s="89" t="str">
        <f>Mitglieder!DD246</f>
        <v/>
      </c>
      <c r="Y824" s="87" t="str">
        <f>Mitglieder!DE246</f>
        <v/>
      </c>
    </row>
    <row r="825" spans="18:25" x14ac:dyDescent="0.35">
      <c r="R825" s="87">
        <f>Mitglieder!CX247</f>
        <v>8.2600000000001339E-2</v>
      </c>
      <c r="S825" s="87" t="str">
        <f>Mitglieder!CY247</f>
        <v/>
      </c>
      <c r="T825" s="88" t="str">
        <f>Mitglieder!CZ247</f>
        <v/>
      </c>
      <c r="U825" s="87" t="str">
        <f>Mitglieder!DA247</f>
        <v/>
      </c>
      <c r="V825" s="87" t="str">
        <f>Mitglieder!DB247</f>
        <v/>
      </c>
      <c r="W825" s="87">
        <f>Mitglieder!DC247</f>
        <v>0</v>
      </c>
      <c r="X825" s="89" t="str">
        <f>Mitglieder!DD247</f>
        <v/>
      </c>
      <c r="Y825" s="87" t="str">
        <f>Mitglieder!DE247</f>
        <v/>
      </c>
    </row>
    <row r="826" spans="18:25" x14ac:dyDescent="0.35">
      <c r="R826" s="87">
        <f>Mitglieder!CX248</f>
        <v>8.2700000000001342E-2</v>
      </c>
      <c r="S826" s="87" t="str">
        <f>Mitglieder!CY248</f>
        <v/>
      </c>
      <c r="T826" s="88" t="str">
        <f>Mitglieder!CZ248</f>
        <v/>
      </c>
      <c r="U826" s="87" t="str">
        <f>Mitglieder!DA248</f>
        <v/>
      </c>
      <c r="V826" s="87" t="str">
        <f>Mitglieder!DB248</f>
        <v/>
      </c>
      <c r="W826" s="87">
        <f>Mitglieder!DC248</f>
        <v>0</v>
      </c>
      <c r="X826" s="89" t="str">
        <f>Mitglieder!DD248</f>
        <v/>
      </c>
      <c r="Y826" s="87" t="str">
        <f>Mitglieder!DE248</f>
        <v/>
      </c>
    </row>
    <row r="827" spans="18:25" x14ac:dyDescent="0.35">
      <c r="R827" s="87">
        <f>Mitglieder!CX249</f>
        <v>8.2800000000001345E-2</v>
      </c>
      <c r="S827" s="87" t="str">
        <f>Mitglieder!CY249</f>
        <v/>
      </c>
      <c r="T827" s="88" t="str">
        <f>Mitglieder!CZ249</f>
        <v/>
      </c>
      <c r="U827" s="87" t="str">
        <f>Mitglieder!DA249</f>
        <v/>
      </c>
      <c r="V827" s="87" t="str">
        <f>Mitglieder!DB249</f>
        <v/>
      </c>
      <c r="W827" s="87">
        <f>Mitglieder!DC249</f>
        <v>0</v>
      </c>
      <c r="X827" s="89" t="str">
        <f>Mitglieder!DD249</f>
        <v/>
      </c>
      <c r="Y827" s="87" t="str">
        <f>Mitglieder!DE249</f>
        <v/>
      </c>
    </row>
    <row r="828" spans="18:25" x14ac:dyDescent="0.35">
      <c r="R828" s="87">
        <f>Mitglieder!CX250</f>
        <v>8.2900000000001348E-2</v>
      </c>
      <c r="S828" s="87" t="str">
        <f>Mitglieder!CY250</f>
        <v/>
      </c>
      <c r="T828" s="88" t="str">
        <f>Mitglieder!CZ250</f>
        <v/>
      </c>
      <c r="U828" s="87" t="str">
        <f>Mitglieder!DA250</f>
        <v/>
      </c>
      <c r="V828" s="87" t="str">
        <f>Mitglieder!DB250</f>
        <v/>
      </c>
      <c r="W828" s="87">
        <f>Mitglieder!DC250</f>
        <v>0</v>
      </c>
      <c r="X828" s="89" t="str">
        <f>Mitglieder!DD250</f>
        <v/>
      </c>
      <c r="Y828" s="87" t="str">
        <f>Mitglieder!DE250</f>
        <v/>
      </c>
    </row>
    <row r="829" spans="18:25" x14ac:dyDescent="0.35">
      <c r="R829" s="87">
        <f>Mitglieder!CX251</f>
        <v>8.300000000000135E-2</v>
      </c>
      <c r="S829" s="87" t="str">
        <f>Mitglieder!CY251</f>
        <v/>
      </c>
      <c r="T829" s="88" t="str">
        <f>Mitglieder!CZ251</f>
        <v/>
      </c>
      <c r="U829" s="87" t="str">
        <f>Mitglieder!DA251</f>
        <v/>
      </c>
      <c r="V829" s="87" t="str">
        <f>Mitglieder!DB251</f>
        <v/>
      </c>
      <c r="W829" s="87">
        <f>Mitglieder!DC251</f>
        <v>0</v>
      </c>
      <c r="X829" s="89" t="str">
        <f>Mitglieder!DD251</f>
        <v/>
      </c>
      <c r="Y829" s="87" t="str">
        <f>Mitglieder!DE251</f>
        <v/>
      </c>
    </row>
    <row r="830" spans="18:25" x14ac:dyDescent="0.35">
      <c r="R830" s="87">
        <f>Mitglieder!CX252</f>
        <v>8.3100000000001353E-2</v>
      </c>
      <c r="S830" s="87" t="str">
        <f>Mitglieder!CY252</f>
        <v/>
      </c>
      <c r="T830" s="88" t="str">
        <f>Mitglieder!CZ252</f>
        <v/>
      </c>
      <c r="U830" s="87" t="str">
        <f>Mitglieder!DA252</f>
        <v/>
      </c>
      <c r="V830" s="87" t="str">
        <f>Mitglieder!DB252</f>
        <v/>
      </c>
      <c r="W830" s="87">
        <f>Mitglieder!DC252</f>
        <v>0</v>
      </c>
      <c r="X830" s="89" t="str">
        <f>Mitglieder!DD252</f>
        <v/>
      </c>
      <c r="Y830" s="87" t="str">
        <f>Mitglieder!DE252</f>
        <v/>
      </c>
    </row>
    <row r="831" spans="18:25" x14ac:dyDescent="0.35">
      <c r="R831" s="87">
        <f>Mitglieder!CX253</f>
        <v>8.3200000000001356E-2</v>
      </c>
      <c r="S831" s="87" t="str">
        <f>Mitglieder!CY253</f>
        <v/>
      </c>
      <c r="T831" s="88" t="str">
        <f>Mitglieder!CZ253</f>
        <v/>
      </c>
      <c r="U831" s="87" t="str">
        <f>Mitglieder!DA253</f>
        <v/>
      </c>
      <c r="V831" s="87" t="str">
        <f>Mitglieder!DB253</f>
        <v/>
      </c>
      <c r="W831" s="87">
        <f>Mitglieder!DC253</f>
        <v>0</v>
      </c>
      <c r="X831" s="89" t="str">
        <f>Mitglieder!DD253</f>
        <v/>
      </c>
      <c r="Y831" s="87" t="str">
        <f>Mitglieder!DE253</f>
        <v/>
      </c>
    </row>
    <row r="832" spans="18:25" x14ac:dyDescent="0.35">
      <c r="R832" s="87">
        <f>Mitglieder!CX254</f>
        <v>8.3300000000001359E-2</v>
      </c>
      <c r="S832" s="87" t="str">
        <f>Mitglieder!CY254</f>
        <v/>
      </c>
      <c r="T832" s="88" t="str">
        <f>Mitglieder!CZ254</f>
        <v/>
      </c>
      <c r="U832" s="87" t="str">
        <f>Mitglieder!DA254</f>
        <v/>
      </c>
      <c r="V832" s="87" t="str">
        <f>Mitglieder!DB254</f>
        <v/>
      </c>
      <c r="W832" s="87">
        <f>Mitglieder!DC254</f>
        <v>0</v>
      </c>
      <c r="X832" s="89" t="str">
        <f>Mitglieder!DD254</f>
        <v/>
      </c>
      <c r="Y832" s="87" t="str">
        <f>Mitglieder!DE254</f>
        <v/>
      </c>
    </row>
    <row r="833" spans="18:25" x14ac:dyDescent="0.35">
      <c r="R833" s="87">
        <f>Mitglieder!CX255</f>
        <v>8.3400000000001362E-2</v>
      </c>
      <c r="S833" s="87" t="str">
        <f>Mitglieder!CY255</f>
        <v/>
      </c>
      <c r="T833" s="88" t="str">
        <f>Mitglieder!CZ255</f>
        <v/>
      </c>
      <c r="U833" s="87" t="str">
        <f>Mitglieder!DA255</f>
        <v/>
      </c>
      <c r="V833" s="87" t="str">
        <f>Mitglieder!DB255</f>
        <v/>
      </c>
      <c r="W833" s="87">
        <f>Mitglieder!DC255</f>
        <v>0</v>
      </c>
      <c r="X833" s="89" t="str">
        <f>Mitglieder!DD255</f>
        <v/>
      </c>
      <c r="Y833" s="87" t="str">
        <f>Mitglieder!DE255</f>
        <v/>
      </c>
    </row>
    <row r="834" spans="18:25" x14ac:dyDescent="0.35">
      <c r="R834" s="87">
        <f>Mitglieder!CX256</f>
        <v>8.3500000000001365E-2</v>
      </c>
      <c r="S834" s="87" t="str">
        <f>Mitglieder!CY256</f>
        <v/>
      </c>
      <c r="T834" s="88" t="str">
        <f>Mitglieder!CZ256</f>
        <v/>
      </c>
      <c r="U834" s="87" t="str">
        <f>Mitglieder!DA256</f>
        <v/>
      </c>
      <c r="V834" s="87" t="str">
        <f>Mitglieder!DB256</f>
        <v/>
      </c>
      <c r="W834" s="87">
        <f>Mitglieder!DC256</f>
        <v>0</v>
      </c>
      <c r="X834" s="89" t="str">
        <f>Mitglieder!DD256</f>
        <v/>
      </c>
      <c r="Y834" s="87" t="str">
        <f>Mitglieder!DE256</f>
        <v/>
      </c>
    </row>
    <row r="835" spans="18:25" x14ac:dyDescent="0.35">
      <c r="R835" s="87">
        <f>Mitglieder!CX257</f>
        <v>8.3600000000001368E-2</v>
      </c>
      <c r="S835" s="87" t="str">
        <f>Mitglieder!CY257</f>
        <v/>
      </c>
      <c r="T835" s="88" t="str">
        <f>Mitglieder!CZ257</f>
        <v/>
      </c>
      <c r="U835" s="87" t="str">
        <f>Mitglieder!DA257</f>
        <v/>
      </c>
      <c r="V835" s="87" t="str">
        <f>Mitglieder!DB257</f>
        <v/>
      </c>
      <c r="W835" s="87">
        <f>Mitglieder!DC257</f>
        <v>0</v>
      </c>
      <c r="X835" s="89" t="str">
        <f>Mitglieder!DD257</f>
        <v/>
      </c>
      <c r="Y835" s="87" t="str">
        <f>Mitglieder!DE257</f>
        <v/>
      </c>
    </row>
    <row r="836" spans="18:25" x14ac:dyDescent="0.35">
      <c r="R836" s="87">
        <f>Mitglieder!CX258</f>
        <v>8.3700000000001371E-2</v>
      </c>
      <c r="S836" s="87" t="str">
        <f>Mitglieder!CY258</f>
        <v/>
      </c>
      <c r="T836" s="88" t="str">
        <f>Mitglieder!CZ258</f>
        <v/>
      </c>
      <c r="U836" s="87" t="str">
        <f>Mitglieder!DA258</f>
        <v/>
      </c>
      <c r="V836" s="87" t="str">
        <f>Mitglieder!DB258</f>
        <v/>
      </c>
      <c r="W836" s="87">
        <f>Mitglieder!DC258</f>
        <v>0</v>
      </c>
      <c r="X836" s="89" t="str">
        <f>Mitglieder!DD258</f>
        <v/>
      </c>
      <c r="Y836" s="87" t="str">
        <f>Mitglieder!DE258</f>
        <v/>
      </c>
    </row>
    <row r="837" spans="18:25" x14ac:dyDescent="0.35">
      <c r="R837" s="87">
        <f>Mitglieder!CX259</f>
        <v>8.3800000000001373E-2</v>
      </c>
      <c r="S837" s="87" t="str">
        <f>Mitglieder!CY259</f>
        <v/>
      </c>
      <c r="T837" s="88" t="str">
        <f>Mitglieder!CZ259</f>
        <v/>
      </c>
      <c r="U837" s="87" t="str">
        <f>Mitglieder!DA259</f>
        <v/>
      </c>
      <c r="V837" s="87" t="str">
        <f>Mitglieder!DB259</f>
        <v/>
      </c>
      <c r="W837" s="87">
        <f>Mitglieder!DC259</f>
        <v>0</v>
      </c>
      <c r="X837" s="89" t="str">
        <f>Mitglieder!DD259</f>
        <v/>
      </c>
      <c r="Y837" s="87" t="str">
        <f>Mitglieder!DE259</f>
        <v/>
      </c>
    </row>
    <row r="838" spans="18:25" x14ac:dyDescent="0.35">
      <c r="R838" s="87">
        <f>Mitglieder!CX260</f>
        <v>8.3900000000001376E-2</v>
      </c>
      <c r="S838" s="87" t="str">
        <f>Mitglieder!CY260</f>
        <v/>
      </c>
      <c r="T838" s="88" t="str">
        <f>Mitglieder!CZ260</f>
        <v/>
      </c>
      <c r="U838" s="87" t="str">
        <f>Mitglieder!DA260</f>
        <v/>
      </c>
      <c r="V838" s="87" t="str">
        <f>Mitglieder!DB260</f>
        <v/>
      </c>
      <c r="W838" s="87">
        <f>Mitglieder!DC260</f>
        <v>0</v>
      </c>
      <c r="X838" s="89" t="str">
        <f>Mitglieder!DD260</f>
        <v/>
      </c>
      <c r="Y838" s="87" t="str">
        <f>Mitglieder!DE260</f>
        <v/>
      </c>
    </row>
    <row r="839" spans="18:25" x14ac:dyDescent="0.35">
      <c r="R839" s="87">
        <f>Mitglieder!CX261</f>
        <v>8.4000000000001379E-2</v>
      </c>
      <c r="S839" s="87" t="str">
        <f>Mitglieder!CY261</f>
        <v/>
      </c>
      <c r="T839" s="88" t="str">
        <f>Mitglieder!CZ261</f>
        <v/>
      </c>
      <c r="U839" s="87" t="str">
        <f>Mitglieder!DA261</f>
        <v/>
      </c>
      <c r="V839" s="87" t="str">
        <f>Mitglieder!DB261</f>
        <v/>
      </c>
      <c r="W839" s="87">
        <f>Mitglieder!DC261</f>
        <v>0</v>
      </c>
      <c r="X839" s="89" t="str">
        <f>Mitglieder!DD261</f>
        <v/>
      </c>
      <c r="Y839" s="87" t="str">
        <f>Mitglieder!DE261</f>
        <v/>
      </c>
    </row>
    <row r="840" spans="18:25" x14ac:dyDescent="0.35">
      <c r="R840" s="87">
        <f>Mitglieder!CX262</f>
        <v>8.4100000000001382E-2</v>
      </c>
      <c r="S840" s="87" t="str">
        <f>Mitglieder!CY262</f>
        <v/>
      </c>
      <c r="T840" s="88" t="str">
        <f>Mitglieder!CZ262</f>
        <v/>
      </c>
      <c r="U840" s="87" t="str">
        <f>Mitglieder!DA262</f>
        <v/>
      </c>
      <c r="V840" s="87" t="str">
        <f>Mitglieder!DB262</f>
        <v/>
      </c>
      <c r="W840" s="87">
        <f>Mitglieder!DC262</f>
        <v>0</v>
      </c>
      <c r="X840" s="89" t="str">
        <f>Mitglieder!DD262</f>
        <v/>
      </c>
      <c r="Y840" s="87" t="str">
        <f>Mitglieder!DE262</f>
        <v/>
      </c>
    </row>
    <row r="841" spans="18:25" x14ac:dyDescent="0.35">
      <c r="R841" s="87">
        <f>Mitglieder!CX263</f>
        <v>8.4200000000001385E-2</v>
      </c>
      <c r="S841" s="87" t="str">
        <f>Mitglieder!CY263</f>
        <v/>
      </c>
      <c r="T841" s="88" t="str">
        <f>Mitglieder!CZ263</f>
        <v/>
      </c>
      <c r="U841" s="87" t="str">
        <f>Mitglieder!DA263</f>
        <v/>
      </c>
      <c r="V841" s="87" t="str">
        <f>Mitglieder!DB263</f>
        <v/>
      </c>
      <c r="W841" s="87">
        <f>Mitglieder!DC263</f>
        <v>0</v>
      </c>
      <c r="X841" s="89" t="str">
        <f>Mitglieder!DD263</f>
        <v/>
      </c>
      <c r="Y841" s="87" t="str">
        <f>Mitglieder!DE263</f>
        <v/>
      </c>
    </row>
    <row r="842" spans="18:25" x14ac:dyDescent="0.35">
      <c r="R842" s="87">
        <f>Mitglieder!CX264</f>
        <v>8.4300000000001388E-2</v>
      </c>
      <c r="S842" s="87" t="str">
        <f>Mitglieder!CY264</f>
        <v/>
      </c>
      <c r="T842" s="88" t="str">
        <f>Mitglieder!CZ264</f>
        <v/>
      </c>
      <c r="U842" s="87" t="str">
        <f>Mitglieder!DA264</f>
        <v/>
      </c>
      <c r="V842" s="87" t="str">
        <f>Mitglieder!DB264</f>
        <v/>
      </c>
      <c r="W842" s="87">
        <f>Mitglieder!DC264</f>
        <v>0</v>
      </c>
      <c r="X842" s="89" t="str">
        <f>Mitglieder!DD264</f>
        <v/>
      </c>
      <c r="Y842" s="87" t="str">
        <f>Mitglieder!DE264</f>
        <v/>
      </c>
    </row>
    <row r="843" spans="18:25" x14ac:dyDescent="0.35">
      <c r="R843" s="87">
        <f>Mitglieder!CX265</f>
        <v>8.4400000000001391E-2</v>
      </c>
      <c r="S843" s="87" t="str">
        <f>Mitglieder!CY265</f>
        <v/>
      </c>
      <c r="T843" s="88" t="str">
        <f>Mitglieder!CZ265</f>
        <v/>
      </c>
      <c r="U843" s="87" t="str">
        <f>Mitglieder!DA265</f>
        <v/>
      </c>
      <c r="V843" s="87" t="str">
        <f>Mitglieder!DB265</f>
        <v/>
      </c>
      <c r="W843" s="87">
        <f>Mitglieder!DC265</f>
        <v>0</v>
      </c>
      <c r="X843" s="89" t="str">
        <f>Mitglieder!DD265</f>
        <v/>
      </c>
      <c r="Y843" s="87" t="str">
        <f>Mitglieder!DE265</f>
        <v/>
      </c>
    </row>
    <row r="844" spans="18:25" x14ac:dyDescent="0.35">
      <c r="R844" s="87">
        <f>Mitglieder!CX266</f>
        <v>8.4500000000001393E-2</v>
      </c>
      <c r="S844" s="87" t="str">
        <f>Mitglieder!CY266</f>
        <v/>
      </c>
      <c r="T844" s="88" t="str">
        <f>Mitglieder!CZ266</f>
        <v/>
      </c>
      <c r="U844" s="87" t="str">
        <f>Mitglieder!DA266</f>
        <v/>
      </c>
      <c r="V844" s="87" t="str">
        <f>Mitglieder!DB266</f>
        <v/>
      </c>
      <c r="W844" s="87">
        <f>Mitglieder!DC266</f>
        <v>0</v>
      </c>
      <c r="X844" s="89" t="str">
        <f>Mitglieder!DD266</f>
        <v/>
      </c>
      <c r="Y844" s="87" t="str">
        <f>Mitglieder!DE266</f>
        <v/>
      </c>
    </row>
    <row r="845" spans="18:25" x14ac:dyDescent="0.35">
      <c r="R845" s="87">
        <f>Mitglieder!CX267</f>
        <v>8.4600000000001396E-2</v>
      </c>
      <c r="S845" s="87" t="str">
        <f>Mitglieder!CY267</f>
        <v/>
      </c>
      <c r="T845" s="88" t="str">
        <f>Mitglieder!CZ267</f>
        <v/>
      </c>
      <c r="U845" s="87" t="str">
        <f>Mitglieder!DA267</f>
        <v/>
      </c>
      <c r="V845" s="87" t="str">
        <f>Mitglieder!DB267</f>
        <v/>
      </c>
      <c r="W845" s="87">
        <f>Mitglieder!DC267</f>
        <v>0</v>
      </c>
      <c r="X845" s="89" t="str">
        <f>Mitglieder!DD267</f>
        <v/>
      </c>
      <c r="Y845" s="87" t="str">
        <f>Mitglieder!DE267</f>
        <v/>
      </c>
    </row>
    <row r="846" spans="18:25" x14ac:dyDescent="0.35">
      <c r="R846" s="87">
        <f>Mitglieder!CX268</f>
        <v>8.4700000000001399E-2</v>
      </c>
      <c r="S846" s="87" t="str">
        <f>Mitglieder!CY268</f>
        <v/>
      </c>
      <c r="T846" s="88" t="str">
        <f>Mitglieder!CZ268</f>
        <v/>
      </c>
      <c r="U846" s="87" t="str">
        <f>Mitglieder!DA268</f>
        <v/>
      </c>
      <c r="V846" s="87" t="str">
        <f>Mitglieder!DB268</f>
        <v/>
      </c>
      <c r="W846" s="87">
        <f>Mitglieder!DC268</f>
        <v>0</v>
      </c>
      <c r="X846" s="89" t="str">
        <f>Mitglieder!DD268</f>
        <v/>
      </c>
      <c r="Y846" s="87" t="str">
        <f>Mitglieder!DE268</f>
        <v/>
      </c>
    </row>
    <row r="847" spans="18:25" x14ac:dyDescent="0.35">
      <c r="R847" s="87">
        <f>Mitglieder!CX269</f>
        <v>8.4800000000001402E-2</v>
      </c>
      <c r="S847" s="87" t="str">
        <f>Mitglieder!CY269</f>
        <v/>
      </c>
      <c r="T847" s="88" t="str">
        <f>Mitglieder!CZ269</f>
        <v/>
      </c>
      <c r="U847" s="87" t="str">
        <f>Mitglieder!DA269</f>
        <v/>
      </c>
      <c r="V847" s="87" t="str">
        <f>Mitglieder!DB269</f>
        <v/>
      </c>
      <c r="W847" s="87">
        <f>Mitglieder!DC269</f>
        <v>0</v>
      </c>
      <c r="X847" s="89" t="str">
        <f>Mitglieder!DD269</f>
        <v/>
      </c>
      <c r="Y847" s="87" t="str">
        <f>Mitglieder!DE269</f>
        <v/>
      </c>
    </row>
    <row r="848" spans="18:25" x14ac:dyDescent="0.35">
      <c r="R848" s="87">
        <f>Mitglieder!CX270</f>
        <v>8.4900000000001405E-2</v>
      </c>
      <c r="S848" s="87" t="str">
        <f>Mitglieder!CY270</f>
        <v/>
      </c>
      <c r="T848" s="88" t="str">
        <f>Mitglieder!CZ270</f>
        <v/>
      </c>
      <c r="U848" s="87" t="str">
        <f>Mitglieder!DA270</f>
        <v/>
      </c>
      <c r="V848" s="87" t="str">
        <f>Mitglieder!DB270</f>
        <v/>
      </c>
      <c r="W848" s="87">
        <f>Mitglieder!DC270</f>
        <v>0</v>
      </c>
      <c r="X848" s="89" t="str">
        <f>Mitglieder!DD270</f>
        <v/>
      </c>
      <c r="Y848" s="87" t="str">
        <f>Mitglieder!DE270</f>
        <v/>
      </c>
    </row>
    <row r="849" spans="18:25" x14ac:dyDescent="0.35">
      <c r="R849" s="87">
        <f>Mitglieder!CX271</f>
        <v>8.5000000000001408E-2</v>
      </c>
      <c r="S849" s="87" t="str">
        <f>Mitglieder!CY271</f>
        <v/>
      </c>
      <c r="T849" s="88" t="str">
        <f>Mitglieder!CZ271</f>
        <v/>
      </c>
      <c r="U849" s="87" t="str">
        <f>Mitglieder!DA271</f>
        <v/>
      </c>
      <c r="V849" s="87" t="str">
        <f>Mitglieder!DB271</f>
        <v/>
      </c>
      <c r="W849" s="87">
        <f>Mitglieder!DC271</f>
        <v>0</v>
      </c>
      <c r="X849" s="89" t="str">
        <f>Mitglieder!DD271</f>
        <v/>
      </c>
      <c r="Y849" s="87" t="str">
        <f>Mitglieder!DE271</f>
        <v/>
      </c>
    </row>
    <row r="850" spans="18:25" x14ac:dyDescent="0.35">
      <c r="R850" s="87">
        <f>Mitglieder!CX272</f>
        <v>8.5100000000001411E-2</v>
      </c>
      <c r="S850" s="87" t="str">
        <f>Mitglieder!CY272</f>
        <v/>
      </c>
      <c r="T850" s="88" t="str">
        <f>Mitglieder!CZ272</f>
        <v/>
      </c>
      <c r="U850" s="87" t="str">
        <f>Mitglieder!DA272</f>
        <v/>
      </c>
      <c r="V850" s="87" t="str">
        <f>Mitglieder!DB272</f>
        <v/>
      </c>
      <c r="W850" s="87">
        <f>Mitglieder!DC272</f>
        <v>0</v>
      </c>
      <c r="X850" s="89" t="str">
        <f>Mitglieder!DD272</f>
        <v/>
      </c>
      <c r="Y850" s="87" t="str">
        <f>Mitglieder!DE272</f>
        <v/>
      </c>
    </row>
    <row r="851" spans="18:25" x14ac:dyDescent="0.35">
      <c r="R851" s="87">
        <f>Mitglieder!CX273</f>
        <v>8.5200000000001413E-2</v>
      </c>
      <c r="S851" s="87" t="str">
        <f>Mitglieder!CY273</f>
        <v/>
      </c>
      <c r="T851" s="88" t="str">
        <f>Mitglieder!CZ273</f>
        <v/>
      </c>
      <c r="U851" s="87" t="str">
        <f>Mitglieder!DA273</f>
        <v/>
      </c>
      <c r="V851" s="87" t="str">
        <f>Mitglieder!DB273</f>
        <v/>
      </c>
      <c r="W851" s="87">
        <f>Mitglieder!DC273</f>
        <v>0</v>
      </c>
      <c r="X851" s="89" t="str">
        <f>Mitglieder!DD273</f>
        <v/>
      </c>
      <c r="Y851" s="87" t="str">
        <f>Mitglieder!DE273</f>
        <v/>
      </c>
    </row>
    <row r="852" spans="18:25" x14ac:dyDescent="0.35">
      <c r="R852" s="87">
        <f>Mitglieder!CX274</f>
        <v>8.5300000000001416E-2</v>
      </c>
      <c r="S852" s="87" t="str">
        <f>Mitglieder!CY274</f>
        <v/>
      </c>
      <c r="T852" s="88" t="str">
        <f>Mitglieder!CZ274</f>
        <v/>
      </c>
      <c r="U852" s="87" t="str">
        <f>Mitglieder!DA274</f>
        <v/>
      </c>
      <c r="V852" s="87" t="str">
        <f>Mitglieder!DB274</f>
        <v/>
      </c>
      <c r="W852" s="87">
        <f>Mitglieder!DC274</f>
        <v>0</v>
      </c>
      <c r="X852" s="89" t="str">
        <f>Mitglieder!DD274</f>
        <v/>
      </c>
      <c r="Y852" s="87" t="str">
        <f>Mitglieder!DE274</f>
        <v/>
      </c>
    </row>
    <row r="853" spans="18:25" x14ac:dyDescent="0.35">
      <c r="R853" s="87">
        <f>Mitglieder!CX275</f>
        <v>8.5400000000001419E-2</v>
      </c>
      <c r="S853" s="87" t="str">
        <f>Mitglieder!CY275</f>
        <v/>
      </c>
      <c r="T853" s="88" t="str">
        <f>Mitglieder!CZ275</f>
        <v/>
      </c>
      <c r="U853" s="87" t="str">
        <f>Mitglieder!DA275</f>
        <v/>
      </c>
      <c r="V853" s="87" t="str">
        <f>Mitglieder!DB275</f>
        <v/>
      </c>
      <c r="W853" s="87">
        <f>Mitglieder!DC275</f>
        <v>0</v>
      </c>
      <c r="X853" s="89" t="str">
        <f>Mitglieder!DD275</f>
        <v/>
      </c>
      <c r="Y853" s="87" t="str">
        <f>Mitglieder!DE275</f>
        <v/>
      </c>
    </row>
    <row r="854" spans="18:25" x14ac:dyDescent="0.35">
      <c r="R854" s="87">
        <f>Mitglieder!CX276</f>
        <v>8.5500000000001422E-2</v>
      </c>
      <c r="S854" s="87" t="str">
        <f>Mitglieder!CY276</f>
        <v/>
      </c>
      <c r="T854" s="88" t="str">
        <f>Mitglieder!CZ276</f>
        <v/>
      </c>
      <c r="U854" s="87" t="str">
        <f>Mitglieder!DA276</f>
        <v/>
      </c>
      <c r="V854" s="87" t="str">
        <f>Mitglieder!DB276</f>
        <v/>
      </c>
      <c r="W854" s="87">
        <f>Mitglieder!DC276</f>
        <v>0</v>
      </c>
      <c r="X854" s="89" t="str">
        <f>Mitglieder!DD276</f>
        <v/>
      </c>
      <c r="Y854" s="87" t="str">
        <f>Mitglieder!DE276</f>
        <v/>
      </c>
    </row>
    <row r="855" spans="18:25" x14ac:dyDescent="0.35">
      <c r="R855" s="87">
        <f>Mitglieder!CX277</f>
        <v>8.5600000000001425E-2</v>
      </c>
      <c r="S855" s="87" t="str">
        <f>Mitglieder!CY277</f>
        <v/>
      </c>
      <c r="T855" s="88" t="str">
        <f>Mitglieder!CZ277</f>
        <v/>
      </c>
      <c r="U855" s="87" t="str">
        <f>Mitglieder!DA277</f>
        <v/>
      </c>
      <c r="V855" s="87" t="str">
        <f>Mitglieder!DB277</f>
        <v/>
      </c>
      <c r="W855" s="87">
        <f>Mitglieder!DC277</f>
        <v>0</v>
      </c>
      <c r="X855" s="89" t="str">
        <f>Mitglieder!DD277</f>
        <v/>
      </c>
      <c r="Y855" s="87" t="str">
        <f>Mitglieder!DE277</f>
        <v/>
      </c>
    </row>
    <row r="856" spans="18:25" x14ac:dyDescent="0.35">
      <c r="R856" s="87">
        <f>Mitglieder!CX278</f>
        <v>8.5700000000001428E-2</v>
      </c>
      <c r="S856" s="87" t="str">
        <f>Mitglieder!CY278</f>
        <v/>
      </c>
      <c r="T856" s="88" t="str">
        <f>Mitglieder!CZ278</f>
        <v/>
      </c>
      <c r="U856" s="87" t="str">
        <f>Mitglieder!DA278</f>
        <v/>
      </c>
      <c r="V856" s="87" t="str">
        <f>Mitglieder!DB278</f>
        <v/>
      </c>
      <c r="W856" s="87">
        <f>Mitglieder!DC278</f>
        <v>0</v>
      </c>
      <c r="X856" s="89" t="str">
        <f>Mitglieder!DD278</f>
        <v/>
      </c>
      <c r="Y856" s="87" t="str">
        <f>Mitglieder!DE278</f>
        <v/>
      </c>
    </row>
    <row r="857" spans="18:25" x14ac:dyDescent="0.35">
      <c r="R857" s="87">
        <f>Mitglieder!CX279</f>
        <v>8.5800000000001431E-2</v>
      </c>
      <c r="S857" s="87" t="str">
        <f>Mitglieder!CY279</f>
        <v/>
      </c>
      <c r="T857" s="88" t="str">
        <f>Mitglieder!CZ279</f>
        <v/>
      </c>
      <c r="U857" s="87" t="str">
        <f>Mitglieder!DA279</f>
        <v/>
      </c>
      <c r="V857" s="87" t="str">
        <f>Mitglieder!DB279</f>
        <v/>
      </c>
      <c r="W857" s="87">
        <f>Mitglieder!DC279</f>
        <v>0</v>
      </c>
      <c r="X857" s="89" t="str">
        <f>Mitglieder!DD279</f>
        <v/>
      </c>
      <c r="Y857" s="87" t="str">
        <f>Mitglieder!DE279</f>
        <v/>
      </c>
    </row>
    <row r="858" spans="18:25" x14ac:dyDescent="0.35">
      <c r="R858" s="87">
        <f>Mitglieder!CX280</f>
        <v>8.5900000000001434E-2</v>
      </c>
      <c r="S858" s="87" t="str">
        <f>Mitglieder!CY280</f>
        <v/>
      </c>
      <c r="T858" s="88" t="str">
        <f>Mitglieder!CZ280</f>
        <v/>
      </c>
      <c r="U858" s="87" t="str">
        <f>Mitglieder!DA280</f>
        <v/>
      </c>
      <c r="V858" s="87" t="str">
        <f>Mitglieder!DB280</f>
        <v/>
      </c>
      <c r="W858" s="87">
        <f>Mitglieder!DC280</f>
        <v>0</v>
      </c>
      <c r="X858" s="89" t="str">
        <f>Mitglieder!DD280</f>
        <v/>
      </c>
      <c r="Y858" s="87" t="str">
        <f>Mitglieder!DE280</f>
        <v/>
      </c>
    </row>
    <row r="859" spans="18:25" x14ac:dyDescent="0.35">
      <c r="R859" s="87">
        <f>Mitglieder!CX281</f>
        <v>8.6000000000001436E-2</v>
      </c>
      <c r="S859" s="87" t="str">
        <f>Mitglieder!CY281</f>
        <v/>
      </c>
      <c r="T859" s="88" t="str">
        <f>Mitglieder!CZ281</f>
        <v/>
      </c>
      <c r="U859" s="87" t="str">
        <f>Mitglieder!DA281</f>
        <v/>
      </c>
      <c r="V859" s="87" t="str">
        <f>Mitglieder!DB281</f>
        <v/>
      </c>
      <c r="W859" s="87">
        <f>Mitglieder!DC281</f>
        <v>0</v>
      </c>
      <c r="X859" s="89" t="str">
        <f>Mitglieder!DD281</f>
        <v/>
      </c>
      <c r="Y859" s="87" t="str">
        <f>Mitglieder!DE281</f>
        <v/>
      </c>
    </row>
    <row r="860" spans="18:25" x14ac:dyDescent="0.35">
      <c r="R860" s="87">
        <f>Mitglieder!CX282</f>
        <v>8.6100000000001439E-2</v>
      </c>
      <c r="S860" s="87" t="str">
        <f>Mitglieder!CY282</f>
        <v/>
      </c>
      <c r="T860" s="88" t="str">
        <f>Mitglieder!CZ282</f>
        <v/>
      </c>
      <c r="U860" s="87" t="str">
        <f>Mitglieder!DA282</f>
        <v/>
      </c>
      <c r="V860" s="87" t="str">
        <f>Mitglieder!DB282</f>
        <v/>
      </c>
      <c r="W860" s="87">
        <f>Mitglieder!DC282</f>
        <v>0</v>
      </c>
      <c r="X860" s="89" t="str">
        <f>Mitglieder!DD282</f>
        <v/>
      </c>
      <c r="Y860" s="87" t="str">
        <f>Mitglieder!DE282</f>
        <v/>
      </c>
    </row>
    <row r="861" spans="18:25" x14ac:dyDescent="0.35">
      <c r="R861" s="87">
        <f>Mitglieder!CX283</f>
        <v>8.6200000000001442E-2</v>
      </c>
      <c r="S861" s="87" t="str">
        <f>Mitglieder!CY283</f>
        <v/>
      </c>
      <c r="T861" s="88" t="str">
        <f>Mitglieder!CZ283</f>
        <v/>
      </c>
      <c r="U861" s="87" t="str">
        <f>Mitglieder!DA283</f>
        <v/>
      </c>
      <c r="V861" s="87" t="str">
        <f>Mitglieder!DB283</f>
        <v/>
      </c>
      <c r="W861" s="87">
        <f>Mitglieder!DC283</f>
        <v>0</v>
      </c>
      <c r="X861" s="89" t="str">
        <f>Mitglieder!DD283</f>
        <v/>
      </c>
      <c r="Y861" s="87" t="str">
        <f>Mitglieder!DE283</f>
        <v/>
      </c>
    </row>
    <row r="862" spans="18:25" x14ac:dyDescent="0.35">
      <c r="R862" s="87">
        <f>Mitglieder!CX284</f>
        <v>8.6300000000001445E-2</v>
      </c>
      <c r="S862" s="87" t="str">
        <f>Mitglieder!CY284</f>
        <v/>
      </c>
      <c r="T862" s="88" t="str">
        <f>Mitglieder!CZ284</f>
        <v/>
      </c>
      <c r="U862" s="87" t="str">
        <f>Mitglieder!DA284</f>
        <v/>
      </c>
      <c r="V862" s="87" t="str">
        <f>Mitglieder!DB284</f>
        <v/>
      </c>
      <c r="W862" s="87">
        <f>Mitglieder!DC284</f>
        <v>0</v>
      </c>
      <c r="X862" s="89" t="str">
        <f>Mitglieder!DD284</f>
        <v/>
      </c>
      <c r="Y862" s="87" t="str">
        <f>Mitglieder!DE284</f>
        <v/>
      </c>
    </row>
    <row r="863" spans="18:25" x14ac:dyDescent="0.35">
      <c r="R863" s="87">
        <f>Mitglieder!CX285</f>
        <v>8.6400000000001448E-2</v>
      </c>
      <c r="S863" s="87" t="str">
        <f>Mitglieder!CY285</f>
        <v/>
      </c>
      <c r="T863" s="88" t="str">
        <f>Mitglieder!CZ285</f>
        <v/>
      </c>
      <c r="U863" s="87" t="str">
        <f>Mitglieder!DA285</f>
        <v/>
      </c>
      <c r="V863" s="87" t="str">
        <f>Mitglieder!DB285</f>
        <v/>
      </c>
      <c r="W863" s="87">
        <f>Mitglieder!DC285</f>
        <v>0</v>
      </c>
      <c r="X863" s="89" t="str">
        <f>Mitglieder!DD285</f>
        <v/>
      </c>
      <c r="Y863" s="87" t="str">
        <f>Mitglieder!DE285</f>
        <v/>
      </c>
    </row>
    <row r="864" spans="18:25" x14ac:dyDescent="0.35">
      <c r="R864" s="87">
        <f>Mitglieder!CX286</f>
        <v>8.6500000000001451E-2</v>
      </c>
      <c r="S864" s="87" t="str">
        <f>Mitglieder!CY286</f>
        <v/>
      </c>
      <c r="T864" s="88" t="str">
        <f>Mitglieder!CZ286</f>
        <v/>
      </c>
      <c r="U864" s="87" t="str">
        <f>Mitglieder!DA286</f>
        <v/>
      </c>
      <c r="V864" s="87" t="str">
        <f>Mitglieder!DB286</f>
        <v/>
      </c>
      <c r="W864" s="87">
        <f>Mitglieder!DC286</f>
        <v>0</v>
      </c>
      <c r="X864" s="89" t="str">
        <f>Mitglieder!DD286</f>
        <v/>
      </c>
      <c r="Y864" s="87" t="str">
        <f>Mitglieder!DE286</f>
        <v/>
      </c>
    </row>
    <row r="865" spans="18:25" x14ac:dyDescent="0.35">
      <c r="R865" s="87">
        <f>Mitglieder!CX287</f>
        <v>8.6600000000001454E-2</v>
      </c>
      <c r="S865" s="87" t="str">
        <f>Mitglieder!CY287</f>
        <v/>
      </c>
      <c r="T865" s="88" t="str">
        <f>Mitglieder!CZ287</f>
        <v/>
      </c>
      <c r="U865" s="87" t="str">
        <f>Mitglieder!DA287</f>
        <v/>
      </c>
      <c r="V865" s="87" t="str">
        <f>Mitglieder!DB287</f>
        <v/>
      </c>
      <c r="W865" s="87">
        <f>Mitglieder!DC287</f>
        <v>0</v>
      </c>
      <c r="X865" s="89" t="str">
        <f>Mitglieder!DD287</f>
        <v/>
      </c>
      <c r="Y865" s="87" t="str">
        <f>Mitglieder!DE287</f>
        <v/>
      </c>
    </row>
    <row r="866" spans="18:25" x14ac:dyDescent="0.35">
      <c r="R866" s="87">
        <f>Mitglieder!CX288</f>
        <v>8.6700000000001456E-2</v>
      </c>
      <c r="S866" s="87" t="str">
        <f>Mitglieder!CY288</f>
        <v/>
      </c>
      <c r="T866" s="88" t="str">
        <f>Mitglieder!CZ288</f>
        <v/>
      </c>
      <c r="U866" s="87" t="str">
        <f>Mitglieder!DA288</f>
        <v/>
      </c>
      <c r="V866" s="87" t="str">
        <f>Mitglieder!DB288</f>
        <v/>
      </c>
      <c r="W866" s="87">
        <f>Mitglieder!DC288</f>
        <v>0</v>
      </c>
      <c r="X866" s="89" t="str">
        <f>Mitglieder!DD288</f>
        <v/>
      </c>
      <c r="Y866" s="87" t="str">
        <f>Mitglieder!DE288</f>
        <v/>
      </c>
    </row>
    <row r="867" spans="18:25" x14ac:dyDescent="0.35">
      <c r="R867" s="87">
        <f>Mitglieder!CX289</f>
        <v>8.6800000000001459E-2</v>
      </c>
      <c r="S867" s="87" t="str">
        <f>Mitglieder!CY289</f>
        <v/>
      </c>
      <c r="T867" s="88" t="str">
        <f>Mitglieder!CZ289</f>
        <v/>
      </c>
      <c r="U867" s="87" t="str">
        <f>Mitglieder!DA289</f>
        <v/>
      </c>
      <c r="V867" s="87" t="str">
        <f>Mitglieder!DB289</f>
        <v/>
      </c>
      <c r="W867" s="87">
        <f>Mitglieder!DC289</f>
        <v>0</v>
      </c>
      <c r="X867" s="89" t="str">
        <f>Mitglieder!DD289</f>
        <v/>
      </c>
      <c r="Y867" s="87" t="str">
        <f>Mitglieder!DE289</f>
        <v/>
      </c>
    </row>
    <row r="868" spans="18:25" x14ac:dyDescent="0.35">
      <c r="R868" s="87">
        <f>Mitglieder!CX290</f>
        <v>8.6900000000001462E-2</v>
      </c>
      <c r="S868" s="87" t="str">
        <f>Mitglieder!CY290</f>
        <v/>
      </c>
      <c r="T868" s="88" t="str">
        <f>Mitglieder!CZ290</f>
        <v/>
      </c>
      <c r="U868" s="87" t="str">
        <f>Mitglieder!DA290</f>
        <v/>
      </c>
      <c r="V868" s="87" t="str">
        <f>Mitglieder!DB290</f>
        <v/>
      </c>
      <c r="W868" s="87">
        <f>Mitglieder!DC290</f>
        <v>0</v>
      </c>
      <c r="X868" s="89" t="str">
        <f>Mitglieder!DD290</f>
        <v/>
      </c>
      <c r="Y868" s="87" t="str">
        <f>Mitglieder!DE290</f>
        <v/>
      </c>
    </row>
    <row r="869" spans="18:25" x14ac:dyDescent="0.35">
      <c r="R869" s="87">
        <f>Mitglieder!CX291</f>
        <v>8.7000000000001465E-2</v>
      </c>
      <c r="S869" s="87" t="str">
        <f>Mitglieder!CY291</f>
        <v/>
      </c>
      <c r="T869" s="88" t="str">
        <f>Mitglieder!CZ291</f>
        <v/>
      </c>
      <c r="U869" s="87" t="str">
        <f>Mitglieder!DA291</f>
        <v/>
      </c>
      <c r="V869" s="87" t="str">
        <f>Mitglieder!DB291</f>
        <v/>
      </c>
      <c r="W869" s="87">
        <f>Mitglieder!DC291</f>
        <v>0</v>
      </c>
      <c r="X869" s="89" t="str">
        <f>Mitglieder!DD291</f>
        <v/>
      </c>
      <c r="Y869" s="87" t="str">
        <f>Mitglieder!DE291</f>
        <v/>
      </c>
    </row>
    <row r="870" spans="18:25" x14ac:dyDescent="0.35">
      <c r="R870" s="87">
        <f>Mitglieder!CX292</f>
        <v>8.7100000000001468E-2</v>
      </c>
      <c r="S870" s="87" t="str">
        <f>Mitglieder!CY292</f>
        <v/>
      </c>
      <c r="T870" s="88" t="str">
        <f>Mitglieder!CZ292</f>
        <v/>
      </c>
      <c r="U870" s="87" t="str">
        <f>Mitglieder!DA292</f>
        <v/>
      </c>
      <c r="V870" s="87" t="str">
        <f>Mitglieder!DB292</f>
        <v/>
      </c>
      <c r="W870" s="87">
        <f>Mitglieder!DC292</f>
        <v>0</v>
      </c>
      <c r="X870" s="89" t="str">
        <f>Mitglieder!DD292</f>
        <v/>
      </c>
      <c r="Y870" s="87" t="str">
        <f>Mitglieder!DE292</f>
        <v/>
      </c>
    </row>
    <row r="871" spans="18:25" x14ac:dyDescent="0.35">
      <c r="R871" s="87">
        <f>Mitglieder!CX293</f>
        <v>8.7200000000001471E-2</v>
      </c>
      <c r="S871" s="87" t="str">
        <f>Mitglieder!CY293</f>
        <v/>
      </c>
      <c r="T871" s="88" t="str">
        <f>Mitglieder!CZ293</f>
        <v/>
      </c>
      <c r="U871" s="87" t="str">
        <f>Mitglieder!DA293</f>
        <v/>
      </c>
      <c r="V871" s="87" t="str">
        <f>Mitglieder!DB293</f>
        <v/>
      </c>
      <c r="W871" s="87">
        <f>Mitglieder!DC293</f>
        <v>0</v>
      </c>
      <c r="X871" s="89" t="str">
        <f>Mitglieder!DD293</f>
        <v/>
      </c>
      <c r="Y871" s="87" t="str">
        <f>Mitglieder!DE293</f>
        <v/>
      </c>
    </row>
    <row r="872" spans="18:25" x14ac:dyDescent="0.35">
      <c r="R872" s="87">
        <f>Mitglieder!CX294</f>
        <v>8.7300000000001474E-2</v>
      </c>
      <c r="S872" s="87" t="str">
        <f>Mitglieder!CY294</f>
        <v/>
      </c>
      <c r="T872" s="88" t="str">
        <f>Mitglieder!CZ294</f>
        <v/>
      </c>
      <c r="U872" s="87" t="str">
        <f>Mitglieder!DA294</f>
        <v/>
      </c>
      <c r="V872" s="87" t="str">
        <f>Mitglieder!DB294</f>
        <v/>
      </c>
      <c r="W872" s="87">
        <f>Mitglieder!DC294</f>
        <v>0</v>
      </c>
      <c r="X872" s="89" t="str">
        <f>Mitglieder!DD294</f>
        <v/>
      </c>
      <c r="Y872" s="87" t="str">
        <f>Mitglieder!DE294</f>
        <v/>
      </c>
    </row>
    <row r="873" spans="18:25" x14ac:dyDescent="0.35">
      <c r="R873" s="87">
        <f>Mitglieder!CX295</f>
        <v>8.7400000000001477E-2</v>
      </c>
      <c r="S873" s="87" t="str">
        <f>Mitglieder!CY295</f>
        <v/>
      </c>
      <c r="T873" s="88" t="str">
        <f>Mitglieder!CZ295</f>
        <v/>
      </c>
      <c r="U873" s="87" t="str">
        <f>Mitglieder!DA295</f>
        <v/>
      </c>
      <c r="V873" s="87" t="str">
        <f>Mitglieder!DB295</f>
        <v/>
      </c>
      <c r="W873" s="87">
        <f>Mitglieder!DC295</f>
        <v>0</v>
      </c>
      <c r="X873" s="89" t="str">
        <f>Mitglieder!DD295</f>
        <v/>
      </c>
      <c r="Y873" s="87" t="str">
        <f>Mitglieder!DE295</f>
        <v/>
      </c>
    </row>
    <row r="874" spans="18:25" x14ac:dyDescent="0.35">
      <c r="R874" s="87">
        <f>Mitglieder!CX296</f>
        <v>8.7500000000001479E-2</v>
      </c>
      <c r="S874" s="87" t="str">
        <f>Mitglieder!CY296</f>
        <v/>
      </c>
      <c r="T874" s="88" t="str">
        <f>Mitglieder!CZ296</f>
        <v/>
      </c>
      <c r="U874" s="87" t="str">
        <f>Mitglieder!DA296</f>
        <v/>
      </c>
      <c r="V874" s="87" t="str">
        <f>Mitglieder!DB296</f>
        <v/>
      </c>
      <c r="W874" s="87">
        <f>Mitglieder!DC296</f>
        <v>0</v>
      </c>
      <c r="X874" s="89" t="str">
        <f>Mitglieder!DD296</f>
        <v/>
      </c>
      <c r="Y874" s="87" t="str">
        <f>Mitglieder!DE296</f>
        <v/>
      </c>
    </row>
    <row r="875" spans="18:25" x14ac:dyDescent="0.35">
      <c r="R875" s="87">
        <f>Mitglieder!CX297</f>
        <v>8.7600000000001482E-2</v>
      </c>
      <c r="S875" s="87" t="str">
        <f>Mitglieder!CY297</f>
        <v/>
      </c>
      <c r="T875" s="88" t="str">
        <f>Mitglieder!CZ297</f>
        <v/>
      </c>
      <c r="U875" s="87" t="str">
        <f>Mitglieder!DA297</f>
        <v/>
      </c>
      <c r="V875" s="87" t="str">
        <f>Mitglieder!DB297</f>
        <v/>
      </c>
      <c r="W875" s="87">
        <f>Mitglieder!DC297</f>
        <v>0</v>
      </c>
      <c r="X875" s="89" t="str">
        <f>Mitglieder!DD297</f>
        <v/>
      </c>
      <c r="Y875" s="87" t="str">
        <f>Mitglieder!DE297</f>
        <v/>
      </c>
    </row>
    <row r="876" spans="18:25" x14ac:dyDescent="0.35">
      <c r="R876" s="87">
        <f>Mitglieder!CX298</f>
        <v>8.7700000000001485E-2</v>
      </c>
      <c r="S876" s="87" t="str">
        <f>Mitglieder!CY298</f>
        <v/>
      </c>
      <c r="T876" s="88" t="str">
        <f>Mitglieder!CZ298</f>
        <v/>
      </c>
      <c r="U876" s="87" t="str">
        <f>Mitglieder!DA298</f>
        <v/>
      </c>
      <c r="V876" s="87" t="str">
        <f>Mitglieder!DB298</f>
        <v/>
      </c>
      <c r="W876" s="87">
        <f>Mitglieder!DC298</f>
        <v>0</v>
      </c>
      <c r="X876" s="89" t="str">
        <f>Mitglieder!DD298</f>
        <v/>
      </c>
      <c r="Y876" s="87" t="str">
        <f>Mitglieder!DE298</f>
        <v/>
      </c>
    </row>
    <row r="877" spans="18:25" x14ac:dyDescent="0.35">
      <c r="R877" s="87">
        <f>Mitglieder!CX299</f>
        <v>8.7800000000001488E-2</v>
      </c>
      <c r="S877" s="87" t="str">
        <f>Mitglieder!CY299</f>
        <v/>
      </c>
      <c r="T877" s="88" t="str">
        <f>Mitglieder!CZ299</f>
        <v/>
      </c>
      <c r="U877" s="87" t="str">
        <f>Mitglieder!DA299</f>
        <v/>
      </c>
      <c r="V877" s="87" t="str">
        <f>Mitglieder!DB299</f>
        <v/>
      </c>
      <c r="W877" s="87">
        <f>Mitglieder!DC299</f>
        <v>0</v>
      </c>
      <c r="X877" s="89" t="str">
        <f>Mitglieder!DD299</f>
        <v/>
      </c>
      <c r="Y877" s="87" t="str">
        <f>Mitglieder!DE299</f>
        <v/>
      </c>
    </row>
    <row r="878" spans="18:25" x14ac:dyDescent="0.35">
      <c r="R878" s="87">
        <f>Mitglieder!CX300</f>
        <v>8.7900000000001491E-2</v>
      </c>
      <c r="S878" s="87" t="str">
        <f>Mitglieder!CY300</f>
        <v/>
      </c>
      <c r="T878" s="88" t="str">
        <f>Mitglieder!CZ300</f>
        <v/>
      </c>
      <c r="U878" s="87" t="str">
        <f>Mitglieder!DA300</f>
        <v/>
      </c>
      <c r="V878" s="87" t="str">
        <f>Mitglieder!DB300</f>
        <v/>
      </c>
      <c r="W878" s="87">
        <f>Mitglieder!DC300</f>
        <v>0</v>
      </c>
      <c r="X878" s="89" t="str">
        <f>Mitglieder!DD300</f>
        <v/>
      </c>
      <c r="Y878" s="87" t="str">
        <f>Mitglieder!DE300</f>
        <v/>
      </c>
    </row>
    <row r="879" spans="18:25" x14ac:dyDescent="0.35">
      <c r="R879" s="87">
        <f>Mitglieder!CX301</f>
        <v>8.8000000000001494E-2</v>
      </c>
      <c r="S879" s="87" t="str">
        <f>Mitglieder!CY301</f>
        <v/>
      </c>
      <c r="T879" s="88" t="str">
        <f>Mitglieder!CZ301</f>
        <v/>
      </c>
      <c r="U879" s="87" t="str">
        <f>Mitglieder!DA301</f>
        <v/>
      </c>
      <c r="V879" s="87" t="str">
        <f>Mitglieder!DB301</f>
        <v/>
      </c>
      <c r="W879" s="87">
        <f>Mitglieder!DC301</f>
        <v>0</v>
      </c>
      <c r="X879" s="89" t="str">
        <f>Mitglieder!DD301</f>
        <v/>
      </c>
      <c r="Y879" s="87" t="str">
        <f>Mitglieder!DE301</f>
        <v/>
      </c>
    </row>
    <row r="880" spans="18:25" x14ac:dyDescent="0.35">
      <c r="R880" s="87">
        <f>Mitglieder!CX302</f>
        <v>8.8100000000001497E-2</v>
      </c>
      <c r="S880" s="87" t="str">
        <f>Mitglieder!CY302</f>
        <v/>
      </c>
      <c r="T880" s="88" t="str">
        <f>Mitglieder!CZ302</f>
        <v/>
      </c>
      <c r="U880" s="87" t="str">
        <f>Mitglieder!DA302</f>
        <v/>
      </c>
      <c r="V880" s="87" t="str">
        <f>Mitglieder!DB302</f>
        <v/>
      </c>
      <c r="W880" s="87">
        <f>Mitglieder!DC302</f>
        <v>0</v>
      </c>
      <c r="X880" s="89" t="str">
        <f>Mitglieder!DD302</f>
        <v/>
      </c>
      <c r="Y880" s="87" t="str">
        <f>Mitglieder!DE302</f>
        <v/>
      </c>
    </row>
    <row r="881" spans="18:25" x14ac:dyDescent="0.35">
      <c r="R881" s="87">
        <f>Mitglieder!CX303</f>
        <v>8.8200000000001499E-2</v>
      </c>
      <c r="S881" s="87" t="str">
        <f>Mitglieder!CY303</f>
        <v/>
      </c>
      <c r="T881" s="88" t="str">
        <f>Mitglieder!CZ303</f>
        <v/>
      </c>
      <c r="U881" s="87" t="str">
        <f>Mitglieder!DA303</f>
        <v/>
      </c>
      <c r="V881" s="87" t="str">
        <f>Mitglieder!DB303</f>
        <v/>
      </c>
      <c r="W881" s="87">
        <f>Mitglieder!DC303</f>
        <v>0</v>
      </c>
      <c r="X881" s="89" t="str">
        <f>Mitglieder!DD303</f>
        <v/>
      </c>
      <c r="Y881" s="87" t="str">
        <f>Mitglieder!DE303</f>
        <v/>
      </c>
    </row>
    <row r="882" spans="18:25" x14ac:dyDescent="0.35">
      <c r="R882" s="87">
        <f>Mitglieder!CX304</f>
        <v>8.8300000000001502E-2</v>
      </c>
      <c r="S882" s="87" t="str">
        <f>Mitglieder!CY304</f>
        <v/>
      </c>
      <c r="T882" s="88" t="str">
        <f>Mitglieder!CZ304</f>
        <v/>
      </c>
      <c r="U882" s="87" t="str">
        <f>Mitglieder!DA304</f>
        <v/>
      </c>
      <c r="V882" s="87" t="str">
        <f>Mitglieder!DB304</f>
        <v/>
      </c>
      <c r="W882" s="87">
        <f>Mitglieder!DC304</f>
        <v>0</v>
      </c>
      <c r="X882" s="89" t="str">
        <f>Mitglieder!DD304</f>
        <v/>
      </c>
      <c r="Y882" s="87" t="str">
        <f>Mitglieder!DE304</f>
        <v/>
      </c>
    </row>
    <row r="883" spans="18:25" x14ac:dyDescent="0.35">
      <c r="R883" s="87">
        <f>Mitglieder!CX305</f>
        <v>8.8400000000001505E-2</v>
      </c>
      <c r="S883" s="87" t="str">
        <f>Mitglieder!CY305</f>
        <v/>
      </c>
      <c r="T883" s="88" t="str">
        <f>Mitglieder!CZ305</f>
        <v/>
      </c>
      <c r="U883" s="87" t="str">
        <f>Mitglieder!DA305</f>
        <v/>
      </c>
      <c r="V883" s="87" t="str">
        <f>Mitglieder!DB305</f>
        <v/>
      </c>
      <c r="W883" s="87">
        <f>Mitglieder!DC305</f>
        <v>0</v>
      </c>
      <c r="X883" s="89" t="str">
        <f>Mitglieder!DD305</f>
        <v/>
      </c>
      <c r="Y883" s="87" t="str">
        <f>Mitglieder!DE305</f>
        <v/>
      </c>
    </row>
    <row r="884" spans="18:25" x14ac:dyDescent="0.35">
      <c r="R884" s="87">
        <f>Mitglieder!CX306</f>
        <v>8.8500000000001508E-2</v>
      </c>
      <c r="S884" s="87" t="str">
        <f>Mitglieder!CY306</f>
        <v/>
      </c>
      <c r="T884" s="88" t="str">
        <f>Mitglieder!CZ306</f>
        <v/>
      </c>
      <c r="U884" s="87" t="str">
        <f>Mitglieder!DA306</f>
        <v/>
      </c>
      <c r="V884" s="87" t="str">
        <f>Mitglieder!DB306</f>
        <v/>
      </c>
      <c r="W884" s="87">
        <f>Mitglieder!DC306</f>
        <v>0</v>
      </c>
      <c r="X884" s="89" t="str">
        <f>Mitglieder!DD306</f>
        <v/>
      </c>
      <c r="Y884" s="87" t="str">
        <f>Mitglieder!DE306</f>
        <v/>
      </c>
    </row>
    <row r="885" spans="18:25" x14ac:dyDescent="0.35">
      <c r="R885" s="87">
        <f>Mitglieder!CX307</f>
        <v>8.8600000000001511E-2</v>
      </c>
      <c r="S885" s="87" t="str">
        <f>Mitglieder!CY307</f>
        <v/>
      </c>
      <c r="T885" s="88" t="str">
        <f>Mitglieder!CZ307</f>
        <v/>
      </c>
      <c r="U885" s="87" t="str">
        <f>Mitglieder!DA307</f>
        <v/>
      </c>
      <c r="V885" s="87" t="str">
        <f>Mitglieder!DB307</f>
        <v/>
      </c>
      <c r="W885" s="87">
        <f>Mitglieder!DC307</f>
        <v>0</v>
      </c>
      <c r="X885" s="89" t="str">
        <f>Mitglieder!DD307</f>
        <v/>
      </c>
      <c r="Y885" s="87" t="str">
        <f>Mitglieder!DE307</f>
        <v/>
      </c>
    </row>
    <row r="886" spans="18:25" x14ac:dyDescent="0.35">
      <c r="R886" s="87">
        <f>Mitglieder!CX308</f>
        <v>8.8700000000001514E-2</v>
      </c>
      <c r="S886" s="87" t="str">
        <f>Mitglieder!CY308</f>
        <v/>
      </c>
      <c r="T886" s="88" t="str">
        <f>Mitglieder!CZ308</f>
        <v/>
      </c>
      <c r="U886" s="87" t="str">
        <f>Mitglieder!DA308</f>
        <v/>
      </c>
      <c r="V886" s="87" t="str">
        <f>Mitglieder!DB308</f>
        <v/>
      </c>
      <c r="W886" s="87">
        <f>Mitglieder!DC308</f>
        <v>0</v>
      </c>
      <c r="X886" s="89" t="str">
        <f>Mitglieder!DD308</f>
        <v/>
      </c>
      <c r="Y886" s="87" t="str">
        <f>Mitglieder!DE308</f>
        <v/>
      </c>
    </row>
    <row r="887" spans="18:25" x14ac:dyDescent="0.35">
      <c r="R887" s="87">
        <f>Mitglieder!CX309</f>
        <v>8.8800000000001517E-2</v>
      </c>
      <c r="S887" s="87" t="str">
        <f>Mitglieder!CY309</f>
        <v/>
      </c>
      <c r="T887" s="88" t="str">
        <f>Mitglieder!CZ309</f>
        <v/>
      </c>
      <c r="U887" s="87" t="str">
        <f>Mitglieder!DA309</f>
        <v/>
      </c>
      <c r="V887" s="87" t="str">
        <f>Mitglieder!DB309</f>
        <v/>
      </c>
      <c r="W887" s="87">
        <f>Mitglieder!DC309</f>
        <v>0</v>
      </c>
      <c r="X887" s="89" t="str">
        <f>Mitglieder!DD309</f>
        <v/>
      </c>
      <c r="Y887" s="87" t="str">
        <f>Mitglieder!DE309</f>
        <v/>
      </c>
    </row>
    <row r="888" spans="18:25" x14ac:dyDescent="0.35">
      <c r="R888" s="87">
        <f>Mitglieder!CX310</f>
        <v>8.8900000000001519E-2</v>
      </c>
      <c r="S888" s="87" t="str">
        <f>Mitglieder!CY310</f>
        <v/>
      </c>
      <c r="T888" s="88" t="str">
        <f>Mitglieder!CZ310</f>
        <v/>
      </c>
      <c r="U888" s="87" t="str">
        <f>Mitglieder!DA310</f>
        <v/>
      </c>
      <c r="V888" s="87" t="str">
        <f>Mitglieder!DB310</f>
        <v/>
      </c>
      <c r="W888" s="87">
        <f>Mitglieder!DC310</f>
        <v>0</v>
      </c>
      <c r="X888" s="89" t="str">
        <f>Mitglieder!DD310</f>
        <v/>
      </c>
      <c r="Y888" s="87" t="str">
        <f>Mitglieder!DE310</f>
        <v/>
      </c>
    </row>
    <row r="889" spans="18:25" x14ac:dyDescent="0.35">
      <c r="R889" s="87">
        <f>Mitglieder!CX311</f>
        <v>8.9000000000001522E-2</v>
      </c>
      <c r="S889" s="87" t="str">
        <f>Mitglieder!CY311</f>
        <v/>
      </c>
      <c r="T889" s="88" t="str">
        <f>Mitglieder!CZ311</f>
        <v/>
      </c>
      <c r="U889" s="87" t="str">
        <f>Mitglieder!DA311</f>
        <v/>
      </c>
      <c r="V889" s="87" t="str">
        <f>Mitglieder!DB311</f>
        <v/>
      </c>
      <c r="W889" s="87">
        <f>Mitglieder!DC311</f>
        <v>0</v>
      </c>
      <c r="X889" s="89" t="str">
        <f>Mitglieder!DD311</f>
        <v/>
      </c>
      <c r="Y889" s="87" t="str">
        <f>Mitglieder!DE311</f>
        <v/>
      </c>
    </row>
    <row r="890" spans="18:25" x14ac:dyDescent="0.35">
      <c r="R890" s="87">
        <f>Mitglieder!CX312</f>
        <v>8.9100000000001525E-2</v>
      </c>
      <c r="S890" s="87" t="str">
        <f>Mitglieder!CY312</f>
        <v/>
      </c>
      <c r="T890" s="88" t="str">
        <f>Mitglieder!CZ312</f>
        <v/>
      </c>
      <c r="U890" s="87" t="str">
        <f>Mitglieder!DA312</f>
        <v/>
      </c>
      <c r="V890" s="87" t="str">
        <f>Mitglieder!DB312</f>
        <v/>
      </c>
      <c r="W890" s="87">
        <f>Mitglieder!DC312</f>
        <v>0</v>
      </c>
      <c r="X890" s="89" t="str">
        <f>Mitglieder!DD312</f>
        <v/>
      </c>
      <c r="Y890" s="87" t="str">
        <f>Mitglieder!DE312</f>
        <v/>
      </c>
    </row>
    <row r="891" spans="18:25" x14ac:dyDescent="0.35">
      <c r="R891" s="87">
        <f>Mitglieder!CX313</f>
        <v>8.9200000000001528E-2</v>
      </c>
      <c r="S891" s="87" t="str">
        <f>Mitglieder!CY313</f>
        <v/>
      </c>
      <c r="T891" s="88" t="str">
        <f>Mitglieder!CZ313</f>
        <v/>
      </c>
      <c r="U891" s="87" t="str">
        <f>Mitglieder!DA313</f>
        <v/>
      </c>
      <c r="V891" s="87" t="str">
        <f>Mitglieder!DB313</f>
        <v/>
      </c>
      <c r="W891" s="87">
        <f>Mitglieder!DC313</f>
        <v>0</v>
      </c>
      <c r="X891" s="89" t="str">
        <f>Mitglieder!DD313</f>
        <v/>
      </c>
      <c r="Y891" s="87" t="str">
        <f>Mitglieder!DE313</f>
        <v/>
      </c>
    </row>
    <row r="892" spans="18:25" x14ac:dyDescent="0.35">
      <c r="R892" s="87">
        <f>Mitglieder!CX314</f>
        <v>8.9300000000001531E-2</v>
      </c>
      <c r="S892" s="87" t="str">
        <f>Mitglieder!CY314</f>
        <v/>
      </c>
      <c r="T892" s="88" t="str">
        <f>Mitglieder!CZ314</f>
        <v/>
      </c>
      <c r="U892" s="87" t="str">
        <f>Mitglieder!DA314</f>
        <v/>
      </c>
      <c r="V892" s="87" t="str">
        <f>Mitglieder!DB314</f>
        <v/>
      </c>
      <c r="W892" s="87">
        <f>Mitglieder!DC314</f>
        <v>0</v>
      </c>
      <c r="X892" s="89" t="str">
        <f>Mitglieder!DD314</f>
        <v/>
      </c>
      <c r="Y892" s="87" t="str">
        <f>Mitglieder!DE314</f>
        <v/>
      </c>
    </row>
    <row r="893" spans="18:25" x14ac:dyDescent="0.35">
      <c r="R893" s="87">
        <f>Mitglieder!CX315</f>
        <v>8.9400000000001534E-2</v>
      </c>
      <c r="S893" s="87" t="str">
        <f>Mitglieder!CY315</f>
        <v/>
      </c>
      <c r="T893" s="88" t="str">
        <f>Mitglieder!CZ315</f>
        <v/>
      </c>
      <c r="U893" s="87" t="str">
        <f>Mitglieder!DA315</f>
        <v/>
      </c>
      <c r="V893" s="87" t="str">
        <f>Mitglieder!DB315</f>
        <v/>
      </c>
      <c r="W893" s="87">
        <f>Mitglieder!DC315</f>
        <v>0</v>
      </c>
      <c r="X893" s="89" t="str">
        <f>Mitglieder!DD315</f>
        <v/>
      </c>
      <c r="Y893" s="87" t="str">
        <f>Mitglieder!DE315</f>
        <v/>
      </c>
    </row>
    <row r="894" spans="18:25" x14ac:dyDescent="0.35">
      <c r="R894" s="87">
        <f>Mitglieder!CX316</f>
        <v>8.9500000000001537E-2</v>
      </c>
      <c r="S894" s="87" t="str">
        <f>Mitglieder!CY316</f>
        <v/>
      </c>
      <c r="T894" s="88" t="str">
        <f>Mitglieder!CZ316</f>
        <v/>
      </c>
      <c r="U894" s="87" t="str">
        <f>Mitglieder!DA316</f>
        <v/>
      </c>
      <c r="V894" s="87" t="str">
        <f>Mitglieder!DB316</f>
        <v/>
      </c>
      <c r="W894" s="87">
        <f>Mitglieder!DC316</f>
        <v>0</v>
      </c>
      <c r="X894" s="89" t="str">
        <f>Mitglieder!DD316</f>
        <v/>
      </c>
      <c r="Y894" s="87" t="str">
        <f>Mitglieder!DE316</f>
        <v/>
      </c>
    </row>
    <row r="895" spans="18:25" x14ac:dyDescent="0.35">
      <c r="R895" s="87">
        <f>Mitglieder!CX317</f>
        <v>8.960000000000154E-2</v>
      </c>
      <c r="S895" s="87" t="str">
        <f>Mitglieder!CY317</f>
        <v/>
      </c>
      <c r="T895" s="88" t="str">
        <f>Mitglieder!CZ317</f>
        <v/>
      </c>
      <c r="U895" s="87" t="str">
        <f>Mitglieder!DA317</f>
        <v/>
      </c>
      <c r="V895" s="87" t="str">
        <f>Mitglieder!DB317</f>
        <v/>
      </c>
      <c r="W895" s="87">
        <f>Mitglieder!DC317</f>
        <v>0</v>
      </c>
      <c r="X895" s="89" t="str">
        <f>Mitglieder!DD317</f>
        <v/>
      </c>
      <c r="Y895" s="87" t="str">
        <f>Mitglieder!DE317</f>
        <v/>
      </c>
    </row>
    <row r="896" spans="18:25" x14ac:dyDescent="0.35">
      <c r="R896" s="87">
        <f>Mitglieder!CX318</f>
        <v>8.9700000000001542E-2</v>
      </c>
      <c r="S896" s="87" t="str">
        <f>Mitglieder!CY318</f>
        <v/>
      </c>
      <c r="T896" s="88" t="str">
        <f>Mitglieder!CZ318</f>
        <v/>
      </c>
      <c r="U896" s="87" t="str">
        <f>Mitglieder!DA318</f>
        <v/>
      </c>
      <c r="V896" s="87" t="str">
        <f>Mitglieder!DB318</f>
        <v/>
      </c>
      <c r="W896" s="87">
        <f>Mitglieder!DC318</f>
        <v>0</v>
      </c>
      <c r="X896" s="89" t="str">
        <f>Mitglieder!DD318</f>
        <v/>
      </c>
      <c r="Y896" s="87" t="str">
        <f>Mitglieder!DE318</f>
        <v/>
      </c>
    </row>
    <row r="897" spans="18:25" x14ac:dyDescent="0.35">
      <c r="R897" s="87">
        <f>Mitglieder!CX319</f>
        <v>8.9800000000001545E-2</v>
      </c>
      <c r="S897" s="87" t="str">
        <f>Mitglieder!CY319</f>
        <v/>
      </c>
      <c r="T897" s="88" t="str">
        <f>Mitglieder!CZ319</f>
        <v/>
      </c>
      <c r="U897" s="87" t="str">
        <f>Mitglieder!DA319</f>
        <v/>
      </c>
      <c r="V897" s="87" t="str">
        <f>Mitglieder!DB319</f>
        <v/>
      </c>
      <c r="W897" s="87">
        <f>Mitglieder!DC319</f>
        <v>0</v>
      </c>
      <c r="X897" s="89" t="str">
        <f>Mitglieder!DD319</f>
        <v/>
      </c>
      <c r="Y897" s="87" t="str">
        <f>Mitglieder!DE319</f>
        <v/>
      </c>
    </row>
    <row r="898" spans="18:25" x14ac:dyDescent="0.35">
      <c r="R898" s="87">
        <f>Mitglieder!CX320</f>
        <v>8.9900000000001548E-2</v>
      </c>
      <c r="S898" s="87" t="str">
        <f>Mitglieder!CY320</f>
        <v/>
      </c>
      <c r="T898" s="88" t="str">
        <f>Mitglieder!CZ320</f>
        <v/>
      </c>
      <c r="U898" s="87" t="str">
        <f>Mitglieder!DA320</f>
        <v/>
      </c>
      <c r="V898" s="87" t="str">
        <f>Mitglieder!DB320</f>
        <v/>
      </c>
      <c r="W898" s="87">
        <f>Mitglieder!DC320</f>
        <v>0</v>
      </c>
      <c r="X898" s="89" t="str">
        <f>Mitglieder!DD320</f>
        <v/>
      </c>
      <c r="Y898" s="87" t="str">
        <f>Mitglieder!DE320</f>
        <v/>
      </c>
    </row>
    <row r="899" spans="18:25" x14ac:dyDescent="0.35">
      <c r="R899" s="87">
        <f>Mitglieder!CX321</f>
        <v>9.0000000000001551E-2</v>
      </c>
      <c r="S899" s="87" t="str">
        <f>Mitglieder!CY321</f>
        <v/>
      </c>
      <c r="T899" s="88" t="str">
        <f>Mitglieder!CZ321</f>
        <v/>
      </c>
      <c r="U899" s="87" t="str">
        <f>Mitglieder!DA321</f>
        <v/>
      </c>
      <c r="V899" s="87" t="str">
        <f>Mitglieder!DB321</f>
        <v/>
      </c>
      <c r="W899" s="87">
        <f>Mitglieder!DC321</f>
        <v>0</v>
      </c>
      <c r="X899" s="89" t="str">
        <f>Mitglieder!DD321</f>
        <v/>
      </c>
      <c r="Y899" s="87" t="str">
        <f>Mitglieder!DE321</f>
        <v/>
      </c>
    </row>
    <row r="900" spans="18:25" x14ac:dyDescent="0.35">
      <c r="R900" s="87">
        <f>Mitglieder!CX322</f>
        <v>9.0100000000001554E-2</v>
      </c>
      <c r="S900" s="87" t="str">
        <f>Mitglieder!CY322</f>
        <v/>
      </c>
      <c r="T900" s="88" t="str">
        <f>Mitglieder!CZ322</f>
        <v/>
      </c>
      <c r="U900" s="87" t="str">
        <f>Mitglieder!DA322</f>
        <v/>
      </c>
      <c r="V900" s="87" t="str">
        <f>Mitglieder!DB322</f>
        <v/>
      </c>
      <c r="W900" s="87">
        <f>Mitglieder!DC322</f>
        <v>0</v>
      </c>
      <c r="X900" s="89" t="str">
        <f>Mitglieder!DD322</f>
        <v/>
      </c>
      <c r="Y900" s="87" t="str">
        <f>Mitglieder!DE322</f>
        <v/>
      </c>
    </row>
    <row r="901" spans="18:25" x14ac:dyDescent="0.35">
      <c r="R901" s="87">
        <f>Mitglieder!CX323</f>
        <v>9.0200000000001557E-2</v>
      </c>
      <c r="S901" s="87" t="str">
        <f>Mitglieder!CY323</f>
        <v/>
      </c>
      <c r="T901" s="88" t="str">
        <f>Mitglieder!CZ323</f>
        <v/>
      </c>
      <c r="U901" s="87" t="str">
        <f>Mitglieder!DA323</f>
        <v/>
      </c>
      <c r="V901" s="87" t="str">
        <f>Mitglieder!DB323</f>
        <v/>
      </c>
      <c r="W901" s="87">
        <f>Mitglieder!DC323</f>
        <v>0</v>
      </c>
      <c r="X901" s="89" t="str">
        <f>Mitglieder!DD323</f>
        <v/>
      </c>
      <c r="Y901" s="87" t="str">
        <f>Mitglieder!DE323</f>
        <v/>
      </c>
    </row>
    <row r="902" spans="18:25" x14ac:dyDescent="0.35">
      <c r="R902" s="90">
        <f ca="1">Mitglieder!DG24</f>
        <v>9.0400000000001562E-2</v>
      </c>
      <c r="S902" s="90" t="str">
        <f ca="1">Mitglieder!DH24</f>
        <v/>
      </c>
      <c r="T902" s="91" t="str">
        <f ca="1">Mitglieder!DI24</f>
        <v/>
      </c>
      <c r="U902" s="90" t="str">
        <f ca="1">Mitglieder!DJ24</f>
        <v/>
      </c>
      <c r="V902" s="90" t="str">
        <f ca="1">Mitglieder!DK24</f>
        <v/>
      </c>
      <c r="W902" s="90">
        <f>Mitglieder!DL24</f>
        <v>0</v>
      </c>
      <c r="X902" s="92" t="str">
        <f ca="1">Mitglieder!DM24</f>
        <v/>
      </c>
      <c r="Y902" s="90" t="str">
        <f ca="1">Mitglieder!DN24</f>
        <v/>
      </c>
    </row>
    <row r="903" spans="18:25" x14ac:dyDescent="0.35">
      <c r="R903" s="90">
        <f ca="1">Mitglieder!DG25</f>
        <v>9.0500000000001565E-2</v>
      </c>
      <c r="S903" s="90" t="str">
        <f ca="1">Mitglieder!DH25</f>
        <v/>
      </c>
      <c r="T903" s="91" t="str">
        <f ca="1">Mitglieder!DI25</f>
        <v/>
      </c>
      <c r="U903" s="90" t="str">
        <f ca="1">Mitglieder!DJ25</f>
        <v/>
      </c>
      <c r="V903" s="90" t="str">
        <f ca="1">Mitglieder!DK25</f>
        <v/>
      </c>
      <c r="W903" s="90">
        <f>Mitglieder!DL25</f>
        <v>0</v>
      </c>
      <c r="X903" s="92" t="str">
        <f ca="1">Mitglieder!DM25</f>
        <v/>
      </c>
      <c r="Y903" s="90" t="str">
        <f ca="1">Mitglieder!DN25</f>
        <v/>
      </c>
    </row>
    <row r="904" spans="18:25" x14ac:dyDescent="0.35">
      <c r="R904" s="90">
        <f ca="1">Mitglieder!DG26</f>
        <v>9.0600000000001568E-2</v>
      </c>
      <c r="S904" s="90" t="str">
        <f ca="1">Mitglieder!DH26</f>
        <v/>
      </c>
      <c r="T904" s="91" t="str">
        <f ca="1">Mitglieder!DI26</f>
        <v/>
      </c>
      <c r="U904" s="90" t="str">
        <f ca="1">Mitglieder!DJ26</f>
        <v/>
      </c>
      <c r="V904" s="90" t="str">
        <f ca="1">Mitglieder!DK26</f>
        <v/>
      </c>
      <c r="W904" s="90">
        <f>Mitglieder!DL26</f>
        <v>0</v>
      </c>
      <c r="X904" s="92" t="str">
        <f ca="1">Mitglieder!DM26</f>
        <v/>
      </c>
      <c r="Y904" s="90" t="str">
        <f ca="1">Mitglieder!DN26</f>
        <v/>
      </c>
    </row>
    <row r="905" spans="18:25" x14ac:dyDescent="0.35">
      <c r="R905" s="90">
        <f ca="1">Mitglieder!DG27</f>
        <v>9.0700000000001571E-2</v>
      </c>
      <c r="S905" s="90" t="str">
        <f ca="1">Mitglieder!DH27</f>
        <v/>
      </c>
      <c r="T905" s="91" t="str">
        <f ca="1">Mitglieder!DI27</f>
        <v/>
      </c>
      <c r="U905" s="90" t="str">
        <f ca="1">Mitglieder!DJ27</f>
        <v/>
      </c>
      <c r="V905" s="90" t="str">
        <f ca="1">Mitglieder!DK27</f>
        <v/>
      </c>
      <c r="W905" s="90">
        <f>Mitglieder!DL27</f>
        <v>0</v>
      </c>
      <c r="X905" s="92" t="str">
        <f ca="1">Mitglieder!DM27</f>
        <v/>
      </c>
      <c r="Y905" s="90" t="str">
        <f ca="1">Mitglieder!DN27</f>
        <v/>
      </c>
    </row>
    <row r="906" spans="18:25" x14ac:dyDescent="0.35">
      <c r="R906" s="90">
        <f ca="1">Mitglieder!DG28</f>
        <v>9.0800000000001574E-2</v>
      </c>
      <c r="S906" s="90" t="str">
        <f ca="1">Mitglieder!DH28</f>
        <v/>
      </c>
      <c r="T906" s="91" t="str">
        <f ca="1">Mitglieder!DI28</f>
        <v/>
      </c>
      <c r="U906" s="90" t="str">
        <f ca="1">Mitglieder!DJ28</f>
        <v/>
      </c>
      <c r="V906" s="90" t="str">
        <f ca="1">Mitglieder!DK28</f>
        <v/>
      </c>
      <c r="W906" s="90">
        <f>Mitglieder!DL28</f>
        <v>0</v>
      </c>
      <c r="X906" s="92" t="str">
        <f ca="1">Mitglieder!DM28</f>
        <v/>
      </c>
      <c r="Y906" s="90" t="str">
        <f ca="1">Mitglieder!DN28</f>
        <v/>
      </c>
    </row>
    <row r="907" spans="18:25" x14ac:dyDescent="0.35">
      <c r="R907" s="90">
        <f ca="1">Mitglieder!DG29</f>
        <v>9.0900000000001577E-2</v>
      </c>
      <c r="S907" s="90" t="str">
        <f ca="1">Mitglieder!DH29</f>
        <v/>
      </c>
      <c r="T907" s="91" t="str">
        <f ca="1">Mitglieder!DI29</f>
        <v/>
      </c>
      <c r="U907" s="90" t="str">
        <f ca="1">Mitglieder!DJ29</f>
        <v/>
      </c>
      <c r="V907" s="90" t="str">
        <f ca="1">Mitglieder!DK29</f>
        <v/>
      </c>
      <c r="W907" s="90">
        <f>Mitglieder!DL29</f>
        <v>0</v>
      </c>
      <c r="X907" s="92" t="str">
        <f ca="1">Mitglieder!DM29</f>
        <v/>
      </c>
      <c r="Y907" s="90" t="str">
        <f ca="1">Mitglieder!DN29</f>
        <v/>
      </c>
    </row>
    <row r="908" spans="18:25" x14ac:dyDescent="0.35">
      <c r="R908" s="90">
        <f ca="1">Mitglieder!DG30</f>
        <v>9.100000000000158E-2</v>
      </c>
      <c r="S908" s="90" t="str">
        <f ca="1">Mitglieder!DH30</f>
        <v/>
      </c>
      <c r="T908" s="91" t="str">
        <f ca="1">Mitglieder!DI30</f>
        <v/>
      </c>
      <c r="U908" s="90" t="str">
        <f ca="1">Mitglieder!DJ30</f>
        <v/>
      </c>
      <c r="V908" s="90" t="str">
        <f ca="1">Mitglieder!DK30</f>
        <v/>
      </c>
      <c r="W908" s="90">
        <f>Mitglieder!DL30</f>
        <v>0</v>
      </c>
      <c r="X908" s="92" t="str">
        <f ca="1">Mitglieder!DM30</f>
        <v/>
      </c>
      <c r="Y908" s="90" t="str">
        <f ca="1">Mitglieder!DN30</f>
        <v/>
      </c>
    </row>
    <row r="909" spans="18:25" x14ac:dyDescent="0.35">
      <c r="R909" s="90">
        <f ca="1">Mitglieder!DG31</f>
        <v>9.1100000000001582E-2</v>
      </c>
      <c r="S909" s="90" t="str">
        <f ca="1">Mitglieder!DH31</f>
        <v/>
      </c>
      <c r="T909" s="91" t="str">
        <f ca="1">Mitglieder!DI31</f>
        <v/>
      </c>
      <c r="U909" s="90" t="str">
        <f ca="1">Mitglieder!DJ31</f>
        <v/>
      </c>
      <c r="V909" s="90" t="str">
        <f ca="1">Mitglieder!DK31</f>
        <v/>
      </c>
      <c r="W909" s="90">
        <f>Mitglieder!DL31</f>
        <v>0</v>
      </c>
      <c r="X909" s="92" t="str">
        <f ca="1">Mitglieder!DM31</f>
        <v/>
      </c>
      <c r="Y909" s="90" t="str">
        <f ca="1">Mitglieder!DN31</f>
        <v/>
      </c>
    </row>
    <row r="910" spans="18:25" x14ac:dyDescent="0.35">
      <c r="R910" s="90">
        <f ca="1">Mitglieder!DG32</f>
        <v>9.1200000000001585E-2</v>
      </c>
      <c r="S910" s="90" t="str">
        <f ca="1">Mitglieder!DH32</f>
        <v/>
      </c>
      <c r="T910" s="91" t="str">
        <f ca="1">Mitglieder!DI32</f>
        <v/>
      </c>
      <c r="U910" s="90" t="str">
        <f ca="1">Mitglieder!DJ32</f>
        <v/>
      </c>
      <c r="V910" s="90" t="str">
        <f ca="1">Mitglieder!DK32</f>
        <v/>
      </c>
      <c r="W910" s="90">
        <f>Mitglieder!DL32</f>
        <v>0</v>
      </c>
      <c r="X910" s="92" t="str">
        <f ca="1">Mitglieder!DM32</f>
        <v/>
      </c>
      <c r="Y910" s="90" t="str">
        <f ca="1">Mitglieder!DN32</f>
        <v/>
      </c>
    </row>
    <row r="911" spans="18:25" x14ac:dyDescent="0.35">
      <c r="R911" s="90">
        <f ca="1">Mitglieder!DG33</f>
        <v>9.1300000000001588E-2</v>
      </c>
      <c r="S911" s="90" t="str">
        <f ca="1">Mitglieder!DH33</f>
        <v/>
      </c>
      <c r="T911" s="91" t="str">
        <f ca="1">Mitglieder!DI33</f>
        <v/>
      </c>
      <c r="U911" s="90" t="str">
        <f ca="1">Mitglieder!DJ33</f>
        <v/>
      </c>
      <c r="V911" s="90" t="str">
        <f ca="1">Mitglieder!DK33</f>
        <v/>
      </c>
      <c r="W911" s="90">
        <f>Mitglieder!DL33</f>
        <v>0</v>
      </c>
      <c r="X911" s="92" t="str">
        <f ca="1">Mitglieder!DM33</f>
        <v/>
      </c>
      <c r="Y911" s="90" t="str">
        <f ca="1">Mitglieder!DN33</f>
        <v/>
      </c>
    </row>
    <row r="912" spans="18:25" x14ac:dyDescent="0.35">
      <c r="R912" s="90">
        <f ca="1">Mitglieder!DG34</f>
        <v>9.1400000000001591E-2</v>
      </c>
      <c r="S912" s="90" t="str">
        <f ca="1">Mitglieder!DH34</f>
        <v/>
      </c>
      <c r="T912" s="91" t="str">
        <f ca="1">Mitglieder!DI34</f>
        <v/>
      </c>
      <c r="U912" s="90" t="str">
        <f ca="1">Mitglieder!DJ34</f>
        <v/>
      </c>
      <c r="V912" s="90" t="str">
        <f ca="1">Mitglieder!DK34</f>
        <v/>
      </c>
      <c r="W912" s="90">
        <f>Mitglieder!DL34</f>
        <v>0</v>
      </c>
      <c r="X912" s="92" t="str">
        <f ca="1">Mitglieder!DM34</f>
        <v/>
      </c>
      <c r="Y912" s="90" t="str">
        <f ca="1">Mitglieder!DN34</f>
        <v/>
      </c>
    </row>
    <row r="913" spans="18:25" x14ac:dyDescent="0.35">
      <c r="R913" s="90">
        <f ca="1">Mitglieder!DG35</f>
        <v>9.1500000000001594E-2</v>
      </c>
      <c r="S913" s="90" t="str">
        <f ca="1">Mitglieder!DH35</f>
        <v/>
      </c>
      <c r="T913" s="91" t="str">
        <f ca="1">Mitglieder!DI35</f>
        <v/>
      </c>
      <c r="U913" s="90" t="str">
        <f ca="1">Mitglieder!DJ35</f>
        <v/>
      </c>
      <c r="V913" s="90" t="str">
        <f ca="1">Mitglieder!DK35</f>
        <v/>
      </c>
      <c r="W913" s="90">
        <f>Mitglieder!DL35</f>
        <v>0</v>
      </c>
      <c r="X913" s="92" t="str">
        <f ca="1">Mitglieder!DM35</f>
        <v/>
      </c>
      <c r="Y913" s="90" t="str">
        <f ca="1">Mitglieder!DN35</f>
        <v/>
      </c>
    </row>
    <row r="914" spans="18:25" x14ac:dyDescent="0.35">
      <c r="R914" s="90">
        <f ca="1">Mitglieder!DG36</f>
        <v>9.1600000000001597E-2</v>
      </c>
      <c r="S914" s="90" t="str">
        <f ca="1">Mitglieder!DH36</f>
        <v/>
      </c>
      <c r="T914" s="91" t="str">
        <f ca="1">Mitglieder!DI36</f>
        <v/>
      </c>
      <c r="U914" s="90" t="str">
        <f ca="1">Mitglieder!DJ36</f>
        <v/>
      </c>
      <c r="V914" s="90" t="str">
        <f ca="1">Mitglieder!DK36</f>
        <v/>
      </c>
      <c r="W914" s="90">
        <f>Mitglieder!DL36</f>
        <v>0</v>
      </c>
      <c r="X914" s="92" t="str">
        <f ca="1">Mitglieder!DM36</f>
        <v/>
      </c>
      <c r="Y914" s="90" t="str">
        <f ca="1">Mitglieder!DN36</f>
        <v/>
      </c>
    </row>
    <row r="915" spans="18:25" x14ac:dyDescent="0.35">
      <c r="R915" s="90">
        <f ca="1">Mitglieder!DG37</f>
        <v>9.17000000000016E-2</v>
      </c>
      <c r="S915" s="90" t="str">
        <f ca="1">Mitglieder!DH37</f>
        <v/>
      </c>
      <c r="T915" s="91" t="str">
        <f ca="1">Mitglieder!DI37</f>
        <v/>
      </c>
      <c r="U915" s="90" t="str">
        <f ca="1">Mitglieder!DJ37</f>
        <v/>
      </c>
      <c r="V915" s="90" t="str">
        <f ca="1">Mitglieder!DK37</f>
        <v/>
      </c>
      <c r="W915" s="90">
        <f>Mitglieder!DL37</f>
        <v>0</v>
      </c>
      <c r="X915" s="92" t="str">
        <f ca="1">Mitglieder!DM37</f>
        <v/>
      </c>
      <c r="Y915" s="90" t="str">
        <f ca="1">Mitglieder!DN37</f>
        <v/>
      </c>
    </row>
    <row r="916" spans="18:25" x14ac:dyDescent="0.35">
      <c r="R916" s="90">
        <f ca="1">Mitglieder!DG38</f>
        <v>9.1800000000001603E-2</v>
      </c>
      <c r="S916" s="90" t="str">
        <f ca="1">Mitglieder!DH38</f>
        <v/>
      </c>
      <c r="T916" s="91" t="str">
        <f ca="1">Mitglieder!DI38</f>
        <v/>
      </c>
      <c r="U916" s="90" t="str">
        <f ca="1">Mitglieder!DJ38</f>
        <v/>
      </c>
      <c r="V916" s="90" t="str">
        <f ca="1">Mitglieder!DK38</f>
        <v/>
      </c>
      <c r="W916" s="90">
        <f>Mitglieder!DL38</f>
        <v>0</v>
      </c>
      <c r="X916" s="92" t="str">
        <f ca="1">Mitglieder!DM38</f>
        <v/>
      </c>
      <c r="Y916" s="90" t="str">
        <f ca="1">Mitglieder!DN38</f>
        <v/>
      </c>
    </row>
    <row r="917" spans="18:25" x14ac:dyDescent="0.35">
      <c r="R917" s="90">
        <f ca="1">Mitglieder!DG39</f>
        <v>9.1900000000001605E-2</v>
      </c>
      <c r="S917" s="90" t="str">
        <f ca="1">Mitglieder!DH39</f>
        <v/>
      </c>
      <c r="T917" s="91" t="str">
        <f ca="1">Mitglieder!DI39</f>
        <v/>
      </c>
      <c r="U917" s="90" t="str">
        <f ca="1">Mitglieder!DJ39</f>
        <v/>
      </c>
      <c r="V917" s="90" t="str">
        <f ca="1">Mitglieder!DK39</f>
        <v/>
      </c>
      <c r="W917" s="90">
        <f>Mitglieder!DL39</f>
        <v>0</v>
      </c>
      <c r="X917" s="92" t="str">
        <f ca="1">Mitglieder!DM39</f>
        <v/>
      </c>
      <c r="Y917" s="90" t="str">
        <f ca="1">Mitglieder!DN39</f>
        <v/>
      </c>
    </row>
    <row r="918" spans="18:25" x14ac:dyDescent="0.35">
      <c r="R918" s="90">
        <f ca="1">Mitglieder!DG40</f>
        <v>9.2000000000001608E-2</v>
      </c>
      <c r="S918" s="90" t="str">
        <f ca="1">Mitglieder!DH40</f>
        <v/>
      </c>
      <c r="T918" s="91" t="str">
        <f ca="1">Mitglieder!DI40</f>
        <v/>
      </c>
      <c r="U918" s="90" t="str">
        <f ca="1">Mitglieder!DJ40</f>
        <v/>
      </c>
      <c r="V918" s="90" t="str">
        <f ca="1">Mitglieder!DK40</f>
        <v/>
      </c>
      <c r="W918" s="90">
        <f>Mitglieder!DL40</f>
        <v>0</v>
      </c>
      <c r="X918" s="92" t="str">
        <f ca="1">Mitglieder!DM40</f>
        <v/>
      </c>
      <c r="Y918" s="90" t="str">
        <f ca="1">Mitglieder!DN40</f>
        <v/>
      </c>
    </row>
    <row r="919" spans="18:25" x14ac:dyDescent="0.35">
      <c r="R919" s="90">
        <f ca="1">Mitglieder!DG41</f>
        <v>9.2100000000001611E-2</v>
      </c>
      <c r="S919" s="90" t="str">
        <f ca="1">Mitglieder!DH41</f>
        <v/>
      </c>
      <c r="T919" s="91" t="str">
        <f ca="1">Mitglieder!DI41</f>
        <v/>
      </c>
      <c r="U919" s="90" t="str">
        <f ca="1">Mitglieder!DJ41</f>
        <v/>
      </c>
      <c r="V919" s="90" t="str">
        <f ca="1">Mitglieder!DK41</f>
        <v/>
      </c>
      <c r="W919" s="90">
        <f>Mitglieder!DL41</f>
        <v>0</v>
      </c>
      <c r="X919" s="92" t="str">
        <f ca="1">Mitglieder!DM41</f>
        <v/>
      </c>
      <c r="Y919" s="90" t="str">
        <f ca="1">Mitglieder!DN41</f>
        <v/>
      </c>
    </row>
    <row r="920" spans="18:25" x14ac:dyDescent="0.35">
      <c r="R920" s="90">
        <f ca="1">Mitglieder!DG42</f>
        <v>9.2200000000001614E-2</v>
      </c>
      <c r="S920" s="90" t="str">
        <f ca="1">Mitglieder!DH42</f>
        <v/>
      </c>
      <c r="T920" s="91" t="str">
        <f ca="1">Mitglieder!DI42</f>
        <v/>
      </c>
      <c r="U920" s="90" t="str">
        <f ca="1">Mitglieder!DJ42</f>
        <v/>
      </c>
      <c r="V920" s="90" t="str">
        <f ca="1">Mitglieder!DK42</f>
        <v/>
      </c>
      <c r="W920" s="90">
        <f>Mitglieder!DL42</f>
        <v>0</v>
      </c>
      <c r="X920" s="92" t="str">
        <f ca="1">Mitglieder!DM42</f>
        <v/>
      </c>
      <c r="Y920" s="90" t="str">
        <f ca="1">Mitglieder!DN42</f>
        <v/>
      </c>
    </row>
    <row r="921" spans="18:25" x14ac:dyDescent="0.35">
      <c r="R921" s="90">
        <f ca="1">Mitglieder!DG43</f>
        <v>9.2300000000001617E-2</v>
      </c>
      <c r="S921" s="90" t="str">
        <f ca="1">Mitglieder!DH43</f>
        <v/>
      </c>
      <c r="T921" s="91" t="str">
        <f ca="1">Mitglieder!DI43</f>
        <v/>
      </c>
      <c r="U921" s="90" t="str">
        <f ca="1">Mitglieder!DJ43</f>
        <v/>
      </c>
      <c r="V921" s="90" t="str">
        <f ca="1">Mitglieder!DK43</f>
        <v/>
      </c>
      <c r="W921" s="90">
        <f>Mitglieder!DL43</f>
        <v>0</v>
      </c>
      <c r="X921" s="92" t="str">
        <f ca="1">Mitglieder!DM43</f>
        <v/>
      </c>
      <c r="Y921" s="90" t="str">
        <f ca="1">Mitglieder!DN43</f>
        <v/>
      </c>
    </row>
    <row r="922" spans="18:25" x14ac:dyDescent="0.35">
      <c r="R922" s="90">
        <f ca="1">Mitglieder!DG44</f>
        <v>9.240000000000162E-2</v>
      </c>
      <c r="S922" s="90" t="str">
        <f ca="1">Mitglieder!DH44</f>
        <v/>
      </c>
      <c r="T922" s="91" t="str">
        <f ca="1">Mitglieder!DI44</f>
        <v/>
      </c>
      <c r="U922" s="90" t="str">
        <f ca="1">Mitglieder!DJ44</f>
        <v/>
      </c>
      <c r="V922" s="90" t="str">
        <f ca="1">Mitglieder!DK44</f>
        <v/>
      </c>
      <c r="W922" s="90">
        <f>Mitglieder!DL44</f>
        <v>0</v>
      </c>
      <c r="X922" s="92" t="str">
        <f ca="1">Mitglieder!DM44</f>
        <v/>
      </c>
      <c r="Y922" s="90" t="str">
        <f ca="1">Mitglieder!DN44</f>
        <v/>
      </c>
    </row>
    <row r="923" spans="18:25" x14ac:dyDescent="0.35">
      <c r="R923" s="90">
        <f ca="1">Mitglieder!DG45</f>
        <v>9.2500000000001623E-2</v>
      </c>
      <c r="S923" s="90" t="str">
        <f ca="1">Mitglieder!DH45</f>
        <v/>
      </c>
      <c r="T923" s="91" t="str">
        <f ca="1">Mitglieder!DI45</f>
        <v/>
      </c>
      <c r="U923" s="90" t="str">
        <f ca="1">Mitglieder!DJ45</f>
        <v/>
      </c>
      <c r="V923" s="90" t="str">
        <f ca="1">Mitglieder!DK45</f>
        <v/>
      </c>
      <c r="W923" s="90">
        <f>Mitglieder!DL45</f>
        <v>0</v>
      </c>
      <c r="X923" s="92" t="str">
        <f ca="1">Mitglieder!DM45</f>
        <v/>
      </c>
      <c r="Y923" s="90" t="str">
        <f ca="1">Mitglieder!DN45</f>
        <v/>
      </c>
    </row>
    <row r="924" spans="18:25" x14ac:dyDescent="0.35">
      <c r="R924" s="90">
        <f ca="1">Mitglieder!DG46</f>
        <v>9.2600000000001625E-2</v>
      </c>
      <c r="S924" s="90" t="str">
        <f ca="1">Mitglieder!DH46</f>
        <v/>
      </c>
      <c r="T924" s="91" t="str">
        <f ca="1">Mitglieder!DI46</f>
        <v/>
      </c>
      <c r="U924" s="90" t="str">
        <f ca="1">Mitglieder!DJ46</f>
        <v/>
      </c>
      <c r="V924" s="90" t="str">
        <f ca="1">Mitglieder!DK46</f>
        <v/>
      </c>
      <c r="W924" s="90">
        <f>Mitglieder!DL46</f>
        <v>0</v>
      </c>
      <c r="X924" s="92" t="str">
        <f ca="1">Mitglieder!DM46</f>
        <v/>
      </c>
      <c r="Y924" s="90" t="str">
        <f ca="1">Mitglieder!DN46</f>
        <v/>
      </c>
    </row>
    <row r="925" spans="18:25" x14ac:dyDescent="0.35">
      <c r="R925" s="90">
        <f ca="1">Mitglieder!DG47</f>
        <v>9.2700000000001628E-2</v>
      </c>
      <c r="S925" s="90" t="str">
        <f ca="1">Mitglieder!DH47</f>
        <v/>
      </c>
      <c r="T925" s="91" t="str">
        <f ca="1">Mitglieder!DI47</f>
        <v/>
      </c>
      <c r="U925" s="90" t="str">
        <f ca="1">Mitglieder!DJ47</f>
        <v/>
      </c>
      <c r="V925" s="90" t="str">
        <f ca="1">Mitglieder!DK47</f>
        <v/>
      </c>
      <c r="W925" s="90">
        <f>Mitglieder!DL47</f>
        <v>0</v>
      </c>
      <c r="X925" s="92" t="str">
        <f ca="1">Mitglieder!DM47</f>
        <v/>
      </c>
      <c r="Y925" s="90" t="str">
        <f ca="1">Mitglieder!DN47</f>
        <v/>
      </c>
    </row>
    <row r="926" spans="18:25" x14ac:dyDescent="0.35">
      <c r="R926" s="90">
        <f ca="1">Mitglieder!DG48</f>
        <v>9.2800000000001631E-2</v>
      </c>
      <c r="S926" s="90" t="str">
        <f ca="1">Mitglieder!DH48</f>
        <v/>
      </c>
      <c r="T926" s="91" t="str">
        <f ca="1">Mitglieder!DI48</f>
        <v/>
      </c>
      <c r="U926" s="90" t="str">
        <f ca="1">Mitglieder!DJ48</f>
        <v/>
      </c>
      <c r="V926" s="90" t="str">
        <f ca="1">Mitglieder!DK48</f>
        <v/>
      </c>
      <c r="W926" s="90">
        <f>Mitglieder!DL48</f>
        <v>0</v>
      </c>
      <c r="X926" s="92" t="str">
        <f ca="1">Mitglieder!DM48</f>
        <v/>
      </c>
      <c r="Y926" s="90" t="str">
        <f ca="1">Mitglieder!DN48</f>
        <v/>
      </c>
    </row>
    <row r="927" spans="18:25" x14ac:dyDescent="0.35">
      <c r="R927" s="90">
        <f ca="1">Mitglieder!DG49</f>
        <v>9.2900000000001634E-2</v>
      </c>
      <c r="S927" s="90" t="str">
        <f ca="1">Mitglieder!DH49</f>
        <v/>
      </c>
      <c r="T927" s="91" t="str">
        <f ca="1">Mitglieder!DI49</f>
        <v/>
      </c>
      <c r="U927" s="90" t="str">
        <f ca="1">Mitglieder!DJ49</f>
        <v/>
      </c>
      <c r="V927" s="90" t="str">
        <f ca="1">Mitglieder!DK49</f>
        <v/>
      </c>
      <c r="W927" s="90">
        <f>Mitglieder!DL49</f>
        <v>0</v>
      </c>
      <c r="X927" s="92" t="str">
        <f ca="1">Mitglieder!DM49</f>
        <v/>
      </c>
      <c r="Y927" s="90" t="str">
        <f ca="1">Mitglieder!DN49</f>
        <v/>
      </c>
    </row>
    <row r="928" spans="18:25" x14ac:dyDescent="0.35">
      <c r="R928" s="90">
        <f ca="1">Mitglieder!DG50</f>
        <v>9.3000000000001637E-2</v>
      </c>
      <c r="S928" s="90" t="str">
        <f ca="1">Mitglieder!DH50</f>
        <v/>
      </c>
      <c r="T928" s="91" t="str">
        <f ca="1">Mitglieder!DI50</f>
        <v/>
      </c>
      <c r="U928" s="90" t="str">
        <f ca="1">Mitglieder!DJ50</f>
        <v/>
      </c>
      <c r="V928" s="90" t="str">
        <f ca="1">Mitglieder!DK50</f>
        <v/>
      </c>
      <c r="W928" s="90">
        <f>Mitglieder!DL50</f>
        <v>0</v>
      </c>
      <c r="X928" s="92" t="str">
        <f ca="1">Mitglieder!DM50</f>
        <v/>
      </c>
      <c r="Y928" s="90" t="str">
        <f ca="1">Mitglieder!DN50</f>
        <v/>
      </c>
    </row>
    <row r="929" spans="18:25" x14ac:dyDescent="0.35">
      <c r="R929" s="90">
        <f ca="1">Mitglieder!DG51</f>
        <v>9.310000000000164E-2</v>
      </c>
      <c r="S929" s="90" t="str">
        <f ca="1">Mitglieder!DH51</f>
        <v/>
      </c>
      <c r="T929" s="91" t="str">
        <f ca="1">Mitglieder!DI51</f>
        <v/>
      </c>
      <c r="U929" s="90" t="str">
        <f ca="1">Mitglieder!DJ51</f>
        <v/>
      </c>
      <c r="V929" s="90" t="str">
        <f ca="1">Mitglieder!DK51</f>
        <v/>
      </c>
      <c r="W929" s="90">
        <f>Mitglieder!DL51</f>
        <v>0</v>
      </c>
      <c r="X929" s="92" t="str">
        <f ca="1">Mitglieder!DM51</f>
        <v/>
      </c>
      <c r="Y929" s="90" t="str">
        <f ca="1">Mitglieder!DN51</f>
        <v/>
      </c>
    </row>
    <row r="930" spans="18:25" x14ac:dyDescent="0.35">
      <c r="R930" s="90">
        <f ca="1">Mitglieder!DG52</f>
        <v>9.3200000000001643E-2</v>
      </c>
      <c r="S930" s="90" t="str">
        <f ca="1">Mitglieder!DH52</f>
        <v/>
      </c>
      <c r="T930" s="91" t="str">
        <f ca="1">Mitglieder!DI52</f>
        <v/>
      </c>
      <c r="U930" s="90" t="str">
        <f ca="1">Mitglieder!DJ52</f>
        <v/>
      </c>
      <c r="V930" s="90" t="str">
        <f ca="1">Mitglieder!DK52</f>
        <v/>
      </c>
      <c r="W930" s="90">
        <f>Mitglieder!DL52</f>
        <v>0</v>
      </c>
      <c r="X930" s="92" t="str">
        <f ca="1">Mitglieder!DM52</f>
        <v/>
      </c>
      <c r="Y930" s="90" t="str">
        <f ca="1">Mitglieder!DN52</f>
        <v/>
      </c>
    </row>
    <row r="931" spans="18:25" x14ac:dyDescent="0.35">
      <c r="R931" s="90">
        <f ca="1">Mitglieder!DG53</f>
        <v>9.3300000000001646E-2</v>
      </c>
      <c r="S931" s="90" t="str">
        <f ca="1">Mitglieder!DH53</f>
        <v/>
      </c>
      <c r="T931" s="91" t="str">
        <f ca="1">Mitglieder!DI53</f>
        <v/>
      </c>
      <c r="U931" s="90" t="str">
        <f ca="1">Mitglieder!DJ53</f>
        <v/>
      </c>
      <c r="V931" s="90" t="str">
        <f ca="1">Mitglieder!DK53</f>
        <v/>
      </c>
      <c r="W931" s="90">
        <f>Mitglieder!DL53</f>
        <v>0</v>
      </c>
      <c r="X931" s="92" t="str">
        <f ca="1">Mitglieder!DM53</f>
        <v/>
      </c>
      <c r="Y931" s="90" t="str">
        <f ca="1">Mitglieder!DN53</f>
        <v/>
      </c>
    </row>
    <row r="932" spans="18:25" x14ac:dyDescent="0.35">
      <c r="R932" s="90">
        <f ca="1">Mitglieder!DG54</f>
        <v>9.3400000000001648E-2</v>
      </c>
      <c r="S932" s="90" t="str">
        <f ca="1">Mitglieder!DH54</f>
        <v/>
      </c>
      <c r="T932" s="91" t="str">
        <f ca="1">Mitglieder!DI54</f>
        <v/>
      </c>
      <c r="U932" s="90" t="str">
        <f ca="1">Mitglieder!DJ54</f>
        <v/>
      </c>
      <c r="V932" s="90" t="str">
        <f ca="1">Mitglieder!DK54</f>
        <v/>
      </c>
      <c r="W932" s="90">
        <f>Mitglieder!DL54</f>
        <v>0</v>
      </c>
      <c r="X932" s="92" t="str">
        <f ca="1">Mitglieder!DM54</f>
        <v/>
      </c>
      <c r="Y932" s="90" t="str">
        <f ca="1">Mitglieder!DN54</f>
        <v/>
      </c>
    </row>
    <row r="933" spans="18:25" x14ac:dyDescent="0.35">
      <c r="R933" s="90">
        <f ca="1">Mitglieder!DG55</f>
        <v>9.3500000000001651E-2</v>
      </c>
      <c r="S933" s="90" t="str">
        <f ca="1">Mitglieder!DH55</f>
        <v/>
      </c>
      <c r="T933" s="91" t="str">
        <f ca="1">Mitglieder!DI55</f>
        <v/>
      </c>
      <c r="U933" s="90" t="str">
        <f ca="1">Mitglieder!DJ55</f>
        <v/>
      </c>
      <c r="V933" s="90" t="str">
        <f ca="1">Mitglieder!DK55</f>
        <v/>
      </c>
      <c r="W933" s="90">
        <f>Mitglieder!DL55</f>
        <v>0</v>
      </c>
      <c r="X933" s="92" t="str">
        <f ca="1">Mitglieder!DM55</f>
        <v/>
      </c>
      <c r="Y933" s="90" t="str">
        <f ca="1">Mitglieder!DN55</f>
        <v/>
      </c>
    </row>
    <row r="934" spans="18:25" x14ac:dyDescent="0.35">
      <c r="R934" s="90">
        <f ca="1">Mitglieder!DG56</f>
        <v>9.3600000000001654E-2</v>
      </c>
      <c r="S934" s="90" t="str">
        <f ca="1">Mitglieder!DH56</f>
        <v/>
      </c>
      <c r="T934" s="91" t="str">
        <f ca="1">Mitglieder!DI56</f>
        <v/>
      </c>
      <c r="U934" s="90" t="str">
        <f ca="1">Mitglieder!DJ56</f>
        <v/>
      </c>
      <c r="V934" s="90" t="str">
        <f ca="1">Mitglieder!DK56</f>
        <v/>
      </c>
      <c r="W934" s="90">
        <f>Mitglieder!DL56</f>
        <v>0</v>
      </c>
      <c r="X934" s="92" t="str">
        <f ca="1">Mitglieder!DM56</f>
        <v/>
      </c>
      <c r="Y934" s="90" t="str">
        <f ca="1">Mitglieder!DN56</f>
        <v/>
      </c>
    </row>
    <row r="935" spans="18:25" x14ac:dyDescent="0.35">
      <c r="R935" s="90">
        <f ca="1">Mitglieder!DG57</f>
        <v>9.3700000000001657E-2</v>
      </c>
      <c r="S935" s="90" t="str">
        <f ca="1">Mitglieder!DH57</f>
        <v/>
      </c>
      <c r="T935" s="91" t="str">
        <f ca="1">Mitglieder!DI57</f>
        <v/>
      </c>
      <c r="U935" s="90" t="str">
        <f ca="1">Mitglieder!DJ57</f>
        <v/>
      </c>
      <c r="V935" s="90" t="str">
        <f ca="1">Mitglieder!DK57</f>
        <v/>
      </c>
      <c r="W935" s="90">
        <f>Mitglieder!DL57</f>
        <v>0</v>
      </c>
      <c r="X935" s="92" t="str">
        <f ca="1">Mitglieder!DM57</f>
        <v/>
      </c>
      <c r="Y935" s="90" t="str">
        <f ca="1">Mitglieder!DN57</f>
        <v/>
      </c>
    </row>
    <row r="936" spans="18:25" x14ac:dyDescent="0.35">
      <c r="R936" s="90">
        <f ca="1">Mitglieder!DG58</f>
        <v>9.380000000000166E-2</v>
      </c>
      <c r="S936" s="90" t="str">
        <f ca="1">Mitglieder!DH58</f>
        <v/>
      </c>
      <c r="T936" s="91" t="str">
        <f ca="1">Mitglieder!DI58</f>
        <v/>
      </c>
      <c r="U936" s="90" t="str">
        <f ca="1">Mitglieder!DJ58</f>
        <v/>
      </c>
      <c r="V936" s="90" t="str">
        <f ca="1">Mitglieder!DK58</f>
        <v/>
      </c>
      <c r="W936" s="90">
        <f>Mitglieder!DL58</f>
        <v>0</v>
      </c>
      <c r="X936" s="92" t="str">
        <f ca="1">Mitglieder!DM58</f>
        <v/>
      </c>
      <c r="Y936" s="90" t="str">
        <f ca="1">Mitglieder!DN58</f>
        <v/>
      </c>
    </row>
    <row r="937" spans="18:25" x14ac:dyDescent="0.35">
      <c r="R937" s="90">
        <f ca="1">Mitglieder!DG59</f>
        <v>9.3900000000001663E-2</v>
      </c>
      <c r="S937" s="90" t="str">
        <f ca="1">Mitglieder!DH59</f>
        <v/>
      </c>
      <c r="T937" s="91" t="str">
        <f ca="1">Mitglieder!DI59</f>
        <v/>
      </c>
      <c r="U937" s="90" t="str">
        <f ca="1">Mitglieder!DJ59</f>
        <v/>
      </c>
      <c r="V937" s="90" t="str">
        <f ca="1">Mitglieder!DK59</f>
        <v/>
      </c>
      <c r="W937" s="90">
        <f>Mitglieder!DL59</f>
        <v>0</v>
      </c>
      <c r="X937" s="92" t="str">
        <f ca="1">Mitglieder!DM59</f>
        <v/>
      </c>
      <c r="Y937" s="90" t="str">
        <f ca="1">Mitglieder!DN59</f>
        <v/>
      </c>
    </row>
    <row r="938" spans="18:25" x14ac:dyDescent="0.35">
      <c r="R938" s="90">
        <f ca="1">Mitglieder!DG60</f>
        <v>9.4000000000001666E-2</v>
      </c>
      <c r="S938" s="90" t="str">
        <f ca="1">Mitglieder!DH60</f>
        <v/>
      </c>
      <c r="T938" s="91" t="str">
        <f ca="1">Mitglieder!DI60</f>
        <v/>
      </c>
      <c r="U938" s="90" t="str">
        <f ca="1">Mitglieder!DJ60</f>
        <v/>
      </c>
      <c r="V938" s="90" t="str">
        <f ca="1">Mitglieder!DK60</f>
        <v/>
      </c>
      <c r="W938" s="90">
        <f>Mitglieder!DL60</f>
        <v>0</v>
      </c>
      <c r="X938" s="92" t="str">
        <f ca="1">Mitglieder!DM60</f>
        <v/>
      </c>
      <c r="Y938" s="90" t="str">
        <f ca="1">Mitglieder!DN60</f>
        <v/>
      </c>
    </row>
    <row r="939" spans="18:25" x14ac:dyDescent="0.35">
      <c r="R939" s="90">
        <f ca="1">Mitglieder!DG61</f>
        <v>9.4100000000001668E-2</v>
      </c>
      <c r="S939" s="90" t="str">
        <f ca="1">Mitglieder!DH61</f>
        <v/>
      </c>
      <c r="T939" s="91" t="str">
        <f ca="1">Mitglieder!DI61</f>
        <v/>
      </c>
      <c r="U939" s="90" t="str">
        <f ca="1">Mitglieder!DJ61</f>
        <v/>
      </c>
      <c r="V939" s="90" t="str">
        <f ca="1">Mitglieder!DK61</f>
        <v/>
      </c>
      <c r="W939" s="90">
        <f>Mitglieder!DL61</f>
        <v>0</v>
      </c>
      <c r="X939" s="92" t="str">
        <f ca="1">Mitglieder!DM61</f>
        <v/>
      </c>
      <c r="Y939" s="90" t="str">
        <f ca="1">Mitglieder!DN61</f>
        <v/>
      </c>
    </row>
    <row r="940" spans="18:25" x14ac:dyDescent="0.35">
      <c r="R940" s="90">
        <f ca="1">Mitglieder!DG62</f>
        <v>9.4200000000001671E-2</v>
      </c>
      <c r="S940" s="90" t="str">
        <f ca="1">Mitglieder!DH62</f>
        <v/>
      </c>
      <c r="T940" s="91" t="str">
        <f ca="1">Mitglieder!DI62</f>
        <v/>
      </c>
      <c r="U940" s="90" t="str">
        <f ca="1">Mitglieder!DJ62</f>
        <v/>
      </c>
      <c r="V940" s="90" t="str">
        <f ca="1">Mitglieder!DK62</f>
        <v/>
      </c>
      <c r="W940" s="90">
        <f>Mitglieder!DL62</f>
        <v>0</v>
      </c>
      <c r="X940" s="92" t="str">
        <f ca="1">Mitglieder!DM62</f>
        <v/>
      </c>
      <c r="Y940" s="90" t="str">
        <f ca="1">Mitglieder!DN62</f>
        <v/>
      </c>
    </row>
    <row r="941" spans="18:25" x14ac:dyDescent="0.35">
      <c r="R941" s="90">
        <f ca="1">Mitglieder!DG63</f>
        <v>9.4300000000001674E-2</v>
      </c>
      <c r="S941" s="90" t="str">
        <f ca="1">Mitglieder!DH63</f>
        <v/>
      </c>
      <c r="T941" s="91" t="str">
        <f ca="1">Mitglieder!DI63</f>
        <v/>
      </c>
      <c r="U941" s="90" t="str">
        <f ca="1">Mitglieder!DJ63</f>
        <v/>
      </c>
      <c r="V941" s="90" t="str">
        <f ca="1">Mitglieder!DK63</f>
        <v/>
      </c>
      <c r="W941" s="90">
        <f>Mitglieder!DL63</f>
        <v>0</v>
      </c>
      <c r="X941" s="92" t="str">
        <f ca="1">Mitglieder!DM63</f>
        <v/>
      </c>
      <c r="Y941" s="90" t="str">
        <f ca="1">Mitglieder!DN63</f>
        <v/>
      </c>
    </row>
    <row r="942" spans="18:25" x14ac:dyDescent="0.35">
      <c r="R942" s="90">
        <f ca="1">Mitglieder!DG64</f>
        <v>9.4400000000001677E-2</v>
      </c>
      <c r="S942" s="90" t="str">
        <f ca="1">Mitglieder!DH64</f>
        <v/>
      </c>
      <c r="T942" s="91" t="str">
        <f ca="1">Mitglieder!DI64</f>
        <v/>
      </c>
      <c r="U942" s="90" t="str">
        <f ca="1">Mitglieder!DJ64</f>
        <v/>
      </c>
      <c r="V942" s="90" t="str">
        <f ca="1">Mitglieder!DK64</f>
        <v/>
      </c>
      <c r="W942" s="90">
        <f>Mitglieder!DL64</f>
        <v>0</v>
      </c>
      <c r="X942" s="92" t="str">
        <f ca="1">Mitglieder!DM64</f>
        <v/>
      </c>
      <c r="Y942" s="90" t="str">
        <f ca="1">Mitglieder!DN64</f>
        <v/>
      </c>
    </row>
    <row r="943" spans="18:25" x14ac:dyDescent="0.35">
      <c r="R943" s="90">
        <f ca="1">Mitglieder!DG65</f>
        <v>9.450000000000168E-2</v>
      </c>
      <c r="S943" s="90" t="str">
        <f ca="1">Mitglieder!DH65</f>
        <v/>
      </c>
      <c r="T943" s="91" t="str">
        <f ca="1">Mitglieder!DI65</f>
        <v/>
      </c>
      <c r="U943" s="90" t="str">
        <f ca="1">Mitglieder!DJ65</f>
        <v/>
      </c>
      <c r="V943" s="90" t="str">
        <f ca="1">Mitglieder!DK65</f>
        <v/>
      </c>
      <c r="W943" s="90">
        <f>Mitglieder!DL65</f>
        <v>0</v>
      </c>
      <c r="X943" s="92" t="str">
        <f ca="1">Mitglieder!DM65</f>
        <v/>
      </c>
      <c r="Y943" s="90" t="str">
        <f ca="1">Mitglieder!DN65</f>
        <v/>
      </c>
    </row>
    <row r="944" spans="18:25" x14ac:dyDescent="0.35">
      <c r="R944" s="90">
        <f ca="1">Mitglieder!DG66</f>
        <v>9.4600000000001683E-2</v>
      </c>
      <c r="S944" s="90" t="str">
        <f ca="1">Mitglieder!DH66</f>
        <v/>
      </c>
      <c r="T944" s="91" t="str">
        <f ca="1">Mitglieder!DI66</f>
        <v/>
      </c>
      <c r="U944" s="90" t="str">
        <f ca="1">Mitglieder!DJ66</f>
        <v/>
      </c>
      <c r="V944" s="90" t="str">
        <f ca="1">Mitglieder!DK66</f>
        <v/>
      </c>
      <c r="W944" s="90">
        <f>Mitglieder!DL66</f>
        <v>0</v>
      </c>
      <c r="X944" s="92" t="str">
        <f ca="1">Mitglieder!DM66</f>
        <v/>
      </c>
      <c r="Y944" s="90" t="str">
        <f ca="1">Mitglieder!DN66</f>
        <v/>
      </c>
    </row>
    <row r="945" spans="18:25" x14ac:dyDescent="0.35">
      <c r="R945" s="90">
        <f ca="1">Mitglieder!DG67</f>
        <v>9.4700000000001686E-2</v>
      </c>
      <c r="S945" s="90" t="str">
        <f ca="1">Mitglieder!DH67</f>
        <v/>
      </c>
      <c r="T945" s="91" t="str">
        <f ca="1">Mitglieder!DI67</f>
        <v/>
      </c>
      <c r="U945" s="90" t="str">
        <f ca="1">Mitglieder!DJ67</f>
        <v/>
      </c>
      <c r="V945" s="90" t="str">
        <f ca="1">Mitglieder!DK67</f>
        <v/>
      </c>
      <c r="W945" s="90">
        <f>Mitglieder!DL67</f>
        <v>0</v>
      </c>
      <c r="X945" s="92" t="str">
        <f ca="1">Mitglieder!DM67</f>
        <v/>
      </c>
      <c r="Y945" s="90" t="str">
        <f ca="1">Mitglieder!DN67</f>
        <v/>
      </c>
    </row>
    <row r="946" spans="18:25" x14ac:dyDescent="0.35">
      <c r="R946" s="90">
        <f ca="1">Mitglieder!DG68</f>
        <v>9.4800000000001688E-2</v>
      </c>
      <c r="S946" s="90" t="str">
        <f ca="1">Mitglieder!DH68</f>
        <v/>
      </c>
      <c r="T946" s="91" t="str">
        <f ca="1">Mitglieder!DI68</f>
        <v/>
      </c>
      <c r="U946" s="90" t="str">
        <f ca="1">Mitglieder!DJ68</f>
        <v/>
      </c>
      <c r="V946" s="90" t="str">
        <f ca="1">Mitglieder!DK68</f>
        <v/>
      </c>
      <c r="W946" s="90">
        <f>Mitglieder!DL68</f>
        <v>0</v>
      </c>
      <c r="X946" s="92" t="str">
        <f ca="1">Mitglieder!DM68</f>
        <v/>
      </c>
      <c r="Y946" s="90" t="str">
        <f ca="1">Mitglieder!DN68</f>
        <v/>
      </c>
    </row>
    <row r="947" spans="18:25" x14ac:dyDescent="0.35">
      <c r="R947" s="90">
        <f ca="1">Mitglieder!DG69</f>
        <v>9.4900000000001691E-2</v>
      </c>
      <c r="S947" s="90" t="str">
        <f ca="1">Mitglieder!DH69</f>
        <v/>
      </c>
      <c r="T947" s="91" t="str">
        <f ca="1">Mitglieder!DI69</f>
        <v/>
      </c>
      <c r="U947" s="90" t="str">
        <f ca="1">Mitglieder!DJ69</f>
        <v/>
      </c>
      <c r="V947" s="90" t="str">
        <f ca="1">Mitglieder!DK69</f>
        <v/>
      </c>
      <c r="W947" s="90">
        <f>Mitglieder!DL69</f>
        <v>0</v>
      </c>
      <c r="X947" s="92" t="str">
        <f ca="1">Mitglieder!DM69</f>
        <v/>
      </c>
      <c r="Y947" s="90" t="str">
        <f ca="1">Mitglieder!DN69</f>
        <v/>
      </c>
    </row>
    <row r="948" spans="18:25" x14ac:dyDescent="0.35">
      <c r="R948" s="90">
        <f ca="1">Mitglieder!DG70</f>
        <v>9.5000000000001694E-2</v>
      </c>
      <c r="S948" s="90" t="str">
        <f ca="1">Mitglieder!DH70</f>
        <v/>
      </c>
      <c r="T948" s="91" t="str">
        <f ca="1">Mitglieder!DI70</f>
        <v/>
      </c>
      <c r="U948" s="90" t="str">
        <f ca="1">Mitglieder!DJ70</f>
        <v/>
      </c>
      <c r="V948" s="90" t="str">
        <f ca="1">Mitglieder!DK70</f>
        <v/>
      </c>
      <c r="W948" s="90">
        <f>Mitglieder!DL70</f>
        <v>0</v>
      </c>
      <c r="X948" s="92" t="str">
        <f ca="1">Mitglieder!DM70</f>
        <v/>
      </c>
      <c r="Y948" s="90" t="str">
        <f ca="1">Mitglieder!DN70</f>
        <v/>
      </c>
    </row>
    <row r="949" spans="18:25" x14ac:dyDescent="0.35">
      <c r="R949" s="90">
        <f ca="1">Mitglieder!DG71</f>
        <v>9.5100000000001697E-2</v>
      </c>
      <c r="S949" s="90" t="str">
        <f ca="1">Mitglieder!DH71</f>
        <v/>
      </c>
      <c r="T949" s="91" t="str">
        <f ca="1">Mitglieder!DI71</f>
        <v/>
      </c>
      <c r="U949" s="90" t="str">
        <f ca="1">Mitglieder!DJ71</f>
        <v/>
      </c>
      <c r="V949" s="90" t="str">
        <f ca="1">Mitglieder!DK71</f>
        <v/>
      </c>
      <c r="W949" s="90">
        <f>Mitglieder!DL71</f>
        <v>0</v>
      </c>
      <c r="X949" s="92" t="str">
        <f ca="1">Mitglieder!DM71</f>
        <v/>
      </c>
      <c r="Y949" s="90" t="str">
        <f ca="1">Mitglieder!DN71</f>
        <v/>
      </c>
    </row>
    <row r="950" spans="18:25" x14ac:dyDescent="0.35">
      <c r="R950" s="90">
        <f ca="1">Mitglieder!DG72</f>
        <v>9.52000000000017E-2</v>
      </c>
      <c r="S950" s="90" t="str">
        <f ca="1">Mitglieder!DH72</f>
        <v/>
      </c>
      <c r="T950" s="91" t="str">
        <f ca="1">Mitglieder!DI72</f>
        <v/>
      </c>
      <c r="U950" s="90" t="str">
        <f ca="1">Mitglieder!DJ72</f>
        <v/>
      </c>
      <c r="V950" s="90" t="str">
        <f ca="1">Mitglieder!DK72</f>
        <v/>
      </c>
      <c r="W950" s="90">
        <f>Mitglieder!DL72</f>
        <v>0</v>
      </c>
      <c r="X950" s="92" t="str">
        <f ca="1">Mitglieder!DM72</f>
        <v/>
      </c>
      <c r="Y950" s="90" t="str">
        <f ca="1">Mitglieder!DN72</f>
        <v/>
      </c>
    </row>
    <row r="951" spans="18:25" x14ac:dyDescent="0.35">
      <c r="R951" s="90">
        <f ca="1">Mitglieder!DG73</f>
        <v>9.5300000000001703E-2</v>
      </c>
      <c r="S951" s="90" t="str">
        <f ca="1">Mitglieder!DH73</f>
        <v/>
      </c>
      <c r="T951" s="91" t="str">
        <f ca="1">Mitglieder!DI73</f>
        <v/>
      </c>
      <c r="U951" s="90" t="str">
        <f ca="1">Mitglieder!DJ73</f>
        <v/>
      </c>
      <c r="V951" s="90" t="str">
        <f ca="1">Mitglieder!DK73</f>
        <v/>
      </c>
      <c r="W951" s="90">
        <f>Mitglieder!DL73</f>
        <v>0</v>
      </c>
      <c r="X951" s="92" t="str">
        <f ca="1">Mitglieder!DM73</f>
        <v/>
      </c>
      <c r="Y951" s="90" t="str">
        <f ca="1">Mitglieder!DN73</f>
        <v/>
      </c>
    </row>
    <row r="952" spans="18:25" x14ac:dyDescent="0.35">
      <c r="R952" s="90">
        <f ca="1">Mitglieder!DG74</f>
        <v>9.5400000000001706E-2</v>
      </c>
      <c r="S952" s="90" t="str">
        <f ca="1">Mitglieder!DH74</f>
        <v/>
      </c>
      <c r="T952" s="91" t="str">
        <f ca="1">Mitglieder!DI74</f>
        <v/>
      </c>
      <c r="U952" s="90" t="str">
        <f ca="1">Mitglieder!DJ74</f>
        <v/>
      </c>
      <c r="V952" s="90" t="str">
        <f ca="1">Mitglieder!DK74</f>
        <v/>
      </c>
      <c r="W952" s="90">
        <f>Mitglieder!DL74</f>
        <v>0</v>
      </c>
      <c r="X952" s="92" t="str">
        <f ca="1">Mitglieder!DM74</f>
        <v/>
      </c>
      <c r="Y952" s="90" t="str">
        <f ca="1">Mitglieder!DN74</f>
        <v/>
      </c>
    </row>
    <row r="953" spans="18:25" x14ac:dyDescent="0.35">
      <c r="R953" s="90">
        <f ca="1">Mitglieder!DG75</f>
        <v>9.5500000000001709E-2</v>
      </c>
      <c r="S953" s="90" t="str">
        <f ca="1">Mitglieder!DH75</f>
        <v/>
      </c>
      <c r="T953" s="91" t="str">
        <f ca="1">Mitglieder!DI75</f>
        <v/>
      </c>
      <c r="U953" s="90" t="str">
        <f ca="1">Mitglieder!DJ75</f>
        <v/>
      </c>
      <c r="V953" s="90" t="str">
        <f ca="1">Mitglieder!DK75</f>
        <v/>
      </c>
      <c r="W953" s="90">
        <f>Mitglieder!DL75</f>
        <v>0</v>
      </c>
      <c r="X953" s="92" t="str">
        <f ca="1">Mitglieder!DM75</f>
        <v/>
      </c>
      <c r="Y953" s="90" t="str">
        <f ca="1">Mitglieder!DN75</f>
        <v/>
      </c>
    </row>
    <row r="954" spans="18:25" x14ac:dyDescent="0.35">
      <c r="R954" s="90">
        <f ca="1">Mitglieder!DG76</f>
        <v>9.5600000000001711E-2</v>
      </c>
      <c r="S954" s="90" t="str">
        <f ca="1">Mitglieder!DH76</f>
        <v/>
      </c>
      <c r="T954" s="91" t="str">
        <f ca="1">Mitglieder!DI76</f>
        <v/>
      </c>
      <c r="U954" s="90" t="str">
        <f ca="1">Mitglieder!DJ76</f>
        <v/>
      </c>
      <c r="V954" s="90" t="str">
        <f ca="1">Mitglieder!DK76</f>
        <v/>
      </c>
      <c r="W954" s="90">
        <f>Mitglieder!DL76</f>
        <v>0</v>
      </c>
      <c r="X954" s="92" t="str">
        <f ca="1">Mitglieder!DM76</f>
        <v/>
      </c>
      <c r="Y954" s="90" t="str">
        <f ca="1">Mitglieder!DN76</f>
        <v/>
      </c>
    </row>
    <row r="955" spans="18:25" x14ac:dyDescent="0.35">
      <c r="R955" s="90">
        <f ca="1">Mitglieder!DG77</f>
        <v>9.5700000000001714E-2</v>
      </c>
      <c r="S955" s="90" t="str">
        <f ca="1">Mitglieder!DH77</f>
        <v/>
      </c>
      <c r="T955" s="91" t="str">
        <f ca="1">Mitglieder!DI77</f>
        <v/>
      </c>
      <c r="U955" s="90" t="str">
        <f ca="1">Mitglieder!DJ77</f>
        <v/>
      </c>
      <c r="V955" s="90" t="str">
        <f ca="1">Mitglieder!DK77</f>
        <v/>
      </c>
      <c r="W955" s="90">
        <f>Mitglieder!DL77</f>
        <v>0</v>
      </c>
      <c r="X955" s="92" t="str">
        <f ca="1">Mitglieder!DM77</f>
        <v/>
      </c>
      <c r="Y955" s="90" t="str">
        <f ca="1">Mitglieder!DN77</f>
        <v/>
      </c>
    </row>
    <row r="956" spans="18:25" x14ac:dyDescent="0.35">
      <c r="R956" s="90">
        <f ca="1">Mitglieder!DG78</f>
        <v>9.5800000000001717E-2</v>
      </c>
      <c r="S956" s="90" t="str">
        <f ca="1">Mitglieder!DH78</f>
        <v/>
      </c>
      <c r="T956" s="91" t="str">
        <f ca="1">Mitglieder!DI78</f>
        <v/>
      </c>
      <c r="U956" s="90" t="str">
        <f ca="1">Mitglieder!DJ78</f>
        <v/>
      </c>
      <c r="V956" s="90" t="str">
        <f ca="1">Mitglieder!DK78</f>
        <v/>
      </c>
      <c r="W956" s="90">
        <f>Mitglieder!DL78</f>
        <v>0</v>
      </c>
      <c r="X956" s="92" t="str">
        <f ca="1">Mitglieder!DM78</f>
        <v/>
      </c>
      <c r="Y956" s="90" t="str">
        <f ca="1">Mitglieder!DN78</f>
        <v/>
      </c>
    </row>
    <row r="957" spans="18:25" x14ac:dyDescent="0.35">
      <c r="R957" s="90">
        <f ca="1">Mitglieder!DG79</f>
        <v>9.590000000000172E-2</v>
      </c>
      <c r="S957" s="90" t="str">
        <f ca="1">Mitglieder!DH79</f>
        <v/>
      </c>
      <c r="T957" s="91" t="str">
        <f ca="1">Mitglieder!DI79</f>
        <v/>
      </c>
      <c r="U957" s="90" t="str">
        <f ca="1">Mitglieder!DJ79</f>
        <v/>
      </c>
      <c r="V957" s="90" t="str">
        <f ca="1">Mitglieder!DK79</f>
        <v/>
      </c>
      <c r="W957" s="90">
        <f>Mitglieder!DL79</f>
        <v>0</v>
      </c>
      <c r="X957" s="92" t="str">
        <f ca="1">Mitglieder!DM79</f>
        <v/>
      </c>
      <c r="Y957" s="90" t="str">
        <f ca="1">Mitglieder!DN79</f>
        <v/>
      </c>
    </row>
    <row r="958" spans="18:25" x14ac:dyDescent="0.35">
      <c r="R958" s="90">
        <f ca="1">Mitglieder!DG80</f>
        <v>9.6000000000001723E-2</v>
      </c>
      <c r="S958" s="90" t="str">
        <f ca="1">Mitglieder!DH80</f>
        <v/>
      </c>
      <c r="T958" s="91" t="str">
        <f ca="1">Mitglieder!DI80</f>
        <v/>
      </c>
      <c r="U958" s="90" t="str">
        <f ca="1">Mitglieder!DJ80</f>
        <v/>
      </c>
      <c r="V958" s="90" t="str">
        <f ca="1">Mitglieder!DK80</f>
        <v/>
      </c>
      <c r="W958" s="90">
        <f>Mitglieder!DL80</f>
        <v>0</v>
      </c>
      <c r="X958" s="92" t="str">
        <f ca="1">Mitglieder!DM80</f>
        <v/>
      </c>
      <c r="Y958" s="90" t="str">
        <f ca="1">Mitglieder!DN80</f>
        <v/>
      </c>
    </row>
    <row r="959" spans="18:25" x14ac:dyDescent="0.35">
      <c r="R959" s="90">
        <f ca="1">Mitglieder!DG81</f>
        <v>9.6100000000001726E-2</v>
      </c>
      <c r="S959" s="90" t="str">
        <f ca="1">Mitglieder!DH81</f>
        <v/>
      </c>
      <c r="T959" s="91" t="str">
        <f ca="1">Mitglieder!DI81</f>
        <v/>
      </c>
      <c r="U959" s="90" t="str">
        <f ca="1">Mitglieder!DJ81</f>
        <v/>
      </c>
      <c r="V959" s="90" t="str">
        <f ca="1">Mitglieder!DK81</f>
        <v/>
      </c>
      <c r="W959" s="90">
        <f>Mitglieder!DL81</f>
        <v>0</v>
      </c>
      <c r="X959" s="92" t="str">
        <f ca="1">Mitglieder!DM81</f>
        <v/>
      </c>
      <c r="Y959" s="90" t="str">
        <f ca="1">Mitglieder!DN81</f>
        <v/>
      </c>
    </row>
    <row r="960" spans="18:25" x14ac:dyDescent="0.35">
      <c r="R960" s="90">
        <f ca="1">Mitglieder!DG82</f>
        <v>9.6200000000001729E-2</v>
      </c>
      <c r="S960" s="90" t="str">
        <f ca="1">Mitglieder!DH82</f>
        <v/>
      </c>
      <c r="T960" s="91" t="str">
        <f ca="1">Mitglieder!DI82</f>
        <v/>
      </c>
      <c r="U960" s="90" t="str">
        <f ca="1">Mitglieder!DJ82</f>
        <v/>
      </c>
      <c r="V960" s="90" t="str">
        <f ca="1">Mitglieder!DK82</f>
        <v/>
      </c>
      <c r="W960" s="90">
        <f>Mitglieder!DL82</f>
        <v>0</v>
      </c>
      <c r="X960" s="92" t="str">
        <f ca="1">Mitglieder!DM82</f>
        <v/>
      </c>
      <c r="Y960" s="90" t="str">
        <f ca="1">Mitglieder!DN82</f>
        <v/>
      </c>
    </row>
    <row r="961" spans="18:25" x14ac:dyDescent="0.35">
      <c r="R961" s="90">
        <f ca="1">Mitglieder!DG83</f>
        <v>9.6300000000001731E-2</v>
      </c>
      <c r="S961" s="90" t="str">
        <f ca="1">Mitglieder!DH83</f>
        <v/>
      </c>
      <c r="T961" s="91" t="str">
        <f ca="1">Mitglieder!DI83</f>
        <v/>
      </c>
      <c r="U961" s="90" t="str">
        <f ca="1">Mitglieder!DJ83</f>
        <v/>
      </c>
      <c r="V961" s="90" t="str">
        <f ca="1">Mitglieder!DK83</f>
        <v/>
      </c>
      <c r="W961" s="90">
        <f>Mitglieder!DL83</f>
        <v>0</v>
      </c>
      <c r="X961" s="92" t="str">
        <f ca="1">Mitglieder!DM83</f>
        <v/>
      </c>
      <c r="Y961" s="90" t="str">
        <f ca="1">Mitglieder!DN83</f>
        <v/>
      </c>
    </row>
    <row r="962" spans="18:25" x14ac:dyDescent="0.35">
      <c r="R962" s="90">
        <f ca="1">Mitglieder!DG84</f>
        <v>9.6400000000001734E-2</v>
      </c>
      <c r="S962" s="90" t="str">
        <f ca="1">Mitglieder!DH84</f>
        <v/>
      </c>
      <c r="T962" s="91" t="str">
        <f ca="1">Mitglieder!DI84</f>
        <v/>
      </c>
      <c r="U962" s="90" t="str">
        <f ca="1">Mitglieder!DJ84</f>
        <v/>
      </c>
      <c r="V962" s="90" t="str">
        <f ca="1">Mitglieder!DK84</f>
        <v/>
      </c>
      <c r="W962" s="90">
        <f>Mitglieder!DL84</f>
        <v>0</v>
      </c>
      <c r="X962" s="92" t="str">
        <f ca="1">Mitglieder!DM84</f>
        <v/>
      </c>
      <c r="Y962" s="90" t="str">
        <f ca="1">Mitglieder!DN84</f>
        <v/>
      </c>
    </row>
    <row r="963" spans="18:25" x14ac:dyDescent="0.35">
      <c r="R963" s="90">
        <f ca="1">Mitglieder!DG85</f>
        <v>9.6500000000001737E-2</v>
      </c>
      <c r="S963" s="90" t="str">
        <f ca="1">Mitglieder!DH85</f>
        <v/>
      </c>
      <c r="T963" s="91" t="str">
        <f ca="1">Mitglieder!DI85</f>
        <v/>
      </c>
      <c r="U963" s="90" t="str">
        <f ca="1">Mitglieder!DJ85</f>
        <v/>
      </c>
      <c r="V963" s="90" t="str">
        <f ca="1">Mitglieder!DK85</f>
        <v/>
      </c>
      <c r="W963" s="90">
        <f>Mitglieder!DL85</f>
        <v>0</v>
      </c>
      <c r="X963" s="92" t="str">
        <f ca="1">Mitglieder!DM85</f>
        <v/>
      </c>
      <c r="Y963" s="90" t="str">
        <f ca="1">Mitglieder!DN85</f>
        <v/>
      </c>
    </row>
    <row r="964" spans="18:25" x14ac:dyDescent="0.35">
      <c r="R964" s="90">
        <f ca="1">Mitglieder!DG86</f>
        <v>9.660000000000174E-2</v>
      </c>
      <c r="S964" s="90" t="str">
        <f ca="1">Mitglieder!DH86</f>
        <v/>
      </c>
      <c r="T964" s="91" t="str">
        <f ca="1">Mitglieder!DI86</f>
        <v/>
      </c>
      <c r="U964" s="90" t="str">
        <f ca="1">Mitglieder!DJ86</f>
        <v/>
      </c>
      <c r="V964" s="90" t="str">
        <f ca="1">Mitglieder!DK86</f>
        <v/>
      </c>
      <c r="W964" s="90">
        <f>Mitglieder!DL86</f>
        <v>0</v>
      </c>
      <c r="X964" s="92" t="str">
        <f ca="1">Mitglieder!DM86</f>
        <v/>
      </c>
      <c r="Y964" s="90" t="str">
        <f ca="1">Mitglieder!DN86</f>
        <v/>
      </c>
    </row>
    <row r="965" spans="18:25" x14ac:dyDescent="0.35">
      <c r="R965" s="90">
        <f ca="1">Mitglieder!DG87</f>
        <v>9.6700000000001743E-2</v>
      </c>
      <c r="S965" s="90" t="str">
        <f ca="1">Mitglieder!DH87</f>
        <v/>
      </c>
      <c r="T965" s="91" t="str">
        <f ca="1">Mitglieder!DI87</f>
        <v/>
      </c>
      <c r="U965" s="90" t="str">
        <f ca="1">Mitglieder!DJ87</f>
        <v/>
      </c>
      <c r="V965" s="90" t="str">
        <f ca="1">Mitglieder!DK87</f>
        <v/>
      </c>
      <c r="W965" s="90">
        <f>Mitglieder!DL87</f>
        <v>0</v>
      </c>
      <c r="X965" s="92" t="str">
        <f ca="1">Mitglieder!DM87</f>
        <v/>
      </c>
      <c r="Y965" s="90" t="str">
        <f ca="1">Mitglieder!DN87</f>
        <v/>
      </c>
    </row>
    <row r="966" spans="18:25" x14ac:dyDescent="0.35">
      <c r="R966" s="90">
        <f ca="1">Mitglieder!DG88</f>
        <v>9.6800000000001746E-2</v>
      </c>
      <c r="S966" s="90" t="str">
        <f ca="1">Mitglieder!DH88</f>
        <v/>
      </c>
      <c r="T966" s="91" t="str">
        <f ca="1">Mitglieder!DI88</f>
        <v/>
      </c>
      <c r="U966" s="90" t="str">
        <f ca="1">Mitglieder!DJ88</f>
        <v/>
      </c>
      <c r="V966" s="90" t="str">
        <f ca="1">Mitglieder!DK88</f>
        <v/>
      </c>
      <c r="W966" s="90">
        <f>Mitglieder!DL88</f>
        <v>0</v>
      </c>
      <c r="X966" s="92" t="str">
        <f ca="1">Mitglieder!DM88</f>
        <v/>
      </c>
      <c r="Y966" s="90" t="str">
        <f ca="1">Mitglieder!DN88</f>
        <v/>
      </c>
    </row>
    <row r="967" spans="18:25" x14ac:dyDescent="0.35">
      <c r="R967" s="90">
        <f ca="1">Mitglieder!DG89</f>
        <v>9.6900000000001749E-2</v>
      </c>
      <c r="S967" s="90" t="str">
        <f ca="1">Mitglieder!DH89</f>
        <v/>
      </c>
      <c r="T967" s="91" t="str">
        <f ca="1">Mitglieder!DI89</f>
        <v/>
      </c>
      <c r="U967" s="90" t="str">
        <f ca="1">Mitglieder!DJ89</f>
        <v/>
      </c>
      <c r="V967" s="90" t="str">
        <f ca="1">Mitglieder!DK89</f>
        <v/>
      </c>
      <c r="W967" s="90">
        <f>Mitglieder!DL89</f>
        <v>0</v>
      </c>
      <c r="X967" s="92" t="str">
        <f ca="1">Mitglieder!DM89</f>
        <v/>
      </c>
      <c r="Y967" s="90" t="str">
        <f ca="1">Mitglieder!DN89</f>
        <v/>
      </c>
    </row>
    <row r="968" spans="18:25" x14ac:dyDescent="0.35">
      <c r="R968" s="90">
        <f ca="1">Mitglieder!DG90</f>
        <v>9.7000000000001751E-2</v>
      </c>
      <c r="S968" s="90" t="str">
        <f ca="1">Mitglieder!DH90</f>
        <v/>
      </c>
      <c r="T968" s="91" t="str">
        <f ca="1">Mitglieder!DI90</f>
        <v/>
      </c>
      <c r="U968" s="90" t="str">
        <f ca="1">Mitglieder!DJ90</f>
        <v/>
      </c>
      <c r="V968" s="90" t="str">
        <f ca="1">Mitglieder!DK90</f>
        <v/>
      </c>
      <c r="W968" s="90">
        <f>Mitglieder!DL90</f>
        <v>0</v>
      </c>
      <c r="X968" s="92" t="str">
        <f ca="1">Mitglieder!DM90</f>
        <v/>
      </c>
      <c r="Y968" s="90" t="str">
        <f ca="1">Mitglieder!DN90</f>
        <v/>
      </c>
    </row>
    <row r="969" spans="18:25" x14ac:dyDescent="0.35">
      <c r="R969" s="90">
        <f ca="1">Mitglieder!DG91</f>
        <v>9.7100000000001754E-2</v>
      </c>
      <c r="S969" s="90" t="str">
        <f ca="1">Mitglieder!DH91</f>
        <v/>
      </c>
      <c r="T969" s="91" t="str">
        <f ca="1">Mitglieder!DI91</f>
        <v/>
      </c>
      <c r="U969" s="90" t="str">
        <f ca="1">Mitglieder!DJ91</f>
        <v/>
      </c>
      <c r="V969" s="90" t="str">
        <f ca="1">Mitglieder!DK91</f>
        <v/>
      </c>
      <c r="W969" s="90">
        <f>Mitglieder!DL91</f>
        <v>0</v>
      </c>
      <c r="X969" s="92" t="str">
        <f ca="1">Mitglieder!DM91</f>
        <v/>
      </c>
      <c r="Y969" s="90" t="str">
        <f ca="1">Mitglieder!DN91</f>
        <v/>
      </c>
    </row>
    <row r="970" spans="18:25" x14ac:dyDescent="0.35">
      <c r="R970" s="90">
        <f ca="1">Mitglieder!DG92</f>
        <v>9.7200000000001757E-2</v>
      </c>
      <c r="S970" s="90" t="str">
        <f ca="1">Mitglieder!DH92</f>
        <v/>
      </c>
      <c r="T970" s="91" t="str">
        <f ca="1">Mitglieder!DI92</f>
        <v/>
      </c>
      <c r="U970" s="90" t="str">
        <f ca="1">Mitglieder!DJ92</f>
        <v/>
      </c>
      <c r="V970" s="90" t="str">
        <f ca="1">Mitglieder!DK92</f>
        <v/>
      </c>
      <c r="W970" s="90">
        <f>Mitglieder!DL92</f>
        <v>0</v>
      </c>
      <c r="X970" s="92" t="str">
        <f ca="1">Mitglieder!DM92</f>
        <v/>
      </c>
      <c r="Y970" s="90" t="str">
        <f ca="1">Mitglieder!DN92</f>
        <v/>
      </c>
    </row>
    <row r="971" spans="18:25" x14ac:dyDescent="0.35">
      <c r="R971" s="90">
        <f ca="1">Mitglieder!DG93</f>
        <v>9.730000000000176E-2</v>
      </c>
      <c r="S971" s="90" t="str">
        <f ca="1">Mitglieder!DH93</f>
        <v/>
      </c>
      <c r="T971" s="91" t="str">
        <f ca="1">Mitglieder!DI93</f>
        <v/>
      </c>
      <c r="U971" s="90" t="str">
        <f ca="1">Mitglieder!DJ93</f>
        <v/>
      </c>
      <c r="V971" s="90" t="str">
        <f ca="1">Mitglieder!DK93</f>
        <v/>
      </c>
      <c r="W971" s="90">
        <f>Mitglieder!DL93</f>
        <v>0</v>
      </c>
      <c r="X971" s="92" t="str">
        <f ca="1">Mitglieder!DM93</f>
        <v/>
      </c>
      <c r="Y971" s="90" t="str">
        <f ca="1">Mitglieder!DN93</f>
        <v/>
      </c>
    </row>
    <row r="972" spans="18:25" x14ac:dyDescent="0.35">
      <c r="R972" s="90">
        <f ca="1">Mitglieder!DG94</f>
        <v>9.7400000000001763E-2</v>
      </c>
      <c r="S972" s="90" t="str">
        <f ca="1">Mitglieder!DH94</f>
        <v/>
      </c>
      <c r="T972" s="91" t="str">
        <f ca="1">Mitglieder!DI94</f>
        <v/>
      </c>
      <c r="U972" s="90" t="str">
        <f ca="1">Mitglieder!DJ94</f>
        <v/>
      </c>
      <c r="V972" s="90" t="str">
        <f ca="1">Mitglieder!DK94</f>
        <v/>
      </c>
      <c r="W972" s="90">
        <f>Mitglieder!DL94</f>
        <v>0</v>
      </c>
      <c r="X972" s="92" t="str">
        <f ca="1">Mitglieder!DM94</f>
        <v/>
      </c>
      <c r="Y972" s="90" t="str">
        <f ca="1">Mitglieder!DN94</f>
        <v/>
      </c>
    </row>
    <row r="973" spans="18:25" x14ac:dyDescent="0.35">
      <c r="R973" s="90">
        <f ca="1">Mitglieder!DG95</f>
        <v>9.7500000000001766E-2</v>
      </c>
      <c r="S973" s="90" t="str">
        <f ca="1">Mitglieder!DH95</f>
        <v/>
      </c>
      <c r="T973" s="91" t="str">
        <f ca="1">Mitglieder!DI95</f>
        <v/>
      </c>
      <c r="U973" s="90" t="str">
        <f ca="1">Mitglieder!DJ95</f>
        <v/>
      </c>
      <c r="V973" s="90" t="str">
        <f ca="1">Mitglieder!DK95</f>
        <v/>
      </c>
      <c r="W973" s="90">
        <f>Mitglieder!DL95</f>
        <v>0</v>
      </c>
      <c r="X973" s="92" t="str">
        <f ca="1">Mitglieder!DM95</f>
        <v/>
      </c>
      <c r="Y973" s="90" t="str">
        <f ca="1">Mitglieder!DN95</f>
        <v/>
      </c>
    </row>
    <row r="974" spans="18:25" x14ac:dyDescent="0.35">
      <c r="R974" s="90">
        <f ca="1">Mitglieder!DG96</f>
        <v>9.7600000000001769E-2</v>
      </c>
      <c r="S974" s="90" t="str">
        <f ca="1">Mitglieder!DH96</f>
        <v/>
      </c>
      <c r="T974" s="91" t="str">
        <f ca="1">Mitglieder!DI96</f>
        <v/>
      </c>
      <c r="U974" s="90" t="str">
        <f ca="1">Mitglieder!DJ96</f>
        <v/>
      </c>
      <c r="V974" s="90" t="str">
        <f ca="1">Mitglieder!DK96</f>
        <v/>
      </c>
      <c r="W974" s="90">
        <f>Mitglieder!DL96</f>
        <v>0</v>
      </c>
      <c r="X974" s="92" t="str">
        <f ca="1">Mitglieder!DM96</f>
        <v/>
      </c>
      <c r="Y974" s="90" t="str">
        <f ca="1">Mitglieder!DN96</f>
        <v/>
      </c>
    </row>
    <row r="975" spans="18:25" x14ac:dyDescent="0.35">
      <c r="R975" s="90">
        <f ca="1">Mitglieder!DG97</f>
        <v>9.7700000000001772E-2</v>
      </c>
      <c r="S975" s="90" t="str">
        <f ca="1">Mitglieder!DH97</f>
        <v/>
      </c>
      <c r="T975" s="91" t="str">
        <f ca="1">Mitglieder!DI97</f>
        <v/>
      </c>
      <c r="U975" s="90" t="str">
        <f ca="1">Mitglieder!DJ97</f>
        <v/>
      </c>
      <c r="V975" s="90" t="str">
        <f ca="1">Mitglieder!DK97</f>
        <v/>
      </c>
      <c r="W975" s="90">
        <f>Mitglieder!DL97</f>
        <v>0</v>
      </c>
      <c r="X975" s="92" t="str">
        <f ca="1">Mitglieder!DM97</f>
        <v/>
      </c>
      <c r="Y975" s="90" t="str">
        <f ca="1">Mitglieder!DN97</f>
        <v/>
      </c>
    </row>
    <row r="976" spans="18:25" x14ac:dyDescent="0.35">
      <c r="R976" s="90">
        <f ca="1">Mitglieder!DG98</f>
        <v>9.7800000000001774E-2</v>
      </c>
      <c r="S976" s="90" t="str">
        <f ca="1">Mitglieder!DH98</f>
        <v/>
      </c>
      <c r="T976" s="91" t="str">
        <f ca="1">Mitglieder!DI98</f>
        <v/>
      </c>
      <c r="U976" s="90" t="str">
        <f ca="1">Mitglieder!DJ98</f>
        <v/>
      </c>
      <c r="V976" s="90" t="str">
        <f ca="1">Mitglieder!DK98</f>
        <v/>
      </c>
      <c r="W976" s="90">
        <f>Mitglieder!DL98</f>
        <v>0</v>
      </c>
      <c r="X976" s="92" t="str">
        <f ca="1">Mitglieder!DM98</f>
        <v/>
      </c>
      <c r="Y976" s="90" t="str">
        <f ca="1">Mitglieder!DN98</f>
        <v/>
      </c>
    </row>
    <row r="977" spans="18:25" x14ac:dyDescent="0.35">
      <c r="R977" s="90">
        <f ca="1">Mitglieder!DG99</f>
        <v>9.7900000000001777E-2</v>
      </c>
      <c r="S977" s="90" t="str">
        <f ca="1">Mitglieder!DH99</f>
        <v/>
      </c>
      <c r="T977" s="91" t="str">
        <f ca="1">Mitglieder!DI99</f>
        <v/>
      </c>
      <c r="U977" s="90" t="str">
        <f ca="1">Mitglieder!DJ99</f>
        <v/>
      </c>
      <c r="V977" s="90" t="str">
        <f ca="1">Mitglieder!DK99</f>
        <v/>
      </c>
      <c r="W977" s="90">
        <f>Mitglieder!DL99</f>
        <v>0</v>
      </c>
      <c r="X977" s="92" t="str">
        <f ca="1">Mitglieder!DM99</f>
        <v/>
      </c>
      <c r="Y977" s="90" t="str">
        <f ca="1">Mitglieder!DN99</f>
        <v/>
      </c>
    </row>
    <row r="978" spans="18:25" x14ac:dyDescent="0.35">
      <c r="R978" s="90">
        <f ca="1">Mitglieder!DG100</f>
        <v>9.800000000000178E-2</v>
      </c>
      <c r="S978" s="90" t="str">
        <f ca="1">Mitglieder!DH100</f>
        <v/>
      </c>
      <c r="T978" s="91" t="str">
        <f ca="1">Mitglieder!DI100</f>
        <v/>
      </c>
      <c r="U978" s="90" t="str">
        <f ca="1">Mitglieder!DJ100</f>
        <v/>
      </c>
      <c r="V978" s="90" t="str">
        <f ca="1">Mitglieder!DK100</f>
        <v/>
      </c>
      <c r="W978" s="90">
        <f>Mitglieder!DL100</f>
        <v>0</v>
      </c>
      <c r="X978" s="92" t="str">
        <f ca="1">Mitglieder!DM100</f>
        <v/>
      </c>
      <c r="Y978" s="90" t="str">
        <f ca="1">Mitglieder!DN100</f>
        <v/>
      </c>
    </row>
    <row r="979" spans="18:25" x14ac:dyDescent="0.35">
      <c r="R979" s="90">
        <f ca="1">Mitglieder!DG101</f>
        <v>9.8100000000001783E-2</v>
      </c>
      <c r="S979" s="90" t="str">
        <f ca="1">Mitglieder!DH101</f>
        <v/>
      </c>
      <c r="T979" s="91" t="str">
        <f ca="1">Mitglieder!DI101</f>
        <v/>
      </c>
      <c r="U979" s="90" t="str">
        <f ca="1">Mitglieder!DJ101</f>
        <v/>
      </c>
      <c r="V979" s="90" t="str">
        <f ca="1">Mitglieder!DK101</f>
        <v/>
      </c>
      <c r="W979" s="90">
        <f>Mitglieder!DL101</f>
        <v>0</v>
      </c>
      <c r="X979" s="92" t="str">
        <f ca="1">Mitglieder!DM101</f>
        <v/>
      </c>
      <c r="Y979" s="90" t="str">
        <f ca="1">Mitglieder!DN101</f>
        <v/>
      </c>
    </row>
    <row r="980" spans="18:25" x14ac:dyDescent="0.35">
      <c r="R980" s="90">
        <f ca="1">Mitglieder!DG102</f>
        <v>9.8200000000001786E-2</v>
      </c>
      <c r="S980" s="90" t="str">
        <f ca="1">Mitglieder!DH102</f>
        <v/>
      </c>
      <c r="T980" s="91" t="str">
        <f ca="1">Mitglieder!DI102</f>
        <v/>
      </c>
      <c r="U980" s="90" t="str">
        <f ca="1">Mitglieder!DJ102</f>
        <v/>
      </c>
      <c r="V980" s="90" t="str">
        <f ca="1">Mitglieder!DK102</f>
        <v/>
      </c>
      <c r="W980" s="90">
        <f>Mitglieder!DL102</f>
        <v>0</v>
      </c>
      <c r="X980" s="92" t="str">
        <f ca="1">Mitglieder!DM102</f>
        <v/>
      </c>
      <c r="Y980" s="90" t="str">
        <f ca="1">Mitglieder!DN102</f>
        <v/>
      </c>
    </row>
    <row r="981" spans="18:25" x14ac:dyDescent="0.35">
      <c r="R981" s="90">
        <f ca="1">Mitglieder!DG103</f>
        <v>9.8300000000001789E-2</v>
      </c>
      <c r="S981" s="90" t="str">
        <f ca="1">Mitglieder!DH103</f>
        <v/>
      </c>
      <c r="T981" s="91" t="str">
        <f ca="1">Mitglieder!DI103</f>
        <v/>
      </c>
      <c r="U981" s="90" t="str">
        <f ca="1">Mitglieder!DJ103</f>
        <v/>
      </c>
      <c r="V981" s="90" t="str">
        <f ca="1">Mitglieder!DK103</f>
        <v/>
      </c>
      <c r="W981" s="90">
        <f>Mitglieder!DL103</f>
        <v>0</v>
      </c>
      <c r="X981" s="92" t="str">
        <f ca="1">Mitglieder!DM103</f>
        <v/>
      </c>
      <c r="Y981" s="90" t="str">
        <f ca="1">Mitglieder!DN103</f>
        <v/>
      </c>
    </row>
    <row r="982" spans="18:25" x14ac:dyDescent="0.35">
      <c r="R982" s="90">
        <f ca="1">Mitglieder!DG104</f>
        <v>9.8400000000001792E-2</v>
      </c>
      <c r="S982" s="90" t="str">
        <f ca="1">Mitglieder!DH104</f>
        <v/>
      </c>
      <c r="T982" s="91" t="str">
        <f ca="1">Mitglieder!DI104</f>
        <v/>
      </c>
      <c r="U982" s="90" t="str">
        <f ca="1">Mitglieder!DJ104</f>
        <v/>
      </c>
      <c r="V982" s="90" t="str">
        <f ca="1">Mitglieder!DK104</f>
        <v/>
      </c>
      <c r="W982" s="90">
        <f>Mitglieder!DL104</f>
        <v>0</v>
      </c>
      <c r="X982" s="92" t="str">
        <f ca="1">Mitglieder!DM104</f>
        <v/>
      </c>
      <c r="Y982" s="90" t="str">
        <f ca="1">Mitglieder!DN104</f>
        <v/>
      </c>
    </row>
    <row r="983" spans="18:25" x14ac:dyDescent="0.35">
      <c r="R983" s="90">
        <f ca="1">Mitglieder!DG105</f>
        <v>9.8500000000001794E-2</v>
      </c>
      <c r="S983" s="90" t="str">
        <f ca="1">Mitglieder!DH105</f>
        <v/>
      </c>
      <c r="T983" s="91" t="str">
        <f ca="1">Mitglieder!DI105</f>
        <v/>
      </c>
      <c r="U983" s="90" t="str">
        <f ca="1">Mitglieder!DJ105</f>
        <v/>
      </c>
      <c r="V983" s="90" t="str">
        <f ca="1">Mitglieder!DK105</f>
        <v/>
      </c>
      <c r="W983" s="90">
        <f>Mitglieder!DL105</f>
        <v>0</v>
      </c>
      <c r="X983" s="92" t="str">
        <f ca="1">Mitglieder!DM105</f>
        <v/>
      </c>
      <c r="Y983" s="90" t="str">
        <f ca="1">Mitglieder!DN105</f>
        <v/>
      </c>
    </row>
    <row r="984" spans="18:25" x14ac:dyDescent="0.35">
      <c r="R984" s="90">
        <f ca="1">Mitglieder!DG106</f>
        <v>9.8600000000001797E-2</v>
      </c>
      <c r="S984" s="90" t="str">
        <f ca="1">Mitglieder!DH106</f>
        <v/>
      </c>
      <c r="T984" s="91" t="str">
        <f ca="1">Mitglieder!DI106</f>
        <v/>
      </c>
      <c r="U984" s="90" t="str">
        <f ca="1">Mitglieder!DJ106</f>
        <v/>
      </c>
      <c r="V984" s="90" t="str">
        <f ca="1">Mitglieder!DK106</f>
        <v/>
      </c>
      <c r="W984" s="90">
        <f>Mitglieder!DL106</f>
        <v>0</v>
      </c>
      <c r="X984" s="92" t="str">
        <f ca="1">Mitglieder!DM106</f>
        <v/>
      </c>
      <c r="Y984" s="90" t="str">
        <f ca="1">Mitglieder!DN106</f>
        <v/>
      </c>
    </row>
    <row r="985" spans="18:25" x14ac:dyDescent="0.35">
      <c r="R985" s="90">
        <f ca="1">Mitglieder!DG107</f>
        <v>9.87000000000018E-2</v>
      </c>
      <c r="S985" s="90" t="str">
        <f ca="1">Mitglieder!DH107</f>
        <v/>
      </c>
      <c r="T985" s="91" t="str">
        <f ca="1">Mitglieder!DI107</f>
        <v/>
      </c>
      <c r="U985" s="90" t="str">
        <f ca="1">Mitglieder!DJ107</f>
        <v/>
      </c>
      <c r="V985" s="90" t="str">
        <f ca="1">Mitglieder!DK107</f>
        <v/>
      </c>
      <c r="W985" s="90">
        <f>Mitglieder!DL107</f>
        <v>0</v>
      </c>
      <c r="X985" s="92" t="str">
        <f ca="1">Mitglieder!DM107</f>
        <v/>
      </c>
      <c r="Y985" s="90" t="str">
        <f ca="1">Mitglieder!DN107</f>
        <v/>
      </c>
    </row>
    <row r="986" spans="18:25" x14ac:dyDescent="0.35">
      <c r="R986" s="90">
        <f ca="1">Mitglieder!DG108</f>
        <v>9.8800000000001803E-2</v>
      </c>
      <c r="S986" s="90" t="str">
        <f ca="1">Mitglieder!DH108</f>
        <v/>
      </c>
      <c r="T986" s="91" t="str">
        <f ca="1">Mitglieder!DI108</f>
        <v/>
      </c>
      <c r="U986" s="90" t="str">
        <f ca="1">Mitglieder!DJ108</f>
        <v/>
      </c>
      <c r="V986" s="90" t="str">
        <f ca="1">Mitglieder!DK108</f>
        <v/>
      </c>
      <c r="W986" s="90">
        <f>Mitglieder!DL108</f>
        <v>0</v>
      </c>
      <c r="X986" s="92" t="str">
        <f ca="1">Mitglieder!DM108</f>
        <v/>
      </c>
      <c r="Y986" s="90" t="str">
        <f ca="1">Mitglieder!DN108</f>
        <v/>
      </c>
    </row>
    <row r="987" spans="18:25" x14ac:dyDescent="0.35">
      <c r="R987" s="90">
        <f ca="1">Mitglieder!DG109</f>
        <v>9.8900000000001806E-2</v>
      </c>
      <c r="S987" s="90" t="str">
        <f ca="1">Mitglieder!DH109</f>
        <v/>
      </c>
      <c r="T987" s="91" t="str">
        <f ca="1">Mitglieder!DI109</f>
        <v/>
      </c>
      <c r="U987" s="90" t="str">
        <f ca="1">Mitglieder!DJ109</f>
        <v/>
      </c>
      <c r="V987" s="90" t="str">
        <f ca="1">Mitglieder!DK109</f>
        <v/>
      </c>
      <c r="W987" s="90">
        <f>Mitglieder!DL109</f>
        <v>0</v>
      </c>
      <c r="X987" s="92" t="str">
        <f ca="1">Mitglieder!DM109</f>
        <v/>
      </c>
      <c r="Y987" s="90" t="str">
        <f ca="1">Mitglieder!DN109</f>
        <v/>
      </c>
    </row>
    <row r="988" spans="18:25" x14ac:dyDescent="0.35">
      <c r="R988" s="90">
        <f ca="1">Mitglieder!DG110</f>
        <v>9.9000000000001809E-2</v>
      </c>
      <c r="S988" s="90" t="str">
        <f ca="1">Mitglieder!DH110</f>
        <v/>
      </c>
      <c r="T988" s="91" t="str">
        <f ca="1">Mitglieder!DI110</f>
        <v/>
      </c>
      <c r="U988" s="90" t="str">
        <f ca="1">Mitglieder!DJ110</f>
        <v/>
      </c>
      <c r="V988" s="90" t="str">
        <f ca="1">Mitglieder!DK110</f>
        <v/>
      </c>
      <c r="W988" s="90">
        <f>Mitglieder!DL110</f>
        <v>0</v>
      </c>
      <c r="X988" s="92" t="str">
        <f ca="1">Mitglieder!DM110</f>
        <v/>
      </c>
      <c r="Y988" s="90" t="str">
        <f ca="1">Mitglieder!DN110</f>
        <v/>
      </c>
    </row>
    <row r="989" spans="18:25" x14ac:dyDescent="0.35">
      <c r="R989" s="90">
        <f ca="1">Mitglieder!DG111</f>
        <v>9.9100000000001812E-2</v>
      </c>
      <c r="S989" s="90" t="str">
        <f ca="1">Mitglieder!DH111</f>
        <v/>
      </c>
      <c r="T989" s="91" t="str">
        <f ca="1">Mitglieder!DI111</f>
        <v/>
      </c>
      <c r="U989" s="90" t="str">
        <f ca="1">Mitglieder!DJ111</f>
        <v/>
      </c>
      <c r="V989" s="90" t="str">
        <f ca="1">Mitglieder!DK111</f>
        <v/>
      </c>
      <c r="W989" s="90">
        <f>Mitglieder!DL111</f>
        <v>0</v>
      </c>
      <c r="X989" s="92" t="str">
        <f ca="1">Mitglieder!DM111</f>
        <v/>
      </c>
      <c r="Y989" s="90" t="str">
        <f ca="1">Mitglieder!DN111</f>
        <v/>
      </c>
    </row>
    <row r="990" spans="18:25" x14ac:dyDescent="0.35">
      <c r="R990" s="90">
        <f ca="1">Mitglieder!DG112</f>
        <v>9.9200000000001815E-2</v>
      </c>
      <c r="S990" s="90" t="str">
        <f ca="1">Mitglieder!DH112</f>
        <v/>
      </c>
      <c r="T990" s="91" t="str">
        <f ca="1">Mitglieder!DI112</f>
        <v/>
      </c>
      <c r="U990" s="90" t="str">
        <f ca="1">Mitglieder!DJ112</f>
        <v/>
      </c>
      <c r="V990" s="90" t="str">
        <f ca="1">Mitglieder!DK112</f>
        <v/>
      </c>
      <c r="W990" s="90">
        <f>Mitglieder!DL112</f>
        <v>0</v>
      </c>
      <c r="X990" s="92" t="str">
        <f ca="1">Mitglieder!DM112</f>
        <v/>
      </c>
      <c r="Y990" s="90" t="str">
        <f ca="1">Mitglieder!DN112</f>
        <v/>
      </c>
    </row>
    <row r="991" spans="18:25" x14ac:dyDescent="0.35">
      <c r="R991" s="90">
        <f ca="1">Mitglieder!DG113</f>
        <v>9.9300000000001817E-2</v>
      </c>
      <c r="S991" s="90" t="str">
        <f ca="1">Mitglieder!DH113</f>
        <v/>
      </c>
      <c r="T991" s="91" t="str">
        <f ca="1">Mitglieder!DI113</f>
        <v/>
      </c>
      <c r="U991" s="90" t="str">
        <f ca="1">Mitglieder!DJ113</f>
        <v/>
      </c>
      <c r="V991" s="90" t="str">
        <f ca="1">Mitglieder!DK113</f>
        <v/>
      </c>
      <c r="W991" s="90">
        <f>Mitglieder!DL113</f>
        <v>0</v>
      </c>
      <c r="X991" s="92" t="str">
        <f ca="1">Mitglieder!DM113</f>
        <v/>
      </c>
      <c r="Y991" s="90" t="str">
        <f ca="1">Mitglieder!DN113</f>
        <v/>
      </c>
    </row>
    <row r="992" spans="18:25" x14ac:dyDescent="0.35">
      <c r="R992" s="90">
        <f ca="1">Mitglieder!DG114</f>
        <v>9.940000000000182E-2</v>
      </c>
      <c r="S992" s="90" t="str">
        <f ca="1">Mitglieder!DH114</f>
        <v/>
      </c>
      <c r="T992" s="91" t="str">
        <f ca="1">Mitglieder!DI114</f>
        <v/>
      </c>
      <c r="U992" s="90" t="str">
        <f ca="1">Mitglieder!DJ114</f>
        <v/>
      </c>
      <c r="V992" s="90" t="str">
        <f ca="1">Mitglieder!DK114</f>
        <v/>
      </c>
      <c r="W992" s="90">
        <f>Mitglieder!DL114</f>
        <v>0</v>
      </c>
      <c r="X992" s="92" t="str">
        <f ca="1">Mitglieder!DM114</f>
        <v/>
      </c>
      <c r="Y992" s="90" t="str">
        <f ca="1">Mitglieder!DN114</f>
        <v/>
      </c>
    </row>
    <row r="993" spans="18:25" x14ac:dyDescent="0.35">
      <c r="R993" s="90">
        <f ca="1">Mitglieder!DG115</f>
        <v>9.9500000000001823E-2</v>
      </c>
      <c r="S993" s="90" t="str">
        <f ca="1">Mitglieder!DH115</f>
        <v/>
      </c>
      <c r="T993" s="91" t="str">
        <f ca="1">Mitglieder!DI115</f>
        <v/>
      </c>
      <c r="U993" s="90" t="str">
        <f ca="1">Mitglieder!DJ115</f>
        <v/>
      </c>
      <c r="V993" s="90" t="str">
        <f ca="1">Mitglieder!DK115</f>
        <v/>
      </c>
      <c r="W993" s="90">
        <f>Mitglieder!DL115</f>
        <v>0</v>
      </c>
      <c r="X993" s="92" t="str">
        <f ca="1">Mitglieder!DM115</f>
        <v/>
      </c>
      <c r="Y993" s="90" t="str">
        <f ca="1">Mitglieder!DN115</f>
        <v/>
      </c>
    </row>
    <row r="994" spans="18:25" x14ac:dyDescent="0.35">
      <c r="R994" s="90">
        <f ca="1">Mitglieder!DG116</f>
        <v>9.9600000000001826E-2</v>
      </c>
      <c r="S994" s="90" t="str">
        <f ca="1">Mitglieder!DH116</f>
        <v/>
      </c>
      <c r="T994" s="91" t="str">
        <f ca="1">Mitglieder!DI116</f>
        <v/>
      </c>
      <c r="U994" s="90" t="str">
        <f ca="1">Mitglieder!DJ116</f>
        <v/>
      </c>
      <c r="V994" s="90" t="str">
        <f ca="1">Mitglieder!DK116</f>
        <v/>
      </c>
      <c r="W994" s="90">
        <f>Mitglieder!DL116</f>
        <v>0</v>
      </c>
      <c r="X994" s="92" t="str">
        <f ca="1">Mitglieder!DM116</f>
        <v/>
      </c>
      <c r="Y994" s="90" t="str">
        <f ca="1">Mitglieder!DN116</f>
        <v/>
      </c>
    </row>
    <row r="995" spans="18:25" x14ac:dyDescent="0.35">
      <c r="R995" s="90">
        <f ca="1">Mitglieder!DG117</f>
        <v>9.9700000000001829E-2</v>
      </c>
      <c r="S995" s="90" t="str">
        <f ca="1">Mitglieder!DH117</f>
        <v/>
      </c>
      <c r="T995" s="91" t="str">
        <f ca="1">Mitglieder!DI117</f>
        <v/>
      </c>
      <c r="U995" s="90" t="str">
        <f ca="1">Mitglieder!DJ117</f>
        <v/>
      </c>
      <c r="V995" s="90" t="str">
        <f ca="1">Mitglieder!DK117</f>
        <v/>
      </c>
      <c r="W995" s="90">
        <f>Mitglieder!DL117</f>
        <v>0</v>
      </c>
      <c r="X995" s="92" t="str">
        <f ca="1">Mitglieder!DM117</f>
        <v/>
      </c>
      <c r="Y995" s="90" t="str">
        <f ca="1">Mitglieder!DN117</f>
        <v/>
      </c>
    </row>
    <row r="996" spans="18:25" x14ac:dyDescent="0.35">
      <c r="R996" s="90">
        <f ca="1">Mitglieder!DG118</f>
        <v>9.9800000000001832E-2</v>
      </c>
      <c r="S996" s="90" t="str">
        <f ca="1">Mitglieder!DH118</f>
        <v/>
      </c>
      <c r="T996" s="91" t="str">
        <f ca="1">Mitglieder!DI118</f>
        <v/>
      </c>
      <c r="U996" s="90" t="str">
        <f ca="1">Mitglieder!DJ118</f>
        <v/>
      </c>
      <c r="V996" s="90" t="str">
        <f ca="1">Mitglieder!DK118</f>
        <v/>
      </c>
      <c r="W996" s="90">
        <f>Mitglieder!DL118</f>
        <v>0</v>
      </c>
      <c r="X996" s="92" t="str">
        <f ca="1">Mitglieder!DM118</f>
        <v/>
      </c>
      <c r="Y996" s="90" t="str">
        <f ca="1">Mitglieder!DN118</f>
        <v/>
      </c>
    </row>
    <row r="997" spans="18:25" x14ac:dyDescent="0.35">
      <c r="R997" s="90">
        <f ca="1">Mitglieder!DG119</f>
        <v>9.9900000000001835E-2</v>
      </c>
      <c r="S997" s="90" t="str">
        <f ca="1">Mitglieder!DH119</f>
        <v/>
      </c>
      <c r="T997" s="91" t="str">
        <f ca="1">Mitglieder!DI119</f>
        <v/>
      </c>
      <c r="U997" s="90" t="str">
        <f ca="1">Mitglieder!DJ119</f>
        <v/>
      </c>
      <c r="V997" s="90" t="str">
        <f ca="1">Mitglieder!DK119</f>
        <v/>
      </c>
      <c r="W997" s="90">
        <f>Mitglieder!DL119</f>
        <v>0</v>
      </c>
      <c r="X997" s="92" t="str">
        <f ca="1">Mitglieder!DM119</f>
        <v/>
      </c>
      <c r="Y997" s="90" t="str">
        <f ca="1">Mitglieder!DN119</f>
        <v/>
      </c>
    </row>
    <row r="998" spans="18:25" x14ac:dyDescent="0.35">
      <c r="R998" s="90">
        <f ca="1">Mitglieder!DG120</f>
        <v>0.10000000000000184</v>
      </c>
      <c r="S998" s="90" t="str">
        <f ca="1">Mitglieder!DH120</f>
        <v/>
      </c>
      <c r="T998" s="91" t="str">
        <f ca="1">Mitglieder!DI120</f>
        <v/>
      </c>
      <c r="U998" s="90" t="str">
        <f ca="1">Mitglieder!DJ120</f>
        <v/>
      </c>
      <c r="V998" s="90" t="str">
        <f ca="1">Mitglieder!DK120</f>
        <v/>
      </c>
      <c r="W998" s="90">
        <f>Mitglieder!DL120</f>
        <v>0</v>
      </c>
      <c r="X998" s="92" t="str">
        <f ca="1">Mitglieder!DM120</f>
        <v/>
      </c>
      <c r="Y998" s="90" t="str">
        <f ca="1">Mitglieder!DN120</f>
        <v/>
      </c>
    </row>
    <row r="999" spans="18:25" x14ac:dyDescent="0.35">
      <c r="R999" s="90">
        <f ca="1">Mitglieder!DG121</f>
        <v>0.10010000000000184</v>
      </c>
      <c r="S999" s="90" t="str">
        <f ca="1">Mitglieder!DH121</f>
        <v/>
      </c>
      <c r="T999" s="91" t="str">
        <f ca="1">Mitglieder!DI121</f>
        <v/>
      </c>
      <c r="U999" s="90" t="str">
        <f ca="1">Mitglieder!DJ121</f>
        <v/>
      </c>
      <c r="V999" s="90" t="str">
        <f ca="1">Mitglieder!DK121</f>
        <v/>
      </c>
      <c r="W999" s="90">
        <f>Mitglieder!DL121</f>
        <v>0</v>
      </c>
      <c r="X999" s="92" t="str">
        <f ca="1">Mitglieder!DM121</f>
        <v/>
      </c>
      <c r="Y999" s="90" t="str">
        <f ca="1">Mitglieder!DN121</f>
        <v/>
      </c>
    </row>
    <row r="1000" spans="18:25" x14ac:dyDescent="0.35">
      <c r="R1000" s="90">
        <f ca="1">Mitglieder!DG122</f>
        <v>0.10020000000000184</v>
      </c>
      <c r="S1000" s="90" t="str">
        <f ca="1">Mitglieder!DH122</f>
        <v/>
      </c>
      <c r="T1000" s="91" t="str">
        <f ca="1">Mitglieder!DI122</f>
        <v/>
      </c>
      <c r="U1000" s="90" t="str">
        <f ca="1">Mitglieder!DJ122</f>
        <v/>
      </c>
      <c r="V1000" s="90" t="str">
        <f ca="1">Mitglieder!DK122</f>
        <v/>
      </c>
      <c r="W1000" s="90">
        <f>Mitglieder!DL122</f>
        <v>0</v>
      </c>
      <c r="X1000" s="92" t="str">
        <f ca="1">Mitglieder!DM122</f>
        <v/>
      </c>
      <c r="Y1000" s="90" t="str">
        <f ca="1">Mitglieder!DN122</f>
        <v/>
      </c>
    </row>
    <row r="1001" spans="18:25" x14ac:dyDescent="0.35">
      <c r="R1001" s="90">
        <f ca="1">Mitglieder!DG123</f>
        <v>0.10030000000000185</v>
      </c>
      <c r="S1001" s="90" t="str">
        <f ca="1">Mitglieder!DH123</f>
        <v/>
      </c>
      <c r="T1001" s="91" t="str">
        <f ca="1">Mitglieder!DI123</f>
        <v/>
      </c>
      <c r="U1001" s="90" t="str">
        <f ca="1">Mitglieder!DJ123</f>
        <v/>
      </c>
      <c r="V1001" s="90" t="str">
        <f ca="1">Mitglieder!DK123</f>
        <v/>
      </c>
      <c r="W1001" s="90">
        <f>Mitglieder!DL123</f>
        <v>0</v>
      </c>
      <c r="X1001" s="92" t="str">
        <f ca="1">Mitglieder!DM123</f>
        <v/>
      </c>
      <c r="Y1001" s="90" t="str">
        <f ca="1">Mitglieder!DN123</f>
        <v/>
      </c>
    </row>
    <row r="1002" spans="18:25" x14ac:dyDescent="0.35">
      <c r="R1002" s="90">
        <f ca="1">Mitglieder!DG124</f>
        <v>0.10040000000000185</v>
      </c>
      <c r="S1002" s="90" t="str">
        <f ca="1">Mitglieder!DH124</f>
        <v/>
      </c>
      <c r="T1002" s="91" t="str">
        <f ca="1">Mitglieder!DI124</f>
        <v/>
      </c>
      <c r="U1002" s="90" t="str">
        <f ca="1">Mitglieder!DJ124</f>
        <v/>
      </c>
      <c r="V1002" s="90" t="str">
        <f ca="1">Mitglieder!DK124</f>
        <v/>
      </c>
      <c r="W1002" s="90">
        <f>Mitglieder!DL124</f>
        <v>0</v>
      </c>
      <c r="X1002" s="92" t="str">
        <f ca="1">Mitglieder!DM124</f>
        <v/>
      </c>
      <c r="Y1002" s="90" t="str">
        <f ca="1">Mitglieder!DN124</f>
        <v/>
      </c>
    </row>
    <row r="1003" spans="18:25" x14ac:dyDescent="0.35">
      <c r="R1003" s="90">
        <f ca="1">Mitglieder!DG125</f>
        <v>0.10050000000000185</v>
      </c>
      <c r="S1003" s="90" t="str">
        <f ca="1">Mitglieder!DH125</f>
        <v/>
      </c>
      <c r="T1003" s="91" t="str">
        <f ca="1">Mitglieder!DI125</f>
        <v/>
      </c>
      <c r="U1003" s="90" t="str">
        <f ca="1">Mitglieder!DJ125</f>
        <v/>
      </c>
      <c r="V1003" s="90" t="str">
        <f ca="1">Mitglieder!DK125</f>
        <v/>
      </c>
      <c r="W1003" s="90">
        <f>Mitglieder!DL125</f>
        <v>0</v>
      </c>
      <c r="X1003" s="92" t="str">
        <f ca="1">Mitglieder!DM125</f>
        <v/>
      </c>
      <c r="Y1003" s="90" t="str">
        <f ca="1">Mitglieder!DN125</f>
        <v/>
      </c>
    </row>
    <row r="1004" spans="18:25" x14ac:dyDescent="0.35">
      <c r="R1004" s="90">
        <f ca="1">Mitglieder!DG126</f>
        <v>0.10060000000000185</v>
      </c>
      <c r="S1004" s="90" t="str">
        <f ca="1">Mitglieder!DH126</f>
        <v/>
      </c>
      <c r="T1004" s="91" t="str">
        <f ca="1">Mitglieder!DI126</f>
        <v/>
      </c>
      <c r="U1004" s="90" t="str">
        <f ca="1">Mitglieder!DJ126</f>
        <v/>
      </c>
      <c r="V1004" s="90" t="str">
        <f ca="1">Mitglieder!DK126</f>
        <v/>
      </c>
      <c r="W1004" s="90">
        <f>Mitglieder!DL126</f>
        <v>0</v>
      </c>
      <c r="X1004" s="92" t="str">
        <f ca="1">Mitglieder!DM126</f>
        <v/>
      </c>
      <c r="Y1004" s="90" t="str">
        <f ca="1">Mitglieder!DN126</f>
        <v/>
      </c>
    </row>
    <row r="1005" spans="18:25" x14ac:dyDescent="0.35">
      <c r="R1005" s="90">
        <f ca="1">Mitglieder!DG127</f>
        <v>0.10070000000000186</v>
      </c>
      <c r="S1005" s="90" t="str">
        <f ca="1">Mitglieder!DH127</f>
        <v/>
      </c>
      <c r="T1005" s="91" t="str">
        <f ca="1">Mitglieder!DI127</f>
        <v/>
      </c>
      <c r="U1005" s="90" t="str">
        <f ca="1">Mitglieder!DJ127</f>
        <v/>
      </c>
      <c r="V1005" s="90" t="str">
        <f ca="1">Mitglieder!DK127</f>
        <v/>
      </c>
      <c r="W1005" s="90">
        <f>Mitglieder!DL127</f>
        <v>0</v>
      </c>
      <c r="X1005" s="92" t="str">
        <f ca="1">Mitglieder!DM127</f>
        <v/>
      </c>
      <c r="Y1005" s="90" t="str">
        <f ca="1">Mitglieder!DN127</f>
        <v/>
      </c>
    </row>
    <row r="1006" spans="18:25" x14ac:dyDescent="0.35">
      <c r="R1006" s="90">
        <f ca="1">Mitglieder!DG128</f>
        <v>0.10080000000000186</v>
      </c>
      <c r="S1006" s="90" t="str">
        <f ca="1">Mitglieder!DH128</f>
        <v/>
      </c>
      <c r="T1006" s="91" t="str">
        <f ca="1">Mitglieder!DI128</f>
        <v/>
      </c>
      <c r="U1006" s="90" t="str">
        <f ca="1">Mitglieder!DJ128</f>
        <v/>
      </c>
      <c r="V1006" s="90" t="str">
        <f ca="1">Mitglieder!DK128</f>
        <v/>
      </c>
      <c r="W1006" s="90">
        <f>Mitglieder!DL128</f>
        <v>0</v>
      </c>
      <c r="X1006" s="92" t="str">
        <f ca="1">Mitglieder!DM128</f>
        <v/>
      </c>
      <c r="Y1006" s="90" t="str">
        <f ca="1">Mitglieder!DN128</f>
        <v/>
      </c>
    </row>
    <row r="1007" spans="18:25" x14ac:dyDescent="0.35">
      <c r="R1007" s="90">
        <f ca="1">Mitglieder!DG129</f>
        <v>0.10090000000000186</v>
      </c>
      <c r="S1007" s="90" t="str">
        <f ca="1">Mitglieder!DH129</f>
        <v/>
      </c>
      <c r="T1007" s="91" t="str">
        <f ca="1">Mitglieder!DI129</f>
        <v/>
      </c>
      <c r="U1007" s="90" t="str">
        <f ca="1">Mitglieder!DJ129</f>
        <v/>
      </c>
      <c r="V1007" s="90" t="str">
        <f ca="1">Mitglieder!DK129</f>
        <v/>
      </c>
      <c r="W1007" s="90">
        <f>Mitglieder!DL129</f>
        <v>0</v>
      </c>
      <c r="X1007" s="92" t="str">
        <f ca="1">Mitglieder!DM129</f>
        <v/>
      </c>
      <c r="Y1007" s="90" t="str">
        <f ca="1">Mitglieder!DN129</f>
        <v/>
      </c>
    </row>
    <row r="1008" spans="18:25" x14ac:dyDescent="0.35">
      <c r="R1008" s="90">
        <f ca="1">Mitglieder!DG130</f>
        <v>0.10100000000000187</v>
      </c>
      <c r="S1008" s="90" t="str">
        <f ca="1">Mitglieder!DH130</f>
        <v/>
      </c>
      <c r="T1008" s="91" t="str">
        <f ca="1">Mitglieder!DI130</f>
        <v/>
      </c>
      <c r="U1008" s="90" t="str">
        <f ca="1">Mitglieder!DJ130</f>
        <v/>
      </c>
      <c r="V1008" s="90" t="str">
        <f ca="1">Mitglieder!DK130</f>
        <v/>
      </c>
      <c r="W1008" s="90">
        <f>Mitglieder!DL130</f>
        <v>0</v>
      </c>
      <c r="X1008" s="92" t="str">
        <f ca="1">Mitglieder!DM130</f>
        <v/>
      </c>
      <c r="Y1008" s="90" t="str">
        <f ca="1">Mitglieder!DN130</f>
        <v/>
      </c>
    </row>
    <row r="1009" spans="18:25" x14ac:dyDescent="0.35">
      <c r="R1009" s="90">
        <f ca="1">Mitglieder!DG131</f>
        <v>0.10110000000000187</v>
      </c>
      <c r="S1009" s="90" t="str">
        <f ca="1">Mitglieder!DH131</f>
        <v/>
      </c>
      <c r="T1009" s="91" t="str">
        <f ca="1">Mitglieder!DI131</f>
        <v/>
      </c>
      <c r="U1009" s="90" t="str">
        <f ca="1">Mitglieder!DJ131</f>
        <v/>
      </c>
      <c r="V1009" s="90" t="str">
        <f ca="1">Mitglieder!DK131</f>
        <v/>
      </c>
      <c r="W1009" s="90">
        <f>Mitglieder!DL131</f>
        <v>0</v>
      </c>
      <c r="X1009" s="92" t="str">
        <f ca="1">Mitglieder!DM131</f>
        <v/>
      </c>
      <c r="Y1009" s="90" t="str">
        <f ca="1">Mitglieder!DN131</f>
        <v/>
      </c>
    </row>
    <row r="1010" spans="18:25" x14ac:dyDescent="0.35">
      <c r="R1010" s="90">
        <f ca="1">Mitglieder!DG132</f>
        <v>0.10120000000000187</v>
      </c>
      <c r="S1010" s="90" t="str">
        <f ca="1">Mitglieder!DH132</f>
        <v/>
      </c>
      <c r="T1010" s="91" t="str">
        <f ca="1">Mitglieder!DI132</f>
        <v/>
      </c>
      <c r="U1010" s="90" t="str">
        <f ca="1">Mitglieder!DJ132</f>
        <v/>
      </c>
      <c r="V1010" s="90" t="str">
        <f ca="1">Mitglieder!DK132</f>
        <v/>
      </c>
      <c r="W1010" s="90">
        <f>Mitglieder!DL132</f>
        <v>0</v>
      </c>
      <c r="X1010" s="92" t="str">
        <f ca="1">Mitglieder!DM132</f>
        <v/>
      </c>
      <c r="Y1010" s="90" t="str">
        <f ca="1">Mitglieder!DN132</f>
        <v/>
      </c>
    </row>
    <row r="1011" spans="18:25" x14ac:dyDescent="0.35">
      <c r="R1011" s="90">
        <f ca="1">Mitglieder!DG133</f>
        <v>0.10130000000000187</v>
      </c>
      <c r="S1011" s="90" t="str">
        <f ca="1">Mitglieder!DH133</f>
        <v/>
      </c>
      <c r="T1011" s="91" t="str">
        <f ca="1">Mitglieder!DI133</f>
        <v/>
      </c>
      <c r="U1011" s="90" t="str">
        <f ca="1">Mitglieder!DJ133</f>
        <v/>
      </c>
      <c r="V1011" s="90" t="str">
        <f ca="1">Mitglieder!DK133</f>
        <v/>
      </c>
      <c r="W1011" s="90">
        <f>Mitglieder!DL133</f>
        <v>0</v>
      </c>
      <c r="X1011" s="92" t="str">
        <f ca="1">Mitglieder!DM133</f>
        <v/>
      </c>
      <c r="Y1011" s="90" t="str">
        <f ca="1">Mitglieder!DN133</f>
        <v/>
      </c>
    </row>
    <row r="1012" spans="18:25" x14ac:dyDescent="0.35">
      <c r="R1012" s="90">
        <f ca="1">Mitglieder!DG134</f>
        <v>0.10140000000000188</v>
      </c>
      <c r="S1012" s="90" t="str">
        <f ca="1">Mitglieder!DH134</f>
        <v/>
      </c>
      <c r="T1012" s="91" t="str">
        <f ca="1">Mitglieder!DI134</f>
        <v/>
      </c>
      <c r="U1012" s="90" t="str">
        <f ca="1">Mitglieder!DJ134</f>
        <v/>
      </c>
      <c r="V1012" s="90" t="str">
        <f ca="1">Mitglieder!DK134</f>
        <v/>
      </c>
      <c r="W1012" s="90">
        <f>Mitglieder!DL134</f>
        <v>0</v>
      </c>
      <c r="X1012" s="92" t="str">
        <f ca="1">Mitglieder!DM134</f>
        <v/>
      </c>
      <c r="Y1012" s="90" t="str">
        <f ca="1">Mitglieder!DN134</f>
        <v/>
      </c>
    </row>
    <row r="1013" spans="18:25" x14ac:dyDescent="0.35">
      <c r="R1013" s="90">
        <f ca="1">Mitglieder!DG135</f>
        <v>0.10150000000000188</v>
      </c>
      <c r="S1013" s="90" t="str">
        <f ca="1">Mitglieder!DH135</f>
        <v/>
      </c>
      <c r="T1013" s="91" t="str">
        <f ca="1">Mitglieder!DI135</f>
        <v/>
      </c>
      <c r="U1013" s="90" t="str">
        <f ca="1">Mitglieder!DJ135</f>
        <v/>
      </c>
      <c r="V1013" s="90" t="str">
        <f ca="1">Mitglieder!DK135</f>
        <v/>
      </c>
      <c r="W1013" s="90">
        <f>Mitglieder!DL135</f>
        <v>0</v>
      </c>
      <c r="X1013" s="92" t="str">
        <f ca="1">Mitglieder!DM135</f>
        <v/>
      </c>
      <c r="Y1013" s="90" t="str">
        <f ca="1">Mitglieder!DN135</f>
        <v/>
      </c>
    </row>
    <row r="1014" spans="18:25" x14ac:dyDescent="0.35">
      <c r="R1014" s="90">
        <f ca="1">Mitglieder!DG136</f>
        <v>0.10160000000000188</v>
      </c>
      <c r="S1014" s="90" t="str">
        <f ca="1">Mitglieder!DH136</f>
        <v/>
      </c>
      <c r="T1014" s="91" t="str">
        <f ca="1">Mitglieder!DI136</f>
        <v/>
      </c>
      <c r="U1014" s="90" t="str">
        <f ca="1">Mitglieder!DJ136</f>
        <v/>
      </c>
      <c r="V1014" s="90" t="str">
        <f ca="1">Mitglieder!DK136</f>
        <v/>
      </c>
      <c r="W1014" s="90">
        <f>Mitglieder!DL136</f>
        <v>0</v>
      </c>
      <c r="X1014" s="92" t="str">
        <f ca="1">Mitglieder!DM136</f>
        <v/>
      </c>
      <c r="Y1014" s="90" t="str">
        <f ca="1">Mitglieder!DN136</f>
        <v/>
      </c>
    </row>
    <row r="1015" spans="18:25" x14ac:dyDescent="0.35">
      <c r="R1015" s="90">
        <f ca="1">Mitglieder!DG137</f>
        <v>0.10170000000000189</v>
      </c>
      <c r="S1015" s="90" t="str">
        <f ca="1">Mitglieder!DH137</f>
        <v/>
      </c>
      <c r="T1015" s="91" t="str">
        <f ca="1">Mitglieder!DI137</f>
        <v/>
      </c>
      <c r="U1015" s="90" t="str">
        <f ca="1">Mitglieder!DJ137</f>
        <v/>
      </c>
      <c r="V1015" s="90" t="str">
        <f ca="1">Mitglieder!DK137</f>
        <v/>
      </c>
      <c r="W1015" s="90">
        <f>Mitglieder!DL137</f>
        <v>0</v>
      </c>
      <c r="X1015" s="92" t="str">
        <f ca="1">Mitglieder!DM137</f>
        <v/>
      </c>
      <c r="Y1015" s="90" t="str">
        <f ca="1">Mitglieder!DN137</f>
        <v/>
      </c>
    </row>
    <row r="1016" spans="18:25" x14ac:dyDescent="0.35">
      <c r="R1016" s="90">
        <f ca="1">Mitglieder!DG138</f>
        <v>0.10180000000000189</v>
      </c>
      <c r="S1016" s="90" t="str">
        <f ca="1">Mitglieder!DH138</f>
        <v/>
      </c>
      <c r="T1016" s="91" t="str">
        <f ca="1">Mitglieder!DI138</f>
        <v/>
      </c>
      <c r="U1016" s="90" t="str">
        <f ca="1">Mitglieder!DJ138</f>
        <v/>
      </c>
      <c r="V1016" s="90" t="str">
        <f ca="1">Mitglieder!DK138</f>
        <v/>
      </c>
      <c r="W1016" s="90">
        <f>Mitglieder!DL138</f>
        <v>0</v>
      </c>
      <c r="X1016" s="92" t="str">
        <f ca="1">Mitglieder!DM138</f>
        <v/>
      </c>
      <c r="Y1016" s="90" t="str">
        <f ca="1">Mitglieder!DN138</f>
        <v/>
      </c>
    </row>
    <row r="1017" spans="18:25" x14ac:dyDescent="0.35">
      <c r="R1017" s="90">
        <f ca="1">Mitglieder!DG139</f>
        <v>0.10190000000000189</v>
      </c>
      <c r="S1017" s="90" t="str">
        <f ca="1">Mitglieder!DH139</f>
        <v/>
      </c>
      <c r="T1017" s="91" t="str">
        <f ca="1">Mitglieder!DI139</f>
        <v/>
      </c>
      <c r="U1017" s="90" t="str">
        <f ca="1">Mitglieder!DJ139</f>
        <v/>
      </c>
      <c r="V1017" s="90" t="str">
        <f ca="1">Mitglieder!DK139</f>
        <v/>
      </c>
      <c r="W1017" s="90">
        <f>Mitglieder!DL139</f>
        <v>0</v>
      </c>
      <c r="X1017" s="92" t="str">
        <f ca="1">Mitglieder!DM139</f>
        <v/>
      </c>
      <c r="Y1017" s="90" t="str">
        <f ca="1">Mitglieder!DN139</f>
        <v/>
      </c>
    </row>
    <row r="1018" spans="18:25" x14ac:dyDescent="0.35">
      <c r="R1018" s="90">
        <f ca="1">Mitglieder!DG140</f>
        <v>0.10200000000000189</v>
      </c>
      <c r="S1018" s="90" t="str">
        <f ca="1">Mitglieder!DH140</f>
        <v/>
      </c>
      <c r="T1018" s="91" t="str">
        <f ca="1">Mitglieder!DI140</f>
        <v/>
      </c>
      <c r="U1018" s="90" t="str">
        <f ca="1">Mitglieder!DJ140</f>
        <v/>
      </c>
      <c r="V1018" s="90" t="str">
        <f ca="1">Mitglieder!DK140</f>
        <v/>
      </c>
      <c r="W1018" s="90">
        <f>Mitglieder!DL140</f>
        <v>0</v>
      </c>
      <c r="X1018" s="92" t="str">
        <f ca="1">Mitglieder!DM140</f>
        <v/>
      </c>
      <c r="Y1018" s="90" t="str">
        <f ca="1">Mitglieder!DN140</f>
        <v/>
      </c>
    </row>
    <row r="1019" spans="18:25" x14ac:dyDescent="0.35">
      <c r="R1019" s="90">
        <f ca="1">Mitglieder!DG141</f>
        <v>0.1021000000000019</v>
      </c>
      <c r="S1019" s="90" t="str">
        <f ca="1">Mitglieder!DH141</f>
        <v/>
      </c>
      <c r="T1019" s="91" t="str">
        <f ca="1">Mitglieder!DI141</f>
        <v/>
      </c>
      <c r="U1019" s="90" t="str">
        <f ca="1">Mitglieder!DJ141</f>
        <v/>
      </c>
      <c r="V1019" s="90" t="str">
        <f ca="1">Mitglieder!DK141</f>
        <v/>
      </c>
      <c r="W1019" s="90">
        <f>Mitglieder!DL141</f>
        <v>0</v>
      </c>
      <c r="X1019" s="92" t="str">
        <f ca="1">Mitglieder!DM141</f>
        <v/>
      </c>
      <c r="Y1019" s="90" t="str">
        <f ca="1">Mitglieder!DN141</f>
        <v/>
      </c>
    </row>
    <row r="1020" spans="18:25" x14ac:dyDescent="0.35">
      <c r="R1020" s="90">
        <f ca="1">Mitglieder!DG142</f>
        <v>0.1022000000000019</v>
      </c>
      <c r="S1020" s="90" t="str">
        <f ca="1">Mitglieder!DH142</f>
        <v/>
      </c>
      <c r="T1020" s="91" t="str">
        <f ca="1">Mitglieder!DI142</f>
        <v/>
      </c>
      <c r="U1020" s="90" t="str">
        <f ca="1">Mitglieder!DJ142</f>
        <v/>
      </c>
      <c r="V1020" s="90" t="str">
        <f ca="1">Mitglieder!DK142</f>
        <v/>
      </c>
      <c r="W1020" s="90">
        <f>Mitglieder!DL142</f>
        <v>0</v>
      </c>
      <c r="X1020" s="92" t="str">
        <f ca="1">Mitglieder!DM142</f>
        <v/>
      </c>
      <c r="Y1020" s="90" t="str">
        <f ca="1">Mitglieder!DN142</f>
        <v/>
      </c>
    </row>
    <row r="1021" spans="18:25" x14ac:dyDescent="0.35">
      <c r="R1021" s="90">
        <f ca="1">Mitglieder!DG143</f>
        <v>0.1023000000000019</v>
      </c>
      <c r="S1021" s="90" t="str">
        <f ca="1">Mitglieder!DH143</f>
        <v/>
      </c>
      <c r="T1021" s="91" t="str">
        <f ca="1">Mitglieder!DI143</f>
        <v/>
      </c>
      <c r="U1021" s="90" t="str">
        <f ca="1">Mitglieder!DJ143</f>
        <v/>
      </c>
      <c r="V1021" s="90" t="str">
        <f ca="1">Mitglieder!DK143</f>
        <v/>
      </c>
      <c r="W1021" s="90">
        <f>Mitglieder!DL143</f>
        <v>0</v>
      </c>
      <c r="X1021" s="92" t="str">
        <f ca="1">Mitglieder!DM143</f>
        <v/>
      </c>
      <c r="Y1021" s="90" t="str">
        <f ca="1">Mitglieder!DN143</f>
        <v/>
      </c>
    </row>
    <row r="1022" spans="18:25" x14ac:dyDescent="0.35">
      <c r="R1022" s="90">
        <f ca="1">Mitglieder!DG144</f>
        <v>0.10240000000000191</v>
      </c>
      <c r="S1022" s="90" t="str">
        <f ca="1">Mitglieder!DH144</f>
        <v/>
      </c>
      <c r="T1022" s="91" t="str">
        <f ca="1">Mitglieder!DI144</f>
        <v/>
      </c>
      <c r="U1022" s="90" t="str">
        <f ca="1">Mitglieder!DJ144</f>
        <v/>
      </c>
      <c r="V1022" s="90" t="str">
        <f ca="1">Mitglieder!DK144</f>
        <v/>
      </c>
      <c r="W1022" s="90">
        <f>Mitglieder!DL144</f>
        <v>0</v>
      </c>
      <c r="X1022" s="92" t="str">
        <f ca="1">Mitglieder!DM144</f>
        <v/>
      </c>
      <c r="Y1022" s="90" t="str">
        <f ca="1">Mitglieder!DN144</f>
        <v/>
      </c>
    </row>
    <row r="1023" spans="18:25" x14ac:dyDescent="0.35">
      <c r="R1023" s="90">
        <f ca="1">Mitglieder!DG145</f>
        <v>0.10250000000000191</v>
      </c>
      <c r="S1023" s="90" t="str">
        <f ca="1">Mitglieder!DH145</f>
        <v/>
      </c>
      <c r="T1023" s="91" t="str">
        <f ca="1">Mitglieder!DI145</f>
        <v/>
      </c>
      <c r="U1023" s="90" t="str">
        <f ca="1">Mitglieder!DJ145</f>
        <v/>
      </c>
      <c r="V1023" s="90" t="str">
        <f ca="1">Mitglieder!DK145</f>
        <v/>
      </c>
      <c r="W1023" s="90">
        <f>Mitglieder!DL145</f>
        <v>0</v>
      </c>
      <c r="X1023" s="92" t="str">
        <f ca="1">Mitglieder!DM145</f>
        <v/>
      </c>
      <c r="Y1023" s="90" t="str">
        <f ca="1">Mitglieder!DN145</f>
        <v/>
      </c>
    </row>
    <row r="1024" spans="18:25" x14ac:dyDescent="0.35">
      <c r="R1024" s="90">
        <f ca="1">Mitglieder!DG146</f>
        <v>0.10260000000000191</v>
      </c>
      <c r="S1024" s="90" t="str">
        <f ca="1">Mitglieder!DH146</f>
        <v/>
      </c>
      <c r="T1024" s="91" t="str">
        <f ca="1">Mitglieder!DI146</f>
        <v/>
      </c>
      <c r="U1024" s="90" t="str">
        <f ca="1">Mitglieder!DJ146</f>
        <v/>
      </c>
      <c r="V1024" s="90" t="str">
        <f ca="1">Mitglieder!DK146</f>
        <v/>
      </c>
      <c r="W1024" s="90">
        <f>Mitglieder!DL146</f>
        <v>0</v>
      </c>
      <c r="X1024" s="92" t="str">
        <f ca="1">Mitglieder!DM146</f>
        <v/>
      </c>
      <c r="Y1024" s="90" t="str">
        <f ca="1">Mitglieder!DN146</f>
        <v/>
      </c>
    </row>
    <row r="1025" spans="18:25" x14ac:dyDescent="0.35">
      <c r="R1025" s="90">
        <f ca="1">Mitglieder!DG147</f>
        <v>0.10270000000000191</v>
      </c>
      <c r="S1025" s="90" t="str">
        <f ca="1">Mitglieder!DH147</f>
        <v/>
      </c>
      <c r="T1025" s="91" t="str">
        <f ca="1">Mitglieder!DI147</f>
        <v/>
      </c>
      <c r="U1025" s="90" t="str">
        <f ca="1">Mitglieder!DJ147</f>
        <v/>
      </c>
      <c r="V1025" s="90" t="str">
        <f ca="1">Mitglieder!DK147</f>
        <v/>
      </c>
      <c r="W1025" s="90">
        <f>Mitglieder!DL147</f>
        <v>0</v>
      </c>
      <c r="X1025" s="92" t="str">
        <f ca="1">Mitglieder!DM147</f>
        <v/>
      </c>
      <c r="Y1025" s="90" t="str">
        <f ca="1">Mitglieder!DN147</f>
        <v/>
      </c>
    </row>
    <row r="1026" spans="18:25" x14ac:dyDescent="0.35">
      <c r="R1026" s="90">
        <f ca="1">Mitglieder!DG148</f>
        <v>0.10280000000000192</v>
      </c>
      <c r="S1026" s="90" t="str">
        <f ca="1">Mitglieder!DH148</f>
        <v/>
      </c>
      <c r="T1026" s="91" t="str">
        <f ca="1">Mitglieder!DI148</f>
        <v/>
      </c>
      <c r="U1026" s="90" t="str">
        <f ca="1">Mitglieder!DJ148</f>
        <v/>
      </c>
      <c r="V1026" s="90" t="str">
        <f ca="1">Mitglieder!DK148</f>
        <v/>
      </c>
      <c r="W1026" s="90">
        <f>Mitglieder!DL148</f>
        <v>0</v>
      </c>
      <c r="X1026" s="92" t="str">
        <f ca="1">Mitglieder!DM148</f>
        <v/>
      </c>
      <c r="Y1026" s="90" t="str">
        <f ca="1">Mitglieder!DN148</f>
        <v/>
      </c>
    </row>
    <row r="1027" spans="18:25" x14ac:dyDescent="0.35">
      <c r="R1027" s="90">
        <f ca="1">Mitglieder!DG149</f>
        <v>0.10290000000000192</v>
      </c>
      <c r="S1027" s="90" t="str">
        <f ca="1">Mitglieder!DH149</f>
        <v/>
      </c>
      <c r="T1027" s="91" t="str">
        <f ca="1">Mitglieder!DI149</f>
        <v/>
      </c>
      <c r="U1027" s="90" t="str">
        <f ca="1">Mitglieder!DJ149</f>
        <v/>
      </c>
      <c r="V1027" s="90" t="str">
        <f ca="1">Mitglieder!DK149</f>
        <v/>
      </c>
      <c r="W1027" s="90">
        <f>Mitglieder!DL149</f>
        <v>0</v>
      </c>
      <c r="X1027" s="92" t="str">
        <f ca="1">Mitglieder!DM149</f>
        <v/>
      </c>
      <c r="Y1027" s="90" t="str">
        <f ca="1">Mitglieder!DN149</f>
        <v/>
      </c>
    </row>
    <row r="1028" spans="18:25" x14ac:dyDescent="0.35">
      <c r="R1028" s="90">
        <f ca="1">Mitglieder!DG150</f>
        <v>0.10300000000000192</v>
      </c>
      <c r="S1028" s="90" t="str">
        <f ca="1">Mitglieder!DH150</f>
        <v/>
      </c>
      <c r="T1028" s="91" t="str">
        <f ca="1">Mitglieder!DI150</f>
        <v/>
      </c>
      <c r="U1028" s="90" t="str">
        <f ca="1">Mitglieder!DJ150</f>
        <v/>
      </c>
      <c r="V1028" s="90" t="str">
        <f ca="1">Mitglieder!DK150</f>
        <v/>
      </c>
      <c r="W1028" s="90">
        <f>Mitglieder!DL150</f>
        <v>0</v>
      </c>
      <c r="X1028" s="92" t="str">
        <f ca="1">Mitglieder!DM150</f>
        <v/>
      </c>
      <c r="Y1028" s="90" t="str">
        <f ca="1">Mitglieder!DN150</f>
        <v/>
      </c>
    </row>
    <row r="1029" spans="18:25" x14ac:dyDescent="0.35">
      <c r="R1029" s="90">
        <f ca="1">Mitglieder!DG151</f>
        <v>0.10310000000000193</v>
      </c>
      <c r="S1029" s="90" t="str">
        <f ca="1">Mitglieder!DH151</f>
        <v/>
      </c>
      <c r="T1029" s="91" t="str">
        <f ca="1">Mitglieder!DI151</f>
        <v/>
      </c>
      <c r="U1029" s="90" t="str">
        <f ca="1">Mitglieder!DJ151</f>
        <v/>
      </c>
      <c r="V1029" s="90" t="str">
        <f ca="1">Mitglieder!DK151</f>
        <v/>
      </c>
      <c r="W1029" s="90">
        <f>Mitglieder!DL151</f>
        <v>0</v>
      </c>
      <c r="X1029" s="92" t="str">
        <f ca="1">Mitglieder!DM151</f>
        <v/>
      </c>
      <c r="Y1029" s="90" t="str">
        <f ca="1">Mitglieder!DN151</f>
        <v/>
      </c>
    </row>
    <row r="1030" spans="18:25" x14ac:dyDescent="0.35">
      <c r="R1030" s="90">
        <f ca="1">Mitglieder!DG152</f>
        <v>0.10320000000000193</v>
      </c>
      <c r="S1030" s="90" t="str">
        <f ca="1">Mitglieder!DH152</f>
        <v/>
      </c>
      <c r="T1030" s="91" t="str">
        <f ca="1">Mitglieder!DI152</f>
        <v/>
      </c>
      <c r="U1030" s="90" t="str">
        <f ca="1">Mitglieder!DJ152</f>
        <v/>
      </c>
      <c r="V1030" s="90" t="str">
        <f ca="1">Mitglieder!DK152</f>
        <v/>
      </c>
      <c r="W1030" s="90">
        <f>Mitglieder!DL152</f>
        <v>0</v>
      </c>
      <c r="X1030" s="92" t="str">
        <f ca="1">Mitglieder!DM152</f>
        <v/>
      </c>
      <c r="Y1030" s="90" t="str">
        <f ca="1">Mitglieder!DN152</f>
        <v/>
      </c>
    </row>
    <row r="1031" spans="18:25" x14ac:dyDescent="0.35">
      <c r="R1031" s="90">
        <f ca="1">Mitglieder!DG153</f>
        <v>0.10330000000000193</v>
      </c>
      <c r="S1031" s="90" t="str">
        <f ca="1">Mitglieder!DH153</f>
        <v/>
      </c>
      <c r="T1031" s="91" t="str">
        <f ca="1">Mitglieder!DI153</f>
        <v/>
      </c>
      <c r="U1031" s="90" t="str">
        <f ca="1">Mitglieder!DJ153</f>
        <v/>
      </c>
      <c r="V1031" s="90" t="str">
        <f ca="1">Mitglieder!DK153</f>
        <v/>
      </c>
      <c r="W1031" s="90">
        <f>Mitglieder!DL153</f>
        <v>0</v>
      </c>
      <c r="X1031" s="92" t="str">
        <f ca="1">Mitglieder!DM153</f>
        <v/>
      </c>
      <c r="Y1031" s="90" t="str">
        <f ca="1">Mitglieder!DN153</f>
        <v/>
      </c>
    </row>
    <row r="1032" spans="18:25" x14ac:dyDescent="0.35">
      <c r="R1032" s="90">
        <f ca="1">Mitglieder!DG154</f>
        <v>0.10340000000000193</v>
      </c>
      <c r="S1032" s="90" t="str">
        <f ca="1">Mitglieder!DH154</f>
        <v/>
      </c>
      <c r="T1032" s="91" t="str">
        <f ca="1">Mitglieder!DI154</f>
        <v/>
      </c>
      <c r="U1032" s="90" t="str">
        <f ca="1">Mitglieder!DJ154</f>
        <v/>
      </c>
      <c r="V1032" s="90" t="str">
        <f ca="1">Mitglieder!DK154</f>
        <v/>
      </c>
      <c r="W1032" s="90">
        <f>Mitglieder!DL154</f>
        <v>0</v>
      </c>
      <c r="X1032" s="92" t="str">
        <f ca="1">Mitglieder!DM154</f>
        <v/>
      </c>
      <c r="Y1032" s="90" t="str">
        <f ca="1">Mitglieder!DN154</f>
        <v/>
      </c>
    </row>
    <row r="1033" spans="18:25" x14ac:dyDescent="0.35">
      <c r="R1033" s="90">
        <f ca="1">Mitglieder!DG155</f>
        <v>0.10350000000000194</v>
      </c>
      <c r="S1033" s="90" t="str">
        <f ca="1">Mitglieder!DH155</f>
        <v/>
      </c>
      <c r="T1033" s="91" t="str">
        <f ca="1">Mitglieder!DI155</f>
        <v/>
      </c>
      <c r="U1033" s="90" t="str">
        <f ca="1">Mitglieder!DJ155</f>
        <v/>
      </c>
      <c r="V1033" s="90" t="str">
        <f ca="1">Mitglieder!DK155</f>
        <v/>
      </c>
      <c r="W1033" s="90">
        <f>Mitglieder!DL155</f>
        <v>0</v>
      </c>
      <c r="X1033" s="92" t="str">
        <f ca="1">Mitglieder!DM155</f>
        <v/>
      </c>
      <c r="Y1033" s="90" t="str">
        <f ca="1">Mitglieder!DN155</f>
        <v/>
      </c>
    </row>
    <row r="1034" spans="18:25" x14ac:dyDescent="0.35">
      <c r="R1034" s="90">
        <f ca="1">Mitglieder!DG156</f>
        <v>0.10360000000000194</v>
      </c>
      <c r="S1034" s="90" t="str">
        <f ca="1">Mitglieder!DH156</f>
        <v/>
      </c>
      <c r="T1034" s="91" t="str">
        <f ca="1">Mitglieder!DI156</f>
        <v/>
      </c>
      <c r="U1034" s="90" t="str">
        <f ca="1">Mitglieder!DJ156</f>
        <v/>
      </c>
      <c r="V1034" s="90" t="str">
        <f ca="1">Mitglieder!DK156</f>
        <v/>
      </c>
      <c r="W1034" s="90">
        <f>Mitglieder!DL156</f>
        <v>0</v>
      </c>
      <c r="X1034" s="92" t="str">
        <f ca="1">Mitglieder!DM156</f>
        <v/>
      </c>
      <c r="Y1034" s="90" t="str">
        <f ca="1">Mitglieder!DN156</f>
        <v/>
      </c>
    </row>
    <row r="1035" spans="18:25" x14ac:dyDescent="0.35">
      <c r="R1035" s="90">
        <f ca="1">Mitglieder!DG157</f>
        <v>0.10370000000000194</v>
      </c>
      <c r="S1035" s="90" t="str">
        <f ca="1">Mitglieder!DH157</f>
        <v/>
      </c>
      <c r="T1035" s="91" t="str">
        <f ca="1">Mitglieder!DI157</f>
        <v/>
      </c>
      <c r="U1035" s="90" t="str">
        <f ca="1">Mitglieder!DJ157</f>
        <v/>
      </c>
      <c r="V1035" s="90" t="str">
        <f ca="1">Mitglieder!DK157</f>
        <v/>
      </c>
      <c r="W1035" s="90">
        <f>Mitglieder!DL157</f>
        <v>0</v>
      </c>
      <c r="X1035" s="92" t="str">
        <f ca="1">Mitglieder!DM157</f>
        <v/>
      </c>
      <c r="Y1035" s="90" t="str">
        <f ca="1">Mitglieder!DN157</f>
        <v/>
      </c>
    </row>
    <row r="1036" spans="18:25" x14ac:dyDescent="0.35">
      <c r="R1036" s="90">
        <f ca="1">Mitglieder!DG158</f>
        <v>0.10380000000000195</v>
      </c>
      <c r="S1036" s="90" t="str">
        <f ca="1">Mitglieder!DH158</f>
        <v/>
      </c>
      <c r="T1036" s="91" t="str">
        <f ca="1">Mitglieder!DI158</f>
        <v/>
      </c>
      <c r="U1036" s="90" t="str">
        <f ca="1">Mitglieder!DJ158</f>
        <v/>
      </c>
      <c r="V1036" s="90" t="str">
        <f ca="1">Mitglieder!DK158</f>
        <v/>
      </c>
      <c r="W1036" s="90">
        <f>Mitglieder!DL158</f>
        <v>0</v>
      </c>
      <c r="X1036" s="92" t="str">
        <f ca="1">Mitglieder!DM158</f>
        <v/>
      </c>
      <c r="Y1036" s="90" t="str">
        <f ca="1">Mitglieder!DN158</f>
        <v/>
      </c>
    </row>
    <row r="1037" spans="18:25" x14ac:dyDescent="0.35">
      <c r="R1037" s="90">
        <f ca="1">Mitglieder!DG159</f>
        <v>0.10390000000000195</v>
      </c>
      <c r="S1037" s="90" t="str">
        <f ca="1">Mitglieder!DH159</f>
        <v/>
      </c>
      <c r="T1037" s="91" t="str">
        <f ca="1">Mitglieder!DI159</f>
        <v/>
      </c>
      <c r="U1037" s="90" t="str">
        <f ca="1">Mitglieder!DJ159</f>
        <v/>
      </c>
      <c r="V1037" s="90" t="str">
        <f ca="1">Mitglieder!DK159</f>
        <v/>
      </c>
      <c r="W1037" s="90">
        <f>Mitglieder!DL159</f>
        <v>0</v>
      </c>
      <c r="X1037" s="92" t="str">
        <f ca="1">Mitglieder!DM159</f>
        <v/>
      </c>
      <c r="Y1037" s="90" t="str">
        <f ca="1">Mitglieder!DN159</f>
        <v/>
      </c>
    </row>
    <row r="1038" spans="18:25" x14ac:dyDescent="0.35">
      <c r="R1038" s="90">
        <f ca="1">Mitglieder!DG160</f>
        <v>0.10400000000000195</v>
      </c>
      <c r="S1038" s="90" t="str">
        <f ca="1">Mitglieder!DH160</f>
        <v/>
      </c>
      <c r="T1038" s="91" t="str">
        <f ca="1">Mitglieder!DI160</f>
        <v/>
      </c>
      <c r="U1038" s="90" t="str">
        <f ca="1">Mitglieder!DJ160</f>
        <v/>
      </c>
      <c r="V1038" s="90" t="str">
        <f ca="1">Mitglieder!DK160</f>
        <v/>
      </c>
      <c r="W1038" s="90">
        <f>Mitglieder!DL160</f>
        <v>0</v>
      </c>
      <c r="X1038" s="92" t="str">
        <f ca="1">Mitglieder!DM160</f>
        <v/>
      </c>
      <c r="Y1038" s="90" t="str">
        <f ca="1">Mitglieder!DN160</f>
        <v/>
      </c>
    </row>
    <row r="1039" spans="18:25" x14ac:dyDescent="0.35">
      <c r="R1039" s="90">
        <f ca="1">Mitglieder!DG161</f>
        <v>0.10410000000000195</v>
      </c>
      <c r="S1039" s="90" t="str">
        <f ca="1">Mitglieder!DH161</f>
        <v/>
      </c>
      <c r="T1039" s="91" t="str">
        <f ca="1">Mitglieder!DI161</f>
        <v/>
      </c>
      <c r="U1039" s="90" t="str">
        <f ca="1">Mitglieder!DJ161</f>
        <v/>
      </c>
      <c r="V1039" s="90" t="str">
        <f ca="1">Mitglieder!DK161</f>
        <v/>
      </c>
      <c r="W1039" s="90">
        <f>Mitglieder!DL161</f>
        <v>0</v>
      </c>
      <c r="X1039" s="92" t="str">
        <f ca="1">Mitglieder!DM161</f>
        <v/>
      </c>
      <c r="Y1039" s="90" t="str">
        <f ca="1">Mitglieder!DN161</f>
        <v/>
      </c>
    </row>
    <row r="1040" spans="18:25" x14ac:dyDescent="0.35">
      <c r="R1040" s="90">
        <f ca="1">Mitglieder!DG162</f>
        <v>0.10420000000000196</v>
      </c>
      <c r="S1040" s="90" t="str">
        <f ca="1">Mitglieder!DH162</f>
        <v/>
      </c>
      <c r="T1040" s="91" t="str">
        <f ca="1">Mitglieder!DI162</f>
        <v/>
      </c>
      <c r="U1040" s="90" t="str">
        <f ca="1">Mitglieder!DJ162</f>
        <v/>
      </c>
      <c r="V1040" s="90" t="str">
        <f ca="1">Mitglieder!DK162</f>
        <v/>
      </c>
      <c r="W1040" s="90">
        <f>Mitglieder!DL162</f>
        <v>0</v>
      </c>
      <c r="X1040" s="92" t="str">
        <f ca="1">Mitglieder!DM162</f>
        <v/>
      </c>
      <c r="Y1040" s="90" t="str">
        <f ca="1">Mitglieder!DN162</f>
        <v/>
      </c>
    </row>
    <row r="1041" spans="18:25" x14ac:dyDescent="0.35">
      <c r="R1041" s="90">
        <f ca="1">Mitglieder!DG163</f>
        <v>0.10430000000000196</v>
      </c>
      <c r="S1041" s="90" t="str">
        <f ca="1">Mitglieder!DH163</f>
        <v/>
      </c>
      <c r="T1041" s="91" t="str">
        <f ca="1">Mitglieder!DI163</f>
        <v/>
      </c>
      <c r="U1041" s="90" t="str">
        <f ca="1">Mitglieder!DJ163</f>
        <v/>
      </c>
      <c r="V1041" s="90" t="str">
        <f ca="1">Mitglieder!DK163</f>
        <v/>
      </c>
      <c r="W1041" s="90">
        <f>Mitglieder!DL163</f>
        <v>0</v>
      </c>
      <c r="X1041" s="92" t="str">
        <f ca="1">Mitglieder!DM163</f>
        <v/>
      </c>
      <c r="Y1041" s="90" t="str">
        <f ca="1">Mitglieder!DN163</f>
        <v/>
      </c>
    </row>
    <row r="1042" spans="18:25" x14ac:dyDescent="0.35">
      <c r="R1042" s="90">
        <f ca="1">Mitglieder!DG164</f>
        <v>0.10440000000000196</v>
      </c>
      <c r="S1042" s="90" t="str">
        <f ca="1">Mitglieder!DH164</f>
        <v/>
      </c>
      <c r="T1042" s="91" t="str">
        <f ca="1">Mitglieder!DI164</f>
        <v/>
      </c>
      <c r="U1042" s="90" t="str">
        <f ca="1">Mitglieder!DJ164</f>
        <v/>
      </c>
      <c r="V1042" s="90" t="str">
        <f ca="1">Mitglieder!DK164</f>
        <v/>
      </c>
      <c r="W1042" s="90">
        <f>Mitglieder!DL164</f>
        <v>0</v>
      </c>
      <c r="X1042" s="92" t="str">
        <f ca="1">Mitglieder!DM164</f>
        <v/>
      </c>
      <c r="Y1042" s="90" t="str">
        <f ca="1">Mitglieder!DN164</f>
        <v/>
      </c>
    </row>
    <row r="1043" spans="18:25" x14ac:dyDescent="0.35">
      <c r="R1043" s="90">
        <f ca="1">Mitglieder!DG165</f>
        <v>0.10450000000000197</v>
      </c>
      <c r="S1043" s="90" t="str">
        <f ca="1">Mitglieder!DH165</f>
        <v/>
      </c>
      <c r="T1043" s="91" t="str">
        <f ca="1">Mitglieder!DI165</f>
        <v/>
      </c>
      <c r="U1043" s="90" t="str">
        <f ca="1">Mitglieder!DJ165</f>
        <v/>
      </c>
      <c r="V1043" s="90" t="str">
        <f ca="1">Mitglieder!DK165</f>
        <v/>
      </c>
      <c r="W1043" s="90">
        <f>Mitglieder!DL165</f>
        <v>0</v>
      </c>
      <c r="X1043" s="92" t="str">
        <f ca="1">Mitglieder!DM165</f>
        <v/>
      </c>
      <c r="Y1043" s="90" t="str">
        <f ca="1">Mitglieder!DN165</f>
        <v/>
      </c>
    </row>
    <row r="1044" spans="18:25" x14ac:dyDescent="0.35">
      <c r="R1044" s="90">
        <f ca="1">Mitglieder!DG166</f>
        <v>0.10460000000000197</v>
      </c>
      <c r="S1044" s="90" t="str">
        <f ca="1">Mitglieder!DH166</f>
        <v/>
      </c>
      <c r="T1044" s="91" t="str">
        <f ca="1">Mitglieder!DI166</f>
        <v/>
      </c>
      <c r="U1044" s="90" t="str">
        <f ca="1">Mitglieder!DJ166</f>
        <v/>
      </c>
      <c r="V1044" s="90" t="str">
        <f ca="1">Mitglieder!DK166</f>
        <v/>
      </c>
      <c r="W1044" s="90">
        <f>Mitglieder!DL166</f>
        <v>0</v>
      </c>
      <c r="X1044" s="92" t="str">
        <f ca="1">Mitglieder!DM166</f>
        <v/>
      </c>
      <c r="Y1044" s="90" t="str">
        <f ca="1">Mitglieder!DN166</f>
        <v/>
      </c>
    </row>
    <row r="1045" spans="18:25" x14ac:dyDescent="0.35">
      <c r="R1045" s="90">
        <f ca="1">Mitglieder!DG167</f>
        <v>0.10470000000000197</v>
      </c>
      <c r="S1045" s="90" t="str">
        <f ca="1">Mitglieder!DH167</f>
        <v/>
      </c>
      <c r="T1045" s="91" t="str">
        <f ca="1">Mitglieder!DI167</f>
        <v/>
      </c>
      <c r="U1045" s="90" t="str">
        <f ca="1">Mitglieder!DJ167</f>
        <v/>
      </c>
      <c r="V1045" s="90" t="str">
        <f ca="1">Mitglieder!DK167</f>
        <v/>
      </c>
      <c r="W1045" s="90">
        <f>Mitglieder!DL167</f>
        <v>0</v>
      </c>
      <c r="X1045" s="92" t="str">
        <f ca="1">Mitglieder!DM167</f>
        <v/>
      </c>
      <c r="Y1045" s="90" t="str">
        <f ca="1">Mitglieder!DN167</f>
        <v/>
      </c>
    </row>
    <row r="1046" spans="18:25" x14ac:dyDescent="0.35">
      <c r="R1046" s="90">
        <f ca="1">Mitglieder!DG168</f>
        <v>0.10480000000000197</v>
      </c>
      <c r="S1046" s="90" t="str">
        <f ca="1">Mitglieder!DH168</f>
        <v/>
      </c>
      <c r="T1046" s="91" t="str">
        <f ca="1">Mitglieder!DI168</f>
        <v/>
      </c>
      <c r="U1046" s="90" t="str">
        <f ca="1">Mitglieder!DJ168</f>
        <v/>
      </c>
      <c r="V1046" s="90" t="str">
        <f ca="1">Mitglieder!DK168</f>
        <v/>
      </c>
      <c r="W1046" s="90">
        <f>Mitglieder!DL168</f>
        <v>0</v>
      </c>
      <c r="X1046" s="92" t="str">
        <f ca="1">Mitglieder!DM168</f>
        <v/>
      </c>
      <c r="Y1046" s="90" t="str">
        <f ca="1">Mitglieder!DN168</f>
        <v/>
      </c>
    </row>
    <row r="1047" spans="18:25" x14ac:dyDescent="0.35">
      <c r="R1047" s="90">
        <f ca="1">Mitglieder!DG169</f>
        <v>0.10490000000000198</v>
      </c>
      <c r="S1047" s="90" t="str">
        <f ca="1">Mitglieder!DH169</f>
        <v/>
      </c>
      <c r="T1047" s="91" t="str">
        <f ca="1">Mitglieder!DI169</f>
        <v/>
      </c>
      <c r="U1047" s="90" t="str">
        <f ca="1">Mitglieder!DJ169</f>
        <v/>
      </c>
      <c r="V1047" s="90" t="str">
        <f ca="1">Mitglieder!DK169</f>
        <v/>
      </c>
      <c r="W1047" s="90">
        <f>Mitglieder!DL169</f>
        <v>0</v>
      </c>
      <c r="X1047" s="92" t="str">
        <f ca="1">Mitglieder!DM169</f>
        <v/>
      </c>
      <c r="Y1047" s="90" t="str">
        <f ca="1">Mitglieder!DN169</f>
        <v/>
      </c>
    </row>
    <row r="1048" spans="18:25" x14ac:dyDescent="0.35">
      <c r="R1048" s="90">
        <f ca="1">Mitglieder!DG170</f>
        <v>0.10500000000000198</v>
      </c>
      <c r="S1048" s="90" t="str">
        <f ca="1">Mitglieder!DH170</f>
        <v/>
      </c>
      <c r="T1048" s="91" t="str">
        <f ca="1">Mitglieder!DI170</f>
        <v/>
      </c>
      <c r="U1048" s="90" t="str">
        <f ca="1">Mitglieder!DJ170</f>
        <v/>
      </c>
      <c r="V1048" s="90" t="str">
        <f ca="1">Mitglieder!DK170</f>
        <v/>
      </c>
      <c r="W1048" s="90">
        <f>Mitglieder!DL170</f>
        <v>0</v>
      </c>
      <c r="X1048" s="92" t="str">
        <f ca="1">Mitglieder!DM170</f>
        <v/>
      </c>
      <c r="Y1048" s="90" t="str">
        <f ca="1">Mitglieder!DN170</f>
        <v/>
      </c>
    </row>
    <row r="1049" spans="18:25" x14ac:dyDescent="0.35">
      <c r="R1049" s="90">
        <f ca="1">Mitglieder!DG171</f>
        <v>0.10510000000000198</v>
      </c>
      <c r="S1049" s="90" t="str">
        <f ca="1">Mitglieder!DH171</f>
        <v/>
      </c>
      <c r="T1049" s="91" t="str">
        <f ca="1">Mitglieder!DI171</f>
        <v/>
      </c>
      <c r="U1049" s="90" t="str">
        <f ca="1">Mitglieder!DJ171</f>
        <v/>
      </c>
      <c r="V1049" s="90" t="str">
        <f ca="1">Mitglieder!DK171</f>
        <v/>
      </c>
      <c r="W1049" s="90">
        <f>Mitglieder!DL171</f>
        <v>0</v>
      </c>
      <c r="X1049" s="92" t="str">
        <f ca="1">Mitglieder!DM171</f>
        <v/>
      </c>
      <c r="Y1049" s="90" t="str">
        <f ca="1">Mitglieder!DN171</f>
        <v/>
      </c>
    </row>
    <row r="1050" spans="18:25" x14ac:dyDescent="0.35">
      <c r="R1050" s="90">
        <f ca="1">Mitglieder!DG172</f>
        <v>0.10520000000000199</v>
      </c>
      <c r="S1050" s="90" t="str">
        <f ca="1">Mitglieder!DH172</f>
        <v/>
      </c>
      <c r="T1050" s="91" t="str">
        <f ca="1">Mitglieder!DI172</f>
        <v/>
      </c>
      <c r="U1050" s="90" t="str">
        <f ca="1">Mitglieder!DJ172</f>
        <v/>
      </c>
      <c r="V1050" s="90" t="str">
        <f ca="1">Mitglieder!DK172</f>
        <v/>
      </c>
      <c r="W1050" s="90">
        <f>Mitglieder!DL172</f>
        <v>0</v>
      </c>
      <c r="X1050" s="92" t="str">
        <f ca="1">Mitglieder!DM172</f>
        <v/>
      </c>
      <c r="Y1050" s="90" t="str">
        <f ca="1">Mitglieder!DN172</f>
        <v/>
      </c>
    </row>
    <row r="1051" spans="18:25" x14ac:dyDescent="0.35">
      <c r="R1051" s="90">
        <f ca="1">Mitglieder!DG173</f>
        <v>0.10530000000000199</v>
      </c>
      <c r="S1051" s="90" t="str">
        <f ca="1">Mitglieder!DH173</f>
        <v/>
      </c>
      <c r="T1051" s="91" t="str">
        <f ca="1">Mitglieder!DI173</f>
        <v/>
      </c>
      <c r="U1051" s="90" t="str">
        <f ca="1">Mitglieder!DJ173</f>
        <v/>
      </c>
      <c r="V1051" s="90" t="str">
        <f ca="1">Mitglieder!DK173</f>
        <v/>
      </c>
      <c r="W1051" s="90">
        <f>Mitglieder!DL173</f>
        <v>0</v>
      </c>
      <c r="X1051" s="92" t="str">
        <f ca="1">Mitglieder!DM173</f>
        <v/>
      </c>
      <c r="Y1051" s="90" t="str">
        <f ca="1">Mitglieder!DN173</f>
        <v/>
      </c>
    </row>
    <row r="1052" spans="18:25" x14ac:dyDescent="0.35">
      <c r="R1052" s="90">
        <f ca="1">Mitglieder!DG174</f>
        <v>0.10540000000000199</v>
      </c>
      <c r="S1052" s="90" t="str">
        <f ca="1">Mitglieder!DH174</f>
        <v/>
      </c>
      <c r="T1052" s="91" t="str">
        <f ca="1">Mitglieder!DI174</f>
        <v/>
      </c>
      <c r="U1052" s="90" t="str">
        <f ca="1">Mitglieder!DJ174</f>
        <v/>
      </c>
      <c r="V1052" s="90" t="str">
        <f ca="1">Mitglieder!DK174</f>
        <v/>
      </c>
      <c r="W1052" s="90">
        <f>Mitglieder!DL174</f>
        <v>0</v>
      </c>
      <c r="X1052" s="92" t="str">
        <f ca="1">Mitglieder!DM174</f>
        <v/>
      </c>
      <c r="Y1052" s="90" t="str">
        <f ca="1">Mitglieder!DN174</f>
        <v/>
      </c>
    </row>
    <row r="1053" spans="18:25" x14ac:dyDescent="0.35">
      <c r="R1053" s="90">
        <f ca="1">Mitglieder!DG175</f>
        <v>0.10550000000000199</v>
      </c>
      <c r="S1053" s="90" t="str">
        <f ca="1">Mitglieder!DH175</f>
        <v/>
      </c>
      <c r="T1053" s="91" t="str">
        <f ca="1">Mitglieder!DI175</f>
        <v/>
      </c>
      <c r="U1053" s="90" t="str">
        <f ca="1">Mitglieder!DJ175</f>
        <v/>
      </c>
      <c r="V1053" s="90" t="str">
        <f ca="1">Mitglieder!DK175</f>
        <v/>
      </c>
      <c r="W1053" s="90">
        <f>Mitglieder!DL175</f>
        <v>0</v>
      </c>
      <c r="X1053" s="92" t="str">
        <f ca="1">Mitglieder!DM175</f>
        <v/>
      </c>
      <c r="Y1053" s="90" t="str">
        <f ca="1">Mitglieder!DN175</f>
        <v/>
      </c>
    </row>
    <row r="1054" spans="18:25" x14ac:dyDescent="0.35">
      <c r="R1054" s="90">
        <f ca="1">Mitglieder!DG176</f>
        <v>0.105600000000002</v>
      </c>
      <c r="S1054" s="90" t="str">
        <f ca="1">Mitglieder!DH176</f>
        <v/>
      </c>
      <c r="T1054" s="91" t="str">
        <f ca="1">Mitglieder!DI176</f>
        <v/>
      </c>
      <c r="U1054" s="90" t="str">
        <f ca="1">Mitglieder!DJ176</f>
        <v/>
      </c>
      <c r="V1054" s="90" t="str">
        <f ca="1">Mitglieder!DK176</f>
        <v/>
      </c>
      <c r="W1054" s="90">
        <f>Mitglieder!DL176</f>
        <v>0</v>
      </c>
      <c r="X1054" s="92" t="str">
        <f ca="1">Mitglieder!DM176</f>
        <v/>
      </c>
      <c r="Y1054" s="90" t="str">
        <f ca="1">Mitglieder!DN176</f>
        <v/>
      </c>
    </row>
    <row r="1055" spans="18:25" x14ac:dyDescent="0.35">
      <c r="R1055" s="90">
        <f ca="1">Mitglieder!DG177</f>
        <v>0.105700000000002</v>
      </c>
      <c r="S1055" s="90" t="str">
        <f ca="1">Mitglieder!DH177</f>
        <v/>
      </c>
      <c r="T1055" s="91" t="str">
        <f ca="1">Mitglieder!DI177</f>
        <v/>
      </c>
      <c r="U1055" s="90" t="str">
        <f ca="1">Mitglieder!DJ177</f>
        <v/>
      </c>
      <c r="V1055" s="90" t="str">
        <f ca="1">Mitglieder!DK177</f>
        <v/>
      </c>
      <c r="W1055" s="90">
        <f>Mitglieder!DL177</f>
        <v>0</v>
      </c>
      <c r="X1055" s="92" t="str">
        <f ca="1">Mitglieder!DM177</f>
        <v/>
      </c>
      <c r="Y1055" s="90" t="str">
        <f ca="1">Mitglieder!DN177</f>
        <v/>
      </c>
    </row>
    <row r="1056" spans="18:25" x14ac:dyDescent="0.35">
      <c r="R1056" s="90">
        <f ca="1">Mitglieder!DG178</f>
        <v>0.105800000000002</v>
      </c>
      <c r="S1056" s="90" t="str">
        <f ca="1">Mitglieder!DH178</f>
        <v/>
      </c>
      <c r="T1056" s="91" t="str">
        <f ca="1">Mitglieder!DI178</f>
        <v/>
      </c>
      <c r="U1056" s="90" t="str">
        <f ca="1">Mitglieder!DJ178</f>
        <v/>
      </c>
      <c r="V1056" s="90" t="str">
        <f ca="1">Mitglieder!DK178</f>
        <v/>
      </c>
      <c r="W1056" s="90">
        <f>Mitglieder!DL178</f>
        <v>0</v>
      </c>
      <c r="X1056" s="92" t="str">
        <f ca="1">Mitglieder!DM178</f>
        <v/>
      </c>
      <c r="Y1056" s="90" t="str">
        <f ca="1">Mitglieder!DN178</f>
        <v/>
      </c>
    </row>
    <row r="1057" spans="18:25" x14ac:dyDescent="0.35">
      <c r="R1057" s="90">
        <f ca="1">Mitglieder!DG179</f>
        <v>0.10590000000000201</v>
      </c>
      <c r="S1057" s="90" t="str">
        <f ca="1">Mitglieder!DH179</f>
        <v/>
      </c>
      <c r="T1057" s="91" t="str">
        <f ca="1">Mitglieder!DI179</f>
        <v/>
      </c>
      <c r="U1057" s="90" t="str">
        <f ca="1">Mitglieder!DJ179</f>
        <v/>
      </c>
      <c r="V1057" s="90" t="str">
        <f ca="1">Mitglieder!DK179</f>
        <v/>
      </c>
      <c r="W1057" s="90">
        <f>Mitglieder!DL179</f>
        <v>0</v>
      </c>
      <c r="X1057" s="92" t="str">
        <f ca="1">Mitglieder!DM179</f>
        <v/>
      </c>
      <c r="Y1057" s="90" t="str">
        <f ca="1">Mitglieder!DN179</f>
        <v/>
      </c>
    </row>
    <row r="1058" spans="18:25" x14ac:dyDescent="0.35">
      <c r="R1058" s="90">
        <f ca="1">Mitglieder!DG180</f>
        <v>0.10600000000000201</v>
      </c>
      <c r="S1058" s="90" t="str">
        <f ca="1">Mitglieder!DH180</f>
        <v/>
      </c>
      <c r="T1058" s="91" t="str">
        <f ca="1">Mitglieder!DI180</f>
        <v/>
      </c>
      <c r="U1058" s="90" t="str">
        <f ca="1">Mitglieder!DJ180</f>
        <v/>
      </c>
      <c r="V1058" s="90" t="str">
        <f ca="1">Mitglieder!DK180</f>
        <v/>
      </c>
      <c r="W1058" s="90">
        <f>Mitglieder!DL180</f>
        <v>0</v>
      </c>
      <c r="X1058" s="92" t="str">
        <f ca="1">Mitglieder!DM180</f>
        <v/>
      </c>
      <c r="Y1058" s="90" t="str">
        <f ca="1">Mitglieder!DN180</f>
        <v/>
      </c>
    </row>
    <row r="1059" spans="18:25" x14ac:dyDescent="0.35">
      <c r="R1059" s="90">
        <f ca="1">Mitglieder!DG181</f>
        <v>0.10610000000000201</v>
      </c>
      <c r="S1059" s="90" t="str">
        <f ca="1">Mitglieder!DH181</f>
        <v/>
      </c>
      <c r="T1059" s="91" t="str">
        <f ca="1">Mitglieder!DI181</f>
        <v/>
      </c>
      <c r="U1059" s="90" t="str">
        <f ca="1">Mitglieder!DJ181</f>
        <v/>
      </c>
      <c r="V1059" s="90" t="str">
        <f ca="1">Mitglieder!DK181</f>
        <v/>
      </c>
      <c r="W1059" s="90">
        <f>Mitglieder!DL181</f>
        <v>0</v>
      </c>
      <c r="X1059" s="92" t="str">
        <f ca="1">Mitglieder!DM181</f>
        <v/>
      </c>
      <c r="Y1059" s="90" t="str">
        <f ca="1">Mitglieder!DN181</f>
        <v/>
      </c>
    </row>
    <row r="1060" spans="18:25" x14ac:dyDescent="0.35">
      <c r="R1060" s="90">
        <f ca="1">Mitglieder!DG182</f>
        <v>0.10620000000000202</v>
      </c>
      <c r="S1060" s="90" t="str">
        <f ca="1">Mitglieder!DH182</f>
        <v/>
      </c>
      <c r="T1060" s="91" t="str">
        <f ca="1">Mitglieder!DI182</f>
        <v/>
      </c>
      <c r="U1060" s="90" t="str">
        <f ca="1">Mitglieder!DJ182</f>
        <v/>
      </c>
      <c r="V1060" s="90" t="str">
        <f ca="1">Mitglieder!DK182</f>
        <v/>
      </c>
      <c r="W1060" s="90">
        <f>Mitglieder!DL182</f>
        <v>0</v>
      </c>
      <c r="X1060" s="92" t="str">
        <f ca="1">Mitglieder!DM182</f>
        <v/>
      </c>
      <c r="Y1060" s="90" t="str">
        <f ca="1">Mitglieder!DN182</f>
        <v/>
      </c>
    </row>
    <row r="1061" spans="18:25" x14ac:dyDescent="0.35">
      <c r="R1061" s="90">
        <f ca="1">Mitglieder!DG183</f>
        <v>0.10630000000000202</v>
      </c>
      <c r="S1061" s="90" t="str">
        <f ca="1">Mitglieder!DH183</f>
        <v/>
      </c>
      <c r="T1061" s="91" t="str">
        <f ca="1">Mitglieder!DI183</f>
        <v/>
      </c>
      <c r="U1061" s="90" t="str">
        <f ca="1">Mitglieder!DJ183</f>
        <v/>
      </c>
      <c r="V1061" s="90" t="str">
        <f ca="1">Mitglieder!DK183</f>
        <v/>
      </c>
      <c r="W1061" s="90">
        <f>Mitglieder!DL183</f>
        <v>0</v>
      </c>
      <c r="X1061" s="92" t="str">
        <f ca="1">Mitglieder!DM183</f>
        <v/>
      </c>
      <c r="Y1061" s="90" t="str">
        <f ca="1">Mitglieder!DN183</f>
        <v/>
      </c>
    </row>
    <row r="1062" spans="18:25" x14ac:dyDescent="0.35">
      <c r="R1062" s="90">
        <f ca="1">Mitglieder!DG184</f>
        <v>0.10640000000000202</v>
      </c>
      <c r="S1062" s="90" t="str">
        <f ca="1">Mitglieder!DH184</f>
        <v/>
      </c>
      <c r="T1062" s="91" t="str">
        <f ca="1">Mitglieder!DI184</f>
        <v/>
      </c>
      <c r="U1062" s="90" t="str">
        <f ca="1">Mitglieder!DJ184</f>
        <v/>
      </c>
      <c r="V1062" s="90" t="str">
        <f ca="1">Mitglieder!DK184</f>
        <v/>
      </c>
      <c r="W1062" s="90">
        <f>Mitglieder!DL184</f>
        <v>0</v>
      </c>
      <c r="X1062" s="92" t="str">
        <f ca="1">Mitglieder!DM184</f>
        <v/>
      </c>
      <c r="Y1062" s="90" t="str">
        <f ca="1">Mitglieder!DN184</f>
        <v/>
      </c>
    </row>
    <row r="1063" spans="18:25" x14ac:dyDescent="0.35">
      <c r="R1063" s="90">
        <f ca="1">Mitglieder!DG185</f>
        <v>0.10650000000000202</v>
      </c>
      <c r="S1063" s="90" t="str">
        <f ca="1">Mitglieder!DH185</f>
        <v/>
      </c>
      <c r="T1063" s="91" t="str">
        <f ca="1">Mitglieder!DI185</f>
        <v/>
      </c>
      <c r="U1063" s="90" t="str">
        <f ca="1">Mitglieder!DJ185</f>
        <v/>
      </c>
      <c r="V1063" s="90" t="str">
        <f ca="1">Mitglieder!DK185</f>
        <v/>
      </c>
      <c r="W1063" s="90">
        <f>Mitglieder!DL185</f>
        <v>0</v>
      </c>
      <c r="X1063" s="92" t="str">
        <f ca="1">Mitglieder!DM185</f>
        <v/>
      </c>
      <c r="Y1063" s="90" t="str">
        <f ca="1">Mitglieder!DN185</f>
        <v/>
      </c>
    </row>
    <row r="1064" spans="18:25" x14ac:dyDescent="0.35">
      <c r="R1064" s="90">
        <f ca="1">Mitglieder!DG186</f>
        <v>0.10660000000000203</v>
      </c>
      <c r="S1064" s="90" t="str">
        <f ca="1">Mitglieder!DH186</f>
        <v/>
      </c>
      <c r="T1064" s="91" t="str">
        <f ca="1">Mitglieder!DI186</f>
        <v/>
      </c>
      <c r="U1064" s="90" t="str">
        <f ca="1">Mitglieder!DJ186</f>
        <v/>
      </c>
      <c r="V1064" s="90" t="str">
        <f ca="1">Mitglieder!DK186</f>
        <v/>
      </c>
      <c r="W1064" s="90">
        <f>Mitglieder!DL186</f>
        <v>0</v>
      </c>
      <c r="X1064" s="92" t="str">
        <f ca="1">Mitglieder!DM186</f>
        <v/>
      </c>
      <c r="Y1064" s="90" t="str">
        <f ca="1">Mitglieder!DN186</f>
        <v/>
      </c>
    </row>
    <row r="1065" spans="18:25" x14ac:dyDescent="0.35">
      <c r="R1065" s="90">
        <f ca="1">Mitglieder!DG187</f>
        <v>0.10670000000000203</v>
      </c>
      <c r="S1065" s="90" t="str">
        <f ca="1">Mitglieder!DH187</f>
        <v/>
      </c>
      <c r="T1065" s="91" t="str">
        <f ca="1">Mitglieder!DI187</f>
        <v/>
      </c>
      <c r="U1065" s="90" t="str">
        <f ca="1">Mitglieder!DJ187</f>
        <v/>
      </c>
      <c r="V1065" s="90" t="str">
        <f ca="1">Mitglieder!DK187</f>
        <v/>
      </c>
      <c r="W1065" s="90">
        <f>Mitglieder!DL187</f>
        <v>0</v>
      </c>
      <c r="X1065" s="92" t="str">
        <f ca="1">Mitglieder!DM187</f>
        <v/>
      </c>
      <c r="Y1065" s="90" t="str">
        <f ca="1">Mitglieder!DN187</f>
        <v/>
      </c>
    </row>
    <row r="1066" spans="18:25" x14ac:dyDescent="0.35">
      <c r="R1066" s="90">
        <f ca="1">Mitglieder!DG188</f>
        <v>0.10680000000000203</v>
      </c>
      <c r="S1066" s="90" t="str">
        <f ca="1">Mitglieder!DH188</f>
        <v/>
      </c>
      <c r="T1066" s="91" t="str">
        <f ca="1">Mitglieder!DI188</f>
        <v/>
      </c>
      <c r="U1066" s="90" t="str">
        <f ca="1">Mitglieder!DJ188</f>
        <v/>
      </c>
      <c r="V1066" s="90" t="str">
        <f ca="1">Mitglieder!DK188</f>
        <v/>
      </c>
      <c r="W1066" s="90">
        <f>Mitglieder!DL188</f>
        <v>0</v>
      </c>
      <c r="X1066" s="92" t="str">
        <f ca="1">Mitglieder!DM188</f>
        <v/>
      </c>
      <c r="Y1066" s="90" t="str">
        <f ca="1">Mitglieder!DN188</f>
        <v/>
      </c>
    </row>
    <row r="1067" spans="18:25" x14ac:dyDescent="0.35">
      <c r="R1067" s="90">
        <f ca="1">Mitglieder!DG189</f>
        <v>0.10690000000000204</v>
      </c>
      <c r="S1067" s="90" t="str">
        <f ca="1">Mitglieder!DH189</f>
        <v/>
      </c>
      <c r="T1067" s="91" t="str">
        <f ca="1">Mitglieder!DI189</f>
        <v/>
      </c>
      <c r="U1067" s="90" t="str">
        <f ca="1">Mitglieder!DJ189</f>
        <v/>
      </c>
      <c r="V1067" s="90" t="str">
        <f ca="1">Mitglieder!DK189</f>
        <v/>
      </c>
      <c r="W1067" s="90">
        <f>Mitglieder!DL189</f>
        <v>0</v>
      </c>
      <c r="X1067" s="92" t="str">
        <f ca="1">Mitglieder!DM189</f>
        <v/>
      </c>
      <c r="Y1067" s="90" t="str">
        <f ca="1">Mitglieder!DN189</f>
        <v/>
      </c>
    </row>
    <row r="1068" spans="18:25" x14ac:dyDescent="0.35">
      <c r="R1068" s="90">
        <f ca="1">Mitglieder!DG190</f>
        <v>0.10700000000000204</v>
      </c>
      <c r="S1068" s="90" t="str">
        <f ca="1">Mitglieder!DH190</f>
        <v/>
      </c>
      <c r="T1068" s="91" t="str">
        <f ca="1">Mitglieder!DI190</f>
        <v/>
      </c>
      <c r="U1068" s="90" t="str">
        <f ca="1">Mitglieder!DJ190</f>
        <v/>
      </c>
      <c r="V1068" s="90" t="str">
        <f ca="1">Mitglieder!DK190</f>
        <v/>
      </c>
      <c r="W1068" s="90">
        <f>Mitglieder!DL190</f>
        <v>0</v>
      </c>
      <c r="X1068" s="92" t="str">
        <f ca="1">Mitglieder!DM190</f>
        <v/>
      </c>
      <c r="Y1068" s="90" t="str">
        <f ca="1">Mitglieder!DN190</f>
        <v/>
      </c>
    </row>
    <row r="1069" spans="18:25" x14ac:dyDescent="0.35">
      <c r="R1069" s="90">
        <f ca="1">Mitglieder!DG191</f>
        <v>0.10710000000000204</v>
      </c>
      <c r="S1069" s="90" t="str">
        <f ca="1">Mitglieder!DH191</f>
        <v/>
      </c>
      <c r="T1069" s="91" t="str">
        <f ca="1">Mitglieder!DI191</f>
        <v/>
      </c>
      <c r="U1069" s="90" t="str">
        <f ca="1">Mitglieder!DJ191</f>
        <v/>
      </c>
      <c r="V1069" s="90" t="str">
        <f ca="1">Mitglieder!DK191</f>
        <v/>
      </c>
      <c r="W1069" s="90">
        <f>Mitglieder!DL191</f>
        <v>0</v>
      </c>
      <c r="X1069" s="92" t="str">
        <f ca="1">Mitglieder!DM191</f>
        <v/>
      </c>
      <c r="Y1069" s="90" t="str">
        <f ca="1">Mitglieder!DN191</f>
        <v/>
      </c>
    </row>
    <row r="1070" spans="18:25" x14ac:dyDescent="0.35">
      <c r="R1070" s="90">
        <f ca="1">Mitglieder!DG192</f>
        <v>0.10720000000000204</v>
      </c>
      <c r="S1070" s="90" t="str">
        <f ca="1">Mitglieder!DH192</f>
        <v/>
      </c>
      <c r="T1070" s="91" t="str">
        <f ca="1">Mitglieder!DI192</f>
        <v/>
      </c>
      <c r="U1070" s="90" t="str">
        <f ca="1">Mitglieder!DJ192</f>
        <v/>
      </c>
      <c r="V1070" s="90" t="str">
        <f ca="1">Mitglieder!DK192</f>
        <v/>
      </c>
      <c r="W1070" s="90">
        <f>Mitglieder!DL192</f>
        <v>0</v>
      </c>
      <c r="X1070" s="92" t="str">
        <f ca="1">Mitglieder!DM192</f>
        <v/>
      </c>
      <c r="Y1070" s="90" t="str">
        <f ca="1">Mitglieder!DN192</f>
        <v/>
      </c>
    </row>
    <row r="1071" spans="18:25" x14ac:dyDescent="0.35">
      <c r="R1071" s="90">
        <f ca="1">Mitglieder!DG193</f>
        <v>0.10730000000000205</v>
      </c>
      <c r="S1071" s="90" t="str">
        <f ca="1">Mitglieder!DH193</f>
        <v/>
      </c>
      <c r="T1071" s="91" t="str">
        <f ca="1">Mitglieder!DI193</f>
        <v/>
      </c>
      <c r="U1071" s="90" t="str">
        <f ca="1">Mitglieder!DJ193</f>
        <v/>
      </c>
      <c r="V1071" s="90" t="str">
        <f ca="1">Mitglieder!DK193</f>
        <v/>
      </c>
      <c r="W1071" s="90">
        <f>Mitglieder!DL193</f>
        <v>0</v>
      </c>
      <c r="X1071" s="92" t="str">
        <f ca="1">Mitglieder!DM193</f>
        <v/>
      </c>
      <c r="Y1071" s="90" t="str">
        <f ca="1">Mitglieder!DN193</f>
        <v/>
      </c>
    </row>
    <row r="1072" spans="18:25" x14ac:dyDescent="0.35">
      <c r="R1072" s="90">
        <f ca="1">Mitglieder!DG194</f>
        <v>0.10740000000000205</v>
      </c>
      <c r="S1072" s="90" t="str">
        <f ca="1">Mitglieder!DH194</f>
        <v/>
      </c>
      <c r="T1072" s="91" t="str">
        <f ca="1">Mitglieder!DI194</f>
        <v/>
      </c>
      <c r="U1072" s="90" t="str">
        <f ca="1">Mitglieder!DJ194</f>
        <v/>
      </c>
      <c r="V1072" s="90" t="str">
        <f ca="1">Mitglieder!DK194</f>
        <v/>
      </c>
      <c r="W1072" s="90">
        <f>Mitglieder!DL194</f>
        <v>0</v>
      </c>
      <c r="X1072" s="92" t="str">
        <f ca="1">Mitglieder!DM194</f>
        <v/>
      </c>
      <c r="Y1072" s="90" t="str">
        <f ca="1">Mitglieder!DN194</f>
        <v/>
      </c>
    </row>
    <row r="1073" spans="18:25" x14ac:dyDescent="0.35">
      <c r="R1073" s="90">
        <f ca="1">Mitglieder!DG195</f>
        <v>0.10750000000000205</v>
      </c>
      <c r="S1073" s="90" t="str">
        <f ca="1">Mitglieder!DH195</f>
        <v/>
      </c>
      <c r="T1073" s="91" t="str">
        <f ca="1">Mitglieder!DI195</f>
        <v/>
      </c>
      <c r="U1073" s="90" t="str">
        <f ca="1">Mitglieder!DJ195</f>
        <v/>
      </c>
      <c r="V1073" s="90" t="str">
        <f ca="1">Mitglieder!DK195</f>
        <v/>
      </c>
      <c r="W1073" s="90">
        <f>Mitglieder!DL195</f>
        <v>0</v>
      </c>
      <c r="X1073" s="92" t="str">
        <f ca="1">Mitglieder!DM195</f>
        <v/>
      </c>
      <c r="Y1073" s="90" t="str">
        <f ca="1">Mitglieder!DN195</f>
        <v/>
      </c>
    </row>
    <row r="1074" spans="18:25" x14ac:dyDescent="0.35">
      <c r="R1074" s="90">
        <f ca="1">Mitglieder!DG196</f>
        <v>0.10760000000000206</v>
      </c>
      <c r="S1074" s="90" t="str">
        <f ca="1">Mitglieder!DH196</f>
        <v/>
      </c>
      <c r="T1074" s="91" t="str">
        <f ca="1">Mitglieder!DI196</f>
        <v/>
      </c>
      <c r="U1074" s="90" t="str">
        <f ca="1">Mitglieder!DJ196</f>
        <v/>
      </c>
      <c r="V1074" s="90" t="str">
        <f ca="1">Mitglieder!DK196</f>
        <v/>
      </c>
      <c r="W1074" s="90">
        <f>Mitglieder!DL196</f>
        <v>0</v>
      </c>
      <c r="X1074" s="92" t="str">
        <f ca="1">Mitglieder!DM196</f>
        <v/>
      </c>
      <c r="Y1074" s="90" t="str">
        <f ca="1">Mitglieder!DN196</f>
        <v/>
      </c>
    </row>
    <row r="1075" spans="18:25" x14ac:dyDescent="0.35">
      <c r="R1075" s="90">
        <f ca="1">Mitglieder!DG197</f>
        <v>0.10770000000000206</v>
      </c>
      <c r="S1075" s="90" t="str">
        <f ca="1">Mitglieder!DH197</f>
        <v/>
      </c>
      <c r="T1075" s="91" t="str">
        <f ca="1">Mitglieder!DI197</f>
        <v/>
      </c>
      <c r="U1075" s="90" t="str">
        <f ca="1">Mitglieder!DJ197</f>
        <v/>
      </c>
      <c r="V1075" s="90" t="str">
        <f ca="1">Mitglieder!DK197</f>
        <v/>
      </c>
      <c r="W1075" s="90">
        <f>Mitglieder!DL197</f>
        <v>0</v>
      </c>
      <c r="X1075" s="92" t="str">
        <f ca="1">Mitglieder!DM197</f>
        <v/>
      </c>
      <c r="Y1075" s="90" t="str">
        <f ca="1">Mitglieder!DN197</f>
        <v/>
      </c>
    </row>
    <row r="1076" spans="18:25" x14ac:dyDescent="0.35">
      <c r="R1076" s="90">
        <f ca="1">Mitglieder!DG198</f>
        <v>0.10780000000000206</v>
      </c>
      <c r="S1076" s="90" t="str">
        <f ca="1">Mitglieder!DH198</f>
        <v/>
      </c>
      <c r="T1076" s="91" t="str">
        <f ca="1">Mitglieder!DI198</f>
        <v/>
      </c>
      <c r="U1076" s="90" t="str">
        <f ca="1">Mitglieder!DJ198</f>
        <v/>
      </c>
      <c r="V1076" s="90" t="str">
        <f ca="1">Mitglieder!DK198</f>
        <v/>
      </c>
      <c r="W1076" s="90">
        <f>Mitglieder!DL198</f>
        <v>0</v>
      </c>
      <c r="X1076" s="92" t="str">
        <f ca="1">Mitglieder!DM198</f>
        <v/>
      </c>
      <c r="Y1076" s="90" t="str">
        <f ca="1">Mitglieder!DN198</f>
        <v/>
      </c>
    </row>
    <row r="1077" spans="18:25" x14ac:dyDescent="0.35">
      <c r="R1077" s="90">
        <f ca="1">Mitglieder!DG199</f>
        <v>0.10790000000000206</v>
      </c>
      <c r="S1077" s="90" t="str">
        <f ca="1">Mitglieder!DH199</f>
        <v/>
      </c>
      <c r="T1077" s="91" t="str">
        <f ca="1">Mitglieder!DI199</f>
        <v/>
      </c>
      <c r="U1077" s="90" t="str">
        <f ca="1">Mitglieder!DJ199</f>
        <v/>
      </c>
      <c r="V1077" s="90" t="str">
        <f ca="1">Mitglieder!DK199</f>
        <v/>
      </c>
      <c r="W1077" s="90">
        <f>Mitglieder!DL199</f>
        <v>0</v>
      </c>
      <c r="X1077" s="92" t="str">
        <f ca="1">Mitglieder!DM199</f>
        <v/>
      </c>
      <c r="Y1077" s="90" t="str">
        <f ca="1">Mitglieder!DN199</f>
        <v/>
      </c>
    </row>
    <row r="1078" spans="18:25" x14ac:dyDescent="0.35">
      <c r="R1078" s="90">
        <f ca="1">Mitglieder!DG200</f>
        <v>0.10800000000000207</v>
      </c>
      <c r="S1078" s="90" t="str">
        <f ca="1">Mitglieder!DH200</f>
        <v/>
      </c>
      <c r="T1078" s="91" t="str">
        <f ca="1">Mitglieder!DI200</f>
        <v/>
      </c>
      <c r="U1078" s="90" t="str">
        <f ca="1">Mitglieder!DJ200</f>
        <v/>
      </c>
      <c r="V1078" s="90" t="str">
        <f ca="1">Mitglieder!DK200</f>
        <v/>
      </c>
      <c r="W1078" s="90">
        <f>Mitglieder!DL200</f>
        <v>0</v>
      </c>
      <c r="X1078" s="92" t="str">
        <f ca="1">Mitglieder!DM200</f>
        <v/>
      </c>
      <c r="Y1078" s="90" t="str">
        <f ca="1">Mitglieder!DN200</f>
        <v/>
      </c>
    </row>
    <row r="1079" spans="18:25" x14ac:dyDescent="0.35">
      <c r="R1079" s="90">
        <f ca="1">Mitglieder!DG201</f>
        <v>0.10810000000000207</v>
      </c>
      <c r="S1079" s="90" t="str">
        <f ca="1">Mitglieder!DH201</f>
        <v/>
      </c>
      <c r="T1079" s="91" t="str">
        <f ca="1">Mitglieder!DI201</f>
        <v/>
      </c>
      <c r="U1079" s="90" t="str">
        <f ca="1">Mitglieder!DJ201</f>
        <v/>
      </c>
      <c r="V1079" s="90" t="str">
        <f ca="1">Mitglieder!DK201</f>
        <v/>
      </c>
      <c r="W1079" s="90">
        <f>Mitglieder!DL201</f>
        <v>0</v>
      </c>
      <c r="X1079" s="92" t="str">
        <f ca="1">Mitglieder!DM201</f>
        <v/>
      </c>
      <c r="Y1079" s="90" t="str">
        <f ca="1">Mitglieder!DN201</f>
        <v/>
      </c>
    </row>
    <row r="1080" spans="18:25" x14ac:dyDescent="0.35">
      <c r="R1080" s="90">
        <f ca="1">Mitglieder!DG202</f>
        <v>0.10820000000000207</v>
      </c>
      <c r="S1080" s="90" t="str">
        <f ca="1">Mitglieder!DH202</f>
        <v/>
      </c>
      <c r="T1080" s="91" t="str">
        <f ca="1">Mitglieder!DI202</f>
        <v/>
      </c>
      <c r="U1080" s="90" t="str">
        <f ca="1">Mitglieder!DJ202</f>
        <v/>
      </c>
      <c r="V1080" s="90" t="str">
        <f ca="1">Mitglieder!DK202</f>
        <v/>
      </c>
      <c r="W1080" s="90">
        <f>Mitglieder!DL202</f>
        <v>0</v>
      </c>
      <c r="X1080" s="92" t="str">
        <f ca="1">Mitglieder!DM202</f>
        <v/>
      </c>
      <c r="Y1080" s="90" t="str">
        <f ca="1">Mitglieder!DN202</f>
        <v/>
      </c>
    </row>
    <row r="1081" spans="18:25" x14ac:dyDescent="0.35">
      <c r="R1081" s="90">
        <f ca="1">Mitglieder!DG203</f>
        <v>0.10830000000000208</v>
      </c>
      <c r="S1081" s="90" t="str">
        <f ca="1">Mitglieder!DH203</f>
        <v/>
      </c>
      <c r="T1081" s="91" t="str">
        <f ca="1">Mitglieder!DI203</f>
        <v/>
      </c>
      <c r="U1081" s="90" t="str">
        <f ca="1">Mitglieder!DJ203</f>
        <v/>
      </c>
      <c r="V1081" s="90" t="str">
        <f ca="1">Mitglieder!DK203</f>
        <v/>
      </c>
      <c r="W1081" s="90">
        <f>Mitglieder!DL203</f>
        <v>0</v>
      </c>
      <c r="X1081" s="92" t="str">
        <f ca="1">Mitglieder!DM203</f>
        <v/>
      </c>
      <c r="Y1081" s="90" t="str">
        <f ca="1">Mitglieder!DN203</f>
        <v/>
      </c>
    </row>
    <row r="1082" spans="18:25" x14ac:dyDescent="0.35">
      <c r="R1082" s="90">
        <f ca="1">Mitglieder!DG204</f>
        <v>0.10840000000000208</v>
      </c>
      <c r="S1082" s="90" t="str">
        <f ca="1">Mitglieder!DH204</f>
        <v/>
      </c>
      <c r="T1082" s="91" t="str">
        <f ca="1">Mitglieder!DI204</f>
        <v/>
      </c>
      <c r="U1082" s="90" t="str">
        <f ca="1">Mitglieder!DJ204</f>
        <v/>
      </c>
      <c r="V1082" s="90" t="str">
        <f ca="1">Mitglieder!DK204</f>
        <v/>
      </c>
      <c r="W1082" s="90">
        <f>Mitglieder!DL204</f>
        <v>0</v>
      </c>
      <c r="X1082" s="92" t="str">
        <f ca="1">Mitglieder!DM204</f>
        <v/>
      </c>
      <c r="Y1082" s="90" t="str">
        <f ca="1">Mitglieder!DN204</f>
        <v/>
      </c>
    </row>
    <row r="1083" spans="18:25" x14ac:dyDescent="0.35">
      <c r="R1083" s="90">
        <f ca="1">Mitglieder!DG205</f>
        <v>0.10850000000000208</v>
      </c>
      <c r="S1083" s="90" t="str">
        <f ca="1">Mitglieder!DH205</f>
        <v/>
      </c>
      <c r="T1083" s="91" t="str">
        <f ca="1">Mitglieder!DI205</f>
        <v/>
      </c>
      <c r="U1083" s="90" t="str">
        <f ca="1">Mitglieder!DJ205</f>
        <v/>
      </c>
      <c r="V1083" s="90" t="str">
        <f ca="1">Mitglieder!DK205</f>
        <v/>
      </c>
      <c r="W1083" s="90">
        <f>Mitglieder!DL205</f>
        <v>0</v>
      </c>
      <c r="X1083" s="92" t="str">
        <f ca="1">Mitglieder!DM205</f>
        <v/>
      </c>
      <c r="Y1083" s="90" t="str">
        <f ca="1">Mitglieder!DN205</f>
        <v/>
      </c>
    </row>
    <row r="1084" spans="18:25" x14ac:dyDescent="0.35">
      <c r="R1084" s="90">
        <f ca="1">Mitglieder!DG206</f>
        <v>0.10860000000000208</v>
      </c>
      <c r="S1084" s="90" t="str">
        <f ca="1">Mitglieder!DH206</f>
        <v/>
      </c>
      <c r="T1084" s="91" t="str">
        <f ca="1">Mitglieder!DI206</f>
        <v/>
      </c>
      <c r="U1084" s="90" t="str">
        <f ca="1">Mitglieder!DJ206</f>
        <v/>
      </c>
      <c r="V1084" s="90" t="str">
        <f ca="1">Mitglieder!DK206</f>
        <v/>
      </c>
      <c r="W1084" s="90">
        <f>Mitglieder!DL206</f>
        <v>0</v>
      </c>
      <c r="X1084" s="92" t="str">
        <f ca="1">Mitglieder!DM206</f>
        <v/>
      </c>
      <c r="Y1084" s="90" t="str">
        <f ca="1">Mitglieder!DN206</f>
        <v/>
      </c>
    </row>
    <row r="1085" spans="18:25" x14ac:dyDescent="0.35">
      <c r="R1085" s="90">
        <f ca="1">Mitglieder!DG207</f>
        <v>0.10870000000000209</v>
      </c>
      <c r="S1085" s="90" t="str">
        <f ca="1">Mitglieder!DH207</f>
        <v/>
      </c>
      <c r="T1085" s="91" t="str">
        <f ca="1">Mitglieder!DI207</f>
        <v/>
      </c>
      <c r="U1085" s="90" t="str">
        <f ca="1">Mitglieder!DJ207</f>
        <v/>
      </c>
      <c r="V1085" s="90" t="str">
        <f ca="1">Mitglieder!DK207</f>
        <v/>
      </c>
      <c r="W1085" s="90">
        <f>Mitglieder!DL207</f>
        <v>0</v>
      </c>
      <c r="X1085" s="92" t="str">
        <f ca="1">Mitglieder!DM207</f>
        <v/>
      </c>
      <c r="Y1085" s="90" t="str">
        <f ca="1">Mitglieder!DN207</f>
        <v/>
      </c>
    </row>
    <row r="1086" spans="18:25" x14ac:dyDescent="0.35">
      <c r="R1086" s="90">
        <f ca="1">Mitglieder!DG208</f>
        <v>0.10880000000000209</v>
      </c>
      <c r="S1086" s="90" t="str">
        <f ca="1">Mitglieder!DH208</f>
        <v/>
      </c>
      <c r="T1086" s="91" t="str">
        <f ca="1">Mitglieder!DI208</f>
        <v/>
      </c>
      <c r="U1086" s="90" t="str">
        <f ca="1">Mitglieder!DJ208</f>
        <v/>
      </c>
      <c r="V1086" s="90" t="str">
        <f ca="1">Mitglieder!DK208</f>
        <v/>
      </c>
      <c r="W1086" s="90">
        <f>Mitglieder!DL208</f>
        <v>0</v>
      </c>
      <c r="X1086" s="92" t="str">
        <f ca="1">Mitglieder!DM208</f>
        <v/>
      </c>
      <c r="Y1086" s="90" t="str">
        <f ca="1">Mitglieder!DN208</f>
        <v/>
      </c>
    </row>
    <row r="1087" spans="18:25" x14ac:dyDescent="0.35">
      <c r="R1087" s="90">
        <f ca="1">Mitglieder!DG209</f>
        <v>0.10890000000000209</v>
      </c>
      <c r="S1087" s="90" t="str">
        <f ca="1">Mitglieder!DH209</f>
        <v/>
      </c>
      <c r="T1087" s="91" t="str">
        <f ca="1">Mitglieder!DI209</f>
        <v/>
      </c>
      <c r="U1087" s="90" t="str">
        <f ca="1">Mitglieder!DJ209</f>
        <v/>
      </c>
      <c r="V1087" s="90" t="str">
        <f ca="1">Mitglieder!DK209</f>
        <v/>
      </c>
      <c r="W1087" s="90">
        <f>Mitglieder!DL209</f>
        <v>0</v>
      </c>
      <c r="X1087" s="92" t="str">
        <f ca="1">Mitglieder!DM209</f>
        <v/>
      </c>
      <c r="Y1087" s="90" t="str">
        <f ca="1">Mitglieder!DN209</f>
        <v/>
      </c>
    </row>
    <row r="1088" spans="18:25" x14ac:dyDescent="0.35">
      <c r="R1088" s="90">
        <f ca="1">Mitglieder!DG210</f>
        <v>0.1090000000000021</v>
      </c>
      <c r="S1088" s="90" t="str">
        <f ca="1">Mitglieder!DH210</f>
        <v/>
      </c>
      <c r="T1088" s="91" t="str">
        <f ca="1">Mitglieder!DI210</f>
        <v/>
      </c>
      <c r="U1088" s="90" t="str">
        <f ca="1">Mitglieder!DJ210</f>
        <v/>
      </c>
      <c r="V1088" s="90" t="str">
        <f ca="1">Mitglieder!DK210</f>
        <v/>
      </c>
      <c r="W1088" s="90">
        <f>Mitglieder!DL210</f>
        <v>0</v>
      </c>
      <c r="X1088" s="92" t="str">
        <f ca="1">Mitglieder!DM210</f>
        <v/>
      </c>
      <c r="Y1088" s="90" t="str">
        <f ca="1">Mitglieder!DN210</f>
        <v/>
      </c>
    </row>
    <row r="1089" spans="18:25" x14ac:dyDescent="0.35">
      <c r="R1089" s="90">
        <f ca="1">Mitglieder!DG211</f>
        <v>0.1091000000000021</v>
      </c>
      <c r="S1089" s="90" t="str">
        <f ca="1">Mitglieder!DH211</f>
        <v/>
      </c>
      <c r="T1089" s="91" t="str">
        <f ca="1">Mitglieder!DI211</f>
        <v/>
      </c>
      <c r="U1089" s="90" t="str">
        <f ca="1">Mitglieder!DJ211</f>
        <v/>
      </c>
      <c r="V1089" s="90" t="str">
        <f ca="1">Mitglieder!DK211</f>
        <v/>
      </c>
      <c r="W1089" s="90">
        <f>Mitglieder!DL211</f>
        <v>0</v>
      </c>
      <c r="X1089" s="92" t="str">
        <f ca="1">Mitglieder!DM211</f>
        <v/>
      </c>
      <c r="Y1089" s="90" t="str">
        <f ca="1">Mitglieder!DN211</f>
        <v/>
      </c>
    </row>
    <row r="1090" spans="18:25" x14ac:dyDescent="0.35">
      <c r="R1090" s="90">
        <f ca="1">Mitglieder!DG212</f>
        <v>0.1092000000000021</v>
      </c>
      <c r="S1090" s="90" t="str">
        <f ca="1">Mitglieder!DH212</f>
        <v/>
      </c>
      <c r="T1090" s="91" t="str">
        <f ca="1">Mitglieder!DI212</f>
        <v/>
      </c>
      <c r="U1090" s="90" t="str">
        <f ca="1">Mitglieder!DJ212</f>
        <v/>
      </c>
      <c r="V1090" s="90" t="str">
        <f ca="1">Mitglieder!DK212</f>
        <v/>
      </c>
      <c r="W1090" s="90">
        <f>Mitglieder!DL212</f>
        <v>0</v>
      </c>
      <c r="X1090" s="92" t="str">
        <f ca="1">Mitglieder!DM212</f>
        <v/>
      </c>
      <c r="Y1090" s="90" t="str">
        <f ca="1">Mitglieder!DN212</f>
        <v/>
      </c>
    </row>
    <row r="1091" spans="18:25" x14ac:dyDescent="0.35">
      <c r="R1091" s="90">
        <f ca="1">Mitglieder!DG213</f>
        <v>0.1093000000000021</v>
      </c>
      <c r="S1091" s="90" t="str">
        <f ca="1">Mitglieder!DH213</f>
        <v/>
      </c>
      <c r="T1091" s="91" t="str">
        <f ca="1">Mitglieder!DI213</f>
        <v/>
      </c>
      <c r="U1091" s="90" t="str">
        <f ca="1">Mitglieder!DJ213</f>
        <v/>
      </c>
      <c r="V1091" s="90" t="str">
        <f ca="1">Mitglieder!DK213</f>
        <v/>
      </c>
      <c r="W1091" s="90">
        <f>Mitglieder!DL213</f>
        <v>0</v>
      </c>
      <c r="X1091" s="92" t="str">
        <f ca="1">Mitglieder!DM213</f>
        <v/>
      </c>
      <c r="Y1091" s="90" t="str">
        <f ca="1">Mitglieder!DN213</f>
        <v/>
      </c>
    </row>
    <row r="1092" spans="18:25" x14ac:dyDescent="0.35">
      <c r="R1092" s="90">
        <f ca="1">Mitglieder!DG214</f>
        <v>0.10940000000000211</v>
      </c>
      <c r="S1092" s="90" t="str">
        <f ca="1">Mitglieder!DH214</f>
        <v/>
      </c>
      <c r="T1092" s="91" t="str">
        <f ca="1">Mitglieder!DI214</f>
        <v/>
      </c>
      <c r="U1092" s="90" t="str">
        <f ca="1">Mitglieder!DJ214</f>
        <v/>
      </c>
      <c r="V1092" s="90" t="str">
        <f ca="1">Mitglieder!DK214</f>
        <v/>
      </c>
      <c r="W1092" s="90">
        <f>Mitglieder!DL214</f>
        <v>0</v>
      </c>
      <c r="X1092" s="92" t="str">
        <f ca="1">Mitglieder!DM214</f>
        <v/>
      </c>
      <c r="Y1092" s="90" t="str">
        <f ca="1">Mitglieder!DN214</f>
        <v/>
      </c>
    </row>
    <row r="1093" spans="18:25" x14ac:dyDescent="0.35">
      <c r="R1093" s="90">
        <f ca="1">Mitglieder!DG215</f>
        <v>0.10950000000000211</v>
      </c>
      <c r="S1093" s="90" t="str">
        <f ca="1">Mitglieder!DH215</f>
        <v/>
      </c>
      <c r="T1093" s="91" t="str">
        <f ca="1">Mitglieder!DI215</f>
        <v/>
      </c>
      <c r="U1093" s="90" t="str">
        <f ca="1">Mitglieder!DJ215</f>
        <v/>
      </c>
      <c r="V1093" s="90" t="str">
        <f ca="1">Mitglieder!DK215</f>
        <v/>
      </c>
      <c r="W1093" s="90">
        <f>Mitglieder!DL215</f>
        <v>0</v>
      </c>
      <c r="X1093" s="92" t="str">
        <f ca="1">Mitglieder!DM215</f>
        <v/>
      </c>
      <c r="Y1093" s="90" t="str">
        <f ca="1">Mitglieder!DN215</f>
        <v/>
      </c>
    </row>
    <row r="1094" spans="18:25" x14ac:dyDescent="0.35">
      <c r="R1094" s="90">
        <f ca="1">Mitglieder!DG216</f>
        <v>0.10960000000000211</v>
      </c>
      <c r="S1094" s="90" t="str">
        <f ca="1">Mitglieder!DH216</f>
        <v/>
      </c>
      <c r="T1094" s="91" t="str">
        <f ca="1">Mitglieder!DI216</f>
        <v/>
      </c>
      <c r="U1094" s="90" t="str">
        <f ca="1">Mitglieder!DJ216</f>
        <v/>
      </c>
      <c r="V1094" s="90" t="str">
        <f ca="1">Mitglieder!DK216</f>
        <v/>
      </c>
      <c r="W1094" s="90">
        <f>Mitglieder!DL216</f>
        <v>0</v>
      </c>
      <c r="X1094" s="92" t="str">
        <f ca="1">Mitglieder!DM216</f>
        <v/>
      </c>
      <c r="Y1094" s="90" t="str">
        <f ca="1">Mitglieder!DN216</f>
        <v/>
      </c>
    </row>
    <row r="1095" spans="18:25" x14ac:dyDescent="0.35">
      <c r="R1095" s="90">
        <f ca="1">Mitglieder!DG217</f>
        <v>0.10970000000000212</v>
      </c>
      <c r="S1095" s="90" t="str">
        <f ca="1">Mitglieder!DH217</f>
        <v/>
      </c>
      <c r="T1095" s="91" t="str">
        <f ca="1">Mitglieder!DI217</f>
        <v/>
      </c>
      <c r="U1095" s="90" t="str">
        <f ca="1">Mitglieder!DJ217</f>
        <v/>
      </c>
      <c r="V1095" s="90" t="str">
        <f ca="1">Mitglieder!DK217</f>
        <v/>
      </c>
      <c r="W1095" s="90">
        <f>Mitglieder!DL217</f>
        <v>0</v>
      </c>
      <c r="X1095" s="92" t="str">
        <f ca="1">Mitglieder!DM217</f>
        <v/>
      </c>
      <c r="Y1095" s="90" t="str">
        <f ca="1">Mitglieder!DN217</f>
        <v/>
      </c>
    </row>
    <row r="1096" spans="18:25" x14ac:dyDescent="0.35">
      <c r="R1096" s="90">
        <f ca="1">Mitglieder!DG218</f>
        <v>0.10980000000000212</v>
      </c>
      <c r="S1096" s="90" t="str">
        <f ca="1">Mitglieder!DH218</f>
        <v/>
      </c>
      <c r="T1096" s="91" t="str">
        <f ca="1">Mitglieder!DI218</f>
        <v/>
      </c>
      <c r="U1096" s="90" t="str">
        <f ca="1">Mitglieder!DJ218</f>
        <v/>
      </c>
      <c r="V1096" s="90" t="str">
        <f ca="1">Mitglieder!DK218</f>
        <v/>
      </c>
      <c r="W1096" s="90">
        <f>Mitglieder!DL218</f>
        <v>0</v>
      </c>
      <c r="X1096" s="92" t="str">
        <f ca="1">Mitglieder!DM218</f>
        <v/>
      </c>
      <c r="Y1096" s="90" t="str">
        <f ca="1">Mitglieder!DN218</f>
        <v/>
      </c>
    </row>
    <row r="1097" spans="18:25" x14ac:dyDescent="0.35">
      <c r="R1097" s="90">
        <f ca="1">Mitglieder!DG219</f>
        <v>0.10990000000000212</v>
      </c>
      <c r="S1097" s="90" t="str">
        <f ca="1">Mitglieder!DH219</f>
        <v/>
      </c>
      <c r="T1097" s="91" t="str">
        <f ca="1">Mitglieder!DI219</f>
        <v/>
      </c>
      <c r="U1097" s="90" t="str">
        <f ca="1">Mitglieder!DJ219</f>
        <v/>
      </c>
      <c r="V1097" s="90" t="str">
        <f ca="1">Mitglieder!DK219</f>
        <v/>
      </c>
      <c r="W1097" s="90">
        <f>Mitglieder!DL219</f>
        <v>0</v>
      </c>
      <c r="X1097" s="92" t="str">
        <f ca="1">Mitglieder!DM219</f>
        <v/>
      </c>
      <c r="Y1097" s="90" t="str">
        <f ca="1">Mitglieder!DN219</f>
        <v/>
      </c>
    </row>
    <row r="1098" spans="18:25" x14ac:dyDescent="0.35">
      <c r="R1098" s="90">
        <f ca="1">Mitglieder!DG220</f>
        <v>0.11000000000000212</v>
      </c>
      <c r="S1098" s="90" t="str">
        <f ca="1">Mitglieder!DH220</f>
        <v/>
      </c>
      <c r="T1098" s="91" t="str">
        <f ca="1">Mitglieder!DI220</f>
        <v/>
      </c>
      <c r="U1098" s="90" t="str">
        <f ca="1">Mitglieder!DJ220</f>
        <v/>
      </c>
      <c r="V1098" s="90" t="str">
        <f ca="1">Mitglieder!DK220</f>
        <v/>
      </c>
      <c r="W1098" s="90">
        <f>Mitglieder!DL220</f>
        <v>0</v>
      </c>
      <c r="X1098" s="92" t="str">
        <f ca="1">Mitglieder!DM220</f>
        <v/>
      </c>
      <c r="Y1098" s="90" t="str">
        <f ca="1">Mitglieder!DN220</f>
        <v/>
      </c>
    </row>
    <row r="1099" spans="18:25" x14ac:dyDescent="0.35">
      <c r="R1099" s="90">
        <f ca="1">Mitglieder!DG221</f>
        <v>0.11010000000000213</v>
      </c>
      <c r="S1099" s="90" t="str">
        <f ca="1">Mitglieder!DH221</f>
        <v/>
      </c>
      <c r="T1099" s="91" t="str">
        <f ca="1">Mitglieder!DI221</f>
        <v/>
      </c>
      <c r="U1099" s="90" t="str">
        <f ca="1">Mitglieder!DJ221</f>
        <v/>
      </c>
      <c r="V1099" s="90" t="str">
        <f ca="1">Mitglieder!DK221</f>
        <v/>
      </c>
      <c r="W1099" s="90">
        <f>Mitglieder!DL221</f>
        <v>0</v>
      </c>
      <c r="X1099" s="92" t="str">
        <f ca="1">Mitglieder!DM221</f>
        <v/>
      </c>
      <c r="Y1099" s="90" t="str">
        <f ca="1">Mitglieder!DN221</f>
        <v/>
      </c>
    </row>
    <row r="1100" spans="18:25" x14ac:dyDescent="0.35">
      <c r="R1100" s="90">
        <f ca="1">Mitglieder!DG222</f>
        <v>0.11020000000000213</v>
      </c>
      <c r="S1100" s="90" t="str">
        <f ca="1">Mitglieder!DH222</f>
        <v/>
      </c>
      <c r="T1100" s="91" t="str">
        <f ca="1">Mitglieder!DI222</f>
        <v/>
      </c>
      <c r="U1100" s="90" t="str">
        <f ca="1">Mitglieder!DJ222</f>
        <v/>
      </c>
      <c r="V1100" s="90" t="str">
        <f ca="1">Mitglieder!DK222</f>
        <v/>
      </c>
      <c r="W1100" s="90">
        <f>Mitglieder!DL222</f>
        <v>0</v>
      </c>
      <c r="X1100" s="92" t="str">
        <f ca="1">Mitglieder!DM222</f>
        <v/>
      </c>
      <c r="Y1100" s="90" t="str">
        <f ca="1">Mitglieder!DN222</f>
        <v/>
      </c>
    </row>
    <row r="1101" spans="18:25" x14ac:dyDescent="0.35">
      <c r="R1101" s="90">
        <f ca="1">Mitglieder!DG223</f>
        <v>0.11030000000000213</v>
      </c>
      <c r="S1101" s="90" t="str">
        <f ca="1">Mitglieder!DH223</f>
        <v/>
      </c>
      <c r="T1101" s="91" t="str">
        <f ca="1">Mitglieder!DI223</f>
        <v/>
      </c>
      <c r="U1101" s="90" t="str">
        <f ca="1">Mitglieder!DJ223</f>
        <v/>
      </c>
      <c r="V1101" s="90" t="str">
        <f ca="1">Mitglieder!DK223</f>
        <v/>
      </c>
      <c r="W1101" s="90">
        <f>Mitglieder!DL223</f>
        <v>0</v>
      </c>
      <c r="X1101" s="92" t="str">
        <f ca="1">Mitglieder!DM223</f>
        <v/>
      </c>
      <c r="Y1101" s="90" t="str">
        <f ca="1">Mitglieder!DN223</f>
        <v/>
      </c>
    </row>
    <row r="1102" spans="18:25" x14ac:dyDescent="0.35">
      <c r="R1102" s="90">
        <f ca="1">Mitglieder!DG224</f>
        <v>0.11040000000000214</v>
      </c>
      <c r="S1102" s="90" t="str">
        <f ca="1">Mitglieder!DH224</f>
        <v/>
      </c>
      <c r="T1102" s="91" t="str">
        <f ca="1">Mitglieder!DI224</f>
        <v/>
      </c>
      <c r="U1102" s="90" t="str">
        <f ca="1">Mitglieder!DJ224</f>
        <v/>
      </c>
      <c r="V1102" s="90" t="str">
        <f ca="1">Mitglieder!DK224</f>
        <v/>
      </c>
      <c r="W1102" s="90">
        <f>Mitglieder!DL224</f>
        <v>0</v>
      </c>
      <c r="X1102" s="92" t="str">
        <f ca="1">Mitglieder!DM224</f>
        <v/>
      </c>
      <c r="Y1102" s="90" t="str">
        <f ca="1">Mitglieder!DN224</f>
        <v/>
      </c>
    </row>
    <row r="1103" spans="18:25" x14ac:dyDescent="0.35">
      <c r="R1103" s="90">
        <f ca="1">Mitglieder!DG225</f>
        <v>0.11050000000000214</v>
      </c>
      <c r="S1103" s="90" t="str">
        <f ca="1">Mitglieder!DH225</f>
        <v/>
      </c>
      <c r="T1103" s="91" t="str">
        <f ca="1">Mitglieder!DI225</f>
        <v/>
      </c>
      <c r="U1103" s="90" t="str">
        <f ca="1">Mitglieder!DJ225</f>
        <v/>
      </c>
      <c r="V1103" s="90" t="str">
        <f ca="1">Mitglieder!DK225</f>
        <v/>
      </c>
      <c r="W1103" s="90">
        <f>Mitglieder!DL225</f>
        <v>0</v>
      </c>
      <c r="X1103" s="92" t="str">
        <f ca="1">Mitglieder!DM225</f>
        <v/>
      </c>
      <c r="Y1103" s="90" t="str">
        <f ca="1">Mitglieder!DN225</f>
        <v/>
      </c>
    </row>
    <row r="1104" spans="18:25" x14ac:dyDescent="0.35">
      <c r="R1104" s="90">
        <f ca="1">Mitglieder!DG226</f>
        <v>0.11060000000000214</v>
      </c>
      <c r="S1104" s="90" t="str">
        <f ca="1">Mitglieder!DH226</f>
        <v/>
      </c>
      <c r="T1104" s="91" t="str">
        <f ca="1">Mitglieder!DI226</f>
        <v/>
      </c>
      <c r="U1104" s="90" t="str">
        <f ca="1">Mitglieder!DJ226</f>
        <v/>
      </c>
      <c r="V1104" s="90" t="str">
        <f ca="1">Mitglieder!DK226</f>
        <v/>
      </c>
      <c r="W1104" s="90">
        <f>Mitglieder!DL226</f>
        <v>0</v>
      </c>
      <c r="X1104" s="92" t="str">
        <f ca="1">Mitglieder!DM226</f>
        <v/>
      </c>
      <c r="Y1104" s="90" t="str">
        <f ca="1">Mitglieder!DN226</f>
        <v/>
      </c>
    </row>
    <row r="1105" spans="18:25" x14ac:dyDescent="0.35">
      <c r="R1105" s="90">
        <f ca="1">Mitglieder!DG227</f>
        <v>0.11070000000000214</v>
      </c>
      <c r="S1105" s="90" t="str">
        <f ca="1">Mitglieder!DH227</f>
        <v/>
      </c>
      <c r="T1105" s="91" t="str">
        <f ca="1">Mitglieder!DI227</f>
        <v/>
      </c>
      <c r="U1105" s="90" t="str">
        <f ca="1">Mitglieder!DJ227</f>
        <v/>
      </c>
      <c r="V1105" s="90" t="str">
        <f ca="1">Mitglieder!DK227</f>
        <v/>
      </c>
      <c r="W1105" s="90">
        <f>Mitglieder!DL227</f>
        <v>0</v>
      </c>
      <c r="X1105" s="92" t="str">
        <f ca="1">Mitglieder!DM227</f>
        <v/>
      </c>
      <c r="Y1105" s="90" t="str">
        <f ca="1">Mitglieder!DN227</f>
        <v/>
      </c>
    </row>
    <row r="1106" spans="18:25" x14ac:dyDescent="0.35">
      <c r="R1106" s="90">
        <f ca="1">Mitglieder!DG228</f>
        <v>0.11080000000000215</v>
      </c>
      <c r="S1106" s="90" t="str">
        <f ca="1">Mitglieder!DH228</f>
        <v/>
      </c>
      <c r="T1106" s="91" t="str">
        <f ca="1">Mitglieder!DI228</f>
        <v/>
      </c>
      <c r="U1106" s="90" t="str">
        <f ca="1">Mitglieder!DJ228</f>
        <v/>
      </c>
      <c r="V1106" s="90" t="str">
        <f ca="1">Mitglieder!DK228</f>
        <v/>
      </c>
      <c r="W1106" s="90">
        <f>Mitglieder!DL228</f>
        <v>0</v>
      </c>
      <c r="X1106" s="92" t="str">
        <f ca="1">Mitglieder!DM228</f>
        <v/>
      </c>
      <c r="Y1106" s="90" t="str">
        <f ca="1">Mitglieder!DN228</f>
        <v/>
      </c>
    </row>
    <row r="1107" spans="18:25" x14ac:dyDescent="0.35">
      <c r="R1107" s="90">
        <f ca="1">Mitglieder!DG229</f>
        <v>0.11090000000000215</v>
      </c>
      <c r="S1107" s="90" t="str">
        <f ca="1">Mitglieder!DH229</f>
        <v/>
      </c>
      <c r="T1107" s="91" t="str">
        <f ca="1">Mitglieder!DI229</f>
        <v/>
      </c>
      <c r="U1107" s="90" t="str">
        <f ca="1">Mitglieder!DJ229</f>
        <v/>
      </c>
      <c r="V1107" s="90" t="str">
        <f ca="1">Mitglieder!DK229</f>
        <v/>
      </c>
      <c r="W1107" s="90">
        <f>Mitglieder!DL229</f>
        <v>0</v>
      </c>
      <c r="X1107" s="92" t="str">
        <f ca="1">Mitglieder!DM229</f>
        <v/>
      </c>
      <c r="Y1107" s="90" t="str">
        <f ca="1">Mitglieder!DN229</f>
        <v/>
      </c>
    </row>
    <row r="1108" spans="18:25" x14ac:dyDescent="0.35">
      <c r="R1108" s="90">
        <f ca="1">Mitglieder!DG230</f>
        <v>0.11100000000000215</v>
      </c>
      <c r="S1108" s="90" t="str">
        <f ca="1">Mitglieder!DH230</f>
        <v/>
      </c>
      <c r="T1108" s="91" t="str">
        <f ca="1">Mitglieder!DI230</f>
        <v/>
      </c>
      <c r="U1108" s="90" t="str">
        <f ca="1">Mitglieder!DJ230</f>
        <v/>
      </c>
      <c r="V1108" s="90" t="str">
        <f ca="1">Mitglieder!DK230</f>
        <v/>
      </c>
      <c r="W1108" s="90">
        <f>Mitglieder!DL230</f>
        <v>0</v>
      </c>
      <c r="X1108" s="92" t="str">
        <f ca="1">Mitglieder!DM230</f>
        <v/>
      </c>
      <c r="Y1108" s="90" t="str">
        <f ca="1">Mitglieder!DN230</f>
        <v/>
      </c>
    </row>
    <row r="1109" spans="18:25" x14ac:dyDescent="0.35">
      <c r="R1109" s="90">
        <f ca="1">Mitglieder!DG231</f>
        <v>0.11110000000000216</v>
      </c>
      <c r="S1109" s="90" t="str">
        <f ca="1">Mitglieder!DH231</f>
        <v/>
      </c>
      <c r="T1109" s="91" t="str">
        <f ca="1">Mitglieder!DI231</f>
        <v/>
      </c>
      <c r="U1109" s="90" t="str">
        <f ca="1">Mitglieder!DJ231</f>
        <v/>
      </c>
      <c r="V1109" s="90" t="str">
        <f ca="1">Mitglieder!DK231</f>
        <v/>
      </c>
      <c r="W1109" s="90">
        <f>Mitglieder!DL231</f>
        <v>0</v>
      </c>
      <c r="X1109" s="92" t="str">
        <f ca="1">Mitglieder!DM231</f>
        <v/>
      </c>
      <c r="Y1109" s="90" t="str">
        <f ca="1">Mitglieder!DN231</f>
        <v/>
      </c>
    </row>
    <row r="1110" spans="18:25" x14ac:dyDescent="0.35">
      <c r="R1110" s="90">
        <f ca="1">Mitglieder!DG232</f>
        <v>0.11120000000000216</v>
      </c>
      <c r="S1110" s="90" t="str">
        <f ca="1">Mitglieder!DH232</f>
        <v/>
      </c>
      <c r="T1110" s="91" t="str">
        <f ca="1">Mitglieder!DI232</f>
        <v/>
      </c>
      <c r="U1110" s="90" t="str">
        <f ca="1">Mitglieder!DJ232</f>
        <v/>
      </c>
      <c r="V1110" s="90" t="str">
        <f ca="1">Mitglieder!DK232</f>
        <v/>
      </c>
      <c r="W1110" s="90">
        <f>Mitglieder!DL232</f>
        <v>0</v>
      </c>
      <c r="X1110" s="92" t="str">
        <f ca="1">Mitglieder!DM232</f>
        <v/>
      </c>
      <c r="Y1110" s="90" t="str">
        <f ca="1">Mitglieder!DN232</f>
        <v/>
      </c>
    </row>
    <row r="1111" spans="18:25" x14ac:dyDescent="0.35">
      <c r="R1111" s="90">
        <f ca="1">Mitglieder!DG233</f>
        <v>0.11130000000000216</v>
      </c>
      <c r="S1111" s="90" t="str">
        <f ca="1">Mitglieder!DH233</f>
        <v/>
      </c>
      <c r="T1111" s="91" t="str">
        <f ca="1">Mitglieder!DI233</f>
        <v/>
      </c>
      <c r="U1111" s="90" t="str">
        <f ca="1">Mitglieder!DJ233</f>
        <v/>
      </c>
      <c r="V1111" s="90" t="str">
        <f ca="1">Mitglieder!DK233</f>
        <v/>
      </c>
      <c r="W1111" s="90">
        <f>Mitglieder!DL233</f>
        <v>0</v>
      </c>
      <c r="X1111" s="92" t="str">
        <f ca="1">Mitglieder!DM233</f>
        <v/>
      </c>
      <c r="Y1111" s="90" t="str">
        <f ca="1">Mitglieder!DN233</f>
        <v/>
      </c>
    </row>
    <row r="1112" spans="18:25" x14ac:dyDescent="0.35">
      <c r="R1112" s="90">
        <f ca="1">Mitglieder!DG234</f>
        <v>0.11140000000000216</v>
      </c>
      <c r="S1112" s="90" t="str">
        <f ca="1">Mitglieder!DH234</f>
        <v/>
      </c>
      <c r="T1112" s="91" t="str">
        <f ca="1">Mitglieder!DI234</f>
        <v/>
      </c>
      <c r="U1112" s="90" t="str">
        <f ca="1">Mitglieder!DJ234</f>
        <v/>
      </c>
      <c r="V1112" s="90" t="str">
        <f ca="1">Mitglieder!DK234</f>
        <v/>
      </c>
      <c r="W1112" s="90">
        <f>Mitglieder!DL234</f>
        <v>0</v>
      </c>
      <c r="X1112" s="92" t="str">
        <f ca="1">Mitglieder!DM234</f>
        <v/>
      </c>
      <c r="Y1112" s="90" t="str">
        <f ca="1">Mitglieder!DN234</f>
        <v/>
      </c>
    </row>
    <row r="1113" spans="18:25" x14ac:dyDescent="0.35">
      <c r="R1113" s="90">
        <f ca="1">Mitglieder!DG235</f>
        <v>0.11150000000000217</v>
      </c>
      <c r="S1113" s="90" t="str">
        <f ca="1">Mitglieder!DH235</f>
        <v/>
      </c>
      <c r="T1113" s="91" t="str">
        <f ca="1">Mitglieder!DI235</f>
        <v/>
      </c>
      <c r="U1113" s="90" t="str">
        <f ca="1">Mitglieder!DJ235</f>
        <v/>
      </c>
      <c r="V1113" s="90" t="str">
        <f ca="1">Mitglieder!DK235</f>
        <v/>
      </c>
      <c r="W1113" s="90">
        <f>Mitglieder!DL235</f>
        <v>0</v>
      </c>
      <c r="X1113" s="92" t="str">
        <f ca="1">Mitglieder!DM235</f>
        <v/>
      </c>
      <c r="Y1113" s="90" t="str">
        <f ca="1">Mitglieder!DN235</f>
        <v/>
      </c>
    </row>
    <row r="1114" spans="18:25" x14ac:dyDescent="0.35">
      <c r="R1114" s="90">
        <f ca="1">Mitglieder!DG236</f>
        <v>0.11160000000000217</v>
      </c>
      <c r="S1114" s="90" t="str">
        <f ca="1">Mitglieder!DH236</f>
        <v/>
      </c>
      <c r="T1114" s="91" t="str">
        <f ca="1">Mitglieder!DI236</f>
        <v/>
      </c>
      <c r="U1114" s="90" t="str">
        <f ca="1">Mitglieder!DJ236</f>
        <v/>
      </c>
      <c r="V1114" s="90" t="str">
        <f ca="1">Mitglieder!DK236</f>
        <v/>
      </c>
      <c r="W1114" s="90">
        <f>Mitglieder!DL236</f>
        <v>0</v>
      </c>
      <c r="X1114" s="92" t="str">
        <f ca="1">Mitglieder!DM236</f>
        <v/>
      </c>
      <c r="Y1114" s="90" t="str">
        <f ca="1">Mitglieder!DN236</f>
        <v/>
      </c>
    </row>
    <row r="1115" spans="18:25" x14ac:dyDescent="0.35">
      <c r="R1115" s="90">
        <f ca="1">Mitglieder!DG237</f>
        <v>0.11170000000000217</v>
      </c>
      <c r="S1115" s="90" t="str">
        <f ca="1">Mitglieder!DH237</f>
        <v/>
      </c>
      <c r="T1115" s="91" t="str">
        <f ca="1">Mitglieder!DI237</f>
        <v/>
      </c>
      <c r="U1115" s="90" t="str">
        <f ca="1">Mitglieder!DJ237</f>
        <v/>
      </c>
      <c r="V1115" s="90" t="str">
        <f ca="1">Mitglieder!DK237</f>
        <v/>
      </c>
      <c r="W1115" s="90">
        <f>Mitglieder!DL237</f>
        <v>0</v>
      </c>
      <c r="X1115" s="92" t="str">
        <f ca="1">Mitglieder!DM237</f>
        <v/>
      </c>
      <c r="Y1115" s="90" t="str">
        <f ca="1">Mitglieder!DN237</f>
        <v/>
      </c>
    </row>
    <row r="1116" spans="18:25" x14ac:dyDescent="0.35">
      <c r="R1116" s="90">
        <f ca="1">Mitglieder!DG238</f>
        <v>0.11180000000000218</v>
      </c>
      <c r="S1116" s="90" t="str">
        <f ca="1">Mitglieder!DH238</f>
        <v/>
      </c>
      <c r="T1116" s="91" t="str">
        <f ca="1">Mitglieder!DI238</f>
        <v/>
      </c>
      <c r="U1116" s="90" t="str">
        <f ca="1">Mitglieder!DJ238</f>
        <v/>
      </c>
      <c r="V1116" s="90" t="str">
        <f ca="1">Mitglieder!DK238</f>
        <v/>
      </c>
      <c r="W1116" s="90">
        <f>Mitglieder!DL238</f>
        <v>0</v>
      </c>
      <c r="X1116" s="92" t="str">
        <f ca="1">Mitglieder!DM238</f>
        <v/>
      </c>
      <c r="Y1116" s="90" t="str">
        <f ca="1">Mitglieder!DN238</f>
        <v/>
      </c>
    </row>
    <row r="1117" spans="18:25" x14ac:dyDescent="0.35">
      <c r="R1117" s="90">
        <f ca="1">Mitglieder!DG239</f>
        <v>0.11190000000000218</v>
      </c>
      <c r="S1117" s="90" t="str">
        <f ca="1">Mitglieder!DH239</f>
        <v/>
      </c>
      <c r="T1117" s="91" t="str">
        <f ca="1">Mitglieder!DI239</f>
        <v/>
      </c>
      <c r="U1117" s="90" t="str">
        <f ca="1">Mitglieder!DJ239</f>
        <v/>
      </c>
      <c r="V1117" s="90" t="str">
        <f ca="1">Mitglieder!DK239</f>
        <v/>
      </c>
      <c r="W1117" s="90">
        <f>Mitglieder!DL239</f>
        <v>0</v>
      </c>
      <c r="X1117" s="92" t="str">
        <f ca="1">Mitglieder!DM239</f>
        <v/>
      </c>
      <c r="Y1117" s="90" t="str">
        <f ca="1">Mitglieder!DN239</f>
        <v/>
      </c>
    </row>
    <row r="1118" spans="18:25" x14ac:dyDescent="0.35">
      <c r="R1118" s="90">
        <f ca="1">Mitglieder!DG240</f>
        <v>0.11200000000000218</v>
      </c>
      <c r="S1118" s="90" t="str">
        <f ca="1">Mitglieder!DH240</f>
        <v/>
      </c>
      <c r="T1118" s="91" t="str">
        <f ca="1">Mitglieder!DI240</f>
        <v/>
      </c>
      <c r="U1118" s="90" t="str">
        <f ca="1">Mitglieder!DJ240</f>
        <v/>
      </c>
      <c r="V1118" s="90" t="str">
        <f ca="1">Mitglieder!DK240</f>
        <v/>
      </c>
      <c r="W1118" s="90">
        <f>Mitglieder!DL240</f>
        <v>0</v>
      </c>
      <c r="X1118" s="92" t="str">
        <f ca="1">Mitglieder!DM240</f>
        <v/>
      </c>
      <c r="Y1118" s="90" t="str">
        <f ca="1">Mitglieder!DN240</f>
        <v/>
      </c>
    </row>
    <row r="1119" spans="18:25" x14ac:dyDescent="0.35">
      <c r="R1119" s="90">
        <f ca="1">Mitglieder!DG241</f>
        <v>0.11210000000000218</v>
      </c>
      <c r="S1119" s="90" t="str">
        <f ca="1">Mitglieder!DH241</f>
        <v/>
      </c>
      <c r="T1119" s="91" t="str">
        <f ca="1">Mitglieder!DI241</f>
        <v/>
      </c>
      <c r="U1119" s="90" t="str">
        <f ca="1">Mitglieder!DJ241</f>
        <v/>
      </c>
      <c r="V1119" s="90" t="str">
        <f ca="1">Mitglieder!DK241</f>
        <v/>
      </c>
      <c r="W1119" s="90">
        <f>Mitglieder!DL241</f>
        <v>0</v>
      </c>
      <c r="X1119" s="92" t="str">
        <f ca="1">Mitglieder!DM241</f>
        <v/>
      </c>
      <c r="Y1119" s="90" t="str">
        <f ca="1">Mitglieder!DN241</f>
        <v/>
      </c>
    </row>
    <row r="1120" spans="18:25" x14ac:dyDescent="0.35">
      <c r="R1120" s="90">
        <f ca="1">Mitglieder!DG242</f>
        <v>0.11220000000000219</v>
      </c>
      <c r="S1120" s="90" t="str">
        <f ca="1">Mitglieder!DH242</f>
        <v/>
      </c>
      <c r="T1120" s="91" t="str">
        <f ca="1">Mitglieder!DI242</f>
        <v/>
      </c>
      <c r="U1120" s="90" t="str">
        <f ca="1">Mitglieder!DJ242</f>
        <v/>
      </c>
      <c r="V1120" s="90" t="str">
        <f ca="1">Mitglieder!DK242</f>
        <v/>
      </c>
      <c r="W1120" s="90">
        <f>Mitglieder!DL242</f>
        <v>0</v>
      </c>
      <c r="X1120" s="92" t="str">
        <f ca="1">Mitglieder!DM242</f>
        <v/>
      </c>
      <c r="Y1120" s="90" t="str">
        <f ca="1">Mitglieder!DN242</f>
        <v/>
      </c>
    </row>
    <row r="1121" spans="18:25" x14ac:dyDescent="0.35">
      <c r="R1121" s="90">
        <f ca="1">Mitglieder!DG243</f>
        <v>0.11230000000000219</v>
      </c>
      <c r="S1121" s="90" t="str">
        <f ca="1">Mitglieder!DH243</f>
        <v/>
      </c>
      <c r="T1121" s="91" t="str">
        <f ca="1">Mitglieder!DI243</f>
        <v/>
      </c>
      <c r="U1121" s="90" t="str">
        <f ca="1">Mitglieder!DJ243</f>
        <v/>
      </c>
      <c r="V1121" s="90" t="str">
        <f ca="1">Mitglieder!DK243</f>
        <v/>
      </c>
      <c r="W1121" s="90">
        <f>Mitglieder!DL243</f>
        <v>0</v>
      </c>
      <c r="X1121" s="92" t="str">
        <f ca="1">Mitglieder!DM243</f>
        <v/>
      </c>
      <c r="Y1121" s="90" t="str">
        <f ca="1">Mitglieder!DN243</f>
        <v/>
      </c>
    </row>
    <row r="1122" spans="18:25" x14ac:dyDescent="0.35">
      <c r="R1122" s="90">
        <f ca="1">Mitglieder!DG244</f>
        <v>0.11240000000000219</v>
      </c>
      <c r="S1122" s="90" t="str">
        <f ca="1">Mitglieder!DH244</f>
        <v/>
      </c>
      <c r="T1122" s="91" t="str">
        <f ca="1">Mitglieder!DI244</f>
        <v/>
      </c>
      <c r="U1122" s="90" t="str">
        <f ca="1">Mitglieder!DJ244</f>
        <v/>
      </c>
      <c r="V1122" s="90" t="str">
        <f ca="1">Mitglieder!DK244</f>
        <v/>
      </c>
      <c r="W1122" s="90">
        <f>Mitglieder!DL244</f>
        <v>0</v>
      </c>
      <c r="X1122" s="92" t="str">
        <f ca="1">Mitglieder!DM244</f>
        <v/>
      </c>
      <c r="Y1122" s="90" t="str">
        <f ca="1">Mitglieder!DN244</f>
        <v/>
      </c>
    </row>
    <row r="1123" spans="18:25" x14ac:dyDescent="0.35">
      <c r="R1123" s="90">
        <f ca="1">Mitglieder!DG245</f>
        <v>0.1125000000000022</v>
      </c>
      <c r="S1123" s="90" t="str">
        <f ca="1">Mitglieder!DH245</f>
        <v/>
      </c>
      <c r="T1123" s="91" t="str">
        <f ca="1">Mitglieder!DI245</f>
        <v/>
      </c>
      <c r="U1123" s="90" t="str">
        <f ca="1">Mitglieder!DJ245</f>
        <v/>
      </c>
      <c r="V1123" s="90" t="str">
        <f ca="1">Mitglieder!DK245</f>
        <v/>
      </c>
      <c r="W1123" s="90">
        <f>Mitglieder!DL245</f>
        <v>0</v>
      </c>
      <c r="X1123" s="92" t="str">
        <f ca="1">Mitglieder!DM245</f>
        <v/>
      </c>
      <c r="Y1123" s="90" t="str">
        <f ca="1">Mitglieder!DN245</f>
        <v/>
      </c>
    </row>
    <row r="1124" spans="18:25" x14ac:dyDescent="0.35">
      <c r="R1124" s="90">
        <f ca="1">Mitglieder!DG246</f>
        <v>0.1126000000000022</v>
      </c>
      <c r="S1124" s="90" t="str">
        <f ca="1">Mitglieder!DH246</f>
        <v/>
      </c>
      <c r="T1124" s="91" t="str">
        <f ca="1">Mitglieder!DI246</f>
        <v/>
      </c>
      <c r="U1124" s="90" t="str">
        <f ca="1">Mitglieder!DJ246</f>
        <v/>
      </c>
      <c r="V1124" s="90" t="str">
        <f ca="1">Mitglieder!DK246</f>
        <v/>
      </c>
      <c r="W1124" s="90">
        <f>Mitglieder!DL246</f>
        <v>0</v>
      </c>
      <c r="X1124" s="92" t="str">
        <f ca="1">Mitglieder!DM246</f>
        <v/>
      </c>
      <c r="Y1124" s="90" t="str">
        <f ca="1">Mitglieder!DN246</f>
        <v/>
      </c>
    </row>
    <row r="1125" spans="18:25" x14ac:dyDescent="0.35">
      <c r="R1125" s="90">
        <f ca="1">Mitglieder!DG247</f>
        <v>0.1127000000000022</v>
      </c>
      <c r="S1125" s="90" t="str">
        <f ca="1">Mitglieder!DH247</f>
        <v/>
      </c>
      <c r="T1125" s="91" t="str">
        <f ca="1">Mitglieder!DI247</f>
        <v/>
      </c>
      <c r="U1125" s="90" t="str">
        <f ca="1">Mitglieder!DJ247</f>
        <v/>
      </c>
      <c r="V1125" s="90" t="str">
        <f ca="1">Mitglieder!DK247</f>
        <v/>
      </c>
      <c r="W1125" s="90">
        <f>Mitglieder!DL247</f>
        <v>0</v>
      </c>
      <c r="X1125" s="92" t="str">
        <f ca="1">Mitglieder!DM247</f>
        <v/>
      </c>
      <c r="Y1125" s="90" t="str">
        <f ca="1">Mitglieder!DN247</f>
        <v/>
      </c>
    </row>
    <row r="1126" spans="18:25" x14ac:dyDescent="0.35">
      <c r="R1126" s="90">
        <f ca="1">Mitglieder!DG248</f>
        <v>0.1128000000000022</v>
      </c>
      <c r="S1126" s="90" t="str">
        <f ca="1">Mitglieder!DH248</f>
        <v/>
      </c>
      <c r="T1126" s="91" t="str">
        <f ca="1">Mitglieder!DI248</f>
        <v/>
      </c>
      <c r="U1126" s="90" t="str">
        <f ca="1">Mitglieder!DJ248</f>
        <v/>
      </c>
      <c r="V1126" s="90" t="str">
        <f ca="1">Mitglieder!DK248</f>
        <v/>
      </c>
      <c r="W1126" s="90">
        <f>Mitglieder!DL248</f>
        <v>0</v>
      </c>
      <c r="X1126" s="92" t="str">
        <f ca="1">Mitglieder!DM248</f>
        <v/>
      </c>
      <c r="Y1126" s="90" t="str">
        <f ca="1">Mitglieder!DN248</f>
        <v/>
      </c>
    </row>
    <row r="1127" spans="18:25" x14ac:dyDescent="0.35">
      <c r="R1127" s="90">
        <f ca="1">Mitglieder!DG249</f>
        <v>0.11290000000000221</v>
      </c>
      <c r="S1127" s="90" t="str">
        <f ca="1">Mitglieder!DH249</f>
        <v/>
      </c>
      <c r="T1127" s="91" t="str">
        <f ca="1">Mitglieder!DI249</f>
        <v/>
      </c>
      <c r="U1127" s="90" t="str">
        <f ca="1">Mitglieder!DJ249</f>
        <v/>
      </c>
      <c r="V1127" s="90" t="str">
        <f ca="1">Mitglieder!DK249</f>
        <v/>
      </c>
      <c r="W1127" s="90">
        <f>Mitglieder!DL249</f>
        <v>0</v>
      </c>
      <c r="X1127" s="92" t="str">
        <f ca="1">Mitglieder!DM249</f>
        <v/>
      </c>
      <c r="Y1127" s="90" t="str">
        <f ca="1">Mitglieder!DN249</f>
        <v/>
      </c>
    </row>
    <row r="1128" spans="18:25" x14ac:dyDescent="0.35">
      <c r="R1128" s="90">
        <f ca="1">Mitglieder!DG250</f>
        <v>0.11300000000000221</v>
      </c>
      <c r="S1128" s="90" t="str">
        <f ca="1">Mitglieder!DH250</f>
        <v/>
      </c>
      <c r="T1128" s="91" t="str">
        <f ca="1">Mitglieder!DI250</f>
        <v/>
      </c>
      <c r="U1128" s="90" t="str">
        <f ca="1">Mitglieder!DJ250</f>
        <v/>
      </c>
      <c r="V1128" s="90" t="str">
        <f ca="1">Mitglieder!DK250</f>
        <v/>
      </c>
      <c r="W1128" s="90">
        <f>Mitglieder!DL250</f>
        <v>0</v>
      </c>
      <c r="X1128" s="92" t="str">
        <f ca="1">Mitglieder!DM250</f>
        <v/>
      </c>
      <c r="Y1128" s="90" t="str">
        <f ca="1">Mitglieder!DN250</f>
        <v/>
      </c>
    </row>
    <row r="1129" spans="18:25" x14ac:dyDescent="0.35">
      <c r="R1129" s="90">
        <f ca="1">Mitglieder!DG251</f>
        <v>0.11310000000000221</v>
      </c>
      <c r="S1129" s="90" t="str">
        <f ca="1">Mitglieder!DH251</f>
        <v/>
      </c>
      <c r="T1129" s="91" t="str">
        <f ca="1">Mitglieder!DI251</f>
        <v/>
      </c>
      <c r="U1129" s="90" t="str">
        <f ca="1">Mitglieder!DJ251</f>
        <v/>
      </c>
      <c r="V1129" s="90" t="str">
        <f ca="1">Mitglieder!DK251</f>
        <v/>
      </c>
      <c r="W1129" s="90">
        <f>Mitglieder!DL251</f>
        <v>0</v>
      </c>
      <c r="X1129" s="92" t="str">
        <f ca="1">Mitglieder!DM251</f>
        <v/>
      </c>
      <c r="Y1129" s="90" t="str">
        <f ca="1">Mitglieder!DN251</f>
        <v/>
      </c>
    </row>
    <row r="1130" spans="18:25" x14ac:dyDescent="0.35">
      <c r="R1130" s="90">
        <f ca="1">Mitglieder!DG252</f>
        <v>0.11320000000000222</v>
      </c>
      <c r="S1130" s="90" t="str">
        <f ca="1">Mitglieder!DH252</f>
        <v/>
      </c>
      <c r="T1130" s="91" t="str">
        <f ca="1">Mitglieder!DI252</f>
        <v/>
      </c>
      <c r="U1130" s="90" t="str">
        <f ca="1">Mitglieder!DJ252</f>
        <v/>
      </c>
      <c r="V1130" s="90" t="str">
        <f ca="1">Mitglieder!DK252</f>
        <v/>
      </c>
      <c r="W1130" s="90">
        <f>Mitglieder!DL252</f>
        <v>0</v>
      </c>
      <c r="X1130" s="92" t="str">
        <f ca="1">Mitglieder!DM252</f>
        <v/>
      </c>
      <c r="Y1130" s="90" t="str">
        <f ca="1">Mitglieder!DN252</f>
        <v/>
      </c>
    </row>
    <row r="1131" spans="18:25" x14ac:dyDescent="0.35">
      <c r="R1131" s="90">
        <f ca="1">Mitglieder!DG253</f>
        <v>0.11330000000000222</v>
      </c>
      <c r="S1131" s="90" t="str">
        <f ca="1">Mitglieder!DH253</f>
        <v/>
      </c>
      <c r="T1131" s="91" t="str">
        <f ca="1">Mitglieder!DI253</f>
        <v/>
      </c>
      <c r="U1131" s="90" t="str">
        <f ca="1">Mitglieder!DJ253</f>
        <v/>
      </c>
      <c r="V1131" s="90" t="str">
        <f ca="1">Mitglieder!DK253</f>
        <v/>
      </c>
      <c r="W1131" s="90">
        <f>Mitglieder!DL253</f>
        <v>0</v>
      </c>
      <c r="X1131" s="92" t="str">
        <f ca="1">Mitglieder!DM253</f>
        <v/>
      </c>
      <c r="Y1131" s="90" t="str">
        <f ca="1">Mitglieder!DN253</f>
        <v/>
      </c>
    </row>
    <row r="1132" spans="18:25" x14ac:dyDescent="0.35">
      <c r="R1132" s="90">
        <f ca="1">Mitglieder!DG254</f>
        <v>0.11340000000000222</v>
      </c>
      <c r="S1132" s="90" t="str">
        <f ca="1">Mitglieder!DH254</f>
        <v/>
      </c>
      <c r="T1132" s="91" t="str">
        <f ca="1">Mitglieder!DI254</f>
        <v/>
      </c>
      <c r="U1132" s="90" t="str">
        <f ca="1">Mitglieder!DJ254</f>
        <v/>
      </c>
      <c r="V1132" s="90" t="str">
        <f ca="1">Mitglieder!DK254</f>
        <v/>
      </c>
      <c r="W1132" s="90">
        <f>Mitglieder!DL254</f>
        <v>0</v>
      </c>
      <c r="X1132" s="92" t="str">
        <f ca="1">Mitglieder!DM254</f>
        <v/>
      </c>
      <c r="Y1132" s="90" t="str">
        <f ca="1">Mitglieder!DN254</f>
        <v/>
      </c>
    </row>
    <row r="1133" spans="18:25" x14ac:dyDescent="0.35">
      <c r="R1133" s="90">
        <f ca="1">Mitglieder!DG255</f>
        <v>0.11350000000000222</v>
      </c>
      <c r="S1133" s="90" t="str">
        <f ca="1">Mitglieder!DH255</f>
        <v/>
      </c>
      <c r="T1133" s="91" t="str">
        <f ca="1">Mitglieder!DI255</f>
        <v/>
      </c>
      <c r="U1133" s="90" t="str">
        <f ca="1">Mitglieder!DJ255</f>
        <v/>
      </c>
      <c r="V1133" s="90" t="str">
        <f ca="1">Mitglieder!DK255</f>
        <v/>
      </c>
      <c r="W1133" s="90">
        <f>Mitglieder!DL255</f>
        <v>0</v>
      </c>
      <c r="X1133" s="92" t="str">
        <f ca="1">Mitglieder!DM255</f>
        <v/>
      </c>
      <c r="Y1133" s="90" t="str">
        <f ca="1">Mitglieder!DN255</f>
        <v/>
      </c>
    </row>
    <row r="1134" spans="18:25" x14ac:dyDescent="0.35">
      <c r="R1134" s="90">
        <f ca="1">Mitglieder!DG256</f>
        <v>0.11360000000000223</v>
      </c>
      <c r="S1134" s="90" t="str">
        <f ca="1">Mitglieder!DH256</f>
        <v/>
      </c>
      <c r="T1134" s="91" t="str">
        <f ca="1">Mitglieder!DI256</f>
        <v/>
      </c>
      <c r="U1134" s="90" t="str">
        <f ca="1">Mitglieder!DJ256</f>
        <v/>
      </c>
      <c r="V1134" s="90" t="str">
        <f ca="1">Mitglieder!DK256</f>
        <v/>
      </c>
      <c r="W1134" s="90">
        <f>Mitglieder!DL256</f>
        <v>0</v>
      </c>
      <c r="X1134" s="92" t="str">
        <f ca="1">Mitglieder!DM256</f>
        <v/>
      </c>
      <c r="Y1134" s="90" t="str">
        <f ca="1">Mitglieder!DN256</f>
        <v/>
      </c>
    </row>
    <row r="1135" spans="18:25" x14ac:dyDescent="0.35">
      <c r="R1135" s="90">
        <f ca="1">Mitglieder!DG257</f>
        <v>0.11370000000000223</v>
      </c>
      <c r="S1135" s="90" t="str">
        <f ca="1">Mitglieder!DH257</f>
        <v/>
      </c>
      <c r="T1135" s="91" t="str">
        <f ca="1">Mitglieder!DI257</f>
        <v/>
      </c>
      <c r="U1135" s="90" t="str">
        <f ca="1">Mitglieder!DJ257</f>
        <v/>
      </c>
      <c r="V1135" s="90" t="str">
        <f ca="1">Mitglieder!DK257</f>
        <v/>
      </c>
      <c r="W1135" s="90">
        <f>Mitglieder!DL257</f>
        <v>0</v>
      </c>
      <c r="X1135" s="92" t="str">
        <f ca="1">Mitglieder!DM257</f>
        <v/>
      </c>
      <c r="Y1135" s="90" t="str">
        <f ca="1">Mitglieder!DN257</f>
        <v/>
      </c>
    </row>
    <row r="1136" spans="18:25" x14ac:dyDescent="0.35">
      <c r="R1136" s="90">
        <f ca="1">Mitglieder!DG258</f>
        <v>0.11380000000000223</v>
      </c>
      <c r="S1136" s="90" t="str">
        <f ca="1">Mitglieder!DH258</f>
        <v/>
      </c>
      <c r="T1136" s="91" t="str">
        <f ca="1">Mitglieder!DI258</f>
        <v/>
      </c>
      <c r="U1136" s="90" t="str">
        <f ca="1">Mitglieder!DJ258</f>
        <v/>
      </c>
      <c r="V1136" s="90" t="str">
        <f ca="1">Mitglieder!DK258</f>
        <v/>
      </c>
      <c r="W1136" s="90">
        <f>Mitglieder!DL258</f>
        <v>0</v>
      </c>
      <c r="X1136" s="92" t="str">
        <f ca="1">Mitglieder!DM258</f>
        <v/>
      </c>
      <c r="Y1136" s="90" t="str">
        <f ca="1">Mitglieder!DN258</f>
        <v/>
      </c>
    </row>
    <row r="1137" spans="18:25" x14ac:dyDescent="0.35">
      <c r="R1137" s="90">
        <f ca="1">Mitglieder!DG259</f>
        <v>0.11390000000000224</v>
      </c>
      <c r="S1137" s="90" t="str">
        <f ca="1">Mitglieder!DH259</f>
        <v/>
      </c>
      <c r="T1137" s="91" t="str">
        <f ca="1">Mitglieder!DI259</f>
        <v/>
      </c>
      <c r="U1137" s="90" t="str">
        <f ca="1">Mitglieder!DJ259</f>
        <v/>
      </c>
      <c r="V1137" s="90" t="str">
        <f ca="1">Mitglieder!DK259</f>
        <v/>
      </c>
      <c r="W1137" s="90">
        <f>Mitglieder!DL259</f>
        <v>0</v>
      </c>
      <c r="X1137" s="92" t="str">
        <f ca="1">Mitglieder!DM259</f>
        <v/>
      </c>
      <c r="Y1137" s="90" t="str">
        <f ca="1">Mitglieder!DN259</f>
        <v/>
      </c>
    </row>
    <row r="1138" spans="18:25" x14ac:dyDescent="0.35">
      <c r="R1138" s="90">
        <f ca="1">Mitglieder!DG260</f>
        <v>0.11400000000000224</v>
      </c>
      <c r="S1138" s="90" t="str">
        <f ca="1">Mitglieder!DH260</f>
        <v/>
      </c>
      <c r="T1138" s="91" t="str">
        <f ca="1">Mitglieder!DI260</f>
        <v/>
      </c>
      <c r="U1138" s="90" t="str">
        <f ca="1">Mitglieder!DJ260</f>
        <v/>
      </c>
      <c r="V1138" s="90" t="str">
        <f ca="1">Mitglieder!DK260</f>
        <v/>
      </c>
      <c r="W1138" s="90">
        <f>Mitglieder!DL260</f>
        <v>0</v>
      </c>
      <c r="X1138" s="92" t="str">
        <f ca="1">Mitglieder!DM260</f>
        <v/>
      </c>
      <c r="Y1138" s="90" t="str">
        <f ca="1">Mitglieder!DN260</f>
        <v/>
      </c>
    </row>
    <row r="1139" spans="18:25" x14ac:dyDescent="0.35">
      <c r="R1139" s="90">
        <f ca="1">Mitglieder!DG261</f>
        <v>0.11410000000000224</v>
      </c>
      <c r="S1139" s="90" t="str">
        <f ca="1">Mitglieder!DH261</f>
        <v/>
      </c>
      <c r="T1139" s="91" t="str">
        <f ca="1">Mitglieder!DI261</f>
        <v/>
      </c>
      <c r="U1139" s="90" t="str">
        <f ca="1">Mitglieder!DJ261</f>
        <v/>
      </c>
      <c r="V1139" s="90" t="str">
        <f ca="1">Mitglieder!DK261</f>
        <v/>
      </c>
      <c r="W1139" s="90">
        <f>Mitglieder!DL261</f>
        <v>0</v>
      </c>
      <c r="X1139" s="92" t="str">
        <f ca="1">Mitglieder!DM261</f>
        <v/>
      </c>
      <c r="Y1139" s="90" t="str">
        <f ca="1">Mitglieder!DN261</f>
        <v/>
      </c>
    </row>
    <row r="1140" spans="18:25" x14ac:dyDescent="0.35">
      <c r="R1140" s="90">
        <f ca="1">Mitglieder!DG262</f>
        <v>0.11420000000000224</v>
      </c>
      <c r="S1140" s="90" t="str">
        <f ca="1">Mitglieder!DH262</f>
        <v/>
      </c>
      <c r="T1140" s="91" t="str">
        <f ca="1">Mitglieder!DI262</f>
        <v/>
      </c>
      <c r="U1140" s="90" t="str">
        <f ca="1">Mitglieder!DJ262</f>
        <v/>
      </c>
      <c r="V1140" s="90" t="str">
        <f ca="1">Mitglieder!DK262</f>
        <v/>
      </c>
      <c r="W1140" s="90">
        <f>Mitglieder!DL262</f>
        <v>0</v>
      </c>
      <c r="X1140" s="92" t="str">
        <f ca="1">Mitglieder!DM262</f>
        <v/>
      </c>
      <c r="Y1140" s="90" t="str">
        <f ca="1">Mitglieder!DN262</f>
        <v/>
      </c>
    </row>
    <row r="1141" spans="18:25" x14ac:dyDescent="0.35">
      <c r="R1141" s="90">
        <f ca="1">Mitglieder!DG263</f>
        <v>0.11430000000000225</v>
      </c>
      <c r="S1141" s="90" t="str">
        <f ca="1">Mitglieder!DH263</f>
        <v/>
      </c>
      <c r="T1141" s="91" t="str">
        <f ca="1">Mitglieder!DI263</f>
        <v/>
      </c>
      <c r="U1141" s="90" t="str">
        <f ca="1">Mitglieder!DJ263</f>
        <v/>
      </c>
      <c r="V1141" s="90" t="str">
        <f ca="1">Mitglieder!DK263</f>
        <v/>
      </c>
      <c r="W1141" s="90">
        <f>Mitglieder!DL263</f>
        <v>0</v>
      </c>
      <c r="X1141" s="92" t="str">
        <f ca="1">Mitglieder!DM263</f>
        <v/>
      </c>
      <c r="Y1141" s="90" t="str">
        <f ca="1">Mitglieder!DN263</f>
        <v/>
      </c>
    </row>
    <row r="1142" spans="18:25" x14ac:dyDescent="0.35">
      <c r="R1142" s="90">
        <f ca="1">Mitglieder!DG264</f>
        <v>0.11440000000000225</v>
      </c>
      <c r="S1142" s="90" t="str">
        <f ca="1">Mitglieder!DH264</f>
        <v/>
      </c>
      <c r="T1142" s="91" t="str">
        <f ca="1">Mitglieder!DI264</f>
        <v/>
      </c>
      <c r="U1142" s="90" t="str">
        <f ca="1">Mitglieder!DJ264</f>
        <v/>
      </c>
      <c r="V1142" s="90" t="str">
        <f ca="1">Mitglieder!DK264</f>
        <v/>
      </c>
      <c r="W1142" s="90">
        <f>Mitglieder!DL264</f>
        <v>0</v>
      </c>
      <c r="X1142" s="92" t="str">
        <f ca="1">Mitglieder!DM264</f>
        <v/>
      </c>
      <c r="Y1142" s="90" t="str">
        <f ca="1">Mitglieder!DN264</f>
        <v/>
      </c>
    </row>
    <row r="1143" spans="18:25" x14ac:dyDescent="0.35">
      <c r="R1143" s="90">
        <f ca="1">Mitglieder!DG265</f>
        <v>0.11450000000000225</v>
      </c>
      <c r="S1143" s="90" t="str">
        <f ca="1">Mitglieder!DH265</f>
        <v/>
      </c>
      <c r="T1143" s="91" t="str">
        <f ca="1">Mitglieder!DI265</f>
        <v/>
      </c>
      <c r="U1143" s="90" t="str">
        <f ca="1">Mitglieder!DJ265</f>
        <v/>
      </c>
      <c r="V1143" s="90" t="str">
        <f ca="1">Mitglieder!DK265</f>
        <v/>
      </c>
      <c r="W1143" s="90">
        <f>Mitglieder!DL265</f>
        <v>0</v>
      </c>
      <c r="X1143" s="92" t="str">
        <f ca="1">Mitglieder!DM265</f>
        <v/>
      </c>
      <c r="Y1143" s="90" t="str">
        <f ca="1">Mitglieder!DN265</f>
        <v/>
      </c>
    </row>
    <row r="1144" spans="18:25" x14ac:dyDescent="0.35">
      <c r="R1144" s="90">
        <f ca="1">Mitglieder!DG266</f>
        <v>0.11460000000000226</v>
      </c>
      <c r="S1144" s="90" t="str">
        <f ca="1">Mitglieder!DH266</f>
        <v/>
      </c>
      <c r="T1144" s="91" t="str">
        <f ca="1">Mitglieder!DI266</f>
        <v/>
      </c>
      <c r="U1144" s="90" t="str">
        <f ca="1">Mitglieder!DJ266</f>
        <v/>
      </c>
      <c r="V1144" s="90" t="str">
        <f ca="1">Mitglieder!DK266</f>
        <v/>
      </c>
      <c r="W1144" s="90">
        <f>Mitglieder!DL266</f>
        <v>0</v>
      </c>
      <c r="X1144" s="92" t="str">
        <f ca="1">Mitglieder!DM266</f>
        <v/>
      </c>
      <c r="Y1144" s="90" t="str">
        <f ca="1">Mitglieder!DN266</f>
        <v/>
      </c>
    </row>
    <row r="1145" spans="18:25" x14ac:dyDescent="0.35">
      <c r="R1145" s="90">
        <f ca="1">Mitglieder!DG267</f>
        <v>0.11470000000000226</v>
      </c>
      <c r="S1145" s="90" t="str">
        <f ca="1">Mitglieder!DH267</f>
        <v/>
      </c>
      <c r="T1145" s="91" t="str">
        <f ca="1">Mitglieder!DI267</f>
        <v/>
      </c>
      <c r="U1145" s="90" t="str">
        <f ca="1">Mitglieder!DJ267</f>
        <v/>
      </c>
      <c r="V1145" s="90" t="str">
        <f ca="1">Mitglieder!DK267</f>
        <v/>
      </c>
      <c r="W1145" s="90">
        <f>Mitglieder!DL267</f>
        <v>0</v>
      </c>
      <c r="X1145" s="92" t="str">
        <f ca="1">Mitglieder!DM267</f>
        <v/>
      </c>
      <c r="Y1145" s="90" t="str">
        <f ca="1">Mitglieder!DN267</f>
        <v/>
      </c>
    </row>
    <row r="1146" spans="18:25" x14ac:dyDescent="0.35">
      <c r="R1146" s="90">
        <f ca="1">Mitglieder!DG268</f>
        <v>0.11480000000000226</v>
      </c>
      <c r="S1146" s="90" t="str">
        <f ca="1">Mitglieder!DH268</f>
        <v/>
      </c>
      <c r="T1146" s="91" t="str">
        <f ca="1">Mitglieder!DI268</f>
        <v/>
      </c>
      <c r="U1146" s="90" t="str">
        <f ca="1">Mitglieder!DJ268</f>
        <v/>
      </c>
      <c r="V1146" s="90" t="str">
        <f ca="1">Mitglieder!DK268</f>
        <v/>
      </c>
      <c r="W1146" s="90">
        <f>Mitglieder!DL268</f>
        <v>0</v>
      </c>
      <c r="X1146" s="92" t="str">
        <f ca="1">Mitglieder!DM268</f>
        <v/>
      </c>
      <c r="Y1146" s="90" t="str">
        <f ca="1">Mitglieder!DN268</f>
        <v/>
      </c>
    </row>
    <row r="1147" spans="18:25" x14ac:dyDescent="0.35">
      <c r="R1147" s="90">
        <f ca="1">Mitglieder!DG269</f>
        <v>0.11490000000000226</v>
      </c>
      <c r="S1147" s="90" t="str">
        <f ca="1">Mitglieder!DH269</f>
        <v/>
      </c>
      <c r="T1147" s="91" t="str">
        <f ca="1">Mitglieder!DI269</f>
        <v/>
      </c>
      <c r="U1147" s="90" t="str">
        <f ca="1">Mitglieder!DJ269</f>
        <v/>
      </c>
      <c r="V1147" s="90" t="str">
        <f ca="1">Mitglieder!DK269</f>
        <v/>
      </c>
      <c r="W1147" s="90">
        <f>Mitglieder!DL269</f>
        <v>0</v>
      </c>
      <c r="X1147" s="92" t="str">
        <f ca="1">Mitglieder!DM269</f>
        <v/>
      </c>
      <c r="Y1147" s="90" t="str">
        <f ca="1">Mitglieder!DN269</f>
        <v/>
      </c>
    </row>
    <row r="1148" spans="18:25" x14ac:dyDescent="0.35">
      <c r="R1148" s="90">
        <f ca="1">Mitglieder!DG270</f>
        <v>0.11500000000000227</v>
      </c>
      <c r="S1148" s="90" t="str">
        <f ca="1">Mitglieder!DH270</f>
        <v/>
      </c>
      <c r="T1148" s="91" t="str">
        <f ca="1">Mitglieder!DI270</f>
        <v/>
      </c>
      <c r="U1148" s="90" t="str">
        <f ca="1">Mitglieder!DJ270</f>
        <v/>
      </c>
      <c r="V1148" s="90" t="str">
        <f ca="1">Mitglieder!DK270</f>
        <v/>
      </c>
      <c r="W1148" s="90">
        <f>Mitglieder!DL270</f>
        <v>0</v>
      </c>
      <c r="X1148" s="92" t="str">
        <f ca="1">Mitglieder!DM270</f>
        <v/>
      </c>
      <c r="Y1148" s="90" t="str">
        <f ca="1">Mitglieder!DN270</f>
        <v/>
      </c>
    </row>
    <row r="1149" spans="18:25" x14ac:dyDescent="0.35">
      <c r="R1149" s="90">
        <f ca="1">Mitglieder!DG271</f>
        <v>0.11510000000000227</v>
      </c>
      <c r="S1149" s="90" t="str">
        <f ca="1">Mitglieder!DH271</f>
        <v/>
      </c>
      <c r="T1149" s="91" t="str">
        <f ca="1">Mitglieder!DI271</f>
        <v/>
      </c>
      <c r="U1149" s="90" t="str">
        <f ca="1">Mitglieder!DJ271</f>
        <v/>
      </c>
      <c r="V1149" s="90" t="str">
        <f ca="1">Mitglieder!DK271</f>
        <v/>
      </c>
      <c r="W1149" s="90">
        <f>Mitglieder!DL271</f>
        <v>0</v>
      </c>
      <c r="X1149" s="92" t="str">
        <f ca="1">Mitglieder!DM271</f>
        <v/>
      </c>
      <c r="Y1149" s="90" t="str">
        <f ca="1">Mitglieder!DN271</f>
        <v/>
      </c>
    </row>
    <row r="1150" spans="18:25" x14ac:dyDescent="0.35">
      <c r="R1150" s="90">
        <f ca="1">Mitglieder!DG272</f>
        <v>0.11520000000000227</v>
      </c>
      <c r="S1150" s="90" t="str">
        <f ca="1">Mitglieder!DH272</f>
        <v/>
      </c>
      <c r="T1150" s="91" t="str">
        <f ca="1">Mitglieder!DI272</f>
        <v/>
      </c>
      <c r="U1150" s="90" t="str">
        <f ca="1">Mitglieder!DJ272</f>
        <v/>
      </c>
      <c r="V1150" s="90" t="str">
        <f ca="1">Mitglieder!DK272</f>
        <v/>
      </c>
      <c r="W1150" s="90">
        <f>Mitglieder!DL272</f>
        <v>0</v>
      </c>
      <c r="X1150" s="92" t="str">
        <f ca="1">Mitglieder!DM272</f>
        <v/>
      </c>
      <c r="Y1150" s="90" t="str">
        <f ca="1">Mitglieder!DN272</f>
        <v/>
      </c>
    </row>
    <row r="1151" spans="18:25" x14ac:dyDescent="0.35">
      <c r="R1151" s="90">
        <f ca="1">Mitglieder!DG273</f>
        <v>0.11530000000000228</v>
      </c>
      <c r="S1151" s="90" t="str">
        <f ca="1">Mitglieder!DH273</f>
        <v/>
      </c>
      <c r="T1151" s="91" t="str">
        <f ca="1">Mitglieder!DI273</f>
        <v/>
      </c>
      <c r="U1151" s="90" t="str">
        <f ca="1">Mitglieder!DJ273</f>
        <v/>
      </c>
      <c r="V1151" s="90" t="str">
        <f ca="1">Mitglieder!DK273</f>
        <v/>
      </c>
      <c r="W1151" s="90">
        <f>Mitglieder!DL273</f>
        <v>0</v>
      </c>
      <c r="X1151" s="92" t="str">
        <f ca="1">Mitglieder!DM273</f>
        <v/>
      </c>
      <c r="Y1151" s="90" t="str">
        <f ca="1">Mitglieder!DN273</f>
        <v/>
      </c>
    </row>
    <row r="1152" spans="18:25" x14ac:dyDescent="0.35">
      <c r="R1152" s="90">
        <f ca="1">Mitglieder!DG274</f>
        <v>0.11540000000000228</v>
      </c>
      <c r="S1152" s="90" t="str">
        <f ca="1">Mitglieder!DH274</f>
        <v/>
      </c>
      <c r="T1152" s="91" t="str">
        <f ca="1">Mitglieder!DI274</f>
        <v/>
      </c>
      <c r="U1152" s="90" t="str">
        <f ca="1">Mitglieder!DJ274</f>
        <v/>
      </c>
      <c r="V1152" s="90" t="str">
        <f ca="1">Mitglieder!DK274</f>
        <v/>
      </c>
      <c r="W1152" s="90">
        <f>Mitglieder!DL274</f>
        <v>0</v>
      </c>
      <c r="X1152" s="92" t="str">
        <f ca="1">Mitglieder!DM274</f>
        <v/>
      </c>
      <c r="Y1152" s="90" t="str">
        <f ca="1">Mitglieder!DN274</f>
        <v/>
      </c>
    </row>
    <row r="1153" spans="18:25" x14ac:dyDescent="0.35">
      <c r="R1153" s="90">
        <f ca="1">Mitglieder!DG275</f>
        <v>0.11550000000000228</v>
      </c>
      <c r="S1153" s="90" t="str">
        <f ca="1">Mitglieder!DH275</f>
        <v/>
      </c>
      <c r="T1153" s="91" t="str">
        <f ca="1">Mitglieder!DI275</f>
        <v/>
      </c>
      <c r="U1153" s="90" t="str">
        <f ca="1">Mitglieder!DJ275</f>
        <v/>
      </c>
      <c r="V1153" s="90" t="str">
        <f ca="1">Mitglieder!DK275</f>
        <v/>
      </c>
      <c r="W1153" s="90">
        <f>Mitglieder!DL275</f>
        <v>0</v>
      </c>
      <c r="X1153" s="92" t="str">
        <f ca="1">Mitglieder!DM275</f>
        <v/>
      </c>
      <c r="Y1153" s="90" t="str">
        <f ca="1">Mitglieder!DN275</f>
        <v/>
      </c>
    </row>
    <row r="1154" spans="18:25" x14ac:dyDescent="0.35">
      <c r="R1154" s="90">
        <f ca="1">Mitglieder!DG276</f>
        <v>0.11560000000000228</v>
      </c>
      <c r="S1154" s="90" t="str">
        <f ca="1">Mitglieder!DH276</f>
        <v/>
      </c>
      <c r="T1154" s="91" t="str">
        <f ca="1">Mitglieder!DI276</f>
        <v/>
      </c>
      <c r="U1154" s="90" t="str">
        <f ca="1">Mitglieder!DJ276</f>
        <v/>
      </c>
      <c r="V1154" s="90" t="str">
        <f ca="1">Mitglieder!DK276</f>
        <v/>
      </c>
      <c r="W1154" s="90">
        <f>Mitglieder!DL276</f>
        <v>0</v>
      </c>
      <c r="X1154" s="92" t="str">
        <f ca="1">Mitglieder!DM276</f>
        <v/>
      </c>
      <c r="Y1154" s="90" t="str">
        <f ca="1">Mitglieder!DN276</f>
        <v/>
      </c>
    </row>
    <row r="1155" spans="18:25" x14ac:dyDescent="0.35">
      <c r="R1155" s="90">
        <f ca="1">Mitglieder!DG277</f>
        <v>0.11570000000000229</v>
      </c>
      <c r="S1155" s="90" t="str">
        <f ca="1">Mitglieder!DH277</f>
        <v/>
      </c>
      <c r="T1155" s="91" t="str">
        <f ca="1">Mitglieder!DI277</f>
        <v/>
      </c>
      <c r="U1155" s="90" t="str">
        <f ca="1">Mitglieder!DJ277</f>
        <v/>
      </c>
      <c r="V1155" s="90" t="str">
        <f ca="1">Mitglieder!DK277</f>
        <v/>
      </c>
      <c r="W1155" s="90">
        <f>Mitglieder!DL277</f>
        <v>0</v>
      </c>
      <c r="X1155" s="92" t="str">
        <f ca="1">Mitglieder!DM277</f>
        <v/>
      </c>
      <c r="Y1155" s="90" t="str">
        <f ca="1">Mitglieder!DN277</f>
        <v/>
      </c>
    </row>
    <row r="1156" spans="18:25" x14ac:dyDescent="0.35">
      <c r="R1156" s="90">
        <f ca="1">Mitglieder!DG278</f>
        <v>0.11580000000000229</v>
      </c>
      <c r="S1156" s="90" t="str">
        <f ca="1">Mitglieder!DH278</f>
        <v/>
      </c>
      <c r="T1156" s="91" t="str">
        <f ca="1">Mitglieder!DI278</f>
        <v/>
      </c>
      <c r="U1156" s="90" t="str">
        <f ca="1">Mitglieder!DJ278</f>
        <v/>
      </c>
      <c r="V1156" s="90" t="str">
        <f ca="1">Mitglieder!DK278</f>
        <v/>
      </c>
      <c r="W1156" s="90">
        <f>Mitglieder!DL278</f>
        <v>0</v>
      </c>
      <c r="X1156" s="92" t="str">
        <f ca="1">Mitglieder!DM278</f>
        <v/>
      </c>
      <c r="Y1156" s="90" t="str">
        <f ca="1">Mitglieder!DN278</f>
        <v/>
      </c>
    </row>
    <row r="1157" spans="18:25" x14ac:dyDescent="0.35">
      <c r="R1157" s="90">
        <f ca="1">Mitglieder!DG279</f>
        <v>0.11590000000000229</v>
      </c>
      <c r="S1157" s="90" t="str">
        <f ca="1">Mitglieder!DH279</f>
        <v/>
      </c>
      <c r="T1157" s="91" t="str">
        <f ca="1">Mitglieder!DI279</f>
        <v/>
      </c>
      <c r="U1157" s="90" t="str">
        <f ca="1">Mitglieder!DJ279</f>
        <v/>
      </c>
      <c r="V1157" s="90" t="str">
        <f ca="1">Mitglieder!DK279</f>
        <v/>
      </c>
      <c r="W1157" s="90">
        <f>Mitglieder!DL279</f>
        <v>0</v>
      </c>
      <c r="X1157" s="92" t="str">
        <f ca="1">Mitglieder!DM279</f>
        <v/>
      </c>
      <c r="Y1157" s="90" t="str">
        <f ca="1">Mitglieder!DN279</f>
        <v/>
      </c>
    </row>
    <row r="1158" spans="18:25" x14ac:dyDescent="0.35">
      <c r="R1158" s="90">
        <f ca="1">Mitglieder!DG280</f>
        <v>0.1160000000000023</v>
      </c>
      <c r="S1158" s="90" t="str">
        <f ca="1">Mitglieder!DH280</f>
        <v/>
      </c>
      <c r="T1158" s="91" t="str">
        <f ca="1">Mitglieder!DI280</f>
        <v/>
      </c>
      <c r="U1158" s="90" t="str">
        <f ca="1">Mitglieder!DJ280</f>
        <v/>
      </c>
      <c r="V1158" s="90" t="str">
        <f ca="1">Mitglieder!DK280</f>
        <v/>
      </c>
      <c r="W1158" s="90">
        <f>Mitglieder!DL280</f>
        <v>0</v>
      </c>
      <c r="X1158" s="92" t="str">
        <f ca="1">Mitglieder!DM280</f>
        <v/>
      </c>
      <c r="Y1158" s="90" t="str">
        <f ca="1">Mitglieder!DN280</f>
        <v/>
      </c>
    </row>
    <row r="1159" spans="18:25" x14ac:dyDescent="0.35">
      <c r="R1159" s="90">
        <f ca="1">Mitglieder!DG281</f>
        <v>0.1161000000000023</v>
      </c>
      <c r="S1159" s="90" t="str">
        <f ca="1">Mitglieder!DH281</f>
        <v/>
      </c>
      <c r="T1159" s="91" t="str">
        <f ca="1">Mitglieder!DI281</f>
        <v/>
      </c>
      <c r="U1159" s="90" t="str">
        <f ca="1">Mitglieder!DJ281</f>
        <v/>
      </c>
      <c r="V1159" s="90" t="str">
        <f ca="1">Mitglieder!DK281</f>
        <v/>
      </c>
      <c r="W1159" s="90">
        <f>Mitglieder!DL281</f>
        <v>0</v>
      </c>
      <c r="X1159" s="92" t="str">
        <f ca="1">Mitglieder!DM281</f>
        <v/>
      </c>
      <c r="Y1159" s="90" t="str">
        <f ca="1">Mitglieder!DN281</f>
        <v/>
      </c>
    </row>
    <row r="1160" spans="18:25" x14ac:dyDescent="0.35">
      <c r="R1160" s="90">
        <f ca="1">Mitglieder!DG282</f>
        <v>0.1162000000000023</v>
      </c>
      <c r="S1160" s="90" t="str">
        <f ca="1">Mitglieder!DH282</f>
        <v/>
      </c>
      <c r="T1160" s="91" t="str">
        <f ca="1">Mitglieder!DI282</f>
        <v/>
      </c>
      <c r="U1160" s="90" t="str">
        <f ca="1">Mitglieder!DJ282</f>
        <v/>
      </c>
      <c r="V1160" s="90" t="str">
        <f ca="1">Mitglieder!DK282</f>
        <v/>
      </c>
      <c r="W1160" s="90">
        <f>Mitglieder!DL282</f>
        <v>0</v>
      </c>
      <c r="X1160" s="92" t="str">
        <f ca="1">Mitglieder!DM282</f>
        <v/>
      </c>
      <c r="Y1160" s="90" t="str">
        <f ca="1">Mitglieder!DN282</f>
        <v/>
      </c>
    </row>
    <row r="1161" spans="18:25" x14ac:dyDescent="0.35">
      <c r="R1161" s="90">
        <f ca="1">Mitglieder!DG283</f>
        <v>0.1163000000000023</v>
      </c>
      <c r="S1161" s="90" t="str">
        <f ca="1">Mitglieder!DH283</f>
        <v/>
      </c>
      <c r="T1161" s="91" t="str">
        <f ca="1">Mitglieder!DI283</f>
        <v/>
      </c>
      <c r="U1161" s="90" t="str">
        <f ca="1">Mitglieder!DJ283</f>
        <v/>
      </c>
      <c r="V1161" s="90" t="str">
        <f ca="1">Mitglieder!DK283</f>
        <v/>
      </c>
      <c r="W1161" s="90">
        <f>Mitglieder!DL283</f>
        <v>0</v>
      </c>
      <c r="X1161" s="92" t="str">
        <f ca="1">Mitglieder!DM283</f>
        <v/>
      </c>
      <c r="Y1161" s="90" t="str">
        <f ca="1">Mitglieder!DN283</f>
        <v/>
      </c>
    </row>
    <row r="1162" spans="18:25" x14ac:dyDescent="0.35">
      <c r="R1162" s="90">
        <f ca="1">Mitglieder!DG284</f>
        <v>0.11640000000000231</v>
      </c>
      <c r="S1162" s="90" t="str">
        <f ca="1">Mitglieder!DH284</f>
        <v/>
      </c>
      <c r="T1162" s="91" t="str">
        <f ca="1">Mitglieder!DI284</f>
        <v/>
      </c>
      <c r="U1162" s="90" t="str">
        <f ca="1">Mitglieder!DJ284</f>
        <v/>
      </c>
      <c r="V1162" s="90" t="str">
        <f ca="1">Mitglieder!DK284</f>
        <v/>
      </c>
      <c r="W1162" s="90">
        <f>Mitglieder!DL284</f>
        <v>0</v>
      </c>
      <c r="X1162" s="92" t="str">
        <f ca="1">Mitglieder!DM284</f>
        <v/>
      </c>
      <c r="Y1162" s="90" t="str">
        <f ca="1">Mitglieder!DN284</f>
        <v/>
      </c>
    </row>
    <row r="1163" spans="18:25" x14ac:dyDescent="0.35">
      <c r="R1163" s="90">
        <f ca="1">Mitglieder!DG285</f>
        <v>0.11650000000000231</v>
      </c>
      <c r="S1163" s="90" t="str">
        <f ca="1">Mitglieder!DH285</f>
        <v/>
      </c>
      <c r="T1163" s="91" t="str">
        <f ca="1">Mitglieder!DI285</f>
        <v/>
      </c>
      <c r="U1163" s="90" t="str">
        <f ca="1">Mitglieder!DJ285</f>
        <v/>
      </c>
      <c r="V1163" s="90" t="str">
        <f ca="1">Mitglieder!DK285</f>
        <v/>
      </c>
      <c r="W1163" s="90">
        <f>Mitglieder!DL285</f>
        <v>0</v>
      </c>
      <c r="X1163" s="92" t="str">
        <f ca="1">Mitglieder!DM285</f>
        <v/>
      </c>
      <c r="Y1163" s="90" t="str">
        <f ca="1">Mitglieder!DN285</f>
        <v/>
      </c>
    </row>
    <row r="1164" spans="18:25" x14ac:dyDescent="0.35">
      <c r="R1164" s="90">
        <f ca="1">Mitglieder!DG286</f>
        <v>0.11660000000000231</v>
      </c>
      <c r="S1164" s="90" t="str">
        <f ca="1">Mitglieder!DH286</f>
        <v/>
      </c>
      <c r="T1164" s="91" t="str">
        <f ca="1">Mitglieder!DI286</f>
        <v/>
      </c>
      <c r="U1164" s="90" t="str">
        <f ca="1">Mitglieder!DJ286</f>
        <v/>
      </c>
      <c r="V1164" s="90" t="str">
        <f ca="1">Mitglieder!DK286</f>
        <v/>
      </c>
      <c r="W1164" s="90">
        <f>Mitglieder!DL286</f>
        <v>0</v>
      </c>
      <c r="X1164" s="92" t="str">
        <f ca="1">Mitglieder!DM286</f>
        <v/>
      </c>
      <c r="Y1164" s="90" t="str">
        <f ca="1">Mitglieder!DN286</f>
        <v/>
      </c>
    </row>
    <row r="1165" spans="18:25" x14ac:dyDescent="0.35">
      <c r="R1165" s="90">
        <f ca="1">Mitglieder!DG287</f>
        <v>0.11670000000000232</v>
      </c>
      <c r="S1165" s="90" t="str">
        <f ca="1">Mitglieder!DH287</f>
        <v/>
      </c>
      <c r="T1165" s="91" t="str">
        <f ca="1">Mitglieder!DI287</f>
        <v/>
      </c>
      <c r="U1165" s="90" t="str">
        <f ca="1">Mitglieder!DJ287</f>
        <v/>
      </c>
      <c r="V1165" s="90" t="str">
        <f ca="1">Mitglieder!DK287</f>
        <v/>
      </c>
      <c r="W1165" s="90">
        <f>Mitglieder!DL287</f>
        <v>0</v>
      </c>
      <c r="X1165" s="92" t="str">
        <f ca="1">Mitglieder!DM287</f>
        <v/>
      </c>
      <c r="Y1165" s="90" t="str">
        <f ca="1">Mitglieder!DN287</f>
        <v/>
      </c>
    </row>
    <row r="1166" spans="18:25" x14ac:dyDescent="0.35">
      <c r="R1166" s="90">
        <f ca="1">Mitglieder!DG288</f>
        <v>0.11680000000000232</v>
      </c>
      <c r="S1166" s="90" t="str">
        <f ca="1">Mitglieder!DH288</f>
        <v/>
      </c>
      <c r="T1166" s="91" t="str">
        <f ca="1">Mitglieder!DI288</f>
        <v/>
      </c>
      <c r="U1166" s="90" t="str">
        <f ca="1">Mitglieder!DJ288</f>
        <v/>
      </c>
      <c r="V1166" s="90" t="str">
        <f ca="1">Mitglieder!DK288</f>
        <v/>
      </c>
      <c r="W1166" s="90">
        <f>Mitglieder!DL288</f>
        <v>0</v>
      </c>
      <c r="X1166" s="92" t="str">
        <f ca="1">Mitglieder!DM288</f>
        <v/>
      </c>
      <c r="Y1166" s="90" t="str">
        <f ca="1">Mitglieder!DN288</f>
        <v/>
      </c>
    </row>
    <row r="1167" spans="18:25" x14ac:dyDescent="0.35">
      <c r="R1167" s="90">
        <f ca="1">Mitglieder!DG289</f>
        <v>0.11690000000000232</v>
      </c>
      <c r="S1167" s="90" t="str">
        <f ca="1">Mitglieder!DH289</f>
        <v/>
      </c>
      <c r="T1167" s="91" t="str">
        <f ca="1">Mitglieder!DI289</f>
        <v/>
      </c>
      <c r="U1167" s="90" t="str">
        <f ca="1">Mitglieder!DJ289</f>
        <v/>
      </c>
      <c r="V1167" s="90" t="str">
        <f ca="1">Mitglieder!DK289</f>
        <v/>
      </c>
      <c r="W1167" s="90">
        <f>Mitglieder!DL289</f>
        <v>0</v>
      </c>
      <c r="X1167" s="92" t="str">
        <f ca="1">Mitglieder!DM289</f>
        <v/>
      </c>
      <c r="Y1167" s="90" t="str">
        <f ca="1">Mitglieder!DN289</f>
        <v/>
      </c>
    </row>
    <row r="1168" spans="18:25" x14ac:dyDescent="0.35">
      <c r="R1168" s="90">
        <f ca="1">Mitglieder!DG290</f>
        <v>0.11700000000000232</v>
      </c>
      <c r="S1168" s="90" t="str">
        <f ca="1">Mitglieder!DH290</f>
        <v/>
      </c>
      <c r="T1168" s="91" t="str">
        <f ca="1">Mitglieder!DI290</f>
        <v/>
      </c>
      <c r="U1168" s="90" t="str">
        <f ca="1">Mitglieder!DJ290</f>
        <v/>
      </c>
      <c r="V1168" s="90" t="str">
        <f ca="1">Mitglieder!DK290</f>
        <v/>
      </c>
      <c r="W1168" s="90">
        <f>Mitglieder!DL290</f>
        <v>0</v>
      </c>
      <c r="X1168" s="92" t="str">
        <f ca="1">Mitglieder!DM290</f>
        <v/>
      </c>
      <c r="Y1168" s="90" t="str">
        <f ca="1">Mitglieder!DN290</f>
        <v/>
      </c>
    </row>
    <row r="1169" spans="18:25" x14ac:dyDescent="0.35">
      <c r="R1169" s="90">
        <f ca="1">Mitglieder!DG291</f>
        <v>0.11710000000000233</v>
      </c>
      <c r="S1169" s="90" t="str">
        <f ca="1">Mitglieder!DH291</f>
        <v/>
      </c>
      <c r="T1169" s="91" t="str">
        <f ca="1">Mitglieder!DI291</f>
        <v/>
      </c>
      <c r="U1169" s="90" t="str">
        <f ca="1">Mitglieder!DJ291</f>
        <v/>
      </c>
      <c r="V1169" s="90" t="str">
        <f ca="1">Mitglieder!DK291</f>
        <v/>
      </c>
      <c r="W1169" s="90">
        <f>Mitglieder!DL291</f>
        <v>0</v>
      </c>
      <c r="X1169" s="92" t="str">
        <f ca="1">Mitglieder!DM291</f>
        <v/>
      </c>
      <c r="Y1169" s="90" t="str">
        <f ca="1">Mitglieder!DN291</f>
        <v/>
      </c>
    </row>
    <row r="1170" spans="18:25" x14ac:dyDescent="0.35">
      <c r="R1170" s="90">
        <f ca="1">Mitglieder!DG292</f>
        <v>0.11720000000000233</v>
      </c>
      <c r="S1170" s="90" t="str">
        <f ca="1">Mitglieder!DH292</f>
        <v/>
      </c>
      <c r="T1170" s="91" t="str">
        <f ca="1">Mitglieder!DI292</f>
        <v/>
      </c>
      <c r="U1170" s="90" t="str">
        <f ca="1">Mitglieder!DJ292</f>
        <v/>
      </c>
      <c r="V1170" s="90" t="str">
        <f ca="1">Mitglieder!DK292</f>
        <v/>
      </c>
      <c r="W1170" s="90">
        <f>Mitglieder!DL292</f>
        <v>0</v>
      </c>
      <c r="X1170" s="92" t="str">
        <f ca="1">Mitglieder!DM292</f>
        <v/>
      </c>
      <c r="Y1170" s="90" t="str">
        <f ca="1">Mitglieder!DN292</f>
        <v/>
      </c>
    </row>
    <row r="1171" spans="18:25" x14ac:dyDescent="0.35">
      <c r="R1171" s="90">
        <f ca="1">Mitglieder!DG293</f>
        <v>0.11730000000000233</v>
      </c>
      <c r="S1171" s="90" t="str">
        <f ca="1">Mitglieder!DH293</f>
        <v/>
      </c>
      <c r="T1171" s="91" t="str">
        <f ca="1">Mitglieder!DI293</f>
        <v/>
      </c>
      <c r="U1171" s="90" t="str">
        <f ca="1">Mitglieder!DJ293</f>
        <v/>
      </c>
      <c r="V1171" s="90" t="str">
        <f ca="1">Mitglieder!DK293</f>
        <v/>
      </c>
      <c r="W1171" s="90">
        <f>Mitglieder!DL293</f>
        <v>0</v>
      </c>
      <c r="X1171" s="92" t="str">
        <f ca="1">Mitglieder!DM293</f>
        <v/>
      </c>
      <c r="Y1171" s="90" t="str">
        <f ca="1">Mitglieder!DN293</f>
        <v/>
      </c>
    </row>
    <row r="1172" spans="18:25" x14ac:dyDescent="0.35">
      <c r="R1172" s="90">
        <f ca="1">Mitglieder!DG294</f>
        <v>0.11740000000000234</v>
      </c>
      <c r="S1172" s="90" t="str">
        <f ca="1">Mitglieder!DH294</f>
        <v/>
      </c>
      <c r="T1172" s="91" t="str">
        <f ca="1">Mitglieder!DI294</f>
        <v/>
      </c>
      <c r="U1172" s="90" t="str">
        <f ca="1">Mitglieder!DJ294</f>
        <v/>
      </c>
      <c r="V1172" s="90" t="str">
        <f ca="1">Mitglieder!DK294</f>
        <v/>
      </c>
      <c r="W1172" s="90">
        <f>Mitglieder!DL294</f>
        <v>0</v>
      </c>
      <c r="X1172" s="92" t="str">
        <f ca="1">Mitglieder!DM294</f>
        <v/>
      </c>
      <c r="Y1172" s="90" t="str">
        <f ca="1">Mitglieder!DN294</f>
        <v/>
      </c>
    </row>
    <row r="1173" spans="18:25" x14ac:dyDescent="0.35">
      <c r="R1173" s="90">
        <f ca="1">Mitglieder!DG295</f>
        <v>0.11750000000000234</v>
      </c>
      <c r="S1173" s="90" t="str">
        <f ca="1">Mitglieder!DH295</f>
        <v/>
      </c>
      <c r="T1173" s="91" t="str">
        <f ca="1">Mitglieder!DI295</f>
        <v/>
      </c>
      <c r="U1173" s="90" t="str">
        <f ca="1">Mitglieder!DJ295</f>
        <v/>
      </c>
      <c r="V1173" s="90" t="str">
        <f ca="1">Mitglieder!DK295</f>
        <v/>
      </c>
      <c r="W1173" s="90">
        <f>Mitglieder!DL295</f>
        <v>0</v>
      </c>
      <c r="X1173" s="92" t="str">
        <f ca="1">Mitglieder!DM295</f>
        <v/>
      </c>
      <c r="Y1173" s="90" t="str">
        <f ca="1">Mitglieder!DN295</f>
        <v/>
      </c>
    </row>
    <row r="1174" spans="18:25" x14ac:dyDescent="0.35">
      <c r="R1174" s="90">
        <f ca="1">Mitglieder!DG296</f>
        <v>0.11760000000000234</v>
      </c>
      <c r="S1174" s="90" t="str">
        <f ca="1">Mitglieder!DH296</f>
        <v/>
      </c>
      <c r="T1174" s="91" t="str">
        <f ca="1">Mitglieder!DI296</f>
        <v/>
      </c>
      <c r="U1174" s="90" t="str">
        <f ca="1">Mitglieder!DJ296</f>
        <v/>
      </c>
      <c r="V1174" s="90" t="str">
        <f ca="1">Mitglieder!DK296</f>
        <v/>
      </c>
      <c r="W1174" s="90">
        <f>Mitglieder!DL296</f>
        <v>0</v>
      </c>
      <c r="X1174" s="92" t="str">
        <f ca="1">Mitglieder!DM296</f>
        <v/>
      </c>
      <c r="Y1174" s="90" t="str">
        <f ca="1">Mitglieder!DN296</f>
        <v/>
      </c>
    </row>
    <row r="1175" spans="18:25" x14ac:dyDescent="0.35">
      <c r="R1175" s="90">
        <f ca="1">Mitglieder!DG297</f>
        <v>0.11770000000000234</v>
      </c>
      <c r="S1175" s="90" t="str">
        <f ca="1">Mitglieder!DH297</f>
        <v/>
      </c>
      <c r="T1175" s="91" t="str">
        <f ca="1">Mitglieder!DI297</f>
        <v/>
      </c>
      <c r="U1175" s="90" t="str">
        <f ca="1">Mitglieder!DJ297</f>
        <v/>
      </c>
      <c r="V1175" s="90" t="str">
        <f ca="1">Mitglieder!DK297</f>
        <v/>
      </c>
      <c r="W1175" s="90">
        <f>Mitglieder!DL297</f>
        <v>0</v>
      </c>
      <c r="X1175" s="92" t="str">
        <f ca="1">Mitglieder!DM297</f>
        <v/>
      </c>
      <c r="Y1175" s="90" t="str">
        <f ca="1">Mitglieder!DN297</f>
        <v/>
      </c>
    </row>
    <row r="1176" spans="18:25" x14ac:dyDescent="0.35">
      <c r="R1176" s="90">
        <f ca="1">Mitglieder!DG298</f>
        <v>0.11780000000000235</v>
      </c>
      <c r="S1176" s="90" t="str">
        <f ca="1">Mitglieder!DH298</f>
        <v/>
      </c>
      <c r="T1176" s="91" t="str">
        <f ca="1">Mitglieder!DI298</f>
        <v/>
      </c>
      <c r="U1176" s="90" t="str">
        <f ca="1">Mitglieder!DJ298</f>
        <v/>
      </c>
      <c r="V1176" s="90" t="str">
        <f ca="1">Mitglieder!DK298</f>
        <v/>
      </c>
      <c r="W1176" s="90">
        <f>Mitglieder!DL298</f>
        <v>0</v>
      </c>
      <c r="X1176" s="92" t="str">
        <f ca="1">Mitglieder!DM298</f>
        <v/>
      </c>
      <c r="Y1176" s="90" t="str">
        <f ca="1">Mitglieder!DN298</f>
        <v/>
      </c>
    </row>
    <row r="1177" spans="18:25" x14ac:dyDescent="0.35">
      <c r="R1177" s="90">
        <f ca="1">Mitglieder!DG299</f>
        <v>0.11790000000000235</v>
      </c>
      <c r="S1177" s="90" t="str">
        <f ca="1">Mitglieder!DH299</f>
        <v/>
      </c>
      <c r="T1177" s="91" t="str">
        <f ca="1">Mitglieder!DI299</f>
        <v/>
      </c>
      <c r="U1177" s="90" t="str">
        <f ca="1">Mitglieder!DJ299</f>
        <v/>
      </c>
      <c r="V1177" s="90" t="str">
        <f ca="1">Mitglieder!DK299</f>
        <v/>
      </c>
      <c r="W1177" s="90">
        <f>Mitglieder!DL299</f>
        <v>0</v>
      </c>
      <c r="X1177" s="92" t="str">
        <f ca="1">Mitglieder!DM299</f>
        <v/>
      </c>
      <c r="Y1177" s="90" t="str">
        <f ca="1">Mitglieder!DN299</f>
        <v/>
      </c>
    </row>
    <row r="1178" spans="18:25" x14ac:dyDescent="0.35">
      <c r="R1178" s="90">
        <f ca="1">Mitglieder!DG300</f>
        <v>0.11800000000000235</v>
      </c>
      <c r="S1178" s="90" t="str">
        <f ca="1">Mitglieder!DH300</f>
        <v/>
      </c>
      <c r="T1178" s="91" t="str">
        <f ca="1">Mitglieder!DI300</f>
        <v/>
      </c>
      <c r="U1178" s="90" t="str">
        <f ca="1">Mitglieder!DJ300</f>
        <v/>
      </c>
      <c r="V1178" s="90" t="str">
        <f ca="1">Mitglieder!DK300</f>
        <v/>
      </c>
      <c r="W1178" s="90">
        <f>Mitglieder!DL300</f>
        <v>0</v>
      </c>
      <c r="X1178" s="92" t="str">
        <f ca="1">Mitglieder!DM300</f>
        <v/>
      </c>
      <c r="Y1178" s="90" t="str">
        <f ca="1">Mitglieder!DN300</f>
        <v/>
      </c>
    </row>
    <row r="1179" spans="18:25" x14ac:dyDescent="0.35">
      <c r="R1179" s="90">
        <f ca="1">Mitglieder!DG301</f>
        <v>0.11810000000000236</v>
      </c>
      <c r="S1179" s="90" t="str">
        <f ca="1">Mitglieder!DH301</f>
        <v/>
      </c>
      <c r="T1179" s="91" t="str">
        <f ca="1">Mitglieder!DI301</f>
        <v/>
      </c>
      <c r="U1179" s="90" t="str">
        <f ca="1">Mitglieder!DJ301</f>
        <v/>
      </c>
      <c r="V1179" s="90" t="str">
        <f ca="1">Mitglieder!DK301</f>
        <v/>
      </c>
      <c r="W1179" s="90">
        <f>Mitglieder!DL301</f>
        <v>0</v>
      </c>
      <c r="X1179" s="92" t="str">
        <f ca="1">Mitglieder!DM301</f>
        <v/>
      </c>
      <c r="Y1179" s="90" t="str">
        <f ca="1">Mitglieder!DN301</f>
        <v/>
      </c>
    </row>
    <row r="1180" spans="18:25" x14ac:dyDescent="0.35">
      <c r="R1180" s="90">
        <f ca="1">Mitglieder!DG302</f>
        <v>0.11820000000000236</v>
      </c>
      <c r="S1180" s="90" t="str">
        <f ca="1">Mitglieder!DH302</f>
        <v/>
      </c>
      <c r="T1180" s="91" t="str">
        <f ca="1">Mitglieder!DI302</f>
        <v/>
      </c>
      <c r="U1180" s="90" t="str">
        <f ca="1">Mitglieder!DJ302</f>
        <v/>
      </c>
      <c r="V1180" s="90" t="str">
        <f ca="1">Mitglieder!DK302</f>
        <v/>
      </c>
      <c r="W1180" s="90">
        <f>Mitglieder!DL302</f>
        <v>0</v>
      </c>
      <c r="X1180" s="92" t="str">
        <f ca="1">Mitglieder!DM302</f>
        <v/>
      </c>
      <c r="Y1180" s="90" t="str">
        <f ca="1">Mitglieder!DN302</f>
        <v/>
      </c>
    </row>
    <row r="1181" spans="18:25" x14ac:dyDescent="0.35">
      <c r="R1181" s="90">
        <f ca="1">Mitglieder!DG303</f>
        <v>0.11830000000000236</v>
      </c>
      <c r="S1181" s="90" t="str">
        <f ca="1">Mitglieder!DH303</f>
        <v/>
      </c>
      <c r="T1181" s="91" t="str">
        <f ca="1">Mitglieder!DI303</f>
        <v/>
      </c>
      <c r="U1181" s="90" t="str">
        <f ca="1">Mitglieder!DJ303</f>
        <v/>
      </c>
      <c r="V1181" s="90" t="str">
        <f ca="1">Mitglieder!DK303</f>
        <v/>
      </c>
      <c r="W1181" s="90">
        <f>Mitglieder!DL303</f>
        <v>0</v>
      </c>
      <c r="X1181" s="92" t="str">
        <f ca="1">Mitglieder!DM303</f>
        <v/>
      </c>
      <c r="Y1181" s="90" t="str">
        <f ca="1">Mitglieder!DN303</f>
        <v/>
      </c>
    </row>
    <row r="1182" spans="18:25" x14ac:dyDescent="0.35">
      <c r="R1182" s="90">
        <f ca="1">Mitglieder!DG304</f>
        <v>0.11840000000000236</v>
      </c>
      <c r="S1182" s="90" t="str">
        <f ca="1">Mitglieder!DH304</f>
        <v/>
      </c>
      <c r="T1182" s="91" t="str">
        <f ca="1">Mitglieder!DI304</f>
        <v/>
      </c>
      <c r="U1182" s="90" t="str">
        <f ca="1">Mitglieder!DJ304</f>
        <v/>
      </c>
      <c r="V1182" s="90" t="str">
        <f ca="1">Mitglieder!DK304</f>
        <v/>
      </c>
      <c r="W1182" s="90">
        <f>Mitglieder!DL304</f>
        <v>0</v>
      </c>
      <c r="X1182" s="92" t="str">
        <f ca="1">Mitglieder!DM304</f>
        <v/>
      </c>
      <c r="Y1182" s="90" t="str">
        <f ca="1">Mitglieder!DN304</f>
        <v/>
      </c>
    </row>
    <row r="1183" spans="18:25" x14ac:dyDescent="0.35">
      <c r="R1183" s="90">
        <f ca="1">Mitglieder!DG305</f>
        <v>0.11850000000000237</v>
      </c>
      <c r="S1183" s="90" t="str">
        <f ca="1">Mitglieder!DH305</f>
        <v/>
      </c>
      <c r="T1183" s="91" t="str">
        <f ca="1">Mitglieder!DI305</f>
        <v/>
      </c>
      <c r="U1183" s="90" t="str">
        <f ca="1">Mitglieder!DJ305</f>
        <v/>
      </c>
      <c r="V1183" s="90" t="str">
        <f ca="1">Mitglieder!DK305</f>
        <v/>
      </c>
      <c r="W1183" s="90">
        <f>Mitglieder!DL305</f>
        <v>0</v>
      </c>
      <c r="X1183" s="92" t="str">
        <f ca="1">Mitglieder!DM305</f>
        <v/>
      </c>
      <c r="Y1183" s="90" t="str">
        <f ca="1">Mitglieder!DN305</f>
        <v/>
      </c>
    </row>
    <row r="1184" spans="18:25" x14ac:dyDescent="0.35">
      <c r="R1184" s="90">
        <f ca="1">Mitglieder!DG306</f>
        <v>0.11860000000000237</v>
      </c>
      <c r="S1184" s="90" t="str">
        <f ca="1">Mitglieder!DH306</f>
        <v/>
      </c>
      <c r="T1184" s="91" t="str">
        <f ca="1">Mitglieder!DI306</f>
        <v/>
      </c>
      <c r="U1184" s="90" t="str">
        <f ca="1">Mitglieder!DJ306</f>
        <v/>
      </c>
      <c r="V1184" s="90" t="str">
        <f ca="1">Mitglieder!DK306</f>
        <v/>
      </c>
      <c r="W1184" s="90">
        <f>Mitglieder!DL306</f>
        <v>0</v>
      </c>
      <c r="X1184" s="92" t="str">
        <f ca="1">Mitglieder!DM306</f>
        <v/>
      </c>
      <c r="Y1184" s="90" t="str">
        <f ca="1">Mitglieder!DN306</f>
        <v/>
      </c>
    </row>
    <row r="1185" spans="18:25" x14ac:dyDescent="0.35">
      <c r="R1185" s="90">
        <f ca="1">Mitglieder!DG307</f>
        <v>0.11870000000000237</v>
      </c>
      <c r="S1185" s="90" t="str">
        <f ca="1">Mitglieder!DH307</f>
        <v/>
      </c>
      <c r="T1185" s="91" t="str">
        <f ca="1">Mitglieder!DI307</f>
        <v/>
      </c>
      <c r="U1185" s="90" t="str">
        <f ca="1">Mitglieder!DJ307</f>
        <v/>
      </c>
      <c r="V1185" s="90" t="str">
        <f ca="1">Mitglieder!DK307</f>
        <v/>
      </c>
      <c r="W1185" s="90">
        <f>Mitglieder!DL307</f>
        <v>0</v>
      </c>
      <c r="X1185" s="92" t="str">
        <f ca="1">Mitglieder!DM307</f>
        <v/>
      </c>
      <c r="Y1185" s="90" t="str">
        <f ca="1">Mitglieder!DN307</f>
        <v/>
      </c>
    </row>
    <row r="1186" spans="18:25" x14ac:dyDescent="0.35">
      <c r="R1186" s="90">
        <f ca="1">Mitglieder!DG308</f>
        <v>0.11880000000000238</v>
      </c>
      <c r="S1186" s="90" t="str">
        <f ca="1">Mitglieder!DH308</f>
        <v/>
      </c>
      <c r="T1186" s="91" t="str">
        <f ca="1">Mitglieder!DI308</f>
        <v/>
      </c>
      <c r="U1186" s="90" t="str">
        <f ca="1">Mitglieder!DJ308</f>
        <v/>
      </c>
      <c r="V1186" s="90" t="str">
        <f ca="1">Mitglieder!DK308</f>
        <v/>
      </c>
      <c r="W1186" s="90">
        <f>Mitglieder!DL308</f>
        <v>0</v>
      </c>
      <c r="X1186" s="92" t="str">
        <f ca="1">Mitglieder!DM308</f>
        <v/>
      </c>
      <c r="Y1186" s="90" t="str">
        <f ca="1">Mitglieder!DN308</f>
        <v/>
      </c>
    </row>
    <row r="1187" spans="18:25" x14ac:dyDescent="0.35">
      <c r="R1187" s="90">
        <f ca="1">Mitglieder!DG309</f>
        <v>0.11890000000000238</v>
      </c>
      <c r="S1187" s="90" t="str">
        <f ca="1">Mitglieder!DH309</f>
        <v/>
      </c>
      <c r="T1187" s="91" t="str">
        <f ca="1">Mitglieder!DI309</f>
        <v/>
      </c>
      <c r="U1187" s="90" t="str">
        <f ca="1">Mitglieder!DJ309</f>
        <v/>
      </c>
      <c r="V1187" s="90" t="str">
        <f ca="1">Mitglieder!DK309</f>
        <v/>
      </c>
      <c r="W1187" s="90">
        <f>Mitglieder!DL309</f>
        <v>0</v>
      </c>
      <c r="X1187" s="92" t="str">
        <f ca="1">Mitglieder!DM309</f>
        <v/>
      </c>
      <c r="Y1187" s="90" t="str">
        <f ca="1">Mitglieder!DN309</f>
        <v/>
      </c>
    </row>
    <row r="1188" spans="18:25" x14ac:dyDescent="0.35">
      <c r="R1188" s="90">
        <f ca="1">Mitglieder!DG310</f>
        <v>0.11900000000000238</v>
      </c>
      <c r="S1188" s="90" t="str">
        <f ca="1">Mitglieder!DH310</f>
        <v/>
      </c>
      <c r="T1188" s="91" t="str">
        <f ca="1">Mitglieder!DI310</f>
        <v/>
      </c>
      <c r="U1188" s="90" t="str">
        <f ca="1">Mitglieder!DJ310</f>
        <v/>
      </c>
      <c r="V1188" s="90" t="str">
        <f ca="1">Mitglieder!DK310</f>
        <v/>
      </c>
      <c r="W1188" s="90">
        <f>Mitglieder!DL310</f>
        <v>0</v>
      </c>
      <c r="X1188" s="92" t="str">
        <f ca="1">Mitglieder!DM310</f>
        <v/>
      </c>
      <c r="Y1188" s="90" t="str">
        <f ca="1">Mitglieder!DN310</f>
        <v/>
      </c>
    </row>
    <row r="1189" spans="18:25" x14ac:dyDescent="0.35">
      <c r="R1189" s="90">
        <f ca="1">Mitglieder!DG311</f>
        <v>0.11910000000000238</v>
      </c>
      <c r="S1189" s="90" t="str">
        <f ca="1">Mitglieder!DH311</f>
        <v/>
      </c>
      <c r="T1189" s="91" t="str">
        <f ca="1">Mitglieder!DI311</f>
        <v/>
      </c>
      <c r="U1189" s="90" t="str">
        <f ca="1">Mitglieder!DJ311</f>
        <v/>
      </c>
      <c r="V1189" s="90" t="str">
        <f ca="1">Mitglieder!DK311</f>
        <v/>
      </c>
      <c r="W1189" s="90">
        <f>Mitglieder!DL311</f>
        <v>0</v>
      </c>
      <c r="X1189" s="92" t="str">
        <f ca="1">Mitglieder!DM311</f>
        <v/>
      </c>
      <c r="Y1189" s="90" t="str">
        <f ca="1">Mitglieder!DN311</f>
        <v/>
      </c>
    </row>
    <row r="1190" spans="18:25" x14ac:dyDescent="0.35">
      <c r="R1190" s="90">
        <f ca="1">Mitglieder!DG312</f>
        <v>0.11920000000000239</v>
      </c>
      <c r="S1190" s="90" t="str">
        <f ca="1">Mitglieder!DH312</f>
        <v/>
      </c>
      <c r="T1190" s="91" t="str">
        <f ca="1">Mitglieder!DI312</f>
        <v/>
      </c>
      <c r="U1190" s="90" t="str">
        <f ca="1">Mitglieder!DJ312</f>
        <v/>
      </c>
      <c r="V1190" s="90" t="str">
        <f ca="1">Mitglieder!DK312</f>
        <v/>
      </c>
      <c r="W1190" s="90">
        <f>Mitglieder!DL312</f>
        <v>0</v>
      </c>
      <c r="X1190" s="92" t="str">
        <f ca="1">Mitglieder!DM312</f>
        <v/>
      </c>
      <c r="Y1190" s="90" t="str">
        <f ca="1">Mitglieder!DN312</f>
        <v/>
      </c>
    </row>
    <row r="1191" spans="18:25" x14ac:dyDescent="0.35">
      <c r="R1191" s="90">
        <f ca="1">Mitglieder!DG313</f>
        <v>0.11930000000000239</v>
      </c>
      <c r="S1191" s="90" t="str">
        <f ca="1">Mitglieder!DH313</f>
        <v/>
      </c>
      <c r="T1191" s="91" t="str">
        <f ca="1">Mitglieder!DI313</f>
        <v/>
      </c>
      <c r="U1191" s="90" t="str">
        <f ca="1">Mitglieder!DJ313</f>
        <v/>
      </c>
      <c r="V1191" s="90" t="str">
        <f ca="1">Mitglieder!DK313</f>
        <v/>
      </c>
      <c r="W1191" s="90">
        <f>Mitglieder!DL313</f>
        <v>0</v>
      </c>
      <c r="X1191" s="92" t="str">
        <f ca="1">Mitglieder!DM313</f>
        <v/>
      </c>
      <c r="Y1191" s="90" t="str">
        <f ca="1">Mitglieder!DN313</f>
        <v/>
      </c>
    </row>
    <row r="1192" spans="18:25" x14ac:dyDescent="0.35">
      <c r="R1192" s="90">
        <f ca="1">Mitglieder!DG314</f>
        <v>0.11940000000000239</v>
      </c>
      <c r="S1192" s="90" t="str">
        <f ca="1">Mitglieder!DH314</f>
        <v/>
      </c>
      <c r="T1192" s="91" t="str">
        <f ca="1">Mitglieder!DI314</f>
        <v/>
      </c>
      <c r="U1192" s="90" t="str">
        <f ca="1">Mitglieder!DJ314</f>
        <v/>
      </c>
      <c r="V1192" s="90" t="str">
        <f ca="1">Mitglieder!DK314</f>
        <v/>
      </c>
      <c r="W1192" s="90">
        <f>Mitglieder!DL314</f>
        <v>0</v>
      </c>
      <c r="X1192" s="92" t="str">
        <f ca="1">Mitglieder!DM314</f>
        <v/>
      </c>
      <c r="Y1192" s="90" t="str">
        <f ca="1">Mitglieder!DN314</f>
        <v/>
      </c>
    </row>
    <row r="1193" spans="18:25" x14ac:dyDescent="0.35">
      <c r="R1193" s="90">
        <f ca="1">Mitglieder!DG315</f>
        <v>0.1195000000000024</v>
      </c>
      <c r="S1193" s="90" t="str">
        <f ca="1">Mitglieder!DH315</f>
        <v/>
      </c>
      <c r="T1193" s="91" t="str">
        <f ca="1">Mitglieder!DI315</f>
        <v/>
      </c>
      <c r="U1193" s="90" t="str">
        <f ca="1">Mitglieder!DJ315</f>
        <v/>
      </c>
      <c r="V1193" s="90" t="str">
        <f ca="1">Mitglieder!DK315</f>
        <v/>
      </c>
      <c r="W1193" s="90">
        <f>Mitglieder!DL315</f>
        <v>0</v>
      </c>
      <c r="X1193" s="92" t="str">
        <f ca="1">Mitglieder!DM315</f>
        <v/>
      </c>
      <c r="Y1193" s="90" t="str">
        <f ca="1">Mitglieder!DN315</f>
        <v/>
      </c>
    </row>
    <row r="1194" spans="18:25" x14ac:dyDescent="0.35">
      <c r="R1194" s="90">
        <f ca="1">Mitglieder!DG316</f>
        <v>0.1196000000000024</v>
      </c>
      <c r="S1194" s="90" t="str">
        <f ca="1">Mitglieder!DH316</f>
        <v/>
      </c>
      <c r="T1194" s="91" t="str">
        <f ca="1">Mitglieder!DI316</f>
        <v/>
      </c>
      <c r="U1194" s="90" t="str">
        <f ca="1">Mitglieder!DJ316</f>
        <v/>
      </c>
      <c r="V1194" s="90" t="str">
        <f ca="1">Mitglieder!DK316</f>
        <v/>
      </c>
      <c r="W1194" s="90">
        <f>Mitglieder!DL316</f>
        <v>0</v>
      </c>
      <c r="X1194" s="92" t="str">
        <f ca="1">Mitglieder!DM316</f>
        <v/>
      </c>
      <c r="Y1194" s="90" t="str">
        <f ca="1">Mitglieder!DN316</f>
        <v/>
      </c>
    </row>
    <row r="1195" spans="18:25" x14ac:dyDescent="0.35">
      <c r="R1195" s="90">
        <f ca="1">Mitglieder!DG317</f>
        <v>0.1197000000000024</v>
      </c>
      <c r="S1195" s="90" t="str">
        <f ca="1">Mitglieder!DH317</f>
        <v/>
      </c>
      <c r="T1195" s="91" t="str">
        <f ca="1">Mitglieder!DI317</f>
        <v/>
      </c>
      <c r="U1195" s="90" t="str">
        <f ca="1">Mitglieder!DJ317</f>
        <v/>
      </c>
      <c r="V1195" s="90" t="str">
        <f ca="1">Mitglieder!DK317</f>
        <v/>
      </c>
      <c r="W1195" s="90">
        <f>Mitglieder!DL317</f>
        <v>0</v>
      </c>
      <c r="X1195" s="92" t="str">
        <f ca="1">Mitglieder!DM317</f>
        <v/>
      </c>
      <c r="Y1195" s="90" t="str">
        <f ca="1">Mitglieder!DN317</f>
        <v/>
      </c>
    </row>
    <row r="1196" spans="18:25" x14ac:dyDescent="0.35">
      <c r="R1196" s="90">
        <f ca="1">Mitglieder!DG318</f>
        <v>0.1198000000000024</v>
      </c>
      <c r="S1196" s="90" t="str">
        <f ca="1">Mitglieder!DH318</f>
        <v/>
      </c>
      <c r="T1196" s="91" t="str">
        <f ca="1">Mitglieder!DI318</f>
        <v/>
      </c>
      <c r="U1196" s="90" t="str">
        <f ca="1">Mitglieder!DJ318</f>
        <v/>
      </c>
      <c r="V1196" s="90" t="str">
        <f ca="1">Mitglieder!DK318</f>
        <v/>
      </c>
      <c r="W1196" s="90">
        <f>Mitglieder!DL318</f>
        <v>0</v>
      </c>
      <c r="X1196" s="92" t="str">
        <f ca="1">Mitglieder!DM318</f>
        <v/>
      </c>
      <c r="Y1196" s="90" t="str">
        <f ca="1">Mitglieder!DN318</f>
        <v/>
      </c>
    </row>
    <row r="1197" spans="18:25" x14ac:dyDescent="0.35">
      <c r="R1197" s="90">
        <f ca="1">Mitglieder!DG319</f>
        <v>0.11990000000000241</v>
      </c>
      <c r="S1197" s="90" t="str">
        <f ca="1">Mitglieder!DH319</f>
        <v/>
      </c>
      <c r="T1197" s="91" t="str">
        <f ca="1">Mitglieder!DI319</f>
        <v/>
      </c>
      <c r="U1197" s="90" t="str">
        <f ca="1">Mitglieder!DJ319</f>
        <v/>
      </c>
      <c r="V1197" s="90" t="str">
        <f ca="1">Mitglieder!DK319</f>
        <v/>
      </c>
      <c r="W1197" s="90">
        <f>Mitglieder!DL319</f>
        <v>0</v>
      </c>
      <c r="X1197" s="92" t="str">
        <f ca="1">Mitglieder!DM319</f>
        <v/>
      </c>
      <c r="Y1197" s="90" t="str">
        <f ca="1">Mitglieder!DN319</f>
        <v/>
      </c>
    </row>
    <row r="1198" spans="18:25" x14ac:dyDescent="0.35">
      <c r="R1198" s="90">
        <f ca="1">Mitglieder!DG320</f>
        <v>0.12000000000000241</v>
      </c>
      <c r="S1198" s="90" t="str">
        <f ca="1">Mitglieder!DH320</f>
        <v/>
      </c>
      <c r="T1198" s="91" t="str">
        <f ca="1">Mitglieder!DI320</f>
        <v/>
      </c>
      <c r="U1198" s="90" t="str">
        <f ca="1">Mitglieder!DJ320</f>
        <v/>
      </c>
      <c r="V1198" s="90" t="str">
        <f ca="1">Mitglieder!DK320</f>
        <v/>
      </c>
      <c r="W1198" s="90">
        <f>Mitglieder!DL320</f>
        <v>0</v>
      </c>
      <c r="X1198" s="92" t="str">
        <f ca="1">Mitglieder!DM320</f>
        <v/>
      </c>
      <c r="Y1198" s="90" t="str">
        <f ca="1">Mitglieder!DN320</f>
        <v/>
      </c>
    </row>
    <row r="1199" spans="18:25" x14ac:dyDescent="0.35">
      <c r="R1199" s="90">
        <f ca="1">Mitglieder!DG321</f>
        <v>0.12010000000000241</v>
      </c>
      <c r="S1199" s="90" t="str">
        <f ca="1">Mitglieder!DH321</f>
        <v/>
      </c>
      <c r="T1199" s="91" t="str">
        <f ca="1">Mitglieder!DI321</f>
        <v/>
      </c>
      <c r="U1199" s="90" t="str">
        <f ca="1">Mitglieder!DJ321</f>
        <v/>
      </c>
      <c r="V1199" s="90" t="str">
        <f ca="1">Mitglieder!DK321</f>
        <v/>
      </c>
      <c r="W1199" s="90">
        <f>Mitglieder!DL321</f>
        <v>0</v>
      </c>
      <c r="X1199" s="92" t="str">
        <f ca="1">Mitglieder!DM321</f>
        <v/>
      </c>
      <c r="Y1199" s="90" t="str">
        <f ca="1">Mitglieder!DN321</f>
        <v/>
      </c>
    </row>
    <row r="1200" spans="18:25" x14ac:dyDescent="0.35">
      <c r="R1200" s="90">
        <f ca="1">Mitglieder!DG322</f>
        <v>0.12020000000000242</v>
      </c>
      <c r="S1200" s="90" t="str">
        <f ca="1">Mitglieder!DH322</f>
        <v/>
      </c>
      <c r="T1200" s="91" t="str">
        <f ca="1">Mitglieder!DI322</f>
        <v/>
      </c>
      <c r="U1200" s="90" t="str">
        <f ca="1">Mitglieder!DJ322</f>
        <v/>
      </c>
      <c r="V1200" s="90" t="str">
        <f ca="1">Mitglieder!DK322</f>
        <v/>
      </c>
      <c r="W1200" s="90">
        <f>Mitglieder!DL322</f>
        <v>0</v>
      </c>
      <c r="X1200" s="92" t="str">
        <f ca="1">Mitglieder!DM322</f>
        <v/>
      </c>
      <c r="Y1200" s="90" t="str">
        <f ca="1">Mitglieder!DN322</f>
        <v/>
      </c>
    </row>
    <row r="1201" spans="18:25" x14ac:dyDescent="0.35">
      <c r="R1201" s="90">
        <f ca="1">Mitglieder!DG323</f>
        <v>0.12030000000000242</v>
      </c>
      <c r="S1201" s="90" t="str">
        <f ca="1">Mitglieder!DH323</f>
        <v/>
      </c>
      <c r="T1201" s="91" t="str">
        <f ca="1">Mitglieder!DI323</f>
        <v/>
      </c>
      <c r="U1201" s="90" t="str">
        <f ca="1">Mitglieder!DJ323</f>
        <v/>
      </c>
      <c r="V1201" s="90" t="str">
        <f ca="1">Mitglieder!DK323</f>
        <v/>
      </c>
      <c r="W1201" s="90">
        <f>Mitglieder!DL323</f>
        <v>0</v>
      </c>
      <c r="X1201" s="92" t="str">
        <f ca="1">Mitglieder!DM323</f>
        <v/>
      </c>
      <c r="Y1201" s="90" t="str">
        <f ca="1">Mitglieder!DN323</f>
        <v/>
      </c>
    </row>
  </sheetData>
  <sheetProtection password="8DFB" sheet="1" objects="1" scenarios="1"/>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W305"/>
  <sheetViews>
    <sheetView workbookViewId="0">
      <pane xSplit="9" ySplit="1" topLeftCell="BG2" activePane="bottomRight" state="frozen"/>
      <selection activeCell="D1" sqref="D1"/>
      <selection pane="topRight" activeCell="D1" sqref="D1"/>
      <selection pane="bottomLeft" activeCell="D1" sqref="D1"/>
      <selection pane="bottomRight" activeCell="D1" sqref="D1"/>
    </sheetView>
  </sheetViews>
  <sheetFormatPr baseColWidth="10" defaultRowHeight="14.5" x14ac:dyDescent="0.35"/>
  <cols>
    <col min="1" max="1" width="5.26953125" customWidth="1"/>
    <col min="5" max="5" width="32.26953125" customWidth="1"/>
    <col min="7" max="7" width="11.453125" style="36"/>
    <col min="34" max="34" width="11.453125" customWidth="1"/>
    <col min="40" max="40" width="24.26953125" customWidth="1"/>
    <col min="50" max="50" width="13.54296875" style="56" customWidth="1"/>
    <col min="54" max="54" width="11.453125"/>
  </cols>
  <sheetData>
    <row r="1" spans="1:60" s="40" customFormat="1" ht="30" customHeight="1" x14ac:dyDescent="0.35">
      <c r="A1" s="74" t="s">
        <v>49</v>
      </c>
      <c r="B1" s="40" t="s">
        <v>24</v>
      </c>
      <c r="C1" s="40" t="s">
        <v>26</v>
      </c>
      <c r="D1" s="40" t="s">
        <v>27</v>
      </c>
      <c r="E1" s="40" t="s">
        <v>85</v>
      </c>
      <c r="F1" s="53" t="s">
        <v>61</v>
      </c>
      <c r="G1" s="40" t="s">
        <v>0</v>
      </c>
      <c r="H1" s="40" t="s">
        <v>1</v>
      </c>
      <c r="I1" s="53" t="s">
        <v>86</v>
      </c>
      <c r="J1" s="40" t="s">
        <v>23</v>
      </c>
      <c r="K1" s="53" t="s">
        <v>13</v>
      </c>
      <c r="L1" s="40" t="s">
        <v>2</v>
      </c>
      <c r="M1" s="40" t="s">
        <v>3</v>
      </c>
      <c r="N1" s="40" t="s">
        <v>4</v>
      </c>
      <c r="O1" s="40" t="s">
        <v>5</v>
      </c>
      <c r="P1" s="40" t="s">
        <v>6</v>
      </c>
      <c r="Q1" s="40" t="s">
        <v>7</v>
      </c>
      <c r="R1" s="53" t="s">
        <v>89</v>
      </c>
      <c r="S1" s="41" t="s">
        <v>12</v>
      </c>
      <c r="T1" s="41" t="s">
        <v>81</v>
      </c>
      <c r="U1" s="41" t="s">
        <v>82</v>
      </c>
      <c r="V1" s="53" t="s">
        <v>14</v>
      </c>
      <c r="W1" s="53">
        <v>0</v>
      </c>
      <c r="X1" s="53">
        <v>0</v>
      </c>
      <c r="Y1" s="53">
        <v>0</v>
      </c>
      <c r="Z1" s="53">
        <v>0</v>
      </c>
      <c r="AA1" s="53">
        <v>0</v>
      </c>
      <c r="AB1" s="53">
        <v>0</v>
      </c>
      <c r="AC1" s="53">
        <v>0</v>
      </c>
      <c r="AD1" s="53">
        <v>0</v>
      </c>
      <c r="AE1" s="53">
        <v>0</v>
      </c>
      <c r="AF1" s="53" t="s">
        <v>25</v>
      </c>
      <c r="AG1" s="53">
        <v>0</v>
      </c>
      <c r="AH1" s="53" t="s">
        <v>34</v>
      </c>
      <c r="AI1" s="53" t="s">
        <v>35</v>
      </c>
      <c r="AJ1" s="53">
        <v>0</v>
      </c>
      <c r="AK1" s="53">
        <v>0</v>
      </c>
      <c r="AL1" s="53" t="s">
        <v>126</v>
      </c>
      <c r="AM1" s="40" t="s">
        <v>22</v>
      </c>
      <c r="AN1" s="53" t="s">
        <v>60</v>
      </c>
      <c r="AO1" s="41" t="s">
        <v>20</v>
      </c>
      <c r="AP1" s="40" t="s">
        <v>28</v>
      </c>
      <c r="AQ1" s="44" t="s">
        <v>30</v>
      </c>
      <c r="AR1" s="53" t="s">
        <v>31</v>
      </c>
      <c r="AS1" s="44" t="s">
        <v>31</v>
      </c>
      <c r="AT1" s="53" t="s">
        <v>32</v>
      </c>
      <c r="AU1" s="44" t="s">
        <v>32</v>
      </c>
      <c r="AV1" s="44" t="s">
        <v>33</v>
      </c>
      <c r="AW1" s="40" t="s">
        <v>84</v>
      </c>
      <c r="AX1" s="53" t="s">
        <v>42</v>
      </c>
      <c r="AY1" s="41" t="s">
        <v>17</v>
      </c>
      <c r="AZ1" s="41" t="s">
        <v>18</v>
      </c>
      <c r="BA1" s="41" t="s">
        <v>112</v>
      </c>
      <c r="BB1" s="41" t="s">
        <v>83</v>
      </c>
      <c r="BC1" s="41" t="s">
        <v>71</v>
      </c>
      <c r="BD1" s="41" t="s">
        <v>72</v>
      </c>
      <c r="BE1" s="40" t="s">
        <v>73</v>
      </c>
      <c r="BF1" s="40" t="s">
        <v>19</v>
      </c>
    </row>
    <row r="2" spans="1:60" x14ac:dyDescent="0.35">
      <c r="A2" s="100">
        <v>2</v>
      </c>
      <c r="B2" s="69">
        <f ca="1">VLOOKUP($A2,Mitglieder!$C$24:$BA$323,B$303)</f>
        <v>1.0299999999999967</v>
      </c>
      <c r="C2" s="42" t="str">
        <f ca="1">IF($G2="","",VLOOKUP($A2,Mitglieder!$C$24:$BG$323,C$303))</f>
        <v/>
      </c>
      <c r="D2" s="42" t="str">
        <f ca="1">IF($G2="","",VLOOKUP($A2,Mitglieder!$C$24:$BG$323,D$303))</f>
        <v/>
      </c>
      <c r="E2" s="42" t="str">
        <f ca="1">IF($G2="","",VLOOKUP($A2,Mitglieder!$C$24:$BG$323,E$303))</f>
        <v/>
      </c>
      <c r="F2" s="54" t="str">
        <f ca="1">IF(OR(VLOOKUP($A2,Mitglieder!$C$24:$BG$323,F$303)="",$G2=""),"",VLOOKUP($A2,Mitglieder!$C$24:$BG$323,F$303))</f>
        <v/>
      </c>
      <c r="G2" s="72" t="str">
        <f ca="1">IF(B2/ROUND(B2,0)=1,VLOOKUP($A2,Mitglieder!$C$24:$BA$323,G$303),"")</f>
        <v/>
      </c>
      <c r="H2" s="42" t="str">
        <f ca="1">IF($G2="","",VLOOKUP($A2,Mitglieder!$C$24:$BG$323,H$303))</f>
        <v/>
      </c>
      <c r="I2" s="54" t="str">
        <f ca="1">IF(OR(VLOOKUP($A2,Mitglieder!$C$24:$BG$323,I$303)="",$G2=""),"",VLOOKUP($A2,Mitglieder!$C$24:$BG$323,I$303))</f>
        <v/>
      </c>
      <c r="J2" s="42" t="str">
        <f ca="1">IF($G2="","",VLOOKUP($A2,Mitglieder!$C$24:$BG$323,J$303))</f>
        <v/>
      </c>
      <c r="K2" s="54" t="str">
        <f ca="1">IF(OR(VLOOKUP($A2,Mitglieder!$C$24:$BG$323,K$303)="",$G2=""),"",VLOOKUP($A2,Mitglieder!$C$24:$BG$323,K$303))</f>
        <v/>
      </c>
      <c r="L2" s="42" t="str">
        <f ca="1">IF($G2="","",VLOOKUP($A2,Mitglieder!$C$24:$BG$323,L$303))</f>
        <v/>
      </c>
      <c r="M2" s="42" t="str">
        <f ca="1">IF($G2="","",VLOOKUP($A2,Mitglieder!$C$24:$BG$323,M$303))</f>
        <v/>
      </c>
      <c r="N2" s="42" t="str">
        <f ca="1">IF($G2="","",VLOOKUP($A2,Mitglieder!$C$24:$BG$323,N$303))</f>
        <v/>
      </c>
      <c r="O2" s="42" t="str">
        <f ca="1">IF($G2="","",VLOOKUP($A2,Mitglieder!$C$24:$BG$323,O$303))</f>
        <v/>
      </c>
      <c r="P2" s="42" t="str">
        <f ca="1">IF($G2="","",VLOOKUP($A2,Mitglieder!$C$24:$BG$323,P$303))</f>
        <v/>
      </c>
      <c r="Q2" s="42" t="str">
        <f ca="1">IF($G2="","",VLOOKUP($A2,Mitglieder!$C$24:$BG$323,Q$303))</f>
        <v/>
      </c>
      <c r="R2" s="54" t="str">
        <f ca="1">IF(OR(VLOOKUP($A2,Mitglieder!$C$24:$BG$323,R$303)="",$G2=""),"",VLOOKUP($A2,Mitglieder!$C$24:$BG$323,R$303))</f>
        <v/>
      </c>
      <c r="S2" s="43" t="str">
        <f ca="1">IF($G2="","",TEXT(VLOOKUP($A2,Mitglieder!$C$24:$BG$323,S$303),"TT.MM.JJJJ"))</f>
        <v/>
      </c>
      <c r="T2" s="43" t="str">
        <f ca="1">IF($G2="","",TEXT(VLOOKUP($A2,Mitglieder!$C$24:$BG$323,T$303),"TT.MM.JJJJ"))</f>
        <v/>
      </c>
      <c r="U2" s="43" t="str">
        <f ca="1">IF($G2="","",TEXT(VLOOKUP($A2,Mitglieder!$C$24:$BG$323,U$303),"TT.MM.JJJJ"))</f>
        <v/>
      </c>
      <c r="V2" s="54" t="str">
        <f ca="1">IF(OR(VLOOKUP($A2,Mitglieder!$C$24:$BG$323,V$303)="",$G2=""),"",VLOOKUP($A2,Mitglieder!$C$24:$BG$323,V$303))</f>
        <v/>
      </c>
      <c r="W2" s="54" t="str">
        <f ca="1">IF(OR(VLOOKUP($A2,Mitglieder!$C$24:$BG$323,W$303)="",$G2=""),"",VLOOKUP($A2,Mitglieder!$C$24:$BG$323,W$303))</f>
        <v/>
      </c>
      <c r="X2" s="54" t="str">
        <f ca="1">IF(OR(VLOOKUP($A2,Mitglieder!$C$24:$BG$323,X$303)="",$G2=""),"",VLOOKUP($A2,Mitglieder!$C$24:$BG$323,X$303))</f>
        <v/>
      </c>
      <c r="Y2" s="54" t="str">
        <f ca="1">IF(OR(VLOOKUP($A2,Mitglieder!$C$24:$BG$323,Y$303)="",$G2=""),"",VLOOKUP($A2,Mitglieder!$C$24:$BG$323,Y$303))</f>
        <v/>
      </c>
      <c r="Z2" s="54" t="str">
        <f ca="1">IF(OR(VLOOKUP($A2,Mitglieder!$C$24:$BG$323,Z$303)="",$G2=""),"",VLOOKUP($A2,Mitglieder!$C$24:$BG$323,Z$303))</f>
        <v/>
      </c>
      <c r="AA2" s="54" t="str">
        <f ca="1">IF(OR(VLOOKUP($A2,Mitglieder!$C$24:$BG$323,AA$303)="",$G2=""),"",VLOOKUP($A2,Mitglieder!$C$24:$BG$323,AA$303))</f>
        <v/>
      </c>
      <c r="AB2" s="54" t="str">
        <f ca="1">IF(OR(VLOOKUP($A2,Mitglieder!$C$24:$BG$323,AB$303)="",$G2=""),"",VLOOKUP($A2,Mitglieder!$C$24:$BG$323,AB$303))</f>
        <v/>
      </c>
      <c r="AC2" s="54" t="str">
        <f ca="1">IF(OR(VLOOKUP($A2,Mitglieder!$C$24:$BG$323,AC$303)="",$G2=""),"",VLOOKUP($A2,Mitglieder!$C$24:$BG$323,AC$303))</f>
        <v/>
      </c>
      <c r="AD2" s="54" t="str">
        <f ca="1">IF(OR(VLOOKUP($A2,Mitglieder!$C$24:$BG$323,AD$303)="",$G2=""),"",VLOOKUP($A2,Mitglieder!$C$24:$BG$323,AD$303))</f>
        <v/>
      </c>
      <c r="AE2" s="54" t="str">
        <f ca="1">IF(OR(VLOOKUP($A2,Mitglieder!$C$24:$BG$323,AE$303)="",$G2=""),"",VLOOKUP($A2,Mitglieder!$C$24:$BG$323,AE$303))</f>
        <v/>
      </c>
      <c r="AF2" s="54" t="str">
        <f ca="1">IF(OR(VLOOKUP($A2,Mitglieder!$C$24:$BG$323,AF$303)="",$G2=""),"",VLOOKUP($A2,Mitglieder!$C$24:$BG$323,AF$303))</f>
        <v/>
      </c>
      <c r="AG2" s="54" t="str">
        <f ca="1">IF(OR(VLOOKUP($A2,Mitglieder!$C$24:$BG$323,AG$303)="",$G2=""),"",VLOOKUP($A2,Mitglieder!$C$24:$BG$323,AG$303))</f>
        <v/>
      </c>
      <c r="AH2" s="54" t="str">
        <f ca="1">IF(OR(VLOOKUP($A2,Mitglieder!$C$24:$BG$323,AH$303)="",$G2=""),"",VLOOKUP($A2,Mitglieder!$C$24:$BG$323,AH$303))</f>
        <v/>
      </c>
      <c r="AI2" s="54" t="str">
        <f ca="1">IF(OR(VLOOKUP($A2,Mitglieder!$C$24:$BG$323,AI$303)="",$G2=""),"",VLOOKUP($A2,Mitglieder!$C$24:$BG$323,AI$303))</f>
        <v/>
      </c>
      <c r="AJ2" s="54" t="str">
        <f ca="1">IF(OR(VLOOKUP($A2,Mitglieder!$C$24:$BG$323,AJ$303)="",$G2=""),"",VLOOKUP($A2,Mitglieder!$C$24:$BG$323,AJ$303))</f>
        <v/>
      </c>
      <c r="AK2" s="54" t="str">
        <f ca="1">IF(OR(VLOOKUP($A2,Mitglieder!$C$24:$BG$323,AK$303)="",$G2=""),"",VLOOKUP($A2,Mitglieder!$C$24:$BG$323,AK$303))</f>
        <v/>
      </c>
      <c r="AL2" s="54" t="str">
        <f ca="1">IF(OR(VLOOKUP($A2,Mitglieder!$C$24:$BG$323,AL$303)="",$G2=""),"",VLOOKUP($A2,Mitglieder!$C$24:$BG$323,AL$303))</f>
        <v/>
      </c>
      <c r="AM2" s="42" t="str">
        <f ca="1">IF($G2="","",VLOOKUP($A2,Mitglieder!$C$24:$BG$323,AM$303))</f>
        <v/>
      </c>
      <c r="AN2" s="54" t="str">
        <f ca="1">IF(OR(VLOOKUP($A2,Mitglieder!$C$24:$BG$323,AN$303)="",$G2=""),"",VLOOKUP($A2,Mitglieder!$C$24:$BG$323,AN$303))</f>
        <v/>
      </c>
      <c r="AO2" s="43" t="str">
        <f ca="1">IF($G2="","",TEXT(VLOOKUP($A2,Mitglieder!$C$24:$BG$323,AO$303),"TT.MM.JJJJ"))</f>
        <v/>
      </c>
      <c r="AP2" s="42" t="str">
        <f ca="1">IF($G2="","",VLOOKUP($A2,Mitglieder!$C$24:$BG$323,AP$303))</f>
        <v/>
      </c>
      <c r="AQ2" s="45" t="str">
        <f ca="1">IF($G2="","",TEXT(VLOOKUP($A2,Mitglieder!$C$24:$BG$323,AQ$303),"0.00"))</f>
        <v/>
      </c>
      <c r="AR2" s="54" t="str">
        <f ca="1">IF(OR(VLOOKUP($A2,Mitglieder!$C$24:$BG$323,AR$303)="",$G2=""),"",VLOOKUP($A2,Mitglieder!$C$24:$BG$323,AR$303))</f>
        <v/>
      </c>
      <c r="AS2" s="45" t="str">
        <f ca="1">IF($G2="","",TEXT(VLOOKUP($A2,Mitglieder!$C$24:$BG$323,AS$303),"0.00"))</f>
        <v/>
      </c>
      <c r="AT2" s="54" t="str">
        <f ca="1">IF(OR(VLOOKUP($A2,Mitglieder!$C$24:$BG$323,AT$303)="",$G2=""),"",VLOOKUP($A2,Mitglieder!$C$24:$BG$323,AT$303))</f>
        <v/>
      </c>
      <c r="AU2" s="45" t="str">
        <f ca="1">IF($G2="","",TEXT(VLOOKUP($A2,Mitglieder!$C$24:$BG$323,AU$303),"0.00"))</f>
        <v/>
      </c>
      <c r="AV2" s="45" t="str">
        <f ca="1">IF($G2="","",TEXT(VLOOKUP($A2,Mitglieder!$C$24:$BG$323,AV$303),"0.00"))</f>
        <v/>
      </c>
      <c r="AW2" s="42" t="str">
        <f ca="1">IF($G2="","",VLOOKUP($A2,Mitglieder!$C$24:$BG$323,AW$303))</f>
        <v/>
      </c>
      <c r="AX2" s="54" t="str">
        <f ca="1">IF(OR(VLOOKUP($A2,Mitglieder!$C$24:$BG$323,AX$303)="",$G2=""),"",VLOOKUP($A2,Mitglieder!$C$24:$BG$323,AX$303))</f>
        <v/>
      </c>
      <c r="AY2" s="43" t="str">
        <f ca="1">IF($G2="","",TEXT(VLOOKUP($A2,Mitglieder!$C$24:$BG$323,AY$303),"TT.MM.JJJJ"))</f>
        <v/>
      </c>
      <c r="AZ2" s="43" t="str">
        <f ca="1">IF($G2="","",TEXT(VLOOKUP($A2,Mitglieder!$C$24:$BG$323,AZ$303),"TT.MM.JJJJ"))</f>
        <v/>
      </c>
      <c r="BA2" s="43" t="str">
        <f ca="1">IF($G2="","",TEXT(VLOOKUP($A2,Mitglieder!$C$24:$BG$323,BA$303),"TT.MM.JJJJ"))</f>
        <v/>
      </c>
      <c r="BB2" s="43" t="str">
        <f ca="1">IF($G2="","",TEXT(VLOOKUP($A2,Mitglieder!$C$24:$BG$323,BB$303),"TT.MM.JJJJ"))</f>
        <v/>
      </c>
      <c r="BC2" s="43" t="str">
        <f ca="1">IF($G2="","",TEXT(VLOOKUP($A2,Mitglieder!$C$24:$BG$323,BC$303),"TT.MM.JJJJ"))</f>
        <v/>
      </c>
      <c r="BD2" s="43" t="str">
        <f ca="1">IF($G2="","",TEXT(VLOOKUP($A2,Mitglieder!$C$24:$BG$323,BD$303),"TT.MM.JJJJ"))</f>
        <v/>
      </c>
      <c r="BE2" s="42" t="str">
        <f ca="1">IF($G2="","",VLOOKUP($A2,Mitglieder!$C$24:$BG$323,BE$303))</f>
        <v/>
      </c>
      <c r="BF2" s="42" t="str">
        <f ca="1">IF($G2="","",VLOOKUP($A2,Mitglieder!$C$24:$BG$323,BF$303))</f>
        <v/>
      </c>
      <c r="BH2" t="s">
        <v>128</v>
      </c>
    </row>
    <row r="3" spans="1:60" x14ac:dyDescent="0.35">
      <c r="A3" s="42">
        <v>3</v>
      </c>
      <c r="B3" s="69">
        <f ca="1">VLOOKUP($A3,Mitglieder!$C$24:$BA$323,B$303)</f>
        <v>1.0299999999999967</v>
      </c>
      <c r="C3" s="42" t="str">
        <f ca="1">IF($G3="","",VLOOKUP($A3,Mitglieder!$C$24:$BG$323,C$303))</f>
        <v/>
      </c>
      <c r="D3" s="42" t="str">
        <f ca="1">IF($G3="","",VLOOKUP($A3,Mitglieder!$C$24:$BG$323,D$303))</f>
        <v/>
      </c>
      <c r="E3" s="42" t="str">
        <f ca="1">IF($G3="","",VLOOKUP($A3,Mitglieder!$C$24:$BG$323,E$303))</f>
        <v/>
      </c>
      <c r="F3" s="54" t="str">
        <f ca="1">IF(OR(VLOOKUP($A3,Mitglieder!$C$24:$BG$323,F$303)="",$G3=""),"",VLOOKUP($A3,Mitglieder!$C$24:$BG$323,F$303))</f>
        <v/>
      </c>
      <c r="G3" s="72" t="str">
        <f ca="1">IF(B3/ROUND(B3,0)=1,VLOOKUP($A3,Mitglieder!$C$24:$BA$323,G$303),"")</f>
        <v/>
      </c>
      <c r="H3" s="42" t="str">
        <f ca="1">IF($G3="","",VLOOKUP($A3,Mitglieder!$C$24:$BG$323,H$303))</f>
        <v/>
      </c>
      <c r="I3" s="54" t="str">
        <f ca="1">IF(OR(VLOOKUP($A3,Mitglieder!$C$24:$BG$323,I$303)="",$G3=""),"",VLOOKUP($A3,Mitglieder!$C$24:$BG$323,I$303))</f>
        <v/>
      </c>
      <c r="J3" s="42" t="str">
        <f ca="1">IF($G3="","",VLOOKUP($A3,Mitglieder!$C$24:$BG$323,J$303))</f>
        <v/>
      </c>
      <c r="K3" s="54" t="str">
        <f ca="1">IF(OR(VLOOKUP($A3,Mitglieder!$C$24:$BG$323,K$303)="",$G3=""),"",VLOOKUP($A3,Mitglieder!$C$24:$BG$323,K$303))</f>
        <v/>
      </c>
      <c r="L3" s="42" t="str">
        <f ca="1">IF($G3="","",VLOOKUP($A3,Mitglieder!$C$24:$BG$323,L$303))</f>
        <v/>
      </c>
      <c r="M3" s="42" t="str">
        <f ca="1">IF($G3="","",VLOOKUP($A3,Mitglieder!$C$24:$BG$323,M$303))</f>
        <v/>
      </c>
      <c r="N3" s="42" t="str">
        <f ca="1">IF($G3="","",VLOOKUP($A3,Mitglieder!$C$24:$BG$323,N$303))</f>
        <v/>
      </c>
      <c r="O3" s="42" t="str">
        <f ca="1">IF($G3="","",VLOOKUP($A3,Mitglieder!$C$24:$BG$323,O$303))</f>
        <v/>
      </c>
      <c r="P3" s="42" t="str">
        <f ca="1">IF($G3="","",VLOOKUP($A3,Mitglieder!$C$24:$BG$323,P$303))</f>
        <v/>
      </c>
      <c r="Q3" s="42" t="str">
        <f ca="1">IF($G3="","",VLOOKUP($A3,Mitglieder!$C$24:$BG$323,Q$303))</f>
        <v/>
      </c>
      <c r="R3" s="54" t="str">
        <f ca="1">IF(OR(VLOOKUP($A3,Mitglieder!$C$24:$BG$323,R$303)="",$G3=""),"",VLOOKUP($A3,Mitglieder!$C$24:$BG$323,R$303))</f>
        <v/>
      </c>
      <c r="S3" s="43" t="str">
        <f ca="1">IF($G3="","",TEXT(VLOOKUP($A3,Mitglieder!$C$24:$BG$323,S$303),"TT.MM.JJJJ"))</f>
        <v/>
      </c>
      <c r="T3" s="43" t="str">
        <f ca="1">IF($G3="","",TEXT(VLOOKUP($A3,Mitglieder!$C$24:$BG$323,T$303),"TT.MM.JJJJ"))</f>
        <v/>
      </c>
      <c r="U3" s="43" t="str">
        <f ca="1">IF($G3="","",TEXT(VLOOKUP($A3,Mitglieder!$C$24:$BG$323,U$303),"TT.MM.JJJJ"))</f>
        <v/>
      </c>
      <c r="V3" s="54" t="str">
        <f ca="1">IF(OR(VLOOKUP($A3,Mitglieder!$C$24:$BG$323,V$303)="",$G3=""),"",VLOOKUP($A3,Mitglieder!$C$24:$BG$323,V$303))</f>
        <v/>
      </c>
      <c r="W3" s="54" t="str">
        <f ca="1">IF(OR(VLOOKUP($A3,Mitglieder!$C$24:$BG$323,W$303)="",$G3=""),"",VLOOKUP($A3,Mitglieder!$C$24:$BG$323,W$303))</f>
        <v/>
      </c>
      <c r="X3" s="54" t="str">
        <f ca="1">IF(OR(VLOOKUP($A3,Mitglieder!$C$24:$BG$323,X$303)="",$G3=""),"",VLOOKUP($A3,Mitglieder!$C$24:$BG$323,X$303))</f>
        <v/>
      </c>
      <c r="Y3" s="54" t="str">
        <f ca="1">IF(OR(VLOOKUP($A3,Mitglieder!$C$24:$BG$323,Y$303)="",$G3=""),"",VLOOKUP($A3,Mitglieder!$C$24:$BG$323,Y$303))</f>
        <v/>
      </c>
      <c r="Z3" s="54" t="str">
        <f ca="1">IF(OR(VLOOKUP($A3,Mitglieder!$C$24:$BG$323,Z$303)="",$G3=""),"",VLOOKUP($A3,Mitglieder!$C$24:$BG$323,Z$303))</f>
        <v/>
      </c>
      <c r="AA3" s="54" t="str">
        <f ca="1">IF(OR(VLOOKUP($A3,Mitglieder!$C$24:$BG$323,AA$303)="",$G3=""),"",VLOOKUP($A3,Mitglieder!$C$24:$BG$323,AA$303))</f>
        <v/>
      </c>
      <c r="AB3" s="54" t="str">
        <f ca="1">IF(OR(VLOOKUP($A3,Mitglieder!$C$24:$BG$323,AB$303)="",$G3=""),"",VLOOKUP($A3,Mitglieder!$C$24:$BG$323,AB$303))</f>
        <v/>
      </c>
      <c r="AC3" s="54" t="str">
        <f ca="1">IF(OR(VLOOKUP($A3,Mitglieder!$C$24:$BG$323,AC$303)="",$G3=""),"",VLOOKUP($A3,Mitglieder!$C$24:$BG$323,AC$303))</f>
        <v/>
      </c>
      <c r="AD3" s="54" t="str">
        <f ca="1">IF(OR(VLOOKUP($A3,Mitglieder!$C$24:$BG$323,AD$303)="",$G3=""),"",VLOOKUP($A3,Mitglieder!$C$24:$BG$323,AD$303))</f>
        <v/>
      </c>
      <c r="AE3" s="54" t="str">
        <f ca="1">IF(OR(VLOOKUP($A3,Mitglieder!$C$24:$BG$323,AE$303)="",$G3=""),"",VLOOKUP($A3,Mitglieder!$C$24:$BG$323,AE$303))</f>
        <v/>
      </c>
      <c r="AF3" s="54" t="str">
        <f ca="1">IF(OR(VLOOKUP($A3,Mitglieder!$C$24:$BG$323,AF$303)="",$G3=""),"",VLOOKUP($A3,Mitglieder!$C$24:$BG$323,AF$303))</f>
        <v/>
      </c>
      <c r="AG3" s="54" t="str">
        <f ca="1">IF(OR(VLOOKUP($A3,Mitglieder!$C$24:$BG$323,AG$303)="",$G3=""),"",VLOOKUP($A3,Mitglieder!$C$24:$BG$323,AG$303))</f>
        <v/>
      </c>
      <c r="AH3" s="54" t="str">
        <f ca="1">IF(OR(VLOOKUP($A3,Mitglieder!$C$24:$BG$323,AH$303)="",$G3=""),"",VLOOKUP($A3,Mitglieder!$C$24:$BG$323,AH$303))</f>
        <v/>
      </c>
      <c r="AI3" s="54" t="str">
        <f ca="1">IF(OR(VLOOKUP($A3,Mitglieder!$C$24:$BG$323,AI$303)="",$G3=""),"",VLOOKUP($A3,Mitglieder!$C$24:$BG$323,AI$303))</f>
        <v/>
      </c>
      <c r="AJ3" s="54" t="str">
        <f ca="1">IF(OR(VLOOKUP($A3,Mitglieder!$C$24:$BG$323,AJ$303)="",$G3=""),"",VLOOKUP($A3,Mitglieder!$C$24:$BG$323,AJ$303))</f>
        <v/>
      </c>
      <c r="AK3" s="54" t="str">
        <f ca="1">IF(OR(VLOOKUP($A3,Mitglieder!$C$24:$BG$323,AK$303)="",$G3=""),"",VLOOKUP($A3,Mitglieder!$C$24:$BG$323,AK$303))</f>
        <v/>
      </c>
      <c r="AL3" s="54" t="str">
        <f ca="1">IF(OR(VLOOKUP($A3,Mitglieder!$C$24:$BG$323,AL$303)="",$G3=""),"",VLOOKUP($A3,Mitglieder!$C$24:$BG$323,AL$303))</f>
        <v/>
      </c>
      <c r="AM3" s="42" t="str">
        <f ca="1">IF($G3="","",VLOOKUP($A3,Mitglieder!$C$24:$BG$323,AM$303))</f>
        <v/>
      </c>
      <c r="AN3" s="54" t="str">
        <f ca="1">IF(OR(VLOOKUP($A3,Mitglieder!$C$24:$BG$323,AN$303)="",$G3=""),"",VLOOKUP($A3,Mitglieder!$C$24:$BG$323,AN$303))</f>
        <v/>
      </c>
      <c r="AO3" s="43" t="str">
        <f ca="1">IF($G3="","",TEXT(VLOOKUP($A3,Mitglieder!$C$24:$BG$323,AO$303),"TT.MM.JJJJ"))</f>
        <v/>
      </c>
      <c r="AP3" s="42" t="str">
        <f ca="1">IF($G3="","",VLOOKUP($A3,Mitglieder!$C$24:$BG$323,AP$303))</f>
        <v/>
      </c>
      <c r="AQ3" s="45" t="str">
        <f ca="1">IF($G3="","",TEXT(VLOOKUP($A3,Mitglieder!$C$24:$BG$323,AQ$303),"0.00"))</f>
        <v/>
      </c>
      <c r="AR3" s="54" t="str">
        <f ca="1">IF(OR(VLOOKUP($A3,Mitglieder!$C$24:$BG$323,AR$303)="",$G3=""),"",VLOOKUP($A3,Mitglieder!$C$24:$BG$323,AR$303))</f>
        <v/>
      </c>
      <c r="AS3" s="45" t="str">
        <f ca="1">IF($G3="","",TEXT(VLOOKUP($A3,Mitglieder!$C$24:$BG$323,AS$303),"0.00"))</f>
        <v/>
      </c>
      <c r="AT3" s="54" t="str">
        <f ca="1">IF(OR(VLOOKUP($A3,Mitglieder!$C$24:$BG$323,AT$303)="",$G3=""),"",VLOOKUP($A3,Mitglieder!$C$24:$BG$323,AT$303))</f>
        <v/>
      </c>
      <c r="AU3" s="45" t="str">
        <f ca="1">IF($G3="","",TEXT(VLOOKUP($A3,Mitglieder!$C$24:$BG$323,AU$303),"0.00"))</f>
        <v/>
      </c>
      <c r="AV3" s="45" t="str">
        <f ca="1">IF($G3="","",TEXT(VLOOKUP($A3,Mitglieder!$C$24:$BG$323,AV$303),"0.00"))</f>
        <v/>
      </c>
      <c r="AW3" s="42" t="str">
        <f ca="1">IF($G3="","",VLOOKUP($A3,Mitglieder!$C$24:$BG$323,AW$303))</f>
        <v/>
      </c>
      <c r="AX3" s="54" t="str">
        <f ca="1">IF(OR(VLOOKUP($A3,Mitglieder!$C$24:$BG$323,AX$303)="",$G3=""),"",VLOOKUP($A3,Mitglieder!$C$24:$BG$323,AX$303))</f>
        <v/>
      </c>
      <c r="AY3" s="43" t="str">
        <f ca="1">IF($G3="","",TEXT(VLOOKUP($A3,Mitglieder!$C$24:$BG$323,AY$303),"TT.MM.JJJJ"))</f>
        <v/>
      </c>
      <c r="AZ3" s="43" t="str">
        <f ca="1">IF($G3="","",TEXT(VLOOKUP($A3,Mitglieder!$C$24:$BG$323,AZ$303),"TT.MM.JJJJ"))</f>
        <v/>
      </c>
      <c r="BA3" s="43" t="str">
        <f ca="1">IF($G3="","",TEXT(VLOOKUP($A3,Mitglieder!$C$24:$BG$323,BA$303),"TT.MM.JJJJ"))</f>
        <v/>
      </c>
      <c r="BB3" s="43" t="str">
        <f ca="1">IF($G3="","",TEXT(VLOOKUP($A3,Mitglieder!$C$24:$BG$323,BB$303),"TT.MM.JJJJ"))</f>
        <v/>
      </c>
      <c r="BC3" s="43" t="str">
        <f ca="1">IF($G3="","",TEXT(VLOOKUP($A3,Mitglieder!$C$24:$BG$323,BC$303),"TT.MM.JJJJ"))</f>
        <v/>
      </c>
      <c r="BD3" s="43" t="str">
        <f ca="1">IF($G3="","",TEXT(VLOOKUP($A3,Mitglieder!$C$24:$BG$323,BD$303),"TT.MM.JJJJ"))</f>
        <v/>
      </c>
      <c r="BE3" s="42" t="str">
        <f ca="1">IF($G3="","",VLOOKUP($A3,Mitglieder!$C$24:$BG$323,BE$303))</f>
        <v/>
      </c>
      <c r="BF3" s="42" t="str">
        <f ca="1">IF($G3="","",VLOOKUP($A3,Mitglieder!$C$24:$BG$323,BF$303))</f>
        <v/>
      </c>
    </row>
    <row r="4" spans="1:60" x14ac:dyDescent="0.35">
      <c r="A4" s="42">
        <v>4</v>
      </c>
      <c r="B4" s="42">
        <f ca="1">VLOOKUP($A4,Mitglieder!$C$24:$BA$323,B$303)</f>
        <v>1.0299999999999967</v>
      </c>
      <c r="C4" s="42" t="str">
        <f ca="1">IF($G4="","",VLOOKUP($A4,Mitglieder!$C$24:$BG$323,C$303))</f>
        <v/>
      </c>
      <c r="D4" s="42" t="str">
        <f ca="1">IF($G4="","",VLOOKUP($A4,Mitglieder!$C$24:$BG$323,D$303))</f>
        <v/>
      </c>
      <c r="E4" s="42" t="str">
        <f ca="1">IF($G4="","",VLOOKUP($A4,Mitglieder!$C$24:$BG$323,E$303))</f>
        <v/>
      </c>
      <c r="F4" s="54" t="str">
        <f ca="1">IF(OR(VLOOKUP($A4,Mitglieder!$C$24:$BG$323,F$303)="",$G4=""),"",VLOOKUP($A4,Mitglieder!$C$24:$BG$323,F$303))</f>
        <v/>
      </c>
      <c r="G4" s="72" t="str">
        <f ca="1">IF(B4/ROUND(B4,0)=1,VLOOKUP($A4,Mitglieder!$C$24:$BA$323,G$303),"")</f>
        <v/>
      </c>
      <c r="H4" s="42" t="str">
        <f ca="1">IF($G4="","",VLOOKUP($A4,Mitglieder!$C$24:$BG$323,H$303))</f>
        <v/>
      </c>
      <c r="I4" s="54" t="str">
        <f ca="1">IF(OR(VLOOKUP($A4,Mitglieder!$C$24:$BG$323,I$303)="",$G4=""),"",VLOOKUP($A4,Mitglieder!$C$24:$BG$323,I$303))</f>
        <v/>
      </c>
      <c r="J4" s="42" t="str">
        <f ca="1">IF($G4="","",VLOOKUP($A4,Mitglieder!$C$24:$BG$323,J$303))</f>
        <v/>
      </c>
      <c r="K4" s="54" t="str">
        <f ca="1">IF(OR(VLOOKUP($A4,Mitglieder!$C$24:$BG$323,K$303)="",$G4=""),"",VLOOKUP($A4,Mitglieder!$C$24:$BG$323,K$303))</f>
        <v/>
      </c>
      <c r="L4" s="42" t="str">
        <f ca="1">IF($G4="","",VLOOKUP($A4,Mitglieder!$C$24:$BG$323,L$303))</f>
        <v/>
      </c>
      <c r="M4" s="42" t="str">
        <f ca="1">IF($G4="","",VLOOKUP($A4,Mitglieder!$C$24:$BG$323,M$303))</f>
        <v/>
      </c>
      <c r="N4" s="42" t="str">
        <f ca="1">IF($G4="","",VLOOKUP($A4,Mitglieder!$C$24:$BG$323,N$303))</f>
        <v/>
      </c>
      <c r="O4" s="42" t="str">
        <f ca="1">IF($G4="","",VLOOKUP($A4,Mitglieder!$C$24:$BG$323,O$303))</f>
        <v/>
      </c>
      <c r="P4" s="42" t="str">
        <f ca="1">IF($G4="","",VLOOKUP($A4,Mitglieder!$C$24:$BG$323,P$303))</f>
        <v/>
      </c>
      <c r="Q4" s="42" t="str">
        <f ca="1">IF($G4="","",VLOOKUP($A4,Mitglieder!$C$24:$BG$323,Q$303))</f>
        <v/>
      </c>
      <c r="R4" s="54" t="str">
        <f ca="1">IF(OR(VLOOKUP($A4,Mitglieder!$C$24:$BG$323,R$303)="",$G4=""),"",VLOOKUP($A4,Mitglieder!$C$24:$BG$323,R$303))</f>
        <v/>
      </c>
      <c r="S4" s="43" t="str">
        <f ca="1">IF($G4="","",TEXT(VLOOKUP($A4,Mitglieder!$C$24:$BG$323,S$303),"TT.MM.JJJJ"))</f>
        <v/>
      </c>
      <c r="T4" s="43" t="str">
        <f ca="1">IF($G4="","",TEXT(VLOOKUP($A4,Mitglieder!$C$24:$BG$323,T$303),"TT.MM.JJJJ"))</f>
        <v/>
      </c>
      <c r="U4" s="43" t="str">
        <f ca="1">IF($G4="","",TEXT(VLOOKUP($A4,Mitglieder!$C$24:$BG$323,U$303),"TT.MM.JJJJ"))</f>
        <v/>
      </c>
      <c r="V4" s="54" t="str">
        <f ca="1">IF(OR(VLOOKUP($A4,Mitglieder!$C$24:$BG$323,V$303)="",$G4=""),"",VLOOKUP($A4,Mitglieder!$C$24:$BG$323,V$303))</f>
        <v/>
      </c>
      <c r="W4" s="54" t="str">
        <f ca="1">IF(OR(VLOOKUP($A4,Mitglieder!$C$24:$BG$323,W$303)="",$G4=""),"",VLOOKUP($A4,Mitglieder!$C$24:$BG$323,W$303))</f>
        <v/>
      </c>
      <c r="X4" s="54" t="str">
        <f ca="1">IF(OR(VLOOKUP($A4,Mitglieder!$C$24:$BG$323,X$303)="",$G4=""),"",VLOOKUP($A4,Mitglieder!$C$24:$BG$323,X$303))</f>
        <v/>
      </c>
      <c r="Y4" s="54" t="str">
        <f ca="1">IF(OR(VLOOKUP($A4,Mitglieder!$C$24:$BG$323,Y$303)="",$G4=""),"",VLOOKUP($A4,Mitglieder!$C$24:$BG$323,Y$303))</f>
        <v/>
      </c>
      <c r="Z4" s="54" t="str">
        <f ca="1">IF(OR(VLOOKUP($A4,Mitglieder!$C$24:$BG$323,Z$303)="",$G4=""),"",VLOOKUP($A4,Mitglieder!$C$24:$BG$323,Z$303))</f>
        <v/>
      </c>
      <c r="AA4" s="54" t="str">
        <f ca="1">IF(OR(VLOOKUP($A4,Mitglieder!$C$24:$BG$323,AA$303)="",$G4=""),"",VLOOKUP($A4,Mitglieder!$C$24:$BG$323,AA$303))</f>
        <v/>
      </c>
      <c r="AB4" s="54" t="str">
        <f ca="1">IF(OR(VLOOKUP($A4,Mitglieder!$C$24:$BG$323,AB$303)="",$G4=""),"",VLOOKUP($A4,Mitglieder!$C$24:$BG$323,AB$303))</f>
        <v/>
      </c>
      <c r="AC4" s="54" t="str">
        <f ca="1">IF(OR(VLOOKUP($A4,Mitglieder!$C$24:$BG$323,AC$303)="",$G4=""),"",VLOOKUP($A4,Mitglieder!$C$24:$BG$323,AC$303))</f>
        <v/>
      </c>
      <c r="AD4" s="54" t="str">
        <f ca="1">IF(OR(VLOOKUP($A4,Mitglieder!$C$24:$BG$323,AD$303)="",$G4=""),"",VLOOKUP($A4,Mitglieder!$C$24:$BG$323,AD$303))</f>
        <v/>
      </c>
      <c r="AE4" s="54" t="str">
        <f ca="1">IF(OR(VLOOKUP($A4,Mitglieder!$C$24:$BG$323,AE$303)="",$G4=""),"",VLOOKUP($A4,Mitglieder!$C$24:$BG$323,AE$303))</f>
        <v/>
      </c>
      <c r="AF4" s="54" t="str">
        <f ca="1">IF(OR(VLOOKUP($A4,Mitglieder!$C$24:$BG$323,AF$303)="",$G4=""),"",VLOOKUP($A4,Mitglieder!$C$24:$BG$323,AF$303))</f>
        <v/>
      </c>
      <c r="AG4" s="54" t="str">
        <f ca="1">IF(OR(VLOOKUP($A4,Mitglieder!$C$24:$BG$323,AG$303)="",$G4=""),"",VLOOKUP($A4,Mitglieder!$C$24:$BG$323,AG$303))</f>
        <v/>
      </c>
      <c r="AH4" s="54" t="str">
        <f ca="1">IF(OR(VLOOKUP($A4,Mitglieder!$C$24:$BG$323,AH$303)="",$G4=""),"",VLOOKUP($A4,Mitglieder!$C$24:$BG$323,AH$303))</f>
        <v/>
      </c>
      <c r="AI4" s="54" t="str">
        <f ca="1">IF(OR(VLOOKUP($A4,Mitglieder!$C$24:$BG$323,AI$303)="",$G4=""),"",VLOOKUP($A4,Mitglieder!$C$24:$BG$323,AI$303))</f>
        <v/>
      </c>
      <c r="AJ4" s="54" t="str">
        <f ca="1">IF(OR(VLOOKUP($A4,Mitglieder!$C$24:$BG$323,AJ$303)="",$G4=""),"",VLOOKUP($A4,Mitglieder!$C$24:$BG$323,AJ$303))</f>
        <v/>
      </c>
      <c r="AK4" s="54" t="str">
        <f ca="1">IF(OR(VLOOKUP($A4,Mitglieder!$C$24:$BG$323,AK$303)="",$G4=""),"",VLOOKUP($A4,Mitglieder!$C$24:$BG$323,AK$303))</f>
        <v/>
      </c>
      <c r="AL4" s="54" t="str">
        <f ca="1">IF(OR(VLOOKUP($A4,Mitglieder!$C$24:$BG$323,AL$303)="",$G4=""),"",VLOOKUP($A4,Mitglieder!$C$24:$BG$323,AL$303))</f>
        <v/>
      </c>
      <c r="AM4" s="42" t="str">
        <f ca="1">IF($G4="","",VLOOKUP($A4,Mitglieder!$C$24:$BG$323,AM$303))</f>
        <v/>
      </c>
      <c r="AN4" s="54" t="str">
        <f ca="1">IF(OR(VLOOKUP($A4,Mitglieder!$C$24:$BG$323,AN$303)="",$G4=""),"",VLOOKUP($A4,Mitglieder!$C$24:$BG$323,AN$303))</f>
        <v/>
      </c>
      <c r="AO4" s="43" t="str">
        <f ca="1">IF($G4="","",TEXT(VLOOKUP($A4,Mitglieder!$C$24:$BG$323,AO$303),"TT.MM.JJJJ"))</f>
        <v/>
      </c>
      <c r="AP4" s="42" t="str">
        <f ca="1">IF($G4="","",VLOOKUP($A4,Mitglieder!$C$24:$BG$323,AP$303))</f>
        <v/>
      </c>
      <c r="AQ4" s="45" t="str">
        <f ca="1">IF($G4="","",TEXT(VLOOKUP($A4,Mitglieder!$C$24:$BG$323,AQ$303),"0.00"))</f>
        <v/>
      </c>
      <c r="AR4" s="54" t="str">
        <f ca="1">IF(OR(VLOOKUP($A4,Mitglieder!$C$24:$BG$323,AR$303)="",$G4=""),"",VLOOKUP($A4,Mitglieder!$C$24:$BG$323,AR$303))</f>
        <v/>
      </c>
      <c r="AS4" s="45" t="str">
        <f ca="1">IF($G4="","",TEXT(VLOOKUP($A4,Mitglieder!$C$24:$BG$323,AS$303),"0.00"))</f>
        <v/>
      </c>
      <c r="AT4" s="54" t="str">
        <f ca="1">IF(OR(VLOOKUP($A4,Mitglieder!$C$24:$BG$323,AT$303)="",$G4=""),"",VLOOKUP($A4,Mitglieder!$C$24:$BG$323,AT$303))</f>
        <v/>
      </c>
      <c r="AU4" s="45" t="str">
        <f ca="1">IF($G4="","",TEXT(VLOOKUP($A4,Mitglieder!$C$24:$BG$323,AU$303),"0.00"))</f>
        <v/>
      </c>
      <c r="AV4" s="45" t="str">
        <f ca="1">IF($G4="","",TEXT(VLOOKUP($A4,Mitglieder!$C$24:$BG$323,AV$303),"0.00"))</f>
        <v/>
      </c>
      <c r="AW4" s="42" t="str">
        <f ca="1">IF($G4="","",VLOOKUP($A4,Mitglieder!$C$24:$BG$323,AW$303))</f>
        <v/>
      </c>
      <c r="AX4" s="54" t="str">
        <f ca="1">IF(OR(VLOOKUP($A4,Mitglieder!$C$24:$BG$323,AX$303)="",$G4=""),"",VLOOKUP($A4,Mitglieder!$C$24:$BG$323,AX$303))</f>
        <v/>
      </c>
      <c r="AY4" s="43" t="str">
        <f ca="1">IF($G4="","",TEXT(VLOOKUP($A4,Mitglieder!$C$24:$BG$323,AY$303),"TT.MM.JJJJ"))</f>
        <v/>
      </c>
      <c r="AZ4" s="43" t="str">
        <f ca="1">IF($G4="","",TEXT(VLOOKUP($A4,Mitglieder!$C$24:$BG$323,AZ$303),"TT.MM.JJJJ"))</f>
        <v/>
      </c>
      <c r="BA4" s="43" t="str">
        <f ca="1">IF($G4="","",TEXT(VLOOKUP($A4,Mitglieder!$C$24:$BG$323,BA$303),"TT.MM.JJJJ"))</f>
        <v/>
      </c>
      <c r="BB4" s="43" t="str">
        <f ca="1">IF($G4="","",TEXT(VLOOKUP($A4,Mitglieder!$C$24:$BG$323,BB$303),"TT.MM.JJJJ"))</f>
        <v/>
      </c>
      <c r="BC4" s="43" t="str">
        <f ca="1">IF($G4="","",TEXT(VLOOKUP($A4,Mitglieder!$C$24:$BG$323,BC$303),"TT.MM.JJJJ"))</f>
        <v/>
      </c>
      <c r="BD4" s="43" t="str">
        <f ca="1">IF($G4="","",TEXT(VLOOKUP($A4,Mitglieder!$C$24:$BG$323,BD$303),"TT.MM.JJJJ"))</f>
        <v/>
      </c>
      <c r="BE4" s="42" t="str">
        <f ca="1">IF($G4="","",VLOOKUP($A4,Mitglieder!$C$24:$BG$323,BE$303))</f>
        <v/>
      </c>
      <c r="BF4" s="42" t="str">
        <f ca="1">IF($G4="","",VLOOKUP($A4,Mitglieder!$C$24:$BG$323,BF$303))</f>
        <v/>
      </c>
    </row>
    <row r="5" spans="1:60" x14ac:dyDescent="0.35">
      <c r="A5" s="42">
        <v>5</v>
      </c>
      <c r="B5" s="42">
        <f ca="1">VLOOKUP($A5,Mitglieder!$C$24:$BA$323,B$303)</f>
        <v>1.0299999999999967</v>
      </c>
      <c r="C5" s="42" t="str">
        <f ca="1">IF($G5="","",VLOOKUP($A5,Mitglieder!$C$24:$BG$323,C$303))</f>
        <v/>
      </c>
      <c r="D5" s="42" t="str">
        <f ca="1">IF($G5="","",VLOOKUP($A5,Mitglieder!$C$24:$BG$323,D$303))</f>
        <v/>
      </c>
      <c r="E5" s="42" t="str">
        <f ca="1">IF($G5="","",VLOOKUP($A5,Mitglieder!$C$24:$BG$323,E$303))</f>
        <v/>
      </c>
      <c r="F5" s="54" t="str">
        <f ca="1">IF(OR(VLOOKUP($A5,Mitglieder!$C$24:$BG$323,F$303)="",$G5=""),"",VLOOKUP($A5,Mitglieder!$C$24:$BG$323,F$303))</f>
        <v/>
      </c>
      <c r="G5" s="72" t="str">
        <f ca="1">IF(B5/ROUND(B5,0)=1,VLOOKUP($A5,Mitglieder!$C$24:$BA$323,G$303),"")</f>
        <v/>
      </c>
      <c r="H5" s="42" t="str">
        <f ca="1">IF($G5="","",VLOOKUP($A5,Mitglieder!$C$24:$BG$323,H$303))</f>
        <v/>
      </c>
      <c r="I5" s="54" t="str">
        <f ca="1">IF(OR(VLOOKUP($A5,Mitglieder!$C$24:$BG$323,I$303)="",$G5=""),"",VLOOKUP($A5,Mitglieder!$C$24:$BG$323,I$303))</f>
        <v/>
      </c>
      <c r="J5" s="42" t="str">
        <f ca="1">IF($G5="","",VLOOKUP($A5,Mitglieder!$C$24:$BG$323,J$303))</f>
        <v/>
      </c>
      <c r="K5" s="54" t="str">
        <f ca="1">IF(OR(VLOOKUP($A5,Mitglieder!$C$24:$BG$323,K$303)="",$G5=""),"",VLOOKUP($A5,Mitglieder!$C$24:$BG$323,K$303))</f>
        <v/>
      </c>
      <c r="L5" s="42" t="str">
        <f ca="1">IF($G5="","",VLOOKUP($A5,Mitglieder!$C$24:$BG$323,L$303))</f>
        <v/>
      </c>
      <c r="M5" s="42" t="str">
        <f ca="1">IF($G5="","",VLOOKUP($A5,Mitglieder!$C$24:$BG$323,M$303))</f>
        <v/>
      </c>
      <c r="N5" s="42" t="str">
        <f ca="1">IF($G5="","",VLOOKUP($A5,Mitglieder!$C$24:$BG$323,N$303))</f>
        <v/>
      </c>
      <c r="O5" s="42" t="str">
        <f ca="1">IF($G5="","",VLOOKUP($A5,Mitglieder!$C$24:$BG$323,O$303))</f>
        <v/>
      </c>
      <c r="P5" s="42" t="str">
        <f ca="1">IF($G5="","",VLOOKUP($A5,Mitglieder!$C$24:$BG$323,P$303))</f>
        <v/>
      </c>
      <c r="Q5" s="42" t="str">
        <f ca="1">IF($G5="","",VLOOKUP($A5,Mitglieder!$C$24:$BG$323,Q$303))</f>
        <v/>
      </c>
      <c r="R5" s="54" t="str">
        <f ca="1">IF(OR(VLOOKUP($A5,Mitglieder!$C$24:$BG$323,R$303)="",$G5=""),"",VLOOKUP($A5,Mitglieder!$C$24:$BG$323,R$303))</f>
        <v/>
      </c>
      <c r="S5" s="43" t="str">
        <f ca="1">IF($G5="","",TEXT(VLOOKUP($A5,Mitglieder!$C$24:$BG$323,S$303),"TT.MM.JJJJ"))</f>
        <v/>
      </c>
      <c r="T5" s="43" t="str">
        <f ca="1">IF($G5="","",TEXT(VLOOKUP($A5,Mitglieder!$C$24:$BG$323,T$303),"TT.MM.JJJJ"))</f>
        <v/>
      </c>
      <c r="U5" s="43" t="str">
        <f ca="1">IF($G5="","",TEXT(VLOOKUP($A5,Mitglieder!$C$24:$BG$323,U$303),"TT.MM.JJJJ"))</f>
        <v/>
      </c>
      <c r="V5" s="54" t="str">
        <f ca="1">IF(OR(VLOOKUP($A5,Mitglieder!$C$24:$BG$323,V$303)="",$G5=""),"",VLOOKUP($A5,Mitglieder!$C$24:$BG$323,V$303))</f>
        <v/>
      </c>
      <c r="W5" s="54" t="str">
        <f ca="1">IF(OR(VLOOKUP($A5,Mitglieder!$C$24:$BG$323,W$303)="",$G5=""),"",VLOOKUP($A5,Mitglieder!$C$24:$BG$323,W$303))</f>
        <v/>
      </c>
      <c r="X5" s="54" t="str">
        <f ca="1">IF(OR(VLOOKUP($A5,Mitglieder!$C$24:$BG$323,X$303)="",$G5=""),"",VLOOKUP($A5,Mitglieder!$C$24:$BG$323,X$303))</f>
        <v/>
      </c>
      <c r="Y5" s="54" t="str">
        <f ca="1">IF(OR(VLOOKUP($A5,Mitglieder!$C$24:$BG$323,Y$303)="",$G5=""),"",VLOOKUP($A5,Mitglieder!$C$24:$BG$323,Y$303))</f>
        <v/>
      </c>
      <c r="Z5" s="54" t="str">
        <f ca="1">IF(OR(VLOOKUP($A5,Mitglieder!$C$24:$BG$323,Z$303)="",$G5=""),"",VLOOKUP($A5,Mitglieder!$C$24:$BG$323,Z$303))</f>
        <v/>
      </c>
      <c r="AA5" s="54" t="str">
        <f ca="1">IF(OR(VLOOKUP($A5,Mitglieder!$C$24:$BG$323,AA$303)="",$G5=""),"",VLOOKUP($A5,Mitglieder!$C$24:$BG$323,AA$303))</f>
        <v/>
      </c>
      <c r="AB5" s="54" t="str">
        <f ca="1">IF(OR(VLOOKUP($A5,Mitglieder!$C$24:$BG$323,AB$303)="",$G5=""),"",VLOOKUP($A5,Mitglieder!$C$24:$BG$323,AB$303))</f>
        <v/>
      </c>
      <c r="AC5" s="54" t="str">
        <f ca="1">IF(OR(VLOOKUP($A5,Mitglieder!$C$24:$BG$323,AC$303)="",$G5=""),"",VLOOKUP($A5,Mitglieder!$C$24:$BG$323,AC$303))</f>
        <v/>
      </c>
      <c r="AD5" s="54" t="str">
        <f ca="1">IF(OR(VLOOKUP($A5,Mitglieder!$C$24:$BG$323,AD$303)="",$G5=""),"",VLOOKUP($A5,Mitglieder!$C$24:$BG$323,AD$303))</f>
        <v/>
      </c>
      <c r="AE5" s="54" t="str">
        <f ca="1">IF(OR(VLOOKUP($A5,Mitglieder!$C$24:$BG$323,AE$303)="",$G5=""),"",VLOOKUP($A5,Mitglieder!$C$24:$BG$323,AE$303))</f>
        <v/>
      </c>
      <c r="AF5" s="54" t="str">
        <f ca="1">IF(OR(VLOOKUP($A5,Mitglieder!$C$24:$BG$323,AF$303)="",$G5=""),"",VLOOKUP($A5,Mitglieder!$C$24:$BG$323,AF$303))</f>
        <v/>
      </c>
      <c r="AG5" s="54" t="str">
        <f ca="1">IF(OR(VLOOKUP($A5,Mitglieder!$C$24:$BG$323,AG$303)="",$G5=""),"",VLOOKUP($A5,Mitglieder!$C$24:$BG$323,AG$303))</f>
        <v/>
      </c>
      <c r="AH5" s="54" t="str">
        <f ca="1">IF(OR(VLOOKUP($A5,Mitglieder!$C$24:$BG$323,AH$303)="",$G5=""),"",VLOOKUP($A5,Mitglieder!$C$24:$BG$323,AH$303))</f>
        <v/>
      </c>
      <c r="AI5" s="54" t="str">
        <f ca="1">IF(OR(VLOOKUP($A5,Mitglieder!$C$24:$BG$323,AI$303)="",$G5=""),"",VLOOKUP($A5,Mitglieder!$C$24:$BG$323,AI$303))</f>
        <v/>
      </c>
      <c r="AJ5" s="54" t="str">
        <f ca="1">IF(OR(VLOOKUP($A5,Mitglieder!$C$24:$BG$323,AJ$303)="",$G5=""),"",VLOOKUP($A5,Mitglieder!$C$24:$BG$323,AJ$303))</f>
        <v/>
      </c>
      <c r="AK5" s="54" t="str">
        <f ca="1">IF(OR(VLOOKUP($A5,Mitglieder!$C$24:$BG$323,AK$303)="",$G5=""),"",VLOOKUP($A5,Mitglieder!$C$24:$BG$323,AK$303))</f>
        <v/>
      </c>
      <c r="AL5" s="54" t="str">
        <f ca="1">IF(OR(VLOOKUP($A5,Mitglieder!$C$24:$BG$323,AL$303)="",$G5=""),"",VLOOKUP($A5,Mitglieder!$C$24:$BG$323,AL$303))</f>
        <v/>
      </c>
      <c r="AM5" s="42" t="str">
        <f ca="1">IF($G5="","",VLOOKUP($A5,Mitglieder!$C$24:$BG$323,AM$303))</f>
        <v/>
      </c>
      <c r="AN5" s="54" t="str">
        <f ca="1">IF(OR(VLOOKUP($A5,Mitglieder!$C$24:$BG$323,AN$303)="",$G5=""),"",VLOOKUP($A5,Mitglieder!$C$24:$BG$323,AN$303))</f>
        <v/>
      </c>
      <c r="AO5" s="43" t="str">
        <f ca="1">IF($G5="","",TEXT(VLOOKUP($A5,Mitglieder!$C$24:$BG$323,AO$303),"TT.MM.JJJJ"))</f>
        <v/>
      </c>
      <c r="AP5" s="42" t="str">
        <f ca="1">IF($G5="","",VLOOKUP($A5,Mitglieder!$C$24:$BG$323,AP$303))</f>
        <v/>
      </c>
      <c r="AQ5" s="45" t="str">
        <f ca="1">IF($G5="","",TEXT(VLOOKUP($A5,Mitglieder!$C$24:$BG$323,AQ$303),"0.00"))</f>
        <v/>
      </c>
      <c r="AR5" s="54" t="str">
        <f ca="1">IF(OR(VLOOKUP($A5,Mitglieder!$C$24:$BG$323,AR$303)="",$G5=""),"",VLOOKUP($A5,Mitglieder!$C$24:$BG$323,AR$303))</f>
        <v/>
      </c>
      <c r="AS5" s="45" t="str">
        <f ca="1">IF($G5="","",TEXT(VLOOKUP($A5,Mitglieder!$C$24:$BG$323,AS$303),"0.00"))</f>
        <v/>
      </c>
      <c r="AT5" s="54" t="str">
        <f ca="1">IF(OR(VLOOKUP($A5,Mitglieder!$C$24:$BG$323,AT$303)="",$G5=""),"",VLOOKUP($A5,Mitglieder!$C$24:$BG$323,AT$303))</f>
        <v/>
      </c>
      <c r="AU5" s="45" t="str">
        <f ca="1">IF($G5="","",TEXT(VLOOKUP($A5,Mitglieder!$C$24:$BG$323,AU$303),"0.00"))</f>
        <v/>
      </c>
      <c r="AV5" s="45" t="str">
        <f ca="1">IF($G5="","",TEXT(VLOOKUP($A5,Mitglieder!$C$24:$BG$323,AV$303),"0.00"))</f>
        <v/>
      </c>
      <c r="AW5" s="42" t="str">
        <f ca="1">IF($G5="","",VLOOKUP($A5,Mitglieder!$C$24:$BG$323,AW$303))</f>
        <v/>
      </c>
      <c r="AX5" s="54" t="str">
        <f ca="1">IF(OR(VLOOKUP($A5,Mitglieder!$C$24:$BG$323,AX$303)="",$G5=""),"",VLOOKUP($A5,Mitglieder!$C$24:$BG$323,AX$303))</f>
        <v/>
      </c>
      <c r="AY5" s="43" t="str">
        <f ca="1">IF($G5="","",TEXT(VLOOKUP($A5,Mitglieder!$C$24:$BG$323,AY$303),"TT.MM.JJJJ"))</f>
        <v/>
      </c>
      <c r="AZ5" s="43" t="str">
        <f ca="1">IF($G5="","",TEXT(VLOOKUP($A5,Mitglieder!$C$24:$BG$323,AZ$303),"TT.MM.JJJJ"))</f>
        <v/>
      </c>
      <c r="BA5" s="43" t="str">
        <f ca="1">IF($G5="","",TEXT(VLOOKUP($A5,Mitglieder!$C$24:$BG$323,BA$303),"TT.MM.JJJJ"))</f>
        <v/>
      </c>
      <c r="BB5" s="43" t="str">
        <f ca="1">IF($G5="","",TEXT(VLOOKUP($A5,Mitglieder!$C$24:$BG$323,BB$303),"TT.MM.JJJJ"))</f>
        <v/>
      </c>
      <c r="BC5" s="43" t="str">
        <f ca="1">IF($G5="","",TEXT(VLOOKUP($A5,Mitglieder!$C$24:$BG$323,BC$303),"TT.MM.JJJJ"))</f>
        <v/>
      </c>
      <c r="BD5" s="43" t="str">
        <f ca="1">IF($G5="","",TEXT(VLOOKUP($A5,Mitglieder!$C$24:$BG$323,BD$303),"TT.MM.JJJJ"))</f>
        <v/>
      </c>
      <c r="BE5" s="42" t="str">
        <f ca="1">IF($G5="","",VLOOKUP($A5,Mitglieder!$C$24:$BG$323,BE$303))</f>
        <v/>
      </c>
      <c r="BF5" s="42" t="str">
        <f ca="1">IF($G5="","",VLOOKUP($A5,Mitglieder!$C$24:$BG$323,BF$303))</f>
        <v/>
      </c>
    </row>
    <row r="6" spans="1:60" x14ac:dyDescent="0.35">
      <c r="A6" s="42">
        <v>6</v>
      </c>
      <c r="B6" s="42">
        <f ca="1">VLOOKUP($A6,Mitglieder!$C$24:$BA$323,B$303)</f>
        <v>1.0299999999999967</v>
      </c>
      <c r="C6" s="42" t="str">
        <f ca="1">IF($G6="","",VLOOKUP($A6,Mitglieder!$C$24:$BG$323,C$303))</f>
        <v/>
      </c>
      <c r="D6" s="42" t="str">
        <f ca="1">IF($G6="","",VLOOKUP($A6,Mitglieder!$C$24:$BG$323,D$303))</f>
        <v/>
      </c>
      <c r="E6" s="42" t="str">
        <f ca="1">IF($G6="","",VLOOKUP($A6,Mitglieder!$C$24:$BG$323,E$303))</f>
        <v/>
      </c>
      <c r="F6" s="54" t="str">
        <f ca="1">IF(OR(VLOOKUP($A6,Mitglieder!$C$24:$BG$323,F$303)="",$G6=""),"",VLOOKUP($A6,Mitglieder!$C$24:$BG$323,F$303))</f>
        <v/>
      </c>
      <c r="G6" s="72" t="str">
        <f ca="1">IF(B6/ROUND(B6,0)=1,VLOOKUP($A6,Mitglieder!$C$24:$BA$323,G$303),"")</f>
        <v/>
      </c>
      <c r="H6" s="42" t="str">
        <f ca="1">IF($G6="","",VLOOKUP($A6,Mitglieder!$C$24:$BG$323,H$303))</f>
        <v/>
      </c>
      <c r="I6" s="54" t="str">
        <f ca="1">IF(OR(VLOOKUP($A6,Mitglieder!$C$24:$BG$323,I$303)="",$G6=""),"",VLOOKUP($A6,Mitglieder!$C$24:$BG$323,I$303))</f>
        <v/>
      </c>
      <c r="J6" s="42" t="str">
        <f ca="1">IF($G6="","",VLOOKUP($A6,Mitglieder!$C$24:$BG$323,J$303))</f>
        <v/>
      </c>
      <c r="K6" s="54" t="str">
        <f ca="1">IF(OR(VLOOKUP($A6,Mitglieder!$C$24:$BG$323,K$303)="",$G6=""),"",VLOOKUP($A6,Mitglieder!$C$24:$BG$323,K$303))</f>
        <v/>
      </c>
      <c r="L6" s="42" t="str">
        <f ca="1">IF($G6="","",VLOOKUP($A6,Mitglieder!$C$24:$BG$323,L$303))</f>
        <v/>
      </c>
      <c r="M6" s="42" t="str">
        <f ca="1">IF($G6="","",VLOOKUP($A6,Mitglieder!$C$24:$BG$323,M$303))</f>
        <v/>
      </c>
      <c r="N6" s="42" t="str">
        <f ca="1">IF($G6="","",VLOOKUP($A6,Mitglieder!$C$24:$BG$323,N$303))</f>
        <v/>
      </c>
      <c r="O6" s="42" t="str">
        <f ca="1">IF($G6="","",VLOOKUP($A6,Mitglieder!$C$24:$BG$323,O$303))</f>
        <v/>
      </c>
      <c r="P6" s="42" t="str">
        <f ca="1">IF($G6="","",VLOOKUP($A6,Mitglieder!$C$24:$BG$323,P$303))</f>
        <v/>
      </c>
      <c r="Q6" s="42" t="str">
        <f ca="1">IF($G6="","",VLOOKUP($A6,Mitglieder!$C$24:$BG$323,Q$303))</f>
        <v/>
      </c>
      <c r="R6" s="54" t="str">
        <f ca="1">IF(OR(VLOOKUP($A6,Mitglieder!$C$24:$BG$323,R$303)="",$G6=""),"",VLOOKUP($A6,Mitglieder!$C$24:$BG$323,R$303))</f>
        <v/>
      </c>
      <c r="S6" s="43" t="str">
        <f ca="1">IF($G6="","",TEXT(VLOOKUP($A6,Mitglieder!$C$24:$BG$323,S$303),"TT.MM.JJJJ"))</f>
        <v/>
      </c>
      <c r="T6" s="43" t="str">
        <f ca="1">IF($G6="","",TEXT(VLOOKUP($A6,Mitglieder!$C$24:$BG$323,T$303),"TT.MM.JJJJ"))</f>
        <v/>
      </c>
      <c r="U6" s="43" t="str">
        <f ca="1">IF($G6="","",TEXT(VLOOKUP($A6,Mitglieder!$C$24:$BG$323,U$303),"TT.MM.JJJJ"))</f>
        <v/>
      </c>
      <c r="V6" s="54" t="str">
        <f ca="1">IF(OR(VLOOKUP($A6,Mitglieder!$C$24:$BG$323,V$303)="",$G6=""),"",VLOOKUP($A6,Mitglieder!$C$24:$BG$323,V$303))</f>
        <v/>
      </c>
      <c r="W6" s="54" t="str">
        <f ca="1">IF(OR(VLOOKUP($A6,Mitglieder!$C$24:$BG$323,W$303)="",$G6=""),"",VLOOKUP($A6,Mitglieder!$C$24:$BG$323,W$303))</f>
        <v/>
      </c>
      <c r="X6" s="54" t="str">
        <f ca="1">IF(OR(VLOOKUP($A6,Mitglieder!$C$24:$BG$323,X$303)="",$G6=""),"",VLOOKUP($A6,Mitglieder!$C$24:$BG$323,X$303))</f>
        <v/>
      </c>
      <c r="Y6" s="54" t="str">
        <f ca="1">IF(OR(VLOOKUP($A6,Mitglieder!$C$24:$BG$323,Y$303)="",$G6=""),"",VLOOKUP($A6,Mitglieder!$C$24:$BG$323,Y$303))</f>
        <v/>
      </c>
      <c r="Z6" s="54" t="str">
        <f ca="1">IF(OR(VLOOKUP($A6,Mitglieder!$C$24:$BG$323,Z$303)="",$G6=""),"",VLOOKUP($A6,Mitglieder!$C$24:$BG$323,Z$303))</f>
        <v/>
      </c>
      <c r="AA6" s="54" t="str">
        <f ca="1">IF(OR(VLOOKUP($A6,Mitglieder!$C$24:$BG$323,AA$303)="",$G6=""),"",VLOOKUP($A6,Mitglieder!$C$24:$BG$323,AA$303))</f>
        <v/>
      </c>
      <c r="AB6" s="54" t="str">
        <f ca="1">IF(OR(VLOOKUP($A6,Mitglieder!$C$24:$BG$323,AB$303)="",$G6=""),"",VLOOKUP($A6,Mitglieder!$C$24:$BG$323,AB$303))</f>
        <v/>
      </c>
      <c r="AC6" s="54" t="str">
        <f ca="1">IF(OR(VLOOKUP($A6,Mitglieder!$C$24:$BG$323,AC$303)="",$G6=""),"",VLOOKUP($A6,Mitglieder!$C$24:$BG$323,AC$303))</f>
        <v/>
      </c>
      <c r="AD6" s="54" t="str">
        <f ca="1">IF(OR(VLOOKUP($A6,Mitglieder!$C$24:$BG$323,AD$303)="",$G6=""),"",VLOOKUP($A6,Mitglieder!$C$24:$BG$323,AD$303))</f>
        <v/>
      </c>
      <c r="AE6" s="54" t="str">
        <f ca="1">IF(OR(VLOOKUP($A6,Mitglieder!$C$24:$BG$323,AE$303)="",$G6=""),"",VLOOKUP($A6,Mitglieder!$C$24:$BG$323,AE$303))</f>
        <v/>
      </c>
      <c r="AF6" s="54" t="str">
        <f ca="1">IF(OR(VLOOKUP($A6,Mitglieder!$C$24:$BG$323,AF$303)="",$G6=""),"",VLOOKUP($A6,Mitglieder!$C$24:$BG$323,AF$303))</f>
        <v/>
      </c>
      <c r="AG6" s="54" t="str">
        <f ca="1">IF(OR(VLOOKUP($A6,Mitglieder!$C$24:$BG$323,AG$303)="",$G6=""),"",VLOOKUP($A6,Mitglieder!$C$24:$BG$323,AG$303))</f>
        <v/>
      </c>
      <c r="AH6" s="54" t="str">
        <f ca="1">IF(OR(VLOOKUP($A6,Mitglieder!$C$24:$BG$323,AH$303)="",$G6=""),"",VLOOKUP($A6,Mitglieder!$C$24:$BG$323,AH$303))</f>
        <v/>
      </c>
      <c r="AI6" s="54" t="str">
        <f ca="1">IF(OR(VLOOKUP($A6,Mitglieder!$C$24:$BG$323,AI$303)="",$G6=""),"",VLOOKUP($A6,Mitglieder!$C$24:$BG$323,AI$303))</f>
        <v/>
      </c>
      <c r="AJ6" s="54" t="str">
        <f ca="1">IF(OR(VLOOKUP($A6,Mitglieder!$C$24:$BG$323,AJ$303)="",$G6=""),"",VLOOKUP($A6,Mitglieder!$C$24:$BG$323,AJ$303))</f>
        <v/>
      </c>
      <c r="AK6" s="54" t="str">
        <f ca="1">IF(OR(VLOOKUP($A6,Mitglieder!$C$24:$BG$323,AK$303)="",$G6=""),"",VLOOKUP($A6,Mitglieder!$C$24:$BG$323,AK$303))</f>
        <v/>
      </c>
      <c r="AL6" s="54" t="str">
        <f ca="1">IF(OR(VLOOKUP($A6,Mitglieder!$C$24:$BG$323,AL$303)="",$G6=""),"",VLOOKUP($A6,Mitglieder!$C$24:$BG$323,AL$303))</f>
        <v/>
      </c>
      <c r="AM6" s="42" t="str">
        <f ca="1">IF($G6="","",VLOOKUP($A6,Mitglieder!$C$24:$BG$323,AM$303))</f>
        <v/>
      </c>
      <c r="AN6" s="54" t="str">
        <f ca="1">IF(OR(VLOOKUP($A6,Mitglieder!$C$24:$BG$323,AN$303)="",$G6=""),"",VLOOKUP($A6,Mitglieder!$C$24:$BG$323,AN$303))</f>
        <v/>
      </c>
      <c r="AO6" s="43" t="str">
        <f ca="1">IF($G6="","",TEXT(VLOOKUP($A6,Mitglieder!$C$24:$BG$323,AO$303),"TT.MM.JJJJ"))</f>
        <v/>
      </c>
      <c r="AP6" s="42" t="str">
        <f ca="1">IF($G6="","",VLOOKUP($A6,Mitglieder!$C$24:$BG$323,AP$303))</f>
        <v/>
      </c>
      <c r="AQ6" s="45" t="str">
        <f ca="1">IF($G6="","",TEXT(VLOOKUP($A6,Mitglieder!$C$24:$BG$323,AQ$303),"0.00"))</f>
        <v/>
      </c>
      <c r="AR6" s="54" t="str">
        <f ca="1">IF(OR(VLOOKUP($A6,Mitglieder!$C$24:$BG$323,AR$303)="",$G6=""),"",VLOOKUP($A6,Mitglieder!$C$24:$BG$323,AR$303))</f>
        <v/>
      </c>
      <c r="AS6" s="45" t="str">
        <f ca="1">IF($G6="","",TEXT(VLOOKUP($A6,Mitglieder!$C$24:$BG$323,AS$303),"0.00"))</f>
        <v/>
      </c>
      <c r="AT6" s="54" t="str">
        <f ca="1">IF(OR(VLOOKUP($A6,Mitglieder!$C$24:$BG$323,AT$303)="",$G6=""),"",VLOOKUP($A6,Mitglieder!$C$24:$BG$323,AT$303))</f>
        <v/>
      </c>
      <c r="AU6" s="45" t="str">
        <f ca="1">IF($G6="","",TEXT(VLOOKUP($A6,Mitglieder!$C$24:$BG$323,AU$303),"0.00"))</f>
        <v/>
      </c>
      <c r="AV6" s="45" t="str">
        <f ca="1">IF($G6="","",TEXT(VLOOKUP($A6,Mitglieder!$C$24:$BG$323,AV$303),"0.00"))</f>
        <v/>
      </c>
      <c r="AW6" s="42" t="str">
        <f ca="1">IF($G6="","",VLOOKUP($A6,Mitglieder!$C$24:$BG$323,AW$303))</f>
        <v/>
      </c>
      <c r="AX6" s="54" t="str">
        <f ca="1">IF(OR(VLOOKUP($A6,Mitglieder!$C$24:$BG$323,AX$303)="",$G6=""),"",VLOOKUP($A6,Mitglieder!$C$24:$BG$323,AX$303))</f>
        <v/>
      </c>
      <c r="AY6" s="43" t="str">
        <f ca="1">IF($G6="","",TEXT(VLOOKUP($A6,Mitglieder!$C$24:$BG$323,AY$303),"TT.MM.JJJJ"))</f>
        <v/>
      </c>
      <c r="AZ6" s="43" t="str">
        <f ca="1">IF($G6="","",TEXT(VLOOKUP($A6,Mitglieder!$C$24:$BG$323,AZ$303),"TT.MM.JJJJ"))</f>
        <v/>
      </c>
      <c r="BA6" s="43" t="str">
        <f ca="1">IF($G6="","",TEXT(VLOOKUP($A6,Mitglieder!$C$24:$BG$323,BA$303),"TT.MM.JJJJ"))</f>
        <v/>
      </c>
      <c r="BB6" s="43" t="str">
        <f ca="1">IF($G6="","",TEXT(VLOOKUP($A6,Mitglieder!$C$24:$BG$323,BB$303),"TT.MM.JJJJ"))</f>
        <v/>
      </c>
      <c r="BC6" s="43" t="str">
        <f ca="1">IF($G6="","",TEXT(VLOOKUP($A6,Mitglieder!$C$24:$BG$323,BC$303),"TT.MM.JJJJ"))</f>
        <v/>
      </c>
      <c r="BD6" s="43" t="str">
        <f ca="1">IF($G6="","",TEXT(VLOOKUP($A6,Mitglieder!$C$24:$BG$323,BD$303),"TT.MM.JJJJ"))</f>
        <v/>
      </c>
      <c r="BE6" s="42" t="str">
        <f ca="1">IF($G6="","",VLOOKUP($A6,Mitglieder!$C$24:$BG$323,BE$303))</f>
        <v/>
      </c>
      <c r="BF6" s="42" t="str">
        <f ca="1">IF($G6="","",VLOOKUP($A6,Mitglieder!$C$24:$BG$323,BF$303))</f>
        <v/>
      </c>
    </row>
    <row r="7" spans="1:60" x14ac:dyDescent="0.35">
      <c r="A7" s="42">
        <v>7</v>
      </c>
      <c r="B7" s="42">
        <f ca="1">VLOOKUP($A7,Mitglieder!$C$24:$BA$323,B$303)</f>
        <v>1.0299999999999967</v>
      </c>
      <c r="C7" s="42" t="str">
        <f ca="1">IF($G7="","",VLOOKUP($A7,Mitglieder!$C$24:$BG$323,C$303))</f>
        <v/>
      </c>
      <c r="D7" s="42" t="str">
        <f ca="1">IF($G7="","",VLOOKUP($A7,Mitglieder!$C$24:$BG$323,D$303))</f>
        <v/>
      </c>
      <c r="E7" s="42" t="str">
        <f ca="1">IF($G7="","",VLOOKUP($A7,Mitglieder!$C$24:$BG$323,E$303))</f>
        <v/>
      </c>
      <c r="F7" s="54" t="str">
        <f ca="1">IF(OR(VLOOKUP($A7,Mitglieder!$C$24:$BG$323,F$303)="",$G7=""),"",VLOOKUP($A7,Mitglieder!$C$24:$BG$323,F$303))</f>
        <v/>
      </c>
      <c r="G7" s="72" t="str">
        <f ca="1">IF(B7/ROUND(B7,0)=1,VLOOKUP($A7,Mitglieder!$C$24:$BA$323,G$303),"")</f>
        <v/>
      </c>
      <c r="H7" s="42" t="str">
        <f ca="1">IF($G7="","",VLOOKUP($A7,Mitglieder!$C$24:$BG$323,H$303))</f>
        <v/>
      </c>
      <c r="I7" s="54" t="str">
        <f ca="1">IF(OR(VLOOKUP($A7,Mitglieder!$C$24:$BG$323,I$303)="",$G7=""),"",VLOOKUP($A7,Mitglieder!$C$24:$BG$323,I$303))</f>
        <v/>
      </c>
      <c r="J7" s="42" t="str">
        <f ca="1">IF($G7="","",VLOOKUP($A7,Mitglieder!$C$24:$BG$323,J$303))</f>
        <v/>
      </c>
      <c r="K7" s="54" t="str">
        <f ca="1">IF(OR(VLOOKUP($A7,Mitglieder!$C$24:$BG$323,K$303)="",$G7=""),"",VLOOKUP($A7,Mitglieder!$C$24:$BG$323,K$303))</f>
        <v/>
      </c>
      <c r="L7" s="42" t="str">
        <f ca="1">IF($G7="","",VLOOKUP($A7,Mitglieder!$C$24:$BG$323,L$303))</f>
        <v/>
      </c>
      <c r="M7" s="42" t="str">
        <f ca="1">IF($G7="","",VLOOKUP($A7,Mitglieder!$C$24:$BG$323,M$303))</f>
        <v/>
      </c>
      <c r="N7" s="42" t="str">
        <f ca="1">IF($G7="","",VLOOKUP($A7,Mitglieder!$C$24:$BG$323,N$303))</f>
        <v/>
      </c>
      <c r="O7" s="42" t="str">
        <f ca="1">IF($G7="","",VLOOKUP($A7,Mitglieder!$C$24:$BG$323,O$303))</f>
        <v/>
      </c>
      <c r="P7" s="42" t="str">
        <f ca="1">IF($G7="","",VLOOKUP($A7,Mitglieder!$C$24:$BG$323,P$303))</f>
        <v/>
      </c>
      <c r="Q7" s="42" t="str">
        <f ca="1">IF($G7="","",VLOOKUP($A7,Mitglieder!$C$24:$BG$323,Q$303))</f>
        <v/>
      </c>
      <c r="R7" s="54" t="str">
        <f ca="1">IF(OR(VLOOKUP($A7,Mitglieder!$C$24:$BG$323,R$303)="",$G7=""),"",VLOOKUP($A7,Mitglieder!$C$24:$BG$323,R$303))</f>
        <v/>
      </c>
      <c r="S7" s="43" t="str">
        <f ca="1">IF($G7="","",TEXT(VLOOKUP($A7,Mitglieder!$C$24:$BG$323,S$303),"TT.MM.JJJJ"))</f>
        <v/>
      </c>
      <c r="T7" s="43" t="str">
        <f ca="1">IF($G7="","",TEXT(VLOOKUP($A7,Mitglieder!$C$24:$BG$323,T$303),"TT.MM.JJJJ"))</f>
        <v/>
      </c>
      <c r="U7" s="43" t="str">
        <f ca="1">IF($G7="","",TEXT(VLOOKUP($A7,Mitglieder!$C$24:$BG$323,U$303),"TT.MM.JJJJ"))</f>
        <v/>
      </c>
      <c r="V7" s="54" t="str">
        <f ca="1">IF(OR(VLOOKUP($A7,Mitglieder!$C$24:$BG$323,V$303)="",$G7=""),"",VLOOKUP($A7,Mitglieder!$C$24:$BG$323,V$303))</f>
        <v/>
      </c>
      <c r="W7" s="54" t="str">
        <f ca="1">IF(OR(VLOOKUP($A7,Mitglieder!$C$24:$BG$323,W$303)="",$G7=""),"",VLOOKUP($A7,Mitglieder!$C$24:$BG$323,W$303))</f>
        <v/>
      </c>
      <c r="X7" s="54" t="str">
        <f ca="1">IF(OR(VLOOKUP($A7,Mitglieder!$C$24:$BG$323,X$303)="",$G7=""),"",VLOOKUP($A7,Mitglieder!$C$24:$BG$323,X$303))</f>
        <v/>
      </c>
      <c r="Y7" s="54" t="str">
        <f ca="1">IF(OR(VLOOKUP($A7,Mitglieder!$C$24:$BG$323,Y$303)="",$G7=""),"",VLOOKUP($A7,Mitglieder!$C$24:$BG$323,Y$303))</f>
        <v/>
      </c>
      <c r="Z7" s="54" t="str">
        <f ca="1">IF(OR(VLOOKUP($A7,Mitglieder!$C$24:$BG$323,Z$303)="",$G7=""),"",VLOOKUP($A7,Mitglieder!$C$24:$BG$323,Z$303))</f>
        <v/>
      </c>
      <c r="AA7" s="54" t="str">
        <f ca="1">IF(OR(VLOOKUP($A7,Mitglieder!$C$24:$BG$323,AA$303)="",$G7=""),"",VLOOKUP($A7,Mitglieder!$C$24:$BG$323,AA$303))</f>
        <v/>
      </c>
      <c r="AB7" s="54" t="str">
        <f ca="1">IF(OR(VLOOKUP($A7,Mitglieder!$C$24:$BG$323,AB$303)="",$G7=""),"",VLOOKUP($A7,Mitglieder!$C$24:$BG$323,AB$303))</f>
        <v/>
      </c>
      <c r="AC7" s="54" t="str">
        <f ca="1">IF(OR(VLOOKUP($A7,Mitglieder!$C$24:$BG$323,AC$303)="",$G7=""),"",VLOOKUP($A7,Mitglieder!$C$24:$BG$323,AC$303))</f>
        <v/>
      </c>
      <c r="AD7" s="54" t="str">
        <f ca="1">IF(OR(VLOOKUP($A7,Mitglieder!$C$24:$BG$323,AD$303)="",$G7=""),"",VLOOKUP($A7,Mitglieder!$C$24:$BG$323,AD$303))</f>
        <v/>
      </c>
      <c r="AE7" s="54" t="str">
        <f ca="1">IF(OR(VLOOKUP($A7,Mitglieder!$C$24:$BG$323,AE$303)="",$G7=""),"",VLOOKUP($A7,Mitglieder!$C$24:$BG$323,AE$303))</f>
        <v/>
      </c>
      <c r="AF7" s="54" t="str">
        <f ca="1">IF(OR(VLOOKUP($A7,Mitglieder!$C$24:$BG$323,AF$303)="",$G7=""),"",VLOOKUP($A7,Mitglieder!$C$24:$BG$323,AF$303))</f>
        <v/>
      </c>
      <c r="AG7" s="54" t="str">
        <f ca="1">IF(OR(VLOOKUP($A7,Mitglieder!$C$24:$BG$323,AG$303)="",$G7=""),"",VLOOKUP($A7,Mitglieder!$C$24:$BG$323,AG$303))</f>
        <v/>
      </c>
      <c r="AH7" s="54" t="str">
        <f ca="1">IF(OR(VLOOKUP($A7,Mitglieder!$C$24:$BG$323,AH$303)="",$G7=""),"",VLOOKUP($A7,Mitglieder!$C$24:$BG$323,AH$303))</f>
        <v/>
      </c>
      <c r="AI7" s="54" t="str">
        <f ca="1">IF(OR(VLOOKUP($A7,Mitglieder!$C$24:$BG$323,AI$303)="",$G7=""),"",VLOOKUP($A7,Mitglieder!$C$24:$BG$323,AI$303))</f>
        <v/>
      </c>
      <c r="AJ7" s="54" t="str">
        <f ca="1">IF(OR(VLOOKUP($A7,Mitglieder!$C$24:$BG$323,AJ$303)="",$G7=""),"",VLOOKUP($A7,Mitglieder!$C$24:$BG$323,AJ$303))</f>
        <v/>
      </c>
      <c r="AK7" s="54" t="str">
        <f ca="1">IF(OR(VLOOKUP($A7,Mitglieder!$C$24:$BG$323,AK$303)="",$G7=""),"",VLOOKUP($A7,Mitglieder!$C$24:$BG$323,AK$303))</f>
        <v/>
      </c>
      <c r="AL7" s="54" t="str">
        <f ca="1">IF(OR(VLOOKUP($A7,Mitglieder!$C$24:$BG$323,AL$303)="",$G7=""),"",VLOOKUP($A7,Mitglieder!$C$24:$BG$323,AL$303))</f>
        <v/>
      </c>
      <c r="AM7" s="42" t="str">
        <f ca="1">IF($G7="","",VLOOKUP($A7,Mitglieder!$C$24:$BG$323,AM$303))</f>
        <v/>
      </c>
      <c r="AN7" s="54" t="str">
        <f ca="1">IF(OR(VLOOKUP($A7,Mitglieder!$C$24:$BG$323,AN$303)="",$G7=""),"",VLOOKUP($A7,Mitglieder!$C$24:$BG$323,AN$303))</f>
        <v/>
      </c>
      <c r="AO7" s="43" t="str">
        <f ca="1">IF($G7="","",TEXT(VLOOKUP($A7,Mitglieder!$C$24:$BG$323,AO$303),"TT.MM.JJJJ"))</f>
        <v/>
      </c>
      <c r="AP7" s="42" t="str">
        <f ca="1">IF($G7="","",VLOOKUP($A7,Mitglieder!$C$24:$BG$323,AP$303))</f>
        <v/>
      </c>
      <c r="AQ7" s="45" t="str">
        <f ca="1">IF($G7="","",TEXT(VLOOKUP($A7,Mitglieder!$C$24:$BG$323,AQ$303),"0.00"))</f>
        <v/>
      </c>
      <c r="AR7" s="54" t="str">
        <f ca="1">IF(OR(VLOOKUP($A7,Mitglieder!$C$24:$BG$323,AR$303)="",$G7=""),"",VLOOKUP($A7,Mitglieder!$C$24:$BG$323,AR$303))</f>
        <v/>
      </c>
      <c r="AS7" s="45" t="str">
        <f ca="1">IF($G7="","",TEXT(VLOOKUP($A7,Mitglieder!$C$24:$BG$323,AS$303),"0.00"))</f>
        <v/>
      </c>
      <c r="AT7" s="54" t="str">
        <f ca="1">IF(OR(VLOOKUP($A7,Mitglieder!$C$24:$BG$323,AT$303)="",$G7=""),"",VLOOKUP($A7,Mitglieder!$C$24:$BG$323,AT$303))</f>
        <v/>
      </c>
      <c r="AU7" s="45" t="str">
        <f ca="1">IF($G7="","",TEXT(VLOOKUP($A7,Mitglieder!$C$24:$BG$323,AU$303),"0.00"))</f>
        <v/>
      </c>
      <c r="AV7" s="45" t="str">
        <f ca="1">IF($G7="","",TEXT(VLOOKUP($A7,Mitglieder!$C$24:$BG$323,AV$303),"0.00"))</f>
        <v/>
      </c>
      <c r="AW7" s="42" t="str">
        <f ca="1">IF($G7="","",VLOOKUP($A7,Mitglieder!$C$24:$BG$323,AW$303))</f>
        <v/>
      </c>
      <c r="AX7" s="54" t="str">
        <f ca="1">IF(OR(VLOOKUP($A7,Mitglieder!$C$24:$BG$323,AX$303)="",$G7=""),"",VLOOKUP($A7,Mitglieder!$C$24:$BG$323,AX$303))</f>
        <v/>
      </c>
      <c r="AY7" s="43" t="str">
        <f ca="1">IF($G7="","",TEXT(VLOOKUP($A7,Mitglieder!$C$24:$BG$323,AY$303),"TT.MM.JJJJ"))</f>
        <v/>
      </c>
      <c r="AZ7" s="43" t="str">
        <f ca="1">IF($G7="","",TEXT(VLOOKUP($A7,Mitglieder!$C$24:$BG$323,AZ$303),"TT.MM.JJJJ"))</f>
        <v/>
      </c>
      <c r="BA7" s="43" t="str">
        <f ca="1">IF($G7="","",TEXT(VLOOKUP($A7,Mitglieder!$C$24:$BG$323,BA$303),"TT.MM.JJJJ"))</f>
        <v/>
      </c>
      <c r="BB7" s="43" t="str">
        <f ca="1">IF($G7="","",TEXT(VLOOKUP($A7,Mitglieder!$C$24:$BG$323,BB$303),"TT.MM.JJJJ"))</f>
        <v/>
      </c>
      <c r="BC7" s="43" t="str">
        <f ca="1">IF($G7="","",TEXT(VLOOKUP($A7,Mitglieder!$C$24:$BG$323,BC$303),"TT.MM.JJJJ"))</f>
        <v/>
      </c>
      <c r="BD7" s="43" t="str">
        <f ca="1">IF($G7="","",TEXT(VLOOKUP($A7,Mitglieder!$C$24:$BG$323,BD$303),"TT.MM.JJJJ"))</f>
        <v/>
      </c>
      <c r="BE7" s="42" t="str">
        <f ca="1">IF($G7="","",VLOOKUP($A7,Mitglieder!$C$24:$BG$323,BE$303))</f>
        <v/>
      </c>
      <c r="BF7" s="42" t="str">
        <f ca="1">IF($G7="","",VLOOKUP($A7,Mitglieder!$C$24:$BG$323,BF$303))</f>
        <v/>
      </c>
    </row>
    <row r="8" spans="1:60" x14ac:dyDescent="0.35">
      <c r="A8" s="42">
        <v>8</v>
      </c>
      <c r="B8" s="42">
        <f ca="1">VLOOKUP($A8,Mitglieder!$C$24:$BA$323,B$303)</f>
        <v>1.0299999999999967</v>
      </c>
      <c r="C8" s="42" t="str">
        <f ca="1">IF($G8="","",VLOOKUP($A8,Mitglieder!$C$24:$BG$323,C$303))</f>
        <v/>
      </c>
      <c r="D8" s="42" t="str">
        <f ca="1">IF($G8="","",VLOOKUP($A8,Mitglieder!$C$24:$BG$323,D$303))</f>
        <v/>
      </c>
      <c r="E8" s="42" t="str">
        <f ca="1">IF($G8="","",VLOOKUP($A8,Mitglieder!$C$24:$BG$323,E$303))</f>
        <v/>
      </c>
      <c r="F8" s="54" t="str">
        <f ca="1">IF(OR(VLOOKUP($A8,Mitglieder!$C$24:$BG$323,F$303)="",$G8=""),"",VLOOKUP($A8,Mitglieder!$C$24:$BG$323,F$303))</f>
        <v/>
      </c>
      <c r="G8" s="72" t="str">
        <f ca="1">IF(B8/ROUND(B8,0)=1,VLOOKUP($A8,Mitglieder!$C$24:$BA$323,G$303),"")</f>
        <v/>
      </c>
      <c r="H8" s="42" t="str">
        <f ca="1">IF($G8="","",VLOOKUP($A8,Mitglieder!$C$24:$BG$323,H$303))</f>
        <v/>
      </c>
      <c r="I8" s="54" t="str">
        <f ca="1">IF(OR(VLOOKUP($A8,Mitglieder!$C$24:$BG$323,I$303)="",$G8=""),"",VLOOKUP($A8,Mitglieder!$C$24:$BG$323,I$303))</f>
        <v/>
      </c>
      <c r="J8" s="42" t="str">
        <f ca="1">IF($G8="","",VLOOKUP($A8,Mitglieder!$C$24:$BG$323,J$303))</f>
        <v/>
      </c>
      <c r="K8" s="54" t="str">
        <f ca="1">IF(OR(VLOOKUP($A8,Mitglieder!$C$24:$BG$323,K$303)="",$G8=""),"",VLOOKUP($A8,Mitglieder!$C$24:$BG$323,K$303))</f>
        <v/>
      </c>
      <c r="L8" s="42" t="str">
        <f ca="1">IF($G8="","",VLOOKUP($A8,Mitglieder!$C$24:$BG$323,L$303))</f>
        <v/>
      </c>
      <c r="M8" s="42" t="str">
        <f ca="1">IF($G8="","",VLOOKUP($A8,Mitglieder!$C$24:$BG$323,M$303))</f>
        <v/>
      </c>
      <c r="N8" s="42" t="str">
        <f ca="1">IF($G8="","",VLOOKUP($A8,Mitglieder!$C$24:$BG$323,N$303))</f>
        <v/>
      </c>
      <c r="O8" s="42" t="str">
        <f ca="1">IF($G8="","",VLOOKUP($A8,Mitglieder!$C$24:$BG$323,O$303))</f>
        <v/>
      </c>
      <c r="P8" s="42" t="str">
        <f ca="1">IF($G8="","",VLOOKUP($A8,Mitglieder!$C$24:$BG$323,P$303))</f>
        <v/>
      </c>
      <c r="Q8" s="42" t="str">
        <f ca="1">IF($G8="","",VLOOKUP($A8,Mitglieder!$C$24:$BG$323,Q$303))</f>
        <v/>
      </c>
      <c r="R8" s="54" t="str">
        <f ca="1">IF(OR(VLOOKUP($A8,Mitglieder!$C$24:$BG$323,R$303)="",$G8=""),"",VLOOKUP($A8,Mitglieder!$C$24:$BG$323,R$303))</f>
        <v/>
      </c>
      <c r="S8" s="43" t="str">
        <f ca="1">IF($G8="","",TEXT(VLOOKUP($A8,Mitglieder!$C$24:$BG$323,S$303),"TT.MM.JJJJ"))</f>
        <v/>
      </c>
      <c r="T8" s="43" t="str">
        <f ca="1">IF($G8="","",TEXT(VLOOKUP($A8,Mitglieder!$C$24:$BG$323,T$303),"TT.MM.JJJJ"))</f>
        <v/>
      </c>
      <c r="U8" s="43" t="str">
        <f ca="1">IF($G8="","",TEXT(VLOOKUP($A8,Mitglieder!$C$24:$BG$323,U$303),"TT.MM.JJJJ"))</f>
        <v/>
      </c>
      <c r="V8" s="54" t="str">
        <f ca="1">IF(OR(VLOOKUP($A8,Mitglieder!$C$24:$BG$323,V$303)="",$G8=""),"",VLOOKUP($A8,Mitglieder!$C$24:$BG$323,V$303))</f>
        <v/>
      </c>
      <c r="W8" s="54" t="str">
        <f ca="1">IF(OR(VLOOKUP($A8,Mitglieder!$C$24:$BG$323,W$303)="",$G8=""),"",VLOOKUP($A8,Mitglieder!$C$24:$BG$323,W$303))</f>
        <v/>
      </c>
      <c r="X8" s="54" t="str">
        <f ca="1">IF(OR(VLOOKUP($A8,Mitglieder!$C$24:$BG$323,X$303)="",$G8=""),"",VLOOKUP($A8,Mitglieder!$C$24:$BG$323,X$303))</f>
        <v/>
      </c>
      <c r="Y8" s="54" t="str">
        <f ca="1">IF(OR(VLOOKUP($A8,Mitglieder!$C$24:$BG$323,Y$303)="",$G8=""),"",VLOOKUP($A8,Mitglieder!$C$24:$BG$323,Y$303))</f>
        <v/>
      </c>
      <c r="Z8" s="54" t="str">
        <f ca="1">IF(OR(VLOOKUP($A8,Mitglieder!$C$24:$BG$323,Z$303)="",$G8=""),"",VLOOKUP($A8,Mitglieder!$C$24:$BG$323,Z$303))</f>
        <v/>
      </c>
      <c r="AA8" s="54" t="str">
        <f ca="1">IF(OR(VLOOKUP($A8,Mitglieder!$C$24:$BG$323,AA$303)="",$G8=""),"",VLOOKUP($A8,Mitglieder!$C$24:$BG$323,AA$303))</f>
        <v/>
      </c>
      <c r="AB8" s="54" t="str">
        <f ca="1">IF(OR(VLOOKUP($A8,Mitglieder!$C$24:$BG$323,AB$303)="",$G8=""),"",VLOOKUP($A8,Mitglieder!$C$24:$BG$323,AB$303))</f>
        <v/>
      </c>
      <c r="AC8" s="54" t="str">
        <f ca="1">IF(OR(VLOOKUP($A8,Mitglieder!$C$24:$BG$323,AC$303)="",$G8=""),"",VLOOKUP($A8,Mitglieder!$C$24:$BG$323,AC$303))</f>
        <v/>
      </c>
      <c r="AD8" s="54" t="str">
        <f ca="1">IF(OR(VLOOKUP($A8,Mitglieder!$C$24:$BG$323,AD$303)="",$G8=""),"",VLOOKUP($A8,Mitglieder!$C$24:$BG$323,AD$303))</f>
        <v/>
      </c>
      <c r="AE8" s="54" t="str">
        <f ca="1">IF(OR(VLOOKUP($A8,Mitglieder!$C$24:$BG$323,AE$303)="",$G8=""),"",VLOOKUP($A8,Mitglieder!$C$24:$BG$323,AE$303))</f>
        <v/>
      </c>
      <c r="AF8" s="54" t="str">
        <f ca="1">IF(OR(VLOOKUP($A8,Mitglieder!$C$24:$BG$323,AF$303)="",$G8=""),"",VLOOKUP($A8,Mitglieder!$C$24:$BG$323,AF$303))</f>
        <v/>
      </c>
      <c r="AG8" s="54" t="str">
        <f ca="1">IF(OR(VLOOKUP($A8,Mitglieder!$C$24:$BG$323,AG$303)="",$G8=""),"",VLOOKUP($A8,Mitglieder!$C$24:$BG$323,AG$303))</f>
        <v/>
      </c>
      <c r="AH8" s="54" t="str">
        <f ca="1">IF(OR(VLOOKUP($A8,Mitglieder!$C$24:$BG$323,AH$303)="",$G8=""),"",VLOOKUP($A8,Mitglieder!$C$24:$BG$323,AH$303))</f>
        <v/>
      </c>
      <c r="AI8" s="54" t="str">
        <f ca="1">IF(OR(VLOOKUP($A8,Mitglieder!$C$24:$BG$323,AI$303)="",$G8=""),"",VLOOKUP($A8,Mitglieder!$C$24:$BG$323,AI$303))</f>
        <v/>
      </c>
      <c r="AJ8" s="54" t="str">
        <f ca="1">IF(OR(VLOOKUP($A8,Mitglieder!$C$24:$BG$323,AJ$303)="",$G8=""),"",VLOOKUP($A8,Mitglieder!$C$24:$BG$323,AJ$303))</f>
        <v/>
      </c>
      <c r="AK8" s="54" t="str">
        <f ca="1">IF(OR(VLOOKUP($A8,Mitglieder!$C$24:$BG$323,AK$303)="",$G8=""),"",VLOOKUP($A8,Mitglieder!$C$24:$BG$323,AK$303))</f>
        <v/>
      </c>
      <c r="AL8" s="54" t="str">
        <f ca="1">IF(OR(VLOOKUP($A8,Mitglieder!$C$24:$BG$323,AL$303)="",$G8=""),"",VLOOKUP($A8,Mitglieder!$C$24:$BG$323,AL$303))</f>
        <v/>
      </c>
      <c r="AM8" s="42" t="str">
        <f ca="1">IF($G8="","",VLOOKUP($A8,Mitglieder!$C$24:$BG$323,AM$303))</f>
        <v/>
      </c>
      <c r="AN8" s="54" t="str">
        <f ca="1">IF(OR(VLOOKUP($A8,Mitglieder!$C$24:$BG$323,AN$303)="",$G8=""),"",VLOOKUP($A8,Mitglieder!$C$24:$BG$323,AN$303))</f>
        <v/>
      </c>
      <c r="AO8" s="43" t="str">
        <f ca="1">IF($G8="","",TEXT(VLOOKUP($A8,Mitglieder!$C$24:$BG$323,AO$303),"TT.MM.JJJJ"))</f>
        <v/>
      </c>
      <c r="AP8" s="42" t="str">
        <f ca="1">IF($G8="","",VLOOKUP($A8,Mitglieder!$C$24:$BG$323,AP$303))</f>
        <v/>
      </c>
      <c r="AQ8" s="45" t="str">
        <f ca="1">IF($G8="","",TEXT(VLOOKUP($A8,Mitglieder!$C$24:$BG$323,AQ$303),"0.00"))</f>
        <v/>
      </c>
      <c r="AR8" s="54" t="str">
        <f ca="1">IF(OR(VLOOKUP($A8,Mitglieder!$C$24:$BG$323,AR$303)="",$G8=""),"",VLOOKUP($A8,Mitglieder!$C$24:$BG$323,AR$303))</f>
        <v/>
      </c>
      <c r="AS8" s="45" t="str">
        <f ca="1">IF($G8="","",TEXT(VLOOKUP($A8,Mitglieder!$C$24:$BG$323,AS$303),"0.00"))</f>
        <v/>
      </c>
      <c r="AT8" s="54" t="str">
        <f ca="1">IF(OR(VLOOKUP($A8,Mitglieder!$C$24:$BG$323,AT$303)="",$G8=""),"",VLOOKUP($A8,Mitglieder!$C$24:$BG$323,AT$303))</f>
        <v/>
      </c>
      <c r="AU8" s="45" t="str">
        <f ca="1">IF($G8="","",TEXT(VLOOKUP($A8,Mitglieder!$C$24:$BG$323,AU$303),"0.00"))</f>
        <v/>
      </c>
      <c r="AV8" s="45" t="str">
        <f ca="1">IF($G8="","",TEXT(VLOOKUP($A8,Mitglieder!$C$24:$BG$323,AV$303),"0.00"))</f>
        <v/>
      </c>
      <c r="AW8" s="42" t="str">
        <f ca="1">IF($G8="","",VLOOKUP($A8,Mitglieder!$C$24:$BG$323,AW$303))</f>
        <v/>
      </c>
      <c r="AX8" s="54" t="str">
        <f ca="1">IF(OR(VLOOKUP($A8,Mitglieder!$C$24:$BG$323,AX$303)="",$G8=""),"",VLOOKUP($A8,Mitglieder!$C$24:$BG$323,AX$303))</f>
        <v/>
      </c>
      <c r="AY8" s="43" t="str">
        <f ca="1">IF($G8="","",TEXT(VLOOKUP($A8,Mitglieder!$C$24:$BG$323,AY$303),"TT.MM.JJJJ"))</f>
        <v/>
      </c>
      <c r="AZ8" s="43" t="str">
        <f ca="1">IF($G8="","",TEXT(VLOOKUP($A8,Mitglieder!$C$24:$BG$323,AZ$303),"TT.MM.JJJJ"))</f>
        <v/>
      </c>
      <c r="BA8" s="43" t="str">
        <f ca="1">IF($G8="","",TEXT(VLOOKUP($A8,Mitglieder!$C$24:$BG$323,BA$303),"TT.MM.JJJJ"))</f>
        <v/>
      </c>
      <c r="BB8" s="43" t="str">
        <f ca="1">IF($G8="","",TEXT(VLOOKUP($A8,Mitglieder!$C$24:$BG$323,BB$303),"TT.MM.JJJJ"))</f>
        <v/>
      </c>
      <c r="BC8" s="43" t="str">
        <f ca="1">IF($G8="","",TEXT(VLOOKUP($A8,Mitglieder!$C$24:$BG$323,BC$303),"TT.MM.JJJJ"))</f>
        <v/>
      </c>
      <c r="BD8" s="43" t="str">
        <f ca="1">IF($G8="","",TEXT(VLOOKUP($A8,Mitglieder!$C$24:$BG$323,BD$303),"TT.MM.JJJJ"))</f>
        <v/>
      </c>
      <c r="BE8" s="42" t="str">
        <f ca="1">IF($G8="","",VLOOKUP($A8,Mitglieder!$C$24:$BG$323,BE$303))</f>
        <v/>
      </c>
      <c r="BF8" s="42" t="str">
        <f ca="1">IF($G8="","",VLOOKUP($A8,Mitglieder!$C$24:$BG$323,BF$303))</f>
        <v/>
      </c>
    </row>
    <row r="9" spans="1:60" x14ac:dyDescent="0.35">
      <c r="A9" s="42">
        <v>9</v>
      </c>
      <c r="B9" s="42">
        <f ca="1">VLOOKUP($A9,Mitglieder!$C$24:$BA$323,B$303)</f>
        <v>1.0299999999999967</v>
      </c>
      <c r="C9" s="42" t="str">
        <f ca="1">IF($G9="","",VLOOKUP($A9,Mitglieder!$C$24:$BG$323,C$303))</f>
        <v/>
      </c>
      <c r="D9" s="42" t="str">
        <f ca="1">IF($G9="","",VLOOKUP($A9,Mitglieder!$C$24:$BG$323,D$303))</f>
        <v/>
      </c>
      <c r="E9" s="42" t="str">
        <f ca="1">IF($G9="","",VLOOKUP($A9,Mitglieder!$C$24:$BG$323,E$303))</f>
        <v/>
      </c>
      <c r="F9" s="54" t="str">
        <f ca="1">IF(OR(VLOOKUP($A9,Mitglieder!$C$24:$BG$323,F$303)="",$G9=""),"",VLOOKUP($A9,Mitglieder!$C$24:$BG$323,F$303))</f>
        <v/>
      </c>
      <c r="G9" s="72" t="str">
        <f ca="1">IF(B9/ROUND(B9,0)=1,VLOOKUP($A9,Mitglieder!$C$24:$BA$323,G$303),"")</f>
        <v/>
      </c>
      <c r="H9" s="42" t="str">
        <f ca="1">IF($G9="","",VLOOKUP($A9,Mitglieder!$C$24:$BG$323,H$303))</f>
        <v/>
      </c>
      <c r="I9" s="54" t="str">
        <f ca="1">IF(OR(VLOOKUP($A9,Mitglieder!$C$24:$BG$323,I$303)="",$G9=""),"",VLOOKUP($A9,Mitglieder!$C$24:$BG$323,I$303))</f>
        <v/>
      </c>
      <c r="J9" s="42" t="str">
        <f ca="1">IF($G9="","",VLOOKUP($A9,Mitglieder!$C$24:$BG$323,J$303))</f>
        <v/>
      </c>
      <c r="K9" s="54" t="str">
        <f ca="1">IF(OR(VLOOKUP($A9,Mitglieder!$C$24:$BG$323,K$303)="",$G9=""),"",VLOOKUP($A9,Mitglieder!$C$24:$BG$323,K$303))</f>
        <v/>
      </c>
      <c r="L9" s="42" t="str">
        <f ca="1">IF($G9="","",VLOOKUP($A9,Mitglieder!$C$24:$BG$323,L$303))</f>
        <v/>
      </c>
      <c r="M9" s="42" t="str">
        <f ca="1">IF($G9="","",VLOOKUP($A9,Mitglieder!$C$24:$BG$323,M$303))</f>
        <v/>
      </c>
      <c r="N9" s="42" t="str">
        <f ca="1">IF($G9="","",VLOOKUP($A9,Mitglieder!$C$24:$BG$323,N$303))</f>
        <v/>
      </c>
      <c r="O9" s="42" t="str">
        <f ca="1">IF($G9="","",VLOOKUP($A9,Mitglieder!$C$24:$BG$323,O$303))</f>
        <v/>
      </c>
      <c r="P9" s="42" t="str">
        <f ca="1">IF($G9="","",VLOOKUP($A9,Mitglieder!$C$24:$BG$323,P$303))</f>
        <v/>
      </c>
      <c r="Q9" s="42" t="str">
        <f ca="1">IF($G9="","",VLOOKUP($A9,Mitglieder!$C$24:$BG$323,Q$303))</f>
        <v/>
      </c>
      <c r="R9" s="54" t="str">
        <f ca="1">IF(OR(VLOOKUP($A9,Mitglieder!$C$24:$BG$323,R$303)="",$G9=""),"",VLOOKUP($A9,Mitglieder!$C$24:$BG$323,R$303))</f>
        <v/>
      </c>
      <c r="S9" s="43" t="str">
        <f ca="1">IF($G9="","",TEXT(VLOOKUP($A9,Mitglieder!$C$24:$BG$323,S$303),"TT.MM.JJJJ"))</f>
        <v/>
      </c>
      <c r="T9" s="43" t="str">
        <f ca="1">IF($G9="","",TEXT(VLOOKUP($A9,Mitglieder!$C$24:$BG$323,T$303),"TT.MM.JJJJ"))</f>
        <v/>
      </c>
      <c r="U9" s="43" t="str">
        <f ca="1">IF($G9="","",TEXT(VLOOKUP($A9,Mitglieder!$C$24:$BG$323,U$303),"TT.MM.JJJJ"))</f>
        <v/>
      </c>
      <c r="V9" s="54" t="str">
        <f ca="1">IF(OR(VLOOKUP($A9,Mitglieder!$C$24:$BG$323,V$303)="",$G9=""),"",VLOOKUP($A9,Mitglieder!$C$24:$BG$323,V$303))</f>
        <v/>
      </c>
      <c r="W9" s="54" t="str">
        <f ca="1">IF(OR(VLOOKUP($A9,Mitglieder!$C$24:$BG$323,W$303)="",$G9=""),"",VLOOKUP($A9,Mitglieder!$C$24:$BG$323,W$303))</f>
        <v/>
      </c>
      <c r="X9" s="54" t="str">
        <f ca="1">IF(OR(VLOOKUP($A9,Mitglieder!$C$24:$BG$323,X$303)="",$G9=""),"",VLOOKUP($A9,Mitglieder!$C$24:$BG$323,X$303))</f>
        <v/>
      </c>
      <c r="Y9" s="54" t="str">
        <f ca="1">IF(OR(VLOOKUP($A9,Mitglieder!$C$24:$BG$323,Y$303)="",$G9=""),"",VLOOKUP($A9,Mitglieder!$C$24:$BG$323,Y$303))</f>
        <v/>
      </c>
      <c r="Z9" s="54" t="str">
        <f ca="1">IF(OR(VLOOKUP($A9,Mitglieder!$C$24:$BG$323,Z$303)="",$G9=""),"",VLOOKUP($A9,Mitglieder!$C$24:$BG$323,Z$303))</f>
        <v/>
      </c>
      <c r="AA9" s="54" t="str">
        <f ca="1">IF(OR(VLOOKUP($A9,Mitglieder!$C$24:$BG$323,AA$303)="",$G9=""),"",VLOOKUP($A9,Mitglieder!$C$24:$BG$323,AA$303))</f>
        <v/>
      </c>
      <c r="AB9" s="54" t="str">
        <f ca="1">IF(OR(VLOOKUP($A9,Mitglieder!$C$24:$BG$323,AB$303)="",$G9=""),"",VLOOKUP($A9,Mitglieder!$C$24:$BG$323,AB$303))</f>
        <v/>
      </c>
      <c r="AC9" s="54" t="str">
        <f ca="1">IF(OR(VLOOKUP($A9,Mitglieder!$C$24:$BG$323,AC$303)="",$G9=""),"",VLOOKUP($A9,Mitglieder!$C$24:$BG$323,AC$303))</f>
        <v/>
      </c>
      <c r="AD9" s="54" t="str">
        <f ca="1">IF(OR(VLOOKUP($A9,Mitglieder!$C$24:$BG$323,AD$303)="",$G9=""),"",VLOOKUP($A9,Mitglieder!$C$24:$BG$323,AD$303))</f>
        <v/>
      </c>
      <c r="AE9" s="54" t="str">
        <f ca="1">IF(OR(VLOOKUP($A9,Mitglieder!$C$24:$BG$323,AE$303)="",$G9=""),"",VLOOKUP($A9,Mitglieder!$C$24:$BG$323,AE$303))</f>
        <v/>
      </c>
      <c r="AF9" s="54" t="str">
        <f ca="1">IF(OR(VLOOKUP($A9,Mitglieder!$C$24:$BG$323,AF$303)="",$G9=""),"",VLOOKUP($A9,Mitglieder!$C$24:$BG$323,AF$303))</f>
        <v/>
      </c>
      <c r="AG9" s="54" t="str">
        <f ca="1">IF(OR(VLOOKUP($A9,Mitglieder!$C$24:$BG$323,AG$303)="",$G9=""),"",VLOOKUP($A9,Mitglieder!$C$24:$BG$323,AG$303))</f>
        <v/>
      </c>
      <c r="AH9" s="54" t="str">
        <f ca="1">IF(OR(VLOOKUP($A9,Mitglieder!$C$24:$BG$323,AH$303)="",$G9=""),"",VLOOKUP($A9,Mitglieder!$C$24:$BG$323,AH$303))</f>
        <v/>
      </c>
      <c r="AI9" s="54" t="str">
        <f ca="1">IF(OR(VLOOKUP($A9,Mitglieder!$C$24:$BG$323,AI$303)="",$G9=""),"",VLOOKUP($A9,Mitglieder!$C$24:$BG$323,AI$303))</f>
        <v/>
      </c>
      <c r="AJ9" s="54" t="str">
        <f ca="1">IF(OR(VLOOKUP($A9,Mitglieder!$C$24:$BG$323,AJ$303)="",$G9=""),"",VLOOKUP($A9,Mitglieder!$C$24:$BG$323,AJ$303))</f>
        <v/>
      </c>
      <c r="AK9" s="54" t="str">
        <f ca="1">IF(OR(VLOOKUP($A9,Mitglieder!$C$24:$BG$323,AK$303)="",$G9=""),"",VLOOKUP($A9,Mitglieder!$C$24:$BG$323,AK$303))</f>
        <v/>
      </c>
      <c r="AL9" s="54" t="str">
        <f ca="1">IF(OR(VLOOKUP($A9,Mitglieder!$C$24:$BG$323,AL$303)="",$G9=""),"",VLOOKUP($A9,Mitglieder!$C$24:$BG$323,AL$303))</f>
        <v/>
      </c>
      <c r="AM9" s="42" t="str">
        <f ca="1">IF($G9="","",VLOOKUP($A9,Mitglieder!$C$24:$BG$323,AM$303))</f>
        <v/>
      </c>
      <c r="AN9" s="54" t="str">
        <f ca="1">IF(OR(VLOOKUP($A9,Mitglieder!$C$24:$BG$323,AN$303)="",$G9=""),"",VLOOKUP($A9,Mitglieder!$C$24:$BG$323,AN$303))</f>
        <v/>
      </c>
      <c r="AO9" s="43" t="str">
        <f ca="1">IF($G9="","",TEXT(VLOOKUP($A9,Mitglieder!$C$24:$BG$323,AO$303),"TT.MM.JJJJ"))</f>
        <v/>
      </c>
      <c r="AP9" s="42" t="str">
        <f ca="1">IF($G9="","",VLOOKUP($A9,Mitglieder!$C$24:$BG$323,AP$303))</f>
        <v/>
      </c>
      <c r="AQ9" s="45" t="str">
        <f ca="1">IF($G9="","",TEXT(VLOOKUP($A9,Mitglieder!$C$24:$BG$323,AQ$303),"0.00"))</f>
        <v/>
      </c>
      <c r="AR9" s="54" t="str">
        <f ca="1">IF(OR(VLOOKUP($A9,Mitglieder!$C$24:$BG$323,AR$303)="",$G9=""),"",VLOOKUP($A9,Mitglieder!$C$24:$BG$323,AR$303))</f>
        <v/>
      </c>
      <c r="AS9" s="45" t="str">
        <f ca="1">IF($G9="","",TEXT(VLOOKUP($A9,Mitglieder!$C$24:$BG$323,AS$303),"0.00"))</f>
        <v/>
      </c>
      <c r="AT9" s="54" t="str">
        <f ca="1">IF(OR(VLOOKUP($A9,Mitglieder!$C$24:$BG$323,AT$303)="",$G9=""),"",VLOOKUP($A9,Mitglieder!$C$24:$BG$323,AT$303))</f>
        <v/>
      </c>
      <c r="AU9" s="45" t="str">
        <f ca="1">IF($G9="","",TEXT(VLOOKUP($A9,Mitglieder!$C$24:$BG$323,AU$303),"0.00"))</f>
        <v/>
      </c>
      <c r="AV9" s="45" t="str">
        <f ca="1">IF($G9="","",TEXT(VLOOKUP($A9,Mitglieder!$C$24:$BG$323,AV$303),"0.00"))</f>
        <v/>
      </c>
      <c r="AW9" s="42" t="str">
        <f ca="1">IF($G9="","",VLOOKUP($A9,Mitglieder!$C$24:$BG$323,AW$303))</f>
        <v/>
      </c>
      <c r="AX9" s="54" t="str">
        <f ca="1">IF(OR(VLOOKUP($A9,Mitglieder!$C$24:$BG$323,AX$303)="",$G9=""),"",VLOOKUP($A9,Mitglieder!$C$24:$BG$323,AX$303))</f>
        <v/>
      </c>
      <c r="AY9" s="43" t="str">
        <f ca="1">IF($G9="","",TEXT(VLOOKUP($A9,Mitglieder!$C$24:$BG$323,AY$303),"TT.MM.JJJJ"))</f>
        <v/>
      </c>
      <c r="AZ9" s="43" t="str">
        <f ca="1">IF($G9="","",TEXT(VLOOKUP($A9,Mitglieder!$C$24:$BG$323,AZ$303),"TT.MM.JJJJ"))</f>
        <v/>
      </c>
      <c r="BA9" s="43" t="str">
        <f ca="1">IF($G9="","",TEXT(VLOOKUP($A9,Mitglieder!$C$24:$BG$323,BA$303),"TT.MM.JJJJ"))</f>
        <v/>
      </c>
      <c r="BB9" s="43" t="str">
        <f ca="1">IF($G9="","",TEXT(VLOOKUP($A9,Mitglieder!$C$24:$BG$323,BB$303),"TT.MM.JJJJ"))</f>
        <v/>
      </c>
      <c r="BC9" s="43" t="str">
        <f ca="1">IF($G9="","",TEXT(VLOOKUP($A9,Mitglieder!$C$24:$BG$323,BC$303),"TT.MM.JJJJ"))</f>
        <v/>
      </c>
      <c r="BD9" s="43" t="str">
        <f ca="1">IF($G9="","",TEXT(VLOOKUP($A9,Mitglieder!$C$24:$BG$323,BD$303),"TT.MM.JJJJ"))</f>
        <v/>
      </c>
      <c r="BE9" s="42" t="str">
        <f ca="1">IF($G9="","",VLOOKUP($A9,Mitglieder!$C$24:$BG$323,BE$303))</f>
        <v/>
      </c>
      <c r="BF9" s="42" t="str">
        <f ca="1">IF($G9="","",VLOOKUP($A9,Mitglieder!$C$24:$BG$323,BF$303))</f>
        <v/>
      </c>
    </row>
    <row r="10" spans="1:60" x14ac:dyDescent="0.35">
      <c r="A10" s="42">
        <v>10</v>
      </c>
      <c r="B10" s="42">
        <f ca="1">VLOOKUP($A10,Mitglieder!$C$24:$BA$323,B$303)</f>
        <v>1.0299999999999967</v>
      </c>
      <c r="C10" s="42" t="str">
        <f ca="1">IF($G10="","",VLOOKUP($A10,Mitglieder!$C$24:$BG$323,C$303))</f>
        <v/>
      </c>
      <c r="D10" s="42" t="str">
        <f ca="1">IF($G10="","",VLOOKUP($A10,Mitglieder!$C$24:$BG$323,D$303))</f>
        <v/>
      </c>
      <c r="E10" s="42" t="str">
        <f ca="1">IF($G10="","",VLOOKUP($A10,Mitglieder!$C$24:$BG$323,E$303))</f>
        <v/>
      </c>
      <c r="F10" s="54" t="str">
        <f ca="1">IF(OR(VLOOKUP($A10,Mitglieder!$C$24:$BG$323,F$303)="",$G10=""),"",VLOOKUP($A10,Mitglieder!$C$24:$BG$323,F$303))</f>
        <v/>
      </c>
      <c r="G10" s="72" t="str">
        <f ca="1">IF(B10/ROUND(B10,0)=1,VLOOKUP($A10,Mitglieder!$C$24:$BA$323,G$303),"")</f>
        <v/>
      </c>
      <c r="H10" s="42" t="str">
        <f ca="1">IF($G10="","",VLOOKUP($A10,Mitglieder!$C$24:$BG$323,H$303))</f>
        <v/>
      </c>
      <c r="I10" s="54" t="str">
        <f ca="1">IF(OR(VLOOKUP($A10,Mitglieder!$C$24:$BG$323,I$303)="",$G10=""),"",VLOOKUP($A10,Mitglieder!$C$24:$BG$323,I$303))</f>
        <v/>
      </c>
      <c r="J10" s="42" t="str">
        <f ca="1">IF($G10="","",VLOOKUP($A10,Mitglieder!$C$24:$BG$323,J$303))</f>
        <v/>
      </c>
      <c r="K10" s="54" t="str">
        <f ca="1">IF(OR(VLOOKUP($A10,Mitglieder!$C$24:$BG$323,K$303)="",$G10=""),"",VLOOKUP($A10,Mitglieder!$C$24:$BG$323,K$303))</f>
        <v/>
      </c>
      <c r="L10" s="42" t="str">
        <f ca="1">IF($G10="","",VLOOKUP($A10,Mitglieder!$C$24:$BG$323,L$303))</f>
        <v/>
      </c>
      <c r="M10" s="42" t="str">
        <f ca="1">IF($G10="","",VLOOKUP($A10,Mitglieder!$C$24:$BG$323,M$303))</f>
        <v/>
      </c>
      <c r="N10" s="42" t="str">
        <f ca="1">IF($G10="","",VLOOKUP($A10,Mitglieder!$C$24:$BG$323,N$303))</f>
        <v/>
      </c>
      <c r="O10" s="42" t="str">
        <f ca="1">IF($G10="","",VLOOKUP($A10,Mitglieder!$C$24:$BG$323,O$303))</f>
        <v/>
      </c>
      <c r="P10" s="42" t="str">
        <f ca="1">IF($G10="","",VLOOKUP($A10,Mitglieder!$C$24:$BG$323,P$303))</f>
        <v/>
      </c>
      <c r="Q10" s="42" t="str">
        <f ca="1">IF($G10="","",VLOOKUP($A10,Mitglieder!$C$24:$BG$323,Q$303))</f>
        <v/>
      </c>
      <c r="R10" s="54" t="str">
        <f ca="1">IF(OR(VLOOKUP($A10,Mitglieder!$C$24:$BG$323,R$303)="",$G10=""),"",VLOOKUP($A10,Mitglieder!$C$24:$BG$323,R$303))</f>
        <v/>
      </c>
      <c r="S10" s="43" t="str">
        <f ca="1">IF($G10="","",TEXT(VLOOKUP($A10,Mitglieder!$C$24:$BG$323,S$303),"TT.MM.JJJJ"))</f>
        <v/>
      </c>
      <c r="T10" s="43" t="str">
        <f ca="1">IF($G10="","",TEXT(VLOOKUP($A10,Mitglieder!$C$24:$BG$323,T$303),"TT.MM.JJJJ"))</f>
        <v/>
      </c>
      <c r="U10" s="43" t="str">
        <f ca="1">IF($G10="","",TEXT(VLOOKUP($A10,Mitglieder!$C$24:$BG$323,U$303),"TT.MM.JJJJ"))</f>
        <v/>
      </c>
      <c r="V10" s="54" t="str">
        <f ca="1">IF(OR(VLOOKUP($A10,Mitglieder!$C$24:$BG$323,V$303)="",$G10=""),"",VLOOKUP($A10,Mitglieder!$C$24:$BG$323,V$303))</f>
        <v/>
      </c>
      <c r="W10" s="54" t="str">
        <f ca="1">IF(OR(VLOOKUP($A10,Mitglieder!$C$24:$BG$323,W$303)="",$G10=""),"",VLOOKUP($A10,Mitglieder!$C$24:$BG$323,W$303))</f>
        <v/>
      </c>
      <c r="X10" s="54" t="str">
        <f ca="1">IF(OR(VLOOKUP($A10,Mitglieder!$C$24:$BG$323,X$303)="",$G10=""),"",VLOOKUP($A10,Mitglieder!$C$24:$BG$323,X$303))</f>
        <v/>
      </c>
      <c r="Y10" s="54" t="str">
        <f ca="1">IF(OR(VLOOKUP($A10,Mitglieder!$C$24:$BG$323,Y$303)="",$G10=""),"",VLOOKUP($A10,Mitglieder!$C$24:$BG$323,Y$303))</f>
        <v/>
      </c>
      <c r="Z10" s="54" t="str">
        <f ca="1">IF(OR(VLOOKUP($A10,Mitglieder!$C$24:$BG$323,Z$303)="",$G10=""),"",VLOOKUP($A10,Mitglieder!$C$24:$BG$323,Z$303))</f>
        <v/>
      </c>
      <c r="AA10" s="54" t="str">
        <f ca="1">IF(OR(VLOOKUP($A10,Mitglieder!$C$24:$BG$323,AA$303)="",$G10=""),"",VLOOKUP($A10,Mitglieder!$C$24:$BG$323,AA$303))</f>
        <v/>
      </c>
      <c r="AB10" s="54" t="str">
        <f ca="1">IF(OR(VLOOKUP($A10,Mitglieder!$C$24:$BG$323,AB$303)="",$G10=""),"",VLOOKUP($A10,Mitglieder!$C$24:$BG$323,AB$303))</f>
        <v/>
      </c>
      <c r="AC10" s="54" t="str">
        <f ca="1">IF(OR(VLOOKUP($A10,Mitglieder!$C$24:$BG$323,AC$303)="",$G10=""),"",VLOOKUP($A10,Mitglieder!$C$24:$BG$323,AC$303))</f>
        <v/>
      </c>
      <c r="AD10" s="54" t="str">
        <f ca="1">IF(OR(VLOOKUP($A10,Mitglieder!$C$24:$BG$323,AD$303)="",$G10=""),"",VLOOKUP($A10,Mitglieder!$C$24:$BG$323,AD$303))</f>
        <v/>
      </c>
      <c r="AE10" s="54" t="str">
        <f ca="1">IF(OR(VLOOKUP($A10,Mitglieder!$C$24:$BG$323,AE$303)="",$G10=""),"",VLOOKUP($A10,Mitglieder!$C$24:$BG$323,AE$303))</f>
        <v/>
      </c>
      <c r="AF10" s="54" t="str">
        <f ca="1">IF(OR(VLOOKUP($A10,Mitglieder!$C$24:$BG$323,AF$303)="",$G10=""),"",VLOOKUP($A10,Mitglieder!$C$24:$BG$323,AF$303))</f>
        <v/>
      </c>
      <c r="AG10" s="54" t="str">
        <f ca="1">IF(OR(VLOOKUP($A10,Mitglieder!$C$24:$BG$323,AG$303)="",$G10=""),"",VLOOKUP($A10,Mitglieder!$C$24:$BG$323,AG$303))</f>
        <v/>
      </c>
      <c r="AH10" s="54" t="str">
        <f ca="1">IF(OR(VLOOKUP($A10,Mitglieder!$C$24:$BG$323,AH$303)="",$G10=""),"",VLOOKUP($A10,Mitglieder!$C$24:$BG$323,AH$303))</f>
        <v/>
      </c>
      <c r="AI10" s="54" t="str">
        <f ca="1">IF(OR(VLOOKUP($A10,Mitglieder!$C$24:$BG$323,AI$303)="",$G10=""),"",VLOOKUP($A10,Mitglieder!$C$24:$BG$323,AI$303))</f>
        <v/>
      </c>
      <c r="AJ10" s="54" t="str">
        <f ca="1">IF(OR(VLOOKUP($A10,Mitglieder!$C$24:$BG$323,AJ$303)="",$G10=""),"",VLOOKUP($A10,Mitglieder!$C$24:$BG$323,AJ$303))</f>
        <v/>
      </c>
      <c r="AK10" s="54" t="str">
        <f ca="1">IF(OR(VLOOKUP($A10,Mitglieder!$C$24:$BG$323,AK$303)="",$G10=""),"",VLOOKUP($A10,Mitglieder!$C$24:$BG$323,AK$303))</f>
        <v/>
      </c>
      <c r="AL10" s="54" t="str">
        <f ca="1">IF(OR(VLOOKUP($A10,Mitglieder!$C$24:$BG$323,AL$303)="",$G10=""),"",VLOOKUP($A10,Mitglieder!$C$24:$BG$323,AL$303))</f>
        <v/>
      </c>
      <c r="AM10" s="42" t="str">
        <f ca="1">IF($G10="","",VLOOKUP($A10,Mitglieder!$C$24:$BG$323,AM$303))</f>
        <v/>
      </c>
      <c r="AN10" s="54" t="str">
        <f ca="1">IF(OR(VLOOKUP($A10,Mitglieder!$C$24:$BG$323,AN$303)="",$G10=""),"",VLOOKUP($A10,Mitglieder!$C$24:$BG$323,AN$303))</f>
        <v/>
      </c>
      <c r="AO10" s="43" t="str">
        <f ca="1">IF($G10="","",TEXT(VLOOKUP($A10,Mitglieder!$C$24:$BG$323,AO$303),"TT.MM.JJJJ"))</f>
        <v/>
      </c>
      <c r="AP10" s="42" t="str">
        <f ca="1">IF($G10="","",VLOOKUP($A10,Mitglieder!$C$24:$BG$323,AP$303))</f>
        <v/>
      </c>
      <c r="AQ10" s="45" t="str">
        <f ca="1">IF($G10="","",TEXT(VLOOKUP($A10,Mitglieder!$C$24:$BG$323,AQ$303),"0.00"))</f>
        <v/>
      </c>
      <c r="AR10" s="54" t="str">
        <f ca="1">IF(OR(VLOOKUP($A10,Mitglieder!$C$24:$BG$323,AR$303)="",$G10=""),"",VLOOKUP($A10,Mitglieder!$C$24:$BG$323,AR$303))</f>
        <v/>
      </c>
      <c r="AS10" s="45" t="str">
        <f ca="1">IF($G10="","",TEXT(VLOOKUP($A10,Mitglieder!$C$24:$BG$323,AS$303),"0.00"))</f>
        <v/>
      </c>
      <c r="AT10" s="54" t="str">
        <f ca="1">IF(OR(VLOOKUP($A10,Mitglieder!$C$24:$BG$323,AT$303)="",$G10=""),"",VLOOKUP($A10,Mitglieder!$C$24:$BG$323,AT$303))</f>
        <v/>
      </c>
      <c r="AU10" s="45" t="str">
        <f ca="1">IF($G10="","",TEXT(VLOOKUP($A10,Mitglieder!$C$24:$BG$323,AU$303),"0.00"))</f>
        <v/>
      </c>
      <c r="AV10" s="45" t="str">
        <f ca="1">IF($G10="","",TEXT(VLOOKUP($A10,Mitglieder!$C$24:$BG$323,AV$303),"0.00"))</f>
        <v/>
      </c>
      <c r="AW10" s="42" t="str">
        <f ca="1">IF($G10="","",VLOOKUP($A10,Mitglieder!$C$24:$BG$323,AW$303))</f>
        <v/>
      </c>
      <c r="AX10" s="54" t="str">
        <f ca="1">IF(OR(VLOOKUP($A10,Mitglieder!$C$24:$BG$323,AX$303)="",$G10=""),"",VLOOKUP($A10,Mitglieder!$C$24:$BG$323,AX$303))</f>
        <v/>
      </c>
      <c r="AY10" s="43" t="str">
        <f ca="1">IF($G10="","",TEXT(VLOOKUP($A10,Mitglieder!$C$24:$BG$323,AY$303),"TT.MM.JJJJ"))</f>
        <v/>
      </c>
      <c r="AZ10" s="43" t="str">
        <f ca="1">IF($G10="","",TEXT(VLOOKUP($A10,Mitglieder!$C$24:$BG$323,AZ$303),"TT.MM.JJJJ"))</f>
        <v/>
      </c>
      <c r="BA10" s="43" t="str">
        <f ca="1">IF($G10="","",TEXT(VLOOKUP($A10,Mitglieder!$C$24:$BG$323,BA$303),"TT.MM.JJJJ"))</f>
        <v/>
      </c>
      <c r="BB10" s="43" t="str">
        <f ca="1">IF($G10="","",TEXT(VLOOKUP($A10,Mitglieder!$C$24:$BG$323,BB$303),"TT.MM.JJJJ"))</f>
        <v/>
      </c>
      <c r="BC10" s="43" t="str">
        <f ca="1">IF($G10="","",TEXT(VLOOKUP($A10,Mitglieder!$C$24:$BG$323,BC$303),"TT.MM.JJJJ"))</f>
        <v/>
      </c>
      <c r="BD10" s="43" t="str">
        <f ca="1">IF($G10="","",TEXT(VLOOKUP($A10,Mitglieder!$C$24:$BG$323,BD$303),"TT.MM.JJJJ"))</f>
        <v/>
      </c>
      <c r="BE10" s="42" t="str">
        <f ca="1">IF($G10="","",VLOOKUP($A10,Mitglieder!$C$24:$BG$323,BE$303))</f>
        <v/>
      </c>
      <c r="BF10" s="42" t="str">
        <f ca="1">IF($G10="","",VLOOKUP($A10,Mitglieder!$C$24:$BG$323,BF$303))</f>
        <v/>
      </c>
    </row>
    <row r="11" spans="1:60" x14ac:dyDescent="0.35">
      <c r="A11" s="42">
        <v>11</v>
      </c>
      <c r="B11" s="42">
        <f ca="1">VLOOKUP($A11,Mitglieder!$C$24:$BA$323,B$303)</f>
        <v>1.0299999999999967</v>
      </c>
      <c r="C11" s="42" t="str">
        <f ca="1">IF($G11="","",VLOOKUP($A11,Mitglieder!$C$24:$BG$323,C$303))</f>
        <v/>
      </c>
      <c r="D11" s="42" t="str">
        <f ca="1">IF($G11="","",VLOOKUP($A11,Mitglieder!$C$24:$BG$323,D$303))</f>
        <v/>
      </c>
      <c r="E11" s="42" t="str">
        <f ca="1">IF($G11="","",VLOOKUP($A11,Mitglieder!$C$24:$BG$323,E$303))</f>
        <v/>
      </c>
      <c r="F11" s="54" t="str">
        <f ca="1">IF(OR(VLOOKUP($A11,Mitglieder!$C$24:$BG$323,F$303)="",$G11=""),"",VLOOKUP($A11,Mitglieder!$C$24:$BG$323,F$303))</f>
        <v/>
      </c>
      <c r="G11" s="72" t="str">
        <f ca="1">IF(B11/ROUND(B11,0)=1,VLOOKUP($A11,Mitglieder!$C$24:$BA$323,G$303),"")</f>
        <v/>
      </c>
      <c r="H11" s="42" t="str">
        <f ca="1">IF($G11="","",VLOOKUP($A11,Mitglieder!$C$24:$BG$323,H$303))</f>
        <v/>
      </c>
      <c r="I11" s="54" t="str">
        <f ca="1">IF(OR(VLOOKUP($A11,Mitglieder!$C$24:$BG$323,I$303)="",$G11=""),"",VLOOKUP($A11,Mitglieder!$C$24:$BG$323,I$303))</f>
        <v/>
      </c>
      <c r="J11" s="42" t="str">
        <f ca="1">IF($G11="","",VLOOKUP($A11,Mitglieder!$C$24:$BG$323,J$303))</f>
        <v/>
      </c>
      <c r="K11" s="54" t="str">
        <f ca="1">IF(OR(VLOOKUP($A11,Mitglieder!$C$24:$BG$323,K$303)="",$G11=""),"",VLOOKUP($A11,Mitglieder!$C$24:$BG$323,K$303))</f>
        <v/>
      </c>
      <c r="L11" s="42" t="str">
        <f ca="1">IF($G11="","",VLOOKUP($A11,Mitglieder!$C$24:$BG$323,L$303))</f>
        <v/>
      </c>
      <c r="M11" s="42" t="str">
        <f ca="1">IF($G11="","",VLOOKUP($A11,Mitglieder!$C$24:$BG$323,M$303))</f>
        <v/>
      </c>
      <c r="N11" s="42" t="str">
        <f ca="1">IF($G11="","",VLOOKUP($A11,Mitglieder!$C$24:$BG$323,N$303))</f>
        <v/>
      </c>
      <c r="O11" s="42" t="str">
        <f ca="1">IF($G11="","",VLOOKUP($A11,Mitglieder!$C$24:$BG$323,O$303))</f>
        <v/>
      </c>
      <c r="P11" s="42" t="str">
        <f ca="1">IF($G11="","",VLOOKUP($A11,Mitglieder!$C$24:$BG$323,P$303))</f>
        <v/>
      </c>
      <c r="Q11" s="42" t="str">
        <f ca="1">IF($G11="","",VLOOKUP($A11,Mitglieder!$C$24:$BG$323,Q$303))</f>
        <v/>
      </c>
      <c r="R11" s="54" t="str">
        <f ca="1">IF(OR(VLOOKUP($A11,Mitglieder!$C$24:$BG$323,R$303)="",$G11=""),"",VLOOKUP($A11,Mitglieder!$C$24:$BG$323,R$303))</f>
        <v/>
      </c>
      <c r="S11" s="43" t="str">
        <f ca="1">IF($G11="","",TEXT(VLOOKUP($A11,Mitglieder!$C$24:$BG$323,S$303),"TT.MM.JJJJ"))</f>
        <v/>
      </c>
      <c r="T11" s="43" t="str">
        <f ca="1">IF($G11="","",TEXT(VLOOKUP($A11,Mitglieder!$C$24:$BG$323,T$303),"TT.MM.JJJJ"))</f>
        <v/>
      </c>
      <c r="U11" s="43" t="str">
        <f ca="1">IF($G11="","",TEXT(VLOOKUP($A11,Mitglieder!$C$24:$BG$323,U$303),"TT.MM.JJJJ"))</f>
        <v/>
      </c>
      <c r="V11" s="54" t="str">
        <f ca="1">IF(OR(VLOOKUP($A11,Mitglieder!$C$24:$BG$323,V$303)="",$G11=""),"",VLOOKUP($A11,Mitglieder!$C$24:$BG$323,V$303))</f>
        <v/>
      </c>
      <c r="W11" s="54" t="str">
        <f ca="1">IF(OR(VLOOKUP($A11,Mitglieder!$C$24:$BG$323,W$303)="",$G11=""),"",VLOOKUP($A11,Mitglieder!$C$24:$BG$323,W$303))</f>
        <v/>
      </c>
      <c r="X11" s="54" t="str">
        <f ca="1">IF(OR(VLOOKUP($A11,Mitglieder!$C$24:$BG$323,X$303)="",$G11=""),"",VLOOKUP($A11,Mitglieder!$C$24:$BG$323,X$303))</f>
        <v/>
      </c>
      <c r="Y11" s="54" t="str">
        <f ca="1">IF(OR(VLOOKUP($A11,Mitglieder!$C$24:$BG$323,Y$303)="",$G11=""),"",VLOOKUP($A11,Mitglieder!$C$24:$BG$323,Y$303))</f>
        <v/>
      </c>
      <c r="Z11" s="54" t="str">
        <f ca="1">IF(OR(VLOOKUP($A11,Mitglieder!$C$24:$BG$323,Z$303)="",$G11=""),"",VLOOKUP($A11,Mitglieder!$C$24:$BG$323,Z$303))</f>
        <v/>
      </c>
      <c r="AA11" s="54" t="str">
        <f ca="1">IF(OR(VLOOKUP($A11,Mitglieder!$C$24:$BG$323,AA$303)="",$G11=""),"",VLOOKUP($A11,Mitglieder!$C$24:$BG$323,AA$303))</f>
        <v/>
      </c>
      <c r="AB11" s="54" t="str">
        <f ca="1">IF(OR(VLOOKUP($A11,Mitglieder!$C$24:$BG$323,AB$303)="",$G11=""),"",VLOOKUP($A11,Mitglieder!$C$24:$BG$323,AB$303))</f>
        <v/>
      </c>
      <c r="AC11" s="54" t="str">
        <f ca="1">IF(OR(VLOOKUP($A11,Mitglieder!$C$24:$BG$323,AC$303)="",$G11=""),"",VLOOKUP($A11,Mitglieder!$C$24:$BG$323,AC$303))</f>
        <v/>
      </c>
      <c r="AD11" s="54" t="str">
        <f ca="1">IF(OR(VLOOKUP($A11,Mitglieder!$C$24:$BG$323,AD$303)="",$G11=""),"",VLOOKUP($A11,Mitglieder!$C$24:$BG$323,AD$303))</f>
        <v/>
      </c>
      <c r="AE11" s="54" t="str">
        <f ca="1">IF(OR(VLOOKUP($A11,Mitglieder!$C$24:$BG$323,AE$303)="",$G11=""),"",VLOOKUP($A11,Mitglieder!$C$24:$BG$323,AE$303))</f>
        <v/>
      </c>
      <c r="AF11" s="54" t="str">
        <f ca="1">IF(OR(VLOOKUP($A11,Mitglieder!$C$24:$BG$323,AF$303)="",$G11=""),"",VLOOKUP($A11,Mitglieder!$C$24:$BG$323,AF$303))</f>
        <v/>
      </c>
      <c r="AG11" s="54" t="str">
        <f ca="1">IF(OR(VLOOKUP($A11,Mitglieder!$C$24:$BG$323,AG$303)="",$G11=""),"",VLOOKUP($A11,Mitglieder!$C$24:$BG$323,AG$303))</f>
        <v/>
      </c>
      <c r="AH11" s="54" t="str">
        <f ca="1">IF(OR(VLOOKUP($A11,Mitglieder!$C$24:$BG$323,AH$303)="",$G11=""),"",VLOOKUP($A11,Mitglieder!$C$24:$BG$323,AH$303))</f>
        <v/>
      </c>
      <c r="AI11" s="54" t="str">
        <f ca="1">IF(OR(VLOOKUP($A11,Mitglieder!$C$24:$BG$323,AI$303)="",$G11=""),"",VLOOKUP($A11,Mitglieder!$C$24:$BG$323,AI$303))</f>
        <v/>
      </c>
      <c r="AJ11" s="54" t="str">
        <f ca="1">IF(OR(VLOOKUP($A11,Mitglieder!$C$24:$BG$323,AJ$303)="",$G11=""),"",VLOOKUP($A11,Mitglieder!$C$24:$BG$323,AJ$303))</f>
        <v/>
      </c>
      <c r="AK11" s="54" t="str">
        <f ca="1">IF(OR(VLOOKUP($A11,Mitglieder!$C$24:$BG$323,AK$303)="",$G11=""),"",VLOOKUP($A11,Mitglieder!$C$24:$BG$323,AK$303))</f>
        <v/>
      </c>
      <c r="AL11" s="54" t="str">
        <f ca="1">IF(OR(VLOOKUP($A11,Mitglieder!$C$24:$BG$323,AL$303)="",$G11=""),"",VLOOKUP($A11,Mitglieder!$C$24:$BG$323,AL$303))</f>
        <v/>
      </c>
      <c r="AM11" s="42" t="str">
        <f ca="1">IF($G11="","",VLOOKUP($A11,Mitglieder!$C$24:$BG$323,AM$303))</f>
        <v/>
      </c>
      <c r="AN11" s="54" t="str">
        <f ca="1">IF(OR(VLOOKUP($A11,Mitglieder!$C$24:$BG$323,AN$303)="",$G11=""),"",VLOOKUP($A11,Mitglieder!$C$24:$BG$323,AN$303))</f>
        <v/>
      </c>
      <c r="AO11" s="43" t="str">
        <f ca="1">IF($G11="","",TEXT(VLOOKUP($A11,Mitglieder!$C$24:$BG$323,AO$303),"TT.MM.JJJJ"))</f>
        <v/>
      </c>
      <c r="AP11" s="42" t="str">
        <f ca="1">IF($G11="","",VLOOKUP($A11,Mitglieder!$C$24:$BG$323,AP$303))</f>
        <v/>
      </c>
      <c r="AQ11" s="45" t="str">
        <f ca="1">IF($G11="","",TEXT(VLOOKUP($A11,Mitglieder!$C$24:$BG$323,AQ$303),"0.00"))</f>
        <v/>
      </c>
      <c r="AR11" s="54" t="str">
        <f ca="1">IF(OR(VLOOKUP($A11,Mitglieder!$C$24:$BG$323,AR$303)="",$G11=""),"",VLOOKUP($A11,Mitglieder!$C$24:$BG$323,AR$303))</f>
        <v/>
      </c>
      <c r="AS11" s="45" t="str">
        <f ca="1">IF($G11="","",TEXT(VLOOKUP($A11,Mitglieder!$C$24:$BG$323,AS$303),"0.00"))</f>
        <v/>
      </c>
      <c r="AT11" s="54" t="str">
        <f ca="1">IF(OR(VLOOKUP($A11,Mitglieder!$C$24:$BG$323,AT$303)="",$G11=""),"",VLOOKUP($A11,Mitglieder!$C$24:$BG$323,AT$303))</f>
        <v/>
      </c>
      <c r="AU11" s="45" t="str">
        <f ca="1">IF($G11="","",TEXT(VLOOKUP($A11,Mitglieder!$C$24:$BG$323,AU$303),"0.00"))</f>
        <v/>
      </c>
      <c r="AV11" s="45" t="str">
        <f ca="1">IF($G11="","",TEXT(VLOOKUP($A11,Mitglieder!$C$24:$BG$323,AV$303),"0.00"))</f>
        <v/>
      </c>
      <c r="AW11" s="42" t="str">
        <f ca="1">IF($G11="","",VLOOKUP($A11,Mitglieder!$C$24:$BG$323,AW$303))</f>
        <v/>
      </c>
      <c r="AX11" s="54" t="str">
        <f ca="1">IF(OR(VLOOKUP($A11,Mitglieder!$C$24:$BG$323,AX$303)="",$G11=""),"",VLOOKUP($A11,Mitglieder!$C$24:$BG$323,AX$303))</f>
        <v/>
      </c>
      <c r="AY11" s="43" t="str">
        <f ca="1">IF($G11="","",TEXT(VLOOKUP($A11,Mitglieder!$C$24:$BG$323,AY$303),"TT.MM.JJJJ"))</f>
        <v/>
      </c>
      <c r="AZ11" s="43" t="str">
        <f ca="1">IF($G11="","",TEXT(VLOOKUP($A11,Mitglieder!$C$24:$BG$323,AZ$303),"TT.MM.JJJJ"))</f>
        <v/>
      </c>
      <c r="BA11" s="43" t="str">
        <f ca="1">IF($G11="","",TEXT(VLOOKUP($A11,Mitglieder!$C$24:$BG$323,BA$303),"TT.MM.JJJJ"))</f>
        <v/>
      </c>
      <c r="BB11" s="43" t="str">
        <f ca="1">IF($G11="","",TEXT(VLOOKUP($A11,Mitglieder!$C$24:$BG$323,BB$303),"TT.MM.JJJJ"))</f>
        <v/>
      </c>
      <c r="BC11" s="43" t="str">
        <f ca="1">IF($G11="","",TEXT(VLOOKUP($A11,Mitglieder!$C$24:$BG$323,BC$303),"TT.MM.JJJJ"))</f>
        <v/>
      </c>
      <c r="BD11" s="43" t="str">
        <f ca="1">IF($G11="","",TEXT(VLOOKUP($A11,Mitglieder!$C$24:$BG$323,BD$303),"TT.MM.JJJJ"))</f>
        <v/>
      </c>
      <c r="BE11" s="42" t="str">
        <f ca="1">IF($G11="","",VLOOKUP($A11,Mitglieder!$C$24:$BG$323,BE$303))</f>
        <v/>
      </c>
      <c r="BF11" s="42" t="str">
        <f ca="1">IF($G11="","",VLOOKUP($A11,Mitglieder!$C$24:$BG$323,BF$303))</f>
        <v/>
      </c>
    </row>
    <row r="12" spans="1:60" x14ac:dyDescent="0.35">
      <c r="A12" s="42">
        <v>12</v>
      </c>
      <c r="B12" s="42">
        <f ca="1">VLOOKUP($A12,Mitglieder!$C$24:$BA$323,B$303)</f>
        <v>1.0299999999999967</v>
      </c>
      <c r="C12" s="42" t="str">
        <f ca="1">IF($G12="","",VLOOKUP($A12,Mitglieder!$C$24:$BG$323,C$303))</f>
        <v/>
      </c>
      <c r="D12" s="42" t="str">
        <f ca="1">IF($G12="","",VLOOKUP($A12,Mitglieder!$C$24:$BG$323,D$303))</f>
        <v/>
      </c>
      <c r="E12" s="42" t="str">
        <f ca="1">IF($G12="","",VLOOKUP($A12,Mitglieder!$C$24:$BG$323,E$303))</f>
        <v/>
      </c>
      <c r="F12" s="54" t="str">
        <f ca="1">IF(OR(VLOOKUP($A12,Mitglieder!$C$24:$BG$323,F$303)="",$G12=""),"",VLOOKUP($A12,Mitglieder!$C$24:$BG$323,F$303))</f>
        <v/>
      </c>
      <c r="G12" s="72" t="str">
        <f ca="1">IF(B12/ROUND(B12,0)=1,VLOOKUP($A12,Mitglieder!$C$24:$BA$323,G$303),"")</f>
        <v/>
      </c>
      <c r="H12" s="42" t="str">
        <f ca="1">IF($G12="","",VLOOKUP($A12,Mitglieder!$C$24:$BG$323,H$303))</f>
        <v/>
      </c>
      <c r="I12" s="54" t="str">
        <f ca="1">IF(OR(VLOOKUP($A12,Mitglieder!$C$24:$BG$323,I$303)="",$G12=""),"",VLOOKUP($A12,Mitglieder!$C$24:$BG$323,I$303))</f>
        <v/>
      </c>
      <c r="J12" s="42" t="str">
        <f ca="1">IF($G12="","",VLOOKUP($A12,Mitglieder!$C$24:$BG$323,J$303))</f>
        <v/>
      </c>
      <c r="K12" s="54" t="str">
        <f ca="1">IF(OR(VLOOKUP($A12,Mitglieder!$C$24:$BG$323,K$303)="",$G12=""),"",VLOOKUP($A12,Mitglieder!$C$24:$BG$323,K$303))</f>
        <v/>
      </c>
      <c r="L12" s="42" t="str">
        <f ca="1">IF($G12="","",VLOOKUP($A12,Mitglieder!$C$24:$BG$323,L$303))</f>
        <v/>
      </c>
      <c r="M12" s="42" t="str">
        <f ca="1">IF($G12="","",VLOOKUP($A12,Mitglieder!$C$24:$BG$323,M$303))</f>
        <v/>
      </c>
      <c r="N12" s="42" t="str">
        <f ca="1">IF($G12="","",VLOOKUP($A12,Mitglieder!$C$24:$BG$323,N$303))</f>
        <v/>
      </c>
      <c r="O12" s="42" t="str">
        <f ca="1">IF($G12="","",VLOOKUP($A12,Mitglieder!$C$24:$BG$323,O$303))</f>
        <v/>
      </c>
      <c r="P12" s="42" t="str">
        <f ca="1">IF($G12="","",VLOOKUP($A12,Mitglieder!$C$24:$BG$323,P$303))</f>
        <v/>
      </c>
      <c r="Q12" s="42" t="str">
        <f ca="1">IF($G12="","",VLOOKUP($A12,Mitglieder!$C$24:$BG$323,Q$303))</f>
        <v/>
      </c>
      <c r="R12" s="54" t="str">
        <f ca="1">IF(OR(VLOOKUP($A12,Mitglieder!$C$24:$BG$323,R$303)="",$G12=""),"",VLOOKUP($A12,Mitglieder!$C$24:$BG$323,R$303))</f>
        <v/>
      </c>
      <c r="S12" s="43" t="str">
        <f ca="1">IF($G12="","",TEXT(VLOOKUP($A12,Mitglieder!$C$24:$BG$323,S$303),"TT.MM.JJJJ"))</f>
        <v/>
      </c>
      <c r="T12" s="43" t="str">
        <f ca="1">IF($G12="","",TEXT(VLOOKUP($A12,Mitglieder!$C$24:$BG$323,T$303),"TT.MM.JJJJ"))</f>
        <v/>
      </c>
      <c r="U12" s="43" t="str">
        <f ca="1">IF($G12="","",TEXT(VLOOKUP($A12,Mitglieder!$C$24:$BG$323,U$303),"TT.MM.JJJJ"))</f>
        <v/>
      </c>
      <c r="V12" s="54" t="str">
        <f ca="1">IF(OR(VLOOKUP($A12,Mitglieder!$C$24:$BG$323,V$303)="",$G12=""),"",VLOOKUP($A12,Mitglieder!$C$24:$BG$323,V$303))</f>
        <v/>
      </c>
      <c r="W12" s="54" t="str">
        <f ca="1">IF(OR(VLOOKUP($A12,Mitglieder!$C$24:$BG$323,W$303)="",$G12=""),"",VLOOKUP($A12,Mitglieder!$C$24:$BG$323,W$303))</f>
        <v/>
      </c>
      <c r="X12" s="54" t="str">
        <f ca="1">IF(OR(VLOOKUP($A12,Mitglieder!$C$24:$BG$323,X$303)="",$G12=""),"",VLOOKUP($A12,Mitglieder!$C$24:$BG$323,X$303))</f>
        <v/>
      </c>
      <c r="Y12" s="54" t="str">
        <f ca="1">IF(OR(VLOOKUP($A12,Mitglieder!$C$24:$BG$323,Y$303)="",$G12=""),"",VLOOKUP($A12,Mitglieder!$C$24:$BG$323,Y$303))</f>
        <v/>
      </c>
      <c r="Z12" s="54" t="str">
        <f ca="1">IF(OR(VLOOKUP($A12,Mitglieder!$C$24:$BG$323,Z$303)="",$G12=""),"",VLOOKUP($A12,Mitglieder!$C$24:$BG$323,Z$303))</f>
        <v/>
      </c>
      <c r="AA12" s="54" t="str">
        <f ca="1">IF(OR(VLOOKUP($A12,Mitglieder!$C$24:$BG$323,AA$303)="",$G12=""),"",VLOOKUP($A12,Mitglieder!$C$24:$BG$323,AA$303))</f>
        <v/>
      </c>
      <c r="AB12" s="54" t="str">
        <f ca="1">IF(OR(VLOOKUP($A12,Mitglieder!$C$24:$BG$323,AB$303)="",$G12=""),"",VLOOKUP($A12,Mitglieder!$C$24:$BG$323,AB$303))</f>
        <v/>
      </c>
      <c r="AC12" s="54" t="str">
        <f ca="1">IF(OR(VLOOKUP($A12,Mitglieder!$C$24:$BG$323,AC$303)="",$G12=""),"",VLOOKUP($A12,Mitglieder!$C$24:$BG$323,AC$303))</f>
        <v/>
      </c>
      <c r="AD12" s="54" t="str">
        <f ca="1">IF(OR(VLOOKUP($A12,Mitglieder!$C$24:$BG$323,AD$303)="",$G12=""),"",VLOOKUP($A12,Mitglieder!$C$24:$BG$323,AD$303))</f>
        <v/>
      </c>
      <c r="AE12" s="54" t="str">
        <f ca="1">IF(OR(VLOOKUP($A12,Mitglieder!$C$24:$BG$323,AE$303)="",$G12=""),"",VLOOKUP($A12,Mitglieder!$C$24:$BG$323,AE$303))</f>
        <v/>
      </c>
      <c r="AF12" s="54" t="str">
        <f ca="1">IF(OR(VLOOKUP($A12,Mitglieder!$C$24:$BG$323,AF$303)="",$G12=""),"",VLOOKUP($A12,Mitglieder!$C$24:$BG$323,AF$303))</f>
        <v/>
      </c>
      <c r="AG12" s="54" t="str">
        <f ca="1">IF(OR(VLOOKUP($A12,Mitglieder!$C$24:$BG$323,AG$303)="",$G12=""),"",VLOOKUP($A12,Mitglieder!$C$24:$BG$323,AG$303))</f>
        <v/>
      </c>
      <c r="AH12" s="54" t="str">
        <f ca="1">IF(OR(VLOOKUP($A12,Mitglieder!$C$24:$BG$323,AH$303)="",$G12=""),"",VLOOKUP($A12,Mitglieder!$C$24:$BG$323,AH$303))</f>
        <v/>
      </c>
      <c r="AI12" s="54" t="str">
        <f ca="1">IF(OR(VLOOKUP($A12,Mitglieder!$C$24:$BG$323,AI$303)="",$G12=""),"",VLOOKUP($A12,Mitglieder!$C$24:$BG$323,AI$303))</f>
        <v/>
      </c>
      <c r="AJ12" s="54" t="str">
        <f ca="1">IF(OR(VLOOKUP($A12,Mitglieder!$C$24:$BG$323,AJ$303)="",$G12=""),"",VLOOKUP($A12,Mitglieder!$C$24:$BG$323,AJ$303))</f>
        <v/>
      </c>
      <c r="AK12" s="54" t="str">
        <f ca="1">IF(OR(VLOOKUP($A12,Mitglieder!$C$24:$BG$323,AK$303)="",$G12=""),"",VLOOKUP($A12,Mitglieder!$C$24:$BG$323,AK$303))</f>
        <v/>
      </c>
      <c r="AL12" s="54" t="str">
        <f ca="1">IF(OR(VLOOKUP($A12,Mitglieder!$C$24:$BG$323,AL$303)="",$G12=""),"",VLOOKUP($A12,Mitglieder!$C$24:$BG$323,AL$303))</f>
        <v/>
      </c>
      <c r="AM12" s="42" t="str">
        <f ca="1">IF($G12="","",VLOOKUP($A12,Mitglieder!$C$24:$BG$323,AM$303))</f>
        <v/>
      </c>
      <c r="AN12" s="54" t="str">
        <f ca="1">IF(OR(VLOOKUP($A12,Mitglieder!$C$24:$BG$323,AN$303)="",$G12=""),"",VLOOKUP($A12,Mitglieder!$C$24:$BG$323,AN$303))</f>
        <v/>
      </c>
      <c r="AO12" s="43" t="str">
        <f ca="1">IF($G12="","",TEXT(VLOOKUP($A12,Mitglieder!$C$24:$BG$323,AO$303),"TT.MM.JJJJ"))</f>
        <v/>
      </c>
      <c r="AP12" s="42" t="str">
        <f ca="1">IF($G12="","",VLOOKUP($A12,Mitglieder!$C$24:$BG$323,AP$303))</f>
        <v/>
      </c>
      <c r="AQ12" s="45" t="str">
        <f ca="1">IF($G12="","",TEXT(VLOOKUP($A12,Mitglieder!$C$24:$BG$323,AQ$303),"0.00"))</f>
        <v/>
      </c>
      <c r="AR12" s="54" t="str">
        <f ca="1">IF(OR(VLOOKUP($A12,Mitglieder!$C$24:$BG$323,AR$303)="",$G12=""),"",VLOOKUP($A12,Mitglieder!$C$24:$BG$323,AR$303))</f>
        <v/>
      </c>
      <c r="AS12" s="45" t="str">
        <f ca="1">IF($G12="","",TEXT(VLOOKUP($A12,Mitglieder!$C$24:$BG$323,AS$303),"0.00"))</f>
        <v/>
      </c>
      <c r="AT12" s="54" t="str">
        <f ca="1">IF(OR(VLOOKUP($A12,Mitglieder!$C$24:$BG$323,AT$303)="",$G12=""),"",VLOOKUP($A12,Mitglieder!$C$24:$BG$323,AT$303))</f>
        <v/>
      </c>
      <c r="AU12" s="45" t="str">
        <f ca="1">IF($G12="","",TEXT(VLOOKUP($A12,Mitglieder!$C$24:$BG$323,AU$303),"0.00"))</f>
        <v/>
      </c>
      <c r="AV12" s="45" t="str">
        <f ca="1">IF($G12="","",TEXT(VLOOKUP($A12,Mitglieder!$C$24:$BG$323,AV$303),"0.00"))</f>
        <v/>
      </c>
      <c r="AW12" s="42" t="str">
        <f ca="1">IF($G12="","",VLOOKUP($A12,Mitglieder!$C$24:$BG$323,AW$303))</f>
        <v/>
      </c>
      <c r="AX12" s="54" t="str">
        <f ca="1">IF(OR(VLOOKUP($A12,Mitglieder!$C$24:$BG$323,AX$303)="",$G12=""),"",VLOOKUP($A12,Mitglieder!$C$24:$BG$323,AX$303))</f>
        <v/>
      </c>
      <c r="AY12" s="43" t="str">
        <f ca="1">IF($G12="","",TEXT(VLOOKUP($A12,Mitglieder!$C$24:$BG$323,AY$303),"TT.MM.JJJJ"))</f>
        <v/>
      </c>
      <c r="AZ12" s="43" t="str">
        <f ca="1">IF($G12="","",TEXT(VLOOKUP($A12,Mitglieder!$C$24:$BG$323,AZ$303),"TT.MM.JJJJ"))</f>
        <v/>
      </c>
      <c r="BA12" s="43" t="str">
        <f ca="1">IF($G12="","",TEXT(VLOOKUP($A12,Mitglieder!$C$24:$BG$323,BA$303),"TT.MM.JJJJ"))</f>
        <v/>
      </c>
      <c r="BB12" s="43" t="str">
        <f ca="1">IF($G12="","",TEXT(VLOOKUP($A12,Mitglieder!$C$24:$BG$323,BB$303),"TT.MM.JJJJ"))</f>
        <v/>
      </c>
      <c r="BC12" s="43" t="str">
        <f ca="1">IF($G12="","",TEXT(VLOOKUP($A12,Mitglieder!$C$24:$BG$323,BC$303),"TT.MM.JJJJ"))</f>
        <v/>
      </c>
      <c r="BD12" s="43" t="str">
        <f ca="1">IF($G12="","",TEXT(VLOOKUP($A12,Mitglieder!$C$24:$BG$323,BD$303),"TT.MM.JJJJ"))</f>
        <v/>
      </c>
      <c r="BE12" s="42" t="str">
        <f ca="1">IF($G12="","",VLOOKUP($A12,Mitglieder!$C$24:$BG$323,BE$303))</f>
        <v/>
      </c>
      <c r="BF12" s="42" t="str">
        <f ca="1">IF($G12="","",VLOOKUP($A12,Mitglieder!$C$24:$BG$323,BF$303))</f>
        <v/>
      </c>
    </row>
    <row r="13" spans="1:60" x14ac:dyDescent="0.35">
      <c r="A13" s="42">
        <v>13</v>
      </c>
      <c r="B13" s="42">
        <f ca="1">VLOOKUP($A13,Mitglieder!$C$24:$BA$323,B$303)</f>
        <v>1.0299999999999967</v>
      </c>
      <c r="C13" s="42" t="str">
        <f ca="1">IF($G13="","",VLOOKUP($A13,Mitglieder!$C$24:$BG$323,C$303))</f>
        <v/>
      </c>
      <c r="D13" s="42" t="str">
        <f ca="1">IF($G13="","",VLOOKUP($A13,Mitglieder!$C$24:$BG$323,D$303))</f>
        <v/>
      </c>
      <c r="E13" s="42" t="str">
        <f ca="1">IF($G13="","",VLOOKUP($A13,Mitglieder!$C$24:$BG$323,E$303))</f>
        <v/>
      </c>
      <c r="F13" s="54" t="str">
        <f ca="1">IF(OR(VLOOKUP($A13,Mitglieder!$C$24:$BG$323,F$303)="",$G13=""),"",VLOOKUP($A13,Mitglieder!$C$24:$BG$323,F$303))</f>
        <v/>
      </c>
      <c r="G13" s="72" t="str">
        <f ca="1">IF(B13/ROUND(B13,0)=1,VLOOKUP($A13,Mitglieder!$C$24:$BA$323,G$303),"")</f>
        <v/>
      </c>
      <c r="H13" s="42" t="str">
        <f ca="1">IF($G13="","",VLOOKUP($A13,Mitglieder!$C$24:$BG$323,H$303))</f>
        <v/>
      </c>
      <c r="I13" s="54" t="str">
        <f ca="1">IF(OR(VLOOKUP($A13,Mitglieder!$C$24:$BG$323,I$303)="",$G13=""),"",VLOOKUP($A13,Mitglieder!$C$24:$BG$323,I$303))</f>
        <v/>
      </c>
      <c r="J13" s="42" t="str">
        <f ca="1">IF($G13="","",VLOOKUP($A13,Mitglieder!$C$24:$BG$323,J$303))</f>
        <v/>
      </c>
      <c r="K13" s="54" t="str">
        <f ca="1">IF(OR(VLOOKUP($A13,Mitglieder!$C$24:$BG$323,K$303)="",$G13=""),"",VLOOKUP($A13,Mitglieder!$C$24:$BG$323,K$303))</f>
        <v/>
      </c>
      <c r="L13" s="42" t="str">
        <f ca="1">IF($G13="","",VLOOKUP($A13,Mitglieder!$C$24:$BG$323,L$303))</f>
        <v/>
      </c>
      <c r="M13" s="42" t="str">
        <f ca="1">IF($G13="","",VLOOKUP($A13,Mitglieder!$C$24:$BG$323,M$303))</f>
        <v/>
      </c>
      <c r="N13" s="42" t="str">
        <f ca="1">IF($G13="","",VLOOKUP($A13,Mitglieder!$C$24:$BG$323,N$303))</f>
        <v/>
      </c>
      <c r="O13" s="42" t="str">
        <f ca="1">IF($G13="","",VLOOKUP($A13,Mitglieder!$C$24:$BG$323,O$303))</f>
        <v/>
      </c>
      <c r="P13" s="42" t="str">
        <f ca="1">IF($G13="","",VLOOKUP($A13,Mitglieder!$C$24:$BG$323,P$303))</f>
        <v/>
      </c>
      <c r="Q13" s="42" t="str">
        <f ca="1">IF($G13="","",VLOOKUP($A13,Mitglieder!$C$24:$BG$323,Q$303))</f>
        <v/>
      </c>
      <c r="R13" s="54" t="str">
        <f ca="1">IF(OR(VLOOKUP($A13,Mitglieder!$C$24:$BG$323,R$303)="",$G13=""),"",VLOOKUP($A13,Mitglieder!$C$24:$BG$323,R$303))</f>
        <v/>
      </c>
      <c r="S13" s="43" t="str">
        <f ca="1">IF($G13="","",TEXT(VLOOKUP($A13,Mitglieder!$C$24:$BG$323,S$303),"TT.MM.JJJJ"))</f>
        <v/>
      </c>
      <c r="T13" s="43" t="str">
        <f ca="1">IF($G13="","",TEXT(VLOOKUP($A13,Mitglieder!$C$24:$BG$323,T$303),"TT.MM.JJJJ"))</f>
        <v/>
      </c>
      <c r="U13" s="43" t="str">
        <f ca="1">IF($G13="","",TEXT(VLOOKUP($A13,Mitglieder!$C$24:$BG$323,U$303),"TT.MM.JJJJ"))</f>
        <v/>
      </c>
      <c r="V13" s="54" t="str">
        <f ca="1">IF(OR(VLOOKUP($A13,Mitglieder!$C$24:$BG$323,V$303)="",$G13=""),"",VLOOKUP($A13,Mitglieder!$C$24:$BG$323,V$303))</f>
        <v/>
      </c>
      <c r="W13" s="54" t="str">
        <f ca="1">IF(OR(VLOOKUP($A13,Mitglieder!$C$24:$BG$323,W$303)="",$G13=""),"",VLOOKUP($A13,Mitglieder!$C$24:$BG$323,W$303))</f>
        <v/>
      </c>
      <c r="X13" s="54" t="str">
        <f ca="1">IF(OR(VLOOKUP($A13,Mitglieder!$C$24:$BG$323,X$303)="",$G13=""),"",VLOOKUP($A13,Mitglieder!$C$24:$BG$323,X$303))</f>
        <v/>
      </c>
      <c r="Y13" s="54" t="str">
        <f ca="1">IF(OR(VLOOKUP($A13,Mitglieder!$C$24:$BG$323,Y$303)="",$G13=""),"",VLOOKUP($A13,Mitglieder!$C$24:$BG$323,Y$303))</f>
        <v/>
      </c>
      <c r="Z13" s="54" t="str">
        <f ca="1">IF(OR(VLOOKUP($A13,Mitglieder!$C$24:$BG$323,Z$303)="",$G13=""),"",VLOOKUP($A13,Mitglieder!$C$24:$BG$323,Z$303))</f>
        <v/>
      </c>
      <c r="AA13" s="54" t="str">
        <f ca="1">IF(OR(VLOOKUP($A13,Mitglieder!$C$24:$BG$323,AA$303)="",$G13=""),"",VLOOKUP($A13,Mitglieder!$C$24:$BG$323,AA$303))</f>
        <v/>
      </c>
      <c r="AB13" s="54" t="str">
        <f ca="1">IF(OR(VLOOKUP($A13,Mitglieder!$C$24:$BG$323,AB$303)="",$G13=""),"",VLOOKUP($A13,Mitglieder!$C$24:$BG$323,AB$303))</f>
        <v/>
      </c>
      <c r="AC13" s="54" t="str">
        <f ca="1">IF(OR(VLOOKUP($A13,Mitglieder!$C$24:$BG$323,AC$303)="",$G13=""),"",VLOOKUP($A13,Mitglieder!$C$24:$BG$323,AC$303))</f>
        <v/>
      </c>
      <c r="AD13" s="54" t="str">
        <f ca="1">IF(OR(VLOOKUP($A13,Mitglieder!$C$24:$BG$323,AD$303)="",$G13=""),"",VLOOKUP($A13,Mitglieder!$C$24:$BG$323,AD$303))</f>
        <v/>
      </c>
      <c r="AE13" s="54" t="str">
        <f ca="1">IF(OR(VLOOKUP($A13,Mitglieder!$C$24:$BG$323,AE$303)="",$G13=""),"",VLOOKUP($A13,Mitglieder!$C$24:$BG$323,AE$303))</f>
        <v/>
      </c>
      <c r="AF13" s="54" t="str">
        <f ca="1">IF(OR(VLOOKUP($A13,Mitglieder!$C$24:$BG$323,AF$303)="",$G13=""),"",VLOOKUP($A13,Mitglieder!$C$24:$BG$323,AF$303))</f>
        <v/>
      </c>
      <c r="AG13" s="54" t="str">
        <f ca="1">IF(OR(VLOOKUP($A13,Mitglieder!$C$24:$BG$323,AG$303)="",$G13=""),"",VLOOKUP($A13,Mitglieder!$C$24:$BG$323,AG$303))</f>
        <v/>
      </c>
      <c r="AH13" s="54" t="str">
        <f ca="1">IF(OR(VLOOKUP($A13,Mitglieder!$C$24:$BG$323,AH$303)="",$G13=""),"",VLOOKUP($A13,Mitglieder!$C$24:$BG$323,AH$303))</f>
        <v/>
      </c>
      <c r="AI13" s="54" t="str">
        <f ca="1">IF(OR(VLOOKUP($A13,Mitglieder!$C$24:$BG$323,AI$303)="",$G13=""),"",VLOOKUP($A13,Mitglieder!$C$24:$BG$323,AI$303))</f>
        <v/>
      </c>
      <c r="AJ13" s="54" t="str">
        <f ca="1">IF(OR(VLOOKUP($A13,Mitglieder!$C$24:$BG$323,AJ$303)="",$G13=""),"",VLOOKUP($A13,Mitglieder!$C$24:$BG$323,AJ$303))</f>
        <v/>
      </c>
      <c r="AK13" s="54" t="str">
        <f ca="1">IF(OR(VLOOKUP($A13,Mitglieder!$C$24:$BG$323,AK$303)="",$G13=""),"",VLOOKUP($A13,Mitglieder!$C$24:$BG$323,AK$303))</f>
        <v/>
      </c>
      <c r="AL13" s="54" t="str">
        <f ca="1">IF(OR(VLOOKUP($A13,Mitglieder!$C$24:$BG$323,AL$303)="",$G13=""),"",VLOOKUP($A13,Mitglieder!$C$24:$BG$323,AL$303))</f>
        <v/>
      </c>
      <c r="AM13" s="42" t="str">
        <f ca="1">IF($G13="","",VLOOKUP($A13,Mitglieder!$C$24:$BG$323,AM$303))</f>
        <v/>
      </c>
      <c r="AN13" s="54" t="str">
        <f ca="1">IF(OR(VLOOKUP($A13,Mitglieder!$C$24:$BG$323,AN$303)="",$G13=""),"",VLOOKUP($A13,Mitglieder!$C$24:$BG$323,AN$303))</f>
        <v/>
      </c>
      <c r="AO13" s="43" t="str">
        <f ca="1">IF($G13="","",TEXT(VLOOKUP($A13,Mitglieder!$C$24:$BG$323,AO$303),"TT.MM.JJJJ"))</f>
        <v/>
      </c>
      <c r="AP13" s="42" t="str">
        <f ca="1">IF($G13="","",VLOOKUP($A13,Mitglieder!$C$24:$BG$323,AP$303))</f>
        <v/>
      </c>
      <c r="AQ13" s="45" t="str">
        <f ca="1">IF($G13="","",TEXT(VLOOKUP($A13,Mitglieder!$C$24:$BG$323,AQ$303),"0.00"))</f>
        <v/>
      </c>
      <c r="AR13" s="54" t="str">
        <f ca="1">IF(OR(VLOOKUP($A13,Mitglieder!$C$24:$BG$323,AR$303)="",$G13=""),"",VLOOKUP($A13,Mitglieder!$C$24:$BG$323,AR$303))</f>
        <v/>
      </c>
      <c r="AS13" s="45" t="str">
        <f ca="1">IF($G13="","",TEXT(VLOOKUP($A13,Mitglieder!$C$24:$BG$323,AS$303),"0.00"))</f>
        <v/>
      </c>
      <c r="AT13" s="54" t="str">
        <f ca="1">IF(OR(VLOOKUP($A13,Mitglieder!$C$24:$BG$323,AT$303)="",$G13=""),"",VLOOKUP($A13,Mitglieder!$C$24:$BG$323,AT$303))</f>
        <v/>
      </c>
      <c r="AU13" s="45" t="str">
        <f ca="1">IF($G13="","",TEXT(VLOOKUP($A13,Mitglieder!$C$24:$BG$323,AU$303),"0.00"))</f>
        <v/>
      </c>
      <c r="AV13" s="45" t="str">
        <f ca="1">IF($G13="","",TEXT(VLOOKUP($A13,Mitglieder!$C$24:$BG$323,AV$303),"0.00"))</f>
        <v/>
      </c>
      <c r="AW13" s="42" t="str">
        <f ca="1">IF($G13="","",VLOOKUP($A13,Mitglieder!$C$24:$BG$323,AW$303))</f>
        <v/>
      </c>
      <c r="AX13" s="54" t="str">
        <f ca="1">IF(OR(VLOOKUP($A13,Mitglieder!$C$24:$BG$323,AX$303)="",$G13=""),"",VLOOKUP($A13,Mitglieder!$C$24:$BG$323,AX$303))</f>
        <v/>
      </c>
      <c r="AY13" s="43" t="str">
        <f ca="1">IF($G13="","",TEXT(VLOOKUP($A13,Mitglieder!$C$24:$BG$323,AY$303),"TT.MM.JJJJ"))</f>
        <v/>
      </c>
      <c r="AZ13" s="43" t="str">
        <f ca="1">IF($G13="","",TEXT(VLOOKUP($A13,Mitglieder!$C$24:$BG$323,AZ$303),"TT.MM.JJJJ"))</f>
        <v/>
      </c>
      <c r="BA13" s="43" t="str">
        <f ca="1">IF($G13="","",TEXT(VLOOKUP($A13,Mitglieder!$C$24:$BG$323,BA$303),"TT.MM.JJJJ"))</f>
        <v/>
      </c>
      <c r="BB13" s="43" t="str">
        <f ca="1">IF($G13="","",TEXT(VLOOKUP($A13,Mitglieder!$C$24:$BG$323,BB$303),"TT.MM.JJJJ"))</f>
        <v/>
      </c>
      <c r="BC13" s="43" t="str">
        <f ca="1">IF($G13="","",TEXT(VLOOKUP($A13,Mitglieder!$C$24:$BG$323,BC$303),"TT.MM.JJJJ"))</f>
        <v/>
      </c>
      <c r="BD13" s="43" t="str">
        <f ca="1">IF($G13="","",TEXT(VLOOKUP($A13,Mitglieder!$C$24:$BG$323,BD$303),"TT.MM.JJJJ"))</f>
        <v/>
      </c>
      <c r="BE13" s="42" t="str">
        <f ca="1">IF($G13="","",VLOOKUP($A13,Mitglieder!$C$24:$BG$323,BE$303))</f>
        <v/>
      </c>
      <c r="BF13" s="42" t="str">
        <f ca="1">IF($G13="","",VLOOKUP($A13,Mitglieder!$C$24:$BG$323,BF$303))</f>
        <v/>
      </c>
    </row>
    <row r="14" spans="1:60" x14ac:dyDescent="0.35">
      <c r="A14" s="42">
        <v>14</v>
      </c>
      <c r="B14" s="42">
        <f ca="1">VLOOKUP($A14,Mitglieder!$C$24:$BA$323,B$303)</f>
        <v>1.0299999999999967</v>
      </c>
      <c r="C14" s="42" t="str">
        <f ca="1">IF($G14="","",VLOOKUP($A14,Mitglieder!$C$24:$BG$323,C$303))</f>
        <v/>
      </c>
      <c r="D14" s="42" t="str">
        <f ca="1">IF($G14="","",VLOOKUP($A14,Mitglieder!$C$24:$BG$323,D$303))</f>
        <v/>
      </c>
      <c r="E14" s="42" t="str">
        <f ca="1">IF($G14="","",VLOOKUP($A14,Mitglieder!$C$24:$BG$323,E$303))</f>
        <v/>
      </c>
      <c r="F14" s="54" t="str">
        <f ca="1">IF(OR(VLOOKUP($A14,Mitglieder!$C$24:$BG$323,F$303)="",$G14=""),"",VLOOKUP($A14,Mitglieder!$C$24:$BG$323,F$303))</f>
        <v/>
      </c>
      <c r="G14" s="72" t="str">
        <f ca="1">IF(B14/ROUND(B14,0)=1,VLOOKUP($A14,Mitglieder!$C$24:$BA$323,G$303),"")</f>
        <v/>
      </c>
      <c r="H14" s="42" t="str">
        <f ca="1">IF($G14="","",VLOOKUP($A14,Mitglieder!$C$24:$BG$323,H$303))</f>
        <v/>
      </c>
      <c r="I14" s="54" t="str">
        <f ca="1">IF(OR(VLOOKUP($A14,Mitglieder!$C$24:$BG$323,I$303)="",$G14=""),"",VLOOKUP($A14,Mitglieder!$C$24:$BG$323,I$303))</f>
        <v/>
      </c>
      <c r="J14" s="42" t="str">
        <f ca="1">IF($G14="","",VLOOKUP($A14,Mitglieder!$C$24:$BG$323,J$303))</f>
        <v/>
      </c>
      <c r="K14" s="54" t="str">
        <f ca="1">IF(OR(VLOOKUP($A14,Mitglieder!$C$24:$BG$323,K$303)="",$G14=""),"",VLOOKUP($A14,Mitglieder!$C$24:$BG$323,K$303))</f>
        <v/>
      </c>
      <c r="L14" s="42" t="str">
        <f ca="1">IF($G14="","",VLOOKUP($A14,Mitglieder!$C$24:$BG$323,L$303))</f>
        <v/>
      </c>
      <c r="M14" s="42" t="str">
        <f ca="1">IF($G14="","",VLOOKUP($A14,Mitglieder!$C$24:$BG$323,M$303))</f>
        <v/>
      </c>
      <c r="N14" s="42" t="str">
        <f ca="1">IF($G14="","",VLOOKUP($A14,Mitglieder!$C$24:$BG$323,N$303))</f>
        <v/>
      </c>
      <c r="O14" s="42" t="str">
        <f ca="1">IF($G14="","",VLOOKUP($A14,Mitglieder!$C$24:$BG$323,O$303))</f>
        <v/>
      </c>
      <c r="P14" s="42" t="str">
        <f ca="1">IF($G14="","",VLOOKUP($A14,Mitglieder!$C$24:$BG$323,P$303))</f>
        <v/>
      </c>
      <c r="Q14" s="42" t="str">
        <f ca="1">IF($G14="","",VLOOKUP($A14,Mitglieder!$C$24:$BG$323,Q$303))</f>
        <v/>
      </c>
      <c r="R14" s="54" t="str">
        <f ca="1">IF(OR(VLOOKUP($A14,Mitglieder!$C$24:$BG$323,R$303)="",$G14=""),"",VLOOKUP($A14,Mitglieder!$C$24:$BG$323,R$303))</f>
        <v/>
      </c>
      <c r="S14" s="43" t="str">
        <f ca="1">IF($G14="","",TEXT(VLOOKUP($A14,Mitglieder!$C$24:$BG$323,S$303),"TT.MM.JJJJ"))</f>
        <v/>
      </c>
      <c r="T14" s="43" t="str">
        <f ca="1">IF($G14="","",TEXT(VLOOKUP($A14,Mitglieder!$C$24:$BG$323,T$303),"TT.MM.JJJJ"))</f>
        <v/>
      </c>
      <c r="U14" s="43" t="str">
        <f ca="1">IF($G14="","",TEXT(VLOOKUP($A14,Mitglieder!$C$24:$BG$323,U$303),"TT.MM.JJJJ"))</f>
        <v/>
      </c>
      <c r="V14" s="54" t="str">
        <f ca="1">IF(OR(VLOOKUP($A14,Mitglieder!$C$24:$BG$323,V$303)="",$G14=""),"",VLOOKUP($A14,Mitglieder!$C$24:$BG$323,V$303))</f>
        <v/>
      </c>
      <c r="W14" s="54" t="str">
        <f ca="1">IF(OR(VLOOKUP($A14,Mitglieder!$C$24:$BG$323,W$303)="",$G14=""),"",VLOOKUP($A14,Mitglieder!$C$24:$BG$323,W$303))</f>
        <v/>
      </c>
      <c r="X14" s="54" t="str">
        <f ca="1">IF(OR(VLOOKUP($A14,Mitglieder!$C$24:$BG$323,X$303)="",$G14=""),"",VLOOKUP($A14,Mitglieder!$C$24:$BG$323,X$303))</f>
        <v/>
      </c>
      <c r="Y14" s="54" t="str">
        <f ca="1">IF(OR(VLOOKUP($A14,Mitglieder!$C$24:$BG$323,Y$303)="",$G14=""),"",VLOOKUP($A14,Mitglieder!$C$24:$BG$323,Y$303))</f>
        <v/>
      </c>
      <c r="Z14" s="54" t="str">
        <f ca="1">IF(OR(VLOOKUP($A14,Mitglieder!$C$24:$BG$323,Z$303)="",$G14=""),"",VLOOKUP($A14,Mitglieder!$C$24:$BG$323,Z$303))</f>
        <v/>
      </c>
      <c r="AA14" s="54" t="str">
        <f ca="1">IF(OR(VLOOKUP($A14,Mitglieder!$C$24:$BG$323,AA$303)="",$G14=""),"",VLOOKUP($A14,Mitglieder!$C$24:$BG$323,AA$303))</f>
        <v/>
      </c>
      <c r="AB14" s="54" t="str">
        <f ca="1">IF(OR(VLOOKUP($A14,Mitglieder!$C$24:$BG$323,AB$303)="",$G14=""),"",VLOOKUP($A14,Mitglieder!$C$24:$BG$323,AB$303))</f>
        <v/>
      </c>
      <c r="AC14" s="54" t="str">
        <f ca="1">IF(OR(VLOOKUP($A14,Mitglieder!$C$24:$BG$323,AC$303)="",$G14=""),"",VLOOKUP($A14,Mitglieder!$C$24:$BG$323,AC$303))</f>
        <v/>
      </c>
      <c r="AD14" s="54" t="str">
        <f ca="1">IF(OR(VLOOKUP($A14,Mitglieder!$C$24:$BG$323,AD$303)="",$G14=""),"",VLOOKUP($A14,Mitglieder!$C$24:$BG$323,AD$303))</f>
        <v/>
      </c>
      <c r="AE14" s="54" t="str">
        <f ca="1">IF(OR(VLOOKUP($A14,Mitglieder!$C$24:$BG$323,AE$303)="",$G14=""),"",VLOOKUP($A14,Mitglieder!$C$24:$BG$323,AE$303))</f>
        <v/>
      </c>
      <c r="AF14" s="54" t="str">
        <f ca="1">IF(OR(VLOOKUP($A14,Mitglieder!$C$24:$BG$323,AF$303)="",$G14=""),"",VLOOKUP($A14,Mitglieder!$C$24:$BG$323,AF$303))</f>
        <v/>
      </c>
      <c r="AG14" s="54" t="str">
        <f ca="1">IF(OR(VLOOKUP($A14,Mitglieder!$C$24:$BG$323,AG$303)="",$G14=""),"",VLOOKUP($A14,Mitglieder!$C$24:$BG$323,AG$303))</f>
        <v/>
      </c>
      <c r="AH14" s="54" t="str">
        <f ca="1">IF(OR(VLOOKUP($A14,Mitglieder!$C$24:$BG$323,AH$303)="",$G14=""),"",VLOOKUP($A14,Mitglieder!$C$24:$BG$323,AH$303))</f>
        <v/>
      </c>
      <c r="AI14" s="54" t="str">
        <f ca="1">IF(OR(VLOOKUP($A14,Mitglieder!$C$24:$BG$323,AI$303)="",$G14=""),"",VLOOKUP($A14,Mitglieder!$C$24:$BG$323,AI$303))</f>
        <v/>
      </c>
      <c r="AJ14" s="54" t="str">
        <f ca="1">IF(OR(VLOOKUP($A14,Mitglieder!$C$24:$BG$323,AJ$303)="",$G14=""),"",VLOOKUP($A14,Mitglieder!$C$24:$BG$323,AJ$303))</f>
        <v/>
      </c>
      <c r="AK14" s="54" t="str">
        <f ca="1">IF(OR(VLOOKUP($A14,Mitglieder!$C$24:$BG$323,AK$303)="",$G14=""),"",VLOOKUP($A14,Mitglieder!$C$24:$BG$323,AK$303))</f>
        <v/>
      </c>
      <c r="AL14" s="54" t="str">
        <f ca="1">IF(OR(VLOOKUP($A14,Mitglieder!$C$24:$BG$323,AL$303)="",$G14=""),"",VLOOKUP($A14,Mitglieder!$C$24:$BG$323,AL$303))</f>
        <v/>
      </c>
      <c r="AM14" s="42" t="str">
        <f ca="1">IF($G14="","",VLOOKUP($A14,Mitglieder!$C$24:$BG$323,AM$303))</f>
        <v/>
      </c>
      <c r="AN14" s="54" t="str">
        <f ca="1">IF(OR(VLOOKUP($A14,Mitglieder!$C$24:$BG$323,AN$303)="",$G14=""),"",VLOOKUP($A14,Mitglieder!$C$24:$BG$323,AN$303))</f>
        <v/>
      </c>
      <c r="AO14" s="43" t="str">
        <f ca="1">IF($G14="","",TEXT(VLOOKUP($A14,Mitglieder!$C$24:$BG$323,AO$303),"TT.MM.JJJJ"))</f>
        <v/>
      </c>
      <c r="AP14" s="42" t="str">
        <f ca="1">IF($G14="","",VLOOKUP($A14,Mitglieder!$C$24:$BG$323,AP$303))</f>
        <v/>
      </c>
      <c r="AQ14" s="45" t="str">
        <f ca="1">IF($G14="","",TEXT(VLOOKUP($A14,Mitglieder!$C$24:$BG$323,AQ$303),"0.00"))</f>
        <v/>
      </c>
      <c r="AR14" s="54" t="str">
        <f ca="1">IF(OR(VLOOKUP($A14,Mitglieder!$C$24:$BG$323,AR$303)="",$G14=""),"",VLOOKUP($A14,Mitglieder!$C$24:$BG$323,AR$303))</f>
        <v/>
      </c>
      <c r="AS14" s="45" t="str">
        <f ca="1">IF($G14="","",TEXT(VLOOKUP($A14,Mitglieder!$C$24:$BG$323,AS$303),"0.00"))</f>
        <v/>
      </c>
      <c r="AT14" s="54" t="str">
        <f ca="1">IF(OR(VLOOKUP($A14,Mitglieder!$C$24:$BG$323,AT$303)="",$G14=""),"",VLOOKUP($A14,Mitglieder!$C$24:$BG$323,AT$303))</f>
        <v/>
      </c>
      <c r="AU14" s="45" t="str">
        <f ca="1">IF($G14="","",TEXT(VLOOKUP($A14,Mitglieder!$C$24:$BG$323,AU$303),"0.00"))</f>
        <v/>
      </c>
      <c r="AV14" s="45" t="str">
        <f ca="1">IF($G14="","",TEXT(VLOOKUP($A14,Mitglieder!$C$24:$BG$323,AV$303),"0.00"))</f>
        <v/>
      </c>
      <c r="AW14" s="42" t="str">
        <f ca="1">IF($G14="","",VLOOKUP($A14,Mitglieder!$C$24:$BG$323,AW$303))</f>
        <v/>
      </c>
      <c r="AX14" s="54" t="str">
        <f ca="1">IF(OR(VLOOKUP($A14,Mitglieder!$C$24:$BG$323,AX$303)="",$G14=""),"",VLOOKUP($A14,Mitglieder!$C$24:$BG$323,AX$303))</f>
        <v/>
      </c>
      <c r="AY14" s="43" t="str">
        <f ca="1">IF($G14="","",TEXT(VLOOKUP($A14,Mitglieder!$C$24:$BG$323,AY$303),"TT.MM.JJJJ"))</f>
        <v/>
      </c>
      <c r="AZ14" s="43" t="str">
        <f ca="1">IF($G14="","",TEXT(VLOOKUP($A14,Mitglieder!$C$24:$BG$323,AZ$303),"TT.MM.JJJJ"))</f>
        <v/>
      </c>
      <c r="BA14" s="43" t="str">
        <f ca="1">IF($G14="","",TEXT(VLOOKUP($A14,Mitglieder!$C$24:$BG$323,BA$303),"TT.MM.JJJJ"))</f>
        <v/>
      </c>
      <c r="BB14" s="43" t="str">
        <f ca="1">IF($G14="","",TEXT(VLOOKUP($A14,Mitglieder!$C$24:$BG$323,BB$303),"TT.MM.JJJJ"))</f>
        <v/>
      </c>
      <c r="BC14" s="43" t="str">
        <f ca="1">IF($G14="","",TEXT(VLOOKUP($A14,Mitglieder!$C$24:$BG$323,BC$303),"TT.MM.JJJJ"))</f>
        <v/>
      </c>
      <c r="BD14" s="43" t="str">
        <f ca="1">IF($G14="","",TEXT(VLOOKUP($A14,Mitglieder!$C$24:$BG$323,BD$303),"TT.MM.JJJJ"))</f>
        <v/>
      </c>
      <c r="BE14" s="42" t="str">
        <f ca="1">IF($G14="","",VLOOKUP($A14,Mitglieder!$C$24:$BG$323,BE$303))</f>
        <v/>
      </c>
      <c r="BF14" s="42" t="str">
        <f ca="1">IF($G14="","",VLOOKUP($A14,Mitglieder!$C$24:$BG$323,BF$303))</f>
        <v/>
      </c>
    </row>
    <row r="15" spans="1:60" x14ac:dyDescent="0.35">
      <c r="A15" s="42">
        <v>15</v>
      </c>
      <c r="B15" s="42">
        <f ca="1">VLOOKUP($A15,Mitglieder!$C$24:$BA$323,B$303)</f>
        <v>1.0299999999999967</v>
      </c>
      <c r="C15" s="42" t="str">
        <f ca="1">IF($G15="","",VLOOKUP($A15,Mitglieder!$C$24:$BG$323,C$303))</f>
        <v/>
      </c>
      <c r="D15" s="42" t="str">
        <f ca="1">IF($G15="","",VLOOKUP($A15,Mitglieder!$C$24:$BG$323,D$303))</f>
        <v/>
      </c>
      <c r="E15" s="42" t="str">
        <f ca="1">IF($G15="","",VLOOKUP($A15,Mitglieder!$C$24:$BG$323,E$303))</f>
        <v/>
      </c>
      <c r="F15" s="54" t="str">
        <f ca="1">IF(OR(VLOOKUP($A15,Mitglieder!$C$24:$BG$323,F$303)="",$G15=""),"",VLOOKUP($A15,Mitglieder!$C$24:$BG$323,F$303))</f>
        <v/>
      </c>
      <c r="G15" s="72" t="str">
        <f ca="1">IF(B15/ROUND(B15,0)=1,VLOOKUP($A15,Mitglieder!$C$24:$BA$323,G$303),"")</f>
        <v/>
      </c>
      <c r="H15" s="42" t="str">
        <f ca="1">IF($G15="","",VLOOKUP($A15,Mitglieder!$C$24:$BG$323,H$303))</f>
        <v/>
      </c>
      <c r="I15" s="54" t="str">
        <f ca="1">IF(OR(VLOOKUP($A15,Mitglieder!$C$24:$BG$323,I$303)="",$G15=""),"",VLOOKUP($A15,Mitglieder!$C$24:$BG$323,I$303))</f>
        <v/>
      </c>
      <c r="J15" s="42" t="str">
        <f ca="1">IF($G15="","",VLOOKUP($A15,Mitglieder!$C$24:$BG$323,J$303))</f>
        <v/>
      </c>
      <c r="K15" s="54" t="str">
        <f ca="1">IF(OR(VLOOKUP($A15,Mitglieder!$C$24:$BG$323,K$303)="",$G15=""),"",VLOOKUP($A15,Mitglieder!$C$24:$BG$323,K$303))</f>
        <v/>
      </c>
      <c r="L15" s="42" t="str">
        <f ca="1">IF($G15="","",VLOOKUP($A15,Mitglieder!$C$24:$BG$323,L$303))</f>
        <v/>
      </c>
      <c r="M15" s="42" t="str">
        <f ca="1">IF($G15="","",VLOOKUP($A15,Mitglieder!$C$24:$BG$323,M$303))</f>
        <v/>
      </c>
      <c r="N15" s="42" t="str">
        <f ca="1">IF($G15="","",VLOOKUP($A15,Mitglieder!$C$24:$BG$323,N$303))</f>
        <v/>
      </c>
      <c r="O15" s="42" t="str">
        <f ca="1">IF($G15="","",VLOOKUP($A15,Mitglieder!$C$24:$BG$323,O$303))</f>
        <v/>
      </c>
      <c r="P15" s="42" t="str">
        <f ca="1">IF($G15="","",VLOOKUP($A15,Mitglieder!$C$24:$BG$323,P$303))</f>
        <v/>
      </c>
      <c r="Q15" s="42" t="str">
        <f ca="1">IF($G15="","",VLOOKUP($A15,Mitglieder!$C$24:$BG$323,Q$303))</f>
        <v/>
      </c>
      <c r="R15" s="54" t="str">
        <f ca="1">IF(OR(VLOOKUP($A15,Mitglieder!$C$24:$BG$323,R$303)="",$G15=""),"",VLOOKUP($A15,Mitglieder!$C$24:$BG$323,R$303))</f>
        <v/>
      </c>
      <c r="S15" s="43" t="str">
        <f ca="1">IF($G15="","",TEXT(VLOOKUP($A15,Mitglieder!$C$24:$BG$323,S$303),"TT.MM.JJJJ"))</f>
        <v/>
      </c>
      <c r="T15" s="43" t="str">
        <f ca="1">IF($G15="","",TEXT(VLOOKUP($A15,Mitglieder!$C$24:$BG$323,T$303),"TT.MM.JJJJ"))</f>
        <v/>
      </c>
      <c r="U15" s="43" t="str">
        <f ca="1">IF($G15="","",TEXT(VLOOKUP($A15,Mitglieder!$C$24:$BG$323,U$303),"TT.MM.JJJJ"))</f>
        <v/>
      </c>
      <c r="V15" s="54" t="str">
        <f ca="1">IF(OR(VLOOKUP($A15,Mitglieder!$C$24:$BG$323,V$303)="",$G15=""),"",VLOOKUP($A15,Mitglieder!$C$24:$BG$323,V$303))</f>
        <v/>
      </c>
      <c r="W15" s="54" t="str">
        <f ca="1">IF(OR(VLOOKUP($A15,Mitglieder!$C$24:$BG$323,W$303)="",$G15=""),"",VLOOKUP($A15,Mitglieder!$C$24:$BG$323,W$303))</f>
        <v/>
      </c>
      <c r="X15" s="54" t="str">
        <f ca="1">IF(OR(VLOOKUP($A15,Mitglieder!$C$24:$BG$323,X$303)="",$G15=""),"",VLOOKUP($A15,Mitglieder!$C$24:$BG$323,X$303))</f>
        <v/>
      </c>
      <c r="Y15" s="54" t="str">
        <f ca="1">IF(OR(VLOOKUP($A15,Mitglieder!$C$24:$BG$323,Y$303)="",$G15=""),"",VLOOKUP($A15,Mitglieder!$C$24:$BG$323,Y$303))</f>
        <v/>
      </c>
      <c r="Z15" s="54" t="str">
        <f ca="1">IF(OR(VLOOKUP($A15,Mitglieder!$C$24:$BG$323,Z$303)="",$G15=""),"",VLOOKUP($A15,Mitglieder!$C$24:$BG$323,Z$303))</f>
        <v/>
      </c>
      <c r="AA15" s="54" t="str">
        <f ca="1">IF(OR(VLOOKUP($A15,Mitglieder!$C$24:$BG$323,AA$303)="",$G15=""),"",VLOOKUP($A15,Mitglieder!$C$24:$BG$323,AA$303))</f>
        <v/>
      </c>
      <c r="AB15" s="54" t="str">
        <f ca="1">IF(OR(VLOOKUP($A15,Mitglieder!$C$24:$BG$323,AB$303)="",$G15=""),"",VLOOKUP($A15,Mitglieder!$C$24:$BG$323,AB$303))</f>
        <v/>
      </c>
      <c r="AC15" s="54" t="str">
        <f ca="1">IF(OR(VLOOKUP($A15,Mitglieder!$C$24:$BG$323,AC$303)="",$G15=""),"",VLOOKUP($A15,Mitglieder!$C$24:$BG$323,AC$303))</f>
        <v/>
      </c>
      <c r="AD15" s="54" t="str">
        <f ca="1">IF(OR(VLOOKUP($A15,Mitglieder!$C$24:$BG$323,AD$303)="",$G15=""),"",VLOOKUP($A15,Mitglieder!$C$24:$BG$323,AD$303))</f>
        <v/>
      </c>
      <c r="AE15" s="54" t="str">
        <f ca="1">IF(OR(VLOOKUP($A15,Mitglieder!$C$24:$BG$323,AE$303)="",$G15=""),"",VLOOKUP($A15,Mitglieder!$C$24:$BG$323,AE$303))</f>
        <v/>
      </c>
      <c r="AF15" s="54" t="str">
        <f ca="1">IF(OR(VLOOKUP($A15,Mitglieder!$C$24:$BG$323,AF$303)="",$G15=""),"",VLOOKUP($A15,Mitglieder!$C$24:$BG$323,AF$303))</f>
        <v/>
      </c>
      <c r="AG15" s="54" t="str">
        <f ca="1">IF(OR(VLOOKUP($A15,Mitglieder!$C$24:$BG$323,AG$303)="",$G15=""),"",VLOOKUP($A15,Mitglieder!$C$24:$BG$323,AG$303))</f>
        <v/>
      </c>
      <c r="AH15" s="54" t="str">
        <f ca="1">IF(OR(VLOOKUP($A15,Mitglieder!$C$24:$BG$323,AH$303)="",$G15=""),"",VLOOKUP($A15,Mitglieder!$C$24:$BG$323,AH$303))</f>
        <v/>
      </c>
      <c r="AI15" s="54" t="str">
        <f ca="1">IF(OR(VLOOKUP($A15,Mitglieder!$C$24:$BG$323,AI$303)="",$G15=""),"",VLOOKUP($A15,Mitglieder!$C$24:$BG$323,AI$303))</f>
        <v/>
      </c>
      <c r="AJ15" s="54" t="str">
        <f ca="1">IF(OR(VLOOKUP($A15,Mitglieder!$C$24:$BG$323,AJ$303)="",$G15=""),"",VLOOKUP($A15,Mitglieder!$C$24:$BG$323,AJ$303))</f>
        <v/>
      </c>
      <c r="AK15" s="54" t="str">
        <f ca="1">IF(OR(VLOOKUP($A15,Mitglieder!$C$24:$BG$323,AK$303)="",$G15=""),"",VLOOKUP($A15,Mitglieder!$C$24:$BG$323,AK$303))</f>
        <v/>
      </c>
      <c r="AL15" s="54" t="str">
        <f ca="1">IF(OR(VLOOKUP($A15,Mitglieder!$C$24:$BG$323,AL$303)="",$G15=""),"",VLOOKUP($A15,Mitglieder!$C$24:$BG$323,AL$303))</f>
        <v/>
      </c>
      <c r="AM15" s="42" t="str">
        <f ca="1">IF($G15="","",VLOOKUP($A15,Mitglieder!$C$24:$BG$323,AM$303))</f>
        <v/>
      </c>
      <c r="AN15" s="54" t="str">
        <f ca="1">IF(OR(VLOOKUP($A15,Mitglieder!$C$24:$BG$323,AN$303)="",$G15=""),"",VLOOKUP($A15,Mitglieder!$C$24:$BG$323,AN$303))</f>
        <v/>
      </c>
      <c r="AO15" s="43" t="str">
        <f ca="1">IF($G15="","",TEXT(VLOOKUP($A15,Mitglieder!$C$24:$BG$323,AO$303),"TT.MM.JJJJ"))</f>
        <v/>
      </c>
      <c r="AP15" s="42" t="str">
        <f ca="1">IF($G15="","",VLOOKUP($A15,Mitglieder!$C$24:$BG$323,AP$303))</f>
        <v/>
      </c>
      <c r="AQ15" s="45" t="str">
        <f ca="1">IF($G15="","",TEXT(VLOOKUP($A15,Mitglieder!$C$24:$BG$323,AQ$303),"0.00"))</f>
        <v/>
      </c>
      <c r="AR15" s="54" t="str">
        <f ca="1">IF(OR(VLOOKUP($A15,Mitglieder!$C$24:$BG$323,AR$303)="",$G15=""),"",VLOOKUP($A15,Mitglieder!$C$24:$BG$323,AR$303))</f>
        <v/>
      </c>
      <c r="AS15" s="45" t="str">
        <f ca="1">IF($G15="","",TEXT(VLOOKUP($A15,Mitglieder!$C$24:$BG$323,AS$303),"0.00"))</f>
        <v/>
      </c>
      <c r="AT15" s="54" t="str">
        <f ca="1">IF(OR(VLOOKUP($A15,Mitglieder!$C$24:$BG$323,AT$303)="",$G15=""),"",VLOOKUP($A15,Mitglieder!$C$24:$BG$323,AT$303))</f>
        <v/>
      </c>
      <c r="AU15" s="45" t="str">
        <f ca="1">IF($G15="","",TEXT(VLOOKUP($A15,Mitglieder!$C$24:$BG$323,AU$303),"0.00"))</f>
        <v/>
      </c>
      <c r="AV15" s="45" t="str">
        <f ca="1">IF($G15="","",TEXT(VLOOKUP($A15,Mitglieder!$C$24:$BG$323,AV$303),"0.00"))</f>
        <v/>
      </c>
      <c r="AW15" s="42" t="str">
        <f ca="1">IF($G15="","",VLOOKUP($A15,Mitglieder!$C$24:$BG$323,AW$303))</f>
        <v/>
      </c>
      <c r="AX15" s="54" t="str">
        <f ca="1">IF(OR(VLOOKUP($A15,Mitglieder!$C$24:$BG$323,AX$303)="",$G15=""),"",VLOOKUP($A15,Mitglieder!$C$24:$BG$323,AX$303))</f>
        <v/>
      </c>
      <c r="AY15" s="43" t="str">
        <f ca="1">IF($G15="","",TEXT(VLOOKUP($A15,Mitglieder!$C$24:$BG$323,AY$303),"TT.MM.JJJJ"))</f>
        <v/>
      </c>
      <c r="AZ15" s="43" t="str">
        <f ca="1">IF($G15="","",TEXT(VLOOKUP($A15,Mitglieder!$C$24:$BG$323,AZ$303),"TT.MM.JJJJ"))</f>
        <v/>
      </c>
      <c r="BA15" s="43" t="str">
        <f ca="1">IF($G15="","",TEXT(VLOOKUP($A15,Mitglieder!$C$24:$BG$323,BA$303),"TT.MM.JJJJ"))</f>
        <v/>
      </c>
      <c r="BB15" s="43" t="str">
        <f ca="1">IF($G15="","",TEXT(VLOOKUP($A15,Mitglieder!$C$24:$BG$323,BB$303),"TT.MM.JJJJ"))</f>
        <v/>
      </c>
      <c r="BC15" s="43" t="str">
        <f ca="1">IF($G15="","",TEXT(VLOOKUP($A15,Mitglieder!$C$24:$BG$323,BC$303),"TT.MM.JJJJ"))</f>
        <v/>
      </c>
      <c r="BD15" s="43" t="str">
        <f ca="1">IF($G15="","",TEXT(VLOOKUP($A15,Mitglieder!$C$24:$BG$323,BD$303),"TT.MM.JJJJ"))</f>
        <v/>
      </c>
      <c r="BE15" s="42" t="str">
        <f ca="1">IF($G15="","",VLOOKUP($A15,Mitglieder!$C$24:$BG$323,BE$303))</f>
        <v/>
      </c>
      <c r="BF15" s="42" t="str">
        <f ca="1">IF($G15="","",VLOOKUP($A15,Mitglieder!$C$24:$BG$323,BF$303))</f>
        <v/>
      </c>
    </row>
    <row r="16" spans="1:60" x14ac:dyDescent="0.35">
      <c r="A16" s="42">
        <v>16</v>
      </c>
      <c r="B16" s="42">
        <f ca="1">VLOOKUP($A16,Mitglieder!$C$24:$BA$323,B$303)</f>
        <v>1.0299999999999967</v>
      </c>
      <c r="C16" s="42" t="str">
        <f ca="1">IF($G16="","",VLOOKUP($A16,Mitglieder!$C$24:$BG$323,C$303))</f>
        <v/>
      </c>
      <c r="D16" s="42" t="str">
        <f ca="1">IF($G16="","",VLOOKUP($A16,Mitglieder!$C$24:$BG$323,D$303))</f>
        <v/>
      </c>
      <c r="E16" s="42" t="str">
        <f ca="1">IF($G16="","",VLOOKUP($A16,Mitglieder!$C$24:$BG$323,E$303))</f>
        <v/>
      </c>
      <c r="F16" s="54" t="str">
        <f ca="1">IF(OR(VLOOKUP($A16,Mitglieder!$C$24:$BG$323,F$303)="",$G16=""),"",VLOOKUP($A16,Mitglieder!$C$24:$BG$323,F$303))</f>
        <v/>
      </c>
      <c r="G16" s="72" t="str">
        <f ca="1">IF(B16/ROUND(B16,0)=1,VLOOKUP($A16,Mitglieder!$C$24:$BA$323,G$303),"")</f>
        <v/>
      </c>
      <c r="H16" s="42" t="str">
        <f ca="1">IF($G16="","",VLOOKUP($A16,Mitglieder!$C$24:$BG$323,H$303))</f>
        <v/>
      </c>
      <c r="I16" s="54" t="str">
        <f ca="1">IF(OR(VLOOKUP($A16,Mitglieder!$C$24:$BG$323,I$303)="",$G16=""),"",VLOOKUP($A16,Mitglieder!$C$24:$BG$323,I$303))</f>
        <v/>
      </c>
      <c r="J16" s="42" t="str">
        <f ca="1">IF($G16="","",VLOOKUP($A16,Mitglieder!$C$24:$BG$323,J$303))</f>
        <v/>
      </c>
      <c r="K16" s="54" t="str">
        <f ca="1">IF(OR(VLOOKUP($A16,Mitglieder!$C$24:$BG$323,K$303)="",$G16=""),"",VLOOKUP($A16,Mitglieder!$C$24:$BG$323,K$303))</f>
        <v/>
      </c>
      <c r="L16" s="42" t="str">
        <f ca="1">IF($G16="","",VLOOKUP($A16,Mitglieder!$C$24:$BG$323,L$303))</f>
        <v/>
      </c>
      <c r="M16" s="42" t="str">
        <f ca="1">IF($G16="","",VLOOKUP($A16,Mitglieder!$C$24:$BG$323,M$303))</f>
        <v/>
      </c>
      <c r="N16" s="42" t="str">
        <f ca="1">IF($G16="","",VLOOKUP($A16,Mitglieder!$C$24:$BG$323,N$303))</f>
        <v/>
      </c>
      <c r="O16" s="42" t="str">
        <f ca="1">IF($G16="","",VLOOKUP($A16,Mitglieder!$C$24:$BG$323,O$303))</f>
        <v/>
      </c>
      <c r="P16" s="42" t="str">
        <f ca="1">IF($G16="","",VLOOKUP($A16,Mitglieder!$C$24:$BG$323,P$303))</f>
        <v/>
      </c>
      <c r="Q16" s="42" t="str">
        <f ca="1">IF($G16="","",VLOOKUP($A16,Mitglieder!$C$24:$BG$323,Q$303))</f>
        <v/>
      </c>
      <c r="R16" s="54" t="str">
        <f ca="1">IF(OR(VLOOKUP($A16,Mitglieder!$C$24:$BG$323,R$303)="",$G16=""),"",VLOOKUP($A16,Mitglieder!$C$24:$BG$323,R$303))</f>
        <v/>
      </c>
      <c r="S16" s="43" t="str">
        <f ca="1">IF($G16="","",TEXT(VLOOKUP($A16,Mitglieder!$C$24:$BG$323,S$303),"TT.MM.JJJJ"))</f>
        <v/>
      </c>
      <c r="T16" s="43" t="str">
        <f ca="1">IF($G16="","",TEXT(VLOOKUP($A16,Mitglieder!$C$24:$BG$323,T$303),"TT.MM.JJJJ"))</f>
        <v/>
      </c>
      <c r="U16" s="43" t="str">
        <f ca="1">IF($G16="","",TEXT(VLOOKUP($A16,Mitglieder!$C$24:$BG$323,U$303),"TT.MM.JJJJ"))</f>
        <v/>
      </c>
      <c r="V16" s="54" t="str">
        <f ca="1">IF(OR(VLOOKUP($A16,Mitglieder!$C$24:$BG$323,V$303)="",$G16=""),"",VLOOKUP($A16,Mitglieder!$C$24:$BG$323,V$303))</f>
        <v/>
      </c>
      <c r="W16" s="54" t="str">
        <f ca="1">IF(OR(VLOOKUP($A16,Mitglieder!$C$24:$BG$323,W$303)="",$G16=""),"",VLOOKUP($A16,Mitglieder!$C$24:$BG$323,W$303))</f>
        <v/>
      </c>
      <c r="X16" s="54" t="str">
        <f ca="1">IF(OR(VLOOKUP($A16,Mitglieder!$C$24:$BG$323,X$303)="",$G16=""),"",VLOOKUP($A16,Mitglieder!$C$24:$BG$323,X$303))</f>
        <v/>
      </c>
      <c r="Y16" s="54" t="str">
        <f ca="1">IF(OR(VLOOKUP($A16,Mitglieder!$C$24:$BG$323,Y$303)="",$G16=""),"",VLOOKUP($A16,Mitglieder!$C$24:$BG$323,Y$303))</f>
        <v/>
      </c>
      <c r="Z16" s="54" t="str">
        <f ca="1">IF(OR(VLOOKUP($A16,Mitglieder!$C$24:$BG$323,Z$303)="",$G16=""),"",VLOOKUP($A16,Mitglieder!$C$24:$BG$323,Z$303))</f>
        <v/>
      </c>
      <c r="AA16" s="54" t="str">
        <f ca="1">IF(OR(VLOOKUP($A16,Mitglieder!$C$24:$BG$323,AA$303)="",$G16=""),"",VLOOKUP($A16,Mitglieder!$C$24:$BG$323,AA$303))</f>
        <v/>
      </c>
      <c r="AB16" s="54" t="str">
        <f ca="1">IF(OR(VLOOKUP($A16,Mitglieder!$C$24:$BG$323,AB$303)="",$G16=""),"",VLOOKUP($A16,Mitglieder!$C$24:$BG$323,AB$303))</f>
        <v/>
      </c>
      <c r="AC16" s="54" t="str">
        <f ca="1">IF(OR(VLOOKUP($A16,Mitglieder!$C$24:$BG$323,AC$303)="",$G16=""),"",VLOOKUP($A16,Mitglieder!$C$24:$BG$323,AC$303))</f>
        <v/>
      </c>
      <c r="AD16" s="54" t="str">
        <f ca="1">IF(OR(VLOOKUP($A16,Mitglieder!$C$24:$BG$323,AD$303)="",$G16=""),"",VLOOKUP($A16,Mitglieder!$C$24:$BG$323,AD$303))</f>
        <v/>
      </c>
      <c r="AE16" s="54" t="str">
        <f ca="1">IF(OR(VLOOKUP($A16,Mitglieder!$C$24:$BG$323,AE$303)="",$G16=""),"",VLOOKUP($A16,Mitglieder!$C$24:$BG$323,AE$303))</f>
        <v/>
      </c>
      <c r="AF16" s="54" t="str">
        <f ca="1">IF(OR(VLOOKUP($A16,Mitglieder!$C$24:$BG$323,AF$303)="",$G16=""),"",VLOOKUP($A16,Mitglieder!$C$24:$BG$323,AF$303))</f>
        <v/>
      </c>
      <c r="AG16" s="54" t="str">
        <f ca="1">IF(OR(VLOOKUP($A16,Mitglieder!$C$24:$BG$323,AG$303)="",$G16=""),"",VLOOKUP($A16,Mitglieder!$C$24:$BG$323,AG$303))</f>
        <v/>
      </c>
      <c r="AH16" s="54" t="str">
        <f ca="1">IF(OR(VLOOKUP($A16,Mitglieder!$C$24:$BG$323,AH$303)="",$G16=""),"",VLOOKUP($A16,Mitglieder!$C$24:$BG$323,AH$303))</f>
        <v/>
      </c>
      <c r="AI16" s="54" t="str">
        <f ca="1">IF(OR(VLOOKUP($A16,Mitglieder!$C$24:$BG$323,AI$303)="",$G16=""),"",VLOOKUP($A16,Mitglieder!$C$24:$BG$323,AI$303))</f>
        <v/>
      </c>
      <c r="AJ16" s="54" t="str">
        <f ca="1">IF(OR(VLOOKUP($A16,Mitglieder!$C$24:$BG$323,AJ$303)="",$G16=""),"",VLOOKUP($A16,Mitglieder!$C$24:$BG$323,AJ$303))</f>
        <v/>
      </c>
      <c r="AK16" s="54" t="str">
        <f ca="1">IF(OR(VLOOKUP($A16,Mitglieder!$C$24:$BG$323,AK$303)="",$G16=""),"",VLOOKUP($A16,Mitglieder!$C$24:$BG$323,AK$303))</f>
        <v/>
      </c>
      <c r="AL16" s="54" t="str">
        <f ca="1">IF(OR(VLOOKUP($A16,Mitglieder!$C$24:$BG$323,AL$303)="",$G16=""),"",VLOOKUP($A16,Mitglieder!$C$24:$BG$323,AL$303))</f>
        <v/>
      </c>
      <c r="AM16" s="42" t="str">
        <f ca="1">IF($G16="","",VLOOKUP($A16,Mitglieder!$C$24:$BG$323,AM$303))</f>
        <v/>
      </c>
      <c r="AN16" s="54" t="str">
        <f ca="1">IF(OR(VLOOKUP($A16,Mitglieder!$C$24:$BG$323,AN$303)="",$G16=""),"",VLOOKUP($A16,Mitglieder!$C$24:$BG$323,AN$303))</f>
        <v/>
      </c>
      <c r="AO16" s="43" t="str">
        <f ca="1">IF($G16="","",TEXT(VLOOKUP($A16,Mitglieder!$C$24:$BG$323,AO$303),"TT.MM.JJJJ"))</f>
        <v/>
      </c>
      <c r="AP16" s="42" t="str">
        <f ca="1">IF($G16="","",VLOOKUP($A16,Mitglieder!$C$24:$BG$323,AP$303))</f>
        <v/>
      </c>
      <c r="AQ16" s="45" t="str">
        <f ca="1">IF($G16="","",TEXT(VLOOKUP($A16,Mitglieder!$C$24:$BG$323,AQ$303),"0.00"))</f>
        <v/>
      </c>
      <c r="AR16" s="54" t="str">
        <f ca="1">IF(OR(VLOOKUP($A16,Mitglieder!$C$24:$BG$323,AR$303)="",$G16=""),"",VLOOKUP($A16,Mitglieder!$C$24:$BG$323,AR$303))</f>
        <v/>
      </c>
      <c r="AS16" s="45" t="str">
        <f ca="1">IF($G16="","",TEXT(VLOOKUP($A16,Mitglieder!$C$24:$BG$323,AS$303),"0.00"))</f>
        <v/>
      </c>
      <c r="AT16" s="54" t="str">
        <f ca="1">IF(OR(VLOOKUP($A16,Mitglieder!$C$24:$BG$323,AT$303)="",$G16=""),"",VLOOKUP($A16,Mitglieder!$C$24:$BG$323,AT$303))</f>
        <v/>
      </c>
      <c r="AU16" s="45" t="str">
        <f ca="1">IF($G16="","",TEXT(VLOOKUP($A16,Mitglieder!$C$24:$BG$323,AU$303),"0.00"))</f>
        <v/>
      </c>
      <c r="AV16" s="45" t="str">
        <f ca="1">IF($G16="","",TEXT(VLOOKUP($A16,Mitglieder!$C$24:$BG$323,AV$303),"0.00"))</f>
        <v/>
      </c>
      <c r="AW16" s="42" t="str">
        <f ca="1">IF($G16="","",VLOOKUP($A16,Mitglieder!$C$24:$BG$323,AW$303))</f>
        <v/>
      </c>
      <c r="AX16" s="54" t="str">
        <f ca="1">IF(OR(VLOOKUP($A16,Mitglieder!$C$24:$BG$323,AX$303)="",$G16=""),"",VLOOKUP($A16,Mitglieder!$C$24:$BG$323,AX$303))</f>
        <v/>
      </c>
      <c r="AY16" s="43" t="str">
        <f ca="1">IF($G16="","",TEXT(VLOOKUP($A16,Mitglieder!$C$24:$BG$323,AY$303),"TT.MM.JJJJ"))</f>
        <v/>
      </c>
      <c r="AZ16" s="43" t="str">
        <f ca="1">IF($G16="","",TEXT(VLOOKUP($A16,Mitglieder!$C$24:$BG$323,AZ$303),"TT.MM.JJJJ"))</f>
        <v/>
      </c>
      <c r="BA16" s="43" t="str">
        <f ca="1">IF($G16="","",TEXT(VLOOKUP($A16,Mitglieder!$C$24:$BG$323,BA$303),"TT.MM.JJJJ"))</f>
        <v/>
      </c>
      <c r="BB16" s="43" t="str">
        <f ca="1">IF($G16="","",TEXT(VLOOKUP($A16,Mitglieder!$C$24:$BG$323,BB$303),"TT.MM.JJJJ"))</f>
        <v/>
      </c>
      <c r="BC16" s="43" t="str">
        <f ca="1">IF($G16="","",TEXT(VLOOKUP($A16,Mitglieder!$C$24:$BG$323,BC$303),"TT.MM.JJJJ"))</f>
        <v/>
      </c>
      <c r="BD16" s="43" t="str">
        <f ca="1">IF($G16="","",TEXT(VLOOKUP($A16,Mitglieder!$C$24:$BG$323,BD$303),"TT.MM.JJJJ"))</f>
        <v/>
      </c>
      <c r="BE16" s="42" t="str">
        <f ca="1">IF($G16="","",VLOOKUP($A16,Mitglieder!$C$24:$BG$323,BE$303))</f>
        <v/>
      </c>
      <c r="BF16" s="42" t="str">
        <f ca="1">IF($G16="","",VLOOKUP($A16,Mitglieder!$C$24:$BG$323,BF$303))</f>
        <v/>
      </c>
    </row>
    <row r="17" spans="1:58" x14ac:dyDescent="0.35">
      <c r="A17" s="42">
        <v>17</v>
      </c>
      <c r="B17" s="42">
        <f ca="1">VLOOKUP($A17,Mitglieder!$C$24:$BA$323,B$303)</f>
        <v>1.0299999999999967</v>
      </c>
      <c r="C17" s="42" t="str">
        <f ca="1">IF($G17="","",VLOOKUP($A17,Mitglieder!$C$24:$BG$323,C$303))</f>
        <v/>
      </c>
      <c r="D17" s="42" t="str">
        <f ca="1">IF($G17="","",VLOOKUP($A17,Mitglieder!$C$24:$BG$323,D$303))</f>
        <v/>
      </c>
      <c r="E17" s="42" t="str">
        <f ca="1">IF($G17="","",VLOOKUP($A17,Mitglieder!$C$24:$BG$323,E$303))</f>
        <v/>
      </c>
      <c r="F17" s="54" t="str">
        <f ca="1">IF(OR(VLOOKUP($A17,Mitglieder!$C$24:$BG$323,F$303)="",$G17=""),"",VLOOKUP($A17,Mitglieder!$C$24:$BG$323,F$303))</f>
        <v/>
      </c>
      <c r="G17" s="72" t="str">
        <f ca="1">IF(B17/ROUND(B17,0)=1,VLOOKUP($A17,Mitglieder!$C$24:$BA$323,G$303),"")</f>
        <v/>
      </c>
      <c r="H17" s="42" t="str">
        <f ca="1">IF($G17="","",VLOOKUP($A17,Mitglieder!$C$24:$BG$323,H$303))</f>
        <v/>
      </c>
      <c r="I17" s="54" t="str">
        <f ca="1">IF(OR(VLOOKUP($A17,Mitglieder!$C$24:$BG$323,I$303)="",$G17=""),"",VLOOKUP($A17,Mitglieder!$C$24:$BG$323,I$303))</f>
        <v/>
      </c>
      <c r="J17" s="42" t="str">
        <f ca="1">IF($G17="","",VLOOKUP($A17,Mitglieder!$C$24:$BG$323,J$303))</f>
        <v/>
      </c>
      <c r="K17" s="54" t="str">
        <f ca="1">IF(OR(VLOOKUP($A17,Mitglieder!$C$24:$BG$323,K$303)="",$G17=""),"",VLOOKUP($A17,Mitglieder!$C$24:$BG$323,K$303))</f>
        <v/>
      </c>
      <c r="L17" s="42" t="str">
        <f ca="1">IF($G17="","",VLOOKUP($A17,Mitglieder!$C$24:$BG$323,L$303))</f>
        <v/>
      </c>
      <c r="M17" s="42" t="str">
        <f ca="1">IF($G17="","",VLOOKUP($A17,Mitglieder!$C$24:$BG$323,M$303))</f>
        <v/>
      </c>
      <c r="N17" s="42" t="str">
        <f ca="1">IF($G17="","",VLOOKUP($A17,Mitglieder!$C$24:$BG$323,N$303))</f>
        <v/>
      </c>
      <c r="O17" s="42" t="str">
        <f ca="1">IF($G17="","",VLOOKUP($A17,Mitglieder!$C$24:$BG$323,O$303))</f>
        <v/>
      </c>
      <c r="P17" s="42" t="str">
        <f ca="1">IF($G17="","",VLOOKUP($A17,Mitglieder!$C$24:$BG$323,P$303))</f>
        <v/>
      </c>
      <c r="Q17" s="42" t="str">
        <f ca="1">IF($G17="","",VLOOKUP($A17,Mitglieder!$C$24:$BG$323,Q$303))</f>
        <v/>
      </c>
      <c r="R17" s="54" t="str">
        <f ca="1">IF(OR(VLOOKUP($A17,Mitglieder!$C$24:$BG$323,R$303)="",$G17=""),"",VLOOKUP($A17,Mitglieder!$C$24:$BG$323,R$303))</f>
        <v/>
      </c>
      <c r="S17" s="43" t="str">
        <f ca="1">IF($G17="","",TEXT(VLOOKUP($A17,Mitglieder!$C$24:$BG$323,S$303),"TT.MM.JJJJ"))</f>
        <v/>
      </c>
      <c r="T17" s="43" t="str">
        <f ca="1">IF($G17="","",TEXT(VLOOKUP($A17,Mitglieder!$C$24:$BG$323,T$303),"TT.MM.JJJJ"))</f>
        <v/>
      </c>
      <c r="U17" s="43" t="str">
        <f ca="1">IF($G17="","",TEXT(VLOOKUP($A17,Mitglieder!$C$24:$BG$323,U$303),"TT.MM.JJJJ"))</f>
        <v/>
      </c>
      <c r="V17" s="54" t="str">
        <f ca="1">IF(OR(VLOOKUP($A17,Mitglieder!$C$24:$BG$323,V$303)="",$G17=""),"",VLOOKUP($A17,Mitglieder!$C$24:$BG$323,V$303))</f>
        <v/>
      </c>
      <c r="W17" s="54" t="str">
        <f ca="1">IF(OR(VLOOKUP($A17,Mitglieder!$C$24:$BG$323,W$303)="",$G17=""),"",VLOOKUP($A17,Mitglieder!$C$24:$BG$323,W$303))</f>
        <v/>
      </c>
      <c r="X17" s="54" t="str">
        <f ca="1">IF(OR(VLOOKUP($A17,Mitglieder!$C$24:$BG$323,X$303)="",$G17=""),"",VLOOKUP($A17,Mitglieder!$C$24:$BG$323,X$303))</f>
        <v/>
      </c>
      <c r="Y17" s="54" t="str">
        <f ca="1">IF(OR(VLOOKUP($A17,Mitglieder!$C$24:$BG$323,Y$303)="",$G17=""),"",VLOOKUP($A17,Mitglieder!$C$24:$BG$323,Y$303))</f>
        <v/>
      </c>
      <c r="Z17" s="54" t="str">
        <f ca="1">IF(OR(VLOOKUP($A17,Mitglieder!$C$24:$BG$323,Z$303)="",$G17=""),"",VLOOKUP($A17,Mitglieder!$C$24:$BG$323,Z$303))</f>
        <v/>
      </c>
      <c r="AA17" s="54" t="str">
        <f ca="1">IF(OR(VLOOKUP($A17,Mitglieder!$C$24:$BG$323,AA$303)="",$G17=""),"",VLOOKUP($A17,Mitglieder!$C$24:$BG$323,AA$303))</f>
        <v/>
      </c>
      <c r="AB17" s="54" t="str">
        <f ca="1">IF(OR(VLOOKUP($A17,Mitglieder!$C$24:$BG$323,AB$303)="",$G17=""),"",VLOOKUP($A17,Mitglieder!$C$24:$BG$323,AB$303))</f>
        <v/>
      </c>
      <c r="AC17" s="54" t="str">
        <f ca="1">IF(OR(VLOOKUP($A17,Mitglieder!$C$24:$BG$323,AC$303)="",$G17=""),"",VLOOKUP($A17,Mitglieder!$C$24:$BG$323,AC$303))</f>
        <v/>
      </c>
      <c r="AD17" s="54" t="str">
        <f ca="1">IF(OR(VLOOKUP($A17,Mitglieder!$C$24:$BG$323,AD$303)="",$G17=""),"",VLOOKUP($A17,Mitglieder!$C$24:$BG$323,AD$303))</f>
        <v/>
      </c>
      <c r="AE17" s="54" t="str">
        <f ca="1">IF(OR(VLOOKUP($A17,Mitglieder!$C$24:$BG$323,AE$303)="",$G17=""),"",VLOOKUP($A17,Mitglieder!$C$24:$BG$323,AE$303))</f>
        <v/>
      </c>
      <c r="AF17" s="54" t="str">
        <f ca="1">IF(OR(VLOOKUP($A17,Mitglieder!$C$24:$BG$323,AF$303)="",$G17=""),"",VLOOKUP($A17,Mitglieder!$C$24:$BG$323,AF$303))</f>
        <v/>
      </c>
      <c r="AG17" s="54" t="str">
        <f ca="1">IF(OR(VLOOKUP($A17,Mitglieder!$C$24:$BG$323,AG$303)="",$G17=""),"",VLOOKUP($A17,Mitglieder!$C$24:$BG$323,AG$303))</f>
        <v/>
      </c>
      <c r="AH17" s="54" t="str">
        <f ca="1">IF(OR(VLOOKUP($A17,Mitglieder!$C$24:$BG$323,AH$303)="",$G17=""),"",VLOOKUP($A17,Mitglieder!$C$24:$BG$323,AH$303))</f>
        <v/>
      </c>
      <c r="AI17" s="54" t="str">
        <f ca="1">IF(OR(VLOOKUP($A17,Mitglieder!$C$24:$BG$323,AI$303)="",$G17=""),"",VLOOKUP($A17,Mitglieder!$C$24:$BG$323,AI$303))</f>
        <v/>
      </c>
      <c r="AJ17" s="54" t="str">
        <f ca="1">IF(OR(VLOOKUP($A17,Mitglieder!$C$24:$BG$323,AJ$303)="",$G17=""),"",VLOOKUP($A17,Mitglieder!$C$24:$BG$323,AJ$303))</f>
        <v/>
      </c>
      <c r="AK17" s="54" t="str">
        <f ca="1">IF(OR(VLOOKUP($A17,Mitglieder!$C$24:$BG$323,AK$303)="",$G17=""),"",VLOOKUP($A17,Mitglieder!$C$24:$BG$323,AK$303))</f>
        <v/>
      </c>
      <c r="AL17" s="54" t="str">
        <f ca="1">IF(OR(VLOOKUP($A17,Mitglieder!$C$24:$BG$323,AL$303)="",$G17=""),"",VLOOKUP($A17,Mitglieder!$C$24:$BG$323,AL$303))</f>
        <v/>
      </c>
      <c r="AM17" s="42" t="str">
        <f ca="1">IF($G17="","",VLOOKUP($A17,Mitglieder!$C$24:$BG$323,AM$303))</f>
        <v/>
      </c>
      <c r="AN17" s="54" t="str">
        <f ca="1">IF(OR(VLOOKUP($A17,Mitglieder!$C$24:$BG$323,AN$303)="",$G17=""),"",VLOOKUP($A17,Mitglieder!$C$24:$BG$323,AN$303))</f>
        <v/>
      </c>
      <c r="AO17" s="43" t="str">
        <f ca="1">IF($G17="","",TEXT(VLOOKUP($A17,Mitglieder!$C$24:$BG$323,AO$303),"TT.MM.JJJJ"))</f>
        <v/>
      </c>
      <c r="AP17" s="42" t="str">
        <f ca="1">IF($G17="","",VLOOKUP($A17,Mitglieder!$C$24:$BG$323,AP$303))</f>
        <v/>
      </c>
      <c r="AQ17" s="45" t="str">
        <f ca="1">IF($G17="","",TEXT(VLOOKUP($A17,Mitglieder!$C$24:$BG$323,AQ$303),"0.00"))</f>
        <v/>
      </c>
      <c r="AR17" s="54" t="str">
        <f ca="1">IF(OR(VLOOKUP($A17,Mitglieder!$C$24:$BG$323,AR$303)="",$G17=""),"",VLOOKUP($A17,Mitglieder!$C$24:$BG$323,AR$303))</f>
        <v/>
      </c>
      <c r="AS17" s="45" t="str">
        <f ca="1">IF($G17="","",TEXT(VLOOKUP($A17,Mitglieder!$C$24:$BG$323,AS$303),"0.00"))</f>
        <v/>
      </c>
      <c r="AT17" s="54" t="str">
        <f ca="1">IF(OR(VLOOKUP($A17,Mitglieder!$C$24:$BG$323,AT$303)="",$G17=""),"",VLOOKUP($A17,Mitglieder!$C$24:$BG$323,AT$303))</f>
        <v/>
      </c>
      <c r="AU17" s="45" t="str">
        <f ca="1">IF($G17="","",TEXT(VLOOKUP($A17,Mitglieder!$C$24:$BG$323,AU$303),"0.00"))</f>
        <v/>
      </c>
      <c r="AV17" s="45" t="str">
        <f ca="1">IF($G17="","",TEXT(VLOOKUP($A17,Mitglieder!$C$24:$BG$323,AV$303),"0.00"))</f>
        <v/>
      </c>
      <c r="AW17" s="42" t="str">
        <f ca="1">IF($G17="","",VLOOKUP($A17,Mitglieder!$C$24:$BG$323,AW$303))</f>
        <v/>
      </c>
      <c r="AX17" s="54" t="str">
        <f ca="1">IF(OR(VLOOKUP($A17,Mitglieder!$C$24:$BG$323,AX$303)="",$G17=""),"",VLOOKUP($A17,Mitglieder!$C$24:$BG$323,AX$303))</f>
        <v/>
      </c>
      <c r="AY17" s="43" t="str">
        <f ca="1">IF($G17="","",TEXT(VLOOKUP($A17,Mitglieder!$C$24:$BG$323,AY$303),"TT.MM.JJJJ"))</f>
        <v/>
      </c>
      <c r="AZ17" s="43" t="str">
        <f ca="1">IF($G17="","",TEXT(VLOOKUP($A17,Mitglieder!$C$24:$BG$323,AZ$303),"TT.MM.JJJJ"))</f>
        <v/>
      </c>
      <c r="BA17" s="43" t="str">
        <f ca="1">IF($G17="","",TEXT(VLOOKUP($A17,Mitglieder!$C$24:$BG$323,BA$303),"TT.MM.JJJJ"))</f>
        <v/>
      </c>
      <c r="BB17" s="43" t="str">
        <f ca="1">IF($G17="","",TEXT(VLOOKUP($A17,Mitglieder!$C$24:$BG$323,BB$303),"TT.MM.JJJJ"))</f>
        <v/>
      </c>
      <c r="BC17" s="43" t="str">
        <f ca="1">IF($G17="","",TEXT(VLOOKUP($A17,Mitglieder!$C$24:$BG$323,BC$303),"TT.MM.JJJJ"))</f>
        <v/>
      </c>
      <c r="BD17" s="43" t="str">
        <f ca="1">IF($G17="","",TEXT(VLOOKUP($A17,Mitglieder!$C$24:$BG$323,BD$303),"TT.MM.JJJJ"))</f>
        <v/>
      </c>
      <c r="BE17" s="42" t="str">
        <f ca="1">IF($G17="","",VLOOKUP($A17,Mitglieder!$C$24:$BG$323,BE$303))</f>
        <v/>
      </c>
      <c r="BF17" s="42" t="str">
        <f ca="1">IF($G17="","",VLOOKUP($A17,Mitglieder!$C$24:$BG$323,BF$303))</f>
        <v/>
      </c>
    </row>
    <row r="18" spans="1:58" x14ac:dyDescent="0.35">
      <c r="A18" s="42">
        <v>18</v>
      </c>
      <c r="B18" s="42">
        <f ca="1">VLOOKUP($A18,Mitglieder!$C$24:$BA$323,B$303)</f>
        <v>1.0299999999999967</v>
      </c>
      <c r="C18" s="42" t="str">
        <f ca="1">IF($G18="","",VLOOKUP($A18,Mitglieder!$C$24:$BG$323,C$303))</f>
        <v/>
      </c>
      <c r="D18" s="42" t="str">
        <f ca="1">IF($G18="","",VLOOKUP($A18,Mitglieder!$C$24:$BG$323,D$303))</f>
        <v/>
      </c>
      <c r="E18" s="42" t="str">
        <f ca="1">IF($G18="","",VLOOKUP($A18,Mitglieder!$C$24:$BG$323,E$303))</f>
        <v/>
      </c>
      <c r="F18" s="54" t="str">
        <f ca="1">IF(OR(VLOOKUP($A18,Mitglieder!$C$24:$BG$323,F$303)="",$G18=""),"",VLOOKUP($A18,Mitglieder!$C$24:$BG$323,F$303))</f>
        <v/>
      </c>
      <c r="G18" s="72" t="str">
        <f ca="1">IF(B18/ROUND(B18,0)=1,VLOOKUP($A18,Mitglieder!$C$24:$BA$323,G$303),"")</f>
        <v/>
      </c>
      <c r="H18" s="42" t="str">
        <f ca="1">IF($G18="","",VLOOKUP($A18,Mitglieder!$C$24:$BG$323,H$303))</f>
        <v/>
      </c>
      <c r="I18" s="54" t="str">
        <f ca="1">IF(OR(VLOOKUP($A18,Mitglieder!$C$24:$BG$323,I$303)="",$G18=""),"",VLOOKUP($A18,Mitglieder!$C$24:$BG$323,I$303))</f>
        <v/>
      </c>
      <c r="J18" s="42" t="str">
        <f ca="1">IF($G18="","",VLOOKUP($A18,Mitglieder!$C$24:$BG$323,J$303))</f>
        <v/>
      </c>
      <c r="K18" s="54" t="str">
        <f ca="1">IF(OR(VLOOKUP($A18,Mitglieder!$C$24:$BG$323,K$303)="",$G18=""),"",VLOOKUP($A18,Mitglieder!$C$24:$BG$323,K$303))</f>
        <v/>
      </c>
      <c r="L18" s="42" t="str">
        <f ca="1">IF($G18="","",VLOOKUP($A18,Mitglieder!$C$24:$BG$323,L$303))</f>
        <v/>
      </c>
      <c r="M18" s="42" t="str">
        <f ca="1">IF($G18="","",VLOOKUP($A18,Mitglieder!$C$24:$BG$323,M$303))</f>
        <v/>
      </c>
      <c r="N18" s="42" t="str">
        <f ca="1">IF($G18="","",VLOOKUP($A18,Mitglieder!$C$24:$BG$323,N$303))</f>
        <v/>
      </c>
      <c r="O18" s="42" t="str">
        <f ca="1">IF($G18="","",VLOOKUP($A18,Mitglieder!$C$24:$BG$323,O$303))</f>
        <v/>
      </c>
      <c r="P18" s="42" t="str">
        <f ca="1">IF($G18="","",VLOOKUP($A18,Mitglieder!$C$24:$BG$323,P$303))</f>
        <v/>
      </c>
      <c r="Q18" s="42" t="str">
        <f ca="1">IF($G18="","",VLOOKUP($A18,Mitglieder!$C$24:$BG$323,Q$303))</f>
        <v/>
      </c>
      <c r="R18" s="54" t="str">
        <f ca="1">IF(OR(VLOOKUP($A18,Mitglieder!$C$24:$BG$323,R$303)="",$G18=""),"",VLOOKUP($A18,Mitglieder!$C$24:$BG$323,R$303))</f>
        <v/>
      </c>
      <c r="S18" s="43" t="str">
        <f ca="1">IF($G18="","",TEXT(VLOOKUP($A18,Mitglieder!$C$24:$BG$323,S$303),"TT.MM.JJJJ"))</f>
        <v/>
      </c>
      <c r="T18" s="43" t="str">
        <f ca="1">IF($G18="","",TEXT(VLOOKUP($A18,Mitglieder!$C$24:$BG$323,T$303),"TT.MM.JJJJ"))</f>
        <v/>
      </c>
      <c r="U18" s="43" t="str">
        <f ca="1">IF($G18="","",TEXT(VLOOKUP($A18,Mitglieder!$C$24:$BG$323,U$303),"TT.MM.JJJJ"))</f>
        <v/>
      </c>
      <c r="V18" s="54" t="str">
        <f ca="1">IF(OR(VLOOKUP($A18,Mitglieder!$C$24:$BG$323,V$303)="",$G18=""),"",VLOOKUP($A18,Mitglieder!$C$24:$BG$323,V$303))</f>
        <v/>
      </c>
      <c r="W18" s="54" t="str">
        <f ca="1">IF(OR(VLOOKUP($A18,Mitglieder!$C$24:$BG$323,W$303)="",$G18=""),"",VLOOKUP($A18,Mitglieder!$C$24:$BG$323,W$303))</f>
        <v/>
      </c>
      <c r="X18" s="54" t="str">
        <f ca="1">IF(OR(VLOOKUP($A18,Mitglieder!$C$24:$BG$323,X$303)="",$G18=""),"",VLOOKUP($A18,Mitglieder!$C$24:$BG$323,X$303))</f>
        <v/>
      </c>
      <c r="Y18" s="54" t="str">
        <f ca="1">IF(OR(VLOOKUP($A18,Mitglieder!$C$24:$BG$323,Y$303)="",$G18=""),"",VLOOKUP($A18,Mitglieder!$C$24:$BG$323,Y$303))</f>
        <v/>
      </c>
      <c r="Z18" s="54" t="str">
        <f ca="1">IF(OR(VLOOKUP($A18,Mitglieder!$C$24:$BG$323,Z$303)="",$G18=""),"",VLOOKUP($A18,Mitglieder!$C$24:$BG$323,Z$303))</f>
        <v/>
      </c>
      <c r="AA18" s="54" t="str">
        <f ca="1">IF(OR(VLOOKUP($A18,Mitglieder!$C$24:$BG$323,AA$303)="",$G18=""),"",VLOOKUP($A18,Mitglieder!$C$24:$BG$323,AA$303))</f>
        <v/>
      </c>
      <c r="AB18" s="54" t="str">
        <f ca="1">IF(OR(VLOOKUP($A18,Mitglieder!$C$24:$BG$323,AB$303)="",$G18=""),"",VLOOKUP($A18,Mitglieder!$C$24:$BG$323,AB$303))</f>
        <v/>
      </c>
      <c r="AC18" s="54" t="str">
        <f ca="1">IF(OR(VLOOKUP($A18,Mitglieder!$C$24:$BG$323,AC$303)="",$G18=""),"",VLOOKUP($A18,Mitglieder!$C$24:$BG$323,AC$303))</f>
        <v/>
      </c>
      <c r="AD18" s="54" t="str">
        <f ca="1">IF(OR(VLOOKUP($A18,Mitglieder!$C$24:$BG$323,AD$303)="",$G18=""),"",VLOOKUP($A18,Mitglieder!$C$24:$BG$323,AD$303))</f>
        <v/>
      </c>
      <c r="AE18" s="54" t="str">
        <f ca="1">IF(OR(VLOOKUP($A18,Mitglieder!$C$24:$BG$323,AE$303)="",$G18=""),"",VLOOKUP($A18,Mitglieder!$C$24:$BG$323,AE$303))</f>
        <v/>
      </c>
      <c r="AF18" s="54" t="str">
        <f ca="1">IF(OR(VLOOKUP($A18,Mitglieder!$C$24:$BG$323,AF$303)="",$G18=""),"",VLOOKUP($A18,Mitglieder!$C$24:$BG$323,AF$303))</f>
        <v/>
      </c>
      <c r="AG18" s="54" t="str">
        <f ca="1">IF(OR(VLOOKUP($A18,Mitglieder!$C$24:$BG$323,AG$303)="",$G18=""),"",VLOOKUP($A18,Mitglieder!$C$24:$BG$323,AG$303))</f>
        <v/>
      </c>
      <c r="AH18" s="54" t="str">
        <f ca="1">IF(OR(VLOOKUP($A18,Mitglieder!$C$24:$BG$323,AH$303)="",$G18=""),"",VLOOKUP($A18,Mitglieder!$C$24:$BG$323,AH$303))</f>
        <v/>
      </c>
      <c r="AI18" s="54" t="str">
        <f ca="1">IF(OR(VLOOKUP($A18,Mitglieder!$C$24:$BG$323,AI$303)="",$G18=""),"",VLOOKUP($A18,Mitglieder!$C$24:$BG$323,AI$303))</f>
        <v/>
      </c>
      <c r="AJ18" s="54" t="str">
        <f ca="1">IF(OR(VLOOKUP($A18,Mitglieder!$C$24:$BG$323,AJ$303)="",$G18=""),"",VLOOKUP($A18,Mitglieder!$C$24:$BG$323,AJ$303))</f>
        <v/>
      </c>
      <c r="AK18" s="54" t="str">
        <f ca="1">IF(OR(VLOOKUP($A18,Mitglieder!$C$24:$BG$323,AK$303)="",$G18=""),"",VLOOKUP($A18,Mitglieder!$C$24:$BG$323,AK$303))</f>
        <v/>
      </c>
      <c r="AL18" s="54" t="str">
        <f ca="1">IF(OR(VLOOKUP($A18,Mitglieder!$C$24:$BG$323,AL$303)="",$G18=""),"",VLOOKUP($A18,Mitglieder!$C$24:$BG$323,AL$303))</f>
        <v/>
      </c>
      <c r="AM18" s="42" t="str">
        <f ca="1">IF($G18="","",VLOOKUP($A18,Mitglieder!$C$24:$BG$323,AM$303))</f>
        <v/>
      </c>
      <c r="AN18" s="54" t="str">
        <f ca="1">IF(OR(VLOOKUP($A18,Mitglieder!$C$24:$BG$323,AN$303)="",$G18=""),"",VLOOKUP($A18,Mitglieder!$C$24:$BG$323,AN$303))</f>
        <v/>
      </c>
      <c r="AO18" s="43" t="str">
        <f ca="1">IF($G18="","",TEXT(VLOOKUP($A18,Mitglieder!$C$24:$BG$323,AO$303),"TT.MM.JJJJ"))</f>
        <v/>
      </c>
      <c r="AP18" s="42" t="str">
        <f ca="1">IF($G18="","",VLOOKUP($A18,Mitglieder!$C$24:$BG$323,AP$303))</f>
        <v/>
      </c>
      <c r="AQ18" s="45" t="str">
        <f ca="1">IF($G18="","",TEXT(VLOOKUP($A18,Mitglieder!$C$24:$BG$323,AQ$303),"0.00"))</f>
        <v/>
      </c>
      <c r="AR18" s="54" t="str">
        <f ca="1">IF(OR(VLOOKUP($A18,Mitglieder!$C$24:$BG$323,AR$303)="",$G18=""),"",VLOOKUP($A18,Mitglieder!$C$24:$BG$323,AR$303))</f>
        <v/>
      </c>
      <c r="AS18" s="45" t="str">
        <f ca="1">IF($G18="","",TEXT(VLOOKUP($A18,Mitglieder!$C$24:$BG$323,AS$303),"0.00"))</f>
        <v/>
      </c>
      <c r="AT18" s="54" t="str">
        <f ca="1">IF(OR(VLOOKUP($A18,Mitglieder!$C$24:$BG$323,AT$303)="",$G18=""),"",VLOOKUP($A18,Mitglieder!$C$24:$BG$323,AT$303))</f>
        <v/>
      </c>
      <c r="AU18" s="45" t="str">
        <f ca="1">IF($G18="","",TEXT(VLOOKUP($A18,Mitglieder!$C$24:$BG$323,AU$303),"0.00"))</f>
        <v/>
      </c>
      <c r="AV18" s="45" t="str">
        <f ca="1">IF($G18="","",TEXT(VLOOKUP($A18,Mitglieder!$C$24:$BG$323,AV$303),"0.00"))</f>
        <v/>
      </c>
      <c r="AW18" s="42" t="str">
        <f ca="1">IF($G18="","",VLOOKUP($A18,Mitglieder!$C$24:$BG$323,AW$303))</f>
        <v/>
      </c>
      <c r="AX18" s="54" t="str">
        <f ca="1">IF(OR(VLOOKUP($A18,Mitglieder!$C$24:$BG$323,AX$303)="",$G18=""),"",VLOOKUP($A18,Mitglieder!$C$24:$BG$323,AX$303))</f>
        <v/>
      </c>
      <c r="AY18" s="43" t="str">
        <f ca="1">IF($G18="","",TEXT(VLOOKUP($A18,Mitglieder!$C$24:$BG$323,AY$303),"TT.MM.JJJJ"))</f>
        <v/>
      </c>
      <c r="AZ18" s="43" t="str">
        <f ca="1">IF($G18="","",TEXT(VLOOKUP($A18,Mitglieder!$C$24:$BG$323,AZ$303),"TT.MM.JJJJ"))</f>
        <v/>
      </c>
      <c r="BA18" s="43" t="str">
        <f ca="1">IF($G18="","",TEXT(VLOOKUP($A18,Mitglieder!$C$24:$BG$323,BA$303),"TT.MM.JJJJ"))</f>
        <v/>
      </c>
      <c r="BB18" s="43" t="str">
        <f ca="1">IF($G18="","",TEXT(VLOOKUP($A18,Mitglieder!$C$24:$BG$323,BB$303),"TT.MM.JJJJ"))</f>
        <v/>
      </c>
      <c r="BC18" s="43" t="str">
        <f ca="1">IF($G18="","",TEXT(VLOOKUP($A18,Mitglieder!$C$24:$BG$323,BC$303),"TT.MM.JJJJ"))</f>
        <v/>
      </c>
      <c r="BD18" s="43" t="str">
        <f ca="1">IF($G18="","",TEXT(VLOOKUP($A18,Mitglieder!$C$24:$BG$323,BD$303),"TT.MM.JJJJ"))</f>
        <v/>
      </c>
      <c r="BE18" s="42" t="str">
        <f ca="1">IF($G18="","",VLOOKUP($A18,Mitglieder!$C$24:$BG$323,BE$303))</f>
        <v/>
      </c>
      <c r="BF18" s="42" t="str">
        <f ca="1">IF($G18="","",VLOOKUP($A18,Mitglieder!$C$24:$BG$323,BF$303))</f>
        <v/>
      </c>
    </row>
    <row r="19" spans="1:58" x14ac:dyDescent="0.35">
      <c r="A19" s="42">
        <v>19</v>
      </c>
      <c r="B19" s="42">
        <f ca="1">VLOOKUP($A19,Mitglieder!$C$24:$BA$323,B$303)</f>
        <v>1.0299999999999967</v>
      </c>
      <c r="C19" s="42" t="str">
        <f ca="1">IF($G19="","",VLOOKUP($A19,Mitglieder!$C$24:$BG$323,C$303))</f>
        <v/>
      </c>
      <c r="D19" s="42" t="str">
        <f ca="1">IF($G19="","",VLOOKUP($A19,Mitglieder!$C$24:$BG$323,D$303))</f>
        <v/>
      </c>
      <c r="E19" s="42" t="str">
        <f ca="1">IF($G19="","",VLOOKUP($A19,Mitglieder!$C$24:$BG$323,E$303))</f>
        <v/>
      </c>
      <c r="F19" s="54" t="str">
        <f ca="1">IF(OR(VLOOKUP($A19,Mitglieder!$C$24:$BG$323,F$303)="",$G19=""),"",VLOOKUP($A19,Mitglieder!$C$24:$BG$323,F$303))</f>
        <v/>
      </c>
      <c r="G19" s="72" t="str">
        <f ca="1">IF(B19/ROUND(B19,0)=1,VLOOKUP($A19,Mitglieder!$C$24:$BA$323,G$303),"")</f>
        <v/>
      </c>
      <c r="H19" s="42" t="str">
        <f ca="1">IF($G19="","",VLOOKUP($A19,Mitglieder!$C$24:$BG$323,H$303))</f>
        <v/>
      </c>
      <c r="I19" s="54" t="str">
        <f ca="1">IF(OR(VLOOKUP($A19,Mitglieder!$C$24:$BG$323,I$303)="",$G19=""),"",VLOOKUP($A19,Mitglieder!$C$24:$BG$323,I$303))</f>
        <v/>
      </c>
      <c r="J19" s="42" t="str">
        <f ca="1">IF($G19="","",VLOOKUP($A19,Mitglieder!$C$24:$BG$323,J$303))</f>
        <v/>
      </c>
      <c r="K19" s="54" t="str">
        <f ca="1">IF(OR(VLOOKUP($A19,Mitglieder!$C$24:$BG$323,K$303)="",$G19=""),"",VLOOKUP($A19,Mitglieder!$C$24:$BG$323,K$303))</f>
        <v/>
      </c>
      <c r="L19" s="42" t="str">
        <f ca="1">IF($G19="","",VLOOKUP($A19,Mitglieder!$C$24:$BG$323,L$303))</f>
        <v/>
      </c>
      <c r="M19" s="42" t="str">
        <f ca="1">IF($G19="","",VLOOKUP($A19,Mitglieder!$C$24:$BG$323,M$303))</f>
        <v/>
      </c>
      <c r="N19" s="42" t="str">
        <f ca="1">IF($G19="","",VLOOKUP($A19,Mitglieder!$C$24:$BG$323,N$303))</f>
        <v/>
      </c>
      <c r="O19" s="42" t="str">
        <f ca="1">IF($G19="","",VLOOKUP($A19,Mitglieder!$C$24:$BG$323,O$303))</f>
        <v/>
      </c>
      <c r="P19" s="42" t="str">
        <f ca="1">IF($G19="","",VLOOKUP($A19,Mitglieder!$C$24:$BG$323,P$303))</f>
        <v/>
      </c>
      <c r="Q19" s="42" t="str">
        <f ca="1">IF($G19="","",VLOOKUP($A19,Mitglieder!$C$24:$BG$323,Q$303))</f>
        <v/>
      </c>
      <c r="R19" s="54" t="str">
        <f ca="1">IF(OR(VLOOKUP($A19,Mitglieder!$C$24:$BG$323,R$303)="",$G19=""),"",VLOOKUP($A19,Mitglieder!$C$24:$BG$323,R$303))</f>
        <v/>
      </c>
      <c r="S19" s="43" t="str">
        <f ca="1">IF($G19="","",TEXT(VLOOKUP($A19,Mitglieder!$C$24:$BG$323,S$303),"TT.MM.JJJJ"))</f>
        <v/>
      </c>
      <c r="T19" s="43" t="str">
        <f ca="1">IF($G19="","",TEXT(VLOOKUP($A19,Mitglieder!$C$24:$BG$323,T$303),"TT.MM.JJJJ"))</f>
        <v/>
      </c>
      <c r="U19" s="43" t="str">
        <f ca="1">IF($G19="","",TEXT(VLOOKUP($A19,Mitglieder!$C$24:$BG$323,U$303),"TT.MM.JJJJ"))</f>
        <v/>
      </c>
      <c r="V19" s="54" t="str">
        <f ca="1">IF(OR(VLOOKUP($A19,Mitglieder!$C$24:$BG$323,V$303)="",$G19=""),"",VLOOKUP($A19,Mitglieder!$C$24:$BG$323,V$303))</f>
        <v/>
      </c>
      <c r="W19" s="54" t="str">
        <f ca="1">IF(OR(VLOOKUP($A19,Mitglieder!$C$24:$BG$323,W$303)="",$G19=""),"",VLOOKUP($A19,Mitglieder!$C$24:$BG$323,W$303))</f>
        <v/>
      </c>
      <c r="X19" s="54" t="str">
        <f ca="1">IF(OR(VLOOKUP($A19,Mitglieder!$C$24:$BG$323,X$303)="",$G19=""),"",VLOOKUP($A19,Mitglieder!$C$24:$BG$323,X$303))</f>
        <v/>
      </c>
      <c r="Y19" s="54" t="str">
        <f ca="1">IF(OR(VLOOKUP($A19,Mitglieder!$C$24:$BG$323,Y$303)="",$G19=""),"",VLOOKUP($A19,Mitglieder!$C$24:$BG$323,Y$303))</f>
        <v/>
      </c>
      <c r="Z19" s="54" t="str">
        <f ca="1">IF(OR(VLOOKUP($A19,Mitglieder!$C$24:$BG$323,Z$303)="",$G19=""),"",VLOOKUP($A19,Mitglieder!$C$24:$BG$323,Z$303))</f>
        <v/>
      </c>
      <c r="AA19" s="54" t="str">
        <f ca="1">IF(OR(VLOOKUP($A19,Mitglieder!$C$24:$BG$323,AA$303)="",$G19=""),"",VLOOKUP($A19,Mitglieder!$C$24:$BG$323,AA$303))</f>
        <v/>
      </c>
      <c r="AB19" s="54" t="str">
        <f ca="1">IF(OR(VLOOKUP($A19,Mitglieder!$C$24:$BG$323,AB$303)="",$G19=""),"",VLOOKUP($A19,Mitglieder!$C$24:$BG$323,AB$303))</f>
        <v/>
      </c>
      <c r="AC19" s="54" t="str">
        <f ca="1">IF(OR(VLOOKUP($A19,Mitglieder!$C$24:$BG$323,AC$303)="",$G19=""),"",VLOOKUP($A19,Mitglieder!$C$24:$BG$323,AC$303))</f>
        <v/>
      </c>
      <c r="AD19" s="54" t="str">
        <f ca="1">IF(OR(VLOOKUP($A19,Mitglieder!$C$24:$BG$323,AD$303)="",$G19=""),"",VLOOKUP($A19,Mitglieder!$C$24:$BG$323,AD$303))</f>
        <v/>
      </c>
      <c r="AE19" s="54" t="str">
        <f ca="1">IF(OR(VLOOKUP($A19,Mitglieder!$C$24:$BG$323,AE$303)="",$G19=""),"",VLOOKUP($A19,Mitglieder!$C$24:$BG$323,AE$303))</f>
        <v/>
      </c>
      <c r="AF19" s="54" t="str">
        <f ca="1">IF(OR(VLOOKUP($A19,Mitglieder!$C$24:$BG$323,AF$303)="",$G19=""),"",VLOOKUP($A19,Mitglieder!$C$24:$BG$323,AF$303))</f>
        <v/>
      </c>
      <c r="AG19" s="54" t="str">
        <f ca="1">IF(OR(VLOOKUP($A19,Mitglieder!$C$24:$BG$323,AG$303)="",$G19=""),"",VLOOKUP($A19,Mitglieder!$C$24:$BG$323,AG$303))</f>
        <v/>
      </c>
      <c r="AH19" s="54" t="str">
        <f ca="1">IF(OR(VLOOKUP($A19,Mitglieder!$C$24:$BG$323,AH$303)="",$G19=""),"",VLOOKUP($A19,Mitglieder!$C$24:$BG$323,AH$303))</f>
        <v/>
      </c>
      <c r="AI19" s="54" t="str">
        <f ca="1">IF(OR(VLOOKUP($A19,Mitglieder!$C$24:$BG$323,AI$303)="",$G19=""),"",VLOOKUP($A19,Mitglieder!$C$24:$BG$323,AI$303))</f>
        <v/>
      </c>
      <c r="AJ19" s="54" t="str">
        <f ca="1">IF(OR(VLOOKUP($A19,Mitglieder!$C$24:$BG$323,AJ$303)="",$G19=""),"",VLOOKUP($A19,Mitglieder!$C$24:$BG$323,AJ$303))</f>
        <v/>
      </c>
      <c r="AK19" s="54" t="str">
        <f ca="1">IF(OR(VLOOKUP($A19,Mitglieder!$C$24:$BG$323,AK$303)="",$G19=""),"",VLOOKUP($A19,Mitglieder!$C$24:$BG$323,AK$303))</f>
        <v/>
      </c>
      <c r="AL19" s="54" t="str">
        <f ca="1">IF(OR(VLOOKUP($A19,Mitglieder!$C$24:$BG$323,AL$303)="",$G19=""),"",VLOOKUP($A19,Mitglieder!$C$24:$BG$323,AL$303))</f>
        <v/>
      </c>
      <c r="AM19" s="42" t="str">
        <f ca="1">IF($G19="","",VLOOKUP($A19,Mitglieder!$C$24:$BG$323,AM$303))</f>
        <v/>
      </c>
      <c r="AN19" s="54" t="str">
        <f ca="1">IF(OR(VLOOKUP($A19,Mitglieder!$C$24:$BG$323,AN$303)="",$G19=""),"",VLOOKUP($A19,Mitglieder!$C$24:$BG$323,AN$303))</f>
        <v/>
      </c>
      <c r="AO19" s="43" t="str">
        <f ca="1">IF($G19="","",TEXT(VLOOKUP($A19,Mitglieder!$C$24:$BG$323,AO$303),"TT.MM.JJJJ"))</f>
        <v/>
      </c>
      <c r="AP19" s="42" t="str">
        <f ca="1">IF($G19="","",VLOOKUP($A19,Mitglieder!$C$24:$BG$323,AP$303))</f>
        <v/>
      </c>
      <c r="AQ19" s="45" t="str">
        <f ca="1">IF($G19="","",TEXT(VLOOKUP($A19,Mitglieder!$C$24:$BG$323,AQ$303),"0.00"))</f>
        <v/>
      </c>
      <c r="AR19" s="54" t="str">
        <f ca="1">IF(OR(VLOOKUP($A19,Mitglieder!$C$24:$BG$323,AR$303)="",$G19=""),"",VLOOKUP($A19,Mitglieder!$C$24:$BG$323,AR$303))</f>
        <v/>
      </c>
      <c r="AS19" s="45" t="str">
        <f ca="1">IF($G19="","",TEXT(VLOOKUP($A19,Mitglieder!$C$24:$BG$323,AS$303),"0.00"))</f>
        <v/>
      </c>
      <c r="AT19" s="54" t="str">
        <f ca="1">IF(OR(VLOOKUP($A19,Mitglieder!$C$24:$BG$323,AT$303)="",$G19=""),"",VLOOKUP($A19,Mitglieder!$C$24:$BG$323,AT$303))</f>
        <v/>
      </c>
      <c r="AU19" s="45" t="str">
        <f ca="1">IF($G19="","",TEXT(VLOOKUP($A19,Mitglieder!$C$24:$BG$323,AU$303),"0.00"))</f>
        <v/>
      </c>
      <c r="AV19" s="45" t="str">
        <f ca="1">IF($G19="","",TEXT(VLOOKUP($A19,Mitglieder!$C$24:$BG$323,AV$303),"0.00"))</f>
        <v/>
      </c>
      <c r="AW19" s="42" t="str">
        <f ca="1">IF($G19="","",VLOOKUP($A19,Mitglieder!$C$24:$BG$323,AW$303))</f>
        <v/>
      </c>
      <c r="AX19" s="54" t="str">
        <f ca="1">IF(OR(VLOOKUP($A19,Mitglieder!$C$24:$BG$323,AX$303)="",$G19=""),"",VLOOKUP($A19,Mitglieder!$C$24:$BG$323,AX$303))</f>
        <v/>
      </c>
      <c r="AY19" s="43" t="str">
        <f ca="1">IF($G19="","",TEXT(VLOOKUP($A19,Mitglieder!$C$24:$BG$323,AY$303),"TT.MM.JJJJ"))</f>
        <v/>
      </c>
      <c r="AZ19" s="43" t="str">
        <f ca="1">IF($G19="","",TEXT(VLOOKUP($A19,Mitglieder!$C$24:$BG$323,AZ$303),"TT.MM.JJJJ"))</f>
        <v/>
      </c>
      <c r="BA19" s="43" t="str">
        <f ca="1">IF($G19="","",TEXT(VLOOKUP($A19,Mitglieder!$C$24:$BG$323,BA$303),"TT.MM.JJJJ"))</f>
        <v/>
      </c>
      <c r="BB19" s="43" t="str">
        <f ca="1">IF($G19="","",TEXT(VLOOKUP($A19,Mitglieder!$C$24:$BG$323,BB$303),"TT.MM.JJJJ"))</f>
        <v/>
      </c>
      <c r="BC19" s="43" t="str">
        <f ca="1">IF($G19="","",TEXT(VLOOKUP($A19,Mitglieder!$C$24:$BG$323,BC$303),"TT.MM.JJJJ"))</f>
        <v/>
      </c>
      <c r="BD19" s="43" t="str">
        <f ca="1">IF($G19="","",TEXT(VLOOKUP($A19,Mitglieder!$C$24:$BG$323,BD$303),"TT.MM.JJJJ"))</f>
        <v/>
      </c>
      <c r="BE19" s="42" t="str">
        <f ca="1">IF($G19="","",VLOOKUP($A19,Mitglieder!$C$24:$BG$323,BE$303))</f>
        <v/>
      </c>
      <c r="BF19" s="42" t="str">
        <f ca="1">IF($G19="","",VLOOKUP($A19,Mitglieder!$C$24:$BG$323,BF$303))</f>
        <v/>
      </c>
    </row>
    <row r="20" spans="1:58" x14ac:dyDescent="0.35">
      <c r="A20" s="42">
        <v>20</v>
      </c>
      <c r="B20" s="42">
        <f ca="1">VLOOKUP($A20,Mitglieder!$C$24:$BA$323,B$303)</f>
        <v>1.0299999999999967</v>
      </c>
      <c r="C20" s="42" t="str">
        <f ca="1">IF($G20="","",VLOOKUP($A20,Mitglieder!$C$24:$BG$323,C$303))</f>
        <v/>
      </c>
      <c r="D20" s="42" t="str">
        <f ca="1">IF($G20="","",VLOOKUP($A20,Mitglieder!$C$24:$BG$323,D$303))</f>
        <v/>
      </c>
      <c r="E20" s="42" t="str">
        <f ca="1">IF($G20="","",VLOOKUP($A20,Mitglieder!$C$24:$BG$323,E$303))</f>
        <v/>
      </c>
      <c r="F20" s="54" t="str">
        <f ca="1">IF(OR(VLOOKUP($A20,Mitglieder!$C$24:$BG$323,F$303)="",$G20=""),"",VLOOKUP($A20,Mitglieder!$C$24:$BG$323,F$303))</f>
        <v/>
      </c>
      <c r="G20" s="72" t="str">
        <f ca="1">IF(B20/ROUND(B20,0)=1,VLOOKUP($A20,Mitglieder!$C$24:$BA$323,G$303),"")</f>
        <v/>
      </c>
      <c r="H20" s="42" t="str">
        <f ca="1">IF($G20="","",VLOOKUP($A20,Mitglieder!$C$24:$BG$323,H$303))</f>
        <v/>
      </c>
      <c r="I20" s="54" t="str">
        <f ca="1">IF(OR(VLOOKUP($A20,Mitglieder!$C$24:$BG$323,I$303)="",$G20=""),"",VLOOKUP($A20,Mitglieder!$C$24:$BG$323,I$303))</f>
        <v/>
      </c>
      <c r="J20" s="42" t="str">
        <f ca="1">IF($G20="","",VLOOKUP($A20,Mitglieder!$C$24:$BG$323,J$303))</f>
        <v/>
      </c>
      <c r="K20" s="54" t="str">
        <f ca="1">IF(OR(VLOOKUP($A20,Mitglieder!$C$24:$BG$323,K$303)="",$G20=""),"",VLOOKUP($A20,Mitglieder!$C$24:$BG$323,K$303))</f>
        <v/>
      </c>
      <c r="L20" s="42" t="str">
        <f ca="1">IF($G20="","",VLOOKUP($A20,Mitglieder!$C$24:$BG$323,L$303))</f>
        <v/>
      </c>
      <c r="M20" s="42" t="str">
        <f ca="1">IF($G20="","",VLOOKUP($A20,Mitglieder!$C$24:$BG$323,M$303))</f>
        <v/>
      </c>
      <c r="N20" s="42" t="str">
        <f ca="1">IF($G20="","",VLOOKUP($A20,Mitglieder!$C$24:$BG$323,N$303))</f>
        <v/>
      </c>
      <c r="O20" s="42" t="str">
        <f ca="1">IF($G20="","",VLOOKUP($A20,Mitglieder!$C$24:$BG$323,O$303))</f>
        <v/>
      </c>
      <c r="P20" s="42" t="str">
        <f ca="1">IF($G20="","",VLOOKUP($A20,Mitglieder!$C$24:$BG$323,P$303))</f>
        <v/>
      </c>
      <c r="Q20" s="42" t="str">
        <f ca="1">IF($G20="","",VLOOKUP($A20,Mitglieder!$C$24:$BG$323,Q$303))</f>
        <v/>
      </c>
      <c r="R20" s="54" t="str">
        <f ca="1">IF(OR(VLOOKUP($A20,Mitglieder!$C$24:$BG$323,R$303)="",$G20=""),"",VLOOKUP($A20,Mitglieder!$C$24:$BG$323,R$303))</f>
        <v/>
      </c>
      <c r="S20" s="43" t="str">
        <f ca="1">IF($G20="","",TEXT(VLOOKUP($A20,Mitglieder!$C$24:$BG$323,S$303),"TT.MM.JJJJ"))</f>
        <v/>
      </c>
      <c r="T20" s="43" t="str">
        <f ca="1">IF($G20="","",TEXT(VLOOKUP($A20,Mitglieder!$C$24:$BG$323,T$303),"TT.MM.JJJJ"))</f>
        <v/>
      </c>
      <c r="U20" s="43" t="str">
        <f ca="1">IF($G20="","",TEXT(VLOOKUP($A20,Mitglieder!$C$24:$BG$323,U$303),"TT.MM.JJJJ"))</f>
        <v/>
      </c>
      <c r="V20" s="54" t="str">
        <f ca="1">IF(OR(VLOOKUP($A20,Mitglieder!$C$24:$BG$323,V$303)="",$G20=""),"",VLOOKUP($A20,Mitglieder!$C$24:$BG$323,V$303))</f>
        <v/>
      </c>
      <c r="W20" s="54" t="str">
        <f ca="1">IF(OR(VLOOKUP($A20,Mitglieder!$C$24:$BG$323,W$303)="",$G20=""),"",VLOOKUP($A20,Mitglieder!$C$24:$BG$323,W$303))</f>
        <v/>
      </c>
      <c r="X20" s="54" t="str">
        <f ca="1">IF(OR(VLOOKUP($A20,Mitglieder!$C$24:$BG$323,X$303)="",$G20=""),"",VLOOKUP($A20,Mitglieder!$C$24:$BG$323,X$303))</f>
        <v/>
      </c>
      <c r="Y20" s="54" t="str">
        <f ca="1">IF(OR(VLOOKUP($A20,Mitglieder!$C$24:$BG$323,Y$303)="",$G20=""),"",VLOOKUP($A20,Mitglieder!$C$24:$BG$323,Y$303))</f>
        <v/>
      </c>
      <c r="Z20" s="54" t="str">
        <f ca="1">IF(OR(VLOOKUP($A20,Mitglieder!$C$24:$BG$323,Z$303)="",$G20=""),"",VLOOKUP($A20,Mitglieder!$C$24:$BG$323,Z$303))</f>
        <v/>
      </c>
      <c r="AA20" s="54" t="str">
        <f ca="1">IF(OR(VLOOKUP($A20,Mitglieder!$C$24:$BG$323,AA$303)="",$G20=""),"",VLOOKUP($A20,Mitglieder!$C$24:$BG$323,AA$303))</f>
        <v/>
      </c>
      <c r="AB20" s="54" t="str">
        <f ca="1">IF(OR(VLOOKUP($A20,Mitglieder!$C$24:$BG$323,AB$303)="",$G20=""),"",VLOOKUP($A20,Mitglieder!$C$24:$BG$323,AB$303))</f>
        <v/>
      </c>
      <c r="AC20" s="54" t="str">
        <f ca="1">IF(OR(VLOOKUP($A20,Mitglieder!$C$24:$BG$323,AC$303)="",$G20=""),"",VLOOKUP($A20,Mitglieder!$C$24:$BG$323,AC$303))</f>
        <v/>
      </c>
      <c r="AD20" s="54" t="str">
        <f ca="1">IF(OR(VLOOKUP($A20,Mitglieder!$C$24:$BG$323,AD$303)="",$G20=""),"",VLOOKUP($A20,Mitglieder!$C$24:$BG$323,AD$303))</f>
        <v/>
      </c>
      <c r="AE20" s="54" t="str">
        <f ca="1">IF(OR(VLOOKUP($A20,Mitglieder!$C$24:$BG$323,AE$303)="",$G20=""),"",VLOOKUP($A20,Mitglieder!$C$24:$BG$323,AE$303))</f>
        <v/>
      </c>
      <c r="AF20" s="54" t="str">
        <f ca="1">IF(OR(VLOOKUP($A20,Mitglieder!$C$24:$BG$323,AF$303)="",$G20=""),"",VLOOKUP($A20,Mitglieder!$C$24:$BG$323,AF$303))</f>
        <v/>
      </c>
      <c r="AG20" s="54" t="str">
        <f ca="1">IF(OR(VLOOKUP($A20,Mitglieder!$C$24:$BG$323,AG$303)="",$G20=""),"",VLOOKUP($A20,Mitglieder!$C$24:$BG$323,AG$303))</f>
        <v/>
      </c>
      <c r="AH20" s="54" t="str">
        <f ca="1">IF(OR(VLOOKUP($A20,Mitglieder!$C$24:$BG$323,AH$303)="",$G20=""),"",VLOOKUP($A20,Mitglieder!$C$24:$BG$323,AH$303))</f>
        <v/>
      </c>
      <c r="AI20" s="54" t="str">
        <f ca="1">IF(OR(VLOOKUP($A20,Mitglieder!$C$24:$BG$323,AI$303)="",$G20=""),"",VLOOKUP($A20,Mitglieder!$C$24:$BG$323,AI$303))</f>
        <v/>
      </c>
      <c r="AJ20" s="54" t="str">
        <f ca="1">IF(OR(VLOOKUP($A20,Mitglieder!$C$24:$BG$323,AJ$303)="",$G20=""),"",VLOOKUP($A20,Mitglieder!$C$24:$BG$323,AJ$303))</f>
        <v/>
      </c>
      <c r="AK20" s="54" t="str">
        <f ca="1">IF(OR(VLOOKUP($A20,Mitglieder!$C$24:$BG$323,AK$303)="",$G20=""),"",VLOOKUP($A20,Mitglieder!$C$24:$BG$323,AK$303))</f>
        <v/>
      </c>
      <c r="AL20" s="54" t="str">
        <f ca="1">IF(OR(VLOOKUP($A20,Mitglieder!$C$24:$BG$323,AL$303)="",$G20=""),"",VLOOKUP($A20,Mitglieder!$C$24:$BG$323,AL$303))</f>
        <v/>
      </c>
      <c r="AM20" s="42" t="str">
        <f ca="1">IF($G20="","",VLOOKUP($A20,Mitglieder!$C$24:$BG$323,AM$303))</f>
        <v/>
      </c>
      <c r="AN20" s="54" t="str">
        <f ca="1">IF(OR(VLOOKUP($A20,Mitglieder!$C$24:$BG$323,AN$303)="",$G20=""),"",VLOOKUP($A20,Mitglieder!$C$24:$BG$323,AN$303))</f>
        <v/>
      </c>
      <c r="AO20" s="43" t="str">
        <f ca="1">IF($G20="","",TEXT(VLOOKUP($A20,Mitglieder!$C$24:$BG$323,AO$303),"TT.MM.JJJJ"))</f>
        <v/>
      </c>
      <c r="AP20" s="42" t="str">
        <f ca="1">IF($G20="","",VLOOKUP($A20,Mitglieder!$C$24:$BG$323,AP$303))</f>
        <v/>
      </c>
      <c r="AQ20" s="45" t="str">
        <f ca="1">IF($G20="","",TEXT(VLOOKUP($A20,Mitglieder!$C$24:$BG$323,AQ$303),"0.00"))</f>
        <v/>
      </c>
      <c r="AR20" s="54" t="str">
        <f ca="1">IF(OR(VLOOKUP($A20,Mitglieder!$C$24:$BG$323,AR$303)="",$G20=""),"",VLOOKUP($A20,Mitglieder!$C$24:$BG$323,AR$303))</f>
        <v/>
      </c>
      <c r="AS20" s="45" t="str">
        <f ca="1">IF($G20="","",TEXT(VLOOKUP($A20,Mitglieder!$C$24:$BG$323,AS$303),"0.00"))</f>
        <v/>
      </c>
      <c r="AT20" s="54" t="str">
        <f ca="1">IF(OR(VLOOKUP($A20,Mitglieder!$C$24:$BG$323,AT$303)="",$G20=""),"",VLOOKUP($A20,Mitglieder!$C$24:$BG$323,AT$303))</f>
        <v/>
      </c>
      <c r="AU20" s="45" t="str">
        <f ca="1">IF($G20="","",TEXT(VLOOKUP($A20,Mitglieder!$C$24:$BG$323,AU$303),"0.00"))</f>
        <v/>
      </c>
      <c r="AV20" s="45" t="str">
        <f ca="1">IF($G20="","",TEXT(VLOOKUP($A20,Mitglieder!$C$24:$BG$323,AV$303),"0.00"))</f>
        <v/>
      </c>
      <c r="AW20" s="42" t="str">
        <f ca="1">IF($G20="","",VLOOKUP($A20,Mitglieder!$C$24:$BG$323,AW$303))</f>
        <v/>
      </c>
      <c r="AX20" s="54" t="str">
        <f ca="1">IF(OR(VLOOKUP($A20,Mitglieder!$C$24:$BG$323,AX$303)="",$G20=""),"",VLOOKUP($A20,Mitglieder!$C$24:$BG$323,AX$303))</f>
        <v/>
      </c>
      <c r="AY20" s="43" t="str">
        <f ca="1">IF($G20="","",TEXT(VLOOKUP($A20,Mitglieder!$C$24:$BG$323,AY$303),"TT.MM.JJJJ"))</f>
        <v/>
      </c>
      <c r="AZ20" s="43" t="str">
        <f ca="1">IF($G20="","",TEXT(VLOOKUP($A20,Mitglieder!$C$24:$BG$323,AZ$303),"TT.MM.JJJJ"))</f>
        <v/>
      </c>
      <c r="BA20" s="43" t="str">
        <f ca="1">IF($G20="","",TEXT(VLOOKUP($A20,Mitglieder!$C$24:$BG$323,BA$303),"TT.MM.JJJJ"))</f>
        <v/>
      </c>
      <c r="BB20" s="43" t="str">
        <f ca="1">IF($G20="","",TEXT(VLOOKUP($A20,Mitglieder!$C$24:$BG$323,BB$303),"TT.MM.JJJJ"))</f>
        <v/>
      </c>
      <c r="BC20" s="43" t="str">
        <f ca="1">IF($G20="","",TEXT(VLOOKUP($A20,Mitglieder!$C$24:$BG$323,BC$303),"TT.MM.JJJJ"))</f>
        <v/>
      </c>
      <c r="BD20" s="43" t="str">
        <f ca="1">IF($G20="","",TEXT(VLOOKUP($A20,Mitglieder!$C$24:$BG$323,BD$303),"TT.MM.JJJJ"))</f>
        <v/>
      </c>
      <c r="BE20" s="42" t="str">
        <f ca="1">IF($G20="","",VLOOKUP($A20,Mitglieder!$C$24:$BG$323,BE$303))</f>
        <v/>
      </c>
      <c r="BF20" s="42" t="str">
        <f ca="1">IF($G20="","",VLOOKUP($A20,Mitglieder!$C$24:$BG$323,BF$303))</f>
        <v/>
      </c>
    </row>
    <row r="21" spans="1:58" x14ac:dyDescent="0.35">
      <c r="A21" s="42">
        <v>21</v>
      </c>
      <c r="B21" s="42">
        <f ca="1">VLOOKUP($A21,Mitglieder!$C$24:$BA$323,B$303)</f>
        <v>1.0299999999999967</v>
      </c>
      <c r="C21" s="42" t="str">
        <f ca="1">IF($G21="","",VLOOKUP($A21,Mitglieder!$C$24:$BG$323,C$303))</f>
        <v/>
      </c>
      <c r="D21" s="42" t="str">
        <f ca="1">IF($G21="","",VLOOKUP($A21,Mitglieder!$C$24:$BG$323,D$303))</f>
        <v/>
      </c>
      <c r="E21" s="42" t="str">
        <f ca="1">IF($G21="","",VLOOKUP($A21,Mitglieder!$C$24:$BG$323,E$303))</f>
        <v/>
      </c>
      <c r="F21" s="54" t="str">
        <f ca="1">IF(OR(VLOOKUP($A21,Mitglieder!$C$24:$BG$323,F$303)="",$G21=""),"",VLOOKUP($A21,Mitglieder!$C$24:$BG$323,F$303))</f>
        <v/>
      </c>
      <c r="G21" s="72" t="str">
        <f ca="1">IF(B21/ROUND(B21,0)=1,VLOOKUP($A21,Mitglieder!$C$24:$BA$323,G$303),"")</f>
        <v/>
      </c>
      <c r="H21" s="42" t="str">
        <f ca="1">IF($G21="","",VLOOKUP($A21,Mitglieder!$C$24:$BG$323,H$303))</f>
        <v/>
      </c>
      <c r="I21" s="54" t="str">
        <f ca="1">IF(OR(VLOOKUP($A21,Mitglieder!$C$24:$BG$323,I$303)="",$G21=""),"",VLOOKUP($A21,Mitglieder!$C$24:$BG$323,I$303))</f>
        <v/>
      </c>
      <c r="J21" s="42" t="str">
        <f ca="1">IF($G21="","",VLOOKUP($A21,Mitglieder!$C$24:$BG$323,J$303))</f>
        <v/>
      </c>
      <c r="K21" s="54" t="str">
        <f ca="1">IF(OR(VLOOKUP($A21,Mitglieder!$C$24:$BG$323,K$303)="",$G21=""),"",VLOOKUP($A21,Mitglieder!$C$24:$BG$323,K$303))</f>
        <v/>
      </c>
      <c r="L21" s="42" t="str">
        <f ca="1">IF($G21="","",VLOOKUP($A21,Mitglieder!$C$24:$BG$323,L$303))</f>
        <v/>
      </c>
      <c r="M21" s="42" t="str">
        <f ca="1">IF($G21="","",VLOOKUP($A21,Mitglieder!$C$24:$BG$323,M$303))</f>
        <v/>
      </c>
      <c r="N21" s="42" t="str">
        <f ca="1">IF($G21="","",VLOOKUP($A21,Mitglieder!$C$24:$BG$323,N$303))</f>
        <v/>
      </c>
      <c r="O21" s="42" t="str">
        <f ca="1">IF($G21="","",VLOOKUP($A21,Mitglieder!$C$24:$BG$323,O$303))</f>
        <v/>
      </c>
      <c r="P21" s="42" t="str">
        <f ca="1">IF($G21="","",VLOOKUP($A21,Mitglieder!$C$24:$BG$323,P$303))</f>
        <v/>
      </c>
      <c r="Q21" s="42" t="str">
        <f ca="1">IF($G21="","",VLOOKUP($A21,Mitglieder!$C$24:$BG$323,Q$303))</f>
        <v/>
      </c>
      <c r="R21" s="54" t="str">
        <f ca="1">IF(OR(VLOOKUP($A21,Mitglieder!$C$24:$BG$323,R$303)="",$G21=""),"",VLOOKUP($A21,Mitglieder!$C$24:$BG$323,R$303))</f>
        <v/>
      </c>
      <c r="S21" s="43" t="str">
        <f ca="1">IF($G21="","",TEXT(VLOOKUP($A21,Mitglieder!$C$24:$BG$323,S$303),"TT.MM.JJJJ"))</f>
        <v/>
      </c>
      <c r="T21" s="43" t="str">
        <f ca="1">IF($G21="","",TEXT(VLOOKUP($A21,Mitglieder!$C$24:$BG$323,T$303),"TT.MM.JJJJ"))</f>
        <v/>
      </c>
      <c r="U21" s="43" t="str">
        <f ca="1">IF($G21="","",TEXT(VLOOKUP($A21,Mitglieder!$C$24:$BG$323,U$303),"TT.MM.JJJJ"))</f>
        <v/>
      </c>
      <c r="V21" s="54" t="str">
        <f ca="1">IF(OR(VLOOKUP($A21,Mitglieder!$C$24:$BG$323,V$303)="",$G21=""),"",VLOOKUP($A21,Mitglieder!$C$24:$BG$323,V$303))</f>
        <v/>
      </c>
      <c r="W21" s="54" t="str">
        <f ca="1">IF(OR(VLOOKUP($A21,Mitglieder!$C$24:$BG$323,W$303)="",$G21=""),"",VLOOKUP($A21,Mitglieder!$C$24:$BG$323,W$303))</f>
        <v/>
      </c>
      <c r="X21" s="54" t="str">
        <f ca="1">IF(OR(VLOOKUP($A21,Mitglieder!$C$24:$BG$323,X$303)="",$G21=""),"",VLOOKUP($A21,Mitglieder!$C$24:$BG$323,X$303))</f>
        <v/>
      </c>
      <c r="Y21" s="54" t="str">
        <f ca="1">IF(OR(VLOOKUP($A21,Mitglieder!$C$24:$BG$323,Y$303)="",$G21=""),"",VLOOKUP($A21,Mitglieder!$C$24:$BG$323,Y$303))</f>
        <v/>
      </c>
      <c r="Z21" s="54" t="str">
        <f ca="1">IF(OR(VLOOKUP($A21,Mitglieder!$C$24:$BG$323,Z$303)="",$G21=""),"",VLOOKUP($A21,Mitglieder!$C$24:$BG$323,Z$303))</f>
        <v/>
      </c>
      <c r="AA21" s="54" t="str">
        <f ca="1">IF(OR(VLOOKUP($A21,Mitglieder!$C$24:$BG$323,AA$303)="",$G21=""),"",VLOOKUP($A21,Mitglieder!$C$24:$BG$323,AA$303))</f>
        <v/>
      </c>
      <c r="AB21" s="54" t="str">
        <f ca="1">IF(OR(VLOOKUP($A21,Mitglieder!$C$24:$BG$323,AB$303)="",$G21=""),"",VLOOKUP($A21,Mitglieder!$C$24:$BG$323,AB$303))</f>
        <v/>
      </c>
      <c r="AC21" s="54" t="str">
        <f ca="1">IF(OR(VLOOKUP($A21,Mitglieder!$C$24:$BG$323,AC$303)="",$G21=""),"",VLOOKUP($A21,Mitglieder!$C$24:$BG$323,AC$303))</f>
        <v/>
      </c>
      <c r="AD21" s="54" t="str">
        <f ca="1">IF(OR(VLOOKUP($A21,Mitglieder!$C$24:$BG$323,AD$303)="",$G21=""),"",VLOOKUP($A21,Mitglieder!$C$24:$BG$323,AD$303))</f>
        <v/>
      </c>
      <c r="AE21" s="54" t="str">
        <f ca="1">IF(OR(VLOOKUP($A21,Mitglieder!$C$24:$BG$323,AE$303)="",$G21=""),"",VLOOKUP($A21,Mitglieder!$C$24:$BG$323,AE$303))</f>
        <v/>
      </c>
      <c r="AF21" s="54" t="str">
        <f ca="1">IF(OR(VLOOKUP($A21,Mitglieder!$C$24:$BG$323,AF$303)="",$G21=""),"",VLOOKUP($A21,Mitglieder!$C$24:$BG$323,AF$303))</f>
        <v/>
      </c>
      <c r="AG21" s="54" t="str">
        <f ca="1">IF(OR(VLOOKUP($A21,Mitglieder!$C$24:$BG$323,AG$303)="",$G21=""),"",VLOOKUP($A21,Mitglieder!$C$24:$BG$323,AG$303))</f>
        <v/>
      </c>
      <c r="AH21" s="54" t="str">
        <f ca="1">IF(OR(VLOOKUP($A21,Mitglieder!$C$24:$BG$323,AH$303)="",$G21=""),"",VLOOKUP($A21,Mitglieder!$C$24:$BG$323,AH$303))</f>
        <v/>
      </c>
      <c r="AI21" s="54" t="str">
        <f ca="1">IF(OR(VLOOKUP($A21,Mitglieder!$C$24:$BG$323,AI$303)="",$G21=""),"",VLOOKUP($A21,Mitglieder!$C$24:$BG$323,AI$303))</f>
        <v/>
      </c>
      <c r="AJ21" s="54" t="str">
        <f ca="1">IF(OR(VLOOKUP($A21,Mitglieder!$C$24:$BG$323,AJ$303)="",$G21=""),"",VLOOKUP($A21,Mitglieder!$C$24:$BG$323,AJ$303))</f>
        <v/>
      </c>
      <c r="AK21" s="54" t="str">
        <f ca="1">IF(OR(VLOOKUP($A21,Mitglieder!$C$24:$BG$323,AK$303)="",$G21=""),"",VLOOKUP($A21,Mitglieder!$C$24:$BG$323,AK$303))</f>
        <v/>
      </c>
      <c r="AL21" s="54" t="str">
        <f ca="1">IF(OR(VLOOKUP($A21,Mitglieder!$C$24:$BG$323,AL$303)="",$G21=""),"",VLOOKUP($A21,Mitglieder!$C$24:$BG$323,AL$303))</f>
        <v/>
      </c>
      <c r="AM21" s="42" t="str">
        <f ca="1">IF($G21="","",VLOOKUP($A21,Mitglieder!$C$24:$BG$323,AM$303))</f>
        <v/>
      </c>
      <c r="AN21" s="54" t="str">
        <f ca="1">IF(OR(VLOOKUP($A21,Mitglieder!$C$24:$BG$323,AN$303)="",$G21=""),"",VLOOKUP($A21,Mitglieder!$C$24:$BG$323,AN$303))</f>
        <v/>
      </c>
      <c r="AO21" s="43" t="str">
        <f ca="1">IF($G21="","",TEXT(VLOOKUP($A21,Mitglieder!$C$24:$BG$323,AO$303),"TT.MM.JJJJ"))</f>
        <v/>
      </c>
      <c r="AP21" s="42" t="str">
        <f ca="1">IF($G21="","",VLOOKUP($A21,Mitglieder!$C$24:$BG$323,AP$303))</f>
        <v/>
      </c>
      <c r="AQ21" s="45" t="str">
        <f ca="1">IF($G21="","",TEXT(VLOOKUP($A21,Mitglieder!$C$24:$BG$323,AQ$303),"0.00"))</f>
        <v/>
      </c>
      <c r="AR21" s="54" t="str">
        <f ca="1">IF(OR(VLOOKUP($A21,Mitglieder!$C$24:$BG$323,AR$303)="",$G21=""),"",VLOOKUP($A21,Mitglieder!$C$24:$BG$323,AR$303))</f>
        <v/>
      </c>
      <c r="AS21" s="45" t="str">
        <f ca="1">IF($G21="","",TEXT(VLOOKUP($A21,Mitglieder!$C$24:$BG$323,AS$303),"0.00"))</f>
        <v/>
      </c>
      <c r="AT21" s="54" t="str">
        <f ca="1">IF(OR(VLOOKUP($A21,Mitglieder!$C$24:$BG$323,AT$303)="",$G21=""),"",VLOOKUP($A21,Mitglieder!$C$24:$BG$323,AT$303))</f>
        <v/>
      </c>
      <c r="AU21" s="45" t="str">
        <f ca="1">IF($G21="","",TEXT(VLOOKUP($A21,Mitglieder!$C$24:$BG$323,AU$303),"0.00"))</f>
        <v/>
      </c>
      <c r="AV21" s="45" t="str">
        <f ca="1">IF($G21="","",TEXT(VLOOKUP($A21,Mitglieder!$C$24:$BG$323,AV$303),"0.00"))</f>
        <v/>
      </c>
      <c r="AW21" s="42" t="str">
        <f ca="1">IF($G21="","",VLOOKUP($A21,Mitglieder!$C$24:$BG$323,AW$303))</f>
        <v/>
      </c>
      <c r="AX21" s="54" t="str">
        <f ca="1">IF(OR(VLOOKUP($A21,Mitglieder!$C$24:$BG$323,AX$303)="",$G21=""),"",VLOOKUP($A21,Mitglieder!$C$24:$BG$323,AX$303))</f>
        <v/>
      </c>
      <c r="AY21" s="43" t="str">
        <f ca="1">IF($G21="","",TEXT(VLOOKUP($A21,Mitglieder!$C$24:$BG$323,AY$303),"TT.MM.JJJJ"))</f>
        <v/>
      </c>
      <c r="AZ21" s="43" t="str">
        <f ca="1">IF($G21="","",TEXT(VLOOKUP($A21,Mitglieder!$C$24:$BG$323,AZ$303),"TT.MM.JJJJ"))</f>
        <v/>
      </c>
      <c r="BA21" s="43" t="str">
        <f ca="1">IF($G21="","",TEXT(VLOOKUP($A21,Mitglieder!$C$24:$BG$323,BA$303),"TT.MM.JJJJ"))</f>
        <v/>
      </c>
      <c r="BB21" s="43" t="str">
        <f ca="1">IF($G21="","",TEXT(VLOOKUP($A21,Mitglieder!$C$24:$BG$323,BB$303),"TT.MM.JJJJ"))</f>
        <v/>
      </c>
      <c r="BC21" s="43" t="str">
        <f ca="1">IF($G21="","",TEXT(VLOOKUP($A21,Mitglieder!$C$24:$BG$323,BC$303),"TT.MM.JJJJ"))</f>
        <v/>
      </c>
      <c r="BD21" s="43" t="str">
        <f ca="1">IF($G21="","",TEXT(VLOOKUP($A21,Mitglieder!$C$24:$BG$323,BD$303),"TT.MM.JJJJ"))</f>
        <v/>
      </c>
      <c r="BE21" s="42" t="str">
        <f ca="1">IF($G21="","",VLOOKUP($A21,Mitglieder!$C$24:$BG$323,BE$303))</f>
        <v/>
      </c>
      <c r="BF21" s="42" t="str">
        <f ca="1">IF($G21="","",VLOOKUP($A21,Mitglieder!$C$24:$BG$323,BF$303))</f>
        <v/>
      </c>
    </row>
    <row r="22" spans="1:58" x14ac:dyDescent="0.35">
      <c r="A22" s="42">
        <v>22</v>
      </c>
      <c r="B22" s="42">
        <f ca="1">VLOOKUP($A22,Mitglieder!$C$24:$BA$323,B$303)</f>
        <v>1.0299999999999967</v>
      </c>
      <c r="C22" s="42" t="str">
        <f ca="1">IF($G22="","",VLOOKUP($A22,Mitglieder!$C$24:$BG$323,C$303))</f>
        <v/>
      </c>
      <c r="D22" s="42" t="str">
        <f ca="1">IF($G22="","",VLOOKUP($A22,Mitglieder!$C$24:$BG$323,D$303))</f>
        <v/>
      </c>
      <c r="E22" s="42" t="str">
        <f ca="1">IF($G22="","",VLOOKUP($A22,Mitglieder!$C$24:$BG$323,E$303))</f>
        <v/>
      </c>
      <c r="F22" s="54" t="str">
        <f ca="1">IF(OR(VLOOKUP($A22,Mitglieder!$C$24:$BG$323,F$303)="",$G22=""),"",VLOOKUP($A22,Mitglieder!$C$24:$BG$323,F$303))</f>
        <v/>
      </c>
      <c r="G22" s="72" t="str">
        <f ca="1">IF(B22/ROUND(B22,0)=1,VLOOKUP($A22,Mitglieder!$C$24:$BA$323,G$303),"")</f>
        <v/>
      </c>
      <c r="H22" s="42" t="str">
        <f ca="1">IF($G22="","",VLOOKUP($A22,Mitglieder!$C$24:$BG$323,H$303))</f>
        <v/>
      </c>
      <c r="I22" s="54" t="str">
        <f ca="1">IF(OR(VLOOKUP($A22,Mitglieder!$C$24:$BG$323,I$303)="",$G22=""),"",VLOOKUP($A22,Mitglieder!$C$24:$BG$323,I$303))</f>
        <v/>
      </c>
      <c r="J22" s="42" t="str">
        <f ca="1">IF($G22="","",VLOOKUP($A22,Mitglieder!$C$24:$BG$323,J$303))</f>
        <v/>
      </c>
      <c r="K22" s="54" t="str">
        <f ca="1">IF(OR(VLOOKUP($A22,Mitglieder!$C$24:$BG$323,K$303)="",$G22=""),"",VLOOKUP($A22,Mitglieder!$C$24:$BG$323,K$303))</f>
        <v/>
      </c>
      <c r="L22" s="42" t="str">
        <f ca="1">IF($G22="","",VLOOKUP($A22,Mitglieder!$C$24:$BG$323,L$303))</f>
        <v/>
      </c>
      <c r="M22" s="42" t="str">
        <f ca="1">IF($G22="","",VLOOKUP($A22,Mitglieder!$C$24:$BG$323,M$303))</f>
        <v/>
      </c>
      <c r="N22" s="42" t="str">
        <f ca="1">IF($G22="","",VLOOKUP($A22,Mitglieder!$C$24:$BG$323,N$303))</f>
        <v/>
      </c>
      <c r="O22" s="42" t="str">
        <f ca="1">IF($G22="","",VLOOKUP($A22,Mitglieder!$C$24:$BG$323,O$303))</f>
        <v/>
      </c>
      <c r="P22" s="42" t="str">
        <f ca="1">IF($G22="","",VLOOKUP($A22,Mitglieder!$C$24:$BG$323,P$303))</f>
        <v/>
      </c>
      <c r="Q22" s="42" t="str">
        <f ca="1">IF($G22="","",VLOOKUP($A22,Mitglieder!$C$24:$BG$323,Q$303))</f>
        <v/>
      </c>
      <c r="R22" s="54" t="str">
        <f ca="1">IF(OR(VLOOKUP($A22,Mitglieder!$C$24:$BG$323,R$303)="",$G22=""),"",VLOOKUP($A22,Mitglieder!$C$24:$BG$323,R$303))</f>
        <v/>
      </c>
      <c r="S22" s="43" t="str">
        <f ca="1">IF($G22="","",TEXT(VLOOKUP($A22,Mitglieder!$C$24:$BG$323,S$303),"TT.MM.JJJJ"))</f>
        <v/>
      </c>
      <c r="T22" s="43" t="str">
        <f ca="1">IF($G22="","",TEXT(VLOOKUP($A22,Mitglieder!$C$24:$BG$323,T$303),"TT.MM.JJJJ"))</f>
        <v/>
      </c>
      <c r="U22" s="43" t="str">
        <f ca="1">IF($G22="","",TEXT(VLOOKUP($A22,Mitglieder!$C$24:$BG$323,U$303),"TT.MM.JJJJ"))</f>
        <v/>
      </c>
      <c r="V22" s="54" t="str">
        <f ca="1">IF(OR(VLOOKUP($A22,Mitglieder!$C$24:$BG$323,V$303)="",$G22=""),"",VLOOKUP($A22,Mitglieder!$C$24:$BG$323,V$303))</f>
        <v/>
      </c>
      <c r="W22" s="54" t="str">
        <f ca="1">IF(OR(VLOOKUP($A22,Mitglieder!$C$24:$BG$323,W$303)="",$G22=""),"",VLOOKUP($A22,Mitglieder!$C$24:$BG$323,W$303))</f>
        <v/>
      </c>
      <c r="X22" s="54" t="str">
        <f ca="1">IF(OR(VLOOKUP($A22,Mitglieder!$C$24:$BG$323,X$303)="",$G22=""),"",VLOOKUP($A22,Mitglieder!$C$24:$BG$323,X$303))</f>
        <v/>
      </c>
      <c r="Y22" s="54" t="str">
        <f ca="1">IF(OR(VLOOKUP($A22,Mitglieder!$C$24:$BG$323,Y$303)="",$G22=""),"",VLOOKUP($A22,Mitglieder!$C$24:$BG$323,Y$303))</f>
        <v/>
      </c>
      <c r="Z22" s="54" t="str">
        <f ca="1">IF(OR(VLOOKUP($A22,Mitglieder!$C$24:$BG$323,Z$303)="",$G22=""),"",VLOOKUP($A22,Mitglieder!$C$24:$BG$323,Z$303))</f>
        <v/>
      </c>
      <c r="AA22" s="54" t="str">
        <f ca="1">IF(OR(VLOOKUP($A22,Mitglieder!$C$24:$BG$323,AA$303)="",$G22=""),"",VLOOKUP($A22,Mitglieder!$C$24:$BG$323,AA$303))</f>
        <v/>
      </c>
      <c r="AB22" s="54" t="str">
        <f ca="1">IF(OR(VLOOKUP($A22,Mitglieder!$C$24:$BG$323,AB$303)="",$G22=""),"",VLOOKUP($A22,Mitglieder!$C$24:$BG$323,AB$303))</f>
        <v/>
      </c>
      <c r="AC22" s="54" t="str">
        <f ca="1">IF(OR(VLOOKUP($A22,Mitglieder!$C$24:$BG$323,AC$303)="",$G22=""),"",VLOOKUP($A22,Mitglieder!$C$24:$BG$323,AC$303))</f>
        <v/>
      </c>
      <c r="AD22" s="54" t="str">
        <f ca="1">IF(OR(VLOOKUP($A22,Mitglieder!$C$24:$BG$323,AD$303)="",$G22=""),"",VLOOKUP($A22,Mitglieder!$C$24:$BG$323,AD$303))</f>
        <v/>
      </c>
      <c r="AE22" s="54" t="str">
        <f ca="1">IF(OR(VLOOKUP($A22,Mitglieder!$C$24:$BG$323,AE$303)="",$G22=""),"",VLOOKUP($A22,Mitglieder!$C$24:$BG$323,AE$303))</f>
        <v/>
      </c>
      <c r="AF22" s="54" t="str">
        <f ca="1">IF(OR(VLOOKUP($A22,Mitglieder!$C$24:$BG$323,AF$303)="",$G22=""),"",VLOOKUP($A22,Mitglieder!$C$24:$BG$323,AF$303))</f>
        <v/>
      </c>
      <c r="AG22" s="54" t="str">
        <f ca="1">IF(OR(VLOOKUP($A22,Mitglieder!$C$24:$BG$323,AG$303)="",$G22=""),"",VLOOKUP($A22,Mitglieder!$C$24:$BG$323,AG$303))</f>
        <v/>
      </c>
      <c r="AH22" s="54" t="str">
        <f ca="1">IF(OR(VLOOKUP($A22,Mitglieder!$C$24:$BG$323,AH$303)="",$G22=""),"",VLOOKUP($A22,Mitglieder!$C$24:$BG$323,AH$303))</f>
        <v/>
      </c>
      <c r="AI22" s="54" t="str">
        <f ca="1">IF(OR(VLOOKUP($A22,Mitglieder!$C$24:$BG$323,AI$303)="",$G22=""),"",VLOOKUP($A22,Mitglieder!$C$24:$BG$323,AI$303))</f>
        <v/>
      </c>
      <c r="AJ22" s="54" t="str">
        <f ca="1">IF(OR(VLOOKUP($A22,Mitglieder!$C$24:$BG$323,AJ$303)="",$G22=""),"",VLOOKUP($A22,Mitglieder!$C$24:$BG$323,AJ$303))</f>
        <v/>
      </c>
      <c r="AK22" s="54" t="str">
        <f ca="1">IF(OR(VLOOKUP($A22,Mitglieder!$C$24:$BG$323,AK$303)="",$G22=""),"",VLOOKUP($A22,Mitglieder!$C$24:$BG$323,AK$303))</f>
        <v/>
      </c>
      <c r="AL22" s="54" t="str">
        <f ca="1">IF(OR(VLOOKUP($A22,Mitglieder!$C$24:$BG$323,AL$303)="",$G22=""),"",VLOOKUP($A22,Mitglieder!$C$24:$BG$323,AL$303))</f>
        <v/>
      </c>
      <c r="AM22" s="42" t="str">
        <f ca="1">IF($G22="","",VLOOKUP($A22,Mitglieder!$C$24:$BG$323,AM$303))</f>
        <v/>
      </c>
      <c r="AN22" s="54" t="str">
        <f ca="1">IF(OR(VLOOKUP($A22,Mitglieder!$C$24:$BG$323,AN$303)="",$G22=""),"",VLOOKUP($A22,Mitglieder!$C$24:$BG$323,AN$303))</f>
        <v/>
      </c>
      <c r="AO22" s="43" t="str">
        <f ca="1">IF($G22="","",TEXT(VLOOKUP($A22,Mitglieder!$C$24:$BG$323,AO$303),"TT.MM.JJJJ"))</f>
        <v/>
      </c>
      <c r="AP22" s="42" t="str">
        <f ca="1">IF($G22="","",VLOOKUP($A22,Mitglieder!$C$24:$BG$323,AP$303))</f>
        <v/>
      </c>
      <c r="AQ22" s="45" t="str">
        <f ca="1">IF($G22="","",TEXT(VLOOKUP($A22,Mitglieder!$C$24:$BG$323,AQ$303),"0.00"))</f>
        <v/>
      </c>
      <c r="AR22" s="54" t="str">
        <f ca="1">IF(OR(VLOOKUP($A22,Mitglieder!$C$24:$BG$323,AR$303)="",$G22=""),"",VLOOKUP($A22,Mitglieder!$C$24:$BG$323,AR$303))</f>
        <v/>
      </c>
      <c r="AS22" s="45" t="str">
        <f ca="1">IF($G22="","",TEXT(VLOOKUP($A22,Mitglieder!$C$24:$BG$323,AS$303),"0.00"))</f>
        <v/>
      </c>
      <c r="AT22" s="54" t="str">
        <f ca="1">IF(OR(VLOOKUP($A22,Mitglieder!$C$24:$BG$323,AT$303)="",$G22=""),"",VLOOKUP($A22,Mitglieder!$C$24:$BG$323,AT$303))</f>
        <v/>
      </c>
      <c r="AU22" s="45" t="str">
        <f ca="1">IF($G22="","",TEXT(VLOOKUP($A22,Mitglieder!$C$24:$BG$323,AU$303),"0.00"))</f>
        <v/>
      </c>
      <c r="AV22" s="45" t="str">
        <f ca="1">IF($G22="","",TEXT(VLOOKUP($A22,Mitglieder!$C$24:$BG$323,AV$303),"0.00"))</f>
        <v/>
      </c>
      <c r="AW22" s="42" t="str">
        <f ca="1">IF($G22="","",VLOOKUP($A22,Mitglieder!$C$24:$BG$323,AW$303))</f>
        <v/>
      </c>
      <c r="AX22" s="54" t="str">
        <f ca="1">IF(OR(VLOOKUP($A22,Mitglieder!$C$24:$BG$323,AX$303)="",$G22=""),"",VLOOKUP($A22,Mitglieder!$C$24:$BG$323,AX$303))</f>
        <v/>
      </c>
      <c r="AY22" s="43" t="str">
        <f ca="1">IF($G22="","",TEXT(VLOOKUP($A22,Mitglieder!$C$24:$BG$323,AY$303),"TT.MM.JJJJ"))</f>
        <v/>
      </c>
      <c r="AZ22" s="43" t="str">
        <f ca="1">IF($G22="","",TEXT(VLOOKUP($A22,Mitglieder!$C$24:$BG$323,AZ$303),"TT.MM.JJJJ"))</f>
        <v/>
      </c>
      <c r="BA22" s="43" t="str">
        <f ca="1">IF($G22="","",TEXT(VLOOKUP($A22,Mitglieder!$C$24:$BG$323,BA$303),"TT.MM.JJJJ"))</f>
        <v/>
      </c>
      <c r="BB22" s="43" t="str">
        <f ca="1">IF($G22="","",TEXT(VLOOKUP($A22,Mitglieder!$C$24:$BG$323,BB$303),"TT.MM.JJJJ"))</f>
        <v/>
      </c>
      <c r="BC22" s="43" t="str">
        <f ca="1">IF($G22="","",TEXT(VLOOKUP($A22,Mitglieder!$C$24:$BG$323,BC$303),"TT.MM.JJJJ"))</f>
        <v/>
      </c>
      <c r="BD22" s="43" t="str">
        <f ca="1">IF($G22="","",TEXT(VLOOKUP($A22,Mitglieder!$C$24:$BG$323,BD$303),"TT.MM.JJJJ"))</f>
        <v/>
      </c>
      <c r="BE22" s="42" t="str">
        <f ca="1">IF($G22="","",VLOOKUP($A22,Mitglieder!$C$24:$BG$323,BE$303))</f>
        <v/>
      </c>
      <c r="BF22" s="42" t="str">
        <f ca="1">IF($G22="","",VLOOKUP($A22,Mitglieder!$C$24:$BG$323,BF$303))</f>
        <v/>
      </c>
    </row>
    <row r="23" spans="1:58" x14ac:dyDescent="0.35">
      <c r="A23" s="42">
        <v>23</v>
      </c>
      <c r="B23" s="42">
        <f ca="1">VLOOKUP($A23,Mitglieder!$C$24:$BA$323,B$303)</f>
        <v>1.0299999999999967</v>
      </c>
      <c r="C23" s="42" t="str">
        <f ca="1">IF($G23="","",VLOOKUP($A23,Mitglieder!$C$24:$BG$323,C$303))</f>
        <v/>
      </c>
      <c r="D23" s="42" t="str">
        <f ca="1">IF($G23="","",VLOOKUP($A23,Mitglieder!$C$24:$BG$323,D$303))</f>
        <v/>
      </c>
      <c r="E23" s="42" t="str">
        <f ca="1">IF($G23="","",VLOOKUP($A23,Mitglieder!$C$24:$BG$323,E$303))</f>
        <v/>
      </c>
      <c r="F23" s="54" t="str">
        <f ca="1">IF(OR(VLOOKUP($A23,Mitglieder!$C$24:$BG$323,F$303)="",$G23=""),"",VLOOKUP($A23,Mitglieder!$C$24:$BG$323,F$303))</f>
        <v/>
      </c>
      <c r="G23" s="72" t="str">
        <f ca="1">IF(B23/ROUND(B23,0)=1,VLOOKUP($A23,Mitglieder!$C$24:$BA$323,G$303),"")</f>
        <v/>
      </c>
      <c r="H23" s="42" t="str">
        <f ca="1">IF($G23="","",VLOOKUP($A23,Mitglieder!$C$24:$BG$323,H$303))</f>
        <v/>
      </c>
      <c r="I23" s="54" t="str">
        <f ca="1">IF(OR(VLOOKUP($A23,Mitglieder!$C$24:$BG$323,I$303)="",$G23=""),"",VLOOKUP($A23,Mitglieder!$C$24:$BG$323,I$303))</f>
        <v/>
      </c>
      <c r="J23" s="42" t="str">
        <f ca="1">IF($G23="","",VLOOKUP($A23,Mitglieder!$C$24:$BG$323,J$303))</f>
        <v/>
      </c>
      <c r="K23" s="54" t="str">
        <f ca="1">IF(OR(VLOOKUP($A23,Mitglieder!$C$24:$BG$323,K$303)="",$G23=""),"",VLOOKUP($A23,Mitglieder!$C$24:$BG$323,K$303))</f>
        <v/>
      </c>
      <c r="L23" s="42" t="str">
        <f ca="1">IF($G23="","",VLOOKUP($A23,Mitglieder!$C$24:$BG$323,L$303))</f>
        <v/>
      </c>
      <c r="M23" s="42" t="str">
        <f ca="1">IF($G23="","",VLOOKUP($A23,Mitglieder!$C$24:$BG$323,M$303))</f>
        <v/>
      </c>
      <c r="N23" s="42" t="str">
        <f ca="1">IF($G23="","",VLOOKUP($A23,Mitglieder!$C$24:$BG$323,N$303))</f>
        <v/>
      </c>
      <c r="O23" s="42" t="str">
        <f ca="1">IF($G23="","",VLOOKUP($A23,Mitglieder!$C$24:$BG$323,O$303))</f>
        <v/>
      </c>
      <c r="P23" s="42" t="str">
        <f ca="1">IF($G23="","",VLOOKUP($A23,Mitglieder!$C$24:$BG$323,P$303))</f>
        <v/>
      </c>
      <c r="Q23" s="42" t="str">
        <f ca="1">IF($G23="","",VLOOKUP($A23,Mitglieder!$C$24:$BG$323,Q$303))</f>
        <v/>
      </c>
      <c r="R23" s="54" t="str">
        <f ca="1">IF(OR(VLOOKUP($A23,Mitglieder!$C$24:$BG$323,R$303)="",$G23=""),"",VLOOKUP($A23,Mitglieder!$C$24:$BG$323,R$303))</f>
        <v/>
      </c>
      <c r="S23" s="43" t="str">
        <f ca="1">IF($G23="","",TEXT(VLOOKUP($A23,Mitglieder!$C$24:$BG$323,S$303),"TT.MM.JJJJ"))</f>
        <v/>
      </c>
      <c r="T23" s="43" t="str">
        <f ca="1">IF($G23="","",TEXT(VLOOKUP($A23,Mitglieder!$C$24:$BG$323,T$303),"TT.MM.JJJJ"))</f>
        <v/>
      </c>
      <c r="U23" s="43" t="str">
        <f ca="1">IF($G23="","",TEXT(VLOOKUP($A23,Mitglieder!$C$24:$BG$323,U$303),"TT.MM.JJJJ"))</f>
        <v/>
      </c>
      <c r="V23" s="54" t="str">
        <f ca="1">IF(OR(VLOOKUP($A23,Mitglieder!$C$24:$BG$323,V$303)="",$G23=""),"",VLOOKUP($A23,Mitglieder!$C$24:$BG$323,V$303))</f>
        <v/>
      </c>
      <c r="W23" s="54" t="str">
        <f ca="1">IF(OR(VLOOKUP($A23,Mitglieder!$C$24:$BG$323,W$303)="",$G23=""),"",VLOOKUP($A23,Mitglieder!$C$24:$BG$323,W$303))</f>
        <v/>
      </c>
      <c r="X23" s="54" t="str">
        <f ca="1">IF(OR(VLOOKUP($A23,Mitglieder!$C$24:$BG$323,X$303)="",$G23=""),"",VLOOKUP($A23,Mitglieder!$C$24:$BG$323,X$303))</f>
        <v/>
      </c>
      <c r="Y23" s="54" t="str">
        <f ca="1">IF(OR(VLOOKUP($A23,Mitglieder!$C$24:$BG$323,Y$303)="",$G23=""),"",VLOOKUP($A23,Mitglieder!$C$24:$BG$323,Y$303))</f>
        <v/>
      </c>
      <c r="Z23" s="54" t="str">
        <f ca="1">IF(OR(VLOOKUP($A23,Mitglieder!$C$24:$BG$323,Z$303)="",$G23=""),"",VLOOKUP($A23,Mitglieder!$C$24:$BG$323,Z$303))</f>
        <v/>
      </c>
      <c r="AA23" s="54" t="str">
        <f ca="1">IF(OR(VLOOKUP($A23,Mitglieder!$C$24:$BG$323,AA$303)="",$G23=""),"",VLOOKUP($A23,Mitglieder!$C$24:$BG$323,AA$303))</f>
        <v/>
      </c>
      <c r="AB23" s="54" t="str">
        <f ca="1">IF(OR(VLOOKUP($A23,Mitglieder!$C$24:$BG$323,AB$303)="",$G23=""),"",VLOOKUP($A23,Mitglieder!$C$24:$BG$323,AB$303))</f>
        <v/>
      </c>
      <c r="AC23" s="54" t="str">
        <f ca="1">IF(OR(VLOOKUP($A23,Mitglieder!$C$24:$BG$323,AC$303)="",$G23=""),"",VLOOKUP($A23,Mitglieder!$C$24:$BG$323,AC$303))</f>
        <v/>
      </c>
      <c r="AD23" s="54" t="str">
        <f ca="1">IF(OR(VLOOKUP($A23,Mitglieder!$C$24:$BG$323,AD$303)="",$G23=""),"",VLOOKUP($A23,Mitglieder!$C$24:$BG$323,AD$303))</f>
        <v/>
      </c>
      <c r="AE23" s="54" t="str">
        <f ca="1">IF(OR(VLOOKUP($A23,Mitglieder!$C$24:$BG$323,AE$303)="",$G23=""),"",VLOOKUP($A23,Mitglieder!$C$24:$BG$323,AE$303))</f>
        <v/>
      </c>
      <c r="AF23" s="54" t="str">
        <f ca="1">IF(OR(VLOOKUP($A23,Mitglieder!$C$24:$BG$323,AF$303)="",$G23=""),"",VLOOKUP($A23,Mitglieder!$C$24:$BG$323,AF$303))</f>
        <v/>
      </c>
      <c r="AG23" s="54" t="str">
        <f ca="1">IF(OR(VLOOKUP($A23,Mitglieder!$C$24:$BG$323,AG$303)="",$G23=""),"",VLOOKUP($A23,Mitglieder!$C$24:$BG$323,AG$303))</f>
        <v/>
      </c>
      <c r="AH23" s="54" t="str">
        <f ca="1">IF(OR(VLOOKUP($A23,Mitglieder!$C$24:$BG$323,AH$303)="",$G23=""),"",VLOOKUP($A23,Mitglieder!$C$24:$BG$323,AH$303))</f>
        <v/>
      </c>
      <c r="AI23" s="54" t="str">
        <f ca="1">IF(OR(VLOOKUP($A23,Mitglieder!$C$24:$BG$323,AI$303)="",$G23=""),"",VLOOKUP($A23,Mitglieder!$C$24:$BG$323,AI$303))</f>
        <v/>
      </c>
      <c r="AJ23" s="54" t="str">
        <f ca="1">IF(OR(VLOOKUP($A23,Mitglieder!$C$24:$BG$323,AJ$303)="",$G23=""),"",VLOOKUP($A23,Mitglieder!$C$24:$BG$323,AJ$303))</f>
        <v/>
      </c>
      <c r="AK23" s="54" t="str">
        <f ca="1">IF(OR(VLOOKUP($A23,Mitglieder!$C$24:$BG$323,AK$303)="",$G23=""),"",VLOOKUP($A23,Mitglieder!$C$24:$BG$323,AK$303))</f>
        <v/>
      </c>
      <c r="AL23" s="54" t="str">
        <f ca="1">IF(OR(VLOOKUP($A23,Mitglieder!$C$24:$BG$323,AL$303)="",$G23=""),"",VLOOKUP($A23,Mitglieder!$C$24:$BG$323,AL$303))</f>
        <v/>
      </c>
      <c r="AM23" s="42" t="str">
        <f ca="1">IF($G23="","",VLOOKUP($A23,Mitglieder!$C$24:$BG$323,AM$303))</f>
        <v/>
      </c>
      <c r="AN23" s="54" t="str">
        <f ca="1">IF(OR(VLOOKUP($A23,Mitglieder!$C$24:$BG$323,AN$303)="",$G23=""),"",VLOOKUP($A23,Mitglieder!$C$24:$BG$323,AN$303))</f>
        <v/>
      </c>
      <c r="AO23" s="43" t="str">
        <f ca="1">IF($G23="","",TEXT(VLOOKUP($A23,Mitglieder!$C$24:$BG$323,AO$303),"TT.MM.JJJJ"))</f>
        <v/>
      </c>
      <c r="AP23" s="42" t="str">
        <f ca="1">IF($G23="","",VLOOKUP($A23,Mitglieder!$C$24:$BG$323,AP$303))</f>
        <v/>
      </c>
      <c r="AQ23" s="45" t="str">
        <f ca="1">IF($G23="","",TEXT(VLOOKUP($A23,Mitglieder!$C$24:$BG$323,AQ$303),"0.00"))</f>
        <v/>
      </c>
      <c r="AR23" s="54" t="str">
        <f ca="1">IF(OR(VLOOKUP($A23,Mitglieder!$C$24:$BG$323,AR$303)="",$G23=""),"",VLOOKUP($A23,Mitglieder!$C$24:$BG$323,AR$303))</f>
        <v/>
      </c>
      <c r="AS23" s="45" t="str">
        <f ca="1">IF($G23="","",TEXT(VLOOKUP($A23,Mitglieder!$C$24:$BG$323,AS$303),"0.00"))</f>
        <v/>
      </c>
      <c r="AT23" s="54" t="str">
        <f ca="1">IF(OR(VLOOKUP($A23,Mitglieder!$C$24:$BG$323,AT$303)="",$G23=""),"",VLOOKUP($A23,Mitglieder!$C$24:$BG$323,AT$303))</f>
        <v/>
      </c>
      <c r="AU23" s="45" t="str">
        <f ca="1">IF($G23="","",TEXT(VLOOKUP($A23,Mitglieder!$C$24:$BG$323,AU$303),"0.00"))</f>
        <v/>
      </c>
      <c r="AV23" s="45" t="str">
        <f ca="1">IF($G23="","",TEXT(VLOOKUP($A23,Mitglieder!$C$24:$BG$323,AV$303),"0.00"))</f>
        <v/>
      </c>
      <c r="AW23" s="42" t="str">
        <f ca="1">IF($G23="","",VLOOKUP($A23,Mitglieder!$C$24:$BG$323,AW$303))</f>
        <v/>
      </c>
      <c r="AX23" s="54" t="str">
        <f ca="1">IF(OR(VLOOKUP($A23,Mitglieder!$C$24:$BG$323,AX$303)="",$G23=""),"",VLOOKUP($A23,Mitglieder!$C$24:$BG$323,AX$303))</f>
        <v/>
      </c>
      <c r="AY23" s="43" t="str">
        <f ca="1">IF($G23="","",TEXT(VLOOKUP($A23,Mitglieder!$C$24:$BG$323,AY$303),"TT.MM.JJJJ"))</f>
        <v/>
      </c>
      <c r="AZ23" s="43" t="str">
        <f ca="1">IF($G23="","",TEXT(VLOOKUP($A23,Mitglieder!$C$24:$BG$323,AZ$303),"TT.MM.JJJJ"))</f>
        <v/>
      </c>
      <c r="BA23" s="43" t="str">
        <f ca="1">IF($G23="","",TEXT(VLOOKUP($A23,Mitglieder!$C$24:$BG$323,BA$303),"TT.MM.JJJJ"))</f>
        <v/>
      </c>
      <c r="BB23" s="43" t="str">
        <f ca="1">IF($G23="","",TEXT(VLOOKUP($A23,Mitglieder!$C$24:$BG$323,BB$303),"TT.MM.JJJJ"))</f>
        <v/>
      </c>
      <c r="BC23" s="43" t="str">
        <f ca="1">IF($G23="","",TEXT(VLOOKUP($A23,Mitglieder!$C$24:$BG$323,BC$303),"TT.MM.JJJJ"))</f>
        <v/>
      </c>
      <c r="BD23" s="43" t="str">
        <f ca="1">IF($G23="","",TEXT(VLOOKUP($A23,Mitglieder!$C$24:$BG$323,BD$303),"TT.MM.JJJJ"))</f>
        <v/>
      </c>
      <c r="BE23" s="42" t="str">
        <f ca="1">IF($G23="","",VLOOKUP($A23,Mitglieder!$C$24:$BG$323,BE$303))</f>
        <v/>
      </c>
      <c r="BF23" s="42" t="str">
        <f ca="1">IF($G23="","",VLOOKUP($A23,Mitglieder!$C$24:$BG$323,BF$303))</f>
        <v/>
      </c>
    </row>
    <row r="24" spans="1:58" x14ac:dyDescent="0.35">
      <c r="A24" s="42">
        <v>24</v>
      </c>
      <c r="B24" s="42">
        <f ca="1">VLOOKUP($A24,Mitglieder!$C$24:$BA$323,B$303)</f>
        <v>1.0299999999999967</v>
      </c>
      <c r="C24" s="42" t="str">
        <f ca="1">IF($G24="","",VLOOKUP($A24,Mitglieder!$C$24:$BG$323,C$303))</f>
        <v/>
      </c>
      <c r="D24" s="42" t="str">
        <f ca="1">IF($G24="","",VLOOKUP($A24,Mitglieder!$C$24:$BG$323,D$303))</f>
        <v/>
      </c>
      <c r="E24" s="42" t="str">
        <f ca="1">IF($G24="","",VLOOKUP($A24,Mitglieder!$C$24:$BG$323,E$303))</f>
        <v/>
      </c>
      <c r="F24" s="54" t="str">
        <f ca="1">IF(OR(VLOOKUP($A24,Mitglieder!$C$24:$BG$323,F$303)="",$G24=""),"",VLOOKUP($A24,Mitglieder!$C$24:$BG$323,F$303))</f>
        <v/>
      </c>
      <c r="G24" s="72" t="str">
        <f ca="1">IF(B24/ROUND(B24,0)=1,VLOOKUP($A24,Mitglieder!$C$24:$BA$323,G$303),"")</f>
        <v/>
      </c>
      <c r="H24" s="42" t="str">
        <f ca="1">IF($G24="","",VLOOKUP($A24,Mitglieder!$C$24:$BG$323,H$303))</f>
        <v/>
      </c>
      <c r="I24" s="54" t="str">
        <f ca="1">IF(OR(VLOOKUP($A24,Mitglieder!$C$24:$BG$323,I$303)="",$G24=""),"",VLOOKUP($A24,Mitglieder!$C$24:$BG$323,I$303))</f>
        <v/>
      </c>
      <c r="J24" s="42" t="str">
        <f ca="1">IF($G24="","",VLOOKUP($A24,Mitglieder!$C$24:$BG$323,J$303))</f>
        <v/>
      </c>
      <c r="K24" s="54" t="str">
        <f ca="1">IF(OR(VLOOKUP($A24,Mitglieder!$C$24:$BG$323,K$303)="",$G24=""),"",VLOOKUP($A24,Mitglieder!$C$24:$BG$323,K$303))</f>
        <v/>
      </c>
      <c r="L24" s="42" t="str">
        <f ca="1">IF($G24="","",VLOOKUP($A24,Mitglieder!$C$24:$BG$323,L$303))</f>
        <v/>
      </c>
      <c r="M24" s="42" t="str">
        <f ca="1">IF($G24="","",VLOOKUP($A24,Mitglieder!$C$24:$BG$323,M$303))</f>
        <v/>
      </c>
      <c r="N24" s="42" t="str">
        <f ca="1">IF($G24="","",VLOOKUP($A24,Mitglieder!$C$24:$BG$323,N$303))</f>
        <v/>
      </c>
      <c r="O24" s="42" t="str">
        <f ca="1">IF($G24="","",VLOOKUP($A24,Mitglieder!$C$24:$BG$323,O$303))</f>
        <v/>
      </c>
      <c r="P24" s="42" t="str">
        <f ca="1">IF($G24="","",VLOOKUP($A24,Mitglieder!$C$24:$BG$323,P$303))</f>
        <v/>
      </c>
      <c r="Q24" s="42" t="str">
        <f ca="1">IF($G24="","",VLOOKUP($A24,Mitglieder!$C$24:$BG$323,Q$303))</f>
        <v/>
      </c>
      <c r="R24" s="54" t="str">
        <f ca="1">IF(OR(VLOOKUP($A24,Mitglieder!$C$24:$BG$323,R$303)="",$G24=""),"",VLOOKUP($A24,Mitglieder!$C$24:$BG$323,R$303))</f>
        <v/>
      </c>
      <c r="S24" s="43" t="str">
        <f ca="1">IF($G24="","",TEXT(VLOOKUP($A24,Mitglieder!$C$24:$BG$323,S$303),"TT.MM.JJJJ"))</f>
        <v/>
      </c>
      <c r="T24" s="43" t="str">
        <f ca="1">IF($G24="","",TEXT(VLOOKUP($A24,Mitglieder!$C$24:$BG$323,T$303),"TT.MM.JJJJ"))</f>
        <v/>
      </c>
      <c r="U24" s="43" t="str">
        <f ca="1">IF($G24="","",TEXT(VLOOKUP($A24,Mitglieder!$C$24:$BG$323,U$303),"TT.MM.JJJJ"))</f>
        <v/>
      </c>
      <c r="V24" s="54" t="str">
        <f ca="1">IF(OR(VLOOKUP($A24,Mitglieder!$C$24:$BG$323,V$303)="",$G24=""),"",VLOOKUP($A24,Mitglieder!$C$24:$BG$323,V$303))</f>
        <v/>
      </c>
      <c r="W24" s="54" t="str">
        <f ca="1">IF(OR(VLOOKUP($A24,Mitglieder!$C$24:$BG$323,W$303)="",$G24=""),"",VLOOKUP($A24,Mitglieder!$C$24:$BG$323,W$303))</f>
        <v/>
      </c>
      <c r="X24" s="54" t="str">
        <f ca="1">IF(OR(VLOOKUP($A24,Mitglieder!$C$24:$BG$323,X$303)="",$G24=""),"",VLOOKUP($A24,Mitglieder!$C$24:$BG$323,X$303))</f>
        <v/>
      </c>
      <c r="Y24" s="54" t="str">
        <f ca="1">IF(OR(VLOOKUP($A24,Mitglieder!$C$24:$BG$323,Y$303)="",$G24=""),"",VLOOKUP($A24,Mitglieder!$C$24:$BG$323,Y$303))</f>
        <v/>
      </c>
      <c r="Z24" s="54" t="str">
        <f ca="1">IF(OR(VLOOKUP($A24,Mitglieder!$C$24:$BG$323,Z$303)="",$G24=""),"",VLOOKUP($A24,Mitglieder!$C$24:$BG$323,Z$303))</f>
        <v/>
      </c>
      <c r="AA24" s="54" t="str">
        <f ca="1">IF(OR(VLOOKUP($A24,Mitglieder!$C$24:$BG$323,AA$303)="",$G24=""),"",VLOOKUP($A24,Mitglieder!$C$24:$BG$323,AA$303))</f>
        <v/>
      </c>
      <c r="AB24" s="54" t="str">
        <f ca="1">IF(OR(VLOOKUP($A24,Mitglieder!$C$24:$BG$323,AB$303)="",$G24=""),"",VLOOKUP($A24,Mitglieder!$C$24:$BG$323,AB$303))</f>
        <v/>
      </c>
      <c r="AC24" s="54" t="str">
        <f ca="1">IF(OR(VLOOKUP($A24,Mitglieder!$C$24:$BG$323,AC$303)="",$G24=""),"",VLOOKUP($A24,Mitglieder!$C$24:$BG$323,AC$303))</f>
        <v/>
      </c>
      <c r="AD24" s="54" t="str">
        <f ca="1">IF(OR(VLOOKUP($A24,Mitglieder!$C$24:$BG$323,AD$303)="",$G24=""),"",VLOOKUP($A24,Mitglieder!$C$24:$BG$323,AD$303))</f>
        <v/>
      </c>
      <c r="AE24" s="54" t="str">
        <f ca="1">IF(OR(VLOOKUP($A24,Mitglieder!$C$24:$BG$323,AE$303)="",$G24=""),"",VLOOKUP($A24,Mitglieder!$C$24:$BG$323,AE$303))</f>
        <v/>
      </c>
      <c r="AF24" s="54" t="str">
        <f ca="1">IF(OR(VLOOKUP($A24,Mitglieder!$C$24:$BG$323,AF$303)="",$G24=""),"",VLOOKUP($A24,Mitglieder!$C$24:$BG$323,AF$303))</f>
        <v/>
      </c>
      <c r="AG24" s="54" t="str">
        <f ca="1">IF(OR(VLOOKUP($A24,Mitglieder!$C$24:$BG$323,AG$303)="",$G24=""),"",VLOOKUP($A24,Mitglieder!$C$24:$BG$323,AG$303))</f>
        <v/>
      </c>
      <c r="AH24" s="54" t="str">
        <f ca="1">IF(OR(VLOOKUP($A24,Mitglieder!$C$24:$BG$323,AH$303)="",$G24=""),"",VLOOKUP($A24,Mitglieder!$C$24:$BG$323,AH$303))</f>
        <v/>
      </c>
      <c r="AI24" s="54" t="str">
        <f ca="1">IF(OR(VLOOKUP($A24,Mitglieder!$C$24:$BG$323,AI$303)="",$G24=""),"",VLOOKUP($A24,Mitglieder!$C$24:$BG$323,AI$303))</f>
        <v/>
      </c>
      <c r="AJ24" s="54" t="str">
        <f ca="1">IF(OR(VLOOKUP($A24,Mitglieder!$C$24:$BG$323,AJ$303)="",$G24=""),"",VLOOKUP($A24,Mitglieder!$C$24:$BG$323,AJ$303))</f>
        <v/>
      </c>
      <c r="AK24" s="54" t="str">
        <f ca="1">IF(OR(VLOOKUP($A24,Mitglieder!$C$24:$BG$323,AK$303)="",$G24=""),"",VLOOKUP($A24,Mitglieder!$C$24:$BG$323,AK$303))</f>
        <v/>
      </c>
      <c r="AL24" s="54" t="str">
        <f ca="1">IF(OR(VLOOKUP($A24,Mitglieder!$C$24:$BG$323,AL$303)="",$G24=""),"",VLOOKUP($A24,Mitglieder!$C$24:$BG$323,AL$303))</f>
        <v/>
      </c>
      <c r="AM24" s="42" t="str">
        <f ca="1">IF($G24="","",VLOOKUP($A24,Mitglieder!$C$24:$BG$323,AM$303))</f>
        <v/>
      </c>
      <c r="AN24" s="54" t="str">
        <f ca="1">IF(OR(VLOOKUP($A24,Mitglieder!$C$24:$BG$323,AN$303)="",$G24=""),"",VLOOKUP($A24,Mitglieder!$C$24:$BG$323,AN$303))</f>
        <v/>
      </c>
      <c r="AO24" s="43" t="str">
        <f ca="1">IF($G24="","",TEXT(VLOOKUP($A24,Mitglieder!$C$24:$BG$323,AO$303),"TT.MM.JJJJ"))</f>
        <v/>
      </c>
      <c r="AP24" s="42" t="str">
        <f ca="1">IF($G24="","",VLOOKUP($A24,Mitglieder!$C$24:$BG$323,AP$303))</f>
        <v/>
      </c>
      <c r="AQ24" s="45" t="str">
        <f ca="1">IF($G24="","",TEXT(VLOOKUP($A24,Mitglieder!$C$24:$BG$323,AQ$303),"0.00"))</f>
        <v/>
      </c>
      <c r="AR24" s="54" t="str">
        <f ca="1">IF(OR(VLOOKUP($A24,Mitglieder!$C$24:$BG$323,AR$303)="",$G24=""),"",VLOOKUP($A24,Mitglieder!$C$24:$BG$323,AR$303))</f>
        <v/>
      </c>
      <c r="AS24" s="45" t="str">
        <f ca="1">IF($G24="","",TEXT(VLOOKUP($A24,Mitglieder!$C$24:$BG$323,AS$303),"0.00"))</f>
        <v/>
      </c>
      <c r="AT24" s="54" t="str">
        <f ca="1">IF(OR(VLOOKUP($A24,Mitglieder!$C$24:$BG$323,AT$303)="",$G24=""),"",VLOOKUP($A24,Mitglieder!$C$24:$BG$323,AT$303))</f>
        <v/>
      </c>
      <c r="AU24" s="45" t="str">
        <f ca="1">IF($G24="","",TEXT(VLOOKUP($A24,Mitglieder!$C$24:$BG$323,AU$303),"0.00"))</f>
        <v/>
      </c>
      <c r="AV24" s="45" t="str">
        <f ca="1">IF($G24="","",TEXT(VLOOKUP($A24,Mitglieder!$C$24:$BG$323,AV$303),"0.00"))</f>
        <v/>
      </c>
      <c r="AW24" s="42" t="str">
        <f ca="1">IF($G24="","",VLOOKUP($A24,Mitglieder!$C$24:$BG$323,AW$303))</f>
        <v/>
      </c>
      <c r="AX24" s="54" t="str">
        <f ca="1">IF(OR(VLOOKUP($A24,Mitglieder!$C$24:$BG$323,AX$303)="",$G24=""),"",VLOOKUP($A24,Mitglieder!$C$24:$BG$323,AX$303))</f>
        <v/>
      </c>
      <c r="AY24" s="43" t="str">
        <f ca="1">IF($G24="","",TEXT(VLOOKUP($A24,Mitglieder!$C$24:$BG$323,AY$303),"TT.MM.JJJJ"))</f>
        <v/>
      </c>
      <c r="AZ24" s="43" t="str">
        <f ca="1">IF($G24="","",TEXT(VLOOKUP($A24,Mitglieder!$C$24:$BG$323,AZ$303),"TT.MM.JJJJ"))</f>
        <v/>
      </c>
      <c r="BA24" s="43" t="str">
        <f ca="1">IF($G24="","",TEXT(VLOOKUP($A24,Mitglieder!$C$24:$BG$323,BA$303),"TT.MM.JJJJ"))</f>
        <v/>
      </c>
      <c r="BB24" s="43" t="str">
        <f ca="1">IF($G24="","",TEXT(VLOOKUP($A24,Mitglieder!$C$24:$BG$323,BB$303),"TT.MM.JJJJ"))</f>
        <v/>
      </c>
      <c r="BC24" s="43" t="str">
        <f ca="1">IF($G24="","",TEXT(VLOOKUP($A24,Mitglieder!$C$24:$BG$323,BC$303),"TT.MM.JJJJ"))</f>
        <v/>
      </c>
      <c r="BD24" s="43" t="str">
        <f ca="1">IF($G24="","",TEXT(VLOOKUP($A24,Mitglieder!$C$24:$BG$323,BD$303),"TT.MM.JJJJ"))</f>
        <v/>
      </c>
      <c r="BE24" s="42" t="str">
        <f ca="1">IF($G24="","",VLOOKUP($A24,Mitglieder!$C$24:$BG$323,BE$303))</f>
        <v/>
      </c>
      <c r="BF24" s="42" t="str">
        <f ca="1">IF($G24="","",VLOOKUP($A24,Mitglieder!$C$24:$BG$323,BF$303))</f>
        <v/>
      </c>
    </row>
    <row r="25" spans="1:58" x14ac:dyDescent="0.35">
      <c r="A25" s="42">
        <v>25</v>
      </c>
      <c r="B25" s="42">
        <f ca="1">VLOOKUP($A25,Mitglieder!$C$24:$BA$323,B$303)</f>
        <v>1.0299999999999967</v>
      </c>
      <c r="C25" s="42" t="str">
        <f ca="1">IF($G25="","",VLOOKUP($A25,Mitglieder!$C$24:$BG$323,C$303))</f>
        <v/>
      </c>
      <c r="D25" s="42" t="str">
        <f ca="1">IF($G25="","",VLOOKUP($A25,Mitglieder!$C$24:$BG$323,D$303))</f>
        <v/>
      </c>
      <c r="E25" s="42" t="str">
        <f ca="1">IF($G25="","",VLOOKUP($A25,Mitglieder!$C$24:$BG$323,E$303))</f>
        <v/>
      </c>
      <c r="F25" s="54" t="str">
        <f ca="1">IF(OR(VLOOKUP($A25,Mitglieder!$C$24:$BG$323,F$303)="",$G25=""),"",VLOOKUP($A25,Mitglieder!$C$24:$BG$323,F$303))</f>
        <v/>
      </c>
      <c r="G25" s="72" t="str">
        <f ca="1">IF(B25/ROUND(B25,0)=1,VLOOKUP($A25,Mitglieder!$C$24:$BA$323,G$303),"")</f>
        <v/>
      </c>
      <c r="H25" s="42" t="str">
        <f ca="1">IF($G25="","",VLOOKUP($A25,Mitglieder!$C$24:$BG$323,H$303))</f>
        <v/>
      </c>
      <c r="I25" s="54" t="str">
        <f ca="1">IF(OR(VLOOKUP($A25,Mitglieder!$C$24:$BG$323,I$303)="",$G25=""),"",VLOOKUP($A25,Mitglieder!$C$24:$BG$323,I$303))</f>
        <v/>
      </c>
      <c r="J25" s="42" t="str">
        <f ca="1">IF($G25="","",VLOOKUP($A25,Mitglieder!$C$24:$BG$323,J$303))</f>
        <v/>
      </c>
      <c r="K25" s="54" t="str">
        <f ca="1">IF(OR(VLOOKUP($A25,Mitglieder!$C$24:$BG$323,K$303)="",$G25=""),"",VLOOKUP($A25,Mitglieder!$C$24:$BG$323,K$303))</f>
        <v/>
      </c>
      <c r="L25" s="42" t="str">
        <f ca="1">IF($G25="","",VLOOKUP($A25,Mitglieder!$C$24:$BG$323,L$303))</f>
        <v/>
      </c>
      <c r="M25" s="42" t="str">
        <f ca="1">IF($G25="","",VLOOKUP($A25,Mitglieder!$C$24:$BG$323,M$303))</f>
        <v/>
      </c>
      <c r="N25" s="42" t="str">
        <f ca="1">IF($G25="","",VLOOKUP($A25,Mitglieder!$C$24:$BG$323,N$303))</f>
        <v/>
      </c>
      <c r="O25" s="42" t="str">
        <f ca="1">IF($G25="","",VLOOKUP($A25,Mitglieder!$C$24:$BG$323,O$303))</f>
        <v/>
      </c>
      <c r="P25" s="42" t="str">
        <f ca="1">IF($G25="","",VLOOKUP($A25,Mitglieder!$C$24:$BG$323,P$303))</f>
        <v/>
      </c>
      <c r="Q25" s="42" t="str">
        <f ca="1">IF($G25="","",VLOOKUP($A25,Mitglieder!$C$24:$BG$323,Q$303))</f>
        <v/>
      </c>
      <c r="R25" s="54" t="str">
        <f ca="1">IF(OR(VLOOKUP($A25,Mitglieder!$C$24:$BG$323,R$303)="",$G25=""),"",VLOOKUP($A25,Mitglieder!$C$24:$BG$323,R$303))</f>
        <v/>
      </c>
      <c r="S25" s="43" t="str">
        <f ca="1">IF($G25="","",TEXT(VLOOKUP($A25,Mitglieder!$C$24:$BG$323,S$303),"TT.MM.JJJJ"))</f>
        <v/>
      </c>
      <c r="T25" s="43" t="str">
        <f ca="1">IF($G25="","",TEXT(VLOOKUP($A25,Mitglieder!$C$24:$BG$323,T$303),"TT.MM.JJJJ"))</f>
        <v/>
      </c>
      <c r="U25" s="43" t="str">
        <f ca="1">IF($G25="","",TEXT(VLOOKUP($A25,Mitglieder!$C$24:$BG$323,U$303),"TT.MM.JJJJ"))</f>
        <v/>
      </c>
      <c r="V25" s="54" t="str">
        <f ca="1">IF(OR(VLOOKUP($A25,Mitglieder!$C$24:$BG$323,V$303)="",$G25=""),"",VLOOKUP($A25,Mitglieder!$C$24:$BG$323,V$303))</f>
        <v/>
      </c>
      <c r="W25" s="54" t="str">
        <f ca="1">IF(OR(VLOOKUP($A25,Mitglieder!$C$24:$BG$323,W$303)="",$G25=""),"",VLOOKUP($A25,Mitglieder!$C$24:$BG$323,W$303))</f>
        <v/>
      </c>
      <c r="X25" s="54" t="str">
        <f ca="1">IF(OR(VLOOKUP($A25,Mitglieder!$C$24:$BG$323,X$303)="",$G25=""),"",VLOOKUP($A25,Mitglieder!$C$24:$BG$323,X$303))</f>
        <v/>
      </c>
      <c r="Y25" s="54" t="str">
        <f ca="1">IF(OR(VLOOKUP($A25,Mitglieder!$C$24:$BG$323,Y$303)="",$G25=""),"",VLOOKUP($A25,Mitglieder!$C$24:$BG$323,Y$303))</f>
        <v/>
      </c>
      <c r="Z25" s="54" t="str">
        <f ca="1">IF(OR(VLOOKUP($A25,Mitglieder!$C$24:$BG$323,Z$303)="",$G25=""),"",VLOOKUP($A25,Mitglieder!$C$24:$BG$323,Z$303))</f>
        <v/>
      </c>
      <c r="AA25" s="54" t="str">
        <f ca="1">IF(OR(VLOOKUP($A25,Mitglieder!$C$24:$BG$323,AA$303)="",$G25=""),"",VLOOKUP($A25,Mitglieder!$C$24:$BG$323,AA$303))</f>
        <v/>
      </c>
      <c r="AB25" s="54" t="str">
        <f ca="1">IF(OR(VLOOKUP($A25,Mitglieder!$C$24:$BG$323,AB$303)="",$G25=""),"",VLOOKUP($A25,Mitglieder!$C$24:$BG$323,AB$303))</f>
        <v/>
      </c>
      <c r="AC25" s="54" t="str">
        <f ca="1">IF(OR(VLOOKUP($A25,Mitglieder!$C$24:$BG$323,AC$303)="",$G25=""),"",VLOOKUP($A25,Mitglieder!$C$24:$BG$323,AC$303))</f>
        <v/>
      </c>
      <c r="AD25" s="54" t="str">
        <f ca="1">IF(OR(VLOOKUP($A25,Mitglieder!$C$24:$BG$323,AD$303)="",$G25=""),"",VLOOKUP($A25,Mitglieder!$C$24:$BG$323,AD$303))</f>
        <v/>
      </c>
      <c r="AE25" s="54" t="str">
        <f ca="1">IF(OR(VLOOKUP($A25,Mitglieder!$C$24:$BG$323,AE$303)="",$G25=""),"",VLOOKUP($A25,Mitglieder!$C$24:$BG$323,AE$303))</f>
        <v/>
      </c>
      <c r="AF25" s="54" t="str">
        <f ca="1">IF(OR(VLOOKUP($A25,Mitglieder!$C$24:$BG$323,AF$303)="",$G25=""),"",VLOOKUP($A25,Mitglieder!$C$24:$BG$323,AF$303))</f>
        <v/>
      </c>
      <c r="AG25" s="54" t="str">
        <f ca="1">IF(OR(VLOOKUP($A25,Mitglieder!$C$24:$BG$323,AG$303)="",$G25=""),"",VLOOKUP($A25,Mitglieder!$C$24:$BG$323,AG$303))</f>
        <v/>
      </c>
      <c r="AH25" s="54" t="str">
        <f ca="1">IF(OR(VLOOKUP($A25,Mitglieder!$C$24:$BG$323,AH$303)="",$G25=""),"",VLOOKUP($A25,Mitglieder!$C$24:$BG$323,AH$303))</f>
        <v/>
      </c>
      <c r="AI25" s="54" t="str">
        <f ca="1">IF(OR(VLOOKUP($A25,Mitglieder!$C$24:$BG$323,AI$303)="",$G25=""),"",VLOOKUP($A25,Mitglieder!$C$24:$BG$323,AI$303))</f>
        <v/>
      </c>
      <c r="AJ25" s="54" t="str">
        <f ca="1">IF(OR(VLOOKUP($A25,Mitglieder!$C$24:$BG$323,AJ$303)="",$G25=""),"",VLOOKUP($A25,Mitglieder!$C$24:$BG$323,AJ$303))</f>
        <v/>
      </c>
      <c r="AK25" s="54" t="str">
        <f ca="1">IF(OR(VLOOKUP($A25,Mitglieder!$C$24:$BG$323,AK$303)="",$G25=""),"",VLOOKUP($A25,Mitglieder!$C$24:$BG$323,AK$303))</f>
        <v/>
      </c>
      <c r="AL25" s="54" t="str">
        <f ca="1">IF(OR(VLOOKUP($A25,Mitglieder!$C$24:$BG$323,AL$303)="",$G25=""),"",VLOOKUP($A25,Mitglieder!$C$24:$BG$323,AL$303))</f>
        <v/>
      </c>
      <c r="AM25" s="42" t="str">
        <f ca="1">IF($G25="","",VLOOKUP($A25,Mitglieder!$C$24:$BG$323,AM$303))</f>
        <v/>
      </c>
      <c r="AN25" s="54" t="str">
        <f ca="1">IF(OR(VLOOKUP($A25,Mitglieder!$C$24:$BG$323,AN$303)="",$G25=""),"",VLOOKUP($A25,Mitglieder!$C$24:$BG$323,AN$303))</f>
        <v/>
      </c>
      <c r="AO25" s="43" t="str">
        <f ca="1">IF($G25="","",TEXT(VLOOKUP($A25,Mitglieder!$C$24:$BG$323,AO$303),"TT.MM.JJJJ"))</f>
        <v/>
      </c>
      <c r="AP25" s="42" t="str">
        <f ca="1">IF($G25="","",VLOOKUP($A25,Mitglieder!$C$24:$BG$323,AP$303))</f>
        <v/>
      </c>
      <c r="AQ25" s="45" t="str">
        <f ca="1">IF($G25="","",TEXT(VLOOKUP($A25,Mitglieder!$C$24:$BG$323,AQ$303),"0.00"))</f>
        <v/>
      </c>
      <c r="AR25" s="54" t="str">
        <f ca="1">IF(OR(VLOOKUP($A25,Mitglieder!$C$24:$BG$323,AR$303)="",$G25=""),"",VLOOKUP($A25,Mitglieder!$C$24:$BG$323,AR$303))</f>
        <v/>
      </c>
      <c r="AS25" s="45" t="str">
        <f ca="1">IF($G25="","",TEXT(VLOOKUP($A25,Mitglieder!$C$24:$BG$323,AS$303),"0.00"))</f>
        <v/>
      </c>
      <c r="AT25" s="54" t="str">
        <f ca="1">IF(OR(VLOOKUP($A25,Mitglieder!$C$24:$BG$323,AT$303)="",$G25=""),"",VLOOKUP($A25,Mitglieder!$C$24:$BG$323,AT$303))</f>
        <v/>
      </c>
      <c r="AU25" s="45" t="str">
        <f ca="1">IF($G25="","",TEXT(VLOOKUP($A25,Mitglieder!$C$24:$BG$323,AU$303),"0.00"))</f>
        <v/>
      </c>
      <c r="AV25" s="45" t="str">
        <f ca="1">IF($G25="","",TEXT(VLOOKUP($A25,Mitglieder!$C$24:$BG$323,AV$303),"0.00"))</f>
        <v/>
      </c>
      <c r="AW25" s="42" t="str">
        <f ca="1">IF($G25="","",VLOOKUP($A25,Mitglieder!$C$24:$BG$323,AW$303))</f>
        <v/>
      </c>
      <c r="AX25" s="54" t="str">
        <f ca="1">IF(OR(VLOOKUP($A25,Mitglieder!$C$24:$BG$323,AX$303)="",$G25=""),"",VLOOKUP($A25,Mitglieder!$C$24:$BG$323,AX$303))</f>
        <v/>
      </c>
      <c r="AY25" s="43" t="str">
        <f ca="1">IF($G25="","",TEXT(VLOOKUP($A25,Mitglieder!$C$24:$BG$323,AY$303),"TT.MM.JJJJ"))</f>
        <v/>
      </c>
      <c r="AZ25" s="43" t="str">
        <f ca="1">IF($G25="","",TEXT(VLOOKUP($A25,Mitglieder!$C$24:$BG$323,AZ$303),"TT.MM.JJJJ"))</f>
        <v/>
      </c>
      <c r="BA25" s="43" t="str">
        <f ca="1">IF($G25="","",TEXT(VLOOKUP($A25,Mitglieder!$C$24:$BG$323,BA$303),"TT.MM.JJJJ"))</f>
        <v/>
      </c>
      <c r="BB25" s="43" t="str">
        <f ca="1">IF($G25="","",TEXT(VLOOKUP($A25,Mitglieder!$C$24:$BG$323,BB$303),"TT.MM.JJJJ"))</f>
        <v/>
      </c>
      <c r="BC25" s="43" t="str">
        <f ca="1">IF($G25="","",TEXT(VLOOKUP($A25,Mitglieder!$C$24:$BG$323,BC$303),"TT.MM.JJJJ"))</f>
        <v/>
      </c>
      <c r="BD25" s="43" t="str">
        <f ca="1">IF($G25="","",TEXT(VLOOKUP($A25,Mitglieder!$C$24:$BG$323,BD$303),"TT.MM.JJJJ"))</f>
        <v/>
      </c>
      <c r="BE25" s="42" t="str">
        <f ca="1">IF($G25="","",VLOOKUP($A25,Mitglieder!$C$24:$BG$323,BE$303))</f>
        <v/>
      </c>
      <c r="BF25" s="42" t="str">
        <f ca="1">IF($G25="","",VLOOKUP($A25,Mitglieder!$C$24:$BG$323,BF$303))</f>
        <v/>
      </c>
    </row>
    <row r="26" spans="1:58" x14ac:dyDescent="0.35">
      <c r="A26" s="42">
        <v>26</v>
      </c>
      <c r="B26" s="42">
        <f ca="1">VLOOKUP($A26,Mitglieder!$C$24:$BA$323,B$303)</f>
        <v>1.0299999999999967</v>
      </c>
      <c r="C26" s="42" t="str">
        <f ca="1">IF($G26="","",VLOOKUP($A26,Mitglieder!$C$24:$BG$323,C$303))</f>
        <v/>
      </c>
      <c r="D26" s="42" t="str">
        <f ca="1">IF($G26="","",VLOOKUP($A26,Mitglieder!$C$24:$BG$323,D$303))</f>
        <v/>
      </c>
      <c r="E26" s="42" t="str">
        <f ca="1">IF($G26="","",VLOOKUP($A26,Mitglieder!$C$24:$BG$323,E$303))</f>
        <v/>
      </c>
      <c r="F26" s="54" t="str">
        <f ca="1">IF(OR(VLOOKUP($A26,Mitglieder!$C$24:$BG$323,F$303)="",$G26=""),"",VLOOKUP($A26,Mitglieder!$C$24:$BG$323,F$303))</f>
        <v/>
      </c>
      <c r="G26" s="72" t="str">
        <f ca="1">IF(B26/ROUND(B26,0)=1,VLOOKUP($A26,Mitglieder!$C$24:$BA$323,G$303),"")</f>
        <v/>
      </c>
      <c r="H26" s="42" t="str">
        <f ca="1">IF($G26="","",VLOOKUP($A26,Mitglieder!$C$24:$BG$323,H$303))</f>
        <v/>
      </c>
      <c r="I26" s="54" t="str">
        <f ca="1">IF(OR(VLOOKUP($A26,Mitglieder!$C$24:$BG$323,I$303)="",$G26=""),"",VLOOKUP($A26,Mitglieder!$C$24:$BG$323,I$303))</f>
        <v/>
      </c>
      <c r="J26" s="42" t="str">
        <f ca="1">IF($G26="","",VLOOKUP($A26,Mitglieder!$C$24:$BG$323,J$303))</f>
        <v/>
      </c>
      <c r="K26" s="54" t="str">
        <f ca="1">IF(OR(VLOOKUP($A26,Mitglieder!$C$24:$BG$323,K$303)="",$G26=""),"",VLOOKUP($A26,Mitglieder!$C$24:$BG$323,K$303))</f>
        <v/>
      </c>
      <c r="L26" s="42" t="str">
        <f ca="1">IF($G26="","",VLOOKUP($A26,Mitglieder!$C$24:$BG$323,L$303))</f>
        <v/>
      </c>
      <c r="M26" s="42" t="str">
        <f ca="1">IF($G26="","",VLOOKUP($A26,Mitglieder!$C$24:$BG$323,M$303))</f>
        <v/>
      </c>
      <c r="N26" s="42" t="str">
        <f ca="1">IF($G26="","",VLOOKUP($A26,Mitglieder!$C$24:$BG$323,N$303))</f>
        <v/>
      </c>
      <c r="O26" s="42" t="str">
        <f ca="1">IF($G26="","",VLOOKUP($A26,Mitglieder!$C$24:$BG$323,O$303))</f>
        <v/>
      </c>
      <c r="P26" s="42" t="str">
        <f ca="1">IF($G26="","",VLOOKUP($A26,Mitglieder!$C$24:$BG$323,P$303))</f>
        <v/>
      </c>
      <c r="Q26" s="42" t="str">
        <f ca="1">IF($G26="","",VLOOKUP($A26,Mitglieder!$C$24:$BG$323,Q$303))</f>
        <v/>
      </c>
      <c r="R26" s="54" t="str">
        <f ca="1">IF(OR(VLOOKUP($A26,Mitglieder!$C$24:$BG$323,R$303)="",$G26=""),"",VLOOKUP($A26,Mitglieder!$C$24:$BG$323,R$303))</f>
        <v/>
      </c>
      <c r="S26" s="43" t="str">
        <f ca="1">IF($G26="","",TEXT(VLOOKUP($A26,Mitglieder!$C$24:$BG$323,S$303),"TT.MM.JJJJ"))</f>
        <v/>
      </c>
      <c r="T26" s="43" t="str">
        <f ca="1">IF($G26="","",TEXT(VLOOKUP($A26,Mitglieder!$C$24:$BG$323,T$303),"TT.MM.JJJJ"))</f>
        <v/>
      </c>
      <c r="U26" s="43" t="str">
        <f ca="1">IF($G26="","",TEXT(VLOOKUP($A26,Mitglieder!$C$24:$BG$323,U$303),"TT.MM.JJJJ"))</f>
        <v/>
      </c>
      <c r="V26" s="54" t="str">
        <f ca="1">IF(OR(VLOOKUP($A26,Mitglieder!$C$24:$BG$323,V$303)="",$G26=""),"",VLOOKUP($A26,Mitglieder!$C$24:$BG$323,V$303))</f>
        <v/>
      </c>
      <c r="W26" s="54" t="str">
        <f ca="1">IF(OR(VLOOKUP($A26,Mitglieder!$C$24:$BG$323,W$303)="",$G26=""),"",VLOOKUP($A26,Mitglieder!$C$24:$BG$323,W$303))</f>
        <v/>
      </c>
      <c r="X26" s="54" t="str">
        <f ca="1">IF(OR(VLOOKUP($A26,Mitglieder!$C$24:$BG$323,X$303)="",$G26=""),"",VLOOKUP($A26,Mitglieder!$C$24:$BG$323,X$303))</f>
        <v/>
      </c>
      <c r="Y26" s="54" t="str">
        <f ca="1">IF(OR(VLOOKUP($A26,Mitglieder!$C$24:$BG$323,Y$303)="",$G26=""),"",VLOOKUP($A26,Mitglieder!$C$24:$BG$323,Y$303))</f>
        <v/>
      </c>
      <c r="Z26" s="54" t="str">
        <f ca="1">IF(OR(VLOOKUP($A26,Mitglieder!$C$24:$BG$323,Z$303)="",$G26=""),"",VLOOKUP($A26,Mitglieder!$C$24:$BG$323,Z$303))</f>
        <v/>
      </c>
      <c r="AA26" s="54" t="str">
        <f ca="1">IF(OR(VLOOKUP($A26,Mitglieder!$C$24:$BG$323,AA$303)="",$G26=""),"",VLOOKUP($A26,Mitglieder!$C$24:$BG$323,AA$303))</f>
        <v/>
      </c>
      <c r="AB26" s="54" t="str">
        <f ca="1">IF(OR(VLOOKUP($A26,Mitglieder!$C$24:$BG$323,AB$303)="",$G26=""),"",VLOOKUP($A26,Mitglieder!$C$24:$BG$323,AB$303))</f>
        <v/>
      </c>
      <c r="AC26" s="54" t="str">
        <f ca="1">IF(OR(VLOOKUP($A26,Mitglieder!$C$24:$BG$323,AC$303)="",$G26=""),"",VLOOKUP($A26,Mitglieder!$C$24:$BG$323,AC$303))</f>
        <v/>
      </c>
      <c r="AD26" s="54" t="str">
        <f ca="1">IF(OR(VLOOKUP($A26,Mitglieder!$C$24:$BG$323,AD$303)="",$G26=""),"",VLOOKUP($A26,Mitglieder!$C$24:$BG$323,AD$303))</f>
        <v/>
      </c>
      <c r="AE26" s="54" t="str">
        <f ca="1">IF(OR(VLOOKUP($A26,Mitglieder!$C$24:$BG$323,AE$303)="",$G26=""),"",VLOOKUP($A26,Mitglieder!$C$24:$BG$323,AE$303))</f>
        <v/>
      </c>
      <c r="AF26" s="54" t="str">
        <f ca="1">IF(OR(VLOOKUP($A26,Mitglieder!$C$24:$BG$323,AF$303)="",$G26=""),"",VLOOKUP($A26,Mitglieder!$C$24:$BG$323,AF$303))</f>
        <v/>
      </c>
      <c r="AG26" s="54" t="str">
        <f ca="1">IF(OR(VLOOKUP($A26,Mitglieder!$C$24:$BG$323,AG$303)="",$G26=""),"",VLOOKUP($A26,Mitglieder!$C$24:$BG$323,AG$303))</f>
        <v/>
      </c>
      <c r="AH26" s="54" t="str">
        <f ca="1">IF(OR(VLOOKUP($A26,Mitglieder!$C$24:$BG$323,AH$303)="",$G26=""),"",VLOOKUP($A26,Mitglieder!$C$24:$BG$323,AH$303))</f>
        <v/>
      </c>
      <c r="AI26" s="54" t="str">
        <f ca="1">IF(OR(VLOOKUP($A26,Mitglieder!$C$24:$BG$323,AI$303)="",$G26=""),"",VLOOKUP($A26,Mitglieder!$C$24:$BG$323,AI$303))</f>
        <v/>
      </c>
      <c r="AJ26" s="54" t="str">
        <f ca="1">IF(OR(VLOOKUP($A26,Mitglieder!$C$24:$BG$323,AJ$303)="",$G26=""),"",VLOOKUP($A26,Mitglieder!$C$24:$BG$323,AJ$303))</f>
        <v/>
      </c>
      <c r="AK26" s="54" t="str">
        <f ca="1">IF(OR(VLOOKUP($A26,Mitglieder!$C$24:$BG$323,AK$303)="",$G26=""),"",VLOOKUP($A26,Mitglieder!$C$24:$BG$323,AK$303))</f>
        <v/>
      </c>
      <c r="AL26" s="54" t="str">
        <f ca="1">IF(OR(VLOOKUP($A26,Mitglieder!$C$24:$BG$323,AL$303)="",$G26=""),"",VLOOKUP($A26,Mitglieder!$C$24:$BG$323,AL$303))</f>
        <v/>
      </c>
      <c r="AM26" s="42" t="str">
        <f ca="1">IF($G26="","",VLOOKUP($A26,Mitglieder!$C$24:$BG$323,AM$303))</f>
        <v/>
      </c>
      <c r="AN26" s="54" t="str">
        <f ca="1">IF(OR(VLOOKUP($A26,Mitglieder!$C$24:$BG$323,AN$303)="",$G26=""),"",VLOOKUP($A26,Mitglieder!$C$24:$BG$323,AN$303))</f>
        <v/>
      </c>
      <c r="AO26" s="43" t="str">
        <f ca="1">IF($G26="","",TEXT(VLOOKUP($A26,Mitglieder!$C$24:$BG$323,AO$303),"TT.MM.JJJJ"))</f>
        <v/>
      </c>
      <c r="AP26" s="42" t="str">
        <f ca="1">IF($G26="","",VLOOKUP($A26,Mitglieder!$C$24:$BG$323,AP$303))</f>
        <v/>
      </c>
      <c r="AQ26" s="45" t="str">
        <f ca="1">IF($G26="","",TEXT(VLOOKUP($A26,Mitglieder!$C$24:$BG$323,AQ$303),"0.00"))</f>
        <v/>
      </c>
      <c r="AR26" s="54" t="str">
        <f ca="1">IF(OR(VLOOKUP($A26,Mitglieder!$C$24:$BG$323,AR$303)="",$G26=""),"",VLOOKUP($A26,Mitglieder!$C$24:$BG$323,AR$303))</f>
        <v/>
      </c>
      <c r="AS26" s="45" t="str">
        <f ca="1">IF($G26="","",TEXT(VLOOKUP($A26,Mitglieder!$C$24:$BG$323,AS$303),"0.00"))</f>
        <v/>
      </c>
      <c r="AT26" s="54" t="str">
        <f ca="1">IF(OR(VLOOKUP($A26,Mitglieder!$C$24:$BG$323,AT$303)="",$G26=""),"",VLOOKUP($A26,Mitglieder!$C$24:$BG$323,AT$303))</f>
        <v/>
      </c>
      <c r="AU26" s="45" t="str">
        <f ca="1">IF($G26="","",TEXT(VLOOKUP($A26,Mitglieder!$C$24:$BG$323,AU$303),"0.00"))</f>
        <v/>
      </c>
      <c r="AV26" s="45" t="str">
        <f ca="1">IF($G26="","",TEXT(VLOOKUP($A26,Mitglieder!$C$24:$BG$323,AV$303),"0.00"))</f>
        <v/>
      </c>
      <c r="AW26" s="42" t="str">
        <f ca="1">IF($G26="","",VLOOKUP($A26,Mitglieder!$C$24:$BG$323,AW$303))</f>
        <v/>
      </c>
      <c r="AX26" s="54" t="str">
        <f ca="1">IF(OR(VLOOKUP($A26,Mitglieder!$C$24:$BG$323,AX$303)="",$G26=""),"",VLOOKUP($A26,Mitglieder!$C$24:$BG$323,AX$303))</f>
        <v/>
      </c>
      <c r="AY26" s="43" t="str">
        <f ca="1">IF($G26="","",TEXT(VLOOKUP($A26,Mitglieder!$C$24:$BG$323,AY$303),"TT.MM.JJJJ"))</f>
        <v/>
      </c>
      <c r="AZ26" s="43" t="str">
        <f ca="1">IF($G26="","",TEXT(VLOOKUP($A26,Mitglieder!$C$24:$BG$323,AZ$303),"TT.MM.JJJJ"))</f>
        <v/>
      </c>
      <c r="BA26" s="43" t="str">
        <f ca="1">IF($G26="","",TEXT(VLOOKUP($A26,Mitglieder!$C$24:$BG$323,BA$303),"TT.MM.JJJJ"))</f>
        <v/>
      </c>
      <c r="BB26" s="43" t="str">
        <f ca="1">IF($G26="","",TEXT(VLOOKUP($A26,Mitglieder!$C$24:$BG$323,BB$303),"TT.MM.JJJJ"))</f>
        <v/>
      </c>
      <c r="BC26" s="43" t="str">
        <f ca="1">IF($G26="","",TEXT(VLOOKUP($A26,Mitglieder!$C$24:$BG$323,BC$303),"TT.MM.JJJJ"))</f>
        <v/>
      </c>
      <c r="BD26" s="43" t="str">
        <f ca="1">IF($G26="","",TEXT(VLOOKUP($A26,Mitglieder!$C$24:$BG$323,BD$303),"TT.MM.JJJJ"))</f>
        <v/>
      </c>
      <c r="BE26" s="42" t="str">
        <f ca="1">IF($G26="","",VLOOKUP($A26,Mitglieder!$C$24:$BG$323,BE$303))</f>
        <v/>
      </c>
      <c r="BF26" s="42" t="str">
        <f ca="1">IF($G26="","",VLOOKUP($A26,Mitglieder!$C$24:$BG$323,BF$303))</f>
        <v/>
      </c>
    </row>
    <row r="27" spans="1:58" x14ac:dyDescent="0.35">
      <c r="A27" s="42">
        <v>27</v>
      </c>
      <c r="B27" s="42">
        <f ca="1">VLOOKUP($A27,Mitglieder!$C$24:$BA$323,B$303)</f>
        <v>1.0299999999999967</v>
      </c>
      <c r="C27" s="42" t="str">
        <f ca="1">IF($G27="","",VLOOKUP($A27,Mitglieder!$C$24:$BG$323,C$303))</f>
        <v/>
      </c>
      <c r="D27" s="42" t="str">
        <f ca="1">IF($G27="","",VLOOKUP($A27,Mitglieder!$C$24:$BG$323,D$303))</f>
        <v/>
      </c>
      <c r="E27" s="42" t="str">
        <f ca="1">IF($G27="","",VLOOKUP($A27,Mitglieder!$C$24:$BG$323,E$303))</f>
        <v/>
      </c>
      <c r="F27" s="54" t="str">
        <f ca="1">IF(OR(VLOOKUP($A27,Mitglieder!$C$24:$BG$323,F$303)="",$G27=""),"",VLOOKUP($A27,Mitglieder!$C$24:$BG$323,F$303))</f>
        <v/>
      </c>
      <c r="G27" s="72" t="str">
        <f ca="1">IF(B27/ROUND(B27,0)=1,VLOOKUP($A27,Mitglieder!$C$24:$BA$323,G$303),"")</f>
        <v/>
      </c>
      <c r="H27" s="42" t="str">
        <f ca="1">IF($G27="","",VLOOKUP($A27,Mitglieder!$C$24:$BG$323,H$303))</f>
        <v/>
      </c>
      <c r="I27" s="54" t="str">
        <f ca="1">IF(OR(VLOOKUP($A27,Mitglieder!$C$24:$BG$323,I$303)="",$G27=""),"",VLOOKUP($A27,Mitglieder!$C$24:$BG$323,I$303))</f>
        <v/>
      </c>
      <c r="J27" s="42" t="str">
        <f ca="1">IF($G27="","",VLOOKUP($A27,Mitglieder!$C$24:$BG$323,J$303))</f>
        <v/>
      </c>
      <c r="K27" s="54" t="str">
        <f ca="1">IF(OR(VLOOKUP($A27,Mitglieder!$C$24:$BG$323,K$303)="",$G27=""),"",VLOOKUP($A27,Mitglieder!$C$24:$BG$323,K$303))</f>
        <v/>
      </c>
      <c r="L27" s="42" t="str">
        <f ca="1">IF($G27="","",VLOOKUP($A27,Mitglieder!$C$24:$BG$323,L$303))</f>
        <v/>
      </c>
      <c r="M27" s="42" t="str">
        <f ca="1">IF($G27="","",VLOOKUP($A27,Mitglieder!$C$24:$BG$323,M$303))</f>
        <v/>
      </c>
      <c r="N27" s="42" t="str">
        <f ca="1">IF($G27="","",VLOOKUP($A27,Mitglieder!$C$24:$BG$323,N$303))</f>
        <v/>
      </c>
      <c r="O27" s="42" t="str">
        <f ca="1">IF($G27="","",VLOOKUP($A27,Mitglieder!$C$24:$BG$323,O$303))</f>
        <v/>
      </c>
      <c r="P27" s="42" t="str">
        <f ca="1">IF($G27="","",VLOOKUP($A27,Mitglieder!$C$24:$BG$323,P$303))</f>
        <v/>
      </c>
      <c r="Q27" s="42" t="str">
        <f ca="1">IF($G27="","",VLOOKUP($A27,Mitglieder!$C$24:$BG$323,Q$303))</f>
        <v/>
      </c>
      <c r="R27" s="54" t="str">
        <f ca="1">IF(OR(VLOOKUP($A27,Mitglieder!$C$24:$BG$323,R$303)="",$G27=""),"",VLOOKUP($A27,Mitglieder!$C$24:$BG$323,R$303))</f>
        <v/>
      </c>
      <c r="S27" s="43" t="str">
        <f ca="1">IF($G27="","",TEXT(VLOOKUP($A27,Mitglieder!$C$24:$BG$323,S$303),"TT.MM.JJJJ"))</f>
        <v/>
      </c>
      <c r="T27" s="43" t="str">
        <f ca="1">IF($G27="","",TEXT(VLOOKUP($A27,Mitglieder!$C$24:$BG$323,T$303),"TT.MM.JJJJ"))</f>
        <v/>
      </c>
      <c r="U27" s="43" t="str">
        <f ca="1">IF($G27="","",TEXT(VLOOKUP($A27,Mitglieder!$C$24:$BG$323,U$303),"TT.MM.JJJJ"))</f>
        <v/>
      </c>
      <c r="V27" s="54" t="str">
        <f ca="1">IF(OR(VLOOKUP($A27,Mitglieder!$C$24:$BG$323,V$303)="",$G27=""),"",VLOOKUP($A27,Mitglieder!$C$24:$BG$323,V$303))</f>
        <v/>
      </c>
      <c r="W27" s="54" t="str">
        <f ca="1">IF(OR(VLOOKUP($A27,Mitglieder!$C$24:$BG$323,W$303)="",$G27=""),"",VLOOKUP($A27,Mitglieder!$C$24:$BG$323,W$303))</f>
        <v/>
      </c>
      <c r="X27" s="54" t="str">
        <f ca="1">IF(OR(VLOOKUP($A27,Mitglieder!$C$24:$BG$323,X$303)="",$G27=""),"",VLOOKUP($A27,Mitglieder!$C$24:$BG$323,X$303))</f>
        <v/>
      </c>
      <c r="Y27" s="54" t="str">
        <f ca="1">IF(OR(VLOOKUP($A27,Mitglieder!$C$24:$BG$323,Y$303)="",$G27=""),"",VLOOKUP($A27,Mitglieder!$C$24:$BG$323,Y$303))</f>
        <v/>
      </c>
      <c r="Z27" s="54" t="str">
        <f ca="1">IF(OR(VLOOKUP($A27,Mitglieder!$C$24:$BG$323,Z$303)="",$G27=""),"",VLOOKUP($A27,Mitglieder!$C$24:$BG$323,Z$303))</f>
        <v/>
      </c>
      <c r="AA27" s="54" t="str">
        <f ca="1">IF(OR(VLOOKUP($A27,Mitglieder!$C$24:$BG$323,AA$303)="",$G27=""),"",VLOOKUP($A27,Mitglieder!$C$24:$BG$323,AA$303))</f>
        <v/>
      </c>
      <c r="AB27" s="54" t="str">
        <f ca="1">IF(OR(VLOOKUP($A27,Mitglieder!$C$24:$BG$323,AB$303)="",$G27=""),"",VLOOKUP($A27,Mitglieder!$C$24:$BG$323,AB$303))</f>
        <v/>
      </c>
      <c r="AC27" s="54" t="str">
        <f ca="1">IF(OR(VLOOKUP($A27,Mitglieder!$C$24:$BG$323,AC$303)="",$G27=""),"",VLOOKUP($A27,Mitglieder!$C$24:$BG$323,AC$303))</f>
        <v/>
      </c>
      <c r="AD27" s="54" t="str">
        <f ca="1">IF(OR(VLOOKUP($A27,Mitglieder!$C$24:$BG$323,AD$303)="",$G27=""),"",VLOOKUP($A27,Mitglieder!$C$24:$BG$323,AD$303))</f>
        <v/>
      </c>
      <c r="AE27" s="54" t="str">
        <f ca="1">IF(OR(VLOOKUP($A27,Mitglieder!$C$24:$BG$323,AE$303)="",$G27=""),"",VLOOKUP($A27,Mitglieder!$C$24:$BG$323,AE$303))</f>
        <v/>
      </c>
      <c r="AF27" s="54" t="str">
        <f ca="1">IF(OR(VLOOKUP($A27,Mitglieder!$C$24:$BG$323,AF$303)="",$G27=""),"",VLOOKUP($A27,Mitglieder!$C$24:$BG$323,AF$303))</f>
        <v/>
      </c>
      <c r="AG27" s="54" t="str">
        <f ca="1">IF(OR(VLOOKUP($A27,Mitglieder!$C$24:$BG$323,AG$303)="",$G27=""),"",VLOOKUP($A27,Mitglieder!$C$24:$BG$323,AG$303))</f>
        <v/>
      </c>
      <c r="AH27" s="54" t="str">
        <f ca="1">IF(OR(VLOOKUP($A27,Mitglieder!$C$24:$BG$323,AH$303)="",$G27=""),"",VLOOKUP($A27,Mitglieder!$C$24:$BG$323,AH$303))</f>
        <v/>
      </c>
      <c r="AI27" s="54" t="str">
        <f ca="1">IF(OR(VLOOKUP($A27,Mitglieder!$C$24:$BG$323,AI$303)="",$G27=""),"",VLOOKUP($A27,Mitglieder!$C$24:$BG$323,AI$303))</f>
        <v/>
      </c>
      <c r="AJ27" s="54" t="str">
        <f ca="1">IF(OR(VLOOKUP($A27,Mitglieder!$C$24:$BG$323,AJ$303)="",$G27=""),"",VLOOKUP($A27,Mitglieder!$C$24:$BG$323,AJ$303))</f>
        <v/>
      </c>
      <c r="AK27" s="54" t="str">
        <f ca="1">IF(OR(VLOOKUP($A27,Mitglieder!$C$24:$BG$323,AK$303)="",$G27=""),"",VLOOKUP($A27,Mitglieder!$C$24:$BG$323,AK$303))</f>
        <v/>
      </c>
      <c r="AL27" s="54" t="str">
        <f ca="1">IF(OR(VLOOKUP($A27,Mitglieder!$C$24:$BG$323,AL$303)="",$G27=""),"",VLOOKUP($A27,Mitglieder!$C$24:$BG$323,AL$303))</f>
        <v/>
      </c>
      <c r="AM27" s="42" t="str">
        <f ca="1">IF($G27="","",VLOOKUP($A27,Mitglieder!$C$24:$BG$323,AM$303))</f>
        <v/>
      </c>
      <c r="AN27" s="54" t="str">
        <f ca="1">IF(OR(VLOOKUP($A27,Mitglieder!$C$24:$BG$323,AN$303)="",$G27=""),"",VLOOKUP($A27,Mitglieder!$C$24:$BG$323,AN$303))</f>
        <v/>
      </c>
      <c r="AO27" s="43" t="str">
        <f ca="1">IF($G27="","",TEXT(VLOOKUP($A27,Mitglieder!$C$24:$BG$323,AO$303),"TT.MM.JJJJ"))</f>
        <v/>
      </c>
      <c r="AP27" s="42" t="str">
        <f ca="1">IF($G27="","",VLOOKUP($A27,Mitglieder!$C$24:$BG$323,AP$303))</f>
        <v/>
      </c>
      <c r="AQ27" s="45" t="str">
        <f ca="1">IF($G27="","",TEXT(VLOOKUP($A27,Mitglieder!$C$24:$BG$323,AQ$303),"0.00"))</f>
        <v/>
      </c>
      <c r="AR27" s="54" t="str">
        <f ca="1">IF(OR(VLOOKUP($A27,Mitglieder!$C$24:$BG$323,AR$303)="",$G27=""),"",VLOOKUP($A27,Mitglieder!$C$24:$BG$323,AR$303))</f>
        <v/>
      </c>
      <c r="AS27" s="45" t="str">
        <f ca="1">IF($G27="","",TEXT(VLOOKUP($A27,Mitglieder!$C$24:$BG$323,AS$303),"0.00"))</f>
        <v/>
      </c>
      <c r="AT27" s="54" t="str">
        <f ca="1">IF(OR(VLOOKUP($A27,Mitglieder!$C$24:$BG$323,AT$303)="",$G27=""),"",VLOOKUP($A27,Mitglieder!$C$24:$BG$323,AT$303))</f>
        <v/>
      </c>
      <c r="AU27" s="45" t="str">
        <f ca="1">IF($G27="","",TEXT(VLOOKUP($A27,Mitglieder!$C$24:$BG$323,AU$303),"0.00"))</f>
        <v/>
      </c>
      <c r="AV27" s="45" t="str">
        <f ca="1">IF($G27="","",TEXT(VLOOKUP($A27,Mitglieder!$C$24:$BG$323,AV$303),"0.00"))</f>
        <v/>
      </c>
      <c r="AW27" s="42" t="str">
        <f ca="1">IF($G27="","",VLOOKUP($A27,Mitglieder!$C$24:$BG$323,AW$303))</f>
        <v/>
      </c>
      <c r="AX27" s="54" t="str">
        <f ca="1">IF(OR(VLOOKUP($A27,Mitglieder!$C$24:$BG$323,AX$303)="",$G27=""),"",VLOOKUP($A27,Mitglieder!$C$24:$BG$323,AX$303))</f>
        <v/>
      </c>
      <c r="AY27" s="43" t="str">
        <f ca="1">IF($G27="","",TEXT(VLOOKUP($A27,Mitglieder!$C$24:$BG$323,AY$303),"TT.MM.JJJJ"))</f>
        <v/>
      </c>
      <c r="AZ27" s="43" t="str">
        <f ca="1">IF($G27="","",TEXT(VLOOKUP($A27,Mitglieder!$C$24:$BG$323,AZ$303),"TT.MM.JJJJ"))</f>
        <v/>
      </c>
      <c r="BA27" s="43" t="str">
        <f ca="1">IF($G27="","",TEXT(VLOOKUP($A27,Mitglieder!$C$24:$BG$323,BA$303),"TT.MM.JJJJ"))</f>
        <v/>
      </c>
      <c r="BB27" s="43" t="str">
        <f ca="1">IF($G27="","",TEXT(VLOOKUP($A27,Mitglieder!$C$24:$BG$323,BB$303),"TT.MM.JJJJ"))</f>
        <v/>
      </c>
      <c r="BC27" s="43" t="str">
        <f ca="1">IF($G27="","",TEXT(VLOOKUP($A27,Mitglieder!$C$24:$BG$323,BC$303),"TT.MM.JJJJ"))</f>
        <v/>
      </c>
      <c r="BD27" s="43" t="str">
        <f ca="1">IF($G27="","",TEXT(VLOOKUP($A27,Mitglieder!$C$24:$BG$323,BD$303),"TT.MM.JJJJ"))</f>
        <v/>
      </c>
      <c r="BE27" s="42" t="str">
        <f ca="1">IF($G27="","",VLOOKUP($A27,Mitglieder!$C$24:$BG$323,BE$303))</f>
        <v/>
      </c>
      <c r="BF27" s="42" t="str">
        <f ca="1">IF($G27="","",VLOOKUP($A27,Mitglieder!$C$24:$BG$323,BF$303))</f>
        <v/>
      </c>
    </row>
    <row r="28" spans="1:58" x14ac:dyDescent="0.35">
      <c r="A28" s="42">
        <v>28</v>
      </c>
      <c r="B28" s="42">
        <f ca="1">VLOOKUP($A28,Mitglieder!$C$24:$BA$323,B$303)</f>
        <v>1.0299999999999967</v>
      </c>
      <c r="C28" s="42" t="str">
        <f ca="1">IF($G28="","",VLOOKUP($A28,Mitglieder!$C$24:$BG$323,C$303))</f>
        <v/>
      </c>
      <c r="D28" s="42" t="str">
        <f ca="1">IF($G28="","",VLOOKUP($A28,Mitglieder!$C$24:$BG$323,D$303))</f>
        <v/>
      </c>
      <c r="E28" s="42" t="str">
        <f ca="1">IF($G28="","",VLOOKUP($A28,Mitglieder!$C$24:$BG$323,E$303))</f>
        <v/>
      </c>
      <c r="F28" s="54" t="str">
        <f ca="1">IF(OR(VLOOKUP($A28,Mitglieder!$C$24:$BG$323,F$303)="",$G28=""),"",VLOOKUP($A28,Mitglieder!$C$24:$BG$323,F$303))</f>
        <v/>
      </c>
      <c r="G28" s="72" t="str">
        <f ca="1">IF(B28/ROUND(B28,0)=1,VLOOKUP($A28,Mitglieder!$C$24:$BA$323,G$303),"")</f>
        <v/>
      </c>
      <c r="H28" s="42" t="str">
        <f ca="1">IF($G28="","",VLOOKUP($A28,Mitglieder!$C$24:$BG$323,H$303))</f>
        <v/>
      </c>
      <c r="I28" s="54" t="str">
        <f ca="1">IF(OR(VLOOKUP($A28,Mitglieder!$C$24:$BG$323,I$303)="",$G28=""),"",VLOOKUP($A28,Mitglieder!$C$24:$BG$323,I$303))</f>
        <v/>
      </c>
      <c r="J28" s="42" t="str">
        <f ca="1">IF($G28="","",VLOOKUP($A28,Mitglieder!$C$24:$BG$323,J$303))</f>
        <v/>
      </c>
      <c r="K28" s="54" t="str">
        <f ca="1">IF(OR(VLOOKUP($A28,Mitglieder!$C$24:$BG$323,K$303)="",$G28=""),"",VLOOKUP($A28,Mitglieder!$C$24:$BG$323,K$303))</f>
        <v/>
      </c>
      <c r="L28" s="42" t="str">
        <f ca="1">IF($G28="","",VLOOKUP($A28,Mitglieder!$C$24:$BG$323,L$303))</f>
        <v/>
      </c>
      <c r="M28" s="42" t="str">
        <f ca="1">IF($G28="","",VLOOKUP($A28,Mitglieder!$C$24:$BG$323,M$303))</f>
        <v/>
      </c>
      <c r="N28" s="42" t="str">
        <f ca="1">IF($G28="","",VLOOKUP($A28,Mitglieder!$C$24:$BG$323,N$303))</f>
        <v/>
      </c>
      <c r="O28" s="42" t="str">
        <f ca="1">IF($G28="","",VLOOKUP($A28,Mitglieder!$C$24:$BG$323,O$303))</f>
        <v/>
      </c>
      <c r="P28" s="42" t="str">
        <f ca="1">IF($G28="","",VLOOKUP($A28,Mitglieder!$C$24:$BG$323,P$303))</f>
        <v/>
      </c>
      <c r="Q28" s="42" t="str">
        <f ca="1">IF($G28="","",VLOOKUP($A28,Mitglieder!$C$24:$BG$323,Q$303))</f>
        <v/>
      </c>
      <c r="R28" s="54" t="str">
        <f ca="1">IF(OR(VLOOKUP($A28,Mitglieder!$C$24:$BG$323,R$303)="",$G28=""),"",VLOOKUP($A28,Mitglieder!$C$24:$BG$323,R$303))</f>
        <v/>
      </c>
      <c r="S28" s="43" t="str">
        <f ca="1">IF($G28="","",TEXT(VLOOKUP($A28,Mitglieder!$C$24:$BG$323,S$303),"TT.MM.JJJJ"))</f>
        <v/>
      </c>
      <c r="T28" s="43" t="str">
        <f ca="1">IF($G28="","",TEXT(VLOOKUP($A28,Mitglieder!$C$24:$BG$323,T$303),"TT.MM.JJJJ"))</f>
        <v/>
      </c>
      <c r="U28" s="43" t="str">
        <f ca="1">IF($G28="","",TEXT(VLOOKUP($A28,Mitglieder!$C$24:$BG$323,U$303),"TT.MM.JJJJ"))</f>
        <v/>
      </c>
      <c r="V28" s="54" t="str">
        <f ca="1">IF(OR(VLOOKUP($A28,Mitglieder!$C$24:$BG$323,V$303)="",$G28=""),"",VLOOKUP($A28,Mitglieder!$C$24:$BG$323,V$303))</f>
        <v/>
      </c>
      <c r="W28" s="54" t="str">
        <f ca="1">IF(OR(VLOOKUP($A28,Mitglieder!$C$24:$BG$323,W$303)="",$G28=""),"",VLOOKUP($A28,Mitglieder!$C$24:$BG$323,W$303))</f>
        <v/>
      </c>
      <c r="X28" s="54" t="str">
        <f ca="1">IF(OR(VLOOKUP($A28,Mitglieder!$C$24:$BG$323,X$303)="",$G28=""),"",VLOOKUP($A28,Mitglieder!$C$24:$BG$323,X$303))</f>
        <v/>
      </c>
      <c r="Y28" s="54" t="str">
        <f ca="1">IF(OR(VLOOKUP($A28,Mitglieder!$C$24:$BG$323,Y$303)="",$G28=""),"",VLOOKUP($A28,Mitglieder!$C$24:$BG$323,Y$303))</f>
        <v/>
      </c>
      <c r="Z28" s="54" t="str">
        <f ca="1">IF(OR(VLOOKUP($A28,Mitglieder!$C$24:$BG$323,Z$303)="",$G28=""),"",VLOOKUP($A28,Mitglieder!$C$24:$BG$323,Z$303))</f>
        <v/>
      </c>
      <c r="AA28" s="54" t="str">
        <f ca="1">IF(OR(VLOOKUP($A28,Mitglieder!$C$24:$BG$323,AA$303)="",$G28=""),"",VLOOKUP($A28,Mitglieder!$C$24:$BG$323,AA$303))</f>
        <v/>
      </c>
      <c r="AB28" s="54" t="str">
        <f ca="1">IF(OR(VLOOKUP($A28,Mitglieder!$C$24:$BG$323,AB$303)="",$G28=""),"",VLOOKUP($A28,Mitglieder!$C$24:$BG$323,AB$303))</f>
        <v/>
      </c>
      <c r="AC28" s="54" t="str">
        <f ca="1">IF(OR(VLOOKUP($A28,Mitglieder!$C$24:$BG$323,AC$303)="",$G28=""),"",VLOOKUP($A28,Mitglieder!$C$24:$BG$323,AC$303))</f>
        <v/>
      </c>
      <c r="AD28" s="54" t="str">
        <f ca="1">IF(OR(VLOOKUP($A28,Mitglieder!$C$24:$BG$323,AD$303)="",$G28=""),"",VLOOKUP($A28,Mitglieder!$C$24:$BG$323,AD$303))</f>
        <v/>
      </c>
      <c r="AE28" s="54" t="str">
        <f ca="1">IF(OR(VLOOKUP($A28,Mitglieder!$C$24:$BG$323,AE$303)="",$G28=""),"",VLOOKUP($A28,Mitglieder!$C$24:$BG$323,AE$303))</f>
        <v/>
      </c>
      <c r="AF28" s="54" t="str">
        <f ca="1">IF(OR(VLOOKUP($A28,Mitglieder!$C$24:$BG$323,AF$303)="",$G28=""),"",VLOOKUP($A28,Mitglieder!$C$24:$BG$323,AF$303))</f>
        <v/>
      </c>
      <c r="AG28" s="54" t="str">
        <f ca="1">IF(OR(VLOOKUP($A28,Mitglieder!$C$24:$BG$323,AG$303)="",$G28=""),"",VLOOKUP($A28,Mitglieder!$C$24:$BG$323,AG$303))</f>
        <v/>
      </c>
      <c r="AH28" s="54" t="str">
        <f ca="1">IF(OR(VLOOKUP($A28,Mitglieder!$C$24:$BG$323,AH$303)="",$G28=""),"",VLOOKUP($A28,Mitglieder!$C$24:$BG$323,AH$303))</f>
        <v/>
      </c>
      <c r="AI28" s="54" t="str">
        <f ca="1">IF(OR(VLOOKUP($A28,Mitglieder!$C$24:$BG$323,AI$303)="",$G28=""),"",VLOOKUP($A28,Mitglieder!$C$24:$BG$323,AI$303))</f>
        <v/>
      </c>
      <c r="AJ28" s="54" t="str">
        <f ca="1">IF(OR(VLOOKUP($A28,Mitglieder!$C$24:$BG$323,AJ$303)="",$G28=""),"",VLOOKUP($A28,Mitglieder!$C$24:$BG$323,AJ$303))</f>
        <v/>
      </c>
      <c r="AK28" s="54" t="str">
        <f ca="1">IF(OR(VLOOKUP($A28,Mitglieder!$C$24:$BG$323,AK$303)="",$G28=""),"",VLOOKUP($A28,Mitglieder!$C$24:$BG$323,AK$303))</f>
        <v/>
      </c>
      <c r="AL28" s="54" t="str">
        <f ca="1">IF(OR(VLOOKUP($A28,Mitglieder!$C$24:$BG$323,AL$303)="",$G28=""),"",VLOOKUP($A28,Mitglieder!$C$24:$BG$323,AL$303))</f>
        <v/>
      </c>
      <c r="AM28" s="42" t="str">
        <f ca="1">IF($G28="","",VLOOKUP($A28,Mitglieder!$C$24:$BG$323,AM$303))</f>
        <v/>
      </c>
      <c r="AN28" s="54" t="str">
        <f ca="1">IF(OR(VLOOKUP($A28,Mitglieder!$C$24:$BG$323,AN$303)="",$G28=""),"",VLOOKUP($A28,Mitglieder!$C$24:$BG$323,AN$303))</f>
        <v/>
      </c>
      <c r="AO28" s="43" t="str">
        <f ca="1">IF($G28="","",TEXT(VLOOKUP($A28,Mitglieder!$C$24:$BG$323,AO$303),"TT.MM.JJJJ"))</f>
        <v/>
      </c>
      <c r="AP28" s="42" t="str">
        <f ca="1">IF($G28="","",VLOOKUP($A28,Mitglieder!$C$24:$BG$323,AP$303))</f>
        <v/>
      </c>
      <c r="AQ28" s="45" t="str">
        <f ca="1">IF($G28="","",TEXT(VLOOKUP($A28,Mitglieder!$C$24:$BG$323,AQ$303),"0.00"))</f>
        <v/>
      </c>
      <c r="AR28" s="54" t="str">
        <f ca="1">IF(OR(VLOOKUP($A28,Mitglieder!$C$24:$BG$323,AR$303)="",$G28=""),"",VLOOKUP($A28,Mitglieder!$C$24:$BG$323,AR$303))</f>
        <v/>
      </c>
      <c r="AS28" s="45" t="str">
        <f ca="1">IF($G28="","",TEXT(VLOOKUP($A28,Mitglieder!$C$24:$BG$323,AS$303),"0.00"))</f>
        <v/>
      </c>
      <c r="AT28" s="54" t="str">
        <f ca="1">IF(OR(VLOOKUP($A28,Mitglieder!$C$24:$BG$323,AT$303)="",$G28=""),"",VLOOKUP($A28,Mitglieder!$C$24:$BG$323,AT$303))</f>
        <v/>
      </c>
      <c r="AU28" s="45" t="str">
        <f ca="1">IF($G28="","",TEXT(VLOOKUP($A28,Mitglieder!$C$24:$BG$323,AU$303),"0.00"))</f>
        <v/>
      </c>
      <c r="AV28" s="45" t="str">
        <f ca="1">IF($G28="","",TEXT(VLOOKUP($A28,Mitglieder!$C$24:$BG$323,AV$303),"0.00"))</f>
        <v/>
      </c>
      <c r="AW28" s="42" t="str">
        <f ca="1">IF($G28="","",VLOOKUP($A28,Mitglieder!$C$24:$BG$323,AW$303))</f>
        <v/>
      </c>
      <c r="AX28" s="54" t="str">
        <f ca="1">IF(OR(VLOOKUP($A28,Mitglieder!$C$24:$BG$323,AX$303)="",$G28=""),"",VLOOKUP($A28,Mitglieder!$C$24:$BG$323,AX$303))</f>
        <v/>
      </c>
      <c r="AY28" s="43" t="str">
        <f ca="1">IF($G28="","",TEXT(VLOOKUP($A28,Mitglieder!$C$24:$BG$323,AY$303),"TT.MM.JJJJ"))</f>
        <v/>
      </c>
      <c r="AZ28" s="43" t="str">
        <f ca="1">IF($G28="","",TEXT(VLOOKUP($A28,Mitglieder!$C$24:$BG$323,AZ$303),"TT.MM.JJJJ"))</f>
        <v/>
      </c>
      <c r="BA28" s="43" t="str">
        <f ca="1">IF($G28="","",TEXT(VLOOKUP($A28,Mitglieder!$C$24:$BG$323,BA$303),"TT.MM.JJJJ"))</f>
        <v/>
      </c>
      <c r="BB28" s="43" t="str">
        <f ca="1">IF($G28="","",TEXT(VLOOKUP($A28,Mitglieder!$C$24:$BG$323,BB$303),"TT.MM.JJJJ"))</f>
        <v/>
      </c>
      <c r="BC28" s="43" t="str">
        <f ca="1">IF($G28="","",TEXT(VLOOKUP($A28,Mitglieder!$C$24:$BG$323,BC$303),"TT.MM.JJJJ"))</f>
        <v/>
      </c>
      <c r="BD28" s="43" t="str">
        <f ca="1">IF($G28="","",TEXT(VLOOKUP($A28,Mitglieder!$C$24:$BG$323,BD$303),"TT.MM.JJJJ"))</f>
        <v/>
      </c>
      <c r="BE28" s="42" t="str">
        <f ca="1">IF($G28="","",VLOOKUP($A28,Mitglieder!$C$24:$BG$323,BE$303))</f>
        <v/>
      </c>
      <c r="BF28" s="42" t="str">
        <f ca="1">IF($G28="","",VLOOKUP($A28,Mitglieder!$C$24:$BG$323,BF$303))</f>
        <v/>
      </c>
    </row>
    <row r="29" spans="1:58" x14ac:dyDescent="0.35">
      <c r="A29" s="42">
        <v>29</v>
      </c>
      <c r="B29" s="42">
        <f ca="1">VLOOKUP($A29,Mitglieder!$C$24:$BA$323,B$303)</f>
        <v>1.0299999999999967</v>
      </c>
      <c r="C29" s="42" t="str">
        <f ca="1">IF($G29="","",VLOOKUP($A29,Mitglieder!$C$24:$BG$323,C$303))</f>
        <v/>
      </c>
      <c r="D29" s="42" t="str">
        <f ca="1">IF($G29="","",VLOOKUP($A29,Mitglieder!$C$24:$BG$323,D$303))</f>
        <v/>
      </c>
      <c r="E29" s="42" t="str">
        <f ca="1">IF($G29="","",VLOOKUP($A29,Mitglieder!$C$24:$BG$323,E$303))</f>
        <v/>
      </c>
      <c r="F29" s="54" t="str">
        <f ca="1">IF(OR(VLOOKUP($A29,Mitglieder!$C$24:$BG$323,F$303)="",$G29=""),"",VLOOKUP($A29,Mitglieder!$C$24:$BG$323,F$303))</f>
        <v/>
      </c>
      <c r="G29" s="72" t="str">
        <f ca="1">IF(B29/ROUND(B29,0)=1,VLOOKUP($A29,Mitglieder!$C$24:$BA$323,G$303),"")</f>
        <v/>
      </c>
      <c r="H29" s="42" t="str">
        <f ca="1">IF($G29="","",VLOOKUP($A29,Mitglieder!$C$24:$BG$323,H$303))</f>
        <v/>
      </c>
      <c r="I29" s="54" t="str">
        <f ca="1">IF(OR(VLOOKUP($A29,Mitglieder!$C$24:$BG$323,I$303)="",$G29=""),"",VLOOKUP($A29,Mitglieder!$C$24:$BG$323,I$303))</f>
        <v/>
      </c>
      <c r="J29" s="42" t="str">
        <f ca="1">IF($G29="","",VLOOKUP($A29,Mitglieder!$C$24:$BG$323,J$303))</f>
        <v/>
      </c>
      <c r="K29" s="54" t="str">
        <f ca="1">IF(OR(VLOOKUP($A29,Mitglieder!$C$24:$BG$323,K$303)="",$G29=""),"",VLOOKUP($A29,Mitglieder!$C$24:$BG$323,K$303))</f>
        <v/>
      </c>
      <c r="L29" s="42" t="str">
        <f ca="1">IF($G29="","",VLOOKUP($A29,Mitglieder!$C$24:$BG$323,L$303))</f>
        <v/>
      </c>
      <c r="M29" s="42" t="str">
        <f ca="1">IF($G29="","",VLOOKUP($A29,Mitglieder!$C$24:$BG$323,M$303))</f>
        <v/>
      </c>
      <c r="N29" s="42" t="str">
        <f ca="1">IF($G29="","",VLOOKUP($A29,Mitglieder!$C$24:$BG$323,N$303))</f>
        <v/>
      </c>
      <c r="O29" s="42" t="str">
        <f ca="1">IF($G29="","",VLOOKUP($A29,Mitglieder!$C$24:$BG$323,O$303))</f>
        <v/>
      </c>
      <c r="P29" s="42" t="str">
        <f ca="1">IF($G29="","",VLOOKUP($A29,Mitglieder!$C$24:$BG$323,P$303))</f>
        <v/>
      </c>
      <c r="Q29" s="42" t="str">
        <f ca="1">IF($G29="","",VLOOKUP($A29,Mitglieder!$C$24:$BG$323,Q$303))</f>
        <v/>
      </c>
      <c r="R29" s="54" t="str">
        <f ca="1">IF(OR(VLOOKUP($A29,Mitglieder!$C$24:$BG$323,R$303)="",$G29=""),"",VLOOKUP($A29,Mitglieder!$C$24:$BG$323,R$303))</f>
        <v/>
      </c>
      <c r="S29" s="43" t="str">
        <f ca="1">IF($G29="","",TEXT(VLOOKUP($A29,Mitglieder!$C$24:$BG$323,S$303),"TT.MM.JJJJ"))</f>
        <v/>
      </c>
      <c r="T29" s="43" t="str">
        <f ca="1">IF($G29="","",TEXT(VLOOKUP($A29,Mitglieder!$C$24:$BG$323,T$303),"TT.MM.JJJJ"))</f>
        <v/>
      </c>
      <c r="U29" s="43" t="str">
        <f ca="1">IF($G29="","",TEXT(VLOOKUP($A29,Mitglieder!$C$24:$BG$323,U$303),"TT.MM.JJJJ"))</f>
        <v/>
      </c>
      <c r="V29" s="54" t="str">
        <f ca="1">IF(OR(VLOOKUP($A29,Mitglieder!$C$24:$BG$323,V$303)="",$G29=""),"",VLOOKUP($A29,Mitglieder!$C$24:$BG$323,V$303))</f>
        <v/>
      </c>
      <c r="W29" s="54" t="str">
        <f ca="1">IF(OR(VLOOKUP($A29,Mitglieder!$C$24:$BG$323,W$303)="",$G29=""),"",VLOOKUP($A29,Mitglieder!$C$24:$BG$323,W$303))</f>
        <v/>
      </c>
      <c r="X29" s="54" t="str">
        <f ca="1">IF(OR(VLOOKUP($A29,Mitglieder!$C$24:$BG$323,X$303)="",$G29=""),"",VLOOKUP($A29,Mitglieder!$C$24:$BG$323,X$303))</f>
        <v/>
      </c>
      <c r="Y29" s="54" t="str">
        <f ca="1">IF(OR(VLOOKUP($A29,Mitglieder!$C$24:$BG$323,Y$303)="",$G29=""),"",VLOOKUP($A29,Mitglieder!$C$24:$BG$323,Y$303))</f>
        <v/>
      </c>
      <c r="Z29" s="54" t="str">
        <f ca="1">IF(OR(VLOOKUP($A29,Mitglieder!$C$24:$BG$323,Z$303)="",$G29=""),"",VLOOKUP($A29,Mitglieder!$C$24:$BG$323,Z$303))</f>
        <v/>
      </c>
      <c r="AA29" s="54" t="str">
        <f ca="1">IF(OR(VLOOKUP($A29,Mitglieder!$C$24:$BG$323,AA$303)="",$G29=""),"",VLOOKUP($A29,Mitglieder!$C$24:$BG$323,AA$303))</f>
        <v/>
      </c>
      <c r="AB29" s="54" t="str">
        <f ca="1">IF(OR(VLOOKUP($A29,Mitglieder!$C$24:$BG$323,AB$303)="",$G29=""),"",VLOOKUP($A29,Mitglieder!$C$24:$BG$323,AB$303))</f>
        <v/>
      </c>
      <c r="AC29" s="54" t="str">
        <f ca="1">IF(OR(VLOOKUP($A29,Mitglieder!$C$24:$BG$323,AC$303)="",$G29=""),"",VLOOKUP($A29,Mitglieder!$C$24:$BG$323,AC$303))</f>
        <v/>
      </c>
      <c r="AD29" s="54" t="str">
        <f ca="1">IF(OR(VLOOKUP($A29,Mitglieder!$C$24:$BG$323,AD$303)="",$G29=""),"",VLOOKUP($A29,Mitglieder!$C$24:$BG$323,AD$303))</f>
        <v/>
      </c>
      <c r="AE29" s="54" t="str">
        <f ca="1">IF(OR(VLOOKUP($A29,Mitglieder!$C$24:$BG$323,AE$303)="",$G29=""),"",VLOOKUP($A29,Mitglieder!$C$24:$BG$323,AE$303))</f>
        <v/>
      </c>
      <c r="AF29" s="54" t="str">
        <f ca="1">IF(OR(VLOOKUP($A29,Mitglieder!$C$24:$BG$323,AF$303)="",$G29=""),"",VLOOKUP($A29,Mitglieder!$C$24:$BG$323,AF$303))</f>
        <v/>
      </c>
      <c r="AG29" s="54" t="str">
        <f ca="1">IF(OR(VLOOKUP($A29,Mitglieder!$C$24:$BG$323,AG$303)="",$G29=""),"",VLOOKUP($A29,Mitglieder!$C$24:$BG$323,AG$303))</f>
        <v/>
      </c>
      <c r="AH29" s="54" t="str">
        <f ca="1">IF(OR(VLOOKUP($A29,Mitglieder!$C$24:$BG$323,AH$303)="",$G29=""),"",VLOOKUP($A29,Mitglieder!$C$24:$BG$323,AH$303))</f>
        <v/>
      </c>
      <c r="AI29" s="54" t="str">
        <f ca="1">IF(OR(VLOOKUP($A29,Mitglieder!$C$24:$BG$323,AI$303)="",$G29=""),"",VLOOKUP($A29,Mitglieder!$C$24:$BG$323,AI$303))</f>
        <v/>
      </c>
      <c r="AJ29" s="54" t="str">
        <f ca="1">IF(OR(VLOOKUP($A29,Mitglieder!$C$24:$BG$323,AJ$303)="",$G29=""),"",VLOOKUP($A29,Mitglieder!$C$24:$BG$323,AJ$303))</f>
        <v/>
      </c>
      <c r="AK29" s="54" t="str">
        <f ca="1">IF(OR(VLOOKUP($A29,Mitglieder!$C$24:$BG$323,AK$303)="",$G29=""),"",VLOOKUP($A29,Mitglieder!$C$24:$BG$323,AK$303))</f>
        <v/>
      </c>
      <c r="AL29" s="54" t="str">
        <f ca="1">IF(OR(VLOOKUP($A29,Mitglieder!$C$24:$BG$323,AL$303)="",$G29=""),"",VLOOKUP($A29,Mitglieder!$C$24:$BG$323,AL$303))</f>
        <v/>
      </c>
      <c r="AM29" s="42" t="str">
        <f ca="1">IF($G29="","",VLOOKUP($A29,Mitglieder!$C$24:$BG$323,AM$303))</f>
        <v/>
      </c>
      <c r="AN29" s="54" t="str">
        <f ca="1">IF(OR(VLOOKUP($A29,Mitglieder!$C$24:$BG$323,AN$303)="",$G29=""),"",VLOOKUP($A29,Mitglieder!$C$24:$BG$323,AN$303))</f>
        <v/>
      </c>
      <c r="AO29" s="43" t="str">
        <f ca="1">IF($G29="","",TEXT(VLOOKUP($A29,Mitglieder!$C$24:$BG$323,AO$303),"TT.MM.JJJJ"))</f>
        <v/>
      </c>
      <c r="AP29" s="42" t="str">
        <f ca="1">IF($G29="","",VLOOKUP($A29,Mitglieder!$C$24:$BG$323,AP$303))</f>
        <v/>
      </c>
      <c r="AQ29" s="45" t="str">
        <f ca="1">IF($G29="","",TEXT(VLOOKUP($A29,Mitglieder!$C$24:$BG$323,AQ$303),"0.00"))</f>
        <v/>
      </c>
      <c r="AR29" s="54" t="str">
        <f ca="1">IF(OR(VLOOKUP($A29,Mitglieder!$C$24:$BG$323,AR$303)="",$G29=""),"",VLOOKUP($A29,Mitglieder!$C$24:$BG$323,AR$303))</f>
        <v/>
      </c>
      <c r="AS29" s="45" t="str">
        <f ca="1">IF($G29="","",TEXT(VLOOKUP($A29,Mitglieder!$C$24:$BG$323,AS$303),"0.00"))</f>
        <v/>
      </c>
      <c r="AT29" s="54" t="str">
        <f ca="1">IF(OR(VLOOKUP($A29,Mitglieder!$C$24:$BG$323,AT$303)="",$G29=""),"",VLOOKUP($A29,Mitglieder!$C$24:$BG$323,AT$303))</f>
        <v/>
      </c>
      <c r="AU29" s="45" t="str">
        <f ca="1">IF($G29="","",TEXT(VLOOKUP($A29,Mitglieder!$C$24:$BG$323,AU$303),"0.00"))</f>
        <v/>
      </c>
      <c r="AV29" s="45" t="str">
        <f ca="1">IF($G29="","",TEXT(VLOOKUP($A29,Mitglieder!$C$24:$BG$323,AV$303),"0.00"))</f>
        <v/>
      </c>
      <c r="AW29" s="42" t="str">
        <f ca="1">IF($G29="","",VLOOKUP($A29,Mitglieder!$C$24:$BG$323,AW$303))</f>
        <v/>
      </c>
      <c r="AX29" s="54" t="str">
        <f ca="1">IF(OR(VLOOKUP($A29,Mitglieder!$C$24:$BG$323,AX$303)="",$G29=""),"",VLOOKUP($A29,Mitglieder!$C$24:$BG$323,AX$303))</f>
        <v/>
      </c>
      <c r="AY29" s="43" t="str">
        <f ca="1">IF($G29="","",TEXT(VLOOKUP($A29,Mitglieder!$C$24:$BG$323,AY$303),"TT.MM.JJJJ"))</f>
        <v/>
      </c>
      <c r="AZ29" s="43" t="str">
        <f ca="1">IF($G29="","",TEXT(VLOOKUP($A29,Mitglieder!$C$24:$BG$323,AZ$303),"TT.MM.JJJJ"))</f>
        <v/>
      </c>
      <c r="BA29" s="43" t="str">
        <f ca="1">IF($G29="","",TEXT(VLOOKUP($A29,Mitglieder!$C$24:$BG$323,BA$303),"TT.MM.JJJJ"))</f>
        <v/>
      </c>
      <c r="BB29" s="43" t="str">
        <f ca="1">IF($G29="","",TEXT(VLOOKUP($A29,Mitglieder!$C$24:$BG$323,BB$303),"TT.MM.JJJJ"))</f>
        <v/>
      </c>
      <c r="BC29" s="43" t="str">
        <f ca="1">IF($G29="","",TEXT(VLOOKUP($A29,Mitglieder!$C$24:$BG$323,BC$303),"TT.MM.JJJJ"))</f>
        <v/>
      </c>
      <c r="BD29" s="43" t="str">
        <f ca="1">IF($G29="","",TEXT(VLOOKUP($A29,Mitglieder!$C$24:$BG$323,BD$303),"TT.MM.JJJJ"))</f>
        <v/>
      </c>
      <c r="BE29" s="42" t="str">
        <f ca="1">IF($G29="","",VLOOKUP($A29,Mitglieder!$C$24:$BG$323,BE$303))</f>
        <v/>
      </c>
      <c r="BF29" s="42" t="str">
        <f ca="1">IF($G29="","",VLOOKUP($A29,Mitglieder!$C$24:$BG$323,BF$303))</f>
        <v/>
      </c>
    </row>
    <row r="30" spans="1:58" x14ac:dyDescent="0.35">
      <c r="A30" s="42">
        <v>30</v>
      </c>
      <c r="B30" s="42">
        <f ca="1">VLOOKUP($A30,Mitglieder!$C$24:$BA$323,B$303)</f>
        <v>1.0299999999999967</v>
      </c>
      <c r="C30" s="42" t="str">
        <f ca="1">IF($G30="","",VLOOKUP($A30,Mitglieder!$C$24:$BG$323,C$303))</f>
        <v/>
      </c>
      <c r="D30" s="42" t="str">
        <f ca="1">IF($G30="","",VLOOKUP($A30,Mitglieder!$C$24:$BG$323,D$303))</f>
        <v/>
      </c>
      <c r="E30" s="42" t="str">
        <f ca="1">IF($G30="","",VLOOKUP($A30,Mitglieder!$C$24:$BG$323,E$303))</f>
        <v/>
      </c>
      <c r="F30" s="54" t="str">
        <f ca="1">IF(OR(VLOOKUP($A30,Mitglieder!$C$24:$BG$323,F$303)="",$G30=""),"",VLOOKUP($A30,Mitglieder!$C$24:$BG$323,F$303))</f>
        <v/>
      </c>
      <c r="G30" s="72" t="str">
        <f ca="1">IF(B30/ROUND(B30,0)=1,VLOOKUP($A30,Mitglieder!$C$24:$BA$323,G$303),"")</f>
        <v/>
      </c>
      <c r="H30" s="42" t="str">
        <f ca="1">IF($G30="","",VLOOKUP($A30,Mitglieder!$C$24:$BG$323,H$303))</f>
        <v/>
      </c>
      <c r="I30" s="54" t="str">
        <f ca="1">IF(OR(VLOOKUP($A30,Mitglieder!$C$24:$BG$323,I$303)="",$G30=""),"",VLOOKUP($A30,Mitglieder!$C$24:$BG$323,I$303))</f>
        <v/>
      </c>
      <c r="J30" s="42" t="str">
        <f ca="1">IF($G30="","",VLOOKUP($A30,Mitglieder!$C$24:$BG$323,J$303))</f>
        <v/>
      </c>
      <c r="K30" s="54" t="str">
        <f ca="1">IF(OR(VLOOKUP($A30,Mitglieder!$C$24:$BG$323,K$303)="",$G30=""),"",VLOOKUP($A30,Mitglieder!$C$24:$BG$323,K$303))</f>
        <v/>
      </c>
      <c r="L30" s="42" t="str">
        <f ca="1">IF($G30="","",VLOOKUP($A30,Mitglieder!$C$24:$BG$323,L$303))</f>
        <v/>
      </c>
      <c r="M30" s="42" t="str">
        <f ca="1">IF($G30="","",VLOOKUP($A30,Mitglieder!$C$24:$BG$323,M$303))</f>
        <v/>
      </c>
      <c r="N30" s="42" t="str">
        <f ca="1">IF($G30="","",VLOOKUP($A30,Mitglieder!$C$24:$BG$323,N$303))</f>
        <v/>
      </c>
      <c r="O30" s="42" t="str">
        <f ca="1">IF($G30="","",VLOOKUP($A30,Mitglieder!$C$24:$BG$323,O$303))</f>
        <v/>
      </c>
      <c r="P30" s="42" t="str">
        <f ca="1">IF($G30="","",VLOOKUP($A30,Mitglieder!$C$24:$BG$323,P$303))</f>
        <v/>
      </c>
      <c r="Q30" s="42" t="str">
        <f ca="1">IF($G30="","",VLOOKUP($A30,Mitglieder!$C$24:$BG$323,Q$303))</f>
        <v/>
      </c>
      <c r="R30" s="54" t="str">
        <f ca="1">IF(OR(VLOOKUP($A30,Mitglieder!$C$24:$BG$323,R$303)="",$G30=""),"",VLOOKUP($A30,Mitglieder!$C$24:$BG$323,R$303))</f>
        <v/>
      </c>
      <c r="S30" s="43" t="str">
        <f ca="1">IF($G30="","",TEXT(VLOOKUP($A30,Mitglieder!$C$24:$BG$323,S$303),"TT.MM.JJJJ"))</f>
        <v/>
      </c>
      <c r="T30" s="43" t="str">
        <f ca="1">IF($G30="","",TEXT(VLOOKUP($A30,Mitglieder!$C$24:$BG$323,T$303),"TT.MM.JJJJ"))</f>
        <v/>
      </c>
      <c r="U30" s="43" t="str">
        <f ca="1">IF($G30="","",TEXT(VLOOKUP($A30,Mitglieder!$C$24:$BG$323,U$303),"TT.MM.JJJJ"))</f>
        <v/>
      </c>
      <c r="V30" s="54" t="str">
        <f ca="1">IF(OR(VLOOKUP($A30,Mitglieder!$C$24:$BG$323,V$303)="",$G30=""),"",VLOOKUP($A30,Mitglieder!$C$24:$BG$323,V$303))</f>
        <v/>
      </c>
      <c r="W30" s="54" t="str">
        <f ca="1">IF(OR(VLOOKUP($A30,Mitglieder!$C$24:$BG$323,W$303)="",$G30=""),"",VLOOKUP($A30,Mitglieder!$C$24:$BG$323,W$303))</f>
        <v/>
      </c>
      <c r="X30" s="54" t="str">
        <f ca="1">IF(OR(VLOOKUP($A30,Mitglieder!$C$24:$BG$323,X$303)="",$G30=""),"",VLOOKUP($A30,Mitglieder!$C$24:$BG$323,X$303))</f>
        <v/>
      </c>
      <c r="Y30" s="54" t="str">
        <f ca="1">IF(OR(VLOOKUP($A30,Mitglieder!$C$24:$BG$323,Y$303)="",$G30=""),"",VLOOKUP($A30,Mitglieder!$C$24:$BG$323,Y$303))</f>
        <v/>
      </c>
      <c r="Z30" s="54" t="str">
        <f ca="1">IF(OR(VLOOKUP($A30,Mitglieder!$C$24:$BG$323,Z$303)="",$G30=""),"",VLOOKUP($A30,Mitglieder!$C$24:$BG$323,Z$303))</f>
        <v/>
      </c>
      <c r="AA30" s="54" t="str">
        <f ca="1">IF(OR(VLOOKUP($A30,Mitglieder!$C$24:$BG$323,AA$303)="",$G30=""),"",VLOOKUP($A30,Mitglieder!$C$24:$BG$323,AA$303))</f>
        <v/>
      </c>
      <c r="AB30" s="54" t="str">
        <f ca="1">IF(OR(VLOOKUP($A30,Mitglieder!$C$24:$BG$323,AB$303)="",$G30=""),"",VLOOKUP($A30,Mitglieder!$C$24:$BG$323,AB$303))</f>
        <v/>
      </c>
      <c r="AC30" s="54" t="str">
        <f ca="1">IF(OR(VLOOKUP($A30,Mitglieder!$C$24:$BG$323,AC$303)="",$G30=""),"",VLOOKUP($A30,Mitglieder!$C$24:$BG$323,AC$303))</f>
        <v/>
      </c>
      <c r="AD30" s="54" t="str">
        <f ca="1">IF(OR(VLOOKUP($A30,Mitglieder!$C$24:$BG$323,AD$303)="",$G30=""),"",VLOOKUP($A30,Mitglieder!$C$24:$BG$323,AD$303))</f>
        <v/>
      </c>
      <c r="AE30" s="54" t="str">
        <f ca="1">IF(OR(VLOOKUP($A30,Mitglieder!$C$24:$BG$323,AE$303)="",$G30=""),"",VLOOKUP($A30,Mitglieder!$C$24:$BG$323,AE$303))</f>
        <v/>
      </c>
      <c r="AF30" s="54" t="str">
        <f ca="1">IF(OR(VLOOKUP($A30,Mitglieder!$C$24:$BG$323,AF$303)="",$G30=""),"",VLOOKUP($A30,Mitglieder!$C$24:$BG$323,AF$303))</f>
        <v/>
      </c>
      <c r="AG30" s="54" t="str">
        <f ca="1">IF(OR(VLOOKUP($A30,Mitglieder!$C$24:$BG$323,AG$303)="",$G30=""),"",VLOOKUP($A30,Mitglieder!$C$24:$BG$323,AG$303))</f>
        <v/>
      </c>
      <c r="AH30" s="54" t="str">
        <f ca="1">IF(OR(VLOOKUP($A30,Mitglieder!$C$24:$BG$323,AH$303)="",$G30=""),"",VLOOKUP($A30,Mitglieder!$C$24:$BG$323,AH$303))</f>
        <v/>
      </c>
      <c r="AI30" s="54" t="str">
        <f ca="1">IF(OR(VLOOKUP($A30,Mitglieder!$C$24:$BG$323,AI$303)="",$G30=""),"",VLOOKUP($A30,Mitglieder!$C$24:$BG$323,AI$303))</f>
        <v/>
      </c>
      <c r="AJ30" s="54" t="str">
        <f ca="1">IF(OR(VLOOKUP($A30,Mitglieder!$C$24:$BG$323,AJ$303)="",$G30=""),"",VLOOKUP($A30,Mitglieder!$C$24:$BG$323,AJ$303))</f>
        <v/>
      </c>
      <c r="AK30" s="54" t="str">
        <f ca="1">IF(OR(VLOOKUP($A30,Mitglieder!$C$24:$BG$323,AK$303)="",$G30=""),"",VLOOKUP($A30,Mitglieder!$C$24:$BG$323,AK$303))</f>
        <v/>
      </c>
      <c r="AL30" s="54" t="str">
        <f ca="1">IF(OR(VLOOKUP($A30,Mitglieder!$C$24:$BG$323,AL$303)="",$G30=""),"",VLOOKUP($A30,Mitglieder!$C$24:$BG$323,AL$303))</f>
        <v/>
      </c>
      <c r="AM30" s="42" t="str">
        <f ca="1">IF($G30="","",VLOOKUP($A30,Mitglieder!$C$24:$BG$323,AM$303))</f>
        <v/>
      </c>
      <c r="AN30" s="54" t="str">
        <f ca="1">IF(OR(VLOOKUP($A30,Mitglieder!$C$24:$BG$323,AN$303)="",$G30=""),"",VLOOKUP($A30,Mitglieder!$C$24:$BG$323,AN$303))</f>
        <v/>
      </c>
      <c r="AO30" s="43" t="str">
        <f ca="1">IF($G30="","",TEXT(VLOOKUP($A30,Mitglieder!$C$24:$BG$323,AO$303),"TT.MM.JJJJ"))</f>
        <v/>
      </c>
      <c r="AP30" s="42" t="str">
        <f ca="1">IF($G30="","",VLOOKUP($A30,Mitglieder!$C$24:$BG$323,AP$303))</f>
        <v/>
      </c>
      <c r="AQ30" s="45" t="str">
        <f ca="1">IF($G30="","",TEXT(VLOOKUP($A30,Mitglieder!$C$24:$BG$323,AQ$303),"0.00"))</f>
        <v/>
      </c>
      <c r="AR30" s="54" t="str">
        <f ca="1">IF(OR(VLOOKUP($A30,Mitglieder!$C$24:$BG$323,AR$303)="",$G30=""),"",VLOOKUP($A30,Mitglieder!$C$24:$BG$323,AR$303))</f>
        <v/>
      </c>
      <c r="AS30" s="45" t="str">
        <f ca="1">IF($G30="","",TEXT(VLOOKUP($A30,Mitglieder!$C$24:$BG$323,AS$303),"0.00"))</f>
        <v/>
      </c>
      <c r="AT30" s="54" t="str">
        <f ca="1">IF(OR(VLOOKUP($A30,Mitglieder!$C$24:$BG$323,AT$303)="",$G30=""),"",VLOOKUP($A30,Mitglieder!$C$24:$BG$323,AT$303))</f>
        <v/>
      </c>
      <c r="AU30" s="45" t="str">
        <f ca="1">IF($G30="","",TEXT(VLOOKUP($A30,Mitglieder!$C$24:$BG$323,AU$303),"0.00"))</f>
        <v/>
      </c>
      <c r="AV30" s="45" t="str">
        <f ca="1">IF($G30="","",TEXT(VLOOKUP($A30,Mitglieder!$C$24:$BG$323,AV$303),"0.00"))</f>
        <v/>
      </c>
      <c r="AW30" s="42" t="str">
        <f ca="1">IF($G30="","",VLOOKUP($A30,Mitglieder!$C$24:$BG$323,AW$303))</f>
        <v/>
      </c>
      <c r="AX30" s="54" t="str">
        <f ca="1">IF(OR(VLOOKUP($A30,Mitglieder!$C$24:$BG$323,AX$303)="",$G30=""),"",VLOOKUP($A30,Mitglieder!$C$24:$BG$323,AX$303))</f>
        <v/>
      </c>
      <c r="AY30" s="43" t="str">
        <f ca="1">IF($G30="","",TEXT(VLOOKUP($A30,Mitglieder!$C$24:$BG$323,AY$303),"TT.MM.JJJJ"))</f>
        <v/>
      </c>
      <c r="AZ30" s="43" t="str">
        <f ca="1">IF($G30="","",TEXT(VLOOKUP($A30,Mitglieder!$C$24:$BG$323,AZ$303),"TT.MM.JJJJ"))</f>
        <v/>
      </c>
      <c r="BA30" s="43" t="str">
        <f ca="1">IF($G30="","",TEXT(VLOOKUP($A30,Mitglieder!$C$24:$BG$323,BA$303),"TT.MM.JJJJ"))</f>
        <v/>
      </c>
      <c r="BB30" s="43" t="str">
        <f ca="1">IF($G30="","",TEXT(VLOOKUP($A30,Mitglieder!$C$24:$BG$323,BB$303),"TT.MM.JJJJ"))</f>
        <v/>
      </c>
      <c r="BC30" s="43" t="str">
        <f ca="1">IF($G30="","",TEXT(VLOOKUP($A30,Mitglieder!$C$24:$BG$323,BC$303),"TT.MM.JJJJ"))</f>
        <v/>
      </c>
      <c r="BD30" s="43" t="str">
        <f ca="1">IF($G30="","",TEXT(VLOOKUP($A30,Mitglieder!$C$24:$BG$323,BD$303),"TT.MM.JJJJ"))</f>
        <v/>
      </c>
      <c r="BE30" s="42" t="str">
        <f ca="1">IF($G30="","",VLOOKUP($A30,Mitglieder!$C$24:$BG$323,BE$303))</f>
        <v/>
      </c>
      <c r="BF30" s="42" t="str">
        <f ca="1">IF($G30="","",VLOOKUP($A30,Mitglieder!$C$24:$BG$323,BF$303))</f>
        <v/>
      </c>
    </row>
    <row r="31" spans="1:58" x14ac:dyDescent="0.35">
      <c r="A31" s="42">
        <v>31</v>
      </c>
      <c r="B31" s="42">
        <f ca="1">VLOOKUP($A31,Mitglieder!$C$24:$BA$323,B$303)</f>
        <v>1.0299999999999967</v>
      </c>
      <c r="C31" s="42" t="str">
        <f ca="1">IF($G31="","",VLOOKUP($A31,Mitglieder!$C$24:$BG$323,C$303))</f>
        <v/>
      </c>
      <c r="D31" s="42" t="str">
        <f ca="1">IF($G31="","",VLOOKUP($A31,Mitglieder!$C$24:$BG$323,D$303))</f>
        <v/>
      </c>
      <c r="E31" s="42" t="str">
        <f ca="1">IF($G31="","",VLOOKUP($A31,Mitglieder!$C$24:$BG$323,E$303))</f>
        <v/>
      </c>
      <c r="F31" s="54" t="str">
        <f ca="1">IF(OR(VLOOKUP($A31,Mitglieder!$C$24:$BG$323,F$303)="",$G31=""),"",VLOOKUP($A31,Mitglieder!$C$24:$BG$323,F$303))</f>
        <v/>
      </c>
      <c r="G31" s="72" t="str">
        <f ca="1">IF(B31/ROUND(B31,0)=1,VLOOKUP($A31,Mitglieder!$C$24:$BA$323,G$303),"")</f>
        <v/>
      </c>
      <c r="H31" s="42" t="str">
        <f ca="1">IF($G31="","",VLOOKUP($A31,Mitglieder!$C$24:$BG$323,H$303))</f>
        <v/>
      </c>
      <c r="I31" s="54" t="str">
        <f ca="1">IF(OR(VLOOKUP($A31,Mitglieder!$C$24:$BG$323,I$303)="",$G31=""),"",VLOOKUP($A31,Mitglieder!$C$24:$BG$323,I$303))</f>
        <v/>
      </c>
      <c r="J31" s="42" t="str">
        <f ca="1">IF($G31="","",VLOOKUP($A31,Mitglieder!$C$24:$BG$323,J$303))</f>
        <v/>
      </c>
      <c r="K31" s="54" t="str">
        <f ca="1">IF(OR(VLOOKUP($A31,Mitglieder!$C$24:$BG$323,K$303)="",$G31=""),"",VLOOKUP($A31,Mitglieder!$C$24:$BG$323,K$303))</f>
        <v/>
      </c>
      <c r="L31" s="42" t="str">
        <f ca="1">IF($G31="","",VLOOKUP($A31,Mitglieder!$C$24:$BG$323,L$303))</f>
        <v/>
      </c>
      <c r="M31" s="42" t="str">
        <f ca="1">IF($G31="","",VLOOKUP($A31,Mitglieder!$C$24:$BG$323,M$303))</f>
        <v/>
      </c>
      <c r="N31" s="42" t="str">
        <f ca="1">IF($G31="","",VLOOKUP($A31,Mitglieder!$C$24:$BG$323,N$303))</f>
        <v/>
      </c>
      <c r="O31" s="42" t="str">
        <f ca="1">IF($G31="","",VLOOKUP($A31,Mitglieder!$C$24:$BG$323,O$303))</f>
        <v/>
      </c>
      <c r="P31" s="42" t="str">
        <f ca="1">IF($G31="","",VLOOKUP($A31,Mitglieder!$C$24:$BG$323,P$303))</f>
        <v/>
      </c>
      <c r="Q31" s="42" t="str">
        <f ca="1">IF($G31="","",VLOOKUP($A31,Mitglieder!$C$24:$BG$323,Q$303))</f>
        <v/>
      </c>
      <c r="R31" s="54" t="str">
        <f ca="1">IF(OR(VLOOKUP($A31,Mitglieder!$C$24:$BG$323,R$303)="",$G31=""),"",VLOOKUP($A31,Mitglieder!$C$24:$BG$323,R$303))</f>
        <v/>
      </c>
      <c r="S31" s="43" t="str">
        <f ca="1">IF($G31="","",TEXT(VLOOKUP($A31,Mitglieder!$C$24:$BG$323,S$303),"TT.MM.JJJJ"))</f>
        <v/>
      </c>
      <c r="T31" s="43" t="str">
        <f ca="1">IF($G31="","",TEXT(VLOOKUP($A31,Mitglieder!$C$24:$BG$323,T$303),"TT.MM.JJJJ"))</f>
        <v/>
      </c>
      <c r="U31" s="43" t="str">
        <f ca="1">IF($G31="","",TEXT(VLOOKUP($A31,Mitglieder!$C$24:$BG$323,U$303),"TT.MM.JJJJ"))</f>
        <v/>
      </c>
      <c r="V31" s="54" t="str">
        <f ca="1">IF(OR(VLOOKUP($A31,Mitglieder!$C$24:$BG$323,V$303)="",$G31=""),"",VLOOKUP($A31,Mitglieder!$C$24:$BG$323,V$303))</f>
        <v/>
      </c>
      <c r="W31" s="54" t="str">
        <f ca="1">IF(OR(VLOOKUP($A31,Mitglieder!$C$24:$BG$323,W$303)="",$G31=""),"",VLOOKUP($A31,Mitglieder!$C$24:$BG$323,W$303))</f>
        <v/>
      </c>
      <c r="X31" s="54" t="str">
        <f ca="1">IF(OR(VLOOKUP($A31,Mitglieder!$C$24:$BG$323,X$303)="",$G31=""),"",VLOOKUP($A31,Mitglieder!$C$24:$BG$323,X$303))</f>
        <v/>
      </c>
      <c r="Y31" s="54" t="str">
        <f ca="1">IF(OR(VLOOKUP($A31,Mitglieder!$C$24:$BG$323,Y$303)="",$G31=""),"",VLOOKUP($A31,Mitglieder!$C$24:$BG$323,Y$303))</f>
        <v/>
      </c>
      <c r="Z31" s="54" t="str">
        <f ca="1">IF(OR(VLOOKUP($A31,Mitglieder!$C$24:$BG$323,Z$303)="",$G31=""),"",VLOOKUP($A31,Mitglieder!$C$24:$BG$323,Z$303))</f>
        <v/>
      </c>
      <c r="AA31" s="54" t="str">
        <f ca="1">IF(OR(VLOOKUP($A31,Mitglieder!$C$24:$BG$323,AA$303)="",$G31=""),"",VLOOKUP($A31,Mitglieder!$C$24:$BG$323,AA$303))</f>
        <v/>
      </c>
      <c r="AB31" s="54" t="str">
        <f ca="1">IF(OR(VLOOKUP($A31,Mitglieder!$C$24:$BG$323,AB$303)="",$G31=""),"",VLOOKUP($A31,Mitglieder!$C$24:$BG$323,AB$303))</f>
        <v/>
      </c>
      <c r="AC31" s="54" t="str">
        <f ca="1">IF(OR(VLOOKUP($A31,Mitglieder!$C$24:$BG$323,AC$303)="",$G31=""),"",VLOOKUP($A31,Mitglieder!$C$24:$BG$323,AC$303))</f>
        <v/>
      </c>
      <c r="AD31" s="54" t="str">
        <f ca="1">IF(OR(VLOOKUP($A31,Mitglieder!$C$24:$BG$323,AD$303)="",$G31=""),"",VLOOKUP($A31,Mitglieder!$C$24:$BG$323,AD$303))</f>
        <v/>
      </c>
      <c r="AE31" s="54" t="str">
        <f ca="1">IF(OR(VLOOKUP($A31,Mitglieder!$C$24:$BG$323,AE$303)="",$G31=""),"",VLOOKUP($A31,Mitglieder!$C$24:$BG$323,AE$303))</f>
        <v/>
      </c>
      <c r="AF31" s="54" t="str">
        <f ca="1">IF(OR(VLOOKUP($A31,Mitglieder!$C$24:$BG$323,AF$303)="",$G31=""),"",VLOOKUP($A31,Mitglieder!$C$24:$BG$323,AF$303))</f>
        <v/>
      </c>
      <c r="AG31" s="54" t="str">
        <f ca="1">IF(OR(VLOOKUP($A31,Mitglieder!$C$24:$BG$323,AG$303)="",$G31=""),"",VLOOKUP($A31,Mitglieder!$C$24:$BG$323,AG$303))</f>
        <v/>
      </c>
      <c r="AH31" s="54" t="str">
        <f ca="1">IF(OR(VLOOKUP($A31,Mitglieder!$C$24:$BG$323,AH$303)="",$G31=""),"",VLOOKUP($A31,Mitglieder!$C$24:$BG$323,AH$303))</f>
        <v/>
      </c>
      <c r="AI31" s="54" t="str">
        <f ca="1">IF(OR(VLOOKUP($A31,Mitglieder!$C$24:$BG$323,AI$303)="",$G31=""),"",VLOOKUP($A31,Mitglieder!$C$24:$BG$323,AI$303))</f>
        <v/>
      </c>
      <c r="AJ31" s="54" t="str">
        <f ca="1">IF(OR(VLOOKUP($A31,Mitglieder!$C$24:$BG$323,AJ$303)="",$G31=""),"",VLOOKUP($A31,Mitglieder!$C$24:$BG$323,AJ$303))</f>
        <v/>
      </c>
      <c r="AK31" s="54" t="str">
        <f ca="1">IF(OR(VLOOKUP($A31,Mitglieder!$C$24:$BG$323,AK$303)="",$G31=""),"",VLOOKUP($A31,Mitglieder!$C$24:$BG$323,AK$303))</f>
        <v/>
      </c>
      <c r="AL31" s="54" t="str">
        <f ca="1">IF(OR(VLOOKUP($A31,Mitglieder!$C$24:$BG$323,AL$303)="",$G31=""),"",VLOOKUP($A31,Mitglieder!$C$24:$BG$323,AL$303))</f>
        <v/>
      </c>
      <c r="AM31" s="42" t="str">
        <f ca="1">IF($G31="","",VLOOKUP($A31,Mitglieder!$C$24:$BG$323,AM$303))</f>
        <v/>
      </c>
      <c r="AN31" s="54" t="str">
        <f ca="1">IF(OR(VLOOKUP($A31,Mitglieder!$C$24:$BG$323,AN$303)="",$G31=""),"",VLOOKUP($A31,Mitglieder!$C$24:$BG$323,AN$303))</f>
        <v/>
      </c>
      <c r="AO31" s="43" t="str">
        <f ca="1">IF($G31="","",TEXT(VLOOKUP($A31,Mitglieder!$C$24:$BG$323,AO$303),"TT.MM.JJJJ"))</f>
        <v/>
      </c>
      <c r="AP31" s="42" t="str">
        <f ca="1">IF($G31="","",VLOOKUP($A31,Mitglieder!$C$24:$BG$323,AP$303))</f>
        <v/>
      </c>
      <c r="AQ31" s="45" t="str">
        <f ca="1">IF($G31="","",TEXT(VLOOKUP($A31,Mitglieder!$C$24:$BG$323,AQ$303),"0.00"))</f>
        <v/>
      </c>
      <c r="AR31" s="54" t="str">
        <f ca="1">IF(OR(VLOOKUP($A31,Mitglieder!$C$24:$BG$323,AR$303)="",$G31=""),"",VLOOKUP($A31,Mitglieder!$C$24:$BG$323,AR$303))</f>
        <v/>
      </c>
      <c r="AS31" s="45" t="str">
        <f ca="1">IF($G31="","",TEXT(VLOOKUP($A31,Mitglieder!$C$24:$BG$323,AS$303),"0.00"))</f>
        <v/>
      </c>
      <c r="AT31" s="54" t="str">
        <f ca="1">IF(OR(VLOOKUP($A31,Mitglieder!$C$24:$BG$323,AT$303)="",$G31=""),"",VLOOKUP($A31,Mitglieder!$C$24:$BG$323,AT$303))</f>
        <v/>
      </c>
      <c r="AU31" s="45" t="str">
        <f ca="1">IF($G31="","",TEXT(VLOOKUP($A31,Mitglieder!$C$24:$BG$323,AU$303),"0.00"))</f>
        <v/>
      </c>
      <c r="AV31" s="45" t="str">
        <f ca="1">IF($G31="","",TEXT(VLOOKUP($A31,Mitglieder!$C$24:$BG$323,AV$303),"0.00"))</f>
        <v/>
      </c>
      <c r="AW31" s="42" t="str">
        <f ca="1">IF($G31="","",VLOOKUP($A31,Mitglieder!$C$24:$BG$323,AW$303))</f>
        <v/>
      </c>
      <c r="AX31" s="54" t="str">
        <f ca="1">IF(OR(VLOOKUP($A31,Mitglieder!$C$24:$BG$323,AX$303)="",$G31=""),"",VLOOKUP($A31,Mitglieder!$C$24:$BG$323,AX$303))</f>
        <v/>
      </c>
      <c r="AY31" s="43" t="str">
        <f ca="1">IF($G31="","",TEXT(VLOOKUP($A31,Mitglieder!$C$24:$BG$323,AY$303),"TT.MM.JJJJ"))</f>
        <v/>
      </c>
      <c r="AZ31" s="43" t="str">
        <f ca="1">IF($G31="","",TEXT(VLOOKUP($A31,Mitglieder!$C$24:$BG$323,AZ$303),"TT.MM.JJJJ"))</f>
        <v/>
      </c>
      <c r="BA31" s="43" t="str">
        <f ca="1">IF($G31="","",TEXT(VLOOKUP($A31,Mitglieder!$C$24:$BG$323,BA$303),"TT.MM.JJJJ"))</f>
        <v/>
      </c>
      <c r="BB31" s="43" t="str">
        <f ca="1">IF($G31="","",TEXT(VLOOKUP($A31,Mitglieder!$C$24:$BG$323,BB$303),"TT.MM.JJJJ"))</f>
        <v/>
      </c>
      <c r="BC31" s="43" t="str">
        <f ca="1">IF($G31="","",TEXT(VLOOKUP($A31,Mitglieder!$C$24:$BG$323,BC$303),"TT.MM.JJJJ"))</f>
        <v/>
      </c>
      <c r="BD31" s="43" t="str">
        <f ca="1">IF($G31="","",TEXT(VLOOKUP($A31,Mitglieder!$C$24:$BG$323,BD$303),"TT.MM.JJJJ"))</f>
        <v/>
      </c>
      <c r="BE31" s="42" t="str">
        <f ca="1">IF($G31="","",VLOOKUP($A31,Mitglieder!$C$24:$BG$323,BE$303))</f>
        <v/>
      </c>
      <c r="BF31" s="42" t="str">
        <f ca="1">IF($G31="","",VLOOKUP($A31,Mitglieder!$C$24:$BG$323,BF$303))</f>
        <v/>
      </c>
    </row>
    <row r="32" spans="1:58" x14ac:dyDescent="0.35">
      <c r="A32" s="42">
        <v>32</v>
      </c>
      <c r="B32" s="42">
        <f ca="1">VLOOKUP($A32,Mitglieder!$C$24:$BA$323,B$303)</f>
        <v>1.0299999999999967</v>
      </c>
      <c r="C32" s="42" t="str">
        <f ca="1">IF($G32="","",VLOOKUP($A32,Mitglieder!$C$24:$BG$323,C$303))</f>
        <v/>
      </c>
      <c r="D32" s="42" t="str">
        <f ca="1">IF($G32="","",VLOOKUP($A32,Mitglieder!$C$24:$BG$323,D$303))</f>
        <v/>
      </c>
      <c r="E32" s="42" t="str">
        <f ca="1">IF($G32="","",VLOOKUP($A32,Mitglieder!$C$24:$BG$323,E$303))</f>
        <v/>
      </c>
      <c r="F32" s="54" t="str">
        <f ca="1">IF(OR(VLOOKUP($A32,Mitglieder!$C$24:$BG$323,F$303)="",$G32=""),"",VLOOKUP($A32,Mitglieder!$C$24:$BG$323,F$303))</f>
        <v/>
      </c>
      <c r="G32" s="72" t="str">
        <f ca="1">IF(B32/ROUND(B32,0)=1,VLOOKUP($A32,Mitglieder!$C$24:$BA$323,G$303),"")</f>
        <v/>
      </c>
      <c r="H32" s="42" t="str">
        <f ca="1">IF($G32="","",VLOOKUP($A32,Mitglieder!$C$24:$BG$323,H$303))</f>
        <v/>
      </c>
      <c r="I32" s="54" t="str">
        <f ca="1">IF(OR(VLOOKUP($A32,Mitglieder!$C$24:$BG$323,I$303)="",$G32=""),"",VLOOKUP($A32,Mitglieder!$C$24:$BG$323,I$303))</f>
        <v/>
      </c>
      <c r="J32" s="42" t="str">
        <f ca="1">IF($G32="","",VLOOKUP($A32,Mitglieder!$C$24:$BG$323,J$303))</f>
        <v/>
      </c>
      <c r="K32" s="54" t="str">
        <f ca="1">IF(OR(VLOOKUP($A32,Mitglieder!$C$24:$BG$323,K$303)="",$G32=""),"",VLOOKUP($A32,Mitglieder!$C$24:$BG$323,K$303))</f>
        <v/>
      </c>
      <c r="L32" s="42" t="str">
        <f ca="1">IF($G32="","",VLOOKUP($A32,Mitglieder!$C$24:$BG$323,L$303))</f>
        <v/>
      </c>
      <c r="M32" s="42" t="str">
        <f ca="1">IF($G32="","",VLOOKUP($A32,Mitglieder!$C$24:$BG$323,M$303))</f>
        <v/>
      </c>
      <c r="N32" s="42" t="str">
        <f ca="1">IF($G32="","",VLOOKUP($A32,Mitglieder!$C$24:$BG$323,N$303))</f>
        <v/>
      </c>
      <c r="O32" s="42" t="str">
        <f ca="1">IF($G32="","",VLOOKUP($A32,Mitglieder!$C$24:$BG$323,O$303))</f>
        <v/>
      </c>
      <c r="P32" s="42" t="str">
        <f ca="1">IF($G32="","",VLOOKUP($A32,Mitglieder!$C$24:$BG$323,P$303))</f>
        <v/>
      </c>
      <c r="Q32" s="42" t="str">
        <f ca="1">IF($G32="","",VLOOKUP($A32,Mitglieder!$C$24:$BG$323,Q$303))</f>
        <v/>
      </c>
      <c r="R32" s="54" t="str">
        <f ca="1">IF(OR(VLOOKUP($A32,Mitglieder!$C$24:$BG$323,R$303)="",$G32=""),"",VLOOKUP($A32,Mitglieder!$C$24:$BG$323,R$303))</f>
        <v/>
      </c>
      <c r="S32" s="43" t="str">
        <f ca="1">IF($G32="","",TEXT(VLOOKUP($A32,Mitglieder!$C$24:$BG$323,S$303),"TT.MM.JJJJ"))</f>
        <v/>
      </c>
      <c r="T32" s="43" t="str">
        <f ca="1">IF($G32="","",TEXT(VLOOKUP($A32,Mitglieder!$C$24:$BG$323,T$303),"TT.MM.JJJJ"))</f>
        <v/>
      </c>
      <c r="U32" s="43" t="str">
        <f ca="1">IF($G32="","",TEXT(VLOOKUP($A32,Mitglieder!$C$24:$BG$323,U$303),"TT.MM.JJJJ"))</f>
        <v/>
      </c>
      <c r="V32" s="54" t="str">
        <f ca="1">IF(OR(VLOOKUP($A32,Mitglieder!$C$24:$BG$323,V$303)="",$G32=""),"",VLOOKUP($A32,Mitglieder!$C$24:$BG$323,V$303))</f>
        <v/>
      </c>
      <c r="W32" s="54" t="str">
        <f ca="1">IF(OR(VLOOKUP($A32,Mitglieder!$C$24:$BG$323,W$303)="",$G32=""),"",VLOOKUP($A32,Mitglieder!$C$24:$BG$323,W$303))</f>
        <v/>
      </c>
      <c r="X32" s="54" t="str">
        <f ca="1">IF(OR(VLOOKUP($A32,Mitglieder!$C$24:$BG$323,X$303)="",$G32=""),"",VLOOKUP($A32,Mitglieder!$C$24:$BG$323,X$303))</f>
        <v/>
      </c>
      <c r="Y32" s="54" t="str">
        <f ca="1">IF(OR(VLOOKUP($A32,Mitglieder!$C$24:$BG$323,Y$303)="",$G32=""),"",VLOOKUP($A32,Mitglieder!$C$24:$BG$323,Y$303))</f>
        <v/>
      </c>
      <c r="Z32" s="54" t="str">
        <f ca="1">IF(OR(VLOOKUP($A32,Mitglieder!$C$24:$BG$323,Z$303)="",$G32=""),"",VLOOKUP($A32,Mitglieder!$C$24:$BG$323,Z$303))</f>
        <v/>
      </c>
      <c r="AA32" s="54" t="str">
        <f ca="1">IF(OR(VLOOKUP($A32,Mitglieder!$C$24:$BG$323,AA$303)="",$G32=""),"",VLOOKUP($A32,Mitglieder!$C$24:$BG$323,AA$303))</f>
        <v/>
      </c>
      <c r="AB32" s="54" t="str">
        <f ca="1">IF(OR(VLOOKUP($A32,Mitglieder!$C$24:$BG$323,AB$303)="",$G32=""),"",VLOOKUP($A32,Mitglieder!$C$24:$BG$323,AB$303))</f>
        <v/>
      </c>
      <c r="AC32" s="54" t="str">
        <f ca="1">IF(OR(VLOOKUP($A32,Mitglieder!$C$24:$BG$323,AC$303)="",$G32=""),"",VLOOKUP($A32,Mitglieder!$C$24:$BG$323,AC$303))</f>
        <v/>
      </c>
      <c r="AD32" s="54" t="str">
        <f ca="1">IF(OR(VLOOKUP($A32,Mitglieder!$C$24:$BG$323,AD$303)="",$G32=""),"",VLOOKUP($A32,Mitglieder!$C$24:$BG$323,AD$303))</f>
        <v/>
      </c>
      <c r="AE32" s="54" t="str">
        <f ca="1">IF(OR(VLOOKUP($A32,Mitglieder!$C$24:$BG$323,AE$303)="",$G32=""),"",VLOOKUP($A32,Mitglieder!$C$24:$BG$323,AE$303))</f>
        <v/>
      </c>
      <c r="AF32" s="54" t="str">
        <f ca="1">IF(OR(VLOOKUP($A32,Mitglieder!$C$24:$BG$323,AF$303)="",$G32=""),"",VLOOKUP($A32,Mitglieder!$C$24:$BG$323,AF$303))</f>
        <v/>
      </c>
      <c r="AG32" s="54" t="str">
        <f ca="1">IF(OR(VLOOKUP($A32,Mitglieder!$C$24:$BG$323,AG$303)="",$G32=""),"",VLOOKUP($A32,Mitglieder!$C$24:$BG$323,AG$303))</f>
        <v/>
      </c>
      <c r="AH32" s="54" t="str">
        <f ca="1">IF(OR(VLOOKUP($A32,Mitglieder!$C$24:$BG$323,AH$303)="",$G32=""),"",VLOOKUP($A32,Mitglieder!$C$24:$BG$323,AH$303))</f>
        <v/>
      </c>
      <c r="AI32" s="54" t="str">
        <f ca="1">IF(OR(VLOOKUP($A32,Mitglieder!$C$24:$BG$323,AI$303)="",$G32=""),"",VLOOKUP($A32,Mitglieder!$C$24:$BG$323,AI$303))</f>
        <v/>
      </c>
      <c r="AJ32" s="54" t="str">
        <f ca="1">IF(OR(VLOOKUP($A32,Mitglieder!$C$24:$BG$323,AJ$303)="",$G32=""),"",VLOOKUP($A32,Mitglieder!$C$24:$BG$323,AJ$303))</f>
        <v/>
      </c>
      <c r="AK32" s="54" t="str">
        <f ca="1">IF(OR(VLOOKUP($A32,Mitglieder!$C$24:$BG$323,AK$303)="",$G32=""),"",VLOOKUP($A32,Mitglieder!$C$24:$BG$323,AK$303))</f>
        <v/>
      </c>
      <c r="AL32" s="54" t="str">
        <f ca="1">IF(OR(VLOOKUP($A32,Mitglieder!$C$24:$BG$323,AL$303)="",$G32=""),"",VLOOKUP($A32,Mitglieder!$C$24:$BG$323,AL$303))</f>
        <v/>
      </c>
      <c r="AM32" s="42" t="str">
        <f ca="1">IF($G32="","",VLOOKUP($A32,Mitglieder!$C$24:$BG$323,AM$303))</f>
        <v/>
      </c>
      <c r="AN32" s="54" t="str">
        <f ca="1">IF(OR(VLOOKUP($A32,Mitglieder!$C$24:$BG$323,AN$303)="",$G32=""),"",VLOOKUP($A32,Mitglieder!$C$24:$BG$323,AN$303))</f>
        <v/>
      </c>
      <c r="AO32" s="43" t="str">
        <f ca="1">IF($G32="","",TEXT(VLOOKUP($A32,Mitglieder!$C$24:$BG$323,AO$303),"TT.MM.JJJJ"))</f>
        <v/>
      </c>
      <c r="AP32" s="42" t="str">
        <f ca="1">IF($G32="","",VLOOKUP($A32,Mitglieder!$C$24:$BG$323,AP$303))</f>
        <v/>
      </c>
      <c r="AQ32" s="45" t="str">
        <f ca="1">IF($G32="","",TEXT(VLOOKUP($A32,Mitglieder!$C$24:$BG$323,AQ$303),"0.00"))</f>
        <v/>
      </c>
      <c r="AR32" s="54" t="str">
        <f ca="1">IF(OR(VLOOKUP($A32,Mitglieder!$C$24:$BG$323,AR$303)="",$G32=""),"",VLOOKUP($A32,Mitglieder!$C$24:$BG$323,AR$303))</f>
        <v/>
      </c>
      <c r="AS32" s="45" t="str">
        <f ca="1">IF($G32="","",TEXT(VLOOKUP($A32,Mitglieder!$C$24:$BG$323,AS$303),"0.00"))</f>
        <v/>
      </c>
      <c r="AT32" s="54" t="str">
        <f ca="1">IF(OR(VLOOKUP($A32,Mitglieder!$C$24:$BG$323,AT$303)="",$G32=""),"",VLOOKUP($A32,Mitglieder!$C$24:$BG$323,AT$303))</f>
        <v/>
      </c>
      <c r="AU32" s="45" t="str">
        <f ca="1">IF($G32="","",TEXT(VLOOKUP($A32,Mitglieder!$C$24:$BG$323,AU$303),"0.00"))</f>
        <v/>
      </c>
      <c r="AV32" s="45" t="str">
        <f ca="1">IF($G32="","",TEXT(VLOOKUP($A32,Mitglieder!$C$24:$BG$323,AV$303),"0.00"))</f>
        <v/>
      </c>
      <c r="AW32" s="42" t="str">
        <f ca="1">IF($G32="","",VLOOKUP($A32,Mitglieder!$C$24:$BG$323,AW$303))</f>
        <v/>
      </c>
      <c r="AX32" s="54" t="str">
        <f ca="1">IF(OR(VLOOKUP($A32,Mitglieder!$C$24:$BG$323,AX$303)="",$G32=""),"",VLOOKUP($A32,Mitglieder!$C$24:$BG$323,AX$303))</f>
        <v/>
      </c>
      <c r="AY32" s="43" t="str">
        <f ca="1">IF($G32="","",TEXT(VLOOKUP($A32,Mitglieder!$C$24:$BG$323,AY$303),"TT.MM.JJJJ"))</f>
        <v/>
      </c>
      <c r="AZ32" s="43" t="str">
        <f ca="1">IF($G32="","",TEXT(VLOOKUP($A32,Mitglieder!$C$24:$BG$323,AZ$303),"TT.MM.JJJJ"))</f>
        <v/>
      </c>
      <c r="BA32" s="43" t="str">
        <f ca="1">IF($G32="","",TEXT(VLOOKUP($A32,Mitglieder!$C$24:$BG$323,BA$303),"TT.MM.JJJJ"))</f>
        <v/>
      </c>
      <c r="BB32" s="43" t="str">
        <f ca="1">IF($G32="","",TEXT(VLOOKUP($A32,Mitglieder!$C$24:$BG$323,BB$303),"TT.MM.JJJJ"))</f>
        <v/>
      </c>
      <c r="BC32" s="43" t="str">
        <f ca="1">IF($G32="","",TEXT(VLOOKUP($A32,Mitglieder!$C$24:$BG$323,BC$303),"TT.MM.JJJJ"))</f>
        <v/>
      </c>
      <c r="BD32" s="43" t="str">
        <f ca="1">IF($G32="","",TEXT(VLOOKUP($A32,Mitglieder!$C$24:$BG$323,BD$303),"TT.MM.JJJJ"))</f>
        <v/>
      </c>
      <c r="BE32" s="42" t="str">
        <f ca="1">IF($G32="","",VLOOKUP($A32,Mitglieder!$C$24:$BG$323,BE$303))</f>
        <v/>
      </c>
      <c r="BF32" s="42" t="str">
        <f ca="1">IF($G32="","",VLOOKUP($A32,Mitglieder!$C$24:$BG$323,BF$303))</f>
        <v/>
      </c>
    </row>
    <row r="33" spans="1:58" x14ac:dyDescent="0.35">
      <c r="A33" s="42">
        <v>33</v>
      </c>
      <c r="B33" s="42">
        <f ca="1">VLOOKUP($A33,Mitglieder!$C$24:$BA$323,B$303)</f>
        <v>1.0299999999999967</v>
      </c>
      <c r="C33" s="42" t="str">
        <f ca="1">IF($G33="","",VLOOKUP($A33,Mitglieder!$C$24:$BG$323,C$303))</f>
        <v/>
      </c>
      <c r="D33" s="42" t="str">
        <f ca="1">IF($G33="","",VLOOKUP($A33,Mitglieder!$C$24:$BG$323,D$303))</f>
        <v/>
      </c>
      <c r="E33" s="42" t="str">
        <f ca="1">IF($G33="","",VLOOKUP($A33,Mitglieder!$C$24:$BG$323,E$303))</f>
        <v/>
      </c>
      <c r="F33" s="54" t="str">
        <f ca="1">IF(OR(VLOOKUP($A33,Mitglieder!$C$24:$BG$323,F$303)="",$G33=""),"",VLOOKUP($A33,Mitglieder!$C$24:$BG$323,F$303))</f>
        <v/>
      </c>
      <c r="G33" s="72" t="str">
        <f ca="1">IF(B33/ROUND(B33,0)=1,VLOOKUP($A33,Mitglieder!$C$24:$BA$323,G$303),"")</f>
        <v/>
      </c>
      <c r="H33" s="42" t="str">
        <f ca="1">IF($G33="","",VLOOKUP($A33,Mitglieder!$C$24:$BG$323,H$303))</f>
        <v/>
      </c>
      <c r="I33" s="54" t="str">
        <f ca="1">IF(OR(VLOOKUP($A33,Mitglieder!$C$24:$BG$323,I$303)="",$G33=""),"",VLOOKUP($A33,Mitglieder!$C$24:$BG$323,I$303))</f>
        <v/>
      </c>
      <c r="J33" s="42" t="str">
        <f ca="1">IF($G33="","",VLOOKUP($A33,Mitglieder!$C$24:$BG$323,J$303))</f>
        <v/>
      </c>
      <c r="K33" s="54" t="str">
        <f ca="1">IF(OR(VLOOKUP($A33,Mitglieder!$C$24:$BG$323,K$303)="",$G33=""),"",VLOOKUP($A33,Mitglieder!$C$24:$BG$323,K$303))</f>
        <v/>
      </c>
      <c r="L33" s="42" t="str">
        <f ca="1">IF($G33="","",VLOOKUP($A33,Mitglieder!$C$24:$BG$323,L$303))</f>
        <v/>
      </c>
      <c r="M33" s="42" t="str">
        <f ca="1">IF($G33="","",VLOOKUP($A33,Mitglieder!$C$24:$BG$323,M$303))</f>
        <v/>
      </c>
      <c r="N33" s="42" t="str">
        <f ca="1">IF($G33="","",VLOOKUP($A33,Mitglieder!$C$24:$BG$323,N$303))</f>
        <v/>
      </c>
      <c r="O33" s="42" t="str">
        <f ca="1">IF($G33="","",VLOOKUP($A33,Mitglieder!$C$24:$BG$323,O$303))</f>
        <v/>
      </c>
      <c r="P33" s="42" t="str">
        <f ca="1">IF($G33="","",VLOOKUP($A33,Mitglieder!$C$24:$BG$323,P$303))</f>
        <v/>
      </c>
      <c r="Q33" s="42" t="str">
        <f ca="1">IF($G33="","",VLOOKUP($A33,Mitglieder!$C$24:$BG$323,Q$303))</f>
        <v/>
      </c>
      <c r="R33" s="54" t="str">
        <f ca="1">IF(OR(VLOOKUP($A33,Mitglieder!$C$24:$BG$323,R$303)="",$G33=""),"",VLOOKUP($A33,Mitglieder!$C$24:$BG$323,R$303))</f>
        <v/>
      </c>
      <c r="S33" s="43" t="str">
        <f ca="1">IF($G33="","",TEXT(VLOOKUP($A33,Mitglieder!$C$24:$BG$323,S$303),"TT.MM.JJJJ"))</f>
        <v/>
      </c>
      <c r="T33" s="43" t="str">
        <f ca="1">IF($G33="","",TEXT(VLOOKUP($A33,Mitglieder!$C$24:$BG$323,T$303),"TT.MM.JJJJ"))</f>
        <v/>
      </c>
      <c r="U33" s="43" t="str">
        <f ca="1">IF($G33="","",TEXT(VLOOKUP($A33,Mitglieder!$C$24:$BG$323,U$303),"TT.MM.JJJJ"))</f>
        <v/>
      </c>
      <c r="V33" s="54" t="str">
        <f ca="1">IF(OR(VLOOKUP($A33,Mitglieder!$C$24:$BG$323,V$303)="",$G33=""),"",VLOOKUP($A33,Mitglieder!$C$24:$BG$323,V$303))</f>
        <v/>
      </c>
      <c r="W33" s="54" t="str">
        <f ca="1">IF(OR(VLOOKUP($A33,Mitglieder!$C$24:$BG$323,W$303)="",$G33=""),"",VLOOKUP($A33,Mitglieder!$C$24:$BG$323,W$303))</f>
        <v/>
      </c>
      <c r="X33" s="54" t="str">
        <f ca="1">IF(OR(VLOOKUP($A33,Mitglieder!$C$24:$BG$323,X$303)="",$G33=""),"",VLOOKUP($A33,Mitglieder!$C$24:$BG$323,X$303))</f>
        <v/>
      </c>
      <c r="Y33" s="54" t="str">
        <f ca="1">IF(OR(VLOOKUP($A33,Mitglieder!$C$24:$BG$323,Y$303)="",$G33=""),"",VLOOKUP($A33,Mitglieder!$C$24:$BG$323,Y$303))</f>
        <v/>
      </c>
      <c r="Z33" s="54" t="str">
        <f ca="1">IF(OR(VLOOKUP($A33,Mitglieder!$C$24:$BG$323,Z$303)="",$G33=""),"",VLOOKUP($A33,Mitglieder!$C$24:$BG$323,Z$303))</f>
        <v/>
      </c>
      <c r="AA33" s="54" t="str">
        <f ca="1">IF(OR(VLOOKUP($A33,Mitglieder!$C$24:$BG$323,AA$303)="",$G33=""),"",VLOOKUP($A33,Mitglieder!$C$24:$BG$323,AA$303))</f>
        <v/>
      </c>
      <c r="AB33" s="54" t="str">
        <f ca="1">IF(OR(VLOOKUP($A33,Mitglieder!$C$24:$BG$323,AB$303)="",$G33=""),"",VLOOKUP($A33,Mitglieder!$C$24:$BG$323,AB$303))</f>
        <v/>
      </c>
      <c r="AC33" s="54" t="str">
        <f ca="1">IF(OR(VLOOKUP($A33,Mitglieder!$C$24:$BG$323,AC$303)="",$G33=""),"",VLOOKUP($A33,Mitglieder!$C$24:$BG$323,AC$303))</f>
        <v/>
      </c>
      <c r="AD33" s="54" t="str">
        <f ca="1">IF(OR(VLOOKUP($A33,Mitglieder!$C$24:$BG$323,AD$303)="",$G33=""),"",VLOOKUP($A33,Mitglieder!$C$24:$BG$323,AD$303))</f>
        <v/>
      </c>
      <c r="AE33" s="54" t="str">
        <f ca="1">IF(OR(VLOOKUP($A33,Mitglieder!$C$24:$BG$323,AE$303)="",$G33=""),"",VLOOKUP($A33,Mitglieder!$C$24:$BG$323,AE$303))</f>
        <v/>
      </c>
      <c r="AF33" s="54" t="str">
        <f ca="1">IF(OR(VLOOKUP($A33,Mitglieder!$C$24:$BG$323,AF$303)="",$G33=""),"",VLOOKUP($A33,Mitglieder!$C$24:$BG$323,AF$303))</f>
        <v/>
      </c>
      <c r="AG33" s="54" t="str">
        <f ca="1">IF(OR(VLOOKUP($A33,Mitglieder!$C$24:$BG$323,AG$303)="",$G33=""),"",VLOOKUP($A33,Mitglieder!$C$24:$BG$323,AG$303))</f>
        <v/>
      </c>
      <c r="AH33" s="54" t="str">
        <f ca="1">IF(OR(VLOOKUP($A33,Mitglieder!$C$24:$BG$323,AH$303)="",$G33=""),"",VLOOKUP($A33,Mitglieder!$C$24:$BG$323,AH$303))</f>
        <v/>
      </c>
      <c r="AI33" s="54" t="str">
        <f ca="1">IF(OR(VLOOKUP($A33,Mitglieder!$C$24:$BG$323,AI$303)="",$G33=""),"",VLOOKUP($A33,Mitglieder!$C$24:$BG$323,AI$303))</f>
        <v/>
      </c>
      <c r="AJ33" s="54" t="str">
        <f ca="1">IF(OR(VLOOKUP($A33,Mitglieder!$C$24:$BG$323,AJ$303)="",$G33=""),"",VLOOKUP($A33,Mitglieder!$C$24:$BG$323,AJ$303))</f>
        <v/>
      </c>
      <c r="AK33" s="54" t="str">
        <f ca="1">IF(OR(VLOOKUP($A33,Mitglieder!$C$24:$BG$323,AK$303)="",$G33=""),"",VLOOKUP($A33,Mitglieder!$C$24:$BG$323,AK$303))</f>
        <v/>
      </c>
      <c r="AL33" s="54" t="str">
        <f ca="1">IF(OR(VLOOKUP($A33,Mitglieder!$C$24:$BG$323,AL$303)="",$G33=""),"",VLOOKUP($A33,Mitglieder!$C$24:$BG$323,AL$303))</f>
        <v/>
      </c>
      <c r="AM33" s="42" t="str">
        <f ca="1">IF($G33="","",VLOOKUP($A33,Mitglieder!$C$24:$BG$323,AM$303))</f>
        <v/>
      </c>
      <c r="AN33" s="54" t="str">
        <f ca="1">IF(OR(VLOOKUP($A33,Mitglieder!$C$24:$BG$323,AN$303)="",$G33=""),"",VLOOKUP($A33,Mitglieder!$C$24:$BG$323,AN$303))</f>
        <v/>
      </c>
      <c r="AO33" s="43" t="str">
        <f ca="1">IF($G33="","",TEXT(VLOOKUP($A33,Mitglieder!$C$24:$BG$323,AO$303),"TT.MM.JJJJ"))</f>
        <v/>
      </c>
      <c r="AP33" s="42" t="str">
        <f ca="1">IF($G33="","",VLOOKUP($A33,Mitglieder!$C$24:$BG$323,AP$303))</f>
        <v/>
      </c>
      <c r="AQ33" s="45" t="str">
        <f ca="1">IF($G33="","",TEXT(VLOOKUP($A33,Mitglieder!$C$24:$BG$323,AQ$303),"0.00"))</f>
        <v/>
      </c>
      <c r="AR33" s="54" t="str">
        <f ca="1">IF(OR(VLOOKUP($A33,Mitglieder!$C$24:$BG$323,AR$303)="",$G33=""),"",VLOOKUP($A33,Mitglieder!$C$24:$BG$323,AR$303))</f>
        <v/>
      </c>
      <c r="AS33" s="45" t="str">
        <f ca="1">IF($G33="","",TEXT(VLOOKUP($A33,Mitglieder!$C$24:$BG$323,AS$303),"0.00"))</f>
        <v/>
      </c>
      <c r="AT33" s="54" t="str">
        <f ca="1">IF(OR(VLOOKUP($A33,Mitglieder!$C$24:$BG$323,AT$303)="",$G33=""),"",VLOOKUP($A33,Mitglieder!$C$24:$BG$323,AT$303))</f>
        <v/>
      </c>
      <c r="AU33" s="45" t="str">
        <f ca="1">IF($G33="","",TEXT(VLOOKUP($A33,Mitglieder!$C$24:$BG$323,AU$303),"0.00"))</f>
        <v/>
      </c>
      <c r="AV33" s="45" t="str">
        <f ca="1">IF($G33="","",TEXT(VLOOKUP($A33,Mitglieder!$C$24:$BG$323,AV$303),"0.00"))</f>
        <v/>
      </c>
      <c r="AW33" s="42" t="str">
        <f ca="1">IF($G33="","",VLOOKUP($A33,Mitglieder!$C$24:$BG$323,AW$303))</f>
        <v/>
      </c>
      <c r="AX33" s="54" t="str">
        <f ca="1">IF(OR(VLOOKUP($A33,Mitglieder!$C$24:$BG$323,AX$303)="",$G33=""),"",VLOOKUP($A33,Mitglieder!$C$24:$BG$323,AX$303))</f>
        <v/>
      </c>
      <c r="AY33" s="43" t="str">
        <f ca="1">IF($G33="","",TEXT(VLOOKUP($A33,Mitglieder!$C$24:$BG$323,AY$303),"TT.MM.JJJJ"))</f>
        <v/>
      </c>
      <c r="AZ33" s="43" t="str">
        <f ca="1">IF($G33="","",TEXT(VLOOKUP($A33,Mitglieder!$C$24:$BG$323,AZ$303),"TT.MM.JJJJ"))</f>
        <v/>
      </c>
      <c r="BA33" s="43" t="str">
        <f ca="1">IF($G33="","",TEXT(VLOOKUP($A33,Mitglieder!$C$24:$BG$323,BA$303),"TT.MM.JJJJ"))</f>
        <v/>
      </c>
      <c r="BB33" s="43" t="str">
        <f ca="1">IF($G33="","",TEXT(VLOOKUP($A33,Mitglieder!$C$24:$BG$323,BB$303),"TT.MM.JJJJ"))</f>
        <v/>
      </c>
      <c r="BC33" s="43" t="str">
        <f ca="1">IF($G33="","",TEXT(VLOOKUP($A33,Mitglieder!$C$24:$BG$323,BC$303),"TT.MM.JJJJ"))</f>
        <v/>
      </c>
      <c r="BD33" s="43" t="str">
        <f ca="1">IF($G33="","",TEXT(VLOOKUP($A33,Mitglieder!$C$24:$BG$323,BD$303),"TT.MM.JJJJ"))</f>
        <v/>
      </c>
      <c r="BE33" s="42" t="str">
        <f ca="1">IF($G33="","",VLOOKUP($A33,Mitglieder!$C$24:$BG$323,BE$303))</f>
        <v/>
      </c>
      <c r="BF33" s="42" t="str">
        <f ca="1">IF($G33="","",VLOOKUP($A33,Mitglieder!$C$24:$BG$323,BF$303))</f>
        <v/>
      </c>
    </row>
    <row r="34" spans="1:58" x14ac:dyDescent="0.35">
      <c r="A34" s="42">
        <v>34</v>
      </c>
      <c r="B34" s="42">
        <f ca="1">VLOOKUP($A34,Mitglieder!$C$24:$BA$323,B$303)</f>
        <v>1.0299999999999967</v>
      </c>
      <c r="C34" s="42" t="str">
        <f ca="1">IF($G34="","",VLOOKUP($A34,Mitglieder!$C$24:$BG$323,C$303))</f>
        <v/>
      </c>
      <c r="D34" s="42" t="str">
        <f ca="1">IF($G34="","",VLOOKUP($A34,Mitglieder!$C$24:$BG$323,D$303))</f>
        <v/>
      </c>
      <c r="E34" s="42" t="str">
        <f ca="1">IF($G34="","",VLOOKUP($A34,Mitglieder!$C$24:$BG$323,E$303))</f>
        <v/>
      </c>
      <c r="F34" s="54" t="str">
        <f ca="1">IF(OR(VLOOKUP($A34,Mitglieder!$C$24:$BG$323,F$303)="",$G34=""),"",VLOOKUP($A34,Mitglieder!$C$24:$BG$323,F$303))</f>
        <v/>
      </c>
      <c r="G34" s="72" t="str">
        <f ca="1">IF(B34/ROUND(B34,0)=1,VLOOKUP($A34,Mitglieder!$C$24:$BA$323,G$303),"")</f>
        <v/>
      </c>
      <c r="H34" s="42" t="str">
        <f ca="1">IF($G34="","",VLOOKUP($A34,Mitglieder!$C$24:$BG$323,H$303))</f>
        <v/>
      </c>
      <c r="I34" s="54" t="str">
        <f ca="1">IF(OR(VLOOKUP($A34,Mitglieder!$C$24:$BG$323,I$303)="",$G34=""),"",VLOOKUP($A34,Mitglieder!$C$24:$BG$323,I$303))</f>
        <v/>
      </c>
      <c r="J34" s="42" t="str">
        <f ca="1">IF($G34="","",VLOOKUP($A34,Mitglieder!$C$24:$BG$323,J$303))</f>
        <v/>
      </c>
      <c r="K34" s="54" t="str">
        <f ca="1">IF(OR(VLOOKUP($A34,Mitglieder!$C$24:$BG$323,K$303)="",$G34=""),"",VLOOKUP($A34,Mitglieder!$C$24:$BG$323,K$303))</f>
        <v/>
      </c>
      <c r="L34" s="42" t="str">
        <f ca="1">IF($G34="","",VLOOKUP($A34,Mitglieder!$C$24:$BG$323,L$303))</f>
        <v/>
      </c>
      <c r="M34" s="42" t="str">
        <f ca="1">IF($G34="","",VLOOKUP($A34,Mitglieder!$C$24:$BG$323,M$303))</f>
        <v/>
      </c>
      <c r="N34" s="42" t="str">
        <f ca="1">IF($G34="","",VLOOKUP($A34,Mitglieder!$C$24:$BG$323,N$303))</f>
        <v/>
      </c>
      <c r="O34" s="42" t="str">
        <f ca="1">IF($G34="","",VLOOKUP($A34,Mitglieder!$C$24:$BG$323,O$303))</f>
        <v/>
      </c>
      <c r="P34" s="42" t="str">
        <f ca="1">IF($G34="","",VLOOKUP($A34,Mitglieder!$C$24:$BG$323,P$303))</f>
        <v/>
      </c>
      <c r="Q34" s="42" t="str">
        <f ca="1">IF($G34="","",VLOOKUP($A34,Mitglieder!$C$24:$BG$323,Q$303))</f>
        <v/>
      </c>
      <c r="R34" s="54" t="str">
        <f ca="1">IF(OR(VLOOKUP($A34,Mitglieder!$C$24:$BG$323,R$303)="",$G34=""),"",VLOOKUP($A34,Mitglieder!$C$24:$BG$323,R$303))</f>
        <v/>
      </c>
      <c r="S34" s="43" t="str">
        <f ca="1">IF($G34="","",TEXT(VLOOKUP($A34,Mitglieder!$C$24:$BG$323,S$303),"TT.MM.JJJJ"))</f>
        <v/>
      </c>
      <c r="T34" s="43" t="str">
        <f ca="1">IF($G34="","",TEXT(VLOOKUP($A34,Mitglieder!$C$24:$BG$323,T$303),"TT.MM.JJJJ"))</f>
        <v/>
      </c>
      <c r="U34" s="43" t="str">
        <f ca="1">IF($G34="","",TEXT(VLOOKUP($A34,Mitglieder!$C$24:$BG$323,U$303),"TT.MM.JJJJ"))</f>
        <v/>
      </c>
      <c r="V34" s="54" t="str">
        <f ca="1">IF(OR(VLOOKUP($A34,Mitglieder!$C$24:$BG$323,V$303)="",$G34=""),"",VLOOKUP($A34,Mitglieder!$C$24:$BG$323,V$303))</f>
        <v/>
      </c>
      <c r="W34" s="54" t="str">
        <f ca="1">IF(OR(VLOOKUP($A34,Mitglieder!$C$24:$BG$323,W$303)="",$G34=""),"",VLOOKUP($A34,Mitglieder!$C$24:$BG$323,W$303))</f>
        <v/>
      </c>
      <c r="X34" s="54" t="str">
        <f ca="1">IF(OR(VLOOKUP($A34,Mitglieder!$C$24:$BG$323,X$303)="",$G34=""),"",VLOOKUP($A34,Mitglieder!$C$24:$BG$323,X$303))</f>
        <v/>
      </c>
      <c r="Y34" s="54" t="str">
        <f ca="1">IF(OR(VLOOKUP($A34,Mitglieder!$C$24:$BG$323,Y$303)="",$G34=""),"",VLOOKUP($A34,Mitglieder!$C$24:$BG$323,Y$303))</f>
        <v/>
      </c>
      <c r="Z34" s="54" t="str">
        <f ca="1">IF(OR(VLOOKUP($A34,Mitglieder!$C$24:$BG$323,Z$303)="",$G34=""),"",VLOOKUP($A34,Mitglieder!$C$24:$BG$323,Z$303))</f>
        <v/>
      </c>
      <c r="AA34" s="54" t="str">
        <f ca="1">IF(OR(VLOOKUP($A34,Mitglieder!$C$24:$BG$323,AA$303)="",$G34=""),"",VLOOKUP($A34,Mitglieder!$C$24:$BG$323,AA$303))</f>
        <v/>
      </c>
      <c r="AB34" s="54" t="str">
        <f ca="1">IF(OR(VLOOKUP($A34,Mitglieder!$C$24:$BG$323,AB$303)="",$G34=""),"",VLOOKUP($A34,Mitglieder!$C$24:$BG$323,AB$303))</f>
        <v/>
      </c>
      <c r="AC34" s="54" t="str">
        <f ca="1">IF(OR(VLOOKUP($A34,Mitglieder!$C$24:$BG$323,AC$303)="",$G34=""),"",VLOOKUP($A34,Mitglieder!$C$24:$BG$323,AC$303))</f>
        <v/>
      </c>
      <c r="AD34" s="54" t="str">
        <f ca="1">IF(OR(VLOOKUP($A34,Mitglieder!$C$24:$BG$323,AD$303)="",$G34=""),"",VLOOKUP($A34,Mitglieder!$C$24:$BG$323,AD$303))</f>
        <v/>
      </c>
      <c r="AE34" s="54" t="str">
        <f ca="1">IF(OR(VLOOKUP($A34,Mitglieder!$C$24:$BG$323,AE$303)="",$G34=""),"",VLOOKUP($A34,Mitglieder!$C$24:$BG$323,AE$303))</f>
        <v/>
      </c>
      <c r="AF34" s="54" t="str">
        <f ca="1">IF(OR(VLOOKUP($A34,Mitglieder!$C$24:$BG$323,AF$303)="",$G34=""),"",VLOOKUP($A34,Mitglieder!$C$24:$BG$323,AF$303))</f>
        <v/>
      </c>
      <c r="AG34" s="54" t="str">
        <f ca="1">IF(OR(VLOOKUP($A34,Mitglieder!$C$24:$BG$323,AG$303)="",$G34=""),"",VLOOKUP($A34,Mitglieder!$C$24:$BG$323,AG$303))</f>
        <v/>
      </c>
      <c r="AH34" s="54" t="str">
        <f ca="1">IF(OR(VLOOKUP($A34,Mitglieder!$C$24:$BG$323,AH$303)="",$G34=""),"",VLOOKUP($A34,Mitglieder!$C$24:$BG$323,AH$303))</f>
        <v/>
      </c>
      <c r="AI34" s="54" t="str">
        <f ca="1">IF(OR(VLOOKUP($A34,Mitglieder!$C$24:$BG$323,AI$303)="",$G34=""),"",VLOOKUP($A34,Mitglieder!$C$24:$BG$323,AI$303))</f>
        <v/>
      </c>
      <c r="AJ34" s="54" t="str">
        <f ca="1">IF(OR(VLOOKUP($A34,Mitglieder!$C$24:$BG$323,AJ$303)="",$G34=""),"",VLOOKUP($A34,Mitglieder!$C$24:$BG$323,AJ$303))</f>
        <v/>
      </c>
      <c r="AK34" s="54" t="str">
        <f ca="1">IF(OR(VLOOKUP($A34,Mitglieder!$C$24:$BG$323,AK$303)="",$G34=""),"",VLOOKUP($A34,Mitglieder!$C$24:$BG$323,AK$303))</f>
        <v/>
      </c>
      <c r="AL34" s="54" t="str">
        <f ca="1">IF(OR(VLOOKUP($A34,Mitglieder!$C$24:$BG$323,AL$303)="",$G34=""),"",VLOOKUP($A34,Mitglieder!$C$24:$BG$323,AL$303))</f>
        <v/>
      </c>
      <c r="AM34" s="42" t="str">
        <f ca="1">IF($G34="","",VLOOKUP($A34,Mitglieder!$C$24:$BG$323,AM$303))</f>
        <v/>
      </c>
      <c r="AN34" s="54" t="str">
        <f ca="1">IF(OR(VLOOKUP($A34,Mitglieder!$C$24:$BG$323,AN$303)="",$G34=""),"",VLOOKUP($A34,Mitglieder!$C$24:$BG$323,AN$303))</f>
        <v/>
      </c>
      <c r="AO34" s="43" t="str">
        <f ca="1">IF($G34="","",TEXT(VLOOKUP($A34,Mitglieder!$C$24:$BG$323,AO$303),"TT.MM.JJJJ"))</f>
        <v/>
      </c>
      <c r="AP34" s="42" t="str">
        <f ca="1">IF($G34="","",VLOOKUP($A34,Mitglieder!$C$24:$BG$323,AP$303))</f>
        <v/>
      </c>
      <c r="AQ34" s="45" t="str">
        <f ca="1">IF($G34="","",TEXT(VLOOKUP($A34,Mitglieder!$C$24:$BG$323,AQ$303),"0.00"))</f>
        <v/>
      </c>
      <c r="AR34" s="54" t="str">
        <f ca="1">IF(OR(VLOOKUP($A34,Mitglieder!$C$24:$BG$323,AR$303)="",$G34=""),"",VLOOKUP($A34,Mitglieder!$C$24:$BG$323,AR$303))</f>
        <v/>
      </c>
      <c r="AS34" s="45" t="str">
        <f ca="1">IF($G34="","",TEXT(VLOOKUP($A34,Mitglieder!$C$24:$BG$323,AS$303),"0.00"))</f>
        <v/>
      </c>
      <c r="AT34" s="54" t="str">
        <f ca="1">IF(OR(VLOOKUP($A34,Mitglieder!$C$24:$BG$323,AT$303)="",$G34=""),"",VLOOKUP($A34,Mitglieder!$C$24:$BG$323,AT$303))</f>
        <v/>
      </c>
      <c r="AU34" s="45" t="str">
        <f ca="1">IF($G34="","",TEXT(VLOOKUP($A34,Mitglieder!$C$24:$BG$323,AU$303),"0.00"))</f>
        <v/>
      </c>
      <c r="AV34" s="45" t="str">
        <f ca="1">IF($G34="","",TEXT(VLOOKUP($A34,Mitglieder!$C$24:$BG$323,AV$303),"0.00"))</f>
        <v/>
      </c>
      <c r="AW34" s="42" t="str">
        <f ca="1">IF($G34="","",VLOOKUP($A34,Mitglieder!$C$24:$BG$323,AW$303))</f>
        <v/>
      </c>
      <c r="AX34" s="54" t="str">
        <f ca="1">IF(OR(VLOOKUP($A34,Mitglieder!$C$24:$BG$323,AX$303)="",$G34=""),"",VLOOKUP($A34,Mitglieder!$C$24:$BG$323,AX$303))</f>
        <v/>
      </c>
      <c r="AY34" s="43" t="str">
        <f ca="1">IF($G34="","",TEXT(VLOOKUP($A34,Mitglieder!$C$24:$BG$323,AY$303),"TT.MM.JJJJ"))</f>
        <v/>
      </c>
      <c r="AZ34" s="43" t="str">
        <f ca="1">IF($G34="","",TEXT(VLOOKUP($A34,Mitglieder!$C$24:$BG$323,AZ$303),"TT.MM.JJJJ"))</f>
        <v/>
      </c>
      <c r="BA34" s="43" t="str">
        <f ca="1">IF($G34="","",TEXT(VLOOKUP($A34,Mitglieder!$C$24:$BG$323,BA$303),"TT.MM.JJJJ"))</f>
        <v/>
      </c>
      <c r="BB34" s="43" t="str">
        <f ca="1">IF($G34="","",TEXT(VLOOKUP($A34,Mitglieder!$C$24:$BG$323,BB$303),"TT.MM.JJJJ"))</f>
        <v/>
      </c>
      <c r="BC34" s="43" t="str">
        <f ca="1">IF($G34="","",TEXT(VLOOKUP($A34,Mitglieder!$C$24:$BG$323,BC$303),"TT.MM.JJJJ"))</f>
        <v/>
      </c>
      <c r="BD34" s="43" t="str">
        <f ca="1">IF($G34="","",TEXT(VLOOKUP($A34,Mitglieder!$C$24:$BG$323,BD$303),"TT.MM.JJJJ"))</f>
        <v/>
      </c>
      <c r="BE34" s="42" t="str">
        <f ca="1">IF($G34="","",VLOOKUP($A34,Mitglieder!$C$24:$BG$323,BE$303))</f>
        <v/>
      </c>
      <c r="BF34" s="42" t="str">
        <f ca="1">IF($G34="","",VLOOKUP($A34,Mitglieder!$C$24:$BG$323,BF$303))</f>
        <v/>
      </c>
    </row>
    <row r="35" spans="1:58" x14ac:dyDescent="0.35">
      <c r="A35" s="42">
        <v>35</v>
      </c>
      <c r="B35" s="42">
        <f ca="1">VLOOKUP($A35,Mitglieder!$C$24:$BA$323,B$303)</f>
        <v>1.0299999999999967</v>
      </c>
      <c r="C35" s="42" t="str">
        <f ca="1">IF($G35="","",VLOOKUP($A35,Mitglieder!$C$24:$BG$323,C$303))</f>
        <v/>
      </c>
      <c r="D35" s="42" t="str">
        <f ca="1">IF($G35="","",VLOOKUP($A35,Mitglieder!$C$24:$BG$323,D$303))</f>
        <v/>
      </c>
      <c r="E35" s="42" t="str">
        <f ca="1">IF($G35="","",VLOOKUP($A35,Mitglieder!$C$24:$BG$323,E$303))</f>
        <v/>
      </c>
      <c r="F35" s="54" t="str">
        <f ca="1">IF(OR(VLOOKUP($A35,Mitglieder!$C$24:$BG$323,F$303)="",$G35=""),"",VLOOKUP($A35,Mitglieder!$C$24:$BG$323,F$303))</f>
        <v/>
      </c>
      <c r="G35" s="72" t="str">
        <f ca="1">IF(B35/ROUND(B35,0)=1,VLOOKUP($A35,Mitglieder!$C$24:$BA$323,G$303),"")</f>
        <v/>
      </c>
      <c r="H35" s="42" t="str">
        <f ca="1">IF($G35="","",VLOOKUP($A35,Mitglieder!$C$24:$BG$323,H$303))</f>
        <v/>
      </c>
      <c r="I35" s="54" t="str">
        <f ca="1">IF(OR(VLOOKUP($A35,Mitglieder!$C$24:$BG$323,I$303)="",$G35=""),"",VLOOKUP($A35,Mitglieder!$C$24:$BG$323,I$303))</f>
        <v/>
      </c>
      <c r="J35" s="42" t="str">
        <f ca="1">IF($G35="","",VLOOKUP($A35,Mitglieder!$C$24:$BG$323,J$303))</f>
        <v/>
      </c>
      <c r="K35" s="54" t="str">
        <f ca="1">IF(OR(VLOOKUP($A35,Mitglieder!$C$24:$BG$323,K$303)="",$G35=""),"",VLOOKUP($A35,Mitglieder!$C$24:$BG$323,K$303))</f>
        <v/>
      </c>
      <c r="L35" s="42" t="str">
        <f ca="1">IF($G35="","",VLOOKUP($A35,Mitglieder!$C$24:$BG$323,L$303))</f>
        <v/>
      </c>
      <c r="M35" s="42" t="str">
        <f ca="1">IF($G35="","",VLOOKUP($A35,Mitglieder!$C$24:$BG$323,M$303))</f>
        <v/>
      </c>
      <c r="N35" s="42" t="str">
        <f ca="1">IF($G35="","",VLOOKUP($A35,Mitglieder!$C$24:$BG$323,N$303))</f>
        <v/>
      </c>
      <c r="O35" s="42" t="str">
        <f ca="1">IF($G35="","",VLOOKUP($A35,Mitglieder!$C$24:$BG$323,O$303))</f>
        <v/>
      </c>
      <c r="P35" s="42" t="str">
        <f ca="1">IF($G35="","",VLOOKUP($A35,Mitglieder!$C$24:$BG$323,P$303))</f>
        <v/>
      </c>
      <c r="Q35" s="42" t="str">
        <f ca="1">IF($G35="","",VLOOKUP($A35,Mitglieder!$C$24:$BG$323,Q$303))</f>
        <v/>
      </c>
      <c r="R35" s="54" t="str">
        <f ca="1">IF(OR(VLOOKUP($A35,Mitglieder!$C$24:$BG$323,R$303)="",$G35=""),"",VLOOKUP($A35,Mitglieder!$C$24:$BG$323,R$303))</f>
        <v/>
      </c>
      <c r="S35" s="43" t="str">
        <f ca="1">IF($G35="","",TEXT(VLOOKUP($A35,Mitglieder!$C$24:$BG$323,S$303),"TT.MM.JJJJ"))</f>
        <v/>
      </c>
      <c r="T35" s="43" t="str">
        <f ca="1">IF($G35="","",TEXT(VLOOKUP($A35,Mitglieder!$C$24:$BG$323,T$303),"TT.MM.JJJJ"))</f>
        <v/>
      </c>
      <c r="U35" s="43" t="str">
        <f ca="1">IF($G35="","",TEXT(VLOOKUP($A35,Mitglieder!$C$24:$BG$323,U$303),"TT.MM.JJJJ"))</f>
        <v/>
      </c>
      <c r="V35" s="54" t="str">
        <f ca="1">IF(OR(VLOOKUP($A35,Mitglieder!$C$24:$BG$323,V$303)="",$G35=""),"",VLOOKUP($A35,Mitglieder!$C$24:$BG$323,V$303))</f>
        <v/>
      </c>
      <c r="W35" s="54" t="str">
        <f ca="1">IF(OR(VLOOKUP($A35,Mitglieder!$C$24:$BG$323,W$303)="",$G35=""),"",VLOOKUP($A35,Mitglieder!$C$24:$BG$323,W$303))</f>
        <v/>
      </c>
      <c r="X35" s="54" t="str">
        <f ca="1">IF(OR(VLOOKUP($A35,Mitglieder!$C$24:$BG$323,X$303)="",$G35=""),"",VLOOKUP($A35,Mitglieder!$C$24:$BG$323,X$303))</f>
        <v/>
      </c>
      <c r="Y35" s="54" t="str">
        <f ca="1">IF(OR(VLOOKUP($A35,Mitglieder!$C$24:$BG$323,Y$303)="",$G35=""),"",VLOOKUP($A35,Mitglieder!$C$24:$BG$323,Y$303))</f>
        <v/>
      </c>
      <c r="Z35" s="54" t="str">
        <f ca="1">IF(OR(VLOOKUP($A35,Mitglieder!$C$24:$BG$323,Z$303)="",$G35=""),"",VLOOKUP($A35,Mitglieder!$C$24:$BG$323,Z$303))</f>
        <v/>
      </c>
      <c r="AA35" s="54" t="str">
        <f ca="1">IF(OR(VLOOKUP($A35,Mitglieder!$C$24:$BG$323,AA$303)="",$G35=""),"",VLOOKUP($A35,Mitglieder!$C$24:$BG$323,AA$303))</f>
        <v/>
      </c>
      <c r="AB35" s="54" t="str">
        <f ca="1">IF(OR(VLOOKUP($A35,Mitglieder!$C$24:$BG$323,AB$303)="",$G35=""),"",VLOOKUP($A35,Mitglieder!$C$24:$BG$323,AB$303))</f>
        <v/>
      </c>
      <c r="AC35" s="54" t="str">
        <f ca="1">IF(OR(VLOOKUP($A35,Mitglieder!$C$24:$BG$323,AC$303)="",$G35=""),"",VLOOKUP($A35,Mitglieder!$C$24:$BG$323,AC$303))</f>
        <v/>
      </c>
      <c r="AD35" s="54" t="str">
        <f ca="1">IF(OR(VLOOKUP($A35,Mitglieder!$C$24:$BG$323,AD$303)="",$G35=""),"",VLOOKUP($A35,Mitglieder!$C$24:$BG$323,AD$303))</f>
        <v/>
      </c>
      <c r="AE35" s="54" t="str">
        <f ca="1">IF(OR(VLOOKUP($A35,Mitglieder!$C$24:$BG$323,AE$303)="",$G35=""),"",VLOOKUP($A35,Mitglieder!$C$24:$BG$323,AE$303))</f>
        <v/>
      </c>
      <c r="AF35" s="54" t="str">
        <f ca="1">IF(OR(VLOOKUP($A35,Mitglieder!$C$24:$BG$323,AF$303)="",$G35=""),"",VLOOKUP($A35,Mitglieder!$C$24:$BG$323,AF$303))</f>
        <v/>
      </c>
      <c r="AG35" s="54" t="str">
        <f ca="1">IF(OR(VLOOKUP($A35,Mitglieder!$C$24:$BG$323,AG$303)="",$G35=""),"",VLOOKUP($A35,Mitglieder!$C$24:$BG$323,AG$303))</f>
        <v/>
      </c>
      <c r="AH35" s="54" t="str">
        <f ca="1">IF(OR(VLOOKUP($A35,Mitglieder!$C$24:$BG$323,AH$303)="",$G35=""),"",VLOOKUP($A35,Mitglieder!$C$24:$BG$323,AH$303))</f>
        <v/>
      </c>
      <c r="AI35" s="54" t="str">
        <f ca="1">IF(OR(VLOOKUP($A35,Mitglieder!$C$24:$BG$323,AI$303)="",$G35=""),"",VLOOKUP($A35,Mitglieder!$C$24:$BG$323,AI$303))</f>
        <v/>
      </c>
      <c r="AJ35" s="54" t="str">
        <f ca="1">IF(OR(VLOOKUP($A35,Mitglieder!$C$24:$BG$323,AJ$303)="",$G35=""),"",VLOOKUP($A35,Mitglieder!$C$24:$BG$323,AJ$303))</f>
        <v/>
      </c>
      <c r="AK35" s="54" t="str">
        <f ca="1">IF(OR(VLOOKUP($A35,Mitglieder!$C$24:$BG$323,AK$303)="",$G35=""),"",VLOOKUP($A35,Mitglieder!$C$24:$BG$323,AK$303))</f>
        <v/>
      </c>
      <c r="AL35" s="54" t="str">
        <f ca="1">IF(OR(VLOOKUP($A35,Mitglieder!$C$24:$BG$323,AL$303)="",$G35=""),"",VLOOKUP($A35,Mitglieder!$C$24:$BG$323,AL$303))</f>
        <v/>
      </c>
      <c r="AM35" s="42" t="str">
        <f ca="1">IF($G35="","",VLOOKUP($A35,Mitglieder!$C$24:$BG$323,AM$303))</f>
        <v/>
      </c>
      <c r="AN35" s="54" t="str">
        <f ca="1">IF(OR(VLOOKUP($A35,Mitglieder!$C$24:$BG$323,AN$303)="",$G35=""),"",VLOOKUP($A35,Mitglieder!$C$24:$BG$323,AN$303))</f>
        <v/>
      </c>
      <c r="AO35" s="43" t="str">
        <f ca="1">IF($G35="","",TEXT(VLOOKUP($A35,Mitglieder!$C$24:$BG$323,AO$303),"TT.MM.JJJJ"))</f>
        <v/>
      </c>
      <c r="AP35" s="42" t="str">
        <f ca="1">IF($G35="","",VLOOKUP($A35,Mitglieder!$C$24:$BG$323,AP$303))</f>
        <v/>
      </c>
      <c r="AQ35" s="45" t="str">
        <f ca="1">IF($G35="","",TEXT(VLOOKUP($A35,Mitglieder!$C$24:$BG$323,AQ$303),"0.00"))</f>
        <v/>
      </c>
      <c r="AR35" s="54" t="str">
        <f ca="1">IF(OR(VLOOKUP($A35,Mitglieder!$C$24:$BG$323,AR$303)="",$G35=""),"",VLOOKUP($A35,Mitglieder!$C$24:$BG$323,AR$303))</f>
        <v/>
      </c>
      <c r="AS35" s="45" t="str">
        <f ca="1">IF($G35="","",TEXT(VLOOKUP($A35,Mitglieder!$C$24:$BG$323,AS$303),"0.00"))</f>
        <v/>
      </c>
      <c r="AT35" s="54" t="str">
        <f ca="1">IF(OR(VLOOKUP($A35,Mitglieder!$C$24:$BG$323,AT$303)="",$G35=""),"",VLOOKUP($A35,Mitglieder!$C$24:$BG$323,AT$303))</f>
        <v/>
      </c>
      <c r="AU35" s="45" t="str">
        <f ca="1">IF($G35="","",TEXT(VLOOKUP($A35,Mitglieder!$C$24:$BG$323,AU$303),"0.00"))</f>
        <v/>
      </c>
      <c r="AV35" s="45" t="str">
        <f ca="1">IF($G35="","",TEXT(VLOOKUP($A35,Mitglieder!$C$24:$BG$323,AV$303),"0.00"))</f>
        <v/>
      </c>
      <c r="AW35" s="42" t="str">
        <f ca="1">IF($G35="","",VLOOKUP($A35,Mitglieder!$C$24:$BG$323,AW$303))</f>
        <v/>
      </c>
      <c r="AX35" s="54" t="str">
        <f ca="1">IF(OR(VLOOKUP($A35,Mitglieder!$C$24:$BG$323,AX$303)="",$G35=""),"",VLOOKUP($A35,Mitglieder!$C$24:$BG$323,AX$303))</f>
        <v/>
      </c>
      <c r="AY35" s="43" t="str">
        <f ca="1">IF($G35="","",TEXT(VLOOKUP($A35,Mitglieder!$C$24:$BG$323,AY$303),"TT.MM.JJJJ"))</f>
        <v/>
      </c>
      <c r="AZ35" s="43" t="str">
        <f ca="1">IF($G35="","",TEXT(VLOOKUP($A35,Mitglieder!$C$24:$BG$323,AZ$303),"TT.MM.JJJJ"))</f>
        <v/>
      </c>
      <c r="BA35" s="43" t="str">
        <f ca="1">IF($G35="","",TEXT(VLOOKUP($A35,Mitglieder!$C$24:$BG$323,BA$303),"TT.MM.JJJJ"))</f>
        <v/>
      </c>
      <c r="BB35" s="43" t="str">
        <f ca="1">IF($G35="","",TEXT(VLOOKUP($A35,Mitglieder!$C$24:$BG$323,BB$303),"TT.MM.JJJJ"))</f>
        <v/>
      </c>
      <c r="BC35" s="43" t="str">
        <f ca="1">IF($G35="","",TEXT(VLOOKUP($A35,Mitglieder!$C$24:$BG$323,BC$303),"TT.MM.JJJJ"))</f>
        <v/>
      </c>
      <c r="BD35" s="43" t="str">
        <f ca="1">IF($G35="","",TEXT(VLOOKUP($A35,Mitglieder!$C$24:$BG$323,BD$303),"TT.MM.JJJJ"))</f>
        <v/>
      </c>
      <c r="BE35" s="42" t="str">
        <f ca="1">IF($G35="","",VLOOKUP($A35,Mitglieder!$C$24:$BG$323,BE$303))</f>
        <v/>
      </c>
      <c r="BF35" s="42" t="str">
        <f ca="1">IF($G35="","",VLOOKUP($A35,Mitglieder!$C$24:$BG$323,BF$303))</f>
        <v/>
      </c>
    </row>
    <row r="36" spans="1:58" x14ac:dyDescent="0.35">
      <c r="A36" s="42">
        <v>36</v>
      </c>
      <c r="B36" s="42">
        <f ca="1">VLOOKUP($A36,Mitglieder!$C$24:$BA$323,B$303)</f>
        <v>1.0299999999999967</v>
      </c>
      <c r="C36" s="42" t="str">
        <f ca="1">IF($G36="","",VLOOKUP($A36,Mitglieder!$C$24:$BG$323,C$303))</f>
        <v/>
      </c>
      <c r="D36" s="42" t="str">
        <f ca="1">IF($G36="","",VLOOKUP($A36,Mitglieder!$C$24:$BG$323,D$303))</f>
        <v/>
      </c>
      <c r="E36" s="42" t="str">
        <f ca="1">IF($G36="","",VLOOKUP($A36,Mitglieder!$C$24:$BG$323,E$303))</f>
        <v/>
      </c>
      <c r="F36" s="54" t="str">
        <f ca="1">IF(OR(VLOOKUP($A36,Mitglieder!$C$24:$BG$323,F$303)="",$G36=""),"",VLOOKUP($A36,Mitglieder!$C$24:$BG$323,F$303))</f>
        <v/>
      </c>
      <c r="G36" s="72" t="str">
        <f ca="1">IF(B36/ROUND(B36,0)=1,VLOOKUP($A36,Mitglieder!$C$24:$BA$323,G$303),"")</f>
        <v/>
      </c>
      <c r="H36" s="42" t="str">
        <f ca="1">IF($G36="","",VLOOKUP($A36,Mitglieder!$C$24:$BG$323,H$303))</f>
        <v/>
      </c>
      <c r="I36" s="54" t="str">
        <f ca="1">IF(OR(VLOOKUP($A36,Mitglieder!$C$24:$BG$323,I$303)="",$G36=""),"",VLOOKUP($A36,Mitglieder!$C$24:$BG$323,I$303))</f>
        <v/>
      </c>
      <c r="J36" s="42" t="str">
        <f ca="1">IF($G36="","",VLOOKUP($A36,Mitglieder!$C$24:$BG$323,J$303))</f>
        <v/>
      </c>
      <c r="K36" s="54" t="str">
        <f ca="1">IF(OR(VLOOKUP($A36,Mitglieder!$C$24:$BG$323,K$303)="",$G36=""),"",VLOOKUP($A36,Mitglieder!$C$24:$BG$323,K$303))</f>
        <v/>
      </c>
      <c r="L36" s="42" t="str">
        <f ca="1">IF($G36="","",VLOOKUP($A36,Mitglieder!$C$24:$BG$323,L$303))</f>
        <v/>
      </c>
      <c r="M36" s="42" t="str">
        <f ca="1">IF($G36="","",VLOOKUP($A36,Mitglieder!$C$24:$BG$323,M$303))</f>
        <v/>
      </c>
      <c r="N36" s="42" t="str">
        <f ca="1">IF($G36="","",VLOOKUP($A36,Mitglieder!$C$24:$BG$323,N$303))</f>
        <v/>
      </c>
      <c r="O36" s="42" t="str">
        <f ca="1">IF($G36="","",VLOOKUP($A36,Mitglieder!$C$24:$BG$323,O$303))</f>
        <v/>
      </c>
      <c r="P36" s="42" t="str">
        <f ca="1">IF($G36="","",VLOOKUP($A36,Mitglieder!$C$24:$BG$323,P$303))</f>
        <v/>
      </c>
      <c r="Q36" s="42" t="str">
        <f ca="1">IF($G36="","",VLOOKUP($A36,Mitglieder!$C$24:$BG$323,Q$303))</f>
        <v/>
      </c>
      <c r="R36" s="54" t="str">
        <f ca="1">IF(OR(VLOOKUP($A36,Mitglieder!$C$24:$BG$323,R$303)="",$G36=""),"",VLOOKUP($A36,Mitglieder!$C$24:$BG$323,R$303))</f>
        <v/>
      </c>
      <c r="S36" s="43" t="str">
        <f ca="1">IF($G36="","",TEXT(VLOOKUP($A36,Mitglieder!$C$24:$BG$323,S$303),"TT.MM.JJJJ"))</f>
        <v/>
      </c>
      <c r="T36" s="43" t="str">
        <f ca="1">IF($G36="","",TEXT(VLOOKUP($A36,Mitglieder!$C$24:$BG$323,T$303),"TT.MM.JJJJ"))</f>
        <v/>
      </c>
      <c r="U36" s="43" t="str">
        <f ca="1">IF($G36="","",TEXT(VLOOKUP($A36,Mitglieder!$C$24:$BG$323,U$303),"TT.MM.JJJJ"))</f>
        <v/>
      </c>
      <c r="V36" s="54" t="str">
        <f ca="1">IF(OR(VLOOKUP($A36,Mitglieder!$C$24:$BG$323,V$303)="",$G36=""),"",VLOOKUP($A36,Mitglieder!$C$24:$BG$323,V$303))</f>
        <v/>
      </c>
      <c r="W36" s="54" t="str">
        <f ca="1">IF(OR(VLOOKUP($A36,Mitglieder!$C$24:$BG$323,W$303)="",$G36=""),"",VLOOKUP($A36,Mitglieder!$C$24:$BG$323,W$303))</f>
        <v/>
      </c>
      <c r="X36" s="54" t="str">
        <f ca="1">IF(OR(VLOOKUP($A36,Mitglieder!$C$24:$BG$323,X$303)="",$G36=""),"",VLOOKUP($A36,Mitglieder!$C$24:$BG$323,X$303))</f>
        <v/>
      </c>
      <c r="Y36" s="54" t="str">
        <f ca="1">IF(OR(VLOOKUP($A36,Mitglieder!$C$24:$BG$323,Y$303)="",$G36=""),"",VLOOKUP($A36,Mitglieder!$C$24:$BG$323,Y$303))</f>
        <v/>
      </c>
      <c r="Z36" s="54" t="str">
        <f ca="1">IF(OR(VLOOKUP($A36,Mitglieder!$C$24:$BG$323,Z$303)="",$G36=""),"",VLOOKUP($A36,Mitglieder!$C$24:$BG$323,Z$303))</f>
        <v/>
      </c>
      <c r="AA36" s="54" t="str">
        <f ca="1">IF(OR(VLOOKUP($A36,Mitglieder!$C$24:$BG$323,AA$303)="",$G36=""),"",VLOOKUP($A36,Mitglieder!$C$24:$BG$323,AA$303))</f>
        <v/>
      </c>
      <c r="AB36" s="54" t="str">
        <f ca="1">IF(OR(VLOOKUP($A36,Mitglieder!$C$24:$BG$323,AB$303)="",$G36=""),"",VLOOKUP($A36,Mitglieder!$C$24:$BG$323,AB$303))</f>
        <v/>
      </c>
      <c r="AC36" s="54" t="str">
        <f ca="1">IF(OR(VLOOKUP($A36,Mitglieder!$C$24:$BG$323,AC$303)="",$G36=""),"",VLOOKUP($A36,Mitglieder!$C$24:$BG$323,AC$303))</f>
        <v/>
      </c>
      <c r="AD36" s="54" t="str">
        <f ca="1">IF(OR(VLOOKUP($A36,Mitglieder!$C$24:$BG$323,AD$303)="",$G36=""),"",VLOOKUP($A36,Mitglieder!$C$24:$BG$323,AD$303))</f>
        <v/>
      </c>
      <c r="AE36" s="54" t="str">
        <f ca="1">IF(OR(VLOOKUP($A36,Mitglieder!$C$24:$BG$323,AE$303)="",$G36=""),"",VLOOKUP($A36,Mitglieder!$C$24:$BG$323,AE$303))</f>
        <v/>
      </c>
      <c r="AF36" s="54" t="str">
        <f ca="1">IF(OR(VLOOKUP($A36,Mitglieder!$C$24:$BG$323,AF$303)="",$G36=""),"",VLOOKUP($A36,Mitglieder!$C$24:$BG$323,AF$303))</f>
        <v/>
      </c>
      <c r="AG36" s="54" t="str">
        <f ca="1">IF(OR(VLOOKUP($A36,Mitglieder!$C$24:$BG$323,AG$303)="",$G36=""),"",VLOOKUP($A36,Mitglieder!$C$24:$BG$323,AG$303))</f>
        <v/>
      </c>
      <c r="AH36" s="54" t="str">
        <f ca="1">IF(OR(VLOOKUP($A36,Mitglieder!$C$24:$BG$323,AH$303)="",$G36=""),"",VLOOKUP($A36,Mitglieder!$C$24:$BG$323,AH$303))</f>
        <v/>
      </c>
      <c r="AI36" s="54" t="str">
        <f ca="1">IF(OR(VLOOKUP($A36,Mitglieder!$C$24:$BG$323,AI$303)="",$G36=""),"",VLOOKUP($A36,Mitglieder!$C$24:$BG$323,AI$303))</f>
        <v/>
      </c>
      <c r="AJ36" s="54" t="str">
        <f ca="1">IF(OR(VLOOKUP($A36,Mitglieder!$C$24:$BG$323,AJ$303)="",$G36=""),"",VLOOKUP($A36,Mitglieder!$C$24:$BG$323,AJ$303))</f>
        <v/>
      </c>
      <c r="AK36" s="54" t="str">
        <f ca="1">IF(OR(VLOOKUP($A36,Mitglieder!$C$24:$BG$323,AK$303)="",$G36=""),"",VLOOKUP($A36,Mitglieder!$C$24:$BG$323,AK$303))</f>
        <v/>
      </c>
      <c r="AL36" s="54" t="str">
        <f ca="1">IF(OR(VLOOKUP($A36,Mitglieder!$C$24:$BG$323,AL$303)="",$G36=""),"",VLOOKUP($A36,Mitglieder!$C$24:$BG$323,AL$303))</f>
        <v/>
      </c>
      <c r="AM36" s="42" t="str">
        <f ca="1">IF($G36="","",VLOOKUP($A36,Mitglieder!$C$24:$BG$323,AM$303))</f>
        <v/>
      </c>
      <c r="AN36" s="54" t="str">
        <f ca="1">IF(OR(VLOOKUP($A36,Mitglieder!$C$24:$BG$323,AN$303)="",$G36=""),"",VLOOKUP($A36,Mitglieder!$C$24:$BG$323,AN$303))</f>
        <v/>
      </c>
      <c r="AO36" s="43" t="str">
        <f ca="1">IF($G36="","",TEXT(VLOOKUP($A36,Mitglieder!$C$24:$BG$323,AO$303),"TT.MM.JJJJ"))</f>
        <v/>
      </c>
      <c r="AP36" s="42" t="str">
        <f ca="1">IF($G36="","",VLOOKUP($A36,Mitglieder!$C$24:$BG$323,AP$303))</f>
        <v/>
      </c>
      <c r="AQ36" s="45" t="str">
        <f ca="1">IF($G36="","",TEXT(VLOOKUP($A36,Mitglieder!$C$24:$BG$323,AQ$303),"0.00"))</f>
        <v/>
      </c>
      <c r="AR36" s="54" t="str">
        <f ca="1">IF(OR(VLOOKUP($A36,Mitglieder!$C$24:$BG$323,AR$303)="",$G36=""),"",VLOOKUP($A36,Mitglieder!$C$24:$BG$323,AR$303))</f>
        <v/>
      </c>
      <c r="AS36" s="45" t="str">
        <f ca="1">IF($G36="","",TEXT(VLOOKUP($A36,Mitglieder!$C$24:$BG$323,AS$303),"0.00"))</f>
        <v/>
      </c>
      <c r="AT36" s="54" t="str">
        <f ca="1">IF(OR(VLOOKUP($A36,Mitglieder!$C$24:$BG$323,AT$303)="",$G36=""),"",VLOOKUP($A36,Mitglieder!$C$24:$BG$323,AT$303))</f>
        <v/>
      </c>
      <c r="AU36" s="45" t="str">
        <f ca="1">IF($G36="","",TEXT(VLOOKUP($A36,Mitglieder!$C$24:$BG$323,AU$303),"0.00"))</f>
        <v/>
      </c>
      <c r="AV36" s="45" t="str">
        <f ca="1">IF($G36="","",TEXT(VLOOKUP($A36,Mitglieder!$C$24:$BG$323,AV$303),"0.00"))</f>
        <v/>
      </c>
      <c r="AW36" s="42" t="str">
        <f ca="1">IF($G36="","",VLOOKUP($A36,Mitglieder!$C$24:$BG$323,AW$303))</f>
        <v/>
      </c>
      <c r="AX36" s="54" t="str">
        <f ca="1">IF(OR(VLOOKUP($A36,Mitglieder!$C$24:$BG$323,AX$303)="",$G36=""),"",VLOOKUP($A36,Mitglieder!$C$24:$BG$323,AX$303))</f>
        <v/>
      </c>
      <c r="AY36" s="43" t="str">
        <f ca="1">IF($G36="","",TEXT(VLOOKUP($A36,Mitglieder!$C$24:$BG$323,AY$303),"TT.MM.JJJJ"))</f>
        <v/>
      </c>
      <c r="AZ36" s="43" t="str">
        <f ca="1">IF($G36="","",TEXT(VLOOKUP($A36,Mitglieder!$C$24:$BG$323,AZ$303),"TT.MM.JJJJ"))</f>
        <v/>
      </c>
      <c r="BA36" s="43" t="str">
        <f ca="1">IF($G36="","",TEXT(VLOOKUP($A36,Mitglieder!$C$24:$BG$323,BA$303),"TT.MM.JJJJ"))</f>
        <v/>
      </c>
      <c r="BB36" s="43" t="str">
        <f ca="1">IF($G36="","",TEXT(VLOOKUP($A36,Mitglieder!$C$24:$BG$323,BB$303),"TT.MM.JJJJ"))</f>
        <v/>
      </c>
      <c r="BC36" s="43" t="str">
        <f ca="1">IF($G36="","",TEXT(VLOOKUP($A36,Mitglieder!$C$24:$BG$323,BC$303),"TT.MM.JJJJ"))</f>
        <v/>
      </c>
      <c r="BD36" s="43" t="str">
        <f ca="1">IF($G36="","",TEXT(VLOOKUP($A36,Mitglieder!$C$24:$BG$323,BD$303),"TT.MM.JJJJ"))</f>
        <v/>
      </c>
      <c r="BE36" s="42" t="str">
        <f ca="1">IF($G36="","",VLOOKUP($A36,Mitglieder!$C$24:$BG$323,BE$303))</f>
        <v/>
      </c>
      <c r="BF36" s="42" t="str">
        <f ca="1">IF($G36="","",VLOOKUP($A36,Mitglieder!$C$24:$BG$323,BF$303))</f>
        <v/>
      </c>
    </row>
    <row r="37" spans="1:58" x14ac:dyDescent="0.35">
      <c r="A37" s="42">
        <v>37</v>
      </c>
      <c r="B37" s="42">
        <f ca="1">VLOOKUP($A37,Mitglieder!$C$24:$BA$323,B$303)</f>
        <v>1.0299999999999967</v>
      </c>
      <c r="C37" s="42" t="str">
        <f ca="1">IF($G37="","",VLOOKUP($A37,Mitglieder!$C$24:$BG$323,C$303))</f>
        <v/>
      </c>
      <c r="D37" s="42" t="str">
        <f ca="1">IF($G37="","",VLOOKUP($A37,Mitglieder!$C$24:$BG$323,D$303))</f>
        <v/>
      </c>
      <c r="E37" s="42" t="str">
        <f ca="1">IF($G37="","",VLOOKUP($A37,Mitglieder!$C$24:$BG$323,E$303))</f>
        <v/>
      </c>
      <c r="F37" s="54" t="str">
        <f ca="1">IF(OR(VLOOKUP($A37,Mitglieder!$C$24:$BG$323,F$303)="",$G37=""),"",VLOOKUP($A37,Mitglieder!$C$24:$BG$323,F$303))</f>
        <v/>
      </c>
      <c r="G37" s="72" t="str">
        <f ca="1">IF(B37/ROUND(B37,0)=1,VLOOKUP($A37,Mitglieder!$C$24:$BA$323,G$303),"")</f>
        <v/>
      </c>
      <c r="H37" s="42" t="str">
        <f ca="1">IF($G37="","",VLOOKUP($A37,Mitglieder!$C$24:$BG$323,H$303))</f>
        <v/>
      </c>
      <c r="I37" s="54" t="str">
        <f ca="1">IF(OR(VLOOKUP($A37,Mitglieder!$C$24:$BG$323,I$303)="",$G37=""),"",VLOOKUP($A37,Mitglieder!$C$24:$BG$323,I$303))</f>
        <v/>
      </c>
      <c r="J37" s="42" t="str">
        <f ca="1">IF($G37="","",VLOOKUP($A37,Mitglieder!$C$24:$BG$323,J$303))</f>
        <v/>
      </c>
      <c r="K37" s="54" t="str">
        <f ca="1">IF(OR(VLOOKUP($A37,Mitglieder!$C$24:$BG$323,K$303)="",$G37=""),"",VLOOKUP($A37,Mitglieder!$C$24:$BG$323,K$303))</f>
        <v/>
      </c>
      <c r="L37" s="42" t="str">
        <f ca="1">IF($G37="","",VLOOKUP($A37,Mitglieder!$C$24:$BG$323,L$303))</f>
        <v/>
      </c>
      <c r="M37" s="42" t="str">
        <f ca="1">IF($G37="","",VLOOKUP($A37,Mitglieder!$C$24:$BG$323,M$303))</f>
        <v/>
      </c>
      <c r="N37" s="42" t="str">
        <f ca="1">IF($G37="","",VLOOKUP($A37,Mitglieder!$C$24:$BG$323,N$303))</f>
        <v/>
      </c>
      <c r="O37" s="42" t="str">
        <f ca="1">IF($G37="","",VLOOKUP($A37,Mitglieder!$C$24:$BG$323,O$303))</f>
        <v/>
      </c>
      <c r="P37" s="42" t="str">
        <f ca="1">IF($G37="","",VLOOKUP($A37,Mitglieder!$C$24:$BG$323,P$303))</f>
        <v/>
      </c>
      <c r="Q37" s="42" t="str">
        <f ca="1">IF($G37="","",VLOOKUP($A37,Mitglieder!$C$24:$BG$323,Q$303))</f>
        <v/>
      </c>
      <c r="R37" s="54" t="str">
        <f ca="1">IF(OR(VLOOKUP($A37,Mitglieder!$C$24:$BG$323,R$303)="",$G37=""),"",VLOOKUP($A37,Mitglieder!$C$24:$BG$323,R$303))</f>
        <v/>
      </c>
      <c r="S37" s="43" t="str">
        <f ca="1">IF($G37="","",TEXT(VLOOKUP($A37,Mitglieder!$C$24:$BG$323,S$303),"TT.MM.JJJJ"))</f>
        <v/>
      </c>
      <c r="T37" s="43" t="str">
        <f ca="1">IF($G37="","",TEXT(VLOOKUP($A37,Mitglieder!$C$24:$BG$323,T$303),"TT.MM.JJJJ"))</f>
        <v/>
      </c>
      <c r="U37" s="43" t="str">
        <f ca="1">IF($G37="","",TEXT(VLOOKUP($A37,Mitglieder!$C$24:$BG$323,U$303),"TT.MM.JJJJ"))</f>
        <v/>
      </c>
      <c r="V37" s="54" t="str">
        <f ca="1">IF(OR(VLOOKUP($A37,Mitglieder!$C$24:$BG$323,V$303)="",$G37=""),"",VLOOKUP($A37,Mitglieder!$C$24:$BG$323,V$303))</f>
        <v/>
      </c>
      <c r="W37" s="54" t="str">
        <f ca="1">IF(OR(VLOOKUP($A37,Mitglieder!$C$24:$BG$323,W$303)="",$G37=""),"",VLOOKUP($A37,Mitglieder!$C$24:$BG$323,W$303))</f>
        <v/>
      </c>
      <c r="X37" s="54" t="str">
        <f ca="1">IF(OR(VLOOKUP($A37,Mitglieder!$C$24:$BG$323,X$303)="",$G37=""),"",VLOOKUP($A37,Mitglieder!$C$24:$BG$323,X$303))</f>
        <v/>
      </c>
      <c r="Y37" s="54" t="str">
        <f ca="1">IF(OR(VLOOKUP($A37,Mitglieder!$C$24:$BG$323,Y$303)="",$G37=""),"",VLOOKUP($A37,Mitglieder!$C$24:$BG$323,Y$303))</f>
        <v/>
      </c>
      <c r="Z37" s="54" t="str">
        <f ca="1">IF(OR(VLOOKUP($A37,Mitglieder!$C$24:$BG$323,Z$303)="",$G37=""),"",VLOOKUP($A37,Mitglieder!$C$24:$BG$323,Z$303))</f>
        <v/>
      </c>
      <c r="AA37" s="54" t="str">
        <f ca="1">IF(OR(VLOOKUP($A37,Mitglieder!$C$24:$BG$323,AA$303)="",$G37=""),"",VLOOKUP($A37,Mitglieder!$C$24:$BG$323,AA$303))</f>
        <v/>
      </c>
      <c r="AB37" s="54" t="str">
        <f ca="1">IF(OR(VLOOKUP($A37,Mitglieder!$C$24:$BG$323,AB$303)="",$G37=""),"",VLOOKUP($A37,Mitglieder!$C$24:$BG$323,AB$303))</f>
        <v/>
      </c>
      <c r="AC37" s="54" t="str">
        <f ca="1">IF(OR(VLOOKUP($A37,Mitglieder!$C$24:$BG$323,AC$303)="",$G37=""),"",VLOOKUP($A37,Mitglieder!$C$24:$BG$323,AC$303))</f>
        <v/>
      </c>
      <c r="AD37" s="54" t="str">
        <f ca="1">IF(OR(VLOOKUP($A37,Mitglieder!$C$24:$BG$323,AD$303)="",$G37=""),"",VLOOKUP($A37,Mitglieder!$C$24:$BG$323,AD$303))</f>
        <v/>
      </c>
      <c r="AE37" s="54" t="str">
        <f ca="1">IF(OR(VLOOKUP($A37,Mitglieder!$C$24:$BG$323,AE$303)="",$G37=""),"",VLOOKUP($A37,Mitglieder!$C$24:$BG$323,AE$303))</f>
        <v/>
      </c>
      <c r="AF37" s="54" t="str">
        <f ca="1">IF(OR(VLOOKUP($A37,Mitglieder!$C$24:$BG$323,AF$303)="",$G37=""),"",VLOOKUP($A37,Mitglieder!$C$24:$BG$323,AF$303))</f>
        <v/>
      </c>
      <c r="AG37" s="54" t="str">
        <f ca="1">IF(OR(VLOOKUP($A37,Mitglieder!$C$24:$BG$323,AG$303)="",$G37=""),"",VLOOKUP($A37,Mitglieder!$C$24:$BG$323,AG$303))</f>
        <v/>
      </c>
      <c r="AH37" s="54" t="str">
        <f ca="1">IF(OR(VLOOKUP($A37,Mitglieder!$C$24:$BG$323,AH$303)="",$G37=""),"",VLOOKUP($A37,Mitglieder!$C$24:$BG$323,AH$303))</f>
        <v/>
      </c>
      <c r="AI37" s="54" t="str">
        <f ca="1">IF(OR(VLOOKUP($A37,Mitglieder!$C$24:$BG$323,AI$303)="",$G37=""),"",VLOOKUP($A37,Mitglieder!$C$24:$BG$323,AI$303))</f>
        <v/>
      </c>
      <c r="AJ37" s="54" t="str">
        <f ca="1">IF(OR(VLOOKUP($A37,Mitglieder!$C$24:$BG$323,AJ$303)="",$G37=""),"",VLOOKUP($A37,Mitglieder!$C$24:$BG$323,AJ$303))</f>
        <v/>
      </c>
      <c r="AK37" s="54" t="str">
        <f ca="1">IF(OR(VLOOKUP($A37,Mitglieder!$C$24:$BG$323,AK$303)="",$G37=""),"",VLOOKUP($A37,Mitglieder!$C$24:$BG$323,AK$303))</f>
        <v/>
      </c>
      <c r="AL37" s="54" t="str">
        <f ca="1">IF(OR(VLOOKUP($A37,Mitglieder!$C$24:$BG$323,AL$303)="",$G37=""),"",VLOOKUP($A37,Mitglieder!$C$24:$BG$323,AL$303))</f>
        <v/>
      </c>
      <c r="AM37" s="42" t="str">
        <f ca="1">IF($G37="","",VLOOKUP($A37,Mitglieder!$C$24:$BG$323,AM$303))</f>
        <v/>
      </c>
      <c r="AN37" s="54" t="str">
        <f ca="1">IF(OR(VLOOKUP($A37,Mitglieder!$C$24:$BG$323,AN$303)="",$G37=""),"",VLOOKUP($A37,Mitglieder!$C$24:$BG$323,AN$303))</f>
        <v/>
      </c>
      <c r="AO37" s="43" t="str">
        <f ca="1">IF($G37="","",TEXT(VLOOKUP($A37,Mitglieder!$C$24:$BG$323,AO$303),"TT.MM.JJJJ"))</f>
        <v/>
      </c>
      <c r="AP37" s="42" t="str">
        <f ca="1">IF($G37="","",VLOOKUP($A37,Mitglieder!$C$24:$BG$323,AP$303))</f>
        <v/>
      </c>
      <c r="AQ37" s="45" t="str">
        <f ca="1">IF($G37="","",TEXT(VLOOKUP($A37,Mitglieder!$C$24:$BG$323,AQ$303),"0.00"))</f>
        <v/>
      </c>
      <c r="AR37" s="54" t="str">
        <f ca="1">IF(OR(VLOOKUP($A37,Mitglieder!$C$24:$BG$323,AR$303)="",$G37=""),"",VLOOKUP($A37,Mitglieder!$C$24:$BG$323,AR$303))</f>
        <v/>
      </c>
      <c r="AS37" s="45" t="str">
        <f ca="1">IF($G37="","",TEXT(VLOOKUP($A37,Mitglieder!$C$24:$BG$323,AS$303),"0.00"))</f>
        <v/>
      </c>
      <c r="AT37" s="54" t="str">
        <f ca="1">IF(OR(VLOOKUP($A37,Mitglieder!$C$24:$BG$323,AT$303)="",$G37=""),"",VLOOKUP($A37,Mitglieder!$C$24:$BG$323,AT$303))</f>
        <v/>
      </c>
      <c r="AU37" s="45" t="str">
        <f ca="1">IF($G37="","",TEXT(VLOOKUP($A37,Mitglieder!$C$24:$BG$323,AU$303),"0.00"))</f>
        <v/>
      </c>
      <c r="AV37" s="45" t="str">
        <f ca="1">IF($G37="","",TEXT(VLOOKUP($A37,Mitglieder!$C$24:$BG$323,AV$303),"0.00"))</f>
        <v/>
      </c>
      <c r="AW37" s="42" t="str">
        <f ca="1">IF($G37="","",VLOOKUP($A37,Mitglieder!$C$24:$BG$323,AW$303))</f>
        <v/>
      </c>
      <c r="AX37" s="54" t="str">
        <f ca="1">IF(OR(VLOOKUP($A37,Mitglieder!$C$24:$BG$323,AX$303)="",$G37=""),"",VLOOKUP($A37,Mitglieder!$C$24:$BG$323,AX$303))</f>
        <v/>
      </c>
      <c r="AY37" s="43" t="str">
        <f ca="1">IF($G37="","",TEXT(VLOOKUP($A37,Mitglieder!$C$24:$BG$323,AY$303),"TT.MM.JJJJ"))</f>
        <v/>
      </c>
      <c r="AZ37" s="43" t="str">
        <f ca="1">IF($G37="","",TEXT(VLOOKUP($A37,Mitglieder!$C$24:$BG$323,AZ$303),"TT.MM.JJJJ"))</f>
        <v/>
      </c>
      <c r="BA37" s="43" t="str">
        <f ca="1">IF($G37="","",TEXT(VLOOKUP($A37,Mitglieder!$C$24:$BG$323,BA$303),"TT.MM.JJJJ"))</f>
        <v/>
      </c>
      <c r="BB37" s="43" t="str">
        <f ca="1">IF($G37="","",TEXT(VLOOKUP($A37,Mitglieder!$C$24:$BG$323,BB$303),"TT.MM.JJJJ"))</f>
        <v/>
      </c>
      <c r="BC37" s="43" t="str">
        <f ca="1">IF($G37="","",TEXT(VLOOKUP($A37,Mitglieder!$C$24:$BG$323,BC$303),"TT.MM.JJJJ"))</f>
        <v/>
      </c>
      <c r="BD37" s="43" t="str">
        <f ca="1">IF($G37="","",TEXT(VLOOKUP($A37,Mitglieder!$C$24:$BG$323,BD$303),"TT.MM.JJJJ"))</f>
        <v/>
      </c>
      <c r="BE37" s="42" t="str">
        <f ca="1">IF($G37="","",VLOOKUP($A37,Mitglieder!$C$24:$BG$323,BE$303))</f>
        <v/>
      </c>
      <c r="BF37" s="42" t="str">
        <f ca="1">IF($G37="","",VLOOKUP($A37,Mitglieder!$C$24:$BG$323,BF$303))</f>
        <v/>
      </c>
    </row>
    <row r="38" spans="1:58" x14ac:dyDescent="0.35">
      <c r="A38" s="42">
        <v>38</v>
      </c>
      <c r="B38" s="42">
        <f ca="1">VLOOKUP($A38,Mitglieder!$C$24:$BA$323,B$303)</f>
        <v>1.0299999999999967</v>
      </c>
      <c r="C38" s="42" t="str">
        <f ca="1">IF($G38="","",VLOOKUP($A38,Mitglieder!$C$24:$BG$323,C$303))</f>
        <v/>
      </c>
      <c r="D38" s="42" t="str">
        <f ca="1">IF($G38="","",VLOOKUP($A38,Mitglieder!$C$24:$BG$323,D$303))</f>
        <v/>
      </c>
      <c r="E38" s="42" t="str">
        <f ca="1">IF($G38="","",VLOOKUP($A38,Mitglieder!$C$24:$BG$323,E$303))</f>
        <v/>
      </c>
      <c r="F38" s="54" t="str">
        <f ca="1">IF(OR(VLOOKUP($A38,Mitglieder!$C$24:$BG$323,F$303)="",$G38=""),"",VLOOKUP($A38,Mitglieder!$C$24:$BG$323,F$303))</f>
        <v/>
      </c>
      <c r="G38" s="72" t="str">
        <f ca="1">IF(B38/ROUND(B38,0)=1,VLOOKUP($A38,Mitglieder!$C$24:$BA$323,G$303),"")</f>
        <v/>
      </c>
      <c r="H38" s="42" t="str">
        <f ca="1">IF($G38="","",VLOOKUP($A38,Mitglieder!$C$24:$BG$323,H$303))</f>
        <v/>
      </c>
      <c r="I38" s="54" t="str">
        <f ca="1">IF(OR(VLOOKUP($A38,Mitglieder!$C$24:$BG$323,I$303)="",$G38=""),"",VLOOKUP($A38,Mitglieder!$C$24:$BG$323,I$303))</f>
        <v/>
      </c>
      <c r="J38" s="42" t="str">
        <f ca="1">IF($G38="","",VLOOKUP($A38,Mitglieder!$C$24:$BG$323,J$303))</f>
        <v/>
      </c>
      <c r="K38" s="54" t="str">
        <f ca="1">IF(OR(VLOOKUP($A38,Mitglieder!$C$24:$BG$323,K$303)="",$G38=""),"",VLOOKUP($A38,Mitglieder!$C$24:$BG$323,K$303))</f>
        <v/>
      </c>
      <c r="L38" s="42" t="str">
        <f ca="1">IF($G38="","",VLOOKUP($A38,Mitglieder!$C$24:$BG$323,L$303))</f>
        <v/>
      </c>
      <c r="M38" s="42" t="str">
        <f ca="1">IF($G38="","",VLOOKUP($A38,Mitglieder!$C$24:$BG$323,M$303))</f>
        <v/>
      </c>
      <c r="N38" s="42" t="str">
        <f ca="1">IF($G38="","",VLOOKUP($A38,Mitglieder!$C$24:$BG$323,N$303))</f>
        <v/>
      </c>
      <c r="O38" s="42" t="str">
        <f ca="1">IF($G38="","",VLOOKUP($A38,Mitglieder!$C$24:$BG$323,O$303))</f>
        <v/>
      </c>
      <c r="P38" s="42" t="str">
        <f ca="1">IF($G38="","",VLOOKUP($A38,Mitglieder!$C$24:$BG$323,P$303))</f>
        <v/>
      </c>
      <c r="Q38" s="42" t="str">
        <f ca="1">IF($G38="","",VLOOKUP($A38,Mitglieder!$C$24:$BG$323,Q$303))</f>
        <v/>
      </c>
      <c r="R38" s="54" t="str">
        <f ca="1">IF(OR(VLOOKUP($A38,Mitglieder!$C$24:$BG$323,R$303)="",$G38=""),"",VLOOKUP($A38,Mitglieder!$C$24:$BG$323,R$303))</f>
        <v/>
      </c>
      <c r="S38" s="43" t="str">
        <f ca="1">IF($G38="","",TEXT(VLOOKUP($A38,Mitglieder!$C$24:$BG$323,S$303),"TT.MM.JJJJ"))</f>
        <v/>
      </c>
      <c r="T38" s="43" t="str">
        <f ca="1">IF($G38="","",TEXT(VLOOKUP($A38,Mitglieder!$C$24:$BG$323,T$303),"TT.MM.JJJJ"))</f>
        <v/>
      </c>
      <c r="U38" s="43" t="str">
        <f ca="1">IF($G38="","",TEXT(VLOOKUP($A38,Mitglieder!$C$24:$BG$323,U$303),"TT.MM.JJJJ"))</f>
        <v/>
      </c>
      <c r="V38" s="54" t="str">
        <f ca="1">IF(OR(VLOOKUP($A38,Mitglieder!$C$24:$BG$323,V$303)="",$G38=""),"",VLOOKUP($A38,Mitglieder!$C$24:$BG$323,V$303))</f>
        <v/>
      </c>
      <c r="W38" s="54" t="str">
        <f ca="1">IF(OR(VLOOKUP($A38,Mitglieder!$C$24:$BG$323,W$303)="",$G38=""),"",VLOOKUP($A38,Mitglieder!$C$24:$BG$323,W$303))</f>
        <v/>
      </c>
      <c r="X38" s="54" t="str">
        <f ca="1">IF(OR(VLOOKUP($A38,Mitglieder!$C$24:$BG$323,X$303)="",$G38=""),"",VLOOKUP($A38,Mitglieder!$C$24:$BG$323,X$303))</f>
        <v/>
      </c>
      <c r="Y38" s="54" t="str">
        <f ca="1">IF(OR(VLOOKUP($A38,Mitglieder!$C$24:$BG$323,Y$303)="",$G38=""),"",VLOOKUP($A38,Mitglieder!$C$24:$BG$323,Y$303))</f>
        <v/>
      </c>
      <c r="Z38" s="54" t="str">
        <f ca="1">IF(OR(VLOOKUP($A38,Mitglieder!$C$24:$BG$323,Z$303)="",$G38=""),"",VLOOKUP($A38,Mitglieder!$C$24:$BG$323,Z$303))</f>
        <v/>
      </c>
      <c r="AA38" s="54" t="str">
        <f ca="1">IF(OR(VLOOKUP($A38,Mitglieder!$C$24:$BG$323,AA$303)="",$G38=""),"",VLOOKUP($A38,Mitglieder!$C$24:$BG$323,AA$303))</f>
        <v/>
      </c>
      <c r="AB38" s="54" t="str">
        <f ca="1">IF(OR(VLOOKUP($A38,Mitglieder!$C$24:$BG$323,AB$303)="",$G38=""),"",VLOOKUP($A38,Mitglieder!$C$24:$BG$323,AB$303))</f>
        <v/>
      </c>
      <c r="AC38" s="54" t="str">
        <f ca="1">IF(OR(VLOOKUP($A38,Mitglieder!$C$24:$BG$323,AC$303)="",$G38=""),"",VLOOKUP($A38,Mitglieder!$C$24:$BG$323,AC$303))</f>
        <v/>
      </c>
      <c r="AD38" s="54" t="str">
        <f ca="1">IF(OR(VLOOKUP($A38,Mitglieder!$C$24:$BG$323,AD$303)="",$G38=""),"",VLOOKUP($A38,Mitglieder!$C$24:$BG$323,AD$303))</f>
        <v/>
      </c>
      <c r="AE38" s="54" t="str">
        <f ca="1">IF(OR(VLOOKUP($A38,Mitglieder!$C$24:$BG$323,AE$303)="",$G38=""),"",VLOOKUP($A38,Mitglieder!$C$24:$BG$323,AE$303))</f>
        <v/>
      </c>
      <c r="AF38" s="54" t="str">
        <f ca="1">IF(OR(VLOOKUP($A38,Mitglieder!$C$24:$BG$323,AF$303)="",$G38=""),"",VLOOKUP($A38,Mitglieder!$C$24:$BG$323,AF$303))</f>
        <v/>
      </c>
      <c r="AG38" s="54" t="str">
        <f ca="1">IF(OR(VLOOKUP($A38,Mitglieder!$C$24:$BG$323,AG$303)="",$G38=""),"",VLOOKUP($A38,Mitglieder!$C$24:$BG$323,AG$303))</f>
        <v/>
      </c>
      <c r="AH38" s="54" t="str">
        <f ca="1">IF(OR(VLOOKUP($A38,Mitglieder!$C$24:$BG$323,AH$303)="",$G38=""),"",VLOOKUP($A38,Mitglieder!$C$24:$BG$323,AH$303))</f>
        <v/>
      </c>
      <c r="AI38" s="54" t="str">
        <f ca="1">IF(OR(VLOOKUP($A38,Mitglieder!$C$24:$BG$323,AI$303)="",$G38=""),"",VLOOKUP($A38,Mitglieder!$C$24:$BG$323,AI$303))</f>
        <v/>
      </c>
      <c r="AJ38" s="54" t="str">
        <f ca="1">IF(OR(VLOOKUP($A38,Mitglieder!$C$24:$BG$323,AJ$303)="",$G38=""),"",VLOOKUP($A38,Mitglieder!$C$24:$BG$323,AJ$303))</f>
        <v/>
      </c>
      <c r="AK38" s="54" t="str">
        <f ca="1">IF(OR(VLOOKUP($A38,Mitglieder!$C$24:$BG$323,AK$303)="",$G38=""),"",VLOOKUP($A38,Mitglieder!$C$24:$BG$323,AK$303))</f>
        <v/>
      </c>
      <c r="AL38" s="54" t="str">
        <f ca="1">IF(OR(VLOOKUP($A38,Mitglieder!$C$24:$BG$323,AL$303)="",$G38=""),"",VLOOKUP($A38,Mitglieder!$C$24:$BG$323,AL$303))</f>
        <v/>
      </c>
      <c r="AM38" s="42" t="str">
        <f ca="1">IF($G38="","",VLOOKUP($A38,Mitglieder!$C$24:$BG$323,AM$303))</f>
        <v/>
      </c>
      <c r="AN38" s="54" t="str">
        <f ca="1">IF(OR(VLOOKUP($A38,Mitglieder!$C$24:$BG$323,AN$303)="",$G38=""),"",VLOOKUP($A38,Mitglieder!$C$24:$BG$323,AN$303))</f>
        <v/>
      </c>
      <c r="AO38" s="43" t="str">
        <f ca="1">IF($G38="","",TEXT(VLOOKUP($A38,Mitglieder!$C$24:$BG$323,AO$303),"TT.MM.JJJJ"))</f>
        <v/>
      </c>
      <c r="AP38" s="42" t="str">
        <f ca="1">IF($G38="","",VLOOKUP($A38,Mitglieder!$C$24:$BG$323,AP$303))</f>
        <v/>
      </c>
      <c r="AQ38" s="45" t="str">
        <f ca="1">IF($G38="","",TEXT(VLOOKUP($A38,Mitglieder!$C$24:$BG$323,AQ$303),"0.00"))</f>
        <v/>
      </c>
      <c r="AR38" s="54" t="str">
        <f ca="1">IF(OR(VLOOKUP($A38,Mitglieder!$C$24:$BG$323,AR$303)="",$G38=""),"",VLOOKUP($A38,Mitglieder!$C$24:$BG$323,AR$303))</f>
        <v/>
      </c>
      <c r="AS38" s="45" t="str">
        <f ca="1">IF($G38="","",TEXT(VLOOKUP($A38,Mitglieder!$C$24:$BG$323,AS$303),"0.00"))</f>
        <v/>
      </c>
      <c r="AT38" s="54" t="str">
        <f ca="1">IF(OR(VLOOKUP($A38,Mitglieder!$C$24:$BG$323,AT$303)="",$G38=""),"",VLOOKUP($A38,Mitglieder!$C$24:$BG$323,AT$303))</f>
        <v/>
      </c>
      <c r="AU38" s="45" t="str">
        <f ca="1">IF($G38="","",TEXT(VLOOKUP($A38,Mitglieder!$C$24:$BG$323,AU$303),"0.00"))</f>
        <v/>
      </c>
      <c r="AV38" s="45" t="str">
        <f ca="1">IF($G38="","",TEXT(VLOOKUP($A38,Mitglieder!$C$24:$BG$323,AV$303),"0.00"))</f>
        <v/>
      </c>
      <c r="AW38" s="42" t="str">
        <f ca="1">IF($G38="","",VLOOKUP($A38,Mitglieder!$C$24:$BG$323,AW$303))</f>
        <v/>
      </c>
      <c r="AX38" s="54" t="str">
        <f ca="1">IF(OR(VLOOKUP($A38,Mitglieder!$C$24:$BG$323,AX$303)="",$G38=""),"",VLOOKUP($A38,Mitglieder!$C$24:$BG$323,AX$303))</f>
        <v/>
      </c>
      <c r="AY38" s="43" t="str">
        <f ca="1">IF($G38="","",TEXT(VLOOKUP($A38,Mitglieder!$C$24:$BG$323,AY$303),"TT.MM.JJJJ"))</f>
        <v/>
      </c>
      <c r="AZ38" s="43" t="str">
        <f ca="1">IF($G38="","",TEXT(VLOOKUP($A38,Mitglieder!$C$24:$BG$323,AZ$303),"TT.MM.JJJJ"))</f>
        <v/>
      </c>
      <c r="BA38" s="43" t="str">
        <f ca="1">IF($G38="","",TEXT(VLOOKUP($A38,Mitglieder!$C$24:$BG$323,BA$303),"TT.MM.JJJJ"))</f>
        <v/>
      </c>
      <c r="BB38" s="43" t="str">
        <f ca="1">IF($G38="","",TEXT(VLOOKUP($A38,Mitglieder!$C$24:$BG$323,BB$303),"TT.MM.JJJJ"))</f>
        <v/>
      </c>
      <c r="BC38" s="43" t="str">
        <f ca="1">IF($G38="","",TEXT(VLOOKUP($A38,Mitglieder!$C$24:$BG$323,BC$303),"TT.MM.JJJJ"))</f>
        <v/>
      </c>
      <c r="BD38" s="43" t="str">
        <f ca="1">IF($G38="","",TEXT(VLOOKUP($A38,Mitglieder!$C$24:$BG$323,BD$303),"TT.MM.JJJJ"))</f>
        <v/>
      </c>
      <c r="BE38" s="42" t="str">
        <f ca="1">IF($G38="","",VLOOKUP($A38,Mitglieder!$C$24:$BG$323,BE$303))</f>
        <v/>
      </c>
      <c r="BF38" s="42" t="str">
        <f ca="1">IF($G38="","",VLOOKUP($A38,Mitglieder!$C$24:$BG$323,BF$303))</f>
        <v/>
      </c>
    </row>
    <row r="39" spans="1:58" x14ac:dyDescent="0.35">
      <c r="A39" s="42">
        <v>39</v>
      </c>
      <c r="B39" s="42">
        <f ca="1">VLOOKUP($A39,Mitglieder!$C$24:$BA$323,B$303)</f>
        <v>1.0299999999999967</v>
      </c>
      <c r="C39" s="42" t="str">
        <f ca="1">IF($G39="","",VLOOKUP($A39,Mitglieder!$C$24:$BG$323,C$303))</f>
        <v/>
      </c>
      <c r="D39" s="42" t="str">
        <f ca="1">IF($G39="","",VLOOKUP($A39,Mitglieder!$C$24:$BG$323,D$303))</f>
        <v/>
      </c>
      <c r="E39" s="42" t="str">
        <f ca="1">IF($G39="","",VLOOKUP($A39,Mitglieder!$C$24:$BG$323,E$303))</f>
        <v/>
      </c>
      <c r="F39" s="54" t="str">
        <f ca="1">IF(OR(VLOOKUP($A39,Mitglieder!$C$24:$BG$323,F$303)="",$G39=""),"",VLOOKUP($A39,Mitglieder!$C$24:$BG$323,F$303))</f>
        <v/>
      </c>
      <c r="G39" s="72" t="str">
        <f ca="1">IF(B39/ROUND(B39,0)=1,VLOOKUP($A39,Mitglieder!$C$24:$BA$323,G$303),"")</f>
        <v/>
      </c>
      <c r="H39" s="42" t="str">
        <f ca="1">IF($G39="","",VLOOKUP($A39,Mitglieder!$C$24:$BG$323,H$303))</f>
        <v/>
      </c>
      <c r="I39" s="54" t="str">
        <f ca="1">IF(OR(VLOOKUP($A39,Mitglieder!$C$24:$BG$323,I$303)="",$G39=""),"",VLOOKUP($A39,Mitglieder!$C$24:$BG$323,I$303))</f>
        <v/>
      </c>
      <c r="J39" s="42" t="str">
        <f ca="1">IF($G39="","",VLOOKUP($A39,Mitglieder!$C$24:$BG$323,J$303))</f>
        <v/>
      </c>
      <c r="K39" s="54" t="str">
        <f ca="1">IF(OR(VLOOKUP($A39,Mitglieder!$C$24:$BG$323,K$303)="",$G39=""),"",VLOOKUP($A39,Mitglieder!$C$24:$BG$323,K$303))</f>
        <v/>
      </c>
      <c r="L39" s="42" t="str">
        <f ca="1">IF($G39="","",VLOOKUP($A39,Mitglieder!$C$24:$BG$323,L$303))</f>
        <v/>
      </c>
      <c r="M39" s="42" t="str">
        <f ca="1">IF($G39="","",VLOOKUP($A39,Mitglieder!$C$24:$BG$323,M$303))</f>
        <v/>
      </c>
      <c r="N39" s="42" t="str">
        <f ca="1">IF($G39="","",VLOOKUP($A39,Mitglieder!$C$24:$BG$323,N$303))</f>
        <v/>
      </c>
      <c r="O39" s="42" t="str">
        <f ca="1">IF($G39="","",VLOOKUP($A39,Mitglieder!$C$24:$BG$323,O$303))</f>
        <v/>
      </c>
      <c r="P39" s="42" t="str">
        <f ca="1">IF($G39="","",VLOOKUP($A39,Mitglieder!$C$24:$BG$323,P$303))</f>
        <v/>
      </c>
      <c r="Q39" s="42" t="str">
        <f ca="1">IF($G39="","",VLOOKUP($A39,Mitglieder!$C$24:$BG$323,Q$303))</f>
        <v/>
      </c>
      <c r="R39" s="54" t="str">
        <f ca="1">IF(OR(VLOOKUP($A39,Mitglieder!$C$24:$BG$323,R$303)="",$G39=""),"",VLOOKUP($A39,Mitglieder!$C$24:$BG$323,R$303))</f>
        <v/>
      </c>
      <c r="S39" s="43" t="str">
        <f ca="1">IF($G39="","",TEXT(VLOOKUP($A39,Mitglieder!$C$24:$BG$323,S$303),"TT.MM.JJJJ"))</f>
        <v/>
      </c>
      <c r="T39" s="43" t="str">
        <f ca="1">IF($G39="","",TEXT(VLOOKUP($A39,Mitglieder!$C$24:$BG$323,T$303),"TT.MM.JJJJ"))</f>
        <v/>
      </c>
      <c r="U39" s="43" t="str">
        <f ca="1">IF($G39="","",TEXT(VLOOKUP($A39,Mitglieder!$C$24:$BG$323,U$303),"TT.MM.JJJJ"))</f>
        <v/>
      </c>
      <c r="V39" s="54" t="str">
        <f ca="1">IF(OR(VLOOKUP($A39,Mitglieder!$C$24:$BG$323,V$303)="",$G39=""),"",VLOOKUP($A39,Mitglieder!$C$24:$BG$323,V$303))</f>
        <v/>
      </c>
      <c r="W39" s="54" t="str">
        <f ca="1">IF(OR(VLOOKUP($A39,Mitglieder!$C$24:$BG$323,W$303)="",$G39=""),"",VLOOKUP($A39,Mitglieder!$C$24:$BG$323,W$303))</f>
        <v/>
      </c>
      <c r="X39" s="54" t="str">
        <f ca="1">IF(OR(VLOOKUP($A39,Mitglieder!$C$24:$BG$323,X$303)="",$G39=""),"",VLOOKUP($A39,Mitglieder!$C$24:$BG$323,X$303))</f>
        <v/>
      </c>
      <c r="Y39" s="54" t="str">
        <f ca="1">IF(OR(VLOOKUP($A39,Mitglieder!$C$24:$BG$323,Y$303)="",$G39=""),"",VLOOKUP($A39,Mitglieder!$C$24:$BG$323,Y$303))</f>
        <v/>
      </c>
      <c r="Z39" s="54" t="str">
        <f ca="1">IF(OR(VLOOKUP($A39,Mitglieder!$C$24:$BG$323,Z$303)="",$G39=""),"",VLOOKUP($A39,Mitglieder!$C$24:$BG$323,Z$303))</f>
        <v/>
      </c>
      <c r="AA39" s="54" t="str">
        <f ca="1">IF(OR(VLOOKUP($A39,Mitglieder!$C$24:$BG$323,AA$303)="",$G39=""),"",VLOOKUP($A39,Mitglieder!$C$24:$BG$323,AA$303))</f>
        <v/>
      </c>
      <c r="AB39" s="54" t="str">
        <f ca="1">IF(OR(VLOOKUP($A39,Mitglieder!$C$24:$BG$323,AB$303)="",$G39=""),"",VLOOKUP($A39,Mitglieder!$C$24:$BG$323,AB$303))</f>
        <v/>
      </c>
      <c r="AC39" s="54" t="str">
        <f ca="1">IF(OR(VLOOKUP($A39,Mitglieder!$C$24:$BG$323,AC$303)="",$G39=""),"",VLOOKUP($A39,Mitglieder!$C$24:$BG$323,AC$303))</f>
        <v/>
      </c>
      <c r="AD39" s="54" t="str">
        <f ca="1">IF(OR(VLOOKUP($A39,Mitglieder!$C$24:$BG$323,AD$303)="",$G39=""),"",VLOOKUP($A39,Mitglieder!$C$24:$BG$323,AD$303))</f>
        <v/>
      </c>
      <c r="AE39" s="54" t="str">
        <f ca="1">IF(OR(VLOOKUP($A39,Mitglieder!$C$24:$BG$323,AE$303)="",$G39=""),"",VLOOKUP($A39,Mitglieder!$C$24:$BG$323,AE$303))</f>
        <v/>
      </c>
      <c r="AF39" s="54" t="str">
        <f ca="1">IF(OR(VLOOKUP($A39,Mitglieder!$C$24:$BG$323,AF$303)="",$G39=""),"",VLOOKUP($A39,Mitglieder!$C$24:$BG$323,AF$303))</f>
        <v/>
      </c>
      <c r="AG39" s="54" t="str">
        <f ca="1">IF(OR(VLOOKUP($A39,Mitglieder!$C$24:$BG$323,AG$303)="",$G39=""),"",VLOOKUP($A39,Mitglieder!$C$24:$BG$323,AG$303))</f>
        <v/>
      </c>
      <c r="AH39" s="54" t="str">
        <f ca="1">IF(OR(VLOOKUP($A39,Mitglieder!$C$24:$BG$323,AH$303)="",$G39=""),"",VLOOKUP($A39,Mitglieder!$C$24:$BG$323,AH$303))</f>
        <v/>
      </c>
      <c r="AI39" s="54" t="str">
        <f ca="1">IF(OR(VLOOKUP($A39,Mitglieder!$C$24:$BG$323,AI$303)="",$G39=""),"",VLOOKUP($A39,Mitglieder!$C$24:$BG$323,AI$303))</f>
        <v/>
      </c>
      <c r="AJ39" s="54" t="str">
        <f ca="1">IF(OR(VLOOKUP($A39,Mitglieder!$C$24:$BG$323,AJ$303)="",$G39=""),"",VLOOKUP($A39,Mitglieder!$C$24:$BG$323,AJ$303))</f>
        <v/>
      </c>
      <c r="AK39" s="54" t="str">
        <f ca="1">IF(OR(VLOOKUP($A39,Mitglieder!$C$24:$BG$323,AK$303)="",$G39=""),"",VLOOKUP($A39,Mitglieder!$C$24:$BG$323,AK$303))</f>
        <v/>
      </c>
      <c r="AL39" s="54" t="str">
        <f ca="1">IF(OR(VLOOKUP($A39,Mitglieder!$C$24:$BG$323,AL$303)="",$G39=""),"",VLOOKUP($A39,Mitglieder!$C$24:$BG$323,AL$303))</f>
        <v/>
      </c>
      <c r="AM39" s="42" t="str">
        <f ca="1">IF($G39="","",VLOOKUP($A39,Mitglieder!$C$24:$BG$323,AM$303))</f>
        <v/>
      </c>
      <c r="AN39" s="54" t="str">
        <f ca="1">IF(OR(VLOOKUP($A39,Mitglieder!$C$24:$BG$323,AN$303)="",$G39=""),"",VLOOKUP($A39,Mitglieder!$C$24:$BG$323,AN$303))</f>
        <v/>
      </c>
      <c r="AO39" s="43" t="str">
        <f ca="1">IF($G39="","",TEXT(VLOOKUP($A39,Mitglieder!$C$24:$BG$323,AO$303),"TT.MM.JJJJ"))</f>
        <v/>
      </c>
      <c r="AP39" s="42" t="str">
        <f ca="1">IF($G39="","",VLOOKUP($A39,Mitglieder!$C$24:$BG$323,AP$303))</f>
        <v/>
      </c>
      <c r="AQ39" s="45" t="str">
        <f ca="1">IF($G39="","",TEXT(VLOOKUP($A39,Mitglieder!$C$24:$BG$323,AQ$303),"0.00"))</f>
        <v/>
      </c>
      <c r="AR39" s="54" t="str">
        <f ca="1">IF(OR(VLOOKUP($A39,Mitglieder!$C$24:$BG$323,AR$303)="",$G39=""),"",VLOOKUP($A39,Mitglieder!$C$24:$BG$323,AR$303))</f>
        <v/>
      </c>
      <c r="AS39" s="45" t="str">
        <f ca="1">IF($G39="","",TEXT(VLOOKUP($A39,Mitglieder!$C$24:$BG$323,AS$303),"0.00"))</f>
        <v/>
      </c>
      <c r="AT39" s="54" t="str">
        <f ca="1">IF(OR(VLOOKUP($A39,Mitglieder!$C$24:$BG$323,AT$303)="",$G39=""),"",VLOOKUP($A39,Mitglieder!$C$24:$BG$323,AT$303))</f>
        <v/>
      </c>
      <c r="AU39" s="45" t="str">
        <f ca="1">IF($G39="","",TEXT(VLOOKUP($A39,Mitglieder!$C$24:$BG$323,AU$303),"0.00"))</f>
        <v/>
      </c>
      <c r="AV39" s="45" t="str">
        <f ca="1">IF($G39="","",TEXT(VLOOKUP($A39,Mitglieder!$C$24:$BG$323,AV$303),"0.00"))</f>
        <v/>
      </c>
      <c r="AW39" s="42" t="str">
        <f ca="1">IF($G39="","",VLOOKUP($A39,Mitglieder!$C$24:$BG$323,AW$303))</f>
        <v/>
      </c>
      <c r="AX39" s="54" t="str">
        <f ca="1">IF(OR(VLOOKUP($A39,Mitglieder!$C$24:$BG$323,AX$303)="",$G39=""),"",VLOOKUP($A39,Mitglieder!$C$24:$BG$323,AX$303))</f>
        <v/>
      </c>
      <c r="AY39" s="43" t="str">
        <f ca="1">IF($G39="","",TEXT(VLOOKUP($A39,Mitglieder!$C$24:$BG$323,AY$303),"TT.MM.JJJJ"))</f>
        <v/>
      </c>
      <c r="AZ39" s="43" t="str">
        <f ca="1">IF($G39="","",TEXT(VLOOKUP($A39,Mitglieder!$C$24:$BG$323,AZ$303),"TT.MM.JJJJ"))</f>
        <v/>
      </c>
      <c r="BA39" s="43" t="str">
        <f ca="1">IF($G39="","",TEXT(VLOOKUP($A39,Mitglieder!$C$24:$BG$323,BA$303),"TT.MM.JJJJ"))</f>
        <v/>
      </c>
      <c r="BB39" s="43" t="str">
        <f ca="1">IF($G39="","",TEXT(VLOOKUP($A39,Mitglieder!$C$24:$BG$323,BB$303),"TT.MM.JJJJ"))</f>
        <v/>
      </c>
      <c r="BC39" s="43" t="str">
        <f ca="1">IF($G39="","",TEXT(VLOOKUP($A39,Mitglieder!$C$24:$BG$323,BC$303),"TT.MM.JJJJ"))</f>
        <v/>
      </c>
      <c r="BD39" s="43" t="str">
        <f ca="1">IF($G39="","",TEXT(VLOOKUP($A39,Mitglieder!$C$24:$BG$323,BD$303),"TT.MM.JJJJ"))</f>
        <v/>
      </c>
      <c r="BE39" s="42" t="str">
        <f ca="1">IF($G39="","",VLOOKUP($A39,Mitglieder!$C$24:$BG$323,BE$303))</f>
        <v/>
      </c>
      <c r="BF39" s="42" t="str">
        <f ca="1">IF($G39="","",VLOOKUP($A39,Mitglieder!$C$24:$BG$323,BF$303))</f>
        <v/>
      </c>
    </row>
    <row r="40" spans="1:58" x14ac:dyDescent="0.35">
      <c r="A40" s="42">
        <v>40</v>
      </c>
      <c r="B40" s="42">
        <f ca="1">VLOOKUP($A40,Mitglieder!$C$24:$BA$323,B$303)</f>
        <v>1.0299999999999967</v>
      </c>
      <c r="C40" s="42" t="str">
        <f ca="1">IF($G40="","",VLOOKUP($A40,Mitglieder!$C$24:$BG$323,C$303))</f>
        <v/>
      </c>
      <c r="D40" s="42" t="str">
        <f ca="1">IF($G40="","",VLOOKUP($A40,Mitglieder!$C$24:$BG$323,D$303))</f>
        <v/>
      </c>
      <c r="E40" s="42" t="str">
        <f ca="1">IF($G40="","",VLOOKUP($A40,Mitglieder!$C$24:$BG$323,E$303))</f>
        <v/>
      </c>
      <c r="F40" s="54" t="str">
        <f ca="1">IF(OR(VLOOKUP($A40,Mitglieder!$C$24:$BG$323,F$303)="",$G40=""),"",VLOOKUP($A40,Mitglieder!$C$24:$BG$323,F$303))</f>
        <v/>
      </c>
      <c r="G40" s="72" t="str">
        <f ca="1">IF(B40/ROUND(B40,0)=1,VLOOKUP($A40,Mitglieder!$C$24:$BA$323,G$303),"")</f>
        <v/>
      </c>
      <c r="H40" s="42" t="str">
        <f ca="1">IF($G40="","",VLOOKUP($A40,Mitglieder!$C$24:$BG$323,H$303))</f>
        <v/>
      </c>
      <c r="I40" s="54" t="str">
        <f ca="1">IF(OR(VLOOKUP($A40,Mitglieder!$C$24:$BG$323,I$303)="",$G40=""),"",VLOOKUP($A40,Mitglieder!$C$24:$BG$323,I$303))</f>
        <v/>
      </c>
      <c r="J40" s="42" t="str">
        <f ca="1">IF($G40="","",VLOOKUP($A40,Mitglieder!$C$24:$BG$323,J$303))</f>
        <v/>
      </c>
      <c r="K40" s="54" t="str">
        <f ca="1">IF(OR(VLOOKUP($A40,Mitglieder!$C$24:$BG$323,K$303)="",$G40=""),"",VLOOKUP($A40,Mitglieder!$C$24:$BG$323,K$303))</f>
        <v/>
      </c>
      <c r="L40" s="42" t="str">
        <f ca="1">IF($G40="","",VLOOKUP($A40,Mitglieder!$C$24:$BG$323,L$303))</f>
        <v/>
      </c>
      <c r="M40" s="42" t="str">
        <f ca="1">IF($G40="","",VLOOKUP($A40,Mitglieder!$C$24:$BG$323,M$303))</f>
        <v/>
      </c>
      <c r="N40" s="42" t="str">
        <f ca="1">IF($G40="","",VLOOKUP($A40,Mitglieder!$C$24:$BG$323,N$303))</f>
        <v/>
      </c>
      <c r="O40" s="42" t="str">
        <f ca="1">IF($G40="","",VLOOKUP($A40,Mitglieder!$C$24:$BG$323,O$303))</f>
        <v/>
      </c>
      <c r="P40" s="42" t="str">
        <f ca="1">IF($G40="","",VLOOKUP($A40,Mitglieder!$C$24:$BG$323,P$303))</f>
        <v/>
      </c>
      <c r="Q40" s="42" t="str">
        <f ca="1">IF($G40="","",VLOOKUP($A40,Mitglieder!$C$24:$BG$323,Q$303))</f>
        <v/>
      </c>
      <c r="R40" s="54" t="str">
        <f ca="1">IF(OR(VLOOKUP($A40,Mitglieder!$C$24:$BG$323,R$303)="",$G40=""),"",VLOOKUP($A40,Mitglieder!$C$24:$BG$323,R$303))</f>
        <v/>
      </c>
      <c r="S40" s="43" t="str">
        <f ca="1">IF($G40="","",TEXT(VLOOKUP($A40,Mitglieder!$C$24:$BG$323,S$303),"TT.MM.JJJJ"))</f>
        <v/>
      </c>
      <c r="T40" s="43" t="str">
        <f ca="1">IF($G40="","",TEXT(VLOOKUP($A40,Mitglieder!$C$24:$BG$323,T$303),"TT.MM.JJJJ"))</f>
        <v/>
      </c>
      <c r="U40" s="43" t="str">
        <f ca="1">IF($G40="","",TEXT(VLOOKUP($A40,Mitglieder!$C$24:$BG$323,U$303),"TT.MM.JJJJ"))</f>
        <v/>
      </c>
      <c r="V40" s="54" t="str">
        <f ca="1">IF(OR(VLOOKUP($A40,Mitglieder!$C$24:$BG$323,V$303)="",$G40=""),"",VLOOKUP($A40,Mitglieder!$C$24:$BG$323,V$303))</f>
        <v/>
      </c>
      <c r="W40" s="54" t="str">
        <f ca="1">IF(OR(VLOOKUP($A40,Mitglieder!$C$24:$BG$323,W$303)="",$G40=""),"",VLOOKUP($A40,Mitglieder!$C$24:$BG$323,W$303))</f>
        <v/>
      </c>
      <c r="X40" s="54" t="str">
        <f ca="1">IF(OR(VLOOKUP($A40,Mitglieder!$C$24:$BG$323,X$303)="",$G40=""),"",VLOOKUP($A40,Mitglieder!$C$24:$BG$323,X$303))</f>
        <v/>
      </c>
      <c r="Y40" s="54" t="str">
        <f ca="1">IF(OR(VLOOKUP($A40,Mitglieder!$C$24:$BG$323,Y$303)="",$G40=""),"",VLOOKUP($A40,Mitglieder!$C$24:$BG$323,Y$303))</f>
        <v/>
      </c>
      <c r="Z40" s="54" t="str">
        <f ca="1">IF(OR(VLOOKUP($A40,Mitglieder!$C$24:$BG$323,Z$303)="",$G40=""),"",VLOOKUP($A40,Mitglieder!$C$24:$BG$323,Z$303))</f>
        <v/>
      </c>
      <c r="AA40" s="54" t="str">
        <f ca="1">IF(OR(VLOOKUP($A40,Mitglieder!$C$24:$BG$323,AA$303)="",$G40=""),"",VLOOKUP($A40,Mitglieder!$C$24:$BG$323,AA$303))</f>
        <v/>
      </c>
      <c r="AB40" s="54" t="str">
        <f ca="1">IF(OR(VLOOKUP($A40,Mitglieder!$C$24:$BG$323,AB$303)="",$G40=""),"",VLOOKUP($A40,Mitglieder!$C$24:$BG$323,AB$303))</f>
        <v/>
      </c>
      <c r="AC40" s="54" t="str">
        <f ca="1">IF(OR(VLOOKUP($A40,Mitglieder!$C$24:$BG$323,AC$303)="",$G40=""),"",VLOOKUP($A40,Mitglieder!$C$24:$BG$323,AC$303))</f>
        <v/>
      </c>
      <c r="AD40" s="54" t="str">
        <f ca="1">IF(OR(VLOOKUP($A40,Mitglieder!$C$24:$BG$323,AD$303)="",$G40=""),"",VLOOKUP($A40,Mitglieder!$C$24:$BG$323,AD$303))</f>
        <v/>
      </c>
      <c r="AE40" s="54" t="str">
        <f ca="1">IF(OR(VLOOKUP($A40,Mitglieder!$C$24:$BG$323,AE$303)="",$G40=""),"",VLOOKUP($A40,Mitglieder!$C$24:$BG$323,AE$303))</f>
        <v/>
      </c>
      <c r="AF40" s="54" t="str">
        <f ca="1">IF(OR(VLOOKUP($A40,Mitglieder!$C$24:$BG$323,AF$303)="",$G40=""),"",VLOOKUP($A40,Mitglieder!$C$24:$BG$323,AF$303))</f>
        <v/>
      </c>
      <c r="AG40" s="54" t="str">
        <f ca="1">IF(OR(VLOOKUP($A40,Mitglieder!$C$24:$BG$323,AG$303)="",$G40=""),"",VLOOKUP($A40,Mitglieder!$C$24:$BG$323,AG$303))</f>
        <v/>
      </c>
      <c r="AH40" s="54" t="str">
        <f ca="1">IF(OR(VLOOKUP($A40,Mitglieder!$C$24:$BG$323,AH$303)="",$G40=""),"",VLOOKUP($A40,Mitglieder!$C$24:$BG$323,AH$303))</f>
        <v/>
      </c>
      <c r="AI40" s="54" t="str">
        <f ca="1">IF(OR(VLOOKUP($A40,Mitglieder!$C$24:$BG$323,AI$303)="",$G40=""),"",VLOOKUP($A40,Mitglieder!$C$24:$BG$323,AI$303))</f>
        <v/>
      </c>
      <c r="AJ40" s="54" t="str">
        <f ca="1">IF(OR(VLOOKUP($A40,Mitglieder!$C$24:$BG$323,AJ$303)="",$G40=""),"",VLOOKUP($A40,Mitglieder!$C$24:$BG$323,AJ$303))</f>
        <v/>
      </c>
      <c r="AK40" s="54" t="str">
        <f ca="1">IF(OR(VLOOKUP($A40,Mitglieder!$C$24:$BG$323,AK$303)="",$G40=""),"",VLOOKUP($A40,Mitglieder!$C$24:$BG$323,AK$303))</f>
        <v/>
      </c>
      <c r="AL40" s="54" t="str">
        <f ca="1">IF(OR(VLOOKUP($A40,Mitglieder!$C$24:$BG$323,AL$303)="",$G40=""),"",VLOOKUP($A40,Mitglieder!$C$24:$BG$323,AL$303))</f>
        <v/>
      </c>
      <c r="AM40" s="42" t="str">
        <f ca="1">IF($G40="","",VLOOKUP($A40,Mitglieder!$C$24:$BG$323,AM$303))</f>
        <v/>
      </c>
      <c r="AN40" s="54" t="str">
        <f ca="1">IF(OR(VLOOKUP($A40,Mitglieder!$C$24:$BG$323,AN$303)="",$G40=""),"",VLOOKUP($A40,Mitglieder!$C$24:$BG$323,AN$303))</f>
        <v/>
      </c>
      <c r="AO40" s="43" t="str">
        <f ca="1">IF($G40="","",TEXT(VLOOKUP($A40,Mitglieder!$C$24:$BG$323,AO$303),"TT.MM.JJJJ"))</f>
        <v/>
      </c>
      <c r="AP40" s="42" t="str">
        <f ca="1">IF($G40="","",VLOOKUP($A40,Mitglieder!$C$24:$BG$323,AP$303))</f>
        <v/>
      </c>
      <c r="AQ40" s="45" t="str">
        <f ca="1">IF($G40="","",TEXT(VLOOKUP($A40,Mitglieder!$C$24:$BG$323,AQ$303),"0.00"))</f>
        <v/>
      </c>
      <c r="AR40" s="54" t="str">
        <f ca="1">IF(OR(VLOOKUP($A40,Mitglieder!$C$24:$BG$323,AR$303)="",$G40=""),"",VLOOKUP($A40,Mitglieder!$C$24:$BG$323,AR$303))</f>
        <v/>
      </c>
      <c r="AS40" s="45" t="str">
        <f ca="1">IF($G40="","",TEXT(VLOOKUP($A40,Mitglieder!$C$24:$BG$323,AS$303),"0.00"))</f>
        <v/>
      </c>
      <c r="AT40" s="54" t="str">
        <f ca="1">IF(OR(VLOOKUP($A40,Mitglieder!$C$24:$BG$323,AT$303)="",$G40=""),"",VLOOKUP($A40,Mitglieder!$C$24:$BG$323,AT$303))</f>
        <v/>
      </c>
      <c r="AU40" s="45" t="str">
        <f ca="1">IF($G40="","",TEXT(VLOOKUP($A40,Mitglieder!$C$24:$BG$323,AU$303),"0.00"))</f>
        <v/>
      </c>
      <c r="AV40" s="45" t="str">
        <f ca="1">IF($G40="","",TEXT(VLOOKUP($A40,Mitglieder!$C$24:$BG$323,AV$303),"0.00"))</f>
        <v/>
      </c>
      <c r="AW40" s="42" t="str">
        <f ca="1">IF($G40="","",VLOOKUP($A40,Mitglieder!$C$24:$BG$323,AW$303))</f>
        <v/>
      </c>
      <c r="AX40" s="54" t="str">
        <f ca="1">IF(OR(VLOOKUP($A40,Mitglieder!$C$24:$BG$323,AX$303)="",$G40=""),"",VLOOKUP($A40,Mitglieder!$C$24:$BG$323,AX$303))</f>
        <v/>
      </c>
      <c r="AY40" s="43" t="str">
        <f ca="1">IF($G40="","",TEXT(VLOOKUP($A40,Mitglieder!$C$24:$BG$323,AY$303),"TT.MM.JJJJ"))</f>
        <v/>
      </c>
      <c r="AZ40" s="43" t="str">
        <f ca="1">IF($G40="","",TEXT(VLOOKUP($A40,Mitglieder!$C$24:$BG$323,AZ$303),"TT.MM.JJJJ"))</f>
        <v/>
      </c>
      <c r="BA40" s="43" t="str">
        <f ca="1">IF($G40="","",TEXT(VLOOKUP($A40,Mitglieder!$C$24:$BG$323,BA$303),"TT.MM.JJJJ"))</f>
        <v/>
      </c>
      <c r="BB40" s="43" t="str">
        <f ca="1">IF($G40="","",TEXT(VLOOKUP($A40,Mitglieder!$C$24:$BG$323,BB$303),"TT.MM.JJJJ"))</f>
        <v/>
      </c>
      <c r="BC40" s="43" t="str">
        <f ca="1">IF($G40="","",TEXT(VLOOKUP($A40,Mitglieder!$C$24:$BG$323,BC$303),"TT.MM.JJJJ"))</f>
        <v/>
      </c>
      <c r="BD40" s="43" t="str">
        <f ca="1">IF($G40="","",TEXT(VLOOKUP($A40,Mitglieder!$C$24:$BG$323,BD$303),"TT.MM.JJJJ"))</f>
        <v/>
      </c>
      <c r="BE40" s="42" t="str">
        <f ca="1">IF($G40="","",VLOOKUP($A40,Mitglieder!$C$24:$BG$323,BE$303))</f>
        <v/>
      </c>
      <c r="BF40" s="42" t="str">
        <f ca="1">IF($G40="","",VLOOKUP($A40,Mitglieder!$C$24:$BG$323,BF$303))</f>
        <v/>
      </c>
    </row>
    <row r="41" spans="1:58" x14ac:dyDescent="0.35">
      <c r="A41" s="42">
        <v>41</v>
      </c>
      <c r="B41" s="42">
        <f ca="1">VLOOKUP($A41,Mitglieder!$C$24:$BA$323,B$303)</f>
        <v>1.0299999999999967</v>
      </c>
      <c r="C41" s="42" t="str">
        <f ca="1">IF($G41="","",VLOOKUP($A41,Mitglieder!$C$24:$BG$323,C$303))</f>
        <v/>
      </c>
      <c r="D41" s="42" t="str">
        <f ca="1">IF($G41="","",VLOOKUP($A41,Mitglieder!$C$24:$BG$323,D$303))</f>
        <v/>
      </c>
      <c r="E41" s="42" t="str">
        <f ca="1">IF($G41="","",VLOOKUP($A41,Mitglieder!$C$24:$BG$323,E$303))</f>
        <v/>
      </c>
      <c r="F41" s="54" t="str">
        <f ca="1">IF(OR(VLOOKUP($A41,Mitglieder!$C$24:$BG$323,F$303)="",$G41=""),"",VLOOKUP($A41,Mitglieder!$C$24:$BG$323,F$303))</f>
        <v/>
      </c>
      <c r="G41" s="72" t="str">
        <f ca="1">IF(B41/ROUND(B41,0)=1,VLOOKUP($A41,Mitglieder!$C$24:$BA$323,G$303),"")</f>
        <v/>
      </c>
      <c r="H41" s="42" t="str">
        <f ca="1">IF($G41="","",VLOOKUP($A41,Mitglieder!$C$24:$BG$323,H$303))</f>
        <v/>
      </c>
      <c r="I41" s="54" t="str">
        <f ca="1">IF(OR(VLOOKUP($A41,Mitglieder!$C$24:$BG$323,I$303)="",$G41=""),"",VLOOKUP($A41,Mitglieder!$C$24:$BG$323,I$303))</f>
        <v/>
      </c>
      <c r="J41" s="42" t="str">
        <f ca="1">IF($G41="","",VLOOKUP($A41,Mitglieder!$C$24:$BG$323,J$303))</f>
        <v/>
      </c>
      <c r="K41" s="54" t="str">
        <f ca="1">IF(OR(VLOOKUP($A41,Mitglieder!$C$24:$BG$323,K$303)="",$G41=""),"",VLOOKUP($A41,Mitglieder!$C$24:$BG$323,K$303))</f>
        <v/>
      </c>
      <c r="L41" s="42" t="str">
        <f ca="1">IF($G41="","",VLOOKUP($A41,Mitglieder!$C$24:$BG$323,L$303))</f>
        <v/>
      </c>
      <c r="M41" s="42" t="str">
        <f ca="1">IF($G41="","",VLOOKUP($A41,Mitglieder!$C$24:$BG$323,M$303))</f>
        <v/>
      </c>
      <c r="N41" s="42" t="str">
        <f ca="1">IF($G41="","",VLOOKUP($A41,Mitglieder!$C$24:$BG$323,N$303))</f>
        <v/>
      </c>
      <c r="O41" s="42" t="str">
        <f ca="1">IF($G41="","",VLOOKUP($A41,Mitglieder!$C$24:$BG$323,O$303))</f>
        <v/>
      </c>
      <c r="P41" s="42" t="str">
        <f ca="1">IF($G41="","",VLOOKUP($A41,Mitglieder!$C$24:$BG$323,P$303))</f>
        <v/>
      </c>
      <c r="Q41" s="42" t="str">
        <f ca="1">IF($G41="","",VLOOKUP($A41,Mitglieder!$C$24:$BG$323,Q$303))</f>
        <v/>
      </c>
      <c r="R41" s="54" t="str">
        <f ca="1">IF(OR(VLOOKUP($A41,Mitglieder!$C$24:$BG$323,R$303)="",$G41=""),"",VLOOKUP($A41,Mitglieder!$C$24:$BG$323,R$303))</f>
        <v/>
      </c>
      <c r="S41" s="43" t="str">
        <f ca="1">IF($G41="","",TEXT(VLOOKUP($A41,Mitglieder!$C$24:$BG$323,S$303),"TT.MM.JJJJ"))</f>
        <v/>
      </c>
      <c r="T41" s="43" t="str">
        <f ca="1">IF($G41="","",TEXT(VLOOKUP($A41,Mitglieder!$C$24:$BG$323,T$303),"TT.MM.JJJJ"))</f>
        <v/>
      </c>
      <c r="U41" s="43" t="str">
        <f ca="1">IF($G41="","",TEXT(VLOOKUP($A41,Mitglieder!$C$24:$BG$323,U$303),"TT.MM.JJJJ"))</f>
        <v/>
      </c>
      <c r="V41" s="54" t="str">
        <f ca="1">IF(OR(VLOOKUP($A41,Mitglieder!$C$24:$BG$323,V$303)="",$G41=""),"",VLOOKUP($A41,Mitglieder!$C$24:$BG$323,V$303))</f>
        <v/>
      </c>
      <c r="W41" s="54" t="str">
        <f ca="1">IF(OR(VLOOKUP($A41,Mitglieder!$C$24:$BG$323,W$303)="",$G41=""),"",VLOOKUP($A41,Mitglieder!$C$24:$BG$323,W$303))</f>
        <v/>
      </c>
      <c r="X41" s="54" t="str">
        <f ca="1">IF(OR(VLOOKUP($A41,Mitglieder!$C$24:$BG$323,X$303)="",$G41=""),"",VLOOKUP($A41,Mitglieder!$C$24:$BG$323,X$303))</f>
        <v/>
      </c>
      <c r="Y41" s="54" t="str">
        <f ca="1">IF(OR(VLOOKUP($A41,Mitglieder!$C$24:$BG$323,Y$303)="",$G41=""),"",VLOOKUP($A41,Mitglieder!$C$24:$BG$323,Y$303))</f>
        <v/>
      </c>
      <c r="Z41" s="54" t="str">
        <f ca="1">IF(OR(VLOOKUP($A41,Mitglieder!$C$24:$BG$323,Z$303)="",$G41=""),"",VLOOKUP($A41,Mitglieder!$C$24:$BG$323,Z$303))</f>
        <v/>
      </c>
      <c r="AA41" s="54" t="str">
        <f ca="1">IF(OR(VLOOKUP($A41,Mitglieder!$C$24:$BG$323,AA$303)="",$G41=""),"",VLOOKUP($A41,Mitglieder!$C$24:$BG$323,AA$303))</f>
        <v/>
      </c>
      <c r="AB41" s="54" t="str">
        <f ca="1">IF(OR(VLOOKUP($A41,Mitglieder!$C$24:$BG$323,AB$303)="",$G41=""),"",VLOOKUP($A41,Mitglieder!$C$24:$BG$323,AB$303))</f>
        <v/>
      </c>
      <c r="AC41" s="54" t="str">
        <f ca="1">IF(OR(VLOOKUP($A41,Mitglieder!$C$24:$BG$323,AC$303)="",$G41=""),"",VLOOKUP($A41,Mitglieder!$C$24:$BG$323,AC$303))</f>
        <v/>
      </c>
      <c r="AD41" s="54" t="str">
        <f ca="1">IF(OR(VLOOKUP($A41,Mitglieder!$C$24:$BG$323,AD$303)="",$G41=""),"",VLOOKUP($A41,Mitglieder!$C$24:$BG$323,AD$303))</f>
        <v/>
      </c>
      <c r="AE41" s="54" t="str">
        <f ca="1">IF(OR(VLOOKUP($A41,Mitglieder!$C$24:$BG$323,AE$303)="",$G41=""),"",VLOOKUP($A41,Mitglieder!$C$24:$BG$323,AE$303))</f>
        <v/>
      </c>
      <c r="AF41" s="54" t="str">
        <f ca="1">IF(OR(VLOOKUP($A41,Mitglieder!$C$24:$BG$323,AF$303)="",$G41=""),"",VLOOKUP($A41,Mitglieder!$C$24:$BG$323,AF$303))</f>
        <v/>
      </c>
      <c r="AG41" s="54" t="str">
        <f ca="1">IF(OR(VLOOKUP($A41,Mitglieder!$C$24:$BG$323,AG$303)="",$G41=""),"",VLOOKUP($A41,Mitglieder!$C$24:$BG$323,AG$303))</f>
        <v/>
      </c>
      <c r="AH41" s="54" t="str">
        <f ca="1">IF(OR(VLOOKUP($A41,Mitglieder!$C$24:$BG$323,AH$303)="",$G41=""),"",VLOOKUP($A41,Mitglieder!$C$24:$BG$323,AH$303))</f>
        <v/>
      </c>
      <c r="AI41" s="54" t="str">
        <f ca="1">IF(OR(VLOOKUP($A41,Mitglieder!$C$24:$BG$323,AI$303)="",$G41=""),"",VLOOKUP($A41,Mitglieder!$C$24:$BG$323,AI$303))</f>
        <v/>
      </c>
      <c r="AJ41" s="54" t="str">
        <f ca="1">IF(OR(VLOOKUP($A41,Mitglieder!$C$24:$BG$323,AJ$303)="",$G41=""),"",VLOOKUP($A41,Mitglieder!$C$24:$BG$323,AJ$303))</f>
        <v/>
      </c>
      <c r="AK41" s="54" t="str">
        <f ca="1">IF(OR(VLOOKUP($A41,Mitglieder!$C$24:$BG$323,AK$303)="",$G41=""),"",VLOOKUP($A41,Mitglieder!$C$24:$BG$323,AK$303))</f>
        <v/>
      </c>
      <c r="AL41" s="54" t="str">
        <f ca="1">IF(OR(VLOOKUP($A41,Mitglieder!$C$24:$BG$323,AL$303)="",$G41=""),"",VLOOKUP($A41,Mitglieder!$C$24:$BG$323,AL$303))</f>
        <v/>
      </c>
      <c r="AM41" s="42" t="str">
        <f ca="1">IF($G41="","",VLOOKUP($A41,Mitglieder!$C$24:$BG$323,AM$303))</f>
        <v/>
      </c>
      <c r="AN41" s="54" t="str">
        <f ca="1">IF(OR(VLOOKUP($A41,Mitglieder!$C$24:$BG$323,AN$303)="",$G41=""),"",VLOOKUP($A41,Mitglieder!$C$24:$BG$323,AN$303))</f>
        <v/>
      </c>
      <c r="AO41" s="43" t="str">
        <f ca="1">IF($G41="","",TEXT(VLOOKUP($A41,Mitglieder!$C$24:$BG$323,AO$303),"TT.MM.JJJJ"))</f>
        <v/>
      </c>
      <c r="AP41" s="42" t="str">
        <f ca="1">IF($G41="","",VLOOKUP($A41,Mitglieder!$C$24:$BG$323,AP$303))</f>
        <v/>
      </c>
      <c r="AQ41" s="45" t="str">
        <f ca="1">IF($G41="","",TEXT(VLOOKUP($A41,Mitglieder!$C$24:$BG$323,AQ$303),"0.00"))</f>
        <v/>
      </c>
      <c r="AR41" s="54" t="str">
        <f ca="1">IF(OR(VLOOKUP($A41,Mitglieder!$C$24:$BG$323,AR$303)="",$G41=""),"",VLOOKUP($A41,Mitglieder!$C$24:$BG$323,AR$303))</f>
        <v/>
      </c>
      <c r="AS41" s="45" t="str">
        <f ca="1">IF($G41="","",TEXT(VLOOKUP($A41,Mitglieder!$C$24:$BG$323,AS$303),"0.00"))</f>
        <v/>
      </c>
      <c r="AT41" s="54" t="str">
        <f ca="1">IF(OR(VLOOKUP($A41,Mitglieder!$C$24:$BG$323,AT$303)="",$G41=""),"",VLOOKUP($A41,Mitglieder!$C$24:$BG$323,AT$303))</f>
        <v/>
      </c>
      <c r="AU41" s="45" t="str">
        <f ca="1">IF($G41="","",TEXT(VLOOKUP($A41,Mitglieder!$C$24:$BG$323,AU$303),"0.00"))</f>
        <v/>
      </c>
      <c r="AV41" s="45" t="str">
        <f ca="1">IF($G41="","",TEXT(VLOOKUP($A41,Mitglieder!$C$24:$BG$323,AV$303),"0.00"))</f>
        <v/>
      </c>
      <c r="AW41" s="42" t="str">
        <f ca="1">IF($G41="","",VLOOKUP($A41,Mitglieder!$C$24:$BG$323,AW$303))</f>
        <v/>
      </c>
      <c r="AX41" s="54" t="str">
        <f ca="1">IF(OR(VLOOKUP($A41,Mitglieder!$C$24:$BG$323,AX$303)="",$G41=""),"",VLOOKUP($A41,Mitglieder!$C$24:$BG$323,AX$303))</f>
        <v/>
      </c>
      <c r="AY41" s="43" t="str">
        <f ca="1">IF($G41="","",TEXT(VLOOKUP($A41,Mitglieder!$C$24:$BG$323,AY$303),"TT.MM.JJJJ"))</f>
        <v/>
      </c>
      <c r="AZ41" s="43" t="str">
        <f ca="1">IF($G41="","",TEXT(VLOOKUP($A41,Mitglieder!$C$24:$BG$323,AZ$303),"TT.MM.JJJJ"))</f>
        <v/>
      </c>
      <c r="BA41" s="43" t="str">
        <f ca="1">IF($G41="","",TEXT(VLOOKUP($A41,Mitglieder!$C$24:$BG$323,BA$303),"TT.MM.JJJJ"))</f>
        <v/>
      </c>
      <c r="BB41" s="43" t="str">
        <f ca="1">IF($G41="","",TEXT(VLOOKUP($A41,Mitglieder!$C$24:$BG$323,BB$303),"TT.MM.JJJJ"))</f>
        <v/>
      </c>
      <c r="BC41" s="43" t="str">
        <f ca="1">IF($G41="","",TEXT(VLOOKUP($A41,Mitglieder!$C$24:$BG$323,BC$303),"TT.MM.JJJJ"))</f>
        <v/>
      </c>
      <c r="BD41" s="43" t="str">
        <f ca="1">IF($G41="","",TEXT(VLOOKUP($A41,Mitglieder!$C$24:$BG$323,BD$303),"TT.MM.JJJJ"))</f>
        <v/>
      </c>
      <c r="BE41" s="42" t="str">
        <f ca="1">IF($G41="","",VLOOKUP($A41,Mitglieder!$C$24:$BG$323,BE$303))</f>
        <v/>
      </c>
      <c r="BF41" s="42" t="str">
        <f ca="1">IF($G41="","",VLOOKUP($A41,Mitglieder!$C$24:$BG$323,BF$303))</f>
        <v/>
      </c>
    </row>
    <row r="42" spans="1:58" x14ac:dyDescent="0.35">
      <c r="A42" s="42">
        <v>42</v>
      </c>
      <c r="B42" s="42">
        <f ca="1">VLOOKUP($A42,Mitglieder!$C$24:$BA$323,B$303)</f>
        <v>1.0299999999999967</v>
      </c>
      <c r="C42" s="42" t="str">
        <f ca="1">IF($G42="","",VLOOKUP($A42,Mitglieder!$C$24:$BG$323,C$303))</f>
        <v/>
      </c>
      <c r="D42" s="42" t="str">
        <f ca="1">IF($G42="","",VLOOKUP($A42,Mitglieder!$C$24:$BG$323,D$303))</f>
        <v/>
      </c>
      <c r="E42" s="42" t="str">
        <f ca="1">IF($G42="","",VLOOKUP($A42,Mitglieder!$C$24:$BG$323,E$303))</f>
        <v/>
      </c>
      <c r="F42" s="54" t="str">
        <f ca="1">IF(OR(VLOOKUP($A42,Mitglieder!$C$24:$BG$323,F$303)="",$G42=""),"",VLOOKUP($A42,Mitglieder!$C$24:$BG$323,F$303))</f>
        <v/>
      </c>
      <c r="G42" s="72" t="str">
        <f ca="1">IF(B42/ROUND(B42,0)=1,VLOOKUP($A42,Mitglieder!$C$24:$BA$323,G$303),"")</f>
        <v/>
      </c>
      <c r="H42" s="42" t="str">
        <f ca="1">IF($G42="","",VLOOKUP($A42,Mitglieder!$C$24:$BG$323,H$303))</f>
        <v/>
      </c>
      <c r="I42" s="54" t="str">
        <f ca="1">IF(OR(VLOOKUP($A42,Mitglieder!$C$24:$BG$323,I$303)="",$G42=""),"",VLOOKUP($A42,Mitglieder!$C$24:$BG$323,I$303))</f>
        <v/>
      </c>
      <c r="J42" s="42" t="str">
        <f ca="1">IF($G42="","",VLOOKUP($A42,Mitglieder!$C$24:$BG$323,J$303))</f>
        <v/>
      </c>
      <c r="K42" s="54" t="str">
        <f ca="1">IF(OR(VLOOKUP($A42,Mitglieder!$C$24:$BG$323,K$303)="",$G42=""),"",VLOOKUP($A42,Mitglieder!$C$24:$BG$323,K$303))</f>
        <v/>
      </c>
      <c r="L42" s="42" t="str">
        <f ca="1">IF($G42="","",VLOOKUP($A42,Mitglieder!$C$24:$BG$323,L$303))</f>
        <v/>
      </c>
      <c r="M42" s="42" t="str">
        <f ca="1">IF($G42="","",VLOOKUP($A42,Mitglieder!$C$24:$BG$323,M$303))</f>
        <v/>
      </c>
      <c r="N42" s="42" t="str">
        <f ca="1">IF($G42="","",VLOOKUP($A42,Mitglieder!$C$24:$BG$323,N$303))</f>
        <v/>
      </c>
      <c r="O42" s="42" t="str">
        <f ca="1">IF($G42="","",VLOOKUP($A42,Mitglieder!$C$24:$BG$323,O$303))</f>
        <v/>
      </c>
      <c r="P42" s="42" t="str">
        <f ca="1">IF($G42="","",VLOOKUP($A42,Mitglieder!$C$24:$BG$323,P$303))</f>
        <v/>
      </c>
      <c r="Q42" s="42" t="str">
        <f ca="1">IF($G42="","",VLOOKUP($A42,Mitglieder!$C$24:$BG$323,Q$303))</f>
        <v/>
      </c>
      <c r="R42" s="54" t="str">
        <f ca="1">IF(OR(VLOOKUP($A42,Mitglieder!$C$24:$BG$323,R$303)="",$G42=""),"",VLOOKUP($A42,Mitglieder!$C$24:$BG$323,R$303))</f>
        <v/>
      </c>
      <c r="S42" s="43" t="str">
        <f ca="1">IF($G42="","",TEXT(VLOOKUP($A42,Mitglieder!$C$24:$BG$323,S$303),"TT.MM.JJJJ"))</f>
        <v/>
      </c>
      <c r="T42" s="43" t="str">
        <f ca="1">IF($G42="","",TEXT(VLOOKUP($A42,Mitglieder!$C$24:$BG$323,T$303),"TT.MM.JJJJ"))</f>
        <v/>
      </c>
      <c r="U42" s="43" t="str">
        <f ca="1">IF($G42="","",TEXT(VLOOKUP($A42,Mitglieder!$C$24:$BG$323,U$303),"TT.MM.JJJJ"))</f>
        <v/>
      </c>
      <c r="V42" s="54" t="str">
        <f ca="1">IF(OR(VLOOKUP($A42,Mitglieder!$C$24:$BG$323,V$303)="",$G42=""),"",VLOOKUP($A42,Mitglieder!$C$24:$BG$323,V$303))</f>
        <v/>
      </c>
      <c r="W42" s="54" t="str">
        <f ca="1">IF(OR(VLOOKUP($A42,Mitglieder!$C$24:$BG$323,W$303)="",$G42=""),"",VLOOKUP($A42,Mitglieder!$C$24:$BG$323,W$303))</f>
        <v/>
      </c>
      <c r="X42" s="54" t="str">
        <f ca="1">IF(OR(VLOOKUP($A42,Mitglieder!$C$24:$BG$323,X$303)="",$G42=""),"",VLOOKUP($A42,Mitglieder!$C$24:$BG$323,X$303))</f>
        <v/>
      </c>
      <c r="Y42" s="54" t="str">
        <f ca="1">IF(OR(VLOOKUP($A42,Mitglieder!$C$24:$BG$323,Y$303)="",$G42=""),"",VLOOKUP($A42,Mitglieder!$C$24:$BG$323,Y$303))</f>
        <v/>
      </c>
      <c r="Z42" s="54" t="str">
        <f ca="1">IF(OR(VLOOKUP($A42,Mitglieder!$C$24:$BG$323,Z$303)="",$G42=""),"",VLOOKUP($A42,Mitglieder!$C$24:$BG$323,Z$303))</f>
        <v/>
      </c>
      <c r="AA42" s="54" t="str">
        <f ca="1">IF(OR(VLOOKUP($A42,Mitglieder!$C$24:$BG$323,AA$303)="",$G42=""),"",VLOOKUP($A42,Mitglieder!$C$24:$BG$323,AA$303))</f>
        <v/>
      </c>
      <c r="AB42" s="54" t="str">
        <f ca="1">IF(OR(VLOOKUP($A42,Mitglieder!$C$24:$BG$323,AB$303)="",$G42=""),"",VLOOKUP($A42,Mitglieder!$C$24:$BG$323,AB$303))</f>
        <v/>
      </c>
      <c r="AC42" s="54" t="str">
        <f ca="1">IF(OR(VLOOKUP($A42,Mitglieder!$C$24:$BG$323,AC$303)="",$G42=""),"",VLOOKUP($A42,Mitglieder!$C$24:$BG$323,AC$303))</f>
        <v/>
      </c>
      <c r="AD42" s="54" t="str">
        <f ca="1">IF(OR(VLOOKUP($A42,Mitglieder!$C$24:$BG$323,AD$303)="",$G42=""),"",VLOOKUP($A42,Mitglieder!$C$24:$BG$323,AD$303))</f>
        <v/>
      </c>
      <c r="AE42" s="54" t="str">
        <f ca="1">IF(OR(VLOOKUP($A42,Mitglieder!$C$24:$BG$323,AE$303)="",$G42=""),"",VLOOKUP($A42,Mitglieder!$C$24:$BG$323,AE$303))</f>
        <v/>
      </c>
      <c r="AF42" s="54" t="str">
        <f ca="1">IF(OR(VLOOKUP($A42,Mitglieder!$C$24:$BG$323,AF$303)="",$G42=""),"",VLOOKUP($A42,Mitglieder!$C$24:$BG$323,AF$303))</f>
        <v/>
      </c>
      <c r="AG42" s="54" t="str">
        <f ca="1">IF(OR(VLOOKUP($A42,Mitglieder!$C$24:$BG$323,AG$303)="",$G42=""),"",VLOOKUP($A42,Mitglieder!$C$24:$BG$323,AG$303))</f>
        <v/>
      </c>
      <c r="AH42" s="54" t="str">
        <f ca="1">IF(OR(VLOOKUP($A42,Mitglieder!$C$24:$BG$323,AH$303)="",$G42=""),"",VLOOKUP($A42,Mitglieder!$C$24:$BG$323,AH$303))</f>
        <v/>
      </c>
      <c r="AI42" s="54" t="str">
        <f ca="1">IF(OR(VLOOKUP($A42,Mitglieder!$C$24:$BG$323,AI$303)="",$G42=""),"",VLOOKUP($A42,Mitglieder!$C$24:$BG$323,AI$303))</f>
        <v/>
      </c>
      <c r="AJ42" s="54" t="str">
        <f ca="1">IF(OR(VLOOKUP($A42,Mitglieder!$C$24:$BG$323,AJ$303)="",$G42=""),"",VLOOKUP($A42,Mitglieder!$C$24:$BG$323,AJ$303))</f>
        <v/>
      </c>
      <c r="AK42" s="54" t="str">
        <f ca="1">IF(OR(VLOOKUP($A42,Mitglieder!$C$24:$BG$323,AK$303)="",$G42=""),"",VLOOKUP($A42,Mitglieder!$C$24:$BG$323,AK$303))</f>
        <v/>
      </c>
      <c r="AL42" s="54" t="str">
        <f ca="1">IF(OR(VLOOKUP($A42,Mitglieder!$C$24:$BG$323,AL$303)="",$G42=""),"",VLOOKUP($A42,Mitglieder!$C$24:$BG$323,AL$303))</f>
        <v/>
      </c>
      <c r="AM42" s="42" t="str">
        <f ca="1">IF($G42="","",VLOOKUP($A42,Mitglieder!$C$24:$BG$323,AM$303))</f>
        <v/>
      </c>
      <c r="AN42" s="54" t="str">
        <f ca="1">IF(OR(VLOOKUP($A42,Mitglieder!$C$24:$BG$323,AN$303)="",$G42=""),"",VLOOKUP($A42,Mitglieder!$C$24:$BG$323,AN$303))</f>
        <v/>
      </c>
      <c r="AO42" s="43" t="str">
        <f ca="1">IF($G42="","",TEXT(VLOOKUP($A42,Mitglieder!$C$24:$BG$323,AO$303),"TT.MM.JJJJ"))</f>
        <v/>
      </c>
      <c r="AP42" s="42" t="str">
        <f ca="1">IF($G42="","",VLOOKUP($A42,Mitglieder!$C$24:$BG$323,AP$303))</f>
        <v/>
      </c>
      <c r="AQ42" s="45" t="str">
        <f ca="1">IF($G42="","",TEXT(VLOOKUP($A42,Mitglieder!$C$24:$BG$323,AQ$303),"0.00"))</f>
        <v/>
      </c>
      <c r="AR42" s="54" t="str">
        <f ca="1">IF(OR(VLOOKUP($A42,Mitglieder!$C$24:$BG$323,AR$303)="",$G42=""),"",VLOOKUP($A42,Mitglieder!$C$24:$BG$323,AR$303))</f>
        <v/>
      </c>
      <c r="AS42" s="45" t="str">
        <f ca="1">IF($G42="","",TEXT(VLOOKUP($A42,Mitglieder!$C$24:$BG$323,AS$303),"0.00"))</f>
        <v/>
      </c>
      <c r="AT42" s="54" t="str">
        <f ca="1">IF(OR(VLOOKUP($A42,Mitglieder!$C$24:$BG$323,AT$303)="",$G42=""),"",VLOOKUP($A42,Mitglieder!$C$24:$BG$323,AT$303))</f>
        <v/>
      </c>
      <c r="AU42" s="45" t="str">
        <f ca="1">IF($G42="","",TEXT(VLOOKUP($A42,Mitglieder!$C$24:$BG$323,AU$303),"0.00"))</f>
        <v/>
      </c>
      <c r="AV42" s="45" t="str">
        <f ca="1">IF($G42="","",TEXT(VLOOKUP($A42,Mitglieder!$C$24:$BG$323,AV$303),"0.00"))</f>
        <v/>
      </c>
      <c r="AW42" s="42" t="str">
        <f ca="1">IF($G42="","",VLOOKUP($A42,Mitglieder!$C$24:$BG$323,AW$303))</f>
        <v/>
      </c>
      <c r="AX42" s="54" t="str">
        <f ca="1">IF(OR(VLOOKUP($A42,Mitglieder!$C$24:$BG$323,AX$303)="",$G42=""),"",VLOOKUP($A42,Mitglieder!$C$24:$BG$323,AX$303))</f>
        <v/>
      </c>
      <c r="AY42" s="43" t="str">
        <f ca="1">IF($G42="","",TEXT(VLOOKUP($A42,Mitglieder!$C$24:$BG$323,AY$303),"TT.MM.JJJJ"))</f>
        <v/>
      </c>
      <c r="AZ42" s="43" t="str">
        <f ca="1">IF($G42="","",TEXT(VLOOKUP($A42,Mitglieder!$C$24:$BG$323,AZ$303),"TT.MM.JJJJ"))</f>
        <v/>
      </c>
      <c r="BA42" s="43" t="str">
        <f ca="1">IF($G42="","",TEXT(VLOOKUP($A42,Mitglieder!$C$24:$BG$323,BA$303),"TT.MM.JJJJ"))</f>
        <v/>
      </c>
      <c r="BB42" s="43" t="str">
        <f ca="1">IF($G42="","",TEXT(VLOOKUP($A42,Mitglieder!$C$24:$BG$323,BB$303),"TT.MM.JJJJ"))</f>
        <v/>
      </c>
      <c r="BC42" s="43" t="str">
        <f ca="1">IF($G42="","",TEXT(VLOOKUP($A42,Mitglieder!$C$24:$BG$323,BC$303),"TT.MM.JJJJ"))</f>
        <v/>
      </c>
      <c r="BD42" s="43" t="str">
        <f ca="1">IF($G42="","",TEXT(VLOOKUP($A42,Mitglieder!$C$24:$BG$323,BD$303),"TT.MM.JJJJ"))</f>
        <v/>
      </c>
      <c r="BE42" s="42" t="str">
        <f ca="1">IF($G42="","",VLOOKUP($A42,Mitglieder!$C$24:$BG$323,BE$303))</f>
        <v/>
      </c>
      <c r="BF42" s="42" t="str">
        <f ca="1">IF($G42="","",VLOOKUP($A42,Mitglieder!$C$24:$BG$323,BF$303))</f>
        <v/>
      </c>
    </row>
    <row r="43" spans="1:58" x14ac:dyDescent="0.35">
      <c r="A43" s="42">
        <v>43</v>
      </c>
      <c r="B43" s="42">
        <f ca="1">VLOOKUP($A43,Mitglieder!$C$24:$BA$323,B$303)</f>
        <v>1.0299999999999967</v>
      </c>
      <c r="C43" s="42" t="str">
        <f ca="1">IF($G43="","",VLOOKUP($A43,Mitglieder!$C$24:$BG$323,C$303))</f>
        <v/>
      </c>
      <c r="D43" s="42" t="str">
        <f ca="1">IF($G43="","",VLOOKUP($A43,Mitglieder!$C$24:$BG$323,D$303))</f>
        <v/>
      </c>
      <c r="E43" s="42" t="str">
        <f ca="1">IF($G43="","",VLOOKUP($A43,Mitglieder!$C$24:$BG$323,E$303))</f>
        <v/>
      </c>
      <c r="F43" s="54" t="str">
        <f ca="1">IF(OR(VLOOKUP($A43,Mitglieder!$C$24:$BG$323,F$303)="",$G43=""),"",VLOOKUP($A43,Mitglieder!$C$24:$BG$323,F$303))</f>
        <v/>
      </c>
      <c r="G43" s="72" t="str">
        <f ca="1">IF(B43/ROUND(B43,0)=1,VLOOKUP($A43,Mitglieder!$C$24:$BA$323,G$303),"")</f>
        <v/>
      </c>
      <c r="H43" s="42" t="str">
        <f ca="1">IF($G43="","",VLOOKUP($A43,Mitglieder!$C$24:$BG$323,H$303))</f>
        <v/>
      </c>
      <c r="I43" s="54" t="str">
        <f ca="1">IF(OR(VLOOKUP($A43,Mitglieder!$C$24:$BG$323,I$303)="",$G43=""),"",VLOOKUP($A43,Mitglieder!$C$24:$BG$323,I$303))</f>
        <v/>
      </c>
      <c r="J43" s="42" t="str">
        <f ca="1">IF($G43="","",VLOOKUP($A43,Mitglieder!$C$24:$BG$323,J$303))</f>
        <v/>
      </c>
      <c r="K43" s="54" t="str">
        <f ca="1">IF(OR(VLOOKUP($A43,Mitglieder!$C$24:$BG$323,K$303)="",$G43=""),"",VLOOKUP($A43,Mitglieder!$C$24:$BG$323,K$303))</f>
        <v/>
      </c>
      <c r="L43" s="42" t="str">
        <f ca="1">IF($G43="","",VLOOKUP($A43,Mitglieder!$C$24:$BG$323,L$303))</f>
        <v/>
      </c>
      <c r="M43" s="42" t="str">
        <f ca="1">IF($G43="","",VLOOKUP($A43,Mitglieder!$C$24:$BG$323,M$303))</f>
        <v/>
      </c>
      <c r="N43" s="42" t="str">
        <f ca="1">IF($G43="","",VLOOKUP($A43,Mitglieder!$C$24:$BG$323,N$303))</f>
        <v/>
      </c>
      <c r="O43" s="42" t="str">
        <f ca="1">IF($G43="","",VLOOKUP($A43,Mitglieder!$C$24:$BG$323,O$303))</f>
        <v/>
      </c>
      <c r="P43" s="42" t="str">
        <f ca="1">IF($G43="","",VLOOKUP($A43,Mitglieder!$C$24:$BG$323,P$303))</f>
        <v/>
      </c>
      <c r="Q43" s="42" t="str">
        <f ca="1">IF($G43="","",VLOOKUP($A43,Mitglieder!$C$24:$BG$323,Q$303))</f>
        <v/>
      </c>
      <c r="R43" s="54" t="str">
        <f ca="1">IF(OR(VLOOKUP($A43,Mitglieder!$C$24:$BG$323,R$303)="",$G43=""),"",VLOOKUP($A43,Mitglieder!$C$24:$BG$323,R$303))</f>
        <v/>
      </c>
      <c r="S43" s="43" t="str">
        <f ca="1">IF($G43="","",TEXT(VLOOKUP($A43,Mitglieder!$C$24:$BG$323,S$303),"TT.MM.JJJJ"))</f>
        <v/>
      </c>
      <c r="T43" s="43" t="str">
        <f ca="1">IF($G43="","",TEXT(VLOOKUP($A43,Mitglieder!$C$24:$BG$323,T$303),"TT.MM.JJJJ"))</f>
        <v/>
      </c>
      <c r="U43" s="43" t="str">
        <f ca="1">IF($G43="","",TEXT(VLOOKUP($A43,Mitglieder!$C$24:$BG$323,U$303),"TT.MM.JJJJ"))</f>
        <v/>
      </c>
      <c r="V43" s="54" t="str">
        <f ca="1">IF(OR(VLOOKUP($A43,Mitglieder!$C$24:$BG$323,V$303)="",$G43=""),"",VLOOKUP($A43,Mitglieder!$C$24:$BG$323,V$303))</f>
        <v/>
      </c>
      <c r="W43" s="54" t="str">
        <f ca="1">IF(OR(VLOOKUP($A43,Mitglieder!$C$24:$BG$323,W$303)="",$G43=""),"",VLOOKUP($A43,Mitglieder!$C$24:$BG$323,W$303))</f>
        <v/>
      </c>
      <c r="X43" s="54" t="str">
        <f ca="1">IF(OR(VLOOKUP($A43,Mitglieder!$C$24:$BG$323,X$303)="",$G43=""),"",VLOOKUP($A43,Mitglieder!$C$24:$BG$323,X$303))</f>
        <v/>
      </c>
      <c r="Y43" s="54" t="str">
        <f ca="1">IF(OR(VLOOKUP($A43,Mitglieder!$C$24:$BG$323,Y$303)="",$G43=""),"",VLOOKUP($A43,Mitglieder!$C$24:$BG$323,Y$303))</f>
        <v/>
      </c>
      <c r="Z43" s="54" t="str">
        <f ca="1">IF(OR(VLOOKUP($A43,Mitglieder!$C$24:$BG$323,Z$303)="",$G43=""),"",VLOOKUP($A43,Mitglieder!$C$24:$BG$323,Z$303))</f>
        <v/>
      </c>
      <c r="AA43" s="54" t="str">
        <f ca="1">IF(OR(VLOOKUP($A43,Mitglieder!$C$24:$BG$323,AA$303)="",$G43=""),"",VLOOKUP($A43,Mitglieder!$C$24:$BG$323,AA$303))</f>
        <v/>
      </c>
      <c r="AB43" s="54" t="str">
        <f ca="1">IF(OR(VLOOKUP($A43,Mitglieder!$C$24:$BG$323,AB$303)="",$G43=""),"",VLOOKUP($A43,Mitglieder!$C$24:$BG$323,AB$303))</f>
        <v/>
      </c>
      <c r="AC43" s="54" t="str">
        <f ca="1">IF(OR(VLOOKUP($A43,Mitglieder!$C$24:$BG$323,AC$303)="",$G43=""),"",VLOOKUP($A43,Mitglieder!$C$24:$BG$323,AC$303))</f>
        <v/>
      </c>
      <c r="AD43" s="54" t="str">
        <f ca="1">IF(OR(VLOOKUP($A43,Mitglieder!$C$24:$BG$323,AD$303)="",$G43=""),"",VLOOKUP($A43,Mitglieder!$C$24:$BG$323,AD$303))</f>
        <v/>
      </c>
      <c r="AE43" s="54" t="str">
        <f ca="1">IF(OR(VLOOKUP($A43,Mitglieder!$C$24:$BG$323,AE$303)="",$G43=""),"",VLOOKUP($A43,Mitglieder!$C$24:$BG$323,AE$303))</f>
        <v/>
      </c>
      <c r="AF43" s="54" t="str">
        <f ca="1">IF(OR(VLOOKUP($A43,Mitglieder!$C$24:$BG$323,AF$303)="",$G43=""),"",VLOOKUP($A43,Mitglieder!$C$24:$BG$323,AF$303))</f>
        <v/>
      </c>
      <c r="AG43" s="54" t="str">
        <f ca="1">IF(OR(VLOOKUP($A43,Mitglieder!$C$24:$BG$323,AG$303)="",$G43=""),"",VLOOKUP($A43,Mitglieder!$C$24:$BG$323,AG$303))</f>
        <v/>
      </c>
      <c r="AH43" s="54" t="str">
        <f ca="1">IF(OR(VLOOKUP($A43,Mitglieder!$C$24:$BG$323,AH$303)="",$G43=""),"",VLOOKUP($A43,Mitglieder!$C$24:$BG$323,AH$303))</f>
        <v/>
      </c>
      <c r="AI43" s="54" t="str">
        <f ca="1">IF(OR(VLOOKUP($A43,Mitglieder!$C$24:$BG$323,AI$303)="",$G43=""),"",VLOOKUP($A43,Mitglieder!$C$24:$BG$323,AI$303))</f>
        <v/>
      </c>
      <c r="AJ43" s="54" t="str">
        <f ca="1">IF(OR(VLOOKUP($A43,Mitglieder!$C$24:$BG$323,AJ$303)="",$G43=""),"",VLOOKUP($A43,Mitglieder!$C$24:$BG$323,AJ$303))</f>
        <v/>
      </c>
      <c r="AK43" s="54" t="str">
        <f ca="1">IF(OR(VLOOKUP($A43,Mitglieder!$C$24:$BG$323,AK$303)="",$G43=""),"",VLOOKUP($A43,Mitglieder!$C$24:$BG$323,AK$303))</f>
        <v/>
      </c>
      <c r="AL43" s="54" t="str">
        <f ca="1">IF(OR(VLOOKUP($A43,Mitglieder!$C$24:$BG$323,AL$303)="",$G43=""),"",VLOOKUP($A43,Mitglieder!$C$24:$BG$323,AL$303))</f>
        <v/>
      </c>
      <c r="AM43" s="42" t="str">
        <f ca="1">IF($G43="","",VLOOKUP($A43,Mitglieder!$C$24:$BG$323,AM$303))</f>
        <v/>
      </c>
      <c r="AN43" s="54" t="str">
        <f ca="1">IF(OR(VLOOKUP($A43,Mitglieder!$C$24:$BG$323,AN$303)="",$G43=""),"",VLOOKUP($A43,Mitglieder!$C$24:$BG$323,AN$303))</f>
        <v/>
      </c>
      <c r="AO43" s="43" t="str">
        <f ca="1">IF($G43="","",TEXT(VLOOKUP($A43,Mitglieder!$C$24:$BG$323,AO$303),"TT.MM.JJJJ"))</f>
        <v/>
      </c>
      <c r="AP43" s="42" t="str">
        <f ca="1">IF($G43="","",VLOOKUP($A43,Mitglieder!$C$24:$BG$323,AP$303))</f>
        <v/>
      </c>
      <c r="AQ43" s="45" t="str">
        <f ca="1">IF($G43="","",TEXT(VLOOKUP($A43,Mitglieder!$C$24:$BG$323,AQ$303),"0.00"))</f>
        <v/>
      </c>
      <c r="AR43" s="54" t="str">
        <f ca="1">IF(OR(VLOOKUP($A43,Mitglieder!$C$24:$BG$323,AR$303)="",$G43=""),"",VLOOKUP($A43,Mitglieder!$C$24:$BG$323,AR$303))</f>
        <v/>
      </c>
      <c r="AS43" s="45" t="str">
        <f ca="1">IF($G43="","",TEXT(VLOOKUP($A43,Mitglieder!$C$24:$BG$323,AS$303),"0.00"))</f>
        <v/>
      </c>
      <c r="AT43" s="54" t="str">
        <f ca="1">IF(OR(VLOOKUP($A43,Mitglieder!$C$24:$BG$323,AT$303)="",$G43=""),"",VLOOKUP($A43,Mitglieder!$C$24:$BG$323,AT$303))</f>
        <v/>
      </c>
      <c r="AU43" s="45" t="str">
        <f ca="1">IF($G43="","",TEXT(VLOOKUP($A43,Mitglieder!$C$24:$BG$323,AU$303),"0.00"))</f>
        <v/>
      </c>
      <c r="AV43" s="45" t="str">
        <f ca="1">IF($G43="","",TEXT(VLOOKUP($A43,Mitglieder!$C$24:$BG$323,AV$303),"0.00"))</f>
        <v/>
      </c>
      <c r="AW43" s="42" t="str">
        <f ca="1">IF($G43="","",VLOOKUP($A43,Mitglieder!$C$24:$BG$323,AW$303))</f>
        <v/>
      </c>
      <c r="AX43" s="54" t="str">
        <f ca="1">IF(OR(VLOOKUP($A43,Mitglieder!$C$24:$BG$323,AX$303)="",$G43=""),"",VLOOKUP($A43,Mitglieder!$C$24:$BG$323,AX$303))</f>
        <v/>
      </c>
      <c r="AY43" s="43" t="str">
        <f ca="1">IF($G43="","",TEXT(VLOOKUP($A43,Mitglieder!$C$24:$BG$323,AY$303),"TT.MM.JJJJ"))</f>
        <v/>
      </c>
      <c r="AZ43" s="43" t="str">
        <f ca="1">IF($G43="","",TEXT(VLOOKUP($A43,Mitglieder!$C$24:$BG$323,AZ$303),"TT.MM.JJJJ"))</f>
        <v/>
      </c>
      <c r="BA43" s="43" t="str">
        <f ca="1">IF($G43="","",TEXT(VLOOKUP($A43,Mitglieder!$C$24:$BG$323,BA$303),"TT.MM.JJJJ"))</f>
        <v/>
      </c>
      <c r="BB43" s="43" t="str">
        <f ca="1">IF($G43="","",TEXT(VLOOKUP($A43,Mitglieder!$C$24:$BG$323,BB$303),"TT.MM.JJJJ"))</f>
        <v/>
      </c>
      <c r="BC43" s="43" t="str">
        <f ca="1">IF($G43="","",TEXT(VLOOKUP($A43,Mitglieder!$C$24:$BG$323,BC$303),"TT.MM.JJJJ"))</f>
        <v/>
      </c>
      <c r="BD43" s="43" t="str">
        <f ca="1">IF($G43="","",TEXT(VLOOKUP($A43,Mitglieder!$C$24:$BG$323,BD$303),"TT.MM.JJJJ"))</f>
        <v/>
      </c>
      <c r="BE43" s="42" t="str">
        <f ca="1">IF($G43="","",VLOOKUP($A43,Mitglieder!$C$24:$BG$323,BE$303))</f>
        <v/>
      </c>
      <c r="BF43" s="42" t="str">
        <f ca="1">IF($G43="","",VLOOKUP($A43,Mitglieder!$C$24:$BG$323,BF$303))</f>
        <v/>
      </c>
    </row>
    <row r="44" spans="1:58" x14ac:dyDescent="0.35">
      <c r="A44" s="42">
        <v>44</v>
      </c>
      <c r="B44" s="42">
        <f ca="1">VLOOKUP($A44,Mitglieder!$C$24:$BA$323,B$303)</f>
        <v>1.0299999999999967</v>
      </c>
      <c r="C44" s="42" t="str">
        <f ca="1">IF($G44="","",VLOOKUP($A44,Mitglieder!$C$24:$BG$323,C$303))</f>
        <v/>
      </c>
      <c r="D44" s="42" t="str">
        <f ca="1">IF($G44="","",VLOOKUP($A44,Mitglieder!$C$24:$BG$323,D$303))</f>
        <v/>
      </c>
      <c r="E44" s="42" t="str">
        <f ca="1">IF($G44="","",VLOOKUP($A44,Mitglieder!$C$24:$BG$323,E$303))</f>
        <v/>
      </c>
      <c r="F44" s="54" t="str">
        <f ca="1">IF(OR(VLOOKUP($A44,Mitglieder!$C$24:$BG$323,F$303)="",$G44=""),"",VLOOKUP($A44,Mitglieder!$C$24:$BG$323,F$303))</f>
        <v/>
      </c>
      <c r="G44" s="72" t="str">
        <f ca="1">IF(B44/ROUND(B44,0)=1,VLOOKUP($A44,Mitglieder!$C$24:$BA$323,G$303),"")</f>
        <v/>
      </c>
      <c r="H44" s="42" t="str">
        <f ca="1">IF($G44="","",VLOOKUP($A44,Mitglieder!$C$24:$BG$323,H$303))</f>
        <v/>
      </c>
      <c r="I44" s="54" t="str">
        <f ca="1">IF(OR(VLOOKUP($A44,Mitglieder!$C$24:$BG$323,I$303)="",$G44=""),"",VLOOKUP($A44,Mitglieder!$C$24:$BG$323,I$303))</f>
        <v/>
      </c>
      <c r="J44" s="42" t="str">
        <f ca="1">IF($G44="","",VLOOKUP($A44,Mitglieder!$C$24:$BG$323,J$303))</f>
        <v/>
      </c>
      <c r="K44" s="54" t="str">
        <f ca="1">IF(OR(VLOOKUP($A44,Mitglieder!$C$24:$BG$323,K$303)="",$G44=""),"",VLOOKUP($A44,Mitglieder!$C$24:$BG$323,K$303))</f>
        <v/>
      </c>
      <c r="L44" s="42" t="str">
        <f ca="1">IF($G44="","",VLOOKUP($A44,Mitglieder!$C$24:$BG$323,L$303))</f>
        <v/>
      </c>
      <c r="M44" s="42" t="str">
        <f ca="1">IF($G44="","",VLOOKUP($A44,Mitglieder!$C$24:$BG$323,M$303))</f>
        <v/>
      </c>
      <c r="N44" s="42" t="str">
        <f ca="1">IF($G44="","",VLOOKUP($A44,Mitglieder!$C$24:$BG$323,N$303))</f>
        <v/>
      </c>
      <c r="O44" s="42" t="str">
        <f ca="1">IF($G44="","",VLOOKUP($A44,Mitglieder!$C$24:$BG$323,O$303))</f>
        <v/>
      </c>
      <c r="P44" s="42" t="str">
        <f ca="1">IF($G44="","",VLOOKUP($A44,Mitglieder!$C$24:$BG$323,P$303))</f>
        <v/>
      </c>
      <c r="Q44" s="42" t="str">
        <f ca="1">IF($G44="","",VLOOKUP($A44,Mitglieder!$C$24:$BG$323,Q$303))</f>
        <v/>
      </c>
      <c r="R44" s="54" t="str">
        <f ca="1">IF(OR(VLOOKUP($A44,Mitglieder!$C$24:$BG$323,R$303)="",$G44=""),"",VLOOKUP($A44,Mitglieder!$C$24:$BG$323,R$303))</f>
        <v/>
      </c>
      <c r="S44" s="43" t="str">
        <f ca="1">IF($G44="","",TEXT(VLOOKUP($A44,Mitglieder!$C$24:$BG$323,S$303),"TT.MM.JJJJ"))</f>
        <v/>
      </c>
      <c r="T44" s="43" t="str">
        <f ca="1">IF($G44="","",TEXT(VLOOKUP($A44,Mitglieder!$C$24:$BG$323,T$303),"TT.MM.JJJJ"))</f>
        <v/>
      </c>
      <c r="U44" s="43" t="str">
        <f ca="1">IF($G44="","",TEXT(VLOOKUP($A44,Mitglieder!$C$24:$BG$323,U$303),"TT.MM.JJJJ"))</f>
        <v/>
      </c>
      <c r="V44" s="54" t="str">
        <f ca="1">IF(OR(VLOOKUP($A44,Mitglieder!$C$24:$BG$323,V$303)="",$G44=""),"",VLOOKUP($A44,Mitglieder!$C$24:$BG$323,V$303))</f>
        <v/>
      </c>
      <c r="W44" s="54" t="str">
        <f ca="1">IF(OR(VLOOKUP($A44,Mitglieder!$C$24:$BG$323,W$303)="",$G44=""),"",VLOOKUP($A44,Mitglieder!$C$24:$BG$323,W$303))</f>
        <v/>
      </c>
      <c r="X44" s="54" t="str">
        <f ca="1">IF(OR(VLOOKUP($A44,Mitglieder!$C$24:$BG$323,X$303)="",$G44=""),"",VLOOKUP($A44,Mitglieder!$C$24:$BG$323,X$303))</f>
        <v/>
      </c>
      <c r="Y44" s="54" t="str">
        <f ca="1">IF(OR(VLOOKUP($A44,Mitglieder!$C$24:$BG$323,Y$303)="",$G44=""),"",VLOOKUP($A44,Mitglieder!$C$24:$BG$323,Y$303))</f>
        <v/>
      </c>
      <c r="Z44" s="54" t="str">
        <f ca="1">IF(OR(VLOOKUP($A44,Mitglieder!$C$24:$BG$323,Z$303)="",$G44=""),"",VLOOKUP($A44,Mitglieder!$C$24:$BG$323,Z$303))</f>
        <v/>
      </c>
      <c r="AA44" s="54" t="str">
        <f ca="1">IF(OR(VLOOKUP($A44,Mitglieder!$C$24:$BG$323,AA$303)="",$G44=""),"",VLOOKUP($A44,Mitglieder!$C$24:$BG$323,AA$303))</f>
        <v/>
      </c>
      <c r="AB44" s="54" t="str">
        <f ca="1">IF(OR(VLOOKUP($A44,Mitglieder!$C$24:$BG$323,AB$303)="",$G44=""),"",VLOOKUP($A44,Mitglieder!$C$24:$BG$323,AB$303))</f>
        <v/>
      </c>
      <c r="AC44" s="54" t="str">
        <f ca="1">IF(OR(VLOOKUP($A44,Mitglieder!$C$24:$BG$323,AC$303)="",$G44=""),"",VLOOKUP($A44,Mitglieder!$C$24:$BG$323,AC$303))</f>
        <v/>
      </c>
      <c r="AD44" s="54" t="str">
        <f ca="1">IF(OR(VLOOKUP($A44,Mitglieder!$C$24:$BG$323,AD$303)="",$G44=""),"",VLOOKUP($A44,Mitglieder!$C$24:$BG$323,AD$303))</f>
        <v/>
      </c>
      <c r="AE44" s="54" t="str">
        <f ca="1">IF(OR(VLOOKUP($A44,Mitglieder!$C$24:$BG$323,AE$303)="",$G44=""),"",VLOOKUP($A44,Mitglieder!$C$24:$BG$323,AE$303))</f>
        <v/>
      </c>
      <c r="AF44" s="54" t="str">
        <f ca="1">IF(OR(VLOOKUP($A44,Mitglieder!$C$24:$BG$323,AF$303)="",$G44=""),"",VLOOKUP($A44,Mitglieder!$C$24:$BG$323,AF$303))</f>
        <v/>
      </c>
      <c r="AG44" s="54" t="str">
        <f ca="1">IF(OR(VLOOKUP($A44,Mitglieder!$C$24:$BG$323,AG$303)="",$G44=""),"",VLOOKUP($A44,Mitglieder!$C$24:$BG$323,AG$303))</f>
        <v/>
      </c>
      <c r="AH44" s="54" t="str">
        <f ca="1">IF(OR(VLOOKUP($A44,Mitglieder!$C$24:$BG$323,AH$303)="",$G44=""),"",VLOOKUP($A44,Mitglieder!$C$24:$BG$323,AH$303))</f>
        <v/>
      </c>
      <c r="AI44" s="54" t="str">
        <f ca="1">IF(OR(VLOOKUP($A44,Mitglieder!$C$24:$BG$323,AI$303)="",$G44=""),"",VLOOKUP($A44,Mitglieder!$C$24:$BG$323,AI$303))</f>
        <v/>
      </c>
      <c r="AJ44" s="54" t="str">
        <f ca="1">IF(OR(VLOOKUP($A44,Mitglieder!$C$24:$BG$323,AJ$303)="",$G44=""),"",VLOOKUP($A44,Mitglieder!$C$24:$BG$323,AJ$303))</f>
        <v/>
      </c>
      <c r="AK44" s="54" t="str">
        <f ca="1">IF(OR(VLOOKUP($A44,Mitglieder!$C$24:$BG$323,AK$303)="",$G44=""),"",VLOOKUP($A44,Mitglieder!$C$24:$BG$323,AK$303))</f>
        <v/>
      </c>
      <c r="AL44" s="54" t="str">
        <f ca="1">IF(OR(VLOOKUP($A44,Mitglieder!$C$24:$BG$323,AL$303)="",$G44=""),"",VLOOKUP($A44,Mitglieder!$C$24:$BG$323,AL$303))</f>
        <v/>
      </c>
      <c r="AM44" s="42" t="str">
        <f ca="1">IF($G44="","",VLOOKUP($A44,Mitglieder!$C$24:$BG$323,AM$303))</f>
        <v/>
      </c>
      <c r="AN44" s="54" t="str">
        <f ca="1">IF(OR(VLOOKUP($A44,Mitglieder!$C$24:$BG$323,AN$303)="",$G44=""),"",VLOOKUP($A44,Mitglieder!$C$24:$BG$323,AN$303))</f>
        <v/>
      </c>
      <c r="AO44" s="43" t="str">
        <f ca="1">IF($G44="","",TEXT(VLOOKUP($A44,Mitglieder!$C$24:$BG$323,AO$303),"TT.MM.JJJJ"))</f>
        <v/>
      </c>
      <c r="AP44" s="42" t="str">
        <f ca="1">IF($G44="","",VLOOKUP($A44,Mitglieder!$C$24:$BG$323,AP$303))</f>
        <v/>
      </c>
      <c r="AQ44" s="45" t="str">
        <f ca="1">IF($G44="","",TEXT(VLOOKUP($A44,Mitglieder!$C$24:$BG$323,AQ$303),"0.00"))</f>
        <v/>
      </c>
      <c r="AR44" s="54" t="str">
        <f ca="1">IF(OR(VLOOKUP($A44,Mitglieder!$C$24:$BG$323,AR$303)="",$G44=""),"",VLOOKUP($A44,Mitglieder!$C$24:$BG$323,AR$303))</f>
        <v/>
      </c>
      <c r="AS44" s="45" t="str">
        <f ca="1">IF($G44="","",TEXT(VLOOKUP($A44,Mitglieder!$C$24:$BG$323,AS$303),"0.00"))</f>
        <v/>
      </c>
      <c r="AT44" s="54" t="str">
        <f ca="1">IF(OR(VLOOKUP($A44,Mitglieder!$C$24:$BG$323,AT$303)="",$G44=""),"",VLOOKUP($A44,Mitglieder!$C$24:$BG$323,AT$303))</f>
        <v/>
      </c>
      <c r="AU44" s="45" t="str">
        <f ca="1">IF($G44="","",TEXT(VLOOKUP($A44,Mitglieder!$C$24:$BG$323,AU$303),"0.00"))</f>
        <v/>
      </c>
      <c r="AV44" s="45" t="str">
        <f ca="1">IF($G44="","",TEXT(VLOOKUP($A44,Mitglieder!$C$24:$BG$323,AV$303),"0.00"))</f>
        <v/>
      </c>
      <c r="AW44" s="42" t="str">
        <f ca="1">IF($G44="","",VLOOKUP($A44,Mitglieder!$C$24:$BG$323,AW$303))</f>
        <v/>
      </c>
      <c r="AX44" s="54" t="str">
        <f ca="1">IF(OR(VLOOKUP($A44,Mitglieder!$C$24:$BG$323,AX$303)="",$G44=""),"",VLOOKUP($A44,Mitglieder!$C$24:$BG$323,AX$303))</f>
        <v/>
      </c>
      <c r="AY44" s="43" t="str">
        <f ca="1">IF($G44="","",TEXT(VLOOKUP($A44,Mitglieder!$C$24:$BG$323,AY$303),"TT.MM.JJJJ"))</f>
        <v/>
      </c>
      <c r="AZ44" s="43" t="str">
        <f ca="1">IF($G44="","",TEXT(VLOOKUP($A44,Mitglieder!$C$24:$BG$323,AZ$303),"TT.MM.JJJJ"))</f>
        <v/>
      </c>
      <c r="BA44" s="43" t="str">
        <f ca="1">IF($G44="","",TEXT(VLOOKUP($A44,Mitglieder!$C$24:$BG$323,BA$303),"TT.MM.JJJJ"))</f>
        <v/>
      </c>
      <c r="BB44" s="43" t="str">
        <f ca="1">IF($G44="","",TEXT(VLOOKUP($A44,Mitglieder!$C$24:$BG$323,BB$303),"TT.MM.JJJJ"))</f>
        <v/>
      </c>
      <c r="BC44" s="43" t="str">
        <f ca="1">IF($G44="","",TEXT(VLOOKUP($A44,Mitglieder!$C$24:$BG$323,BC$303),"TT.MM.JJJJ"))</f>
        <v/>
      </c>
      <c r="BD44" s="43" t="str">
        <f ca="1">IF($G44="","",TEXT(VLOOKUP($A44,Mitglieder!$C$24:$BG$323,BD$303),"TT.MM.JJJJ"))</f>
        <v/>
      </c>
      <c r="BE44" s="42" t="str">
        <f ca="1">IF($G44="","",VLOOKUP($A44,Mitglieder!$C$24:$BG$323,BE$303))</f>
        <v/>
      </c>
      <c r="BF44" s="42" t="str">
        <f ca="1">IF($G44="","",VLOOKUP($A44,Mitglieder!$C$24:$BG$323,BF$303))</f>
        <v/>
      </c>
    </row>
    <row r="45" spans="1:58" x14ac:dyDescent="0.35">
      <c r="A45" s="42">
        <v>45</v>
      </c>
      <c r="B45" s="42">
        <f ca="1">VLOOKUP($A45,Mitglieder!$C$24:$BA$323,B$303)</f>
        <v>1.0299999999999967</v>
      </c>
      <c r="C45" s="42" t="str">
        <f ca="1">IF($G45="","",VLOOKUP($A45,Mitglieder!$C$24:$BG$323,C$303))</f>
        <v/>
      </c>
      <c r="D45" s="42" t="str">
        <f ca="1">IF($G45="","",VLOOKUP($A45,Mitglieder!$C$24:$BG$323,D$303))</f>
        <v/>
      </c>
      <c r="E45" s="42" t="str">
        <f ca="1">IF($G45="","",VLOOKUP($A45,Mitglieder!$C$24:$BG$323,E$303))</f>
        <v/>
      </c>
      <c r="F45" s="54" t="str">
        <f ca="1">IF(OR(VLOOKUP($A45,Mitglieder!$C$24:$BG$323,F$303)="",$G45=""),"",VLOOKUP($A45,Mitglieder!$C$24:$BG$323,F$303))</f>
        <v/>
      </c>
      <c r="G45" s="72" t="str">
        <f ca="1">IF(B45/ROUND(B45,0)=1,VLOOKUP($A45,Mitglieder!$C$24:$BA$323,G$303),"")</f>
        <v/>
      </c>
      <c r="H45" s="42" t="str">
        <f ca="1">IF($G45="","",VLOOKUP($A45,Mitglieder!$C$24:$BG$323,H$303))</f>
        <v/>
      </c>
      <c r="I45" s="54" t="str">
        <f ca="1">IF(OR(VLOOKUP($A45,Mitglieder!$C$24:$BG$323,I$303)="",$G45=""),"",VLOOKUP($A45,Mitglieder!$C$24:$BG$323,I$303))</f>
        <v/>
      </c>
      <c r="J45" s="42" t="str">
        <f ca="1">IF($G45="","",VLOOKUP($A45,Mitglieder!$C$24:$BG$323,J$303))</f>
        <v/>
      </c>
      <c r="K45" s="54" t="str">
        <f ca="1">IF(OR(VLOOKUP($A45,Mitglieder!$C$24:$BG$323,K$303)="",$G45=""),"",VLOOKUP($A45,Mitglieder!$C$24:$BG$323,K$303))</f>
        <v/>
      </c>
      <c r="L45" s="42" t="str">
        <f ca="1">IF($G45="","",VLOOKUP($A45,Mitglieder!$C$24:$BG$323,L$303))</f>
        <v/>
      </c>
      <c r="M45" s="42" t="str">
        <f ca="1">IF($G45="","",VLOOKUP($A45,Mitglieder!$C$24:$BG$323,M$303))</f>
        <v/>
      </c>
      <c r="N45" s="42" t="str">
        <f ca="1">IF($G45="","",VLOOKUP($A45,Mitglieder!$C$24:$BG$323,N$303))</f>
        <v/>
      </c>
      <c r="O45" s="42" t="str">
        <f ca="1">IF($G45="","",VLOOKUP($A45,Mitglieder!$C$24:$BG$323,O$303))</f>
        <v/>
      </c>
      <c r="P45" s="42" t="str">
        <f ca="1">IF($G45="","",VLOOKUP($A45,Mitglieder!$C$24:$BG$323,P$303))</f>
        <v/>
      </c>
      <c r="Q45" s="42" t="str">
        <f ca="1">IF($G45="","",VLOOKUP($A45,Mitglieder!$C$24:$BG$323,Q$303))</f>
        <v/>
      </c>
      <c r="R45" s="54" t="str">
        <f ca="1">IF(OR(VLOOKUP($A45,Mitglieder!$C$24:$BG$323,R$303)="",$G45=""),"",VLOOKUP($A45,Mitglieder!$C$24:$BG$323,R$303))</f>
        <v/>
      </c>
      <c r="S45" s="43" t="str">
        <f ca="1">IF($G45="","",TEXT(VLOOKUP($A45,Mitglieder!$C$24:$BG$323,S$303),"TT.MM.JJJJ"))</f>
        <v/>
      </c>
      <c r="T45" s="43" t="str">
        <f ca="1">IF($G45="","",TEXT(VLOOKUP($A45,Mitglieder!$C$24:$BG$323,T$303),"TT.MM.JJJJ"))</f>
        <v/>
      </c>
      <c r="U45" s="43" t="str">
        <f ca="1">IF($G45="","",TEXT(VLOOKUP($A45,Mitglieder!$C$24:$BG$323,U$303),"TT.MM.JJJJ"))</f>
        <v/>
      </c>
      <c r="V45" s="54" t="str">
        <f ca="1">IF(OR(VLOOKUP($A45,Mitglieder!$C$24:$BG$323,V$303)="",$G45=""),"",VLOOKUP($A45,Mitglieder!$C$24:$BG$323,V$303))</f>
        <v/>
      </c>
      <c r="W45" s="54" t="str">
        <f ca="1">IF(OR(VLOOKUP($A45,Mitglieder!$C$24:$BG$323,W$303)="",$G45=""),"",VLOOKUP($A45,Mitglieder!$C$24:$BG$323,W$303))</f>
        <v/>
      </c>
      <c r="X45" s="54" t="str">
        <f ca="1">IF(OR(VLOOKUP($A45,Mitglieder!$C$24:$BG$323,X$303)="",$G45=""),"",VLOOKUP($A45,Mitglieder!$C$24:$BG$323,X$303))</f>
        <v/>
      </c>
      <c r="Y45" s="54" t="str">
        <f ca="1">IF(OR(VLOOKUP($A45,Mitglieder!$C$24:$BG$323,Y$303)="",$G45=""),"",VLOOKUP($A45,Mitglieder!$C$24:$BG$323,Y$303))</f>
        <v/>
      </c>
      <c r="Z45" s="54" t="str">
        <f ca="1">IF(OR(VLOOKUP($A45,Mitglieder!$C$24:$BG$323,Z$303)="",$G45=""),"",VLOOKUP($A45,Mitglieder!$C$24:$BG$323,Z$303))</f>
        <v/>
      </c>
      <c r="AA45" s="54" t="str">
        <f ca="1">IF(OR(VLOOKUP($A45,Mitglieder!$C$24:$BG$323,AA$303)="",$G45=""),"",VLOOKUP($A45,Mitglieder!$C$24:$BG$323,AA$303))</f>
        <v/>
      </c>
      <c r="AB45" s="54" t="str">
        <f ca="1">IF(OR(VLOOKUP($A45,Mitglieder!$C$24:$BG$323,AB$303)="",$G45=""),"",VLOOKUP($A45,Mitglieder!$C$24:$BG$323,AB$303))</f>
        <v/>
      </c>
      <c r="AC45" s="54" t="str">
        <f ca="1">IF(OR(VLOOKUP($A45,Mitglieder!$C$24:$BG$323,AC$303)="",$G45=""),"",VLOOKUP($A45,Mitglieder!$C$24:$BG$323,AC$303))</f>
        <v/>
      </c>
      <c r="AD45" s="54" t="str">
        <f ca="1">IF(OR(VLOOKUP($A45,Mitglieder!$C$24:$BG$323,AD$303)="",$G45=""),"",VLOOKUP($A45,Mitglieder!$C$24:$BG$323,AD$303))</f>
        <v/>
      </c>
      <c r="AE45" s="54" t="str">
        <f ca="1">IF(OR(VLOOKUP($A45,Mitglieder!$C$24:$BG$323,AE$303)="",$G45=""),"",VLOOKUP($A45,Mitglieder!$C$24:$BG$323,AE$303))</f>
        <v/>
      </c>
      <c r="AF45" s="54" t="str">
        <f ca="1">IF(OR(VLOOKUP($A45,Mitglieder!$C$24:$BG$323,AF$303)="",$G45=""),"",VLOOKUP($A45,Mitglieder!$C$24:$BG$323,AF$303))</f>
        <v/>
      </c>
      <c r="AG45" s="54" t="str">
        <f ca="1">IF(OR(VLOOKUP($A45,Mitglieder!$C$24:$BG$323,AG$303)="",$G45=""),"",VLOOKUP($A45,Mitglieder!$C$24:$BG$323,AG$303))</f>
        <v/>
      </c>
      <c r="AH45" s="54" t="str">
        <f ca="1">IF(OR(VLOOKUP($A45,Mitglieder!$C$24:$BG$323,AH$303)="",$G45=""),"",VLOOKUP($A45,Mitglieder!$C$24:$BG$323,AH$303))</f>
        <v/>
      </c>
      <c r="AI45" s="54" t="str">
        <f ca="1">IF(OR(VLOOKUP($A45,Mitglieder!$C$24:$BG$323,AI$303)="",$G45=""),"",VLOOKUP($A45,Mitglieder!$C$24:$BG$323,AI$303))</f>
        <v/>
      </c>
      <c r="AJ45" s="54" t="str">
        <f ca="1">IF(OR(VLOOKUP($A45,Mitglieder!$C$24:$BG$323,AJ$303)="",$G45=""),"",VLOOKUP($A45,Mitglieder!$C$24:$BG$323,AJ$303))</f>
        <v/>
      </c>
      <c r="AK45" s="54" t="str">
        <f ca="1">IF(OR(VLOOKUP($A45,Mitglieder!$C$24:$BG$323,AK$303)="",$G45=""),"",VLOOKUP($A45,Mitglieder!$C$24:$BG$323,AK$303))</f>
        <v/>
      </c>
      <c r="AL45" s="54" t="str">
        <f ca="1">IF(OR(VLOOKUP($A45,Mitglieder!$C$24:$BG$323,AL$303)="",$G45=""),"",VLOOKUP($A45,Mitglieder!$C$24:$BG$323,AL$303))</f>
        <v/>
      </c>
      <c r="AM45" s="42" t="str">
        <f ca="1">IF($G45="","",VLOOKUP($A45,Mitglieder!$C$24:$BG$323,AM$303))</f>
        <v/>
      </c>
      <c r="AN45" s="54" t="str">
        <f ca="1">IF(OR(VLOOKUP($A45,Mitglieder!$C$24:$BG$323,AN$303)="",$G45=""),"",VLOOKUP($A45,Mitglieder!$C$24:$BG$323,AN$303))</f>
        <v/>
      </c>
      <c r="AO45" s="43" t="str">
        <f ca="1">IF($G45="","",TEXT(VLOOKUP($A45,Mitglieder!$C$24:$BG$323,AO$303),"TT.MM.JJJJ"))</f>
        <v/>
      </c>
      <c r="AP45" s="42" t="str">
        <f ca="1">IF($G45="","",VLOOKUP($A45,Mitglieder!$C$24:$BG$323,AP$303))</f>
        <v/>
      </c>
      <c r="AQ45" s="45" t="str">
        <f ca="1">IF($G45="","",TEXT(VLOOKUP($A45,Mitglieder!$C$24:$BG$323,AQ$303),"0.00"))</f>
        <v/>
      </c>
      <c r="AR45" s="54" t="str">
        <f ca="1">IF(OR(VLOOKUP($A45,Mitglieder!$C$24:$BG$323,AR$303)="",$G45=""),"",VLOOKUP($A45,Mitglieder!$C$24:$BG$323,AR$303))</f>
        <v/>
      </c>
      <c r="AS45" s="45" t="str">
        <f ca="1">IF($G45="","",TEXT(VLOOKUP($A45,Mitglieder!$C$24:$BG$323,AS$303),"0.00"))</f>
        <v/>
      </c>
      <c r="AT45" s="54" t="str">
        <f ca="1">IF(OR(VLOOKUP($A45,Mitglieder!$C$24:$BG$323,AT$303)="",$G45=""),"",VLOOKUP($A45,Mitglieder!$C$24:$BG$323,AT$303))</f>
        <v/>
      </c>
      <c r="AU45" s="45" t="str">
        <f ca="1">IF($G45="","",TEXT(VLOOKUP($A45,Mitglieder!$C$24:$BG$323,AU$303),"0.00"))</f>
        <v/>
      </c>
      <c r="AV45" s="45" t="str">
        <f ca="1">IF($G45="","",TEXT(VLOOKUP($A45,Mitglieder!$C$24:$BG$323,AV$303),"0.00"))</f>
        <v/>
      </c>
      <c r="AW45" s="42" t="str">
        <f ca="1">IF($G45="","",VLOOKUP($A45,Mitglieder!$C$24:$BG$323,AW$303))</f>
        <v/>
      </c>
      <c r="AX45" s="54" t="str">
        <f ca="1">IF(OR(VLOOKUP($A45,Mitglieder!$C$24:$BG$323,AX$303)="",$G45=""),"",VLOOKUP($A45,Mitglieder!$C$24:$BG$323,AX$303))</f>
        <v/>
      </c>
      <c r="AY45" s="43" t="str">
        <f ca="1">IF($G45="","",TEXT(VLOOKUP($A45,Mitglieder!$C$24:$BG$323,AY$303),"TT.MM.JJJJ"))</f>
        <v/>
      </c>
      <c r="AZ45" s="43" t="str">
        <f ca="1">IF($G45="","",TEXT(VLOOKUP($A45,Mitglieder!$C$24:$BG$323,AZ$303),"TT.MM.JJJJ"))</f>
        <v/>
      </c>
      <c r="BA45" s="43" t="str">
        <f ca="1">IF($G45="","",TEXT(VLOOKUP($A45,Mitglieder!$C$24:$BG$323,BA$303),"TT.MM.JJJJ"))</f>
        <v/>
      </c>
      <c r="BB45" s="43" t="str">
        <f ca="1">IF($G45="","",TEXT(VLOOKUP($A45,Mitglieder!$C$24:$BG$323,BB$303),"TT.MM.JJJJ"))</f>
        <v/>
      </c>
      <c r="BC45" s="43" t="str">
        <f ca="1">IF($G45="","",TEXT(VLOOKUP($A45,Mitglieder!$C$24:$BG$323,BC$303),"TT.MM.JJJJ"))</f>
        <v/>
      </c>
      <c r="BD45" s="43" t="str">
        <f ca="1">IF($G45="","",TEXT(VLOOKUP($A45,Mitglieder!$C$24:$BG$323,BD$303),"TT.MM.JJJJ"))</f>
        <v/>
      </c>
      <c r="BE45" s="42" t="str">
        <f ca="1">IF($G45="","",VLOOKUP($A45,Mitglieder!$C$24:$BG$323,BE$303))</f>
        <v/>
      </c>
      <c r="BF45" s="42" t="str">
        <f ca="1">IF($G45="","",VLOOKUP($A45,Mitglieder!$C$24:$BG$323,BF$303))</f>
        <v/>
      </c>
    </row>
    <row r="46" spans="1:58" x14ac:dyDescent="0.35">
      <c r="A46" s="42">
        <v>46</v>
      </c>
      <c r="B46" s="42">
        <f ca="1">VLOOKUP($A46,Mitglieder!$C$24:$BA$323,B$303)</f>
        <v>1.0299999999999967</v>
      </c>
      <c r="C46" s="42" t="str">
        <f ca="1">IF($G46="","",VLOOKUP($A46,Mitglieder!$C$24:$BG$323,C$303))</f>
        <v/>
      </c>
      <c r="D46" s="42" t="str">
        <f ca="1">IF($G46="","",VLOOKUP($A46,Mitglieder!$C$24:$BG$323,D$303))</f>
        <v/>
      </c>
      <c r="E46" s="42" t="str">
        <f ca="1">IF($G46="","",VLOOKUP($A46,Mitglieder!$C$24:$BG$323,E$303))</f>
        <v/>
      </c>
      <c r="F46" s="54" t="str">
        <f ca="1">IF(OR(VLOOKUP($A46,Mitglieder!$C$24:$BG$323,F$303)="",$G46=""),"",VLOOKUP($A46,Mitglieder!$C$24:$BG$323,F$303))</f>
        <v/>
      </c>
      <c r="G46" s="72" t="str">
        <f ca="1">IF(B46/ROUND(B46,0)=1,VLOOKUP($A46,Mitglieder!$C$24:$BA$323,G$303),"")</f>
        <v/>
      </c>
      <c r="H46" s="42" t="str">
        <f ca="1">IF($G46="","",VLOOKUP($A46,Mitglieder!$C$24:$BG$323,H$303))</f>
        <v/>
      </c>
      <c r="I46" s="54" t="str">
        <f ca="1">IF(OR(VLOOKUP($A46,Mitglieder!$C$24:$BG$323,I$303)="",$G46=""),"",VLOOKUP($A46,Mitglieder!$C$24:$BG$323,I$303))</f>
        <v/>
      </c>
      <c r="J46" s="42" t="str">
        <f ca="1">IF($G46="","",VLOOKUP($A46,Mitglieder!$C$24:$BG$323,J$303))</f>
        <v/>
      </c>
      <c r="K46" s="54" t="str">
        <f ca="1">IF(OR(VLOOKUP($A46,Mitglieder!$C$24:$BG$323,K$303)="",$G46=""),"",VLOOKUP($A46,Mitglieder!$C$24:$BG$323,K$303))</f>
        <v/>
      </c>
      <c r="L46" s="42" t="str">
        <f ca="1">IF($G46="","",VLOOKUP($A46,Mitglieder!$C$24:$BG$323,L$303))</f>
        <v/>
      </c>
      <c r="M46" s="42" t="str">
        <f ca="1">IF($G46="","",VLOOKUP($A46,Mitglieder!$C$24:$BG$323,M$303))</f>
        <v/>
      </c>
      <c r="N46" s="42" t="str">
        <f ca="1">IF($G46="","",VLOOKUP($A46,Mitglieder!$C$24:$BG$323,N$303))</f>
        <v/>
      </c>
      <c r="O46" s="42" t="str">
        <f ca="1">IF($G46="","",VLOOKUP($A46,Mitglieder!$C$24:$BG$323,O$303))</f>
        <v/>
      </c>
      <c r="P46" s="42" t="str">
        <f ca="1">IF($G46="","",VLOOKUP($A46,Mitglieder!$C$24:$BG$323,P$303))</f>
        <v/>
      </c>
      <c r="Q46" s="42" t="str">
        <f ca="1">IF($G46="","",VLOOKUP($A46,Mitglieder!$C$24:$BG$323,Q$303))</f>
        <v/>
      </c>
      <c r="R46" s="54" t="str">
        <f ca="1">IF(OR(VLOOKUP($A46,Mitglieder!$C$24:$BG$323,R$303)="",$G46=""),"",VLOOKUP($A46,Mitglieder!$C$24:$BG$323,R$303))</f>
        <v/>
      </c>
      <c r="S46" s="43" t="str">
        <f ca="1">IF($G46="","",TEXT(VLOOKUP($A46,Mitglieder!$C$24:$BG$323,S$303),"TT.MM.JJJJ"))</f>
        <v/>
      </c>
      <c r="T46" s="43" t="str">
        <f ca="1">IF($G46="","",TEXT(VLOOKUP($A46,Mitglieder!$C$24:$BG$323,T$303),"TT.MM.JJJJ"))</f>
        <v/>
      </c>
      <c r="U46" s="43" t="str">
        <f ca="1">IF($G46="","",TEXT(VLOOKUP($A46,Mitglieder!$C$24:$BG$323,U$303),"TT.MM.JJJJ"))</f>
        <v/>
      </c>
      <c r="V46" s="54" t="str">
        <f ca="1">IF(OR(VLOOKUP($A46,Mitglieder!$C$24:$BG$323,V$303)="",$G46=""),"",VLOOKUP($A46,Mitglieder!$C$24:$BG$323,V$303))</f>
        <v/>
      </c>
      <c r="W46" s="54" t="str">
        <f ca="1">IF(OR(VLOOKUP($A46,Mitglieder!$C$24:$BG$323,W$303)="",$G46=""),"",VLOOKUP($A46,Mitglieder!$C$24:$BG$323,W$303))</f>
        <v/>
      </c>
      <c r="X46" s="54" t="str">
        <f ca="1">IF(OR(VLOOKUP($A46,Mitglieder!$C$24:$BG$323,X$303)="",$G46=""),"",VLOOKUP($A46,Mitglieder!$C$24:$BG$323,X$303))</f>
        <v/>
      </c>
      <c r="Y46" s="54" t="str">
        <f ca="1">IF(OR(VLOOKUP($A46,Mitglieder!$C$24:$BG$323,Y$303)="",$G46=""),"",VLOOKUP($A46,Mitglieder!$C$24:$BG$323,Y$303))</f>
        <v/>
      </c>
      <c r="Z46" s="54" t="str">
        <f ca="1">IF(OR(VLOOKUP($A46,Mitglieder!$C$24:$BG$323,Z$303)="",$G46=""),"",VLOOKUP($A46,Mitglieder!$C$24:$BG$323,Z$303))</f>
        <v/>
      </c>
      <c r="AA46" s="54" t="str">
        <f ca="1">IF(OR(VLOOKUP($A46,Mitglieder!$C$24:$BG$323,AA$303)="",$G46=""),"",VLOOKUP($A46,Mitglieder!$C$24:$BG$323,AA$303))</f>
        <v/>
      </c>
      <c r="AB46" s="54" t="str">
        <f ca="1">IF(OR(VLOOKUP($A46,Mitglieder!$C$24:$BG$323,AB$303)="",$G46=""),"",VLOOKUP($A46,Mitglieder!$C$24:$BG$323,AB$303))</f>
        <v/>
      </c>
      <c r="AC46" s="54" t="str">
        <f ca="1">IF(OR(VLOOKUP($A46,Mitglieder!$C$24:$BG$323,AC$303)="",$G46=""),"",VLOOKUP($A46,Mitglieder!$C$24:$BG$323,AC$303))</f>
        <v/>
      </c>
      <c r="AD46" s="54" t="str">
        <f ca="1">IF(OR(VLOOKUP($A46,Mitglieder!$C$24:$BG$323,AD$303)="",$G46=""),"",VLOOKUP($A46,Mitglieder!$C$24:$BG$323,AD$303))</f>
        <v/>
      </c>
      <c r="AE46" s="54" t="str">
        <f ca="1">IF(OR(VLOOKUP($A46,Mitglieder!$C$24:$BG$323,AE$303)="",$G46=""),"",VLOOKUP($A46,Mitglieder!$C$24:$BG$323,AE$303))</f>
        <v/>
      </c>
      <c r="AF46" s="54" t="str">
        <f ca="1">IF(OR(VLOOKUP($A46,Mitglieder!$C$24:$BG$323,AF$303)="",$G46=""),"",VLOOKUP($A46,Mitglieder!$C$24:$BG$323,AF$303))</f>
        <v/>
      </c>
      <c r="AG46" s="54" t="str">
        <f ca="1">IF(OR(VLOOKUP($A46,Mitglieder!$C$24:$BG$323,AG$303)="",$G46=""),"",VLOOKUP($A46,Mitglieder!$C$24:$BG$323,AG$303))</f>
        <v/>
      </c>
      <c r="AH46" s="54" t="str">
        <f ca="1">IF(OR(VLOOKUP($A46,Mitglieder!$C$24:$BG$323,AH$303)="",$G46=""),"",VLOOKUP($A46,Mitglieder!$C$24:$BG$323,AH$303))</f>
        <v/>
      </c>
      <c r="AI46" s="54" t="str">
        <f ca="1">IF(OR(VLOOKUP($A46,Mitglieder!$C$24:$BG$323,AI$303)="",$G46=""),"",VLOOKUP($A46,Mitglieder!$C$24:$BG$323,AI$303))</f>
        <v/>
      </c>
      <c r="AJ46" s="54" t="str">
        <f ca="1">IF(OR(VLOOKUP($A46,Mitglieder!$C$24:$BG$323,AJ$303)="",$G46=""),"",VLOOKUP($A46,Mitglieder!$C$24:$BG$323,AJ$303))</f>
        <v/>
      </c>
      <c r="AK46" s="54" t="str">
        <f ca="1">IF(OR(VLOOKUP($A46,Mitglieder!$C$24:$BG$323,AK$303)="",$G46=""),"",VLOOKUP($A46,Mitglieder!$C$24:$BG$323,AK$303))</f>
        <v/>
      </c>
      <c r="AL46" s="54" t="str">
        <f ca="1">IF(OR(VLOOKUP($A46,Mitglieder!$C$24:$BG$323,AL$303)="",$G46=""),"",VLOOKUP($A46,Mitglieder!$C$24:$BG$323,AL$303))</f>
        <v/>
      </c>
      <c r="AM46" s="42" t="str">
        <f ca="1">IF($G46="","",VLOOKUP($A46,Mitglieder!$C$24:$BG$323,AM$303))</f>
        <v/>
      </c>
      <c r="AN46" s="54" t="str">
        <f ca="1">IF(OR(VLOOKUP($A46,Mitglieder!$C$24:$BG$323,AN$303)="",$G46=""),"",VLOOKUP($A46,Mitglieder!$C$24:$BG$323,AN$303))</f>
        <v/>
      </c>
      <c r="AO46" s="43" t="str">
        <f ca="1">IF($G46="","",TEXT(VLOOKUP($A46,Mitglieder!$C$24:$BG$323,AO$303),"TT.MM.JJJJ"))</f>
        <v/>
      </c>
      <c r="AP46" s="42" t="str">
        <f ca="1">IF($G46="","",VLOOKUP($A46,Mitglieder!$C$24:$BG$323,AP$303))</f>
        <v/>
      </c>
      <c r="AQ46" s="45" t="str">
        <f ca="1">IF($G46="","",TEXT(VLOOKUP($A46,Mitglieder!$C$24:$BG$323,AQ$303),"0.00"))</f>
        <v/>
      </c>
      <c r="AR46" s="54" t="str">
        <f ca="1">IF(OR(VLOOKUP($A46,Mitglieder!$C$24:$BG$323,AR$303)="",$G46=""),"",VLOOKUP($A46,Mitglieder!$C$24:$BG$323,AR$303))</f>
        <v/>
      </c>
      <c r="AS46" s="45" t="str">
        <f ca="1">IF($G46="","",TEXT(VLOOKUP($A46,Mitglieder!$C$24:$BG$323,AS$303),"0.00"))</f>
        <v/>
      </c>
      <c r="AT46" s="54" t="str">
        <f ca="1">IF(OR(VLOOKUP($A46,Mitglieder!$C$24:$BG$323,AT$303)="",$G46=""),"",VLOOKUP($A46,Mitglieder!$C$24:$BG$323,AT$303))</f>
        <v/>
      </c>
      <c r="AU46" s="45" t="str">
        <f ca="1">IF($G46="","",TEXT(VLOOKUP($A46,Mitglieder!$C$24:$BG$323,AU$303),"0.00"))</f>
        <v/>
      </c>
      <c r="AV46" s="45" t="str">
        <f ca="1">IF($G46="","",TEXT(VLOOKUP($A46,Mitglieder!$C$24:$BG$323,AV$303),"0.00"))</f>
        <v/>
      </c>
      <c r="AW46" s="42" t="str">
        <f ca="1">IF($G46="","",VLOOKUP($A46,Mitglieder!$C$24:$BG$323,AW$303))</f>
        <v/>
      </c>
      <c r="AX46" s="54" t="str">
        <f ca="1">IF(OR(VLOOKUP($A46,Mitglieder!$C$24:$BG$323,AX$303)="",$G46=""),"",VLOOKUP($A46,Mitglieder!$C$24:$BG$323,AX$303))</f>
        <v/>
      </c>
      <c r="AY46" s="43" t="str">
        <f ca="1">IF($G46="","",TEXT(VLOOKUP($A46,Mitglieder!$C$24:$BG$323,AY$303),"TT.MM.JJJJ"))</f>
        <v/>
      </c>
      <c r="AZ46" s="43" t="str">
        <f ca="1">IF($G46="","",TEXT(VLOOKUP($A46,Mitglieder!$C$24:$BG$323,AZ$303),"TT.MM.JJJJ"))</f>
        <v/>
      </c>
      <c r="BA46" s="43" t="str">
        <f ca="1">IF($G46="","",TEXT(VLOOKUP($A46,Mitglieder!$C$24:$BG$323,BA$303),"TT.MM.JJJJ"))</f>
        <v/>
      </c>
      <c r="BB46" s="43" t="str">
        <f ca="1">IF($G46="","",TEXT(VLOOKUP($A46,Mitglieder!$C$24:$BG$323,BB$303),"TT.MM.JJJJ"))</f>
        <v/>
      </c>
      <c r="BC46" s="43" t="str">
        <f ca="1">IF($G46="","",TEXT(VLOOKUP($A46,Mitglieder!$C$24:$BG$323,BC$303),"TT.MM.JJJJ"))</f>
        <v/>
      </c>
      <c r="BD46" s="43" t="str">
        <f ca="1">IF($G46="","",TEXT(VLOOKUP($A46,Mitglieder!$C$24:$BG$323,BD$303),"TT.MM.JJJJ"))</f>
        <v/>
      </c>
      <c r="BE46" s="42" t="str">
        <f ca="1">IF($G46="","",VLOOKUP($A46,Mitglieder!$C$24:$BG$323,BE$303))</f>
        <v/>
      </c>
      <c r="BF46" s="42" t="str">
        <f ca="1">IF($G46="","",VLOOKUP($A46,Mitglieder!$C$24:$BG$323,BF$303))</f>
        <v/>
      </c>
    </row>
    <row r="47" spans="1:58" x14ac:dyDescent="0.35">
      <c r="A47" s="42">
        <v>47</v>
      </c>
      <c r="B47" s="42">
        <f ca="1">VLOOKUP($A47,Mitglieder!$C$24:$BA$323,B$303)</f>
        <v>1.0299999999999967</v>
      </c>
      <c r="C47" s="42" t="str">
        <f ca="1">IF($G47="","",VLOOKUP($A47,Mitglieder!$C$24:$BG$323,C$303))</f>
        <v/>
      </c>
      <c r="D47" s="42" t="str">
        <f ca="1">IF($G47="","",VLOOKUP($A47,Mitglieder!$C$24:$BG$323,D$303))</f>
        <v/>
      </c>
      <c r="E47" s="42" t="str">
        <f ca="1">IF($G47="","",VLOOKUP($A47,Mitglieder!$C$24:$BG$323,E$303))</f>
        <v/>
      </c>
      <c r="F47" s="54" t="str">
        <f ca="1">IF(OR(VLOOKUP($A47,Mitglieder!$C$24:$BG$323,F$303)="",$G47=""),"",VLOOKUP($A47,Mitglieder!$C$24:$BG$323,F$303))</f>
        <v/>
      </c>
      <c r="G47" s="72" t="str">
        <f ca="1">IF(B47/ROUND(B47,0)=1,VLOOKUP($A47,Mitglieder!$C$24:$BA$323,G$303),"")</f>
        <v/>
      </c>
      <c r="H47" s="42" t="str">
        <f ca="1">IF($G47="","",VLOOKUP($A47,Mitglieder!$C$24:$BG$323,H$303))</f>
        <v/>
      </c>
      <c r="I47" s="54" t="str">
        <f ca="1">IF(OR(VLOOKUP($A47,Mitglieder!$C$24:$BG$323,I$303)="",$G47=""),"",VLOOKUP($A47,Mitglieder!$C$24:$BG$323,I$303))</f>
        <v/>
      </c>
      <c r="J47" s="42" t="str">
        <f ca="1">IF($G47="","",VLOOKUP($A47,Mitglieder!$C$24:$BG$323,J$303))</f>
        <v/>
      </c>
      <c r="K47" s="54" t="str">
        <f ca="1">IF(OR(VLOOKUP($A47,Mitglieder!$C$24:$BG$323,K$303)="",$G47=""),"",VLOOKUP($A47,Mitglieder!$C$24:$BG$323,K$303))</f>
        <v/>
      </c>
      <c r="L47" s="42" t="str">
        <f ca="1">IF($G47="","",VLOOKUP($A47,Mitglieder!$C$24:$BG$323,L$303))</f>
        <v/>
      </c>
      <c r="M47" s="42" t="str">
        <f ca="1">IF($G47="","",VLOOKUP($A47,Mitglieder!$C$24:$BG$323,M$303))</f>
        <v/>
      </c>
      <c r="N47" s="42" t="str">
        <f ca="1">IF($G47="","",VLOOKUP($A47,Mitglieder!$C$24:$BG$323,N$303))</f>
        <v/>
      </c>
      <c r="O47" s="42" t="str">
        <f ca="1">IF($G47="","",VLOOKUP($A47,Mitglieder!$C$24:$BG$323,O$303))</f>
        <v/>
      </c>
      <c r="P47" s="42" t="str">
        <f ca="1">IF($G47="","",VLOOKUP($A47,Mitglieder!$C$24:$BG$323,P$303))</f>
        <v/>
      </c>
      <c r="Q47" s="42" t="str">
        <f ca="1">IF($G47="","",VLOOKUP($A47,Mitglieder!$C$24:$BG$323,Q$303))</f>
        <v/>
      </c>
      <c r="R47" s="54" t="str">
        <f ca="1">IF(OR(VLOOKUP($A47,Mitglieder!$C$24:$BG$323,R$303)="",$G47=""),"",VLOOKUP($A47,Mitglieder!$C$24:$BG$323,R$303))</f>
        <v/>
      </c>
      <c r="S47" s="43" t="str">
        <f ca="1">IF($G47="","",TEXT(VLOOKUP($A47,Mitglieder!$C$24:$BG$323,S$303),"TT.MM.JJJJ"))</f>
        <v/>
      </c>
      <c r="T47" s="43" t="str">
        <f ca="1">IF($G47="","",TEXT(VLOOKUP($A47,Mitglieder!$C$24:$BG$323,T$303),"TT.MM.JJJJ"))</f>
        <v/>
      </c>
      <c r="U47" s="43" t="str">
        <f ca="1">IF($G47="","",TEXT(VLOOKUP($A47,Mitglieder!$C$24:$BG$323,U$303),"TT.MM.JJJJ"))</f>
        <v/>
      </c>
      <c r="V47" s="54" t="str">
        <f ca="1">IF(OR(VLOOKUP($A47,Mitglieder!$C$24:$BG$323,V$303)="",$G47=""),"",VLOOKUP($A47,Mitglieder!$C$24:$BG$323,V$303))</f>
        <v/>
      </c>
      <c r="W47" s="54" t="str">
        <f ca="1">IF(OR(VLOOKUP($A47,Mitglieder!$C$24:$BG$323,W$303)="",$G47=""),"",VLOOKUP($A47,Mitglieder!$C$24:$BG$323,W$303))</f>
        <v/>
      </c>
      <c r="X47" s="54" t="str">
        <f ca="1">IF(OR(VLOOKUP($A47,Mitglieder!$C$24:$BG$323,X$303)="",$G47=""),"",VLOOKUP($A47,Mitglieder!$C$24:$BG$323,X$303))</f>
        <v/>
      </c>
      <c r="Y47" s="54" t="str">
        <f ca="1">IF(OR(VLOOKUP($A47,Mitglieder!$C$24:$BG$323,Y$303)="",$G47=""),"",VLOOKUP($A47,Mitglieder!$C$24:$BG$323,Y$303))</f>
        <v/>
      </c>
      <c r="Z47" s="54" t="str">
        <f ca="1">IF(OR(VLOOKUP($A47,Mitglieder!$C$24:$BG$323,Z$303)="",$G47=""),"",VLOOKUP($A47,Mitglieder!$C$24:$BG$323,Z$303))</f>
        <v/>
      </c>
      <c r="AA47" s="54" t="str">
        <f ca="1">IF(OR(VLOOKUP($A47,Mitglieder!$C$24:$BG$323,AA$303)="",$G47=""),"",VLOOKUP($A47,Mitglieder!$C$24:$BG$323,AA$303))</f>
        <v/>
      </c>
      <c r="AB47" s="54" t="str">
        <f ca="1">IF(OR(VLOOKUP($A47,Mitglieder!$C$24:$BG$323,AB$303)="",$G47=""),"",VLOOKUP($A47,Mitglieder!$C$24:$BG$323,AB$303))</f>
        <v/>
      </c>
      <c r="AC47" s="54" t="str">
        <f ca="1">IF(OR(VLOOKUP($A47,Mitglieder!$C$24:$BG$323,AC$303)="",$G47=""),"",VLOOKUP($A47,Mitglieder!$C$24:$BG$323,AC$303))</f>
        <v/>
      </c>
      <c r="AD47" s="54" t="str">
        <f ca="1">IF(OR(VLOOKUP($A47,Mitglieder!$C$24:$BG$323,AD$303)="",$G47=""),"",VLOOKUP($A47,Mitglieder!$C$24:$BG$323,AD$303))</f>
        <v/>
      </c>
      <c r="AE47" s="54" t="str">
        <f ca="1">IF(OR(VLOOKUP($A47,Mitglieder!$C$24:$BG$323,AE$303)="",$G47=""),"",VLOOKUP($A47,Mitglieder!$C$24:$BG$323,AE$303))</f>
        <v/>
      </c>
      <c r="AF47" s="54" t="str">
        <f ca="1">IF(OR(VLOOKUP($A47,Mitglieder!$C$24:$BG$323,AF$303)="",$G47=""),"",VLOOKUP($A47,Mitglieder!$C$24:$BG$323,AF$303))</f>
        <v/>
      </c>
      <c r="AG47" s="54" t="str">
        <f ca="1">IF(OR(VLOOKUP($A47,Mitglieder!$C$24:$BG$323,AG$303)="",$G47=""),"",VLOOKUP($A47,Mitglieder!$C$24:$BG$323,AG$303))</f>
        <v/>
      </c>
      <c r="AH47" s="54" t="str">
        <f ca="1">IF(OR(VLOOKUP($A47,Mitglieder!$C$24:$BG$323,AH$303)="",$G47=""),"",VLOOKUP($A47,Mitglieder!$C$24:$BG$323,AH$303))</f>
        <v/>
      </c>
      <c r="AI47" s="54" t="str">
        <f ca="1">IF(OR(VLOOKUP($A47,Mitglieder!$C$24:$BG$323,AI$303)="",$G47=""),"",VLOOKUP($A47,Mitglieder!$C$24:$BG$323,AI$303))</f>
        <v/>
      </c>
      <c r="AJ47" s="54" t="str">
        <f ca="1">IF(OR(VLOOKUP($A47,Mitglieder!$C$24:$BG$323,AJ$303)="",$G47=""),"",VLOOKUP($A47,Mitglieder!$C$24:$BG$323,AJ$303))</f>
        <v/>
      </c>
      <c r="AK47" s="54" t="str">
        <f ca="1">IF(OR(VLOOKUP($A47,Mitglieder!$C$24:$BG$323,AK$303)="",$G47=""),"",VLOOKUP($A47,Mitglieder!$C$24:$BG$323,AK$303))</f>
        <v/>
      </c>
      <c r="AL47" s="54" t="str">
        <f ca="1">IF(OR(VLOOKUP($A47,Mitglieder!$C$24:$BG$323,AL$303)="",$G47=""),"",VLOOKUP($A47,Mitglieder!$C$24:$BG$323,AL$303))</f>
        <v/>
      </c>
      <c r="AM47" s="42" t="str">
        <f ca="1">IF($G47="","",VLOOKUP($A47,Mitglieder!$C$24:$BG$323,AM$303))</f>
        <v/>
      </c>
      <c r="AN47" s="54" t="str">
        <f ca="1">IF(OR(VLOOKUP($A47,Mitglieder!$C$24:$BG$323,AN$303)="",$G47=""),"",VLOOKUP($A47,Mitglieder!$C$24:$BG$323,AN$303))</f>
        <v/>
      </c>
      <c r="AO47" s="43" t="str">
        <f ca="1">IF($G47="","",TEXT(VLOOKUP($A47,Mitglieder!$C$24:$BG$323,AO$303),"TT.MM.JJJJ"))</f>
        <v/>
      </c>
      <c r="AP47" s="42" t="str">
        <f ca="1">IF($G47="","",VLOOKUP($A47,Mitglieder!$C$24:$BG$323,AP$303))</f>
        <v/>
      </c>
      <c r="AQ47" s="45" t="str">
        <f ca="1">IF($G47="","",TEXT(VLOOKUP($A47,Mitglieder!$C$24:$BG$323,AQ$303),"0.00"))</f>
        <v/>
      </c>
      <c r="AR47" s="54" t="str">
        <f ca="1">IF(OR(VLOOKUP($A47,Mitglieder!$C$24:$BG$323,AR$303)="",$G47=""),"",VLOOKUP($A47,Mitglieder!$C$24:$BG$323,AR$303))</f>
        <v/>
      </c>
      <c r="AS47" s="45" t="str">
        <f ca="1">IF($G47="","",TEXT(VLOOKUP($A47,Mitglieder!$C$24:$BG$323,AS$303),"0.00"))</f>
        <v/>
      </c>
      <c r="AT47" s="54" t="str">
        <f ca="1">IF(OR(VLOOKUP($A47,Mitglieder!$C$24:$BG$323,AT$303)="",$G47=""),"",VLOOKUP($A47,Mitglieder!$C$24:$BG$323,AT$303))</f>
        <v/>
      </c>
      <c r="AU47" s="45" t="str">
        <f ca="1">IF($G47="","",TEXT(VLOOKUP($A47,Mitglieder!$C$24:$BG$323,AU$303),"0.00"))</f>
        <v/>
      </c>
      <c r="AV47" s="45" t="str">
        <f ca="1">IF($G47="","",TEXT(VLOOKUP($A47,Mitglieder!$C$24:$BG$323,AV$303),"0.00"))</f>
        <v/>
      </c>
      <c r="AW47" s="42" t="str">
        <f ca="1">IF($G47="","",VLOOKUP($A47,Mitglieder!$C$24:$BG$323,AW$303))</f>
        <v/>
      </c>
      <c r="AX47" s="54" t="str">
        <f ca="1">IF(OR(VLOOKUP($A47,Mitglieder!$C$24:$BG$323,AX$303)="",$G47=""),"",VLOOKUP($A47,Mitglieder!$C$24:$BG$323,AX$303))</f>
        <v/>
      </c>
      <c r="AY47" s="43" t="str">
        <f ca="1">IF($G47="","",TEXT(VLOOKUP($A47,Mitglieder!$C$24:$BG$323,AY$303),"TT.MM.JJJJ"))</f>
        <v/>
      </c>
      <c r="AZ47" s="43" t="str">
        <f ca="1">IF($G47="","",TEXT(VLOOKUP($A47,Mitglieder!$C$24:$BG$323,AZ$303),"TT.MM.JJJJ"))</f>
        <v/>
      </c>
      <c r="BA47" s="43" t="str">
        <f ca="1">IF($G47="","",TEXT(VLOOKUP($A47,Mitglieder!$C$24:$BG$323,BA$303),"TT.MM.JJJJ"))</f>
        <v/>
      </c>
      <c r="BB47" s="43" t="str">
        <f ca="1">IF($G47="","",TEXT(VLOOKUP($A47,Mitglieder!$C$24:$BG$323,BB$303),"TT.MM.JJJJ"))</f>
        <v/>
      </c>
      <c r="BC47" s="43" t="str">
        <f ca="1">IF($G47="","",TEXT(VLOOKUP($A47,Mitglieder!$C$24:$BG$323,BC$303),"TT.MM.JJJJ"))</f>
        <v/>
      </c>
      <c r="BD47" s="43" t="str">
        <f ca="1">IF($G47="","",TEXT(VLOOKUP($A47,Mitglieder!$C$24:$BG$323,BD$303),"TT.MM.JJJJ"))</f>
        <v/>
      </c>
      <c r="BE47" s="42" t="str">
        <f ca="1">IF($G47="","",VLOOKUP($A47,Mitglieder!$C$24:$BG$323,BE$303))</f>
        <v/>
      </c>
      <c r="BF47" s="42" t="str">
        <f ca="1">IF($G47="","",VLOOKUP($A47,Mitglieder!$C$24:$BG$323,BF$303))</f>
        <v/>
      </c>
    </row>
    <row r="48" spans="1:58" x14ac:dyDescent="0.35">
      <c r="A48" s="42">
        <v>48</v>
      </c>
      <c r="B48" s="42">
        <f ca="1">VLOOKUP($A48,Mitglieder!$C$24:$BA$323,B$303)</f>
        <v>1.0299999999999967</v>
      </c>
      <c r="C48" s="42" t="str">
        <f ca="1">IF($G48="","",VLOOKUP($A48,Mitglieder!$C$24:$BG$323,C$303))</f>
        <v/>
      </c>
      <c r="D48" s="42" t="str">
        <f ca="1">IF($G48="","",VLOOKUP($A48,Mitglieder!$C$24:$BG$323,D$303))</f>
        <v/>
      </c>
      <c r="E48" s="42" t="str">
        <f ca="1">IF($G48="","",VLOOKUP($A48,Mitglieder!$C$24:$BG$323,E$303))</f>
        <v/>
      </c>
      <c r="F48" s="54" t="str">
        <f ca="1">IF(OR(VLOOKUP($A48,Mitglieder!$C$24:$BG$323,F$303)="",$G48=""),"",VLOOKUP($A48,Mitglieder!$C$24:$BG$323,F$303))</f>
        <v/>
      </c>
      <c r="G48" s="72" t="str">
        <f ca="1">IF(B48/ROUND(B48,0)=1,VLOOKUP($A48,Mitglieder!$C$24:$BA$323,G$303),"")</f>
        <v/>
      </c>
      <c r="H48" s="42" t="str">
        <f ca="1">IF($G48="","",VLOOKUP($A48,Mitglieder!$C$24:$BG$323,H$303))</f>
        <v/>
      </c>
      <c r="I48" s="54" t="str">
        <f ca="1">IF(OR(VLOOKUP($A48,Mitglieder!$C$24:$BG$323,I$303)="",$G48=""),"",VLOOKUP($A48,Mitglieder!$C$24:$BG$323,I$303))</f>
        <v/>
      </c>
      <c r="J48" s="42" t="str">
        <f ca="1">IF($G48="","",VLOOKUP($A48,Mitglieder!$C$24:$BG$323,J$303))</f>
        <v/>
      </c>
      <c r="K48" s="54" t="str">
        <f ca="1">IF(OR(VLOOKUP($A48,Mitglieder!$C$24:$BG$323,K$303)="",$G48=""),"",VLOOKUP($A48,Mitglieder!$C$24:$BG$323,K$303))</f>
        <v/>
      </c>
      <c r="L48" s="42" t="str">
        <f ca="1">IF($G48="","",VLOOKUP($A48,Mitglieder!$C$24:$BG$323,L$303))</f>
        <v/>
      </c>
      <c r="M48" s="42" t="str">
        <f ca="1">IF($G48="","",VLOOKUP($A48,Mitglieder!$C$24:$BG$323,M$303))</f>
        <v/>
      </c>
      <c r="N48" s="42" t="str">
        <f ca="1">IF($G48="","",VLOOKUP($A48,Mitglieder!$C$24:$BG$323,N$303))</f>
        <v/>
      </c>
      <c r="O48" s="42" t="str">
        <f ca="1">IF($G48="","",VLOOKUP($A48,Mitglieder!$C$24:$BG$323,O$303))</f>
        <v/>
      </c>
      <c r="P48" s="42" t="str">
        <f ca="1">IF($G48="","",VLOOKUP($A48,Mitglieder!$C$24:$BG$323,P$303))</f>
        <v/>
      </c>
      <c r="Q48" s="42" t="str">
        <f ca="1">IF($G48="","",VLOOKUP($A48,Mitglieder!$C$24:$BG$323,Q$303))</f>
        <v/>
      </c>
      <c r="R48" s="54" t="str">
        <f ca="1">IF(OR(VLOOKUP($A48,Mitglieder!$C$24:$BG$323,R$303)="",$G48=""),"",VLOOKUP($A48,Mitglieder!$C$24:$BG$323,R$303))</f>
        <v/>
      </c>
      <c r="S48" s="43" t="str">
        <f ca="1">IF($G48="","",TEXT(VLOOKUP($A48,Mitglieder!$C$24:$BG$323,S$303),"TT.MM.JJJJ"))</f>
        <v/>
      </c>
      <c r="T48" s="43" t="str">
        <f ca="1">IF($G48="","",TEXT(VLOOKUP($A48,Mitglieder!$C$24:$BG$323,T$303),"TT.MM.JJJJ"))</f>
        <v/>
      </c>
      <c r="U48" s="43" t="str">
        <f ca="1">IF($G48="","",TEXT(VLOOKUP($A48,Mitglieder!$C$24:$BG$323,U$303),"TT.MM.JJJJ"))</f>
        <v/>
      </c>
      <c r="V48" s="54" t="str">
        <f ca="1">IF(OR(VLOOKUP($A48,Mitglieder!$C$24:$BG$323,V$303)="",$G48=""),"",VLOOKUP($A48,Mitglieder!$C$24:$BG$323,V$303))</f>
        <v/>
      </c>
      <c r="W48" s="54" t="str">
        <f ca="1">IF(OR(VLOOKUP($A48,Mitglieder!$C$24:$BG$323,W$303)="",$G48=""),"",VLOOKUP($A48,Mitglieder!$C$24:$BG$323,W$303))</f>
        <v/>
      </c>
      <c r="X48" s="54" t="str">
        <f ca="1">IF(OR(VLOOKUP($A48,Mitglieder!$C$24:$BG$323,X$303)="",$G48=""),"",VLOOKUP($A48,Mitglieder!$C$24:$BG$323,X$303))</f>
        <v/>
      </c>
      <c r="Y48" s="54" t="str">
        <f ca="1">IF(OR(VLOOKUP($A48,Mitglieder!$C$24:$BG$323,Y$303)="",$G48=""),"",VLOOKUP($A48,Mitglieder!$C$24:$BG$323,Y$303))</f>
        <v/>
      </c>
      <c r="Z48" s="54" t="str">
        <f ca="1">IF(OR(VLOOKUP($A48,Mitglieder!$C$24:$BG$323,Z$303)="",$G48=""),"",VLOOKUP($A48,Mitglieder!$C$24:$BG$323,Z$303))</f>
        <v/>
      </c>
      <c r="AA48" s="54" t="str">
        <f ca="1">IF(OR(VLOOKUP($A48,Mitglieder!$C$24:$BG$323,AA$303)="",$G48=""),"",VLOOKUP($A48,Mitglieder!$C$24:$BG$323,AA$303))</f>
        <v/>
      </c>
      <c r="AB48" s="54" t="str">
        <f ca="1">IF(OR(VLOOKUP($A48,Mitglieder!$C$24:$BG$323,AB$303)="",$G48=""),"",VLOOKUP($A48,Mitglieder!$C$24:$BG$323,AB$303))</f>
        <v/>
      </c>
      <c r="AC48" s="54" t="str">
        <f ca="1">IF(OR(VLOOKUP($A48,Mitglieder!$C$24:$BG$323,AC$303)="",$G48=""),"",VLOOKUP($A48,Mitglieder!$C$24:$BG$323,AC$303))</f>
        <v/>
      </c>
      <c r="AD48" s="54" t="str">
        <f ca="1">IF(OR(VLOOKUP($A48,Mitglieder!$C$24:$BG$323,AD$303)="",$G48=""),"",VLOOKUP($A48,Mitglieder!$C$24:$BG$323,AD$303))</f>
        <v/>
      </c>
      <c r="AE48" s="54" t="str">
        <f ca="1">IF(OR(VLOOKUP($A48,Mitglieder!$C$24:$BG$323,AE$303)="",$G48=""),"",VLOOKUP($A48,Mitglieder!$C$24:$BG$323,AE$303))</f>
        <v/>
      </c>
      <c r="AF48" s="54" t="str">
        <f ca="1">IF(OR(VLOOKUP($A48,Mitglieder!$C$24:$BG$323,AF$303)="",$G48=""),"",VLOOKUP($A48,Mitglieder!$C$24:$BG$323,AF$303))</f>
        <v/>
      </c>
      <c r="AG48" s="54" t="str">
        <f ca="1">IF(OR(VLOOKUP($A48,Mitglieder!$C$24:$BG$323,AG$303)="",$G48=""),"",VLOOKUP($A48,Mitglieder!$C$24:$BG$323,AG$303))</f>
        <v/>
      </c>
      <c r="AH48" s="54" t="str">
        <f ca="1">IF(OR(VLOOKUP($A48,Mitglieder!$C$24:$BG$323,AH$303)="",$G48=""),"",VLOOKUP($A48,Mitglieder!$C$24:$BG$323,AH$303))</f>
        <v/>
      </c>
      <c r="AI48" s="54" t="str">
        <f ca="1">IF(OR(VLOOKUP($A48,Mitglieder!$C$24:$BG$323,AI$303)="",$G48=""),"",VLOOKUP($A48,Mitglieder!$C$24:$BG$323,AI$303))</f>
        <v/>
      </c>
      <c r="AJ48" s="54" t="str">
        <f ca="1">IF(OR(VLOOKUP($A48,Mitglieder!$C$24:$BG$323,AJ$303)="",$G48=""),"",VLOOKUP($A48,Mitglieder!$C$24:$BG$323,AJ$303))</f>
        <v/>
      </c>
      <c r="AK48" s="54" t="str">
        <f ca="1">IF(OR(VLOOKUP($A48,Mitglieder!$C$24:$BG$323,AK$303)="",$G48=""),"",VLOOKUP($A48,Mitglieder!$C$24:$BG$323,AK$303))</f>
        <v/>
      </c>
      <c r="AL48" s="54" t="str">
        <f ca="1">IF(OR(VLOOKUP($A48,Mitglieder!$C$24:$BG$323,AL$303)="",$G48=""),"",VLOOKUP($A48,Mitglieder!$C$24:$BG$323,AL$303))</f>
        <v/>
      </c>
      <c r="AM48" s="42" t="str">
        <f ca="1">IF($G48="","",VLOOKUP($A48,Mitglieder!$C$24:$BG$323,AM$303))</f>
        <v/>
      </c>
      <c r="AN48" s="54" t="str">
        <f ca="1">IF(OR(VLOOKUP($A48,Mitglieder!$C$24:$BG$323,AN$303)="",$G48=""),"",VLOOKUP($A48,Mitglieder!$C$24:$BG$323,AN$303))</f>
        <v/>
      </c>
      <c r="AO48" s="43" t="str">
        <f ca="1">IF($G48="","",TEXT(VLOOKUP($A48,Mitglieder!$C$24:$BG$323,AO$303),"TT.MM.JJJJ"))</f>
        <v/>
      </c>
      <c r="AP48" s="42" t="str">
        <f ca="1">IF($G48="","",VLOOKUP($A48,Mitglieder!$C$24:$BG$323,AP$303))</f>
        <v/>
      </c>
      <c r="AQ48" s="45" t="str">
        <f ca="1">IF($G48="","",TEXT(VLOOKUP($A48,Mitglieder!$C$24:$BG$323,AQ$303),"0.00"))</f>
        <v/>
      </c>
      <c r="AR48" s="54" t="str">
        <f ca="1">IF(OR(VLOOKUP($A48,Mitglieder!$C$24:$BG$323,AR$303)="",$G48=""),"",VLOOKUP($A48,Mitglieder!$C$24:$BG$323,AR$303))</f>
        <v/>
      </c>
      <c r="AS48" s="45" t="str">
        <f ca="1">IF($G48="","",TEXT(VLOOKUP($A48,Mitglieder!$C$24:$BG$323,AS$303),"0.00"))</f>
        <v/>
      </c>
      <c r="AT48" s="54" t="str">
        <f ca="1">IF(OR(VLOOKUP($A48,Mitglieder!$C$24:$BG$323,AT$303)="",$G48=""),"",VLOOKUP($A48,Mitglieder!$C$24:$BG$323,AT$303))</f>
        <v/>
      </c>
      <c r="AU48" s="45" t="str">
        <f ca="1">IF($G48="","",TEXT(VLOOKUP($A48,Mitglieder!$C$24:$BG$323,AU$303),"0.00"))</f>
        <v/>
      </c>
      <c r="AV48" s="45" t="str">
        <f ca="1">IF($G48="","",TEXT(VLOOKUP($A48,Mitglieder!$C$24:$BG$323,AV$303),"0.00"))</f>
        <v/>
      </c>
      <c r="AW48" s="42" t="str">
        <f ca="1">IF($G48="","",VLOOKUP($A48,Mitglieder!$C$24:$BG$323,AW$303))</f>
        <v/>
      </c>
      <c r="AX48" s="54" t="str">
        <f ca="1">IF(OR(VLOOKUP($A48,Mitglieder!$C$24:$BG$323,AX$303)="",$G48=""),"",VLOOKUP($A48,Mitglieder!$C$24:$BG$323,AX$303))</f>
        <v/>
      </c>
      <c r="AY48" s="43" t="str">
        <f ca="1">IF($G48="","",TEXT(VLOOKUP($A48,Mitglieder!$C$24:$BG$323,AY$303),"TT.MM.JJJJ"))</f>
        <v/>
      </c>
      <c r="AZ48" s="43" t="str">
        <f ca="1">IF($G48="","",TEXT(VLOOKUP($A48,Mitglieder!$C$24:$BG$323,AZ$303),"TT.MM.JJJJ"))</f>
        <v/>
      </c>
      <c r="BA48" s="43" t="str">
        <f ca="1">IF($G48="","",TEXT(VLOOKUP($A48,Mitglieder!$C$24:$BG$323,BA$303),"TT.MM.JJJJ"))</f>
        <v/>
      </c>
      <c r="BB48" s="43" t="str">
        <f ca="1">IF($G48="","",TEXT(VLOOKUP($A48,Mitglieder!$C$24:$BG$323,BB$303),"TT.MM.JJJJ"))</f>
        <v/>
      </c>
      <c r="BC48" s="43" t="str">
        <f ca="1">IF($G48="","",TEXT(VLOOKUP($A48,Mitglieder!$C$24:$BG$323,BC$303),"TT.MM.JJJJ"))</f>
        <v/>
      </c>
      <c r="BD48" s="43" t="str">
        <f ca="1">IF($G48="","",TEXT(VLOOKUP($A48,Mitglieder!$C$24:$BG$323,BD$303),"TT.MM.JJJJ"))</f>
        <v/>
      </c>
      <c r="BE48" s="42" t="str">
        <f ca="1">IF($G48="","",VLOOKUP($A48,Mitglieder!$C$24:$BG$323,BE$303))</f>
        <v/>
      </c>
      <c r="BF48" s="42" t="str">
        <f ca="1">IF($G48="","",VLOOKUP($A48,Mitglieder!$C$24:$BG$323,BF$303))</f>
        <v/>
      </c>
    </row>
    <row r="49" spans="1:58" x14ac:dyDescent="0.35">
      <c r="A49" s="42">
        <v>49</v>
      </c>
      <c r="B49" s="42">
        <f ca="1">VLOOKUP($A49,Mitglieder!$C$24:$BA$323,B$303)</f>
        <v>1.0299999999999967</v>
      </c>
      <c r="C49" s="42" t="str">
        <f ca="1">IF($G49="","",VLOOKUP($A49,Mitglieder!$C$24:$BG$323,C$303))</f>
        <v/>
      </c>
      <c r="D49" s="42" t="str">
        <f ca="1">IF($G49="","",VLOOKUP($A49,Mitglieder!$C$24:$BG$323,D$303))</f>
        <v/>
      </c>
      <c r="E49" s="42" t="str">
        <f ca="1">IF($G49="","",VLOOKUP($A49,Mitglieder!$C$24:$BG$323,E$303))</f>
        <v/>
      </c>
      <c r="F49" s="54" t="str">
        <f ca="1">IF(OR(VLOOKUP($A49,Mitglieder!$C$24:$BG$323,F$303)="",$G49=""),"",VLOOKUP($A49,Mitglieder!$C$24:$BG$323,F$303))</f>
        <v/>
      </c>
      <c r="G49" s="72" t="str">
        <f ca="1">IF(B49/ROUND(B49,0)=1,VLOOKUP($A49,Mitglieder!$C$24:$BA$323,G$303),"")</f>
        <v/>
      </c>
      <c r="H49" s="42" t="str">
        <f ca="1">IF($G49="","",VLOOKUP($A49,Mitglieder!$C$24:$BG$323,H$303))</f>
        <v/>
      </c>
      <c r="I49" s="54" t="str">
        <f ca="1">IF(OR(VLOOKUP($A49,Mitglieder!$C$24:$BG$323,I$303)="",$G49=""),"",VLOOKUP($A49,Mitglieder!$C$24:$BG$323,I$303))</f>
        <v/>
      </c>
      <c r="J49" s="42" t="str">
        <f ca="1">IF($G49="","",VLOOKUP($A49,Mitglieder!$C$24:$BG$323,J$303))</f>
        <v/>
      </c>
      <c r="K49" s="54" t="str">
        <f ca="1">IF(OR(VLOOKUP($A49,Mitglieder!$C$24:$BG$323,K$303)="",$G49=""),"",VLOOKUP($A49,Mitglieder!$C$24:$BG$323,K$303))</f>
        <v/>
      </c>
      <c r="L49" s="42" t="str">
        <f ca="1">IF($G49="","",VLOOKUP($A49,Mitglieder!$C$24:$BG$323,L$303))</f>
        <v/>
      </c>
      <c r="M49" s="42" t="str">
        <f ca="1">IF($G49="","",VLOOKUP($A49,Mitglieder!$C$24:$BG$323,M$303))</f>
        <v/>
      </c>
      <c r="N49" s="42" t="str">
        <f ca="1">IF($G49="","",VLOOKUP($A49,Mitglieder!$C$24:$BG$323,N$303))</f>
        <v/>
      </c>
      <c r="O49" s="42" t="str">
        <f ca="1">IF($G49="","",VLOOKUP($A49,Mitglieder!$C$24:$BG$323,O$303))</f>
        <v/>
      </c>
      <c r="P49" s="42" t="str">
        <f ca="1">IF($G49="","",VLOOKUP($A49,Mitglieder!$C$24:$BG$323,P$303))</f>
        <v/>
      </c>
      <c r="Q49" s="42" t="str">
        <f ca="1">IF($G49="","",VLOOKUP($A49,Mitglieder!$C$24:$BG$323,Q$303))</f>
        <v/>
      </c>
      <c r="R49" s="54" t="str">
        <f ca="1">IF(OR(VLOOKUP($A49,Mitglieder!$C$24:$BG$323,R$303)="",$G49=""),"",VLOOKUP($A49,Mitglieder!$C$24:$BG$323,R$303))</f>
        <v/>
      </c>
      <c r="S49" s="43" t="str">
        <f ca="1">IF($G49="","",TEXT(VLOOKUP($A49,Mitglieder!$C$24:$BG$323,S$303),"TT.MM.JJJJ"))</f>
        <v/>
      </c>
      <c r="T49" s="43" t="str">
        <f ca="1">IF($G49="","",TEXT(VLOOKUP($A49,Mitglieder!$C$24:$BG$323,T$303),"TT.MM.JJJJ"))</f>
        <v/>
      </c>
      <c r="U49" s="43" t="str">
        <f ca="1">IF($G49="","",TEXT(VLOOKUP($A49,Mitglieder!$C$24:$BG$323,U$303),"TT.MM.JJJJ"))</f>
        <v/>
      </c>
      <c r="V49" s="54" t="str">
        <f ca="1">IF(OR(VLOOKUP($A49,Mitglieder!$C$24:$BG$323,V$303)="",$G49=""),"",VLOOKUP($A49,Mitglieder!$C$24:$BG$323,V$303))</f>
        <v/>
      </c>
      <c r="W49" s="54" t="str">
        <f ca="1">IF(OR(VLOOKUP($A49,Mitglieder!$C$24:$BG$323,W$303)="",$G49=""),"",VLOOKUP($A49,Mitglieder!$C$24:$BG$323,W$303))</f>
        <v/>
      </c>
      <c r="X49" s="54" t="str">
        <f ca="1">IF(OR(VLOOKUP($A49,Mitglieder!$C$24:$BG$323,X$303)="",$G49=""),"",VLOOKUP($A49,Mitglieder!$C$24:$BG$323,X$303))</f>
        <v/>
      </c>
      <c r="Y49" s="54" t="str">
        <f ca="1">IF(OR(VLOOKUP($A49,Mitglieder!$C$24:$BG$323,Y$303)="",$G49=""),"",VLOOKUP($A49,Mitglieder!$C$24:$BG$323,Y$303))</f>
        <v/>
      </c>
      <c r="Z49" s="54" t="str">
        <f ca="1">IF(OR(VLOOKUP($A49,Mitglieder!$C$24:$BG$323,Z$303)="",$G49=""),"",VLOOKUP($A49,Mitglieder!$C$24:$BG$323,Z$303))</f>
        <v/>
      </c>
      <c r="AA49" s="54" t="str">
        <f ca="1">IF(OR(VLOOKUP($A49,Mitglieder!$C$24:$BG$323,AA$303)="",$G49=""),"",VLOOKUP($A49,Mitglieder!$C$24:$BG$323,AA$303))</f>
        <v/>
      </c>
      <c r="AB49" s="54" t="str">
        <f ca="1">IF(OR(VLOOKUP($A49,Mitglieder!$C$24:$BG$323,AB$303)="",$G49=""),"",VLOOKUP($A49,Mitglieder!$C$24:$BG$323,AB$303))</f>
        <v/>
      </c>
      <c r="AC49" s="54" t="str">
        <f ca="1">IF(OR(VLOOKUP($A49,Mitglieder!$C$24:$BG$323,AC$303)="",$G49=""),"",VLOOKUP($A49,Mitglieder!$C$24:$BG$323,AC$303))</f>
        <v/>
      </c>
      <c r="AD49" s="54" t="str">
        <f ca="1">IF(OR(VLOOKUP($A49,Mitglieder!$C$24:$BG$323,AD$303)="",$G49=""),"",VLOOKUP($A49,Mitglieder!$C$24:$BG$323,AD$303))</f>
        <v/>
      </c>
      <c r="AE49" s="54" t="str">
        <f ca="1">IF(OR(VLOOKUP($A49,Mitglieder!$C$24:$BG$323,AE$303)="",$G49=""),"",VLOOKUP($A49,Mitglieder!$C$24:$BG$323,AE$303))</f>
        <v/>
      </c>
      <c r="AF49" s="54" t="str">
        <f ca="1">IF(OR(VLOOKUP($A49,Mitglieder!$C$24:$BG$323,AF$303)="",$G49=""),"",VLOOKUP($A49,Mitglieder!$C$24:$BG$323,AF$303))</f>
        <v/>
      </c>
      <c r="AG49" s="54" t="str">
        <f ca="1">IF(OR(VLOOKUP($A49,Mitglieder!$C$24:$BG$323,AG$303)="",$G49=""),"",VLOOKUP($A49,Mitglieder!$C$24:$BG$323,AG$303))</f>
        <v/>
      </c>
      <c r="AH49" s="54" t="str">
        <f ca="1">IF(OR(VLOOKUP($A49,Mitglieder!$C$24:$BG$323,AH$303)="",$G49=""),"",VLOOKUP($A49,Mitglieder!$C$24:$BG$323,AH$303))</f>
        <v/>
      </c>
      <c r="AI49" s="54" t="str">
        <f ca="1">IF(OR(VLOOKUP($A49,Mitglieder!$C$24:$BG$323,AI$303)="",$G49=""),"",VLOOKUP($A49,Mitglieder!$C$24:$BG$323,AI$303))</f>
        <v/>
      </c>
      <c r="AJ49" s="54" t="str">
        <f ca="1">IF(OR(VLOOKUP($A49,Mitglieder!$C$24:$BG$323,AJ$303)="",$G49=""),"",VLOOKUP($A49,Mitglieder!$C$24:$BG$323,AJ$303))</f>
        <v/>
      </c>
      <c r="AK49" s="54" t="str">
        <f ca="1">IF(OR(VLOOKUP($A49,Mitglieder!$C$24:$BG$323,AK$303)="",$G49=""),"",VLOOKUP($A49,Mitglieder!$C$24:$BG$323,AK$303))</f>
        <v/>
      </c>
      <c r="AL49" s="54" t="str">
        <f ca="1">IF(OR(VLOOKUP($A49,Mitglieder!$C$24:$BG$323,AL$303)="",$G49=""),"",VLOOKUP($A49,Mitglieder!$C$24:$BG$323,AL$303))</f>
        <v/>
      </c>
      <c r="AM49" s="42" t="str">
        <f ca="1">IF($G49="","",VLOOKUP($A49,Mitglieder!$C$24:$BG$323,AM$303))</f>
        <v/>
      </c>
      <c r="AN49" s="54" t="str">
        <f ca="1">IF(OR(VLOOKUP($A49,Mitglieder!$C$24:$BG$323,AN$303)="",$G49=""),"",VLOOKUP($A49,Mitglieder!$C$24:$BG$323,AN$303))</f>
        <v/>
      </c>
      <c r="AO49" s="43" t="str">
        <f ca="1">IF($G49="","",TEXT(VLOOKUP($A49,Mitglieder!$C$24:$BG$323,AO$303),"TT.MM.JJJJ"))</f>
        <v/>
      </c>
      <c r="AP49" s="42" t="str">
        <f ca="1">IF($G49="","",VLOOKUP($A49,Mitglieder!$C$24:$BG$323,AP$303))</f>
        <v/>
      </c>
      <c r="AQ49" s="45" t="str">
        <f ca="1">IF($G49="","",TEXT(VLOOKUP($A49,Mitglieder!$C$24:$BG$323,AQ$303),"0.00"))</f>
        <v/>
      </c>
      <c r="AR49" s="54" t="str">
        <f ca="1">IF(OR(VLOOKUP($A49,Mitglieder!$C$24:$BG$323,AR$303)="",$G49=""),"",VLOOKUP($A49,Mitglieder!$C$24:$BG$323,AR$303))</f>
        <v/>
      </c>
      <c r="AS49" s="45" t="str">
        <f ca="1">IF($G49="","",TEXT(VLOOKUP($A49,Mitglieder!$C$24:$BG$323,AS$303),"0.00"))</f>
        <v/>
      </c>
      <c r="AT49" s="54" t="str">
        <f ca="1">IF(OR(VLOOKUP($A49,Mitglieder!$C$24:$BG$323,AT$303)="",$G49=""),"",VLOOKUP($A49,Mitglieder!$C$24:$BG$323,AT$303))</f>
        <v/>
      </c>
      <c r="AU49" s="45" t="str">
        <f ca="1">IF($G49="","",TEXT(VLOOKUP($A49,Mitglieder!$C$24:$BG$323,AU$303),"0.00"))</f>
        <v/>
      </c>
      <c r="AV49" s="45" t="str">
        <f ca="1">IF($G49="","",TEXT(VLOOKUP($A49,Mitglieder!$C$24:$BG$323,AV$303),"0.00"))</f>
        <v/>
      </c>
      <c r="AW49" s="42" t="str">
        <f ca="1">IF($G49="","",VLOOKUP($A49,Mitglieder!$C$24:$BG$323,AW$303))</f>
        <v/>
      </c>
      <c r="AX49" s="54" t="str">
        <f ca="1">IF(OR(VLOOKUP($A49,Mitglieder!$C$24:$BG$323,AX$303)="",$G49=""),"",VLOOKUP($A49,Mitglieder!$C$24:$BG$323,AX$303))</f>
        <v/>
      </c>
      <c r="AY49" s="43" t="str">
        <f ca="1">IF($G49="","",TEXT(VLOOKUP($A49,Mitglieder!$C$24:$BG$323,AY$303),"TT.MM.JJJJ"))</f>
        <v/>
      </c>
      <c r="AZ49" s="43" t="str">
        <f ca="1">IF($G49="","",TEXT(VLOOKUP($A49,Mitglieder!$C$24:$BG$323,AZ$303),"TT.MM.JJJJ"))</f>
        <v/>
      </c>
      <c r="BA49" s="43" t="str">
        <f ca="1">IF($G49="","",TEXT(VLOOKUP($A49,Mitglieder!$C$24:$BG$323,BA$303),"TT.MM.JJJJ"))</f>
        <v/>
      </c>
      <c r="BB49" s="43" t="str">
        <f ca="1">IF($G49="","",TEXT(VLOOKUP($A49,Mitglieder!$C$24:$BG$323,BB$303),"TT.MM.JJJJ"))</f>
        <v/>
      </c>
      <c r="BC49" s="43" t="str">
        <f ca="1">IF($G49="","",TEXT(VLOOKUP($A49,Mitglieder!$C$24:$BG$323,BC$303),"TT.MM.JJJJ"))</f>
        <v/>
      </c>
      <c r="BD49" s="43" t="str">
        <f ca="1">IF($G49="","",TEXT(VLOOKUP($A49,Mitglieder!$C$24:$BG$323,BD$303),"TT.MM.JJJJ"))</f>
        <v/>
      </c>
      <c r="BE49" s="42" t="str">
        <f ca="1">IF($G49="","",VLOOKUP($A49,Mitglieder!$C$24:$BG$323,BE$303))</f>
        <v/>
      </c>
      <c r="BF49" s="42" t="str">
        <f ca="1">IF($G49="","",VLOOKUP($A49,Mitglieder!$C$24:$BG$323,BF$303))</f>
        <v/>
      </c>
    </row>
    <row r="50" spans="1:58" x14ac:dyDescent="0.35">
      <c r="A50" s="42">
        <v>50</v>
      </c>
      <c r="B50" s="42">
        <f ca="1">VLOOKUP($A50,Mitglieder!$C$24:$BA$323,B$303)</f>
        <v>1.0299999999999967</v>
      </c>
      <c r="C50" s="42" t="str">
        <f ca="1">IF($G50="","",VLOOKUP($A50,Mitglieder!$C$24:$BG$323,C$303))</f>
        <v/>
      </c>
      <c r="D50" s="42" t="str">
        <f ca="1">IF($G50="","",VLOOKUP($A50,Mitglieder!$C$24:$BG$323,D$303))</f>
        <v/>
      </c>
      <c r="E50" s="42" t="str">
        <f ca="1">IF($G50="","",VLOOKUP($A50,Mitglieder!$C$24:$BG$323,E$303))</f>
        <v/>
      </c>
      <c r="F50" s="54" t="str">
        <f ca="1">IF(OR(VLOOKUP($A50,Mitglieder!$C$24:$BG$323,F$303)="",$G50=""),"",VLOOKUP($A50,Mitglieder!$C$24:$BG$323,F$303))</f>
        <v/>
      </c>
      <c r="G50" s="72" t="str">
        <f ca="1">IF(B50/ROUND(B50,0)=1,VLOOKUP($A50,Mitglieder!$C$24:$BA$323,G$303),"")</f>
        <v/>
      </c>
      <c r="H50" s="42" t="str">
        <f ca="1">IF($G50="","",VLOOKUP($A50,Mitglieder!$C$24:$BG$323,H$303))</f>
        <v/>
      </c>
      <c r="I50" s="54" t="str">
        <f ca="1">IF(OR(VLOOKUP($A50,Mitglieder!$C$24:$BG$323,I$303)="",$G50=""),"",VLOOKUP($A50,Mitglieder!$C$24:$BG$323,I$303))</f>
        <v/>
      </c>
      <c r="J50" s="42" t="str">
        <f ca="1">IF($G50="","",VLOOKUP($A50,Mitglieder!$C$24:$BG$323,J$303))</f>
        <v/>
      </c>
      <c r="K50" s="54" t="str">
        <f ca="1">IF(OR(VLOOKUP($A50,Mitglieder!$C$24:$BG$323,K$303)="",$G50=""),"",VLOOKUP($A50,Mitglieder!$C$24:$BG$323,K$303))</f>
        <v/>
      </c>
      <c r="L50" s="42" t="str">
        <f ca="1">IF($G50="","",VLOOKUP($A50,Mitglieder!$C$24:$BG$323,L$303))</f>
        <v/>
      </c>
      <c r="M50" s="42" t="str">
        <f ca="1">IF($G50="","",VLOOKUP($A50,Mitglieder!$C$24:$BG$323,M$303))</f>
        <v/>
      </c>
      <c r="N50" s="42" t="str">
        <f ca="1">IF($G50="","",VLOOKUP($A50,Mitglieder!$C$24:$BG$323,N$303))</f>
        <v/>
      </c>
      <c r="O50" s="42" t="str">
        <f ca="1">IF($G50="","",VLOOKUP($A50,Mitglieder!$C$24:$BG$323,O$303))</f>
        <v/>
      </c>
      <c r="P50" s="42" t="str">
        <f ca="1">IF($G50="","",VLOOKUP($A50,Mitglieder!$C$24:$BG$323,P$303))</f>
        <v/>
      </c>
      <c r="Q50" s="42" t="str">
        <f ca="1">IF($G50="","",VLOOKUP($A50,Mitglieder!$C$24:$BG$323,Q$303))</f>
        <v/>
      </c>
      <c r="R50" s="54" t="str">
        <f ca="1">IF(OR(VLOOKUP($A50,Mitglieder!$C$24:$BG$323,R$303)="",$G50=""),"",VLOOKUP($A50,Mitglieder!$C$24:$BG$323,R$303))</f>
        <v/>
      </c>
      <c r="S50" s="43" t="str">
        <f ca="1">IF($G50="","",TEXT(VLOOKUP($A50,Mitglieder!$C$24:$BG$323,S$303),"TT.MM.JJJJ"))</f>
        <v/>
      </c>
      <c r="T50" s="43" t="str">
        <f ca="1">IF($G50="","",TEXT(VLOOKUP($A50,Mitglieder!$C$24:$BG$323,T$303),"TT.MM.JJJJ"))</f>
        <v/>
      </c>
      <c r="U50" s="43" t="str">
        <f ca="1">IF($G50="","",TEXT(VLOOKUP($A50,Mitglieder!$C$24:$BG$323,U$303),"TT.MM.JJJJ"))</f>
        <v/>
      </c>
      <c r="V50" s="54" t="str">
        <f ca="1">IF(OR(VLOOKUP($A50,Mitglieder!$C$24:$BG$323,V$303)="",$G50=""),"",VLOOKUP($A50,Mitglieder!$C$24:$BG$323,V$303))</f>
        <v/>
      </c>
      <c r="W50" s="54" t="str">
        <f ca="1">IF(OR(VLOOKUP($A50,Mitglieder!$C$24:$BG$323,W$303)="",$G50=""),"",VLOOKUP($A50,Mitglieder!$C$24:$BG$323,W$303))</f>
        <v/>
      </c>
      <c r="X50" s="54" t="str">
        <f ca="1">IF(OR(VLOOKUP($A50,Mitglieder!$C$24:$BG$323,X$303)="",$G50=""),"",VLOOKUP($A50,Mitglieder!$C$24:$BG$323,X$303))</f>
        <v/>
      </c>
      <c r="Y50" s="54" t="str">
        <f ca="1">IF(OR(VLOOKUP($A50,Mitglieder!$C$24:$BG$323,Y$303)="",$G50=""),"",VLOOKUP($A50,Mitglieder!$C$24:$BG$323,Y$303))</f>
        <v/>
      </c>
      <c r="Z50" s="54" t="str">
        <f ca="1">IF(OR(VLOOKUP($A50,Mitglieder!$C$24:$BG$323,Z$303)="",$G50=""),"",VLOOKUP($A50,Mitglieder!$C$24:$BG$323,Z$303))</f>
        <v/>
      </c>
      <c r="AA50" s="54" t="str">
        <f ca="1">IF(OR(VLOOKUP($A50,Mitglieder!$C$24:$BG$323,AA$303)="",$G50=""),"",VLOOKUP($A50,Mitglieder!$C$24:$BG$323,AA$303))</f>
        <v/>
      </c>
      <c r="AB50" s="54" t="str">
        <f ca="1">IF(OR(VLOOKUP($A50,Mitglieder!$C$24:$BG$323,AB$303)="",$G50=""),"",VLOOKUP($A50,Mitglieder!$C$24:$BG$323,AB$303))</f>
        <v/>
      </c>
      <c r="AC50" s="54" t="str">
        <f ca="1">IF(OR(VLOOKUP($A50,Mitglieder!$C$24:$BG$323,AC$303)="",$G50=""),"",VLOOKUP($A50,Mitglieder!$C$24:$BG$323,AC$303))</f>
        <v/>
      </c>
      <c r="AD50" s="54" t="str">
        <f ca="1">IF(OR(VLOOKUP($A50,Mitglieder!$C$24:$BG$323,AD$303)="",$G50=""),"",VLOOKUP($A50,Mitglieder!$C$24:$BG$323,AD$303))</f>
        <v/>
      </c>
      <c r="AE50" s="54" t="str">
        <f ca="1">IF(OR(VLOOKUP($A50,Mitglieder!$C$24:$BG$323,AE$303)="",$G50=""),"",VLOOKUP($A50,Mitglieder!$C$24:$BG$323,AE$303))</f>
        <v/>
      </c>
      <c r="AF50" s="54" t="str">
        <f ca="1">IF(OR(VLOOKUP($A50,Mitglieder!$C$24:$BG$323,AF$303)="",$G50=""),"",VLOOKUP($A50,Mitglieder!$C$24:$BG$323,AF$303))</f>
        <v/>
      </c>
      <c r="AG50" s="54" t="str">
        <f ca="1">IF(OR(VLOOKUP($A50,Mitglieder!$C$24:$BG$323,AG$303)="",$G50=""),"",VLOOKUP($A50,Mitglieder!$C$24:$BG$323,AG$303))</f>
        <v/>
      </c>
      <c r="AH50" s="54" t="str">
        <f ca="1">IF(OR(VLOOKUP($A50,Mitglieder!$C$24:$BG$323,AH$303)="",$G50=""),"",VLOOKUP($A50,Mitglieder!$C$24:$BG$323,AH$303))</f>
        <v/>
      </c>
      <c r="AI50" s="54" t="str">
        <f ca="1">IF(OR(VLOOKUP($A50,Mitglieder!$C$24:$BG$323,AI$303)="",$G50=""),"",VLOOKUP($A50,Mitglieder!$C$24:$BG$323,AI$303))</f>
        <v/>
      </c>
      <c r="AJ50" s="54" t="str">
        <f ca="1">IF(OR(VLOOKUP($A50,Mitglieder!$C$24:$BG$323,AJ$303)="",$G50=""),"",VLOOKUP($A50,Mitglieder!$C$24:$BG$323,AJ$303))</f>
        <v/>
      </c>
      <c r="AK50" s="54" t="str">
        <f ca="1">IF(OR(VLOOKUP($A50,Mitglieder!$C$24:$BG$323,AK$303)="",$G50=""),"",VLOOKUP($A50,Mitglieder!$C$24:$BG$323,AK$303))</f>
        <v/>
      </c>
      <c r="AL50" s="54" t="str">
        <f ca="1">IF(OR(VLOOKUP($A50,Mitglieder!$C$24:$BG$323,AL$303)="",$G50=""),"",VLOOKUP($A50,Mitglieder!$C$24:$BG$323,AL$303))</f>
        <v/>
      </c>
      <c r="AM50" s="42" t="str">
        <f ca="1">IF($G50="","",VLOOKUP($A50,Mitglieder!$C$24:$BG$323,AM$303))</f>
        <v/>
      </c>
      <c r="AN50" s="54" t="str">
        <f ca="1">IF(OR(VLOOKUP($A50,Mitglieder!$C$24:$BG$323,AN$303)="",$G50=""),"",VLOOKUP($A50,Mitglieder!$C$24:$BG$323,AN$303))</f>
        <v/>
      </c>
      <c r="AO50" s="43" t="str">
        <f ca="1">IF($G50="","",TEXT(VLOOKUP($A50,Mitglieder!$C$24:$BG$323,AO$303),"TT.MM.JJJJ"))</f>
        <v/>
      </c>
      <c r="AP50" s="42" t="str">
        <f ca="1">IF($G50="","",VLOOKUP($A50,Mitglieder!$C$24:$BG$323,AP$303))</f>
        <v/>
      </c>
      <c r="AQ50" s="45" t="str">
        <f ca="1">IF($G50="","",TEXT(VLOOKUP($A50,Mitglieder!$C$24:$BG$323,AQ$303),"0.00"))</f>
        <v/>
      </c>
      <c r="AR50" s="54" t="str">
        <f ca="1">IF(OR(VLOOKUP($A50,Mitglieder!$C$24:$BG$323,AR$303)="",$G50=""),"",VLOOKUP($A50,Mitglieder!$C$24:$BG$323,AR$303))</f>
        <v/>
      </c>
      <c r="AS50" s="45" t="str">
        <f ca="1">IF($G50="","",TEXT(VLOOKUP($A50,Mitglieder!$C$24:$BG$323,AS$303),"0.00"))</f>
        <v/>
      </c>
      <c r="AT50" s="54" t="str">
        <f ca="1">IF(OR(VLOOKUP($A50,Mitglieder!$C$24:$BG$323,AT$303)="",$G50=""),"",VLOOKUP($A50,Mitglieder!$C$24:$BG$323,AT$303))</f>
        <v/>
      </c>
      <c r="AU50" s="45" t="str">
        <f ca="1">IF($G50="","",TEXT(VLOOKUP($A50,Mitglieder!$C$24:$BG$323,AU$303),"0.00"))</f>
        <v/>
      </c>
      <c r="AV50" s="45" t="str">
        <f ca="1">IF($G50="","",TEXT(VLOOKUP($A50,Mitglieder!$C$24:$BG$323,AV$303),"0.00"))</f>
        <v/>
      </c>
      <c r="AW50" s="42" t="str">
        <f ca="1">IF($G50="","",VLOOKUP($A50,Mitglieder!$C$24:$BG$323,AW$303))</f>
        <v/>
      </c>
      <c r="AX50" s="54" t="str">
        <f ca="1">IF(OR(VLOOKUP($A50,Mitglieder!$C$24:$BG$323,AX$303)="",$G50=""),"",VLOOKUP($A50,Mitglieder!$C$24:$BG$323,AX$303))</f>
        <v/>
      </c>
      <c r="AY50" s="43" t="str">
        <f ca="1">IF($G50="","",TEXT(VLOOKUP($A50,Mitglieder!$C$24:$BG$323,AY$303),"TT.MM.JJJJ"))</f>
        <v/>
      </c>
      <c r="AZ50" s="43" t="str">
        <f ca="1">IF($G50="","",TEXT(VLOOKUP($A50,Mitglieder!$C$24:$BG$323,AZ$303),"TT.MM.JJJJ"))</f>
        <v/>
      </c>
      <c r="BA50" s="43" t="str">
        <f ca="1">IF($G50="","",TEXT(VLOOKUP($A50,Mitglieder!$C$24:$BG$323,BA$303),"TT.MM.JJJJ"))</f>
        <v/>
      </c>
      <c r="BB50" s="43" t="str">
        <f ca="1">IF($G50="","",TEXT(VLOOKUP($A50,Mitglieder!$C$24:$BG$323,BB$303),"TT.MM.JJJJ"))</f>
        <v/>
      </c>
      <c r="BC50" s="43" t="str">
        <f ca="1">IF($G50="","",TEXT(VLOOKUP($A50,Mitglieder!$C$24:$BG$323,BC$303),"TT.MM.JJJJ"))</f>
        <v/>
      </c>
      <c r="BD50" s="43" t="str">
        <f ca="1">IF($G50="","",TEXT(VLOOKUP($A50,Mitglieder!$C$24:$BG$323,BD$303),"TT.MM.JJJJ"))</f>
        <v/>
      </c>
      <c r="BE50" s="42" t="str">
        <f ca="1">IF($G50="","",VLOOKUP($A50,Mitglieder!$C$24:$BG$323,BE$303))</f>
        <v/>
      </c>
      <c r="BF50" s="42" t="str">
        <f ca="1">IF($G50="","",VLOOKUP($A50,Mitglieder!$C$24:$BG$323,BF$303))</f>
        <v/>
      </c>
    </row>
    <row r="51" spans="1:58" x14ac:dyDescent="0.35">
      <c r="A51" s="42">
        <v>51</v>
      </c>
      <c r="B51" s="42">
        <f ca="1">VLOOKUP($A51,Mitglieder!$C$24:$BA$323,B$303)</f>
        <v>1.0299999999999967</v>
      </c>
      <c r="C51" s="42" t="str">
        <f ca="1">IF($G51="","",VLOOKUP($A51,Mitglieder!$C$24:$BG$323,C$303))</f>
        <v/>
      </c>
      <c r="D51" s="42" t="str">
        <f ca="1">IF($G51="","",VLOOKUP($A51,Mitglieder!$C$24:$BG$323,D$303))</f>
        <v/>
      </c>
      <c r="E51" s="42" t="str">
        <f ca="1">IF($G51="","",VLOOKUP($A51,Mitglieder!$C$24:$BG$323,E$303))</f>
        <v/>
      </c>
      <c r="F51" s="54" t="str">
        <f ca="1">IF(OR(VLOOKUP($A51,Mitglieder!$C$24:$BG$323,F$303)="",$G51=""),"",VLOOKUP($A51,Mitglieder!$C$24:$BG$323,F$303))</f>
        <v/>
      </c>
      <c r="G51" s="72" t="str">
        <f ca="1">IF(B51/ROUND(B51,0)=1,VLOOKUP($A51,Mitglieder!$C$24:$BA$323,G$303),"")</f>
        <v/>
      </c>
      <c r="H51" s="42" t="str">
        <f ca="1">IF($G51="","",VLOOKUP($A51,Mitglieder!$C$24:$BG$323,H$303))</f>
        <v/>
      </c>
      <c r="I51" s="54" t="str">
        <f ca="1">IF(OR(VLOOKUP($A51,Mitglieder!$C$24:$BG$323,I$303)="",$G51=""),"",VLOOKUP($A51,Mitglieder!$C$24:$BG$323,I$303))</f>
        <v/>
      </c>
      <c r="J51" s="42" t="str">
        <f ca="1">IF($G51="","",VLOOKUP($A51,Mitglieder!$C$24:$BG$323,J$303))</f>
        <v/>
      </c>
      <c r="K51" s="54" t="str">
        <f ca="1">IF(OR(VLOOKUP($A51,Mitglieder!$C$24:$BG$323,K$303)="",$G51=""),"",VLOOKUP($A51,Mitglieder!$C$24:$BG$323,K$303))</f>
        <v/>
      </c>
      <c r="L51" s="42" t="str">
        <f ca="1">IF($G51="","",VLOOKUP($A51,Mitglieder!$C$24:$BG$323,L$303))</f>
        <v/>
      </c>
      <c r="M51" s="42" t="str">
        <f ca="1">IF($G51="","",VLOOKUP($A51,Mitglieder!$C$24:$BG$323,M$303))</f>
        <v/>
      </c>
      <c r="N51" s="42" t="str">
        <f ca="1">IF($G51="","",VLOOKUP($A51,Mitglieder!$C$24:$BG$323,N$303))</f>
        <v/>
      </c>
      <c r="O51" s="42" t="str">
        <f ca="1">IF($G51="","",VLOOKUP($A51,Mitglieder!$C$24:$BG$323,O$303))</f>
        <v/>
      </c>
      <c r="P51" s="42" t="str">
        <f ca="1">IF($G51="","",VLOOKUP($A51,Mitglieder!$C$24:$BG$323,P$303))</f>
        <v/>
      </c>
      <c r="Q51" s="42" t="str">
        <f ca="1">IF($G51="","",VLOOKUP($A51,Mitglieder!$C$24:$BG$323,Q$303))</f>
        <v/>
      </c>
      <c r="R51" s="54" t="str">
        <f ca="1">IF(OR(VLOOKUP($A51,Mitglieder!$C$24:$BG$323,R$303)="",$G51=""),"",VLOOKUP($A51,Mitglieder!$C$24:$BG$323,R$303))</f>
        <v/>
      </c>
      <c r="S51" s="43" t="str">
        <f ca="1">IF($G51="","",TEXT(VLOOKUP($A51,Mitglieder!$C$24:$BG$323,S$303),"TT.MM.JJJJ"))</f>
        <v/>
      </c>
      <c r="T51" s="43" t="str">
        <f ca="1">IF($G51="","",TEXT(VLOOKUP($A51,Mitglieder!$C$24:$BG$323,T$303),"TT.MM.JJJJ"))</f>
        <v/>
      </c>
      <c r="U51" s="43" t="str">
        <f ca="1">IF($G51="","",TEXT(VLOOKUP($A51,Mitglieder!$C$24:$BG$323,U$303),"TT.MM.JJJJ"))</f>
        <v/>
      </c>
      <c r="V51" s="54" t="str">
        <f ca="1">IF(OR(VLOOKUP($A51,Mitglieder!$C$24:$BG$323,V$303)="",$G51=""),"",VLOOKUP($A51,Mitglieder!$C$24:$BG$323,V$303))</f>
        <v/>
      </c>
      <c r="W51" s="54" t="str">
        <f ca="1">IF(OR(VLOOKUP($A51,Mitglieder!$C$24:$BG$323,W$303)="",$G51=""),"",VLOOKUP($A51,Mitglieder!$C$24:$BG$323,W$303))</f>
        <v/>
      </c>
      <c r="X51" s="54" t="str">
        <f ca="1">IF(OR(VLOOKUP($A51,Mitglieder!$C$24:$BG$323,X$303)="",$G51=""),"",VLOOKUP($A51,Mitglieder!$C$24:$BG$323,X$303))</f>
        <v/>
      </c>
      <c r="Y51" s="54" t="str">
        <f ca="1">IF(OR(VLOOKUP($A51,Mitglieder!$C$24:$BG$323,Y$303)="",$G51=""),"",VLOOKUP($A51,Mitglieder!$C$24:$BG$323,Y$303))</f>
        <v/>
      </c>
      <c r="Z51" s="54" t="str">
        <f ca="1">IF(OR(VLOOKUP($A51,Mitglieder!$C$24:$BG$323,Z$303)="",$G51=""),"",VLOOKUP($A51,Mitglieder!$C$24:$BG$323,Z$303))</f>
        <v/>
      </c>
      <c r="AA51" s="54" t="str">
        <f ca="1">IF(OR(VLOOKUP($A51,Mitglieder!$C$24:$BG$323,AA$303)="",$G51=""),"",VLOOKUP($A51,Mitglieder!$C$24:$BG$323,AA$303))</f>
        <v/>
      </c>
      <c r="AB51" s="54" t="str">
        <f ca="1">IF(OR(VLOOKUP($A51,Mitglieder!$C$24:$BG$323,AB$303)="",$G51=""),"",VLOOKUP($A51,Mitglieder!$C$24:$BG$323,AB$303))</f>
        <v/>
      </c>
      <c r="AC51" s="54" t="str">
        <f ca="1">IF(OR(VLOOKUP($A51,Mitglieder!$C$24:$BG$323,AC$303)="",$G51=""),"",VLOOKUP($A51,Mitglieder!$C$24:$BG$323,AC$303))</f>
        <v/>
      </c>
      <c r="AD51" s="54" t="str">
        <f ca="1">IF(OR(VLOOKUP($A51,Mitglieder!$C$24:$BG$323,AD$303)="",$G51=""),"",VLOOKUP($A51,Mitglieder!$C$24:$BG$323,AD$303))</f>
        <v/>
      </c>
      <c r="AE51" s="54" t="str">
        <f ca="1">IF(OR(VLOOKUP($A51,Mitglieder!$C$24:$BG$323,AE$303)="",$G51=""),"",VLOOKUP($A51,Mitglieder!$C$24:$BG$323,AE$303))</f>
        <v/>
      </c>
      <c r="AF51" s="54" t="str">
        <f ca="1">IF(OR(VLOOKUP($A51,Mitglieder!$C$24:$BG$323,AF$303)="",$G51=""),"",VLOOKUP($A51,Mitglieder!$C$24:$BG$323,AF$303))</f>
        <v/>
      </c>
      <c r="AG51" s="54" t="str">
        <f ca="1">IF(OR(VLOOKUP($A51,Mitglieder!$C$24:$BG$323,AG$303)="",$G51=""),"",VLOOKUP($A51,Mitglieder!$C$24:$BG$323,AG$303))</f>
        <v/>
      </c>
      <c r="AH51" s="54" t="str">
        <f ca="1">IF(OR(VLOOKUP($A51,Mitglieder!$C$24:$BG$323,AH$303)="",$G51=""),"",VLOOKUP($A51,Mitglieder!$C$24:$BG$323,AH$303))</f>
        <v/>
      </c>
      <c r="AI51" s="54" t="str">
        <f ca="1">IF(OR(VLOOKUP($A51,Mitglieder!$C$24:$BG$323,AI$303)="",$G51=""),"",VLOOKUP($A51,Mitglieder!$C$24:$BG$323,AI$303))</f>
        <v/>
      </c>
      <c r="AJ51" s="54" t="str">
        <f ca="1">IF(OR(VLOOKUP($A51,Mitglieder!$C$24:$BG$323,AJ$303)="",$G51=""),"",VLOOKUP($A51,Mitglieder!$C$24:$BG$323,AJ$303))</f>
        <v/>
      </c>
      <c r="AK51" s="54" t="str">
        <f ca="1">IF(OR(VLOOKUP($A51,Mitglieder!$C$24:$BG$323,AK$303)="",$G51=""),"",VLOOKUP($A51,Mitglieder!$C$24:$BG$323,AK$303))</f>
        <v/>
      </c>
      <c r="AL51" s="54" t="str">
        <f ca="1">IF(OR(VLOOKUP($A51,Mitglieder!$C$24:$BG$323,AL$303)="",$G51=""),"",VLOOKUP($A51,Mitglieder!$C$24:$BG$323,AL$303))</f>
        <v/>
      </c>
      <c r="AM51" s="42" t="str">
        <f ca="1">IF($G51="","",VLOOKUP($A51,Mitglieder!$C$24:$BG$323,AM$303))</f>
        <v/>
      </c>
      <c r="AN51" s="54" t="str">
        <f ca="1">IF(OR(VLOOKUP($A51,Mitglieder!$C$24:$BG$323,AN$303)="",$G51=""),"",VLOOKUP($A51,Mitglieder!$C$24:$BG$323,AN$303))</f>
        <v/>
      </c>
      <c r="AO51" s="43" t="str">
        <f ca="1">IF($G51="","",TEXT(VLOOKUP($A51,Mitglieder!$C$24:$BG$323,AO$303),"TT.MM.JJJJ"))</f>
        <v/>
      </c>
      <c r="AP51" s="42" t="str">
        <f ca="1">IF($G51="","",VLOOKUP($A51,Mitglieder!$C$24:$BG$323,AP$303))</f>
        <v/>
      </c>
      <c r="AQ51" s="45" t="str">
        <f ca="1">IF($G51="","",TEXT(VLOOKUP($A51,Mitglieder!$C$24:$BG$323,AQ$303),"0.00"))</f>
        <v/>
      </c>
      <c r="AR51" s="54" t="str">
        <f ca="1">IF(OR(VLOOKUP($A51,Mitglieder!$C$24:$BG$323,AR$303)="",$G51=""),"",VLOOKUP($A51,Mitglieder!$C$24:$BG$323,AR$303))</f>
        <v/>
      </c>
      <c r="AS51" s="45" t="str">
        <f ca="1">IF($G51="","",TEXT(VLOOKUP($A51,Mitglieder!$C$24:$BG$323,AS$303),"0.00"))</f>
        <v/>
      </c>
      <c r="AT51" s="54" t="str">
        <f ca="1">IF(OR(VLOOKUP($A51,Mitglieder!$C$24:$BG$323,AT$303)="",$G51=""),"",VLOOKUP($A51,Mitglieder!$C$24:$BG$323,AT$303))</f>
        <v/>
      </c>
      <c r="AU51" s="45" t="str">
        <f ca="1">IF($G51="","",TEXT(VLOOKUP($A51,Mitglieder!$C$24:$BG$323,AU$303),"0.00"))</f>
        <v/>
      </c>
      <c r="AV51" s="45" t="str">
        <f ca="1">IF($G51="","",TEXT(VLOOKUP($A51,Mitglieder!$C$24:$BG$323,AV$303),"0.00"))</f>
        <v/>
      </c>
      <c r="AW51" s="42" t="str">
        <f ca="1">IF($G51="","",VLOOKUP($A51,Mitglieder!$C$24:$BG$323,AW$303))</f>
        <v/>
      </c>
      <c r="AX51" s="54" t="str">
        <f ca="1">IF(OR(VLOOKUP($A51,Mitglieder!$C$24:$BG$323,AX$303)="",$G51=""),"",VLOOKUP($A51,Mitglieder!$C$24:$BG$323,AX$303))</f>
        <v/>
      </c>
      <c r="AY51" s="43" t="str">
        <f ca="1">IF($G51="","",TEXT(VLOOKUP($A51,Mitglieder!$C$24:$BG$323,AY$303),"TT.MM.JJJJ"))</f>
        <v/>
      </c>
      <c r="AZ51" s="43" t="str">
        <f ca="1">IF($G51="","",TEXT(VLOOKUP($A51,Mitglieder!$C$24:$BG$323,AZ$303),"TT.MM.JJJJ"))</f>
        <v/>
      </c>
      <c r="BA51" s="43" t="str">
        <f ca="1">IF($G51="","",TEXT(VLOOKUP($A51,Mitglieder!$C$24:$BG$323,BA$303),"TT.MM.JJJJ"))</f>
        <v/>
      </c>
      <c r="BB51" s="43" t="str">
        <f ca="1">IF($G51="","",TEXT(VLOOKUP($A51,Mitglieder!$C$24:$BG$323,BB$303),"TT.MM.JJJJ"))</f>
        <v/>
      </c>
      <c r="BC51" s="43" t="str">
        <f ca="1">IF($G51="","",TEXT(VLOOKUP($A51,Mitglieder!$C$24:$BG$323,BC$303),"TT.MM.JJJJ"))</f>
        <v/>
      </c>
      <c r="BD51" s="43" t="str">
        <f ca="1">IF($G51="","",TEXT(VLOOKUP($A51,Mitglieder!$C$24:$BG$323,BD$303),"TT.MM.JJJJ"))</f>
        <v/>
      </c>
      <c r="BE51" s="42" t="str">
        <f ca="1">IF($G51="","",VLOOKUP($A51,Mitglieder!$C$24:$BG$323,BE$303))</f>
        <v/>
      </c>
      <c r="BF51" s="42" t="str">
        <f ca="1">IF($G51="","",VLOOKUP($A51,Mitglieder!$C$24:$BG$323,BF$303))</f>
        <v/>
      </c>
    </row>
    <row r="52" spans="1:58" x14ac:dyDescent="0.35">
      <c r="A52" s="42">
        <v>52</v>
      </c>
      <c r="B52" s="42">
        <f ca="1">VLOOKUP($A52,Mitglieder!$C$24:$BA$323,B$303)</f>
        <v>1.0299999999999967</v>
      </c>
      <c r="C52" s="42" t="str">
        <f ca="1">IF($G52="","",VLOOKUP($A52,Mitglieder!$C$24:$BG$323,C$303))</f>
        <v/>
      </c>
      <c r="D52" s="42" t="str">
        <f ca="1">IF($G52="","",VLOOKUP($A52,Mitglieder!$C$24:$BG$323,D$303))</f>
        <v/>
      </c>
      <c r="E52" s="42" t="str">
        <f ca="1">IF($G52="","",VLOOKUP($A52,Mitglieder!$C$24:$BG$323,E$303))</f>
        <v/>
      </c>
      <c r="F52" s="54" t="str">
        <f ca="1">IF(OR(VLOOKUP($A52,Mitglieder!$C$24:$BG$323,F$303)="",$G52=""),"",VLOOKUP($A52,Mitglieder!$C$24:$BG$323,F$303))</f>
        <v/>
      </c>
      <c r="G52" s="72" t="str">
        <f ca="1">IF(B52/ROUND(B52,0)=1,VLOOKUP($A52,Mitglieder!$C$24:$BA$323,G$303),"")</f>
        <v/>
      </c>
      <c r="H52" s="42" t="str">
        <f ca="1">IF($G52="","",VLOOKUP($A52,Mitglieder!$C$24:$BG$323,H$303))</f>
        <v/>
      </c>
      <c r="I52" s="54" t="str">
        <f ca="1">IF(OR(VLOOKUP($A52,Mitglieder!$C$24:$BG$323,I$303)="",$G52=""),"",VLOOKUP($A52,Mitglieder!$C$24:$BG$323,I$303))</f>
        <v/>
      </c>
      <c r="J52" s="42" t="str">
        <f ca="1">IF($G52="","",VLOOKUP($A52,Mitglieder!$C$24:$BG$323,J$303))</f>
        <v/>
      </c>
      <c r="K52" s="54" t="str">
        <f ca="1">IF(OR(VLOOKUP($A52,Mitglieder!$C$24:$BG$323,K$303)="",$G52=""),"",VLOOKUP($A52,Mitglieder!$C$24:$BG$323,K$303))</f>
        <v/>
      </c>
      <c r="L52" s="42" t="str">
        <f ca="1">IF($G52="","",VLOOKUP($A52,Mitglieder!$C$24:$BG$323,L$303))</f>
        <v/>
      </c>
      <c r="M52" s="42" t="str">
        <f ca="1">IF($G52="","",VLOOKUP($A52,Mitglieder!$C$24:$BG$323,M$303))</f>
        <v/>
      </c>
      <c r="N52" s="42" t="str">
        <f ca="1">IF($G52="","",VLOOKUP($A52,Mitglieder!$C$24:$BG$323,N$303))</f>
        <v/>
      </c>
      <c r="O52" s="42" t="str">
        <f ca="1">IF($G52="","",VLOOKUP($A52,Mitglieder!$C$24:$BG$323,O$303))</f>
        <v/>
      </c>
      <c r="P52" s="42" t="str">
        <f ca="1">IF($G52="","",VLOOKUP($A52,Mitglieder!$C$24:$BG$323,P$303))</f>
        <v/>
      </c>
      <c r="Q52" s="42" t="str">
        <f ca="1">IF($G52="","",VLOOKUP($A52,Mitglieder!$C$24:$BG$323,Q$303))</f>
        <v/>
      </c>
      <c r="R52" s="54" t="str">
        <f ca="1">IF(OR(VLOOKUP($A52,Mitglieder!$C$24:$BG$323,R$303)="",$G52=""),"",VLOOKUP($A52,Mitglieder!$C$24:$BG$323,R$303))</f>
        <v/>
      </c>
      <c r="S52" s="43" t="str">
        <f ca="1">IF($G52="","",TEXT(VLOOKUP($A52,Mitglieder!$C$24:$BG$323,S$303),"TT.MM.JJJJ"))</f>
        <v/>
      </c>
      <c r="T52" s="43" t="str">
        <f ca="1">IF($G52="","",TEXT(VLOOKUP($A52,Mitglieder!$C$24:$BG$323,T$303),"TT.MM.JJJJ"))</f>
        <v/>
      </c>
      <c r="U52" s="43" t="str">
        <f ca="1">IF($G52="","",TEXT(VLOOKUP($A52,Mitglieder!$C$24:$BG$323,U$303),"TT.MM.JJJJ"))</f>
        <v/>
      </c>
      <c r="V52" s="54" t="str">
        <f ca="1">IF(OR(VLOOKUP($A52,Mitglieder!$C$24:$BG$323,V$303)="",$G52=""),"",VLOOKUP($A52,Mitglieder!$C$24:$BG$323,V$303))</f>
        <v/>
      </c>
      <c r="W52" s="54" t="str">
        <f ca="1">IF(OR(VLOOKUP($A52,Mitglieder!$C$24:$BG$323,W$303)="",$G52=""),"",VLOOKUP($A52,Mitglieder!$C$24:$BG$323,W$303))</f>
        <v/>
      </c>
      <c r="X52" s="54" t="str">
        <f ca="1">IF(OR(VLOOKUP($A52,Mitglieder!$C$24:$BG$323,X$303)="",$G52=""),"",VLOOKUP($A52,Mitglieder!$C$24:$BG$323,X$303))</f>
        <v/>
      </c>
      <c r="Y52" s="54" t="str">
        <f ca="1">IF(OR(VLOOKUP($A52,Mitglieder!$C$24:$BG$323,Y$303)="",$G52=""),"",VLOOKUP($A52,Mitglieder!$C$24:$BG$323,Y$303))</f>
        <v/>
      </c>
      <c r="Z52" s="54" t="str">
        <f ca="1">IF(OR(VLOOKUP($A52,Mitglieder!$C$24:$BG$323,Z$303)="",$G52=""),"",VLOOKUP($A52,Mitglieder!$C$24:$BG$323,Z$303))</f>
        <v/>
      </c>
      <c r="AA52" s="54" t="str">
        <f ca="1">IF(OR(VLOOKUP($A52,Mitglieder!$C$24:$BG$323,AA$303)="",$G52=""),"",VLOOKUP($A52,Mitglieder!$C$24:$BG$323,AA$303))</f>
        <v/>
      </c>
      <c r="AB52" s="54" t="str">
        <f ca="1">IF(OR(VLOOKUP($A52,Mitglieder!$C$24:$BG$323,AB$303)="",$G52=""),"",VLOOKUP($A52,Mitglieder!$C$24:$BG$323,AB$303))</f>
        <v/>
      </c>
      <c r="AC52" s="54" t="str">
        <f ca="1">IF(OR(VLOOKUP($A52,Mitglieder!$C$24:$BG$323,AC$303)="",$G52=""),"",VLOOKUP($A52,Mitglieder!$C$24:$BG$323,AC$303))</f>
        <v/>
      </c>
      <c r="AD52" s="54" t="str">
        <f ca="1">IF(OR(VLOOKUP($A52,Mitglieder!$C$24:$BG$323,AD$303)="",$G52=""),"",VLOOKUP($A52,Mitglieder!$C$24:$BG$323,AD$303))</f>
        <v/>
      </c>
      <c r="AE52" s="54" t="str">
        <f ca="1">IF(OR(VLOOKUP($A52,Mitglieder!$C$24:$BG$323,AE$303)="",$G52=""),"",VLOOKUP($A52,Mitglieder!$C$24:$BG$323,AE$303))</f>
        <v/>
      </c>
      <c r="AF52" s="54" t="str">
        <f ca="1">IF(OR(VLOOKUP($A52,Mitglieder!$C$24:$BG$323,AF$303)="",$G52=""),"",VLOOKUP($A52,Mitglieder!$C$24:$BG$323,AF$303))</f>
        <v/>
      </c>
      <c r="AG52" s="54" t="str">
        <f ca="1">IF(OR(VLOOKUP($A52,Mitglieder!$C$24:$BG$323,AG$303)="",$G52=""),"",VLOOKUP($A52,Mitglieder!$C$24:$BG$323,AG$303))</f>
        <v/>
      </c>
      <c r="AH52" s="54" t="str">
        <f ca="1">IF(OR(VLOOKUP($A52,Mitglieder!$C$24:$BG$323,AH$303)="",$G52=""),"",VLOOKUP($A52,Mitglieder!$C$24:$BG$323,AH$303))</f>
        <v/>
      </c>
      <c r="AI52" s="54" t="str">
        <f ca="1">IF(OR(VLOOKUP($A52,Mitglieder!$C$24:$BG$323,AI$303)="",$G52=""),"",VLOOKUP($A52,Mitglieder!$C$24:$BG$323,AI$303))</f>
        <v/>
      </c>
      <c r="AJ52" s="54" t="str">
        <f ca="1">IF(OR(VLOOKUP($A52,Mitglieder!$C$24:$BG$323,AJ$303)="",$G52=""),"",VLOOKUP($A52,Mitglieder!$C$24:$BG$323,AJ$303))</f>
        <v/>
      </c>
      <c r="AK52" s="54" t="str">
        <f ca="1">IF(OR(VLOOKUP($A52,Mitglieder!$C$24:$BG$323,AK$303)="",$G52=""),"",VLOOKUP($A52,Mitglieder!$C$24:$BG$323,AK$303))</f>
        <v/>
      </c>
      <c r="AL52" s="54" t="str">
        <f ca="1">IF(OR(VLOOKUP($A52,Mitglieder!$C$24:$BG$323,AL$303)="",$G52=""),"",VLOOKUP($A52,Mitglieder!$C$24:$BG$323,AL$303))</f>
        <v/>
      </c>
      <c r="AM52" s="42" t="str">
        <f ca="1">IF($G52="","",VLOOKUP($A52,Mitglieder!$C$24:$BG$323,AM$303))</f>
        <v/>
      </c>
      <c r="AN52" s="54" t="str">
        <f ca="1">IF(OR(VLOOKUP($A52,Mitglieder!$C$24:$BG$323,AN$303)="",$G52=""),"",VLOOKUP($A52,Mitglieder!$C$24:$BG$323,AN$303))</f>
        <v/>
      </c>
      <c r="AO52" s="43" t="str">
        <f ca="1">IF($G52="","",TEXT(VLOOKUP($A52,Mitglieder!$C$24:$BG$323,AO$303),"TT.MM.JJJJ"))</f>
        <v/>
      </c>
      <c r="AP52" s="42" t="str">
        <f ca="1">IF($G52="","",VLOOKUP($A52,Mitglieder!$C$24:$BG$323,AP$303))</f>
        <v/>
      </c>
      <c r="AQ52" s="45" t="str">
        <f ca="1">IF($G52="","",TEXT(VLOOKUP($A52,Mitglieder!$C$24:$BG$323,AQ$303),"0.00"))</f>
        <v/>
      </c>
      <c r="AR52" s="54" t="str">
        <f ca="1">IF(OR(VLOOKUP($A52,Mitglieder!$C$24:$BG$323,AR$303)="",$G52=""),"",VLOOKUP($A52,Mitglieder!$C$24:$BG$323,AR$303))</f>
        <v/>
      </c>
      <c r="AS52" s="45" t="str">
        <f ca="1">IF($G52="","",TEXT(VLOOKUP($A52,Mitglieder!$C$24:$BG$323,AS$303),"0.00"))</f>
        <v/>
      </c>
      <c r="AT52" s="54" t="str">
        <f ca="1">IF(OR(VLOOKUP($A52,Mitglieder!$C$24:$BG$323,AT$303)="",$G52=""),"",VLOOKUP($A52,Mitglieder!$C$24:$BG$323,AT$303))</f>
        <v/>
      </c>
      <c r="AU52" s="45" t="str">
        <f ca="1">IF($G52="","",TEXT(VLOOKUP($A52,Mitglieder!$C$24:$BG$323,AU$303),"0.00"))</f>
        <v/>
      </c>
      <c r="AV52" s="45" t="str">
        <f ca="1">IF($G52="","",TEXT(VLOOKUP($A52,Mitglieder!$C$24:$BG$323,AV$303),"0.00"))</f>
        <v/>
      </c>
      <c r="AW52" s="42" t="str">
        <f ca="1">IF($G52="","",VLOOKUP($A52,Mitglieder!$C$24:$BG$323,AW$303))</f>
        <v/>
      </c>
      <c r="AX52" s="54" t="str">
        <f ca="1">IF(OR(VLOOKUP($A52,Mitglieder!$C$24:$BG$323,AX$303)="",$G52=""),"",VLOOKUP($A52,Mitglieder!$C$24:$BG$323,AX$303))</f>
        <v/>
      </c>
      <c r="AY52" s="43" t="str">
        <f ca="1">IF($G52="","",TEXT(VLOOKUP($A52,Mitglieder!$C$24:$BG$323,AY$303),"TT.MM.JJJJ"))</f>
        <v/>
      </c>
      <c r="AZ52" s="43" t="str">
        <f ca="1">IF($G52="","",TEXT(VLOOKUP($A52,Mitglieder!$C$24:$BG$323,AZ$303),"TT.MM.JJJJ"))</f>
        <v/>
      </c>
      <c r="BA52" s="43" t="str">
        <f ca="1">IF($G52="","",TEXT(VLOOKUP($A52,Mitglieder!$C$24:$BG$323,BA$303),"TT.MM.JJJJ"))</f>
        <v/>
      </c>
      <c r="BB52" s="43" t="str">
        <f ca="1">IF($G52="","",TEXT(VLOOKUP($A52,Mitglieder!$C$24:$BG$323,BB$303),"TT.MM.JJJJ"))</f>
        <v/>
      </c>
      <c r="BC52" s="43" t="str">
        <f ca="1">IF($G52="","",TEXT(VLOOKUP($A52,Mitglieder!$C$24:$BG$323,BC$303),"TT.MM.JJJJ"))</f>
        <v/>
      </c>
      <c r="BD52" s="43" t="str">
        <f ca="1">IF($G52="","",TEXT(VLOOKUP($A52,Mitglieder!$C$24:$BG$323,BD$303),"TT.MM.JJJJ"))</f>
        <v/>
      </c>
      <c r="BE52" s="42" t="str">
        <f ca="1">IF($G52="","",VLOOKUP($A52,Mitglieder!$C$24:$BG$323,BE$303))</f>
        <v/>
      </c>
      <c r="BF52" s="42" t="str">
        <f ca="1">IF($G52="","",VLOOKUP($A52,Mitglieder!$C$24:$BG$323,BF$303))</f>
        <v/>
      </c>
    </row>
    <row r="53" spans="1:58" x14ac:dyDescent="0.35">
      <c r="A53" s="42">
        <v>53</v>
      </c>
      <c r="B53" s="42">
        <f ca="1">VLOOKUP($A53,Mitglieder!$C$24:$BA$323,B$303)</f>
        <v>1.0299999999999967</v>
      </c>
      <c r="C53" s="42" t="str">
        <f ca="1">IF($G53="","",VLOOKUP($A53,Mitglieder!$C$24:$BG$323,C$303))</f>
        <v/>
      </c>
      <c r="D53" s="42" t="str">
        <f ca="1">IF($G53="","",VLOOKUP($A53,Mitglieder!$C$24:$BG$323,D$303))</f>
        <v/>
      </c>
      <c r="E53" s="42" t="str">
        <f ca="1">IF($G53="","",VLOOKUP($A53,Mitglieder!$C$24:$BG$323,E$303))</f>
        <v/>
      </c>
      <c r="F53" s="54" t="str">
        <f ca="1">IF(OR(VLOOKUP($A53,Mitglieder!$C$24:$BG$323,F$303)="",$G53=""),"",VLOOKUP($A53,Mitglieder!$C$24:$BG$323,F$303))</f>
        <v/>
      </c>
      <c r="G53" s="72" t="str">
        <f ca="1">IF(B53/ROUND(B53,0)=1,VLOOKUP($A53,Mitglieder!$C$24:$BA$323,G$303),"")</f>
        <v/>
      </c>
      <c r="H53" s="42" t="str">
        <f ca="1">IF($G53="","",VLOOKUP($A53,Mitglieder!$C$24:$BG$323,H$303))</f>
        <v/>
      </c>
      <c r="I53" s="54" t="str">
        <f ca="1">IF(OR(VLOOKUP($A53,Mitglieder!$C$24:$BG$323,I$303)="",$G53=""),"",VLOOKUP($A53,Mitglieder!$C$24:$BG$323,I$303))</f>
        <v/>
      </c>
      <c r="J53" s="42" t="str">
        <f ca="1">IF($G53="","",VLOOKUP($A53,Mitglieder!$C$24:$BG$323,J$303))</f>
        <v/>
      </c>
      <c r="K53" s="54" t="str">
        <f ca="1">IF(OR(VLOOKUP($A53,Mitglieder!$C$24:$BG$323,K$303)="",$G53=""),"",VLOOKUP($A53,Mitglieder!$C$24:$BG$323,K$303))</f>
        <v/>
      </c>
      <c r="L53" s="42" t="str">
        <f ca="1">IF($G53="","",VLOOKUP($A53,Mitglieder!$C$24:$BG$323,L$303))</f>
        <v/>
      </c>
      <c r="M53" s="42" t="str">
        <f ca="1">IF($G53="","",VLOOKUP($A53,Mitglieder!$C$24:$BG$323,M$303))</f>
        <v/>
      </c>
      <c r="N53" s="42" t="str">
        <f ca="1">IF($G53="","",VLOOKUP($A53,Mitglieder!$C$24:$BG$323,N$303))</f>
        <v/>
      </c>
      <c r="O53" s="42" t="str">
        <f ca="1">IF($G53="","",VLOOKUP($A53,Mitglieder!$C$24:$BG$323,O$303))</f>
        <v/>
      </c>
      <c r="P53" s="42" t="str">
        <f ca="1">IF($G53="","",VLOOKUP($A53,Mitglieder!$C$24:$BG$323,P$303))</f>
        <v/>
      </c>
      <c r="Q53" s="42" t="str">
        <f ca="1">IF($G53="","",VLOOKUP($A53,Mitglieder!$C$24:$BG$323,Q$303))</f>
        <v/>
      </c>
      <c r="R53" s="54" t="str">
        <f ca="1">IF(OR(VLOOKUP($A53,Mitglieder!$C$24:$BG$323,R$303)="",$G53=""),"",VLOOKUP($A53,Mitglieder!$C$24:$BG$323,R$303))</f>
        <v/>
      </c>
      <c r="S53" s="43" t="str">
        <f ca="1">IF($G53="","",TEXT(VLOOKUP($A53,Mitglieder!$C$24:$BG$323,S$303),"TT.MM.JJJJ"))</f>
        <v/>
      </c>
      <c r="T53" s="43" t="str">
        <f ca="1">IF($G53="","",TEXT(VLOOKUP($A53,Mitglieder!$C$24:$BG$323,T$303),"TT.MM.JJJJ"))</f>
        <v/>
      </c>
      <c r="U53" s="43" t="str">
        <f ca="1">IF($G53="","",TEXT(VLOOKUP($A53,Mitglieder!$C$24:$BG$323,U$303),"TT.MM.JJJJ"))</f>
        <v/>
      </c>
      <c r="V53" s="54" t="str">
        <f ca="1">IF(OR(VLOOKUP($A53,Mitglieder!$C$24:$BG$323,V$303)="",$G53=""),"",VLOOKUP($A53,Mitglieder!$C$24:$BG$323,V$303))</f>
        <v/>
      </c>
      <c r="W53" s="54" t="str">
        <f ca="1">IF(OR(VLOOKUP($A53,Mitglieder!$C$24:$BG$323,W$303)="",$G53=""),"",VLOOKUP($A53,Mitglieder!$C$24:$BG$323,W$303))</f>
        <v/>
      </c>
      <c r="X53" s="54" t="str">
        <f ca="1">IF(OR(VLOOKUP($A53,Mitglieder!$C$24:$BG$323,X$303)="",$G53=""),"",VLOOKUP($A53,Mitglieder!$C$24:$BG$323,X$303))</f>
        <v/>
      </c>
      <c r="Y53" s="54" t="str">
        <f ca="1">IF(OR(VLOOKUP($A53,Mitglieder!$C$24:$BG$323,Y$303)="",$G53=""),"",VLOOKUP($A53,Mitglieder!$C$24:$BG$323,Y$303))</f>
        <v/>
      </c>
      <c r="Z53" s="54" t="str">
        <f ca="1">IF(OR(VLOOKUP($A53,Mitglieder!$C$24:$BG$323,Z$303)="",$G53=""),"",VLOOKUP($A53,Mitglieder!$C$24:$BG$323,Z$303))</f>
        <v/>
      </c>
      <c r="AA53" s="54" t="str">
        <f ca="1">IF(OR(VLOOKUP($A53,Mitglieder!$C$24:$BG$323,AA$303)="",$G53=""),"",VLOOKUP($A53,Mitglieder!$C$24:$BG$323,AA$303))</f>
        <v/>
      </c>
      <c r="AB53" s="54" t="str">
        <f ca="1">IF(OR(VLOOKUP($A53,Mitglieder!$C$24:$BG$323,AB$303)="",$G53=""),"",VLOOKUP($A53,Mitglieder!$C$24:$BG$323,AB$303))</f>
        <v/>
      </c>
      <c r="AC53" s="54" t="str">
        <f ca="1">IF(OR(VLOOKUP($A53,Mitglieder!$C$24:$BG$323,AC$303)="",$G53=""),"",VLOOKUP($A53,Mitglieder!$C$24:$BG$323,AC$303))</f>
        <v/>
      </c>
      <c r="AD53" s="54" t="str">
        <f ca="1">IF(OR(VLOOKUP($A53,Mitglieder!$C$24:$BG$323,AD$303)="",$G53=""),"",VLOOKUP($A53,Mitglieder!$C$24:$BG$323,AD$303))</f>
        <v/>
      </c>
      <c r="AE53" s="54" t="str">
        <f ca="1">IF(OR(VLOOKUP($A53,Mitglieder!$C$24:$BG$323,AE$303)="",$G53=""),"",VLOOKUP($A53,Mitglieder!$C$24:$BG$323,AE$303))</f>
        <v/>
      </c>
      <c r="AF53" s="54" t="str">
        <f ca="1">IF(OR(VLOOKUP($A53,Mitglieder!$C$24:$BG$323,AF$303)="",$G53=""),"",VLOOKUP($A53,Mitglieder!$C$24:$BG$323,AF$303))</f>
        <v/>
      </c>
      <c r="AG53" s="54" t="str">
        <f ca="1">IF(OR(VLOOKUP($A53,Mitglieder!$C$24:$BG$323,AG$303)="",$G53=""),"",VLOOKUP($A53,Mitglieder!$C$24:$BG$323,AG$303))</f>
        <v/>
      </c>
      <c r="AH53" s="54" t="str">
        <f ca="1">IF(OR(VLOOKUP($A53,Mitglieder!$C$24:$BG$323,AH$303)="",$G53=""),"",VLOOKUP($A53,Mitglieder!$C$24:$BG$323,AH$303))</f>
        <v/>
      </c>
      <c r="AI53" s="54" t="str">
        <f ca="1">IF(OR(VLOOKUP($A53,Mitglieder!$C$24:$BG$323,AI$303)="",$G53=""),"",VLOOKUP($A53,Mitglieder!$C$24:$BG$323,AI$303))</f>
        <v/>
      </c>
      <c r="AJ53" s="54" t="str">
        <f ca="1">IF(OR(VLOOKUP($A53,Mitglieder!$C$24:$BG$323,AJ$303)="",$G53=""),"",VLOOKUP($A53,Mitglieder!$C$24:$BG$323,AJ$303))</f>
        <v/>
      </c>
      <c r="AK53" s="54" t="str">
        <f ca="1">IF(OR(VLOOKUP($A53,Mitglieder!$C$24:$BG$323,AK$303)="",$G53=""),"",VLOOKUP($A53,Mitglieder!$C$24:$BG$323,AK$303))</f>
        <v/>
      </c>
      <c r="AL53" s="54" t="str">
        <f ca="1">IF(OR(VLOOKUP($A53,Mitglieder!$C$24:$BG$323,AL$303)="",$G53=""),"",VLOOKUP($A53,Mitglieder!$C$24:$BG$323,AL$303))</f>
        <v/>
      </c>
      <c r="AM53" s="42" t="str">
        <f ca="1">IF($G53="","",VLOOKUP($A53,Mitglieder!$C$24:$BG$323,AM$303))</f>
        <v/>
      </c>
      <c r="AN53" s="54" t="str">
        <f ca="1">IF(OR(VLOOKUP($A53,Mitglieder!$C$24:$BG$323,AN$303)="",$G53=""),"",VLOOKUP($A53,Mitglieder!$C$24:$BG$323,AN$303))</f>
        <v/>
      </c>
      <c r="AO53" s="43" t="str">
        <f ca="1">IF($G53="","",TEXT(VLOOKUP($A53,Mitglieder!$C$24:$BG$323,AO$303),"TT.MM.JJJJ"))</f>
        <v/>
      </c>
      <c r="AP53" s="42" t="str">
        <f ca="1">IF($G53="","",VLOOKUP($A53,Mitglieder!$C$24:$BG$323,AP$303))</f>
        <v/>
      </c>
      <c r="AQ53" s="45" t="str">
        <f ca="1">IF($G53="","",TEXT(VLOOKUP($A53,Mitglieder!$C$24:$BG$323,AQ$303),"0.00"))</f>
        <v/>
      </c>
      <c r="AR53" s="54" t="str">
        <f ca="1">IF(OR(VLOOKUP($A53,Mitglieder!$C$24:$BG$323,AR$303)="",$G53=""),"",VLOOKUP($A53,Mitglieder!$C$24:$BG$323,AR$303))</f>
        <v/>
      </c>
      <c r="AS53" s="45" t="str">
        <f ca="1">IF($G53="","",TEXT(VLOOKUP($A53,Mitglieder!$C$24:$BG$323,AS$303),"0.00"))</f>
        <v/>
      </c>
      <c r="AT53" s="54" t="str">
        <f ca="1">IF(OR(VLOOKUP($A53,Mitglieder!$C$24:$BG$323,AT$303)="",$G53=""),"",VLOOKUP($A53,Mitglieder!$C$24:$BG$323,AT$303))</f>
        <v/>
      </c>
      <c r="AU53" s="45" t="str">
        <f ca="1">IF($G53="","",TEXT(VLOOKUP($A53,Mitglieder!$C$24:$BG$323,AU$303),"0.00"))</f>
        <v/>
      </c>
      <c r="AV53" s="45" t="str">
        <f ca="1">IF($G53="","",TEXT(VLOOKUP($A53,Mitglieder!$C$24:$BG$323,AV$303),"0.00"))</f>
        <v/>
      </c>
      <c r="AW53" s="42" t="str">
        <f ca="1">IF($G53="","",VLOOKUP($A53,Mitglieder!$C$24:$BG$323,AW$303))</f>
        <v/>
      </c>
      <c r="AX53" s="54" t="str">
        <f ca="1">IF(OR(VLOOKUP($A53,Mitglieder!$C$24:$BG$323,AX$303)="",$G53=""),"",VLOOKUP($A53,Mitglieder!$C$24:$BG$323,AX$303))</f>
        <v/>
      </c>
      <c r="AY53" s="43" t="str">
        <f ca="1">IF($G53="","",TEXT(VLOOKUP($A53,Mitglieder!$C$24:$BG$323,AY$303),"TT.MM.JJJJ"))</f>
        <v/>
      </c>
      <c r="AZ53" s="43" t="str">
        <f ca="1">IF($G53="","",TEXT(VLOOKUP($A53,Mitglieder!$C$24:$BG$323,AZ$303),"TT.MM.JJJJ"))</f>
        <v/>
      </c>
      <c r="BA53" s="43" t="str">
        <f ca="1">IF($G53="","",TEXT(VLOOKUP($A53,Mitglieder!$C$24:$BG$323,BA$303),"TT.MM.JJJJ"))</f>
        <v/>
      </c>
      <c r="BB53" s="43" t="str">
        <f ca="1">IF($G53="","",TEXT(VLOOKUP($A53,Mitglieder!$C$24:$BG$323,BB$303),"TT.MM.JJJJ"))</f>
        <v/>
      </c>
      <c r="BC53" s="43" t="str">
        <f ca="1">IF($G53="","",TEXT(VLOOKUP($A53,Mitglieder!$C$24:$BG$323,BC$303),"TT.MM.JJJJ"))</f>
        <v/>
      </c>
      <c r="BD53" s="43" t="str">
        <f ca="1">IF($G53="","",TEXT(VLOOKUP($A53,Mitglieder!$C$24:$BG$323,BD$303),"TT.MM.JJJJ"))</f>
        <v/>
      </c>
      <c r="BE53" s="42" t="str">
        <f ca="1">IF($G53="","",VLOOKUP($A53,Mitglieder!$C$24:$BG$323,BE$303))</f>
        <v/>
      </c>
      <c r="BF53" s="42" t="str">
        <f ca="1">IF($G53="","",VLOOKUP($A53,Mitglieder!$C$24:$BG$323,BF$303))</f>
        <v/>
      </c>
    </row>
    <row r="54" spans="1:58" x14ac:dyDescent="0.35">
      <c r="A54" s="42">
        <v>54</v>
      </c>
      <c r="B54" s="42">
        <f ca="1">VLOOKUP($A54,Mitglieder!$C$24:$BA$323,B$303)</f>
        <v>1.0299999999999967</v>
      </c>
      <c r="C54" s="42" t="str">
        <f ca="1">IF($G54="","",VLOOKUP($A54,Mitglieder!$C$24:$BG$323,C$303))</f>
        <v/>
      </c>
      <c r="D54" s="42" t="str">
        <f ca="1">IF($G54="","",VLOOKUP($A54,Mitglieder!$C$24:$BG$323,D$303))</f>
        <v/>
      </c>
      <c r="E54" s="42" t="str">
        <f ca="1">IF($G54="","",VLOOKUP($A54,Mitglieder!$C$24:$BG$323,E$303))</f>
        <v/>
      </c>
      <c r="F54" s="54" t="str">
        <f ca="1">IF(OR(VLOOKUP($A54,Mitglieder!$C$24:$BG$323,F$303)="",$G54=""),"",VLOOKUP($A54,Mitglieder!$C$24:$BG$323,F$303))</f>
        <v/>
      </c>
      <c r="G54" s="72" t="str">
        <f ca="1">IF(B54/ROUND(B54,0)=1,VLOOKUP($A54,Mitglieder!$C$24:$BA$323,G$303),"")</f>
        <v/>
      </c>
      <c r="H54" s="42" t="str">
        <f ca="1">IF($G54="","",VLOOKUP($A54,Mitglieder!$C$24:$BG$323,H$303))</f>
        <v/>
      </c>
      <c r="I54" s="54" t="str">
        <f ca="1">IF(OR(VLOOKUP($A54,Mitglieder!$C$24:$BG$323,I$303)="",$G54=""),"",VLOOKUP($A54,Mitglieder!$C$24:$BG$323,I$303))</f>
        <v/>
      </c>
      <c r="J54" s="42" t="str">
        <f ca="1">IF($G54="","",VLOOKUP($A54,Mitglieder!$C$24:$BG$323,J$303))</f>
        <v/>
      </c>
      <c r="K54" s="54" t="str">
        <f ca="1">IF(OR(VLOOKUP($A54,Mitglieder!$C$24:$BG$323,K$303)="",$G54=""),"",VLOOKUP($A54,Mitglieder!$C$24:$BG$323,K$303))</f>
        <v/>
      </c>
      <c r="L54" s="42" t="str">
        <f ca="1">IF($G54="","",VLOOKUP($A54,Mitglieder!$C$24:$BG$323,L$303))</f>
        <v/>
      </c>
      <c r="M54" s="42" t="str">
        <f ca="1">IF($G54="","",VLOOKUP($A54,Mitglieder!$C$24:$BG$323,M$303))</f>
        <v/>
      </c>
      <c r="N54" s="42" t="str">
        <f ca="1">IF($G54="","",VLOOKUP($A54,Mitglieder!$C$24:$BG$323,N$303))</f>
        <v/>
      </c>
      <c r="O54" s="42" t="str">
        <f ca="1">IF($G54="","",VLOOKUP($A54,Mitglieder!$C$24:$BG$323,O$303))</f>
        <v/>
      </c>
      <c r="P54" s="42" t="str">
        <f ca="1">IF($G54="","",VLOOKUP($A54,Mitglieder!$C$24:$BG$323,P$303))</f>
        <v/>
      </c>
      <c r="Q54" s="42" t="str">
        <f ca="1">IF($G54="","",VLOOKUP($A54,Mitglieder!$C$24:$BG$323,Q$303))</f>
        <v/>
      </c>
      <c r="R54" s="54" t="str">
        <f ca="1">IF(OR(VLOOKUP($A54,Mitglieder!$C$24:$BG$323,R$303)="",$G54=""),"",VLOOKUP($A54,Mitglieder!$C$24:$BG$323,R$303))</f>
        <v/>
      </c>
      <c r="S54" s="43" t="str">
        <f ca="1">IF($G54="","",TEXT(VLOOKUP($A54,Mitglieder!$C$24:$BG$323,S$303),"TT.MM.JJJJ"))</f>
        <v/>
      </c>
      <c r="T54" s="43" t="str">
        <f ca="1">IF($G54="","",TEXT(VLOOKUP($A54,Mitglieder!$C$24:$BG$323,T$303),"TT.MM.JJJJ"))</f>
        <v/>
      </c>
      <c r="U54" s="43" t="str">
        <f ca="1">IF($G54="","",TEXT(VLOOKUP($A54,Mitglieder!$C$24:$BG$323,U$303),"TT.MM.JJJJ"))</f>
        <v/>
      </c>
      <c r="V54" s="54" t="str">
        <f ca="1">IF(OR(VLOOKUP($A54,Mitglieder!$C$24:$BG$323,V$303)="",$G54=""),"",VLOOKUP($A54,Mitglieder!$C$24:$BG$323,V$303))</f>
        <v/>
      </c>
      <c r="W54" s="54" t="str">
        <f ca="1">IF(OR(VLOOKUP($A54,Mitglieder!$C$24:$BG$323,W$303)="",$G54=""),"",VLOOKUP($A54,Mitglieder!$C$24:$BG$323,W$303))</f>
        <v/>
      </c>
      <c r="X54" s="54" t="str">
        <f ca="1">IF(OR(VLOOKUP($A54,Mitglieder!$C$24:$BG$323,X$303)="",$G54=""),"",VLOOKUP($A54,Mitglieder!$C$24:$BG$323,X$303))</f>
        <v/>
      </c>
      <c r="Y54" s="54" t="str">
        <f ca="1">IF(OR(VLOOKUP($A54,Mitglieder!$C$24:$BG$323,Y$303)="",$G54=""),"",VLOOKUP($A54,Mitglieder!$C$24:$BG$323,Y$303))</f>
        <v/>
      </c>
      <c r="Z54" s="54" t="str">
        <f ca="1">IF(OR(VLOOKUP($A54,Mitglieder!$C$24:$BG$323,Z$303)="",$G54=""),"",VLOOKUP($A54,Mitglieder!$C$24:$BG$323,Z$303))</f>
        <v/>
      </c>
      <c r="AA54" s="54" t="str">
        <f ca="1">IF(OR(VLOOKUP($A54,Mitglieder!$C$24:$BG$323,AA$303)="",$G54=""),"",VLOOKUP($A54,Mitglieder!$C$24:$BG$323,AA$303))</f>
        <v/>
      </c>
      <c r="AB54" s="54" t="str">
        <f ca="1">IF(OR(VLOOKUP($A54,Mitglieder!$C$24:$BG$323,AB$303)="",$G54=""),"",VLOOKUP($A54,Mitglieder!$C$24:$BG$323,AB$303))</f>
        <v/>
      </c>
      <c r="AC54" s="54" t="str">
        <f ca="1">IF(OR(VLOOKUP($A54,Mitglieder!$C$24:$BG$323,AC$303)="",$G54=""),"",VLOOKUP($A54,Mitglieder!$C$24:$BG$323,AC$303))</f>
        <v/>
      </c>
      <c r="AD54" s="54" t="str">
        <f ca="1">IF(OR(VLOOKUP($A54,Mitglieder!$C$24:$BG$323,AD$303)="",$G54=""),"",VLOOKUP($A54,Mitglieder!$C$24:$BG$323,AD$303))</f>
        <v/>
      </c>
      <c r="AE54" s="54" t="str">
        <f ca="1">IF(OR(VLOOKUP($A54,Mitglieder!$C$24:$BG$323,AE$303)="",$G54=""),"",VLOOKUP($A54,Mitglieder!$C$24:$BG$323,AE$303))</f>
        <v/>
      </c>
      <c r="AF54" s="54" t="str">
        <f ca="1">IF(OR(VLOOKUP($A54,Mitglieder!$C$24:$BG$323,AF$303)="",$G54=""),"",VLOOKUP($A54,Mitglieder!$C$24:$BG$323,AF$303))</f>
        <v/>
      </c>
      <c r="AG54" s="54" t="str">
        <f ca="1">IF(OR(VLOOKUP($A54,Mitglieder!$C$24:$BG$323,AG$303)="",$G54=""),"",VLOOKUP($A54,Mitglieder!$C$24:$BG$323,AG$303))</f>
        <v/>
      </c>
      <c r="AH54" s="54" t="str">
        <f ca="1">IF(OR(VLOOKUP($A54,Mitglieder!$C$24:$BG$323,AH$303)="",$G54=""),"",VLOOKUP($A54,Mitglieder!$C$24:$BG$323,AH$303))</f>
        <v/>
      </c>
      <c r="AI54" s="54" t="str">
        <f ca="1">IF(OR(VLOOKUP($A54,Mitglieder!$C$24:$BG$323,AI$303)="",$G54=""),"",VLOOKUP($A54,Mitglieder!$C$24:$BG$323,AI$303))</f>
        <v/>
      </c>
      <c r="AJ54" s="54" t="str">
        <f ca="1">IF(OR(VLOOKUP($A54,Mitglieder!$C$24:$BG$323,AJ$303)="",$G54=""),"",VLOOKUP($A54,Mitglieder!$C$24:$BG$323,AJ$303))</f>
        <v/>
      </c>
      <c r="AK54" s="54" t="str">
        <f ca="1">IF(OR(VLOOKUP($A54,Mitglieder!$C$24:$BG$323,AK$303)="",$G54=""),"",VLOOKUP($A54,Mitglieder!$C$24:$BG$323,AK$303))</f>
        <v/>
      </c>
      <c r="AL54" s="54" t="str">
        <f ca="1">IF(OR(VLOOKUP($A54,Mitglieder!$C$24:$BG$323,AL$303)="",$G54=""),"",VLOOKUP($A54,Mitglieder!$C$24:$BG$323,AL$303))</f>
        <v/>
      </c>
      <c r="AM54" s="42" t="str">
        <f ca="1">IF($G54="","",VLOOKUP($A54,Mitglieder!$C$24:$BG$323,AM$303))</f>
        <v/>
      </c>
      <c r="AN54" s="54" t="str">
        <f ca="1">IF(OR(VLOOKUP($A54,Mitglieder!$C$24:$BG$323,AN$303)="",$G54=""),"",VLOOKUP($A54,Mitglieder!$C$24:$BG$323,AN$303))</f>
        <v/>
      </c>
      <c r="AO54" s="43" t="str">
        <f ca="1">IF($G54="","",TEXT(VLOOKUP($A54,Mitglieder!$C$24:$BG$323,AO$303),"TT.MM.JJJJ"))</f>
        <v/>
      </c>
      <c r="AP54" s="42" t="str">
        <f ca="1">IF($G54="","",VLOOKUP($A54,Mitglieder!$C$24:$BG$323,AP$303))</f>
        <v/>
      </c>
      <c r="AQ54" s="45" t="str">
        <f ca="1">IF($G54="","",TEXT(VLOOKUP($A54,Mitglieder!$C$24:$BG$323,AQ$303),"0.00"))</f>
        <v/>
      </c>
      <c r="AR54" s="54" t="str">
        <f ca="1">IF(OR(VLOOKUP($A54,Mitglieder!$C$24:$BG$323,AR$303)="",$G54=""),"",VLOOKUP($A54,Mitglieder!$C$24:$BG$323,AR$303))</f>
        <v/>
      </c>
      <c r="AS54" s="45" t="str">
        <f ca="1">IF($G54="","",TEXT(VLOOKUP($A54,Mitglieder!$C$24:$BG$323,AS$303),"0.00"))</f>
        <v/>
      </c>
      <c r="AT54" s="54" t="str">
        <f ca="1">IF(OR(VLOOKUP($A54,Mitglieder!$C$24:$BG$323,AT$303)="",$G54=""),"",VLOOKUP($A54,Mitglieder!$C$24:$BG$323,AT$303))</f>
        <v/>
      </c>
      <c r="AU54" s="45" t="str">
        <f ca="1">IF($G54="","",TEXT(VLOOKUP($A54,Mitglieder!$C$24:$BG$323,AU$303),"0.00"))</f>
        <v/>
      </c>
      <c r="AV54" s="45" t="str">
        <f ca="1">IF($G54="","",TEXT(VLOOKUP($A54,Mitglieder!$C$24:$BG$323,AV$303),"0.00"))</f>
        <v/>
      </c>
      <c r="AW54" s="42" t="str">
        <f ca="1">IF($G54="","",VLOOKUP($A54,Mitglieder!$C$24:$BG$323,AW$303))</f>
        <v/>
      </c>
      <c r="AX54" s="54" t="str">
        <f ca="1">IF(OR(VLOOKUP($A54,Mitglieder!$C$24:$BG$323,AX$303)="",$G54=""),"",VLOOKUP($A54,Mitglieder!$C$24:$BG$323,AX$303))</f>
        <v/>
      </c>
      <c r="AY54" s="43" t="str">
        <f ca="1">IF($G54="","",TEXT(VLOOKUP($A54,Mitglieder!$C$24:$BG$323,AY$303),"TT.MM.JJJJ"))</f>
        <v/>
      </c>
      <c r="AZ54" s="43" t="str">
        <f ca="1">IF($G54="","",TEXT(VLOOKUP($A54,Mitglieder!$C$24:$BG$323,AZ$303),"TT.MM.JJJJ"))</f>
        <v/>
      </c>
      <c r="BA54" s="43" t="str">
        <f ca="1">IF($G54="","",TEXT(VLOOKUP($A54,Mitglieder!$C$24:$BG$323,BA$303),"TT.MM.JJJJ"))</f>
        <v/>
      </c>
      <c r="BB54" s="43" t="str">
        <f ca="1">IF($G54="","",TEXT(VLOOKUP($A54,Mitglieder!$C$24:$BG$323,BB$303),"TT.MM.JJJJ"))</f>
        <v/>
      </c>
      <c r="BC54" s="43" t="str">
        <f ca="1">IF($G54="","",TEXT(VLOOKUP($A54,Mitglieder!$C$24:$BG$323,BC$303),"TT.MM.JJJJ"))</f>
        <v/>
      </c>
      <c r="BD54" s="43" t="str">
        <f ca="1">IF($G54="","",TEXT(VLOOKUP($A54,Mitglieder!$C$24:$BG$323,BD$303),"TT.MM.JJJJ"))</f>
        <v/>
      </c>
      <c r="BE54" s="42" t="str">
        <f ca="1">IF($G54="","",VLOOKUP($A54,Mitglieder!$C$24:$BG$323,BE$303))</f>
        <v/>
      </c>
      <c r="BF54" s="42" t="str">
        <f ca="1">IF($G54="","",VLOOKUP($A54,Mitglieder!$C$24:$BG$323,BF$303))</f>
        <v/>
      </c>
    </row>
    <row r="55" spans="1:58" x14ac:dyDescent="0.35">
      <c r="A55" s="42">
        <v>55</v>
      </c>
      <c r="B55" s="42">
        <f ca="1">VLOOKUP($A55,Mitglieder!$C$24:$BA$323,B$303)</f>
        <v>1.0299999999999967</v>
      </c>
      <c r="C55" s="42" t="str">
        <f ca="1">IF($G55="","",VLOOKUP($A55,Mitglieder!$C$24:$BG$323,C$303))</f>
        <v/>
      </c>
      <c r="D55" s="42" t="str">
        <f ca="1">IF($G55="","",VLOOKUP($A55,Mitglieder!$C$24:$BG$323,D$303))</f>
        <v/>
      </c>
      <c r="E55" s="42" t="str">
        <f ca="1">IF($G55="","",VLOOKUP($A55,Mitglieder!$C$24:$BG$323,E$303))</f>
        <v/>
      </c>
      <c r="F55" s="54" t="str">
        <f ca="1">IF(OR(VLOOKUP($A55,Mitglieder!$C$24:$BG$323,F$303)="",$G55=""),"",VLOOKUP($A55,Mitglieder!$C$24:$BG$323,F$303))</f>
        <v/>
      </c>
      <c r="G55" s="72" t="str">
        <f ca="1">IF(B55/ROUND(B55,0)=1,VLOOKUP($A55,Mitglieder!$C$24:$BA$323,G$303),"")</f>
        <v/>
      </c>
      <c r="H55" s="42" t="str">
        <f ca="1">IF($G55="","",VLOOKUP($A55,Mitglieder!$C$24:$BG$323,H$303))</f>
        <v/>
      </c>
      <c r="I55" s="54" t="str">
        <f ca="1">IF(OR(VLOOKUP($A55,Mitglieder!$C$24:$BG$323,I$303)="",$G55=""),"",VLOOKUP($A55,Mitglieder!$C$24:$BG$323,I$303))</f>
        <v/>
      </c>
      <c r="J55" s="42" t="str">
        <f ca="1">IF($G55="","",VLOOKUP($A55,Mitglieder!$C$24:$BG$323,J$303))</f>
        <v/>
      </c>
      <c r="K55" s="54" t="str">
        <f ca="1">IF(OR(VLOOKUP($A55,Mitglieder!$C$24:$BG$323,K$303)="",$G55=""),"",VLOOKUP($A55,Mitglieder!$C$24:$BG$323,K$303))</f>
        <v/>
      </c>
      <c r="L55" s="42" t="str">
        <f ca="1">IF($G55="","",VLOOKUP($A55,Mitglieder!$C$24:$BG$323,L$303))</f>
        <v/>
      </c>
      <c r="M55" s="42" t="str">
        <f ca="1">IF($G55="","",VLOOKUP($A55,Mitglieder!$C$24:$BG$323,M$303))</f>
        <v/>
      </c>
      <c r="N55" s="42" t="str">
        <f ca="1">IF($G55="","",VLOOKUP($A55,Mitglieder!$C$24:$BG$323,N$303))</f>
        <v/>
      </c>
      <c r="O55" s="42" t="str">
        <f ca="1">IF($G55="","",VLOOKUP($A55,Mitglieder!$C$24:$BG$323,O$303))</f>
        <v/>
      </c>
      <c r="P55" s="42" t="str">
        <f ca="1">IF($G55="","",VLOOKUP($A55,Mitglieder!$C$24:$BG$323,P$303))</f>
        <v/>
      </c>
      <c r="Q55" s="42" t="str">
        <f ca="1">IF($G55="","",VLOOKUP($A55,Mitglieder!$C$24:$BG$323,Q$303))</f>
        <v/>
      </c>
      <c r="R55" s="54" t="str">
        <f ca="1">IF(OR(VLOOKUP($A55,Mitglieder!$C$24:$BG$323,R$303)="",$G55=""),"",VLOOKUP($A55,Mitglieder!$C$24:$BG$323,R$303))</f>
        <v/>
      </c>
      <c r="S55" s="43" t="str">
        <f ca="1">IF($G55="","",TEXT(VLOOKUP($A55,Mitglieder!$C$24:$BG$323,S$303),"TT.MM.JJJJ"))</f>
        <v/>
      </c>
      <c r="T55" s="43" t="str">
        <f ca="1">IF($G55="","",TEXT(VLOOKUP($A55,Mitglieder!$C$24:$BG$323,T$303),"TT.MM.JJJJ"))</f>
        <v/>
      </c>
      <c r="U55" s="43" t="str">
        <f ca="1">IF($G55="","",TEXT(VLOOKUP($A55,Mitglieder!$C$24:$BG$323,U$303),"TT.MM.JJJJ"))</f>
        <v/>
      </c>
      <c r="V55" s="54" t="str">
        <f ca="1">IF(OR(VLOOKUP($A55,Mitglieder!$C$24:$BG$323,V$303)="",$G55=""),"",VLOOKUP($A55,Mitglieder!$C$24:$BG$323,V$303))</f>
        <v/>
      </c>
      <c r="W55" s="54" t="str">
        <f ca="1">IF(OR(VLOOKUP($A55,Mitglieder!$C$24:$BG$323,W$303)="",$G55=""),"",VLOOKUP($A55,Mitglieder!$C$24:$BG$323,W$303))</f>
        <v/>
      </c>
      <c r="X55" s="54" t="str">
        <f ca="1">IF(OR(VLOOKUP($A55,Mitglieder!$C$24:$BG$323,X$303)="",$G55=""),"",VLOOKUP($A55,Mitglieder!$C$24:$BG$323,X$303))</f>
        <v/>
      </c>
      <c r="Y55" s="54" t="str">
        <f ca="1">IF(OR(VLOOKUP($A55,Mitglieder!$C$24:$BG$323,Y$303)="",$G55=""),"",VLOOKUP($A55,Mitglieder!$C$24:$BG$323,Y$303))</f>
        <v/>
      </c>
      <c r="Z55" s="54" t="str">
        <f ca="1">IF(OR(VLOOKUP($A55,Mitglieder!$C$24:$BG$323,Z$303)="",$G55=""),"",VLOOKUP($A55,Mitglieder!$C$24:$BG$323,Z$303))</f>
        <v/>
      </c>
      <c r="AA55" s="54" t="str">
        <f ca="1">IF(OR(VLOOKUP($A55,Mitglieder!$C$24:$BG$323,AA$303)="",$G55=""),"",VLOOKUP($A55,Mitglieder!$C$24:$BG$323,AA$303))</f>
        <v/>
      </c>
      <c r="AB55" s="54" t="str">
        <f ca="1">IF(OR(VLOOKUP($A55,Mitglieder!$C$24:$BG$323,AB$303)="",$G55=""),"",VLOOKUP($A55,Mitglieder!$C$24:$BG$323,AB$303))</f>
        <v/>
      </c>
      <c r="AC55" s="54" t="str">
        <f ca="1">IF(OR(VLOOKUP($A55,Mitglieder!$C$24:$BG$323,AC$303)="",$G55=""),"",VLOOKUP($A55,Mitglieder!$C$24:$BG$323,AC$303))</f>
        <v/>
      </c>
      <c r="AD55" s="54" t="str">
        <f ca="1">IF(OR(VLOOKUP($A55,Mitglieder!$C$24:$BG$323,AD$303)="",$G55=""),"",VLOOKUP($A55,Mitglieder!$C$24:$BG$323,AD$303))</f>
        <v/>
      </c>
      <c r="AE55" s="54" t="str">
        <f ca="1">IF(OR(VLOOKUP($A55,Mitglieder!$C$24:$BG$323,AE$303)="",$G55=""),"",VLOOKUP($A55,Mitglieder!$C$24:$BG$323,AE$303))</f>
        <v/>
      </c>
      <c r="AF55" s="54" t="str">
        <f ca="1">IF(OR(VLOOKUP($A55,Mitglieder!$C$24:$BG$323,AF$303)="",$G55=""),"",VLOOKUP($A55,Mitglieder!$C$24:$BG$323,AF$303))</f>
        <v/>
      </c>
      <c r="AG55" s="54" t="str">
        <f ca="1">IF(OR(VLOOKUP($A55,Mitglieder!$C$24:$BG$323,AG$303)="",$G55=""),"",VLOOKUP($A55,Mitglieder!$C$24:$BG$323,AG$303))</f>
        <v/>
      </c>
      <c r="AH55" s="54" t="str">
        <f ca="1">IF(OR(VLOOKUP($A55,Mitglieder!$C$24:$BG$323,AH$303)="",$G55=""),"",VLOOKUP($A55,Mitglieder!$C$24:$BG$323,AH$303))</f>
        <v/>
      </c>
      <c r="AI55" s="54" t="str">
        <f ca="1">IF(OR(VLOOKUP($A55,Mitglieder!$C$24:$BG$323,AI$303)="",$G55=""),"",VLOOKUP($A55,Mitglieder!$C$24:$BG$323,AI$303))</f>
        <v/>
      </c>
      <c r="AJ55" s="54" t="str">
        <f ca="1">IF(OR(VLOOKUP($A55,Mitglieder!$C$24:$BG$323,AJ$303)="",$G55=""),"",VLOOKUP($A55,Mitglieder!$C$24:$BG$323,AJ$303))</f>
        <v/>
      </c>
      <c r="AK55" s="54" t="str">
        <f ca="1">IF(OR(VLOOKUP($A55,Mitglieder!$C$24:$BG$323,AK$303)="",$G55=""),"",VLOOKUP($A55,Mitglieder!$C$24:$BG$323,AK$303))</f>
        <v/>
      </c>
      <c r="AL55" s="54" t="str">
        <f ca="1">IF(OR(VLOOKUP($A55,Mitglieder!$C$24:$BG$323,AL$303)="",$G55=""),"",VLOOKUP($A55,Mitglieder!$C$24:$BG$323,AL$303))</f>
        <v/>
      </c>
      <c r="AM55" s="42" t="str">
        <f ca="1">IF($G55="","",VLOOKUP($A55,Mitglieder!$C$24:$BG$323,AM$303))</f>
        <v/>
      </c>
      <c r="AN55" s="54" t="str">
        <f ca="1">IF(OR(VLOOKUP($A55,Mitglieder!$C$24:$BG$323,AN$303)="",$G55=""),"",VLOOKUP($A55,Mitglieder!$C$24:$BG$323,AN$303))</f>
        <v/>
      </c>
      <c r="AO55" s="43" t="str">
        <f ca="1">IF($G55="","",TEXT(VLOOKUP($A55,Mitglieder!$C$24:$BG$323,AO$303),"TT.MM.JJJJ"))</f>
        <v/>
      </c>
      <c r="AP55" s="42" t="str">
        <f ca="1">IF($G55="","",VLOOKUP($A55,Mitglieder!$C$24:$BG$323,AP$303))</f>
        <v/>
      </c>
      <c r="AQ55" s="45" t="str">
        <f ca="1">IF($G55="","",TEXT(VLOOKUP($A55,Mitglieder!$C$24:$BG$323,AQ$303),"0.00"))</f>
        <v/>
      </c>
      <c r="AR55" s="54" t="str">
        <f ca="1">IF(OR(VLOOKUP($A55,Mitglieder!$C$24:$BG$323,AR$303)="",$G55=""),"",VLOOKUP($A55,Mitglieder!$C$24:$BG$323,AR$303))</f>
        <v/>
      </c>
      <c r="AS55" s="45" t="str">
        <f ca="1">IF($G55="","",TEXT(VLOOKUP($A55,Mitglieder!$C$24:$BG$323,AS$303),"0.00"))</f>
        <v/>
      </c>
      <c r="AT55" s="54" t="str">
        <f ca="1">IF(OR(VLOOKUP($A55,Mitglieder!$C$24:$BG$323,AT$303)="",$G55=""),"",VLOOKUP($A55,Mitglieder!$C$24:$BG$323,AT$303))</f>
        <v/>
      </c>
      <c r="AU55" s="45" t="str">
        <f ca="1">IF($G55="","",TEXT(VLOOKUP($A55,Mitglieder!$C$24:$BG$323,AU$303),"0.00"))</f>
        <v/>
      </c>
      <c r="AV55" s="45" t="str">
        <f ca="1">IF($G55="","",TEXT(VLOOKUP($A55,Mitglieder!$C$24:$BG$323,AV$303),"0.00"))</f>
        <v/>
      </c>
      <c r="AW55" s="42" t="str">
        <f ca="1">IF($G55="","",VLOOKUP($A55,Mitglieder!$C$24:$BG$323,AW$303))</f>
        <v/>
      </c>
      <c r="AX55" s="54" t="str">
        <f ca="1">IF(OR(VLOOKUP($A55,Mitglieder!$C$24:$BG$323,AX$303)="",$G55=""),"",VLOOKUP($A55,Mitglieder!$C$24:$BG$323,AX$303))</f>
        <v/>
      </c>
      <c r="AY55" s="43" t="str">
        <f ca="1">IF($G55="","",TEXT(VLOOKUP($A55,Mitglieder!$C$24:$BG$323,AY$303),"TT.MM.JJJJ"))</f>
        <v/>
      </c>
      <c r="AZ55" s="43" t="str">
        <f ca="1">IF($G55="","",TEXT(VLOOKUP($A55,Mitglieder!$C$24:$BG$323,AZ$303),"TT.MM.JJJJ"))</f>
        <v/>
      </c>
      <c r="BA55" s="43" t="str">
        <f ca="1">IF($G55="","",TEXT(VLOOKUP($A55,Mitglieder!$C$24:$BG$323,BA$303),"TT.MM.JJJJ"))</f>
        <v/>
      </c>
      <c r="BB55" s="43" t="str">
        <f ca="1">IF($G55="","",TEXT(VLOOKUP($A55,Mitglieder!$C$24:$BG$323,BB$303),"TT.MM.JJJJ"))</f>
        <v/>
      </c>
      <c r="BC55" s="43" t="str">
        <f ca="1">IF($G55="","",TEXT(VLOOKUP($A55,Mitglieder!$C$24:$BG$323,BC$303),"TT.MM.JJJJ"))</f>
        <v/>
      </c>
      <c r="BD55" s="43" t="str">
        <f ca="1">IF($G55="","",TEXT(VLOOKUP($A55,Mitglieder!$C$24:$BG$323,BD$303),"TT.MM.JJJJ"))</f>
        <v/>
      </c>
      <c r="BE55" s="42" t="str">
        <f ca="1">IF($G55="","",VLOOKUP($A55,Mitglieder!$C$24:$BG$323,BE$303))</f>
        <v/>
      </c>
      <c r="BF55" s="42" t="str">
        <f ca="1">IF($G55="","",VLOOKUP($A55,Mitglieder!$C$24:$BG$323,BF$303))</f>
        <v/>
      </c>
    </row>
    <row r="56" spans="1:58" x14ac:dyDescent="0.35">
      <c r="A56" s="42">
        <v>56</v>
      </c>
      <c r="B56" s="42">
        <f ca="1">VLOOKUP($A56,Mitglieder!$C$24:$BA$323,B$303)</f>
        <v>1.0299999999999967</v>
      </c>
      <c r="C56" s="42" t="str">
        <f ca="1">IF($G56="","",VLOOKUP($A56,Mitglieder!$C$24:$BG$323,C$303))</f>
        <v/>
      </c>
      <c r="D56" s="42" t="str">
        <f ca="1">IF($G56="","",VLOOKUP($A56,Mitglieder!$C$24:$BG$323,D$303))</f>
        <v/>
      </c>
      <c r="E56" s="42" t="str">
        <f ca="1">IF($G56="","",VLOOKUP($A56,Mitglieder!$C$24:$BG$323,E$303))</f>
        <v/>
      </c>
      <c r="F56" s="54" t="str">
        <f ca="1">IF(OR(VLOOKUP($A56,Mitglieder!$C$24:$BG$323,F$303)="",$G56=""),"",VLOOKUP($A56,Mitglieder!$C$24:$BG$323,F$303))</f>
        <v/>
      </c>
      <c r="G56" s="72" t="str">
        <f ca="1">IF(B56/ROUND(B56,0)=1,VLOOKUP($A56,Mitglieder!$C$24:$BA$323,G$303),"")</f>
        <v/>
      </c>
      <c r="H56" s="42" t="str">
        <f ca="1">IF($G56="","",VLOOKUP($A56,Mitglieder!$C$24:$BG$323,H$303))</f>
        <v/>
      </c>
      <c r="I56" s="54" t="str">
        <f ca="1">IF(OR(VLOOKUP($A56,Mitglieder!$C$24:$BG$323,I$303)="",$G56=""),"",VLOOKUP($A56,Mitglieder!$C$24:$BG$323,I$303))</f>
        <v/>
      </c>
      <c r="J56" s="42" t="str">
        <f ca="1">IF($G56="","",VLOOKUP($A56,Mitglieder!$C$24:$BG$323,J$303))</f>
        <v/>
      </c>
      <c r="K56" s="54" t="str">
        <f ca="1">IF(OR(VLOOKUP($A56,Mitglieder!$C$24:$BG$323,K$303)="",$G56=""),"",VLOOKUP($A56,Mitglieder!$C$24:$BG$323,K$303))</f>
        <v/>
      </c>
      <c r="L56" s="42" t="str">
        <f ca="1">IF($G56="","",VLOOKUP($A56,Mitglieder!$C$24:$BG$323,L$303))</f>
        <v/>
      </c>
      <c r="M56" s="42" t="str">
        <f ca="1">IF($G56="","",VLOOKUP($A56,Mitglieder!$C$24:$BG$323,M$303))</f>
        <v/>
      </c>
      <c r="N56" s="42" t="str">
        <f ca="1">IF($G56="","",VLOOKUP($A56,Mitglieder!$C$24:$BG$323,N$303))</f>
        <v/>
      </c>
      <c r="O56" s="42" t="str">
        <f ca="1">IF($G56="","",VLOOKUP($A56,Mitglieder!$C$24:$BG$323,O$303))</f>
        <v/>
      </c>
      <c r="P56" s="42" t="str">
        <f ca="1">IF($G56="","",VLOOKUP($A56,Mitglieder!$C$24:$BG$323,P$303))</f>
        <v/>
      </c>
      <c r="Q56" s="42" t="str">
        <f ca="1">IF($G56="","",VLOOKUP($A56,Mitglieder!$C$24:$BG$323,Q$303))</f>
        <v/>
      </c>
      <c r="R56" s="54" t="str">
        <f ca="1">IF(OR(VLOOKUP($A56,Mitglieder!$C$24:$BG$323,R$303)="",$G56=""),"",VLOOKUP($A56,Mitglieder!$C$24:$BG$323,R$303))</f>
        <v/>
      </c>
      <c r="S56" s="43" t="str">
        <f ca="1">IF($G56="","",TEXT(VLOOKUP($A56,Mitglieder!$C$24:$BG$323,S$303),"TT.MM.JJJJ"))</f>
        <v/>
      </c>
      <c r="T56" s="43" t="str">
        <f ca="1">IF($G56="","",TEXT(VLOOKUP($A56,Mitglieder!$C$24:$BG$323,T$303),"TT.MM.JJJJ"))</f>
        <v/>
      </c>
      <c r="U56" s="43" t="str">
        <f ca="1">IF($G56="","",TEXT(VLOOKUP($A56,Mitglieder!$C$24:$BG$323,U$303),"TT.MM.JJJJ"))</f>
        <v/>
      </c>
      <c r="V56" s="54" t="str">
        <f ca="1">IF(OR(VLOOKUP($A56,Mitglieder!$C$24:$BG$323,V$303)="",$G56=""),"",VLOOKUP($A56,Mitglieder!$C$24:$BG$323,V$303))</f>
        <v/>
      </c>
      <c r="W56" s="54" t="str">
        <f ca="1">IF(OR(VLOOKUP($A56,Mitglieder!$C$24:$BG$323,W$303)="",$G56=""),"",VLOOKUP($A56,Mitglieder!$C$24:$BG$323,W$303))</f>
        <v/>
      </c>
      <c r="X56" s="54" t="str">
        <f ca="1">IF(OR(VLOOKUP($A56,Mitglieder!$C$24:$BG$323,X$303)="",$G56=""),"",VLOOKUP($A56,Mitglieder!$C$24:$BG$323,X$303))</f>
        <v/>
      </c>
      <c r="Y56" s="54" t="str">
        <f ca="1">IF(OR(VLOOKUP($A56,Mitglieder!$C$24:$BG$323,Y$303)="",$G56=""),"",VLOOKUP($A56,Mitglieder!$C$24:$BG$323,Y$303))</f>
        <v/>
      </c>
      <c r="Z56" s="54" t="str">
        <f ca="1">IF(OR(VLOOKUP($A56,Mitglieder!$C$24:$BG$323,Z$303)="",$G56=""),"",VLOOKUP($A56,Mitglieder!$C$24:$BG$323,Z$303))</f>
        <v/>
      </c>
      <c r="AA56" s="54" t="str">
        <f ca="1">IF(OR(VLOOKUP($A56,Mitglieder!$C$24:$BG$323,AA$303)="",$G56=""),"",VLOOKUP($A56,Mitglieder!$C$24:$BG$323,AA$303))</f>
        <v/>
      </c>
      <c r="AB56" s="54" t="str">
        <f ca="1">IF(OR(VLOOKUP($A56,Mitglieder!$C$24:$BG$323,AB$303)="",$G56=""),"",VLOOKUP($A56,Mitglieder!$C$24:$BG$323,AB$303))</f>
        <v/>
      </c>
      <c r="AC56" s="54" t="str">
        <f ca="1">IF(OR(VLOOKUP($A56,Mitglieder!$C$24:$BG$323,AC$303)="",$G56=""),"",VLOOKUP($A56,Mitglieder!$C$24:$BG$323,AC$303))</f>
        <v/>
      </c>
      <c r="AD56" s="54" t="str">
        <f ca="1">IF(OR(VLOOKUP($A56,Mitglieder!$C$24:$BG$323,AD$303)="",$G56=""),"",VLOOKUP($A56,Mitglieder!$C$24:$BG$323,AD$303))</f>
        <v/>
      </c>
      <c r="AE56" s="54" t="str">
        <f ca="1">IF(OR(VLOOKUP($A56,Mitglieder!$C$24:$BG$323,AE$303)="",$G56=""),"",VLOOKUP($A56,Mitglieder!$C$24:$BG$323,AE$303))</f>
        <v/>
      </c>
      <c r="AF56" s="54" t="str">
        <f ca="1">IF(OR(VLOOKUP($A56,Mitglieder!$C$24:$BG$323,AF$303)="",$G56=""),"",VLOOKUP($A56,Mitglieder!$C$24:$BG$323,AF$303))</f>
        <v/>
      </c>
      <c r="AG56" s="54" t="str">
        <f ca="1">IF(OR(VLOOKUP($A56,Mitglieder!$C$24:$BG$323,AG$303)="",$G56=""),"",VLOOKUP($A56,Mitglieder!$C$24:$BG$323,AG$303))</f>
        <v/>
      </c>
      <c r="AH56" s="54" t="str">
        <f ca="1">IF(OR(VLOOKUP($A56,Mitglieder!$C$24:$BG$323,AH$303)="",$G56=""),"",VLOOKUP($A56,Mitglieder!$C$24:$BG$323,AH$303))</f>
        <v/>
      </c>
      <c r="AI56" s="54" t="str">
        <f ca="1">IF(OR(VLOOKUP($A56,Mitglieder!$C$24:$BG$323,AI$303)="",$G56=""),"",VLOOKUP($A56,Mitglieder!$C$24:$BG$323,AI$303))</f>
        <v/>
      </c>
      <c r="AJ56" s="54" t="str">
        <f ca="1">IF(OR(VLOOKUP($A56,Mitglieder!$C$24:$BG$323,AJ$303)="",$G56=""),"",VLOOKUP($A56,Mitglieder!$C$24:$BG$323,AJ$303))</f>
        <v/>
      </c>
      <c r="AK56" s="54" t="str">
        <f ca="1">IF(OR(VLOOKUP($A56,Mitglieder!$C$24:$BG$323,AK$303)="",$G56=""),"",VLOOKUP($A56,Mitglieder!$C$24:$BG$323,AK$303))</f>
        <v/>
      </c>
      <c r="AL56" s="54" t="str">
        <f ca="1">IF(OR(VLOOKUP($A56,Mitglieder!$C$24:$BG$323,AL$303)="",$G56=""),"",VLOOKUP($A56,Mitglieder!$C$24:$BG$323,AL$303))</f>
        <v/>
      </c>
      <c r="AM56" s="42" t="str">
        <f ca="1">IF($G56="","",VLOOKUP($A56,Mitglieder!$C$24:$BG$323,AM$303))</f>
        <v/>
      </c>
      <c r="AN56" s="54" t="str">
        <f ca="1">IF(OR(VLOOKUP($A56,Mitglieder!$C$24:$BG$323,AN$303)="",$G56=""),"",VLOOKUP($A56,Mitglieder!$C$24:$BG$323,AN$303))</f>
        <v/>
      </c>
      <c r="AO56" s="43" t="str">
        <f ca="1">IF($G56="","",TEXT(VLOOKUP($A56,Mitglieder!$C$24:$BG$323,AO$303),"TT.MM.JJJJ"))</f>
        <v/>
      </c>
      <c r="AP56" s="42" t="str">
        <f ca="1">IF($G56="","",VLOOKUP($A56,Mitglieder!$C$24:$BG$323,AP$303))</f>
        <v/>
      </c>
      <c r="AQ56" s="45" t="str">
        <f ca="1">IF($G56="","",TEXT(VLOOKUP($A56,Mitglieder!$C$24:$BG$323,AQ$303),"0.00"))</f>
        <v/>
      </c>
      <c r="AR56" s="54" t="str">
        <f ca="1">IF(OR(VLOOKUP($A56,Mitglieder!$C$24:$BG$323,AR$303)="",$G56=""),"",VLOOKUP($A56,Mitglieder!$C$24:$BG$323,AR$303))</f>
        <v/>
      </c>
      <c r="AS56" s="45" t="str">
        <f ca="1">IF($G56="","",TEXT(VLOOKUP($A56,Mitglieder!$C$24:$BG$323,AS$303),"0.00"))</f>
        <v/>
      </c>
      <c r="AT56" s="54" t="str">
        <f ca="1">IF(OR(VLOOKUP($A56,Mitglieder!$C$24:$BG$323,AT$303)="",$G56=""),"",VLOOKUP($A56,Mitglieder!$C$24:$BG$323,AT$303))</f>
        <v/>
      </c>
      <c r="AU56" s="45" t="str">
        <f ca="1">IF($G56="","",TEXT(VLOOKUP($A56,Mitglieder!$C$24:$BG$323,AU$303),"0.00"))</f>
        <v/>
      </c>
      <c r="AV56" s="45" t="str">
        <f ca="1">IF($G56="","",TEXT(VLOOKUP($A56,Mitglieder!$C$24:$BG$323,AV$303),"0.00"))</f>
        <v/>
      </c>
      <c r="AW56" s="42" t="str">
        <f ca="1">IF($G56="","",VLOOKUP($A56,Mitglieder!$C$24:$BG$323,AW$303))</f>
        <v/>
      </c>
      <c r="AX56" s="54" t="str">
        <f ca="1">IF(OR(VLOOKUP($A56,Mitglieder!$C$24:$BG$323,AX$303)="",$G56=""),"",VLOOKUP($A56,Mitglieder!$C$24:$BG$323,AX$303))</f>
        <v/>
      </c>
      <c r="AY56" s="43" t="str">
        <f ca="1">IF($G56="","",TEXT(VLOOKUP($A56,Mitglieder!$C$24:$BG$323,AY$303),"TT.MM.JJJJ"))</f>
        <v/>
      </c>
      <c r="AZ56" s="43" t="str">
        <f ca="1">IF($G56="","",TEXT(VLOOKUP($A56,Mitglieder!$C$24:$BG$323,AZ$303),"TT.MM.JJJJ"))</f>
        <v/>
      </c>
      <c r="BA56" s="43" t="str">
        <f ca="1">IF($G56="","",TEXT(VLOOKUP($A56,Mitglieder!$C$24:$BG$323,BA$303),"TT.MM.JJJJ"))</f>
        <v/>
      </c>
      <c r="BB56" s="43" t="str">
        <f ca="1">IF($G56="","",TEXT(VLOOKUP($A56,Mitglieder!$C$24:$BG$323,BB$303),"TT.MM.JJJJ"))</f>
        <v/>
      </c>
      <c r="BC56" s="43" t="str">
        <f ca="1">IF($G56="","",TEXT(VLOOKUP($A56,Mitglieder!$C$24:$BG$323,BC$303),"TT.MM.JJJJ"))</f>
        <v/>
      </c>
      <c r="BD56" s="43" t="str">
        <f ca="1">IF($G56="","",TEXT(VLOOKUP($A56,Mitglieder!$C$24:$BG$323,BD$303),"TT.MM.JJJJ"))</f>
        <v/>
      </c>
      <c r="BE56" s="42" t="str">
        <f ca="1">IF($G56="","",VLOOKUP($A56,Mitglieder!$C$24:$BG$323,BE$303))</f>
        <v/>
      </c>
      <c r="BF56" s="42" t="str">
        <f ca="1">IF($G56="","",VLOOKUP($A56,Mitglieder!$C$24:$BG$323,BF$303))</f>
        <v/>
      </c>
    </row>
    <row r="57" spans="1:58" x14ac:dyDescent="0.35">
      <c r="A57" s="42">
        <v>57</v>
      </c>
      <c r="B57" s="42">
        <f ca="1">VLOOKUP($A57,Mitglieder!$C$24:$BA$323,B$303)</f>
        <v>1.0299999999999967</v>
      </c>
      <c r="C57" s="42" t="str">
        <f ca="1">IF($G57="","",VLOOKUP($A57,Mitglieder!$C$24:$BG$323,C$303))</f>
        <v/>
      </c>
      <c r="D57" s="42" t="str">
        <f ca="1">IF($G57="","",VLOOKUP($A57,Mitglieder!$C$24:$BG$323,D$303))</f>
        <v/>
      </c>
      <c r="E57" s="42" t="str">
        <f ca="1">IF($G57="","",VLOOKUP($A57,Mitglieder!$C$24:$BG$323,E$303))</f>
        <v/>
      </c>
      <c r="F57" s="54" t="str">
        <f ca="1">IF(OR(VLOOKUP($A57,Mitglieder!$C$24:$BG$323,F$303)="",$G57=""),"",VLOOKUP($A57,Mitglieder!$C$24:$BG$323,F$303))</f>
        <v/>
      </c>
      <c r="G57" s="72" t="str">
        <f ca="1">IF(B57/ROUND(B57,0)=1,VLOOKUP($A57,Mitglieder!$C$24:$BA$323,G$303),"")</f>
        <v/>
      </c>
      <c r="H57" s="42" t="str">
        <f ca="1">IF($G57="","",VLOOKUP($A57,Mitglieder!$C$24:$BG$323,H$303))</f>
        <v/>
      </c>
      <c r="I57" s="54" t="str">
        <f ca="1">IF(OR(VLOOKUP($A57,Mitglieder!$C$24:$BG$323,I$303)="",$G57=""),"",VLOOKUP($A57,Mitglieder!$C$24:$BG$323,I$303))</f>
        <v/>
      </c>
      <c r="J57" s="42" t="str">
        <f ca="1">IF($G57="","",VLOOKUP($A57,Mitglieder!$C$24:$BG$323,J$303))</f>
        <v/>
      </c>
      <c r="K57" s="54" t="str">
        <f ca="1">IF(OR(VLOOKUP($A57,Mitglieder!$C$24:$BG$323,K$303)="",$G57=""),"",VLOOKUP($A57,Mitglieder!$C$24:$BG$323,K$303))</f>
        <v/>
      </c>
      <c r="L57" s="42" t="str">
        <f ca="1">IF($G57="","",VLOOKUP($A57,Mitglieder!$C$24:$BG$323,L$303))</f>
        <v/>
      </c>
      <c r="M57" s="42" t="str">
        <f ca="1">IF($G57="","",VLOOKUP($A57,Mitglieder!$C$24:$BG$323,M$303))</f>
        <v/>
      </c>
      <c r="N57" s="42" t="str">
        <f ca="1">IF($G57="","",VLOOKUP($A57,Mitglieder!$C$24:$BG$323,N$303))</f>
        <v/>
      </c>
      <c r="O57" s="42" t="str">
        <f ca="1">IF($G57="","",VLOOKUP($A57,Mitglieder!$C$24:$BG$323,O$303))</f>
        <v/>
      </c>
      <c r="P57" s="42" t="str">
        <f ca="1">IF($G57="","",VLOOKUP($A57,Mitglieder!$C$24:$BG$323,P$303))</f>
        <v/>
      </c>
      <c r="Q57" s="42" t="str">
        <f ca="1">IF($G57="","",VLOOKUP($A57,Mitglieder!$C$24:$BG$323,Q$303))</f>
        <v/>
      </c>
      <c r="R57" s="54" t="str">
        <f ca="1">IF(OR(VLOOKUP($A57,Mitglieder!$C$24:$BG$323,R$303)="",$G57=""),"",VLOOKUP($A57,Mitglieder!$C$24:$BG$323,R$303))</f>
        <v/>
      </c>
      <c r="S57" s="43" t="str">
        <f ca="1">IF($G57="","",TEXT(VLOOKUP($A57,Mitglieder!$C$24:$BG$323,S$303),"TT.MM.JJJJ"))</f>
        <v/>
      </c>
      <c r="T57" s="43" t="str">
        <f ca="1">IF($G57="","",TEXT(VLOOKUP($A57,Mitglieder!$C$24:$BG$323,T$303),"TT.MM.JJJJ"))</f>
        <v/>
      </c>
      <c r="U57" s="43" t="str">
        <f ca="1">IF($G57="","",TEXT(VLOOKUP($A57,Mitglieder!$C$24:$BG$323,U$303),"TT.MM.JJJJ"))</f>
        <v/>
      </c>
      <c r="V57" s="54" t="str">
        <f ca="1">IF(OR(VLOOKUP($A57,Mitglieder!$C$24:$BG$323,V$303)="",$G57=""),"",VLOOKUP($A57,Mitglieder!$C$24:$BG$323,V$303))</f>
        <v/>
      </c>
      <c r="W57" s="54" t="str">
        <f ca="1">IF(OR(VLOOKUP($A57,Mitglieder!$C$24:$BG$323,W$303)="",$G57=""),"",VLOOKUP($A57,Mitglieder!$C$24:$BG$323,W$303))</f>
        <v/>
      </c>
      <c r="X57" s="54" t="str">
        <f ca="1">IF(OR(VLOOKUP($A57,Mitglieder!$C$24:$BG$323,X$303)="",$G57=""),"",VLOOKUP($A57,Mitglieder!$C$24:$BG$323,X$303))</f>
        <v/>
      </c>
      <c r="Y57" s="54" t="str">
        <f ca="1">IF(OR(VLOOKUP($A57,Mitglieder!$C$24:$BG$323,Y$303)="",$G57=""),"",VLOOKUP($A57,Mitglieder!$C$24:$BG$323,Y$303))</f>
        <v/>
      </c>
      <c r="Z57" s="54" t="str">
        <f ca="1">IF(OR(VLOOKUP($A57,Mitglieder!$C$24:$BG$323,Z$303)="",$G57=""),"",VLOOKUP($A57,Mitglieder!$C$24:$BG$323,Z$303))</f>
        <v/>
      </c>
      <c r="AA57" s="54" t="str">
        <f ca="1">IF(OR(VLOOKUP($A57,Mitglieder!$C$24:$BG$323,AA$303)="",$G57=""),"",VLOOKUP($A57,Mitglieder!$C$24:$BG$323,AA$303))</f>
        <v/>
      </c>
      <c r="AB57" s="54" t="str">
        <f ca="1">IF(OR(VLOOKUP($A57,Mitglieder!$C$24:$BG$323,AB$303)="",$G57=""),"",VLOOKUP($A57,Mitglieder!$C$24:$BG$323,AB$303))</f>
        <v/>
      </c>
      <c r="AC57" s="54" t="str">
        <f ca="1">IF(OR(VLOOKUP($A57,Mitglieder!$C$24:$BG$323,AC$303)="",$G57=""),"",VLOOKUP($A57,Mitglieder!$C$24:$BG$323,AC$303))</f>
        <v/>
      </c>
      <c r="AD57" s="54" t="str">
        <f ca="1">IF(OR(VLOOKUP($A57,Mitglieder!$C$24:$BG$323,AD$303)="",$G57=""),"",VLOOKUP($A57,Mitglieder!$C$24:$BG$323,AD$303))</f>
        <v/>
      </c>
      <c r="AE57" s="54" t="str">
        <f ca="1">IF(OR(VLOOKUP($A57,Mitglieder!$C$24:$BG$323,AE$303)="",$G57=""),"",VLOOKUP($A57,Mitglieder!$C$24:$BG$323,AE$303))</f>
        <v/>
      </c>
      <c r="AF57" s="54" t="str">
        <f ca="1">IF(OR(VLOOKUP($A57,Mitglieder!$C$24:$BG$323,AF$303)="",$G57=""),"",VLOOKUP($A57,Mitglieder!$C$24:$BG$323,AF$303))</f>
        <v/>
      </c>
      <c r="AG57" s="54" t="str">
        <f ca="1">IF(OR(VLOOKUP($A57,Mitglieder!$C$24:$BG$323,AG$303)="",$G57=""),"",VLOOKUP($A57,Mitglieder!$C$24:$BG$323,AG$303))</f>
        <v/>
      </c>
      <c r="AH57" s="54" t="str">
        <f ca="1">IF(OR(VLOOKUP($A57,Mitglieder!$C$24:$BG$323,AH$303)="",$G57=""),"",VLOOKUP($A57,Mitglieder!$C$24:$BG$323,AH$303))</f>
        <v/>
      </c>
      <c r="AI57" s="54" t="str">
        <f ca="1">IF(OR(VLOOKUP($A57,Mitglieder!$C$24:$BG$323,AI$303)="",$G57=""),"",VLOOKUP($A57,Mitglieder!$C$24:$BG$323,AI$303))</f>
        <v/>
      </c>
      <c r="AJ57" s="54" t="str">
        <f ca="1">IF(OR(VLOOKUP($A57,Mitglieder!$C$24:$BG$323,AJ$303)="",$G57=""),"",VLOOKUP($A57,Mitglieder!$C$24:$BG$323,AJ$303))</f>
        <v/>
      </c>
      <c r="AK57" s="54" t="str">
        <f ca="1">IF(OR(VLOOKUP($A57,Mitglieder!$C$24:$BG$323,AK$303)="",$G57=""),"",VLOOKUP($A57,Mitglieder!$C$24:$BG$323,AK$303))</f>
        <v/>
      </c>
      <c r="AL57" s="54" t="str">
        <f ca="1">IF(OR(VLOOKUP($A57,Mitglieder!$C$24:$BG$323,AL$303)="",$G57=""),"",VLOOKUP($A57,Mitglieder!$C$24:$BG$323,AL$303))</f>
        <v/>
      </c>
      <c r="AM57" s="42" t="str">
        <f ca="1">IF($G57="","",VLOOKUP($A57,Mitglieder!$C$24:$BG$323,AM$303))</f>
        <v/>
      </c>
      <c r="AN57" s="54" t="str">
        <f ca="1">IF(OR(VLOOKUP($A57,Mitglieder!$C$24:$BG$323,AN$303)="",$G57=""),"",VLOOKUP($A57,Mitglieder!$C$24:$BG$323,AN$303))</f>
        <v/>
      </c>
      <c r="AO57" s="43" t="str">
        <f ca="1">IF($G57="","",TEXT(VLOOKUP($A57,Mitglieder!$C$24:$BG$323,AO$303),"TT.MM.JJJJ"))</f>
        <v/>
      </c>
      <c r="AP57" s="42" t="str">
        <f ca="1">IF($G57="","",VLOOKUP($A57,Mitglieder!$C$24:$BG$323,AP$303))</f>
        <v/>
      </c>
      <c r="AQ57" s="45" t="str">
        <f ca="1">IF($G57="","",TEXT(VLOOKUP($A57,Mitglieder!$C$24:$BG$323,AQ$303),"0.00"))</f>
        <v/>
      </c>
      <c r="AR57" s="54" t="str">
        <f ca="1">IF(OR(VLOOKUP($A57,Mitglieder!$C$24:$BG$323,AR$303)="",$G57=""),"",VLOOKUP($A57,Mitglieder!$C$24:$BG$323,AR$303))</f>
        <v/>
      </c>
      <c r="AS57" s="45" t="str">
        <f ca="1">IF($G57="","",TEXT(VLOOKUP($A57,Mitglieder!$C$24:$BG$323,AS$303),"0.00"))</f>
        <v/>
      </c>
      <c r="AT57" s="54" t="str">
        <f ca="1">IF(OR(VLOOKUP($A57,Mitglieder!$C$24:$BG$323,AT$303)="",$G57=""),"",VLOOKUP($A57,Mitglieder!$C$24:$BG$323,AT$303))</f>
        <v/>
      </c>
      <c r="AU57" s="45" t="str">
        <f ca="1">IF($G57="","",TEXT(VLOOKUP($A57,Mitglieder!$C$24:$BG$323,AU$303),"0.00"))</f>
        <v/>
      </c>
      <c r="AV57" s="45" t="str">
        <f ca="1">IF($G57="","",TEXT(VLOOKUP($A57,Mitglieder!$C$24:$BG$323,AV$303),"0.00"))</f>
        <v/>
      </c>
      <c r="AW57" s="42" t="str">
        <f ca="1">IF($G57="","",VLOOKUP($A57,Mitglieder!$C$24:$BG$323,AW$303))</f>
        <v/>
      </c>
      <c r="AX57" s="54" t="str">
        <f ca="1">IF(OR(VLOOKUP($A57,Mitglieder!$C$24:$BG$323,AX$303)="",$G57=""),"",VLOOKUP($A57,Mitglieder!$C$24:$BG$323,AX$303))</f>
        <v/>
      </c>
      <c r="AY57" s="43" t="str">
        <f ca="1">IF($G57="","",TEXT(VLOOKUP($A57,Mitglieder!$C$24:$BG$323,AY$303),"TT.MM.JJJJ"))</f>
        <v/>
      </c>
      <c r="AZ57" s="43" t="str">
        <f ca="1">IF($G57="","",TEXT(VLOOKUP($A57,Mitglieder!$C$24:$BG$323,AZ$303),"TT.MM.JJJJ"))</f>
        <v/>
      </c>
      <c r="BA57" s="43" t="str">
        <f ca="1">IF($G57="","",TEXT(VLOOKUP($A57,Mitglieder!$C$24:$BG$323,BA$303),"TT.MM.JJJJ"))</f>
        <v/>
      </c>
      <c r="BB57" s="43" t="str">
        <f ca="1">IF($G57="","",TEXT(VLOOKUP($A57,Mitglieder!$C$24:$BG$323,BB$303),"TT.MM.JJJJ"))</f>
        <v/>
      </c>
      <c r="BC57" s="43" t="str">
        <f ca="1">IF($G57="","",TEXT(VLOOKUP($A57,Mitglieder!$C$24:$BG$323,BC$303),"TT.MM.JJJJ"))</f>
        <v/>
      </c>
      <c r="BD57" s="43" t="str">
        <f ca="1">IF($G57="","",TEXT(VLOOKUP($A57,Mitglieder!$C$24:$BG$323,BD$303),"TT.MM.JJJJ"))</f>
        <v/>
      </c>
      <c r="BE57" s="42" t="str">
        <f ca="1">IF($G57="","",VLOOKUP($A57,Mitglieder!$C$24:$BG$323,BE$303))</f>
        <v/>
      </c>
      <c r="BF57" s="42" t="str">
        <f ca="1">IF($G57="","",VLOOKUP($A57,Mitglieder!$C$24:$BG$323,BF$303))</f>
        <v/>
      </c>
    </row>
    <row r="58" spans="1:58" x14ac:dyDescent="0.35">
      <c r="A58" s="42">
        <v>58</v>
      </c>
      <c r="B58" s="42">
        <f ca="1">VLOOKUP($A58,Mitglieder!$C$24:$BA$323,B$303)</f>
        <v>1.0299999999999967</v>
      </c>
      <c r="C58" s="42" t="str">
        <f ca="1">IF($G58="","",VLOOKUP($A58,Mitglieder!$C$24:$BG$323,C$303))</f>
        <v/>
      </c>
      <c r="D58" s="42" t="str">
        <f ca="1">IF($G58="","",VLOOKUP($A58,Mitglieder!$C$24:$BG$323,D$303))</f>
        <v/>
      </c>
      <c r="E58" s="42" t="str">
        <f ca="1">IF($G58="","",VLOOKUP($A58,Mitglieder!$C$24:$BG$323,E$303))</f>
        <v/>
      </c>
      <c r="F58" s="54" t="str">
        <f ca="1">IF(OR(VLOOKUP($A58,Mitglieder!$C$24:$BG$323,F$303)="",$G58=""),"",VLOOKUP($A58,Mitglieder!$C$24:$BG$323,F$303))</f>
        <v/>
      </c>
      <c r="G58" s="72" t="str">
        <f ca="1">IF(B58/ROUND(B58,0)=1,VLOOKUP($A58,Mitglieder!$C$24:$BA$323,G$303),"")</f>
        <v/>
      </c>
      <c r="H58" s="42" t="str">
        <f ca="1">IF($G58="","",VLOOKUP($A58,Mitglieder!$C$24:$BG$323,H$303))</f>
        <v/>
      </c>
      <c r="I58" s="54" t="str">
        <f ca="1">IF(OR(VLOOKUP($A58,Mitglieder!$C$24:$BG$323,I$303)="",$G58=""),"",VLOOKUP($A58,Mitglieder!$C$24:$BG$323,I$303))</f>
        <v/>
      </c>
      <c r="J58" s="42" t="str">
        <f ca="1">IF($G58="","",VLOOKUP($A58,Mitglieder!$C$24:$BG$323,J$303))</f>
        <v/>
      </c>
      <c r="K58" s="54" t="str">
        <f ca="1">IF(OR(VLOOKUP($A58,Mitglieder!$C$24:$BG$323,K$303)="",$G58=""),"",VLOOKUP($A58,Mitglieder!$C$24:$BG$323,K$303))</f>
        <v/>
      </c>
      <c r="L58" s="42" t="str">
        <f ca="1">IF($G58="","",VLOOKUP($A58,Mitglieder!$C$24:$BG$323,L$303))</f>
        <v/>
      </c>
      <c r="M58" s="42" t="str">
        <f ca="1">IF($G58="","",VLOOKUP($A58,Mitglieder!$C$24:$BG$323,M$303))</f>
        <v/>
      </c>
      <c r="N58" s="42" t="str">
        <f ca="1">IF($G58="","",VLOOKUP($A58,Mitglieder!$C$24:$BG$323,N$303))</f>
        <v/>
      </c>
      <c r="O58" s="42" t="str">
        <f ca="1">IF($G58="","",VLOOKUP($A58,Mitglieder!$C$24:$BG$323,O$303))</f>
        <v/>
      </c>
      <c r="P58" s="42" t="str">
        <f ca="1">IF($G58="","",VLOOKUP($A58,Mitglieder!$C$24:$BG$323,P$303))</f>
        <v/>
      </c>
      <c r="Q58" s="42" t="str">
        <f ca="1">IF($G58="","",VLOOKUP($A58,Mitglieder!$C$24:$BG$323,Q$303))</f>
        <v/>
      </c>
      <c r="R58" s="54" t="str">
        <f ca="1">IF(OR(VLOOKUP($A58,Mitglieder!$C$24:$BG$323,R$303)="",$G58=""),"",VLOOKUP($A58,Mitglieder!$C$24:$BG$323,R$303))</f>
        <v/>
      </c>
      <c r="S58" s="43" t="str">
        <f ca="1">IF($G58="","",TEXT(VLOOKUP($A58,Mitglieder!$C$24:$BG$323,S$303),"TT.MM.JJJJ"))</f>
        <v/>
      </c>
      <c r="T58" s="43" t="str">
        <f ca="1">IF($G58="","",TEXT(VLOOKUP($A58,Mitglieder!$C$24:$BG$323,T$303),"TT.MM.JJJJ"))</f>
        <v/>
      </c>
      <c r="U58" s="43" t="str">
        <f ca="1">IF($G58="","",TEXT(VLOOKUP($A58,Mitglieder!$C$24:$BG$323,U$303),"TT.MM.JJJJ"))</f>
        <v/>
      </c>
      <c r="V58" s="54" t="str">
        <f ca="1">IF(OR(VLOOKUP($A58,Mitglieder!$C$24:$BG$323,V$303)="",$G58=""),"",VLOOKUP($A58,Mitglieder!$C$24:$BG$323,V$303))</f>
        <v/>
      </c>
      <c r="W58" s="54" t="str">
        <f ca="1">IF(OR(VLOOKUP($A58,Mitglieder!$C$24:$BG$323,W$303)="",$G58=""),"",VLOOKUP($A58,Mitglieder!$C$24:$BG$323,W$303))</f>
        <v/>
      </c>
      <c r="X58" s="54" t="str">
        <f ca="1">IF(OR(VLOOKUP($A58,Mitglieder!$C$24:$BG$323,X$303)="",$G58=""),"",VLOOKUP($A58,Mitglieder!$C$24:$BG$323,X$303))</f>
        <v/>
      </c>
      <c r="Y58" s="54" t="str">
        <f ca="1">IF(OR(VLOOKUP($A58,Mitglieder!$C$24:$BG$323,Y$303)="",$G58=""),"",VLOOKUP($A58,Mitglieder!$C$24:$BG$323,Y$303))</f>
        <v/>
      </c>
      <c r="Z58" s="54" t="str">
        <f ca="1">IF(OR(VLOOKUP($A58,Mitglieder!$C$24:$BG$323,Z$303)="",$G58=""),"",VLOOKUP($A58,Mitglieder!$C$24:$BG$323,Z$303))</f>
        <v/>
      </c>
      <c r="AA58" s="54" t="str">
        <f ca="1">IF(OR(VLOOKUP($A58,Mitglieder!$C$24:$BG$323,AA$303)="",$G58=""),"",VLOOKUP($A58,Mitglieder!$C$24:$BG$323,AA$303))</f>
        <v/>
      </c>
      <c r="AB58" s="54" t="str">
        <f ca="1">IF(OR(VLOOKUP($A58,Mitglieder!$C$24:$BG$323,AB$303)="",$G58=""),"",VLOOKUP($A58,Mitglieder!$C$24:$BG$323,AB$303))</f>
        <v/>
      </c>
      <c r="AC58" s="54" t="str">
        <f ca="1">IF(OR(VLOOKUP($A58,Mitglieder!$C$24:$BG$323,AC$303)="",$G58=""),"",VLOOKUP($A58,Mitglieder!$C$24:$BG$323,AC$303))</f>
        <v/>
      </c>
      <c r="AD58" s="54" t="str">
        <f ca="1">IF(OR(VLOOKUP($A58,Mitglieder!$C$24:$BG$323,AD$303)="",$G58=""),"",VLOOKUP($A58,Mitglieder!$C$24:$BG$323,AD$303))</f>
        <v/>
      </c>
      <c r="AE58" s="54" t="str">
        <f ca="1">IF(OR(VLOOKUP($A58,Mitglieder!$C$24:$BG$323,AE$303)="",$G58=""),"",VLOOKUP($A58,Mitglieder!$C$24:$BG$323,AE$303))</f>
        <v/>
      </c>
      <c r="AF58" s="54" t="str">
        <f ca="1">IF(OR(VLOOKUP($A58,Mitglieder!$C$24:$BG$323,AF$303)="",$G58=""),"",VLOOKUP($A58,Mitglieder!$C$24:$BG$323,AF$303))</f>
        <v/>
      </c>
      <c r="AG58" s="54" t="str">
        <f ca="1">IF(OR(VLOOKUP($A58,Mitglieder!$C$24:$BG$323,AG$303)="",$G58=""),"",VLOOKUP($A58,Mitglieder!$C$24:$BG$323,AG$303))</f>
        <v/>
      </c>
      <c r="AH58" s="54" t="str">
        <f ca="1">IF(OR(VLOOKUP($A58,Mitglieder!$C$24:$BG$323,AH$303)="",$G58=""),"",VLOOKUP($A58,Mitglieder!$C$24:$BG$323,AH$303))</f>
        <v/>
      </c>
      <c r="AI58" s="54" t="str">
        <f ca="1">IF(OR(VLOOKUP($A58,Mitglieder!$C$24:$BG$323,AI$303)="",$G58=""),"",VLOOKUP($A58,Mitglieder!$C$24:$BG$323,AI$303))</f>
        <v/>
      </c>
      <c r="AJ58" s="54" t="str">
        <f ca="1">IF(OR(VLOOKUP($A58,Mitglieder!$C$24:$BG$323,AJ$303)="",$G58=""),"",VLOOKUP($A58,Mitglieder!$C$24:$BG$323,AJ$303))</f>
        <v/>
      </c>
      <c r="AK58" s="54" t="str">
        <f ca="1">IF(OR(VLOOKUP($A58,Mitglieder!$C$24:$BG$323,AK$303)="",$G58=""),"",VLOOKUP($A58,Mitglieder!$C$24:$BG$323,AK$303))</f>
        <v/>
      </c>
      <c r="AL58" s="54" t="str">
        <f ca="1">IF(OR(VLOOKUP($A58,Mitglieder!$C$24:$BG$323,AL$303)="",$G58=""),"",VLOOKUP($A58,Mitglieder!$C$24:$BG$323,AL$303))</f>
        <v/>
      </c>
      <c r="AM58" s="42" t="str">
        <f ca="1">IF($G58="","",VLOOKUP($A58,Mitglieder!$C$24:$BG$323,AM$303))</f>
        <v/>
      </c>
      <c r="AN58" s="54" t="str">
        <f ca="1">IF(OR(VLOOKUP($A58,Mitglieder!$C$24:$BG$323,AN$303)="",$G58=""),"",VLOOKUP($A58,Mitglieder!$C$24:$BG$323,AN$303))</f>
        <v/>
      </c>
      <c r="AO58" s="43" t="str">
        <f ca="1">IF($G58="","",TEXT(VLOOKUP($A58,Mitglieder!$C$24:$BG$323,AO$303),"TT.MM.JJJJ"))</f>
        <v/>
      </c>
      <c r="AP58" s="42" t="str">
        <f ca="1">IF($G58="","",VLOOKUP($A58,Mitglieder!$C$24:$BG$323,AP$303))</f>
        <v/>
      </c>
      <c r="AQ58" s="45" t="str">
        <f ca="1">IF($G58="","",TEXT(VLOOKUP($A58,Mitglieder!$C$24:$BG$323,AQ$303),"0.00"))</f>
        <v/>
      </c>
      <c r="AR58" s="54" t="str">
        <f ca="1">IF(OR(VLOOKUP($A58,Mitglieder!$C$24:$BG$323,AR$303)="",$G58=""),"",VLOOKUP($A58,Mitglieder!$C$24:$BG$323,AR$303))</f>
        <v/>
      </c>
      <c r="AS58" s="45" t="str">
        <f ca="1">IF($G58="","",TEXT(VLOOKUP($A58,Mitglieder!$C$24:$BG$323,AS$303),"0.00"))</f>
        <v/>
      </c>
      <c r="AT58" s="54" t="str">
        <f ca="1">IF(OR(VLOOKUP($A58,Mitglieder!$C$24:$BG$323,AT$303)="",$G58=""),"",VLOOKUP($A58,Mitglieder!$C$24:$BG$323,AT$303))</f>
        <v/>
      </c>
      <c r="AU58" s="45" t="str">
        <f ca="1">IF($G58="","",TEXT(VLOOKUP($A58,Mitglieder!$C$24:$BG$323,AU$303),"0.00"))</f>
        <v/>
      </c>
      <c r="AV58" s="45" t="str">
        <f ca="1">IF($G58="","",TEXT(VLOOKUP($A58,Mitglieder!$C$24:$BG$323,AV$303),"0.00"))</f>
        <v/>
      </c>
      <c r="AW58" s="42" t="str">
        <f ca="1">IF($G58="","",VLOOKUP($A58,Mitglieder!$C$24:$BG$323,AW$303))</f>
        <v/>
      </c>
      <c r="AX58" s="54" t="str">
        <f ca="1">IF(OR(VLOOKUP($A58,Mitglieder!$C$24:$BG$323,AX$303)="",$G58=""),"",VLOOKUP($A58,Mitglieder!$C$24:$BG$323,AX$303))</f>
        <v/>
      </c>
      <c r="AY58" s="43" t="str">
        <f ca="1">IF($G58="","",TEXT(VLOOKUP($A58,Mitglieder!$C$24:$BG$323,AY$303),"TT.MM.JJJJ"))</f>
        <v/>
      </c>
      <c r="AZ58" s="43" t="str">
        <f ca="1">IF($G58="","",TEXT(VLOOKUP($A58,Mitglieder!$C$24:$BG$323,AZ$303),"TT.MM.JJJJ"))</f>
        <v/>
      </c>
      <c r="BA58" s="43" t="str">
        <f ca="1">IF($G58="","",TEXT(VLOOKUP($A58,Mitglieder!$C$24:$BG$323,BA$303),"TT.MM.JJJJ"))</f>
        <v/>
      </c>
      <c r="BB58" s="43" t="str">
        <f ca="1">IF($G58="","",TEXT(VLOOKUP($A58,Mitglieder!$C$24:$BG$323,BB$303),"TT.MM.JJJJ"))</f>
        <v/>
      </c>
      <c r="BC58" s="43" t="str">
        <f ca="1">IF($G58="","",TEXT(VLOOKUP($A58,Mitglieder!$C$24:$BG$323,BC$303),"TT.MM.JJJJ"))</f>
        <v/>
      </c>
      <c r="BD58" s="43" t="str">
        <f ca="1">IF($G58="","",TEXT(VLOOKUP($A58,Mitglieder!$C$24:$BG$323,BD$303),"TT.MM.JJJJ"))</f>
        <v/>
      </c>
      <c r="BE58" s="42" t="str">
        <f ca="1">IF($G58="","",VLOOKUP($A58,Mitglieder!$C$24:$BG$323,BE$303))</f>
        <v/>
      </c>
      <c r="BF58" s="42" t="str">
        <f ca="1">IF($G58="","",VLOOKUP($A58,Mitglieder!$C$24:$BG$323,BF$303))</f>
        <v/>
      </c>
    </row>
    <row r="59" spans="1:58" x14ac:dyDescent="0.35">
      <c r="A59" s="42">
        <v>59</v>
      </c>
      <c r="B59" s="42">
        <f ca="1">VLOOKUP($A59,Mitglieder!$C$24:$BA$323,B$303)</f>
        <v>1.0299999999999967</v>
      </c>
      <c r="C59" s="42" t="str">
        <f ca="1">IF($G59="","",VLOOKUP($A59,Mitglieder!$C$24:$BG$323,C$303))</f>
        <v/>
      </c>
      <c r="D59" s="42" t="str">
        <f ca="1">IF($G59="","",VLOOKUP($A59,Mitglieder!$C$24:$BG$323,D$303))</f>
        <v/>
      </c>
      <c r="E59" s="42" t="str">
        <f ca="1">IF($G59="","",VLOOKUP($A59,Mitglieder!$C$24:$BG$323,E$303))</f>
        <v/>
      </c>
      <c r="F59" s="54" t="str">
        <f ca="1">IF(OR(VLOOKUP($A59,Mitglieder!$C$24:$BG$323,F$303)="",$G59=""),"",VLOOKUP($A59,Mitglieder!$C$24:$BG$323,F$303))</f>
        <v/>
      </c>
      <c r="G59" s="72" t="str">
        <f ca="1">IF(B59/ROUND(B59,0)=1,VLOOKUP($A59,Mitglieder!$C$24:$BA$323,G$303),"")</f>
        <v/>
      </c>
      <c r="H59" s="42" t="str">
        <f ca="1">IF($G59="","",VLOOKUP($A59,Mitglieder!$C$24:$BG$323,H$303))</f>
        <v/>
      </c>
      <c r="I59" s="54" t="str">
        <f ca="1">IF(OR(VLOOKUP($A59,Mitglieder!$C$24:$BG$323,I$303)="",$G59=""),"",VLOOKUP($A59,Mitglieder!$C$24:$BG$323,I$303))</f>
        <v/>
      </c>
      <c r="J59" s="42" t="str">
        <f ca="1">IF($G59="","",VLOOKUP($A59,Mitglieder!$C$24:$BG$323,J$303))</f>
        <v/>
      </c>
      <c r="K59" s="54" t="str">
        <f ca="1">IF(OR(VLOOKUP($A59,Mitglieder!$C$24:$BG$323,K$303)="",$G59=""),"",VLOOKUP($A59,Mitglieder!$C$24:$BG$323,K$303))</f>
        <v/>
      </c>
      <c r="L59" s="42" t="str">
        <f ca="1">IF($G59="","",VLOOKUP($A59,Mitglieder!$C$24:$BG$323,L$303))</f>
        <v/>
      </c>
      <c r="M59" s="42" t="str">
        <f ca="1">IF($G59="","",VLOOKUP($A59,Mitglieder!$C$24:$BG$323,M$303))</f>
        <v/>
      </c>
      <c r="N59" s="42" t="str">
        <f ca="1">IF($G59="","",VLOOKUP($A59,Mitglieder!$C$24:$BG$323,N$303))</f>
        <v/>
      </c>
      <c r="O59" s="42" t="str">
        <f ca="1">IF($G59="","",VLOOKUP($A59,Mitglieder!$C$24:$BG$323,O$303))</f>
        <v/>
      </c>
      <c r="P59" s="42" t="str">
        <f ca="1">IF($G59="","",VLOOKUP($A59,Mitglieder!$C$24:$BG$323,P$303))</f>
        <v/>
      </c>
      <c r="Q59" s="42" t="str">
        <f ca="1">IF($G59="","",VLOOKUP($A59,Mitglieder!$C$24:$BG$323,Q$303))</f>
        <v/>
      </c>
      <c r="R59" s="54" t="str">
        <f ca="1">IF(OR(VLOOKUP($A59,Mitglieder!$C$24:$BG$323,R$303)="",$G59=""),"",VLOOKUP($A59,Mitglieder!$C$24:$BG$323,R$303))</f>
        <v/>
      </c>
      <c r="S59" s="43" t="str">
        <f ca="1">IF($G59="","",TEXT(VLOOKUP($A59,Mitglieder!$C$24:$BG$323,S$303),"TT.MM.JJJJ"))</f>
        <v/>
      </c>
      <c r="T59" s="43" t="str">
        <f ca="1">IF($G59="","",TEXT(VLOOKUP($A59,Mitglieder!$C$24:$BG$323,T$303),"TT.MM.JJJJ"))</f>
        <v/>
      </c>
      <c r="U59" s="43" t="str">
        <f ca="1">IF($G59="","",TEXT(VLOOKUP($A59,Mitglieder!$C$24:$BG$323,U$303),"TT.MM.JJJJ"))</f>
        <v/>
      </c>
      <c r="V59" s="54" t="str">
        <f ca="1">IF(OR(VLOOKUP($A59,Mitglieder!$C$24:$BG$323,V$303)="",$G59=""),"",VLOOKUP($A59,Mitglieder!$C$24:$BG$323,V$303))</f>
        <v/>
      </c>
      <c r="W59" s="54" t="str">
        <f ca="1">IF(OR(VLOOKUP($A59,Mitglieder!$C$24:$BG$323,W$303)="",$G59=""),"",VLOOKUP($A59,Mitglieder!$C$24:$BG$323,W$303))</f>
        <v/>
      </c>
      <c r="X59" s="54" t="str">
        <f ca="1">IF(OR(VLOOKUP($A59,Mitglieder!$C$24:$BG$323,X$303)="",$G59=""),"",VLOOKUP($A59,Mitglieder!$C$24:$BG$323,X$303))</f>
        <v/>
      </c>
      <c r="Y59" s="54" t="str">
        <f ca="1">IF(OR(VLOOKUP($A59,Mitglieder!$C$24:$BG$323,Y$303)="",$G59=""),"",VLOOKUP($A59,Mitglieder!$C$24:$BG$323,Y$303))</f>
        <v/>
      </c>
      <c r="Z59" s="54" t="str">
        <f ca="1">IF(OR(VLOOKUP($A59,Mitglieder!$C$24:$BG$323,Z$303)="",$G59=""),"",VLOOKUP($A59,Mitglieder!$C$24:$BG$323,Z$303))</f>
        <v/>
      </c>
      <c r="AA59" s="54" t="str">
        <f ca="1">IF(OR(VLOOKUP($A59,Mitglieder!$C$24:$BG$323,AA$303)="",$G59=""),"",VLOOKUP($A59,Mitglieder!$C$24:$BG$323,AA$303))</f>
        <v/>
      </c>
      <c r="AB59" s="54" t="str">
        <f ca="1">IF(OR(VLOOKUP($A59,Mitglieder!$C$24:$BG$323,AB$303)="",$G59=""),"",VLOOKUP($A59,Mitglieder!$C$24:$BG$323,AB$303))</f>
        <v/>
      </c>
      <c r="AC59" s="54" t="str">
        <f ca="1">IF(OR(VLOOKUP($A59,Mitglieder!$C$24:$BG$323,AC$303)="",$G59=""),"",VLOOKUP($A59,Mitglieder!$C$24:$BG$323,AC$303))</f>
        <v/>
      </c>
      <c r="AD59" s="54" t="str">
        <f ca="1">IF(OR(VLOOKUP($A59,Mitglieder!$C$24:$BG$323,AD$303)="",$G59=""),"",VLOOKUP($A59,Mitglieder!$C$24:$BG$323,AD$303))</f>
        <v/>
      </c>
      <c r="AE59" s="54" t="str">
        <f ca="1">IF(OR(VLOOKUP($A59,Mitglieder!$C$24:$BG$323,AE$303)="",$G59=""),"",VLOOKUP($A59,Mitglieder!$C$24:$BG$323,AE$303))</f>
        <v/>
      </c>
      <c r="AF59" s="54" t="str">
        <f ca="1">IF(OR(VLOOKUP($A59,Mitglieder!$C$24:$BG$323,AF$303)="",$G59=""),"",VLOOKUP($A59,Mitglieder!$C$24:$BG$323,AF$303))</f>
        <v/>
      </c>
      <c r="AG59" s="54" t="str">
        <f ca="1">IF(OR(VLOOKUP($A59,Mitglieder!$C$24:$BG$323,AG$303)="",$G59=""),"",VLOOKUP($A59,Mitglieder!$C$24:$BG$323,AG$303))</f>
        <v/>
      </c>
      <c r="AH59" s="54" t="str">
        <f ca="1">IF(OR(VLOOKUP($A59,Mitglieder!$C$24:$BG$323,AH$303)="",$G59=""),"",VLOOKUP($A59,Mitglieder!$C$24:$BG$323,AH$303))</f>
        <v/>
      </c>
      <c r="AI59" s="54" t="str">
        <f ca="1">IF(OR(VLOOKUP($A59,Mitglieder!$C$24:$BG$323,AI$303)="",$G59=""),"",VLOOKUP($A59,Mitglieder!$C$24:$BG$323,AI$303))</f>
        <v/>
      </c>
      <c r="AJ59" s="54" t="str">
        <f ca="1">IF(OR(VLOOKUP($A59,Mitglieder!$C$24:$BG$323,AJ$303)="",$G59=""),"",VLOOKUP($A59,Mitglieder!$C$24:$BG$323,AJ$303))</f>
        <v/>
      </c>
      <c r="AK59" s="54" t="str">
        <f ca="1">IF(OR(VLOOKUP($A59,Mitglieder!$C$24:$BG$323,AK$303)="",$G59=""),"",VLOOKUP($A59,Mitglieder!$C$24:$BG$323,AK$303))</f>
        <v/>
      </c>
      <c r="AL59" s="54" t="str">
        <f ca="1">IF(OR(VLOOKUP($A59,Mitglieder!$C$24:$BG$323,AL$303)="",$G59=""),"",VLOOKUP($A59,Mitglieder!$C$24:$BG$323,AL$303))</f>
        <v/>
      </c>
      <c r="AM59" s="42" t="str">
        <f ca="1">IF($G59="","",VLOOKUP($A59,Mitglieder!$C$24:$BG$323,AM$303))</f>
        <v/>
      </c>
      <c r="AN59" s="54" t="str">
        <f ca="1">IF(OR(VLOOKUP($A59,Mitglieder!$C$24:$BG$323,AN$303)="",$G59=""),"",VLOOKUP($A59,Mitglieder!$C$24:$BG$323,AN$303))</f>
        <v/>
      </c>
      <c r="AO59" s="43" t="str">
        <f ca="1">IF($G59="","",TEXT(VLOOKUP($A59,Mitglieder!$C$24:$BG$323,AO$303),"TT.MM.JJJJ"))</f>
        <v/>
      </c>
      <c r="AP59" s="42" t="str">
        <f ca="1">IF($G59="","",VLOOKUP($A59,Mitglieder!$C$24:$BG$323,AP$303))</f>
        <v/>
      </c>
      <c r="AQ59" s="45" t="str">
        <f ca="1">IF($G59="","",TEXT(VLOOKUP($A59,Mitglieder!$C$24:$BG$323,AQ$303),"0.00"))</f>
        <v/>
      </c>
      <c r="AR59" s="54" t="str">
        <f ca="1">IF(OR(VLOOKUP($A59,Mitglieder!$C$24:$BG$323,AR$303)="",$G59=""),"",VLOOKUP($A59,Mitglieder!$C$24:$BG$323,AR$303))</f>
        <v/>
      </c>
      <c r="AS59" s="45" t="str">
        <f ca="1">IF($G59="","",TEXT(VLOOKUP($A59,Mitglieder!$C$24:$BG$323,AS$303),"0.00"))</f>
        <v/>
      </c>
      <c r="AT59" s="54" t="str">
        <f ca="1">IF(OR(VLOOKUP($A59,Mitglieder!$C$24:$BG$323,AT$303)="",$G59=""),"",VLOOKUP($A59,Mitglieder!$C$24:$BG$323,AT$303))</f>
        <v/>
      </c>
      <c r="AU59" s="45" t="str">
        <f ca="1">IF($G59="","",TEXT(VLOOKUP($A59,Mitglieder!$C$24:$BG$323,AU$303),"0.00"))</f>
        <v/>
      </c>
      <c r="AV59" s="45" t="str">
        <f ca="1">IF($G59="","",TEXT(VLOOKUP($A59,Mitglieder!$C$24:$BG$323,AV$303),"0.00"))</f>
        <v/>
      </c>
      <c r="AW59" s="42" t="str">
        <f ca="1">IF($G59="","",VLOOKUP($A59,Mitglieder!$C$24:$BG$323,AW$303))</f>
        <v/>
      </c>
      <c r="AX59" s="54" t="str">
        <f ca="1">IF(OR(VLOOKUP($A59,Mitglieder!$C$24:$BG$323,AX$303)="",$G59=""),"",VLOOKUP($A59,Mitglieder!$C$24:$BG$323,AX$303))</f>
        <v/>
      </c>
      <c r="AY59" s="43" t="str">
        <f ca="1">IF($G59="","",TEXT(VLOOKUP($A59,Mitglieder!$C$24:$BG$323,AY$303),"TT.MM.JJJJ"))</f>
        <v/>
      </c>
      <c r="AZ59" s="43" t="str">
        <f ca="1">IF($G59="","",TEXT(VLOOKUP($A59,Mitglieder!$C$24:$BG$323,AZ$303),"TT.MM.JJJJ"))</f>
        <v/>
      </c>
      <c r="BA59" s="43" t="str">
        <f ca="1">IF($G59="","",TEXT(VLOOKUP($A59,Mitglieder!$C$24:$BG$323,BA$303),"TT.MM.JJJJ"))</f>
        <v/>
      </c>
      <c r="BB59" s="43" t="str">
        <f ca="1">IF($G59="","",TEXT(VLOOKUP($A59,Mitglieder!$C$24:$BG$323,BB$303),"TT.MM.JJJJ"))</f>
        <v/>
      </c>
      <c r="BC59" s="43" t="str">
        <f ca="1">IF($G59="","",TEXT(VLOOKUP($A59,Mitglieder!$C$24:$BG$323,BC$303),"TT.MM.JJJJ"))</f>
        <v/>
      </c>
      <c r="BD59" s="43" t="str">
        <f ca="1">IF($G59="","",TEXT(VLOOKUP($A59,Mitglieder!$C$24:$BG$323,BD$303),"TT.MM.JJJJ"))</f>
        <v/>
      </c>
      <c r="BE59" s="42" t="str">
        <f ca="1">IF($G59="","",VLOOKUP($A59,Mitglieder!$C$24:$BG$323,BE$303))</f>
        <v/>
      </c>
      <c r="BF59" s="42" t="str">
        <f ca="1">IF($G59="","",VLOOKUP($A59,Mitglieder!$C$24:$BG$323,BF$303))</f>
        <v/>
      </c>
    </row>
    <row r="60" spans="1:58" x14ac:dyDescent="0.35">
      <c r="A60" s="42">
        <v>60</v>
      </c>
      <c r="B60" s="42">
        <f ca="1">VLOOKUP($A60,Mitglieder!$C$24:$BA$323,B$303)</f>
        <v>1.0299999999999967</v>
      </c>
      <c r="C60" s="42" t="str">
        <f ca="1">IF($G60="","",VLOOKUP($A60,Mitglieder!$C$24:$BG$323,C$303))</f>
        <v/>
      </c>
      <c r="D60" s="42" t="str">
        <f ca="1">IF($G60="","",VLOOKUP($A60,Mitglieder!$C$24:$BG$323,D$303))</f>
        <v/>
      </c>
      <c r="E60" s="42" t="str">
        <f ca="1">IF($G60="","",VLOOKUP($A60,Mitglieder!$C$24:$BG$323,E$303))</f>
        <v/>
      </c>
      <c r="F60" s="54" t="str">
        <f ca="1">IF(OR(VLOOKUP($A60,Mitglieder!$C$24:$BG$323,F$303)="",$G60=""),"",VLOOKUP($A60,Mitglieder!$C$24:$BG$323,F$303))</f>
        <v/>
      </c>
      <c r="G60" s="72" t="str">
        <f ca="1">IF(B60/ROUND(B60,0)=1,VLOOKUP($A60,Mitglieder!$C$24:$BA$323,G$303),"")</f>
        <v/>
      </c>
      <c r="H60" s="42" t="str">
        <f ca="1">IF($G60="","",VLOOKUP($A60,Mitglieder!$C$24:$BG$323,H$303))</f>
        <v/>
      </c>
      <c r="I60" s="54" t="str">
        <f ca="1">IF(OR(VLOOKUP($A60,Mitglieder!$C$24:$BG$323,I$303)="",$G60=""),"",VLOOKUP($A60,Mitglieder!$C$24:$BG$323,I$303))</f>
        <v/>
      </c>
      <c r="J60" s="42" t="str">
        <f ca="1">IF($G60="","",VLOOKUP($A60,Mitglieder!$C$24:$BG$323,J$303))</f>
        <v/>
      </c>
      <c r="K60" s="54" t="str">
        <f ca="1">IF(OR(VLOOKUP($A60,Mitglieder!$C$24:$BG$323,K$303)="",$G60=""),"",VLOOKUP($A60,Mitglieder!$C$24:$BG$323,K$303))</f>
        <v/>
      </c>
      <c r="L60" s="42" t="str">
        <f ca="1">IF($G60="","",VLOOKUP($A60,Mitglieder!$C$24:$BG$323,L$303))</f>
        <v/>
      </c>
      <c r="M60" s="42" t="str">
        <f ca="1">IF($G60="","",VLOOKUP($A60,Mitglieder!$C$24:$BG$323,M$303))</f>
        <v/>
      </c>
      <c r="N60" s="42" t="str">
        <f ca="1">IF($G60="","",VLOOKUP($A60,Mitglieder!$C$24:$BG$323,N$303))</f>
        <v/>
      </c>
      <c r="O60" s="42" t="str">
        <f ca="1">IF($G60="","",VLOOKUP($A60,Mitglieder!$C$24:$BG$323,O$303))</f>
        <v/>
      </c>
      <c r="P60" s="42" t="str">
        <f ca="1">IF($G60="","",VLOOKUP($A60,Mitglieder!$C$24:$BG$323,P$303))</f>
        <v/>
      </c>
      <c r="Q60" s="42" t="str">
        <f ca="1">IF($G60="","",VLOOKUP($A60,Mitglieder!$C$24:$BG$323,Q$303))</f>
        <v/>
      </c>
      <c r="R60" s="54" t="str">
        <f ca="1">IF(OR(VLOOKUP($A60,Mitglieder!$C$24:$BG$323,R$303)="",$G60=""),"",VLOOKUP($A60,Mitglieder!$C$24:$BG$323,R$303))</f>
        <v/>
      </c>
      <c r="S60" s="43" t="str">
        <f ca="1">IF($G60="","",TEXT(VLOOKUP($A60,Mitglieder!$C$24:$BG$323,S$303),"TT.MM.JJJJ"))</f>
        <v/>
      </c>
      <c r="T60" s="43" t="str">
        <f ca="1">IF($G60="","",TEXT(VLOOKUP($A60,Mitglieder!$C$24:$BG$323,T$303),"TT.MM.JJJJ"))</f>
        <v/>
      </c>
      <c r="U60" s="43" t="str">
        <f ca="1">IF($G60="","",TEXT(VLOOKUP($A60,Mitglieder!$C$24:$BG$323,U$303),"TT.MM.JJJJ"))</f>
        <v/>
      </c>
      <c r="V60" s="54" t="str">
        <f ca="1">IF(OR(VLOOKUP($A60,Mitglieder!$C$24:$BG$323,V$303)="",$G60=""),"",VLOOKUP($A60,Mitglieder!$C$24:$BG$323,V$303))</f>
        <v/>
      </c>
      <c r="W60" s="54" t="str">
        <f ca="1">IF(OR(VLOOKUP($A60,Mitglieder!$C$24:$BG$323,W$303)="",$G60=""),"",VLOOKUP($A60,Mitglieder!$C$24:$BG$323,W$303))</f>
        <v/>
      </c>
      <c r="X60" s="54" t="str">
        <f ca="1">IF(OR(VLOOKUP($A60,Mitglieder!$C$24:$BG$323,X$303)="",$G60=""),"",VLOOKUP($A60,Mitglieder!$C$24:$BG$323,X$303))</f>
        <v/>
      </c>
      <c r="Y60" s="54" t="str">
        <f ca="1">IF(OR(VLOOKUP($A60,Mitglieder!$C$24:$BG$323,Y$303)="",$G60=""),"",VLOOKUP($A60,Mitglieder!$C$24:$BG$323,Y$303))</f>
        <v/>
      </c>
      <c r="Z60" s="54" t="str">
        <f ca="1">IF(OR(VLOOKUP($A60,Mitglieder!$C$24:$BG$323,Z$303)="",$G60=""),"",VLOOKUP($A60,Mitglieder!$C$24:$BG$323,Z$303))</f>
        <v/>
      </c>
      <c r="AA60" s="54" t="str">
        <f ca="1">IF(OR(VLOOKUP($A60,Mitglieder!$C$24:$BG$323,AA$303)="",$G60=""),"",VLOOKUP($A60,Mitglieder!$C$24:$BG$323,AA$303))</f>
        <v/>
      </c>
      <c r="AB60" s="54" t="str">
        <f ca="1">IF(OR(VLOOKUP($A60,Mitglieder!$C$24:$BG$323,AB$303)="",$G60=""),"",VLOOKUP($A60,Mitglieder!$C$24:$BG$323,AB$303))</f>
        <v/>
      </c>
      <c r="AC60" s="54" t="str">
        <f ca="1">IF(OR(VLOOKUP($A60,Mitglieder!$C$24:$BG$323,AC$303)="",$G60=""),"",VLOOKUP($A60,Mitglieder!$C$24:$BG$323,AC$303))</f>
        <v/>
      </c>
      <c r="AD60" s="54" t="str">
        <f ca="1">IF(OR(VLOOKUP($A60,Mitglieder!$C$24:$BG$323,AD$303)="",$G60=""),"",VLOOKUP($A60,Mitglieder!$C$24:$BG$323,AD$303))</f>
        <v/>
      </c>
      <c r="AE60" s="54" t="str">
        <f ca="1">IF(OR(VLOOKUP($A60,Mitglieder!$C$24:$BG$323,AE$303)="",$G60=""),"",VLOOKUP($A60,Mitglieder!$C$24:$BG$323,AE$303))</f>
        <v/>
      </c>
      <c r="AF60" s="54" t="str">
        <f ca="1">IF(OR(VLOOKUP($A60,Mitglieder!$C$24:$BG$323,AF$303)="",$G60=""),"",VLOOKUP($A60,Mitglieder!$C$24:$BG$323,AF$303))</f>
        <v/>
      </c>
      <c r="AG60" s="54" t="str">
        <f ca="1">IF(OR(VLOOKUP($A60,Mitglieder!$C$24:$BG$323,AG$303)="",$G60=""),"",VLOOKUP($A60,Mitglieder!$C$24:$BG$323,AG$303))</f>
        <v/>
      </c>
      <c r="AH60" s="54" t="str">
        <f ca="1">IF(OR(VLOOKUP($A60,Mitglieder!$C$24:$BG$323,AH$303)="",$G60=""),"",VLOOKUP($A60,Mitglieder!$C$24:$BG$323,AH$303))</f>
        <v/>
      </c>
      <c r="AI60" s="54" t="str">
        <f ca="1">IF(OR(VLOOKUP($A60,Mitglieder!$C$24:$BG$323,AI$303)="",$G60=""),"",VLOOKUP($A60,Mitglieder!$C$24:$BG$323,AI$303))</f>
        <v/>
      </c>
      <c r="AJ60" s="54" t="str">
        <f ca="1">IF(OR(VLOOKUP($A60,Mitglieder!$C$24:$BG$323,AJ$303)="",$G60=""),"",VLOOKUP($A60,Mitglieder!$C$24:$BG$323,AJ$303))</f>
        <v/>
      </c>
      <c r="AK60" s="54" t="str">
        <f ca="1">IF(OR(VLOOKUP($A60,Mitglieder!$C$24:$BG$323,AK$303)="",$G60=""),"",VLOOKUP($A60,Mitglieder!$C$24:$BG$323,AK$303))</f>
        <v/>
      </c>
      <c r="AL60" s="54" t="str">
        <f ca="1">IF(OR(VLOOKUP($A60,Mitglieder!$C$24:$BG$323,AL$303)="",$G60=""),"",VLOOKUP($A60,Mitglieder!$C$24:$BG$323,AL$303))</f>
        <v/>
      </c>
      <c r="AM60" s="42" t="str">
        <f ca="1">IF($G60="","",VLOOKUP($A60,Mitglieder!$C$24:$BG$323,AM$303))</f>
        <v/>
      </c>
      <c r="AN60" s="54" t="str">
        <f ca="1">IF(OR(VLOOKUP($A60,Mitglieder!$C$24:$BG$323,AN$303)="",$G60=""),"",VLOOKUP($A60,Mitglieder!$C$24:$BG$323,AN$303))</f>
        <v/>
      </c>
      <c r="AO60" s="43" t="str">
        <f ca="1">IF($G60="","",TEXT(VLOOKUP($A60,Mitglieder!$C$24:$BG$323,AO$303),"TT.MM.JJJJ"))</f>
        <v/>
      </c>
      <c r="AP60" s="42" t="str">
        <f ca="1">IF($G60="","",VLOOKUP($A60,Mitglieder!$C$24:$BG$323,AP$303))</f>
        <v/>
      </c>
      <c r="AQ60" s="45" t="str">
        <f ca="1">IF($G60="","",TEXT(VLOOKUP($A60,Mitglieder!$C$24:$BG$323,AQ$303),"0.00"))</f>
        <v/>
      </c>
      <c r="AR60" s="54" t="str">
        <f ca="1">IF(OR(VLOOKUP($A60,Mitglieder!$C$24:$BG$323,AR$303)="",$G60=""),"",VLOOKUP($A60,Mitglieder!$C$24:$BG$323,AR$303))</f>
        <v/>
      </c>
      <c r="AS60" s="45" t="str">
        <f ca="1">IF($G60="","",TEXT(VLOOKUP($A60,Mitglieder!$C$24:$BG$323,AS$303),"0.00"))</f>
        <v/>
      </c>
      <c r="AT60" s="54" t="str">
        <f ca="1">IF(OR(VLOOKUP($A60,Mitglieder!$C$24:$BG$323,AT$303)="",$G60=""),"",VLOOKUP($A60,Mitglieder!$C$24:$BG$323,AT$303))</f>
        <v/>
      </c>
      <c r="AU60" s="45" t="str">
        <f ca="1">IF($G60="","",TEXT(VLOOKUP($A60,Mitglieder!$C$24:$BG$323,AU$303),"0.00"))</f>
        <v/>
      </c>
      <c r="AV60" s="45" t="str">
        <f ca="1">IF($G60="","",TEXT(VLOOKUP($A60,Mitglieder!$C$24:$BG$323,AV$303),"0.00"))</f>
        <v/>
      </c>
      <c r="AW60" s="42" t="str">
        <f ca="1">IF($G60="","",VLOOKUP($A60,Mitglieder!$C$24:$BG$323,AW$303))</f>
        <v/>
      </c>
      <c r="AX60" s="54" t="str">
        <f ca="1">IF(OR(VLOOKUP($A60,Mitglieder!$C$24:$BG$323,AX$303)="",$G60=""),"",VLOOKUP($A60,Mitglieder!$C$24:$BG$323,AX$303))</f>
        <v/>
      </c>
      <c r="AY60" s="43" t="str">
        <f ca="1">IF($G60="","",TEXT(VLOOKUP($A60,Mitglieder!$C$24:$BG$323,AY$303),"TT.MM.JJJJ"))</f>
        <v/>
      </c>
      <c r="AZ60" s="43" t="str">
        <f ca="1">IF($G60="","",TEXT(VLOOKUP($A60,Mitglieder!$C$24:$BG$323,AZ$303),"TT.MM.JJJJ"))</f>
        <v/>
      </c>
      <c r="BA60" s="43" t="str">
        <f ca="1">IF($G60="","",TEXT(VLOOKUP($A60,Mitglieder!$C$24:$BG$323,BA$303),"TT.MM.JJJJ"))</f>
        <v/>
      </c>
      <c r="BB60" s="43" t="str">
        <f ca="1">IF($G60="","",TEXT(VLOOKUP($A60,Mitglieder!$C$24:$BG$323,BB$303),"TT.MM.JJJJ"))</f>
        <v/>
      </c>
      <c r="BC60" s="43" t="str">
        <f ca="1">IF($G60="","",TEXT(VLOOKUP($A60,Mitglieder!$C$24:$BG$323,BC$303),"TT.MM.JJJJ"))</f>
        <v/>
      </c>
      <c r="BD60" s="43" t="str">
        <f ca="1">IF($G60="","",TEXT(VLOOKUP($A60,Mitglieder!$C$24:$BG$323,BD$303),"TT.MM.JJJJ"))</f>
        <v/>
      </c>
      <c r="BE60" s="42" t="str">
        <f ca="1">IF($G60="","",VLOOKUP($A60,Mitglieder!$C$24:$BG$323,BE$303))</f>
        <v/>
      </c>
      <c r="BF60" s="42" t="str">
        <f ca="1">IF($G60="","",VLOOKUP($A60,Mitglieder!$C$24:$BG$323,BF$303))</f>
        <v/>
      </c>
    </row>
    <row r="61" spans="1:58" x14ac:dyDescent="0.35">
      <c r="A61" s="42">
        <v>61</v>
      </c>
      <c r="B61" s="42">
        <f ca="1">VLOOKUP($A61,Mitglieder!$C$24:$BA$323,B$303)</f>
        <v>1.0299999999999967</v>
      </c>
      <c r="C61" s="42" t="str">
        <f ca="1">IF($G61="","",VLOOKUP($A61,Mitglieder!$C$24:$BG$323,C$303))</f>
        <v/>
      </c>
      <c r="D61" s="42" t="str">
        <f ca="1">IF($G61="","",VLOOKUP($A61,Mitglieder!$C$24:$BG$323,D$303))</f>
        <v/>
      </c>
      <c r="E61" s="42" t="str">
        <f ca="1">IF($G61="","",VLOOKUP($A61,Mitglieder!$C$24:$BG$323,E$303))</f>
        <v/>
      </c>
      <c r="F61" s="54" t="str">
        <f ca="1">IF(OR(VLOOKUP($A61,Mitglieder!$C$24:$BG$323,F$303)="",$G61=""),"",VLOOKUP($A61,Mitglieder!$C$24:$BG$323,F$303))</f>
        <v/>
      </c>
      <c r="G61" s="72" t="str">
        <f ca="1">IF(B61/ROUND(B61,0)=1,VLOOKUP($A61,Mitglieder!$C$24:$BA$323,G$303),"")</f>
        <v/>
      </c>
      <c r="H61" s="42" t="str">
        <f ca="1">IF($G61="","",VLOOKUP($A61,Mitglieder!$C$24:$BG$323,H$303))</f>
        <v/>
      </c>
      <c r="I61" s="54" t="str">
        <f ca="1">IF(OR(VLOOKUP($A61,Mitglieder!$C$24:$BG$323,I$303)="",$G61=""),"",VLOOKUP($A61,Mitglieder!$C$24:$BG$323,I$303))</f>
        <v/>
      </c>
      <c r="J61" s="42" t="str">
        <f ca="1">IF($G61="","",VLOOKUP($A61,Mitglieder!$C$24:$BG$323,J$303))</f>
        <v/>
      </c>
      <c r="K61" s="54" t="str">
        <f ca="1">IF(OR(VLOOKUP($A61,Mitglieder!$C$24:$BG$323,K$303)="",$G61=""),"",VLOOKUP($A61,Mitglieder!$C$24:$BG$323,K$303))</f>
        <v/>
      </c>
      <c r="L61" s="42" t="str">
        <f ca="1">IF($G61="","",VLOOKUP($A61,Mitglieder!$C$24:$BG$323,L$303))</f>
        <v/>
      </c>
      <c r="M61" s="42" t="str">
        <f ca="1">IF($G61="","",VLOOKUP($A61,Mitglieder!$C$24:$BG$323,M$303))</f>
        <v/>
      </c>
      <c r="N61" s="42" t="str">
        <f ca="1">IF($G61="","",VLOOKUP($A61,Mitglieder!$C$24:$BG$323,N$303))</f>
        <v/>
      </c>
      <c r="O61" s="42" t="str">
        <f ca="1">IF($G61="","",VLOOKUP($A61,Mitglieder!$C$24:$BG$323,O$303))</f>
        <v/>
      </c>
      <c r="P61" s="42" t="str">
        <f ca="1">IF($G61="","",VLOOKUP($A61,Mitglieder!$C$24:$BG$323,P$303))</f>
        <v/>
      </c>
      <c r="Q61" s="42" t="str">
        <f ca="1">IF($G61="","",VLOOKUP($A61,Mitglieder!$C$24:$BG$323,Q$303))</f>
        <v/>
      </c>
      <c r="R61" s="54" t="str">
        <f ca="1">IF(OR(VLOOKUP($A61,Mitglieder!$C$24:$BG$323,R$303)="",$G61=""),"",VLOOKUP($A61,Mitglieder!$C$24:$BG$323,R$303))</f>
        <v/>
      </c>
      <c r="S61" s="43" t="str">
        <f ca="1">IF($G61="","",TEXT(VLOOKUP($A61,Mitglieder!$C$24:$BG$323,S$303),"TT.MM.JJJJ"))</f>
        <v/>
      </c>
      <c r="T61" s="43" t="str">
        <f ca="1">IF($G61="","",TEXT(VLOOKUP($A61,Mitglieder!$C$24:$BG$323,T$303),"TT.MM.JJJJ"))</f>
        <v/>
      </c>
      <c r="U61" s="43" t="str">
        <f ca="1">IF($G61="","",TEXT(VLOOKUP($A61,Mitglieder!$C$24:$BG$323,U$303),"TT.MM.JJJJ"))</f>
        <v/>
      </c>
      <c r="V61" s="54" t="str">
        <f ca="1">IF(OR(VLOOKUP($A61,Mitglieder!$C$24:$BG$323,V$303)="",$G61=""),"",VLOOKUP($A61,Mitglieder!$C$24:$BG$323,V$303))</f>
        <v/>
      </c>
      <c r="W61" s="54" t="str">
        <f ca="1">IF(OR(VLOOKUP($A61,Mitglieder!$C$24:$BG$323,W$303)="",$G61=""),"",VLOOKUP($A61,Mitglieder!$C$24:$BG$323,W$303))</f>
        <v/>
      </c>
      <c r="X61" s="54" t="str">
        <f ca="1">IF(OR(VLOOKUP($A61,Mitglieder!$C$24:$BG$323,X$303)="",$G61=""),"",VLOOKUP($A61,Mitglieder!$C$24:$BG$323,X$303))</f>
        <v/>
      </c>
      <c r="Y61" s="54" t="str">
        <f ca="1">IF(OR(VLOOKUP($A61,Mitglieder!$C$24:$BG$323,Y$303)="",$G61=""),"",VLOOKUP($A61,Mitglieder!$C$24:$BG$323,Y$303))</f>
        <v/>
      </c>
      <c r="Z61" s="54" t="str">
        <f ca="1">IF(OR(VLOOKUP($A61,Mitglieder!$C$24:$BG$323,Z$303)="",$G61=""),"",VLOOKUP($A61,Mitglieder!$C$24:$BG$323,Z$303))</f>
        <v/>
      </c>
      <c r="AA61" s="54" t="str">
        <f ca="1">IF(OR(VLOOKUP($A61,Mitglieder!$C$24:$BG$323,AA$303)="",$G61=""),"",VLOOKUP($A61,Mitglieder!$C$24:$BG$323,AA$303))</f>
        <v/>
      </c>
      <c r="AB61" s="54" t="str">
        <f ca="1">IF(OR(VLOOKUP($A61,Mitglieder!$C$24:$BG$323,AB$303)="",$G61=""),"",VLOOKUP($A61,Mitglieder!$C$24:$BG$323,AB$303))</f>
        <v/>
      </c>
      <c r="AC61" s="54" t="str">
        <f ca="1">IF(OR(VLOOKUP($A61,Mitglieder!$C$24:$BG$323,AC$303)="",$G61=""),"",VLOOKUP($A61,Mitglieder!$C$24:$BG$323,AC$303))</f>
        <v/>
      </c>
      <c r="AD61" s="54" t="str">
        <f ca="1">IF(OR(VLOOKUP($A61,Mitglieder!$C$24:$BG$323,AD$303)="",$G61=""),"",VLOOKUP($A61,Mitglieder!$C$24:$BG$323,AD$303))</f>
        <v/>
      </c>
      <c r="AE61" s="54" t="str">
        <f ca="1">IF(OR(VLOOKUP($A61,Mitglieder!$C$24:$BG$323,AE$303)="",$G61=""),"",VLOOKUP($A61,Mitglieder!$C$24:$BG$323,AE$303))</f>
        <v/>
      </c>
      <c r="AF61" s="54" t="str">
        <f ca="1">IF(OR(VLOOKUP($A61,Mitglieder!$C$24:$BG$323,AF$303)="",$G61=""),"",VLOOKUP($A61,Mitglieder!$C$24:$BG$323,AF$303))</f>
        <v/>
      </c>
      <c r="AG61" s="54" t="str">
        <f ca="1">IF(OR(VLOOKUP($A61,Mitglieder!$C$24:$BG$323,AG$303)="",$G61=""),"",VLOOKUP($A61,Mitglieder!$C$24:$BG$323,AG$303))</f>
        <v/>
      </c>
      <c r="AH61" s="54" t="str">
        <f ca="1">IF(OR(VLOOKUP($A61,Mitglieder!$C$24:$BG$323,AH$303)="",$G61=""),"",VLOOKUP($A61,Mitglieder!$C$24:$BG$323,AH$303))</f>
        <v/>
      </c>
      <c r="AI61" s="54" t="str">
        <f ca="1">IF(OR(VLOOKUP($A61,Mitglieder!$C$24:$BG$323,AI$303)="",$G61=""),"",VLOOKUP($A61,Mitglieder!$C$24:$BG$323,AI$303))</f>
        <v/>
      </c>
      <c r="AJ61" s="54" t="str">
        <f ca="1">IF(OR(VLOOKUP($A61,Mitglieder!$C$24:$BG$323,AJ$303)="",$G61=""),"",VLOOKUP($A61,Mitglieder!$C$24:$BG$323,AJ$303))</f>
        <v/>
      </c>
      <c r="AK61" s="54" t="str">
        <f ca="1">IF(OR(VLOOKUP($A61,Mitglieder!$C$24:$BG$323,AK$303)="",$G61=""),"",VLOOKUP($A61,Mitglieder!$C$24:$BG$323,AK$303))</f>
        <v/>
      </c>
      <c r="AL61" s="54" t="str">
        <f ca="1">IF(OR(VLOOKUP($A61,Mitglieder!$C$24:$BG$323,AL$303)="",$G61=""),"",VLOOKUP($A61,Mitglieder!$C$24:$BG$323,AL$303))</f>
        <v/>
      </c>
      <c r="AM61" s="42" t="str">
        <f ca="1">IF($G61="","",VLOOKUP($A61,Mitglieder!$C$24:$BG$323,AM$303))</f>
        <v/>
      </c>
      <c r="AN61" s="54" t="str">
        <f ca="1">IF(OR(VLOOKUP($A61,Mitglieder!$C$24:$BG$323,AN$303)="",$G61=""),"",VLOOKUP($A61,Mitglieder!$C$24:$BG$323,AN$303))</f>
        <v/>
      </c>
      <c r="AO61" s="43" t="str">
        <f ca="1">IF($G61="","",TEXT(VLOOKUP($A61,Mitglieder!$C$24:$BG$323,AO$303),"TT.MM.JJJJ"))</f>
        <v/>
      </c>
      <c r="AP61" s="42" t="str">
        <f ca="1">IF($G61="","",VLOOKUP($A61,Mitglieder!$C$24:$BG$323,AP$303))</f>
        <v/>
      </c>
      <c r="AQ61" s="45" t="str">
        <f ca="1">IF($G61="","",TEXT(VLOOKUP($A61,Mitglieder!$C$24:$BG$323,AQ$303),"0.00"))</f>
        <v/>
      </c>
      <c r="AR61" s="54" t="str">
        <f ca="1">IF(OR(VLOOKUP($A61,Mitglieder!$C$24:$BG$323,AR$303)="",$G61=""),"",VLOOKUP($A61,Mitglieder!$C$24:$BG$323,AR$303))</f>
        <v/>
      </c>
      <c r="AS61" s="45" t="str">
        <f ca="1">IF($G61="","",TEXT(VLOOKUP($A61,Mitglieder!$C$24:$BG$323,AS$303),"0.00"))</f>
        <v/>
      </c>
      <c r="AT61" s="54" t="str">
        <f ca="1">IF(OR(VLOOKUP($A61,Mitglieder!$C$24:$BG$323,AT$303)="",$G61=""),"",VLOOKUP($A61,Mitglieder!$C$24:$BG$323,AT$303))</f>
        <v/>
      </c>
      <c r="AU61" s="45" t="str">
        <f ca="1">IF($G61="","",TEXT(VLOOKUP($A61,Mitglieder!$C$24:$BG$323,AU$303),"0.00"))</f>
        <v/>
      </c>
      <c r="AV61" s="45" t="str">
        <f ca="1">IF($G61="","",TEXT(VLOOKUP($A61,Mitglieder!$C$24:$BG$323,AV$303),"0.00"))</f>
        <v/>
      </c>
      <c r="AW61" s="42" t="str">
        <f ca="1">IF($G61="","",VLOOKUP($A61,Mitglieder!$C$24:$BG$323,AW$303))</f>
        <v/>
      </c>
      <c r="AX61" s="54" t="str">
        <f ca="1">IF(OR(VLOOKUP($A61,Mitglieder!$C$24:$BG$323,AX$303)="",$G61=""),"",VLOOKUP($A61,Mitglieder!$C$24:$BG$323,AX$303))</f>
        <v/>
      </c>
      <c r="AY61" s="43" t="str">
        <f ca="1">IF($G61="","",TEXT(VLOOKUP($A61,Mitglieder!$C$24:$BG$323,AY$303),"TT.MM.JJJJ"))</f>
        <v/>
      </c>
      <c r="AZ61" s="43" t="str">
        <f ca="1">IF($G61="","",TEXT(VLOOKUP($A61,Mitglieder!$C$24:$BG$323,AZ$303),"TT.MM.JJJJ"))</f>
        <v/>
      </c>
      <c r="BA61" s="43" t="str">
        <f ca="1">IF($G61="","",TEXT(VLOOKUP($A61,Mitglieder!$C$24:$BG$323,BA$303),"TT.MM.JJJJ"))</f>
        <v/>
      </c>
      <c r="BB61" s="43" t="str">
        <f ca="1">IF($G61="","",TEXT(VLOOKUP($A61,Mitglieder!$C$24:$BG$323,BB$303),"TT.MM.JJJJ"))</f>
        <v/>
      </c>
      <c r="BC61" s="43" t="str">
        <f ca="1">IF($G61="","",TEXT(VLOOKUP($A61,Mitglieder!$C$24:$BG$323,BC$303),"TT.MM.JJJJ"))</f>
        <v/>
      </c>
      <c r="BD61" s="43" t="str">
        <f ca="1">IF($G61="","",TEXT(VLOOKUP($A61,Mitglieder!$C$24:$BG$323,BD$303),"TT.MM.JJJJ"))</f>
        <v/>
      </c>
      <c r="BE61" s="42" t="str">
        <f ca="1">IF($G61="","",VLOOKUP($A61,Mitglieder!$C$24:$BG$323,BE$303))</f>
        <v/>
      </c>
      <c r="BF61" s="42" t="str">
        <f ca="1">IF($G61="","",VLOOKUP($A61,Mitglieder!$C$24:$BG$323,BF$303))</f>
        <v/>
      </c>
    </row>
    <row r="62" spans="1:58" x14ac:dyDescent="0.35">
      <c r="A62" s="42">
        <v>62</v>
      </c>
      <c r="B62" s="42">
        <f ca="1">VLOOKUP($A62,Mitglieder!$C$24:$BA$323,B$303)</f>
        <v>1.0299999999999967</v>
      </c>
      <c r="C62" s="42" t="str">
        <f ca="1">IF($G62="","",VLOOKUP($A62,Mitglieder!$C$24:$BG$323,C$303))</f>
        <v/>
      </c>
      <c r="D62" s="42" t="str">
        <f ca="1">IF($G62="","",VLOOKUP($A62,Mitglieder!$C$24:$BG$323,D$303))</f>
        <v/>
      </c>
      <c r="E62" s="42" t="str">
        <f ca="1">IF($G62="","",VLOOKUP($A62,Mitglieder!$C$24:$BG$323,E$303))</f>
        <v/>
      </c>
      <c r="F62" s="54" t="str">
        <f ca="1">IF(OR(VLOOKUP($A62,Mitglieder!$C$24:$BG$323,F$303)="",$G62=""),"",VLOOKUP($A62,Mitglieder!$C$24:$BG$323,F$303))</f>
        <v/>
      </c>
      <c r="G62" s="72" t="str">
        <f ca="1">IF(B62/ROUND(B62,0)=1,VLOOKUP($A62,Mitglieder!$C$24:$BA$323,G$303),"")</f>
        <v/>
      </c>
      <c r="H62" s="42" t="str">
        <f ca="1">IF($G62="","",VLOOKUP($A62,Mitglieder!$C$24:$BG$323,H$303))</f>
        <v/>
      </c>
      <c r="I62" s="54" t="str">
        <f ca="1">IF(OR(VLOOKUP($A62,Mitglieder!$C$24:$BG$323,I$303)="",$G62=""),"",VLOOKUP($A62,Mitglieder!$C$24:$BG$323,I$303))</f>
        <v/>
      </c>
      <c r="J62" s="42" t="str">
        <f ca="1">IF($G62="","",VLOOKUP($A62,Mitglieder!$C$24:$BG$323,J$303))</f>
        <v/>
      </c>
      <c r="K62" s="54" t="str">
        <f ca="1">IF(OR(VLOOKUP($A62,Mitglieder!$C$24:$BG$323,K$303)="",$G62=""),"",VLOOKUP($A62,Mitglieder!$C$24:$BG$323,K$303))</f>
        <v/>
      </c>
      <c r="L62" s="42" t="str">
        <f ca="1">IF($G62="","",VLOOKUP($A62,Mitglieder!$C$24:$BG$323,L$303))</f>
        <v/>
      </c>
      <c r="M62" s="42" t="str">
        <f ca="1">IF($G62="","",VLOOKUP($A62,Mitglieder!$C$24:$BG$323,M$303))</f>
        <v/>
      </c>
      <c r="N62" s="42" t="str">
        <f ca="1">IF($G62="","",VLOOKUP($A62,Mitglieder!$C$24:$BG$323,N$303))</f>
        <v/>
      </c>
      <c r="O62" s="42" t="str">
        <f ca="1">IF($G62="","",VLOOKUP($A62,Mitglieder!$C$24:$BG$323,O$303))</f>
        <v/>
      </c>
      <c r="P62" s="42" t="str">
        <f ca="1">IF($G62="","",VLOOKUP($A62,Mitglieder!$C$24:$BG$323,P$303))</f>
        <v/>
      </c>
      <c r="Q62" s="42" t="str">
        <f ca="1">IF($G62="","",VLOOKUP($A62,Mitglieder!$C$24:$BG$323,Q$303))</f>
        <v/>
      </c>
      <c r="R62" s="54" t="str">
        <f ca="1">IF(OR(VLOOKUP($A62,Mitglieder!$C$24:$BG$323,R$303)="",$G62=""),"",VLOOKUP($A62,Mitglieder!$C$24:$BG$323,R$303))</f>
        <v/>
      </c>
      <c r="S62" s="43" t="str">
        <f ca="1">IF($G62="","",TEXT(VLOOKUP($A62,Mitglieder!$C$24:$BG$323,S$303),"TT.MM.JJJJ"))</f>
        <v/>
      </c>
      <c r="T62" s="43" t="str">
        <f ca="1">IF($G62="","",TEXT(VLOOKUP($A62,Mitglieder!$C$24:$BG$323,T$303),"TT.MM.JJJJ"))</f>
        <v/>
      </c>
      <c r="U62" s="43" t="str">
        <f ca="1">IF($G62="","",TEXT(VLOOKUP($A62,Mitglieder!$C$24:$BG$323,U$303),"TT.MM.JJJJ"))</f>
        <v/>
      </c>
      <c r="V62" s="54" t="str">
        <f ca="1">IF(OR(VLOOKUP($A62,Mitglieder!$C$24:$BG$323,V$303)="",$G62=""),"",VLOOKUP($A62,Mitglieder!$C$24:$BG$323,V$303))</f>
        <v/>
      </c>
      <c r="W62" s="54" t="str">
        <f ca="1">IF(OR(VLOOKUP($A62,Mitglieder!$C$24:$BG$323,W$303)="",$G62=""),"",VLOOKUP($A62,Mitglieder!$C$24:$BG$323,W$303))</f>
        <v/>
      </c>
      <c r="X62" s="54" t="str">
        <f ca="1">IF(OR(VLOOKUP($A62,Mitglieder!$C$24:$BG$323,X$303)="",$G62=""),"",VLOOKUP($A62,Mitglieder!$C$24:$BG$323,X$303))</f>
        <v/>
      </c>
      <c r="Y62" s="54" t="str">
        <f ca="1">IF(OR(VLOOKUP($A62,Mitglieder!$C$24:$BG$323,Y$303)="",$G62=""),"",VLOOKUP($A62,Mitglieder!$C$24:$BG$323,Y$303))</f>
        <v/>
      </c>
      <c r="Z62" s="54" t="str">
        <f ca="1">IF(OR(VLOOKUP($A62,Mitglieder!$C$24:$BG$323,Z$303)="",$G62=""),"",VLOOKUP($A62,Mitglieder!$C$24:$BG$323,Z$303))</f>
        <v/>
      </c>
      <c r="AA62" s="54" t="str">
        <f ca="1">IF(OR(VLOOKUP($A62,Mitglieder!$C$24:$BG$323,AA$303)="",$G62=""),"",VLOOKUP($A62,Mitglieder!$C$24:$BG$323,AA$303))</f>
        <v/>
      </c>
      <c r="AB62" s="54" t="str">
        <f ca="1">IF(OR(VLOOKUP($A62,Mitglieder!$C$24:$BG$323,AB$303)="",$G62=""),"",VLOOKUP($A62,Mitglieder!$C$24:$BG$323,AB$303))</f>
        <v/>
      </c>
      <c r="AC62" s="54" t="str">
        <f ca="1">IF(OR(VLOOKUP($A62,Mitglieder!$C$24:$BG$323,AC$303)="",$G62=""),"",VLOOKUP($A62,Mitglieder!$C$24:$BG$323,AC$303))</f>
        <v/>
      </c>
      <c r="AD62" s="54" t="str">
        <f ca="1">IF(OR(VLOOKUP($A62,Mitglieder!$C$24:$BG$323,AD$303)="",$G62=""),"",VLOOKUP($A62,Mitglieder!$C$24:$BG$323,AD$303))</f>
        <v/>
      </c>
      <c r="AE62" s="54" t="str">
        <f ca="1">IF(OR(VLOOKUP($A62,Mitglieder!$C$24:$BG$323,AE$303)="",$G62=""),"",VLOOKUP($A62,Mitglieder!$C$24:$BG$323,AE$303))</f>
        <v/>
      </c>
      <c r="AF62" s="54" t="str">
        <f ca="1">IF(OR(VLOOKUP($A62,Mitglieder!$C$24:$BG$323,AF$303)="",$G62=""),"",VLOOKUP($A62,Mitglieder!$C$24:$BG$323,AF$303))</f>
        <v/>
      </c>
      <c r="AG62" s="54" t="str">
        <f ca="1">IF(OR(VLOOKUP($A62,Mitglieder!$C$24:$BG$323,AG$303)="",$G62=""),"",VLOOKUP($A62,Mitglieder!$C$24:$BG$323,AG$303))</f>
        <v/>
      </c>
      <c r="AH62" s="54" t="str">
        <f ca="1">IF(OR(VLOOKUP($A62,Mitglieder!$C$24:$BG$323,AH$303)="",$G62=""),"",VLOOKUP($A62,Mitglieder!$C$24:$BG$323,AH$303))</f>
        <v/>
      </c>
      <c r="AI62" s="54" t="str">
        <f ca="1">IF(OR(VLOOKUP($A62,Mitglieder!$C$24:$BG$323,AI$303)="",$G62=""),"",VLOOKUP($A62,Mitglieder!$C$24:$BG$323,AI$303))</f>
        <v/>
      </c>
      <c r="AJ62" s="54" t="str">
        <f ca="1">IF(OR(VLOOKUP($A62,Mitglieder!$C$24:$BG$323,AJ$303)="",$G62=""),"",VLOOKUP($A62,Mitglieder!$C$24:$BG$323,AJ$303))</f>
        <v/>
      </c>
      <c r="AK62" s="54" t="str">
        <f ca="1">IF(OR(VLOOKUP($A62,Mitglieder!$C$24:$BG$323,AK$303)="",$G62=""),"",VLOOKUP($A62,Mitglieder!$C$24:$BG$323,AK$303))</f>
        <v/>
      </c>
      <c r="AL62" s="54" t="str">
        <f ca="1">IF(OR(VLOOKUP($A62,Mitglieder!$C$24:$BG$323,AL$303)="",$G62=""),"",VLOOKUP($A62,Mitglieder!$C$24:$BG$323,AL$303))</f>
        <v/>
      </c>
      <c r="AM62" s="42" t="str">
        <f ca="1">IF($G62="","",VLOOKUP($A62,Mitglieder!$C$24:$BG$323,AM$303))</f>
        <v/>
      </c>
      <c r="AN62" s="54" t="str">
        <f ca="1">IF(OR(VLOOKUP($A62,Mitglieder!$C$24:$BG$323,AN$303)="",$G62=""),"",VLOOKUP($A62,Mitglieder!$C$24:$BG$323,AN$303))</f>
        <v/>
      </c>
      <c r="AO62" s="43" t="str">
        <f ca="1">IF($G62="","",TEXT(VLOOKUP($A62,Mitglieder!$C$24:$BG$323,AO$303),"TT.MM.JJJJ"))</f>
        <v/>
      </c>
      <c r="AP62" s="42" t="str">
        <f ca="1">IF($G62="","",VLOOKUP($A62,Mitglieder!$C$24:$BG$323,AP$303))</f>
        <v/>
      </c>
      <c r="AQ62" s="45" t="str">
        <f ca="1">IF($G62="","",TEXT(VLOOKUP($A62,Mitglieder!$C$24:$BG$323,AQ$303),"0.00"))</f>
        <v/>
      </c>
      <c r="AR62" s="54" t="str">
        <f ca="1">IF(OR(VLOOKUP($A62,Mitglieder!$C$24:$BG$323,AR$303)="",$G62=""),"",VLOOKUP($A62,Mitglieder!$C$24:$BG$323,AR$303))</f>
        <v/>
      </c>
      <c r="AS62" s="45" t="str">
        <f ca="1">IF($G62="","",TEXT(VLOOKUP($A62,Mitglieder!$C$24:$BG$323,AS$303),"0.00"))</f>
        <v/>
      </c>
      <c r="AT62" s="54" t="str">
        <f ca="1">IF(OR(VLOOKUP($A62,Mitglieder!$C$24:$BG$323,AT$303)="",$G62=""),"",VLOOKUP($A62,Mitglieder!$C$24:$BG$323,AT$303))</f>
        <v/>
      </c>
      <c r="AU62" s="45" t="str">
        <f ca="1">IF($G62="","",TEXT(VLOOKUP($A62,Mitglieder!$C$24:$BG$323,AU$303),"0.00"))</f>
        <v/>
      </c>
      <c r="AV62" s="45" t="str">
        <f ca="1">IF($G62="","",TEXT(VLOOKUP($A62,Mitglieder!$C$24:$BG$323,AV$303),"0.00"))</f>
        <v/>
      </c>
      <c r="AW62" s="42" t="str">
        <f ca="1">IF($G62="","",VLOOKUP($A62,Mitglieder!$C$24:$BG$323,AW$303))</f>
        <v/>
      </c>
      <c r="AX62" s="54" t="str">
        <f ca="1">IF(OR(VLOOKUP($A62,Mitglieder!$C$24:$BG$323,AX$303)="",$G62=""),"",VLOOKUP($A62,Mitglieder!$C$24:$BG$323,AX$303))</f>
        <v/>
      </c>
      <c r="AY62" s="43" t="str">
        <f ca="1">IF($G62="","",TEXT(VLOOKUP($A62,Mitglieder!$C$24:$BG$323,AY$303),"TT.MM.JJJJ"))</f>
        <v/>
      </c>
      <c r="AZ62" s="43" t="str">
        <f ca="1">IF($G62="","",TEXT(VLOOKUP($A62,Mitglieder!$C$24:$BG$323,AZ$303),"TT.MM.JJJJ"))</f>
        <v/>
      </c>
      <c r="BA62" s="43" t="str">
        <f ca="1">IF($G62="","",TEXT(VLOOKUP($A62,Mitglieder!$C$24:$BG$323,BA$303),"TT.MM.JJJJ"))</f>
        <v/>
      </c>
      <c r="BB62" s="43" t="str">
        <f ca="1">IF($G62="","",TEXT(VLOOKUP($A62,Mitglieder!$C$24:$BG$323,BB$303),"TT.MM.JJJJ"))</f>
        <v/>
      </c>
      <c r="BC62" s="43" t="str">
        <f ca="1">IF($G62="","",TEXT(VLOOKUP($A62,Mitglieder!$C$24:$BG$323,BC$303),"TT.MM.JJJJ"))</f>
        <v/>
      </c>
      <c r="BD62" s="43" t="str">
        <f ca="1">IF($G62="","",TEXT(VLOOKUP($A62,Mitglieder!$C$24:$BG$323,BD$303),"TT.MM.JJJJ"))</f>
        <v/>
      </c>
      <c r="BE62" s="42" t="str">
        <f ca="1">IF($G62="","",VLOOKUP($A62,Mitglieder!$C$24:$BG$323,BE$303))</f>
        <v/>
      </c>
      <c r="BF62" s="42" t="str">
        <f ca="1">IF($G62="","",VLOOKUP($A62,Mitglieder!$C$24:$BG$323,BF$303))</f>
        <v/>
      </c>
    </row>
    <row r="63" spans="1:58" x14ac:dyDescent="0.35">
      <c r="A63" s="42">
        <v>63</v>
      </c>
      <c r="B63" s="42">
        <f ca="1">VLOOKUP($A63,Mitglieder!$C$24:$BA$323,B$303)</f>
        <v>1.0299999999999967</v>
      </c>
      <c r="C63" s="42" t="str">
        <f ca="1">IF($G63="","",VLOOKUP($A63,Mitglieder!$C$24:$BG$323,C$303))</f>
        <v/>
      </c>
      <c r="D63" s="42" t="str">
        <f ca="1">IF($G63="","",VLOOKUP($A63,Mitglieder!$C$24:$BG$323,D$303))</f>
        <v/>
      </c>
      <c r="E63" s="42" t="str">
        <f ca="1">IF($G63="","",VLOOKUP($A63,Mitglieder!$C$24:$BG$323,E$303))</f>
        <v/>
      </c>
      <c r="F63" s="54" t="str">
        <f ca="1">IF(OR(VLOOKUP($A63,Mitglieder!$C$24:$BG$323,F$303)="",$G63=""),"",VLOOKUP($A63,Mitglieder!$C$24:$BG$323,F$303))</f>
        <v/>
      </c>
      <c r="G63" s="72" t="str">
        <f ca="1">IF(B63/ROUND(B63,0)=1,VLOOKUP($A63,Mitglieder!$C$24:$BA$323,G$303),"")</f>
        <v/>
      </c>
      <c r="H63" s="42" t="str">
        <f ca="1">IF($G63="","",VLOOKUP($A63,Mitglieder!$C$24:$BG$323,H$303))</f>
        <v/>
      </c>
      <c r="I63" s="54" t="str">
        <f ca="1">IF(OR(VLOOKUP($A63,Mitglieder!$C$24:$BG$323,I$303)="",$G63=""),"",VLOOKUP($A63,Mitglieder!$C$24:$BG$323,I$303))</f>
        <v/>
      </c>
      <c r="J63" s="42" t="str">
        <f ca="1">IF($G63="","",VLOOKUP($A63,Mitglieder!$C$24:$BG$323,J$303))</f>
        <v/>
      </c>
      <c r="K63" s="54" t="str">
        <f ca="1">IF(OR(VLOOKUP($A63,Mitglieder!$C$24:$BG$323,K$303)="",$G63=""),"",VLOOKUP($A63,Mitglieder!$C$24:$BG$323,K$303))</f>
        <v/>
      </c>
      <c r="L63" s="42" t="str">
        <f ca="1">IF($G63="","",VLOOKUP($A63,Mitglieder!$C$24:$BG$323,L$303))</f>
        <v/>
      </c>
      <c r="M63" s="42" t="str">
        <f ca="1">IF($G63="","",VLOOKUP($A63,Mitglieder!$C$24:$BG$323,M$303))</f>
        <v/>
      </c>
      <c r="N63" s="42" t="str">
        <f ca="1">IF($G63="","",VLOOKUP($A63,Mitglieder!$C$24:$BG$323,N$303))</f>
        <v/>
      </c>
      <c r="O63" s="42" t="str">
        <f ca="1">IF($G63="","",VLOOKUP($A63,Mitglieder!$C$24:$BG$323,O$303))</f>
        <v/>
      </c>
      <c r="P63" s="42" t="str">
        <f ca="1">IF($G63="","",VLOOKUP($A63,Mitglieder!$C$24:$BG$323,P$303))</f>
        <v/>
      </c>
      <c r="Q63" s="42" t="str">
        <f ca="1">IF($G63="","",VLOOKUP($A63,Mitglieder!$C$24:$BG$323,Q$303))</f>
        <v/>
      </c>
      <c r="R63" s="54" t="str">
        <f ca="1">IF(OR(VLOOKUP($A63,Mitglieder!$C$24:$BG$323,R$303)="",$G63=""),"",VLOOKUP($A63,Mitglieder!$C$24:$BG$323,R$303))</f>
        <v/>
      </c>
      <c r="S63" s="43" t="str">
        <f ca="1">IF($G63="","",TEXT(VLOOKUP($A63,Mitglieder!$C$24:$BG$323,S$303),"TT.MM.JJJJ"))</f>
        <v/>
      </c>
      <c r="T63" s="43" t="str">
        <f ca="1">IF($G63="","",TEXT(VLOOKUP($A63,Mitglieder!$C$24:$BG$323,T$303),"TT.MM.JJJJ"))</f>
        <v/>
      </c>
      <c r="U63" s="43" t="str">
        <f ca="1">IF($G63="","",TEXT(VLOOKUP($A63,Mitglieder!$C$24:$BG$323,U$303),"TT.MM.JJJJ"))</f>
        <v/>
      </c>
      <c r="V63" s="54" t="str">
        <f ca="1">IF(OR(VLOOKUP($A63,Mitglieder!$C$24:$BG$323,V$303)="",$G63=""),"",VLOOKUP($A63,Mitglieder!$C$24:$BG$323,V$303))</f>
        <v/>
      </c>
      <c r="W63" s="54" t="str">
        <f ca="1">IF(OR(VLOOKUP($A63,Mitglieder!$C$24:$BG$323,W$303)="",$G63=""),"",VLOOKUP($A63,Mitglieder!$C$24:$BG$323,W$303))</f>
        <v/>
      </c>
      <c r="X63" s="54" t="str">
        <f ca="1">IF(OR(VLOOKUP($A63,Mitglieder!$C$24:$BG$323,X$303)="",$G63=""),"",VLOOKUP($A63,Mitglieder!$C$24:$BG$323,X$303))</f>
        <v/>
      </c>
      <c r="Y63" s="54" t="str">
        <f ca="1">IF(OR(VLOOKUP($A63,Mitglieder!$C$24:$BG$323,Y$303)="",$G63=""),"",VLOOKUP($A63,Mitglieder!$C$24:$BG$323,Y$303))</f>
        <v/>
      </c>
      <c r="Z63" s="54" t="str">
        <f ca="1">IF(OR(VLOOKUP($A63,Mitglieder!$C$24:$BG$323,Z$303)="",$G63=""),"",VLOOKUP($A63,Mitglieder!$C$24:$BG$323,Z$303))</f>
        <v/>
      </c>
      <c r="AA63" s="54" t="str">
        <f ca="1">IF(OR(VLOOKUP($A63,Mitglieder!$C$24:$BG$323,AA$303)="",$G63=""),"",VLOOKUP($A63,Mitglieder!$C$24:$BG$323,AA$303))</f>
        <v/>
      </c>
      <c r="AB63" s="54" t="str">
        <f ca="1">IF(OR(VLOOKUP($A63,Mitglieder!$C$24:$BG$323,AB$303)="",$G63=""),"",VLOOKUP($A63,Mitglieder!$C$24:$BG$323,AB$303))</f>
        <v/>
      </c>
      <c r="AC63" s="54" t="str">
        <f ca="1">IF(OR(VLOOKUP($A63,Mitglieder!$C$24:$BG$323,AC$303)="",$G63=""),"",VLOOKUP($A63,Mitglieder!$C$24:$BG$323,AC$303))</f>
        <v/>
      </c>
      <c r="AD63" s="54" t="str">
        <f ca="1">IF(OR(VLOOKUP($A63,Mitglieder!$C$24:$BG$323,AD$303)="",$G63=""),"",VLOOKUP($A63,Mitglieder!$C$24:$BG$323,AD$303))</f>
        <v/>
      </c>
      <c r="AE63" s="54" t="str">
        <f ca="1">IF(OR(VLOOKUP($A63,Mitglieder!$C$24:$BG$323,AE$303)="",$G63=""),"",VLOOKUP($A63,Mitglieder!$C$24:$BG$323,AE$303))</f>
        <v/>
      </c>
      <c r="AF63" s="54" t="str">
        <f ca="1">IF(OR(VLOOKUP($A63,Mitglieder!$C$24:$BG$323,AF$303)="",$G63=""),"",VLOOKUP($A63,Mitglieder!$C$24:$BG$323,AF$303))</f>
        <v/>
      </c>
      <c r="AG63" s="54" t="str">
        <f ca="1">IF(OR(VLOOKUP($A63,Mitglieder!$C$24:$BG$323,AG$303)="",$G63=""),"",VLOOKUP($A63,Mitglieder!$C$24:$BG$323,AG$303))</f>
        <v/>
      </c>
      <c r="AH63" s="54" t="str">
        <f ca="1">IF(OR(VLOOKUP($A63,Mitglieder!$C$24:$BG$323,AH$303)="",$G63=""),"",VLOOKUP($A63,Mitglieder!$C$24:$BG$323,AH$303))</f>
        <v/>
      </c>
      <c r="AI63" s="54" t="str">
        <f ca="1">IF(OR(VLOOKUP($A63,Mitglieder!$C$24:$BG$323,AI$303)="",$G63=""),"",VLOOKUP($A63,Mitglieder!$C$24:$BG$323,AI$303))</f>
        <v/>
      </c>
      <c r="AJ63" s="54" t="str">
        <f ca="1">IF(OR(VLOOKUP($A63,Mitglieder!$C$24:$BG$323,AJ$303)="",$G63=""),"",VLOOKUP($A63,Mitglieder!$C$24:$BG$323,AJ$303))</f>
        <v/>
      </c>
      <c r="AK63" s="54" t="str">
        <f ca="1">IF(OR(VLOOKUP($A63,Mitglieder!$C$24:$BG$323,AK$303)="",$G63=""),"",VLOOKUP($A63,Mitglieder!$C$24:$BG$323,AK$303))</f>
        <v/>
      </c>
      <c r="AL63" s="54" t="str">
        <f ca="1">IF(OR(VLOOKUP($A63,Mitglieder!$C$24:$BG$323,AL$303)="",$G63=""),"",VLOOKUP($A63,Mitglieder!$C$24:$BG$323,AL$303))</f>
        <v/>
      </c>
      <c r="AM63" s="42" t="str">
        <f ca="1">IF($G63="","",VLOOKUP($A63,Mitglieder!$C$24:$BG$323,AM$303))</f>
        <v/>
      </c>
      <c r="AN63" s="54" t="str">
        <f ca="1">IF(OR(VLOOKUP($A63,Mitglieder!$C$24:$BG$323,AN$303)="",$G63=""),"",VLOOKUP($A63,Mitglieder!$C$24:$BG$323,AN$303))</f>
        <v/>
      </c>
      <c r="AO63" s="43" t="str">
        <f ca="1">IF($G63="","",TEXT(VLOOKUP($A63,Mitglieder!$C$24:$BG$323,AO$303),"TT.MM.JJJJ"))</f>
        <v/>
      </c>
      <c r="AP63" s="42" t="str">
        <f ca="1">IF($G63="","",VLOOKUP($A63,Mitglieder!$C$24:$BG$323,AP$303))</f>
        <v/>
      </c>
      <c r="AQ63" s="45" t="str">
        <f ca="1">IF($G63="","",TEXT(VLOOKUP($A63,Mitglieder!$C$24:$BG$323,AQ$303),"0.00"))</f>
        <v/>
      </c>
      <c r="AR63" s="54" t="str">
        <f ca="1">IF(OR(VLOOKUP($A63,Mitglieder!$C$24:$BG$323,AR$303)="",$G63=""),"",VLOOKUP($A63,Mitglieder!$C$24:$BG$323,AR$303))</f>
        <v/>
      </c>
      <c r="AS63" s="45" t="str">
        <f ca="1">IF($G63="","",TEXT(VLOOKUP($A63,Mitglieder!$C$24:$BG$323,AS$303),"0.00"))</f>
        <v/>
      </c>
      <c r="AT63" s="54" t="str">
        <f ca="1">IF(OR(VLOOKUP($A63,Mitglieder!$C$24:$BG$323,AT$303)="",$G63=""),"",VLOOKUP($A63,Mitglieder!$C$24:$BG$323,AT$303))</f>
        <v/>
      </c>
      <c r="AU63" s="45" t="str">
        <f ca="1">IF($G63="","",TEXT(VLOOKUP($A63,Mitglieder!$C$24:$BG$323,AU$303),"0.00"))</f>
        <v/>
      </c>
      <c r="AV63" s="45" t="str">
        <f ca="1">IF($G63="","",TEXT(VLOOKUP($A63,Mitglieder!$C$24:$BG$323,AV$303),"0.00"))</f>
        <v/>
      </c>
      <c r="AW63" s="42" t="str">
        <f ca="1">IF($G63="","",VLOOKUP($A63,Mitglieder!$C$24:$BG$323,AW$303))</f>
        <v/>
      </c>
      <c r="AX63" s="54" t="str">
        <f ca="1">IF(OR(VLOOKUP($A63,Mitglieder!$C$24:$BG$323,AX$303)="",$G63=""),"",VLOOKUP($A63,Mitglieder!$C$24:$BG$323,AX$303))</f>
        <v/>
      </c>
      <c r="AY63" s="43" t="str">
        <f ca="1">IF($G63="","",TEXT(VLOOKUP($A63,Mitglieder!$C$24:$BG$323,AY$303),"TT.MM.JJJJ"))</f>
        <v/>
      </c>
      <c r="AZ63" s="43" t="str">
        <f ca="1">IF($G63="","",TEXT(VLOOKUP($A63,Mitglieder!$C$24:$BG$323,AZ$303),"TT.MM.JJJJ"))</f>
        <v/>
      </c>
      <c r="BA63" s="43" t="str">
        <f ca="1">IF($G63="","",TEXT(VLOOKUP($A63,Mitglieder!$C$24:$BG$323,BA$303),"TT.MM.JJJJ"))</f>
        <v/>
      </c>
      <c r="BB63" s="43" t="str">
        <f ca="1">IF($G63="","",TEXT(VLOOKUP($A63,Mitglieder!$C$24:$BG$323,BB$303),"TT.MM.JJJJ"))</f>
        <v/>
      </c>
      <c r="BC63" s="43" t="str">
        <f ca="1">IF($G63="","",TEXT(VLOOKUP($A63,Mitglieder!$C$24:$BG$323,BC$303),"TT.MM.JJJJ"))</f>
        <v/>
      </c>
      <c r="BD63" s="43" t="str">
        <f ca="1">IF($G63="","",TEXT(VLOOKUP($A63,Mitglieder!$C$24:$BG$323,BD$303),"TT.MM.JJJJ"))</f>
        <v/>
      </c>
      <c r="BE63" s="42" t="str">
        <f ca="1">IF($G63="","",VLOOKUP($A63,Mitglieder!$C$24:$BG$323,BE$303))</f>
        <v/>
      </c>
      <c r="BF63" s="42" t="str">
        <f ca="1">IF($G63="","",VLOOKUP($A63,Mitglieder!$C$24:$BG$323,BF$303))</f>
        <v/>
      </c>
    </row>
    <row r="64" spans="1:58" x14ac:dyDescent="0.35">
      <c r="A64" s="42">
        <v>64</v>
      </c>
      <c r="B64" s="42">
        <f ca="1">VLOOKUP($A64,Mitglieder!$C$24:$BA$323,B$303)</f>
        <v>1.0299999999999967</v>
      </c>
      <c r="C64" s="42" t="str">
        <f ca="1">IF($G64="","",VLOOKUP($A64,Mitglieder!$C$24:$BG$323,C$303))</f>
        <v/>
      </c>
      <c r="D64" s="42" t="str">
        <f ca="1">IF($G64="","",VLOOKUP($A64,Mitglieder!$C$24:$BG$323,D$303))</f>
        <v/>
      </c>
      <c r="E64" s="42" t="str">
        <f ca="1">IF($G64="","",VLOOKUP($A64,Mitglieder!$C$24:$BG$323,E$303))</f>
        <v/>
      </c>
      <c r="F64" s="54" t="str">
        <f ca="1">IF(OR(VLOOKUP($A64,Mitglieder!$C$24:$BG$323,F$303)="",$G64=""),"",VLOOKUP($A64,Mitglieder!$C$24:$BG$323,F$303))</f>
        <v/>
      </c>
      <c r="G64" s="72" t="str">
        <f ca="1">IF(B64/ROUND(B64,0)=1,VLOOKUP($A64,Mitglieder!$C$24:$BA$323,G$303),"")</f>
        <v/>
      </c>
      <c r="H64" s="42" t="str">
        <f ca="1">IF($G64="","",VLOOKUP($A64,Mitglieder!$C$24:$BG$323,H$303))</f>
        <v/>
      </c>
      <c r="I64" s="54" t="str">
        <f ca="1">IF(OR(VLOOKUP($A64,Mitglieder!$C$24:$BG$323,I$303)="",$G64=""),"",VLOOKUP($A64,Mitglieder!$C$24:$BG$323,I$303))</f>
        <v/>
      </c>
      <c r="J64" s="42" t="str">
        <f ca="1">IF($G64="","",VLOOKUP($A64,Mitglieder!$C$24:$BG$323,J$303))</f>
        <v/>
      </c>
      <c r="K64" s="54" t="str">
        <f ca="1">IF(OR(VLOOKUP($A64,Mitglieder!$C$24:$BG$323,K$303)="",$G64=""),"",VLOOKUP($A64,Mitglieder!$C$24:$BG$323,K$303))</f>
        <v/>
      </c>
      <c r="L64" s="42" t="str">
        <f ca="1">IF($G64="","",VLOOKUP($A64,Mitglieder!$C$24:$BG$323,L$303))</f>
        <v/>
      </c>
      <c r="M64" s="42" t="str">
        <f ca="1">IF($G64="","",VLOOKUP($A64,Mitglieder!$C$24:$BG$323,M$303))</f>
        <v/>
      </c>
      <c r="N64" s="42" t="str">
        <f ca="1">IF($G64="","",VLOOKUP($A64,Mitglieder!$C$24:$BG$323,N$303))</f>
        <v/>
      </c>
      <c r="O64" s="42" t="str">
        <f ca="1">IF($G64="","",VLOOKUP($A64,Mitglieder!$C$24:$BG$323,O$303))</f>
        <v/>
      </c>
      <c r="P64" s="42" t="str">
        <f ca="1">IF($G64="","",VLOOKUP($A64,Mitglieder!$C$24:$BG$323,P$303))</f>
        <v/>
      </c>
      <c r="Q64" s="42" t="str">
        <f ca="1">IF($G64="","",VLOOKUP($A64,Mitglieder!$C$24:$BG$323,Q$303))</f>
        <v/>
      </c>
      <c r="R64" s="54" t="str">
        <f ca="1">IF(OR(VLOOKUP($A64,Mitglieder!$C$24:$BG$323,R$303)="",$G64=""),"",VLOOKUP($A64,Mitglieder!$C$24:$BG$323,R$303))</f>
        <v/>
      </c>
      <c r="S64" s="43" t="str">
        <f ca="1">IF($G64="","",TEXT(VLOOKUP($A64,Mitglieder!$C$24:$BG$323,S$303),"TT.MM.JJJJ"))</f>
        <v/>
      </c>
      <c r="T64" s="43" t="str">
        <f ca="1">IF($G64="","",TEXT(VLOOKUP($A64,Mitglieder!$C$24:$BG$323,T$303),"TT.MM.JJJJ"))</f>
        <v/>
      </c>
      <c r="U64" s="43" t="str">
        <f ca="1">IF($G64="","",TEXT(VLOOKUP($A64,Mitglieder!$C$24:$BG$323,U$303),"TT.MM.JJJJ"))</f>
        <v/>
      </c>
      <c r="V64" s="54" t="str">
        <f ca="1">IF(OR(VLOOKUP($A64,Mitglieder!$C$24:$BG$323,V$303)="",$G64=""),"",VLOOKUP($A64,Mitglieder!$C$24:$BG$323,V$303))</f>
        <v/>
      </c>
      <c r="W64" s="54" t="str">
        <f ca="1">IF(OR(VLOOKUP($A64,Mitglieder!$C$24:$BG$323,W$303)="",$G64=""),"",VLOOKUP($A64,Mitglieder!$C$24:$BG$323,W$303))</f>
        <v/>
      </c>
      <c r="X64" s="54" t="str">
        <f ca="1">IF(OR(VLOOKUP($A64,Mitglieder!$C$24:$BG$323,X$303)="",$G64=""),"",VLOOKUP($A64,Mitglieder!$C$24:$BG$323,X$303))</f>
        <v/>
      </c>
      <c r="Y64" s="54" t="str">
        <f ca="1">IF(OR(VLOOKUP($A64,Mitglieder!$C$24:$BG$323,Y$303)="",$G64=""),"",VLOOKUP($A64,Mitglieder!$C$24:$BG$323,Y$303))</f>
        <v/>
      </c>
      <c r="Z64" s="54" t="str">
        <f ca="1">IF(OR(VLOOKUP($A64,Mitglieder!$C$24:$BG$323,Z$303)="",$G64=""),"",VLOOKUP($A64,Mitglieder!$C$24:$BG$323,Z$303))</f>
        <v/>
      </c>
      <c r="AA64" s="54" t="str">
        <f ca="1">IF(OR(VLOOKUP($A64,Mitglieder!$C$24:$BG$323,AA$303)="",$G64=""),"",VLOOKUP($A64,Mitglieder!$C$24:$BG$323,AA$303))</f>
        <v/>
      </c>
      <c r="AB64" s="54" t="str">
        <f ca="1">IF(OR(VLOOKUP($A64,Mitglieder!$C$24:$BG$323,AB$303)="",$G64=""),"",VLOOKUP($A64,Mitglieder!$C$24:$BG$323,AB$303))</f>
        <v/>
      </c>
      <c r="AC64" s="54" t="str">
        <f ca="1">IF(OR(VLOOKUP($A64,Mitglieder!$C$24:$BG$323,AC$303)="",$G64=""),"",VLOOKUP($A64,Mitglieder!$C$24:$BG$323,AC$303))</f>
        <v/>
      </c>
      <c r="AD64" s="54" t="str">
        <f ca="1">IF(OR(VLOOKUP($A64,Mitglieder!$C$24:$BG$323,AD$303)="",$G64=""),"",VLOOKUP($A64,Mitglieder!$C$24:$BG$323,AD$303))</f>
        <v/>
      </c>
      <c r="AE64" s="54" t="str">
        <f ca="1">IF(OR(VLOOKUP($A64,Mitglieder!$C$24:$BG$323,AE$303)="",$G64=""),"",VLOOKUP($A64,Mitglieder!$C$24:$BG$323,AE$303))</f>
        <v/>
      </c>
      <c r="AF64" s="54" t="str">
        <f ca="1">IF(OR(VLOOKUP($A64,Mitglieder!$C$24:$BG$323,AF$303)="",$G64=""),"",VLOOKUP($A64,Mitglieder!$C$24:$BG$323,AF$303))</f>
        <v/>
      </c>
      <c r="AG64" s="54" t="str">
        <f ca="1">IF(OR(VLOOKUP($A64,Mitglieder!$C$24:$BG$323,AG$303)="",$G64=""),"",VLOOKUP($A64,Mitglieder!$C$24:$BG$323,AG$303))</f>
        <v/>
      </c>
      <c r="AH64" s="54" t="str">
        <f ca="1">IF(OR(VLOOKUP($A64,Mitglieder!$C$24:$BG$323,AH$303)="",$G64=""),"",VLOOKUP($A64,Mitglieder!$C$24:$BG$323,AH$303))</f>
        <v/>
      </c>
      <c r="AI64" s="54" t="str">
        <f ca="1">IF(OR(VLOOKUP($A64,Mitglieder!$C$24:$BG$323,AI$303)="",$G64=""),"",VLOOKUP($A64,Mitglieder!$C$24:$BG$323,AI$303))</f>
        <v/>
      </c>
      <c r="AJ64" s="54" t="str">
        <f ca="1">IF(OR(VLOOKUP($A64,Mitglieder!$C$24:$BG$323,AJ$303)="",$G64=""),"",VLOOKUP($A64,Mitglieder!$C$24:$BG$323,AJ$303))</f>
        <v/>
      </c>
      <c r="AK64" s="54" t="str">
        <f ca="1">IF(OR(VLOOKUP($A64,Mitglieder!$C$24:$BG$323,AK$303)="",$G64=""),"",VLOOKUP($A64,Mitglieder!$C$24:$BG$323,AK$303))</f>
        <v/>
      </c>
      <c r="AL64" s="54" t="str">
        <f ca="1">IF(OR(VLOOKUP($A64,Mitglieder!$C$24:$BG$323,AL$303)="",$G64=""),"",VLOOKUP($A64,Mitglieder!$C$24:$BG$323,AL$303))</f>
        <v/>
      </c>
      <c r="AM64" s="42" t="str">
        <f ca="1">IF($G64="","",VLOOKUP($A64,Mitglieder!$C$24:$BG$323,AM$303))</f>
        <v/>
      </c>
      <c r="AN64" s="54" t="str">
        <f ca="1">IF(OR(VLOOKUP($A64,Mitglieder!$C$24:$BG$323,AN$303)="",$G64=""),"",VLOOKUP($A64,Mitglieder!$C$24:$BG$323,AN$303))</f>
        <v/>
      </c>
      <c r="AO64" s="43" t="str">
        <f ca="1">IF($G64="","",TEXT(VLOOKUP($A64,Mitglieder!$C$24:$BG$323,AO$303),"TT.MM.JJJJ"))</f>
        <v/>
      </c>
      <c r="AP64" s="42" t="str">
        <f ca="1">IF($G64="","",VLOOKUP($A64,Mitglieder!$C$24:$BG$323,AP$303))</f>
        <v/>
      </c>
      <c r="AQ64" s="45" t="str">
        <f ca="1">IF($G64="","",TEXT(VLOOKUP($A64,Mitglieder!$C$24:$BG$323,AQ$303),"0.00"))</f>
        <v/>
      </c>
      <c r="AR64" s="54" t="str">
        <f ca="1">IF(OR(VLOOKUP($A64,Mitglieder!$C$24:$BG$323,AR$303)="",$G64=""),"",VLOOKUP($A64,Mitglieder!$C$24:$BG$323,AR$303))</f>
        <v/>
      </c>
      <c r="AS64" s="45" t="str">
        <f ca="1">IF($G64="","",TEXT(VLOOKUP($A64,Mitglieder!$C$24:$BG$323,AS$303),"0.00"))</f>
        <v/>
      </c>
      <c r="AT64" s="54" t="str">
        <f ca="1">IF(OR(VLOOKUP($A64,Mitglieder!$C$24:$BG$323,AT$303)="",$G64=""),"",VLOOKUP($A64,Mitglieder!$C$24:$BG$323,AT$303))</f>
        <v/>
      </c>
      <c r="AU64" s="45" t="str">
        <f ca="1">IF($G64="","",TEXT(VLOOKUP($A64,Mitglieder!$C$24:$BG$323,AU$303),"0.00"))</f>
        <v/>
      </c>
      <c r="AV64" s="45" t="str">
        <f ca="1">IF($G64="","",TEXT(VLOOKUP($A64,Mitglieder!$C$24:$BG$323,AV$303),"0.00"))</f>
        <v/>
      </c>
      <c r="AW64" s="42" t="str">
        <f ca="1">IF($G64="","",VLOOKUP($A64,Mitglieder!$C$24:$BG$323,AW$303))</f>
        <v/>
      </c>
      <c r="AX64" s="54" t="str">
        <f ca="1">IF(OR(VLOOKUP($A64,Mitglieder!$C$24:$BG$323,AX$303)="",$G64=""),"",VLOOKUP($A64,Mitglieder!$C$24:$BG$323,AX$303))</f>
        <v/>
      </c>
      <c r="AY64" s="43" t="str">
        <f ca="1">IF($G64="","",TEXT(VLOOKUP($A64,Mitglieder!$C$24:$BG$323,AY$303),"TT.MM.JJJJ"))</f>
        <v/>
      </c>
      <c r="AZ64" s="43" t="str">
        <f ca="1">IF($G64="","",TEXT(VLOOKUP($A64,Mitglieder!$C$24:$BG$323,AZ$303),"TT.MM.JJJJ"))</f>
        <v/>
      </c>
      <c r="BA64" s="43" t="str">
        <f ca="1">IF($G64="","",TEXT(VLOOKUP($A64,Mitglieder!$C$24:$BG$323,BA$303),"TT.MM.JJJJ"))</f>
        <v/>
      </c>
      <c r="BB64" s="43" t="str">
        <f ca="1">IF($G64="","",TEXT(VLOOKUP($A64,Mitglieder!$C$24:$BG$323,BB$303),"TT.MM.JJJJ"))</f>
        <v/>
      </c>
      <c r="BC64" s="43" t="str">
        <f ca="1">IF($G64="","",TEXT(VLOOKUP($A64,Mitglieder!$C$24:$BG$323,BC$303),"TT.MM.JJJJ"))</f>
        <v/>
      </c>
      <c r="BD64" s="43" t="str">
        <f ca="1">IF($G64="","",TEXT(VLOOKUP($A64,Mitglieder!$C$24:$BG$323,BD$303),"TT.MM.JJJJ"))</f>
        <v/>
      </c>
      <c r="BE64" s="42" t="str">
        <f ca="1">IF($G64="","",VLOOKUP($A64,Mitglieder!$C$24:$BG$323,BE$303))</f>
        <v/>
      </c>
      <c r="BF64" s="42" t="str">
        <f ca="1">IF($G64="","",VLOOKUP($A64,Mitglieder!$C$24:$BG$323,BF$303))</f>
        <v/>
      </c>
    </row>
    <row r="65" spans="1:58" x14ac:dyDescent="0.35">
      <c r="A65" s="42">
        <v>65</v>
      </c>
      <c r="B65" s="42">
        <f ca="1">VLOOKUP($A65,Mitglieder!$C$24:$BA$323,B$303)</f>
        <v>1.0299999999999967</v>
      </c>
      <c r="C65" s="42" t="str">
        <f ca="1">IF($G65="","",VLOOKUP($A65,Mitglieder!$C$24:$BG$323,C$303))</f>
        <v/>
      </c>
      <c r="D65" s="42" t="str">
        <f ca="1">IF($G65="","",VLOOKUP($A65,Mitglieder!$C$24:$BG$323,D$303))</f>
        <v/>
      </c>
      <c r="E65" s="42" t="str">
        <f ca="1">IF($G65="","",VLOOKUP($A65,Mitglieder!$C$24:$BG$323,E$303))</f>
        <v/>
      </c>
      <c r="F65" s="54" t="str">
        <f ca="1">IF(OR(VLOOKUP($A65,Mitglieder!$C$24:$BG$323,F$303)="",$G65=""),"",VLOOKUP($A65,Mitglieder!$C$24:$BG$323,F$303))</f>
        <v/>
      </c>
      <c r="G65" s="72" t="str">
        <f ca="1">IF(B65/ROUND(B65,0)=1,VLOOKUP($A65,Mitglieder!$C$24:$BA$323,G$303),"")</f>
        <v/>
      </c>
      <c r="H65" s="42" t="str">
        <f ca="1">IF($G65="","",VLOOKUP($A65,Mitglieder!$C$24:$BG$323,H$303))</f>
        <v/>
      </c>
      <c r="I65" s="54" t="str">
        <f ca="1">IF(OR(VLOOKUP($A65,Mitglieder!$C$24:$BG$323,I$303)="",$G65=""),"",VLOOKUP($A65,Mitglieder!$C$24:$BG$323,I$303))</f>
        <v/>
      </c>
      <c r="J65" s="42" t="str">
        <f ca="1">IF($G65="","",VLOOKUP($A65,Mitglieder!$C$24:$BG$323,J$303))</f>
        <v/>
      </c>
      <c r="K65" s="54" t="str">
        <f ca="1">IF(OR(VLOOKUP($A65,Mitglieder!$C$24:$BG$323,K$303)="",$G65=""),"",VLOOKUP($A65,Mitglieder!$C$24:$BG$323,K$303))</f>
        <v/>
      </c>
      <c r="L65" s="42" t="str">
        <f ca="1">IF($G65="","",VLOOKUP($A65,Mitglieder!$C$24:$BG$323,L$303))</f>
        <v/>
      </c>
      <c r="M65" s="42" t="str">
        <f ca="1">IF($G65="","",VLOOKUP($A65,Mitglieder!$C$24:$BG$323,M$303))</f>
        <v/>
      </c>
      <c r="N65" s="42" t="str">
        <f ca="1">IF($G65="","",VLOOKUP($A65,Mitglieder!$C$24:$BG$323,N$303))</f>
        <v/>
      </c>
      <c r="O65" s="42" t="str">
        <f ca="1">IF($G65="","",VLOOKUP($A65,Mitglieder!$C$24:$BG$323,O$303))</f>
        <v/>
      </c>
      <c r="P65" s="42" t="str">
        <f ca="1">IF($G65="","",VLOOKUP($A65,Mitglieder!$C$24:$BG$323,P$303))</f>
        <v/>
      </c>
      <c r="Q65" s="42" t="str">
        <f ca="1">IF($G65="","",VLOOKUP($A65,Mitglieder!$C$24:$BG$323,Q$303))</f>
        <v/>
      </c>
      <c r="R65" s="54" t="str">
        <f ca="1">IF(OR(VLOOKUP($A65,Mitglieder!$C$24:$BG$323,R$303)="",$G65=""),"",VLOOKUP($A65,Mitglieder!$C$24:$BG$323,R$303))</f>
        <v/>
      </c>
      <c r="S65" s="43" t="str">
        <f ca="1">IF($G65="","",TEXT(VLOOKUP($A65,Mitglieder!$C$24:$BG$323,S$303),"TT.MM.JJJJ"))</f>
        <v/>
      </c>
      <c r="T65" s="43" t="str">
        <f ca="1">IF($G65="","",TEXT(VLOOKUP($A65,Mitglieder!$C$24:$BG$323,T$303),"TT.MM.JJJJ"))</f>
        <v/>
      </c>
      <c r="U65" s="43" t="str">
        <f ca="1">IF($G65="","",TEXT(VLOOKUP($A65,Mitglieder!$C$24:$BG$323,U$303),"TT.MM.JJJJ"))</f>
        <v/>
      </c>
      <c r="V65" s="54" t="str">
        <f ca="1">IF(OR(VLOOKUP($A65,Mitglieder!$C$24:$BG$323,V$303)="",$G65=""),"",VLOOKUP($A65,Mitglieder!$C$24:$BG$323,V$303))</f>
        <v/>
      </c>
      <c r="W65" s="54" t="str">
        <f ca="1">IF(OR(VLOOKUP($A65,Mitglieder!$C$24:$BG$323,W$303)="",$G65=""),"",VLOOKUP($A65,Mitglieder!$C$24:$BG$323,W$303))</f>
        <v/>
      </c>
      <c r="X65" s="54" t="str">
        <f ca="1">IF(OR(VLOOKUP($A65,Mitglieder!$C$24:$BG$323,X$303)="",$G65=""),"",VLOOKUP($A65,Mitglieder!$C$24:$BG$323,X$303))</f>
        <v/>
      </c>
      <c r="Y65" s="54" t="str">
        <f ca="1">IF(OR(VLOOKUP($A65,Mitglieder!$C$24:$BG$323,Y$303)="",$G65=""),"",VLOOKUP($A65,Mitglieder!$C$24:$BG$323,Y$303))</f>
        <v/>
      </c>
      <c r="Z65" s="54" t="str">
        <f ca="1">IF(OR(VLOOKUP($A65,Mitglieder!$C$24:$BG$323,Z$303)="",$G65=""),"",VLOOKUP($A65,Mitglieder!$C$24:$BG$323,Z$303))</f>
        <v/>
      </c>
      <c r="AA65" s="54" t="str">
        <f ca="1">IF(OR(VLOOKUP($A65,Mitglieder!$C$24:$BG$323,AA$303)="",$G65=""),"",VLOOKUP($A65,Mitglieder!$C$24:$BG$323,AA$303))</f>
        <v/>
      </c>
      <c r="AB65" s="54" t="str">
        <f ca="1">IF(OR(VLOOKUP($A65,Mitglieder!$C$24:$BG$323,AB$303)="",$G65=""),"",VLOOKUP($A65,Mitglieder!$C$24:$BG$323,AB$303))</f>
        <v/>
      </c>
      <c r="AC65" s="54" t="str">
        <f ca="1">IF(OR(VLOOKUP($A65,Mitglieder!$C$24:$BG$323,AC$303)="",$G65=""),"",VLOOKUP($A65,Mitglieder!$C$24:$BG$323,AC$303))</f>
        <v/>
      </c>
      <c r="AD65" s="54" t="str">
        <f ca="1">IF(OR(VLOOKUP($A65,Mitglieder!$C$24:$BG$323,AD$303)="",$G65=""),"",VLOOKUP($A65,Mitglieder!$C$24:$BG$323,AD$303))</f>
        <v/>
      </c>
      <c r="AE65" s="54" t="str">
        <f ca="1">IF(OR(VLOOKUP($A65,Mitglieder!$C$24:$BG$323,AE$303)="",$G65=""),"",VLOOKUP($A65,Mitglieder!$C$24:$BG$323,AE$303))</f>
        <v/>
      </c>
      <c r="AF65" s="54" t="str">
        <f ca="1">IF(OR(VLOOKUP($A65,Mitglieder!$C$24:$BG$323,AF$303)="",$G65=""),"",VLOOKUP($A65,Mitglieder!$C$24:$BG$323,AF$303))</f>
        <v/>
      </c>
      <c r="AG65" s="54" t="str">
        <f ca="1">IF(OR(VLOOKUP($A65,Mitglieder!$C$24:$BG$323,AG$303)="",$G65=""),"",VLOOKUP($A65,Mitglieder!$C$24:$BG$323,AG$303))</f>
        <v/>
      </c>
      <c r="AH65" s="54" t="str">
        <f ca="1">IF(OR(VLOOKUP($A65,Mitglieder!$C$24:$BG$323,AH$303)="",$G65=""),"",VLOOKUP($A65,Mitglieder!$C$24:$BG$323,AH$303))</f>
        <v/>
      </c>
      <c r="AI65" s="54" t="str">
        <f ca="1">IF(OR(VLOOKUP($A65,Mitglieder!$C$24:$BG$323,AI$303)="",$G65=""),"",VLOOKUP($A65,Mitglieder!$C$24:$BG$323,AI$303))</f>
        <v/>
      </c>
      <c r="AJ65" s="54" t="str">
        <f ca="1">IF(OR(VLOOKUP($A65,Mitglieder!$C$24:$BG$323,AJ$303)="",$G65=""),"",VLOOKUP($A65,Mitglieder!$C$24:$BG$323,AJ$303))</f>
        <v/>
      </c>
      <c r="AK65" s="54" t="str">
        <f ca="1">IF(OR(VLOOKUP($A65,Mitglieder!$C$24:$BG$323,AK$303)="",$G65=""),"",VLOOKUP($A65,Mitglieder!$C$24:$BG$323,AK$303))</f>
        <v/>
      </c>
      <c r="AL65" s="54" t="str">
        <f ca="1">IF(OR(VLOOKUP($A65,Mitglieder!$C$24:$BG$323,AL$303)="",$G65=""),"",VLOOKUP($A65,Mitglieder!$C$24:$BG$323,AL$303))</f>
        <v/>
      </c>
      <c r="AM65" s="42" t="str">
        <f ca="1">IF($G65="","",VLOOKUP($A65,Mitglieder!$C$24:$BG$323,AM$303))</f>
        <v/>
      </c>
      <c r="AN65" s="54" t="str">
        <f ca="1">IF(OR(VLOOKUP($A65,Mitglieder!$C$24:$BG$323,AN$303)="",$G65=""),"",VLOOKUP($A65,Mitglieder!$C$24:$BG$323,AN$303))</f>
        <v/>
      </c>
      <c r="AO65" s="43" t="str">
        <f ca="1">IF($G65="","",TEXT(VLOOKUP($A65,Mitglieder!$C$24:$BG$323,AO$303),"TT.MM.JJJJ"))</f>
        <v/>
      </c>
      <c r="AP65" s="42" t="str">
        <f ca="1">IF($G65="","",VLOOKUP($A65,Mitglieder!$C$24:$BG$323,AP$303))</f>
        <v/>
      </c>
      <c r="AQ65" s="45" t="str">
        <f ca="1">IF($G65="","",TEXT(VLOOKUP($A65,Mitglieder!$C$24:$BG$323,AQ$303),"0.00"))</f>
        <v/>
      </c>
      <c r="AR65" s="54" t="str">
        <f ca="1">IF(OR(VLOOKUP($A65,Mitglieder!$C$24:$BG$323,AR$303)="",$G65=""),"",VLOOKUP($A65,Mitglieder!$C$24:$BG$323,AR$303))</f>
        <v/>
      </c>
      <c r="AS65" s="45" t="str">
        <f ca="1">IF($G65="","",TEXT(VLOOKUP($A65,Mitglieder!$C$24:$BG$323,AS$303),"0.00"))</f>
        <v/>
      </c>
      <c r="AT65" s="54" t="str">
        <f ca="1">IF(OR(VLOOKUP($A65,Mitglieder!$C$24:$BG$323,AT$303)="",$G65=""),"",VLOOKUP($A65,Mitglieder!$C$24:$BG$323,AT$303))</f>
        <v/>
      </c>
      <c r="AU65" s="45" t="str">
        <f ca="1">IF($G65="","",TEXT(VLOOKUP($A65,Mitglieder!$C$24:$BG$323,AU$303),"0.00"))</f>
        <v/>
      </c>
      <c r="AV65" s="45" t="str">
        <f ca="1">IF($G65="","",TEXT(VLOOKUP($A65,Mitglieder!$C$24:$BG$323,AV$303),"0.00"))</f>
        <v/>
      </c>
      <c r="AW65" s="42" t="str">
        <f ca="1">IF($G65="","",VLOOKUP($A65,Mitglieder!$C$24:$BG$323,AW$303))</f>
        <v/>
      </c>
      <c r="AX65" s="54" t="str">
        <f ca="1">IF(OR(VLOOKUP($A65,Mitglieder!$C$24:$BG$323,AX$303)="",$G65=""),"",VLOOKUP($A65,Mitglieder!$C$24:$BG$323,AX$303))</f>
        <v/>
      </c>
      <c r="AY65" s="43" t="str">
        <f ca="1">IF($G65="","",TEXT(VLOOKUP($A65,Mitglieder!$C$24:$BG$323,AY$303),"TT.MM.JJJJ"))</f>
        <v/>
      </c>
      <c r="AZ65" s="43" t="str">
        <f ca="1">IF($G65="","",TEXT(VLOOKUP($A65,Mitglieder!$C$24:$BG$323,AZ$303),"TT.MM.JJJJ"))</f>
        <v/>
      </c>
      <c r="BA65" s="43" t="str">
        <f ca="1">IF($G65="","",TEXT(VLOOKUP($A65,Mitglieder!$C$24:$BG$323,BA$303),"TT.MM.JJJJ"))</f>
        <v/>
      </c>
      <c r="BB65" s="43" t="str">
        <f ca="1">IF($G65="","",TEXT(VLOOKUP($A65,Mitglieder!$C$24:$BG$323,BB$303),"TT.MM.JJJJ"))</f>
        <v/>
      </c>
      <c r="BC65" s="43" t="str">
        <f ca="1">IF($G65="","",TEXT(VLOOKUP($A65,Mitglieder!$C$24:$BG$323,BC$303),"TT.MM.JJJJ"))</f>
        <v/>
      </c>
      <c r="BD65" s="43" t="str">
        <f ca="1">IF($G65="","",TEXT(VLOOKUP($A65,Mitglieder!$C$24:$BG$323,BD$303),"TT.MM.JJJJ"))</f>
        <v/>
      </c>
      <c r="BE65" s="42" t="str">
        <f ca="1">IF($G65="","",VLOOKUP($A65,Mitglieder!$C$24:$BG$323,BE$303))</f>
        <v/>
      </c>
      <c r="BF65" s="42" t="str">
        <f ca="1">IF($G65="","",VLOOKUP($A65,Mitglieder!$C$24:$BG$323,BF$303))</f>
        <v/>
      </c>
    </row>
    <row r="66" spans="1:58" x14ac:dyDescent="0.35">
      <c r="A66" s="42">
        <v>66</v>
      </c>
      <c r="B66" s="42">
        <f ca="1">VLOOKUP($A66,Mitglieder!$C$24:$BA$323,B$303)</f>
        <v>1.0299999999999967</v>
      </c>
      <c r="C66" s="42" t="str">
        <f ca="1">IF($G66="","",VLOOKUP($A66,Mitglieder!$C$24:$BG$323,C$303))</f>
        <v/>
      </c>
      <c r="D66" s="42" t="str">
        <f ca="1">IF($G66="","",VLOOKUP($A66,Mitglieder!$C$24:$BG$323,D$303))</f>
        <v/>
      </c>
      <c r="E66" s="42" t="str">
        <f ca="1">IF($G66="","",VLOOKUP($A66,Mitglieder!$C$24:$BG$323,E$303))</f>
        <v/>
      </c>
      <c r="F66" s="54" t="str">
        <f ca="1">IF(OR(VLOOKUP($A66,Mitglieder!$C$24:$BG$323,F$303)="",$G66=""),"",VLOOKUP($A66,Mitglieder!$C$24:$BG$323,F$303))</f>
        <v/>
      </c>
      <c r="G66" s="72" t="str">
        <f ca="1">IF(B66/ROUND(B66,0)=1,VLOOKUP($A66,Mitglieder!$C$24:$BA$323,G$303),"")</f>
        <v/>
      </c>
      <c r="H66" s="42" t="str">
        <f ca="1">IF($G66="","",VLOOKUP($A66,Mitglieder!$C$24:$BG$323,H$303))</f>
        <v/>
      </c>
      <c r="I66" s="54" t="str">
        <f ca="1">IF(OR(VLOOKUP($A66,Mitglieder!$C$24:$BG$323,I$303)="",$G66=""),"",VLOOKUP($A66,Mitglieder!$C$24:$BG$323,I$303))</f>
        <v/>
      </c>
      <c r="J66" s="42" t="str">
        <f ca="1">IF($G66="","",VLOOKUP($A66,Mitglieder!$C$24:$BG$323,J$303))</f>
        <v/>
      </c>
      <c r="K66" s="54" t="str">
        <f ca="1">IF(OR(VLOOKUP($A66,Mitglieder!$C$24:$BG$323,K$303)="",$G66=""),"",VLOOKUP($A66,Mitglieder!$C$24:$BG$323,K$303))</f>
        <v/>
      </c>
      <c r="L66" s="42" t="str">
        <f ca="1">IF($G66="","",VLOOKUP($A66,Mitglieder!$C$24:$BG$323,L$303))</f>
        <v/>
      </c>
      <c r="M66" s="42" t="str">
        <f ca="1">IF($G66="","",VLOOKUP($A66,Mitglieder!$C$24:$BG$323,M$303))</f>
        <v/>
      </c>
      <c r="N66" s="42" t="str">
        <f ca="1">IF($G66="","",VLOOKUP($A66,Mitglieder!$C$24:$BG$323,N$303))</f>
        <v/>
      </c>
      <c r="O66" s="42" t="str">
        <f ca="1">IF($G66="","",VLOOKUP($A66,Mitglieder!$C$24:$BG$323,O$303))</f>
        <v/>
      </c>
      <c r="P66" s="42" t="str">
        <f ca="1">IF($G66="","",VLOOKUP($A66,Mitglieder!$C$24:$BG$323,P$303))</f>
        <v/>
      </c>
      <c r="Q66" s="42" t="str">
        <f ca="1">IF($G66="","",VLOOKUP($A66,Mitglieder!$C$24:$BG$323,Q$303))</f>
        <v/>
      </c>
      <c r="R66" s="54" t="str">
        <f ca="1">IF(OR(VLOOKUP($A66,Mitglieder!$C$24:$BG$323,R$303)="",$G66=""),"",VLOOKUP($A66,Mitglieder!$C$24:$BG$323,R$303))</f>
        <v/>
      </c>
      <c r="S66" s="43" t="str">
        <f ca="1">IF($G66="","",TEXT(VLOOKUP($A66,Mitglieder!$C$24:$BG$323,S$303),"TT.MM.JJJJ"))</f>
        <v/>
      </c>
      <c r="T66" s="43" t="str">
        <f ca="1">IF($G66="","",TEXT(VLOOKUP($A66,Mitglieder!$C$24:$BG$323,T$303),"TT.MM.JJJJ"))</f>
        <v/>
      </c>
      <c r="U66" s="43" t="str">
        <f ca="1">IF($G66="","",TEXT(VLOOKUP($A66,Mitglieder!$C$24:$BG$323,U$303),"TT.MM.JJJJ"))</f>
        <v/>
      </c>
      <c r="V66" s="54" t="str">
        <f ca="1">IF(OR(VLOOKUP($A66,Mitglieder!$C$24:$BG$323,V$303)="",$G66=""),"",VLOOKUP($A66,Mitglieder!$C$24:$BG$323,V$303))</f>
        <v/>
      </c>
      <c r="W66" s="54" t="str">
        <f ca="1">IF(OR(VLOOKUP($A66,Mitglieder!$C$24:$BG$323,W$303)="",$G66=""),"",VLOOKUP($A66,Mitglieder!$C$24:$BG$323,W$303))</f>
        <v/>
      </c>
      <c r="X66" s="54" t="str">
        <f ca="1">IF(OR(VLOOKUP($A66,Mitglieder!$C$24:$BG$323,X$303)="",$G66=""),"",VLOOKUP($A66,Mitglieder!$C$24:$BG$323,X$303))</f>
        <v/>
      </c>
      <c r="Y66" s="54" t="str">
        <f ca="1">IF(OR(VLOOKUP($A66,Mitglieder!$C$24:$BG$323,Y$303)="",$G66=""),"",VLOOKUP($A66,Mitglieder!$C$24:$BG$323,Y$303))</f>
        <v/>
      </c>
      <c r="Z66" s="54" t="str">
        <f ca="1">IF(OR(VLOOKUP($A66,Mitglieder!$C$24:$BG$323,Z$303)="",$G66=""),"",VLOOKUP($A66,Mitglieder!$C$24:$BG$323,Z$303))</f>
        <v/>
      </c>
      <c r="AA66" s="54" t="str">
        <f ca="1">IF(OR(VLOOKUP($A66,Mitglieder!$C$24:$BG$323,AA$303)="",$G66=""),"",VLOOKUP($A66,Mitglieder!$C$24:$BG$323,AA$303))</f>
        <v/>
      </c>
      <c r="AB66" s="54" t="str">
        <f ca="1">IF(OR(VLOOKUP($A66,Mitglieder!$C$24:$BG$323,AB$303)="",$G66=""),"",VLOOKUP($A66,Mitglieder!$C$24:$BG$323,AB$303))</f>
        <v/>
      </c>
      <c r="AC66" s="54" t="str">
        <f ca="1">IF(OR(VLOOKUP($A66,Mitglieder!$C$24:$BG$323,AC$303)="",$G66=""),"",VLOOKUP($A66,Mitglieder!$C$24:$BG$323,AC$303))</f>
        <v/>
      </c>
      <c r="AD66" s="54" t="str">
        <f ca="1">IF(OR(VLOOKUP($A66,Mitglieder!$C$24:$BG$323,AD$303)="",$G66=""),"",VLOOKUP($A66,Mitglieder!$C$24:$BG$323,AD$303))</f>
        <v/>
      </c>
      <c r="AE66" s="54" t="str">
        <f ca="1">IF(OR(VLOOKUP($A66,Mitglieder!$C$24:$BG$323,AE$303)="",$G66=""),"",VLOOKUP($A66,Mitglieder!$C$24:$BG$323,AE$303))</f>
        <v/>
      </c>
      <c r="AF66" s="54" t="str">
        <f ca="1">IF(OR(VLOOKUP($A66,Mitglieder!$C$24:$BG$323,AF$303)="",$G66=""),"",VLOOKUP($A66,Mitglieder!$C$24:$BG$323,AF$303))</f>
        <v/>
      </c>
      <c r="AG66" s="54" t="str">
        <f ca="1">IF(OR(VLOOKUP($A66,Mitglieder!$C$24:$BG$323,AG$303)="",$G66=""),"",VLOOKUP($A66,Mitglieder!$C$24:$BG$323,AG$303))</f>
        <v/>
      </c>
      <c r="AH66" s="54" t="str">
        <f ca="1">IF(OR(VLOOKUP($A66,Mitglieder!$C$24:$BG$323,AH$303)="",$G66=""),"",VLOOKUP($A66,Mitglieder!$C$24:$BG$323,AH$303))</f>
        <v/>
      </c>
      <c r="AI66" s="54" t="str">
        <f ca="1">IF(OR(VLOOKUP($A66,Mitglieder!$C$24:$BG$323,AI$303)="",$G66=""),"",VLOOKUP($A66,Mitglieder!$C$24:$BG$323,AI$303))</f>
        <v/>
      </c>
      <c r="AJ66" s="54" t="str">
        <f ca="1">IF(OR(VLOOKUP($A66,Mitglieder!$C$24:$BG$323,AJ$303)="",$G66=""),"",VLOOKUP($A66,Mitglieder!$C$24:$BG$323,AJ$303))</f>
        <v/>
      </c>
      <c r="AK66" s="54" t="str">
        <f ca="1">IF(OR(VLOOKUP($A66,Mitglieder!$C$24:$BG$323,AK$303)="",$G66=""),"",VLOOKUP($A66,Mitglieder!$C$24:$BG$323,AK$303))</f>
        <v/>
      </c>
      <c r="AL66" s="54" t="str">
        <f ca="1">IF(OR(VLOOKUP($A66,Mitglieder!$C$24:$BG$323,AL$303)="",$G66=""),"",VLOOKUP($A66,Mitglieder!$C$24:$BG$323,AL$303))</f>
        <v/>
      </c>
      <c r="AM66" s="42" t="str">
        <f ca="1">IF($G66="","",VLOOKUP($A66,Mitglieder!$C$24:$BG$323,AM$303))</f>
        <v/>
      </c>
      <c r="AN66" s="54" t="str">
        <f ca="1">IF(OR(VLOOKUP($A66,Mitglieder!$C$24:$BG$323,AN$303)="",$G66=""),"",VLOOKUP($A66,Mitglieder!$C$24:$BG$323,AN$303))</f>
        <v/>
      </c>
      <c r="AO66" s="43" t="str">
        <f ca="1">IF($G66="","",TEXT(VLOOKUP($A66,Mitglieder!$C$24:$BG$323,AO$303),"TT.MM.JJJJ"))</f>
        <v/>
      </c>
      <c r="AP66" s="42" t="str">
        <f ca="1">IF($G66="","",VLOOKUP($A66,Mitglieder!$C$24:$BG$323,AP$303))</f>
        <v/>
      </c>
      <c r="AQ66" s="45" t="str">
        <f ca="1">IF($G66="","",TEXT(VLOOKUP($A66,Mitglieder!$C$24:$BG$323,AQ$303),"0.00"))</f>
        <v/>
      </c>
      <c r="AR66" s="54" t="str">
        <f ca="1">IF(OR(VLOOKUP($A66,Mitglieder!$C$24:$BG$323,AR$303)="",$G66=""),"",VLOOKUP($A66,Mitglieder!$C$24:$BG$323,AR$303))</f>
        <v/>
      </c>
      <c r="AS66" s="45" t="str">
        <f ca="1">IF($G66="","",TEXT(VLOOKUP($A66,Mitglieder!$C$24:$BG$323,AS$303),"0.00"))</f>
        <v/>
      </c>
      <c r="AT66" s="54" t="str">
        <f ca="1">IF(OR(VLOOKUP($A66,Mitglieder!$C$24:$BG$323,AT$303)="",$G66=""),"",VLOOKUP($A66,Mitglieder!$C$24:$BG$323,AT$303))</f>
        <v/>
      </c>
      <c r="AU66" s="45" t="str">
        <f ca="1">IF($G66="","",TEXT(VLOOKUP($A66,Mitglieder!$C$24:$BG$323,AU$303),"0.00"))</f>
        <v/>
      </c>
      <c r="AV66" s="45" t="str">
        <f ca="1">IF($G66="","",TEXT(VLOOKUP($A66,Mitglieder!$C$24:$BG$323,AV$303),"0.00"))</f>
        <v/>
      </c>
      <c r="AW66" s="42" t="str">
        <f ca="1">IF($G66="","",VLOOKUP($A66,Mitglieder!$C$24:$BG$323,AW$303))</f>
        <v/>
      </c>
      <c r="AX66" s="54" t="str">
        <f ca="1">IF(OR(VLOOKUP($A66,Mitglieder!$C$24:$BG$323,AX$303)="",$G66=""),"",VLOOKUP($A66,Mitglieder!$C$24:$BG$323,AX$303))</f>
        <v/>
      </c>
      <c r="AY66" s="43" t="str">
        <f ca="1">IF($G66="","",TEXT(VLOOKUP($A66,Mitglieder!$C$24:$BG$323,AY$303),"TT.MM.JJJJ"))</f>
        <v/>
      </c>
      <c r="AZ66" s="43" t="str">
        <f ca="1">IF($G66="","",TEXT(VLOOKUP($A66,Mitglieder!$C$24:$BG$323,AZ$303),"TT.MM.JJJJ"))</f>
        <v/>
      </c>
      <c r="BA66" s="43" t="str">
        <f ca="1">IF($G66="","",TEXT(VLOOKUP($A66,Mitglieder!$C$24:$BG$323,BA$303),"TT.MM.JJJJ"))</f>
        <v/>
      </c>
      <c r="BB66" s="43" t="str">
        <f ca="1">IF($G66="","",TEXT(VLOOKUP($A66,Mitglieder!$C$24:$BG$323,BB$303),"TT.MM.JJJJ"))</f>
        <v/>
      </c>
      <c r="BC66" s="43" t="str">
        <f ca="1">IF($G66="","",TEXT(VLOOKUP($A66,Mitglieder!$C$24:$BG$323,BC$303),"TT.MM.JJJJ"))</f>
        <v/>
      </c>
      <c r="BD66" s="43" t="str">
        <f ca="1">IF($G66="","",TEXT(VLOOKUP($A66,Mitglieder!$C$24:$BG$323,BD$303),"TT.MM.JJJJ"))</f>
        <v/>
      </c>
      <c r="BE66" s="42" t="str">
        <f ca="1">IF($G66="","",VLOOKUP($A66,Mitglieder!$C$24:$BG$323,BE$303))</f>
        <v/>
      </c>
      <c r="BF66" s="42" t="str">
        <f ca="1">IF($G66="","",VLOOKUP($A66,Mitglieder!$C$24:$BG$323,BF$303))</f>
        <v/>
      </c>
    </row>
    <row r="67" spans="1:58" x14ac:dyDescent="0.35">
      <c r="A67" s="42">
        <v>67</v>
      </c>
      <c r="B67" s="42">
        <f ca="1">VLOOKUP($A67,Mitglieder!$C$24:$BA$323,B$303)</f>
        <v>1.0299999999999967</v>
      </c>
      <c r="C67" s="42" t="str">
        <f ca="1">IF($G67="","",VLOOKUP($A67,Mitglieder!$C$24:$BG$323,C$303))</f>
        <v/>
      </c>
      <c r="D67" s="42" t="str">
        <f ca="1">IF($G67="","",VLOOKUP($A67,Mitglieder!$C$24:$BG$323,D$303))</f>
        <v/>
      </c>
      <c r="E67" s="42" t="str">
        <f ca="1">IF($G67="","",VLOOKUP($A67,Mitglieder!$C$24:$BG$323,E$303))</f>
        <v/>
      </c>
      <c r="F67" s="54" t="str">
        <f ca="1">IF(OR(VLOOKUP($A67,Mitglieder!$C$24:$BG$323,F$303)="",$G67=""),"",VLOOKUP($A67,Mitglieder!$C$24:$BG$323,F$303))</f>
        <v/>
      </c>
      <c r="G67" s="72" t="str">
        <f ca="1">IF(B67/ROUND(B67,0)=1,VLOOKUP($A67,Mitglieder!$C$24:$BA$323,G$303),"")</f>
        <v/>
      </c>
      <c r="H67" s="42" t="str">
        <f ca="1">IF($G67="","",VLOOKUP($A67,Mitglieder!$C$24:$BG$323,H$303))</f>
        <v/>
      </c>
      <c r="I67" s="54" t="str">
        <f ca="1">IF(OR(VLOOKUP($A67,Mitglieder!$C$24:$BG$323,I$303)="",$G67=""),"",VLOOKUP($A67,Mitglieder!$C$24:$BG$323,I$303))</f>
        <v/>
      </c>
      <c r="J67" s="42" t="str">
        <f ca="1">IF($G67="","",VLOOKUP($A67,Mitglieder!$C$24:$BG$323,J$303))</f>
        <v/>
      </c>
      <c r="K67" s="54" t="str">
        <f ca="1">IF(OR(VLOOKUP($A67,Mitglieder!$C$24:$BG$323,K$303)="",$G67=""),"",VLOOKUP($A67,Mitglieder!$C$24:$BG$323,K$303))</f>
        <v/>
      </c>
      <c r="L67" s="42" t="str">
        <f ca="1">IF($G67="","",VLOOKUP($A67,Mitglieder!$C$24:$BG$323,L$303))</f>
        <v/>
      </c>
      <c r="M67" s="42" t="str">
        <f ca="1">IF($G67="","",VLOOKUP($A67,Mitglieder!$C$24:$BG$323,M$303))</f>
        <v/>
      </c>
      <c r="N67" s="42" t="str">
        <f ca="1">IF($G67="","",VLOOKUP($A67,Mitglieder!$C$24:$BG$323,N$303))</f>
        <v/>
      </c>
      <c r="O67" s="42" t="str">
        <f ca="1">IF($G67="","",VLOOKUP($A67,Mitglieder!$C$24:$BG$323,O$303))</f>
        <v/>
      </c>
      <c r="P67" s="42" t="str">
        <f ca="1">IF($G67="","",VLOOKUP($A67,Mitglieder!$C$24:$BG$323,P$303))</f>
        <v/>
      </c>
      <c r="Q67" s="42" t="str">
        <f ca="1">IF($G67="","",VLOOKUP($A67,Mitglieder!$C$24:$BG$323,Q$303))</f>
        <v/>
      </c>
      <c r="R67" s="54" t="str">
        <f ca="1">IF(OR(VLOOKUP($A67,Mitglieder!$C$24:$BG$323,R$303)="",$G67=""),"",VLOOKUP($A67,Mitglieder!$C$24:$BG$323,R$303))</f>
        <v/>
      </c>
      <c r="S67" s="43" t="str">
        <f ca="1">IF($G67="","",TEXT(VLOOKUP($A67,Mitglieder!$C$24:$BG$323,S$303),"TT.MM.JJJJ"))</f>
        <v/>
      </c>
      <c r="T67" s="43" t="str">
        <f ca="1">IF($G67="","",TEXT(VLOOKUP($A67,Mitglieder!$C$24:$BG$323,T$303),"TT.MM.JJJJ"))</f>
        <v/>
      </c>
      <c r="U67" s="43" t="str">
        <f ca="1">IF($G67="","",TEXT(VLOOKUP($A67,Mitglieder!$C$24:$BG$323,U$303),"TT.MM.JJJJ"))</f>
        <v/>
      </c>
      <c r="V67" s="54" t="str">
        <f ca="1">IF(OR(VLOOKUP($A67,Mitglieder!$C$24:$BG$323,V$303)="",$G67=""),"",VLOOKUP($A67,Mitglieder!$C$24:$BG$323,V$303))</f>
        <v/>
      </c>
      <c r="W67" s="54" t="str">
        <f ca="1">IF(OR(VLOOKUP($A67,Mitglieder!$C$24:$BG$323,W$303)="",$G67=""),"",VLOOKUP($A67,Mitglieder!$C$24:$BG$323,W$303))</f>
        <v/>
      </c>
      <c r="X67" s="54" t="str">
        <f ca="1">IF(OR(VLOOKUP($A67,Mitglieder!$C$24:$BG$323,X$303)="",$G67=""),"",VLOOKUP($A67,Mitglieder!$C$24:$BG$323,X$303))</f>
        <v/>
      </c>
      <c r="Y67" s="54" t="str">
        <f ca="1">IF(OR(VLOOKUP($A67,Mitglieder!$C$24:$BG$323,Y$303)="",$G67=""),"",VLOOKUP($A67,Mitglieder!$C$24:$BG$323,Y$303))</f>
        <v/>
      </c>
      <c r="Z67" s="54" t="str">
        <f ca="1">IF(OR(VLOOKUP($A67,Mitglieder!$C$24:$BG$323,Z$303)="",$G67=""),"",VLOOKUP($A67,Mitglieder!$C$24:$BG$323,Z$303))</f>
        <v/>
      </c>
      <c r="AA67" s="54" t="str">
        <f ca="1">IF(OR(VLOOKUP($A67,Mitglieder!$C$24:$BG$323,AA$303)="",$G67=""),"",VLOOKUP($A67,Mitglieder!$C$24:$BG$323,AA$303))</f>
        <v/>
      </c>
      <c r="AB67" s="54" t="str">
        <f ca="1">IF(OR(VLOOKUP($A67,Mitglieder!$C$24:$BG$323,AB$303)="",$G67=""),"",VLOOKUP($A67,Mitglieder!$C$24:$BG$323,AB$303))</f>
        <v/>
      </c>
      <c r="AC67" s="54" t="str">
        <f ca="1">IF(OR(VLOOKUP($A67,Mitglieder!$C$24:$BG$323,AC$303)="",$G67=""),"",VLOOKUP($A67,Mitglieder!$C$24:$BG$323,AC$303))</f>
        <v/>
      </c>
      <c r="AD67" s="54" t="str">
        <f ca="1">IF(OR(VLOOKUP($A67,Mitglieder!$C$24:$BG$323,AD$303)="",$G67=""),"",VLOOKUP($A67,Mitglieder!$C$24:$BG$323,AD$303))</f>
        <v/>
      </c>
      <c r="AE67" s="54" t="str">
        <f ca="1">IF(OR(VLOOKUP($A67,Mitglieder!$C$24:$BG$323,AE$303)="",$G67=""),"",VLOOKUP($A67,Mitglieder!$C$24:$BG$323,AE$303))</f>
        <v/>
      </c>
      <c r="AF67" s="54" t="str">
        <f ca="1">IF(OR(VLOOKUP($A67,Mitglieder!$C$24:$BG$323,AF$303)="",$G67=""),"",VLOOKUP($A67,Mitglieder!$C$24:$BG$323,AF$303))</f>
        <v/>
      </c>
      <c r="AG67" s="54" t="str">
        <f ca="1">IF(OR(VLOOKUP($A67,Mitglieder!$C$24:$BG$323,AG$303)="",$G67=""),"",VLOOKUP($A67,Mitglieder!$C$24:$BG$323,AG$303))</f>
        <v/>
      </c>
      <c r="AH67" s="54" t="str">
        <f ca="1">IF(OR(VLOOKUP($A67,Mitglieder!$C$24:$BG$323,AH$303)="",$G67=""),"",VLOOKUP($A67,Mitglieder!$C$24:$BG$323,AH$303))</f>
        <v/>
      </c>
      <c r="AI67" s="54" t="str">
        <f ca="1">IF(OR(VLOOKUP($A67,Mitglieder!$C$24:$BG$323,AI$303)="",$G67=""),"",VLOOKUP($A67,Mitglieder!$C$24:$BG$323,AI$303))</f>
        <v/>
      </c>
      <c r="AJ67" s="54" t="str">
        <f ca="1">IF(OR(VLOOKUP($A67,Mitglieder!$C$24:$BG$323,AJ$303)="",$G67=""),"",VLOOKUP($A67,Mitglieder!$C$24:$BG$323,AJ$303))</f>
        <v/>
      </c>
      <c r="AK67" s="54" t="str">
        <f ca="1">IF(OR(VLOOKUP($A67,Mitglieder!$C$24:$BG$323,AK$303)="",$G67=""),"",VLOOKUP($A67,Mitglieder!$C$24:$BG$323,AK$303))</f>
        <v/>
      </c>
      <c r="AL67" s="54" t="str">
        <f ca="1">IF(OR(VLOOKUP($A67,Mitglieder!$C$24:$BG$323,AL$303)="",$G67=""),"",VLOOKUP($A67,Mitglieder!$C$24:$BG$323,AL$303))</f>
        <v/>
      </c>
      <c r="AM67" s="42" t="str">
        <f ca="1">IF($G67="","",VLOOKUP($A67,Mitglieder!$C$24:$BG$323,AM$303))</f>
        <v/>
      </c>
      <c r="AN67" s="54" t="str">
        <f ca="1">IF(OR(VLOOKUP($A67,Mitglieder!$C$24:$BG$323,AN$303)="",$G67=""),"",VLOOKUP($A67,Mitglieder!$C$24:$BG$323,AN$303))</f>
        <v/>
      </c>
      <c r="AO67" s="43" t="str">
        <f ca="1">IF($G67="","",TEXT(VLOOKUP($A67,Mitglieder!$C$24:$BG$323,AO$303),"TT.MM.JJJJ"))</f>
        <v/>
      </c>
      <c r="AP67" s="42" t="str">
        <f ca="1">IF($G67="","",VLOOKUP($A67,Mitglieder!$C$24:$BG$323,AP$303))</f>
        <v/>
      </c>
      <c r="AQ67" s="45" t="str">
        <f ca="1">IF($G67="","",TEXT(VLOOKUP($A67,Mitglieder!$C$24:$BG$323,AQ$303),"0.00"))</f>
        <v/>
      </c>
      <c r="AR67" s="54" t="str">
        <f ca="1">IF(OR(VLOOKUP($A67,Mitglieder!$C$24:$BG$323,AR$303)="",$G67=""),"",VLOOKUP($A67,Mitglieder!$C$24:$BG$323,AR$303))</f>
        <v/>
      </c>
      <c r="AS67" s="45" t="str">
        <f ca="1">IF($G67="","",TEXT(VLOOKUP($A67,Mitglieder!$C$24:$BG$323,AS$303),"0.00"))</f>
        <v/>
      </c>
      <c r="AT67" s="54" t="str">
        <f ca="1">IF(OR(VLOOKUP($A67,Mitglieder!$C$24:$BG$323,AT$303)="",$G67=""),"",VLOOKUP($A67,Mitglieder!$C$24:$BG$323,AT$303))</f>
        <v/>
      </c>
      <c r="AU67" s="45" t="str">
        <f ca="1">IF($G67="","",TEXT(VLOOKUP($A67,Mitglieder!$C$24:$BG$323,AU$303),"0.00"))</f>
        <v/>
      </c>
      <c r="AV67" s="45" t="str">
        <f ca="1">IF($G67="","",TEXT(VLOOKUP($A67,Mitglieder!$C$24:$BG$323,AV$303),"0.00"))</f>
        <v/>
      </c>
      <c r="AW67" s="42" t="str">
        <f ca="1">IF($G67="","",VLOOKUP($A67,Mitglieder!$C$24:$BG$323,AW$303))</f>
        <v/>
      </c>
      <c r="AX67" s="54" t="str">
        <f ca="1">IF(OR(VLOOKUP($A67,Mitglieder!$C$24:$BG$323,AX$303)="",$G67=""),"",VLOOKUP($A67,Mitglieder!$C$24:$BG$323,AX$303))</f>
        <v/>
      </c>
      <c r="AY67" s="43" t="str">
        <f ca="1">IF($G67="","",TEXT(VLOOKUP($A67,Mitglieder!$C$24:$BG$323,AY$303),"TT.MM.JJJJ"))</f>
        <v/>
      </c>
      <c r="AZ67" s="43" t="str">
        <f ca="1">IF($G67="","",TEXT(VLOOKUP($A67,Mitglieder!$C$24:$BG$323,AZ$303),"TT.MM.JJJJ"))</f>
        <v/>
      </c>
      <c r="BA67" s="43" t="str">
        <f ca="1">IF($G67="","",TEXT(VLOOKUP($A67,Mitglieder!$C$24:$BG$323,BA$303),"TT.MM.JJJJ"))</f>
        <v/>
      </c>
      <c r="BB67" s="43" t="str">
        <f ca="1">IF($G67="","",TEXT(VLOOKUP($A67,Mitglieder!$C$24:$BG$323,BB$303),"TT.MM.JJJJ"))</f>
        <v/>
      </c>
      <c r="BC67" s="43" t="str">
        <f ca="1">IF($G67="","",TEXT(VLOOKUP($A67,Mitglieder!$C$24:$BG$323,BC$303),"TT.MM.JJJJ"))</f>
        <v/>
      </c>
      <c r="BD67" s="43" t="str">
        <f ca="1">IF($G67="","",TEXT(VLOOKUP($A67,Mitglieder!$C$24:$BG$323,BD$303),"TT.MM.JJJJ"))</f>
        <v/>
      </c>
      <c r="BE67" s="42" t="str">
        <f ca="1">IF($G67="","",VLOOKUP($A67,Mitglieder!$C$24:$BG$323,BE$303))</f>
        <v/>
      </c>
      <c r="BF67" s="42" t="str">
        <f ca="1">IF($G67="","",VLOOKUP($A67,Mitglieder!$C$24:$BG$323,BF$303))</f>
        <v/>
      </c>
    </row>
    <row r="68" spans="1:58" x14ac:dyDescent="0.35">
      <c r="A68" s="42">
        <v>68</v>
      </c>
      <c r="B68" s="42">
        <f ca="1">VLOOKUP($A68,Mitglieder!$C$24:$BA$323,B$303)</f>
        <v>1.0299999999999967</v>
      </c>
      <c r="C68" s="42" t="str">
        <f ca="1">IF($G68="","",VLOOKUP($A68,Mitglieder!$C$24:$BG$323,C$303))</f>
        <v/>
      </c>
      <c r="D68" s="42" t="str">
        <f ca="1">IF($G68="","",VLOOKUP($A68,Mitglieder!$C$24:$BG$323,D$303))</f>
        <v/>
      </c>
      <c r="E68" s="42" t="str">
        <f ca="1">IF($G68="","",VLOOKUP($A68,Mitglieder!$C$24:$BG$323,E$303))</f>
        <v/>
      </c>
      <c r="F68" s="54" t="str">
        <f ca="1">IF(OR(VLOOKUP($A68,Mitglieder!$C$24:$BG$323,F$303)="",$G68=""),"",VLOOKUP($A68,Mitglieder!$C$24:$BG$323,F$303))</f>
        <v/>
      </c>
      <c r="G68" s="72" t="str">
        <f ca="1">IF(B68/ROUND(B68,0)=1,VLOOKUP($A68,Mitglieder!$C$24:$BA$323,G$303),"")</f>
        <v/>
      </c>
      <c r="H68" s="42" t="str">
        <f ca="1">IF($G68="","",VLOOKUP($A68,Mitglieder!$C$24:$BG$323,H$303))</f>
        <v/>
      </c>
      <c r="I68" s="54" t="str">
        <f ca="1">IF(OR(VLOOKUP($A68,Mitglieder!$C$24:$BG$323,I$303)="",$G68=""),"",VLOOKUP($A68,Mitglieder!$C$24:$BG$323,I$303))</f>
        <v/>
      </c>
      <c r="J68" s="42" t="str">
        <f ca="1">IF($G68="","",VLOOKUP($A68,Mitglieder!$C$24:$BG$323,J$303))</f>
        <v/>
      </c>
      <c r="K68" s="54" t="str">
        <f ca="1">IF(OR(VLOOKUP($A68,Mitglieder!$C$24:$BG$323,K$303)="",$G68=""),"",VLOOKUP($A68,Mitglieder!$C$24:$BG$323,K$303))</f>
        <v/>
      </c>
      <c r="L68" s="42" t="str">
        <f ca="1">IF($G68="","",VLOOKUP($A68,Mitglieder!$C$24:$BG$323,L$303))</f>
        <v/>
      </c>
      <c r="M68" s="42" t="str">
        <f ca="1">IF($G68="","",VLOOKUP($A68,Mitglieder!$C$24:$BG$323,M$303))</f>
        <v/>
      </c>
      <c r="N68" s="42" t="str">
        <f ca="1">IF($G68="","",VLOOKUP($A68,Mitglieder!$C$24:$BG$323,N$303))</f>
        <v/>
      </c>
      <c r="O68" s="42" t="str">
        <f ca="1">IF($G68="","",VLOOKUP($A68,Mitglieder!$C$24:$BG$323,O$303))</f>
        <v/>
      </c>
      <c r="P68" s="42" t="str">
        <f ca="1">IF($G68="","",VLOOKUP($A68,Mitglieder!$C$24:$BG$323,P$303))</f>
        <v/>
      </c>
      <c r="Q68" s="42" t="str">
        <f ca="1">IF($G68="","",VLOOKUP($A68,Mitglieder!$C$24:$BG$323,Q$303))</f>
        <v/>
      </c>
      <c r="R68" s="54" t="str">
        <f ca="1">IF(OR(VLOOKUP($A68,Mitglieder!$C$24:$BG$323,R$303)="",$G68=""),"",VLOOKUP($A68,Mitglieder!$C$24:$BG$323,R$303))</f>
        <v/>
      </c>
      <c r="S68" s="43" t="str">
        <f ca="1">IF($G68="","",TEXT(VLOOKUP($A68,Mitglieder!$C$24:$BG$323,S$303),"TT.MM.JJJJ"))</f>
        <v/>
      </c>
      <c r="T68" s="43" t="str">
        <f ca="1">IF($G68="","",TEXT(VLOOKUP($A68,Mitglieder!$C$24:$BG$323,T$303),"TT.MM.JJJJ"))</f>
        <v/>
      </c>
      <c r="U68" s="43" t="str">
        <f ca="1">IF($G68="","",TEXT(VLOOKUP($A68,Mitglieder!$C$24:$BG$323,U$303),"TT.MM.JJJJ"))</f>
        <v/>
      </c>
      <c r="V68" s="54" t="str">
        <f ca="1">IF(OR(VLOOKUP($A68,Mitglieder!$C$24:$BG$323,V$303)="",$G68=""),"",VLOOKUP($A68,Mitglieder!$C$24:$BG$323,V$303))</f>
        <v/>
      </c>
      <c r="W68" s="54" t="str">
        <f ca="1">IF(OR(VLOOKUP($A68,Mitglieder!$C$24:$BG$323,W$303)="",$G68=""),"",VLOOKUP($A68,Mitglieder!$C$24:$BG$323,W$303))</f>
        <v/>
      </c>
      <c r="X68" s="54" t="str">
        <f ca="1">IF(OR(VLOOKUP($A68,Mitglieder!$C$24:$BG$323,X$303)="",$G68=""),"",VLOOKUP($A68,Mitglieder!$C$24:$BG$323,X$303))</f>
        <v/>
      </c>
      <c r="Y68" s="54" t="str">
        <f ca="1">IF(OR(VLOOKUP($A68,Mitglieder!$C$24:$BG$323,Y$303)="",$G68=""),"",VLOOKUP($A68,Mitglieder!$C$24:$BG$323,Y$303))</f>
        <v/>
      </c>
      <c r="Z68" s="54" t="str">
        <f ca="1">IF(OR(VLOOKUP($A68,Mitglieder!$C$24:$BG$323,Z$303)="",$G68=""),"",VLOOKUP($A68,Mitglieder!$C$24:$BG$323,Z$303))</f>
        <v/>
      </c>
      <c r="AA68" s="54" t="str">
        <f ca="1">IF(OR(VLOOKUP($A68,Mitglieder!$C$24:$BG$323,AA$303)="",$G68=""),"",VLOOKUP($A68,Mitglieder!$C$24:$BG$323,AA$303))</f>
        <v/>
      </c>
      <c r="AB68" s="54" t="str">
        <f ca="1">IF(OR(VLOOKUP($A68,Mitglieder!$C$24:$BG$323,AB$303)="",$G68=""),"",VLOOKUP($A68,Mitglieder!$C$24:$BG$323,AB$303))</f>
        <v/>
      </c>
      <c r="AC68" s="54" t="str">
        <f ca="1">IF(OR(VLOOKUP($A68,Mitglieder!$C$24:$BG$323,AC$303)="",$G68=""),"",VLOOKUP($A68,Mitglieder!$C$24:$BG$323,AC$303))</f>
        <v/>
      </c>
      <c r="AD68" s="54" t="str">
        <f ca="1">IF(OR(VLOOKUP($A68,Mitglieder!$C$24:$BG$323,AD$303)="",$G68=""),"",VLOOKUP($A68,Mitglieder!$C$24:$BG$323,AD$303))</f>
        <v/>
      </c>
      <c r="AE68" s="54" t="str">
        <f ca="1">IF(OR(VLOOKUP($A68,Mitglieder!$C$24:$BG$323,AE$303)="",$G68=""),"",VLOOKUP($A68,Mitglieder!$C$24:$BG$323,AE$303))</f>
        <v/>
      </c>
      <c r="AF68" s="54" t="str">
        <f ca="1">IF(OR(VLOOKUP($A68,Mitglieder!$C$24:$BG$323,AF$303)="",$G68=""),"",VLOOKUP($A68,Mitglieder!$C$24:$BG$323,AF$303))</f>
        <v/>
      </c>
      <c r="AG68" s="54" t="str">
        <f ca="1">IF(OR(VLOOKUP($A68,Mitglieder!$C$24:$BG$323,AG$303)="",$G68=""),"",VLOOKUP($A68,Mitglieder!$C$24:$BG$323,AG$303))</f>
        <v/>
      </c>
      <c r="AH68" s="54" t="str">
        <f ca="1">IF(OR(VLOOKUP($A68,Mitglieder!$C$24:$BG$323,AH$303)="",$G68=""),"",VLOOKUP($A68,Mitglieder!$C$24:$BG$323,AH$303))</f>
        <v/>
      </c>
      <c r="AI68" s="54" t="str">
        <f ca="1">IF(OR(VLOOKUP($A68,Mitglieder!$C$24:$BG$323,AI$303)="",$G68=""),"",VLOOKUP($A68,Mitglieder!$C$24:$BG$323,AI$303))</f>
        <v/>
      </c>
      <c r="AJ68" s="54" t="str">
        <f ca="1">IF(OR(VLOOKUP($A68,Mitglieder!$C$24:$BG$323,AJ$303)="",$G68=""),"",VLOOKUP($A68,Mitglieder!$C$24:$BG$323,AJ$303))</f>
        <v/>
      </c>
      <c r="AK68" s="54" t="str">
        <f ca="1">IF(OR(VLOOKUP($A68,Mitglieder!$C$24:$BG$323,AK$303)="",$G68=""),"",VLOOKUP($A68,Mitglieder!$C$24:$BG$323,AK$303))</f>
        <v/>
      </c>
      <c r="AL68" s="54" t="str">
        <f ca="1">IF(OR(VLOOKUP($A68,Mitglieder!$C$24:$BG$323,AL$303)="",$G68=""),"",VLOOKUP($A68,Mitglieder!$C$24:$BG$323,AL$303))</f>
        <v/>
      </c>
      <c r="AM68" s="42" t="str">
        <f ca="1">IF($G68="","",VLOOKUP($A68,Mitglieder!$C$24:$BG$323,AM$303))</f>
        <v/>
      </c>
      <c r="AN68" s="54" t="str">
        <f ca="1">IF(OR(VLOOKUP($A68,Mitglieder!$C$24:$BG$323,AN$303)="",$G68=""),"",VLOOKUP($A68,Mitglieder!$C$24:$BG$323,AN$303))</f>
        <v/>
      </c>
      <c r="AO68" s="43" t="str">
        <f ca="1">IF($G68="","",TEXT(VLOOKUP($A68,Mitglieder!$C$24:$BG$323,AO$303),"TT.MM.JJJJ"))</f>
        <v/>
      </c>
      <c r="AP68" s="42" t="str">
        <f ca="1">IF($G68="","",VLOOKUP($A68,Mitglieder!$C$24:$BG$323,AP$303))</f>
        <v/>
      </c>
      <c r="AQ68" s="45" t="str">
        <f ca="1">IF($G68="","",TEXT(VLOOKUP($A68,Mitglieder!$C$24:$BG$323,AQ$303),"0.00"))</f>
        <v/>
      </c>
      <c r="AR68" s="54" t="str">
        <f ca="1">IF(OR(VLOOKUP($A68,Mitglieder!$C$24:$BG$323,AR$303)="",$G68=""),"",VLOOKUP($A68,Mitglieder!$C$24:$BG$323,AR$303))</f>
        <v/>
      </c>
      <c r="AS68" s="45" t="str">
        <f ca="1">IF($G68="","",TEXT(VLOOKUP($A68,Mitglieder!$C$24:$BG$323,AS$303),"0.00"))</f>
        <v/>
      </c>
      <c r="AT68" s="54" t="str">
        <f ca="1">IF(OR(VLOOKUP($A68,Mitglieder!$C$24:$BG$323,AT$303)="",$G68=""),"",VLOOKUP($A68,Mitglieder!$C$24:$BG$323,AT$303))</f>
        <v/>
      </c>
      <c r="AU68" s="45" t="str">
        <f ca="1">IF($G68="","",TEXT(VLOOKUP($A68,Mitglieder!$C$24:$BG$323,AU$303),"0.00"))</f>
        <v/>
      </c>
      <c r="AV68" s="45" t="str">
        <f ca="1">IF($G68="","",TEXT(VLOOKUP($A68,Mitglieder!$C$24:$BG$323,AV$303),"0.00"))</f>
        <v/>
      </c>
      <c r="AW68" s="42" t="str">
        <f ca="1">IF($G68="","",VLOOKUP($A68,Mitglieder!$C$24:$BG$323,AW$303))</f>
        <v/>
      </c>
      <c r="AX68" s="54" t="str">
        <f ca="1">IF(OR(VLOOKUP($A68,Mitglieder!$C$24:$BG$323,AX$303)="",$G68=""),"",VLOOKUP($A68,Mitglieder!$C$24:$BG$323,AX$303))</f>
        <v/>
      </c>
      <c r="AY68" s="43" t="str">
        <f ca="1">IF($G68="","",TEXT(VLOOKUP($A68,Mitglieder!$C$24:$BG$323,AY$303),"TT.MM.JJJJ"))</f>
        <v/>
      </c>
      <c r="AZ68" s="43" t="str">
        <f ca="1">IF($G68="","",TEXT(VLOOKUP($A68,Mitglieder!$C$24:$BG$323,AZ$303),"TT.MM.JJJJ"))</f>
        <v/>
      </c>
      <c r="BA68" s="43" t="str">
        <f ca="1">IF($G68="","",TEXT(VLOOKUP($A68,Mitglieder!$C$24:$BG$323,BA$303),"TT.MM.JJJJ"))</f>
        <v/>
      </c>
      <c r="BB68" s="43" t="str">
        <f ca="1">IF($G68="","",TEXT(VLOOKUP($A68,Mitglieder!$C$24:$BG$323,BB$303),"TT.MM.JJJJ"))</f>
        <v/>
      </c>
      <c r="BC68" s="43" t="str">
        <f ca="1">IF($G68="","",TEXT(VLOOKUP($A68,Mitglieder!$C$24:$BG$323,BC$303),"TT.MM.JJJJ"))</f>
        <v/>
      </c>
      <c r="BD68" s="43" t="str">
        <f ca="1">IF($G68="","",TEXT(VLOOKUP($A68,Mitglieder!$C$24:$BG$323,BD$303),"TT.MM.JJJJ"))</f>
        <v/>
      </c>
      <c r="BE68" s="42" t="str">
        <f ca="1">IF($G68="","",VLOOKUP($A68,Mitglieder!$C$24:$BG$323,BE$303))</f>
        <v/>
      </c>
      <c r="BF68" s="42" t="str">
        <f ca="1">IF($G68="","",VLOOKUP($A68,Mitglieder!$C$24:$BG$323,BF$303))</f>
        <v/>
      </c>
    </row>
    <row r="69" spans="1:58" x14ac:dyDescent="0.35">
      <c r="A69" s="42">
        <v>69</v>
      </c>
      <c r="B69" s="42">
        <f ca="1">VLOOKUP($A69,Mitglieder!$C$24:$BA$323,B$303)</f>
        <v>1.0299999999999967</v>
      </c>
      <c r="C69" s="42" t="str">
        <f ca="1">IF($G69="","",VLOOKUP($A69,Mitglieder!$C$24:$BG$323,C$303))</f>
        <v/>
      </c>
      <c r="D69" s="42" t="str">
        <f ca="1">IF($G69="","",VLOOKUP($A69,Mitglieder!$C$24:$BG$323,D$303))</f>
        <v/>
      </c>
      <c r="E69" s="42" t="str">
        <f ca="1">IF($G69="","",VLOOKUP($A69,Mitglieder!$C$24:$BG$323,E$303))</f>
        <v/>
      </c>
      <c r="F69" s="54" t="str">
        <f ca="1">IF(OR(VLOOKUP($A69,Mitglieder!$C$24:$BG$323,F$303)="",$G69=""),"",VLOOKUP($A69,Mitglieder!$C$24:$BG$323,F$303))</f>
        <v/>
      </c>
      <c r="G69" s="72" t="str">
        <f ca="1">IF(B69/ROUND(B69,0)=1,VLOOKUP($A69,Mitglieder!$C$24:$BA$323,G$303),"")</f>
        <v/>
      </c>
      <c r="H69" s="42" t="str">
        <f ca="1">IF($G69="","",VLOOKUP($A69,Mitglieder!$C$24:$BG$323,H$303))</f>
        <v/>
      </c>
      <c r="I69" s="54" t="str">
        <f ca="1">IF(OR(VLOOKUP($A69,Mitglieder!$C$24:$BG$323,I$303)="",$G69=""),"",VLOOKUP($A69,Mitglieder!$C$24:$BG$323,I$303))</f>
        <v/>
      </c>
      <c r="J69" s="42" t="str">
        <f ca="1">IF($G69="","",VLOOKUP($A69,Mitglieder!$C$24:$BG$323,J$303))</f>
        <v/>
      </c>
      <c r="K69" s="54" t="str">
        <f ca="1">IF(OR(VLOOKUP($A69,Mitglieder!$C$24:$BG$323,K$303)="",$G69=""),"",VLOOKUP($A69,Mitglieder!$C$24:$BG$323,K$303))</f>
        <v/>
      </c>
      <c r="L69" s="42" t="str">
        <f ca="1">IF($G69="","",VLOOKUP($A69,Mitglieder!$C$24:$BG$323,L$303))</f>
        <v/>
      </c>
      <c r="M69" s="42" t="str">
        <f ca="1">IF($G69="","",VLOOKUP($A69,Mitglieder!$C$24:$BG$323,M$303))</f>
        <v/>
      </c>
      <c r="N69" s="42" t="str">
        <f ca="1">IF($G69="","",VLOOKUP($A69,Mitglieder!$C$24:$BG$323,N$303))</f>
        <v/>
      </c>
      <c r="O69" s="42" t="str">
        <f ca="1">IF($G69="","",VLOOKUP($A69,Mitglieder!$C$24:$BG$323,O$303))</f>
        <v/>
      </c>
      <c r="P69" s="42" t="str">
        <f ca="1">IF($G69="","",VLOOKUP($A69,Mitglieder!$C$24:$BG$323,P$303))</f>
        <v/>
      </c>
      <c r="Q69" s="42" t="str">
        <f ca="1">IF($G69="","",VLOOKUP($A69,Mitglieder!$C$24:$BG$323,Q$303))</f>
        <v/>
      </c>
      <c r="R69" s="54" t="str">
        <f ca="1">IF(OR(VLOOKUP($A69,Mitglieder!$C$24:$BG$323,R$303)="",$G69=""),"",VLOOKUP($A69,Mitglieder!$C$24:$BG$323,R$303))</f>
        <v/>
      </c>
      <c r="S69" s="43" t="str">
        <f ca="1">IF($G69="","",TEXT(VLOOKUP($A69,Mitglieder!$C$24:$BG$323,S$303),"TT.MM.JJJJ"))</f>
        <v/>
      </c>
      <c r="T69" s="43" t="str">
        <f ca="1">IF($G69="","",TEXT(VLOOKUP($A69,Mitglieder!$C$24:$BG$323,T$303),"TT.MM.JJJJ"))</f>
        <v/>
      </c>
      <c r="U69" s="43" t="str">
        <f ca="1">IF($G69="","",TEXT(VLOOKUP($A69,Mitglieder!$C$24:$BG$323,U$303),"TT.MM.JJJJ"))</f>
        <v/>
      </c>
      <c r="V69" s="54" t="str">
        <f ca="1">IF(OR(VLOOKUP($A69,Mitglieder!$C$24:$BG$323,V$303)="",$G69=""),"",VLOOKUP($A69,Mitglieder!$C$24:$BG$323,V$303))</f>
        <v/>
      </c>
      <c r="W69" s="54" t="str">
        <f ca="1">IF(OR(VLOOKUP($A69,Mitglieder!$C$24:$BG$323,W$303)="",$G69=""),"",VLOOKUP($A69,Mitglieder!$C$24:$BG$323,W$303))</f>
        <v/>
      </c>
      <c r="X69" s="54" t="str">
        <f ca="1">IF(OR(VLOOKUP($A69,Mitglieder!$C$24:$BG$323,X$303)="",$G69=""),"",VLOOKUP($A69,Mitglieder!$C$24:$BG$323,X$303))</f>
        <v/>
      </c>
      <c r="Y69" s="54" t="str">
        <f ca="1">IF(OR(VLOOKUP($A69,Mitglieder!$C$24:$BG$323,Y$303)="",$G69=""),"",VLOOKUP($A69,Mitglieder!$C$24:$BG$323,Y$303))</f>
        <v/>
      </c>
      <c r="Z69" s="54" t="str">
        <f ca="1">IF(OR(VLOOKUP($A69,Mitglieder!$C$24:$BG$323,Z$303)="",$G69=""),"",VLOOKUP($A69,Mitglieder!$C$24:$BG$323,Z$303))</f>
        <v/>
      </c>
      <c r="AA69" s="54" t="str">
        <f ca="1">IF(OR(VLOOKUP($A69,Mitglieder!$C$24:$BG$323,AA$303)="",$G69=""),"",VLOOKUP($A69,Mitglieder!$C$24:$BG$323,AA$303))</f>
        <v/>
      </c>
      <c r="AB69" s="54" t="str">
        <f ca="1">IF(OR(VLOOKUP($A69,Mitglieder!$C$24:$BG$323,AB$303)="",$G69=""),"",VLOOKUP($A69,Mitglieder!$C$24:$BG$323,AB$303))</f>
        <v/>
      </c>
      <c r="AC69" s="54" t="str">
        <f ca="1">IF(OR(VLOOKUP($A69,Mitglieder!$C$24:$BG$323,AC$303)="",$G69=""),"",VLOOKUP($A69,Mitglieder!$C$24:$BG$323,AC$303))</f>
        <v/>
      </c>
      <c r="AD69" s="54" t="str">
        <f ca="1">IF(OR(VLOOKUP($A69,Mitglieder!$C$24:$BG$323,AD$303)="",$G69=""),"",VLOOKUP($A69,Mitglieder!$C$24:$BG$323,AD$303))</f>
        <v/>
      </c>
      <c r="AE69" s="54" t="str">
        <f ca="1">IF(OR(VLOOKUP($A69,Mitglieder!$C$24:$BG$323,AE$303)="",$G69=""),"",VLOOKUP($A69,Mitglieder!$C$24:$BG$323,AE$303))</f>
        <v/>
      </c>
      <c r="AF69" s="54" t="str">
        <f ca="1">IF(OR(VLOOKUP($A69,Mitglieder!$C$24:$BG$323,AF$303)="",$G69=""),"",VLOOKUP($A69,Mitglieder!$C$24:$BG$323,AF$303))</f>
        <v/>
      </c>
      <c r="AG69" s="54" t="str">
        <f ca="1">IF(OR(VLOOKUP($A69,Mitglieder!$C$24:$BG$323,AG$303)="",$G69=""),"",VLOOKUP($A69,Mitglieder!$C$24:$BG$323,AG$303))</f>
        <v/>
      </c>
      <c r="AH69" s="54" t="str">
        <f ca="1">IF(OR(VLOOKUP($A69,Mitglieder!$C$24:$BG$323,AH$303)="",$G69=""),"",VLOOKUP($A69,Mitglieder!$C$24:$BG$323,AH$303))</f>
        <v/>
      </c>
      <c r="AI69" s="54" t="str">
        <f ca="1">IF(OR(VLOOKUP($A69,Mitglieder!$C$24:$BG$323,AI$303)="",$G69=""),"",VLOOKUP($A69,Mitglieder!$C$24:$BG$323,AI$303))</f>
        <v/>
      </c>
      <c r="AJ69" s="54" t="str">
        <f ca="1">IF(OR(VLOOKUP($A69,Mitglieder!$C$24:$BG$323,AJ$303)="",$G69=""),"",VLOOKUP($A69,Mitglieder!$C$24:$BG$323,AJ$303))</f>
        <v/>
      </c>
      <c r="AK69" s="54" t="str">
        <f ca="1">IF(OR(VLOOKUP($A69,Mitglieder!$C$24:$BG$323,AK$303)="",$G69=""),"",VLOOKUP($A69,Mitglieder!$C$24:$BG$323,AK$303))</f>
        <v/>
      </c>
      <c r="AL69" s="54" t="str">
        <f ca="1">IF(OR(VLOOKUP($A69,Mitglieder!$C$24:$BG$323,AL$303)="",$G69=""),"",VLOOKUP($A69,Mitglieder!$C$24:$BG$323,AL$303))</f>
        <v/>
      </c>
      <c r="AM69" s="42" t="str">
        <f ca="1">IF($G69="","",VLOOKUP($A69,Mitglieder!$C$24:$BG$323,AM$303))</f>
        <v/>
      </c>
      <c r="AN69" s="54" t="str">
        <f ca="1">IF(OR(VLOOKUP($A69,Mitglieder!$C$24:$BG$323,AN$303)="",$G69=""),"",VLOOKUP($A69,Mitglieder!$C$24:$BG$323,AN$303))</f>
        <v/>
      </c>
      <c r="AO69" s="43" t="str">
        <f ca="1">IF($G69="","",TEXT(VLOOKUP($A69,Mitglieder!$C$24:$BG$323,AO$303),"TT.MM.JJJJ"))</f>
        <v/>
      </c>
      <c r="AP69" s="42" t="str">
        <f ca="1">IF($G69="","",VLOOKUP($A69,Mitglieder!$C$24:$BG$323,AP$303))</f>
        <v/>
      </c>
      <c r="AQ69" s="45" t="str">
        <f ca="1">IF($G69="","",TEXT(VLOOKUP($A69,Mitglieder!$C$24:$BG$323,AQ$303),"0.00"))</f>
        <v/>
      </c>
      <c r="AR69" s="54" t="str">
        <f ca="1">IF(OR(VLOOKUP($A69,Mitglieder!$C$24:$BG$323,AR$303)="",$G69=""),"",VLOOKUP($A69,Mitglieder!$C$24:$BG$323,AR$303))</f>
        <v/>
      </c>
      <c r="AS69" s="45" t="str">
        <f ca="1">IF($G69="","",TEXT(VLOOKUP($A69,Mitglieder!$C$24:$BG$323,AS$303),"0.00"))</f>
        <v/>
      </c>
      <c r="AT69" s="54" t="str">
        <f ca="1">IF(OR(VLOOKUP($A69,Mitglieder!$C$24:$BG$323,AT$303)="",$G69=""),"",VLOOKUP($A69,Mitglieder!$C$24:$BG$323,AT$303))</f>
        <v/>
      </c>
      <c r="AU69" s="45" t="str">
        <f ca="1">IF($G69="","",TEXT(VLOOKUP($A69,Mitglieder!$C$24:$BG$323,AU$303),"0.00"))</f>
        <v/>
      </c>
      <c r="AV69" s="45" t="str">
        <f ca="1">IF($G69="","",TEXT(VLOOKUP($A69,Mitglieder!$C$24:$BG$323,AV$303),"0.00"))</f>
        <v/>
      </c>
      <c r="AW69" s="42" t="str">
        <f ca="1">IF($G69="","",VLOOKUP($A69,Mitglieder!$C$24:$BG$323,AW$303))</f>
        <v/>
      </c>
      <c r="AX69" s="54" t="str">
        <f ca="1">IF(OR(VLOOKUP($A69,Mitglieder!$C$24:$BG$323,AX$303)="",$G69=""),"",VLOOKUP($A69,Mitglieder!$C$24:$BG$323,AX$303))</f>
        <v/>
      </c>
      <c r="AY69" s="43" t="str">
        <f ca="1">IF($G69="","",TEXT(VLOOKUP($A69,Mitglieder!$C$24:$BG$323,AY$303),"TT.MM.JJJJ"))</f>
        <v/>
      </c>
      <c r="AZ69" s="43" t="str">
        <f ca="1">IF($G69="","",TEXT(VLOOKUP($A69,Mitglieder!$C$24:$BG$323,AZ$303),"TT.MM.JJJJ"))</f>
        <v/>
      </c>
      <c r="BA69" s="43" t="str">
        <f ca="1">IF($G69="","",TEXT(VLOOKUP($A69,Mitglieder!$C$24:$BG$323,BA$303),"TT.MM.JJJJ"))</f>
        <v/>
      </c>
      <c r="BB69" s="43" t="str">
        <f ca="1">IF($G69="","",TEXT(VLOOKUP($A69,Mitglieder!$C$24:$BG$323,BB$303),"TT.MM.JJJJ"))</f>
        <v/>
      </c>
      <c r="BC69" s="43" t="str">
        <f ca="1">IF($G69="","",TEXT(VLOOKUP($A69,Mitglieder!$C$24:$BG$323,BC$303),"TT.MM.JJJJ"))</f>
        <v/>
      </c>
      <c r="BD69" s="43" t="str">
        <f ca="1">IF($G69="","",TEXT(VLOOKUP($A69,Mitglieder!$C$24:$BG$323,BD$303),"TT.MM.JJJJ"))</f>
        <v/>
      </c>
      <c r="BE69" s="42" t="str">
        <f ca="1">IF($G69="","",VLOOKUP($A69,Mitglieder!$C$24:$BG$323,BE$303))</f>
        <v/>
      </c>
      <c r="BF69" s="42" t="str">
        <f ca="1">IF($G69="","",VLOOKUP($A69,Mitglieder!$C$24:$BG$323,BF$303))</f>
        <v/>
      </c>
    </row>
    <row r="70" spans="1:58" x14ac:dyDescent="0.35">
      <c r="A70" s="42">
        <v>70</v>
      </c>
      <c r="B70" s="42">
        <f ca="1">VLOOKUP($A70,Mitglieder!$C$24:$BA$323,B$303)</f>
        <v>1.0299999999999967</v>
      </c>
      <c r="C70" s="42" t="str">
        <f ca="1">IF($G70="","",VLOOKUP($A70,Mitglieder!$C$24:$BG$323,C$303))</f>
        <v/>
      </c>
      <c r="D70" s="42" t="str">
        <f ca="1">IF($G70="","",VLOOKUP($A70,Mitglieder!$C$24:$BG$323,D$303))</f>
        <v/>
      </c>
      <c r="E70" s="42" t="str">
        <f ca="1">IF($G70="","",VLOOKUP($A70,Mitglieder!$C$24:$BG$323,E$303))</f>
        <v/>
      </c>
      <c r="F70" s="54" t="str">
        <f ca="1">IF(OR(VLOOKUP($A70,Mitglieder!$C$24:$BG$323,F$303)="",$G70=""),"",VLOOKUP($A70,Mitglieder!$C$24:$BG$323,F$303))</f>
        <v/>
      </c>
      <c r="G70" s="72" t="str">
        <f ca="1">IF(B70/ROUND(B70,0)=1,VLOOKUP($A70,Mitglieder!$C$24:$BA$323,G$303),"")</f>
        <v/>
      </c>
      <c r="H70" s="42" t="str">
        <f ca="1">IF($G70="","",VLOOKUP($A70,Mitglieder!$C$24:$BG$323,H$303))</f>
        <v/>
      </c>
      <c r="I70" s="54" t="str">
        <f ca="1">IF(OR(VLOOKUP($A70,Mitglieder!$C$24:$BG$323,I$303)="",$G70=""),"",VLOOKUP($A70,Mitglieder!$C$24:$BG$323,I$303))</f>
        <v/>
      </c>
      <c r="J70" s="42" t="str">
        <f ca="1">IF($G70="","",VLOOKUP($A70,Mitglieder!$C$24:$BG$323,J$303))</f>
        <v/>
      </c>
      <c r="K70" s="54" t="str">
        <f ca="1">IF(OR(VLOOKUP($A70,Mitglieder!$C$24:$BG$323,K$303)="",$G70=""),"",VLOOKUP($A70,Mitglieder!$C$24:$BG$323,K$303))</f>
        <v/>
      </c>
      <c r="L70" s="42" t="str">
        <f ca="1">IF($G70="","",VLOOKUP($A70,Mitglieder!$C$24:$BG$323,L$303))</f>
        <v/>
      </c>
      <c r="M70" s="42" t="str">
        <f ca="1">IF($G70="","",VLOOKUP($A70,Mitglieder!$C$24:$BG$323,M$303))</f>
        <v/>
      </c>
      <c r="N70" s="42" t="str">
        <f ca="1">IF($G70="","",VLOOKUP($A70,Mitglieder!$C$24:$BG$323,N$303))</f>
        <v/>
      </c>
      <c r="O70" s="42" t="str">
        <f ca="1">IF($G70="","",VLOOKUP($A70,Mitglieder!$C$24:$BG$323,O$303))</f>
        <v/>
      </c>
      <c r="P70" s="42" t="str">
        <f ca="1">IF($G70="","",VLOOKUP($A70,Mitglieder!$C$24:$BG$323,P$303))</f>
        <v/>
      </c>
      <c r="Q70" s="42" t="str">
        <f ca="1">IF($G70="","",VLOOKUP($A70,Mitglieder!$C$24:$BG$323,Q$303))</f>
        <v/>
      </c>
      <c r="R70" s="54" t="str">
        <f ca="1">IF(OR(VLOOKUP($A70,Mitglieder!$C$24:$BG$323,R$303)="",$G70=""),"",VLOOKUP($A70,Mitglieder!$C$24:$BG$323,R$303))</f>
        <v/>
      </c>
      <c r="S70" s="43" t="str">
        <f ca="1">IF($G70="","",TEXT(VLOOKUP($A70,Mitglieder!$C$24:$BG$323,S$303),"TT.MM.JJJJ"))</f>
        <v/>
      </c>
      <c r="T70" s="43" t="str">
        <f ca="1">IF($G70="","",TEXT(VLOOKUP($A70,Mitglieder!$C$24:$BG$323,T$303),"TT.MM.JJJJ"))</f>
        <v/>
      </c>
      <c r="U70" s="43" t="str">
        <f ca="1">IF($G70="","",TEXT(VLOOKUP($A70,Mitglieder!$C$24:$BG$323,U$303),"TT.MM.JJJJ"))</f>
        <v/>
      </c>
      <c r="V70" s="54" t="str">
        <f ca="1">IF(OR(VLOOKUP($A70,Mitglieder!$C$24:$BG$323,V$303)="",$G70=""),"",VLOOKUP($A70,Mitglieder!$C$24:$BG$323,V$303))</f>
        <v/>
      </c>
      <c r="W70" s="54" t="str">
        <f ca="1">IF(OR(VLOOKUP($A70,Mitglieder!$C$24:$BG$323,W$303)="",$G70=""),"",VLOOKUP($A70,Mitglieder!$C$24:$BG$323,W$303))</f>
        <v/>
      </c>
      <c r="X70" s="54" t="str">
        <f ca="1">IF(OR(VLOOKUP($A70,Mitglieder!$C$24:$BG$323,X$303)="",$G70=""),"",VLOOKUP($A70,Mitglieder!$C$24:$BG$323,X$303))</f>
        <v/>
      </c>
      <c r="Y70" s="54" t="str">
        <f ca="1">IF(OR(VLOOKUP($A70,Mitglieder!$C$24:$BG$323,Y$303)="",$G70=""),"",VLOOKUP($A70,Mitglieder!$C$24:$BG$323,Y$303))</f>
        <v/>
      </c>
      <c r="Z70" s="54" t="str">
        <f ca="1">IF(OR(VLOOKUP($A70,Mitglieder!$C$24:$BG$323,Z$303)="",$G70=""),"",VLOOKUP($A70,Mitglieder!$C$24:$BG$323,Z$303))</f>
        <v/>
      </c>
      <c r="AA70" s="54" t="str">
        <f ca="1">IF(OR(VLOOKUP($A70,Mitglieder!$C$24:$BG$323,AA$303)="",$G70=""),"",VLOOKUP($A70,Mitglieder!$C$24:$BG$323,AA$303))</f>
        <v/>
      </c>
      <c r="AB70" s="54" t="str">
        <f ca="1">IF(OR(VLOOKUP($A70,Mitglieder!$C$24:$BG$323,AB$303)="",$G70=""),"",VLOOKUP($A70,Mitglieder!$C$24:$BG$323,AB$303))</f>
        <v/>
      </c>
      <c r="AC70" s="54" t="str">
        <f ca="1">IF(OR(VLOOKUP($A70,Mitglieder!$C$24:$BG$323,AC$303)="",$G70=""),"",VLOOKUP($A70,Mitglieder!$C$24:$BG$323,AC$303))</f>
        <v/>
      </c>
      <c r="AD70" s="54" t="str">
        <f ca="1">IF(OR(VLOOKUP($A70,Mitglieder!$C$24:$BG$323,AD$303)="",$G70=""),"",VLOOKUP($A70,Mitglieder!$C$24:$BG$323,AD$303))</f>
        <v/>
      </c>
      <c r="AE70" s="54" t="str">
        <f ca="1">IF(OR(VLOOKUP($A70,Mitglieder!$C$24:$BG$323,AE$303)="",$G70=""),"",VLOOKUP($A70,Mitglieder!$C$24:$BG$323,AE$303))</f>
        <v/>
      </c>
      <c r="AF70" s="54" t="str">
        <f ca="1">IF(OR(VLOOKUP($A70,Mitglieder!$C$24:$BG$323,AF$303)="",$G70=""),"",VLOOKUP($A70,Mitglieder!$C$24:$BG$323,AF$303))</f>
        <v/>
      </c>
      <c r="AG70" s="54" t="str">
        <f ca="1">IF(OR(VLOOKUP($A70,Mitglieder!$C$24:$BG$323,AG$303)="",$G70=""),"",VLOOKUP($A70,Mitglieder!$C$24:$BG$323,AG$303))</f>
        <v/>
      </c>
      <c r="AH70" s="54" t="str">
        <f ca="1">IF(OR(VLOOKUP($A70,Mitglieder!$C$24:$BG$323,AH$303)="",$G70=""),"",VLOOKUP($A70,Mitglieder!$C$24:$BG$323,AH$303))</f>
        <v/>
      </c>
      <c r="AI70" s="54" t="str">
        <f ca="1">IF(OR(VLOOKUP($A70,Mitglieder!$C$24:$BG$323,AI$303)="",$G70=""),"",VLOOKUP($A70,Mitglieder!$C$24:$BG$323,AI$303))</f>
        <v/>
      </c>
      <c r="AJ70" s="54" t="str">
        <f ca="1">IF(OR(VLOOKUP($A70,Mitglieder!$C$24:$BG$323,AJ$303)="",$G70=""),"",VLOOKUP($A70,Mitglieder!$C$24:$BG$323,AJ$303))</f>
        <v/>
      </c>
      <c r="AK70" s="54" t="str">
        <f ca="1">IF(OR(VLOOKUP($A70,Mitglieder!$C$24:$BG$323,AK$303)="",$G70=""),"",VLOOKUP($A70,Mitglieder!$C$24:$BG$323,AK$303))</f>
        <v/>
      </c>
      <c r="AL70" s="54" t="str">
        <f ca="1">IF(OR(VLOOKUP($A70,Mitglieder!$C$24:$BG$323,AL$303)="",$G70=""),"",VLOOKUP($A70,Mitglieder!$C$24:$BG$323,AL$303))</f>
        <v/>
      </c>
      <c r="AM70" s="42" t="str">
        <f ca="1">IF($G70="","",VLOOKUP($A70,Mitglieder!$C$24:$BG$323,AM$303))</f>
        <v/>
      </c>
      <c r="AN70" s="54" t="str">
        <f ca="1">IF(OR(VLOOKUP($A70,Mitglieder!$C$24:$BG$323,AN$303)="",$G70=""),"",VLOOKUP($A70,Mitglieder!$C$24:$BG$323,AN$303))</f>
        <v/>
      </c>
      <c r="AO70" s="43" t="str">
        <f ca="1">IF($G70="","",TEXT(VLOOKUP($A70,Mitglieder!$C$24:$BG$323,AO$303),"TT.MM.JJJJ"))</f>
        <v/>
      </c>
      <c r="AP70" s="42" t="str">
        <f ca="1">IF($G70="","",VLOOKUP($A70,Mitglieder!$C$24:$BG$323,AP$303))</f>
        <v/>
      </c>
      <c r="AQ70" s="45" t="str">
        <f ca="1">IF($G70="","",TEXT(VLOOKUP($A70,Mitglieder!$C$24:$BG$323,AQ$303),"0.00"))</f>
        <v/>
      </c>
      <c r="AR70" s="54" t="str">
        <f ca="1">IF(OR(VLOOKUP($A70,Mitglieder!$C$24:$BG$323,AR$303)="",$G70=""),"",VLOOKUP($A70,Mitglieder!$C$24:$BG$323,AR$303))</f>
        <v/>
      </c>
      <c r="AS70" s="45" t="str">
        <f ca="1">IF($G70="","",TEXT(VLOOKUP($A70,Mitglieder!$C$24:$BG$323,AS$303),"0.00"))</f>
        <v/>
      </c>
      <c r="AT70" s="54" t="str">
        <f ca="1">IF(OR(VLOOKUP($A70,Mitglieder!$C$24:$BG$323,AT$303)="",$G70=""),"",VLOOKUP($A70,Mitglieder!$C$24:$BG$323,AT$303))</f>
        <v/>
      </c>
      <c r="AU70" s="45" t="str">
        <f ca="1">IF($G70="","",TEXT(VLOOKUP($A70,Mitglieder!$C$24:$BG$323,AU$303),"0.00"))</f>
        <v/>
      </c>
      <c r="AV70" s="45" t="str">
        <f ca="1">IF($G70="","",TEXT(VLOOKUP($A70,Mitglieder!$C$24:$BG$323,AV$303),"0.00"))</f>
        <v/>
      </c>
      <c r="AW70" s="42" t="str">
        <f ca="1">IF($G70="","",VLOOKUP($A70,Mitglieder!$C$24:$BG$323,AW$303))</f>
        <v/>
      </c>
      <c r="AX70" s="54" t="str">
        <f ca="1">IF(OR(VLOOKUP($A70,Mitglieder!$C$24:$BG$323,AX$303)="",$G70=""),"",VLOOKUP($A70,Mitglieder!$C$24:$BG$323,AX$303))</f>
        <v/>
      </c>
      <c r="AY70" s="43" t="str">
        <f ca="1">IF($G70="","",TEXT(VLOOKUP($A70,Mitglieder!$C$24:$BG$323,AY$303),"TT.MM.JJJJ"))</f>
        <v/>
      </c>
      <c r="AZ70" s="43" t="str">
        <f ca="1">IF($G70="","",TEXT(VLOOKUP($A70,Mitglieder!$C$24:$BG$323,AZ$303),"TT.MM.JJJJ"))</f>
        <v/>
      </c>
      <c r="BA70" s="43" t="str">
        <f ca="1">IF($G70="","",TEXT(VLOOKUP($A70,Mitglieder!$C$24:$BG$323,BA$303),"TT.MM.JJJJ"))</f>
        <v/>
      </c>
      <c r="BB70" s="43" t="str">
        <f ca="1">IF($G70="","",TEXT(VLOOKUP($A70,Mitglieder!$C$24:$BG$323,BB$303),"TT.MM.JJJJ"))</f>
        <v/>
      </c>
      <c r="BC70" s="43" t="str">
        <f ca="1">IF($G70="","",TEXT(VLOOKUP($A70,Mitglieder!$C$24:$BG$323,BC$303),"TT.MM.JJJJ"))</f>
        <v/>
      </c>
      <c r="BD70" s="43" t="str">
        <f ca="1">IF($G70="","",TEXT(VLOOKUP($A70,Mitglieder!$C$24:$BG$323,BD$303),"TT.MM.JJJJ"))</f>
        <v/>
      </c>
      <c r="BE70" s="42" t="str">
        <f ca="1">IF($G70="","",VLOOKUP($A70,Mitglieder!$C$24:$BG$323,BE$303))</f>
        <v/>
      </c>
      <c r="BF70" s="42" t="str">
        <f ca="1">IF($G70="","",VLOOKUP($A70,Mitglieder!$C$24:$BG$323,BF$303))</f>
        <v/>
      </c>
    </row>
    <row r="71" spans="1:58" x14ac:dyDescent="0.35">
      <c r="A71" s="42">
        <v>71</v>
      </c>
      <c r="B71" s="42">
        <f ca="1">VLOOKUP($A71,Mitglieder!$C$24:$BA$323,B$303)</f>
        <v>1.0299999999999967</v>
      </c>
      <c r="C71" s="42" t="str">
        <f ca="1">IF($G71="","",VLOOKUP($A71,Mitglieder!$C$24:$BG$323,C$303))</f>
        <v/>
      </c>
      <c r="D71" s="42" t="str">
        <f ca="1">IF($G71="","",VLOOKUP($A71,Mitglieder!$C$24:$BG$323,D$303))</f>
        <v/>
      </c>
      <c r="E71" s="42" t="str">
        <f ca="1">IF($G71="","",VLOOKUP($A71,Mitglieder!$C$24:$BG$323,E$303))</f>
        <v/>
      </c>
      <c r="F71" s="54" t="str">
        <f ca="1">IF(OR(VLOOKUP($A71,Mitglieder!$C$24:$BG$323,F$303)="",$G71=""),"",VLOOKUP($A71,Mitglieder!$C$24:$BG$323,F$303))</f>
        <v/>
      </c>
      <c r="G71" s="72" t="str">
        <f ca="1">IF(B71/ROUND(B71,0)=1,VLOOKUP($A71,Mitglieder!$C$24:$BA$323,G$303),"")</f>
        <v/>
      </c>
      <c r="H71" s="42" t="str">
        <f ca="1">IF($G71="","",VLOOKUP($A71,Mitglieder!$C$24:$BG$323,H$303))</f>
        <v/>
      </c>
      <c r="I71" s="54" t="str">
        <f ca="1">IF(OR(VLOOKUP($A71,Mitglieder!$C$24:$BG$323,I$303)="",$G71=""),"",VLOOKUP($A71,Mitglieder!$C$24:$BG$323,I$303))</f>
        <v/>
      </c>
      <c r="J71" s="42" t="str">
        <f ca="1">IF($G71="","",VLOOKUP($A71,Mitglieder!$C$24:$BG$323,J$303))</f>
        <v/>
      </c>
      <c r="K71" s="54" t="str">
        <f ca="1">IF(OR(VLOOKUP($A71,Mitglieder!$C$24:$BG$323,K$303)="",$G71=""),"",VLOOKUP($A71,Mitglieder!$C$24:$BG$323,K$303))</f>
        <v/>
      </c>
      <c r="L71" s="42" t="str">
        <f ca="1">IF($G71="","",VLOOKUP($A71,Mitglieder!$C$24:$BG$323,L$303))</f>
        <v/>
      </c>
      <c r="M71" s="42" t="str">
        <f ca="1">IF($G71="","",VLOOKUP($A71,Mitglieder!$C$24:$BG$323,M$303))</f>
        <v/>
      </c>
      <c r="N71" s="42" t="str">
        <f ca="1">IF($G71="","",VLOOKUP($A71,Mitglieder!$C$24:$BG$323,N$303))</f>
        <v/>
      </c>
      <c r="O71" s="42" t="str">
        <f ca="1">IF($G71="","",VLOOKUP($A71,Mitglieder!$C$24:$BG$323,O$303))</f>
        <v/>
      </c>
      <c r="P71" s="42" t="str">
        <f ca="1">IF($G71="","",VLOOKUP($A71,Mitglieder!$C$24:$BG$323,P$303))</f>
        <v/>
      </c>
      <c r="Q71" s="42" t="str">
        <f ca="1">IF($G71="","",VLOOKUP($A71,Mitglieder!$C$24:$BG$323,Q$303))</f>
        <v/>
      </c>
      <c r="R71" s="54" t="str">
        <f ca="1">IF(OR(VLOOKUP($A71,Mitglieder!$C$24:$BG$323,R$303)="",$G71=""),"",VLOOKUP($A71,Mitglieder!$C$24:$BG$323,R$303))</f>
        <v/>
      </c>
      <c r="S71" s="43" t="str">
        <f ca="1">IF($G71="","",TEXT(VLOOKUP($A71,Mitglieder!$C$24:$BG$323,S$303),"TT.MM.JJJJ"))</f>
        <v/>
      </c>
      <c r="T71" s="43" t="str">
        <f ca="1">IF($G71="","",TEXT(VLOOKUP($A71,Mitglieder!$C$24:$BG$323,T$303),"TT.MM.JJJJ"))</f>
        <v/>
      </c>
      <c r="U71" s="43" t="str">
        <f ca="1">IF($G71="","",TEXT(VLOOKUP($A71,Mitglieder!$C$24:$BG$323,U$303),"TT.MM.JJJJ"))</f>
        <v/>
      </c>
      <c r="V71" s="54" t="str">
        <f ca="1">IF(OR(VLOOKUP($A71,Mitglieder!$C$24:$BG$323,V$303)="",$G71=""),"",VLOOKUP($A71,Mitglieder!$C$24:$BG$323,V$303))</f>
        <v/>
      </c>
      <c r="W71" s="54" t="str">
        <f ca="1">IF(OR(VLOOKUP($A71,Mitglieder!$C$24:$BG$323,W$303)="",$G71=""),"",VLOOKUP($A71,Mitglieder!$C$24:$BG$323,W$303))</f>
        <v/>
      </c>
      <c r="X71" s="54" t="str">
        <f ca="1">IF(OR(VLOOKUP($A71,Mitglieder!$C$24:$BG$323,X$303)="",$G71=""),"",VLOOKUP($A71,Mitglieder!$C$24:$BG$323,X$303))</f>
        <v/>
      </c>
      <c r="Y71" s="54" t="str">
        <f ca="1">IF(OR(VLOOKUP($A71,Mitglieder!$C$24:$BG$323,Y$303)="",$G71=""),"",VLOOKUP($A71,Mitglieder!$C$24:$BG$323,Y$303))</f>
        <v/>
      </c>
      <c r="Z71" s="54" t="str">
        <f ca="1">IF(OR(VLOOKUP($A71,Mitglieder!$C$24:$BG$323,Z$303)="",$G71=""),"",VLOOKUP($A71,Mitglieder!$C$24:$BG$323,Z$303))</f>
        <v/>
      </c>
      <c r="AA71" s="54" t="str">
        <f ca="1">IF(OR(VLOOKUP($A71,Mitglieder!$C$24:$BG$323,AA$303)="",$G71=""),"",VLOOKUP($A71,Mitglieder!$C$24:$BG$323,AA$303))</f>
        <v/>
      </c>
      <c r="AB71" s="54" t="str">
        <f ca="1">IF(OR(VLOOKUP($A71,Mitglieder!$C$24:$BG$323,AB$303)="",$G71=""),"",VLOOKUP($A71,Mitglieder!$C$24:$BG$323,AB$303))</f>
        <v/>
      </c>
      <c r="AC71" s="54" t="str">
        <f ca="1">IF(OR(VLOOKUP($A71,Mitglieder!$C$24:$BG$323,AC$303)="",$G71=""),"",VLOOKUP($A71,Mitglieder!$C$24:$BG$323,AC$303))</f>
        <v/>
      </c>
      <c r="AD71" s="54" t="str">
        <f ca="1">IF(OR(VLOOKUP($A71,Mitglieder!$C$24:$BG$323,AD$303)="",$G71=""),"",VLOOKUP($A71,Mitglieder!$C$24:$BG$323,AD$303))</f>
        <v/>
      </c>
      <c r="AE71" s="54" t="str">
        <f ca="1">IF(OR(VLOOKUP($A71,Mitglieder!$C$24:$BG$323,AE$303)="",$G71=""),"",VLOOKUP($A71,Mitglieder!$C$24:$BG$323,AE$303))</f>
        <v/>
      </c>
      <c r="AF71" s="54" t="str">
        <f ca="1">IF(OR(VLOOKUP($A71,Mitglieder!$C$24:$BG$323,AF$303)="",$G71=""),"",VLOOKUP($A71,Mitglieder!$C$24:$BG$323,AF$303))</f>
        <v/>
      </c>
      <c r="AG71" s="54" t="str">
        <f ca="1">IF(OR(VLOOKUP($A71,Mitglieder!$C$24:$BG$323,AG$303)="",$G71=""),"",VLOOKUP($A71,Mitglieder!$C$24:$BG$323,AG$303))</f>
        <v/>
      </c>
      <c r="AH71" s="54" t="str">
        <f ca="1">IF(OR(VLOOKUP($A71,Mitglieder!$C$24:$BG$323,AH$303)="",$G71=""),"",VLOOKUP($A71,Mitglieder!$C$24:$BG$323,AH$303))</f>
        <v/>
      </c>
      <c r="AI71" s="54" t="str">
        <f ca="1">IF(OR(VLOOKUP($A71,Mitglieder!$C$24:$BG$323,AI$303)="",$G71=""),"",VLOOKUP($A71,Mitglieder!$C$24:$BG$323,AI$303))</f>
        <v/>
      </c>
      <c r="AJ71" s="54" t="str">
        <f ca="1">IF(OR(VLOOKUP($A71,Mitglieder!$C$24:$BG$323,AJ$303)="",$G71=""),"",VLOOKUP($A71,Mitglieder!$C$24:$BG$323,AJ$303))</f>
        <v/>
      </c>
      <c r="AK71" s="54" t="str">
        <f ca="1">IF(OR(VLOOKUP($A71,Mitglieder!$C$24:$BG$323,AK$303)="",$G71=""),"",VLOOKUP($A71,Mitglieder!$C$24:$BG$323,AK$303))</f>
        <v/>
      </c>
      <c r="AL71" s="54" t="str">
        <f ca="1">IF(OR(VLOOKUP($A71,Mitglieder!$C$24:$BG$323,AL$303)="",$G71=""),"",VLOOKUP($A71,Mitglieder!$C$24:$BG$323,AL$303))</f>
        <v/>
      </c>
      <c r="AM71" s="42" t="str">
        <f ca="1">IF($G71="","",VLOOKUP($A71,Mitglieder!$C$24:$BG$323,AM$303))</f>
        <v/>
      </c>
      <c r="AN71" s="54" t="str">
        <f ca="1">IF(OR(VLOOKUP($A71,Mitglieder!$C$24:$BG$323,AN$303)="",$G71=""),"",VLOOKUP($A71,Mitglieder!$C$24:$BG$323,AN$303))</f>
        <v/>
      </c>
      <c r="AO71" s="43" t="str">
        <f ca="1">IF($G71="","",TEXT(VLOOKUP($A71,Mitglieder!$C$24:$BG$323,AO$303),"TT.MM.JJJJ"))</f>
        <v/>
      </c>
      <c r="AP71" s="42" t="str">
        <f ca="1">IF($G71="","",VLOOKUP($A71,Mitglieder!$C$24:$BG$323,AP$303))</f>
        <v/>
      </c>
      <c r="AQ71" s="45" t="str">
        <f ca="1">IF($G71="","",TEXT(VLOOKUP($A71,Mitglieder!$C$24:$BG$323,AQ$303),"0.00"))</f>
        <v/>
      </c>
      <c r="AR71" s="54" t="str">
        <f ca="1">IF(OR(VLOOKUP($A71,Mitglieder!$C$24:$BG$323,AR$303)="",$G71=""),"",VLOOKUP($A71,Mitglieder!$C$24:$BG$323,AR$303))</f>
        <v/>
      </c>
      <c r="AS71" s="45" t="str">
        <f ca="1">IF($G71="","",TEXT(VLOOKUP($A71,Mitglieder!$C$24:$BG$323,AS$303),"0.00"))</f>
        <v/>
      </c>
      <c r="AT71" s="54" t="str">
        <f ca="1">IF(OR(VLOOKUP($A71,Mitglieder!$C$24:$BG$323,AT$303)="",$G71=""),"",VLOOKUP($A71,Mitglieder!$C$24:$BG$323,AT$303))</f>
        <v/>
      </c>
      <c r="AU71" s="45" t="str">
        <f ca="1">IF($G71="","",TEXT(VLOOKUP($A71,Mitglieder!$C$24:$BG$323,AU$303),"0.00"))</f>
        <v/>
      </c>
      <c r="AV71" s="45" t="str">
        <f ca="1">IF($G71="","",TEXT(VLOOKUP($A71,Mitglieder!$C$24:$BG$323,AV$303),"0.00"))</f>
        <v/>
      </c>
      <c r="AW71" s="42" t="str">
        <f ca="1">IF($G71="","",VLOOKUP($A71,Mitglieder!$C$24:$BG$323,AW$303))</f>
        <v/>
      </c>
      <c r="AX71" s="54" t="str">
        <f ca="1">IF(OR(VLOOKUP($A71,Mitglieder!$C$24:$BG$323,AX$303)="",$G71=""),"",VLOOKUP($A71,Mitglieder!$C$24:$BG$323,AX$303))</f>
        <v/>
      </c>
      <c r="AY71" s="43" t="str">
        <f ca="1">IF($G71="","",TEXT(VLOOKUP($A71,Mitglieder!$C$24:$BG$323,AY$303),"TT.MM.JJJJ"))</f>
        <v/>
      </c>
      <c r="AZ71" s="43" t="str">
        <f ca="1">IF($G71="","",TEXT(VLOOKUP($A71,Mitglieder!$C$24:$BG$323,AZ$303),"TT.MM.JJJJ"))</f>
        <v/>
      </c>
      <c r="BA71" s="43" t="str">
        <f ca="1">IF($G71="","",TEXT(VLOOKUP($A71,Mitglieder!$C$24:$BG$323,BA$303),"TT.MM.JJJJ"))</f>
        <v/>
      </c>
      <c r="BB71" s="43" t="str">
        <f ca="1">IF($G71="","",TEXT(VLOOKUP($A71,Mitglieder!$C$24:$BG$323,BB$303),"TT.MM.JJJJ"))</f>
        <v/>
      </c>
      <c r="BC71" s="43" t="str">
        <f ca="1">IF($G71="","",TEXT(VLOOKUP($A71,Mitglieder!$C$24:$BG$323,BC$303),"TT.MM.JJJJ"))</f>
        <v/>
      </c>
      <c r="BD71" s="43" t="str">
        <f ca="1">IF($G71="","",TEXT(VLOOKUP($A71,Mitglieder!$C$24:$BG$323,BD$303),"TT.MM.JJJJ"))</f>
        <v/>
      </c>
      <c r="BE71" s="42" t="str">
        <f ca="1">IF($G71="","",VLOOKUP($A71,Mitglieder!$C$24:$BG$323,BE$303))</f>
        <v/>
      </c>
      <c r="BF71" s="42" t="str">
        <f ca="1">IF($G71="","",VLOOKUP($A71,Mitglieder!$C$24:$BG$323,BF$303))</f>
        <v/>
      </c>
    </row>
    <row r="72" spans="1:58" x14ac:dyDescent="0.35">
      <c r="A72" s="42">
        <v>72</v>
      </c>
      <c r="B72" s="42">
        <f ca="1">VLOOKUP($A72,Mitglieder!$C$24:$BA$323,B$303)</f>
        <v>1.0299999999999967</v>
      </c>
      <c r="C72" s="42" t="str">
        <f ca="1">IF($G72="","",VLOOKUP($A72,Mitglieder!$C$24:$BG$323,C$303))</f>
        <v/>
      </c>
      <c r="D72" s="42" t="str">
        <f ca="1">IF($G72="","",VLOOKUP($A72,Mitglieder!$C$24:$BG$323,D$303))</f>
        <v/>
      </c>
      <c r="E72" s="42" t="str">
        <f ca="1">IF($G72="","",VLOOKUP($A72,Mitglieder!$C$24:$BG$323,E$303))</f>
        <v/>
      </c>
      <c r="F72" s="54" t="str">
        <f ca="1">IF(OR(VLOOKUP($A72,Mitglieder!$C$24:$BG$323,F$303)="",$G72=""),"",VLOOKUP($A72,Mitglieder!$C$24:$BG$323,F$303))</f>
        <v/>
      </c>
      <c r="G72" s="72" t="str">
        <f ca="1">IF(B72/ROUND(B72,0)=1,VLOOKUP($A72,Mitglieder!$C$24:$BA$323,G$303),"")</f>
        <v/>
      </c>
      <c r="H72" s="42" t="str">
        <f ca="1">IF($G72="","",VLOOKUP($A72,Mitglieder!$C$24:$BG$323,H$303))</f>
        <v/>
      </c>
      <c r="I72" s="54" t="str">
        <f ca="1">IF(OR(VLOOKUP($A72,Mitglieder!$C$24:$BG$323,I$303)="",$G72=""),"",VLOOKUP($A72,Mitglieder!$C$24:$BG$323,I$303))</f>
        <v/>
      </c>
      <c r="J72" s="42" t="str">
        <f ca="1">IF($G72="","",VLOOKUP($A72,Mitglieder!$C$24:$BG$323,J$303))</f>
        <v/>
      </c>
      <c r="K72" s="54" t="str">
        <f ca="1">IF(OR(VLOOKUP($A72,Mitglieder!$C$24:$BG$323,K$303)="",$G72=""),"",VLOOKUP($A72,Mitglieder!$C$24:$BG$323,K$303))</f>
        <v/>
      </c>
      <c r="L72" s="42" t="str">
        <f ca="1">IF($G72="","",VLOOKUP($A72,Mitglieder!$C$24:$BG$323,L$303))</f>
        <v/>
      </c>
      <c r="M72" s="42" t="str">
        <f ca="1">IF($G72="","",VLOOKUP($A72,Mitglieder!$C$24:$BG$323,M$303))</f>
        <v/>
      </c>
      <c r="N72" s="42" t="str">
        <f ca="1">IF($G72="","",VLOOKUP($A72,Mitglieder!$C$24:$BG$323,N$303))</f>
        <v/>
      </c>
      <c r="O72" s="42" t="str">
        <f ca="1">IF($G72="","",VLOOKUP($A72,Mitglieder!$C$24:$BG$323,O$303))</f>
        <v/>
      </c>
      <c r="P72" s="42" t="str">
        <f ca="1">IF($G72="","",VLOOKUP($A72,Mitglieder!$C$24:$BG$323,P$303))</f>
        <v/>
      </c>
      <c r="Q72" s="42" t="str">
        <f ca="1">IF($G72="","",VLOOKUP($A72,Mitglieder!$C$24:$BG$323,Q$303))</f>
        <v/>
      </c>
      <c r="R72" s="54" t="str">
        <f ca="1">IF(OR(VLOOKUP($A72,Mitglieder!$C$24:$BG$323,R$303)="",$G72=""),"",VLOOKUP($A72,Mitglieder!$C$24:$BG$323,R$303))</f>
        <v/>
      </c>
      <c r="S72" s="43" t="str">
        <f ca="1">IF($G72="","",TEXT(VLOOKUP($A72,Mitglieder!$C$24:$BG$323,S$303),"TT.MM.JJJJ"))</f>
        <v/>
      </c>
      <c r="T72" s="43" t="str">
        <f ca="1">IF($G72="","",TEXT(VLOOKUP($A72,Mitglieder!$C$24:$BG$323,T$303),"TT.MM.JJJJ"))</f>
        <v/>
      </c>
      <c r="U72" s="43" t="str">
        <f ca="1">IF($G72="","",TEXT(VLOOKUP($A72,Mitglieder!$C$24:$BG$323,U$303),"TT.MM.JJJJ"))</f>
        <v/>
      </c>
      <c r="V72" s="54" t="str">
        <f ca="1">IF(OR(VLOOKUP($A72,Mitglieder!$C$24:$BG$323,V$303)="",$G72=""),"",VLOOKUP($A72,Mitglieder!$C$24:$BG$323,V$303))</f>
        <v/>
      </c>
      <c r="W72" s="54" t="str">
        <f ca="1">IF(OR(VLOOKUP($A72,Mitglieder!$C$24:$BG$323,W$303)="",$G72=""),"",VLOOKUP($A72,Mitglieder!$C$24:$BG$323,W$303))</f>
        <v/>
      </c>
      <c r="X72" s="54" t="str">
        <f ca="1">IF(OR(VLOOKUP($A72,Mitglieder!$C$24:$BG$323,X$303)="",$G72=""),"",VLOOKUP($A72,Mitglieder!$C$24:$BG$323,X$303))</f>
        <v/>
      </c>
      <c r="Y72" s="54" t="str">
        <f ca="1">IF(OR(VLOOKUP($A72,Mitglieder!$C$24:$BG$323,Y$303)="",$G72=""),"",VLOOKUP($A72,Mitglieder!$C$24:$BG$323,Y$303))</f>
        <v/>
      </c>
      <c r="Z72" s="54" t="str">
        <f ca="1">IF(OR(VLOOKUP($A72,Mitglieder!$C$24:$BG$323,Z$303)="",$G72=""),"",VLOOKUP($A72,Mitglieder!$C$24:$BG$323,Z$303))</f>
        <v/>
      </c>
      <c r="AA72" s="54" t="str">
        <f ca="1">IF(OR(VLOOKUP($A72,Mitglieder!$C$24:$BG$323,AA$303)="",$G72=""),"",VLOOKUP($A72,Mitglieder!$C$24:$BG$323,AA$303))</f>
        <v/>
      </c>
      <c r="AB72" s="54" t="str">
        <f ca="1">IF(OR(VLOOKUP($A72,Mitglieder!$C$24:$BG$323,AB$303)="",$G72=""),"",VLOOKUP($A72,Mitglieder!$C$24:$BG$323,AB$303))</f>
        <v/>
      </c>
      <c r="AC72" s="54" t="str">
        <f ca="1">IF(OR(VLOOKUP($A72,Mitglieder!$C$24:$BG$323,AC$303)="",$G72=""),"",VLOOKUP($A72,Mitglieder!$C$24:$BG$323,AC$303))</f>
        <v/>
      </c>
      <c r="AD72" s="54" t="str">
        <f ca="1">IF(OR(VLOOKUP($A72,Mitglieder!$C$24:$BG$323,AD$303)="",$G72=""),"",VLOOKUP($A72,Mitglieder!$C$24:$BG$323,AD$303))</f>
        <v/>
      </c>
      <c r="AE72" s="54" t="str">
        <f ca="1">IF(OR(VLOOKUP($A72,Mitglieder!$C$24:$BG$323,AE$303)="",$G72=""),"",VLOOKUP($A72,Mitglieder!$C$24:$BG$323,AE$303))</f>
        <v/>
      </c>
      <c r="AF72" s="54" t="str">
        <f ca="1">IF(OR(VLOOKUP($A72,Mitglieder!$C$24:$BG$323,AF$303)="",$G72=""),"",VLOOKUP($A72,Mitglieder!$C$24:$BG$323,AF$303))</f>
        <v/>
      </c>
      <c r="AG72" s="54" t="str">
        <f ca="1">IF(OR(VLOOKUP($A72,Mitglieder!$C$24:$BG$323,AG$303)="",$G72=""),"",VLOOKUP($A72,Mitglieder!$C$24:$BG$323,AG$303))</f>
        <v/>
      </c>
      <c r="AH72" s="54" t="str">
        <f ca="1">IF(OR(VLOOKUP($A72,Mitglieder!$C$24:$BG$323,AH$303)="",$G72=""),"",VLOOKUP($A72,Mitglieder!$C$24:$BG$323,AH$303))</f>
        <v/>
      </c>
      <c r="AI72" s="54" t="str">
        <f ca="1">IF(OR(VLOOKUP($A72,Mitglieder!$C$24:$BG$323,AI$303)="",$G72=""),"",VLOOKUP($A72,Mitglieder!$C$24:$BG$323,AI$303))</f>
        <v/>
      </c>
      <c r="AJ72" s="54" t="str">
        <f ca="1">IF(OR(VLOOKUP($A72,Mitglieder!$C$24:$BG$323,AJ$303)="",$G72=""),"",VLOOKUP($A72,Mitglieder!$C$24:$BG$323,AJ$303))</f>
        <v/>
      </c>
      <c r="AK72" s="54" t="str">
        <f ca="1">IF(OR(VLOOKUP($A72,Mitglieder!$C$24:$BG$323,AK$303)="",$G72=""),"",VLOOKUP($A72,Mitglieder!$C$24:$BG$323,AK$303))</f>
        <v/>
      </c>
      <c r="AL72" s="54" t="str">
        <f ca="1">IF(OR(VLOOKUP($A72,Mitglieder!$C$24:$BG$323,AL$303)="",$G72=""),"",VLOOKUP($A72,Mitglieder!$C$24:$BG$323,AL$303))</f>
        <v/>
      </c>
      <c r="AM72" s="42" t="str">
        <f ca="1">IF($G72="","",VLOOKUP($A72,Mitglieder!$C$24:$BG$323,AM$303))</f>
        <v/>
      </c>
      <c r="AN72" s="54" t="str">
        <f ca="1">IF(OR(VLOOKUP($A72,Mitglieder!$C$24:$BG$323,AN$303)="",$G72=""),"",VLOOKUP($A72,Mitglieder!$C$24:$BG$323,AN$303))</f>
        <v/>
      </c>
      <c r="AO72" s="43" t="str">
        <f ca="1">IF($G72="","",TEXT(VLOOKUP($A72,Mitglieder!$C$24:$BG$323,AO$303),"TT.MM.JJJJ"))</f>
        <v/>
      </c>
      <c r="AP72" s="42" t="str">
        <f ca="1">IF($G72="","",VLOOKUP($A72,Mitglieder!$C$24:$BG$323,AP$303))</f>
        <v/>
      </c>
      <c r="AQ72" s="45" t="str">
        <f ca="1">IF($G72="","",TEXT(VLOOKUP($A72,Mitglieder!$C$24:$BG$323,AQ$303),"0.00"))</f>
        <v/>
      </c>
      <c r="AR72" s="54" t="str">
        <f ca="1">IF(OR(VLOOKUP($A72,Mitglieder!$C$24:$BG$323,AR$303)="",$G72=""),"",VLOOKUP($A72,Mitglieder!$C$24:$BG$323,AR$303))</f>
        <v/>
      </c>
      <c r="AS72" s="45" t="str">
        <f ca="1">IF($G72="","",TEXT(VLOOKUP($A72,Mitglieder!$C$24:$BG$323,AS$303),"0.00"))</f>
        <v/>
      </c>
      <c r="AT72" s="54" t="str">
        <f ca="1">IF(OR(VLOOKUP($A72,Mitglieder!$C$24:$BG$323,AT$303)="",$G72=""),"",VLOOKUP($A72,Mitglieder!$C$24:$BG$323,AT$303))</f>
        <v/>
      </c>
      <c r="AU72" s="45" t="str">
        <f ca="1">IF($G72="","",TEXT(VLOOKUP($A72,Mitglieder!$C$24:$BG$323,AU$303),"0.00"))</f>
        <v/>
      </c>
      <c r="AV72" s="45" t="str">
        <f ca="1">IF($G72="","",TEXT(VLOOKUP($A72,Mitglieder!$C$24:$BG$323,AV$303),"0.00"))</f>
        <v/>
      </c>
      <c r="AW72" s="42" t="str">
        <f ca="1">IF($G72="","",VLOOKUP($A72,Mitglieder!$C$24:$BG$323,AW$303))</f>
        <v/>
      </c>
      <c r="AX72" s="54" t="str">
        <f ca="1">IF(OR(VLOOKUP($A72,Mitglieder!$C$24:$BG$323,AX$303)="",$G72=""),"",VLOOKUP($A72,Mitglieder!$C$24:$BG$323,AX$303))</f>
        <v/>
      </c>
      <c r="AY72" s="43" t="str">
        <f ca="1">IF($G72="","",TEXT(VLOOKUP($A72,Mitglieder!$C$24:$BG$323,AY$303),"TT.MM.JJJJ"))</f>
        <v/>
      </c>
      <c r="AZ72" s="43" t="str">
        <f ca="1">IF($G72="","",TEXT(VLOOKUP($A72,Mitglieder!$C$24:$BG$323,AZ$303),"TT.MM.JJJJ"))</f>
        <v/>
      </c>
      <c r="BA72" s="43" t="str">
        <f ca="1">IF($G72="","",TEXT(VLOOKUP($A72,Mitglieder!$C$24:$BG$323,BA$303),"TT.MM.JJJJ"))</f>
        <v/>
      </c>
      <c r="BB72" s="43" t="str">
        <f ca="1">IF($G72="","",TEXT(VLOOKUP($A72,Mitglieder!$C$24:$BG$323,BB$303),"TT.MM.JJJJ"))</f>
        <v/>
      </c>
      <c r="BC72" s="43" t="str">
        <f ca="1">IF($G72="","",TEXT(VLOOKUP($A72,Mitglieder!$C$24:$BG$323,BC$303),"TT.MM.JJJJ"))</f>
        <v/>
      </c>
      <c r="BD72" s="43" t="str">
        <f ca="1">IF($G72="","",TEXT(VLOOKUP($A72,Mitglieder!$C$24:$BG$323,BD$303),"TT.MM.JJJJ"))</f>
        <v/>
      </c>
      <c r="BE72" s="42" t="str">
        <f ca="1">IF($G72="","",VLOOKUP($A72,Mitglieder!$C$24:$BG$323,BE$303))</f>
        <v/>
      </c>
      <c r="BF72" s="42" t="str">
        <f ca="1">IF($G72="","",VLOOKUP($A72,Mitglieder!$C$24:$BG$323,BF$303))</f>
        <v/>
      </c>
    </row>
    <row r="73" spans="1:58" x14ac:dyDescent="0.35">
      <c r="A73" s="42">
        <v>73</v>
      </c>
      <c r="B73" s="42">
        <f ca="1">VLOOKUP($A73,Mitglieder!$C$24:$BA$323,B$303)</f>
        <v>1.0299999999999967</v>
      </c>
      <c r="C73" s="42" t="str">
        <f ca="1">IF($G73="","",VLOOKUP($A73,Mitglieder!$C$24:$BG$323,C$303))</f>
        <v/>
      </c>
      <c r="D73" s="42" t="str">
        <f ca="1">IF($G73="","",VLOOKUP($A73,Mitglieder!$C$24:$BG$323,D$303))</f>
        <v/>
      </c>
      <c r="E73" s="42" t="str">
        <f ca="1">IF($G73="","",VLOOKUP($A73,Mitglieder!$C$24:$BG$323,E$303))</f>
        <v/>
      </c>
      <c r="F73" s="54" t="str">
        <f ca="1">IF(OR(VLOOKUP($A73,Mitglieder!$C$24:$BG$323,F$303)="",$G73=""),"",VLOOKUP($A73,Mitglieder!$C$24:$BG$323,F$303))</f>
        <v/>
      </c>
      <c r="G73" s="72" t="str">
        <f ca="1">IF(B73/ROUND(B73,0)=1,VLOOKUP($A73,Mitglieder!$C$24:$BA$323,G$303),"")</f>
        <v/>
      </c>
      <c r="H73" s="42" t="str">
        <f ca="1">IF($G73="","",VLOOKUP($A73,Mitglieder!$C$24:$BG$323,H$303))</f>
        <v/>
      </c>
      <c r="I73" s="54" t="str">
        <f ca="1">IF(OR(VLOOKUP($A73,Mitglieder!$C$24:$BG$323,I$303)="",$G73=""),"",VLOOKUP($A73,Mitglieder!$C$24:$BG$323,I$303))</f>
        <v/>
      </c>
      <c r="J73" s="42" t="str">
        <f ca="1">IF($G73="","",VLOOKUP($A73,Mitglieder!$C$24:$BG$323,J$303))</f>
        <v/>
      </c>
      <c r="K73" s="54" t="str">
        <f ca="1">IF(OR(VLOOKUP($A73,Mitglieder!$C$24:$BG$323,K$303)="",$G73=""),"",VLOOKUP($A73,Mitglieder!$C$24:$BG$323,K$303))</f>
        <v/>
      </c>
      <c r="L73" s="42" t="str">
        <f ca="1">IF($G73="","",VLOOKUP($A73,Mitglieder!$C$24:$BG$323,L$303))</f>
        <v/>
      </c>
      <c r="M73" s="42" t="str">
        <f ca="1">IF($G73="","",VLOOKUP($A73,Mitglieder!$C$24:$BG$323,M$303))</f>
        <v/>
      </c>
      <c r="N73" s="42" t="str">
        <f ca="1">IF($G73="","",VLOOKUP($A73,Mitglieder!$C$24:$BG$323,N$303))</f>
        <v/>
      </c>
      <c r="O73" s="42" t="str">
        <f ca="1">IF($G73="","",VLOOKUP($A73,Mitglieder!$C$24:$BG$323,O$303))</f>
        <v/>
      </c>
      <c r="P73" s="42" t="str">
        <f ca="1">IF($G73="","",VLOOKUP($A73,Mitglieder!$C$24:$BG$323,P$303))</f>
        <v/>
      </c>
      <c r="Q73" s="42" t="str">
        <f ca="1">IF($G73="","",VLOOKUP($A73,Mitglieder!$C$24:$BG$323,Q$303))</f>
        <v/>
      </c>
      <c r="R73" s="54" t="str">
        <f ca="1">IF(OR(VLOOKUP($A73,Mitglieder!$C$24:$BG$323,R$303)="",$G73=""),"",VLOOKUP($A73,Mitglieder!$C$24:$BG$323,R$303))</f>
        <v/>
      </c>
      <c r="S73" s="43" t="str">
        <f ca="1">IF($G73="","",TEXT(VLOOKUP($A73,Mitglieder!$C$24:$BG$323,S$303),"TT.MM.JJJJ"))</f>
        <v/>
      </c>
      <c r="T73" s="43" t="str">
        <f ca="1">IF($G73="","",TEXT(VLOOKUP($A73,Mitglieder!$C$24:$BG$323,T$303),"TT.MM.JJJJ"))</f>
        <v/>
      </c>
      <c r="U73" s="43" t="str">
        <f ca="1">IF($G73="","",TEXT(VLOOKUP($A73,Mitglieder!$C$24:$BG$323,U$303),"TT.MM.JJJJ"))</f>
        <v/>
      </c>
      <c r="V73" s="54" t="str">
        <f ca="1">IF(OR(VLOOKUP($A73,Mitglieder!$C$24:$BG$323,V$303)="",$G73=""),"",VLOOKUP($A73,Mitglieder!$C$24:$BG$323,V$303))</f>
        <v/>
      </c>
      <c r="W73" s="54" t="str">
        <f ca="1">IF(OR(VLOOKUP($A73,Mitglieder!$C$24:$BG$323,W$303)="",$G73=""),"",VLOOKUP($A73,Mitglieder!$C$24:$BG$323,W$303))</f>
        <v/>
      </c>
      <c r="X73" s="54" t="str">
        <f ca="1">IF(OR(VLOOKUP($A73,Mitglieder!$C$24:$BG$323,X$303)="",$G73=""),"",VLOOKUP($A73,Mitglieder!$C$24:$BG$323,X$303))</f>
        <v/>
      </c>
      <c r="Y73" s="54" t="str">
        <f ca="1">IF(OR(VLOOKUP($A73,Mitglieder!$C$24:$BG$323,Y$303)="",$G73=""),"",VLOOKUP($A73,Mitglieder!$C$24:$BG$323,Y$303))</f>
        <v/>
      </c>
      <c r="Z73" s="54" t="str">
        <f ca="1">IF(OR(VLOOKUP($A73,Mitglieder!$C$24:$BG$323,Z$303)="",$G73=""),"",VLOOKUP($A73,Mitglieder!$C$24:$BG$323,Z$303))</f>
        <v/>
      </c>
      <c r="AA73" s="54" t="str">
        <f ca="1">IF(OR(VLOOKUP($A73,Mitglieder!$C$24:$BG$323,AA$303)="",$G73=""),"",VLOOKUP($A73,Mitglieder!$C$24:$BG$323,AA$303))</f>
        <v/>
      </c>
      <c r="AB73" s="54" t="str">
        <f ca="1">IF(OR(VLOOKUP($A73,Mitglieder!$C$24:$BG$323,AB$303)="",$G73=""),"",VLOOKUP($A73,Mitglieder!$C$24:$BG$323,AB$303))</f>
        <v/>
      </c>
      <c r="AC73" s="54" t="str">
        <f ca="1">IF(OR(VLOOKUP($A73,Mitglieder!$C$24:$BG$323,AC$303)="",$G73=""),"",VLOOKUP($A73,Mitglieder!$C$24:$BG$323,AC$303))</f>
        <v/>
      </c>
      <c r="AD73" s="54" t="str">
        <f ca="1">IF(OR(VLOOKUP($A73,Mitglieder!$C$24:$BG$323,AD$303)="",$G73=""),"",VLOOKUP($A73,Mitglieder!$C$24:$BG$323,AD$303))</f>
        <v/>
      </c>
      <c r="AE73" s="54" t="str">
        <f ca="1">IF(OR(VLOOKUP($A73,Mitglieder!$C$24:$BG$323,AE$303)="",$G73=""),"",VLOOKUP($A73,Mitglieder!$C$24:$BG$323,AE$303))</f>
        <v/>
      </c>
      <c r="AF73" s="54" t="str">
        <f ca="1">IF(OR(VLOOKUP($A73,Mitglieder!$C$24:$BG$323,AF$303)="",$G73=""),"",VLOOKUP($A73,Mitglieder!$C$24:$BG$323,AF$303))</f>
        <v/>
      </c>
      <c r="AG73" s="54" t="str">
        <f ca="1">IF(OR(VLOOKUP($A73,Mitglieder!$C$24:$BG$323,AG$303)="",$G73=""),"",VLOOKUP($A73,Mitglieder!$C$24:$BG$323,AG$303))</f>
        <v/>
      </c>
      <c r="AH73" s="54" t="str">
        <f ca="1">IF(OR(VLOOKUP($A73,Mitglieder!$C$24:$BG$323,AH$303)="",$G73=""),"",VLOOKUP($A73,Mitglieder!$C$24:$BG$323,AH$303))</f>
        <v/>
      </c>
      <c r="AI73" s="54" t="str">
        <f ca="1">IF(OR(VLOOKUP($A73,Mitglieder!$C$24:$BG$323,AI$303)="",$G73=""),"",VLOOKUP($A73,Mitglieder!$C$24:$BG$323,AI$303))</f>
        <v/>
      </c>
      <c r="AJ73" s="54" t="str">
        <f ca="1">IF(OR(VLOOKUP($A73,Mitglieder!$C$24:$BG$323,AJ$303)="",$G73=""),"",VLOOKUP($A73,Mitglieder!$C$24:$BG$323,AJ$303))</f>
        <v/>
      </c>
      <c r="AK73" s="54" t="str">
        <f ca="1">IF(OR(VLOOKUP($A73,Mitglieder!$C$24:$BG$323,AK$303)="",$G73=""),"",VLOOKUP($A73,Mitglieder!$C$24:$BG$323,AK$303))</f>
        <v/>
      </c>
      <c r="AL73" s="54" t="str">
        <f ca="1">IF(OR(VLOOKUP($A73,Mitglieder!$C$24:$BG$323,AL$303)="",$G73=""),"",VLOOKUP($A73,Mitglieder!$C$24:$BG$323,AL$303))</f>
        <v/>
      </c>
      <c r="AM73" s="42" t="str">
        <f ca="1">IF($G73="","",VLOOKUP($A73,Mitglieder!$C$24:$BG$323,AM$303))</f>
        <v/>
      </c>
      <c r="AN73" s="54" t="str">
        <f ca="1">IF(OR(VLOOKUP($A73,Mitglieder!$C$24:$BG$323,AN$303)="",$G73=""),"",VLOOKUP($A73,Mitglieder!$C$24:$BG$323,AN$303))</f>
        <v/>
      </c>
      <c r="AO73" s="43" t="str">
        <f ca="1">IF($G73="","",TEXT(VLOOKUP($A73,Mitglieder!$C$24:$BG$323,AO$303),"TT.MM.JJJJ"))</f>
        <v/>
      </c>
      <c r="AP73" s="42" t="str">
        <f ca="1">IF($G73="","",VLOOKUP($A73,Mitglieder!$C$24:$BG$323,AP$303))</f>
        <v/>
      </c>
      <c r="AQ73" s="45" t="str">
        <f ca="1">IF($G73="","",TEXT(VLOOKUP($A73,Mitglieder!$C$24:$BG$323,AQ$303),"0.00"))</f>
        <v/>
      </c>
      <c r="AR73" s="54" t="str">
        <f ca="1">IF(OR(VLOOKUP($A73,Mitglieder!$C$24:$BG$323,AR$303)="",$G73=""),"",VLOOKUP($A73,Mitglieder!$C$24:$BG$323,AR$303))</f>
        <v/>
      </c>
      <c r="AS73" s="45" t="str">
        <f ca="1">IF($G73="","",TEXT(VLOOKUP($A73,Mitglieder!$C$24:$BG$323,AS$303),"0.00"))</f>
        <v/>
      </c>
      <c r="AT73" s="54" t="str">
        <f ca="1">IF(OR(VLOOKUP($A73,Mitglieder!$C$24:$BG$323,AT$303)="",$G73=""),"",VLOOKUP($A73,Mitglieder!$C$24:$BG$323,AT$303))</f>
        <v/>
      </c>
      <c r="AU73" s="45" t="str">
        <f ca="1">IF($G73="","",TEXT(VLOOKUP($A73,Mitglieder!$C$24:$BG$323,AU$303),"0.00"))</f>
        <v/>
      </c>
      <c r="AV73" s="45" t="str">
        <f ca="1">IF($G73="","",TEXT(VLOOKUP($A73,Mitglieder!$C$24:$BG$323,AV$303),"0.00"))</f>
        <v/>
      </c>
      <c r="AW73" s="42" t="str">
        <f ca="1">IF($G73="","",VLOOKUP($A73,Mitglieder!$C$24:$BG$323,AW$303))</f>
        <v/>
      </c>
      <c r="AX73" s="54" t="str">
        <f ca="1">IF(OR(VLOOKUP($A73,Mitglieder!$C$24:$BG$323,AX$303)="",$G73=""),"",VLOOKUP($A73,Mitglieder!$C$24:$BG$323,AX$303))</f>
        <v/>
      </c>
      <c r="AY73" s="43" t="str">
        <f ca="1">IF($G73="","",TEXT(VLOOKUP($A73,Mitglieder!$C$24:$BG$323,AY$303),"TT.MM.JJJJ"))</f>
        <v/>
      </c>
      <c r="AZ73" s="43" t="str">
        <f ca="1">IF($G73="","",TEXT(VLOOKUP($A73,Mitglieder!$C$24:$BG$323,AZ$303),"TT.MM.JJJJ"))</f>
        <v/>
      </c>
      <c r="BA73" s="43" t="str">
        <f ca="1">IF($G73="","",TEXT(VLOOKUP($A73,Mitglieder!$C$24:$BG$323,BA$303),"TT.MM.JJJJ"))</f>
        <v/>
      </c>
      <c r="BB73" s="43" t="str">
        <f ca="1">IF($G73="","",TEXT(VLOOKUP($A73,Mitglieder!$C$24:$BG$323,BB$303),"TT.MM.JJJJ"))</f>
        <v/>
      </c>
      <c r="BC73" s="43" t="str">
        <f ca="1">IF($G73="","",TEXT(VLOOKUP($A73,Mitglieder!$C$24:$BG$323,BC$303),"TT.MM.JJJJ"))</f>
        <v/>
      </c>
      <c r="BD73" s="43" t="str">
        <f ca="1">IF($G73="","",TEXT(VLOOKUP($A73,Mitglieder!$C$24:$BG$323,BD$303),"TT.MM.JJJJ"))</f>
        <v/>
      </c>
      <c r="BE73" s="42" t="str">
        <f ca="1">IF($G73="","",VLOOKUP($A73,Mitglieder!$C$24:$BG$323,BE$303))</f>
        <v/>
      </c>
      <c r="BF73" s="42" t="str">
        <f ca="1">IF($G73="","",VLOOKUP($A73,Mitglieder!$C$24:$BG$323,BF$303))</f>
        <v/>
      </c>
    </row>
    <row r="74" spans="1:58" x14ac:dyDescent="0.35">
      <c r="A74" s="42">
        <v>74</v>
      </c>
      <c r="B74" s="42">
        <f ca="1">VLOOKUP($A74,Mitglieder!$C$24:$BA$323,B$303)</f>
        <v>1.0299999999999967</v>
      </c>
      <c r="C74" s="42" t="str">
        <f ca="1">IF($G74="","",VLOOKUP($A74,Mitglieder!$C$24:$BG$323,C$303))</f>
        <v/>
      </c>
      <c r="D74" s="42" t="str">
        <f ca="1">IF($G74="","",VLOOKUP($A74,Mitglieder!$C$24:$BG$323,D$303))</f>
        <v/>
      </c>
      <c r="E74" s="42" t="str">
        <f ca="1">IF($G74="","",VLOOKUP($A74,Mitglieder!$C$24:$BG$323,E$303))</f>
        <v/>
      </c>
      <c r="F74" s="54" t="str">
        <f ca="1">IF(OR(VLOOKUP($A74,Mitglieder!$C$24:$BG$323,F$303)="",$G74=""),"",VLOOKUP($A74,Mitglieder!$C$24:$BG$323,F$303))</f>
        <v/>
      </c>
      <c r="G74" s="72" t="str">
        <f ca="1">IF(B74/ROUND(B74,0)=1,VLOOKUP($A74,Mitglieder!$C$24:$BA$323,G$303),"")</f>
        <v/>
      </c>
      <c r="H74" s="42" t="str">
        <f ca="1">IF($G74="","",VLOOKUP($A74,Mitglieder!$C$24:$BG$323,H$303))</f>
        <v/>
      </c>
      <c r="I74" s="54" t="str">
        <f ca="1">IF(OR(VLOOKUP($A74,Mitglieder!$C$24:$BG$323,I$303)="",$G74=""),"",VLOOKUP($A74,Mitglieder!$C$24:$BG$323,I$303))</f>
        <v/>
      </c>
      <c r="J74" s="42" t="str">
        <f ca="1">IF($G74="","",VLOOKUP($A74,Mitglieder!$C$24:$BG$323,J$303))</f>
        <v/>
      </c>
      <c r="K74" s="54" t="str">
        <f ca="1">IF(OR(VLOOKUP($A74,Mitglieder!$C$24:$BG$323,K$303)="",$G74=""),"",VLOOKUP($A74,Mitglieder!$C$24:$BG$323,K$303))</f>
        <v/>
      </c>
      <c r="L74" s="42" t="str">
        <f ca="1">IF($G74="","",VLOOKUP($A74,Mitglieder!$C$24:$BG$323,L$303))</f>
        <v/>
      </c>
      <c r="M74" s="42" t="str">
        <f ca="1">IF($G74="","",VLOOKUP($A74,Mitglieder!$C$24:$BG$323,M$303))</f>
        <v/>
      </c>
      <c r="N74" s="42" t="str">
        <f ca="1">IF($G74="","",VLOOKUP($A74,Mitglieder!$C$24:$BG$323,N$303))</f>
        <v/>
      </c>
      <c r="O74" s="42" t="str">
        <f ca="1">IF($G74="","",VLOOKUP($A74,Mitglieder!$C$24:$BG$323,O$303))</f>
        <v/>
      </c>
      <c r="P74" s="42" t="str">
        <f ca="1">IF($G74="","",VLOOKUP($A74,Mitglieder!$C$24:$BG$323,P$303))</f>
        <v/>
      </c>
      <c r="Q74" s="42" t="str">
        <f ca="1">IF($G74="","",VLOOKUP($A74,Mitglieder!$C$24:$BG$323,Q$303))</f>
        <v/>
      </c>
      <c r="R74" s="54" t="str">
        <f ca="1">IF(OR(VLOOKUP($A74,Mitglieder!$C$24:$BG$323,R$303)="",$G74=""),"",VLOOKUP($A74,Mitglieder!$C$24:$BG$323,R$303))</f>
        <v/>
      </c>
      <c r="S74" s="43" t="str">
        <f ca="1">IF($G74="","",TEXT(VLOOKUP($A74,Mitglieder!$C$24:$BG$323,S$303),"TT.MM.JJJJ"))</f>
        <v/>
      </c>
      <c r="T74" s="43" t="str">
        <f ca="1">IF($G74="","",TEXT(VLOOKUP($A74,Mitglieder!$C$24:$BG$323,T$303),"TT.MM.JJJJ"))</f>
        <v/>
      </c>
      <c r="U74" s="43" t="str">
        <f ca="1">IF($G74="","",TEXT(VLOOKUP($A74,Mitglieder!$C$24:$BG$323,U$303),"TT.MM.JJJJ"))</f>
        <v/>
      </c>
      <c r="V74" s="54" t="str">
        <f ca="1">IF(OR(VLOOKUP($A74,Mitglieder!$C$24:$BG$323,V$303)="",$G74=""),"",VLOOKUP($A74,Mitglieder!$C$24:$BG$323,V$303))</f>
        <v/>
      </c>
      <c r="W74" s="54" t="str">
        <f ca="1">IF(OR(VLOOKUP($A74,Mitglieder!$C$24:$BG$323,W$303)="",$G74=""),"",VLOOKUP($A74,Mitglieder!$C$24:$BG$323,W$303))</f>
        <v/>
      </c>
      <c r="X74" s="54" t="str">
        <f ca="1">IF(OR(VLOOKUP($A74,Mitglieder!$C$24:$BG$323,X$303)="",$G74=""),"",VLOOKUP($A74,Mitglieder!$C$24:$BG$323,X$303))</f>
        <v/>
      </c>
      <c r="Y74" s="54" t="str">
        <f ca="1">IF(OR(VLOOKUP($A74,Mitglieder!$C$24:$BG$323,Y$303)="",$G74=""),"",VLOOKUP($A74,Mitglieder!$C$24:$BG$323,Y$303))</f>
        <v/>
      </c>
      <c r="Z74" s="54" t="str">
        <f ca="1">IF(OR(VLOOKUP($A74,Mitglieder!$C$24:$BG$323,Z$303)="",$G74=""),"",VLOOKUP($A74,Mitglieder!$C$24:$BG$323,Z$303))</f>
        <v/>
      </c>
      <c r="AA74" s="54" t="str">
        <f ca="1">IF(OR(VLOOKUP($A74,Mitglieder!$C$24:$BG$323,AA$303)="",$G74=""),"",VLOOKUP($A74,Mitglieder!$C$24:$BG$323,AA$303))</f>
        <v/>
      </c>
      <c r="AB74" s="54" t="str">
        <f ca="1">IF(OR(VLOOKUP($A74,Mitglieder!$C$24:$BG$323,AB$303)="",$G74=""),"",VLOOKUP($A74,Mitglieder!$C$24:$BG$323,AB$303))</f>
        <v/>
      </c>
      <c r="AC74" s="54" t="str">
        <f ca="1">IF(OR(VLOOKUP($A74,Mitglieder!$C$24:$BG$323,AC$303)="",$G74=""),"",VLOOKUP($A74,Mitglieder!$C$24:$BG$323,AC$303))</f>
        <v/>
      </c>
      <c r="AD74" s="54" t="str">
        <f ca="1">IF(OR(VLOOKUP($A74,Mitglieder!$C$24:$BG$323,AD$303)="",$G74=""),"",VLOOKUP($A74,Mitglieder!$C$24:$BG$323,AD$303))</f>
        <v/>
      </c>
      <c r="AE74" s="54" t="str">
        <f ca="1">IF(OR(VLOOKUP($A74,Mitglieder!$C$24:$BG$323,AE$303)="",$G74=""),"",VLOOKUP($A74,Mitglieder!$C$24:$BG$323,AE$303))</f>
        <v/>
      </c>
      <c r="AF74" s="54" t="str">
        <f ca="1">IF(OR(VLOOKUP($A74,Mitglieder!$C$24:$BG$323,AF$303)="",$G74=""),"",VLOOKUP($A74,Mitglieder!$C$24:$BG$323,AF$303))</f>
        <v/>
      </c>
      <c r="AG74" s="54" t="str">
        <f ca="1">IF(OR(VLOOKUP($A74,Mitglieder!$C$24:$BG$323,AG$303)="",$G74=""),"",VLOOKUP($A74,Mitglieder!$C$24:$BG$323,AG$303))</f>
        <v/>
      </c>
      <c r="AH74" s="54" t="str">
        <f ca="1">IF(OR(VLOOKUP($A74,Mitglieder!$C$24:$BG$323,AH$303)="",$G74=""),"",VLOOKUP($A74,Mitglieder!$C$24:$BG$323,AH$303))</f>
        <v/>
      </c>
      <c r="AI74" s="54" t="str">
        <f ca="1">IF(OR(VLOOKUP($A74,Mitglieder!$C$24:$BG$323,AI$303)="",$G74=""),"",VLOOKUP($A74,Mitglieder!$C$24:$BG$323,AI$303))</f>
        <v/>
      </c>
      <c r="AJ74" s="54" t="str">
        <f ca="1">IF(OR(VLOOKUP($A74,Mitglieder!$C$24:$BG$323,AJ$303)="",$G74=""),"",VLOOKUP($A74,Mitglieder!$C$24:$BG$323,AJ$303))</f>
        <v/>
      </c>
      <c r="AK74" s="54" t="str">
        <f ca="1">IF(OR(VLOOKUP($A74,Mitglieder!$C$24:$BG$323,AK$303)="",$G74=""),"",VLOOKUP($A74,Mitglieder!$C$24:$BG$323,AK$303))</f>
        <v/>
      </c>
      <c r="AL74" s="54" t="str">
        <f ca="1">IF(OR(VLOOKUP($A74,Mitglieder!$C$24:$BG$323,AL$303)="",$G74=""),"",VLOOKUP($A74,Mitglieder!$C$24:$BG$323,AL$303))</f>
        <v/>
      </c>
      <c r="AM74" s="42" t="str">
        <f ca="1">IF($G74="","",VLOOKUP($A74,Mitglieder!$C$24:$BG$323,AM$303))</f>
        <v/>
      </c>
      <c r="AN74" s="54" t="str">
        <f ca="1">IF(OR(VLOOKUP($A74,Mitglieder!$C$24:$BG$323,AN$303)="",$G74=""),"",VLOOKUP($A74,Mitglieder!$C$24:$BG$323,AN$303))</f>
        <v/>
      </c>
      <c r="AO74" s="43" t="str">
        <f ca="1">IF($G74="","",TEXT(VLOOKUP($A74,Mitglieder!$C$24:$BG$323,AO$303),"TT.MM.JJJJ"))</f>
        <v/>
      </c>
      <c r="AP74" s="42" t="str">
        <f ca="1">IF($G74="","",VLOOKUP($A74,Mitglieder!$C$24:$BG$323,AP$303))</f>
        <v/>
      </c>
      <c r="AQ74" s="45" t="str">
        <f ca="1">IF($G74="","",TEXT(VLOOKUP($A74,Mitglieder!$C$24:$BG$323,AQ$303),"0.00"))</f>
        <v/>
      </c>
      <c r="AR74" s="54" t="str">
        <f ca="1">IF(OR(VLOOKUP($A74,Mitglieder!$C$24:$BG$323,AR$303)="",$G74=""),"",VLOOKUP($A74,Mitglieder!$C$24:$BG$323,AR$303))</f>
        <v/>
      </c>
      <c r="AS74" s="45" t="str">
        <f ca="1">IF($G74="","",TEXT(VLOOKUP($A74,Mitglieder!$C$24:$BG$323,AS$303),"0.00"))</f>
        <v/>
      </c>
      <c r="AT74" s="54" t="str">
        <f ca="1">IF(OR(VLOOKUP($A74,Mitglieder!$C$24:$BG$323,AT$303)="",$G74=""),"",VLOOKUP($A74,Mitglieder!$C$24:$BG$323,AT$303))</f>
        <v/>
      </c>
      <c r="AU74" s="45" t="str">
        <f ca="1">IF($G74="","",TEXT(VLOOKUP($A74,Mitglieder!$C$24:$BG$323,AU$303),"0.00"))</f>
        <v/>
      </c>
      <c r="AV74" s="45" t="str">
        <f ca="1">IF($G74="","",TEXT(VLOOKUP($A74,Mitglieder!$C$24:$BG$323,AV$303),"0.00"))</f>
        <v/>
      </c>
      <c r="AW74" s="42" t="str">
        <f ca="1">IF($G74="","",VLOOKUP($A74,Mitglieder!$C$24:$BG$323,AW$303))</f>
        <v/>
      </c>
      <c r="AX74" s="54" t="str">
        <f ca="1">IF(OR(VLOOKUP($A74,Mitglieder!$C$24:$BG$323,AX$303)="",$G74=""),"",VLOOKUP($A74,Mitglieder!$C$24:$BG$323,AX$303))</f>
        <v/>
      </c>
      <c r="AY74" s="43" t="str">
        <f ca="1">IF($G74="","",TEXT(VLOOKUP($A74,Mitglieder!$C$24:$BG$323,AY$303),"TT.MM.JJJJ"))</f>
        <v/>
      </c>
      <c r="AZ74" s="43" t="str">
        <f ca="1">IF($G74="","",TEXT(VLOOKUP($A74,Mitglieder!$C$24:$BG$323,AZ$303),"TT.MM.JJJJ"))</f>
        <v/>
      </c>
      <c r="BA74" s="43" t="str">
        <f ca="1">IF($G74="","",TEXT(VLOOKUP($A74,Mitglieder!$C$24:$BG$323,BA$303),"TT.MM.JJJJ"))</f>
        <v/>
      </c>
      <c r="BB74" s="43" t="str">
        <f ca="1">IF($G74="","",TEXT(VLOOKUP($A74,Mitglieder!$C$24:$BG$323,BB$303),"TT.MM.JJJJ"))</f>
        <v/>
      </c>
      <c r="BC74" s="43" t="str">
        <f ca="1">IF($G74="","",TEXT(VLOOKUP($A74,Mitglieder!$C$24:$BG$323,BC$303),"TT.MM.JJJJ"))</f>
        <v/>
      </c>
      <c r="BD74" s="43" t="str">
        <f ca="1">IF($G74="","",TEXT(VLOOKUP($A74,Mitglieder!$C$24:$BG$323,BD$303),"TT.MM.JJJJ"))</f>
        <v/>
      </c>
      <c r="BE74" s="42" t="str">
        <f ca="1">IF($G74="","",VLOOKUP($A74,Mitglieder!$C$24:$BG$323,BE$303))</f>
        <v/>
      </c>
      <c r="BF74" s="42" t="str">
        <f ca="1">IF($G74="","",VLOOKUP($A74,Mitglieder!$C$24:$BG$323,BF$303))</f>
        <v/>
      </c>
    </row>
    <row r="75" spans="1:58" x14ac:dyDescent="0.35">
      <c r="A75" s="42">
        <v>75</v>
      </c>
      <c r="B75" s="42">
        <f ca="1">VLOOKUP($A75,Mitglieder!$C$24:$BA$323,B$303)</f>
        <v>1.0299999999999967</v>
      </c>
      <c r="C75" s="42" t="str">
        <f ca="1">IF($G75="","",VLOOKUP($A75,Mitglieder!$C$24:$BG$323,C$303))</f>
        <v/>
      </c>
      <c r="D75" s="42" t="str">
        <f ca="1">IF($G75="","",VLOOKUP($A75,Mitglieder!$C$24:$BG$323,D$303))</f>
        <v/>
      </c>
      <c r="E75" s="42" t="str">
        <f ca="1">IF($G75="","",VLOOKUP($A75,Mitglieder!$C$24:$BG$323,E$303))</f>
        <v/>
      </c>
      <c r="F75" s="54" t="str">
        <f ca="1">IF(OR(VLOOKUP($A75,Mitglieder!$C$24:$BG$323,F$303)="",$G75=""),"",VLOOKUP($A75,Mitglieder!$C$24:$BG$323,F$303))</f>
        <v/>
      </c>
      <c r="G75" s="72" t="str">
        <f ca="1">IF(B75/ROUND(B75,0)=1,VLOOKUP($A75,Mitglieder!$C$24:$BA$323,G$303),"")</f>
        <v/>
      </c>
      <c r="H75" s="42" t="str">
        <f ca="1">IF($G75="","",VLOOKUP($A75,Mitglieder!$C$24:$BG$323,H$303))</f>
        <v/>
      </c>
      <c r="I75" s="54" t="str">
        <f ca="1">IF(OR(VLOOKUP($A75,Mitglieder!$C$24:$BG$323,I$303)="",$G75=""),"",VLOOKUP($A75,Mitglieder!$C$24:$BG$323,I$303))</f>
        <v/>
      </c>
      <c r="J75" s="42" t="str">
        <f ca="1">IF($G75="","",VLOOKUP($A75,Mitglieder!$C$24:$BG$323,J$303))</f>
        <v/>
      </c>
      <c r="K75" s="54" t="str">
        <f ca="1">IF(OR(VLOOKUP($A75,Mitglieder!$C$24:$BG$323,K$303)="",$G75=""),"",VLOOKUP($A75,Mitglieder!$C$24:$BG$323,K$303))</f>
        <v/>
      </c>
      <c r="L75" s="42" t="str">
        <f ca="1">IF($G75="","",VLOOKUP($A75,Mitglieder!$C$24:$BG$323,L$303))</f>
        <v/>
      </c>
      <c r="M75" s="42" t="str">
        <f ca="1">IF($G75="","",VLOOKUP($A75,Mitglieder!$C$24:$BG$323,M$303))</f>
        <v/>
      </c>
      <c r="N75" s="42" t="str">
        <f ca="1">IF($G75="","",VLOOKUP($A75,Mitglieder!$C$24:$BG$323,N$303))</f>
        <v/>
      </c>
      <c r="O75" s="42" t="str">
        <f ca="1">IF($G75="","",VLOOKUP($A75,Mitglieder!$C$24:$BG$323,O$303))</f>
        <v/>
      </c>
      <c r="P75" s="42" t="str">
        <f ca="1">IF($G75="","",VLOOKUP($A75,Mitglieder!$C$24:$BG$323,P$303))</f>
        <v/>
      </c>
      <c r="Q75" s="42" t="str">
        <f ca="1">IF($G75="","",VLOOKUP($A75,Mitglieder!$C$24:$BG$323,Q$303))</f>
        <v/>
      </c>
      <c r="R75" s="54" t="str">
        <f ca="1">IF(OR(VLOOKUP($A75,Mitglieder!$C$24:$BG$323,R$303)="",$G75=""),"",VLOOKUP($A75,Mitglieder!$C$24:$BG$323,R$303))</f>
        <v/>
      </c>
      <c r="S75" s="43" t="str">
        <f ca="1">IF($G75="","",TEXT(VLOOKUP($A75,Mitglieder!$C$24:$BG$323,S$303),"TT.MM.JJJJ"))</f>
        <v/>
      </c>
      <c r="T75" s="43" t="str">
        <f ca="1">IF($G75="","",TEXT(VLOOKUP($A75,Mitglieder!$C$24:$BG$323,T$303),"TT.MM.JJJJ"))</f>
        <v/>
      </c>
      <c r="U75" s="43" t="str">
        <f ca="1">IF($G75="","",TEXT(VLOOKUP($A75,Mitglieder!$C$24:$BG$323,U$303),"TT.MM.JJJJ"))</f>
        <v/>
      </c>
      <c r="V75" s="54" t="str">
        <f ca="1">IF(OR(VLOOKUP($A75,Mitglieder!$C$24:$BG$323,V$303)="",$G75=""),"",VLOOKUP($A75,Mitglieder!$C$24:$BG$323,V$303))</f>
        <v/>
      </c>
      <c r="W75" s="54" t="str">
        <f ca="1">IF(OR(VLOOKUP($A75,Mitglieder!$C$24:$BG$323,W$303)="",$G75=""),"",VLOOKUP($A75,Mitglieder!$C$24:$BG$323,W$303))</f>
        <v/>
      </c>
      <c r="X75" s="54" t="str">
        <f ca="1">IF(OR(VLOOKUP($A75,Mitglieder!$C$24:$BG$323,X$303)="",$G75=""),"",VLOOKUP($A75,Mitglieder!$C$24:$BG$323,X$303))</f>
        <v/>
      </c>
      <c r="Y75" s="54" t="str">
        <f ca="1">IF(OR(VLOOKUP($A75,Mitglieder!$C$24:$BG$323,Y$303)="",$G75=""),"",VLOOKUP($A75,Mitglieder!$C$24:$BG$323,Y$303))</f>
        <v/>
      </c>
      <c r="Z75" s="54" t="str">
        <f ca="1">IF(OR(VLOOKUP($A75,Mitglieder!$C$24:$BG$323,Z$303)="",$G75=""),"",VLOOKUP($A75,Mitglieder!$C$24:$BG$323,Z$303))</f>
        <v/>
      </c>
      <c r="AA75" s="54" t="str">
        <f ca="1">IF(OR(VLOOKUP($A75,Mitglieder!$C$24:$BG$323,AA$303)="",$G75=""),"",VLOOKUP($A75,Mitglieder!$C$24:$BG$323,AA$303))</f>
        <v/>
      </c>
      <c r="AB75" s="54" t="str">
        <f ca="1">IF(OR(VLOOKUP($A75,Mitglieder!$C$24:$BG$323,AB$303)="",$G75=""),"",VLOOKUP($A75,Mitglieder!$C$24:$BG$323,AB$303))</f>
        <v/>
      </c>
      <c r="AC75" s="54" t="str">
        <f ca="1">IF(OR(VLOOKUP($A75,Mitglieder!$C$24:$BG$323,AC$303)="",$G75=""),"",VLOOKUP($A75,Mitglieder!$C$24:$BG$323,AC$303))</f>
        <v/>
      </c>
      <c r="AD75" s="54" t="str">
        <f ca="1">IF(OR(VLOOKUP($A75,Mitglieder!$C$24:$BG$323,AD$303)="",$G75=""),"",VLOOKUP($A75,Mitglieder!$C$24:$BG$323,AD$303))</f>
        <v/>
      </c>
      <c r="AE75" s="54" t="str">
        <f ca="1">IF(OR(VLOOKUP($A75,Mitglieder!$C$24:$BG$323,AE$303)="",$G75=""),"",VLOOKUP($A75,Mitglieder!$C$24:$BG$323,AE$303))</f>
        <v/>
      </c>
      <c r="AF75" s="54" t="str">
        <f ca="1">IF(OR(VLOOKUP($A75,Mitglieder!$C$24:$BG$323,AF$303)="",$G75=""),"",VLOOKUP($A75,Mitglieder!$C$24:$BG$323,AF$303))</f>
        <v/>
      </c>
      <c r="AG75" s="54" t="str">
        <f ca="1">IF(OR(VLOOKUP($A75,Mitglieder!$C$24:$BG$323,AG$303)="",$G75=""),"",VLOOKUP($A75,Mitglieder!$C$24:$BG$323,AG$303))</f>
        <v/>
      </c>
      <c r="AH75" s="54" t="str">
        <f ca="1">IF(OR(VLOOKUP($A75,Mitglieder!$C$24:$BG$323,AH$303)="",$G75=""),"",VLOOKUP($A75,Mitglieder!$C$24:$BG$323,AH$303))</f>
        <v/>
      </c>
      <c r="AI75" s="54" t="str">
        <f ca="1">IF(OR(VLOOKUP($A75,Mitglieder!$C$24:$BG$323,AI$303)="",$G75=""),"",VLOOKUP($A75,Mitglieder!$C$24:$BG$323,AI$303))</f>
        <v/>
      </c>
      <c r="AJ75" s="54" t="str">
        <f ca="1">IF(OR(VLOOKUP($A75,Mitglieder!$C$24:$BG$323,AJ$303)="",$G75=""),"",VLOOKUP($A75,Mitglieder!$C$24:$BG$323,AJ$303))</f>
        <v/>
      </c>
      <c r="AK75" s="54" t="str">
        <f ca="1">IF(OR(VLOOKUP($A75,Mitglieder!$C$24:$BG$323,AK$303)="",$G75=""),"",VLOOKUP($A75,Mitglieder!$C$24:$BG$323,AK$303))</f>
        <v/>
      </c>
      <c r="AL75" s="54" t="str">
        <f ca="1">IF(OR(VLOOKUP($A75,Mitglieder!$C$24:$BG$323,AL$303)="",$G75=""),"",VLOOKUP($A75,Mitglieder!$C$24:$BG$323,AL$303))</f>
        <v/>
      </c>
      <c r="AM75" s="42" t="str">
        <f ca="1">IF($G75="","",VLOOKUP($A75,Mitglieder!$C$24:$BG$323,AM$303))</f>
        <v/>
      </c>
      <c r="AN75" s="54" t="str">
        <f ca="1">IF(OR(VLOOKUP($A75,Mitglieder!$C$24:$BG$323,AN$303)="",$G75=""),"",VLOOKUP($A75,Mitglieder!$C$24:$BG$323,AN$303))</f>
        <v/>
      </c>
      <c r="AO75" s="43" t="str">
        <f ca="1">IF($G75="","",TEXT(VLOOKUP($A75,Mitglieder!$C$24:$BG$323,AO$303),"TT.MM.JJJJ"))</f>
        <v/>
      </c>
      <c r="AP75" s="42" t="str">
        <f ca="1">IF($G75="","",VLOOKUP($A75,Mitglieder!$C$24:$BG$323,AP$303))</f>
        <v/>
      </c>
      <c r="AQ75" s="45" t="str">
        <f ca="1">IF($G75="","",TEXT(VLOOKUP($A75,Mitglieder!$C$24:$BG$323,AQ$303),"0.00"))</f>
        <v/>
      </c>
      <c r="AR75" s="54" t="str">
        <f ca="1">IF(OR(VLOOKUP($A75,Mitglieder!$C$24:$BG$323,AR$303)="",$G75=""),"",VLOOKUP($A75,Mitglieder!$C$24:$BG$323,AR$303))</f>
        <v/>
      </c>
      <c r="AS75" s="45" t="str">
        <f ca="1">IF($G75="","",TEXT(VLOOKUP($A75,Mitglieder!$C$24:$BG$323,AS$303),"0.00"))</f>
        <v/>
      </c>
      <c r="AT75" s="54" t="str">
        <f ca="1">IF(OR(VLOOKUP($A75,Mitglieder!$C$24:$BG$323,AT$303)="",$G75=""),"",VLOOKUP($A75,Mitglieder!$C$24:$BG$323,AT$303))</f>
        <v/>
      </c>
      <c r="AU75" s="45" t="str">
        <f ca="1">IF($G75="","",TEXT(VLOOKUP($A75,Mitglieder!$C$24:$BG$323,AU$303),"0.00"))</f>
        <v/>
      </c>
      <c r="AV75" s="45" t="str">
        <f ca="1">IF($G75="","",TEXT(VLOOKUP($A75,Mitglieder!$C$24:$BG$323,AV$303),"0.00"))</f>
        <v/>
      </c>
      <c r="AW75" s="42" t="str">
        <f ca="1">IF($G75="","",VLOOKUP($A75,Mitglieder!$C$24:$BG$323,AW$303))</f>
        <v/>
      </c>
      <c r="AX75" s="54" t="str">
        <f ca="1">IF(OR(VLOOKUP($A75,Mitglieder!$C$24:$BG$323,AX$303)="",$G75=""),"",VLOOKUP($A75,Mitglieder!$C$24:$BG$323,AX$303))</f>
        <v/>
      </c>
      <c r="AY75" s="43" t="str">
        <f ca="1">IF($G75="","",TEXT(VLOOKUP($A75,Mitglieder!$C$24:$BG$323,AY$303),"TT.MM.JJJJ"))</f>
        <v/>
      </c>
      <c r="AZ75" s="43" t="str">
        <f ca="1">IF($G75="","",TEXT(VLOOKUP($A75,Mitglieder!$C$24:$BG$323,AZ$303),"TT.MM.JJJJ"))</f>
        <v/>
      </c>
      <c r="BA75" s="43" t="str">
        <f ca="1">IF($G75="","",TEXT(VLOOKUP($A75,Mitglieder!$C$24:$BG$323,BA$303),"TT.MM.JJJJ"))</f>
        <v/>
      </c>
      <c r="BB75" s="43" t="str">
        <f ca="1">IF($G75="","",TEXT(VLOOKUP($A75,Mitglieder!$C$24:$BG$323,BB$303),"TT.MM.JJJJ"))</f>
        <v/>
      </c>
      <c r="BC75" s="43" t="str">
        <f ca="1">IF($G75="","",TEXT(VLOOKUP($A75,Mitglieder!$C$24:$BG$323,BC$303),"TT.MM.JJJJ"))</f>
        <v/>
      </c>
      <c r="BD75" s="43" t="str">
        <f ca="1">IF($G75="","",TEXT(VLOOKUP($A75,Mitglieder!$C$24:$BG$323,BD$303),"TT.MM.JJJJ"))</f>
        <v/>
      </c>
      <c r="BE75" s="42" t="str">
        <f ca="1">IF($G75="","",VLOOKUP($A75,Mitglieder!$C$24:$BG$323,BE$303))</f>
        <v/>
      </c>
      <c r="BF75" s="42" t="str">
        <f ca="1">IF($G75="","",VLOOKUP($A75,Mitglieder!$C$24:$BG$323,BF$303))</f>
        <v/>
      </c>
    </row>
    <row r="76" spans="1:58" x14ac:dyDescent="0.35">
      <c r="A76" s="42">
        <v>76</v>
      </c>
      <c r="B76" s="42">
        <f ca="1">VLOOKUP($A76,Mitglieder!$C$24:$BA$323,B$303)</f>
        <v>1.0299999999999967</v>
      </c>
      <c r="C76" s="42" t="str">
        <f ca="1">IF($G76="","",VLOOKUP($A76,Mitglieder!$C$24:$BG$323,C$303))</f>
        <v/>
      </c>
      <c r="D76" s="42" t="str">
        <f ca="1">IF($G76="","",VLOOKUP($A76,Mitglieder!$C$24:$BG$323,D$303))</f>
        <v/>
      </c>
      <c r="E76" s="42" t="str">
        <f ca="1">IF($G76="","",VLOOKUP($A76,Mitglieder!$C$24:$BG$323,E$303))</f>
        <v/>
      </c>
      <c r="F76" s="54" t="str">
        <f ca="1">IF(OR(VLOOKUP($A76,Mitglieder!$C$24:$BG$323,F$303)="",$G76=""),"",VLOOKUP($A76,Mitglieder!$C$24:$BG$323,F$303))</f>
        <v/>
      </c>
      <c r="G76" s="72" t="str">
        <f ca="1">IF(B76/ROUND(B76,0)=1,VLOOKUP($A76,Mitglieder!$C$24:$BA$323,G$303),"")</f>
        <v/>
      </c>
      <c r="H76" s="42" t="str">
        <f ca="1">IF($G76="","",VLOOKUP($A76,Mitglieder!$C$24:$BG$323,H$303))</f>
        <v/>
      </c>
      <c r="I76" s="54" t="str">
        <f ca="1">IF(OR(VLOOKUP($A76,Mitglieder!$C$24:$BG$323,I$303)="",$G76=""),"",VLOOKUP($A76,Mitglieder!$C$24:$BG$323,I$303))</f>
        <v/>
      </c>
      <c r="J76" s="42" t="str">
        <f ca="1">IF($G76="","",VLOOKUP($A76,Mitglieder!$C$24:$BG$323,J$303))</f>
        <v/>
      </c>
      <c r="K76" s="54" t="str">
        <f ca="1">IF(OR(VLOOKUP($A76,Mitglieder!$C$24:$BG$323,K$303)="",$G76=""),"",VLOOKUP($A76,Mitglieder!$C$24:$BG$323,K$303))</f>
        <v/>
      </c>
      <c r="L76" s="42" t="str">
        <f ca="1">IF($G76="","",VLOOKUP($A76,Mitglieder!$C$24:$BG$323,L$303))</f>
        <v/>
      </c>
      <c r="M76" s="42" t="str">
        <f ca="1">IF($G76="","",VLOOKUP($A76,Mitglieder!$C$24:$BG$323,M$303))</f>
        <v/>
      </c>
      <c r="N76" s="42" t="str">
        <f ca="1">IF($G76="","",VLOOKUP($A76,Mitglieder!$C$24:$BG$323,N$303))</f>
        <v/>
      </c>
      <c r="O76" s="42" t="str">
        <f ca="1">IF($G76="","",VLOOKUP($A76,Mitglieder!$C$24:$BG$323,O$303))</f>
        <v/>
      </c>
      <c r="P76" s="42" t="str">
        <f ca="1">IF($G76="","",VLOOKUP($A76,Mitglieder!$C$24:$BG$323,P$303))</f>
        <v/>
      </c>
      <c r="Q76" s="42" t="str">
        <f ca="1">IF($G76="","",VLOOKUP($A76,Mitglieder!$C$24:$BG$323,Q$303))</f>
        <v/>
      </c>
      <c r="R76" s="54" t="str">
        <f ca="1">IF(OR(VLOOKUP($A76,Mitglieder!$C$24:$BG$323,R$303)="",$G76=""),"",VLOOKUP($A76,Mitglieder!$C$24:$BG$323,R$303))</f>
        <v/>
      </c>
      <c r="S76" s="43" t="str">
        <f ca="1">IF($G76="","",TEXT(VLOOKUP($A76,Mitglieder!$C$24:$BG$323,S$303),"TT.MM.JJJJ"))</f>
        <v/>
      </c>
      <c r="T76" s="43" t="str">
        <f ca="1">IF($G76="","",TEXT(VLOOKUP($A76,Mitglieder!$C$24:$BG$323,T$303),"TT.MM.JJJJ"))</f>
        <v/>
      </c>
      <c r="U76" s="43" t="str">
        <f ca="1">IF($G76="","",TEXT(VLOOKUP($A76,Mitglieder!$C$24:$BG$323,U$303),"TT.MM.JJJJ"))</f>
        <v/>
      </c>
      <c r="V76" s="54" t="str">
        <f ca="1">IF(OR(VLOOKUP($A76,Mitglieder!$C$24:$BG$323,V$303)="",$G76=""),"",VLOOKUP($A76,Mitglieder!$C$24:$BG$323,V$303))</f>
        <v/>
      </c>
      <c r="W76" s="54" t="str">
        <f ca="1">IF(OR(VLOOKUP($A76,Mitglieder!$C$24:$BG$323,W$303)="",$G76=""),"",VLOOKUP($A76,Mitglieder!$C$24:$BG$323,W$303))</f>
        <v/>
      </c>
      <c r="X76" s="54" t="str">
        <f ca="1">IF(OR(VLOOKUP($A76,Mitglieder!$C$24:$BG$323,X$303)="",$G76=""),"",VLOOKUP($A76,Mitglieder!$C$24:$BG$323,X$303))</f>
        <v/>
      </c>
      <c r="Y76" s="54" t="str">
        <f ca="1">IF(OR(VLOOKUP($A76,Mitglieder!$C$24:$BG$323,Y$303)="",$G76=""),"",VLOOKUP($A76,Mitglieder!$C$24:$BG$323,Y$303))</f>
        <v/>
      </c>
      <c r="Z76" s="54" t="str">
        <f ca="1">IF(OR(VLOOKUP($A76,Mitglieder!$C$24:$BG$323,Z$303)="",$G76=""),"",VLOOKUP($A76,Mitglieder!$C$24:$BG$323,Z$303))</f>
        <v/>
      </c>
      <c r="AA76" s="54" t="str">
        <f ca="1">IF(OR(VLOOKUP($A76,Mitglieder!$C$24:$BG$323,AA$303)="",$G76=""),"",VLOOKUP($A76,Mitglieder!$C$24:$BG$323,AA$303))</f>
        <v/>
      </c>
      <c r="AB76" s="54" t="str">
        <f ca="1">IF(OR(VLOOKUP($A76,Mitglieder!$C$24:$BG$323,AB$303)="",$G76=""),"",VLOOKUP($A76,Mitglieder!$C$24:$BG$323,AB$303))</f>
        <v/>
      </c>
      <c r="AC76" s="54" t="str">
        <f ca="1">IF(OR(VLOOKUP($A76,Mitglieder!$C$24:$BG$323,AC$303)="",$G76=""),"",VLOOKUP($A76,Mitglieder!$C$24:$BG$323,AC$303))</f>
        <v/>
      </c>
      <c r="AD76" s="54" t="str">
        <f ca="1">IF(OR(VLOOKUP($A76,Mitglieder!$C$24:$BG$323,AD$303)="",$G76=""),"",VLOOKUP($A76,Mitglieder!$C$24:$BG$323,AD$303))</f>
        <v/>
      </c>
      <c r="AE76" s="54" t="str">
        <f ca="1">IF(OR(VLOOKUP($A76,Mitglieder!$C$24:$BG$323,AE$303)="",$G76=""),"",VLOOKUP($A76,Mitglieder!$C$24:$BG$323,AE$303))</f>
        <v/>
      </c>
      <c r="AF76" s="54" t="str">
        <f ca="1">IF(OR(VLOOKUP($A76,Mitglieder!$C$24:$BG$323,AF$303)="",$G76=""),"",VLOOKUP($A76,Mitglieder!$C$24:$BG$323,AF$303))</f>
        <v/>
      </c>
      <c r="AG76" s="54" t="str">
        <f ca="1">IF(OR(VLOOKUP($A76,Mitglieder!$C$24:$BG$323,AG$303)="",$G76=""),"",VLOOKUP($A76,Mitglieder!$C$24:$BG$323,AG$303))</f>
        <v/>
      </c>
      <c r="AH76" s="54" t="str">
        <f ca="1">IF(OR(VLOOKUP($A76,Mitglieder!$C$24:$BG$323,AH$303)="",$G76=""),"",VLOOKUP($A76,Mitglieder!$C$24:$BG$323,AH$303))</f>
        <v/>
      </c>
      <c r="AI76" s="54" t="str">
        <f ca="1">IF(OR(VLOOKUP($A76,Mitglieder!$C$24:$BG$323,AI$303)="",$G76=""),"",VLOOKUP($A76,Mitglieder!$C$24:$BG$323,AI$303))</f>
        <v/>
      </c>
      <c r="AJ76" s="54" t="str">
        <f ca="1">IF(OR(VLOOKUP($A76,Mitglieder!$C$24:$BG$323,AJ$303)="",$G76=""),"",VLOOKUP($A76,Mitglieder!$C$24:$BG$323,AJ$303))</f>
        <v/>
      </c>
      <c r="AK76" s="54" t="str">
        <f ca="1">IF(OR(VLOOKUP($A76,Mitglieder!$C$24:$BG$323,AK$303)="",$G76=""),"",VLOOKUP($A76,Mitglieder!$C$24:$BG$323,AK$303))</f>
        <v/>
      </c>
      <c r="AL76" s="54" t="str">
        <f ca="1">IF(OR(VLOOKUP($A76,Mitglieder!$C$24:$BG$323,AL$303)="",$G76=""),"",VLOOKUP($A76,Mitglieder!$C$24:$BG$323,AL$303))</f>
        <v/>
      </c>
      <c r="AM76" s="42" t="str">
        <f ca="1">IF($G76="","",VLOOKUP($A76,Mitglieder!$C$24:$BG$323,AM$303))</f>
        <v/>
      </c>
      <c r="AN76" s="54" t="str">
        <f ca="1">IF(OR(VLOOKUP($A76,Mitglieder!$C$24:$BG$323,AN$303)="",$G76=""),"",VLOOKUP($A76,Mitglieder!$C$24:$BG$323,AN$303))</f>
        <v/>
      </c>
      <c r="AO76" s="43" t="str">
        <f ca="1">IF($G76="","",TEXT(VLOOKUP($A76,Mitglieder!$C$24:$BG$323,AO$303),"TT.MM.JJJJ"))</f>
        <v/>
      </c>
      <c r="AP76" s="42" t="str">
        <f ca="1">IF($G76="","",VLOOKUP($A76,Mitglieder!$C$24:$BG$323,AP$303))</f>
        <v/>
      </c>
      <c r="AQ76" s="45" t="str">
        <f ca="1">IF($G76="","",TEXT(VLOOKUP($A76,Mitglieder!$C$24:$BG$323,AQ$303),"0.00"))</f>
        <v/>
      </c>
      <c r="AR76" s="54" t="str">
        <f ca="1">IF(OR(VLOOKUP($A76,Mitglieder!$C$24:$BG$323,AR$303)="",$G76=""),"",VLOOKUP($A76,Mitglieder!$C$24:$BG$323,AR$303))</f>
        <v/>
      </c>
      <c r="AS76" s="45" t="str">
        <f ca="1">IF($G76="","",TEXT(VLOOKUP($A76,Mitglieder!$C$24:$BG$323,AS$303),"0.00"))</f>
        <v/>
      </c>
      <c r="AT76" s="54" t="str">
        <f ca="1">IF(OR(VLOOKUP($A76,Mitglieder!$C$24:$BG$323,AT$303)="",$G76=""),"",VLOOKUP($A76,Mitglieder!$C$24:$BG$323,AT$303))</f>
        <v/>
      </c>
      <c r="AU76" s="45" t="str">
        <f ca="1">IF($G76="","",TEXT(VLOOKUP($A76,Mitglieder!$C$24:$BG$323,AU$303),"0.00"))</f>
        <v/>
      </c>
      <c r="AV76" s="45" t="str">
        <f ca="1">IF($G76="","",TEXT(VLOOKUP($A76,Mitglieder!$C$24:$BG$323,AV$303),"0.00"))</f>
        <v/>
      </c>
      <c r="AW76" s="42" t="str">
        <f ca="1">IF($G76="","",VLOOKUP($A76,Mitglieder!$C$24:$BG$323,AW$303))</f>
        <v/>
      </c>
      <c r="AX76" s="54" t="str">
        <f ca="1">IF(OR(VLOOKUP($A76,Mitglieder!$C$24:$BG$323,AX$303)="",$G76=""),"",VLOOKUP($A76,Mitglieder!$C$24:$BG$323,AX$303))</f>
        <v/>
      </c>
      <c r="AY76" s="43" t="str">
        <f ca="1">IF($G76="","",TEXT(VLOOKUP($A76,Mitglieder!$C$24:$BG$323,AY$303),"TT.MM.JJJJ"))</f>
        <v/>
      </c>
      <c r="AZ76" s="43" t="str">
        <f ca="1">IF($G76="","",TEXT(VLOOKUP($A76,Mitglieder!$C$24:$BG$323,AZ$303),"TT.MM.JJJJ"))</f>
        <v/>
      </c>
      <c r="BA76" s="43" t="str">
        <f ca="1">IF($G76="","",TEXT(VLOOKUP($A76,Mitglieder!$C$24:$BG$323,BA$303),"TT.MM.JJJJ"))</f>
        <v/>
      </c>
      <c r="BB76" s="43" t="str">
        <f ca="1">IF($G76="","",TEXT(VLOOKUP($A76,Mitglieder!$C$24:$BG$323,BB$303),"TT.MM.JJJJ"))</f>
        <v/>
      </c>
      <c r="BC76" s="43" t="str">
        <f ca="1">IF($G76="","",TEXT(VLOOKUP($A76,Mitglieder!$C$24:$BG$323,BC$303),"TT.MM.JJJJ"))</f>
        <v/>
      </c>
      <c r="BD76" s="43" t="str">
        <f ca="1">IF($G76="","",TEXT(VLOOKUP($A76,Mitglieder!$C$24:$BG$323,BD$303),"TT.MM.JJJJ"))</f>
        <v/>
      </c>
      <c r="BE76" s="42" t="str">
        <f ca="1">IF($G76="","",VLOOKUP($A76,Mitglieder!$C$24:$BG$323,BE$303))</f>
        <v/>
      </c>
      <c r="BF76" s="42" t="str">
        <f ca="1">IF($G76="","",VLOOKUP($A76,Mitglieder!$C$24:$BG$323,BF$303))</f>
        <v/>
      </c>
    </row>
    <row r="77" spans="1:58" x14ac:dyDescent="0.35">
      <c r="A77" s="42">
        <v>77</v>
      </c>
      <c r="B77" s="42">
        <f ca="1">VLOOKUP($A77,Mitglieder!$C$24:$BA$323,B$303)</f>
        <v>1.0299999999999967</v>
      </c>
      <c r="C77" s="42" t="str">
        <f ca="1">IF($G77="","",VLOOKUP($A77,Mitglieder!$C$24:$BG$323,C$303))</f>
        <v/>
      </c>
      <c r="D77" s="42" t="str">
        <f ca="1">IF($G77="","",VLOOKUP($A77,Mitglieder!$C$24:$BG$323,D$303))</f>
        <v/>
      </c>
      <c r="E77" s="42" t="str">
        <f ca="1">IF($G77="","",VLOOKUP($A77,Mitglieder!$C$24:$BG$323,E$303))</f>
        <v/>
      </c>
      <c r="F77" s="54" t="str">
        <f ca="1">IF(OR(VLOOKUP($A77,Mitglieder!$C$24:$BG$323,F$303)="",$G77=""),"",VLOOKUP($A77,Mitglieder!$C$24:$BG$323,F$303))</f>
        <v/>
      </c>
      <c r="G77" s="72" t="str">
        <f ca="1">IF(B77/ROUND(B77,0)=1,VLOOKUP($A77,Mitglieder!$C$24:$BA$323,G$303),"")</f>
        <v/>
      </c>
      <c r="H77" s="42" t="str">
        <f ca="1">IF($G77="","",VLOOKUP($A77,Mitglieder!$C$24:$BG$323,H$303))</f>
        <v/>
      </c>
      <c r="I77" s="54" t="str">
        <f ca="1">IF(OR(VLOOKUP($A77,Mitglieder!$C$24:$BG$323,I$303)="",$G77=""),"",VLOOKUP($A77,Mitglieder!$C$24:$BG$323,I$303))</f>
        <v/>
      </c>
      <c r="J77" s="42" t="str">
        <f ca="1">IF($G77="","",VLOOKUP($A77,Mitglieder!$C$24:$BG$323,J$303))</f>
        <v/>
      </c>
      <c r="K77" s="54" t="str">
        <f ca="1">IF(OR(VLOOKUP($A77,Mitglieder!$C$24:$BG$323,K$303)="",$G77=""),"",VLOOKUP($A77,Mitglieder!$C$24:$BG$323,K$303))</f>
        <v/>
      </c>
      <c r="L77" s="42" t="str">
        <f ca="1">IF($G77="","",VLOOKUP($A77,Mitglieder!$C$24:$BG$323,L$303))</f>
        <v/>
      </c>
      <c r="M77" s="42" t="str">
        <f ca="1">IF($G77="","",VLOOKUP($A77,Mitglieder!$C$24:$BG$323,M$303))</f>
        <v/>
      </c>
      <c r="N77" s="42" t="str">
        <f ca="1">IF($G77="","",VLOOKUP($A77,Mitglieder!$C$24:$BG$323,N$303))</f>
        <v/>
      </c>
      <c r="O77" s="42" t="str">
        <f ca="1">IF($G77="","",VLOOKUP($A77,Mitglieder!$C$24:$BG$323,O$303))</f>
        <v/>
      </c>
      <c r="P77" s="42" t="str">
        <f ca="1">IF($G77="","",VLOOKUP($A77,Mitglieder!$C$24:$BG$323,P$303))</f>
        <v/>
      </c>
      <c r="Q77" s="42" t="str">
        <f ca="1">IF($G77="","",VLOOKUP($A77,Mitglieder!$C$24:$BG$323,Q$303))</f>
        <v/>
      </c>
      <c r="R77" s="54" t="str">
        <f ca="1">IF(OR(VLOOKUP($A77,Mitglieder!$C$24:$BG$323,R$303)="",$G77=""),"",VLOOKUP($A77,Mitglieder!$C$24:$BG$323,R$303))</f>
        <v/>
      </c>
      <c r="S77" s="43" t="str">
        <f ca="1">IF($G77="","",TEXT(VLOOKUP($A77,Mitglieder!$C$24:$BG$323,S$303),"TT.MM.JJJJ"))</f>
        <v/>
      </c>
      <c r="T77" s="43" t="str">
        <f ca="1">IF($G77="","",TEXT(VLOOKUP($A77,Mitglieder!$C$24:$BG$323,T$303),"TT.MM.JJJJ"))</f>
        <v/>
      </c>
      <c r="U77" s="43" t="str">
        <f ca="1">IF($G77="","",TEXT(VLOOKUP($A77,Mitglieder!$C$24:$BG$323,U$303),"TT.MM.JJJJ"))</f>
        <v/>
      </c>
      <c r="V77" s="54" t="str">
        <f ca="1">IF(OR(VLOOKUP($A77,Mitglieder!$C$24:$BG$323,V$303)="",$G77=""),"",VLOOKUP($A77,Mitglieder!$C$24:$BG$323,V$303))</f>
        <v/>
      </c>
      <c r="W77" s="54" t="str">
        <f ca="1">IF(OR(VLOOKUP($A77,Mitglieder!$C$24:$BG$323,W$303)="",$G77=""),"",VLOOKUP($A77,Mitglieder!$C$24:$BG$323,W$303))</f>
        <v/>
      </c>
      <c r="X77" s="54" t="str">
        <f ca="1">IF(OR(VLOOKUP($A77,Mitglieder!$C$24:$BG$323,X$303)="",$G77=""),"",VLOOKUP($A77,Mitglieder!$C$24:$BG$323,X$303))</f>
        <v/>
      </c>
      <c r="Y77" s="54" t="str">
        <f ca="1">IF(OR(VLOOKUP($A77,Mitglieder!$C$24:$BG$323,Y$303)="",$G77=""),"",VLOOKUP($A77,Mitglieder!$C$24:$BG$323,Y$303))</f>
        <v/>
      </c>
      <c r="Z77" s="54" t="str">
        <f ca="1">IF(OR(VLOOKUP($A77,Mitglieder!$C$24:$BG$323,Z$303)="",$G77=""),"",VLOOKUP($A77,Mitglieder!$C$24:$BG$323,Z$303))</f>
        <v/>
      </c>
      <c r="AA77" s="54" t="str">
        <f ca="1">IF(OR(VLOOKUP($A77,Mitglieder!$C$24:$BG$323,AA$303)="",$G77=""),"",VLOOKUP($A77,Mitglieder!$C$24:$BG$323,AA$303))</f>
        <v/>
      </c>
      <c r="AB77" s="54" t="str">
        <f ca="1">IF(OR(VLOOKUP($A77,Mitglieder!$C$24:$BG$323,AB$303)="",$G77=""),"",VLOOKUP($A77,Mitglieder!$C$24:$BG$323,AB$303))</f>
        <v/>
      </c>
      <c r="AC77" s="54" t="str">
        <f ca="1">IF(OR(VLOOKUP($A77,Mitglieder!$C$24:$BG$323,AC$303)="",$G77=""),"",VLOOKUP($A77,Mitglieder!$C$24:$BG$323,AC$303))</f>
        <v/>
      </c>
      <c r="AD77" s="54" t="str">
        <f ca="1">IF(OR(VLOOKUP($A77,Mitglieder!$C$24:$BG$323,AD$303)="",$G77=""),"",VLOOKUP($A77,Mitglieder!$C$24:$BG$323,AD$303))</f>
        <v/>
      </c>
      <c r="AE77" s="54" t="str">
        <f ca="1">IF(OR(VLOOKUP($A77,Mitglieder!$C$24:$BG$323,AE$303)="",$G77=""),"",VLOOKUP($A77,Mitglieder!$C$24:$BG$323,AE$303))</f>
        <v/>
      </c>
      <c r="AF77" s="54" t="str">
        <f ca="1">IF(OR(VLOOKUP($A77,Mitglieder!$C$24:$BG$323,AF$303)="",$G77=""),"",VLOOKUP($A77,Mitglieder!$C$24:$BG$323,AF$303))</f>
        <v/>
      </c>
      <c r="AG77" s="54" t="str">
        <f ca="1">IF(OR(VLOOKUP($A77,Mitglieder!$C$24:$BG$323,AG$303)="",$G77=""),"",VLOOKUP($A77,Mitglieder!$C$24:$BG$323,AG$303))</f>
        <v/>
      </c>
      <c r="AH77" s="54" t="str">
        <f ca="1">IF(OR(VLOOKUP($A77,Mitglieder!$C$24:$BG$323,AH$303)="",$G77=""),"",VLOOKUP($A77,Mitglieder!$C$24:$BG$323,AH$303))</f>
        <v/>
      </c>
      <c r="AI77" s="54" t="str">
        <f ca="1">IF(OR(VLOOKUP($A77,Mitglieder!$C$24:$BG$323,AI$303)="",$G77=""),"",VLOOKUP($A77,Mitglieder!$C$24:$BG$323,AI$303))</f>
        <v/>
      </c>
      <c r="AJ77" s="54" t="str">
        <f ca="1">IF(OR(VLOOKUP($A77,Mitglieder!$C$24:$BG$323,AJ$303)="",$G77=""),"",VLOOKUP($A77,Mitglieder!$C$24:$BG$323,AJ$303))</f>
        <v/>
      </c>
      <c r="AK77" s="54" t="str">
        <f ca="1">IF(OR(VLOOKUP($A77,Mitglieder!$C$24:$BG$323,AK$303)="",$G77=""),"",VLOOKUP($A77,Mitglieder!$C$24:$BG$323,AK$303))</f>
        <v/>
      </c>
      <c r="AL77" s="54" t="str">
        <f ca="1">IF(OR(VLOOKUP($A77,Mitglieder!$C$24:$BG$323,AL$303)="",$G77=""),"",VLOOKUP($A77,Mitglieder!$C$24:$BG$323,AL$303))</f>
        <v/>
      </c>
      <c r="AM77" s="42" t="str">
        <f ca="1">IF($G77="","",VLOOKUP($A77,Mitglieder!$C$24:$BG$323,AM$303))</f>
        <v/>
      </c>
      <c r="AN77" s="54" t="str">
        <f ca="1">IF(OR(VLOOKUP($A77,Mitglieder!$C$24:$BG$323,AN$303)="",$G77=""),"",VLOOKUP($A77,Mitglieder!$C$24:$BG$323,AN$303))</f>
        <v/>
      </c>
      <c r="AO77" s="43" t="str">
        <f ca="1">IF($G77="","",TEXT(VLOOKUP($A77,Mitglieder!$C$24:$BG$323,AO$303),"TT.MM.JJJJ"))</f>
        <v/>
      </c>
      <c r="AP77" s="42" t="str">
        <f ca="1">IF($G77="","",VLOOKUP($A77,Mitglieder!$C$24:$BG$323,AP$303))</f>
        <v/>
      </c>
      <c r="AQ77" s="45" t="str">
        <f ca="1">IF($G77="","",TEXT(VLOOKUP($A77,Mitglieder!$C$24:$BG$323,AQ$303),"0.00"))</f>
        <v/>
      </c>
      <c r="AR77" s="54" t="str">
        <f ca="1">IF(OR(VLOOKUP($A77,Mitglieder!$C$24:$BG$323,AR$303)="",$G77=""),"",VLOOKUP($A77,Mitglieder!$C$24:$BG$323,AR$303))</f>
        <v/>
      </c>
      <c r="AS77" s="45" t="str">
        <f ca="1">IF($G77="","",TEXT(VLOOKUP($A77,Mitglieder!$C$24:$BG$323,AS$303),"0.00"))</f>
        <v/>
      </c>
      <c r="AT77" s="54" t="str">
        <f ca="1">IF(OR(VLOOKUP($A77,Mitglieder!$C$24:$BG$323,AT$303)="",$G77=""),"",VLOOKUP($A77,Mitglieder!$C$24:$BG$323,AT$303))</f>
        <v/>
      </c>
      <c r="AU77" s="45" t="str">
        <f ca="1">IF($G77="","",TEXT(VLOOKUP($A77,Mitglieder!$C$24:$BG$323,AU$303),"0.00"))</f>
        <v/>
      </c>
      <c r="AV77" s="45" t="str">
        <f ca="1">IF($G77="","",TEXT(VLOOKUP($A77,Mitglieder!$C$24:$BG$323,AV$303),"0.00"))</f>
        <v/>
      </c>
      <c r="AW77" s="42" t="str">
        <f ca="1">IF($G77="","",VLOOKUP($A77,Mitglieder!$C$24:$BG$323,AW$303))</f>
        <v/>
      </c>
      <c r="AX77" s="54" t="str">
        <f ca="1">IF(OR(VLOOKUP($A77,Mitglieder!$C$24:$BG$323,AX$303)="",$G77=""),"",VLOOKUP($A77,Mitglieder!$C$24:$BG$323,AX$303))</f>
        <v/>
      </c>
      <c r="AY77" s="43" t="str">
        <f ca="1">IF($G77="","",TEXT(VLOOKUP($A77,Mitglieder!$C$24:$BG$323,AY$303),"TT.MM.JJJJ"))</f>
        <v/>
      </c>
      <c r="AZ77" s="43" t="str">
        <f ca="1">IF($G77="","",TEXT(VLOOKUP($A77,Mitglieder!$C$24:$BG$323,AZ$303),"TT.MM.JJJJ"))</f>
        <v/>
      </c>
      <c r="BA77" s="43" t="str">
        <f ca="1">IF($G77="","",TEXT(VLOOKUP($A77,Mitglieder!$C$24:$BG$323,BA$303),"TT.MM.JJJJ"))</f>
        <v/>
      </c>
      <c r="BB77" s="43" t="str">
        <f ca="1">IF($G77="","",TEXT(VLOOKUP($A77,Mitglieder!$C$24:$BG$323,BB$303),"TT.MM.JJJJ"))</f>
        <v/>
      </c>
      <c r="BC77" s="43" t="str">
        <f ca="1">IF($G77="","",TEXT(VLOOKUP($A77,Mitglieder!$C$24:$BG$323,BC$303),"TT.MM.JJJJ"))</f>
        <v/>
      </c>
      <c r="BD77" s="43" t="str">
        <f ca="1">IF($G77="","",TEXT(VLOOKUP($A77,Mitglieder!$C$24:$BG$323,BD$303),"TT.MM.JJJJ"))</f>
        <v/>
      </c>
      <c r="BE77" s="42" t="str">
        <f ca="1">IF($G77="","",VLOOKUP($A77,Mitglieder!$C$24:$BG$323,BE$303))</f>
        <v/>
      </c>
      <c r="BF77" s="42" t="str">
        <f ca="1">IF($G77="","",VLOOKUP($A77,Mitglieder!$C$24:$BG$323,BF$303))</f>
        <v/>
      </c>
    </row>
    <row r="78" spans="1:58" x14ac:dyDescent="0.35">
      <c r="A78" s="42">
        <v>78</v>
      </c>
      <c r="B78" s="42">
        <f ca="1">VLOOKUP($A78,Mitglieder!$C$24:$BA$323,B$303)</f>
        <v>1.0299999999999967</v>
      </c>
      <c r="C78" s="42" t="str">
        <f ca="1">IF($G78="","",VLOOKUP($A78,Mitglieder!$C$24:$BG$323,C$303))</f>
        <v/>
      </c>
      <c r="D78" s="42" t="str">
        <f ca="1">IF($G78="","",VLOOKUP($A78,Mitglieder!$C$24:$BG$323,D$303))</f>
        <v/>
      </c>
      <c r="E78" s="42" t="str">
        <f ca="1">IF($G78="","",VLOOKUP($A78,Mitglieder!$C$24:$BG$323,E$303))</f>
        <v/>
      </c>
      <c r="F78" s="54" t="str">
        <f ca="1">IF(OR(VLOOKUP($A78,Mitglieder!$C$24:$BG$323,F$303)="",$G78=""),"",VLOOKUP($A78,Mitglieder!$C$24:$BG$323,F$303))</f>
        <v/>
      </c>
      <c r="G78" s="72" t="str">
        <f ca="1">IF(B78/ROUND(B78,0)=1,VLOOKUP($A78,Mitglieder!$C$24:$BA$323,G$303),"")</f>
        <v/>
      </c>
      <c r="H78" s="42" t="str">
        <f ca="1">IF($G78="","",VLOOKUP($A78,Mitglieder!$C$24:$BG$323,H$303))</f>
        <v/>
      </c>
      <c r="I78" s="54" t="str">
        <f ca="1">IF(OR(VLOOKUP($A78,Mitglieder!$C$24:$BG$323,I$303)="",$G78=""),"",VLOOKUP($A78,Mitglieder!$C$24:$BG$323,I$303))</f>
        <v/>
      </c>
      <c r="J78" s="42" t="str">
        <f ca="1">IF($G78="","",VLOOKUP($A78,Mitglieder!$C$24:$BG$323,J$303))</f>
        <v/>
      </c>
      <c r="K78" s="54" t="str">
        <f ca="1">IF(OR(VLOOKUP($A78,Mitglieder!$C$24:$BG$323,K$303)="",$G78=""),"",VLOOKUP($A78,Mitglieder!$C$24:$BG$323,K$303))</f>
        <v/>
      </c>
      <c r="L78" s="42" t="str">
        <f ca="1">IF($G78="","",VLOOKUP($A78,Mitglieder!$C$24:$BG$323,L$303))</f>
        <v/>
      </c>
      <c r="M78" s="42" t="str">
        <f ca="1">IF($G78="","",VLOOKUP($A78,Mitglieder!$C$24:$BG$323,M$303))</f>
        <v/>
      </c>
      <c r="N78" s="42" t="str">
        <f ca="1">IF($G78="","",VLOOKUP($A78,Mitglieder!$C$24:$BG$323,N$303))</f>
        <v/>
      </c>
      <c r="O78" s="42" t="str">
        <f ca="1">IF($G78="","",VLOOKUP($A78,Mitglieder!$C$24:$BG$323,O$303))</f>
        <v/>
      </c>
      <c r="P78" s="42" t="str">
        <f ca="1">IF($G78="","",VLOOKUP($A78,Mitglieder!$C$24:$BG$323,P$303))</f>
        <v/>
      </c>
      <c r="Q78" s="42" t="str">
        <f ca="1">IF($G78="","",VLOOKUP($A78,Mitglieder!$C$24:$BG$323,Q$303))</f>
        <v/>
      </c>
      <c r="R78" s="54" t="str">
        <f ca="1">IF(OR(VLOOKUP($A78,Mitglieder!$C$24:$BG$323,R$303)="",$G78=""),"",VLOOKUP($A78,Mitglieder!$C$24:$BG$323,R$303))</f>
        <v/>
      </c>
      <c r="S78" s="43" t="str">
        <f ca="1">IF($G78="","",TEXT(VLOOKUP($A78,Mitglieder!$C$24:$BG$323,S$303),"TT.MM.JJJJ"))</f>
        <v/>
      </c>
      <c r="T78" s="43" t="str">
        <f ca="1">IF($G78="","",TEXT(VLOOKUP($A78,Mitglieder!$C$24:$BG$323,T$303),"TT.MM.JJJJ"))</f>
        <v/>
      </c>
      <c r="U78" s="43" t="str">
        <f ca="1">IF($G78="","",TEXT(VLOOKUP($A78,Mitglieder!$C$24:$BG$323,U$303),"TT.MM.JJJJ"))</f>
        <v/>
      </c>
      <c r="V78" s="54" t="str">
        <f ca="1">IF(OR(VLOOKUP($A78,Mitglieder!$C$24:$BG$323,V$303)="",$G78=""),"",VLOOKUP($A78,Mitglieder!$C$24:$BG$323,V$303))</f>
        <v/>
      </c>
      <c r="W78" s="54" t="str">
        <f ca="1">IF(OR(VLOOKUP($A78,Mitglieder!$C$24:$BG$323,W$303)="",$G78=""),"",VLOOKUP($A78,Mitglieder!$C$24:$BG$323,W$303))</f>
        <v/>
      </c>
      <c r="X78" s="54" t="str">
        <f ca="1">IF(OR(VLOOKUP($A78,Mitglieder!$C$24:$BG$323,X$303)="",$G78=""),"",VLOOKUP($A78,Mitglieder!$C$24:$BG$323,X$303))</f>
        <v/>
      </c>
      <c r="Y78" s="54" t="str">
        <f ca="1">IF(OR(VLOOKUP($A78,Mitglieder!$C$24:$BG$323,Y$303)="",$G78=""),"",VLOOKUP($A78,Mitglieder!$C$24:$BG$323,Y$303))</f>
        <v/>
      </c>
      <c r="Z78" s="54" t="str">
        <f ca="1">IF(OR(VLOOKUP($A78,Mitglieder!$C$24:$BG$323,Z$303)="",$G78=""),"",VLOOKUP($A78,Mitglieder!$C$24:$BG$323,Z$303))</f>
        <v/>
      </c>
      <c r="AA78" s="54" t="str">
        <f ca="1">IF(OR(VLOOKUP($A78,Mitglieder!$C$24:$BG$323,AA$303)="",$G78=""),"",VLOOKUP($A78,Mitglieder!$C$24:$BG$323,AA$303))</f>
        <v/>
      </c>
      <c r="AB78" s="54" t="str">
        <f ca="1">IF(OR(VLOOKUP($A78,Mitglieder!$C$24:$BG$323,AB$303)="",$G78=""),"",VLOOKUP($A78,Mitglieder!$C$24:$BG$323,AB$303))</f>
        <v/>
      </c>
      <c r="AC78" s="54" t="str">
        <f ca="1">IF(OR(VLOOKUP($A78,Mitglieder!$C$24:$BG$323,AC$303)="",$G78=""),"",VLOOKUP($A78,Mitglieder!$C$24:$BG$323,AC$303))</f>
        <v/>
      </c>
      <c r="AD78" s="54" t="str">
        <f ca="1">IF(OR(VLOOKUP($A78,Mitglieder!$C$24:$BG$323,AD$303)="",$G78=""),"",VLOOKUP($A78,Mitglieder!$C$24:$BG$323,AD$303))</f>
        <v/>
      </c>
      <c r="AE78" s="54" t="str">
        <f ca="1">IF(OR(VLOOKUP($A78,Mitglieder!$C$24:$BG$323,AE$303)="",$G78=""),"",VLOOKUP($A78,Mitglieder!$C$24:$BG$323,AE$303))</f>
        <v/>
      </c>
      <c r="AF78" s="54" t="str">
        <f ca="1">IF(OR(VLOOKUP($A78,Mitglieder!$C$24:$BG$323,AF$303)="",$G78=""),"",VLOOKUP($A78,Mitglieder!$C$24:$BG$323,AF$303))</f>
        <v/>
      </c>
      <c r="AG78" s="54" t="str">
        <f ca="1">IF(OR(VLOOKUP($A78,Mitglieder!$C$24:$BG$323,AG$303)="",$G78=""),"",VLOOKUP($A78,Mitglieder!$C$24:$BG$323,AG$303))</f>
        <v/>
      </c>
      <c r="AH78" s="54" t="str">
        <f ca="1">IF(OR(VLOOKUP($A78,Mitglieder!$C$24:$BG$323,AH$303)="",$G78=""),"",VLOOKUP($A78,Mitglieder!$C$24:$BG$323,AH$303))</f>
        <v/>
      </c>
      <c r="AI78" s="54" t="str">
        <f ca="1">IF(OR(VLOOKUP($A78,Mitglieder!$C$24:$BG$323,AI$303)="",$G78=""),"",VLOOKUP($A78,Mitglieder!$C$24:$BG$323,AI$303))</f>
        <v/>
      </c>
      <c r="AJ78" s="54" t="str">
        <f ca="1">IF(OR(VLOOKUP($A78,Mitglieder!$C$24:$BG$323,AJ$303)="",$G78=""),"",VLOOKUP($A78,Mitglieder!$C$24:$BG$323,AJ$303))</f>
        <v/>
      </c>
      <c r="AK78" s="54" t="str">
        <f ca="1">IF(OR(VLOOKUP($A78,Mitglieder!$C$24:$BG$323,AK$303)="",$G78=""),"",VLOOKUP($A78,Mitglieder!$C$24:$BG$323,AK$303))</f>
        <v/>
      </c>
      <c r="AL78" s="54" t="str">
        <f ca="1">IF(OR(VLOOKUP($A78,Mitglieder!$C$24:$BG$323,AL$303)="",$G78=""),"",VLOOKUP($A78,Mitglieder!$C$24:$BG$323,AL$303))</f>
        <v/>
      </c>
      <c r="AM78" s="42" t="str">
        <f ca="1">IF($G78="","",VLOOKUP($A78,Mitglieder!$C$24:$BG$323,AM$303))</f>
        <v/>
      </c>
      <c r="AN78" s="54" t="str">
        <f ca="1">IF(OR(VLOOKUP($A78,Mitglieder!$C$24:$BG$323,AN$303)="",$G78=""),"",VLOOKUP($A78,Mitglieder!$C$24:$BG$323,AN$303))</f>
        <v/>
      </c>
      <c r="AO78" s="43" t="str">
        <f ca="1">IF($G78="","",TEXT(VLOOKUP($A78,Mitglieder!$C$24:$BG$323,AO$303),"TT.MM.JJJJ"))</f>
        <v/>
      </c>
      <c r="AP78" s="42" t="str">
        <f ca="1">IF($G78="","",VLOOKUP($A78,Mitglieder!$C$24:$BG$323,AP$303))</f>
        <v/>
      </c>
      <c r="AQ78" s="45" t="str">
        <f ca="1">IF($G78="","",TEXT(VLOOKUP($A78,Mitglieder!$C$24:$BG$323,AQ$303),"0.00"))</f>
        <v/>
      </c>
      <c r="AR78" s="54" t="str">
        <f ca="1">IF(OR(VLOOKUP($A78,Mitglieder!$C$24:$BG$323,AR$303)="",$G78=""),"",VLOOKUP($A78,Mitglieder!$C$24:$BG$323,AR$303))</f>
        <v/>
      </c>
      <c r="AS78" s="45" t="str">
        <f ca="1">IF($G78="","",TEXT(VLOOKUP($A78,Mitglieder!$C$24:$BG$323,AS$303),"0.00"))</f>
        <v/>
      </c>
      <c r="AT78" s="54" t="str">
        <f ca="1">IF(OR(VLOOKUP($A78,Mitglieder!$C$24:$BG$323,AT$303)="",$G78=""),"",VLOOKUP($A78,Mitglieder!$C$24:$BG$323,AT$303))</f>
        <v/>
      </c>
      <c r="AU78" s="45" t="str">
        <f ca="1">IF($G78="","",TEXT(VLOOKUP($A78,Mitglieder!$C$24:$BG$323,AU$303),"0.00"))</f>
        <v/>
      </c>
      <c r="AV78" s="45" t="str">
        <f ca="1">IF($G78="","",TEXT(VLOOKUP($A78,Mitglieder!$C$24:$BG$323,AV$303),"0.00"))</f>
        <v/>
      </c>
      <c r="AW78" s="42" t="str">
        <f ca="1">IF($G78="","",VLOOKUP($A78,Mitglieder!$C$24:$BG$323,AW$303))</f>
        <v/>
      </c>
      <c r="AX78" s="54" t="str">
        <f ca="1">IF(OR(VLOOKUP($A78,Mitglieder!$C$24:$BG$323,AX$303)="",$G78=""),"",VLOOKUP($A78,Mitglieder!$C$24:$BG$323,AX$303))</f>
        <v/>
      </c>
      <c r="AY78" s="43" t="str">
        <f ca="1">IF($G78="","",TEXT(VLOOKUP($A78,Mitglieder!$C$24:$BG$323,AY$303),"TT.MM.JJJJ"))</f>
        <v/>
      </c>
      <c r="AZ78" s="43" t="str">
        <f ca="1">IF($G78="","",TEXT(VLOOKUP($A78,Mitglieder!$C$24:$BG$323,AZ$303),"TT.MM.JJJJ"))</f>
        <v/>
      </c>
      <c r="BA78" s="43" t="str">
        <f ca="1">IF($G78="","",TEXT(VLOOKUP($A78,Mitglieder!$C$24:$BG$323,BA$303),"TT.MM.JJJJ"))</f>
        <v/>
      </c>
      <c r="BB78" s="43" t="str">
        <f ca="1">IF($G78="","",TEXT(VLOOKUP($A78,Mitglieder!$C$24:$BG$323,BB$303),"TT.MM.JJJJ"))</f>
        <v/>
      </c>
      <c r="BC78" s="43" t="str">
        <f ca="1">IF($G78="","",TEXT(VLOOKUP($A78,Mitglieder!$C$24:$BG$323,BC$303),"TT.MM.JJJJ"))</f>
        <v/>
      </c>
      <c r="BD78" s="43" t="str">
        <f ca="1">IF($G78="","",TEXT(VLOOKUP($A78,Mitglieder!$C$24:$BG$323,BD$303),"TT.MM.JJJJ"))</f>
        <v/>
      </c>
      <c r="BE78" s="42" t="str">
        <f ca="1">IF($G78="","",VLOOKUP($A78,Mitglieder!$C$24:$BG$323,BE$303))</f>
        <v/>
      </c>
      <c r="BF78" s="42" t="str">
        <f ca="1">IF($G78="","",VLOOKUP($A78,Mitglieder!$C$24:$BG$323,BF$303))</f>
        <v/>
      </c>
    </row>
    <row r="79" spans="1:58" x14ac:dyDescent="0.35">
      <c r="A79" s="42">
        <v>79</v>
      </c>
      <c r="B79" s="42">
        <f ca="1">VLOOKUP($A79,Mitglieder!$C$24:$BA$323,B$303)</f>
        <v>1.0299999999999967</v>
      </c>
      <c r="C79" s="42" t="str">
        <f ca="1">IF($G79="","",VLOOKUP($A79,Mitglieder!$C$24:$BG$323,C$303))</f>
        <v/>
      </c>
      <c r="D79" s="42" t="str">
        <f ca="1">IF($G79="","",VLOOKUP($A79,Mitglieder!$C$24:$BG$323,D$303))</f>
        <v/>
      </c>
      <c r="E79" s="42" t="str">
        <f ca="1">IF($G79="","",VLOOKUP($A79,Mitglieder!$C$24:$BG$323,E$303))</f>
        <v/>
      </c>
      <c r="F79" s="54" t="str">
        <f ca="1">IF(OR(VLOOKUP($A79,Mitglieder!$C$24:$BG$323,F$303)="",$G79=""),"",VLOOKUP($A79,Mitglieder!$C$24:$BG$323,F$303))</f>
        <v/>
      </c>
      <c r="G79" s="72" t="str">
        <f ca="1">IF(B79/ROUND(B79,0)=1,VLOOKUP($A79,Mitglieder!$C$24:$BA$323,G$303),"")</f>
        <v/>
      </c>
      <c r="H79" s="42" t="str">
        <f ca="1">IF($G79="","",VLOOKUP($A79,Mitglieder!$C$24:$BG$323,H$303))</f>
        <v/>
      </c>
      <c r="I79" s="54" t="str">
        <f ca="1">IF(OR(VLOOKUP($A79,Mitglieder!$C$24:$BG$323,I$303)="",$G79=""),"",VLOOKUP($A79,Mitglieder!$C$24:$BG$323,I$303))</f>
        <v/>
      </c>
      <c r="J79" s="42" t="str">
        <f ca="1">IF($G79="","",VLOOKUP($A79,Mitglieder!$C$24:$BG$323,J$303))</f>
        <v/>
      </c>
      <c r="K79" s="54" t="str">
        <f ca="1">IF(OR(VLOOKUP($A79,Mitglieder!$C$24:$BG$323,K$303)="",$G79=""),"",VLOOKUP($A79,Mitglieder!$C$24:$BG$323,K$303))</f>
        <v/>
      </c>
      <c r="L79" s="42" t="str">
        <f ca="1">IF($G79="","",VLOOKUP($A79,Mitglieder!$C$24:$BG$323,L$303))</f>
        <v/>
      </c>
      <c r="M79" s="42" t="str">
        <f ca="1">IF($G79="","",VLOOKUP($A79,Mitglieder!$C$24:$BG$323,M$303))</f>
        <v/>
      </c>
      <c r="N79" s="42" t="str">
        <f ca="1">IF($G79="","",VLOOKUP($A79,Mitglieder!$C$24:$BG$323,N$303))</f>
        <v/>
      </c>
      <c r="O79" s="42" t="str">
        <f ca="1">IF($G79="","",VLOOKUP($A79,Mitglieder!$C$24:$BG$323,O$303))</f>
        <v/>
      </c>
      <c r="P79" s="42" t="str">
        <f ca="1">IF($G79="","",VLOOKUP($A79,Mitglieder!$C$24:$BG$323,P$303))</f>
        <v/>
      </c>
      <c r="Q79" s="42" t="str">
        <f ca="1">IF($G79="","",VLOOKUP($A79,Mitglieder!$C$24:$BG$323,Q$303))</f>
        <v/>
      </c>
      <c r="R79" s="54" t="str">
        <f ca="1">IF(OR(VLOOKUP($A79,Mitglieder!$C$24:$BG$323,R$303)="",$G79=""),"",VLOOKUP($A79,Mitglieder!$C$24:$BG$323,R$303))</f>
        <v/>
      </c>
      <c r="S79" s="43" t="str">
        <f ca="1">IF($G79="","",TEXT(VLOOKUP($A79,Mitglieder!$C$24:$BG$323,S$303),"TT.MM.JJJJ"))</f>
        <v/>
      </c>
      <c r="T79" s="43" t="str">
        <f ca="1">IF($G79="","",TEXT(VLOOKUP($A79,Mitglieder!$C$24:$BG$323,T$303),"TT.MM.JJJJ"))</f>
        <v/>
      </c>
      <c r="U79" s="43" t="str">
        <f ca="1">IF($G79="","",TEXT(VLOOKUP($A79,Mitglieder!$C$24:$BG$323,U$303),"TT.MM.JJJJ"))</f>
        <v/>
      </c>
      <c r="V79" s="54" t="str">
        <f ca="1">IF(OR(VLOOKUP($A79,Mitglieder!$C$24:$BG$323,V$303)="",$G79=""),"",VLOOKUP($A79,Mitglieder!$C$24:$BG$323,V$303))</f>
        <v/>
      </c>
      <c r="W79" s="54" t="str">
        <f ca="1">IF(OR(VLOOKUP($A79,Mitglieder!$C$24:$BG$323,W$303)="",$G79=""),"",VLOOKUP($A79,Mitglieder!$C$24:$BG$323,W$303))</f>
        <v/>
      </c>
      <c r="X79" s="54" t="str">
        <f ca="1">IF(OR(VLOOKUP($A79,Mitglieder!$C$24:$BG$323,X$303)="",$G79=""),"",VLOOKUP($A79,Mitglieder!$C$24:$BG$323,X$303))</f>
        <v/>
      </c>
      <c r="Y79" s="54" t="str">
        <f ca="1">IF(OR(VLOOKUP($A79,Mitglieder!$C$24:$BG$323,Y$303)="",$G79=""),"",VLOOKUP($A79,Mitglieder!$C$24:$BG$323,Y$303))</f>
        <v/>
      </c>
      <c r="Z79" s="54" t="str">
        <f ca="1">IF(OR(VLOOKUP($A79,Mitglieder!$C$24:$BG$323,Z$303)="",$G79=""),"",VLOOKUP($A79,Mitglieder!$C$24:$BG$323,Z$303))</f>
        <v/>
      </c>
      <c r="AA79" s="54" t="str">
        <f ca="1">IF(OR(VLOOKUP($A79,Mitglieder!$C$24:$BG$323,AA$303)="",$G79=""),"",VLOOKUP($A79,Mitglieder!$C$24:$BG$323,AA$303))</f>
        <v/>
      </c>
      <c r="AB79" s="54" t="str">
        <f ca="1">IF(OR(VLOOKUP($A79,Mitglieder!$C$24:$BG$323,AB$303)="",$G79=""),"",VLOOKUP($A79,Mitglieder!$C$24:$BG$323,AB$303))</f>
        <v/>
      </c>
      <c r="AC79" s="54" t="str">
        <f ca="1">IF(OR(VLOOKUP($A79,Mitglieder!$C$24:$BG$323,AC$303)="",$G79=""),"",VLOOKUP($A79,Mitglieder!$C$24:$BG$323,AC$303))</f>
        <v/>
      </c>
      <c r="AD79" s="54" t="str">
        <f ca="1">IF(OR(VLOOKUP($A79,Mitglieder!$C$24:$BG$323,AD$303)="",$G79=""),"",VLOOKUP($A79,Mitglieder!$C$24:$BG$323,AD$303))</f>
        <v/>
      </c>
      <c r="AE79" s="54" t="str">
        <f ca="1">IF(OR(VLOOKUP($A79,Mitglieder!$C$24:$BG$323,AE$303)="",$G79=""),"",VLOOKUP($A79,Mitglieder!$C$24:$BG$323,AE$303))</f>
        <v/>
      </c>
      <c r="AF79" s="54" t="str">
        <f ca="1">IF(OR(VLOOKUP($A79,Mitglieder!$C$24:$BG$323,AF$303)="",$G79=""),"",VLOOKUP($A79,Mitglieder!$C$24:$BG$323,AF$303))</f>
        <v/>
      </c>
      <c r="AG79" s="54" t="str">
        <f ca="1">IF(OR(VLOOKUP($A79,Mitglieder!$C$24:$BG$323,AG$303)="",$G79=""),"",VLOOKUP($A79,Mitglieder!$C$24:$BG$323,AG$303))</f>
        <v/>
      </c>
      <c r="AH79" s="54" t="str">
        <f ca="1">IF(OR(VLOOKUP($A79,Mitglieder!$C$24:$BG$323,AH$303)="",$G79=""),"",VLOOKUP($A79,Mitglieder!$C$24:$BG$323,AH$303))</f>
        <v/>
      </c>
      <c r="AI79" s="54" t="str">
        <f ca="1">IF(OR(VLOOKUP($A79,Mitglieder!$C$24:$BG$323,AI$303)="",$G79=""),"",VLOOKUP($A79,Mitglieder!$C$24:$BG$323,AI$303))</f>
        <v/>
      </c>
      <c r="AJ79" s="54" t="str">
        <f ca="1">IF(OR(VLOOKUP($A79,Mitglieder!$C$24:$BG$323,AJ$303)="",$G79=""),"",VLOOKUP($A79,Mitglieder!$C$24:$BG$323,AJ$303))</f>
        <v/>
      </c>
      <c r="AK79" s="54" t="str">
        <f ca="1">IF(OR(VLOOKUP($A79,Mitglieder!$C$24:$BG$323,AK$303)="",$G79=""),"",VLOOKUP($A79,Mitglieder!$C$24:$BG$323,AK$303))</f>
        <v/>
      </c>
      <c r="AL79" s="54" t="str">
        <f ca="1">IF(OR(VLOOKUP($A79,Mitglieder!$C$24:$BG$323,AL$303)="",$G79=""),"",VLOOKUP($A79,Mitglieder!$C$24:$BG$323,AL$303))</f>
        <v/>
      </c>
      <c r="AM79" s="42" t="str">
        <f ca="1">IF($G79="","",VLOOKUP($A79,Mitglieder!$C$24:$BG$323,AM$303))</f>
        <v/>
      </c>
      <c r="AN79" s="54" t="str">
        <f ca="1">IF(OR(VLOOKUP($A79,Mitglieder!$C$24:$BG$323,AN$303)="",$G79=""),"",VLOOKUP($A79,Mitglieder!$C$24:$BG$323,AN$303))</f>
        <v/>
      </c>
      <c r="AO79" s="43" t="str">
        <f ca="1">IF($G79="","",TEXT(VLOOKUP($A79,Mitglieder!$C$24:$BG$323,AO$303),"TT.MM.JJJJ"))</f>
        <v/>
      </c>
      <c r="AP79" s="42" t="str">
        <f ca="1">IF($G79="","",VLOOKUP($A79,Mitglieder!$C$24:$BG$323,AP$303))</f>
        <v/>
      </c>
      <c r="AQ79" s="45" t="str">
        <f ca="1">IF($G79="","",TEXT(VLOOKUP($A79,Mitglieder!$C$24:$BG$323,AQ$303),"0.00"))</f>
        <v/>
      </c>
      <c r="AR79" s="54" t="str">
        <f ca="1">IF(OR(VLOOKUP($A79,Mitglieder!$C$24:$BG$323,AR$303)="",$G79=""),"",VLOOKUP($A79,Mitglieder!$C$24:$BG$323,AR$303))</f>
        <v/>
      </c>
      <c r="AS79" s="45" t="str">
        <f ca="1">IF($G79="","",TEXT(VLOOKUP($A79,Mitglieder!$C$24:$BG$323,AS$303),"0.00"))</f>
        <v/>
      </c>
      <c r="AT79" s="54" t="str">
        <f ca="1">IF(OR(VLOOKUP($A79,Mitglieder!$C$24:$BG$323,AT$303)="",$G79=""),"",VLOOKUP($A79,Mitglieder!$C$24:$BG$323,AT$303))</f>
        <v/>
      </c>
      <c r="AU79" s="45" t="str">
        <f ca="1">IF($G79="","",TEXT(VLOOKUP($A79,Mitglieder!$C$24:$BG$323,AU$303),"0.00"))</f>
        <v/>
      </c>
      <c r="AV79" s="45" t="str">
        <f ca="1">IF($G79="","",TEXT(VLOOKUP($A79,Mitglieder!$C$24:$BG$323,AV$303),"0.00"))</f>
        <v/>
      </c>
      <c r="AW79" s="42" t="str">
        <f ca="1">IF($G79="","",VLOOKUP($A79,Mitglieder!$C$24:$BG$323,AW$303))</f>
        <v/>
      </c>
      <c r="AX79" s="54" t="str">
        <f ca="1">IF(OR(VLOOKUP($A79,Mitglieder!$C$24:$BG$323,AX$303)="",$G79=""),"",VLOOKUP($A79,Mitglieder!$C$24:$BG$323,AX$303))</f>
        <v/>
      </c>
      <c r="AY79" s="43" t="str">
        <f ca="1">IF($G79="","",TEXT(VLOOKUP($A79,Mitglieder!$C$24:$BG$323,AY$303),"TT.MM.JJJJ"))</f>
        <v/>
      </c>
      <c r="AZ79" s="43" t="str">
        <f ca="1">IF($G79="","",TEXT(VLOOKUP($A79,Mitglieder!$C$24:$BG$323,AZ$303),"TT.MM.JJJJ"))</f>
        <v/>
      </c>
      <c r="BA79" s="43" t="str">
        <f ca="1">IF($G79="","",TEXT(VLOOKUP($A79,Mitglieder!$C$24:$BG$323,BA$303),"TT.MM.JJJJ"))</f>
        <v/>
      </c>
      <c r="BB79" s="43" t="str">
        <f ca="1">IF($G79="","",TEXT(VLOOKUP($A79,Mitglieder!$C$24:$BG$323,BB$303),"TT.MM.JJJJ"))</f>
        <v/>
      </c>
      <c r="BC79" s="43" t="str">
        <f ca="1">IF($G79="","",TEXT(VLOOKUP($A79,Mitglieder!$C$24:$BG$323,BC$303),"TT.MM.JJJJ"))</f>
        <v/>
      </c>
      <c r="BD79" s="43" t="str">
        <f ca="1">IF($G79="","",TEXT(VLOOKUP($A79,Mitglieder!$C$24:$BG$323,BD$303),"TT.MM.JJJJ"))</f>
        <v/>
      </c>
      <c r="BE79" s="42" t="str">
        <f ca="1">IF($G79="","",VLOOKUP($A79,Mitglieder!$C$24:$BG$323,BE$303))</f>
        <v/>
      </c>
      <c r="BF79" s="42" t="str">
        <f ca="1">IF($G79="","",VLOOKUP($A79,Mitglieder!$C$24:$BG$323,BF$303))</f>
        <v/>
      </c>
    </row>
    <row r="80" spans="1:58" x14ac:dyDescent="0.35">
      <c r="A80" s="42">
        <v>80</v>
      </c>
      <c r="B80" s="42">
        <f ca="1">VLOOKUP($A80,Mitglieder!$C$24:$BA$323,B$303)</f>
        <v>1.0299999999999967</v>
      </c>
      <c r="C80" s="42" t="str">
        <f ca="1">IF($G80="","",VLOOKUP($A80,Mitglieder!$C$24:$BG$323,C$303))</f>
        <v/>
      </c>
      <c r="D80" s="42" t="str">
        <f ca="1">IF($G80="","",VLOOKUP($A80,Mitglieder!$C$24:$BG$323,D$303))</f>
        <v/>
      </c>
      <c r="E80" s="42" t="str">
        <f ca="1">IF($G80="","",VLOOKUP($A80,Mitglieder!$C$24:$BG$323,E$303))</f>
        <v/>
      </c>
      <c r="F80" s="54" t="str">
        <f ca="1">IF(OR(VLOOKUP($A80,Mitglieder!$C$24:$BG$323,F$303)="",$G80=""),"",VLOOKUP($A80,Mitglieder!$C$24:$BG$323,F$303))</f>
        <v/>
      </c>
      <c r="G80" s="72" t="str">
        <f ca="1">IF(B80/ROUND(B80,0)=1,VLOOKUP($A80,Mitglieder!$C$24:$BA$323,G$303),"")</f>
        <v/>
      </c>
      <c r="H80" s="42" t="str">
        <f ca="1">IF($G80="","",VLOOKUP($A80,Mitglieder!$C$24:$BG$323,H$303))</f>
        <v/>
      </c>
      <c r="I80" s="54" t="str">
        <f ca="1">IF(OR(VLOOKUP($A80,Mitglieder!$C$24:$BG$323,I$303)="",$G80=""),"",VLOOKUP($A80,Mitglieder!$C$24:$BG$323,I$303))</f>
        <v/>
      </c>
      <c r="J80" s="42" t="str">
        <f ca="1">IF($G80="","",VLOOKUP($A80,Mitglieder!$C$24:$BG$323,J$303))</f>
        <v/>
      </c>
      <c r="K80" s="54" t="str">
        <f ca="1">IF(OR(VLOOKUP($A80,Mitglieder!$C$24:$BG$323,K$303)="",$G80=""),"",VLOOKUP($A80,Mitglieder!$C$24:$BG$323,K$303))</f>
        <v/>
      </c>
      <c r="L80" s="42" t="str">
        <f ca="1">IF($G80="","",VLOOKUP($A80,Mitglieder!$C$24:$BG$323,L$303))</f>
        <v/>
      </c>
      <c r="M80" s="42" t="str">
        <f ca="1">IF($G80="","",VLOOKUP($A80,Mitglieder!$C$24:$BG$323,M$303))</f>
        <v/>
      </c>
      <c r="N80" s="42" t="str">
        <f ca="1">IF($G80="","",VLOOKUP($A80,Mitglieder!$C$24:$BG$323,N$303))</f>
        <v/>
      </c>
      <c r="O80" s="42" t="str">
        <f ca="1">IF($G80="","",VLOOKUP($A80,Mitglieder!$C$24:$BG$323,O$303))</f>
        <v/>
      </c>
      <c r="P80" s="42" t="str">
        <f ca="1">IF($G80="","",VLOOKUP($A80,Mitglieder!$C$24:$BG$323,P$303))</f>
        <v/>
      </c>
      <c r="Q80" s="42" t="str">
        <f ca="1">IF($G80="","",VLOOKUP($A80,Mitglieder!$C$24:$BG$323,Q$303))</f>
        <v/>
      </c>
      <c r="R80" s="54" t="str">
        <f ca="1">IF(OR(VLOOKUP($A80,Mitglieder!$C$24:$BG$323,R$303)="",$G80=""),"",VLOOKUP($A80,Mitglieder!$C$24:$BG$323,R$303))</f>
        <v/>
      </c>
      <c r="S80" s="43" t="str">
        <f ca="1">IF($G80="","",TEXT(VLOOKUP($A80,Mitglieder!$C$24:$BG$323,S$303),"TT.MM.JJJJ"))</f>
        <v/>
      </c>
      <c r="T80" s="43" t="str">
        <f ca="1">IF($G80="","",TEXT(VLOOKUP($A80,Mitglieder!$C$24:$BG$323,T$303),"TT.MM.JJJJ"))</f>
        <v/>
      </c>
      <c r="U80" s="43" t="str">
        <f ca="1">IF($G80="","",TEXT(VLOOKUP($A80,Mitglieder!$C$24:$BG$323,U$303),"TT.MM.JJJJ"))</f>
        <v/>
      </c>
      <c r="V80" s="54" t="str">
        <f ca="1">IF(OR(VLOOKUP($A80,Mitglieder!$C$24:$BG$323,V$303)="",$G80=""),"",VLOOKUP($A80,Mitglieder!$C$24:$BG$323,V$303))</f>
        <v/>
      </c>
      <c r="W80" s="54" t="str">
        <f ca="1">IF(OR(VLOOKUP($A80,Mitglieder!$C$24:$BG$323,W$303)="",$G80=""),"",VLOOKUP($A80,Mitglieder!$C$24:$BG$323,W$303))</f>
        <v/>
      </c>
      <c r="X80" s="54" t="str">
        <f ca="1">IF(OR(VLOOKUP($A80,Mitglieder!$C$24:$BG$323,X$303)="",$G80=""),"",VLOOKUP($A80,Mitglieder!$C$24:$BG$323,X$303))</f>
        <v/>
      </c>
      <c r="Y80" s="54" t="str">
        <f ca="1">IF(OR(VLOOKUP($A80,Mitglieder!$C$24:$BG$323,Y$303)="",$G80=""),"",VLOOKUP($A80,Mitglieder!$C$24:$BG$323,Y$303))</f>
        <v/>
      </c>
      <c r="Z80" s="54" t="str">
        <f ca="1">IF(OR(VLOOKUP($A80,Mitglieder!$C$24:$BG$323,Z$303)="",$G80=""),"",VLOOKUP($A80,Mitglieder!$C$24:$BG$323,Z$303))</f>
        <v/>
      </c>
      <c r="AA80" s="54" t="str">
        <f ca="1">IF(OR(VLOOKUP($A80,Mitglieder!$C$24:$BG$323,AA$303)="",$G80=""),"",VLOOKUP($A80,Mitglieder!$C$24:$BG$323,AA$303))</f>
        <v/>
      </c>
      <c r="AB80" s="54" t="str">
        <f ca="1">IF(OR(VLOOKUP($A80,Mitglieder!$C$24:$BG$323,AB$303)="",$G80=""),"",VLOOKUP($A80,Mitglieder!$C$24:$BG$323,AB$303))</f>
        <v/>
      </c>
      <c r="AC80" s="54" t="str">
        <f ca="1">IF(OR(VLOOKUP($A80,Mitglieder!$C$24:$BG$323,AC$303)="",$G80=""),"",VLOOKUP($A80,Mitglieder!$C$24:$BG$323,AC$303))</f>
        <v/>
      </c>
      <c r="AD80" s="54" t="str">
        <f ca="1">IF(OR(VLOOKUP($A80,Mitglieder!$C$24:$BG$323,AD$303)="",$G80=""),"",VLOOKUP($A80,Mitglieder!$C$24:$BG$323,AD$303))</f>
        <v/>
      </c>
      <c r="AE80" s="54" t="str">
        <f ca="1">IF(OR(VLOOKUP($A80,Mitglieder!$C$24:$BG$323,AE$303)="",$G80=""),"",VLOOKUP($A80,Mitglieder!$C$24:$BG$323,AE$303))</f>
        <v/>
      </c>
      <c r="AF80" s="54" t="str">
        <f ca="1">IF(OR(VLOOKUP($A80,Mitglieder!$C$24:$BG$323,AF$303)="",$G80=""),"",VLOOKUP($A80,Mitglieder!$C$24:$BG$323,AF$303))</f>
        <v/>
      </c>
      <c r="AG80" s="54" t="str">
        <f ca="1">IF(OR(VLOOKUP($A80,Mitglieder!$C$24:$BG$323,AG$303)="",$G80=""),"",VLOOKUP($A80,Mitglieder!$C$24:$BG$323,AG$303))</f>
        <v/>
      </c>
      <c r="AH80" s="54" t="str">
        <f ca="1">IF(OR(VLOOKUP($A80,Mitglieder!$C$24:$BG$323,AH$303)="",$G80=""),"",VLOOKUP($A80,Mitglieder!$C$24:$BG$323,AH$303))</f>
        <v/>
      </c>
      <c r="AI80" s="54" t="str">
        <f ca="1">IF(OR(VLOOKUP($A80,Mitglieder!$C$24:$BG$323,AI$303)="",$G80=""),"",VLOOKUP($A80,Mitglieder!$C$24:$BG$323,AI$303))</f>
        <v/>
      </c>
      <c r="AJ80" s="54" t="str">
        <f ca="1">IF(OR(VLOOKUP($A80,Mitglieder!$C$24:$BG$323,AJ$303)="",$G80=""),"",VLOOKUP($A80,Mitglieder!$C$24:$BG$323,AJ$303))</f>
        <v/>
      </c>
      <c r="AK80" s="54" t="str">
        <f ca="1">IF(OR(VLOOKUP($A80,Mitglieder!$C$24:$BG$323,AK$303)="",$G80=""),"",VLOOKUP($A80,Mitglieder!$C$24:$BG$323,AK$303))</f>
        <v/>
      </c>
      <c r="AL80" s="54" t="str">
        <f ca="1">IF(OR(VLOOKUP($A80,Mitglieder!$C$24:$BG$323,AL$303)="",$G80=""),"",VLOOKUP($A80,Mitglieder!$C$24:$BG$323,AL$303))</f>
        <v/>
      </c>
      <c r="AM80" s="42" t="str">
        <f ca="1">IF($G80="","",VLOOKUP($A80,Mitglieder!$C$24:$BG$323,AM$303))</f>
        <v/>
      </c>
      <c r="AN80" s="54" t="str">
        <f ca="1">IF(OR(VLOOKUP($A80,Mitglieder!$C$24:$BG$323,AN$303)="",$G80=""),"",VLOOKUP($A80,Mitglieder!$C$24:$BG$323,AN$303))</f>
        <v/>
      </c>
      <c r="AO80" s="43" t="str">
        <f ca="1">IF($G80="","",TEXT(VLOOKUP($A80,Mitglieder!$C$24:$BG$323,AO$303),"TT.MM.JJJJ"))</f>
        <v/>
      </c>
      <c r="AP80" s="42" t="str">
        <f ca="1">IF($G80="","",VLOOKUP($A80,Mitglieder!$C$24:$BG$323,AP$303))</f>
        <v/>
      </c>
      <c r="AQ80" s="45" t="str">
        <f ca="1">IF($G80="","",TEXT(VLOOKUP($A80,Mitglieder!$C$24:$BG$323,AQ$303),"0.00"))</f>
        <v/>
      </c>
      <c r="AR80" s="54" t="str">
        <f ca="1">IF(OR(VLOOKUP($A80,Mitglieder!$C$24:$BG$323,AR$303)="",$G80=""),"",VLOOKUP($A80,Mitglieder!$C$24:$BG$323,AR$303))</f>
        <v/>
      </c>
      <c r="AS80" s="45" t="str">
        <f ca="1">IF($G80="","",TEXT(VLOOKUP($A80,Mitglieder!$C$24:$BG$323,AS$303),"0.00"))</f>
        <v/>
      </c>
      <c r="AT80" s="54" t="str">
        <f ca="1">IF(OR(VLOOKUP($A80,Mitglieder!$C$24:$BG$323,AT$303)="",$G80=""),"",VLOOKUP($A80,Mitglieder!$C$24:$BG$323,AT$303))</f>
        <v/>
      </c>
      <c r="AU80" s="45" t="str">
        <f ca="1">IF($G80="","",TEXT(VLOOKUP($A80,Mitglieder!$C$24:$BG$323,AU$303),"0.00"))</f>
        <v/>
      </c>
      <c r="AV80" s="45" t="str">
        <f ca="1">IF($G80="","",TEXT(VLOOKUP($A80,Mitglieder!$C$24:$BG$323,AV$303),"0.00"))</f>
        <v/>
      </c>
      <c r="AW80" s="42" t="str">
        <f ca="1">IF($G80="","",VLOOKUP($A80,Mitglieder!$C$24:$BG$323,AW$303))</f>
        <v/>
      </c>
      <c r="AX80" s="54" t="str">
        <f ca="1">IF(OR(VLOOKUP($A80,Mitglieder!$C$24:$BG$323,AX$303)="",$G80=""),"",VLOOKUP($A80,Mitglieder!$C$24:$BG$323,AX$303))</f>
        <v/>
      </c>
      <c r="AY80" s="43" t="str">
        <f ca="1">IF($G80="","",TEXT(VLOOKUP($A80,Mitglieder!$C$24:$BG$323,AY$303),"TT.MM.JJJJ"))</f>
        <v/>
      </c>
      <c r="AZ80" s="43" t="str">
        <f ca="1">IF($G80="","",TEXT(VLOOKUP($A80,Mitglieder!$C$24:$BG$323,AZ$303),"TT.MM.JJJJ"))</f>
        <v/>
      </c>
      <c r="BA80" s="43" t="str">
        <f ca="1">IF($G80="","",TEXT(VLOOKUP($A80,Mitglieder!$C$24:$BG$323,BA$303),"TT.MM.JJJJ"))</f>
        <v/>
      </c>
      <c r="BB80" s="43" t="str">
        <f ca="1">IF($G80="","",TEXT(VLOOKUP($A80,Mitglieder!$C$24:$BG$323,BB$303),"TT.MM.JJJJ"))</f>
        <v/>
      </c>
      <c r="BC80" s="43" t="str">
        <f ca="1">IF($G80="","",TEXT(VLOOKUP($A80,Mitglieder!$C$24:$BG$323,BC$303),"TT.MM.JJJJ"))</f>
        <v/>
      </c>
      <c r="BD80" s="43" t="str">
        <f ca="1">IF($G80="","",TEXT(VLOOKUP($A80,Mitglieder!$C$24:$BG$323,BD$303),"TT.MM.JJJJ"))</f>
        <v/>
      </c>
      <c r="BE80" s="42" t="str">
        <f ca="1">IF($G80="","",VLOOKUP($A80,Mitglieder!$C$24:$BG$323,BE$303))</f>
        <v/>
      </c>
      <c r="BF80" s="42" t="str">
        <f ca="1">IF($G80="","",VLOOKUP($A80,Mitglieder!$C$24:$BG$323,BF$303))</f>
        <v/>
      </c>
    </row>
    <row r="81" spans="1:58" x14ac:dyDescent="0.35">
      <c r="A81" s="42">
        <v>81</v>
      </c>
      <c r="B81" s="42">
        <f ca="1">VLOOKUP($A81,Mitglieder!$C$24:$BA$323,B$303)</f>
        <v>1.0299999999999967</v>
      </c>
      <c r="C81" s="42" t="str">
        <f ca="1">IF($G81="","",VLOOKUP($A81,Mitglieder!$C$24:$BG$323,C$303))</f>
        <v/>
      </c>
      <c r="D81" s="42" t="str">
        <f ca="1">IF($G81="","",VLOOKUP($A81,Mitglieder!$C$24:$BG$323,D$303))</f>
        <v/>
      </c>
      <c r="E81" s="42" t="str">
        <f ca="1">IF($G81="","",VLOOKUP($A81,Mitglieder!$C$24:$BG$323,E$303))</f>
        <v/>
      </c>
      <c r="F81" s="54" t="str">
        <f ca="1">IF(OR(VLOOKUP($A81,Mitglieder!$C$24:$BG$323,F$303)="",$G81=""),"",VLOOKUP($A81,Mitglieder!$C$24:$BG$323,F$303))</f>
        <v/>
      </c>
      <c r="G81" s="72" t="str">
        <f ca="1">IF(B81/ROUND(B81,0)=1,VLOOKUP($A81,Mitglieder!$C$24:$BA$323,G$303),"")</f>
        <v/>
      </c>
      <c r="H81" s="42" t="str">
        <f ca="1">IF($G81="","",VLOOKUP($A81,Mitglieder!$C$24:$BG$323,H$303))</f>
        <v/>
      </c>
      <c r="I81" s="54" t="str">
        <f ca="1">IF(OR(VLOOKUP($A81,Mitglieder!$C$24:$BG$323,I$303)="",$G81=""),"",VLOOKUP($A81,Mitglieder!$C$24:$BG$323,I$303))</f>
        <v/>
      </c>
      <c r="J81" s="42" t="str">
        <f ca="1">IF($G81="","",VLOOKUP($A81,Mitglieder!$C$24:$BG$323,J$303))</f>
        <v/>
      </c>
      <c r="K81" s="54" t="str">
        <f ca="1">IF(OR(VLOOKUP($A81,Mitglieder!$C$24:$BG$323,K$303)="",$G81=""),"",VLOOKUP($A81,Mitglieder!$C$24:$BG$323,K$303))</f>
        <v/>
      </c>
      <c r="L81" s="42" t="str">
        <f ca="1">IF($G81="","",VLOOKUP($A81,Mitglieder!$C$24:$BG$323,L$303))</f>
        <v/>
      </c>
      <c r="M81" s="42" t="str">
        <f ca="1">IF($G81="","",VLOOKUP($A81,Mitglieder!$C$24:$BG$323,M$303))</f>
        <v/>
      </c>
      <c r="N81" s="42" t="str">
        <f ca="1">IF($G81="","",VLOOKUP($A81,Mitglieder!$C$24:$BG$323,N$303))</f>
        <v/>
      </c>
      <c r="O81" s="42" t="str">
        <f ca="1">IF($G81="","",VLOOKUP($A81,Mitglieder!$C$24:$BG$323,O$303))</f>
        <v/>
      </c>
      <c r="P81" s="42" t="str">
        <f ca="1">IF($G81="","",VLOOKUP($A81,Mitglieder!$C$24:$BG$323,P$303))</f>
        <v/>
      </c>
      <c r="Q81" s="42" t="str">
        <f ca="1">IF($G81="","",VLOOKUP($A81,Mitglieder!$C$24:$BG$323,Q$303))</f>
        <v/>
      </c>
      <c r="R81" s="54" t="str">
        <f ca="1">IF(OR(VLOOKUP($A81,Mitglieder!$C$24:$BG$323,R$303)="",$G81=""),"",VLOOKUP($A81,Mitglieder!$C$24:$BG$323,R$303))</f>
        <v/>
      </c>
      <c r="S81" s="43" t="str">
        <f ca="1">IF($G81="","",TEXT(VLOOKUP($A81,Mitglieder!$C$24:$BG$323,S$303),"TT.MM.JJJJ"))</f>
        <v/>
      </c>
      <c r="T81" s="43" t="str">
        <f ca="1">IF($G81="","",TEXT(VLOOKUP($A81,Mitglieder!$C$24:$BG$323,T$303),"TT.MM.JJJJ"))</f>
        <v/>
      </c>
      <c r="U81" s="43" t="str">
        <f ca="1">IF($G81="","",TEXT(VLOOKUP($A81,Mitglieder!$C$24:$BG$323,U$303),"TT.MM.JJJJ"))</f>
        <v/>
      </c>
      <c r="V81" s="54" t="str">
        <f ca="1">IF(OR(VLOOKUP($A81,Mitglieder!$C$24:$BG$323,V$303)="",$G81=""),"",VLOOKUP($A81,Mitglieder!$C$24:$BG$323,V$303))</f>
        <v/>
      </c>
      <c r="W81" s="54" t="str">
        <f ca="1">IF(OR(VLOOKUP($A81,Mitglieder!$C$24:$BG$323,W$303)="",$G81=""),"",VLOOKUP($A81,Mitglieder!$C$24:$BG$323,W$303))</f>
        <v/>
      </c>
      <c r="X81" s="54" t="str">
        <f ca="1">IF(OR(VLOOKUP($A81,Mitglieder!$C$24:$BG$323,X$303)="",$G81=""),"",VLOOKUP($A81,Mitglieder!$C$24:$BG$323,X$303))</f>
        <v/>
      </c>
      <c r="Y81" s="54" t="str">
        <f ca="1">IF(OR(VLOOKUP($A81,Mitglieder!$C$24:$BG$323,Y$303)="",$G81=""),"",VLOOKUP($A81,Mitglieder!$C$24:$BG$323,Y$303))</f>
        <v/>
      </c>
      <c r="Z81" s="54" t="str">
        <f ca="1">IF(OR(VLOOKUP($A81,Mitglieder!$C$24:$BG$323,Z$303)="",$G81=""),"",VLOOKUP($A81,Mitglieder!$C$24:$BG$323,Z$303))</f>
        <v/>
      </c>
      <c r="AA81" s="54" t="str">
        <f ca="1">IF(OR(VLOOKUP($A81,Mitglieder!$C$24:$BG$323,AA$303)="",$G81=""),"",VLOOKUP($A81,Mitglieder!$C$24:$BG$323,AA$303))</f>
        <v/>
      </c>
      <c r="AB81" s="54" t="str">
        <f ca="1">IF(OR(VLOOKUP($A81,Mitglieder!$C$24:$BG$323,AB$303)="",$G81=""),"",VLOOKUP($A81,Mitglieder!$C$24:$BG$323,AB$303))</f>
        <v/>
      </c>
      <c r="AC81" s="54" t="str">
        <f ca="1">IF(OR(VLOOKUP($A81,Mitglieder!$C$24:$BG$323,AC$303)="",$G81=""),"",VLOOKUP($A81,Mitglieder!$C$24:$BG$323,AC$303))</f>
        <v/>
      </c>
      <c r="AD81" s="54" t="str">
        <f ca="1">IF(OR(VLOOKUP($A81,Mitglieder!$C$24:$BG$323,AD$303)="",$G81=""),"",VLOOKUP($A81,Mitglieder!$C$24:$BG$323,AD$303))</f>
        <v/>
      </c>
      <c r="AE81" s="54" t="str">
        <f ca="1">IF(OR(VLOOKUP($A81,Mitglieder!$C$24:$BG$323,AE$303)="",$G81=""),"",VLOOKUP($A81,Mitglieder!$C$24:$BG$323,AE$303))</f>
        <v/>
      </c>
      <c r="AF81" s="54" t="str">
        <f ca="1">IF(OR(VLOOKUP($A81,Mitglieder!$C$24:$BG$323,AF$303)="",$G81=""),"",VLOOKUP($A81,Mitglieder!$C$24:$BG$323,AF$303))</f>
        <v/>
      </c>
      <c r="AG81" s="54" t="str">
        <f ca="1">IF(OR(VLOOKUP($A81,Mitglieder!$C$24:$BG$323,AG$303)="",$G81=""),"",VLOOKUP($A81,Mitglieder!$C$24:$BG$323,AG$303))</f>
        <v/>
      </c>
      <c r="AH81" s="54" t="str">
        <f ca="1">IF(OR(VLOOKUP($A81,Mitglieder!$C$24:$BG$323,AH$303)="",$G81=""),"",VLOOKUP($A81,Mitglieder!$C$24:$BG$323,AH$303))</f>
        <v/>
      </c>
      <c r="AI81" s="54" t="str">
        <f ca="1">IF(OR(VLOOKUP($A81,Mitglieder!$C$24:$BG$323,AI$303)="",$G81=""),"",VLOOKUP($A81,Mitglieder!$C$24:$BG$323,AI$303))</f>
        <v/>
      </c>
      <c r="AJ81" s="54" t="str">
        <f ca="1">IF(OR(VLOOKUP($A81,Mitglieder!$C$24:$BG$323,AJ$303)="",$G81=""),"",VLOOKUP($A81,Mitglieder!$C$24:$BG$323,AJ$303))</f>
        <v/>
      </c>
      <c r="AK81" s="54" t="str">
        <f ca="1">IF(OR(VLOOKUP($A81,Mitglieder!$C$24:$BG$323,AK$303)="",$G81=""),"",VLOOKUP($A81,Mitglieder!$C$24:$BG$323,AK$303))</f>
        <v/>
      </c>
      <c r="AL81" s="54" t="str">
        <f ca="1">IF(OR(VLOOKUP($A81,Mitglieder!$C$24:$BG$323,AL$303)="",$G81=""),"",VLOOKUP($A81,Mitglieder!$C$24:$BG$323,AL$303))</f>
        <v/>
      </c>
      <c r="AM81" s="42" t="str">
        <f ca="1">IF($G81="","",VLOOKUP($A81,Mitglieder!$C$24:$BG$323,AM$303))</f>
        <v/>
      </c>
      <c r="AN81" s="54" t="str">
        <f ca="1">IF(OR(VLOOKUP($A81,Mitglieder!$C$24:$BG$323,AN$303)="",$G81=""),"",VLOOKUP($A81,Mitglieder!$C$24:$BG$323,AN$303))</f>
        <v/>
      </c>
      <c r="AO81" s="43" t="str">
        <f ca="1">IF($G81="","",TEXT(VLOOKUP($A81,Mitglieder!$C$24:$BG$323,AO$303),"TT.MM.JJJJ"))</f>
        <v/>
      </c>
      <c r="AP81" s="42" t="str">
        <f ca="1">IF($G81="","",VLOOKUP($A81,Mitglieder!$C$24:$BG$323,AP$303))</f>
        <v/>
      </c>
      <c r="AQ81" s="45" t="str">
        <f ca="1">IF($G81="","",TEXT(VLOOKUP($A81,Mitglieder!$C$24:$BG$323,AQ$303),"0.00"))</f>
        <v/>
      </c>
      <c r="AR81" s="54" t="str">
        <f ca="1">IF(OR(VLOOKUP($A81,Mitglieder!$C$24:$BG$323,AR$303)="",$G81=""),"",VLOOKUP($A81,Mitglieder!$C$24:$BG$323,AR$303))</f>
        <v/>
      </c>
      <c r="AS81" s="45" t="str">
        <f ca="1">IF($G81="","",TEXT(VLOOKUP($A81,Mitglieder!$C$24:$BG$323,AS$303),"0.00"))</f>
        <v/>
      </c>
      <c r="AT81" s="54" t="str">
        <f ca="1">IF(OR(VLOOKUP($A81,Mitglieder!$C$24:$BG$323,AT$303)="",$G81=""),"",VLOOKUP($A81,Mitglieder!$C$24:$BG$323,AT$303))</f>
        <v/>
      </c>
      <c r="AU81" s="45" t="str">
        <f ca="1">IF($G81="","",TEXT(VLOOKUP($A81,Mitglieder!$C$24:$BG$323,AU$303),"0.00"))</f>
        <v/>
      </c>
      <c r="AV81" s="45" t="str">
        <f ca="1">IF($G81="","",TEXT(VLOOKUP($A81,Mitglieder!$C$24:$BG$323,AV$303),"0.00"))</f>
        <v/>
      </c>
      <c r="AW81" s="42" t="str">
        <f ca="1">IF($G81="","",VLOOKUP($A81,Mitglieder!$C$24:$BG$323,AW$303))</f>
        <v/>
      </c>
      <c r="AX81" s="54" t="str">
        <f ca="1">IF(OR(VLOOKUP($A81,Mitglieder!$C$24:$BG$323,AX$303)="",$G81=""),"",VLOOKUP($A81,Mitglieder!$C$24:$BG$323,AX$303))</f>
        <v/>
      </c>
      <c r="AY81" s="43" t="str">
        <f ca="1">IF($G81="","",TEXT(VLOOKUP($A81,Mitglieder!$C$24:$BG$323,AY$303),"TT.MM.JJJJ"))</f>
        <v/>
      </c>
      <c r="AZ81" s="43" t="str">
        <f ca="1">IF($G81="","",TEXT(VLOOKUP($A81,Mitglieder!$C$24:$BG$323,AZ$303),"TT.MM.JJJJ"))</f>
        <v/>
      </c>
      <c r="BA81" s="43" t="str">
        <f ca="1">IF($G81="","",TEXT(VLOOKUP($A81,Mitglieder!$C$24:$BG$323,BA$303),"TT.MM.JJJJ"))</f>
        <v/>
      </c>
      <c r="BB81" s="43" t="str">
        <f ca="1">IF($G81="","",TEXT(VLOOKUP($A81,Mitglieder!$C$24:$BG$323,BB$303),"TT.MM.JJJJ"))</f>
        <v/>
      </c>
      <c r="BC81" s="43" t="str">
        <f ca="1">IF($G81="","",TEXT(VLOOKUP($A81,Mitglieder!$C$24:$BG$323,BC$303),"TT.MM.JJJJ"))</f>
        <v/>
      </c>
      <c r="BD81" s="43" t="str">
        <f ca="1">IF($G81="","",TEXT(VLOOKUP($A81,Mitglieder!$C$24:$BG$323,BD$303),"TT.MM.JJJJ"))</f>
        <v/>
      </c>
      <c r="BE81" s="42" t="str">
        <f ca="1">IF($G81="","",VLOOKUP($A81,Mitglieder!$C$24:$BG$323,BE$303))</f>
        <v/>
      </c>
      <c r="BF81" s="42" t="str">
        <f ca="1">IF($G81="","",VLOOKUP($A81,Mitglieder!$C$24:$BG$323,BF$303))</f>
        <v/>
      </c>
    </row>
    <row r="82" spans="1:58" x14ac:dyDescent="0.35">
      <c r="A82" s="42">
        <v>82</v>
      </c>
      <c r="B82" s="42">
        <f ca="1">VLOOKUP($A82,Mitglieder!$C$24:$BA$323,B$303)</f>
        <v>1.0299999999999967</v>
      </c>
      <c r="C82" s="42" t="str">
        <f ca="1">IF($G82="","",VLOOKUP($A82,Mitglieder!$C$24:$BG$323,C$303))</f>
        <v/>
      </c>
      <c r="D82" s="42" t="str">
        <f ca="1">IF($G82="","",VLOOKUP($A82,Mitglieder!$C$24:$BG$323,D$303))</f>
        <v/>
      </c>
      <c r="E82" s="42" t="str">
        <f ca="1">IF($G82="","",VLOOKUP($A82,Mitglieder!$C$24:$BG$323,E$303))</f>
        <v/>
      </c>
      <c r="F82" s="54" t="str">
        <f ca="1">IF(OR(VLOOKUP($A82,Mitglieder!$C$24:$BG$323,F$303)="",$G82=""),"",VLOOKUP($A82,Mitglieder!$C$24:$BG$323,F$303))</f>
        <v/>
      </c>
      <c r="G82" s="72" t="str">
        <f ca="1">IF(B82/ROUND(B82,0)=1,VLOOKUP($A82,Mitglieder!$C$24:$BA$323,G$303),"")</f>
        <v/>
      </c>
      <c r="H82" s="42" t="str">
        <f ca="1">IF($G82="","",VLOOKUP($A82,Mitglieder!$C$24:$BG$323,H$303))</f>
        <v/>
      </c>
      <c r="I82" s="54" t="str">
        <f ca="1">IF(OR(VLOOKUP($A82,Mitglieder!$C$24:$BG$323,I$303)="",$G82=""),"",VLOOKUP($A82,Mitglieder!$C$24:$BG$323,I$303))</f>
        <v/>
      </c>
      <c r="J82" s="42" t="str">
        <f ca="1">IF($G82="","",VLOOKUP($A82,Mitglieder!$C$24:$BG$323,J$303))</f>
        <v/>
      </c>
      <c r="K82" s="54" t="str">
        <f ca="1">IF(OR(VLOOKUP($A82,Mitglieder!$C$24:$BG$323,K$303)="",$G82=""),"",VLOOKUP($A82,Mitglieder!$C$24:$BG$323,K$303))</f>
        <v/>
      </c>
      <c r="L82" s="42" t="str">
        <f ca="1">IF($G82="","",VLOOKUP($A82,Mitglieder!$C$24:$BG$323,L$303))</f>
        <v/>
      </c>
      <c r="M82" s="42" t="str">
        <f ca="1">IF($G82="","",VLOOKUP($A82,Mitglieder!$C$24:$BG$323,M$303))</f>
        <v/>
      </c>
      <c r="N82" s="42" t="str">
        <f ca="1">IF($G82="","",VLOOKUP($A82,Mitglieder!$C$24:$BG$323,N$303))</f>
        <v/>
      </c>
      <c r="O82" s="42" t="str">
        <f ca="1">IF($G82="","",VLOOKUP($A82,Mitglieder!$C$24:$BG$323,O$303))</f>
        <v/>
      </c>
      <c r="P82" s="42" t="str">
        <f ca="1">IF($G82="","",VLOOKUP($A82,Mitglieder!$C$24:$BG$323,P$303))</f>
        <v/>
      </c>
      <c r="Q82" s="42" t="str">
        <f ca="1">IF($G82="","",VLOOKUP($A82,Mitglieder!$C$24:$BG$323,Q$303))</f>
        <v/>
      </c>
      <c r="R82" s="54" t="str">
        <f ca="1">IF(OR(VLOOKUP($A82,Mitglieder!$C$24:$BG$323,R$303)="",$G82=""),"",VLOOKUP($A82,Mitglieder!$C$24:$BG$323,R$303))</f>
        <v/>
      </c>
      <c r="S82" s="43" t="str">
        <f ca="1">IF($G82="","",TEXT(VLOOKUP($A82,Mitglieder!$C$24:$BG$323,S$303),"TT.MM.JJJJ"))</f>
        <v/>
      </c>
      <c r="T82" s="43" t="str">
        <f ca="1">IF($G82="","",TEXT(VLOOKUP($A82,Mitglieder!$C$24:$BG$323,T$303),"TT.MM.JJJJ"))</f>
        <v/>
      </c>
      <c r="U82" s="43" t="str">
        <f ca="1">IF($G82="","",TEXT(VLOOKUP($A82,Mitglieder!$C$24:$BG$323,U$303),"TT.MM.JJJJ"))</f>
        <v/>
      </c>
      <c r="V82" s="54" t="str">
        <f ca="1">IF(OR(VLOOKUP($A82,Mitglieder!$C$24:$BG$323,V$303)="",$G82=""),"",VLOOKUP($A82,Mitglieder!$C$24:$BG$323,V$303))</f>
        <v/>
      </c>
      <c r="W82" s="54" t="str">
        <f ca="1">IF(OR(VLOOKUP($A82,Mitglieder!$C$24:$BG$323,W$303)="",$G82=""),"",VLOOKUP($A82,Mitglieder!$C$24:$BG$323,W$303))</f>
        <v/>
      </c>
      <c r="X82" s="54" t="str">
        <f ca="1">IF(OR(VLOOKUP($A82,Mitglieder!$C$24:$BG$323,X$303)="",$G82=""),"",VLOOKUP($A82,Mitglieder!$C$24:$BG$323,X$303))</f>
        <v/>
      </c>
      <c r="Y82" s="54" t="str">
        <f ca="1">IF(OR(VLOOKUP($A82,Mitglieder!$C$24:$BG$323,Y$303)="",$G82=""),"",VLOOKUP($A82,Mitglieder!$C$24:$BG$323,Y$303))</f>
        <v/>
      </c>
      <c r="Z82" s="54" t="str">
        <f ca="1">IF(OR(VLOOKUP($A82,Mitglieder!$C$24:$BG$323,Z$303)="",$G82=""),"",VLOOKUP($A82,Mitglieder!$C$24:$BG$323,Z$303))</f>
        <v/>
      </c>
      <c r="AA82" s="54" t="str">
        <f ca="1">IF(OR(VLOOKUP($A82,Mitglieder!$C$24:$BG$323,AA$303)="",$G82=""),"",VLOOKUP($A82,Mitglieder!$C$24:$BG$323,AA$303))</f>
        <v/>
      </c>
      <c r="AB82" s="54" t="str">
        <f ca="1">IF(OR(VLOOKUP($A82,Mitglieder!$C$24:$BG$323,AB$303)="",$G82=""),"",VLOOKUP($A82,Mitglieder!$C$24:$BG$323,AB$303))</f>
        <v/>
      </c>
      <c r="AC82" s="54" t="str">
        <f ca="1">IF(OR(VLOOKUP($A82,Mitglieder!$C$24:$BG$323,AC$303)="",$G82=""),"",VLOOKUP($A82,Mitglieder!$C$24:$BG$323,AC$303))</f>
        <v/>
      </c>
      <c r="AD82" s="54" t="str">
        <f ca="1">IF(OR(VLOOKUP($A82,Mitglieder!$C$24:$BG$323,AD$303)="",$G82=""),"",VLOOKUP($A82,Mitglieder!$C$24:$BG$323,AD$303))</f>
        <v/>
      </c>
      <c r="AE82" s="54" t="str">
        <f ca="1">IF(OR(VLOOKUP($A82,Mitglieder!$C$24:$BG$323,AE$303)="",$G82=""),"",VLOOKUP($A82,Mitglieder!$C$24:$BG$323,AE$303))</f>
        <v/>
      </c>
      <c r="AF82" s="54" t="str">
        <f ca="1">IF(OR(VLOOKUP($A82,Mitglieder!$C$24:$BG$323,AF$303)="",$G82=""),"",VLOOKUP($A82,Mitglieder!$C$24:$BG$323,AF$303))</f>
        <v/>
      </c>
      <c r="AG82" s="54" t="str">
        <f ca="1">IF(OR(VLOOKUP($A82,Mitglieder!$C$24:$BG$323,AG$303)="",$G82=""),"",VLOOKUP($A82,Mitglieder!$C$24:$BG$323,AG$303))</f>
        <v/>
      </c>
      <c r="AH82" s="54" t="str">
        <f ca="1">IF(OR(VLOOKUP($A82,Mitglieder!$C$24:$BG$323,AH$303)="",$G82=""),"",VLOOKUP($A82,Mitglieder!$C$24:$BG$323,AH$303))</f>
        <v/>
      </c>
      <c r="AI82" s="54" t="str">
        <f ca="1">IF(OR(VLOOKUP($A82,Mitglieder!$C$24:$BG$323,AI$303)="",$G82=""),"",VLOOKUP($A82,Mitglieder!$C$24:$BG$323,AI$303))</f>
        <v/>
      </c>
      <c r="AJ82" s="54" t="str">
        <f ca="1">IF(OR(VLOOKUP($A82,Mitglieder!$C$24:$BG$323,AJ$303)="",$G82=""),"",VLOOKUP($A82,Mitglieder!$C$24:$BG$323,AJ$303))</f>
        <v/>
      </c>
      <c r="AK82" s="54" t="str">
        <f ca="1">IF(OR(VLOOKUP($A82,Mitglieder!$C$24:$BG$323,AK$303)="",$G82=""),"",VLOOKUP($A82,Mitglieder!$C$24:$BG$323,AK$303))</f>
        <v/>
      </c>
      <c r="AL82" s="54" t="str">
        <f ca="1">IF(OR(VLOOKUP($A82,Mitglieder!$C$24:$BG$323,AL$303)="",$G82=""),"",VLOOKUP($A82,Mitglieder!$C$24:$BG$323,AL$303))</f>
        <v/>
      </c>
      <c r="AM82" s="42" t="str">
        <f ca="1">IF($G82="","",VLOOKUP($A82,Mitglieder!$C$24:$BG$323,AM$303))</f>
        <v/>
      </c>
      <c r="AN82" s="54" t="str">
        <f ca="1">IF(OR(VLOOKUP($A82,Mitglieder!$C$24:$BG$323,AN$303)="",$G82=""),"",VLOOKUP($A82,Mitglieder!$C$24:$BG$323,AN$303))</f>
        <v/>
      </c>
      <c r="AO82" s="43" t="str">
        <f ca="1">IF($G82="","",TEXT(VLOOKUP($A82,Mitglieder!$C$24:$BG$323,AO$303),"TT.MM.JJJJ"))</f>
        <v/>
      </c>
      <c r="AP82" s="42" t="str">
        <f ca="1">IF($G82="","",VLOOKUP($A82,Mitglieder!$C$24:$BG$323,AP$303))</f>
        <v/>
      </c>
      <c r="AQ82" s="45" t="str">
        <f ca="1">IF($G82="","",TEXT(VLOOKUP($A82,Mitglieder!$C$24:$BG$323,AQ$303),"0.00"))</f>
        <v/>
      </c>
      <c r="AR82" s="54" t="str">
        <f ca="1">IF(OR(VLOOKUP($A82,Mitglieder!$C$24:$BG$323,AR$303)="",$G82=""),"",VLOOKUP($A82,Mitglieder!$C$24:$BG$323,AR$303))</f>
        <v/>
      </c>
      <c r="AS82" s="45" t="str">
        <f ca="1">IF($G82="","",TEXT(VLOOKUP($A82,Mitglieder!$C$24:$BG$323,AS$303),"0.00"))</f>
        <v/>
      </c>
      <c r="AT82" s="54" t="str">
        <f ca="1">IF(OR(VLOOKUP($A82,Mitglieder!$C$24:$BG$323,AT$303)="",$G82=""),"",VLOOKUP($A82,Mitglieder!$C$24:$BG$323,AT$303))</f>
        <v/>
      </c>
      <c r="AU82" s="45" t="str">
        <f ca="1">IF($G82="","",TEXT(VLOOKUP($A82,Mitglieder!$C$24:$BG$323,AU$303),"0.00"))</f>
        <v/>
      </c>
      <c r="AV82" s="45" t="str">
        <f ca="1">IF($G82="","",TEXT(VLOOKUP($A82,Mitglieder!$C$24:$BG$323,AV$303),"0.00"))</f>
        <v/>
      </c>
      <c r="AW82" s="42" t="str">
        <f ca="1">IF($G82="","",VLOOKUP($A82,Mitglieder!$C$24:$BG$323,AW$303))</f>
        <v/>
      </c>
      <c r="AX82" s="54" t="str">
        <f ca="1">IF(OR(VLOOKUP($A82,Mitglieder!$C$24:$BG$323,AX$303)="",$G82=""),"",VLOOKUP($A82,Mitglieder!$C$24:$BG$323,AX$303))</f>
        <v/>
      </c>
      <c r="AY82" s="43" t="str">
        <f ca="1">IF($G82="","",TEXT(VLOOKUP($A82,Mitglieder!$C$24:$BG$323,AY$303),"TT.MM.JJJJ"))</f>
        <v/>
      </c>
      <c r="AZ82" s="43" t="str">
        <f ca="1">IF($G82="","",TEXT(VLOOKUP($A82,Mitglieder!$C$24:$BG$323,AZ$303),"TT.MM.JJJJ"))</f>
        <v/>
      </c>
      <c r="BA82" s="43" t="str">
        <f ca="1">IF($G82="","",TEXT(VLOOKUP($A82,Mitglieder!$C$24:$BG$323,BA$303),"TT.MM.JJJJ"))</f>
        <v/>
      </c>
      <c r="BB82" s="43" t="str">
        <f ca="1">IF($G82="","",TEXT(VLOOKUP($A82,Mitglieder!$C$24:$BG$323,BB$303),"TT.MM.JJJJ"))</f>
        <v/>
      </c>
      <c r="BC82" s="43" t="str">
        <f ca="1">IF($G82="","",TEXT(VLOOKUP($A82,Mitglieder!$C$24:$BG$323,BC$303),"TT.MM.JJJJ"))</f>
        <v/>
      </c>
      <c r="BD82" s="43" t="str">
        <f ca="1">IF($G82="","",TEXT(VLOOKUP($A82,Mitglieder!$C$24:$BG$323,BD$303),"TT.MM.JJJJ"))</f>
        <v/>
      </c>
      <c r="BE82" s="42" t="str">
        <f ca="1">IF($G82="","",VLOOKUP($A82,Mitglieder!$C$24:$BG$323,BE$303))</f>
        <v/>
      </c>
      <c r="BF82" s="42" t="str">
        <f ca="1">IF($G82="","",VLOOKUP($A82,Mitglieder!$C$24:$BG$323,BF$303))</f>
        <v/>
      </c>
    </row>
    <row r="83" spans="1:58" x14ac:dyDescent="0.35">
      <c r="A83" s="42">
        <v>83</v>
      </c>
      <c r="B83" s="42">
        <f ca="1">VLOOKUP($A83,Mitglieder!$C$24:$BA$323,B$303)</f>
        <v>1.0299999999999967</v>
      </c>
      <c r="C83" s="42" t="str">
        <f ca="1">IF($G83="","",VLOOKUP($A83,Mitglieder!$C$24:$BG$323,C$303))</f>
        <v/>
      </c>
      <c r="D83" s="42" t="str">
        <f ca="1">IF($G83="","",VLOOKUP($A83,Mitglieder!$C$24:$BG$323,D$303))</f>
        <v/>
      </c>
      <c r="E83" s="42" t="str">
        <f ca="1">IF($G83="","",VLOOKUP($A83,Mitglieder!$C$24:$BG$323,E$303))</f>
        <v/>
      </c>
      <c r="F83" s="54" t="str">
        <f ca="1">IF(OR(VLOOKUP($A83,Mitglieder!$C$24:$BG$323,F$303)="",$G83=""),"",VLOOKUP($A83,Mitglieder!$C$24:$BG$323,F$303))</f>
        <v/>
      </c>
      <c r="G83" s="72" t="str">
        <f ca="1">IF(B83/ROUND(B83,0)=1,VLOOKUP($A83,Mitglieder!$C$24:$BA$323,G$303),"")</f>
        <v/>
      </c>
      <c r="H83" s="42" t="str">
        <f ca="1">IF($G83="","",VLOOKUP($A83,Mitglieder!$C$24:$BG$323,H$303))</f>
        <v/>
      </c>
      <c r="I83" s="54" t="str">
        <f ca="1">IF(OR(VLOOKUP($A83,Mitglieder!$C$24:$BG$323,I$303)="",$G83=""),"",VLOOKUP($A83,Mitglieder!$C$24:$BG$323,I$303))</f>
        <v/>
      </c>
      <c r="J83" s="42" t="str">
        <f ca="1">IF($G83="","",VLOOKUP($A83,Mitglieder!$C$24:$BG$323,J$303))</f>
        <v/>
      </c>
      <c r="K83" s="54" t="str">
        <f ca="1">IF(OR(VLOOKUP($A83,Mitglieder!$C$24:$BG$323,K$303)="",$G83=""),"",VLOOKUP($A83,Mitglieder!$C$24:$BG$323,K$303))</f>
        <v/>
      </c>
      <c r="L83" s="42" t="str">
        <f ca="1">IF($G83="","",VLOOKUP($A83,Mitglieder!$C$24:$BG$323,L$303))</f>
        <v/>
      </c>
      <c r="M83" s="42" t="str">
        <f ca="1">IF($G83="","",VLOOKUP($A83,Mitglieder!$C$24:$BG$323,M$303))</f>
        <v/>
      </c>
      <c r="N83" s="42" t="str">
        <f ca="1">IF($G83="","",VLOOKUP($A83,Mitglieder!$C$24:$BG$323,N$303))</f>
        <v/>
      </c>
      <c r="O83" s="42" t="str">
        <f ca="1">IF($G83="","",VLOOKUP($A83,Mitglieder!$C$24:$BG$323,O$303))</f>
        <v/>
      </c>
      <c r="P83" s="42" t="str">
        <f ca="1">IF($G83="","",VLOOKUP($A83,Mitglieder!$C$24:$BG$323,P$303))</f>
        <v/>
      </c>
      <c r="Q83" s="42" t="str">
        <f ca="1">IF($G83="","",VLOOKUP($A83,Mitglieder!$C$24:$BG$323,Q$303))</f>
        <v/>
      </c>
      <c r="R83" s="54" t="str">
        <f ca="1">IF(OR(VLOOKUP($A83,Mitglieder!$C$24:$BG$323,R$303)="",$G83=""),"",VLOOKUP($A83,Mitglieder!$C$24:$BG$323,R$303))</f>
        <v/>
      </c>
      <c r="S83" s="43" t="str">
        <f ca="1">IF($G83="","",TEXT(VLOOKUP($A83,Mitglieder!$C$24:$BG$323,S$303),"TT.MM.JJJJ"))</f>
        <v/>
      </c>
      <c r="T83" s="43" t="str">
        <f ca="1">IF($G83="","",TEXT(VLOOKUP($A83,Mitglieder!$C$24:$BG$323,T$303),"TT.MM.JJJJ"))</f>
        <v/>
      </c>
      <c r="U83" s="43" t="str">
        <f ca="1">IF($G83="","",TEXT(VLOOKUP($A83,Mitglieder!$C$24:$BG$323,U$303),"TT.MM.JJJJ"))</f>
        <v/>
      </c>
      <c r="V83" s="54" t="str">
        <f ca="1">IF(OR(VLOOKUP($A83,Mitglieder!$C$24:$BG$323,V$303)="",$G83=""),"",VLOOKUP($A83,Mitglieder!$C$24:$BG$323,V$303))</f>
        <v/>
      </c>
      <c r="W83" s="54" t="str">
        <f ca="1">IF(OR(VLOOKUP($A83,Mitglieder!$C$24:$BG$323,W$303)="",$G83=""),"",VLOOKUP($A83,Mitglieder!$C$24:$BG$323,W$303))</f>
        <v/>
      </c>
      <c r="X83" s="54" t="str">
        <f ca="1">IF(OR(VLOOKUP($A83,Mitglieder!$C$24:$BG$323,X$303)="",$G83=""),"",VLOOKUP($A83,Mitglieder!$C$24:$BG$323,X$303))</f>
        <v/>
      </c>
      <c r="Y83" s="54" t="str">
        <f ca="1">IF(OR(VLOOKUP($A83,Mitglieder!$C$24:$BG$323,Y$303)="",$G83=""),"",VLOOKUP($A83,Mitglieder!$C$24:$BG$323,Y$303))</f>
        <v/>
      </c>
      <c r="Z83" s="54" t="str">
        <f ca="1">IF(OR(VLOOKUP($A83,Mitglieder!$C$24:$BG$323,Z$303)="",$G83=""),"",VLOOKUP($A83,Mitglieder!$C$24:$BG$323,Z$303))</f>
        <v/>
      </c>
      <c r="AA83" s="54" t="str">
        <f ca="1">IF(OR(VLOOKUP($A83,Mitglieder!$C$24:$BG$323,AA$303)="",$G83=""),"",VLOOKUP($A83,Mitglieder!$C$24:$BG$323,AA$303))</f>
        <v/>
      </c>
      <c r="AB83" s="54" t="str">
        <f ca="1">IF(OR(VLOOKUP($A83,Mitglieder!$C$24:$BG$323,AB$303)="",$G83=""),"",VLOOKUP($A83,Mitglieder!$C$24:$BG$323,AB$303))</f>
        <v/>
      </c>
      <c r="AC83" s="54" t="str">
        <f ca="1">IF(OR(VLOOKUP($A83,Mitglieder!$C$24:$BG$323,AC$303)="",$G83=""),"",VLOOKUP($A83,Mitglieder!$C$24:$BG$323,AC$303))</f>
        <v/>
      </c>
      <c r="AD83" s="54" t="str">
        <f ca="1">IF(OR(VLOOKUP($A83,Mitglieder!$C$24:$BG$323,AD$303)="",$G83=""),"",VLOOKUP($A83,Mitglieder!$C$24:$BG$323,AD$303))</f>
        <v/>
      </c>
      <c r="AE83" s="54" t="str">
        <f ca="1">IF(OR(VLOOKUP($A83,Mitglieder!$C$24:$BG$323,AE$303)="",$G83=""),"",VLOOKUP($A83,Mitglieder!$C$24:$BG$323,AE$303))</f>
        <v/>
      </c>
      <c r="AF83" s="54" t="str">
        <f ca="1">IF(OR(VLOOKUP($A83,Mitglieder!$C$24:$BG$323,AF$303)="",$G83=""),"",VLOOKUP($A83,Mitglieder!$C$24:$BG$323,AF$303))</f>
        <v/>
      </c>
      <c r="AG83" s="54" t="str">
        <f ca="1">IF(OR(VLOOKUP($A83,Mitglieder!$C$24:$BG$323,AG$303)="",$G83=""),"",VLOOKUP($A83,Mitglieder!$C$24:$BG$323,AG$303))</f>
        <v/>
      </c>
      <c r="AH83" s="54" t="str">
        <f ca="1">IF(OR(VLOOKUP($A83,Mitglieder!$C$24:$BG$323,AH$303)="",$G83=""),"",VLOOKUP($A83,Mitglieder!$C$24:$BG$323,AH$303))</f>
        <v/>
      </c>
      <c r="AI83" s="54" t="str">
        <f ca="1">IF(OR(VLOOKUP($A83,Mitglieder!$C$24:$BG$323,AI$303)="",$G83=""),"",VLOOKUP($A83,Mitglieder!$C$24:$BG$323,AI$303))</f>
        <v/>
      </c>
      <c r="AJ83" s="54" t="str">
        <f ca="1">IF(OR(VLOOKUP($A83,Mitglieder!$C$24:$BG$323,AJ$303)="",$G83=""),"",VLOOKUP($A83,Mitglieder!$C$24:$BG$323,AJ$303))</f>
        <v/>
      </c>
      <c r="AK83" s="54" t="str">
        <f ca="1">IF(OR(VLOOKUP($A83,Mitglieder!$C$24:$BG$323,AK$303)="",$G83=""),"",VLOOKUP($A83,Mitglieder!$C$24:$BG$323,AK$303))</f>
        <v/>
      </c>
      <c r="AL83" s="54" t="str">
        <f ca="1">IF(OR(VLOOKUP($A83,Mitglieder!$C$24:$BG$323,AL$303)="",$G83=""),"",VLOOKUP($A83,Mitglieder!$C$24:$BG$323,AL$303))</f>
        <v/>
      </c>
      <c r="AM83" s="42" t="str">
        <f ca="1">IF($G83="","",VLOOKUP($A83,Mitglieder!$C$24:$BG$323,AM$303))</f>
        <v/>
      </c>
      <c r="AN83" s="54" t="str">
        <f ca="1">IF(OR(VLOOKUP($A83,Mitglieder!$C$24:$BG$323,AN$303)="",$G83=""),"",VLOOKUP($A83,Mitglieder!$C$24:$BG$323,AN$303))</f>
        <v/>
      </c>
      <c r="AO83" s="43" t="str">
        <f ca="1">IF($G83="","",TEXT(VLOOKUP($A83,Mitglieder!$C$24:$BG$323,AO$303),"TT.MM.JJJJ"))</f>
        <v/>
      </c>
      <c r="AP83" s="42" t="str">
        <f ca="1">IF($G83="","",VLOOKUP($A83,Mitglieder!$C$24:$BG$323,AP$303))</f>
        <v/>
      </c>
      <c r="AQ83" s="45" t="str">
        <f ca="1">IF($G83="","",TEXT(VLOOKUP($A83,Mitglieder!$C$24:$BG$323,AQ$303),"0.00"))</f>
        <v/>
      </c>
      <c r="AR83" s="54" t="str">
        <f ca="1">IF(OR(VLOOKUP($A83,Mitglieder!$C$24:$BG$323,AR$303)="",$G83=""),"",VLOOKUP($A83,Mitglieder!$C$24:$BG$323,AR$303))</f>
        <v/>
      </c>
      <c r="AS83" s="45" t="str">
        <f ca="1">IF($G83="","",TEXT(VLOOKUP($A83,Mitglieder!$C$24:$BG$323,AS$303),"0.00"))</f>
        <v/>
      </c>
      <c r="AT83" s="54" t="str">
        <f ca="1">IF(OR(VLOOKUP($A83,Mitglieder!$C$24:$BG$323,AT$303)="",$G83=""),"",VLOOKUP($A83,Mitglieder!$C$24:$BG$323,AT$303))</f>
        <v/>
      </c>
      <c r="AU83" s="45" t="str">
        <f ca="1">IF($G83="","",TEXT(VLOOKUP($A83,Mitglieder!$C$24:$BG$323,AU$303),"0.00"))</f>
        <v/>
      </c>
      <c r="AV83" s="45" t="str">
        <f ca="1">IF($G83="","",TEXT(VLOOKUP($A83,Mitglieder!$C$24:$BG$323,AV$303),"0.00"))</f>
        <v/>
      </c>
      <c r="AW83" s="42" t="str">
        <f ca="1">IF($G83="","",VLOOKUP($A83,Mitglieder!$C$24:$BG$323,AW$303))</f>
        <v/>
      </c>
      <c r="AX83" s="54" t="str">
        <f ca="1">IF(OR(VLOOKUP($A83,Mitglieder!$C$24:$BG$323,AX$303)="",$G83=""),"",VLOOKUP($A83,Mitglieder!$C$24:$BG$323,AX$303))</f>
        <v/>
      </c>
      <c r="AY83" s="43" t="str">
        <f ca="1">IF($G83="","",TEXT(VLOOKUP($A83,Mitglieder!$C$24:$BG$323,AY$303),"TT.MM.JJJJ"))</f>
        <v/>
      </c>
      <c r="AZ83" s="43" t="str">
        <f ca="1">IF($G83="","",TEXT(VLOOKUP($A83,Mitglieder!$C$24:$BG$323,AZ$303),"TT.MM.JJJJ"))</f>
        <v/>
      </c>
      <c r="BA83" s="43" t="str">
        <f ca="1">IF($G83="","",TEXT(VLOOKUP($A83,Mitglieder!$C$24:$BG$323,BA$303),"TT.MM.JJJJ"))</f>
        <v/>
      </c>
      <c r="BB83" s="43" t="str">
        <f ca="1">IF($G83="","",TEXT(VLOOKUP($A83,Mitglieder!$C$24:$BG$323,BB$303),"TT.MM.JJJJ"))</f>
        <v/>
      </c>
      <c r="BC83" s="43" t="str">
        <f ca="1">IF($G83="","",TEXT(VLOOKUP($A83,Mitglieder!$C$24:$BG$323,BC$303),"TT.MM.JJJJ"))</f>
        <v/>
      </c>
      <c r="BD83" s="43" t="str">
        <f ca="1">IF($G83="","",TEXT(VLOOKUP($A83,Mitglieder!$C$24:$BG$323,BD$303),"TT.MM.JJJJ"))</f>
        <v/>
      </c>
      <c r="BE83" s="42" t="str">
        <f ca="1">IF($G83="","",VLOOKUP($A83,Mitglieder!$C$24:$BG$323,BE$303))</f>
        <v/>
      </c>
      <c r="BF83" s="42" t="str">
        <f ca="1">IF($G83="","",VLOOKUP($A83,Mitglieder!$C$24:$BG$323,BF$303))</f>
        <v/>
      </c>
    </row>
    <row r="84" spans="1:58" x14ac:dyDescent="0.35">
      <c r="A84" s="42">
        <v>84</v>
      </c>
      <c r="B84" s="42">
        <f ca="1">VLOOKUP($A84,Mitglieder!$C$24:$BA$323,B$303)</f>
        <v>1.0299999999999967</v>
      </c>
      <c r="C84" s="42" t="str">
        <f ca="1">IF($G84="","",VLOOKUP($A84,Mitglieder!$C$24:$BG$323,C$303))</f>
        <v/>
      </c>
      <c r="D84" s="42" t="str">
        <f ca="1">IF($G84="","",VLOOKUP($A84,Mitglieder!$C$24:$BG$323,D$303))</f>
        <v/>
      </c>
      <c r="E84" s="42" t="str">
        <f ca="1">IF($G84="","",VLOOKUP($A84,Mitglieder!$C$24:$BG$323,E$303))</f>
        <v/>
      </c>
      <c r="F84" s="54" t="str">
        <f ca="1">IF(OR(VLOOKUP($A84,Mitglieder!$C$24:$BG$323,F$303)="",$G84=""),"",VLOOKUP($A84,Mitglieder!$C$24:$BG$323,F$303))</f>
        <v/>
      </c>
      <c r="G84" s="72" t="str">
        <f ca="1">IF(B84/ROUND(B84,0)=1,VLOOKUP($A84,Mitglieder!$C$24:$BA$323,G$303),"")</f>
        <v/>
      </c>
      <c r="H84" s="42" t="str">
        <f ca="1">IF($G84="","",VLOOKUP($A84,Mitglieder!$C$24:$BG$323,H$303))</f>
        <v/>
      </c>
      <c r="I84" s="54" t="str">
        <f ca="1">IF(OR(VLOOKUP($A84,Mitglieder!$C$24:$BG$323,I$303)="",$G84=""),"",VLOOKUP($A84,Mitglieder!$C$24:$BG$323,I$303))</f>
        <v/>
      </c>
      <c r="J84" s="42" t="str">
        <f ca="1">IF($G84="","",VLOOKUP($A84,Mitglieder!$C$24:$BG$323,J$303))</f>
        <v/>
      </c>
      <c r="K84" s="54" t="str">
        <f ca="1">IF(OR(VLOOKUP($A84,Mitglieder!$C$24:$BG$323,K$303)="",$G84=""),"",VLOOKUP($A84,Mitglieder!$C$24:$BG$323,K$303))</f>
        <v/>
      </c>
      <c r="L84" s="42" t="str">
        <f ca="1">IF($G84="","",VLOOKUP($A84,Mitglieder!$C$24:$BG$323,L$303))</f>
        <v/>
      </c>
      <c r="M84" s="42" t="str">
        <f ca="1">IF($G84="","",VLOOKUP($A84,Mitglieder!$C$24:$BG$323,M$303))</f>
        <v/>
      </c>
      <c r="N84" s="42" t="str">
        <f ca="1">IF($G84="","",VLOOKUP($A84,Mitglieder!$C$24:$BG$323,N$303))</f>
        <v/>
      </c>
      <c r="O84" s="42" t="str">
        <f ca="1">IF($G84="","",VLOOKUP($A84,Mitglieder!$C$24:$BG$323,O$303))</f>
        <v/>
      </c>
      <c r="P84" s="42" t="str">
        <f ca="1">IF($G84="","",VLOOKUP($A84,Mitglieder!$C$24:$BG$323,P$303))</f>
        <v/>
      </c>
      <c r="Q84" s="42" t="str">
        <f ca="1">IF($G84="","",VLOOKUP($A84,Mitglieder!$C$24:$BG$323,Q$303))</f>
        <v/>
      </c>
      <c r="R84" s="54" t="str">
        <f ca="1">IF(OR(VLOOKUP($A84,Mitglieder!$C$24:$BG$323,R$303)="",$G84=""),"",VLOOKUP($A84,Mitglieder!$C$24:$BG$323,R$303))</f>
        <v/>
      </c>
      <c r="S84" s="43" t="str">
        <f ca="1">IF($G84="","",TEXT(VLOOKUP($A84,Mitglieder!$C$24:$BG$323,S$303),"TT.MM.JJJJ"))</f>
        <v/>
      </c>
      <c r="T84" s="43" t="str">
        <f ca="1">IF($G84="","",TEXT(VLOOKUP($A84,Mitglieder!$C$24:$BG$323,T$303),"TT.MM.JJJJ"))</f>
        <v/>
      </c>
      <c r="U84" s="43" t="str">
        <f ca="1">IF($G84="","",TEXT(VLOOKUP($A84,Mitglieder!$C$24:$BG$323,U$303),"TT.MM.JJJJ"))</f>
        <v/>
      </c>
      <c r="V84" s="54" t="str">
        <f ca="1">IF(OR(VLOOKUP($A84,Mitglieder!$C$24:$BG$323,V$303)="",$G84=""),"",VLOOKUP($A84,Mitglieder!$C$24:$BG$323,V$303))</f>
        <v/>
      </c>
      <c r="W84" s="54" t="str">
        <f ca="1">IF(OR(VLOOKUP($A84,Mitglieder!$C$24:$BG$323,W$303)="",$G84=""),"",VLOOKUP($A84,Mitglieder!$C$24:$BG$323,W$303))</f>
        <v/>
      </c>
      <c r="X84" s="54" t="str">
        <f ca="1">IF(OR(VLOOKUP($A84,Mitglieder!$C$24:$BG$323,X$303)="",$G84=""),"",VLOOKUP($A84,Mitglieder!$C$24:$BG$323,X$303))</f>
        <v/>
      </c>
      <c r="Y84" s="54" t="str">
        <f ca="1">IF(OR(VLOOKUP($A84,Mitglieder!$C$24:$BG$323,Y$303)="",$G84=""),"",VLOOKUP($A84,Mitglieder!$C$24:$BG$323,Y$303))</f>
        <v/>
      </c>
      <c r="Z84" s="54" t="str">
        <f ca="1">IF(OR(VLOOKUP($A84,Mitglieder!$C$24:$BG$323,Z$303)="",$G84=""),"",VLOOKUP($A84,Mitglieder!$C$24:$BG$323,Z$303))</f>
        <v/>
      </c>
      <c r="AA84" s="54" t="str">
        <f ca="1">IF(OR(VLOOKUP($A84,Mitglieder!$C$24:$BG$323,AA$303)="",$G84=""),"",VLOOKUP($A84,Mitglieder!$C$24:$BG$323,AA$303))</f>
        <v/>
      </c>
      <c r="AB84" s="54" t="str">
        <f ca="1">IF(OR(VLOOKUP($A84,Mitglieder!$C$24:$BG$323,AB$303)="",$G84=""),"",VLOOKUP($A84,Mitglieder!$C$24:$BG$323,AB$303))</f>
        <v/>
      </c>
      <c r="AC84" s="54" t="str">
        <f ca="1">IF(OR(VLOOKUP($A84,Mitglieder!$C$24:$BG$323,AC$303)="",$G84=""),"",VLOOKUP($A84,Mitglieder!$C$24:$BG$323,AC$303))</f>
        <v/>
      </c>
      <c r="AD84" s="54" t="str">
        <f ca="1">IF(OR(VLOOKUP($A84,Mitglieder!$C$24:$BG$323,AD$303)="",$G84=""),"",VLOOKUP($A84,Mitglieder!$C$24:$BG$323,AD$303))</f>
        <v/>
      </c>
      <c r="AE84" s="54" t="str">
        <f ca="1">IF(OR(VLOOKUP($A84,Mitglieder!$C$24:$BG$323,AE$303)="",$G84=""),"",VLOOKUP($A84,Mitglieder!$C$24:$BG$323,AE$303))</f>
        <v/>
      </c>
      <c r="AF84" s="54" t="str">
        <f ca="1">IF(OR(VLOOKUP($A84,Mitglieder!$C$24:$BG$323,AF$303)="",$G84=""),"",VLOOKUP($A84,Mitglieder!$C$24:$BG$323,AF$303))</f>
        <v/>
      </c>
      <c r="AG84" s="54" t="str">
        <f ca="1">IF(OR(VLOOKUP($A84,Mitglieder!$C$24:$BG$323,AG$303)="",$G84=""),"",VLOOKUP($A84,Mitglieder!$C$24:$BG$323,AG$303))</f>
        <v/>
      </c>
      <c r="AH84" s="54" t="str">
        <f ca="1">IF(OR(VLOOKUP($A84,Mitglieder!$C$24:$BG$323,AH$303)="",$G84=""),"",VLOOKUP($A84,Mitglieder!$C$24:$BG$323,AH$303))</f>
        <v/>
      </c>
      <c r="AI84" s="54" t="str">
        <f ca="1">IF(OR(VLOOKUP($A84,Mitglieder!$C$24:$BG$323,AI$303)="",$G84=""),"",VLOOKUP($A84,Mitglieder!$C$24:$BG$323,AI$303))</f>
        <v/>
      </c>
      <c r="AJ84" s="54" t="str">
        <f ca="1">IF(OR(VLOOKUP($A84,Mitglieder!$C$24:$BG$323,AJ$303)="",$G84=""),"",VLOOKUP($A84,Mitglieder!$C$24:$BG$323,AJ$303))</f>
        <v/>
      </c>
      <c r="AK84" s="54" t="str">
        <f ca="1">IF(OR(VLOOKUP($A84,Mitglieder!$C$24:$BG$323,AK$303)="",$G84=""),"",VLOOKUP($A84,Mitglieder!$C$24:$BG$323,AK$303))</f>
        <v/>
      </c>
      <c r="AL84" s="54" t="str">
        <f ca="1">IF(OR(VLOOKUP($A84,Mitglieder!$C$24:$BG$323,AL$303)="",$G84=""),"",VLOOKUP($A84,Mitglieder!$C$24:$BG$323,AL$303))</f>
        <v/>
      </c>
      <c r="AM84" s="42" t="str">
        <f ca="1">IF($G84="","",VLOOKUP($A84,Mitglieder!$C$24:$BG$323,AM$303))</f>
        <v/>
      </c>
      <c r="AN84" s="54" t="str">
        <f ca="1">IF(OR(VLOOKUP($A84,Mitglieder!$C$24:$BG$323,AN$303)="",$G84=""),"",VLOOKUP($A84,Mitglieder!$C$24:$BG$323,AN$303))</f>
        <v/>
      </c>
      <c r="AO84" s="43" t="str">
        <f ca="1">IF($G84="","",TEXT(VLOOKUP($A84,Mitglieder!$C$24:$BG$323,AO$303),"TT.MM.JJJJ"))</f>
        <v/>
      </c>
      <c r="AP84" s="42" t="str">
        <f ca="1">IF($G84="","",VLOOKUP($A84,Mitglieder!$C$24:$BG$323,AP$303))</f>
        <v/>
      </c>
      <c r="AQ84" s="45" t="str">
        <f ca="1">IF($G84="","",TEXT(VLOOKUP($A84,Mitglieder!$C$24:$BG$323,AQ$303),"0.00"))</f>
        <v/>
      </c>
      <c r="AR84" s="54" t="str">
        <f ca="1">IF(OR(VLOOKUP($A84,Mitglieder!$C$24:$BG$323,AR$303)="",$G84=""),"",VLOOKUP($A84,Mitglieder!$C$24:$BG$323,AR$303))</f>
        <v/>
      </c>
      <c r="AS84" s="45" t="str">
        <f ca="1">IF($G84="","",TEXT(VLOOKUP($A84,Mitglieder!$C$24:$BG$323,AS$303),"0.00"))</f>
        <v/>
      </c>
      <c r="AT84" s="54" t="str">
        <f ca="1">IF(OR(VLOOKUP($A84,Mitglieder!$C$24:$BG$323,AT$303)="",$G84=""),"",VLOOKUP($A84,Mitglieder!$C$24:$BG$323,AT$303))</f>
        <v/>
      </c>
      <c r="AU84" s="45" t="str">
        <f ca="1">IF($G84="","",TEXT(VLOOKUP($A84,Mitglieder!$C$24:$BG$323,AU$303),"0.00"))</f>
        <v/>
      </c>
      <c r="AV84" s="45" t="str">
        <f ca="1">IF($G84="","",TEXT(VLOOKUP($A84,Mitglieder!$C$24:$BG$323,AV$303),"0.00"))</f>
        <v/>
      </c>
      <c r="AW84" s="42" t="str">
        <f ca="1">IF($G84="","",VLOOKUP($A84,Mitglieder!$C$24:$BG$323,AW$303))</f>
        <v/>
      </c>
      <c r="AX84" s="54" t="str">
        <f ca="1">IF(OR(VLOOKUP($A84,Mitglieder!$C$24:$BG$323,AX$303)="",$G84=""),"",VLOOKUP($A84,Mitglieder!$C$24:$BG$323,AX$303))</f>
        <v/>
      </c>
      <c r="AY84" s="43" t="str">
        <f ca="1">IF($G84="","",TEXT(VLOOKUP($A84,Mitglieder!$C$24:$BG$323,AY$303),"TT.MM.JJJJ"))</f>
        <v/>
      </c>
      <c r="AZ84" s="43" t="str">
        <f ca="1">IF($G84="","",TEXT(VLOOKUP($A84,Mitglieder!$C$24:$BG$323,AZ$303),"TT.MM.JJJJ"))</f>
        <v/>
      </c>
      <c r="BA84" s="43" t="str">
        <f ca="1">IF($G84="","",TEXT(VLOOKUP($A84,Mitglieder!$C$24:$BG$323,BA$303),"TT.MM.JJJJ"))</f>
        <v/>
      </c>
      <c r="BB84" s="43" t="str">
        <f ca="1">IF($G84="","",TEXT(VLOOKUP($A84,Mitglieder!$C$24:$BG$323,BB$303),"TT.MM.JJJJ"))</f>
        <v/>
      </c>
      <c r="BC84" s="43" t="str">
        <f ca="1">IF($G84="","",TEXT(VLOOKUP($A84,Mitglieder!$C$24:$BG$323,BC$303),"TT.MM.JJJJ"))</f>
        <v/>
      </c>
      <c r="BD84" s="43" t="str">
        <f ca="1">IF($G84="","",TEXT(VLOOKUP($A84,Mitglieder!$C$24:$BG$323,BD$303),"TT.MM.JJJJ"))</f>
        <v/>
      </c>
      <c r="BE84" s="42" t="str">
        <f ca="1">IF($G84="","",VLOOKUP($A84,Mitglieder!$C$24:$BG$323,BE$303))</f>
        <v/>
      </c>
      <c r="BF84" s="42" t="str">
        <f ca="1">IF($G84="","",VLOOKUP($A84,Mitglieder!$C$24:$BG$323,BF$303))</f>
        <v/>
      </c>
    </row>
    <row r="85" spans="1:58" x14ac:dyDescent="0.35">
      <c r="A85" s="42">
        <v>85</v>
      </c>
      <c r="B85" s="42">
        <f ca="1">VLOOKUP($A85,Mitglieder!$C$24:$BA$323,B$303)</f>
        <v>1.0299999999999967</v>
      </c>
      <c r="C85" s="42" t="str">
        <f ca="1">IF($G85="","",VLOOKUP($A85,Mitglieder!$C$24:$BG$323,C$303))</f>
        <v/>
      </c>
      <c r="D85" s="42" t="str">
        <f ca="1">IF($G85="","",VLOOKUP($A85,Mitglieder!$C$24:$BG$323,D$303))</f>
        <v/>
      </c>
      <c r="E85" s="42" t="str">
        <f ca="1">IF($G85="","",VLOOKUP($A85,Mitglieder!$C$24:$BG$323,E$303))</f>
        <v/>
      </c>
      <c r="F85" s="54" t="str">
        <f ca="1">IF(OR(VLOOKUP($A85,Mitglieder!$C$24:$BG$323,F$303)="",$G85=""),"",VLOOKUP($A85,Mitglieder!$C$24:$BG$323,F$303))</f>
        <v/>
      </c>
      <c r="G85" s="72" t="str">
        <f ca="1">IF(B85/ROUND(B85,0)=1,VLOOKUP($A85,Mitglieder!$C$24:$BA$323,G$303),"")</f>
        <v/>
      </c>
      <c r="H85" s="42" t="str">
        <f ca="1">IF($G85="","",VLOOKUP($A85,Mitglieder!$C$24:$BG$323,H$303))</f>
        <v/>
      </c>
      <c r="I85" s="54" t="str">
        <f ca="1">IF(OR(VLOOKUP($A85,Mitglieder!$C$24:$BG$323,I$303)="",$G85=""),"",VLOOKUP($A85,Mitglieder!$C$24:$BG$323,I$303))</f>
        <v/>
      </c>
      <c r="J85" s="42" t="str">
        <f ca="1">IF($G85="","",VLOOKUP($A85,Mitglieder!$C$24:$BG$323,J$303))</f>
        <v/>
      </c>
      <c r="K85" s="54" t="str">
        <f ca="1">IF(OR(VLOOKUP($A85,Mitglieder!$C$24:$BG$323,K$303)="",$G85=""),"",VLOOKUP($A85,Mitglieder!$C$24:$BG$323,K$303))</f>
        <v/>
      </c>
      <c r="L85" s="42" t="str">
        <f ca="1">IF($G85="","",VLOOKUP($A85,Mitglieder!$C$24:$BG$323,L$303))</f>
        <v/>
      </c>
      <c r="M85" s="42" t="str">
        <f ca="1">IF($G85="","",VLOOKUP($A85,Mitglieder!$C$24:$BG$323,M$303))</f>
        <v/>
      </c>
      <c r="N85" s="42" t="str">
        <f ca="1">IF($G85="","",VLOOKUP($A85,Mitglieder!$C$24:$BG$323,N$303))</f>
        <v/>
      </c>
      <c r="O85" s="42" t="str">
        <f ca="1">IF($G85="","",VLOOKUP($A85,Mitglieder!$C$24:$BG$323,O$303))</f>
        <v/>
      </c>
      <c r="P85" s="42" t="str">
        <f ca="1">IF($G85="","",VLOOKUP($A85,Mitglieder!$C$24:$BG$323,P$303))</f>
        <v/>
      </c>
      <c r="Q85" s="42" t="str">
        <f ca="1">IF($G85="","",VLOOKUP($A85,Mitglieder!$C$24:$BG$323,Q$303))</f>
        <v/>
      </c>
      <c r="R85" s="54" t="str">
        <f ca="1">IF(OR(VLOOKUP($A85,Mitglieder!$C$24:$BG$323,R$303)="",$G85=""),"",VLOOKUP($A85,Mitglieder!$C$24:$BG$323,R$303))</f>
        <v/>
      </c>
      <c r="S85" s="43" t="str">
        <f ca="1">IF($G85="","",TEXT(VLOOKUP($A85,Mitglieder!$C$24:$BG$323,S$303),"TT.MM.JJJJ"))</f>
        <v/>
      </c>
      <c r="T85" s="43" t="str">
        <f ca="1">IF($G85="","",TEXT(VLOOKUP($A85,Mitglieder!$C$24:$BG$323,T$303),"TT.MM.JJJJ"))</f>
        <v/>
      </c>
      <c r="U85" s="43" t="str">
        <f ca="1">IF($G85="","",TEXT(VLOOKUP($A85,Mitglieder!$C$24:$BG$323,U$303),"TT.MM.JJJJ"))</f>
        <v/>
      </c>
      <c r="V85" s="54" t="str">
        <f ca="1">IF(OR(VLOOKUP($A85,Mitglieder!$C$24:$BG$323,V$303)="",$G85=""),"",VLOOKUP($A85,Mitglieder!$C$24:$BG$323,V$303))</f>
        <v/>
      </c>
      <c r="W85" s="54" t="str">
        <f ca="1">IF(OR(VLOOKUP($A85,Mitglieder!$C$24:$BG$323,W$303)="",$G85=""),"",VLOOKUP($A85,Mitglieder!$C$24:$BG$323,W$303))</f>
        <v/>
      </c>
      <c r="X85" s="54" t="str">
        <f ca="1">IF(OR(VLOOKUP($A85,Mitglieder!$C$24:$BG$323,X$303)="",$G85=""),"",VLOOKUP($A85,Mitglieder!$C$24:$BG$323,X$303))</f>
        <v/>
      </c>
      <c r="Y85" s="54" t="str">
        <f ca="1">IF(OR(VLOOKUP($A85,Mitglieder!$C$24:$BG$323,Y$303)="",$G85=""),"",VLOOKUP($A85,Mitglieder!$C$24:$BG$323,Y$303))</f>
        <v/>
      </c>
      <c r="Z85" s="54" t="str">
        <f ca="1">IF(OR(VLOOKUP($A85,Mitglieder!$C$24:$BG$323,Z$303)="",$G85=""),"",VLOOKUP($A85,Mitglieder!$C$24:$BG$323,Z$303))</f>
        <v/>
      </c>
      <c r="AA85" s="54" t="str">
        <f ca="1">IF(OR(VLOOKUP($A85,Mitglieder!$C$24:$BG$323,AA$303)="",$G85=""),"",VLOOKUP($A85,Mitglieder!$C$24:$BG$323,AA$303))</f>
        <v/>
      </c>
      <c r="AB85" s="54" t="str">
        <f ca="1">IF(OR(VLOOKUP($A85,Mitglieder!$C$24:$BG$323,AB$303)="",$G85=""),"",VLOOKUP($A85,Mitglieder!$C$24:$BG$323,AB$303))</f>
        <v/>
      </c>
      <c r="AC85" s="54" t="str">
        <f ca="1">IF(OR(VLOOKUP($A85,Mitglieder!$C$24:$BG$323,AC$303)="",$G85=""),"",VLOOKUP($A85,Mitglieder!$C$24:$BG$323,AC$303))</f>
        <v/>
      </c>
      <c r="AD85" s="54" t="str">
        <f ca="1">IF(OR(VLOOKUP($A85,Mitglieder!$C$24:$BG$323,AD$303)="",$G85=""),"",VLOOKUP($A85,Mitglieder!$C$24:$BG$323,AD$303))</f>
        <v/>
      </c>
      <c r="AE85" s="54" t="str">
        <f ca="1">IF(OR(VLOOKUP($A85,Mitglieder!$C$24:$BG$323,AE$303)="",$G85=""),"",VLOOKUP($A85,Mitglieder!$C$24:$BG$323,AE$303))</f>
        <v/>
      </c>
      <c r="AF85" s="54" t="str">
        <f ca="1">IF(OR(VLOOKUP($A85,Mitglieder!$C$24:$BG$323,AF$303)="",$G85=""),"",VLOOKUP($A85,Mitglieder!$C$24:$BG$323,AF$303))</f>
        <v/>
      </c>
      <c r="AG85" s="54" t="str">
        <f ca="1">IF(OR(VLOOKUP($A85,Mitglieder!$C$24:$BG$323,AG$303)="",$G85=""),"",VLOOKUP($A85,Mitglieder!$C$24:$BG$323,AG$303))</f>
        <v/>
      </c>
      <c r="AH85" s="54" t="str">
        <f ca="1">IF(OR(VLOOKUP($A85,Mitglieder!$C$24:$BG$323,AH$303)="",$G85=""),"",VLOOKUP($A85,Mitglieder!$C$24:$BG$323,AH$303))</f>
        <v/>
      </c>
      <c r="AI85" s="54" t="str">
        <f ca="1">IF(OR(VLOOKUP($A85,Mitglieder!$C$24:$BG$323,AI$303)="",$G85=""),"",VLOOKUP($A85,Mitglieder!$C$24:$BG$323,AI$303))</f>
        <v/>
      </c>
      <c r="AJ85" s="54" t="str">
        <f ca="1">IF(OR(VLOOKUP($A85,Mitglieder!$C$24:$BG$323,AJ$303)="",$G85=""),"",VLOOKUP($A85,Mitglieder!$C$24:$BG$323,AJ$303))</f>
        <v/>
      </c>
      <c r="AK85" s="54" t="str">
        <f ca="1">IF(OR(VLOOKUP($A85,Mitglieder!$C$24:$BG$323,AK$303)="",$G85=""),"",VLOOKUP($A85,Mitglieder!$C$24:$BG$323,AK$303))</f>
        <v/>
      </c>
      <c r="AL85" s="54" t="str">
        <f ca="1">IF(OR(VLOOKUP($A85,Mitglieder!$C$24:$BG$323,AL$303)="",$G85=""),"",VLOOKUP($A85,Mitglieder!$C$24:$BG$323,AL$303))</f>
        <v/>
      </c>
      <c r="AM85" s="42" t="str">
        <f ca="1">IF($G85="","",VLOOKUP($A85,Mitglieder!$C$24:$BG$323,AM$303))</f>
        <v/>
      </c>
      <c r="AN85" s="54" t="str">
        <f ca="1">IF(OR(VLOOKUP($A85,Mitglieder!$C$24:$BG$323,AN$303)="",$G85=""),"",VLOOKUP($A85,Mitglieder!$C$24:$BG$323,AN$303))</f>
        <v/>
      </c>
      <c r="AO85" s="43" t="str">
        <f ca="1">IF($G85="","",TEXT(VLOOKUP($A85,Mitglieder!$C$24:$BG$323,AO$303),"TT.MM.JJJJ"))</f>
        <v/>
      </c>
      <c r="AP85" s="42" t="str">
        <f ca="1">IF($G85="","",VLOOKUP($A85,Mitglieder!$C$24:$BG$323,AP$303))</f>
        <v/>
      </c>
      <c r="AQ85" s="45" t="str">
        <f ca="1">IF($G85="","",TEXT(VLOOKUP($A85,Mitglieder!$C$24:$BG$323,AQ$303),"0.00"))</f>
        <v/>
      </c>
      <c r="AR85" s="54" t="str">
        <f ca="1">IF(OR(VLOOKUP($A85,Mitglieder!$C$24:$BG$323,AR$303)="",$G85=""),"",VLOOKUP($A85,Mitglieder!$C$24:$BG$323,AR$303))</f>
        <v/>
      </c>
      <c r="AS85" s="45" t="str">
        <f ca="1">IF($G85="","",TEXT(VLOOKUP($A85,Mitglieder!$C$24:$BG$323,AS$303),"0.00"))</f>
        <v/>
      </c>
      <c r="AT85" s="54" t="str">
        <f ca="1">IF(OR(VLOOKUP($A85,Mitglieder!$C$24:$BG$323,AT$303)="",$G85=""),"",VLOOKUP($A85,Mitglieder!$C$24:$BG$323,AT$303))</f>
        <v/>
      </c>
      <c r="AU85" s="45" t="str">
        <f ca="1">IF($G85="","",TEXT(VLOOKUP($A85,Mitglieder!$C$24:$BG$323,AU$303),"0.00"))</f>
        <v/>
      </c>
      <c r="AV85" s="45" t="str">
        <f ca="1">IF($G85="","",TEXT(VLOOKUP($A85,Mitglieder!$C$24:$BG$323,AV$303),"0.00"))</f>
        <v/>
      </c>
      <c r="AW85" s="42" t="str">
        <f ca="1">IF($G85="","",VLOOKUP($A85,Mitglieder!$C$24:$BG$323,AW$303))</f>
        <v/>
      </c>
      <c r="AX85" s="54" t="str">
        <f ca="1">IF(OR(VLOOKUP($A85,Mitglieder!$C$24:$BG$323,AX$303)="",$G85=""),"",VLOOKUP($A85,Mitglieder!$C$24:$BG$323,AX$303))</f>
        <v/>
      </c>
      <c r="AY85" s="43" t="str">
        <f ca="1">IF($G85="","",TEXT(VLOOKUP($A85,Mitglieder!$C$24:$BG$323,AY$303),"TT.MM.JJJJ"))</f>
        <v/>
      </c>
      <c r="AZ85" s="43" t="str">
        <f ca="1">IF($G85="","",TEXT(VLOOKUP($A85,Mitglieder!$C$24:$BG$323,AZ$303),"TT.MM.JJJJ"))</f>
        <v/>
      </c>
      <c r="BA85" s="43" t="str">
        <f ca="1">IF($G85="","",TEXT(VLOOKUP($A85,Mitglieder!$C$24:$BG$323,BA$303),"TT.MM.JJJJ"))</f>
        <v/>
      </c>
      <c r="BB85" s="43" t="str">
        <f ca="1">IF($G85="","",TEXT(VLOOKUP($A85,Mitglieder!$C$24:$BG$323,BB$303),"TT.MM.JJJJ"))</f>
        <v/>
      </c>
      <c r="BC85" s="43" t="str">
        <f ca="1">IF($G85="","",TEXT(VLOOKUP($A85,Mitglieder!$C$24:$BG$323,BC$303),"TT.MM.JJJJ"))</f>
        <v/>
      </c>
      <c r="BD85" s="43" t="str">
        <f ca="1">IF($G85="","",TEXT(VLOOKUP($A85,Mitglieder!$C$24:$BG$323,BD$303),"TT.MM.JJJJ"))</f>
        <v/>
      </c>
      <c r="BE85" s="42" t="str">
        <f ca="1">IF($G85="","",VLOOKUP($A85,Mitglieder!$C$24:$BG$323,BE$303))</f>
        <v/>
      </c>
      <c r="BF85" s="42" t="str">
        <f ca="1">IF($G85="","",VLOOKUP($A85,Mitglieder!$C$24:$BG$323,BF$303))</f>
        <v/>
      </c>
    </row>
    <row r="86" spans="1:58" x14ac:dyDescent="0.35">
      <c r="A86" s="42">
        <v>86</v>
      </c>
      <c r="B86" s="42">
        <f ca="1">VLOOKUP($A86,Mitglieder!$C$24:$BA$323,B$303)</f>
        <v>1.0299999999999967</v>
      </c>
      <c r="C86" s="42" t="str">
        <f ca="1">IF($G86="","",VLOOKUP($A86,Mitglieder!$C$24:$BG$323,C$303))</f>
        <v/>
      </c>
      <c r="D86" s="42" t="str">
        <f ca="1">IF($G86="","",VLOOKUP($A86,Mitglieder!$C$24:$BG$323,D$303))</f>
        <v/>
      </c>
      <c r="E86" s="42" t="str">
        <f ca="1">IF($G86="","",VLOOKUP($A86,Mitglieder!$C$24:$BG$323,E$303))</f>
        <v/>
      </c>
      <c r="F86" s="54" t="str">
        <f ca="1">IF(OR(VLOOKUP($A86,Mitglieder!$C$24:$BG$323,F$303)="",$G86=""),"",VLOOKUP($A86,Mitglieder!$C$24:$BG$323,F$303))</f>
        <v/>
      </c>
      <c r="G86" s="72" t="str">
        <f ca="1">IF(B86/ROUND(B86,0)=1,VLOOKUP($A86,Mitglieder!$C$24:$BA$323,G$303),"")</f>
        <v/>
      </c>
      <c r="H86" s="42" t="str">
        <f ca="1">IF($G86="","",VLOOKUP($A86,Mitglieder!$C$24:$BG$323,H$303))</f>
        <v/>
      </c>
      <c r="I86" s="54" t="str">
        <f ca="1">IF(OR(VLOOKUP($A86,Mitglieder!$C$24:$BG$323,I$303)="",$G86=""),"",VLOOKUP($A86,Mitglieder!$C$24:$BG$323,I$303))</f>
        <v/>
      </c>
      <c r="J86" s="42" t="str">
        <f ca="1">IF($G86="","",VLOOKUP($A86,Mitglieder!$C$24:$BG$323,J$303))</f>
        <v/>
      </c>
      <c r="K86" s="54" t="str">
        <f ca="1">IF(OR(VLOOKUP($A86,Mitglieder!$C$24:$BG$323,K$303)="",$G86=""),"",VLOOKUP($A86,Mitglieder!$C$24:$BG$323,K$303))</f>
        <v/>
      </c>
      <c r="L86" s="42" t="str">
        <f ca="1">IF($G86="","",VLOOKUP($A86,Mitglieder!$C$24:$BG$323,L$303))</f>
        <v/>
      </c>
      <c r="M86" s="42" t="str">
        <f ca="1">IF($G86="","",VLOOKUP($A86,Mitglieder!$C$24:$BG$323,M$303))</f>
        <v/>
      </c>
      <c r="N86" s="42" t="str">
        <f ca="1">IF($G86="","",VLOOKUP($A86,Mitglieder!$C$24:$BG$323,N$303))</f>
        <v/>
      </c>
      <c r="O86" s="42" t="str">
        <f ca="1">IF($G86="","",VLOOKUP($A86,Mitglieder!$C$24:$BG$323,O$303))</f>
        <v/>
      </c>
      <c r="P86" s="42" t="str">
        <f ca="1">IF($G86="","",VLOOKUP($A86,Mitglieder!$C$24:$BG$323,P$303))</f>
        <v/>
      </c>
      <c r="Q86" s="42" t="str">
        <f ca="1">IF($G86="","",VLOOKUP($A86,Mitglieder!$C$24:$BG$323,Q$303))</f>
        <v/>
      </c>
      <c r="R86" s="54" t="str">
        <f ca="1">IF(OR(VLOOKUP($A86,Mitglieder!$C$24:$BG$323,R$303)="",$G86=""),"",VLOOKUP($A86,Mitglieder!$C$24:$BG$323,R$303))</f>
        <v/>
      </c>
      <c r="S86" s="43" t="str">
        <f ca="1">IF($G86="","",TEXT(VLOOKUP($A86,Mitglieder!$C$24:$BG$323,S$303),"TT.MM.JJJJ"))</f>
        <v/>
      </c>
      <c r="T86" s="43" t="str">
        <f ca="1">IF($G86="","",TEXT(VLOOKUP($A86,Mitglieder!$C$24:$BG$323,T$303),"TT.MM.JJJJ"))</f>
        <v/>
      </c>
      <c r="U86" s="43" t="str">
        <f ca="1">IF($G86="","",TEXT(VLOOKUP($A86,Mitglieder!$C$24:$BG$323,U$303),"TT.MM.JJJJ"))</f>
        <v/>
      </c>
      <c r="V86" s="54" t="str">
        <f ca="1">IF(OR(VLOOKUP($A86,Mitglieder!$C$24:$BG$323,V$303)="",$G86=""),"",VLOOKUP($A86,Mitglieder!$C$24:$BG$323,V$303))</f>
        <v/>
      </c>
      <c r="W86" s="54" t="str">
        <f ca="1">IF(OR(VLOOKUP($A86,Mitglieder!$C$24:$BG$323,W$303)="",$G86=""),"",VLOOKUP($A86,Mitglieder!$C$24:$BG$323,W$303))</f>
        <v/>
      </c>
      <c r="X86" s="54" t="str">
        <f ca="1">IF(OR(VLOOKUP($A86,Mitglieder!$C$24:$BG$323,X$303)="",$G86=""),"",VLOOKUP($A86,Mitglieder!$C$24:$BG$323,X$303))</f>
        <v/>
      </c>
      <c r="Y86" s="54" t="str">
        <f ca="1">IF(OR(VLOOKUP($A86,Mitglieder!$C$24:$BG$323,Y$303)="",$G86=""),"",VLOOKUP($A86,Mitglieder!$C$24:$BG$323,Y$303))</f>
        <v/>
      </c>
      <c r="Z86" s="54" t="str">
        <f ca="1">IF(OR(VLOOKUP($A86,Mitglieder!$C$24:$BG$323,Z$303)="",$G86=""),"",VLOOKUP($A86,Mitglieder!$C$24:$BG$323,Z$303))</f>
        <v/>
      </c>
      <c r="AA86" s="54" t="str">
        <f ca="1">IF(OR(VLOOKUP($A86,Mitglieder!$C$24:$BG$323,AA$303)="",$G86=""),"",VLOOKUP($A86,Mitglieder!$C$24:$BG$323,AA$303))</f>
        <v/>
      </c>
      <c r="AB86" s="54" t="str">
        <f ca="1">IF(OR(VLOOKUP($A86,Mitglieder!$C$24:$BG$323,AB$303)="",$G86=""),"",VLOOKUP($A86,Mitglieder!$C$24:$BG$323,AB$303))</f>
        <v/>
      </c>
      <c r="AC86" s="54" t="str">
        <f ca="1">IF(OR(VLOOKUP($A86,Mitglieder!$C$24:$BG$323,AC$303)="",$G86=""),"",VLOOKUP($A86,Mitglieder!$C$24:$BG$323,AC$303))</f>
        <v/>
      </c>
      <c r="AD86" s="54" t="str">
        <f ca="1">IF(OR(VLOOKUP($A86,Mitglieder!$C$24:$BG$323,AD$303)="",$G86=""),"",VLOOKUP($A86,Mitglieder!$C$24:$BG$323,AD$303))</f>
        <v/>
      </c>
      <c r="AE86" s="54" t="str">
        <f ca="1">IF(OR(VLOOKUP($A86,Mitglieder!$C$24:$BG$323,AE$303)="",$G86=""),"",VLOOKUP($A86,Mitglieder!$C$24:$BG$323,AE$303))</f>
        <v/>
      </c>
      <c r="AF86" s="54" t="str">
        <f ca="1">IF(OR(VLOOKUP($A86,Mitglieder!$C$24:$BG$323,AF$303)="",$G86=""),"",VLOOKUP($A86,Mitglieder!$C$24:$BG$323,AF$303))</f>
        <v/>
      </c>
      <c r="AG86" s="54" t="str">
        <f ca="1">IF(OR(VLOOKUP($A86,Mitglieder!$C$24:$BG$323,AG$303)="",$G86=""),"",VLOOKUP($A86,Mitglieder!$C$24:$BG$323,AG$303))</f>
        <v/>
      </c>
      <c r="AH86" s="54" t="str">
        <f ca="1">IF(OR(VLOOKUP($A86,Mitglieder!$C$24:$BG$323,AH$303)="",$G86=""),"",VLOOKUP($A86,Mitglieder!$C$24:$BG$323,AH$303))</f>
        <v/>
      </c>
      <c r="AI86" s="54" t="str">
        <f ca="1">IF(OR(VLOOKUP($A86,Mitglieder!$C$24:$BG$323,AI$303)="",$G86=""),"",VLOOKUP($A86,Mitglieder!$C$24:$BG$323,AI$303))</f>
        <v/>
      </c>
      <c r="AJ86" s="54" t="str">
        <f ca="1">IF(OR(VLOOKUP($A86,Mitglieder!$C$24:$BG$323,AJ$303)="",$G86=""),"",VLOOKUP($A86,Mitglieder!$C$24:$BG$323,AJ$303))</f>
        <v/>
      </c>
      <c r="AK86" s="54" t="str">
        <f ca="1">IF(OR(VLOOKUP($A86,Mitglieder!$C$24:$BG$323,AK$303)="",$G86=""),"",VLOOKUP($A86,Mitglieder!$C$24:$BG$323,AK$303))</f>
        <v/>
      </c>
      <c r="AL86" s="54" t="str">
        <f ca="1">IF(OR(VLOOKUP($A86,Mitglieder!$C$24:$BG$323,AL$303)="",$G86=""),"",VLOOKUP($A86,Mitglieder!$C$24:$BG$323,AL$303))</f>
        <v/>
      </c>
      <c r="AM86" s="42" t="str">
        <f ca="1">IF($G86="","",VLOOKUP($A86,Mitglieder!$C$24:$BG$323,AM$303))</f>
        <v/>
      </c>
      <c r="AN86" s="54" t="str">
        <f ca="1">IF(OR(VLOOKUP($A86,Mitglieder!$C$24:$BG$323,AN$303)="",$G86=""),"",VLOOKUP($A86,Mitglieder!$C$24:$BG$323,AN$303))</f>
        <v/>
      </c>
      <c r="AO86" s="43" t="str">
        <f ca="1">IF($G86="","",TEXT(VLOOKUP($A86,Mitglieder!$C$24:$BG$323,AO$303),"TT.MM.JJJJ"))</f>
        <v/>
      </c>
      <c r="AP86" s="42" t="str">
        <f ca="1">IF($G86="","",VLOOKUP($A86,Mitglieder!$C$24:$BG$323,AP$303))</f>
        <v/>
      </c>
      <c r="AQ86" s="45" t="str">
        <f ca="1">IF($G86="","",TEXT(VLOOKUP($A86,Mitglieder!$C$24:$BG$323,AQ$303),"0.00"))</f>
        <v/>
      </c>
      <c r="AR86" s="54" t="str">
        <f ca="1">IF(OR(VLOOKUP($A86,Mitglieder!$C$24:$BG$323,AR$303)="",$G86=""),"",VLOOKUP($A86,Mitglieder!$C$24:$BG$323,AR$303))</f>
        <v/>
      </c>
      <c r="AS86" s="45" t="str">
        <f ca="1">IF($G86="","",TEXT(VLOOKUP($A86,Mitglieder!$C$24:$BG$323,AS$303),"0.00"))</f>
        <v/>
      </c>
      <c r="AT86" s="54" t="str">
        <f ca="1">IF(OR(VLOOKUP($A86,Mitglieder!$C$24:$BG$323,AT$303)="",$G86=""),"",VLOOKUP($A86,Mitglieder!$C$24:$BG$323,AT$303))</f>
        <v/>
      </c>
      <c r="AU86" s="45" t="str">
        <f ca="1">IF($G86="","",TEXT(VLOOKUP($A86,Mitglieder!$C$24:$BG$323,AU$303),"0.00"))</f>
        <v/>
      </c>
      <c r="AV86" s="45" t="str">
        <f ca="1">IF($G86="","",TEXT(VLOOKUP($A86,Mitglieder!$C$24:$BG$323,AV$303),"0.00"))</f>
        <v/>
      </c>
      <c r="AW86" s="42" t="str">
        <f ca="1">IF($G86="","",VLOOKUP($A86,Mitglieder!$C$24:$BG$323,AW$303))</f>
        <v/>
      </c>
      <c r="AX86" s="54" t="str">
        <f ca="1">IF(OR(VLOOKUP($A86,Mitglieder!$C$24:$BG$323,AX$303)="",$G86=""),"",VLOOKUP($A86,Mitglieder!$C$24:$BG$323,AX$303))</f>
        <v/>
      </c>
      <c r="AY86" s="43" t="str">
        <f ca="1">IF($G86="","",TEXT(VLOOKUP($A86,Mitglieder!$C$24:$BG$323,AY$303),"TT.MM.JJJJ"))</f>
        <v/>
      </c>
      <c r="AZ86" s="43" t="str">
        <f ca="1">IF($G86="","",TEXT(VLOOKUP($A86,Mitglieder!$C$24:$BG$323,AZ$303),"TT.MM.JJJJ"))</f>
        <v/>
      </c>
      <c r="BA86" s="43" t="str">
        <f ca="1">IF($G86="","",TEXT(VLOOKUP($A86,Mitglieder!$C$24:$BG$323,BA$303),"TT.MM.JJJJ"))</f>
        <v/>
      </c>
      <c r="BB86" s="43" t="str">
        <f ca="1">IF($G86="","",TEXT(VLOOKUP($A86,Mitglieder!$C$24:$BG$323,BB$303),"TT.MM.JJJJ"))</f>
        <v/>
      </c>
      <c r="BC86" s="43" t="str">
        <f ca="1">IF($G86="","",TEXT(VLOOKUP($A86,Mitglieder!$C$24:$BG$323,BC$303),"TT.MM.JJJJ"))</f>
        <v/>
      </c>
      <c r="BD86" s="43" t="str">
        <f ca="1">IF($G86="","",TEXT(VLOOKUP($A86,Mitglieder!$C$24:$BG$323,BD$303),"TT.MM.JJJJ"))</f>
        <v/>
      </c>
      <c r="BE86" s="42" t="str">
        <f ca="1">IF($G86="","",VLOOKUP($A86,Mitglieder!$C$24:$BG$323,BE$303))</f>
        <v/>
      </c>
      <c r="BF86" s="42" t="str">
        <f ca="1">IF($G86="","",VLOOKUP($A86,Mitglieder!$C$24:$BG$323,BF$303))</f>
        <v/>
      </c>
    </row>
    <row r="87" spans="1:58" x14ac:dyDescent="0.35">
      <c r="A87" s="42">
        <v>87</v>
      </c>
      <c r="B87" s="42">
        <f ca="1">VLOOKUP($A87,Mitglieder!$C$24:$BA$323,B$303)</f>
        <v>1.0299999999999967</v>
      </c>
      <c r="C87" s="42" t="str">
        <f ca="1">IF($G87="","",VLOOKUP($A87,Mitglieder!$C$24:$BG$323,C$303))</f>
        <v/>
      </c>
      <c r="D87" s="42" t="str">
        <f ca="1">IF($G87="","",VLOOKUP($A87,Mitglieder!$C$24:$BG$323,D$303))</f>
        <v/>
      </c>
      <c r="E87" s="42" t="str">
        <f ca="1">IF($G87="","",VLOOKUP($A87,Mitglieder!$C$24:$BG$323,E$303))</f>
        <v/>
      </c>
      <c r="F87" s="54" t="str">
        <f ca="1">IF(OR(VLOOKUP($A87,Mitglieder!$C$24:$BG$323,F$303)="",$G87=""),"",VLOOKUP($A87,Mitglieder!$C$24:$BG$323,F$303))</f>
        <v/>
      </c>
      <c r="G87" s="72" t="str">
        <f ca="1">IF(B87/ROUND(B87,0)=1,VLOOKUP($A87,Mitglieder!$C$24:$BA$323,G$303),"")</f>
        <v/>
      </c>
      <c r="H87" s="42" t="str">
        <f ca="1">IF($G87="","",VLOOKUP($A87,Mitglieder!$C$24:$BG$323,H$303))</f>
        <v/>
      </c>
      <c r="I87" s="54" t="str">
        <f ca="1">IF(OR(VLOOKUP($A87,Mitglieder!$C$24:$BG$323,I$303)="",$G87=""),"",VLOOKUP($A87,Mitglieder!$C$24:$BG$323,I$303))</f>
        <v/>
      </c>
      <c r="J87" s="42" t="str">
        <f ca="1">IF($G87="","",VLOOKUP($A87,Mitglieder!$C$24:$BG$323,J$303))</f>
        <v/>
      </c>
      <c r="K87" s="54" t="str">
        <f ca="1">IF(OR(VLOOKUP($A87,Mitglieder!$C$24:$BG$323,K$303)="",$G87=""),"",VLOOKUP($A87,Mitglieder!$C$24:$BG$323,K$303))</f>
        <v/>
      </c>
      <c r="L87" s="42" t="str">
        <f ca="1">IF($G87="","",VLOOKUP($A87,Mitglieder!$C$24:$BG$323,L$303))</f>
        <v/>
      </c>
      <c r="M87" s="42" t="str">
        <f ca="1">IF($G87="","",VLOOKUP($A87,Mitglieder!$C$24:$BG$323,M$303))</f>
        <v/>
      </c>
      <c r="N87" s="42" t="str">
        <f ca="1">IF($G87="","",VLOOKUP($A87,Mitglieder!$C$24:$BG$323,N$303))</f>
        <v/>
      </c>
      <c r="O87" s="42" t="str">
        <f ca="1">IF($G87="","",VLOOKUP($A87,Mitglieder!$C$24:$BG$323,O$303))</f>
        <v/>
      </c>
      <c r="P87" s="42" t="str">
        <f ca="1">IF($G87="","",VLOOKUP($A87,Mitglieder!$C$24:$BG$323,P$303))</f>
        <v/>
      </c>
      <c r="Q87" s="42" t="str">
        <f ca="1">IF($G87="","",VLOOKUP($A87,Mitglieder!$C$24:$BG$323,Q$303))</f>
        <v/>
      </c>
      <c r="R87" s="54" t="str">
        <f ca="1">IF(OR(VLOOKUP($A87,Mitglieder!$C$24:$BG$323,R$303)="",$G87=""),"",VLOOKUP($A87,Mitglieder!$C$24:$BG$323,R$303))</f>
        <v/>
      </c>
      <c r="S87" s="43" t="str">
        <f ca="1">IF($G87="","",TEXT(VLOOKUP($A87,Mitglieder!$C$24:$BG$323,S$303),"TT.MM.JJJJ"))</f>
        <v/>
      </c>
      <c r="T87" s="43" t="str">
        <f ca="1">IF($G87="","",TEXT(VLOOKUP($A87,Mitglieder!$C$24:$BG$323,T$303),"TT.MM.JJJJ"))</f>
        <v/>
      </c>
      <c r="U87" s="43" t="str">
        <f ca="1">IF($G87="","",TEXT(VLOOKUP($A87,Mitglieder!$C$24:$BG$323,U$303),"TT.MM.JJJJ"))</f>
        <v/>
      </c>
      <c r="V87" s="54" t="str">
        <f ca="1">IF(OR(VLOOKUP($A87,Mitglieder!$C$24:$BG$323,V$303)="",$G87=""),"",VLOOKUP($A87,Mitglieder!$C$24:$BG$323,V$303))</f>
        <v/>
      </c>
      <c r="W87" s="54" t="str">
        <f ca="1">IF(OR(VLOOKUP($A87,Mitglieder!$C$24:$BG$323,W$303)="",$G87=""),"",VLOOKUP($A87,Mitglieder!$C$24:$BG$323,W$303))</f>
        <v/>
      </c>
      <c r="X87" s="54" t="str">
        <f ca="1">IF(OR(VLOOKUP($A87,Mitglieder!$C$24:$BG$323,X$303)="",$G87=""),"",VLOOKUP($A87,Mitglieder!$C$24:$BG$323,X$303))</f>
        <v/>
      </c>
      <c r="Y87" s="54" t="str">
        <f ca="1">IF(OR(VLOOKUP($A87,Mitglieder!$C$24:$BG$323,Y$303)="",$G87=""),"",VLOOKUP($A87,Mitglieder!$C$24:$BG$323,Y$303))</f>
        <v/>
      </c>
      <c r="Z87" s="54" t="str">
        <f ca="1">IF(OR(VLOOKUP($A87,Mitglieder!$C$24:$BG$323,Z$303)="",$G87=""),"",VLOOKUP($A87,Mitglieder!$C$24:$BG$323,Z$303))</f>
        <v/>
      </c>
      <c r="AA87" s="54" t="str">
        <f ca="1">IF(OR(VLOOKUP($A87,Mitglieder!$C$24:$BG$323,AA$303)="",$G87=""),"",VLOOKUP($A87,Mitglieder!$C$24:$BG$323,AA$303))</f>
        <v/>
      </c>
      <c r="AB87" s="54" t="str">
        <f ca="1">IF(OR(VLOOKUP($A87,Mitglieder!$C$24:$BG$323,AB$303)="",$G87=""),"",VLOOKUP($A87,Mitglieder!$C$24:$BG$323,AB$303))</f>
        <v/>
      </c>
      <c r="AC87" s="54" t="str">
        <f ca="1">IF(OR(VLOOKUP($A87,Mitglieder!$C$24:$BG$323,AC$303)="",$G87=""),"",VLOOKUP($A87,Mitglieder!$C$24:$BG$323,AC$303))</f>
        <v/>
      </c>
      <c r="AD87" s="54" t="str">
        <f ca="1">IF(OR(VLOOKUP($A87,Mitglieder!$C$24:$BG$323,AD$303)="",$G87=""),"",VLOOKUP($A87,Mitglieder!$C$24:$BG$323,AD$303))</f>
        <v/>
      </c>
      <c r="AE87" s="54" t="str">
        <f ca="1">IF(OR(VLOOKUP($A87,Mitglieder!$C$24:$BG$323,AE$303)="",$G87=""),"",VLOOKUP($A87,Mitglieder!$C$24:$BG$323,AE$303))</f>
        <v/>
      </c>
      <c r="AF87" s="54" t="str">
        <f ca="1">IF(OR(VLOOKUP($A87,Mitglieder!$C$24:$BG$323,AF$303)="",$G87=""),"",VLOOKUP($A87,Mitglieder!$C$24:$BG$323,AF$303))</f>
        <v/>
      </c>
      <c r="AG87" s="54" t="str">
        <f ca="1">IF(OR(VLOOKUP($A87,Mitglieder!$C$24:$BG$323,AG$303)="",$G87=""),"",VLOOKUP($A87,Mitglieder!$C$24:$BG$323,AG$303))</f>
        <v/>
      </c>
      <c r="AH87" s="54" t="str">
        <f ca="1">IF(OR(VLOOKUP($A87,Mitglieder!$C$24:$BG$323,AH$303)="",$G87=""),"",VLOOKUP($A87,Mitglieder!$C$24:$BG$323,AH$303))</f>
        <v/>
      </c>
      <c r="AI87" s="54" t="str">
        <f ca="1">IF(OR(VLOOKUP($A87,Mitglieder!$C$24:$BG$323,AI$303)="",$G87=""),"",VLOOKUP($A87,Mitglieder!$C$24:$BG$323,AI$303))</f>
        <v/>
      </c>
      <c r="AJ87" s="54" t="str">
        <f ca="1">IF(OR(VLOOKUP($A87,Mitglieder!$C$24:$BG$323,AJ$303)="",$G87=""),"",VLOOKUP($A87,Mitglieder!$C$24:$BG$323,AJ$303))</f>
        <v/>
      </c>
      <c r="AK87" s="54" t="str">
        <f ca="1">IF(OR(VLOOKUP($A87,Mitglieder!$C$24:$BG$323,AK$303)="",$G87=""),"",VLOOKUP($A87,Mitglieder!$C$24:$BG$323,AK$303))</f>
        <v/>
      </c>
      <c r="AL87" s="54" t="str">
        <f ca="1">IF(OR(VLOOKUP($A87,Mitglieder!$C$24:$BG$323,AL$303)="",$G87=""),"",VLOOKUP($A87,Mitglieder!$C$24:$BG$323,AL$303))</f>
        <v/>
      </c>
      <c r="AM87" s="42" t="str">
        <f ca="1">IF($G87="","",VLOOKUP($A87,Mitglieder!$C$24:$BG$323,AM$303))</f>
        <v/>
      </c>
      <c r="AN87" s="54" t="str">
        <f ca="1">IF(OR(VLOOKUP($A87,Mitglieder!$C$24:$BG$323,AN$303)="",$G87=""),"",VLOOKUP($A87,Mitglieder!$C$24:$BG$323,AN$303))</f>
        <v/>
      </c>
      <c r="AO87" s="43" t="str">
        <f ca="1">IF($G87="","",TEXT(VLOOKUP($A87,Mitglieder!$C$24:$BG$323,AO$303),"TT.MM.JJJJ"))</f>
        <v/>
      </c>
      <c r="AP87" s="42" t="str">
        <f ca="1">IF($G87="","",VLOOKUP($A87,Mitglieder!$C$24:$BG$323,AP$303))</f>
        <v/>
      </c>
      <c r="AQ87" s="45" t="str">
        <f ca="1">IF($G87="","",TEXT(VLOOKUP($A87,Mitglieder!$C$24:$BG$323,AQ$303),"0.00"))</f>
        <v/>
      </c>
      <c r="AR87" s="54" t="str">
        <f ca="1">IF(OR(VLOOKUP($A87,Mitglieder!$C$24:$BG$323,AR$303)="",$G87=""),"",VLOOKUP($A87,Mitglieder!$C$24:$BG$323,AR$303))</f>
        <v/>
      </c>
      <c r="AS87" s="45" t="str">
        <f ca="1">IF($G87="","",TEXT(VLOOKUP($A87,Mitglieder!$C$24:$BG$323,AS$303),"0.00"))</f>
        <v/>
      </c>
      <c r="AT87" s="54" t="str">
        <f ca="1">IF(OR(VLOOKUP($A87,Mitglieder!$C$24:$BG$323,AT$303)="",$G87=""),"",VLOOKUP($A87,Mitglieder!$C$24:$BG$323,AT$303))</f>
        <v/>
      </c>
      <c r="AU87" s="45" t="str">
        <f ca="1">IF($G87="","",TEXT(VLOOKUP($A87,Mitglieder!$C$24:$BG$323,AU$303),"0.00"))</f>
        <v/>
      </c>
      <c r="AV87" s="45" t="str">
        <f ca="1">IF($G87="","",TEXT(VLOOKUP($A87,Mitglieder!$C$24:$BG$323,AV$303),"0.00"))</f>
        <v/>
      </c>
      <c r="AW87" s="42" t="str">
        <f ca="1">IF($G87="","",VLOOKUP($A87,Mitglieder!$C$24:$BG$323,AW$303))</f>
        <v/>
      </c>
      <c r="AX87" s="54" t="str">
        <f ca="1">IF(OR(VLOOKUP($A87,Mitglieder!$C$24:$BG$323,AX$303)="",$G87=""),"",VLOOKUP($A87,Mitglieder!$C$24:$BG$323,AX$303))</f>
        <v/>
      </c>
      <c r="AY87" s="43" t="str">
        <f ca="1">IF($G87="","",TEXT(VLOOKUP($A87,Mitglieder!$C$24:$BG$323,AY$303),"TT.MM.JJJJ"))</f>
        <v/>
      </c>
      <c r="AZ87" s="43" t="str">
        <f ca="1">IF($G87="","",TEXT(VLOOKUP($A87,Mitglieder!$C$24:$BG$323,AZ$303),"TT.MM.JJJJ"))</f>
        <v/>
      </c>
      <c r="BA87" s="43" t="str">
        <f ca="1">IF($G87="","",TEXT(VLOOKUP($A87,Mitglieder!$C$24:$BG$323,BA$303),"TT.MM.JJJJ"))</f>
        <v/>
      </c>
      <c r="BB87" s="43" t="str">
        <f ca="1">IF($G87="","",TEXT(VLOOKUP($A87,Mitglieder!$C$24:$BG$323,BB$303),"TT.MM.JJJJ"))</f>
        <v/>
      </c>
      <c r="BC87" s="43" t="str">
        <f ca="1">IF($G87="","",TEXT(VLOOKUP($A87,Mitglieder!$C$24:$BG$323,BC$303),"TT.MM.JJJJ"))</f>
        <v/>
      </c>
      <c r="BD87" s="43" t="str">
        <f ca="1">IF($G87="","",TEXT(VLOOKUP($A87,Mitglieder!$C$24:$BG$323,BD$303),"TT.MM.JJJJ"))</f>
        <v/>
      </c>
      <c r="BE87" s="42" t="str">
        <f ca="1">IF($G87="","",VLOOKUP($A87,Mitglieder!$C$24:$BG$323,BE$303))</f>
        <v/>
      </c>
      <c r="BF87" s="42" t="str">
        <f ca="1">IF($G87="","",VLOOKUP($A87,Mitglieder!$C$24:$BG$323,BF$303))</f>
        <v/>
      </c>
    </row>
    <row r="88" spans="1:58" x14ac:dyDescent="0.35">
      <c r="A88" s="42">
        <v>88</v>
      </c>
      <c r="B88" s="42">
        <f ca="1">VLOOKUP($A88,Mitglieder!$C$24:$BA$323,B$303)</f>
        <v>1.0299999999999967</v>
      </c>
      <c r="C88" s="42" t="str">
        <f ca="1">IF($G88="","",VLOOKUP($A88,Mitglieder!$C$24:$BG$323,C$303))</f>
        <v/>
      </c>
      <c r="D88" s="42" t="str">
        <f ca="1">IF($G88="","",VLOOKUP($A88,Mitglieder!$C$24:$BG$323,D$303))</f>
        <v/>
      </c>
      <c r="E88" s="42" t="str">
        <f ca="1">IF($G88="","",VLOOKUP($A88,Mitglieder!$C$24:$BG$323,E$303))</f>
        <v/>
      </c>
      <c r="F88" s="54" t="str">
        <f ca="1">IF(OR(VLOOKUP($A88,Mitglieder!$C$24:$BG$323,F$303)="",$G88=""),"",VLOOKUP($A88,Mitglieder!$C$24:$BG$323,F$303))</f>
        <v/>
      </c>
      <c r="G88" s="72" t="str">
        <f ca="1">IF(B88/ROUND(B88,0)=1,VLOOKUP($A88,Mitglieder!$C$24:$BA$323,G$303),"")</f>
        <v/>
      </c>
      <c r="H88" s="42" t="str">
        <f ca="1">IF($G88="","",VLOOKUP($A88,Mitglieder!$C$24:$BG$323,H$303))</f>
        <v/>
      </c>
      <c r="I88" s="54" t="str">
        <f ca="1">IF(OR(VLOOKUP($A88,Mitglieder!$C$24:$BG$323,I$303)="",$G88=""),"",VLOOKUP($A88,Mitglieder!$C$24:$BG$323,I$303))</f>
        <v/>
      </c>
      <c r="J88" s="42" t="str">
        <f ca="1">IF($G88="","",VLOOKUP($A88,Mitglieder!$C$24:$BG$323,J$303))</f>
        <v/>
      </c>
      <c r="K88" s="54" t="str">
        <f ca="1">IF(OR(VLOOKUP($A88,Mitglieder!$C$24:$BG$323,K$303)="",$G88=""),"",VLOOKUP($A88,Mitglieder!$C$24:$BG$323,K$303))</f>
        <v/>
      </c>
      <c r="L88" s="42" t="str">
        <f ca="1">IF($G88="","",VLOOKUP($A88,Mitglieder!$C$24:$BG$323,L$303))</f>
        <v/>
      </c>
      <c r="M88" s="42" t="str">
        <f ca="1">IF($G88="","",VLOOKUP($A88,Mitglieder!$C$24:$BG$323,M$303))</f>
        <v/>
      </c>
      <c r="N88" s="42" t="str">
        <f ca="1">IF($G88="","",VLOOKUP($A88,Mitglieder!$C$24:$BG$323,N$303))</f>
        <v/>
      </c>
      <c r="O88" s="42" t="str">
        <f ca="1">IF($G88="","",VLOOKUP($A88,Mitglieder!$C$24:$BG$323,O$303))</f>
        <v/>
      </c>
      <c r="P88" s="42" t="str">
        <f ca="1">IF($G88="","",VLOOKUP($A88,Mitglieder!$C$24:$BG$323,P$303))</f>
        <v/>
      </c>
      <c r="Q88" s="42" t="str">
        <f ca="1">IF($G88="","",VLOOKUP($A88,Mitglieder!$C$24:$BG$323,Q$303))</f>
        <v/>
      </c>
      <c r="R88" s="54" t="str">
        <f ca="1">IF(OR(VLOOKUP($A88,Mitglieder!$C$24:$BG$323,R$303)="",$G88=""),"",VLOOKUP($A88,Mitglieder!$C$24:$BG$323,R$303))</f>
        <v/>
      </c>
      <c r="S88" s="43" t="str">
        <f ca="1">IF($G88="","",TEXT(VLOOKUP($A88,Mitglieder!$C$24:$BG$323,S$303),"TT.MM.JJJJ"))</f>
        <v/>
      </c>
      <c r="T88" s="43" t="str">
        <f ca="1">IF($G88="","",TEXT(VLOOKUP($A88,Mitglieder!$C$24:$BG$323,T$303),"TT.MM.JJJJ"))</f>
        <v/>
      </c>
      <c r="U88" s="43" t="str">
        <f ca="1">IF($G88="","",TEXT(VLOOKUP($A88,Mitglieder!$C$24:$BG$323,U$303),"TT.MM.JJJJ"))</f>
        <v/>
      </c>
      <c r="V88" s="54" t="str">
        <f ca="1">IF(OR(VLOOKUP($A88,Mitglieder!$C$24:$BG$323,V$303)="",$G88=""),"",VLOOKUP($A88,Mitglieder!$C$24:$BG$323,V$303))</f>
        <v/>
      </c>
      <c r="W88" s="54" t="str">
        <f ca="1">IF(OR(VLOOKUP($A88,Mitglieder!$C$24:$BG$323,W$303)="",$G88=""),"",VLOOKUP($A88,Mitglieder!$C$24:$BG$323,W$303))</f>
        <v/>
      </c>
      <c r="X88" s="54" t="str">
        <f ca="1">IF(OR(VLOOKUP($A88,Mitglieder!$C$24:$BG$323,X$303)="",$G88=""),"",VLOOKUP($A88,Mitglieder!$C$24:$BG$323,X$303))</f>
        <v/>
      </c>
      <c r="Y88" s="54" t="str">
        <f ca="1">IF(OR(VLOOKUP($A88,Mitglieder!$C$24:$BG$323,Y$303)="",$G88=""),"",VLOOKUP($A88,Mitglieder!$C$24:$BG$323,Y$303))</f>
        <v/>
      </c>
      <c r="Z88" s="54" t="str">
        <f ca="1">IF(OR(VLOOKUP($A88,Mitglieder!$C$24:$BG$323,Z$303)="",$G88=""),"",VLOOKUP($A88,Mitglieder!$C$24:$BG$323,Z$303))</f>
        <v/>
      </c>
      <c r="AA88" s="54" t="str">
        <f ca="1">IF(OR(VLOOKUP($A88,Mitglieder!$C$24:$BG$323,AA$303)="",$G88=""),"",VLOOKUP($A88,Mitglieder!$C$24:$BG$323,AA$303))</f>
        <v/>
      </c>
      <c r="AB88" s="54" t="str">
        <f ca="1">IF(OR(VLOOKUP($A88,Mitglieder!$C$24:$BG$323,AB$303)="",$G88=""),"",VLOOKUP($A88,Mitglieder!$C$24:$BG$323,AB$303))</f>
        <v/>
      </c>
      <c r="AC88" s="54" t="str">
        <f ca="1">IF(OR(VLOOKUP($A88,Mitglieder!$C$24:$BG$323,AC$303)="",$G88=""),"",VLOOKUP($A88,Mitglieder!$C$24:$BG$323,AC$303))</f>
        <v/>
      </c>
      <c r="AD88" s="54" t="str">
        <f ca="1">IF(OR(VLOOKUP($A88,Mitglieder!$C$24:$BG$323,AD$303)="",$G88=""),"",VLOOKUP($A88,Mitglieder!$C$24:$BG$323,AD$303))</f>
        <v/>
      </c>
      <c r="AE88" s="54" t="str">
        <f ca="1">IF(OR(VLOOKUP($A88,Mitglieder!$C$24:$BG$323,AE$303)="",$G88=""),"",VLOOKUP($A88,Mitglieder!$C$24:$BG$323,AE$303))</f>
        <v/>
      </c>
      <c r="AF88" s="54" t="str">
        <f ca="1">IF(OR(VLOOKUP($A88,Mitglieder!$C$24:$BG$323,AF$303)="",$G88=""),"",VLOOKUP($A88,Mitglieder!$C$24:$BG$323,AF$303))</f>
        <v/>
      </c>
      <c r="AG88" s="54" t="str">
        <f ca="1">IF(OR(VLOOKUP($A88,Mitglieder!$C$24:$BG$323,AG$303)="",$G88=""),"",VLOOKUP($A88,Mitglieder!$C$24:$BG$323,AG$303))</f>
        <v/>
      </c>
      <c r="AH88" s="54" t="str">
        <f ca="1">IF(OR(VLOOKUP($A88,Mitglieder!$C$24:$BG$323,AH$303)="",$G88=""),"",VLOOKUP($A88,Mitglieder!$C$24:$BG$323,AH$303))</f>
        <v/>
      </c>
      <c r="AI88" s="54" t="str">
        <f ca="1">IF(OR(VLOOKUP($A88,Mitglieder!$C$24:$BG$323,AI$303)="",$G88=""),"",VLOOKUP($A88,Mitglieder!$C$24:$BG$323,AI$303))</f>
        <v/>
      </c>
      <c r="AJ88" s="54" t="str">
        <f ca="1">IF(OR(VLOOKUP($A88,Mitglieder!$C$24:$BG$323,AJ$303)="",$G88=""),"",VLOOKUP($A88,Mitglieder!$C$24:$BG$323,AJ$303))</f>
        <v/>
      </c>
      <c r="AK88" s="54" t="str">
        <f ca="1">IF(OR(VLOOKUP($A88,Mitglieder!$C$24:$BG$323,AK$303)="",$G88=""),"",VLOOKUP($A88,Mitglieder!$C$24:$BG$323,AK$303))</f>
        <v/>
      </c>
      <c r="AL88" s="54" t="str">
        <f ca="1">IF(OR(VLOOKUP($A88,Mitglieder!$C$24:$BG$323,AL$303)="",$G88=""),"",VLOOKUP($A88,Mitglieder!$C$24:$BG$323,AL$303))</f>
        <v/>
      </c>
      <c r="AM88" s="42" t="str">
        <f ca="1">IF($G88="","",VLOOKUP($A88,Mitglieder!$C$24:$BG$323,AM$303))</f>
        <v/>
      </c>
      <c r="AN88" s="54" t="str">
        <f ca="1">IF(OR(VLOOKUP($A88,Mitglieder!$C$24:$BG$323,AN$303)="",$G88=""),"",VLOOKUP($A88,Mitglieder!$C$24:$BG$323,AN$303))</f>
        <v/>
      </c>
      <c r="AO88" s="43" t="str">
        <f ca="1">IF($G88="","",TEXT(VLOOKUP($A88,Mitglieder!$C$24:$BG$323,AO$303),"TT.MM.JJJJ"))</f>
        <v/>
      </c>
      <c r="AP88" s="42" t="str">
        <f ca="1">IF($G88="","",VLOOKUP($A88,Mitglieder!$C$24:$BG$323,AP$303))</f>
        <v/>
      </c>
      <c r="AQ88" s="45" t="str">
        <f ca="1">IF($G88="","",TEXT(VLOOKUP($A88,Mitglieder!$C$24:$BG$323,AQ$303),"0.00"))</f>
        <v/>
      </c>
      <c r="AR88" s="54" t="str">
        <f ca="1">IF(OR(VLOOKUP($A88,Mitglieder!$C$24:$BG$323,AR$303)="",$G88=""),"",VLOOKUP($A88,Mitglieder!$C$24:$BG$323,AR$303))</f>
        <v/>
      </c>
      <c r="AS88" s="45" t="str">
        <f ca="1">IF($G88="","",TEXT(VLOOKUP($A88,Mitglieder!$C$24:$BG$323,AS$303),"0.00"))</f>
        <v/>
      </c>
      <c r="AT88" s="54" t="str">
        <f ca="1">IF(OR(VLOOKUP($A88,Mitglieder!$C$24:$BG$323,AT$303)="",$G88=""),"",VLOOKUP($A88,Mitglieder!$C$24:$BG$323,AT$303))</f>
        <v/>
      </c>
      <c r="AU88" s="45" t="str">
        <f ca="1">IF($G88="","",TEXT(VLOOKUP($A88,Mitglieder!$C$24:$BG$323,AU$303),"0.00"))</f>
        <v/>
      </c>
      <c r="AV88" s="45" t="str">
        <f ca="1">IF($G88="","",TEXT(VLOOKUP($A88,Mitglieder!$C$24:$BG$323,AV$303),"0.00"))</f>
        <v/>
      </c>
      <c r="AW88" s="42" t="str">
        <f ca="1">IF($G88="","",VLOOKUP($A88,Mitglieder!$C$24:$BG$323,AW$303))</f>
        <v/>
      </c>
      <c r="AX88" s="54" t="str">
        <f ca="1">IF(OR(VLOOKUP($A88,Mitglieder!$C$24:$BG$323,AX$303)="",$G88=""),"",VLOOKUP($A88,Mitglieder!$C$24:$BG$323,AX$303))</f>
        <v/>
      </c>
      <c r="AY88" s="43" t="str">
        <f ca="1">IF($G88="","",TEXT(VLOOKUP($A88,Mitglieder!$C$24:$BG$323,AY$303),"TT.MM.JJJJ"))</f>
        <v/>
      </c>
      <c r="AZ88" s="43" t="str">
        <f ca="1">IF($G88="","",TEXT(VLOOKUP($A88,Mitglieder!$C$24:$BG$323,AZ$303),"TT.MM.JJJJ"))</f>
        <v/>
      </c>
      <c r="BA88" s="43" t="str">
        <f ca="1">IF($G88="","",TEXT(VLOOKUP($A88,Mitglieder!$C$24:$BG$323,BA$303),"TT.MM.JJJJ"))</f>
        <v/>
      </c>
      <c r="BB88" s="43" t="str">
        <f ca="1">IF($G88="","",TEXT(VLOOKUP($A88,Mitglieder!$C$24:$BG$323,BB$303),"TT.MM.JJJJ"))</f>
        <v/>
      </c>
      <c r="BC88" s="43" t="str">
        <f ca="1">IF($G88="","",TEXT(VLOOKUP($A88,Mitglieder!$C$24:$BG$323,BC$303),"TT.MM.JJJJ"))</f>
        <v/>
      </c>
      <c r="BD88" s="43" t="str">
        <f ca="1">IF($G88="","",TEXT(VLOOKUP($A88,Mitglieder!$C$24:$BG$323,BD$303),"TT.MM.JJJJ"))</f>
        <v/>
      </c>
      <c r="BE88" s="42" t="str">
        <f ca="1">IF($G88="","",VLOOKUP($A88,Mitglieder!$C$24:$BG$323,BE$303))</f>
        <v/>
      </c>
      <c r="BF88" s="42" t="str">
        <f ca="1">IF($G88="","",VLOOKUP($A88,Mitglieder!$C$24:$BG$323,BF$303))</f>
        <v/>
      </c>
    </row>
    <row r="89" spans="1:58" x14ac:dyDescent="0.35">
      <c r="A89" s="42">
        <v>89</v>
      </c>
      <c r="B89" s="42">
        <f ca="1">VLOOKUP($A89,Mitglieder!$C$24:$BA$323,B$303)</f>
        <v>1.0299999999999967</v>
      </c>
      <c r="C89" s="42" t="str">
        <f ca="1">IF($G89="","",VLOOKUP($A89,Mitglieder!$C$24:$BG$323,C$303))</f>
        <v/>
      </c>
      <c r="D89" s="42" t="str">
        <f ca="1">IF($G89="","",VLOOKUP($A89,Mitglieder!$C$24:$BG$323,D$303))</f>
        <v/>
      </c>
      <c r="E89" s="42" t="str">
        <f ca="1">IF($G89="","",VLOOKUP($A89,Mitglieder!$C$24:$BG$323,E$303))</f>
        <v/>
      </c>
      <c r="F89" s="54" t="str">
        <f ca="1">IF(OR(VLOOKUP($A89,Mitglieder!$C$24:$BG$323,F$303)="",$G89=""),"",VLOOKUP($A89,Mitglieder!$C$24:$BG$323,F$303))</f>
        <v/>
      </c>
      <c r="G89" s="72" t="str">
        <f ca="1">IF(B89/ROUND(B89,0)=1,VLOOKUP($A89,Mitglieder!$C$24:$BA$323,G$303),"")</f>
        <v/>
      </c>
      <c r="H89" s="42" t="str">
        <f ca="1">IF($G89="","",VLOOKUP($A89,Mitglieder!$C$24:$BG$323,H$303))</f>
        <v/>
      </c>
      <c r="I89" s="54" t="str">
        <f ca="1">IF(OR(VLOOKUP($A89,Mitglieder!$C$24:$BG$323,I$303)="",$G89=""),"",VLOOKUP($A89,Mitglieder!$C$24:$BG$323,I$303))</f>
        <v/>
      </c>
      <c r="J89" s="42" t="str">
        <f ca="1">IF($G89="","",VLOOKUP($A89,Mitglieder!$C$24:$BG$323,J$303))</f>
        <v/>
      </c>
      <c r="K89" s="54" t="str">
        <f ca="1">IF(OR(VLOOKUP($A89,Mitglieder!$C$24:$BG$323,K$303)="",$G89=""),"",VLOOKUP($A89,Mitglieder!$C$24:$BG$323,K$303))</f>
        <v/>
      </c>
      <c r="L89" s="42" t="str">
        <f ca="1">IF($G89="","",VLOOKUP($A89,Mitglieder!$C$24:$BG$323,L$303))</f>
        <v/>
      </c>
      <c r="M89" s="42" t="str">
        <f ca="1">IF($G89="","",VLOOKUP($A89,Mitglieder!$C$24:$BG$323,M$303))</f>
        <v/>
      </c>
      <c r="N89" s="42" t="str">
        <f ca="1">IF($G89="","",VLOOKUP($A89,Mitglieder!$C$24:$BG$323,N$303))</f>
        <v/>
      </c>
      <c r="O89" s="42" t="str">
        <f ca="1">IF($G89="","",VLOOKUP($A89,Mitglieder!$C$24:$BG$323,O$303))</f>
        <v/>
      </c>
      <c r="P89" s="42" t="str">
        <f ca="1">IF($G89="","",VLOOKUP($A89,Mitglieder!$C$24:$BG$323,P$303))</f>
        <v/>
      </c>
      <c r="Q89" s="42" t="str">
        <f ca="1">IF($G89="","",VLOOKUP($A89,Mitglieder!$C$24:$BG$323,Q$303))</f>
        <v/>
      </c>
      <c r="R89" s="54" t="str">
        <f ca="1">IF(OR(VLOOKUP($A89,Mitglieder!$C$24:$BG$323,R$303)="",$G89=""),"",VLOOKUP($A89,Mitglieder!$C$24:$BG$323,R$303))</f>
        <v/>
      </c>
      <c r="S89" s="43" t="str">
        <f ca="1">IF($G89="","",TEXT(VLOOKUP($A89,Mitglieder!$C$24:$BG$323,S$303),"TT.MM.JJJJ"))</f>
        <v/>
      </c>
      <c r="T89" s="43" t="str">
        <f ca="1">IF($G89="","",TEXT(VLOOKUP($A89,Mitglieder!$C$24:$BG$323,T$303),"TT.MM.JJJJ"))</f>
        <v/>
      </c>
      <c r="U89" s="43" t="str">
        <f ca="1">IF($G89="","",TEXT(VLOOKUP($A89,Mitglieder!$C$24:$BG$323,U$303),"TT.MM.JJJJ"))</f>
        <v/>
      </c>
      <c r="V89" s="54" t="str">
        <f ca="1">IF(OR(VLOOKUP($A89,Mitglieder!$C$24:$BG$323,V$303)="",$G89=""),"",VLOOKUP($A89,Mitglieder!$C$24:$BG$323,V$303))</f>
        <v/>
      </c>
      <c r="W89" s="54" t="str">
        <f ca="1">IF(OR(VLOOKUP($A89,Mitglieder!$C$24:$BG$323,W$303)="",$G89=""),"",VLOOKUP($A89,Mitglieder!$C$24:$BG$323,W$303))</f>
        <v/>
      </c>
      <c r="X89" s="54" t="str">
        <f ca="1">IF(OR(VLOOKUP($A89,Mitglieder!$C$24:$BG$323,X$303)="",$G89=""),"",VLOOKUP($A89,Mitglieder!$C$24:$BG$323,X$303))</f>
        <v/>
      </c>
      <c r="Y89" s="54" t="str">
        <f ca="1">IF(OR(VLOOKUP($A89,Mitglieder!$C$24:$BG$323,Y$303)="",$G89=""),"",VLOOKUP($A89,Mitglieder!$C$24:$BG$323,Y$303))</f>
        <v/>
      </c>
      <c r="Z89" s="54" t="str">
        <f ca="1">IF(OR(VLOOKUP($A89,Mitglieder!$C$24:$BG$323,Z$303)="",$G89=""),"",VLOOKUP($A89,Mitglieder!$C$24:$BG$323,Z$303))</f>
        <v/>
      </c>
      <c r="AA89" s="54" t="str">
        <f ca="1">IF(OR(VLOOKUP($A89,Mitglieder!$C$24:$BG$323,AA$303)="",$G89=""),"",VLOOKUP($A89,Mitglieder!$C$24:$BG$323,AA$303))</f>
        <v/>
      </c>
      <c r="AB89" s="54" t="str">
        <f ca="1">IF(OR(VLOOKUP($A89,Mitglieder!$C$24:$BG$323,AB$303)="",$G89=""),"",VLOOKUP($A89,Mitglieder!$C$24:$BG$323,AB$303))</f>
        <v/>
      </c>
      <c r="AC89" s="54" t="str">
        <f ca="1">IF(OR(VLOOKUP($A89,Mitglieder!$C$24:$BG$323,AC$303)="",$G89=""),"",VLOOKUP($A89,Mitglieder!$C$24:$BG$323,AC$303))</f>
        <v/>
      </c>
      <c r="AD89" s="54" t="str">
        <f ca="1">IF(OR(VLOOKUP($A89,Mitglieder!$C$24:$BG$323,AD$303)="",$G89=""),"",VLOOKUP($A89,Mitglieder!$C$24:$BG$323,AD$303))</f>
        <v/>
      </c>
      <c r="AE89" s="54" t="str">
        <f ca="1">IF(OR(VLOOKUP($A89,Mitglieder!$C$24:$BG$323,AE$303)="",$G89=""),"",VLOOKUP($A89,Mitglieder!$C$24:$BG$323,AE$303))</f>
        <v/>
      </c>
      <c r="AF89" s="54" t="str">
        <f ca="1">IF(OR(VLOOKUP($A89,Mitglieder!$C$24:$BG$323,AF$303)="",$G89=""),"",VLOOKUP($A89,Mitglieder!$C$24:$BG$323,AF$303))</f>
        <v/>
      </c>
      <c r="AG89" s="54" t="str">
        <f ca="1">IF(OR(VLOOKUP($A89,Mitglieder!$C$24:$BG$323,AG$303)="",$G89=""),"",VLOOKUP($A89,Mitglieder!$C$24:$BG$323,AG$303))</f>
        <v/>
      </c>
      <c r="AH89" s="54" t="str">
        <f ca="1">IF(OR(VLOOKUP($A89,Mitglieder!$C$24:$BG$323,AH$303)="",$G89=""),"",VLOOKUP($A89,Mitglieder!$C$24:$BG$323,AH$303))</f>
        <v/>
      </c>
      <c r="AI89" s="54" t="str">
        <f ca="1">IF(OR(VLOOKUP($A89,Mitglieder!$C$24:$BG$323,AI$303)="",$G89=""),"",VLOOKUP($A89,Mitglieder!$C$24:$BG$323,AI$303))</f>
        <v/>
      </c>
      <c r="AJ89" s="54" t="str">
        <f ca="1">IF(OR(VLOOKUP($A89,Mitglieder!$C$24:$BG$323,AJ$303)="",$G89=""),"",VLOOKUP($A89,Mitglieder!$C$24:$BG$323,AJ$303))</f>
        <v/>
      </c>
      <c r="AK89" s="54" t="str">
        <f ca="1">IF(OR(VLOOKUP($A89,Mitglieder!$C$24:$BG$323,AK$303)="",$G89=""),"",VLOOKUP($A89,Mitglieder!$C$24:$BG$323,AK$303))</f>
        <v/>
      </c>
      <c r="AL89" s="54" t="str">
        <f ca="1">IF(OR(VLOOKUP($A89,Mitglieder!$C$24:$BG$323,AL$303)="",$G89=""),"",VLOOKUP($A89,Mitglieder!$C$24:$BG$323,AL$303))</f>
        <v/>
      </c>
      <c r="AM89" s="42" t="str">
        <f ca="1">IF($G89="","",VLOOKUP($A89,Mitglieder!$C$24:$BG$323,AM$303))</f>
        <v/>
      </c>
      <c r="AN89" s="54" t="str">
        <f ca="1">IF(OR(VLOOKUP($A89,Mitglieder!$C$24:$BG$323,AN$303)="",$G89=""),"",VLOOKUP($A89,Mitglieder!$C$24:$BG$323,AN$303))</f>
        <v/>
      </c>
      <c r="AO89" s="43" t="str">
        <f ca="1">IF($G89="","",TEXT(VLOOKUP($A89,Mitglieder!$C$24:$BG$323,AO$303),"TT.MM.JJJJ"))</f>
        <v/>
      </c>
      <c r="AP89" s="42" t="str">
        <f ca="1">IF($G89="","",VLOOKUP($A89,Mitglieder!$C$24:$BG$323,AP$303))</f>
        <v/>
      </c>
      <c r="AQ89" s="45" t="str">
        <f ca="1">IF($G89="","",TEXT(VLOOKUP($A89,Mitglieder!$C$24:$BG$323,AQ$303),"0.00"))</f>
        <v/>
      </c>
      <c r="AR89" s="54" t="str">
        <f ca="1">IF(OR(VLOOKUP($A89,Mitglieder!$C$24:$BG$323,AR$303)="",$G89=""),"",VLOOKUP($A89,Mitglieder!$C$24:$BG$323,AR$303))</f>
        <v/>
      </c>
      <c r="AS89" s="45" t="str">
        <f ca="1">IF($G89="","",TEXT(VLOOKUP($A89,Mitglieder!$C$24:$BG$323,AS$303),"0.00"))</f>
        <v/>
      </c>
      <c r="AT89" s="54" t="str">
        <f ca="1">IF(OR(VLOOKUP($A89,Mitglieder!$C$24:$BG$323,AT$303)="",$G89=""),"",VLOOKUP($A89,Mitglieder!$C$24:$BG$323,AT$303))</f>
        <v/>
      </c>
      <c r="AU89" s="45" t="str">
        <f ca="1">IF($G89="","",TEXT(VLOOKUP($A89,Mitglieder!$C$24:$BG$323,AU$303),"0.00"))</f>
        <v/>
      </c>
      <c r="AV89" s="45" t="str">
        <f ca="1">IF($G89="","",TEXT(VLOOKUP($A89,Mitglieder!$C$24:$BG$323,AV$303),"0.00"))</f>
        <v/>
      </c>
      <c r="AW89" s="42" t="str">
        <f ca="1">IF($G89="","",VLOOKUP($A89,Mitglieder!$C$24:$BG$323,AW$303))</f>
        <v/>
      </c>
      <c r="AX89" s="54" t="str">
        <f ca="1">IF(OR(VLOOKUP($A89,Mitglieder!$C$24:$BG$323,AX$303)="",$G89=""),"",VLOOKUP($A89,Mitglieder!$C$24:$BG$323,AX$303))</f>
        <v/>
      </c>
      <c r="AY89" s="43" t="str">
        <f ca="1">IF($G89="","",TEXT(VLOOKUP($A89,Mitglieder!$C$24:$BG$323,AY$303),"TT.MM.JJJJ"))</f>
        <v/>
      </c>
      <c r="AZ89" s="43" t="str">
        <f ca="1">IF($G89="","",TEXT(VLOOKUP($A89,Mitglieder!$C$24:$BG$323,AZ$303),"TT.MM.JJJJ"))</f>
        <v/>
      </c>
      <c r="BA89" s="43" t="str">
        <f ca="1">IF($G89="","",TEXT(VLOOKUP($A89,Mitglieder!$C$24:$BG$323,BA$303),"TT.MM.JJJJ"))</f>
        <v/>
      </c>
      <c r="BB89" s="43" t="str">
        <f ca="1">IF($G89="","",TEXT(VLOOKUP($A89,Mitglieder!$C$24:$BG$323,BB$303),"TT.MM.JJJJ"))</f>
        <v/>
      </c>
      <c r="BC89" s="43" t="str">
        <f ca="1">IF($G89="","",TEXT(VLOOKUP($A89,Mitglieder!$C$24:$BG$323,BC$303),"TT.MM.JJJJ"))</f>
        <v/>
      </c>
      <c r="BD89" s="43" t="str">
        <f ca="1">IF($G89="","",TEXT(VLOOKUP($A89,Mitglieder!$C$24:$BG$323,BD$303),"TT.MM.JJJJ"))</f>
        <v/>
      </c>
      <c r="BE89" s="42" t="str">
        <f ca="1">IF($G89="","",VLOOKUP($A89,Mitglieder!$C$24:$BG$323,BE$303))</f>
        <v/>
      </c>
      <c r="BF89" s="42" t="str">
        <f ca="1">IF($G89="","",VLOOKUP($A89,Mitglieder!$C$24:$BG$323,BF$303))</f>
        <v/>
      </c>
    </row>
    <row r="90" spans="1:58" x14ac:dyDescent="0.35">
      <c r="A90" s="42">
        <v>90</v>
      </c>
      <c r="B90" s="42">
        <f ca="1">VLOOKUP($A90,Mitglieder!$C$24:$BA$323,B$303)</f>
        <v>1.0299999999999967</v>
      </c>
      <c r="C90" s="42" t="str">
        <f ca="1">IF($G90="","",VLOOKUP($A90,Mitglieder!$C$24:$BG$323,C$303))</f>
        <v/>
      </c>
      <c r="D90" s="42" t="str">
        <f ca="1">IF($G90="","",VLOOKUP($A90,Mitglieder!$C$24:$BG$323,D$303))</f>
        <v/>
      </c>
      <c r="E90" s="42" t="str">
        <f ca="1">IF($G90="","",VLOOKUP($A90,Mitglieder!$C$24:$BG$323,E$303))</f>
        <v/>
      </c>
      <c r="F90" s="54" t="str">
        <f ca="1">IF(OR(VLOOKUP($A90,Mitglieder!$C$24:$BG$323,F$303)="",$G90=""),"",VLOOKUP($A90,Mitglieder!$C$24:$BG$323,F$303))</f>
        <v/>
      </c>
      <c r="G90" s="72" t="str">
        <f ca="1">IF(B90/ROUND(B90,0)=1,VLOOKUP($A90,Mitglieder!$C$24:$BA$323,G$303),"")</f>
        <v/>
      </c>
      <c r="H90" s="42" t="str">
        <f ca="1">IF($G90="","",VLOOKUP($A90,Mitglieder!$C$24:$BG$323,H$303))</f>
        <v/>
      </c>
      <c r="I90" s="54" t="str">
        <f ca="1">IF(OR(VLOOKUP($A90,Mitglieder!$C$24:$BG$323,I$303)="",$G90=""),"",VLOOKUP($A90,Mitglieder!$C$24:$BG$323,I$303))</f>
        <v/>
      </c>
      <c r="J90" s="42" t="str">
        <f ca="1">IF($G90="","",VLOOKUP($A90,Mitglieder!$C$24:$BG$323,J$303))</f>
        <v/>
      </c>
      <c r="K90" s="54" t="str">
        <f ca="1">IF(OR(VLOOKUP($A90,Mitglieder!$C$24:$BG$323,K$303)="",$G90=""),"",VLOOKUP($A90,Mitglieder!$C$24:$BG$323,K$303))</f>
        <v/>
      </c>
      <c r="L90" s="42" t="str">
        <f ca="1">IF($G90="","",VLOOKUP($A90,Mitglieder!$C$24:$BG$323,L$303))</f>
        <v/>
      </c>
      <c r="M90" s="42" t="str">
        <f ca="1">IF($G90="","",VLOOKUP($A90,Mitglieder!$C$24:$BG$323,M$303))</f>
        <v/>
      </c>
      <c r="N90" s="42" t="str">
        <f ca="1">IF($G90="","",VLOOKUP($A90,Mitglieder!$C$24:$BG$323,N$303))</f>
        <v/>
      </c>
      <c r="O90" s="42" t="str">
        <f ca="1">IF($G90="","",VLOOKUP($A90,Mitglieder!$C$24:$BG$323,O$303))</f>
        <v/>
      </c>
      <c r="P90" s="42" t="str">
        <f ca="1">IF($G90="","",VLOOKUP($A90,Mitglieder!$C$24:$BG$323,P$303))</f>
        <v/>
      </c>
      <c r="Q90" s="42" t="str">
        <f ca="1">IF($G90="","",VLOOKUP($A90,Mitglieder!$C$24:$BG$323,Q$303))</f>
        <v/>
      </c>
      <c r="R90" s="54" t="str">
        <f ca="1">IF(OR(VLOOKUP($A90,Mitglieder!$C$24:$BG$323,R$303)="",$G90=""),"",VLOOKUP($A90,Mitglieder!$C$24:$BG$323,R$303))</f>
        <v/>
      </c>
      <c r="S90" s="43" t="str">
        <f ca="1">IF($G90="","",TEXT(VLOOKUP($A90,Mitglieder!$C$24:$BG$323,S$303),"TT.MM.JJJJ"))</f>
        <v/>
      </c>
      <c r="T90" s="43" t="str">
        <f ca="1">IF($G90="","",TEXT(VLOOKUP($A90,Mitglieder!$C$24:$BG$323,T$303),"TT.MM.JJJJ"))</f>
        <v/>
      </c>
      <c r="U90" s="43" t="str">
        <f ca="1">IF($G90="","",TEXT(VLOOKUP($A90,Mitglieder!$C$24:$BG$323,U$303),"TT.MM.JJJJ"))</f>
        <v/>
      </c>
      <c r="V90" s="54" t="str">
        <f ca="1">IF(OR(VLOOKUP($A90,Mitglieder!$C$24:$BG$323,V$303)="",$G90=""),"",VLOOKUP($A90,Mitglieder!$C$24:$BG$323,V$303))</f>
        <v/>
      </c>
      <c r="W90" s="54" t="str">
        <f ca="1">IF(OR(VLOOKUP($A90,Mitglieder!$C$24:$BG$323,W$303)="",$G90=""),"",VLOOKUP($A90,Mitglieder!$C$24:$BG$323,W$303))</f>
        <v/>
      </c>
      <c r="X90" s="54" t="str">
        <f ca="1">IF(OR(VLOOKUP($A90,Mitglieder!$C$24:$BG$323,X$303)="",$G90=""),"",VLOOKUP($A90,Mitglieder!$C$24:$BG$323,X$303))</f>
        <v/>
      </c>
      <c r="Y90" s="54" t="str">
        <f ca="1">IF(OR(VLOOKUP($A90,Mitglieder!$C$24:$BG$323,Y$303)="",$G90=""),"",VLOOKUP($A90,Mitglieder!$C$24:$BG$323,Y$303))</f>
        <v/>
      </c>
      <c r="Z90" s="54" t="str">
        <f ca="1">IF(OR(VLOOKUP($A90,Mitglieder!$C$24:$BG$323,Z$303)="",$G90=""),"",VLOOKUP($A90,Mitglieder!$C$24:$BG$323,Z$303))</f>
        <v/>
      </c>
      <c r="AA90" s="54" t="str">
        <f ca="1">IF(OR(VLOOKUP($A90,Mitglieder!$C$24:$BG$323,AA$303)="",$G90=""),"",VLOOKUP($A90,Mitglieder!$C$24:$BG$323,AA$303))</f>
        <v/>
      </c>
      <c r="AB90" s="54" t="str">
        <f ca="1">IF(OR(VLOOKUP($A90,Mitglieder!$C$24:$BG$323,AB$303)="",$G90=""),"",VLOOKUP($A90,Mitglieder!$C$24:$BG$323,AB$303))</f>
        <v/>
      </c>
      <c r="AC90" s="54" t="str">
        <f ca="1">IF(OR(VLOOKUP($A90,Mitglieder!$C$24:$BG$323,AC$303)="",$G90=""),"",VLOOKUP($A90,Mitglieder!$C$24:$BG$323,AC$303))</f>
        <v/>
      </c>
      <c r="AD90" s="54" t="str">
        <f ca="1">IF(OR(VLOOKUP($A90,Mitglieder!$C$24:$BG$323,AD$303)="",$G90=""),"",VLOOKUP($A90,Mitglieder!$C$24:$BG$323,AD$303))</f>
        <v/>
      </c>
      <c r="AE90" s="54" t="str">
        <f ca="1">IF(OR(VLOOKUP($A90,Mitglieder!$C$24:$BG$323,AE$303)="",$G90=""),"",VLOOKUP($A90,Mitglieder!$C$24:$BG$323,AE$303))</f>
        <v/>
      </c>
      <c r="AF90" s="54" t="str">
        <f ca="1">IF(OR(VLOOKUP($A90,Mitglieder!$C$24:$BG$323,AF$303)="",$G90=""),"",VLOOKUP($A90,Mitglieder!$C$24:$BG$323,AF$303))</f>
        <v/>
      </c>
      <c r="AG90" s="54" t="str">
        <f ca="1">IF(OR(VLOOKUP($A90,Mitglieder!$C$24:$BG$323,AG$303)="",$G90=""),"",VLOOKUP($A90,Mitglieder!$C$24:$BG$323,AG$303))</f>
        <v/>
      </c>
      <c r="AH90" s="54" t="str">
        <f ca="1">IF(OR(VLOOKUP($A90,Mitglieder!$C$24:$BG$323,AH$303)="",$G90=""),"",VLOOKUP($A90,Mitglieder!$C$24:$BG$323,AH$303))</f>
        <v/>
      </c>
      <c r="AI90" s="54" t="str">
        <f ca="1">IF(OR(VLOOKUP($A90,Mitglieder!$C$24:$BG$323,AI$303)="",$G90=""),"",VLOOKUP($A90,Mitglieder!$C$24:$BG$323,AI$303))</f>
        <v/>
      </c>
      <c r="AJ90" s="54" t="str">
        <f ca="1">IF(OR(VLOOKUP($A90,Mitglieder!$C$24:$BG$323,AJ$303)="",$G90=""),"",VLOOKUP($A90,Mitglieder!$C$24:$BG$323,AJ$303))</f>
        <v/>
      </c>
      <c r="AK90" s="54" t="str">
        <f ca="1">IF(OR(VLOOKUP($A90,Mitglieder!$C$24:$BG$323,AK$303)="",$G90=""),"",VLOOKUP($A90,Mitglieder!$C$24:$BG$323,AK$303))</f>
        <v/>
      </c>
      <c r="AL90" s="54" t="str">
        <f ca="1">IF(OR(VLOOKUP($A90,Mitglieder!$C$24:$BG$323,AL$303)="",$G90=""),"",VLOOKUP($A90,Mitglieder!$C$24:$BG$323,AL$303))</f>
        <v/>
      </c>
      <c r="AM90" s="42" t="str">
        <f ca="1">IF($G90="","",VLOOKUP($A90,Mitglieder!$C$24:$BG$323,AM$303))</f>
        <v/>
      </c>
      <c r="AN90" s="54" t="str">
        <f ca="1">IF(OR(VLOOKUP($A90,Mitglieder!$C$24:$BG$323,AN$303)="",$G90=""),"",VLOOKUP($A90,Mitglieder!$C$24:$BG$323,AN$303))</f>
        <v/>
      </c>
      <c r="AO90" s="43" t="str">
        <f ca="1">IF($G90="","",TEXT(VLOOKUP($A90,Mitglieder!$C$24:$BG$323,AO$303),"TT.MM.JJJJ"))</f>
        <v/>
      </c>
      <c r="AP90" s="42" t="str">
        <f ca="1">IF($G90="","",VLOOKUP($A90,Mitglieder!$C$24:$BG$323,AP$303))</f>
        <v/>
      </c>
      <c r="AQ90" s="45" t="str">
        <f ca="1">IF($G90="","",TEXT(VLOOKUP($A90,Mitglieder!$C$24:$BG$323,AQ$303),"0.00"))</f>
        <v/>
      </c>
      <c r="AR90" s="54" t="str">
        <f ca="1">IF(OR(VLOOKUP($A90,Mitglieder!$C$24:$BG$323,AR$303)="",$G90=""),"",VLOOKUP($A90,Mitglieder!$C$24:$BG$323,AR$303))</f>
        <v/>
      </c>
      <c r="AS90" s="45" t="str">
        <f ca="1">IF($G90="","",TEXT(VLOOKUP($A90,Mitglieder!$C$24:$BG$323,AS$303),"0.00"))</f>
        <v/>
      </c>
      <c r="AT90" s="54" t="str">
        <f ca="1">IF(OR(VLOOKUP($A90,Mitglieder!$C$24:$BG$323,AT$303)="",$G90=""),"",VLOOKUP($A90,Mitglieder!$C$24:$BG$323,AT$303))</f>
        <v/>
      </c>
      <c r="AU90" s="45" t="str">
        <f ca="1">IF($G90="","",TEXT(VLOOKUP($A90,Mitglieder!$C$24:$BG$323,AU$303),"0.00"))</f>
        <v/>
      </c>
      <c r="AV90" s="45" t="str">
        <f ca="1">IF($G90="","",TEXT(VLOOKUP($A90,Mitglieder!$C$24:$BG$323,AV$303),"0.00"))</f>
        <v/>
      </c>
      <c r="AW90" s="42" t="str">
        <f ca="1">IF($G90="","",VLOOKUP($A90,Mitglieder!$C$24:$BG$323,AW$303))</f>
        <v/>
      </c>
      <c r="AX90" s="54" t="str">
        <f ca="1">IF(OR(VLOOKUP($A90,Mitglieder!$C$24:$BG$323,AX$303)="",$G90=""),"",VLOOKUP($A90,Mitglieder!$C$24:$BG$323,AX$303))</f>
        <v/>
      </c>
      <c r="AY90" s="43" t="str">
        <f ca="1">IF($G90="","",TEXT(VLOOKUP($A90,Mitglieder!$C$24:$BG$323,AY$303),"TT.MM.JJJJ"))</f>
        <v/>
      </c>
      <c r="AZ90" s="43" t="str">
        <f ca="1">IF($G90="","",TEXT(VLOOKUP($A90,Mitglieder!$C$24:$BG$323,AZ$303),"TT.MM.JJJJ"))</f>
        <v/>
      </c>
      <c r="BA90" s="43" t="str">
        <f ca="1">IF($G90="","",TEXT(VLOOKUP($A90,Mitglieder!$C$24:$BG$323,BA$303),"TT.MM.JJJJ"))</f>
        <v/>
      </c>
      <c r="BB90" s="43" t="str">
        <f ca="1">IF($G90="","",TEXT(VLOOKUP($A90,Mitglieder!$C$24:$BG$323,BB$303),"TT.MM.JJJJ"))</f>
        <v/>
      </c>
      <c r="BC90" s="43" t="str">
        <f ca="1">IF($G90="","",TEXT(VLOOKUP($A90,Mitglieder!$C$24:$BG$323,BC$303),"TT.MM.JJJJ"))</f>
        <v/>
      </c>
      <c r="BD90" s="43" t="str">
        <f ca="1">IF($G90="","",TEXT(VLOOKUP($A90,Mitglieder!$C$24:$BG$323,BD$303),"TT.MM.JJJJ"))</f>
        <v/>
      </c>
      <c r="BE90" s="42" t="str">
        <f ca="1">IF($G90="","",VLOOKUP($A90,Mitglieder!$C$24:$BG$323,BE$303))</f>
        <v/>
      </c>
      <c r="BF90" s="42" t="str">
        <f ca="1">IF($G90="","",VLOOKUP($A90,Mitglieder!$C$24:$BG$323,BF$303))</f>
        <v/>
      </c>
    </row>
    <row r="91" spans="1:58" x14ac:dyDescent="0.35">
      <c r="A91" s="42">
        <v>91</v>
      </c>
      <c r="B91" s="42">
        <f ca="1">VLOOKUP($A91,Mitglieder!$C$24:$BA$323,B$303)</f>
        <v>1.0299999999999967</v>
      </c>
      <c r="C91" s="42" t="str">
        <f ca="1">IF($G91="","",VLOOKUP($A91,Mitglieder!$C$24:$BG$323,C$303))</f>
        <v/>
      </c>
      <c r="D91" s="42" t="str">
        <f ca="1">IF($G91="","",VLOOKUP($A91,Mitglieder!$C$24:$BG$323,D$303))</f>
        <v/>
      </c>
      <c r="E91" s="42" t="str">
        <f ca="1">IF($G91="","",VLOOKUP($A91,Mitglieder!$C$24:$BG$323,E$303))</f>
        <v/>
      </c>
      <c r="F91" s="54" t="str">
        <f ca="1">IF(OR(VLOOKUP($A91,Mitglieder!$C$24:$BG$323,F$303)="",$G91=""),"",VLOOKUP($A91,Mitglieder!$C$24:$BG$323,F$303))</f>
        <v/>
      </c>
      <c r="G91" s="72" t="str">
        <f ca="1">IF(B91/ROUND(B91,0)=1,VLOOKUP($A91,Mitglieder!$C$24:$BA$323,G$303),"")</f>
        <v/>
      </c>
      <c r="H91" s="42" t="str">
        <f ca="1">IF($G91="","",VLOOKUP($A91,Mitglieder!$C$24:$BG$323,H$303))</f>
        <v/>
      </c>
      <c r="I91" s="54" t="str">
        <f ca="1">IF(OR(VLOOKUP($A91,Mitglieder!$C$24:$BG$323,I$303)="",$G91=""),"",VLOOKUP($A91,Mitglieder!$C$24:$BG$323,I$303))</f>
        <v/>
      </c>
      <c r="J91" s="42" t="str">
        <f ca="1">IF($G91="","",VLOOKUP($A91,Mitglieder!$C$24:$BG$323,J$303))</f>
        <v/>
      </c>
      <c r="K91" s="54" t="str">
        <f ca="1">IF(OR(VLOOKUP($A91,Mitglieder!$C$24:$BG$323,K$303)="",$G91=""),"",VLOOKUP($A91,Mitglieder!$C$24:$BG$323,K$303))</f>
        <v/>
      </c>
      <c r="L91" s="42" t="str">
        <f ca="1">IF($G91="","",VLOOKUP($A91,Mitglieder!$C$24:$BG$323,L$303))</f>
        <v/>
      </c>
      <c r="M91" s="42" t="str">
        <f ca="1">IF($G91="","",VLOOKUP($A91,Mitglieder!$C$24:$BG$323,M$303))</f>
        <v/>
      </c>
      <c r="N91" s="42" t="str">
        <f ca="1">IF($G91="","",VLOOKUP($A91,Mitglieder!$C$24:$BG$323,N$303))</f>
        <v/>
      </c>
      <c r="O91" s="42" t="str">
        <f ca="1">IF($G91="","",VLOOKUP($A91,Mitglieder!$C$24:$BG$323,O$303))</f>
        <v/>
      </c>
      <c r="P91" s="42" t="str">
        <f ca="1">IF($G91="","",VLOOKUP($A91,Mitglieder!$C$24:$BG$323,P$303))</f>
        <v/>
      </c>
      <c r="Q91" s="42" t="str">
        <f ca="1">IF($G91="","",VLOOKUP($A91,Mitglieder!$C$24:$BG$323,Q$303))</f>
        <v/>
      </c>
      <c r="R91" s="54" t="str">
        <f ca="1">IF(OR(VLOOKUP($A91,Mitglieder!$C$24:$BG$323,R$303)="",$G91=""),"",VLOOKUP($A91,Mitglieder!$C$24:$BG$323,R$303))</f>
        <v/>
      </c>
      <c r="S91" s="43" t="str">
        <f ca="1">IF($G91="","",TEXT(VLOOKUP($A91,Mitglieder!$C$24:$BG$323,S$303),"TT.MM.JJJJ"))</f>
        <v/>
      </c>
      <c r="T91" s="43" t="str">
        <f ca="1">IF($G91="","",TEXT(VLOOKUP($A91,Mitglieder!$C$24:$BG$323,T$303),"TT.MM.JJJJ"))</f>
        <v/>
      </c>
      <c r="U91" s="43" t="str">
        <f ca="1">IF($G91="","",TEXT(VLOOKUP($A91,Mitglieder!$C$24:$BG$323,U$303),"TT.MM.JJJJ"))</f>
        <v/>
      </c>
      <c r="V91" s="54" t="str">
        <f ca="1">IF(OR(VLOOKUP($A91,Mitglieder!$C$24:$BG$323,V$303)="",$G91=""),"",VLOOKUP($A91,Mitglieder!$C$24:$BG$323,V$303))</f>
        <v/>
      </c>
      <c r="W91" s="54" t="str">
        <f ca="1">IF(OR(VLOOKUP($A91,Mitglieder!$C$24:$BG$323,W$303)="",$G91=""),"",VLOOKUP($A91,Mitglieder!$C$24:$BG$323,W$303))</f>
        <v/>
      </c>
      <c r="X91" s="54" t="str">
        <f ca="1">IF(OR(VLOOKUP($A91,Mitglieder!$C$24:$BG$323,X$303)="",$G91=""),"",VLOOKUP($A91,Mitglieder!$C$24:$BG$323,X$303))</f>
        <v/>
      </c>
      <c r="Y91" s="54" t="str">
        <f ca="1">IF(OR(VLOOKUP($A91,Mitglieder!$C$24:$BG$323,Y$303)="",$G91=""),"",VLOOKUP($A91,Mitglieder!$C$24:$BG$323,Y$303))</f>
        <v/>
      </c>
      <c r="Z91" s="54" t="str">
        <f ca="1">IF(OR(VLOOKUP($A91,Mitglieder!$C$24:$BG$323,Z$303)="",$G91=""),"",VLOOKUP($A91,Mitglieder!$C$24:$BG$323,Z$303))</f>
        <v/>
      </c>
      <c r="AA91" s="54" t="str">
        <f ca="1">IF(OR(VLOOKUP($A91,Mitglieder!$C$24:$BG$323,AA$303)="",$G91=""),"",VLOOKUP($A91,Mitglieder!$C$24:$BG$323,AA$303))</f>
        <v/>
      </c>
      <c r="AB91" s="54" t="str">
        <f ca="1">IF(OR(VLOOKUP($A91,Mitglieder!$C$24:$BG$323,AB$303)="",$G91=""),"",VLOOKUP($A91,Mitglieder!$C$24:$BG$323,AB$303))</f>
        <v/>
      </c>
      <c r="AC91" s="54" t="str">
        <f ca="1">IF(OR(VLOOKUP($A91,Mitglieder!$C$24:$BG$323,AC$303)="",$G91=""),"",VLOOKUP($A91,Mitglieder!$C$24:$BG$323,AC$303))</f>
        <v/>
      </c>
      <c r="AD91" s="54" t="str">
        <f ca="1">IF(OR(VLOOKUP($A91,Mitglieder!$C$24:$BG$323,AD$303)="",$G91=""),"",VLOOKUP($A91,Mitglieder!$C$24:$BG$323,AD$303))</f>
        <v/>
      </c>
      <c r="AE91" s="54" t="str">
        <f ca="1">IF(OR(VLOOKUP($A91,Mitglieder!$C$24:$BG$323,AE$303)="",$G91=""),"",VLOOKUP($A91,Mitglieder!$C$24:$BG$323,AE$303))</f>
        <v/>
      </c>
      <c r="AF91" s="54" t="str">
        <f ca="1">IF(OR(VLOOKUP($A91,Mitglieder!$C$24:$BG$323,AF$303)="",$G91=""),"",VLOOKUP($A91,Mitglieder!$C$24:$BG$323,AF$303))</f>
        <v/>
      </c>
      <c r="AG91" s="54" t="str">
        <f ca="1">IF(OR(VLOOKUP($A91,Mitglieder!$C$24:$BG$323,AG$303)="",$G91=""),"",VLOOKUP($A91,Mitglieder!$C$24:$BG$323,AG$303))</f>
        <v/>
      </c>
      <c r="AH91" s="54" t="str">
        <f ca="1">IF(OR(VLOOKUP($A91,Mitglieder!$C$24:$BG$323,AH$303)="",$G91=""),"",VLOOKUP($A91,Mitglieder!$C$24:$BG$323,AH$303))</f>
        <v/>
      </c>
      <c r="AI91" s="54" t="str">
        <f ca="1">IF(OR(VLOOKUP($A91,Mitglieder!$C$24:$BG$323,AI$303)="",$G91=""),"",VLOOKUP($A91,Mitglieder!$C$24:$BG$323,AI$303))</f>
        <v/>
      </c>
      <c r="AJ91" s="54" t="str">
        <f ca="1">IF(OR(VLOOKUP($A91,Mitglieder!$C$24:$BG$323,AJ$303)="",$G91=""),"",VLOOKUP($A91,Mitglieder!$C$24:$BG$323,AJ$303))</f>
        <v/>
      </c>
      <c r="AK91" s="54" t="str">
        <f ca="1">IF(OR(VLOOKUP($A91,Mitglieder!$C$24:$BG$323,AK$303)="",$G91=""),"",VLOOKUP($A91,Mitglieder!$C$24:$BG$323,AK$303))</f>
        <v/>
      </c>
      <c r="AL91" s="54" t="str">
        <f ca="1">IF(OR(VLOOKUP($A91,Mitglieder!$C$24:$BG$323,AL$303)="",$G91=""),"",VLOOKUP($A91,Mitglieder!$C$24:$BG$323,AL$303))</f>
        <v/>
      </c>
      <c r="AM91" s="42" t="str">
        <f ca="1">IF($G91="","",VLOOKUP($A91,Mitglieder!$C$24:$BG$323,AM$303))</f>
        <v/>
      </c>
      <c r="AN91" s="54" t="str">
        <f ca="1">IF(OR(VLOOKUP($A91,Mitglieder!$C$24:$BG$323,AN$303)="",$G91=""),"",VLOOKUP($A91,Mitglieder!$C$24:$BG$323,AN$303))</f>
        <v/>
      </c>
      <c r="AO91" s="43" t="str">
        <f ca="1">IF($G91="","",TEXT(VLOOKUP($A91,Mitglieder!$C$24:$BG$323,AO$303),"TT.MM.JJJJ"))</f>
        <v/>
      </c>
      <c r="AP91" s="42" t="str">
        <f ca="1">IF($G91="","",VLOOKUP($A91,Mitglieder!$C$24:$BG$323,AP$303))</f>
        <v/>
      </c>
      <c r="AQ91" s="45" t="str">
        <f ca="1">IF($G91="","",TEXT(VLOOKUP($A91,Mitglieder!$C$24:$BG$323,AQ$303),"0.00"))</f>
        <v/>
      </c>
      <c r="AR91" s="54" t="str">
        <f ca="1">IF(OR(VLOOKUP($A91,Mitglieder!$C$24:$BG$323,AR$303)="",$G91=""),"",VLOOKUP($A91,Mitglieder!$C$24:$BG$323,AR$303))</f>
        <v/>
      </c>
      <c r="AS91" s="45" t="str">
        <f ca="1">IF($G91="","",TEXT(VLOOKUP($A91,Mitglieder!$C$24:$BG$323,AS$303),"0.00"))</f>
        <v/>
      </c>
      <c r="AT91" s="54" t="str">
        <f ca="1">IF(OR(VLOOKUP($A91,Mitglieder!$C$24:$BG$323,AT$303)="",$G91=""),"",VLOOKUP($A91,Mitglieder!$C$24:$BG$323,AT$303))</f>
        <v/>
      </c>
      <c r="AU91" s="45" t="str">
        <f ca="1">IF($G91="","",TEXT(VLOOKUP($A91,Mitglieder!$C$24:$BG$323,AU$303),"0.00"))</f>
        <v/>
      </c>
      <c r="AV91" s="45" t="str">
        <f ca="1">IF($G91="","",TEXT(VLOOKUP($A91,Mitglieder!$C$24:$BG$323,AV$303),"0.00"))</f>
        <v/>
      </c>
      <c r="AW91" s="42" t="str">
        <f ca="1">IF($G91="","",VLOOKUP($A91,Mitglieder!$C$24:$BG$323,AW$303))</f>
        <v/>
      </c>
      <c r="AX91" s="54" t="str">
        <f ca="1">IF(OR(VLOOKUP($A91,Mitglieder!$C$24:$BG$323,AX$303)="",$G91=""),"",VLOOKUP($A91,Mitglieder!$C$24:$BG$323,AX$303))</f>
        <v/>
      </c>
      <c r="AY91" s="43" t="str">
        <f ca="1">IF($G91="","",TEXT(VLOOKUP($A91,Mitglieder!$C$24:$BG$323,AY$303),"TT.MM.JJJJ"))</f>
        <v/>
      </c>
      <c r="AZ91" s="43" t="str">
        <f ca="1">IF($G91="","",TEXT(VLOOKUP($A91,Mitglieder!$C$24:$BG$323,AZ$303),"TT.MM.JJJJ"))</f>
        <v/>
      </c>
      <c r="BA91" s="43" t="str">
        <f ca="1">IF($G91="","",TEXT(VLOOKUP($A91,Mitglieder!$C$24:$BG$323,BA$303),"TT.MM.JJJJ"))</f>
        <v/>
      </c>
      <c r="BB91" s="43" t="str">
        <f ca="1">IF($G91="","",TEXT(VLOOKUP($A91,Mitglieder!$C$24:$BG$323,BB$303),"TT.MM.JJJJ"))</f>
        <v/>
      </c>
      <c r="BC91" s="43" t="str">
        <f ca="1">IF($G91="","",TEXT(VLOOKUP($A91,Mitglieder!$C$24:$BG$323,BC$303),"TT.MM.JJJJ"))</f>
        <v/>
      </c>
      <c r="BD91" s="43" t="str">
        <f ca="1">IF($G91="","",TEXT(VLOOKUP($A91,Mitglieder!$C$24:$BG$323,BD$303),"TT.MM.JJJJ"))</f>
        <v/>
      </c>
      <c r="BE91" s="42" t="str">
        <f ca="1">IF($G91="","",VLOOKUP($A91,Mitglieder!$C$24:$BG$323,BE$303))</f>
        <v/>
      </c>
      <c r="BF91" s="42" t="str">
        <f ca="1">IF($G91="","",VLOOKUP($A91,Mitglieder!$C$24:$BG$323,BF$303))</f>
        <v/>
      </c>
    </row>
    <row r="92" spans="1:58" x14ac:dyDescent="0.35">
      <c r="A92" s="42">
        <v>92</v>
      </c>
      <c r="B92" s="42">
        <f ca="1">VLOOKUP($A92,Mitglieder!$C$24:$BA$323,B$303)</f>
        <v>1.0299999999999967</v>
      </c>
      <c r="C92" s="42" t="str">
        <f ca="1">IF($G92="","",VLOOKUP($A92,Mitglieder!$C$24:$BG$323,C$303))</f>
        <v/>
      </c>
      <c r="D92" s="42" t="str">
        <f ca="1">IF($G92="","",VLOOKUP($A92,Mitglieder!$C$24:$BG$323,D$303))</f>
        <v/>
      </c>
      <c r="E92" s="42" t="str">
        <f ca="1">IF($G92="","",VLOOKUP($A92,Mitglieder!$C$24:$BG$323,E$303))</f>
        <v/>
      </c>
      <c r="F92" s="54" t="str">
        <f ca="1">IF(OR(VLOOKUP($A92,Mitglieder!$C$24:$BG$323,F$303)="",$G92=""),"",VLOOKUP($A92,Mitglieder!$C$24:$BG$323,F$303))</f>
        <v/>
      </c>
      <c r="G92" s="72" t="str">
        <f ca="1">IF(B92/ROUND(B92,0)=1,VLOOKUP($A92,Mitglieder!$C$24:$BA$323,G$303),"")</f>
        <v/>
      </c>
      <c r="H92" s="42" t="str">
        <f ca="1">IF($G92="","",VLOOKUP($A92,Mitglieder!$C$24:$BG$323,H$303))</f>
        <v/>
      </c>
      <c r="I92" s="54" t="str">
        <f ca="1">IF(OR(VLOOKUP($A92,Mitglieder!$C$24:$BG$323,I$303)="",$G92=""),"",VLOOKUP($A92,Mitglieder!$C$24:$BG$323,I$303))</f>
        <v/>
      </c>
      <c r="J92" s="42" t="str">
        <f ca="1">IF($G92="","",VLOOKUP($A92,Mitglieder!$C$24:$BG$323,J$303))</f>
        <v/>
      </c>
      <c r="K92" s="54" t="str">
        <f ca="1">IF(OR(VLOOKUP($A92,Mitglieder!$C$24:$BG$323,K$303)="",$G92=""),"",VLOOKUP($A92,Mitglieder!$C$24:$BG$323,K$303))</f>
        <v/>
      </c>
      <c r="L92" s="42" t="str">
        <f ca="1">IF($G92="","",VLOOKUP($A92,Mitglieder!$C$24:$BG$323,L$303))</f>
        <v/>
      </c>
      <c r="M92" s="42" t="str">
        <f ca="1">IF($G92="","",VLOOKUP($A92,Mitglieder!$C$24:$BG$323,M$303))</f>
        <v/>
      </c>
      <c r="N92" s="42" t="str">
        <f ca="1">IF($G92="","",VLOOKUP($A92,Mitglieder!$C$24:$BG$323,N$303))</f>
        <v/>
      </c>
      <c r="O92" s="42" t="str">
        <f ca="1">IF($G92="","",VLOOKUP($A92,Mitglieder!$C$24:$BG$323,O$303))</f>
        <v/>
      </c>
      <c r="P92" s="42" t="str">
        <f ca="1">IF($G92="","",VLOOKUP($A92,Mitglieder!$C$24:$BG$323,P$303))</f>
        <v/>
      </c>
      <c r="Q92" s="42" t="str">
        <f ca="1">IF($G92="","",VLOOKUP($A92,Mitglieder!$C$24:$BG$323,Q$303))</f>
        <v/>
      </c>
      <c r="R92" s="54" t="str">
        <f ca="1">IF(OR(VLOOKUP($A92,Mitglieder!$C$24:$BG$323,R$303)="",$G92=""),"",VLOOKUP($A92,Mitglieder!$C$24:$BG$323,R$303))</f>
        <v/>
      </c>
      <c r="S92" s="43" t="str">
        <f ca="1">IF($G92="","",TEXT(VLOOKUP($A92,Mitglieder!$C$24:$BG$323,S$303),"TT.MM.JJJJ"))</f>
        <v/>
      </c>
      <c r="T92" s="43" t="str">
        <f ca="1">IF($G92="","",TEXT(VLOOKUP($A92,Mitglieder!$C$24:$BG$323,T$303),"TT.MM.JJJJ"))</f>
        <v/>
      </c>
      <c r="U92" s="43" t="str">
        <f ca="1">IF($G92="","",TEXT(VLOOKUP($A92,Mitglieder!$C$24:$BG$323,U$303),"TT.MM.JJJJ"))</f>
        <v/>
      </c>
      <c r="V92" s="54" t="str">
        <f ca="1">IF(OR(VLOOKUP($A92,Mitglieder!$C$24:$BG$323,V$303)="",$G92=""),"",VLOOKUP($A92,Mitglieder!$C$24:$BG$323,V$303))</f>
        <v/>
      </c>
      <c r="W92" s="54" t="str">
        <f ca="1">IF(OR(VLOOKUP($A92,Mitglieder!$C$24:$BG$323,W$303)="",$G92=""),"",VLOOKUP($A92,Mitglieder!$C$24:$BG$323,W$303))</f>
        <v/>
      </c>
      <c r="X92" s="54" t="str">
        <f ca="1">IF(OR(VLOOKUP($A92,Mitglieder!$C$24:$BG$323,X$303)="",$G92=""),"",VLOOKUP($A92,Mitglieder!$C$24:$BG$323,X$303))</f>
        <v/>
      </c>
      <c r="Y92" s="54" t="str">
        <f ca="1">IF(OR(VLOOKUP($A92,Mitglieder!$C$24:$BG$323,Y$303)="",$G92=""),"",VLOOKUP($A92,Mitglieder!$C$24:$BG$323,Y$303))</f>
        <v/>
      </c>
      <c r="Z92" s="54" t="str">
        <f ca="1">IF(OR(VLOOKUP($A92,Mitglieder!$C$24:$BG$323,Z$303)="",$G92=""),"",VLOOKUP($A92,Mitglieder!$C$24:$BG$323,Z$303))</f>
        <v/>
      </c>
      <c r="AA92" s="54" t="str">
        <f ca="1">IF(OR(VLOOKUP($A92,Mitglieder!$C$24:$BG$323,AA$303)="",$G92=""),"",VLOOKUP($A92,Mitglieder!$C$24:$BG$323,AA$303))</f>
        <v/>
      </c>
      <c r="AB92" s="54" t="str">
        <f ca="1">IF(OR(VLOOKUP($A92,Mitglieder!$C$24:$BG$323,AB$303)="",$G92=""),"",VLOOKUP($A92,Mitglieder!$C$24:$BG$323,AB$303))</f>
        <v/>
      </c>
      <c r="AC92" s="54" t="str">
        <f ca="1">IF(OR(VLOOKUP($A92,Mitglieder!$C$24:$BG$323,AC$303)="",$G92=""),"",VLOOKUP($A92,Mitglieder!$C$24:$BG$323,AC$303))</f>
        <v/>
      </c>
      <c r="AD92" s="54" t="str">
        <f ca="1">IF(OR(VLOOKUP($A92,Mitglieder!$C$24:$BG$323,AD$303)="",$G92=""),"",VLOOKUP($A92,Mitglieder!$C$24:$BG$323,AD$303))</f>
        <v/>
      </c>
      <c r="AE92" s="54" t="str">
        <f ca="1">IF(OR(VLOOKUP($A92,Mitglieder!$C$24:$BG$323,AE$303)="",$G92=""),"",VLOOKUP($A92,Mitglieder!$C$24:$BG$323,AE$303))</f>
        <v/>
      </c>
      <c r="AF92" s="54" t="str">
        <f ca="1">IF(OR(VLOOKUP($A92,Mitglieder!$C$24:$BG$323,AF$303)="",$G92=""),"",VLOOKUP($A92,Mitglieder!$C$24:$BG$323,AF$303))</f>
        <v/>
      </c>
      <c r="AG92" s="54" t="str">
        <f ca="1">IF(OR(VLOOKUP($A92,Mitglieder!$C$24:$BG$323,AG$303)="",$G92=""),"",VLOOKUP($A92,Mitglieder!$C$24:$BG$323,AG$303))</f>
        <v/>
      </c>
      <c r="AH92" s="54" t="str">
        <f ca="1">IF(OR(VLOOKUP($A92,Mitglieder!$C$24:$BG$323,AH$303)="",$G92=""),"",VLOOKUP($A92,Mitglieder!$C$24:$BG$323,AH$303))</f>
        <v/>
      </c>
      <c r="AI92" s="54" t="str">
        <f ca="1">IF(OR(VLOOKUP($A92,Mitglieder!$C$24:$BG$323,AI$303)="",$G92=""),"",VLOOKUP($A92,Mitglieder!$C$24:$BG$323,AI$303))</f>
        <v/>
      </c>
      <c r="AJ92" s="54" t="str">
        <f ca="1">IF(OR(VLOOKUP($A92,Mitglieder!$C$24:$BG$323,AJ$303)="",$G92=""),"",VLOOKUP($A92,Mitglieder!$C$24:$BG$323,AJ$303))</f>
        <v/>
      </c>
      <c r="AK92" s="54" t="str">
        <f ca="1">IF(OR(VLOOKUP($A92,Mitglieder!$C$24:$BG$323,AK$303)="",$G92=""),"",VLOOKUP($A92,Mitglieder!$C$24:$BG$323,AK$303))</f>
        <v/>
      </c>
      <c r="AL92" s="54" t="str">
        <f ca="1">IF(OR(VLOOKUP($A92,Mitglieder!$C$24:$BG$323,AL$303)="",$G92=""),"",VLOOKUP($A92,Mitglieder!$C$24:$BG$323,AL$303))</f>
        <v/>
      </c>
      <c r="AM92" s="42" t="str">
        <f ca="1">IF($G92="","",VLOOKUP($A92,Mitglieder!$C$24:$BG$323,AM$303))</f>
        <v/>
      </c>
      <c r="AN92" s="54" t="str">
        <f ca="1">IF(OR(VLOOKUP($A92,Mitglieder!$C$24:$BG$323,AN$303)="",$G92=""),"",VLOOKUP($A92,Mitglieder!$C$24:$BG$323,AN$303))</f>
        <v/>
      </c>
      <c r="AO92" s="43" t="str">
        <f ca="1">IF($G92="","",TEXT(VLOOKUP($A92,Mitglieder!$C$24:$BG$323,AO$303),"TT.MM.JJJJ"))</f>
        <v/>
      </c>
      <c r="AP92" s="42" t="str">
        <f ca="1">IF($G92="","",VLOOKUP($A92,Mitglieder!$C$24:$BG$323,AP$303))</f>
        <v/>
      </c>
      <c r="AQ92" s="45" t="str">
        <f ca="1">IF($G92="","",TEXT(VLOOKUP($A92,Mitglieder!$C$24:$BG$323,AQ$303),"0.00"))</f>
        <v/>
      </c>
      <c r="AR92" s="54" t="str">
        <f ca="1">IF(OR(VLOOKUP($A92,Mitglieder!$C$24:$BG$323,AR$303)="",$G92=""),"",VLOOKUP($A92,Mitglieder!$C$24:$BG$323,AR$303))</f>
        <v/>
      </c>
      <c r="AS92" s="45" t="str">
        <f ca="1">IF($G92="","",TEXT(VLOOKUP($A92,Mitglieder!$C$24:$BG$323,AS$303),"0.00"))</f>
        <v/>
      </c>
      <c r="AT92" s="54" t="str">
        <f ca="1">IF(OR(VLOOKUP($A92,Mitglieder!$C$24:$BG$323,AT$303)="",$G92=""),"",VLOOKUP($A92,Mitglieder!$C$24:$BG$323,AT$303))</f>
        <v/>
      </c>
      <c r="AU92" s="45" t="str">
        <f ca="1">IF($G92="","",TEXT(VLOOKUP($A92,Mitglieder!$C$24:$BG$323,AU$303),"0.00"))</f>
        <v/>
      </c>
      <c r="AV92" s="45" t="str">
        <f ca="1">IF($G92="","",TEXT(VLOOKUP($A92,Mitglieder!$C$24:$BG$323,AV$303),"0.00"))</f>
        <v/>
      </c>
      <c r="AW92" s="42" t="str">
        <f ca="1">IF($G92="","",VLOOKUP($A92,Mitglieder!$C$24:$BG$323,AW$303))</f>
        <v/>
      </c>
      <c r="AX92" s="54" t="str">
        <f ca="1">IF(OR(VLOOKUP($A92,Mitglieder!$C$24:$BG$323,AX$303)="",$G92=""),"",VLOOKUP($A92,Mitglieder!$C$24:$BG$323,AX$303))</f>
        <v/>
      </c>
      <c r="AY92" s="43" t="str">
        <f ca="1">IF($G92="","",TEXT(VLOOKUP($A92,Mitglieder!$C$24:$BG$323,AY$303),"TT.MM.JJJJ"))</f>
        <v/>
      </c>
      <c r="AZ92" s="43" t="str">
        <f ca="1">IF($G92="","",TEXT(VLOOKUP($A92,Mitglieder!$C$24:$BG$323,AZ$303),"TT.MM.JJJJ"))</f>
        <v/>
      </c>
      <c r="BA92" s="43" t="str">
        <f ca="1">IF($G92="","",TEXT(VLOOKUP($A92,Mitglieder!$C$24:$BG$323,BA$303),"TT.MM.JJJJ"))</f>
        <v/>
      </c>
      <c r="BB92" s="43" t="str">
        <f ca="1">IF($G92="","",TEXT(VLOOKUP($A92,Mitglieder!$C$24:$BG$323,BB$303),"TT.MM.JJJJ"))</f>
        <v/>
      </c>
      <c r="BC92" s="43" t="str">
        <f ca="1">IF($G92="","",TEXT(VLOOKUP($A92,Mitglieder!$C$24:$BG$323,BC$303),"TT.MM.JJJJ"))</f>
        <v/>
      </c>
      <c r="BD92" s="43" t="str">
        <f ca="1">IF($G92="","",TEXT(VLOOKUP($A92,Mitglieder!$C$24:$BG$323,BD$303),"TT.MM.JJJJ"))</f>
        <v/>
      </c>
      <c r="BE92" s="42" t="str">
        <f ca="1">IF($G92="","",VLOOKUP($A92,Mitglieder!$C$24:$BG$323,BE$303))</f>
        <v/>
      </c>
      <c r="BF92" s="42" t="str">
        <f ca="1">IF($G92="","",VLOOKUP($A92,Mitglieder!$C$24:$BG$323,BF$303))</f>
        <v/>
      </c>
    </row>
    <row r="93" spans="1:58" x14ac:dyDescent="0.35">
      <c r="A93" s="42">
        <v>93</v>
      </c>
      <c r="B93" s="42">
        <f ca="1">VLOOKUP($A93,Mitglieder!$C$24:$BA$323,B$303)</f>
        <v>1.0299999999999967</v>
      </c>
      <c r="C93" s="42" t="str">
        <f ca="1">IF($G93="","",VLOOKUP($A93,Mitglieder!$C$24:$BG$323,C$303))</f>
        <v/>
      </c>
      <c r="D93" s="42" t="str">
        <f ca="1">IF($G93="","",VLOOKUP($A93,Mitglieder!$C$24:$BG$323,D$303))</f>
        <v/>
      </c>
      <c r="E93" s="42" t="str">
        <f ca="1">IF($G93="","",VLOOKUP($A93,Mitglieder!$C$24:$BG$323,E$303))</f>
        <v/>
      </c>
      <c r="F93" s="54" t="str">
        <f ca="1">IF(OR(VLOOKUP($A93,Mitglieder!$C$24:$BG$323,F$303)="",$G93=""),"",VLOOKUP($A93,Mitglieder!$C$24:$BG$323,F$303))</f>
        <v/>
      </c>
      <c r="G93" s="72" t="str">
        <f ca="1">IF(B93/ROUND(B93,0)=1,VLOOKUP($A93,Mitglieder!$C$24:$BA$323,G$303),"")</f>
        <v/>
      </c>
      <c r="H93" s="42" t="str">
        <f ca="1">IF($G93="","",VLOOKUP($A93,Mitglieder!$C$24:$BG$323,H$303))</f>
        <v/>
      </c>
      <c r="I93" s="54" t="str">
        <f ca="1">IF(OR(VLOOKUP($A93,Mitglieder!$C$24:$BG$323,I$303)="",$G93=""),"",VLOOKUP($A93,Mitglieder!$C$24:$BG$323,I$303))</f>
        <v/>
      </c>
      <c r="J93" s="42" t="str">
        <f ca="1">IF($G93="","",VLOOKUP($A93,Mitglieder!$C$24:$BG$323,J$303))</f>
        <v/>
      </c>
      <c r="K93" s="54" t="str">
        <f ca="1">IF(OR(VLOOKUP($A93,Mitglieder!$C$24:$BG$323,K$303)="",$G93=""),"",VLOOKUP($A93,Mitglieder!$C$24:$BG$323,K$303))</f>
        <v/>
      </c>
      <c r="L93" s="42" t="str">
        <f ca="1">IF($G93="","",VLOOKUP($A93,Mitglieder!$C$24:$BG$323,L$303))</f>
        <v/>
      </c>
      <c r="M93" s="42" t="str">
        <f ca="1">IF($G93="","",VLOOKUP($A93,Mitglieder!$C$24:$BG$323,M$303))</f>
        <v/>
      </c>
      <c r="N93" s="42" t="str">
        <f ca="1">IF($G93="","",VLOOKUP($A93,Mitglieder!$C$24:$BG$323,N$303))</f>
        <v/>
      </c>
      <c r="O93" s="42" t="str">
        <f ca="1">IF($G93="","",VLOOKUP($A93,Mitglieder!$C$24:$BG$323,O$303))</f>
        <v/>
      </c>
      <c r="P93" s="42" t="str">
        <f ca="1">IF($G93="","",VLOOKUP($A93,Mitglieder!$C$24:$BG$323,P$303))</f>
        <v/>
      </c>
      <c r="Q93" s="42" t="str">
        <f ca="1">IF($G93="","",VLOOKUP($A93,Mitglieder!$C$24:$BG$323,Q$303))</f>
        <v/>
      </c>
      <c r="R93" s="54" t="str">
        <f ca="1">IF(OR(VLOOKUP($A93,Mitglieder!$C$24:$BG$323,R$303)="",$G93=""),"",VLOOKUP($A93,Mitglieder!$C$24:$BG$323,R$303))</f>
        <v/>
      </c>
      <c r="S93" s="43" t="str">
        <f ca="1">IF($G93="","",TEXT(VLOOKUP($A93,Mitglieder!$C$24:$BG$323,S$303),"TT.MM.JJJJ"))</f>
        <v/>
      </c>
      <c r="T93" s="43" t="str">
        <f ca="1">IF($G93="","",TEXT(VLOOKUP($A93,Mitglieder!$C$24:$BG$323,T$303),"TT.MM.JJJJ"))</f>
        <v/>
      </c>
      <c r="U93" s="43" t="str">
        <f ca="1">IF($G93="","",TEXT(VLOOKUP($A93,Mitglieder!$C$24:$BG$323,U$303),"TT.MM.JJJJ"))</f>
        <v/>
      </c>
      <c r="V93" s="54" t="str">
        <f ca="1">IF(OR(VLOOKUP($A93,Mitglieder!$C$24:$BG$323,V$303)="",$G93=""),"",VLOOKUP($A93,Mitglieder!$C$24:$BG$323,V$303))</f>
        <v/>
      </c>
      <c r="W93" s="54" t="str">
        <f ca="1">IF(OR(VLOOKUP($A93,Mitglieder!$C$24:$BG$323,W$303)="",$G93=""),"",VLOOKUP($A93,Mitglieder!$C$24:$BG$323,W$303))</f>
        <v/>
      </c>
      <c r="X93" s="54" t="str">
        <f ca="1">IF(OR(VLOOKUP($A93,Mitglieder!$C$24:$BG$323,X$303)="",$G93=""),"",VLOOKUP($A93,Mitglieder!$C$24:$BG$323,X$303))</f>
        <v/>
      </c>
      <c r="Y93" s="54" t="str">
        <f ca="1">IF(OR(VLOOKUP($A93,Mitglieder!$C$24:$BG$323,Y$303)="",$G93=""),"",VLOOKUP($A93,Mitglieder!$C$24:$BG$323,Y$303))</f>
        <v/>
      </c>
      <c r="Z93" s="54" t="str">
        <f ca="1">IF(OR(VLOOKUP($A93,Mitglieder!$C$24:$BG$323,Z$303)="",$G93=""),"",VLOOKUP($A93,Mitglieder!$C$24:$BG$323,Z$303))</f>
        <v/>
      </c>
      <c r="AA93" s="54" t="str">
        <f ca="1">IF(OR(VLOOKUP($A93,Mitglieder!$C$24:$BG$323,AA$303)="",$G93=""),"",VLOOKUP($A93,Mitglieder!$C$24:$BG$323,AA$303))</f>
        <v/>
      </c>
      <c r="AB93" s="54" t="str">
        <f ca="1">IF(OR(VLOOKUP($A93,Mitglieder!$C$24:$BG$323,AB$303)="",$G93=""),"",VLOOKUP($A93,Mitglieder!$C$24:$BG$323,AB$303))</f>
        <v/>
      </c>
      <c r="AC93" s="54" t="str">
        <f ca="1">IF(OR(VLOOKUP($A93,Mitglieder!$C$24:$BG$323,AC$303)="",$G93=""),"",VLOOKUP($A93,Mitglieder!$C$24:$BG$323,AC$303))</f>
        <v/>
      </c>
      <c r="AD93" s="54" t="str">
        <f ca="1">IF(OR(VLOOKUP($A93,Mitglieder!$C$24:$BG$323,AD$303)="",$G93=""),"",VLOOKUP($A93,Mitglieder!$C$24:$BG$323,AD$303))</f>
        <v/>
      </c>
      <c r="AE93" s="54" t="str">
        <f ca="1">IF(OR(VLOOKUP($A93,Mitglieder!$C$24:$BG$323,AE$303)="",$G93=""),"",VLOOKUP($A93,Mitglieder!$C$24:$BG$323,AE$303))</f>
        <v/>
      </c>
      <c r="AF93" s="54" t="str">
        <f ca="1">IF(OR(VLOOKUP($A93,Mitglieder!$C$24:$BG$323,AF$303)="",$G93=""),"",VLOOKUP($A93,Mitglieder!$C$24:$BG$323,AF$303))</f>
        <v/>
      </c>
      <c r="AG93" s="54" t="str">
        <f ca="1">IF(OR(VLOOKUP($A93,Mitglieder!$C$24:$BG$323,AG$303)="",$G93=""),"",VLOOKUP($A93,Mitglieder!$C$24:$BG$323,AG$303))</f>
        <v/>
      </c>
      <c r="AH93" s="54" t="str">
        <f ca="1">IF(OR(VLOOKUP($A93,Mitglieder!$C$24:$BG$323,AH$303)="",$G93=""),"",VLOOKUP($A93,Mitglieder!$C$24:$BG$323,AH$303))</f>
        <v/>
      </c>
      <c r="AI93" s="54" t="str">
        <f ca="1">IF(OR(VLOOKUP($A93,Mitglieder!$C$24:$BG$323,AI$303)="",$G93=""),"",VLOOKUP($A93,Mitglieder!$C$24:$BG$323,AI$303))</f>
        <v/>
      </c>
      <c r="AJ93" s="54" t="str">
        <f ca="1">IF(OR(VLOOKUP($A93,Mitglieder!$C$24:$BG$323,AJ$303)="",$G93=""),"",VLOOKUP($A93,Mitglieder!$C$24:$BG$323,AJ$303))</f>
        <v/>
      </c>
      <c r="AK93" s="54" t="str">
        <f ca="1">IF(OR(VLOOKUP($A93,Mitglieder!$C$24:$BG$323,AK$303)="",$G93=""),"",VLOOKUP($A93,Mitglieder!$C$24:$BG$323,AK$303))</f>
        <v/>
      </c>
      <c r="AL93" s="54" t="str">
        <f ca="1">IF(OR(VLOOKUP($A93,Mitglieder!$C$24:$BG$323,AL$303)="",$G93=""),"",VLOOKUP($A93,Mitglieder!$C$24:$BG$323,AL$303))</f>
        <v/>
      </c>
      <c r="AM93" s="42" t="str">
        <f ca="1">IF($G93="","",VLOOKUP($A93,Mitglieder!$C$24:$BG$323,AM$303))</f>
        <v/>
      </c>
      <c r="AN93" s="54" t="str">
        <f ca="1">IF(OR(VLOOKUP($A93,Mitglieder!$C$24:$BG$323,AN$303)="",$G93=""),"",VLOOKUP($A93,Mitglieder!$C$24:$BG$323,AN$303))</f>
        <v/>
      </c>
      <c r="AO93" s="43" t="str">
        <f ca="1">IF($G93="","",TEXT(VLOOKUP($A93,Mitglieder!$C$24:$BG$323,AO$303),"TT.MM.JJJJ"))</f>
        <v/>
      </c>
      <c r="AP93" s="42" t="str">
        <f ca="1">IF($G93="","",VLOOKUP($A93,Mitglieder!$C$24:$BG$323,AP$303))</f>
        <v/>
      </c>
      <c r="AQ93" s="45" t="str">
        <f ca="1">IF($G93="","",TEXT(VLOOKUP($A93,Mitglieder!$C$24:$BG$323,AQ$303),"0.00"))</f>
        <v/>
      </c>
      <c r="AR93" s="54" t="str">
        <f ca="1">IF(OR(VLOOKUP($A93,Mitglieder!$C$24:$BG$323,AR$303)="",$G93=""),"",VLOOKUP($A93,Mitglieder!$C$24:$BG$323,AR$303))</f>
        <v/>
      </c>
      <c r="AS93" s="45" t="str">
        <f ca="1">IF($G93="","",TEXT(VLOOKUP($A93,Mitglieder!$C$24:$BG$323,AS$303),"0.00"))</f>
        <v/>
      </c>
      <c r="AT93" s="54" t="str">
        <f ca="1">IF(OR(VLOOKUP($A93,Mitglieder!$C$24:$BG$323,AT$303)="",$G93=""),"",VLOOKUP($A93,Mitglieder!$C$24:$BG$323,AT$303))</f>
        <v/>
      </c>
      <c r="AU93" s="45" t="str">
        <f ca="1">IF($G93="","",TEXT(VLOOKUP($A93,Mitglieder!$C$24:$BG$323,AU$303),"0.00"))</f>
        <v/>
      </c>
      <c r="AV93" s="45" t="str">
        <f ca="1">IF($G93="","",TEXT(VLOOKUP($A93,Mitglieder!$C$24:$BG$323,AV$303),"0.00"))</f>
        <v/>
      </c>
      <c r="AW93" s="42" t="str">
        <f ca="1">IF($G93="","",VLOOKUP($A93,Mitglieder!$C$24:$BG$323,AW$303))</f>
        <v/>
      </c>
      <c r="AX93" s="54" t="str">
        <f ca="1">IF(OR(VLOOKUP($A93,Mitglieder!$C$24:$BG$323,AX$303)="",$G93=""),"",VLOOKUP($A93,Mitglieder!$C$24:$BG$323,AX$303))</f>
        <v/>
      </c>
      <c r="AY93" s="43" t="str">
        <f ca="1">IF($G93="","",TEXT(VLOOKUP($A93,Mitglieder!$C$24:$BG$323,AY$303),"TT.MM.JJJJ"))</f>
        <v/>
      </c>
      <c r="AZ93" s="43" t="str">
        <f ca="1">IF($G93="","",TEXT(VLOOKUP($A93,Mitglieder!$C$24:$BG$323,AZ$303),"TT.MM.JJJJ"))</f>
        <v/>
      </c>
      <c r="BA93" s="43" t="str">
        <f ca="1">IF($G93="","",TEXT(VLOOKUP($A93,Mitglieder!$C$24:$BG$323,BA$303),"TT.MM.JJJJ"))</f>
        <v/>
      </c>
      <c r="BB93" s="43" t="str">
        <f ca="1">IF($G93="","",TEXT(VLOOKUP($A93,Mitglieder!$C$24:$BG$323,BB$303),"TT.MM.JJJJ"))</f>
        <v/>
      </c>
      <c r="BC93" s="43" t="str">
        <f ca="1">IF($G93="","",TEXT(VLOOKUP($A93,Mitglieder!$C$24:$BG$323,BC$303),"TT.MM.JJJJ"))</f>
        <v/>
      </c>
      <c r="BD93" s="43" t="str">
        <f ca="1">IF($G93="","",TEXT(VLOOKUP($A93,Mitglieder!$C$24:$BG$323,BD$303),"TT.MM.JJJJ"))</f>
        <v/>
      </c>
      <c r="BE93" s="42" t="str">
        <f ca="1">IF($G93="","",VLOOKUP($A93,Mitglieder!$C$24:$BG$323,BE$303))</f>
        <v/>
      </c>
      <c r="BF93" s="42" t="str">
        <f ca="1">IF($G93="","",VLOOKUP($A93,Mitglieder!$C$24:$BG$323,BF$303))</f>
        <v/>
      </c>
    </row>
    <row r="94" spans="1:58" x14ac:dyDescent="0.35">
      <c r="A94" s="42">
        <v>94</v>
      </c>
      <c r="B94" s="42">
        <f ca="1">VLOOKUP($A94,Mitglieder!$C$24:$BA$323,B$303)</f>
        <v>1.0299999999999967</v>
      </c>
      <c r="C94" s="42" t="str">
        <f ca="1">IF($G94="","",VLOOKUP($A94,Mitglieder!$C$24:$BG$323,C$303))</f>
        <v/>
      </c>
      <c r="D94" s="42" t="str">
        <f ca="1">IF($G94="","",VLOOKUP($A94,Mitglieder!$C$24:$BG$323,D$303))</f>
        <v/>
      </c>
      <c r="E94" s="42" t="str">
        <f ca="1">IF($G94="","",VLOOKUP($A94,Mitglieder!$C$24:$BG$323,E$303))</f>
        <v/>
      </c>
      <c r="F94" s="54" t="str">
        <f ca="1">IF(OR(VLOOKUP($A94,Mitglieder!$C$24:$BG$323,F$303)="",$G94=""),"",VLOOKUP($A94,Mitglieder!$C$24:$BG$323,F$303))</f>
        <v/>
      </c>
      <c r="G94" s="72" t="str">
        <f ca="1">IF(B94/ROUND(B94,0)=1,VLOOKUP($A94,Mitglieder!$C$24:$BA$323,G$303),"")</f>
        <v/>
      </c>
      <c r="H94" s="42" t="str">
        <f ca="1">IF($G94="","",VLOOKUP($A94,Mitglieder!$C$24:$BG$323,H$303))</f>
        <v/>
      </c>
      <c r="I94" s="54" t="str">
        <f ca="1">IF(OR(VLOOKUP($A94,Mitglieder!$C$24:$BG$323,I$303)="",$G94=""),"",VLOOKUP($A94,Mitglieder!$C$24:$BG$323,I$303))</f>
        <v/>
      </c>
      <c r="J94" s="42" t="str">
        <f ca="1">IF($G94="","",VLOOKUP($A94,Mitglieder!$C$24:$BG$323,J$303))</f>
        <v/>
      </c>
      <c r="K94" s="54" t="str">
        <f ca="1">IF(OR(VLOOKUP($A94,Mitglieder!$C$24:$BG$323,K$303)="",$G94=""),"",VLOOKUP($A94,Mitglieder!$C$24:$BG$323,K$303))</f>
        <v/>
      </c>
      <c r="L94" s="42" t="str">
        <f ca="1">IF($G94="","",VLOOKUP($A94,Mitglieder!$C$24:$BG$323,L$303))</f>
        <v/>
      </c>
      <c r="M94" s="42" t="str">
        <f ca="1">IF($G94="","",VLOOKUP($A94,Mitglieder!$C$24:$BG$323,M$303))</f>
        <v/>
      </c>
      <c r="N94" s="42" t="str">
        <f ca="1">IF($G94="","",VLOOKUP($A94,Mitglieder!$C$24:$BG$323,N$303))</f>
        <v/>
      </c>
      <c r="O94" s="42" t="str">
        <f ca="1">IF($G94="","",VLOOKUP($A94,Mitglieder!$C$24:$BG$323,O$303))</f>
        <v/>
      </c>
      <c r="P94" s="42" t="str">
        <f ca="1">IF($G94="","",VLOOKUP($A94,Mitglieder!$C$24:$BG$323,P$303))</f>
        <v/>
      </c>
      <c r="Q94" s="42" t="str">
        <f ca="1">IF($G94="","",VLOOKUP($A94,Mitglieder!$C$24:$BG$323,Q$303))</f>
        <v/>
      </c>
      <c r="R94" s="54" t="str">
        <f ca="1">IF(OR(VLOOKUP($A94,Mitglieder!$C$24:$BG$323,R$303)="",$G94=""),"",VLOOKUP($A94,Mitglieder!$C$24:$BG$323,R$303))</f>
        <v/>
      </c>
      <c r="S94" s="43" t="str">
        <f ca="1">IF($G94="","",TEXT(VLOOKUP($A94,Mitglieder!$C$24:$BG$323,S$303),"TT.MM.JJJJ"))</f>
        <v/>
      </c>
      <c r="T94" s="43" t="str">
        <f ca="1">IF($G94="","",TEXT(VLOOKUP($A94,Mitglieder!$C$24:$BG$323,T$303),"TT.MM.JJJJ"))</f>
        <v/>
      </c>
      <c r="U94" s="43" t="str">
        <f ca="1">IF($G94="","",TEXT(VLOOKUP($A94,Mitglieder!$C$24:$BG$323,U$303),"TT.MM.JJJJ"))</f>
        <v/>
      </c>
      <c r="V94" s="54" t="str">
        <f ca="1">IF(OR(VLOOKUP($A94,Mitglieder!$C$24:$BG$323,V$303)="",$G94=""),"",VLOOKUP($A94,Mitglieder!$C$24:$BG$323,V$303))</f>
        <v/>
      </c>
      <c r="W94" s="54" t="str">
        <f ca="1">IF(OR(VLOOKUP($A94,Mitglieder!$C$24:$BG$323,W$303)="",$G94=""),"",VLOOKUP($A94,Mitglieder!$C$24:$BG$323,W$303))</f>
        <v/>
      </c>
      <c r="X94" s="54" t="str">
        <f ca="1">IF(OR(VLOOKUP($A94,Mitglieder!$C$24:$BG$323,X$303)="",$G94=""),"",VLOOKUP($A94,Mitglieder!$C$24:$BG$323,X$303))</f>
        <v/>
      </c>
      <c r="Y94" s="54" t="str">
        <f ca="1">IF(OR(VLOOKUP($A94,Mitglieder!$C$24:$BG$323,Y$303)="",$G94=""),"",VLOOKUP($A94,Mitglieder!$C$24:$BG$323,Y$303))</f>
        <v/>
      </c>
      <c r="Z94" s="54" t="str">
        <f ca="1">IF(OR(VLOOKUP($A94,Mitglieder!$C$24:$BG$323,Z$303)="",$G94=""),"",VLOOKUP($A94,Mitglieder!$C$24:$BG$323,Z$303))</f>
        <v/>
      </c>
      <c r="AA94" s="54" t="str">
        <f ca="1">IF(OR(VLOOKUP($A94,Mitglieder!$C$24:$BG$323,AA$303)="",$G94=""),"",VLOOKUP($A94,Mitglieder!$C$24:$BG$323,AA$303))</f>
        <v/>
      </c>
      <c r="AB94" s="54" t="str">
        <f ca="1">IF(OR(VLOOKUP($A94,Mitglieder!$C$24:$BG$323,AB$303)="",$G94=""),"",VLOOKUP($A94,Mitglieder!$C$24:$BG$323,AB$303))</f>
        <v/>
      </c>
      <c r="AC94" s="54" t="str">
        <f ca="1">IF(OR(VLOOKUP($A94,Mitglieder!$C$24:$BG$323,AC$303)="",$G94=""),"",VLOOKUP($A94,Mitglieder!$C$24:$BG$323,AC$303))</f>
        <v/>
      </c>
      <c r="AD94" s="54" t="str">
        <f ca="1">IF(OR(VLOOKUP($A94,Mitglieder!$C$24:$BG$323,AD$303)="",$G94=""),"",VLOOKUP($A94,Mitglieder!$C$24:$BG$323,AD$303))</f>
        <v/>
      </c>
      <c r="AE94" s="54" t="str">
        <f ca="1">IF(OR(VLOOKUP($A94,Mitglieder!$C$24:$BG$323,AE$303)="",$G94=""),"",VLOOKUP($A94,Mitglieder!$C$24:$BG$323,AE$303))</f>
        <v/>
      </c>
      <c r="AF94" s="54" t="str">
        <f ca="1">IF(OR(VLOOKUP($A94,Mitglieder!$C$24:$BG$323,AF$303)="",$G94=""),"",VLOOKUP($A94,Mitglieder!$C$24:$BG$323,AF$303))</f>
        <v/>
      </c>
      <c r="AG94" s="54" t="str">
        <f ca="1">IF(OR(VLOOKUP($A94,Mitglieder!$C$24:$BG$323,AG$303)="",$G94=""),"",VLOOKUP($A94,Mitglieder!$C$24:$BG$323,AG$303))</f>
        <v/>
      </c>
      <c r="AH94" s="54" t="str">
        <f ca="1">IF(OR(VLOOKUP($A94,Mitglieder!$C$24:$BG$323,AH$303)="",$G94=""),"",VLOOKUP($A94,Mitglieder!$C$24:$BG$323,AH$303))</f>
        <v/>
      </c>
      <c r="AI94" s="54" t="str">
        <f ca="1">IF(OR(VLOOKUP($A94,Mitglieder!$C$24:$BG$323,AI$303)="",$G94=""),"",VLOOKUP($A94,Mitglieder!$C$24:$BG$323,AI$303))</f>
        <v/>
      </c>
      <c r="AJ94" s="54" t="str">
        <f ca="1">IF(OR(VLOOKUP($A94,Mitglieder!$C$24:$BG$323,AJ$303)="",$G94=""),"",VLOOKUP($A94,Mitglieder!$C$24:$BG$323,AJ$303))</f>
        <v/>
      </c>
      <c r="AK94" s="54" t="str">
        <f ca="1">IF(OR(VLOOKUP($A94,Mitglieder!$C$24:$BG$323,AK$303)="",$G94=""),"",VLOOKUP($A94,Mitglieder!$C$24:$BG$323,AK$303))</f>
        <v/>
      </c>
      <c r="AL94" s="54" t="str">
        <f ca="1">IF(OR(VLOOKUP($A94,Mitglieder!$C$24:$BG$323,AL$303)="",$G94=""),"",VLOOKUP($A94,Mitglieder!$C$24:$BG$323,AL$303))</f>
        <v/>
      </c>
      <c r="AM94" s="42" t="str">
        <f ca="1">IF($G94="","",VLOOKUP($A94,Mitglieder!$C$24:$BG$323,AM$303))</f>
        <v/>
      </c>
      <c r="AN94" s="54" t="str">
        <f ca="1">IF(OR(VLOOKUP($A94,Mitglieder!$C$24:$BG$323,AN$303)="",$G94=""),"",VLOOKUP($A94,Mitglieder!$C$24:$BG$323,AN$303))</f>
        <v/>
      </c>
      <c r="AO94" s="43" t="str">
        <f ca="1">IF($G94="","",TEXT(VLOOKUP($A94,Mitglieder!$C$24:$BG$323,AO$303),"TT.MM.JJJJ"))</f>
        <v/>
      </c>
      <c r="AP94" s="42" t="str">
        <f ca="1">IF($G94="","",VLOOKUP($A94,Mitglieder!$C$24:$BG$323,AP$303))</f>
        <v/>
      </c>
      <c r="AQ94" s="45" t="str">
        <f ca="1">IF($G94="","",TEXT(VLOOKUP($A94,Mitglieder!$C$24:$BG$323,AQ$303),"0.00"))</f>
        <v/>
      </c>
      <c r="AR94" s="54" t="str">
        <f ca="1">IF(OR(VLOOKUP($A94,Mitglieder!$C$24:$BG$323,AR$303)="",$G94=""),"",VLOOKUP($A94,Mitglieder!$C$24:$BG$323,AR$303))</f>
        <v/>
      </c>
      <c r="AS94" s="45" t="str">
        <f ca="1">IF($G94="","",TEXT(VLOOKUP($A94,Mitglieder!$C$24:$BG$323,AS$303),"0.00"))</f>
        <v/>
      </c>
      <c r="AT94" s="54" t="str">
        <f ca="1">IF(OR(VLOOKUP($A94,Mitglieder!$C$24:$BG$323,AT$303)="",$G94=""),"",VLOOKUP($A94,Mitglieder!$C$24:$BG$323,AT$303))</f>
        <v/>
      </c>
      <c r="AU94" s="45" t="str">
        <f ca="1">IF($G94="","",TEXT(VLOOKUP($A94,Mitglieder!$C$24:$BG$323,AU$303),"0.00"))</f>
        <v/>
      </c>
      <c r="AV94" s="45" t="str">
        <f ca="1">IF($G94="","",TEXT(VLOOKUP($A94,Mitglieder!$C$24:$BG$323,AV$303),"0.00"))</f>
        <v/>
      </c>
      <c r="AW94" s="42" t="str">
        <f ca="1">IF($G94="","",VLOOKUP($A94,Mitglieder!$C$24:$BG$323,AW$303))</f>
        <v/>
      </c>
      <c r="AX94" s="54" t="str">
        <f ca="1">IF(OR(VLOOKUP($A94,Mitglieder!$C$24:$BG$323,AX$303)="",$G94=""),"",VLOOKUP($A94,Mitglieder!$C$24:$BG$323,AX$303))</f>
        <v/>
      </c>
      <c r="AY94" s="43" t="str">
        <f ca="1">IF($G94="","",TEXT(VLOOKUP($A94,Mitglieder!$C$24:$BG$323,AY$303),"TT.MM.JJJJ"))</f>
        <v/>
      </c>
      <c r="AZ94" s="43" t="str">
        <f ca="1">IF($G94="","",TEXT(VLOOKUP($A94,Mitglieder!$C$24:$BG$323,AZ$303),"TT.MM.JJJJ"))</f>
        <v/>
      </c>
      <c r="BA94" s="43" t="str">
        <f ca="1">IF($G94="","",TEXT(VLOOKUP($A94,Mitglieder!$C$24:$BG$323,BA$303),"TT.MM.JJJJ"))</f>
        <v/>
      </c>
      <c r="BB94" s="43" t="str">
        <f ca="1">IF($G94="","",TEXT(VLOOKUP($A94,Mitglieder!$C$24:$BG$323,BB$303),"TT.MM.JJJJ"))</f>
        <v/>
      </c>
      <c r="BC94" s="43" t="str">
        <f ca="1">IF($G94="","",TEXT(VLOOKUP($A94,Mitglieder!$C$24:$BG$323,BC$303),"TT.MM.JJJJ"))</f>
        <v/>
      </c>
      <c r="BD94" s="43" t="str">
        <f ca="1">IF($G94="","",TEXT(VLOOKUP($A94,Mitglieder!$C$24:$BG$323,BD$303),"TT.MM.JJJJ"))</f>
        <v/>
      </c>
      <c r="BE94" s="42" t="str">
        <f ca="1">IF($G94="","",VLOOKUP($A94,Mitglieder!$C$24:$BG$323,BE$303))</f>
        <v/>
      </c>
      <c r="BF94" s="42" t="str">
        <f ca="1">IF($G94="","",VLOOKUP($A94,Mitglieder!$C$24:$BG$323,BF$303))</f>
        <v/>
      </c>
    </row>
    <row r="95" spans="1:58" x14ac:dyDescent="0.35">
      <c r="A95" s="42">
        <v>95</v>
      </c>
      <c r="B95" s="42">
        <f ca="1">VLOOKUP($A95,Mitglieder!$C$24:$BA$323,B$303)</f>
        <v>1.0299999999999967</v>
      </c>
      <c r="C95" s="42" t="str">
        <f ca="1">IF($G95="","",VLOOKUP($A95,Mitglieder!$C$24:$BG$323,C$303))</f>
        <v/>
      </c>
      <c r="D95" s="42" t="str">
        <f ca="1">IF($G95="","",VLOOKUP($A95,Mitglieder!$C$24:$BG$323,D$303))</f>
        <v/>
      </c>
      <c r="E95" s="42" t="str">
        <f ca="1">IF($G95="","",VLOOKUP($A95,Mitglieder!$C$24:$BG$323,E$303))</f>
        <v/>
      </c>
      <c r="F95" s="54" t="str">
        <f ca="1">IF(OR(VLOOKUP($A95,Mitglieder!$C$24:$BG$323,F$303)="",$G95=""),"",VLOOKUP($A95,Mitglieder!$C$24:$BG$323,F$303))</f>
        <v/>
      </c>
      <c r="G95" s="72" t="str">
        <f ca="1">IF(B95/ROUND(B95,0)=1,VLOOKUP($A95,Mitglieder!$C$24:$BA$323,G$303),"")</f>
        <v/>
      </c>
      <c r="H95" s="42" t="str">
        <f ca="1">IF($G95="","",VLOOKUP($A95,Mitglieder!$C$24:$BG$323,H$303))</f>
        <v/>
      </c>
      <c r="I95" s="54" t="str">
        <f ca="1">IF(OR(VLOOKUP($A95,Mitglieder!$C$24:$BG$323,I$303)="",$G95=""),"",VLOOKUP($A95,Mitglieder!$C$24:$BG$323,I$303))</f>
        <v/>
      </c>
      <c r="J95" s="42" t="str">
        <f ca="1">IF($G95="","",VLOOKUP($A95,Mitglieder!$C$24:$BG$323,J$303))</f>
        <v/>
      </c>
      <c r="K95" s="54" t="str">
        <f ca="1">IF(OR(VLOOKUP($A95,Mitglieder!$C$24:$BG$323,K$303)="",$G95=""),"",VLOOKUP($A95,Mitglieder!$C$24:$BG$323,K$303))</f>
        <v/>
      </c>
      <c r="L95" s="42" t="str">
        <f ca="1">IF($G95="","",VLOOKUP($A95,Mitglieder!$C$24:$BG$323,L$303))</f>
        <v/>
      </c>
      <c r="M95" s="42" t="str">
        <f ca="1">IF($G95="","",VLOOKUP($A95,Mitglieder!$C$24:$BG$323,M$303))</f>
        <v/>
      </c>
      <c r="N95" s="42" t="str">
        <f ca="1">IF($G95="","",VLOOKUP($A95,Mitglieder!$C$24:$BG$323,N$303))</f>
        <v/>
      </c>
      <c r="O95" s="42" t="str">
        <f ca="1">IF($G95="","",VLOOKUP($A95,Mitglieder!$C$24:$BG$323,O$303))</f>
        <v/>
      </c>
      <c r="P95" s="42" t="str">
        <f ca="1">IF($G95="","",VLOOKUP($A95,Mitglieder!$C$24:$BG$323,P$303))</f>
        <v/>
      </c>
      <c r="Q95" s="42" t="str">
        <f ca="1">IF($G95="","",VLOOKUP($A95,Mitglieder!$C$24:$BG$323,Q$303))</f>
        <v/>
      </c>
      <c r="R95" s="54" t="str">
        <f ca="1">IF(OR(VLOOKUP($A95,Mitglieder!$C$24:$BG$323,R$303)="",$G95=""),"",VLOOKUP($A95,Mitglieder!$C$24:$BG$323,R$303))</f>
        <v/>
      </c>
      <c r="S95" s="43" t="str">
        <f ca="1">IF($G95="","",TEXT(VLOOKUP($A95,Mitglieder!$C$24:$BG$323,S$303),"TT.MM.JJJJ"))</f>
        <v/>
      </c>
      <c r="T95" s="43" t="str">
        <f ca="1">IF($G95="","",TEXT(VLOOKUP($A95,Mitglieder!$C$24:$BG$323,T$303),"TT.MM.JJJJ"))</f>
        <v/>
      </c>
      <c r="U95" s="43" t="str">
        <f ca="1">IF($G95="","",TEXT(VLOOKUP($A95,Mitglieder!$C$24:$BG$323,U$303),"TT.MM.JJJJ"))</f>
        <v/>
      </c>
      <c r="V95" s="54" t="str">
        <f ca="1">IF(OR(VLOOKUP($A95,Mitglieder!$C$24:$BG$323,V$303)="",$G95=""),"",VLOOKUP($A95,Mitglieder!$C$24:$BG$323,V$303))</f>
        <v/>
      </c>
      <c r="W95" s="54" t="str">
        <f ca="1">IF(OR(VLOOKUP($A95,Mitglieder!$C$24:$BG$323,W$303)="",$G95=""),"",VLOOKUP($A95,Mitglieder!$C$24:$BG$323,W$303))</f>
        <v/>
      </c>
      <c r="X95" s="54" t="str">
        <f ca="1">IF(OR(VLOOKUP($A95,Mitglieder!$C$24:$BG$323,X$303)="",$G95=""),"",VLOOKUP($A95,Mitglieder!$C$24:$BG$323,X$303))</f>
        <v/>
      </c>
      <c r="Y95" s="54" t="str">
        <f ca="1">IF(OR(VLOOKUP($A95,Mitglieder!$C$24:$BG$323,Y$303)="",$G95=""),"",VLOOKUP($A95,Mitglieder!$C$24:$BG$323,Y$303))</f>
        <v/>
      </c>
      <c r="Z95" s="54" t="str">
        <f ca="1">IF(OR(VLOOKUP($A95,Mitglieder!$C$24:$BG$323,Z$303)="",$G95=""),"",VLOOKUP($A95,Mitglieder!$C$24:$BG$323,Z$303))</f>
        <v/>
      </c>
      <c r="AA95" s="54" t="str">
        <f ca="1">IF(OR(VLOOKUP($A95,Mitglieder!$C$24:$BG$323,AA$303)="",$G95=""),"",VLOOKUP($A95,Mitglieder!$C$24:$BG$323,AA$303))</f>
        <v/>
      </c>
      <c r="AB95" s="54" t="str">
        <f ca="1">IF(OR(VLOOKUP($A95,Mitglieder!$C$24:$BG$323,AB$303)="",$G95=""),"",VLOOKUP($A95,Mitglieder!$C$24:$BG$323,AB$303))</f>
        <v/>
      </c>
      <c r="AC95" s="54" t="str">
        <f ca="1">IF(OR(VLOOKUP($A95,Mitglieder!$C$24:$BG$323,AC$303)="",$G95=""),"",VLOOKUP($A95,Mitglieder!$C$24:$BG$323,AC$303))</f>
        <v/>
      </c>
      <c r="AD95" s="54" t="str">
        <f ca="1">IF(OR(VLOOKUP($A95,Mitglieder!$C$24:$BG$323,AD$303)="",$G95=""),"",VLOOKUP($A95,Mitglieder!$C$24:$BG$323,AD$303))</f>
        <v/>
      </c>
      <c r="AE95" s="54" t="str">
        <f ca="1">IF(OR(VLOOKUP($A95,Mitglieder!$C$24:$BG$323,AE$303)="",$G95=""),"",VLOOKUP($A95,Mitglieder!$C$24:$BG$323,AE$303))</f>
        <v/>
      </c>
      <c r="AF95" s="54" t="str">
        <f ca="1">IF(OR(VLOOKUP($A95,Mitglieder!$C$24:$BG$323,AF$303)="",$G95=""),"",VLOOKUP($A95,Mitglieder!$C$24:$BG$323,AF$303))</f>
        <v/>
      </c>
      <c r="AG95" s="54" t="str">
        <f ca="1">IF(OR(VLOOKUP($A95,Mitglieder!$C$24:$BG$323,AG$303)="",$G95=""),"",VLOOKUP($A95,Mitglieder!$C$24:$BG$323,AG$303))</f>
        <v/>
      </c>
      <c r="AH95" s="54" t="str">
        <f ca="1">IF(OR(VLOOKUP($A95,Mitglieder!$C$24:$BG$323,AH$303)="",$G95=""),"",VLOOKUP($A95,Mitglieder!$C$24:$BG$323,AH$303))</f>
        <v/>
      </c>
      <c r="AI95" s="54" t="str">
        <f ca="1">IF(OR(VLOOKUP($A95,Mitglieder!$C$24:$BG$323,AI$303)="",$G95=""),"",VLOOKUP($A95,Mitglieder!$C$24:$BG$323,AI$303))</f>
        <v/>
      </c>
      <c r="AJ95" s="54" t="str">
        <f ca="1">IF(OR(VLOOKUP($A95,Mitglieder!$C$24:$BG$323,AJ$303)="",$G95=""),"",VLOOKUP($A95,Mitglieder!$C$24:$BG$323,AJ$303))</f>
        <v/>
      </c>
      <c r="AK95" s="54" t="str">
        <f ca="1">IF(OR(VLOOKUP($A95,Mitglieder!$C$24:$BG$323,AK$303)="",$G95=""),"",VLOOKUP($A95,Mitglieder!$C$24:$BG$323,AK$303))</f>
        <v/>
      </c>
      <c r="AL95" s="54" t="str">
        <f ca="1">IF(OR(VLOOKUP($A95,Mitglieder!$C$24:$BG$323,AL$303)="",$G95=""),"",VLOOKUP($A95,Mitglieder!$C$24:$BG$323,AL$303))</f>
        <v/>
      </c>
      <c r="AM95" s="42" t="str">
        <f ca="1">IF($G95="","",VLOOKUP($A95,Mitglieder!$C$24:$BG$323,AM$303))</f>
        <v/>
      </c>
      <c r="AN95" s="54" t="str">
        <f ca="1">IF(OR(VLOOKUP($A95,Mitglieder!$C$24:$BG$323,AN$303)="",$G95=""),"",VLOOKUP($A95,Mitglieder!$C$24:$BG$323,AN$303))</f>
        <v/>
      </c>
      <c r="AO95" s="43" t="str">
        <f ca="1">IF($G95="","",TEXT(VLOOKUP($A95,Mitglieder!$C$24:$BG$323,AO$303),"TT.MM.JJJJ"))</f>
        <v/>
      </c>
      <c r="AP95" s="42" t="str">
        <f ca="1">IF($G95="","",VLOOKUP($A95,Mitglieder!$C$24:$BG$323,AP$303))</f>
        <v/>
      </c>
      <c r="AQ95" s="45" t="str">
        <f ca="1">IF($G95="","",TEXT(VLOOKUP($A95,Mitglieder!$C$24:$BG$323,AQ$303),"0.00"))</f>
        <v/>
      </c>
      <c r="AR95" s="54" t="str">
        <f ca="1">IF(OR(VLOOKUP($A95,Mitglieder!$C$24:$BG$323,AR$303)="",$G95=""),"",VLOOKUP($A95,Mitglieder!$C$24:$BG$323,AR$303))</f>
        <v/>
      </c>
      <c r="AS95" s="45" t="str">
        <f ca="1">IF($G95="","",TEXT(VLOOKUP($A95,Mitglieder!$C$24:$BG$323,AS$303),"0.00"))</f>
        <v/>
      </c>
      <c r="AT95" s="54" t="str">
        <f ca="1">IF(OR(VLOOKUP($A95,Mitglieder!$C$24:$BG$323,AT$303)="",$G95=""),"",VLOOKUP($A95,Mitglieder!$C$24:$BG$323,AT$303))</f>
        <v/>
      </c>
      <c r="AU95" s="45" t="str">
        <f ca="1">IF($G95="","",TEXT(VLOOKUP($A95,Mitglieder!$C$24:$BG$323,AU$303),"0.00"))</f>
        <v/>
      </c>
      <c r="AV95" s="45" t="str">
        <f ca="1">IF($G95="","",TEXT(VLOOKUP($A95,Mitglieder!$C$24:$BG$323,AV$303),"0.00"))</f>
        <v/>
      </c>
      <c r="AW95" s="42" t="str">
        <f ca="1">IF($G95="","",VLOOKUP($A95,Mitglieder!$C$24:$BG$323,AW$303))</f>
        <v/>
      </c>
      <c r="AX95" s="54" t="str">
        <f ca="1">IF(OR(VLOOKUP($A95,Mitglieder!$C$24:$BG$323,AX$303)="",$G95=""),"",VLOOKUP($A95,Mitglieder!$C$24:$BG$323,AX$303))</f>
        <v/>
      </c>
      <c r="AY95" s="43" t="str">
        <f ca="1">IF($G95="","",TEXT(VLOOKUP($A95,Mitglieder!$C$24:$BG$323,AY$303),"TT.MM.JJJJ"))</f>
        <v/>
      </c>
      <c r="AZ95" s="43" t="str">
        <f ca="1">IF($G95="","",TEXT(VLOOKUP($A95,Mitglieder!$C$24:$BG$323,AZ$303),"TT.MM.JJJJ"))</f>
        <v/>
      </c>
      <c r="BA95" s="43" t="str">
        <f ca="1">IF($G95="","",TEXT(VLOOKUP($A95,Mitglieder!$C$24:$BG$323,BA$303),"TT.MM.JJJJ"))</f>
        <v/>
      </c>
      <c r="BB95" s="43" t="str">
        <f ca="1">IF($G95="","",TEXT(VLOOKUP($A95,Mitglieder!$C$24:$BG$323,BB$303),"TT.MM.JJJJ"))</f>
        <v/>
      </c>
      <c r="BC95" s="43" t="str">
        <f ca="1">IF($G95="","",TEXT(VLOOKUP($A95,Mitglieder!$C$24:$BG$323,BC$303),"TT.MM.JJJJ"))</f>
        <v/>
      </c>
      <c r="BD95" s="43" t="str">
        <f ca="1">IF($G95="","",TEXT(VLOOKUP($A95,Mitglieder!$C$24:$BG$323,BD$303),"TT.MM.JJJJ"))</f>
        <v/>
      </c>
      <c r="BE95" s="42" t="str">
        <f ca="1">IF($G95="","",VLOOKUP($A95,Mitglieder!$C$24:$BG$323,BE$303))</f>
        <v/>
      </c>
      <c r="BF95" s="42" t="str">
        <f ca="1">IF($G95="","",VLOOKUP($A95,Mitglieder!$C$24:$BG$323,BF$303))</f>
        <v/>
      </c>
    </row>
    <row r="96" spans="1:58" x14ac:dyDescent="0.35">
      <c r="A96" s="42">
        <v>96</v>
      </c>
      <c r="B96" s="42">
        <f ca="1">VLOOKUP($A96,Mitglieder!$C$24:$BA$323,B$303)</f>
        <v>1.0299999999999967</v>
      </c>
      <c r="C96" s="42" t="str">
        <f ca="1">IF($G96="","",VLOOKUP($A96,Mitglieder!$C$24:$BG$323,C$303))</f>
        <v/>
      </c>
      <c r="D96" s="42" t="str">
        <f ca="1">IF($G96="","",VLOOKUP($A96,Mitglieder!$C$24:$BG$323,D$303))</f>
        <v/>
      </c>
      <c r="E96" s="42" t="str">
        <f ca="1">IF($G96="","",VLOOKUP($A96,Mitglieder!$C$24:$BG$323,E$303))</f>
        <v/>
      </c>
      <c r="F96" s="54" t="str">
        <f ca="1">IF(OR(VLOOKUP($A96,Mitglieder!$C$24:$BG$323,F$303)="",$G96=""),"",VLOOKUP($A96,Mitglieder!$C$24:$BG$323,F$303))</f>
        <v/>
      </c>
      <c r="G96" s="72" t="str">
        <f ca="1">IF(B96/ROUND(B96,0)=1,VLOOKUP($A96,Mitglieder!$C$24:$BA$323,G$303),"")</f>
        <v/>
      </c>
      <c r="H96" s="42" t="str">
        <f ca="1">IF($G96="","",VLOOKUP($A96,Mitglieder!$C$24:$BG$323,H$303))</f>
        <v/>
      </c>
      <c r="I96" s="54" t="str">
        <f ca="1">IF(OR(VLOOKUP($A96,Mitglieder!$C$24:$BG$323,I$303)="",$G96=""),"",VLOOKUP($A96,Mitglieder!$C$24:$BG$323,I$303))</f>
        <v/>
      </c>
      <c r="J96" s="42" t="str">
        <f ca="1">IF($G96="","",VLOOKUP($A96,Mitglieder!$C$24:$BG$323,J$303))</f>
        <v/>
      </c>
      <c r="K96" s="54" t="str">
        <f ca="1">IF(OR(VLOOKUP($A96,Mitglieder!$C$24:$BG$323,K$303)="",$G96=""),"",VLOOKUP($A96,Mitglieder!$C$24:$BG$323,K$303))</f>
        <v/>
      </c>
      <c r="L96" s="42" t="str">
        <f ca="1">IF($G96="","",VLOOKUP($A96,Mitglieder!$C$24:$BG$323,L$303))</f>
        <v/>
      </c>
      <c r="M96" s="42" t="str">
        <f ca="1">IF($G96="","",VLOOKUP($A96,Mitglieder!$C$24:$BG$323,M$303))</f>
        <v/>
      </c>
      <c r="N96" s="42" t="str">
        <f ca="1">IF($G96="","",VLOOKUP($A96,Mitglieder!$C$24:$BG$323,N$303))</f>
        <v/>
      </c>
      <c r="O96" s="42" t="str">
        <f ca="1">IF($G96="","",VLOOKUP($A96,Mitglieder!$C$24:$BG$323,O$303))</f>
        <v/>
      </c>
      <c r="P96" s="42" t="str">
        <f ca="1">IF($G96="","",VLOOKUP($A96,Mitglieder!$C$24:$BG$323,P$303))</f>
        <v/>
      </c>
      <c r="Q96" s="42" t="str">
        <f ca="1">IF($G96="","",VLOOKUP($A96,Mitglieder!$C$24:$BG$323,Q$303))</f>
        <v/>
      </c>
      <c r="R96" s="54" t="str">
        <f ca="1">IF(OR(VLOOKUP($A96,Mitglieder!$C$24:$BG$323,R$303)="",$G96=""),"",VLOOKUP($A96,Mitglieder!$C$24:$BG$323,R$303))</f>
        <v/>
      </c>
      <c r="S96" s="43" t="str">
        <f ca="1">IF($G96="","",TEXT(VLOOKUP($A96,Mitglieder!$C$24:$BG$323,S$303),"TT.MM.JJJJ"))</f>
        <v/>
      </c>
      <c r="T96" s="43" t="str">
        <f ca="1">IF($G96="","",TEXT(VLOOKUP($A96,Mitglieder!$C$24:$BG$323,T$303),"TT.MM.JJJJ"))</f>
        <v/>
      </c>
      <c r="U96" s="43" t="str">
        <f ca="1">IF($G96="","",TEXT(VLOOKUP($A96,Mitglieder!$C$24:$BG$323,U$303),"TT.MM.JJJJ"))</f>
        <v/>
      </c>
      <c r="V96" s="54" t="str">
        <f ca="1">IF(OR(VLOOKUP($A96,Mitglieder!$C$24:$BG$323,V$303)="",$G96=""),"",VLOOKUP($A96,Mitglieder!$C$24:$BG$323,V$303))</f>
        <v/>
      </c>
      <c r="W96" s="54" t="str">
        <f ca="1">IF(OR(VLOOKUP($A96,Mitglieder!$C$24:$BG$323,W$303)="",$G96=""),"",VLOOKUP($A96,Mitglieder!$C$24:$BG$323,W$303))</f>
        <v/>
      </c>
      <c r="X96" s="54" t="str">
        <f ca="1">IF(OR(VLOOKUP($A96,Mitglieder!$C$24:$BG$323,X$303)="",$G96=""),"",VLOOKUP($A96,Mitglieder!$C$24:$BG$323,X$303))</f>
        <v/>
      </c>
      <c r="Y96" s="54" t="str">
        <f ca="1">IF(OR(VLOOKUP($A96,Mitglieder!$C$24:$BG$323,Y$303)="",$G96=""),"",VLOOKUP($A96,Mitglieder!$C$24:$BG$323,Y$303))</f>
        <v/>
      </c>
      <c r="Z96" s="54" t="str">
        <f ca="1">IF(OR(VLOOKUP($A96,Mitglieder!$C$24:$BG$323,Z$303)="",$G96=""),"",VLOOKUP($A96,Mitglieder!$C$24:$BG$323,Z$303))</f>
        <v/>
      </c>
      <c r="AA96" s="54" t="str">
        <f ca="1">IF(OR(VLOOKUP($A96,Mitglieder!$C$24:$BG$323,AA$303)="",$G96=""),"",VLOOKUP($A96,Mitglieder!$C$24:$BG$323,AA$303))</f>
        <v/>
      </c>
      <c r="AB96" s="54" t="str">
        <f ca="1">IF(OR(VLOOKUP($A96,Mitglieder!$C$24:$BG$323,AB$303)="",$G96=""),"",VLOOKUP($A96,Mitglieder!$C$24:$BG$323,AB$303))</f>
        <v/>
      </c>
      <c r="AC96" s="54" t="str">
        <f ca="1">IF(OR(VLOOKUP($A96,Mitglieder!$C$24:$BG$323,AC$303)="",$G96=""),"",VLOOKUP($A96,Mitglieder!$C$24:$BG$323,AC$303))</f>
        <v/>
      </c>
      <c r="AD96" s="54" t="str">
        <f ca="1">IF(OR(VLOOKUP($A96,Mitglieder!$C$24:$BG$323,AD$303)="",$G96=""),"",VLOOKUP($A96,Mitglieder!$C$24:$BG$323,AD$303))</f>
        <v/>
      </c>
      <c r="AE96" s="54" t="str">
        <f ca="1">IF(OR(VLOOKUP($A96,Mitglieder!$C$24:$BG$323,AE$303)="",$G96=""),"",VLOOKUP($A96,Mitglieder!$C$24:$BG$323,AE$303))</f>
        <v/>
      </c>
      <c r="AF96" s="54" t="str">
        <f ca="1">IF(OR(VLOOKUP($A96,Mitglieder!$C$24:$BG$323,AF$303)="",$G96=""),"",VLOOKUP($A96,Mitglieder!$C$24:$BG$323,AF$303))</f>
        <v/>
      </c>
      <c r="AG96" s="54" t="str">
        <f ca="1">IF(OR(VLOOKUP($A96,Mitglieder!$C$24:$BG$323,AG$303)="",$G96=""),"",VLOOKUP($A96,Mitglieder!$C$24:$BG$323,AG$303))</f>
        <v/>
      </c>
      <c r="AH96" s="54" t="str">
        <f ca="1">IF(OR(VLOOKUP($A96,Mitglieder!$C$24:$BG$323,AH$303)="",$G96=""),"",VLOOKUP($A96,Mitglieder!$C$24:$BG$323,AH$303))</f>
        <v/>
      </c>
      <c r="AI96" s="54" t="str">
        <f ca="1">IF(OR(VLOOKUP($A96,Mitglieder!$C$24:$BG$323,AI$303)="",$G96=""),"",VLOOKUP($A96,Mitglieder!$C$24:$BG$323,AI$303))</f>
        <v/>
      </c>
      <c r="AJ96" s="54" t="str">
        <f ca="1">IF(OR(VLOOKUP($A96,Mitglieder!$C$24:$BG$323,AJ$303)="",$G96=""),"",VLOOKUP($A96,Mitglieder!$C$24:$BG$323,AJ$303))</f>
        <v/>
      </c>
      <c r="AK96" s="54" t="str">
        <f ca="1">IF(OR(VLOOKUP($A96,Mitglieder!$C$24:$BG$323,AK$303)="",$G96=""),"",VLOOKUP($A96,Mitglieder!$C$24:$BG$323,AK$303))</f>
        <v/>
      </c>
      <c r="AL96" s="54" t="str">
        <f ca="1">IF(OR(VLOOKUP($A96,Mitglieder!$C$24:$BG$323,AL$303)="",$G96=""),"",VLOOKUP($A96,Mitglieder!$C$24:$BG$323,AL$303))</f>
        <v/>
      </c>
      <c r="AM96" s="42" t="str">
        <f ca="1">IF($G96="","",VLOOKUP($A96,Mitglieder!$C$24:$BG$323,AM$303))</f>
        <v/>
      </c>
      <c r="AN96" s="54" t="str">
        <f ca="1">IF(OR(VLOOKUP($A96,Mitglieder!$C$24:$BG$323,AN$303)="",$G96=""),"",VLOOKUP($A96,Mitglieder!$C$24:$BG$323,AN$303))</f>
        <v/>
      </c>
      <c r="AO96" s="43" t="str">
        <f ca="1">IF($G96="","",TEXT(VLOOKUP($A96,Mitglieder!$C$24:$BG$323,AO$303),"TT.MM.JJJJ"))</f>
        <v/>
      </c>
      <c r="AP96" s="42" t="str">
        <f ca="1">IF($G96="","",VLOOKUP($A96,Mitglieder!$C$24:$BG$323,AP$303))</f>
        <v/>
      </c>
      <c r="AQ96" s="45" t="str">
        <f ca="1">IF($G96="","",TEXT(VLOOKUP($A96,Mitglieder!$C$24:$BG$323,AQ$303),"0.00"))</f>
        <v/>
      </c>
      <c r="AR96" s="54" t="str">
        <f ca="1">IF(OR(VLOOKUP($A96,Mitglieder!$C$24:$BG$323,AR$303)="",$G96=""),"",VLOOKUP($A96,Mitglieder!$C$24:$BG$323,AR$303))</f>
        <v/>
      </c>
      <c r="AS96" s="45" t="str">
        <f ca="1">IF($G96="","",TEXT(VLOOKUP($A96,Mitglieder!$C$24:$BG$323,AS$303),"0.00"))</f>
        <v/>
      </c>
      <c r="AT96" s="54" t="str">
        <f ca="1">IF(OR(VLOOKUP($A96,Mitglieder!$C$24:$BG$323,AT$303)="",$G96=""),"",VLOOKUP($A96,Mitglieder!$C$24:$BG$323,AT$303))</f>
        <v/>
      </c>
      <c r="AU96" s="45" t="str">
        <f ca="1">IF($G96="","",TEXT(VLOOKUP($A96,Mitglieder!$C$24:$BG$323,AU$303),"0.00"))</f>
        <v/>
      </c>
      <c r="AV96" s="45" t="str">
        <f ca="1">IF($G96="","",TEXT(VLOOKUP($A96,Mitglieder!$C$24:$BG$323,AV$303),"0.00"))</f>
        <v/>
      </c>
      <c r="AW96" s="42" t="str">
        <f ca="1">IF($G96="","",VLOOKUP($A96,Mitglieder!$C$24:$BG$323,AW$303))</f>
        <v/>
      </c>
      <c r="AX96" s="54" t="str">
        <f ca="1">IF(OR(VLOOKUP($A96,Mitglieder!$C$24:$BG$323,AX$303)="",$G96=""),"",VLOOKUP($A96,Mitglieder!$C$24:$BG$323,AX$303))</f>
        <v/>
      </c>
      <c r="AY96" s="43" t="str">
        <f ca="1">IF($G96="","",TEXT(VLOOKUP($A96,Mitglieder!$C$24:$BG$323,AY$303),"TT.MM.JJJJ"))</f>
        <v/>
      </c>
      <c r="AZ96" s="43" t="str">
        <f ca="1">IF($G96="","",TEXT(VLOOKUP($A96,Mitglieder!$C$24:$BG$323,AZ$303),"TT.MM.JJJJ"))</f>
        <v/>
      </c>
      <c r="BA96" s="43" t="str">
        <f ca="1">IF($G96="","",TEXT(VLOOKUP($A96,Mitglieder!$C$24:$BG$323,BA$303),"TT.MM.JJJJ"))</f>
        <v/>
      </c>
      <c r="BB96" s="43" t="str">
        <f ca="1">IF($G96="","",TEXT(VLOOKUP($A96,Mitglieder!$C$24:$BG$323,BB$303),"TT.MM.JJJJ"))</f>
        <v/>
      </c>
      <c r="BC96" s="43" t="str">
        <f ca="1">IF($G96="","",TEXT(VLOOKUP($A96,Mitglieder!$C$24:$BG$323,BC$303),"TT.MM.JJJJ"))</f>
        <v/>
      </c>
      <c r="BD96" s="43" t="str">
        <f ca="1">IF($G96="","",TEXT(VLOOKUP($A96,Mitglieder!$C$24:$BG$323,BD$303),"TT.MM.JJJJ"))</f>
        <v/>
      </c>
      <c r="BE96" s="42" t="str">
        <f ca="1">IF($G96="","",VLOOKUP($A96,Mitglieder!$C$24:$BG$323,BE$303))</f>
        <v/>
      </c>
      <c r="BF96" s="42" t="str">
        <f ca="1">IF($G96="","",VLOOKUP($A96,Mitglieder!$C$24:$BG$323,BF$303))</f>
        <v/>
      </c>
    </row>
    <row r="97" spans="1:58" x14ac:dyDescent="0.35">
      <c r="A97" s="42">
        <v>97</v>
      </c>
      <c r="B97" s="42">
        <f ca="1">VLOOKUP($A97,Mitglieder!$C$24:$BA$323,B$303)</f>
        <v>1.0299999999999967</v>
      </c>
      <c r="C97" s="42" t="str">
        <f ca="1">IF($G97="","",VLOOKUP($A97,Mitglieder!$C$24:$BG$323,C$303))</f>
        <v/>
      </c>
      <c r="D97" s="42" t="str">
        <f ca="1">IF($G97="","",VLOOKUP($A97,Mitglieder!$C$24:$BG$323,D$303))</f>
        <v/>
      </c>
      <c r="E97" s="42" t="str">
        <f ca="1">IF($G97="","",VLOOKUP($A97,Mitglieder!$C$24:$BG$323,E$303))</f>
        <v/>
      </c>
      <c r="F97" s="54" t="str">
        <f ca="1">IF(OR(VLOOKUP($A97,Mitglieder!$C$24:$BG$323,F$303)="",$G97=""),"",VLOOKUP($A97,Mitglieder!$C$24:$BG$323,F$303))</f>
        <v/>
      </c>
      <c r="G97" s="72" t="str">
        <f ca="1">IF(B97/ROUND(B97,0)=1,VLOOKUP($A97,Mitglieder!$C$24:$BA$323,G$303),"")</f>
        <v/>
      </c>
      <c r="H97" s="42" t="str">
        <f ca="1">IF($G97="","",VLOOKUP($A97,Mitglieder!$C$24:$BG$323,H$303))</f>
        <v/>
      </c>
      <c r="I97" s="54" t="str">
        <f ca="1">IF(OR(VLOOKUP($A97,Mitglieder!$C$24:$BG$323,I$303)="",$G97=""),"",VLOOKUP($A97,Mitglieder!$C$24:$BG$323,I$303))</f>
        <v/>
      </c>
      <c r="J97" s="42" t="str">
        <f ca="1">IF($G97="","",VLOOKUP($A97,Mitglieder!$C$24:$BG$323,J$303))</f>
        <v/>
      </c>
      <c r="K97" s="54" t="str">
        <f ca="1">IF(OR(VLOOKUP($A97,Mitglieder!$C$24:$BG$323,K$303)="",$G97=""),"",VLOOKUP($A97,Mitglieder!$C$24:$BG$323,K$303))</f>
        <v/>
      </c>
      <c r="L97" s="42" t="str">
        <f ca="1">IF($G97="","",VLOOKUP($A97,Mitglieder!$C$24:$BG$323,L$303))</f>
        <v/>
      </c>
      <c r="M97" s="42" t="str">
        <f ca="1">IF($G97="","",VLOOKUP($A97,Mitglieder!$C$24:$BG$323,M$303))</f>
        <v/>
      </c>
      <c r="N97" s="42" t="str">
        <f ca="1">IF($G97="","",VLOOKUP($A97,Mitglieder!$C$24:$BG$323,N$303))</f>
        <v/>
      </c>
      <c r="O97" s="42" t="str">
        <f ca="1">IF($G97="","",VLOOKUP($A97,Mitglieder!$C$24:$BG$323,O$303))</f>
        <v/>
      </c>
      <c r="P97" s="42" t="str">
        <f ca="1">IF($G97="","",VLOOKUP($A97,Mitglieder!$C$24:$BG$323,P$303))</f>
        <v/>
      </c>
      <c r="Q97" s="42" t="str">
        <f ca="1">IF($G97="","",VLOOKUP($A97,Mitglieder!$C$24:$BG$323,Q$303))</f>
        <v/>
      </c>
      <c r="R97" s="54" t="str">
        <f ca="1">IF(OR(VLOOKUP($A97,Mitglieder!$C$24:$BG$323,R$303)="",$G97=""),"",VLOOKUP($A97,Mitglieder!$C$24:$BG$323,R$303))</f>
        <v/>
      </c>
      <c r="S97" s="43" t="str">
        <f ca="1">IF($G97="","",TEXT(VLOOKUP($A97,Mitglieder!$C$24:$BG$323,S$303),"TT.MM.JJJJ"))</f>
        <v/>
      </c>
      <c r="T97" s="43" t="str">
        <f ca="1">IF($G97="","",TEXT(VLOOKUP($A97,Mitglieder!$C$24:$BG$323,T$303),"TT.MM.JJJJ"))</f>
        <v/>
      </c>
      <c r="U97" s="43" t="str">
        <f ca="1">IF($G97="","",TEXT(VLOOKUP($A97,Mitglieder!$C$24:$BG$323,U$303),"TT.MM.JJJJ"))</f>
        <v/>
      </c>
      <c r="V97" s="54" t="str">
        <f ca="1">IF(OR(VLOOKUP($A97,Mitglieder!$C$24:$BG$323,V$303)="",$G97=""),"",VLOOKUP($A97,Mitglieder!$C$24:$BG$323,V$303))</f>
        <v/>
      </c>
      <c r="W97" s="54" t="str">
        <f ca="1">IF(OR(VLOOKUP($A97,Mitglieder!$C$24:$BG$323,W$303)="",$G97=""),"",VLOOKUP($A97,Mitglieder!$C$24:$BG$323,W$303))</f>
        <v/>
      </c>
      <c r="X97" s="54" t="str">
        <f ca="1">IF(OR(VLOOKUP($A97,Mitglieder!$C$24:$BG$323,X$303)="",$G97=""),"",VLOOKUP($A97,Mitglieder!$C$24:$BG$323,X$303))</f>
        <v/>
      </c>
      <c r="Y97" s="54" t="str">
        <f ca="1">IF(OR(VLOOKUP($A97,Mitglieder!$C$24:$BG$323,Y$303)="",$G97=""),"",VLOOKUP($A97,Mitglieder!$C$24:$BG$323,Y$303))</f>
        <v/>
      </c>
      <c r="Z97" s="54" t="str">
        <f ca="1">IF(OR(VLOOKUP($A97,Mitglieder!$C$24:$BG$323,Z$303)="",$G97=""),"",VLOOKUP($A97,Mitglieder!$C$24:$BG$323,Z$303))</f>
        <v/>
      </c>
      <c r="AA97" s="54" t="str">
        <f ca="1">IF(OR(VLOOKUP($A97,Mitglieder!$C$24:$BG$323,AA$303)="",$G97=""),"",VLOOKUP($A97,Mitglieder!$C$24:$BG$323,AA$303))</f>
        <v/>
      </c>
      <c r="AB97" s="54" t="str">
        <f ca="1">IF(OR(VLOOKUP($A97,Mitglieder!$C$24:$BG$323,AB$303)="",$G97=""),"",VLOOKUP($A97,Mitglieder!$C$24:$BG$323,AB$303))</f>
        <v/>
      </c>
      <c r="AC97" s="54" t="str">
        <f ca="1">IF(OR(VLOOKUP($A97,Mitglieder!$C$24:$BG$323,AC$303)="",$G97=""),"",VLOOKUP($A97,Mitglieder!$C$24:$BG$323,AC$303))</f>
        <v/>
      </c>
      <c r="AD97" s="54" t="str">
        <f ca="1">IF(OR(VLOOKUP($A97,Mitglieder!$C$24:$BG$323,AD$303)="",$G97=""),"",VLOOKUP($A97,Mitglieder!$C$24:$BG$323,AD$303))</f>
        <v/>
      </c>
      <c r="AE97" s="54" t="str">
        <f ca="1">IF(OR(VLOOKUP($A97,Mitglieder!$C$24:$BG$323,AE$303)="",$G97=""),"",VLOOKUP($A97,Mitglieder!$C$24:$BG$323,AE$303))</f>
        <v/>
      </c>
      <c r="AF97" s="54" t="str">
        <f ca="1">IF(OR(VLOOKUP($A97,Mitglieder!$C$24:$BG$323,AF$303)="",$G97=""),"",VLOOKUP($A97,Mitglieder!$C$24:$BG$323,AF$303))</f>
        <v/>
      </c>
      <c r="AG97" s="54" t="str">
        <f ca="1">IF(OR(VLOOKUP($A97,Mitglieder!$C$24:$BG$323,AG$303)="",$G97=""),"",VLOOKUP($A97,Mitglieder!$C$24:$BG$323,AG$303))</f>
        <v/>
      </c>
      <c r="AH97" s="54" t="str">
        <f ca="1">IF(OR(VLOOKUP($A97,Mitglieder!$C$24:$BG$323,AH$303)="",$G97=""),"",VLOOKUP($A97,Mitglieder!$C$24:$BG$323,AH$303))</f>
        <v/>
      </c>
      <c r="AI97" s="54" t="str">
        <f ca="1">IF(OR(VLOOKUP($A97,Mitglieder!$C$24:$BG$323,AI$303)="",$G97=""),"",VLOOKUP($A97,Mitglieder!$C$24:$BG$323,AI$303))</f>
        <v/>
      </c>
      <c r="AJ97" s="54" t="str">
        <f ca="1">IF(OR(VLOOKUP($A97,Mitglieder!$C$24:$BG$323,AJ$303)="",$G97=""),"",VLOOKUP($A97,Mitglieder!$C$24:$BG$323,AJ$303))</f>
        <v/>
      </c>
      <c r="AK97" s="54" t="str">
        <f ca="1">IF(OR(VLOOKUP($A97,Mitglieder!$C$24:$BG$323,AK$303)="",$G97=""),"",VLOOKUP($A97,Mitglieder!$C$24:$BG$323,AK$303))</f>
        <v/>
      </c>
      <c r="AL97" s="54" t="str">
        <f ca="1">IF(OR(VLOOKUP($A97,Mitglieder!$C$24:$BG$323,AL$303)="",$G97=""),"",VLOOKUP($A97,Mitglieder!$C$24:$BG$323,AL$303))</f>
        <v/>
      </c>
      <c r="AM97" s="42" t="str">
        <f ca="1">IF($G97="","",VLOOKUP($A97,Mitglieder!$C$24:$BG$323,AM$303))</f>
        <v/>
      </c>
      <c r="AN97" s="54" t="str">
        <f ca="1">IF(OR(VLOOKUP($A97,Mitglieder!$C$24:$BG$323,AN$303)="",$G97=""),"",VLOOKUP($A97,Mitglieder!$C$24:$BG$323,AN$303))</f>
        <v/>
      </c>
      <c r="AO97" s="43" t="str">
        <f ca="1">IF($G97="","",TEXT(VLOOKUP($A97,Mitglieder!$C$24:$BG$323,AO$303),"TT.MM.JJJJ"))</f>
        <v/>
      </c>
      <c r="AP97" s="42" t="str">
        <f ca="1">IF($G97="","",VLOOKUP($A97,Mitglieder!$C$24:$BG$323,AP$303))</f>
        <v/>
      </c>
      <c r="AQ97" s="45" t="str">
        <f ca="1">IF($G97="","",TEXT(VLOOKUP($A97,Mitglieder!$C$24:$BG$323,AQ$303),"0.00"))</f>
        <v/>
      </c>
      <c r="AR97" s="54" t="str">
        <f ca="1">IF(OR(VLOOKUP($A97,Mitglieder!$C$24:$BG$323,AR$303)="",$G97=""),"",VLOOKUP($A97,Mitglieder!$C$24:$BG$323,AR$303))</f>
        <v/>
      </c>
      <c r="AS97" s="45" t="str">
        <f ca="1">IF($G97="","",TEXT(VLOOKUP($A97,Mitglieder!$C$24:$BG$323,AS$303),"0.00"))</f>
        <v/>
      </c>
      <c r="AT97" s="54" t="str">
        <f ca="1">IF(OR(VLOOKUP($A97,Mitglieder!$C$24:$BG$323,AT$303)="",$G97=""),"",VLOOKUP($A97,Mitglieder!$C$24:$BG$323,AT$303))</f>
        <v/>
      </c>
      <c r="AU97" s="45" t="str">
        <f ca="1">IF($G97="","",TEXT(VLOOKUP($A97,Mitglieder!$C$24:$BG$323,AU$303),"0.00"))</f>
        <v/>
      </c>
      <c r="AV97" s="45" t="str">
        <f ca="1">IF($G97="","",TEXT(VLOOKUP($A97,Mitglieder!$C$24:$BG$323,AV$303),"0.00"))</f>
        <v/>
      </c>
      <c r="AW97" s="42" t="str">
        <f ca="1">IF($G97="","",VLOOKUP($A97,Mitglieder!$C$24:$BG$323,AW$303))</f>
        <v/>
      </c>
      <c r="AX97" s="54" t="str">
        <f ca="1">IF(OR(VLOOKUP($A97,Mitglieder!$C$24:$BG$323,AX$303)="",$G97=""),"",VLOOKUP($A97,Mitglieder!$C$24:$BG$323,AX$303))</f>
        <v/>
      </c>
      <c r="AY97" s="43" t="str">
        <f ca="1">IF($G97="","",TEXT(VLOOKUP($A97,Mitglieder!$C$24:$BG$323,AY$303),"TT.MM.JJJJ"))</f>
        <v/>
      </c>
      <c r="AZ97" s="43" t="str">
        <f ca="1">IF($G97="","",TEXT(VLOOKUP($A97,Mitglieder!$C$24:$BG$323,AZ$303),"TT.MM.JJJJ"))</f>
        <v/>
      </c>
      <c r="BA97" s="43" t="str">
        <f ca="1">IF($G97="","",TEXT(VLOOKUP($A97,Mitglieder!$C$24:$BG$323,BA$303),"TT.MM.JJJJ"))</f>
        <v/>
      </c>
      <c r="BB97" s="43" t="str">
        <f ca="1">IF($G97="","",TEXT(VLOOKUP($A97,Mitglieder!$C$24:$BG$323,BB$303),"TT.MM.JJJJ"))</f>
        <v/>
      </c>
      <c r="BC97" s="43" t="str">
        <f ca="1">IF($G97="","",TEXT(VLOOKUP($A97,Mitglieder!$C$24:$BG$323,BC$303),"TT.MM.JJJJ"))</f>
        <v/>
      </c>
      <c r="BD97" s="43" t="str">
        <f ca="1">IF($G97="","",TEXT(VLOOKUP($A97,Mitglieder!$C$24:$BG$323,BD$303),"TT.MM.JJJJ"))</f>
        <v/>
      </c>
      <c r="BE97" s="42" t="str">
        <f ca="1">IF($G97="","",VLOOKUP($A97,Mitglieder!$C$24:$BG$323,BE$303))</f>
        <v/>
      </c>
      <c r="BF97" s="42" t="str">
        <f ca="1">IF($G97="","",VLOOKUP($A97,Mitglieder!$C$24:$BG$323,BF$303))</f>
        <v/>
      </c>
    </row>
    <row r="98" spans="1:58" x14ac:dyDescent="0.35">
      <c r="A98" s="42">
        <v>98</v>
      </c>
      <c r="B98" s="42">
        <f ca="1">VLOOKUP($A98,Mitglieder!$C$24:$BA$323,B$303)</f>
        <v>1.0299999999999967</v>
      </c>
      <c r="C98" s="42" t="str">
        <f ca="1">IF($G98="","",VLOOKUP($A98,Mitglieder!$C$24:$BG$323,C$303))</f>
        <v/>
      </c>
      <c r="D98" s="42" t="str">
        <f ca="1">IF($G98="","",VLOOKUP($A98,Mitglieder!$C$24:$BG$323,D$303))</f>
        <v/>
      </c>
      <c r="E98" s="42" t="str">
        <f ca="1">IF($G98="","",VLOOKUP($A98,Mitglieder!$C$24:$BG$323,E$303))</f>
        <v/>
      </c>
      <c r="F98" s="54" t="str">
        <f ca="1">IF(OR(VLOOKUP($A98,Mitglieder!$C$24:$BG$323,F$303)="",$G98=""),"",VLOOKUP($A98,Mitglieder!$C$24:$BG$323,F$303))</f>
        <v/>
      </c>
      <c r="G98" s="72" t="str">
        <f ca="1">IF(B98/ROUND(B98,0)=1,VLOOKUP($A98,Mitglieder!$C$24:$BA$323,G$303),"")</f>
        <v/>
      </c>
      <c r="H98" s="42" t="str">
        <f ca="1">IF($G98="","",VLOOKUP($A98,Mitglieder!$C$24:$BG$323,H$303))</f>
        <v/>
      </c>
      <c r="I98" s="54" t="str">
        <f ca="1">IF(OR(VLOOKUP($A98,Mitglieder!$C$24:$BG$323,I$303)="",$G98=""),"",VLOOKUP($A98,Mitglieder!$C$24:$BG$323,I$303))</f>
        <v/>
      </c>
      <c r="J98" s="42" t="str">
        <f ca="1">IF($G98="","",VLOOKUP($A98,Mitglieder!$C$24:$BG$323,J$303))</f>
        <v/>
      </c>
      <c r="K98" s="54" t="str">
        <f ca="1">IF(OR(VLOOKUP($A98,Mitglieder!$C$24:$BG$323,K$303)="",$G98=""),"",VLOOKUP($A98,Mitglieder!$C$24:$BG$323,K$303))</f>
        <v/>
      </c>
      <c r="L98" s="42" t="str">
        <f ca="1">IF($G98="","",VLOOKUP($A98,Mitglieder!$C$24:$BG$323,L$303))</f>
        <v/>
      </c>
      <c r="M98" s="42" t="str">
        <f ca="1">IF($G98="","",VLOOKUP($A98,Mitglieder!$C$24:$BG$323,M$303))</f>
        <v/>
      </c>
      <c r="N98" s="42" t="str">
        <f ca="1">IF($G98="","",VLOOKUP($A98,Mitglieder!$C$24:$BG$323,N$303))</f>
        <v/>
      </c>
      <c r="O98" s="42" t="str">
        <f ca="1">IF($G98="","",VLOOKUP($A98,Mitglieder!$C$24:$BG$323,O$303))</f>
        <v/>
      </c>
      <c r="P98" s="42" t="str">
        <f ca="1">IF($G98="","",VLOOKUP($A98,Mitglieder!$C$24:$BG$323,P$303))</f>
        <v/>
      </c>
      <c r="Q98" s="42" t="str">
        <f ca="1">IF($G98="","",VLOOKUP($A98,Mitglieder!$C$24:$BG$323,Q$303))</f>
        <v/>
      </c>
      <c r="R98" s="54" t="str">
        <f ca="1">IF(OR(VLOOKUP($A98,Mitglieder!$C$24:$BG$323,R$303)="",$G98=""),"",VLOOKUP($A98,Mitglieder!$C$24:$BG$323,R$303))</f>
        <v/>
      </c>
      <c r="S98" s="43" t="str">
        <f ca="1">IF($G98="","",TEXT(VLOOKUP($A98,Mitglieder!$C$24:$BG$323,S$303),"TT.MM.JJJJ"))</f>
        <v/>
      </c>
      <c r="T98" s="43" t="str">
        <f ca="1">IF($G98="","",TEXT(VLOOKUP($A98,Mitglieder!$C$24:$BG$323,T$303),"TT.MM.JJJJ"))</f>
        <v/>
      </c>
      <c r="U98" s="43" t="str">
        <f ca="1">IF($G98="","",TEXT(VLOOKUP($A98,Mitglieder!$C$24:$BG$323,U$303),"TT.MM.JJJJ"))</f>
        <v/>
      </c>
      <c r="V98" s="54" t="str">
        <f ca="1">IF(OR(VLOOKUP($A98,Mitglieder!$C$24:$BG$323,V$303)="",$G98=""),"",VLOOKUP($A98,Mitglieder!$C$24:$BG$323,V$303))</f>
        <v/>
      </c>
      <c r="W98" s="54" t="str">
        <f ca="1">IF(OR(VLOOKUP($A98,Mitglieder!$C$24:$BG$323,W$303)="",$G98=""),"",VLOOKUP($A98,Mitglieder!$C$24:$BG$323,W$303))</f>
        <v/>
      </c>
      <c r="X98" s="54" t="str">
        <f ca="1">IF(OR(VLOOKUP($A98,Mitglieder!$C$24:$BG$323,X$303)="",$G98=""),"",VLOOKUP($A98,Mitglieder!$C$24:$BG$323,X$303))</f>
        <v/>
      </c>
      <c r="Y98" s="54" t="str">
        <f ca="1">IF(OR(VLOOKUP($A98,Mitglieder!$C$24:$BG$323,Y$303)="",$G98=""),"",VLOOKUP($A98,Mitglieder!$C$24:$BG$323,Y$303))</f>
        <v/>
      </c>
      <c r="Z98" s="54" t="str">
        <f ca="1">IF(OR(VLOOKUP($A98,Mitglieder!$C$24:$BG$323,Z$303)="",$G98=""),"",VLOOKUP($A98,Mitglieder!$C$24:$BG$323,Z$303))</f>
        <v/>
      </c>
      <c r="AA98" s="54" t="str">
        <f ca="1">IF(OR(VLOOKUP($A98,Mitglieder!$C$24:$BG$323,AA$303)="",$G98=""),"",VLOOKUP($A98,Mitglieder!$C$24:$BG$323,AA$303))</f>
        <v/>
      </c>
      <c r="AB98" s="54" t="str">
        <f ca="1">IF(OR(VLOOKUP($A98,Mitglieder!$C$24:$BG$323,AB$303)="",$G98=""),"",VLOOKUP($A98,Mitglieder!$C$24:$BG$323,AB$303))</f>
        <v/>
      </c>
      <c r="AC98" s="54" t="str">
        <f ca="1">IF(OR(VLOOKUP($A98,Mitglieder!$C$24:$BG$323,AC$303)="",$G98=""),"",VLOOKUP($A98,Mitglieder!$C$24:$BG$323,AC$303))</f>
        <v/>
      </c>
      <c r="AD98" s="54" t="str">
        <f ca="1">IF(OR(VLOOKUP($A98,Mitglieder!$C$24:$BG$323,AD$303)="",$G98=""),"",VLOOKUP($A98,Mitglieder!$C$24:$BG$323,AD$303))</f>
        <v/>
      </c>
      <c r="AE98" s="54" t="str">
        <f ca="1">IF(OR(VLOOKUP($A98,Mitglieder!$C$24:$BG$323,AE$303)="",$G98=""),"",VLOOKUP($A98,Mitglieder!$C$24:$BG$323,AE$303))</f>
        <v/>
      </c>
      <c r="AF98" s="54" t="str">
        <f ca="1">IF(OR(VLOOKUP($A98,Mitglieder!$C$24:$BG$323,AF$303)="",$G98=""),"",VLOOKUP($A98,Mitglieder!$C$24:$BG$323,AF$303))</f>
        <v/>
      </c>
      <c r="AG98" s="54" t="str">
        <f ca="1">IF(OR(VLOOKUP($A98,Mitglieder!$C$24:$BG$323,AG$303)="",$G98=""),"",VLOOKUP($A98,Mitglieder!$C$24:$BG$323,AG$303))</f>
        <v/>
      </c>
      <c r="AH98" s="54" t="str">
        <f ca="1">IF(OR(VLOOKUP($A98,Mitglieder!$C$24:$BG$323,AH$303)="",$G98=""),"",VLOOKUP($A98,Mitglieder!$C$24:$BG$323,AH$303))</f>
        <v/>
      </c>
      <c r="AI98" s="54" t="str">
        <f ca="1">IF(OR(VLOOKUP($A98,Mitglieder!$C$24:$BG$323,AI$303)="",$G98=""),"",VLOOKUP($A98,Mitglieder!$C$24:$BG$323,AI$303))</f>
        <v/>
      </c>
      <c r="AJ98" s="54" t="str">
        <f ca="1">IF(OR(VLOOKUP($A98,Mitglieder!$C$24:$BG$323,AJ$303)="",$G98=""),"",VLOOKUP($A98,Mitglieder!$C$24:$BG$323,AJ$303))</f>
        <v/>
      </c>
      <c r="AK98" s="54" t="str">
        <f ca="1">IF(OR(VLOOKUP($A98,Mitglieder!$C$24:$BG$323,AK$303)="",$G98=""),"",VLOOKUP($A98,Mitglieder!$C$24:$BG$323,AK$303))</f>
        <v/>
      </c>
      <c r="AL98" s="54" t="str">
        <f ca="1">IF(OR(VLOOKUP($A98,Mitglieder!$C$24:$BG$323,AL$303)="",$G98=""),"",VLOOKUP($A98,Mitglieder!$C$24:$BG$323,AL$303))</f>
        <v/>
      </c>
      <c r="AM98" s="42" t="str">
        <f ca="1">IF($G98="","",VLOOKUP($A98,Mitglieder!$C$24:$BG$323,AM$303))</f>
        <v/>
      </c>
      <c r="AN98" s="54" t="str">
        <f ca="1">IF(OR(VLOOKUP($A98,Mitglieder!$C$24:$BG$323,AN$303)="",$G98=""),"",VLOOKUP($A98,Mitglieder!$C$24:$BG$323,AN$303))</f>
        <v/>
      </c>
      <c r="AO98" s="43" t="str">
        <f ca="1">IF($G98="","",TEXT(VLOOKUP($A98,Mitglieder!$C$24:$BG$323,AO$303),"TT.MM.JJJJ"))</f>
        <v/>
      </c>
      <c r="AP98" s="42" t="str">
        <f ca="1">IF($G98="","",VLOOKUP($A98,Mitglieder!$C$24:$BG$323,AP$303))</f>
        <v/>
      </c>
      <c r="AQ98" s="45" t="str">
        <f ca="1">IF($G98="","",TEXT(VLOOKUP($A98,Mitglieder!$C$24:$BG$323,AQ$303),"0.00"))</f>
        <v/>
      </c>
      <c r="AR98" s="54" t="str">
        <f ca="1">IF(OR(VLOOKUP($A98,Mitglieder!$C$24:$BG$323,AR$303)="",$G98=""),"",VLOOKUP($A98,Mitglieder!$C$24:$BG$323,AR$303))</f>
        <v/>
      </c>
      <c r="AS98" s="45" t="str">
        <f ca="1">IF($G98="","",TEXT(VLOOKUP($A98,Mitglieder!$C$24:$BG$323,AS$303),"0.00"))</f>
        <v/>
      </c>
      <c r="AT98" s="54" t="str">
        <f ca="1">IF(OR(VLOOKUP($A98,Mitglieder!$C$24:$BG$323,AT$303)="",$G98=""),"",VLOOKUP($A98,Mitglieder!$C$24:$BG$323,AT$303))</f>
        <v/>
      </c>
      <c r="AU98" s="45" t="str">
        <f ca="1">IF($G98="","",TEXT(VLOOKUP($A98,Mitglieder!$C$24:$BG$323,AU$303),"0.00"))</f>
        <v/>
      </c>
      <c r="AV98" s="45" t="str">
        <f ca="1">IF($G98="","",TEXT(VLOOKUP($A98,Mitglieder!$C$24:$BG$323,AV$303),"0.00"))</f>
        <v/>
      </c>
      <c r="AW98" s="42" t="str">
        <f ca="1">IF($G98="","",VLOOKUP($A98,Mitglieder!$C$24:$BG$323,AW$303))</f>
        <v/>
      </c>
      <c r="AX98" s="54" t="str">
        <f ca="1">IF(OR(VLOOKUP($A98,Mitglieder!$C$24:$BG$323,AX$303)="",$G98=""),"",VLOOKUP($A98,Mitglieder!$C$24:$BG$323,AX$303))</f>
        <v/>
      </c>
      <c r="AY98" s="43" t="str">
        <f ca="1">IF($G98="","",TEXT(VLOOKUP($A98,Mitglieder!$C$24:$BG$323,AY$303),"TT.MM.JJJJ"))</f>
        <v/>
      </c>
      <c r="AZ98" s="43" t="str">
        <f ca="1">IF($G98="","",TEXT(VLOOKUP($A98,Mitglieder!$C$24:$BG$323,AZ$303),"TT.MM.JJJJ"))</f>
        <v/>
      </c>
      <c r="BA98" s="43" t="str">
        <f ca="1">IF($G98="","",TEXT(VLOOKUP($A98,Mitglieder!$C$24:$BG$323,BA$303),"TT.MM.JJJJ"))</f>
        <v/>
      </c>
      <c r="BB98" s="43" t="str">
        <f ca="1">IF($G98="","",TEXT(VLOOKUP($A98,Mitglieder!$C$24:$BG$323,BB$303),"TT.MM.JJJJ"))</f>
        <v/>
      </c>
      <c r="BC98" s="43" t="str">
        <f ca="1">IF($G98="","",TEXT(VLOOKUP($A98,Mitglieder!$C$24:$BG$323,BC$303),"TT.MM.JJJJ"))</f>
        <v/>
      </c>
      <c r="BD98" s="43" t="str">
        <f ca="1">IF($G98="","",TEXT(VLOOKUP($A98,Mitglieder!$C$24:$BG$323,BD$303),"TT.MM.JJJJ"))</f>
        <v/>
      </c>
      <c r="BE98" s="42" t="str">
        <f ca="1">IF($G98="","",VLOOKUP($A98,Mitglieder!$C$24:$BG$323,BE$303))</f>
        <v/>
      </c>
      <c r="BF98" s="42" t="str">
        <f ca="1">IF($G98="","",VLOOKUP($A98,Mitglieder!$C$24:$BG$323,BF$303))</f>
        <v/>
      </c>
    </row>
    <row r="99" spans="1:58" x14ac:dyDescent="0.35">
      <c r="A99" s="42">
        <v>99</v>
      </c>
      <c r="B99" s="42">
        <f ca="1">VLOOKUP($A99,Mitglieder!$C$24:$BA$323,B$303)</f>
        <v>1.0299999999999967</v>
      </c>
      <c r="C99" s="42" t="str">
        <f ca="1">IF($G99="","",VLOOKUP($A99,Mitglieder!$C$24:$BG$323,C$303))</f>
        <v/>
      </c>
      <c r="D99" s="42" t="str">
        <f ca="1">IF($G99="","",VLOOKUP($A99,Mitglieder!$C$24:$BG$323,D$303))</f>
        <v/>
      </c>
      <c r="E99" s="42" t="str">
        <f ca="1">IF($G99="","",VLOOKUP($A99,Mitglieder!$C$24:$BG$323,E$303))</f>
        <v/>
      </c>
      <c r="F99" s="54" t="str">
        <f ca="1">IF(OR(VLOOKUP($A99,Mitglieder!$C$24:$BG$323,F$303)="",$G99=""),"",VLOOKUP($A99,Mitglieder!$C$24:$BG$323,F$303))</f>
        <v/>
      </c>
      <c r="G99" s="72" t="str">
        <f ca="1">IF(B99/ROUND(B99,0)=1,VLOOKUP($A99,Mitglieder!$C$24:$BA$323,G$303),"")</f>
        <v/>
      </c>
      <c r="H99" s="42" t="str">
        <f ca="1">IF($G99="","",VLOOKUP($A99,Mitglieder!$C$24:$BG$323,H$303))</f>
        <v/>
      </c>
      <c r="I99" s="54" t="str">
        <f ca="1">IF(OR(VLOOKUP($A99,Mitglieder!$C$24:$BG$323,I$303)="",$G99=""),"",VLOOKUP($A99,Mitglieder!$C$24:$BG$323,I$303))</f>
        <v/>
      </c>
      <c r="J99" s="42" t="str">
        <f ca="1">IF($G99="","",VLOOKUP($A99,Mitglieder!$C$24:$BG$323,J$303))</f>
        <v/>
      </c>
      <c r="K99" s="54" t="str">
        <f ca="1">IF(OR(VLOOKUP($A99,Mitglieder!$C$24:$BG$323,K$303)="",$G99=""),"",VLOOKUP($A99,Mitglieder!$C$24:$BG$323,K$303))</f>
        <v/>
      </c>
      <c r="L99" s="42" t="str">
        <f ca="1">IF($G99="","",VLOOKUP($A99,Mitglieder!$C$24:$BG$323,L$303))</f>
        <v/>
      </c>
      <c r="M99" s="42" t="str">
        <f ca="1">IF($G99="","",VLOOKUP($A99,Mitglieder!$C$24:$BG$323,M$303))</f>
        <v/>
      </c>
      <c r="N99" s="42" t="str">
        <f ca="1">IF($G99="","",VLOOKUP($A99,Mitglieder!$C$24:$BG$323,N$303))</f>
        <v/>
      </c>
      <c r="O99" s="42" t="str">
        <f ca="1">IF($G99="","",VLOOKUP($A99,Mitglieder!$C$24:$BG$323,O$303))</f>
        <v/>
      </c>
      <c r="P99" s="42" t="str">
        <f ca="1">IF($G99="","",VLOOKUP($A99,Mitglieder!$C$24:$BG$323,P$303))</f>
        <v/>
      </c>
      <c r="Q99" s="42" t="str">
        <f ca="1">IF($G99="","",VLOOKUP($A99,Mitglieder!$C$24:$BG$323,Q$303))</f>
        <v/>
      </c>
      <c r="R99" s="54" t="str">
        <f ca="1">IF(OR(VLOOKUP($A99,Mitglieder!$C$24:$BG$323,R$303)="",$G99=""),"",VLOOKUP($A99,Mitglieder!$C$24:$BG$323,R$303))</f>
        <v/>
      </c>
      <c r="S99" s="43" t="str">
        <f ca="1">IF($G99="","",TEXT(VLOOKUP($A99,Mitglieder!$C$24:$BG$323,S$303),"TT.MM.JJJJ"))</f>
        <v/>
      </c>
      <c r="T99" s="43" t="str">
        <f ca="1">IF($G99="","",TEXT(VLOOKUP($A99,Mitglieder!$C$24:$BG$323,T$303),"TT.MM.JJJJ"))</f>
        <v/>
      </c>
      <c r="U99" s="43" t="str">
        <f ca="1">IF($G99="","",TEXT(VLOOKUP($A99,Mitglieder!$C$24:$BG$323,U$303),"TT.MM.JJJJ"))</f>
        <v/>
      </c>
      <c r="V99" s="54" t="str">
        <f ca="1">IF(OR(VLOOKUP($A99,Mitglieder!$C$24:$BG$323,V$303)="",$G99=""),"",VLOOKUP($A99,Mitglieder!$C$24:$BG$323,V$303))</f>
        <v/>
      </c>
      <c r="W99" s="54" t="str">
        <f ca="1">IF(OR(VLOOKUP($A99,Mitglieder!$C$24:$BG$323,W$303)="",$G99=""),"",VLOOKUP($A99,Mitglieder!$C$24:$BG$323,W$303))</f>
        <v/>
      </c>
      <c r="X99" s="54" t="str">
        <f ca="1">IF(OR(VLOOKUP($A99,Mitglieder!$C$24:$BG$323,X$303)="",$G99=""),"",VLOOKUP($A99,Mitglieder!$C$24:$BG$323,X$303))</f>
        <v/>
      </c>
      <c r="Y99" s="54" t="str">
        <f ca="1">IF(OR(VLOOKUP($A99,Mitglieder!$C$24:$BG$323,Y$303)="",$G99=""),"",VLOOKUP($A99,Mitglieder!$C$24:$BG$323,Y$303))</f>
        <v/>
      </c>
      <c r="Z99" s="54" t="str">
        <f ca="1">IF(OR(VLOOKUP($A99,Mitglieder!$C$24:$BG$323,Z$303)="",$G99=""),"",VLOOKUP($A99,Mitglieder!$C$24:$BG$323,Z$303))</f>
        <v/>
      </c>
      <c r="AA99" s="54" t="str">
        <f ca="1">IF(OR(VLOOKUP($A99,Mitglieder!$C$24:$BG$323,AA$303)="",$G99=""),"",VLOOKUP($A99,Mitglieder!$C$24:$BG$323,AA$303))</f>
        <v/>
      </c>
      <c r="AB99" s="54" t="str">
        <f ca="1">IF(OR(VLOOKUP($A99,Mitglieder!$C$24:$BG$323,AB$303)="",$G99=""),"",VLOOKUP($A99,Mitglieder!$C$24:$BG$323,AB$303))</f>
        <v/>
      </c>
      <c r="AC99" s="54" t="str">
        <f ca="1">IF(OR(VLOOKUP($A99,Mitglieder!$C$24:$BG$323,AC$303)="",$G99=""),"",VLOOKUP($A99,Mitglieder!$C$24:$BG$323,AC$303))</f>
        <v/>
      </c>
      <c r="AD99" s="54" t="str">
        <f ca="1">IF(OR(VLOOKUP($A99,Mitglieder!$C$24:$BG$323,AD$303)="",$G99=""),"",VLOOKUP($A99,Mitglieder!$C$24:$BG$323,AD$303))</f>
        <v/>
      </c>
      <c r="AE99" s="54" t="str">
        <f ca="1">IF(OR(VLOOKUP($A99,Mitglieder!$C$24:$BG$323,AE$303)="",$G99=""),"",VLOOKUP($A99,Mitglieder!$C$24:$BG$323,AE$303))</f>
        <v/>
      </c>
      <c r="AF99" s="54" t="str">
        <f ca="1">IF(OR(VLOOKUP($A99,Mitglieder!$C$24:$BG$323,AF$303)="",$G99=""),"",VLOOKUP($A99,Mitglieder!$C$24:$BG$323,AF$303))</f>
        <v/>
      </c>
      <c r="AG99" s="54" t="str">
        <f ca="1">IF(OR(VLOOKUP($A99,Mitglieder!$C$24:$BG$323,AG$303)="",$G99=""),"",VLOOKUP($A99,Mitglieder!$C$24:$BG$323,AG$303))</f>
        <v/>
      </c>
      <c r="AH99" s="54" t="str">
        <f ca="1">IF(OR(VLOOKUP($A99,Mitglieder!$C$24:$BG$323,AH$303)="",$G99=""),"",VLOOKUP($A99,Mitglieder!$C$24:$BG$323,AH$303))</f>
        <v/>
      </c>
      <c r="AI99" s="54" t="str">
        <f ca="1">IF(OR(VLOOKUP($A99,Mitglieder!$C$24:$BG$323,AI$303)="",$G99=""),"",VLOOKUP($A99,Mitglieder!$C$24:$BG$323,AI$303))</f>
        <v/>
      </c>
      <c r="AJ99" s="54" t="str">
        <f ca="1">IF(OR(VLOOKUP($A99,Mitglieder!$C$24:$BG$323,AJ$303)="",$G99=""),"",VLOOKUP($A99,Mitglieder!$C$24:$BG$323,AJ$303))</f>
        <v/>
      </c>
      <c r="AK99" s="54" t="str">
        <f ca="1">IF(OR(VLOOKUP($A99,Mitglieder!$C$24:$BG$323,AK$303)="",$G99=""),"",VLOOKUP($A99,Mitglieder!$C$24:$BG$323,AK$303))</f>
        <v/>
      </c>
      <c r="AL99" s="54" t="str">
        <f ca="1">IF(OR(VLOOKUP($A99,Mitglieder!$C$24:$BG$323,AL$303)="",$G99=""),"",VLOOKUP($A99,Mitglieder!$C$24:$BG$323,AL$303))</f>
        <v/>
      </c>
      <c r="AM99" s="42" t="str">
        <f ca="1">IF($G99="","",VLOOKUP($A99,Mitglieder!$C$24:$BG$323,AM$303))</f>
        <v/>
      </c>
      <c r="AN99" s="54" t="str">
        <f ca="1">IF(OR(VLOOKUP($A99,Mitglieder!$C$24:$BG$323,AN$303)="",$G99=""),"",VLOOKUP($A99,Mitglieder!$C$24:$BG$323,AN$303))</f>
        <v/>
      </c>
      <c r="AO99" s="43" t="str">
        <f ca="1">IF($G99="","",TEXT(VLOOKUP($A99,Mitglieder!$C$24:$BG$323,AO$303),"TT.MM.JJJJ"))</f>
        <v/>
      </c>
      <c r="AP99" s="42" t="str">
        <f ca="1">IF($G99="","",VLOOKUP($A99,Mitglieder!$C$24:$BG$323,AP$303))</f>
        <v/>
      </c>
      <c r="AQ99" s="45" t="str">
        <f ca="1">IF($G99="","",TEXT(VLOOKUP($A99,Mitglieder!$C$24:$BG$323,AQ$303),"0.00"))</f>
        <v/>
      </c>
      <c r="AR99" s="54" t="str">
        <f ca="1">IF(OR(VLOOKUP($A99,Mitglieder!$C$24:$BG$323,AR$303)="",$G99=""),"",VLOOKUP($A99,Mitglieder!$C$24:$BG$323,AR$303))</f>
        <v/>
      </c>
      <c r="AS99" s="45" t="str">
        <f ca="1">IF($G99="","",TEXT(VLOOKUP($A99,Mitglieder!$C$24:$BG$323,AS$303),"0.00"))</f>
        <v/>
      </c>
      <c r="AT99" s="54" t="str">
        <f ca="1">IF(OR(VLOOKUP($A99,Mitglieder!$C$24:$BG$323,AT$303)="",$G99=""),"",VLOOKUP($A99,Mitglieder!$C$24:$BG$323,AT$303))</f>
        <v/>
      </c>
      <c r="AU99" s="45" t="str">
        <f ca="1">IF($G99="","",TEXT(VLOOKUP($A99,Mitglieder!$C$24:$BG$323,AU$303),"0.00"))</f>
        <v/>
      </c>
      <c r="AV99" s="45" t="str">
        <f ca="1">IF($G99="","",TEXT(VLOOKUP($A99,Mitglieder!$C$24:$BG$323,AV$303),"0.00"))</f>
        <v/>
      </c>
      <c r="AW99" s="42" t="str">
        <f ca="1">IF($G99="","",VLOOKUP($A99,Mitglieder!$C$24:$BG$323,AW$303))</f>
        <v/>
      </c>
      <c r="AX99" s="54" t="str">
        <f ca="1">IF(OR(VLOOKUP($A99,Mitglieder!$C$24:$BG$323,AX$303)="",$G99=""),"",VLOOKUP($A99,Mitglieder!$C$24:$BG$323,AX$303))</f>
        <v/>
      </c>
      <c r="AY99" s="43" t="str">
        <f ca="1">IF($G99="","",TEXT(VLOOKUP($A99,Mitglieder!$C$24:$BG$323,AY$303),"TT.MM.JJJJ"))</f>
        <v/>
      </c>
      <c r="AZ99" s="43" t="str">
        <f ca="1">IF($G99="","",TEXT(VLOOKUP($A99,Mitglieder!$C$24:$BG$323,AZ$303),"TT.MM.JJJJ"))</f>
        <v/>
      </c>
      <c r="BA99" s="43" t="str">
        <f ca="1">IF($G99="","",TEXT(VLOOKUP($A99,Mitglieder!$C$24:$BG$323,BA$303),"TT.MM.JJJJ"))</f>
        <v/>
      </c>
      <c r="BB99" s="43" t="str">
        <f ca="1">IF($G99="","",TEXT(VLOOKUP($A99,Mitglieder!$C$24:$BG$323,BB$303),"TT.MM.JJJJ"))</f>
        <v/>
      </c>
      <c r="BC99" s="43" t="str">
        <f ca="1">IF($G99="","",TEXT(VLOOKUP($A99,Mitglieder!$C$24:$BG$323,BC$303),"TT.MM.JJJJ"))</f>
        <v/>
      </c>
      <c r="BD99" s="43" t="str">
        <f ca="1">IF($G99="","",TEXT(VLOOKUP($A99,Mitglieder!$C$24:$BG$323,BD$303),"TT.MM.JJJJ"))</f>
        <v/>
      </c>
      <c r="BE99" s="42" t="str">
        <f ca="1">IF($G99="","",VLOOKUP($A99,Mitglieder!$C$24:$BG$323,BE$303))</f>
        <v/>
      </c>
      <c r="BF99" s="42" t="str">
        <f ca="1">IF($G99="","",VLOOKUP($A99,Mitglieder!$C$24:$BG$323,BF$303))</f>
        <v/>
      </c>
    </row>
    <row r="100" spans="1:58" x14ac:dyDescent="0.35">
      <c r="A100" s="42">
        <v>100</v>
      </c>
      <c r="B100" s="42">
        <f ca="1">VLOOKUP($A100,Mitglieder!$C$24:$BA$323,B$303)</f>
        <v>1.0299999999999967</v>
      </c>
      <c r="C100" s="42" t="str">
        <f ca="1">IF($G100="","",VLOOKUP($A100,Mitglieder!$C$24:$BG$323,C$303))</f>
        <v/>
      </c>
      <c r="D100" s="42" t="str">
        <f ca="1">IF($G100="","",VLOOKUP($A100,Mitglieder!$C$24:$BG$323,D$303))</f>
        <v/>
      </c>
      <c r="E100" s="42" t="str">
        <f ca="1">IF($G100="","",VLOOKUP($A100,Mitglieder!$C$24:$BG$323,E$303))</f>
        <v/>
      </c>
      <c r="F100" s="54" t="str">
        <f ca="1">IF(OR(VLOOKUP($A100,Mitglieder!$C$24:$BG$323,F$303)="",$G100=""),"",VLOOKUP($A100,Mitglieder!$C$24:$BG$323,F$303))</f>
        <v/>
      </c>
      <c r="G100" s="72" t="str">
        <f ca="1">IF(B100/ROUND(B100,0)=1,VLOOKUP($A100,Mitglieder!$C$24:$BA$323,G$303),"")</f>
        <v/>
      </c>
      <c r="H100" s="42" t="str">
        <f ca="1">IF($G100="","",VLOOKUP($A100,Mitglieder!$C$24:$BG$323,H$303))</f>
        <v/>
      </c>
      <c r="I100" s="54" t="str">
        <f ca="1">IF(OR(VLOOKUP($A100,Mitglieder!$C$24:$BG$323,I$303)="",$G100=""),"",VLOOKUP($A100,Mitglieder!$C$24:$BG$323,I$303))</f>
        <v/>
      </c>
      <c r="J100" s="42" t="str">
        <f ca="1">IF($G100="","",VLOOKUP($A100,Mitglieder!$C$24:$BG$323,J$303))</f>
        <v/>
      </c>
      <c r="K100" s="54" t="str">
        <f ca="1">IF(OR(VLOOKUP($A100,Mitglieder!$C$24:$BG$323,K$303)="",$G100=""),"",VLOOKUP($A100,Mitglieder!$C$24:$BG$323,K$303))</f>
        <v/>
      </c>
      <c r="L100" s="42" t="str">
        <f ca="1">IF($G100="","",VLOOKUP($A100,Mitglieder!$C$24:$BG$323,L$303))</f>
        <v/>
      </c>
      <c r="M100" s="42" t="str">
        <f ca="1">IF($G100="","",VLOOKUP($A100,Mitglieder!$C$24:$BG$323,M$303))</f>
        <v/>
      </c>
      <c r="N100" s="42" t="str">
        <f ca="1">IF($G100="","",VLOOKUP($A100,Mitglieder!$C$24:$BG$323,N$303))</f>
        <v/>
      </c>
      <c r="O100" s="42" t="str">
        <f ca="1">IF($G100="","",VLOOKUP($A100,Mitglieder!$C$24:$BG$323,O$303))</f>
        <v/>
      </c>
      <c r="P100" s="42" t="str">
        <f ca="1">IF($G100="","",VLOOKUP($A100,Mitglieder!$C$24:$BG$323,P$303))</f>
        <v/>
      </c>
      <c r="Q100" s="42" t="str">
        <f ca="1">IF($G100="","",VLOOKUP($A100,Mitglieder!$C$24:$BG$323,Q$303))</f>
        <v/>
      </c>
      <c r="R100" s="54" t="str">
        <f ca="1">IF(OR(VLOOKUP($A100,Mitglieder!$C$24:$BG$323,R$303)="",$G100=""),"",VLOOKUP($A100,Mitglieder!$C$24:$BG$323,R$303))</f>
        <v/>
      </c>
      <c r="S100" s="43" t="str">
        <f ca="1">IF($G100="","",TEXT(VLOOKUP($A100,Mitglieder!$C$24:$BG$323,S$303),"TT.MM.JJJJ"))</f>
        <v/>
      </c>
      <c r="T100" s="43" t="str">
        <f ca="1">IF($G100="","",TEXT(VLOOKUP($A100,Mitglieder!$C$24:$BG$323,T$303),"TT.MM.JJJJ"))</f>
        <v/>
      </c>
      <c r="U100" s="43" t="str">
        <f ca="1">IF($G100="","",TEXT(VLOOKUP($A100,Mitglieder!$C$24:$BG$323,U$303),"TT.MM.JJJJ"))</f>
        <v/>
      </c>
      <c r="V100" s="54" t="str">
        <f ca="1">IF(OR(VLOOKUP($A100,Mitglieder!$C$24:$BG$323,V$303)="",$G100=""),"",VLOOKUP($A100,Mitglieder!$C$24:$BG$323,V$303))</f>
        <v/>
      </c>
      <c r="W100" s="54" t="str">
        <f ca="1">IF(OR(VLOOKUP($A100,Mitglieder!$C$24:$BG$323,W$303)="",$G100=""),"",VLOOKUP($A100,Mitglieder!$C$24:$BG$323,W$303))</f>
        <v/>
      </c>
      <c r="X100" s="54" t="str">
        <f ca="1">IF(OR(VLOOKUP($A100,Mitglieder!$C$24:$BG$323,X$303)="",$G100=""),"",VLOOKUP($A100,Mitglieder!$C$24:$BG$323,X$303))</f>
        <v/>
      </c>
      <c r="Y100" s="54" t="str">
        <f ca="1">IF(OR(VLOOKUP($A100,Mitglieder!$C$24:$BG$323,Y$303)="",$G100=""),"",VLOOKUP($A100,Mitglieder!$C$24:$BG$323,Y$303))</f>
        <v/>
      </c>
      <c r="Z100" s="54" t="str">
        <f ca="1">IF(OR(VLOOKUP($A100,Mitglieder!$C$24:$BG$323,Z$303)="",$G100=""),"",VLOOKUP($A100,Mitglieder!$C$24:$BG$323,Z$303))</f>
        <v/>
      </c>
      <c r="AA100" s="54" t="str">
        <f ca="1">IF(OR(VLOOKUP($A100,Mitglieder!$C$24:$BG$323,AA$303)="",$G100=""),"",VLOOKUP($A100,Mitglieder!$C$24:$BG$323,AA$303))</f>
        <v/>
      </c>
      <c r="AB100" s="54" t="str">
        <f ca="1">IF(OR(VLOOKUP($A100,Mitglieder!$C$24:$BG$323,AB$303)="",$G100=""),"",VLOOKUP($A100,Mitglieder!$C$24:$BG$323,AB$303))</f>
        <v/>
      </c>
      <c r="AC100" s="54" t="str">
        <f ca="1">IF(OR(VLOOKUP($A100,Mitglieder!$C$24:$BG$323,AC$303)="",$G100=""),"",VLOOKUP($A100,Mitglieder!$C$24:$BG$323,AC$303))</f>
        <v/>
      </c>
      <c r="AD100" s="54" t="str">
        <f ca="1">IF(OR(VLOOKUP($A100,Mitglieder!$C$24:$BG$323,AD$303)="",$G100=""),"",VLOOKUP($A100,Mitglieder!$C$24:$BG$323,AD$303))</f>
        <v/>
      </c>
      <c r="AE100" s="54" t="str">
        <f ca="1">IF(OR(VLOOKUP($A100,Mitglieder!$C$24:$BG$323,AE$303)="",$G100=""),"",VLOOKUP($A100,Mitglieder!$C$24:$BG$323,AE$303))</f>
        <v/>
      </c>
      <c r="AF100" s="54" t="str">
        <f ca="1">IF(OR(VLOOKUP($A100,Mitglieder!$C$24:$BG$323,AF$303)="",$G100=""),"",VLOOKUP($A100,Mitglieder!$C$24:$BG$323,AF$303))</f>
        <v/>
      </c>
      <c r="AG100" s="54" t="str">
        <f ca="1">IF(OR(VLOOKUP($A100,Mitglieder!$C$24:$BG$323,AG$303)="",$G100=""),"",VLOOKUP($A100,Mitglieder!$C$24:$BG$323,AG$303))</f>
        <v/>
      </c>
      <c r="AH100" s="54" t="str">
        <f ca="1">IF(OR(VLOOKUP($A100,Mitglieder!$C$24:$BG$323,AH$303)="",$G100=""),"",VLOOKUP($A100,Mitglieder!$C$24:$BG$323,AH$303))</f>
        <v/>
      </c>
      <c r="AI100" s="54" t="str">
        <f ca="1">IF(OR(VLOOKUP($A100,Mitglieder!$C$24:$BG$323,AI$303)="",$G100=""),"",VLOOKUP($A100,Mitglieder!$C$24:$BG$323,AI$303))</f>
        <v/>
      </c>
      <c r="AJ100" s="54" t="str">
        <f ca="1">IF(OR(VLOOKUP($A100,Mitglieder!$C$24:$BG$323,AJ$303)="",$G100=""),"",VLOOKUP($A100,Mitglieder!$C$24:$BG$323,AJ$303))</f>
        <v/>
      </c>
      <c r="AK100" s="54" t="str">
        <f ca="1">IF(OR(VLOOKUP($A100,Mitglieder!$C$24:$BG$323,AK$303)="",$G100=""),"",VLOOKUP($A100,Mitglieder!$C$24:$BG$323,AK$303))</f>
        <v/>
      </c>
      <c r="AL100" s="54" t="str">
        <f ca="1">IF(OR(VLOOKUP($A100,Mitglieder!$C$24:$BG$323,AL$303)="",$G100=""),"",VLOOKUP($A100,Mitglieder!$C$24:$BG$323,AL$303))</f>
        <v/>
      </c>
      <c r="AM100" s="42" t="str">
        <f ca="1">IF($G100="","",VLOOKUP($A100,Mitglieder!$C$24:$BG$323,AM$303))</f>
        <v/>
      </c>
      <c r="AN100" s="54" t="str">
        <f ca="1">IF(OR(VLOOKUP($A100,Mitglieder!$C$24:$BG$323,AN$303)="",$G100=""),"",VLOOKUP($A100,Mitglieder!$C$24:$BG$323,AN$303))</f>
        <v/>
      </c>
      <c r="AO100" s="43" t="str">
        <f ca="1">IF($G100="","",TEXT(VLOOKUP($A100,Mitglieder!$C$24:$BG$323,AO$303),"TT.MM.JJJJ"))</f>
        <v/>
      </c>
      <c r="AP100" s="42" t="str">
        <f ca="1">IF($G100="","",VLOOKUP($A100,Mitglieder!$C$24:$BG$323,AP$303))</f>
        <v/>
      </c>
      <c r="AQ100" s="45" t="str">
        <f ca="1">IF($G100="","",TEXT(VLOOKUP($A100,Mitglieder!$C$24:$BG$323,AQ$303),"0.00"))</f>
        <v/>
      </c>
      <c r="AR100" s="54" t="str">
        <f ca="1">IF(OR(VLOOKUP($A100,Mitglieder!$C$24:$BG$323,AR$303)="",$G100=""),"",VLOOKUP($A100,Mitglieder!$C$24:$BG$323,AR$303))</f>
        <v/>
      </c>
      <c r="AS100" s="45" t="str">
        <f ca="1">IF($G100="","",TEXT(VLOOKUP($A100,Mitglieder!$C$24:$BG$323,AS$303),"0.00"))</f>
        <v/>
      </c>
      <c r="AT100" s="54" t="str">
        <f ca="1">IF(OR(VLOOKUP($A100,Mitglieder!$C$24:$BG$323,AT$303)="",$G100=""),"",VLOOKUP($A100,Mitglieder!$C$24:$BG$323,AT$303))</f>
        <v/>
      </c>
      <c r="AU100" s="45" t="str">
        <f ca="1">IF($G100="","",TEXT(VLOOKUP($A100,Mitglieder!$C$24:$BG$323,AU$303),"0.00"))</f>
        <v/>
      </c>
      <c r="AV100" s="45" t="str">
        <f ca="1">IF($G100="","",TEXT(VLOOKUP($A100,Mitglieder!$C$24:$BG$323,AV$303),"0.00"))</f>
        <v/>
      </c>
      <c r="AW100" s="42" t="str">
        <f ca="1">IF($G100="","",VLOOKUP($A100,Mitglieder!$C$24:$BG$323,AW$303))</f>
        <v/>
      </c>
      <c r="AX100" s="54" t="str">
        <f ca="1">IF(OR(VLOOKUP($A100,Mitglieder!$C$24:$BG$323,AX$303)="",$G100=""),"",VLOOKUP($A100,Mitglieder!$C$24:$BG$323,AX$303))</f>
        <v/>
      </c>
      <c r="AY100" s="43" t="str">
        <f ca="1">IF($G100="","",TEXT(VLOOKUP($A100,Mitglieder!$C$24:$BG$323,AY$303),"TT.MM.JJJJ"))</f>
        <v/>
      </c>
      <c r="AZ100" s="43" t="str">
        <f ca="1">IF($G100="","",TEXT(VLOOKUP($A100,Mitglieder!$C$24:$BG$323,AZ$303),"TT.MM.JJJJ"))</f>
        <v/>
      </c>
      <c r="BA100" s="43" t="str">
        <f ca="1">IF($G100="","",TEXT(VLOOKUP($A100,Mitglieder!$C$24:$BG$323,BA$303),"TT.MM.JJJJ"))</f>
        <v/>
      </c>
      <c r="BB100" s="43" t="str">
        <f ca="1">IF($G100="","",TEXT(VLOOKUP($A100,Mitglieder!$C$24:$BG$323,BB$303),"TT.MM.JJJJ"))</f>
        <v/>
      </c>
      <c r="BC100" s="43" t="str">
        <f ca="1">IF($G100="","",TEXT(VLOOKUP($A100,Mitglieder!$C$24:$BG$323,BC$303),"TT.MM.JJJJ"))</f>
        <v/>
      </c>
      <c r="BD100" s="43" t="str">
        <f ca="1">IF($G100="","",TEXT(VLOOKUP($A100,Mitglieder!$C$24:$BG$323,BD$303),"TT.MM.JJJJ"))</f>
        <v/>
      </c>
      <c r="BE100" s="42" t="str">
        <f ca="1">IF($G100="","",VLOOKUP($A100,Mitglieder!$C$24:$BG$323,BE$303))</f>
        <v/>
      </c>
      <c r="BF100" s="42" t="str">
        <f ca="1">IF($G100="","",VLOOKUP($A100,Mitglieder!$C$24:$BG$323,BF$303))</f>
        <v/>
      </c>
    </row>
    <row r="101" spans="1:58" x14ac:dyDescent="0.35">
      <c r="A101" s="42">
        <v>101</v>
      </c>
      <c r="B101" s="42">
        <f ca="1">VLOOKUP($A101,Mitglieder!$C$24:$BA$323,B$303)</f>
        <v>1.0299999999999967</v>
      </c>
      <c r="C101" s="42" t="str">
        <f ca="1">IF($G101="","",VLOOKUP($A101,Mitglieder!$C$24:$BG$323,C$303))</f>
        <v/>
      </c>
      <c r="D101" s="42" t="str">
        <f ca="1">IF($G101="","",VLOOKUP($A101,Mitglieder!$C$24:$BG$323,D$303))</f>
        <v/>
      </c>
      <c r="E101" s="42" t="str">
        <f ca="1">IF($G101="","",VLOOKUP($A101,Mitglieder!$C$24:$BG$323,E$303))</f>
        <v/>
      </c>
      <c r="F101" s="54" t="str">
        <f ca="1">IF(OR(VLOOKUP($A101,Mitglieder!$C$24:$BG$323,F$303)="",$G101=""),"",VLOOKUP($A101,Mitglieder!$C$24:$BG$323,F$303))</f>
        <v/>
      </c>
      <c r="G101" s="72" t="str">
        <f ca="1">IF(B101/ROUND(B101,0)=1,VLOOKUP($A101,Mitglieder!$C$24:$BA$323,G$303),"")</f>
        <v/>
      </c>
      <c r="H101" s="42" t="str">
        <f ca="1">IF($G101="","",VLOOKUP($A101,Mitglieder!$C$24:$BG$323,H$303))</f>
        <v/>
      </c>
      <c r="I101" s="54" t="str">
        <f ca="1">IF(OR(VLOOKUP($A101,Mitglieder!$C$24:$BG$323,I$303)="",$G101=""),"",VLOOKUP($A101,Mitglieder!$C$24:$BG$323,I$303))</f>
        <v/>
      </c>
      <c r="J101" s="42" t="str">
        <f ca="1">IF($G101="","",VLOOKUP($A101,Mitglieder!$C$24:$BG$323,J$303))</f>
        <v/>
      </c>
      <c r="K101" s="54" t="str">
        <f ca="1">IF(OR(VLOOKUP($A101,Mitglieder!$C$24:$BG$323,K$303)="",$G101=""),"",VLOOKUP($A101,Mitglieder!$C$24:$BG$323,K$303))</f>
        <v/>
      </c>
      <c r="L101" s="42" t="str">
        <f ca="1">IF($G101="","",VLOOKUP($A101,Mitglieder!$C$24:$BG$323,L$303))</f>
        <v/>
      </c>
      <c r="M101" s="42" t="str">
        <f ca="1">IF($G101="","",VLOOKUP($A101,Mitglieder!$C$24:$BG$323,M$303))</f>
        <v/>
      </c>
      <c r="N101" s="42" t="str">
        <f ca="1">IF($G101="","",VLOOKUP($A101,Mitglieder!$C$24:$BG$323,N$303))</f>
        <v/>
      </c>
      <c r="O101" s="42" t="str">
        <f ca="1">IF($G101="","",VLOOKUP($A101,Mitglieder!$C$24:$BG$323,O$303))</f>
        <v/>
      </c>
      <c r="P101" s="42" t="str">
        <f ca="1">IF($G101="","",VLOOKUP($A101,Mitglieder!$C$24:$BG$323,P$303))</f>
        <v/>
      </c>
      <c r="Q101" s="42" t="str">
        <f ca="1">IF($G101="","",VLOOKUP($A101,Mitglieder!$C$24:$BG$323,Q$303))</f>
        <v/>
      </c>
      <c r="R101" s="54" t="str">
        <f ca="1">IF(OR(VLOOKUP($A101,Mitglieder!$C$24:$BG$323,R$303)="",$G101=""),"",VLOOKUP($A101,Mitglieder!$C$24:$BG$323,R$303))</f>
        <v/>
      </c>
      <c r="S101" s="43" t="str">
        <f ca="1">IF($G101="","",TEXT(VLOOKUP($A101,Mitglieder!$C$24:$BG$323,S$303),"TT.MM.JJJJ"))</f>
        <v/>
      </c>
      <c r="T101" s="43" t="str">
        <f ca="1">IF($G101="","",TEXT(VLOOKUP($A101,Mitglieder!$C$24:$BG$323,T$303),"TT.MM.JJJJ"))</f>
        <v/>
      </c>
      <c r="U101" s="43" t="str">
        <f ca="1">IF($G101="","",TEXT(VLOOKUP($A101,Mitglieder!$C$24:$BG$323,U$303),"TT.MM.JJJJ"))</f>
        <v/>
      </c>
      <c r="V101" s="54" t="str">
        <f ca="1">IF(OR(VLOOKUP($A101,Mitglieder!$C$24:$BG$323,V$303)="",$G101=""),"",VLOOKUP($A101,Mitglieder!$C$24:$BG$323,V$303))</f>
        <v/>
      </c>
      <c r="W101" s="54" t="str">
        <f ca="1">IF(OR(VLOOKUP($A101,Mitglieder!$C$24:$BG$323,W$303)="",$G101=""),"",VLOOKUP($A101,Mitglieder!$C$24:$BG$323,W$303))</f>
        <v/>
      </c>
      <c r="X101" s="54" t="str">
        <f ca="1">IF(OR(VLOOKUP($A101,Mitglieder!$C$24:$BG$323,X$303)="",$G101=""),"",VLOOKUP($A101,Mitglieder!$C$24:$BG$323,X$303))</f>
        <v/>
      </c>
      <c r="Y101" s="54" t="str">
        <f ca="1">IF(OR(VLOOKUP($A101,Mitglieder!$C$24:$BG$323,Y$303)="",$G101=""),"",VLOOKUP($A101,Mitglieder!$C$24:$BG$323,Y$303))</f>
        <v/>
      </c>
      <c r="Z101" s="54" t="str">
        <f ca="1">IF(OR(VLOOKUP($A101,Mitglieder!$C$24:$BG$323,Z$303)="",$G101=""),"",VLOOKUP($A101,Mitglieder!$C$24:$BG$323,Z$303))</f>
        <v/>
      </c>
      <c r="AA101" s="54" t="str">
        <f ca="1">IF(OR(VLOOKUP($A101,Mitglieder!$C$24:$BG$323,AA$303)="",$G101=""),"",VLOOKUP($A101,Mitglieder!$C$24:$BG$323,AA$303))</f>
        <v/>
      </c>
      <c r="AB101" s="54" t="str">
        <f ca="1">IF(OR(VLOOKUP($A101,Mitglieder!$C$24:$BG$323,AB$303)="",$G101=""),"",VLOOKUP($A101,Mitglieder!$C$24:$BG$323,AB$303))</f>
        <v/>
      </c>
      <c r="AC101" s="54" t="str">
        <f ca="1">IF(OR(VLOOKUP($A101,Mitglieder!$C$24:$BG$323,AC$303)="",$G101=""),"",VLOOKUP($A101,Mitglieder!$C$24:$BG$323,AC$303))</f>
        <v/>
      </c>
      <c r="AD101" s="54" t="str">
        <f ca="1">IF(OR(VLOOKUP($A101,Mitglieder!$C$24:$BG$323,AD$303)="",$G101=""),"",VLOOKUP($A101,Mitglieder!$C$24:$BG$323,AD$303))</f>
        <v/>
      </c>
      <c r="AE101" s="54" t="str">
        <f ca="1">IF(OR(VLOOKUP($A101,Mitglieder!$C$24:$BG$323,AE$303)="",$G101=""),"",VLOOKUP($A101,Mitglieder!$C$24:$BG$323,AE$303))</f>
        <v/>
      </c>
      <c r="AF101" s="54" t="str">
        <f ca="1">IF(OR(VLOOKUP($A101,Mitglieder!$C$24:$BG$323,AF$303)="",$G101=""),"",VLOOKUP($A101,Mitglieder!$C$24:$BG$323,AF$303))</f>
        <v/>
      </c>
      <c r="AG101" s="54" t="str">
        <f ca="1">IF(OR(VLOOKUP($A101,Mitglieder!$C$24:$BG$323,AG$303)="",$G101=""),"",VLOOKUP($A101,Mitglieder!$C$24:$BG$323,AG$303))</f>
        <v/>
      </c>
      <c r="AH101" s="54" t="str">
        <f ca="1">IF(OR(VLOOKUP($A101,Mitglieder!$C$24:$BG$323,AH$303)="",$G101=""),"",VLOOKUP($A101,Mitglieder!$C$24:$BG$323,AH$303))</f>
        <v/>
      </c>
      <c r="AI101" s="54" t="str">
        <f ca="1">IF(OR(VLOOKUP($A101,Mitglieder!$C$24:$BG$323,AI$303)="",$G101=""),"",VLOOKUP($A101,Mitglieder!$C$24:$BG$323,AI$303))</f>
        <v/>
      </c>
      <c r="AJ101" s="54" t="str">
        <f ca="1">IF(OR(VLOOKUP($A101,Mitglieder!$C$24:$BG$323,AJ$303)="",$G101=""),"",VLOOKUP($A101,Mitglieder!$C$24:$BG$323,AJ$303))</f>
        <v/>
      </c>
      <c r="AK101" s="54" t="str">
        <f ca="1">IF(OR(VLOOKUP($A101,Mitglieder!$C$24:$BG$323,AK$303)="",$G101=""),"",VLOOKUP($A101,Mitglieder!$C$24:$BG$323,AK$303))</f>
        <v/>
      </c>
      <c r="AL101" s="54" t="str">
        <f ca="1">IF(OR(VLOOKUP($A101,Mitglieder!$C$24:$BG$323,AL$303)="",$G101=""),"",VLOOKUP($A101,Mitglieder!$C$24:$BG$323,AL$303))</f>
        <v/>
      </c>
      <c r="AM101" s="42" t="str">
        <f ca="1">IF($G101="","",VLOOKUP($A101,Mitglieder!$C$24:$BG$323,AM$303))</f>
        <v/>
      </c>
      <c r="AN101" s="54" t="str">
        <f ca="1">IF(OR(VLOOKUP($A101,Mitglieder!$C$24:$BG$323,AN$303)="",$G101=""),"",VLOOKUP($A101,Mitglieder!$C$24:$BG$323,AN$303))</f>
        <v/>
      </c>
      <c r="AO101" s="43" t="str">
        <f ca="1">IF($G101="","",TEXT(VLOOKUP($A101,Mitglieder!$C$24:$BG$323,AO$303),"TT.MM.JJJJ"))</f>
        <v/>
      </c>
      <c r="AP101" s="42" t="str">
        <f ca="1">IF($G101="","",VLOOKUP($A101,Mitglieder!$C$24:$BG$323,AP$303))</f>
        <v/>
      </c>
      <c r="AQ101" s="45" t="str">
        <f ca="1">IF($G101="","",TEXT(VLOOKUP($A101,Mitglieder!$C$24:$BG$323,AQ$303),"0.00"))</f>
        <v/>
      </c>
      <c r="AR101" s="54" t="str">
        <f ca="1">IF(OR(VLOOKUP($A101,Mitglieder!$C$24:$BG$323,AR$303)="",$G101=""),"",VLOOKUP($A101,Mitglieder!$C$24:$BG$323,AR$303))</f>
        <v/>
      </c>
      <c r="AS101" s="45" t="str">
        <f ca="1">IF($G101="","",TEXT(VLOOKUP($A101,Mitglieder!$C$24:$BG$323,AS$303),"0.00"))</f>
        <v/>
      </c>
      <c r="AT101" s="54" t="str">
        <f ca="1">IF(OR(VLOOKUP($A101,Mitglieder!$C$24:$BG$323,AT$303)="",$G101=""),"",VLOOKUP($A101,Mitglieder!$C$24:$BG$323,AT$303))</f>
        <v/>
      </c>
      <c r="AU101" s="45" t="str">
        <f ca="1">IF($G101="","",TEXT(VLOOKUP($A101,Mitglieder!$C$24:$BG$323,AU$303),"0.00"))</f>
        <v/>
      </c>
      <c r="AV101" s="45" t="str">
        <f ca="1">IF($G101="","",TEXT(VLOOKUP($A101,Mitglieder!$C$24:$BG$323,AV$303),"0.00"))</f>
        <v/>
      </c>
      <c r="AW101" s="42" t="str">
        <f ca="1">IF($G101="","",VLOOKUP($A101,Mitglieder!$C$24:$BG$323,AW$303))</f>
        <v/>
      </c>
      <c r="AX101" s="54" t="str">
        <f ca="1">IF(OR(VLOOKUP($A101,Mitglieder!$C$24:$BG$323,AX$303)="",$G101=""),"",VLOOKUP($A101,Mitglieder!$C$24:$BG$323,AX$303))</f>
        <v/>
      </c>
      <c r="AY101" s="43" t="str">
        <f ca="1">IF($G101="","",TEXT(VLOOKUP($A101,Mitglieder!$C$24:$BG$323,AY$303),"TT.MM.JJJJ"))</f>
        <v/>
      </c>
      <c r="AZ101" s="43" t="str">
        <f ca="1">IF($G101="","",TEXT(VLOOKUP($A101,Mitglieder!$C$24:$BG$323,AZ$303),"TT.MM.JJJJ"))</f>
        <v/>
      </c>
      <c r="BA101" s="43" t="str">
        <f ca="1">IF($G101="","",TEXT(VLOOKUP($A101,Mitglieder!$C$24:$BG$323,BA$303),"TT.MM.JJJJ"))</f>
        <v/>
      </c>
      <c r="BB101" s="43" t="str">
        <f ca="1">IF($G101="","",TEXT(VLOOKUP($A101,Mitglieder!$C$24:$BG$323,BB$303),"TT.MM.JJJJ"))</f>
        <v/>
      </c>
      <c r="BC101" s="43" t="str">
        <f ca="1">IF($G101="","",TEXT(VLOOKUP($A101,Mitglieder!$C$24:$BG$323,BC$303),"TT.MM.JJJJ"))</f>
        <v/>
      </c>
      <c r="BD101" s="43" t="str">
        <f ca="1">IF($G101="","",TEXT(VLOOKUP($A101,Mitglieder!$C$24:$BG$323,BD$303),"TT.MM.JJJJ"))</f>
        <v/>
      </c>
      <c r="BE101" s="42" t="str">
        <f ca="1">IF($G101="","",VLOOKUP($A101,Mitglieder!$C$24:$BG$323,BE$303))</f>
        <v/>
      </c>
      <c r="BF101" s="42" t="str">
        <f ca="1">IF($G101="","",VLOOKUP($A101,Mitglieder!$C$24:$BG$323,BF$303))</f>
        <v/>
      </c>
    </row>
    <row r="102" spans="1:58" x14ac:dyDescent="0.35">
      <c r="A102" s="42">
        <v>102</v>
      </c>
      <c r="B102" s="42">
        <f ca="1">VLOOKUP($A102,Mitglieder!$C$24:$BA$323,B$303)</f>
        <v>1.0299999999999967</v>
      </c>
      <c r="C102" s="42" t="str">
        <f ca="1">IF($G102="","",VLOOKUP($A102,Mitglieder!$C$24:$BG$323,C$303))</f>
        <v/>
      </c>
      <c r="D102" s="42" t="str">
        <f ca="1">IF($G102="","",VLOOKUP($A102,Mitglieder!$C$24:$BG$323,D$303))</f>
        <v/>
      </c>
      <c r="E102" s="42" t="str">
        <f ca="1">IF($G102="","",VLOOKUP($A102,Mitglieder!$C$24:$BG$323,E$303))</f>
        <v/>
      </c>
      <c r="F102" s="54" t="str">
        <f ca="1">IF(OR(VLOOKUP($A102,Mitglieder!$C$24:$BG$323,F$303)="",$G102=""),"",VLOOKUP($A102,Mitglieder!$C$24:$BG$323,F$303))</f>
        <v/>
      </c>
      <c r="G102" s="72" t="str">
        <f ca="1">IF(B102/ROUND(B102,0)=1,VLOOKUP($A102,Mitglieder!$C$24:$BA$323,G$303),"")</f>
        <v/>
      </c>
      <c r="H102" s="42" t="str">
        <f ca="1">IF($G102="","",VLOOKUP($A102,Mitglieder!$C$24:$BG$323,H$303))</f>
        <v/>
      </c>
      <c r="I102" s="54" t="str">
        <f ca="1">IF(OR(VLOOKUP($A102,Mitglieder!$C$24:$BG$323,I$303)="",$G102=""),"",VLOOKUP($A102,Mitglieder!$C$24:$BG$323,I$303))</f>
        <v/>
      </c>
      <c r="J102" s="42" t="str">
        <f ca="1">IF($G102="","",VLOOKUP($A102,Mitglieder!$C$24:$BG$323,J$303))</f>
        <v/>
      </c>
      <c r="K102" s="54" t="str">
        <f ca="1">IF(OR(VLOOKUP($A102,Mitglieder!$C$24:$BG$323,K$303)="",$G102=""),"",VLOOKUP($A102,Mitglieder!$C$24:$BG$323,K$303))</f>
        <v/>
      </c>
      <c r="L102" s="42" t="str">
        <f ca="1">IF($G102="","",VLOOKUP($A102,Mitglieder!$C$24:$BG$323,L$303))</f>
        <v/>
      </c>
      <c r="M102" s="42" t="str">
        <f ca="1">IF($G102="","",VLOOKUP($A102,Mitglieder!$C$24:$BG$323,M$303))</f>
        <v/>
      </c>
      <c r="N102" s="42" t="str">
        <f ca="1">IF($G102="","",VLOOKUP($A102,Mitglieder!$C$24:$BG$323,N$303))</f>
        <v/>
      </c>
      <c r="O102" s="42" t="str">
        <f ca="1">IF($G102="","",VLOOKUP($A102,Mitglieder!$C$24:$BG$323,O$303))</f>
        <v/>
      </c>
      <c r="P102" s="42" t="str">
        <f ca="1">IF($G102="","",VLOOKUP($A102,Mitglieder!$C$24:$BG$323,P$303))</f>
        <v/>
      </c>
      <c r="Q102" s="42" t="str">
        <f ca="1">IF($G102="","",VLOOKUP($A102,Mitglieder!$C$24:$BG$323,Q$303))</f>
        <v/>
      </c>
      <c r="R102" s="54" t="str">
        <f ca="1">IF(OR(VLOOKUP($A102,Mitglieder!$C$24:$BG$323,R$303)="",$G102=""),"",VLOOKUP($A102,Mitglieder!$C$24:$BG$323,R$303))</f>
        <v/>
      </c>
      <c r="S102" s="43" t="str">
        <f ca="1">IF($G102="","",TEXT(VLOOKUP($A102,Mitglieder!$C$24:$BG$323,S$303),"TT.MM.JJJJ"))</f>
        <v/>
      </c>
      <c r="T102" s="43" t="str">
        <f ca="1">IF($G102="","",TEXT(VLOOKUP($A102,Mitglieder!$C$24:$BG$323,T$303),"TT.MM.JJJJ"))</f>
        <v/>
      </c>
      <c r="U102" s="43" t="str">
        <f ca="1">IF($G102="","",TEXT(VLOOKUP($A102,Mitglieder!$C$24:$BG$323,U$303),"TT.MM.JJJJ"))</f>
        <v/>
      </c>
      <c r="V102" s="54" t="str">
        <f ca="1">IF(OR(VLOOKUP($A102,Mitglieder!$C$24:$BG$323,V$303)="",$G102=""),"",VLOOKUP($A102,Mitglieder!$C$24:$BG$323,V$303))</f>
        <v/>
      </c>
      <c r="W102" s="54" t="str">
        <f ca="1">IF(OR(VLOOKUP($A102,Mitglieder!$C$24:$BG$323,W$303)="",$G102=""),"",VLOOKUP($A102,Mitglieder!$C$24:$BG$323,W$303))</f>
        <v/>
      </c>
      <c r="X102" s="54" t="str">
        <f ca="1">IF(OR(VLOOKUP($A102,Mitglieder!$C$24:$BG$323,X$303)="",$G102=""),"",VLOOKUP($A102,Mitglieder!$C$24:$BG$323,X$303))</f>
        <v/>
      </c>
      <c r="Y102" s="54" t="str">
        <f ca="1">IF(OR(VLOOKUP($A102,Mitglieder!$C$24:$BG$323,Y$303)="",$G102=""),"",VLOOKUP($A102,Mitglieder!$C$24:$BG$323,Y$303))</f>
        <v/>
      </c>
      <c r="Z102" s="54" t="str">
        <f ca="1">IF(OR(VLOOKUP($A102,Mitglieder!$C$24:$BG$323,Z$303)="",$G102=""),"",VLOOKUP($A102,Mitglieder!$C$24:$BG$323,Z$303))</f>
        <v/>
      </c>
      <c r="AA102" s="54" t="str">
        <f ca="1">IF(OR(VLOOKUP($A102,Mitglieder!$C$24:$BG$323,AA$303)="",$G102=""),"",VLOOKUP($A102,Mitglieder!$C$24:$BG$323,AA$303))</f>
        <v/>
      </c>
      <c r="AB102" s="54" t="str">
        <f ca="1">IF(OR(VLOOKUP($A102,Mitglieder!$C$24:$BG$323,AB$303)="",$G102=""),"",VLOOKUP($A102,Mitglieder!$C$24:$BG$323,AB$303))</f>
        <v/>
      </c>
      <c r="AC102" s="54" t="str">
        <f ca="1">IF(OR(VLOOKUP($A102,Mitglieder!$C$24:$BG$323,AC$303)="",$G102=""),"",VLOOKUP($A102,Mitglieder!$C$24:$BG$323,AC$303))</f>
        <v/>
      </c>
      <c r="AD102" s="54" t="str">
        <f ca="1">IF(OR(VLOOKUP($A102,Mitglieder!$C$24:$BG$323,AD$303)="",$G102=""),"",VLOOKUP($A102,Mitglieder!$C$24:$BG$323,AD$303))</f>
        <v/>
      </c>
      <c r="AE102" s="54" t="str">
        <f ca="1">IF(OR(VLOOKUP($A102,Mitglieder!$C$24:$BG$323,AE$303)="",$G102=""),"",VLOOKUP($A102,Mitglieder!$C$24:$BG$323,AE$303))</f>
        <v/>
      </c>
      <c r="AF102" s="54" t="str">
        <f ca="1">IF(OR(VLOOKUP($A102,Mitglieder!$C$24:$BG$323,AF$303)="",$G102=""),"",VLOOKUP($A102,Mitglieder!$C$24:$BG$323,AF$303))</f>
        <v/>
      </c>
      <c r="AG102" s="54" t="str">
        <f ca="1">IF(OR(VLOOKUP($A102,Mitglieder!$C$24:$BG$323,AG$303)="",$G102=""),"",VLOOKUP($A102,Mitglieder!$C$24:$BG$323,AG$303))</f>
        <v/>
      </c>
      <c r="AH102" s="54" t="str">
        <f ca="1">IF(OR(VLOOKUP($A102,Mitglieder!$C$24:$BG$323,AH$303)="",$G102=""),"",VLOOKUP($A102,Mitglieder!$C$24:$BG$323,AH$303))</f>
        <v/>
      </c>
      <c r="AI102" s="54" t="str">
        <f ca="1">IF(OR(VLOOKUP($A102,Mitglieder!$C$24:$BG$323,AI$303)="",$G102=""),"",VLOOKUP($A102,Mitglieder!$C$24:$BG$323,AI$303))</f>
        <v/>
      </c>
      <c r="AJ102" s="54" t="str">
        <f ca="1">IF(OR(VLOOKUP($A102,Mitglieder!$C$24:$BG$323,AJ$303)="",$G102=""),"",VLOOKUP($A102,Mitglieder!$C$24:$BG$323,AJ$303))</f>
        <v/>
      </c>
      <c r="AK102" s="54" t="str">
        <f ca="1">IF(OR(VLOOKUP($A102,Mitglieder!$C$24:$BG$323,AK$303)="",$G102=""),"",VLOOKUP($A102,Mitglieder!$C$24:$BG$323,AK$303))</f>
        <v/>
      </c>
      <c r="AL102" s="54" t="str">
        <f ca="1">IF(OR(VLOOKUP($A102,Mitglieder!$C$24:$BG$323,AL$303)="",$G102=""),"",VLOOKUP($A102,Mitglieder!$C$24:$BG$323,AL$303))</f>
        <v/>
      </c>
      <c r="AM102" s="42" t="str">
        <f ca="1">IF($G102="","",VLOOKUP($A102,Mitglieder!$C$24:$BG$323,AM$303))</f>
        <v/>
      </c>
      <c r="AN102" s="54" t="str">
        <f ca="1">IF(OR(VLOOKUP($A102,Mitglieder!$C$24:$BG$323,AN$303)="",$G102=""),"",VLOOKUP($A102,Mitglieder!$C$24:$BG$323,AN$303))</f>
        <v/>
      </c>
      <c r="AO102" s="43" t="str">
        <f ca="1">IF($G102="","",TEXT(VLOOKUP($A102,Mitglieder!$C$24:$BG$323,AO$303),"TT.MM.JJJJ"))</f>
        <v/>
      </c>
      <c r="AP102" s="42" t="str">
        <f ca="1">IF($G102="","",VLOOKUP($A102,Mitglieder!$C$24:$BG$323,AP$303))</f>
        <v/>
      </c>
      <c r="AQ102" s="45" t="str">
        <f ca="1">IF($G102="","",TEXT(VLOOKUP($A102,Mitglieder!$C$24:$BG$323,AQ$303),"0.00"))</f>
        <v/>
      </c>
      <c r="AR102" s="54" t="str">
        <f ca="1">IF(OR(VLOOKUP($A102,Mitglieder!$C$24:$BG$323,AR$303)="",$G102=""),"",VLOOKUP($A102,Mitglieder!$C$24:$BG$323,AR$303))</f>
        <v/>
      </c>
      <c r="AS102" s="45" t="str">
        <f ca="1">IF($G102="","",TEXT(VLOOKUP($A102,Mitglieder!$C$24:$BG$323,AS$303),"0.00"))</f>
        <v/>
      </c>
      <c r="AT102" s="54" t="str">
        <f ca="1">IF(OR(VLOOKUP($A102,Mitglieder!$C$24:$BG$323,AT$303)="",$G102=""),"",VLOOKUP($A102,Mitglieder!$C$24:$BG$323,AT$303))</f>
        <v/>
      </c>
      <c r="AU102" s="45" t="str">
        <f ca="1">IF($G102="","",TEXT(VLOOKUP($A102,Mitglieder!$C$24:$BG$323,AU$303),"0.00"))</f>
        <v/>
      </c>
      <c r="AV102" s="45" t="str">
        <f ca="1">IF($G102="","",TEXT(VLOOKUP($A102,Mitglieder!$C$24:$BG$323,AV$303),"0.00"))</f>
        <v/>
      </c>
      <c r="AW102" s="42" t="str">
        <f ca="1">IF($G102="","",VLOOKUP($A102,Mitglieder!$C$24:$BG$323,AW$303))</f>
        <v/>
      </c>
      <c r="AX102" s="54" t="str">
        <f ca="1">IF(OR(VLOOKUP($A102,Mitglieder!$C$24:$BG$323,AX$303)="",$G102=""),"",VLOOKUP($A102,Mitglieder!$C$24:$BG$323,AX$303))</f>
        <v/>
      </c>
      <c r="AY102" s="43" t="str">
        <f ca="1">IF($G102="","",TEXT(VLOOKUP($A102,Mitglieder!$C$24:$BG$323,AY$303),"TT.MM.JJJJ"))</f>
        <v/>
      </c>
      <c r="AZ102" s="43" t="str">
        <f ca="1">IF($G102="","",TEXT(VLOOKUP($A102,Mitglieder!$C$24:$BG$323,AZ$303),"TT.MM.JJJJ"))</f>
        <v/>
      </c>
      <c r="BA102" s="43" t="str">
        <f ca="1">IF($G102="","",TEXT(VLOOKUP($A102,Mitglieder!$C$24:$BG$323,BA$303),"TT.MM.JJJJ"))</f>
        <v/>
      </c>
      <c r="BB102" s="43" t="str">
        <f ca="1">IF($G102="","",TEXT(VLOOKUP($A102,Mitglieder!$C$24:$BG$323,BB$303),"TT.MM.JJJJ"))</f>
        <v/>
      </c>
      <c r="BC102" s="43" t="str">
        <f ca="1">IF($G102="","",TEXT(VLOOKUP($A102,Mitglieder!$C$24:$BG$323,BC$303),"TT.MM.JJJJ"))</f>
        <v/>
      </c>
      <c r="BD102" s="43" t="str">
        <f ca="1">IF($G102="","",TEXT(VLOOKUP($A102,Mitglieder!$C$24:$BG$323,BD$303),"TT.MM.JJJJ"))</f>
        <v/>
      </c>
      <c r="BE102" s="42" t="str">
        <f ca="1">IF($G102="","",VLOOKUP($A102,Mitglieder!$C$24:$BG$323,BE$303))</f>
        <v/>
      </c>
      <c r="BF102" s="42" t="str">
        <f ca="1">IF($G102="","",VLOOKUP($A102,Mitglieder!$C$24:$BG$323,BF$303))</f>
        <v/>
      </c>
    </row>
    <row r="103" spans="1:58" x14ac:dyDescent="0.35">
      <c r="A103" s="42">
        <v>103</v>
      </c>
      <c r="B103" s="42">
        <f ca="1">VLOOKUP($A103,Mitglieder!$C$24:$BA$323,B$303)</f>
        <v>1.0299999999999967</v>
      </c>
      <c r="C103" s="42" t="str">
        <f ca="1">IF($G103="","",VLOOKUP($A103,Mitglieder!$C$24:$BG$323,C$303))</f>
        <v/>
      </c>
      <c r="D103" s="42" t="str">
        <f ca="1">IF($G103="","",VLOOKUP($A103,Mitglieder!$C$24:$BG$323,D$303))</f>
        <v/>
      </c>
      <c r="E103" s="42" t="str">
        <f ca="1">IF($G103="","",VLOOKUP($A103,Mitglieder!$C$24:$BG$323,E$303))</f>
        <v/>
      </c>
      <c r="F103" s="54" t="str">
        <f ca="1">IF(OR(VLOOKUP($A103,Mitglieder!$C$24:$BG$323,F$303)="",$G103=""),"",VLOOKUP($A103,Mitglieder!$C$24:$BG$323,F$303))</f>
        <v/>
      </c>
      <c r="G103" s="72" t="str">
        <f ca="1">IF(B103/ROUND(B103,0)=1,VLOOKUP($A103,Mitglieder!$C$24:$BA$323,G$303),"")</f>
        <v/>
      </c>
      <c r="H103" s="42" t="str">
        <f ca="1">IF($G103="","",VLOOKUP($A103,Mitglieder!$C$24:$BG$323,H$303))</f>
        <v/>
      </c>
      <c r="I103" s="54" t="str">
        <f ca="1">IF(OR(VLOOKUP($A103,Mitglieder!$C$24:$BG$323,I$303)="",$G103=""),"",VLOOKUP($A103,Mitglieder!$C$24:$BG$323,I$303))</f>
        <v/>
      </c>
      <c r="J103" s="42" t="str">
        <f ca="1">IF($G103="","",VLOOKUP($A103,Mitglieder!$C$24:$BG$323,J$303))</f>
        <v/>
      </c>
      <c r="K103" s="54" t="str">
        <f ca="1">IF(OR(VLOOKUP($A103,Mitglieder!$C$24:$BG$323,K$303)="",$G103=""),"",VLOOKUP($A103,Mitglieder!$C$24:$BG$323,K$303))</f>
        <v/>
      </c>
      <c r="L103" s="42" t="str">
        <f ca="1">IF($G103="","",VLOOKUP($A103,Mitglieder!$C$24:$BG$323,L$303))</f>
        <v/>
      </c>
      <c r="M103" s="42" t="str">
        <f ca="1">IF($G103="","",VLOOKUP($A103,Mitglieder!$C$24:$BG$323,M$303))</f>
        <v/>
      </c>
      <c r="N103" s="42" t="str">
        <f ca="1">IF($G103="","",VLOOKUP($A103,Mitglieder!$C$24:$BG$323,N$303))</f>
        <v/>
      </c>
      <c r="O103" s="42" t="str">
        <f ca="1">IF($G103="","",VLOOKUP($A103,Mitglieder!$C$24:$BG$323,O$303))</f>
        <v/>
      </c>
      <c r="P103" s="42" t="str">
        <f ca="1">IF($G103="","",VLOOKUP($A103,Mitglieder!$C$24:$BG$323,P$303))</f>
        <v/>
      </c>
      <c r="Q103" s="42" t="str">
        <f ca="1">IF($G103="","",VLOOKUP($A103,Mitglieder!$C$24:$BG$323,Q$303))</f>
        <v/>
      </c>
      <c r="R103" s="54" t="str">
        <f ca="1">IF(OR(VLOOKUP($A103,Mitglieder!$C$24:$BG$323,R$303)="",$G103=""),"",VLOOKUP($A103,Mitglieder!$C$24:$BG$323,R$303))</f>
        <v/>
      </c>
      <c r="S103" s="43" t="str">
        <f ca="1">IF($G103="","",TEXT(VLOOKUP($A103,Mitglieder!$C$24:$BG$323,S$303),"TT.MM.JJJJ"))</f>
        <v/>
      </c>
      <c r="T103" s="43" t="str">
        <f ca="1">IF($G103="","",TEXT(VLOOKUP($A103,Mitglieder!$C$24:$BG$323,T$303),"TT.MM.JJJJ"))</f>
        <v/>
      </c>
      <c r="U103" s="43" t="str">
        <f ca="1">IF($G103="","",TEXT(VLOOKUP($A103,Mitglieder!$C$24:$BG$323,U$303),"TT.MM.JJJJ"))</f>
        <v/>
      </c>
      <c r="V103" s="54" t="str">
        <f ca="1">IF(OR(VLOOKUP($A103,Mitglieder!$C$24:$BG$323,V$303)="",$G103=""),"",VLOOKUP($A103,Mitglieder!$C$24:$BG$323,V$303))</f>
        <v/>
      </c>
      <c r="W103" s="54" t="str">
        <f ca="1">IF(OR(VLOOKUP($A103,Mitglieder!$C$24:$BG$323,W$303)="",$G103=""),"",VLOOKUP($A103,Mitglieder!$C$24:$BG$323,W$303))</f>
        <v/>
      </c>
      <c r="X103" s="54" t="str">
        <f ca="1">IF(OR(VLOOKUP($A103,Mitglieder!$C$24:$BG$323,X$303)="",$G103=""),"",VLOOKUP($A103,Mitglieder!$C$24:$BG$323,X$303))</f>
        <v/>
      </c>
      <c r="Y103" s="54" t="str">
        <f ca="1">IF(OR(VLOOKUP($A103,Mitglieder!$C$24:$BG$323,Y$303)="",$G103=""),"",VLOOKUP($A103,Mitglieder!$C$24:$BG$323,Y$303))</f>
        <v/>
      </c>
      <c r="Z103" s="54" t="str">
        <f ca="1">IF(OR(VLOOKUP($A103,Mitglieder!$C$24:$BG$323,Z$303)="",$G103=""),"",VLOOKUP($A103,Mitglieder!$C$24:$BG$323,Z$303))</f>
        <v/>
      </c>
      <c r="AA103" s="54" t="str">
        <f ca="1">IF(OR(VLOOKUP($A103,Mitglieder!$C$24:$BG$323,AA$303)="",$G103=""),"",VLOOKUP($A103,Mitglieder!$C$24:$BG$323,AA$303))</f>
        <v/>
      </c>
      <c r="AB103" s="54" t="str">
        <f ca="1">IF(OR(VLOOKUP($A103,Mitglieder!$C$24:$BG$323,AB$303)="",$G103=""),"",VLOOKUP($A103,Mitglieder!$C$24:$BG$323,AB$303))</f>
        <v/>
      </c>
      <c r="AC103" s="54" t="str">
        <f ca="1">IF(OR(VLOOKUP($A103,Mitglieder!$C$24:$BG$323,AC$303)="",$G103=""),"",VLOOKUP($A103,Mitglieder!$C$24:$BG$323,AC$303))</f>
        <v/>
      </c>
      <c r="AD103" s="54" t="str">
        <f ca="1">IF(OR(VLOOKUP($A103,Mitglieder!$C$24:$BG$323,AD$303)="",$G103=""),"",VLOOKUP($A103,Mitglieder!$C$24:$BG$323,AD$303))</f>
        <v/>
      </c>
      <c r="AE103" s="54" t="str">
        <f ca="1">IF(OR(VLOOKUP($A103,Mitglieder!$C$24:$BG$323,AE$303)="",$G103=""),"",VLOOKUP($A103,Mitglieder!$C$24:$BG$323,AE$303))</f>
        <v/>
      </c>
      <c r="AF103" s="54" t="str">
        <f ca="1">IF(OR(VLOOKUP($A103,Mitglieder!$C$24:$BG$323,AF$303)="",$G103=""),"",VLOOKUP($A103,Mitglieder!$C$24:$BG$323,AF$303))</f>
        <v/>
      </c>
      <c r="AG103" s="54" t="str">
        <f ca="1">IF(OR(VLOOKUP($A103,Mitglieder!$C$24:$BG$323,AG$303)="",$G103=""),"",VLOOKUP($A103,Mitglieder!$C$24:$BG$323,AG$303))</f>
        <v/>
      </c>
      <c r="AH103" s="54" t="str">
        <f ca="1">IF(OR(VLOOKUP($A103,Mitglieder!$C$24:$BG$323,AH$303)="",$G103=""),"",VLOOKUP($A103,Mitglieder!$C$24:$BG$323,AH$303))</f>
        <v/>
      </c>
      <c r="AI103" s="54" t="str">
        <f ca="1">IF(OR(VLOOKUP($A103,Mitglieder!$C$24:$BG$323,AI$303)="",$G103=""),"",VLOOKUP($A103,Mitglieder!$C$24:$BG$323,AI$303))</f>
        <v/>
      </c>
      <c r="AJ103" s="54" t="str">
        <f ca="1">IF(OR(VLOOKUP($A103,Mitglieder!$C$24:$BG$323,AJ$303)="",$G103=""),"",VLOOKUP($A103,Mitglieder!$C$24:$BG$323,AJ$303))</f>
        <v/>
      </c>
      <c r="AK103" s="54" t="str">
        <f ca="1">IF(OR(VLOOKUP($A103,Mitglieder!$C$24:$BG$323,AK$303)="",$G103=""),"",VLOOKUP($A103,Mitglieder!$C$24:$BG$323,AK$303))</f>
        <v/>
      </c>
      <c r="AL103" s="54" t="str">
        <f ca="1">IF(OR(VLOOKUP($A103,Mitglieder!$C$24:$BG$323,AL$303)="",$G103=""),"",VLOOKUP($A103,Mitglieder!$C$24:$BG$323,AL$303))</f>
        <v/>
      </c>
      <c r="AM103" s="42" t="str">
        <f ca="1">IF($G103="","",VLOOKUP($A103,Mitglieder!$C$24:$BG$323,AM$303))</f>
        <v/>
      </c>
      <c r="AN103" s="54" t="str">
        <f ca="1">IF(OR(VLOOKUP($A103,Mitglieder!$C$24:$BG$323,AN$303)="",$G103=""),"",VLOOKUP($A103,Mitglieder!$C$24:$BG$323,AN$303))</f>
        <v/>
      </c>
      <c r="AO103" s="43" t="str">
        <f ca="1">IF($G103="","",TEXT(VLOOKUP($A103,Mitglieder!$C$24:$BG$323,AO$303),"TT.MM.JJJJ"))</f>
        <v/>
      </c>
      <c r="AP103" s="42" t="str">
        <f ca="1">IF($G103="","",VLOOKUP($A103,Mitglieder!$C$24:$BG$323,AP$303))</f>
        <v/>
      </c>
      <c r="AQ103" s="45" t="str">
        <f ca="1">IF($G103="","",TEXT(VLOOKUP($A103,Mitglieder!$C$24:$BG$323,AQ$303),"0.00"))</f>
        <v/>
      </c>
      <c r="AR103" s="54" t="str">
        <f ca="1">IF(OR(VLOOKUP($A103,Mitglieder!$C$24:$BG$323,AR$303)="",$G103=""),"",VLOOKUP($A103,Mitglieder!$C$24:$BG$323,AR$303))</f>
        <v/>
      </c>
      <c r="AS103" s="45" t="str">
        <f ca="1">IF($G103="","",TEXT(VLOOKUP($A103,Mitglieder!$C$24:$BG$323,AS$303),"0.00"))</f>
        <v/>
      </c>
      <c r="AT103" s="54" t="str">
        <f ca="1">IF(OR(VLOOKUP($A103,Mitglieder!$C$24:$BG$323,AT$303)="",$G103=""),"",VLOOKUP($A103,Mitglieder!$C$24:$BG$323,AT$303))</f>
        <v/>
      </c>
      <c r="AU103" s="45" t="str">
        <f ca="1">IF($G103="","",TEXT(VLOOKUP($A103,Mitglieder!$C$24:$BG$323,AU$303),"0.00"))</f>
        <v/>
      </c>
      <c r="AV103" s="45" t="str">
        <f ca="1">IF($G103="","",TEXT(VLOOKUP($A103,Mitglieder!$C$24:$BG$323,AV$303),"0.00"))</f>
        <v/>
      </c>
      <c r="AW103" s="42" t="str">
        <f ca="1">IF($G103="","",VLOOKUP($A103,Mitglieder!$C$24:$BG$323,AW$303))</f>
        <v/>
      </c>
      <c r="AX103" s="54" t="str">
        <f ca="1">IF(OR(VLOOKUP($A103,Mitglieder!$C$24:$BG$323,AX$303)="",$G103=""),"",VLOOKUP($A103,Mitglieder!$C$24:$BG$323,AX$303))</f>
        <v/>
      </c>
      <c r="AY103" s="43" t="str">
        <f ca="1">IF($G103="","",TEXT(VLOOKUP($A103,Mitglieder!$C$24:$BG$323,AY$303),"TT.MM.JJJJ"))</f>
        <v/>
      </c>
      <c r="AZ103" s="43" t="str">
        <f ca="1">IF($G103="","",TEXT(VLOOKUP($A103,Mitglieder!$C$24:$BG$323,AZ$303),"TT.MM.JJJJ"))</f>
        <v/>
      </c>
      <c r="BA103" s="43" t="str">
        <f ca="1">IF($G103="","",TEXT(VLOOKUP($A103,Mitglieder!$C$24:$BG$323,BA$303),"TT.MM.JJJJ"))</f>
        <v/>
      </c>
      <c r="BB103" s="43" t="str">
        <f ca="1">IF($G103="","",TEXT(VLOOKUP($A103,Mitglieder!$C$24:$BG$323,BB$303),"TT.MM.JJJJ"))</f>
        <v/>
      </c>
      <c r="BC103" s="43" t="str">
        <f ca="1">IF($G103="","",TEXT(VLOOKUP($A103,Mitglieder!$C$24:$BG$323,BC$303),"TT.MM.JJJJ"))</f>
        <v/>
      </c>
      <c r="BD103" s="43" t="str">
        <f ca="1">IF($G103="","",TEXT(VLOOKUP($A103,Mitglieder!$C$24:$BG$323,BD$303),"TT.MM.JJJJ"))</f>
        <v/>
      </c>
      <c r="BE103" s="42" t="str">
        <f ca="1">IF($G103="","",VLOOKUP($A103,Mitglieder!$C$24:$BG$323,BE$303))</f>
        <v/>
      </c>
      <c r="BF103" s="42" t="str">
        <f ca="1">IF($G103="","",VLOOKUP($A103,Mitglieder!$C$24:$BG$323,BF$303))</f>
        <v/>
      </c>
    </row>
    <row r="104" spans="1:58" x14ac:dyDescent="0.35">
      <c r="A104" s="42">
        <v>104</v>
      </c>
      <c r="B104" s="42">
        <f ca="1">VLOOKUP($A104,Mitglieder!$C$24:$BA$323,B$303)</f>
        <v>1.0299999999999967</v>
      </c>
      <c r="C104" s="42" t="str">
        <f ca="1">IF($G104="","",VLOOKUP($A104,Mitglieder!$C$24:$BG$323,C$303))</f>
        <v/>
      </c>
      <c r="D104" s="42" t="str">
        <f ca="1">IF($G104="","",VLOOKUP($A104,Mitglieder!$C$24:$BG$323,D$303))</f>
        <v/>
      </c>
      <c r="E104" s="42" t="str">
        <f ca="1">IF($G104="","",VLOOKUP($A104,Mitglieder!$C$24:$BG$323,E$303))</f>
        <v/>
      </c>
      <c r="F104" s="54" t="str">
        <f ca="1">IF(OR(VLOOKUP($A104,Mitglieder!$C$24:$BG$323,F$303)="",$G104=""),"",VLOOKUP($A104,Mitglieder!$C$24:$BG$323,F$303))</f>
        <v/>
      </c>
      <c r="G104" s="72" t="str">
        <f ca="1">IF(B104/ROUND(B104,0)=1,VLOOKUP($A104,Mitglieder!$C$24:$BA$323,G$303),"")</f>
        <v/>
      </c>
      <c r="H104" s="42" t="str">
        <f ca="1">IF($G104="","",VLOOKUP($A104,Mitglieder!$C$24:$BG$323,H$303))</f>
        <v/>
      </c>
      <c r="I104" s="54" t="str">
        <f ca="1">IF(OR(VLOOKUP($A104,Mitglieder!$C$24:$BG$323,I$303)="",$G104=""),"",VLOOKUP($A104,Mitglieder!$C$24:$BG$323,I$303))</f>
        <v/>
      </c>
      <c r="J104" s="42" t="str">
        <f ca="1">IF($G104="","",VLOOKUP($A104,Mitglieder!$C$24:$BG$323,J$303))</f>
        <v/>
      </c>
      <c r="K104" s="54" t="str">
        <f ca="1">IF(OR(VLOOKUP($A104,Mitglieder!$C$24:$BG$323,K$303)="",$G104=""),"",VLOOKUP($A104,Mitglieder!$C$24:$BG$323,K$303))</f>
        <v/>
      </c>
      <c r="L104" s="42" t="str">
        <f ca="1">IF($G104="","",VLOOKUP($A104,Mitglieder!$C$24:$BG$323,L$303))</f>
        <v/>
      </c>
      <c r="M104" s="42" t="str">
        <f ca="1">IF($G104="","",VLOOKUP($A104,Mitglieder!$C$24:$BG$323,M$303))</f>
        <v/>
      </c>
      <c r="N104" s="42" t="str">
        <f ca="1">IF($G104="","",VLOOKUP($A104,Mitglieder!$C$24:$BG$323,N$303))</f>
        <v/>
      </c>
      <c r="O104" s="42" t="str">
        <f ca="1">IF($G104="","",VLOOKUP($A104,Mitglieder!$C$24:$BG$323,O$303))</f>
        <v/>
      </c>
      <c r="P104" s="42" t="str">
        <f ca="1">IF($G104="","",VLOOKUP($A104,Mitglieder!$C$24:$BG$323,P$303))</f>
        <v/>
      </c>
      <c r="Q104" s="42" t="str">
        <f ca="1">IF($G104="","",VLOOKUP($A104,Mitglieder!$C$24:$BG$323,Q$303))</f>
        <v/>
      </c>
      <c r="R104" s="54" t="str">
        <f ca="1">IF(OR(VLOOKUP($A104,Mitglieder!$C$24:$BG$323,R$303)="",$G104=""),"",VLOOKUP($A104,Mitglieder!$C$24:$BG$323,R$303))</f>
        <v/>
      </c>
      <c r="S104" s="43" t="str">
        <f ca="1">IF($G104="","",TEXT(VLOOKUP($A104,Mitglieder!$C$24:$BG$323,S$303),"TT.MM.JJJJ"))</f>
        <v/>
      </c>
      <c r="T104" s="43" t="str">
        <f ca="1">IF($G104="","",TEXT(VLOOKUP($A104,Mitglieder!$C$24:$BG$323,T$303),"TT.MM.JJJJ"))</f>
        <v/>
      </c>
      <c r="U104" s="43" t="str">
        <f ca="1">IF($G104="","",TEXT(VLOOKUP($A104,Mitglieder!$C$24:$BG$323,U$303),"TT.MM.JJJJ"))</f>
        <v/>
      </c>
      <c r="V104" s="54" t="str">
        <f ca="1">IF(OR(VLOOKUP($A104,Mitglieder!$C$24:$BG$323,V$303)="",$G104=""),"",VLOOKUP($A104,Mitglieder!$C$24:$BG$323,V$303))</f>
        <v/>
      </c>
      <c r="W104" s="54" t="str">
        <f ca="1">IF(OR(VLOOKUP($A104,Mitglieder!$C$24:$BG$323,W$303)="",$G104=""),"",VLOOKUP($A104,Mitglieder!$C$24:$BG$323,W$303))</f>
        <v/>
      </c>
      <c r="X104" s="54" t="str">
        <f ca="1">IF(OR(VLOOKUP($A104,Mitglieder!$C$24:$BG$323,X$303)="",$G104=""),"",VLOOKUP($A104,Mitglieder!$C$24:$BG$323,X$303))</f>
        <v/>
      </c>
      <c r="Y104" s="54" t="str">
        <f ca="1">IF(OR(VLOOKUP($A104,Mitglieder!$C$24:$BG$323,Y$303)="",$G104=""),"",VLOOKUP($A104,Mitglieder!$C$24:$BG$323,Y$303))</f>
        <v/>
      </c>
      <c r="Z104" s="54" t="str">
        <f ca="1">IF(OR(VLOOKUP($A104,Mitglieder!$C$24:$BG$323,Z$303)="",$G104=""),"",VLOOKUP($A104,Mitglieder!$C$24:$BG$323,Z$303))</f>
        <v/>
      </c>
      <c r="AA104" s="54" t="str">
        <f ca="1">IF(OR(VLOOKUP($A104,Mitglieder!$C$24:$BG$323,AA$303)="",$G104=""),"",VLOOKUP($A104,Mitglieder!$C$24:$BG$323,AA$303))</f>
        <v/>
      </c>
      <c r="AB104" s="54" t="str">
        <f ca="1">IF(OR(VLOOKUP($A104,Mitglieder!$C$24:$BG$323,AB$303)="",$G104=""),"",VLOOKUP($A104,Mitglieder!$C$24:$BG$323,AB$303))</f>
        <v/>
      </c>
      <c r="AC104" s="54" t="str">
        <f ca="1">IF(OR(VLOOKUP($A104,Mitglieder!$C$24:$BG$323,AC$303)="",$G104=""),"",VLOOKUP($A104,Mitglieder!$C$24:$BG$323,AC$303))</f>
        <v/>
      </c>
      <c r="AD104" s="54" t="str">
        <f ca="1">IF(OR(VLOOKUP($A104,Mitglieder!$C$24:$BG$323,AD$303)="",$G104=""),"",VLOOKUP($A104,Mitglieder!$C$24:$BG$323,AD$303))</f>
        <v/>
      </c>
      <c r="AE104" s="54" t="str">
        <f ca="1">IF(OR(VLOOKUP($A104,Mitglieder!$C$24:$BG$323,AE$303)="",$G104=""),"",VLOOKUP($A104,Mitglieder!$C$24:$BG$323,AE$303))</f>
        <v/>
      </c>
      <c r="AF104" s="54" t="str">
        <f ca="1">IF(OR(VLOOKUP($A104,Mitglieder!$C$24:$BG$323,AF$303)="",$G104=""),"",VLOOKUP($A104,Mitglieder!$C$24:$BG$323,AF$303))</f>
        <v/>
      </c>
      <c r="AG104" s="54" t="str">
        <f ca="1">IF(OR(VLOOKUP($A104,Mitglieder!$C$24:$BG$323,AG$303)="",$G104=""),"",VLOOKUP($A104,Mitglieder!$C$24:$BG$323,AG$303))</f>
        <v/>
      </c>
      <c r="AH104" s="54" t="str">
        <f ca="1">IF(OR(VLOOKUP($A104,Mitglieder!$C$24:$BG$323,AH$303)="",$G104=""),"",VLOOKUP($A104,Mitglieder!$C$24:$BG$323,AH$303))</f>
        <v/>
      </c>
      <c r="AI104" s="54" t="str">
        <f ca="1">IF(OR(VLOOKUP($A104,Mitglieder!$C$24:$BG$323,AI$303)="",$G104=""),"",VLOOKUP($A104,Mitglieder!$C$24:$BG$323,AI$303))</f>
        <v/>
      </c>
      <c r="AJ104" s="54" t="str">
        <f ca="1">IF(OR(VLOOKUP($A104,Mitglieder!$C$24:$BG$323,AJ$303)="",$G104=""),"",VLOOKUP($A104,Mitglieder!$C$24:$BG$323,AJ$303))</f>
        <v/>
      </c>
      <c r="AK104" s="54" t="str">
        <f ca="1">IF(OR(VLOOKUP($A104,Mitglieder!$C$24:$BG$323,AK$303)="",$G104=""),"",VLOOKUP($A104,Mitglieder!$C$24:$BG$323,AK$303))</f>
        <v/>
      </c>
      <c r="AL104" s="54" t="str">
        <f ca="1">IF(OR(VLOOKUP($A104,Mitglieder!$C$24:$BG$323,AL$303)="",$G104=""),"",VLOOKUP($A104,Mitglieder!$C$24:$BG$323,AL$303))</f>
        <v/>
      </c>
      <c r="AM104" s="42" t="str">
        <f ca="1">IF($G104="","",VLOOKUP($A104,Mitglieder!$C$24:$BG$323,AM$303))</f>
        <v/>
      </c>
      <c r="AN104" s="54" t="str">
        <f ca="1">IF(OR(VLOOKUP($A104,Mitglieder!$C$24:$BG$323,AN$303)="",$G104=""),"",VLOOKUP($A104,Mitglieder!$C$24:$BG$323,AN$303))</f>
        <v/>
      </c>
      <c r="AO104" s="43" t="str">
        <f ca="1">IF($G104="","",TEXT(VLOOKUP($A104,Mitglieder!$C$24:$BG$323,AO$303),"TT.MM.JJJJ"))</f>
        <v/>
      </c>
      <c r="AP104" s="42" t="str">
        <f ca="1">IF($G104="","",VLOOKUP($A104,Mitglieder!$C$24:$BG$323,AP$303))</f>
        <v/>
      </c>
      <c r="AQ104" s="45" t="str">
        <f ca="1">IF($G104="","",TEXT(VLOOKUP($A104,Mitglieder!$C$24:$BG$323,AQ$303),"0.00"))</f>
        <v/>
      </c>
      <c r="AR104" s="54" t="str">
        <f ca="1">IF(OR(VLOOKUP($A104,Mitglieder!$C$24:$BG$323,AR$303)="",$G104=""),"",VLOOKUP($A104,Mitglieder!$C$24:$BG$323,AR$303))</f>
        <v/>
      </c>
      <c r="AS104" s="45" t="str">
        <f ca="1">IF($G104="","",TEXT(VLOOKUP($A104,Mitglieder!$C$24:$BG$323,AS$303),"0.00"))</f>
        <v/>
      </c>
      <c r="AT104" s="54" t="str">
        <f ca="1">IF(OR(VLOOKUP($A104,Mitglieder!$C$24:$BG$323,AT$303)="",$G104=""),"",VLOOKUP($A104,Mitglieder!$C$24:$BG$323,AT$303))</f>
        <v/>
      </c>
      <c r="AU104" s="45" t="str">
        <f ca="1">IF($G104="","",TEXT(VLOOKUP($A104,Mitglieder!$C$24:$BG$323,AU$303),"0.00"))</f>
        <v/>
      </c>
      <c r="AV104" s="45" t="str">
        <f ca="1">IF($G104="","",TEXT(VLOOKUP($A104,Mitglieder!$C$24:$BG$323,AV$303),"0.00"))</f>
        <v/>
      </c>
      <c r="AW104" s="42" t="str">
        <f ca="1">IF($G104="","",VLOOKUP($A104,Mitglieder!$C$24:$BG$323,AW$303))</f>
        <v/>
      </c>
      <c r="AX104" s="54" t="str">
        <f ca="1">IF(OR(VLOOKUP($A104,Mitglieder!$C$24:$BG$323,AX$303)="",$G104=""),"",VLOOKUP($A104,Mitglieder!$C$24:$BG$323,AX$303))</f>
        <v/>
      </c>
      <c r="AY104" s="43" t="str">
        <f ca="1">IF($G104="","",TEXT(VLOOKUP($A104,Mitglieder!$C$24:$BG$323,AY$303),"TT.MM.JJJJ"))</f>
        <v/>
      </c>
      <c r="AZ104" s="43" t="str">
        <f ca="1">IF($G104="","",TEXT(VLOOKUP($A104,Mitglieder!$C$24:$BG$323,AZ$303),"TT.MM.JJJJ"))</f>
        <v/>
      </c>
      <c r="BA104" s="43" t="str">
        <f ca="1">IF($G104="","",TEXT(VLOOKUP($A104,Mitglieder!$C$24:$BG$323,BA$303),"TT.MM.JJJJ"))</f>
        <v/>
      </c>
      <c r="BB104" s="43" t="str">
        <f ca="1">IF($G104="","",TEXT(VLOOKUP($A104,Mitglieder!$C$24:$BG$323,BB$303),"TT.MM.JJJJ"))</f>
        <v/>
      </c>
      <c r="BC104" s="43" t="str">
        <f ca="1">IF($G104="","",TEXT(VLOOKUP($A104,Mitglieder!$C$24:$BG$323,BC$303),"TT.MM.JJJJ"))</f>
        <v/>
      </c>
      <c r="BD104" s="43" t="str">
        <f ca="1">IF($G104="","",TEXT(VLOOKUP($A104,Mitglieder!$C$24:$BG$323,BD$303),"TT.MM.JJJJ"))</f>
        <v/>
      </c>
      <c r="BE104" s="42" t="str">
        <f ca="1">IF($G104="","",VLOOKUP($A104,Mitglieder!$C$24:$BG$323,BE$303))</f>
        <v/>
      </c>
      <c r="BF104" s="42" t="str">
        <f ca="1">IF($G104="","",VLOOKUP($A104,Mitglieder!$C$24:$BG$323,BF$303))</f>
        <v/>
      </c>
    </row>
    <row r="105" spans="1:58" x14ac:dyDescent="0.35">
      <c r="A105" s="42">
        <v>105</v>
      </c>
      <c r="B105" s="42">
        <f ca="1">VLOOKUP($A105,Mitglieder!$C$24:$BA$323,B$303)</f>
        <v>1.0299999999999967</v>
      </c>
      <c r="C105" s="42" t="str">
        <f ca="1">IF($G105="","",VLOOKUP($A105,Mitglieder!$C$24:$BG$323,C$303))</f>
        <v/>
      </c>
      <c r="D105" s="42" t="str">
        <f ca="1">IF($G105="","",VLOOKUP($A105,Mitglieder!$C$24:$BG$323,D$303))</f>
        <v/>
      </c>
      <c r="E105" s="42" t="str">
        <f ca="1">IF($G105="","",VLOOKUP($A105,Mitglieder!$C$24:$BG$323,E$303))</f>
        <v/>
      </c>
      <c r="F105" s="54" t="str">
        <f ca="1">IF(OR(VLOOKUP($A105,Mitglieder!$C$24:$BG$323,F$303)="",$G105=""),"",VLOOKUP($A105,Mitglieder!$C$24:$BG$323,F$303))</f>
        <v/>
      </c>
      <c r="G105" s="72" t="str">
        <f ca="1">IF(B105/ROUND(B105,0)=1,VLOOKUP($A105,Mitglieder!$C$24:$BA$323,G$303),"")</f>
        <v/>
      </c>
      <c r="H105" s="42" t="str">
        <f ca="1">IF($G105="","",VLOOKUP($A105,Mitglieder!$C$24:$BG$323,H$303))</f>
        <v/>
      </c>
      <c r="I105" s="54" t="str">
        <f ca="1">IF(OR(VLOOKUP($A105,Mitglieder!$C$24:$BG$323,I$303)="",$G105=""),"",VLOOKUP($A105,Mitglieder!$C$24:$BG$323,I$303))</f>
        <v/>
      </c>
      <c r="J105" s="42" t="str">
        <f ca="1">IF($G105="","",VLOOKUP($A105,Mitglieder!$C$24:$BG$323,J$303))</f>
        <v/>
      </c>
      <c r="K105" s="54" t="str">
        <f ca="1">IF(OR(VLOOKUP($A105,Mitglieder!$C$24:$BG$323,K$303)="",$G105=""),"",VLOOKUP($A105,Mitglieder!$C$24:$BG$323,K$303))</f>
        <v/>
      </c>
      <c r="L105" s="42" t="str">
        <f ca="1">IF($G105="","",VLOOKUP($A105,Mitglieder!$C$24:$BG$323,L$303))</f>
        <v/>
      </c>
      <c r="M105" s="42" t="str">
        <f ca="1">IF($G105="","",VLOOKUP($A105,Mitglieder!$C$24:$BG$323,M$303))</f>
        <v/>
      </c>
      <c r="N105" s="42" t="str">
        <f ca="1">IF($G105="","",VLOOKUP($A105,Mitglieder!$C$24:$BG$323,N$303))</f>
        <v/>
      </c>
      <c r="O105" s="42" t="str">
        <f ca="1">IF($G105="","",VLOOKUP($A105,Mitglieder!$C$24:$BG$323,O$303))</f>
        <v/>
      </c>
      <c r="P105" s="42" t="str">
        <f ca="1">IF($G105="","",VLOOKUP($A105,Mitglieder!$C$24:$BG$323,P$303))</f>
        <v/>
      </c>
      <c r="Q105" s="42" t="str">
        <f ca="1">IF($G105="","",VLOOKUP($A105,Mitglieder!$C$24:$BG$323,Q$303))</f>
        <v/>
      </c>
      <c r="R105" s="54" t="str">
        <f ca="1">IF(OR(VLOOKUP($A105,Mitglieder!$C$24:$BG$323,R$303)="",$G105=""),"",VLOOKUP($A105,Mitglieder!$C$24:$BG$323,R$303))</f>
        <v/>
      </c>
      <c r="S105" s="43" t="str">
        <f ca="1">IF($G105="","",TEXT(VLOOKUP($A105,Mitglieder!$C$24:$BG$323,S$303),"TT.MM.JJJJ"))</f>
        <v/>
      </c>
      <c r="T105" s="43" t="str">
        <f ca="1">IF($G105="","",TEXT(VLOOKUP($A105,Mitglieder!$C$24:$BG$323,T$303),"TT.MM.JJJJ"))</f>
        <v/>
      </c>
      <c r="U105" s="43" t="str">
        <f ca="1">IF($G105="","",TEXT(VLOOKUP($A105,Mitglieder!$C$24:$BG$323,U$303),"TT.MM.JJJJ"))</f>
        <v/>
      </c>
      <c r="V105" s="54" t="str">
        <f ca="1">IF(OR(VLOOKUP($A105,Mitglieder!$C$24:$BG$323,V$303)="",$G105=""),"",VLOOKUP($A105,Mitglieder!$C$24:$BG$323,V$303))</f>
        <v/>
      </c>
      <c r="W105" s="54" t="str">
        <f ca="1">IF(OR(VLOOKUP($A105,Mitglieder!$C$24:$BG$323,W$303)="",$G105=""),"",VLOOKUP($A105,Mitglieder!$C$24:$BG$323,W$303))</f>
        <v/>
      </c>
      <c r="X105" s="54" t="str">
        <f ca="1">IF(OR(VLOOKUP($A105,Mitglieder!$C$24:$BG$323,X$303)="",$G105=""),"",VLOOKUP($A105,Mitglieder!$C$24:$BG$323,X$303))</f>
        <v/>
      </c>
      <c r="Y105" s="54" t="str">
        <f ca="1">IF(OR(VLOOKUP($A105,Mitglieder!$C$24:$BG$323,Y$303)="",$G105=""),"",VLOOKUP($A105,Mitglieder!$C$24:$BG$323,Y$303))</f>
        <v/>
      </c>
      <c r="Z105" s="54" t="str">
        <f ca="1">IF(OR(VLOOKUP($A105,Mitglieder!$C$24:$BG$323,Z$303)="",$G105=""),"",VLOOKUP($A105,Mitglieder!$C$24:$BG$323,Z$303))</f>
        <v/>
      </c>
      <c r="AA105" s="54" t="str">
        <f ca="1">IF(OR(VLOOKUP($A105,Mitglieder!$C$24:$BG$323,AA$303)="",$G105=""),"",VLOOKUP($A105,Mitglieder!$C$24:$BG$323,AA$303))</f>
        <v/>
      </c>
      <c r="AB105" s="54" t="str">
        <f ca="1">IF(OR(VLOOKUP($A105,Mitglieder!$C$24:$BG$323,AB$303)="",$G105=""),"",VLOOKUP($A105,Mitglieder!$C$24:$BG$323,AB$303))</f>
        <v/>
      </c>
      <c r="AC105" s="54" t="str">
        <f ca="1">IF(OR(VLOOKUP($A105,Mitglieder!$C$24:$BG$323,AC$303)="",$G105=""),"",VLOOKUP($A105,Mitglieder!$C$24:$BG$323,AC$303))</f>
        <v/>
      </c>
      <c r="AD105" s="54" t="str">
        <f ca="1">IF(OR(VLOOKUP($A105,Mitglieder!$C$24:$BG$323,AD$303)="",$G105=""),"",VLOOKUP($A105,Mitglieder!$C$24:$BG$323,AD$303))</f>
        <v/>
      </c>
      <c r="AE105" s="54" t="str">
        <f ca="1">IF(OR(VLOOKUP($A105,Mitglieder!$C$24:$BG$323,AE$303)="",$G105=""),"",VLOOKUP($A105,Mitglieder!$C$24:$BG$323,AE$303))</f>
        <v/>
      </c>
      <c r="AF105" s="54" t="str">
        <f ca="1">IF(OR(VLOOKUP($A105,Mitglieder!$C$24:$BG$323,AF$303)="",$G105=""),"",VLOOKUP($A105,Mitglieder!$C$24:$BG$323,AF$303))</f>
        <v/>
      </c>
      <c r="AG105" s="54" t="str">
        <f ca="1">IF(OR(VLOOKUP($A105,Mitglieder!$C$24:$BG$323,AG$303)="",$G105=""),"",VLOOKUP($A105,Mitglieder!$C$24:$BG$323,AG$303))</f>
        <v/>
      </c>
      <c r="AH105" s="54" t="str">
        <f ca="1">IF(OR(VLOOKUP($A105,Mitglieder!$C$24:$BG$323,AH$303)="",$G105=""),"",VLOOKUP($A105,Mitglieder!$C$24:$BG$323,AH$303))</f>
        <v/>
      </c>
      <c r="AI105" s="54" t="str">
        <f ca="1">IF(OR(VLOOKUP($A105,Mitglieder!$C$24:$BG$323,AI$303)="",$G105=""),"",VLOOKUP($A105,Mitglieder!$C$24:$BG$323,AI$303))</f>
        <v/>
      </c>
      <c r="AJ105" s="54" t="str">
        <f ca="1">IF(OR(VLOOKUP($A105,Mitglieder!$C$24:$BG$323,AJ$303)="",$G105=""),"",VLOOKUP($A105,Mitglieder!$C$24:$BG$323,AJ$303))</f>
        <v/>
      </c>
      <c r="AK105" s="54" t="str">
        <f ca="1">IF(OR(VLOOKUP($A105,Mitglieder!$C$24:$BG$323,AK$303)="",$G105=""),"",VLOOKUP($A105,Mitglieder!$C$24:$BG$323,AK$303))</f>
        <v/>
      </c>
      <c r="AL105" s="54" t="str">
        <f ca="1">IF(OR(VLOOKUP($A105,Mitglieder!$C$24:$BG$323,AL$303)="",$G105=""),"",VLOOKUP($A105,Mitglieder!$C$24:$BG$323,AL$303))</f>
        <v/>
      </c>
      <c r="AM105" s="42" t="str">
        <f ca="1">IF($G105="","",VLOOKUP($A105,Mitglieder!$C$24:$BG$323,AM$303))</f>
        <v/>
      </c>
      <c r="AN105" s="54" t="str">
        <f ca="1">IF(OR(VLOOKUP($A105,Mitglieder!$C$24:$BG$323,AN$303)="",$G105=""),"",VLOOKUP($A105,Mitglieder!$C$24:$BG$323,AN$303))</f>
        <v/>
      </c>
      <c r="AO105" s="43" t="str">
        <f ca="1">IF($G105="","",TEXT(VLOOKUP($A105,Mitglieder!$C$24:$BG$323,AO$303),"TT.MM.JJJJ"))</f>
        <v/>
      </c>
      <c r="AP105" s="42" t="str">
        <f ca="1">IF($G105="","",VLOOKUP($A105,Mitglieder!$C$24:$BG$323,AP$303))</f>
        <v/>
      </c>
      <c r="AQ105" s="45" t="str">
        <f ca="1">IF($G105="","",TEXT(VLOOKUP($A105,Mitglieder!$C$24:$BG$323,AQ$303),"0.00"))</f>
        <v/>
      </c>
      <c r="AR105" s="54" t="str">
        <f ca="1">IF(OR(VLOOKUP($A105,Mitglieder!$C$24:$BG$323,AR$303)="",$G105=""),"",VLOOKUP($A105,Mitglieder!$C$24:$BG$323,AR$303))</f>
        <v/>
      </c>
      <c r="AS105" s="45" t="str">
        <f ca="1">IF($G105="","",TEXT(VLOOKUP($A105,Mitglieder!$C$24:$BG$323,AS$303),"0.00"))</f>
        <v/>
      </c>
      <c r="AT105" s="54" t="str">
        <f ca="1">IF(OR(VLOOKUP($A105,Mitglieder!$C$24:$BG$323,AT$303)="",$G105=""),"",VLOOKUP($A105,Mitglieder!$C$24:$BG$323,AT$303))</f>
        <v/>
      </c>
      <c r="AU105" s="45" t="str">
        <f ca="1">IF($G105="","",TEXT(VLOOKUP($A105,Mitglieder!$C$24:$BG$323,AU$303),"0.00"))</f>
        <v/>
      </c>
      <c r="AV105" s="45" t="str">
        <f ca="1">IF($G105="","",TEXT(VLOOKUP($A105,Mitglieder!$C$24:$BG$323,AV$303),"0.00"))</f>
        <v/>
      </c>
      <c r="AW105" s="42" t="str">
        <f ca="1">IF($G105="","",VLOOKUP($A105,Mitglieder!$C$24:$BG$323,AW$303))</f>
        <v/>
      </c>
      <c r="AX105" s="54" t="str">
        <f ca="1">IF(OR(VLOOKUP($A105,Mitglieder!$C$24:$BG$323,AX$303)="",$G105=""),"",VLOOKUP($A105,Mitglieder!$C$24:$BG$323,AX$303))</f>
        <v/>
      </c>
      <c r="AY105" s="43" t="str">
        <f ca="1">IF($G105="","",TEXT(VLOOKUP($A105,Mitglieder!$C$24:$BG$323,AY$303),"TT.MM.JJJJ"))</f>
        <v/>
      </c>
      <c r="AZ105" s="43" t="str">
        <f ca="1">IF($G105="","",TEXT(VLOOKUP($A105,Mitglieder!$C$24:$BG$323,AZ$303),"TT.MM.JJJJ"))</f>
        <v/>
      </c>
      <c r="BA105" s="43" t="str">
        <f ca="1">IF($G105="","",TEXT(VLOOKUP($A105,Mitglieder!$C$24:$BG$323,BA$303),"TT.MM.JJJJ"))</f>
        <v/>
      </c>
      <c r="BB105" s="43" t="str">
        <f ca="1">IF($G105="","",TEXT(VLOOKUP($A105,Mitglieder!$C$24:$BG$323,BB$303),"TT.MM.JJJJ"))</f>
        <v/>
      </c>
      <c r="BC105" s="43" t="str">
        <f ca="1">IF($G105="","",TEXT(VLOOKUP($A105,Mitglieder!$C$24:$BG$323,BC$303),"TT.MM.JJJJ"))</f>
        <v/>
      </c>
      <c r="BD105" s="43" t="str">
        <f ca="1">IF($G105="","",TEXT(VLOOKUP($A105,Mitglieder!$C$24:$BG$323,BD$303),"TT.MM.JJJJ"))</f>
        <v/>
      </c>
      <c r="BE105" s="42" t="str">
        <f ca="1">IF($G105="","",VLOOKUP($A105,Mitglieder!$C$24:$BG$323,BE$303))</f>
        <v/>
      </c>
      <c r="BF105" s="42" t="str">
        <f ca="1">IF($G105="","",VLOOKUP($A105,Mitglieder!$C$24:$BG$323,BF$303))</f>
        <v/>
      </c>
    </row>
    <row r="106" spans="1:58" x14ac:dyDescent="0.35">
      <c r="A106" s="42">
        <v>106</v>
      </c>
      <c r="B106" s="42">
        <f ca="1">VLOOKUP($A106,Mitglieder!$C$24:$BA$323,B$303)</f>
        <v>1.0299999999999967</v>
      </c>
      <c r="C106" s="42" t="str">
        <f ca="1">IF($G106="","",VLOOKUP($A106,Mitglieder!$C$24:$BG$323,C$303))</f>
        <v/>
      </c>
      <c r="D106" s="42" t="str">
        <f ca="1">IF($G106="","",VLOOKUP($A106,Mitglieder!$C$24:$BG$323,D$303))</f>
        <v/>
      </c>
      <c r="E106" s="42" t="str">
        <f ca="1">IF($G106="","",VLOOKUP($A106,Mitglieder!$C$24:$BG$323,E$303))</f>
        <v/>
      </c>
      <c r="F106" s="54" t="str">
        <f ca="1">IF(OR(VLOOKUP($A106,Mitglieder!$C$24:$BG$323,F$303)="",$G106=""),"",VLOOKUP($A106,Mitglieder!$C$24:$BG$323,F$303))</f>
        <v/>
      </c>
      <c r="G106" s="72" t="str">
        <f ca="1">IF(B106/ROUND(B106,0)=1,VLOOKUP($A106,Mitglieder!$C$24:$BA$323,G$303),"")</f>
        <v/>
      </c>
      <c r="H106" s="42" t="str">
        <f ca="1">IF($G106="","",VLOOKUP($A106,Mitglieder!$C$24:$BG$323,H$303))</f>
        <v/>
      </c>
      <c r="I106" s="54" t="str">
        <f ca="1">IF(OR(VLOOKUP($A106,Mitglieder!$C$24:$BG$323,I$303)="",$G106=""),"",VLOOKUP($A106,Mitglieder!$C$24:$BG$323,I$303))</f>
        <v/>
      </c>
      <c r="J106" s="42" t="str">
        <f ca="1">IF($G106="","",VLOOKUP($A106,Mitglieder!$C$24:$BG$323,J$303))</f>
        <v/>
      </c>
      <c r="K106" s="54" t="str">
        <f ca="1">IF(OR(VLOOKUP($A106,Mitglieder!$C$24:$BG$323,K$303)="",$G106=""),"",VLOOKUP($A106,Mitglieder!$C$24:$BG$323,K$303))</f>
        <v/>
      </c>
      <c r="L106" s="42" t="str">
        <f ca="1">IF($G106="","",VLOOKUP($A106,Mitglieder!$C$24:$BG$323,L$303))</f>
        <v/>
      </c>
      <c r="M106" s="42" t="str">
        <f ca="1">IF($G106="","",VLOOKUP($A106,Mitglieder!$C$24:$BG$323,M$303))</f>
        <v/>
      </c>
      <c r="N106" s="42" t="str">
        <f ca="1">IF($G106="","",VLOOKUP($A106,Mitglieder!$C$24:$BG$323,N$303))</f>
        <v/>
      </c>
      <c r="O106" s="42" t="str">
        <f ca="1">IF($G106="","",VLOOKUP($A106,Mitglieder!$C$24:$BG$323,O$303))</f>
        <v/>
      </c>
      <c r="P106" s="42" t="str">
        <f ca="1">IF($G106="","",VLOOKUP($A106,Mitglieder!$C$24:$BG$323,P$303))</f>
        <v/>
      </c>
      <c r="Q106" s="42" t="str">
        <f ca="1">IF($G106="","",VLOOKUP($A106,Mitglieder!$C$24:$BG$323,Q$303))</f>
        <v/>
      </c>
      <c r="R106" s="54" t="str">
        <f ca="1">IF(OR(VLOOKUP($A106,Mitglieder!$C$24:$BG$323,R$303)="",$G106=""),"",VLOOKUP($A106,Mitglieder!$C$24:$BG$323,R$303))</f>
        <v/>
      </c>
      <c r="S106" s="43" t="str">
        <f ca="1">IF($G106="","",TEXT(VLOOKUP($A106,Mitglieder!$C$24:$BG$323,S$303),"TT.MM.JJJJ"))</f>
        <v/>
      </c>
      <c r="T106" s="43" t="str">
        <f ca="1">IF($G106="","",TEXT(VLOOKUP($A106,Mitglieder!$C$24:$BG$323,T$303),"TT.MM.JJJJ"))</f>
        <v/>
      </c>
      <c r="U106" s="43" t="str">
        <f ca="1">IF($G106="","",TEXT(VLOOKUP($A106,Mitglieder!$C$24:$BG$323,U$303),"TT.MM.JJJJ"))</f>
        <v/>
      </c>
      <c r="V106" s="54" t="str">
        <f ca="1">IF(OR(VLOOKUP($A106,Mitglieder!$C$24:$BG$323,V$303)="",$G106=""),"",VLOOKUP($A106,Mitglieder!$C$24:$BG$323,V$303))</f>
        <v/>
      </c>
      <c r="W106" s="54" t="str">
        <f ca="1">IF(OR(VLOOKUP($A106,Mitglieder!$C$24:$BG$323,W$303)="",$G106=""),"",VLOOKUP($A106,Mitglieder!$C$24:$BG$323,W$303))</f>
        <v/>
      </c>
      <c r="X106" s="54" t="str">
        <f ca="1">IF(OR(VLOOKUP($A106,Mitglieder!$C$24:$BG$323,X$303)="",$G106=""),"",VLOOKUP($A106,Mitglieder!$C$24:$BG$323,X$303))</f>
        <v/>
      </c>
      <c r="Y106" s="54" t="str">
        <f ca="1">IF(OR(VLOOKUP($A106,Mitglieder!$C$24:$BG$323,Y$303)="",$G106=""),"",VLOOKUP($A106,Mitglieder!$C$24:$BG$323,Y$303))</f>
        <v/>
      </c>
      <c r="Z106" s="54" t="str">
        <f ca="1">IF(OR(VLOOKUP($A106,Mitglieder!$C$24:$BG$323,Z$303)="",$G106=""),"",VLOOKUP($A106,Mitglieder!$C$24:$BG$323,Z$303))</f>
        <v/>
      </c>
      <c r="AA106" s="54" t="str">
        <f ca="1">IF(OR(VLOOKUP($A106,Mitglieder!$C$24:$BG$323,AA$303)="",$G106=""),"",VLOOKUP($A106,Mitglieder!$C$24:$BG$323,AA$303))</f>
        <v/>
      </c>
      <c r="AB106" s="54" t="str">
        <f ca="1">IF(OR(VLOOKUP($A106,Mitglieder!$C$24:$BG$323,AB$303)="",$G106=""),"",VLOOKUP($A106,Mitglieder!$C$24:$BG$323,AB$303))</f>
        <v/>
      </c>
      <c r="AC106" s="54" t="str">
        <f ca="1">IF(OR(VLOOKUP($A106,Mitglieder!$C$24:$BG$323,AC$303)="",$G106=""),"",VLOOKUP($A106,Mitglieder!$C$24:$BG$323,AC$303))</f>
        <v/>
      </c>
      <c r="AD106" s="54" t="str">
        <f ca="1">IF(OR(VLOOKUP($A106,Mitglieder!$C$24:$BG$323,AD$303)="",$G106=""),"",VLOOKUP($A106,Mitglieder!$C$24:$BG$323,AD$303))</f>
        <v/>
      </c>
      <c r="AE106" s="54" t="str">
        <f ca="1">IF(OR(VLOOKUP($A106,Mitglieder!$C$24:$BG$323,AE$303)="",$G106=""),"",VLOOKUP($A106,Mitglieder!$C$24:$BG$323,AE$303))</f>
        <v/>
      </c>
      <c r="AF106" s="54" t="str">
        <f ca="1">IF(OR(VLOOKUP($A106,Mitglieder!$C$24:$BG$323,AF$303)="",$G106=""),"",VLOOKUP($A106,Mitglieder!$C$24:$BG$323,AF$303))</f>
        <v/>
      </c>
      <c r="AG106" s="54" t="str">
        <f ca="1">IF(OR(VLOOKUP($A106,Mitglieder!$C$24:$BG$323,AG$303)="",$G106=""),"",VLOOKUP($A106,Mitglieder!$C$24:$BG$323,AG$303))</f>
        <v/>
      </c>
      <c r="AH106" s="54" t="str">
        <f ca="1">IF(OR(VLOOKUP($A106,Mitglieder!$C$24:$BG$323,AH$303)="",$G106=""),"",VLOOKUP($A106,Mitglieder!$C$24:$BG$323,AH$303))</f>
        <v/>
      </c>
      <c r="AI106" s="54" t="str">
        <f ca="1">IF(OR(VLOOKUP($A106,Mitglieder!$C$24:$BG$323,AI$303)="",$G106=""),"",VLOOKUP($A106,Mitglieder!$C$24:$BG$323,AI$303))</f>
        <v/>
      </c>
      <c r="AJ106" s="54" t="str">
        <f ca="1">IF(OR(VLOOKUP($A106,Mitglieder!$C$24:$BG$323,AJ$303)="",$G106=""),"",VLOOKUP($A106,Mitglieder!$C$24:$BG$323,AJ$303))</f>
        <v/>
      </c>
      <c r="AK106" s="54" t="str">
        <f ca="1">IF(OR(VLOOKUP($A106,Mitglieder!$C$24:$BG$323,AK$303)="",$G106=""),"",VLOOKUP($A106,Mitglieder!$C$24:$BG$323,AK$303))</f>
        <v/>
      </c>
      <c r="AL106" s="54" t="str">
        <f ca="1">IF(OR(VLOOKUP($A106,Mitglieder!$C$24:$BG$323,AL$303)="",$G106=""),"",VLOOKUP($A106,Mitglieder!$C$24:$BG$323,AL$303))</f>
        <v/>
      </c>
      <c r="AM106" s="42" t="str">
        <f ca="1">IF($G106="","",VLOOKUP($A106,Mitglieder!$C$24:$BG$323,AM$303))</f>
        <v/>
      </c>
      <c r="AN106" s="54" t="str">
        <f ca="1">IF(OR(VLOOKUP($A106,Mitglieder!$C$24:$BG$323,AN$303)="",$G106=""),"",VLOOKUP($A106,Mitglieder!$C$24:$BG$323,AN$303))</f>
        <v/>
      </c>
      <c r="AO106" s="43" t="str">
        <f ca="1">IF($G106="","",TEXT(VLOOKUP($A106,Mitglieder!$C$24:$BG$323,AO$303),"TT.MM.JJJJ"))</f>
        <v/>
      </c>
      <c r="AP106" s="42" t="str">
        <f ca="1">IF($G106="","",VLOOKUP($A106,Mitglieder!$C$24:$BG$323,AP$303))</f>
        <v/>
      </c>
      <c r="AQ106" s="45" t="str">
        <f ca="1">IF($G106="","",TEXT(VLOOKUP($A106,Mitglieder!$C$24:$BG$323,AQ$303),"0.00"))</f>
        <v/>
      </c>
      <c r="AR106" s="54" t="str">
        <f ca="1">IF(OR(VLOOKUP($A106,Mitglieder!$C$24:$BG$323,AR$303)="",$G106=""),"",VLOOKUP($A106,Mitglieder!$C$24:$BG$323,AR$303))</f>
        <v/>
      </c>
      <c r="AS106" s="45" t="str">
        <f ca="1">IF($G106="","",TEXT(VLOOKUP($A106,Mitglieder!$C$24:$BG$323,AS$303),"0.00"))</f>
        <v/>
      </c>
      <c r="AT106" s="54" t="str">
        <f ca="1">IF(OR(VLOOKUP($A106,Mitglieder!$C$24:$BG$323,AT$303)="",$G106=""),"",VLOOKUP($A106,Mitglieder!$C$24:$BG$323,AT$303))</f>
        <v/>
      </c>
      <c r="AU106" s="45" t="str">
        <f ca="1">IF($G106="","",TEXT(VLOOKUP($A106,Mitglieder!$C$24:$BG$323,AU$303),"0.00"))</f>
        <v/>
      </c>
      <c r="AV106" s="45" t="str">
        <f ca="1">IF($G106="","",TEXT(VLOOKUP($A106,Mitglieder!$C$24:$BG$323,AV$303),"0.00"))</f>
        <v/>
      </c>
      <c r="AW106" s="42" t="str">
        <f ca="1">IF($G106="","",VLOOKUP($A106,Mitglieder!$C$24:$BG$323,AW$303))</f>
        <v/>
      </c>
      <c r="AX106" s="54" t="str">
        <f ca="1">IF(OR(VLOOKUP($A106,Mitglieder!$C$24:$BG$323,AX$303)="",$G106=""),"",VLOOKUP($A106,Mitglieder!$C$24:$BG$323,AX$303))</f>
        <v/>
      </c>
      <c r="AY106" s="43" t="str">
        <f ca="1">IF($G106="","",TEXT(VLOOKUP($A106,Mitglieder!$C$24:$BG$323,AY$303),"TT.MM.JJJJ"))</f>
        <v/>
      </c>
      <c r="AZ106" s="43" t="str">
        <f ca="1">IF($G106="","",TEXT(VLOOKUP($A106,Mitglieder!$C$24:$BG$323,AZ$303),"TT.MM.JJJJ"))</f>
        <v/>
      </c>
      <c r="BA106" s="43" t="str">
        <f ca="1">IF($G106="","",TEXT(VLOOKUP($A106,Mitglieder!$C$24:$BG$323,BA$303),"TT.MM.JJJJ"))</f>
        <v/>
      </c>
      <c r="BB106" s="43" t="str">
        <f ca="1">IF($G106="","",TEXT(VLOOKUP($A106,Mitglieder!$C$24:$BG$323,BB$303),"TT.MM.JJJJ"))</f>
        <v/>
      </c>
      <c r="BC106" s="43" t="str">
        <f ca="1">IF($G106="","",TEXT(VLOOKUP($A106,Mitglieder!$C$24:$BG$323,BC$303),"TT.MM.JJJJ"))</f>
        <v/>
      </c>
      <c r="BD106" s="43" t="str">
        <f ca="1">IF($G106="","",TEXT(VLOOKUP($A106,Mitglieder!$C$24:$BG$323,BD$303),"TT.MM.JJJJ"))</f>
        <v/>
      </c>
      <c r="BE106" s="42" t="str">
        <f ca="1">IF($G106="","",VLOOKUP($A106,Mitglieder!$C$24:$BG$323,BE$303))</f>
        <v/>
      </c>
      <c r="BF106" s="42" t="str">
        <f ca="1">IF($G106="","",VLOOKUP($A106,Mitglieder!$C$24:$BG$323,BF$303))</f>
        <v/>
      </c>
    </row>
    <row r="107" spans="1:58" x14ac:dyDescent="0.35">
      <c r="A107" s="42">
        <v>107</v>
      </c>
      <c r="B107" s="42">
        <f ca="1">VLOOKUP($A107,Mitglieder!$C$24:$BA$323,B$303)</f>
        <v>1.0299999999999967</v>
      </c>
      <c r="C107" s="42" t="str">
        <f ca="1">IF($G107="","",VLOOKUP($A107,Mitglieder!$C$24:$BG$323,C$303))</f>
        <v/>
      </c>
      <c r="D107" s="42" t="str">
        <f ca="1">IF($G107="","",VLOOKUP($A107,Mitglieder!$C$24:$BG$323,D$303))</f>
        <v/>
      </c>
      <c r="E107" s="42" t="str">
        <f ca="1">IF($G107="","",VLOOKUP($A107,Mitglieder!$C$24:$BG$323,E$303))</f>
        <v/>
      </c>
      <c r="F107" s="54" t="str">
        <f ca="1">IF(OR(VLOOKUP($A107,Mitglieder!$C$24:$BG$323,F$303)="",$G107=""),"",VLOOKUP($A107,Mitglieder!$C$24:$BG$323,F$303))</f>
        <v/>
      </c>
      <c r="G107" s="72" t="str">
        <f ca="1">IF(B107/ROUND(B107,0)=1,VLOOKUP($A107,Mitglieder!$C$24:$BA$323,G$303),"")</f>
        <v/>
      </c>
      <c r="H107" s="42" t="str">
        <f ca="1">IF($G107="","",VLOOKUP($A107,Mitglieder!$C$24:$BG$323,H$303))</f>
        <v/>
      </c>
      <c r="I107" s="54" t="str">
        <f ca="1">IF(OR(VLOOKUP($A107,Mitglieder!$C$24:$BG$323,I$303)="",$G107=""),"",VLOOKUP($A107,Mitglieder!$C$24:$BG$323,I$303))</f>
        <v/>
      </c>
      <c r="J107" s="42" t="str">
        <f ca="1">IF($G107="","",VLOOKUP($A107,Mitglieder!$C$24:$BG$323,J$303))</f>
        <v/>
      </c>
      <c r="K107" s="54" t="str">
        <f ca="1">IF(OR(VLOOKUP($A107,Mitglieder!$C$24:$BG$323,K$303)="",$G107=""),"",VLOOKUP($A107,Mitglieder!$C$24:$BG$323,K$303))</f>
        <v/>
      </c>
      <c r="L107" s="42" t="str">
        <f ca="1">IF($G107="","",VLOOKUP($A107,Mitglieder!$C$24:$BG$323,L$303))</f>
        <v/>
      </c>
      <c r="M107" s="42" t="str">
        <f ca="1">IF($G107="","",VLOOKUP($A107,Mitglieder!$C$24:$BG$323,M$303))</f>
        <v/>
      </c>
      <c r="N107" s="42" t="str">
        <f ca="1">IF($G107="","",VLOOKUP($A107,Mitglieder!$C$24:$BG$323,N$303))</f>
        <v/>
      </c>
      <c r="O107" s="42" t="str">
        <f ca="1">IF($G107="","",VLOOKUP($A107,Mitglieder!$C$24:$BG$323,O$303))</f>
        <v/>
      </c>
      <c r="P107" s="42" t="str">
        <f ca="1">IF($G107="","",VLOOKUP($A107,Mitglieder!$C$24:$BG$323,P$303))</f>
        <v/>
      </c>
      <c r="Q107" s="42" t="str">
        <f ca="1">IF($G107="","",VLOOKUP($A107,Mitglieder!$C$24:$BG$323,Q$303))</f>
        <v/>
      </c>
      <c r="R107" s="54" t="str">
        <f ca="1">IF(OR(VLOOKUP($A107,Mitglieder!$C$24:$BG$323,R$303)="",$G107=""),"",VLOOKUP($A107,Mitglieder!$C$24:$BG$323,R$303))</f>
        <v/>
      </c>
      <c r="S107" s="43" t="str">
        <f ca="1">IF($G107="","",TEXT(VLOOKUP($A107,Mitglieder!$C$24:$BG$323,S$303),"TT.MM.JJJJ"))</f>
        <v/>
      </c>
      <c r="T107" s="43" t="str">
        <f ca="1">IF($G107="","",TEXT(VLOOKUP($A107,Mitglieder!$C$24:$BG$323,T$303),"TT.MM.JJJJ"))</f>
        <v/>
      </c>
      <c r="U107" s="43" t="str">
        <f ca="1">IF($G107="","",TEXT(VLOOKUP($A107,Mitglieder!$C$24:$BG$323,U$303),"TT.MM.JJJJ"))</f>
        <v/>
      </c>
      <c r="V107" s="54" t="str">
        <f ca="1">IF(OR(VLOOKUP($A107,Mitglieder!$C$24:$BG$323,V$303)="",$G107=""),"",VLOOKUP($A107,Mitglieder!$C$24:$BG$323,V$303))</f>
        <v/>
      </c>
      <c r="W107" s="54" t="str">
        <f ca="1">IF(OR(VLOOKUP($A107,Mitglieder!$C$24:$BG$323,W$303)="",$G107=""),"",VLOOKUP($A107,Mitglieder!$C$24:$BG$323,W$303))</f>
        <v/>
      </c>
      <c r="X107" s="54" t="str">
        <f ca="1">IF(OR(VLOOKUP($A107,Mitglieder!$C$24:$BG$323,X$303)="",$G107=""),"",VLOOKUP($A107,Mitglieder!$C$24:$BG$323,X$303))</f>
        <v/>
      </c>
      <c r="Y107" s="54" t="str">
        <f ca="1">IF(OR(VLOOKUP($A107,Mitglieder!$C$24:$BG$323,Y$303)="",$G107=""),"",VLOOKUP($A107,Mitglieder!$C$24:$BG$323,Y$303))</f>
        <v/>
      </c>
      <c r="Z107" s="54" t="str">
        <f ca="1">IF(OR(VLOOKUP($A107,Mitglieder!$C$24:$BG$323,Z$303)="",$G107=""),"",VLOOKUP($A107,Mitglieder!$C$24:$BG$323,Z$303))</f>
        <v/>
      </c>
      <c r="AA107" s="54" t="str">
        <f ca="1">IF(OR(VLOOKUP($A107,Mitglieder!$C$24:$BG$323,AA$303)="",$G107=""),"",VLOOKUP($A107,Mitglieder!$C$24:$BG$323,AA$303))</f>
        <v/>
      </c>
      <c r="AB107" s="54" t="str">
        <f ca="1">IF(OR(VLOOKUP($A107,Mitglieder!$C$24:$BG$323,AB$303)="",$G107=""),"",VLOOKUP($A107,Mitglieder!$C$24:$BG$323,AB$303))</f>
        <v/>
      </c>
      <c r="AC107" s="54" t="str">
        <f ca="1">IF(OR(VLOOKUP($A107,Mitglieder!$C$24:$BG$323,AC$303)="",$G107=""),"",VLOOKUP($A107,Mitglieder!$C$24:$BG$323,AC$303))</f>
        <v/>
      </c>
      <c r="AD107" s="54" t="str">
        <f ca="1">IF(OR(VLOOKUP($A107,Mitglieder!$C$24:$BG$323,AD$303)="",$G107=""),"",VLOOKUP($A107,Mitglieder!$C$24:$BG$323,AD$303))</f>
        <v/>
      </c>
      <c r="AE107" s="54" t="str">
        <f ca="1">IF(OR(VLOOKUP($A107,Mitglieder!$C$24:$BG$323,AE$303)="",$G107=""),"",VLOOKUP($A107,Mitglieder!$C$24:$BG$323,AE$303))</f>
        <v/>
      </c>
      <c r="AF107" s="54" t="str">
        <f ca="1">IF(OR(VLOOKUP($A107,Mitglieder!$C$24:$BG$323,AF$303)="",$G107=""),"",VLOOKUP($A107,Mitglieder!$C$24:$BG$323,AF$303))</f>
        <v/>
      </c>
      <c r="AG107" s="54" t="str">
        <f ca="1">IF(OR(VLOOKUP($A107,Mitglieder!$C$24:$BG$323,AG$303)="",$G107=""),"",VLOOKUP($A107,Mitglieder!$C$24:$BG$323,AG$303))</f>
        <v/>
      </c>
      <c r="AH107" s="54" t="str">
        <f ca="1">IF(OR(VLOOKUP($A107,Mitglieder!$C$24:$BG$323,AH$303)="",$G107=""),"",VLOOKUP($A107,Mitglieder!$C$24:$BG$323,AH$303))</f>
        <v/>
      </c>
      <c r="AI107" s="54" t="str">
        <f ca="1">IF(OR(VLOOKUP($A107,Mitglieder!$C$24:$BG$323,AI$303)="",$G107=""),"",VLOOKUP($A107,Mitglieder!$C$24:$BG$323,AI$303))</f>
        <v/>
      </c>
      <c r="AJ107" s="54" t="str">
        <f ca="1">IF(OR(VLOOKUP($A107,Mitglieder!$C$24:$BG$323,AJ$303)="",$G107=""),"",VLOOKUP($A107,Mitglieder!$C$24:$BG$323,AJ$303))</f>
        <v/>
      </c>
      <c r="AK107" s="54" t="str">
        <f ca="1">IF(OR(VLOOKUP($A107,Mitglieder!$C$24:$BG$323,AK$303)="",$G107=""),"",VLOOKUP($A107,Mitglieder!$C$24:$BG$323,AK$303))</f>
        <v/>
      </c>
      <c r="AL107" s="54" t="str">
        <f ca="1">IF(OR(VLOOKUP($A107,Mitglieder!$C$24:$BG$323,AL$303)="",$G107=""),"",VLOOKUP($A107,Mitglieder!$C$24:$BG$323,AL$303))</f>
        <v/>
      </c>
      <c r="AM107" s="42" t="str">
        <f ca="1">IF($G107="","",VLOOKUP($A107,Mitglieder!$C$24:$BG$323,AM$303))</f>
        <v/>
      </c>
      <c r="AN107" s="54" t="str">
        <f ca="1">IF(OR(VLOOKUP($A107,Mitglieder!$C$24:$BG$323,AN$303)="",$G107=""),"",VLOOKUP($A107,Mitglieder!$C$24:$BG$323,AN$303))</f>
        <v/>
      </c>
      <c r="AO107" s="43" t="str">
        <f ca="1">IF($G107="","",TEXT(VLOOKUP($A107,Mitglieder!$C$24:$BG$323,AO$303),"TT.MM.JJJJ"))</f>
        <v/>
      </c>
      <c r="AP107" s="42" t="str">
        <f ca="1">IF($G107="","",VLOOKUP($A107,Mitglieder!$C$24:$BG$323,AP$303))</f>
        <v/>
      </c>
      <c r="AQ107" s="45" t="str">
        <f ca="1">IF($G107="","",TEXT(VLOOKUP($A107,Mitglieder!$C$24:$BG$323,AQ$303),"0.00"))</f>
        <v/>
      </c>
      <c r="AR107" s="54" t="str">
        <f ca="1">IF(OR(VLOOKUP($A107,Mitglieder!$C$24:$BG$323,AR$303)="",$G107=""),"",VLOOKUP($A107,Mitglieder!$C$24:$BG$323,AR$303))</f>
        <v/>
      </c>
      <c r="AS107" s="45" t="str">
        <f ca="1">IF($G107="","",TEXT(VLOOKUP($A107,Mitglieder!$C$24:$BG$323,AS$303),"0.00"))</f>
        <v/>
      </c>
      <c r="AT107" s="54" t="str">
        <f ca="1">IF(OR(VLOOKUP($A107,Mitglieder!$C$24:$BG$323,AT$303)="",$G107=""),"",VLOOKUP($A107,Mitglieder!$C$24:$BG$323,AT$303))</f>
        <v/>
      </c>
      <c r="AU107" s="45" t="str">
        <f ca="1">IF($G107="","",TEXT(VLOOKUP($A107,Mitglieder!$C$24:$BG$323,AU$303),"0.00"))</f>
        <v/>
      </c>
      <c r="AV107" s="45" t="str">
        <f ca="1">IF($G107="","",TEXT(VLOOKUP($A107,Mitglieder!$C$24:$BG$323,AV$303),"0.00"))</f>
        <v/>
      </c>
      <c r="AW107" s="42" t="str">
        <f ca="1">IF($G107="","",VLOOKUP($A107,Mitglieder!$C$24:$BG$323,AW$303))</f>
        <v/>
      </c>
      <c r="AX107" s="54" t="str">
        <f ca="1">IF(OR(VLOOKUP($A107,Mitglieder!$C$24:$BG$323,AX$303)="",$G107=""),"",VLOOKUP($A107,Mitglieder!$C$24:$BG$323,AX$303))</f>
        <v/>
      </c>
      <c r="AY107" s="43" t="str">
        <f ca="1">IF($G107="","",TEXT(VLOOKUP($A107,Mitglieder!$C$24:$BG$323,AY$303),"TT.MM.JJJJ"))</f>
        <v/>
      </c>
      <c r="AZ107" s="43" t="str">
        <f ca="1">IF($G107="","",TEXT(VLOOKUP($A107,Mitglieder!$C$24:$BG$323,AZ$303),"TT.MM.JJJJ"))</f>
        <v/>
      </c>
      <c r="BA107" s="43" t="str">
        <f ca="1">IF($G107="","",TEXT(VLOOKUP($A107,Mitglieder!$C$24:$BG$323,BA$303),"TT.MM.JJJJ"))</f>
        <v/>
      </c>
      <c r="BB107" s="43" t="str">
        <f ca="1">IF($G107="","",TEXT(VLOOKUP($A107,Mitglieder!$C$24:$BG$323,BB$303),"TT.MM.JJJJ"))</f>
        <v/>
      </c>
      <c r="BC107" s="43" t="str">
        <f ca="1">IF($G107="","",TEXT(VLOOKUP($A107,Mitglieder!$C$24:$BG$323,BC$303),"TT.MM.JJJJ"))</f>
        <v/>
      </c>
      <c r="BD107" s="43" t="str">
        <f ca="1">IF($G107="","",TEXT(VLOOKUP($A107,Mitglieder!$C$24:$BG$323,BD$303),"TT.MM.JJJJ"))</f>
        <v/>
      </c>
      <c r="BE107" s="42" t="str">
        <f ca="1">IF($G107="","",VLOOKUP($A107,Mitglieder!$C$24:$BG$323,BE$303))</f>
        <v/>
      </c>
      <c r="BF107" s="42" t="str">
        <f ca="1">IF($G107="","",VLOOKUP($A107,Mitglieder!$C$24:$BG$323,BF$303))</f>
        <v/>
      </c>
    </row>
    <row r="108" spans="1:58" x14ac:dyDescent="0.35">
      <c r="A108" s="42">
        <v>108</v>
      </c>
      <c r="B108" s="42">
        <f ca="1">VLOOKUP($A108,Mitglieder!$C$24:$BA$323,B$303)</f>
        <v>1.0299999999999967</v>
      </c>
      <c r="C108" s="42" t="str">
        <f ca="1">IF($G108="","",VLOOKUP($A108,Mitglieder!$C$24:$BG$323,C$303))</f>
        <v/>
      </c>
      <c r="D108" s="42" t="str">
        <f ca="1">IF($G108="","",VLOOKUP($A108,Mitglieder!$C$24:$BG$323,D$303))</f>
        <v/>
      </c>
      <c r="E108" s="42" t="str">
        <f ca="1">IF($G108="","",VLOOKUP($A108,Mitglieder!$C$24:$BG$323,E$303))</f>
        <v/>
      </c>
      <c r="F108" s="54" t="str">
        <f ca="1">IF(OR(VLOOKUP($A108,Mitglieder!$C$24:$BG$323,F$303)="",$G108=""),"",VLOOKUP($A108,Mitglieder!$C$24:$BG$323,F$303))</f>
        <v/>
      </c>
      <c r="G108" s="72" t="str">
        <f ca="1">IF(B108/ROUND(B108,0)=1,VLOOKUP($A108,Mitglieder!$C$24:$BA$323,G$303),"")</f>
        <v/>
      </c>
      <c r="H108" s="42" t="str">
        <f ca="1">IF($G108="","",VLOOKUP($A108,Mitglieder!$C$24:$BG$323,H$303))</f>
        <v/>
      </c>
      <c r="I108" s="54" t="str">
        <f ca="1">IF(OR(VLOOKUP($A108,Mitglieder!$C$24:$BG$323,I$303)="",$G108=""),"",VLOOKUP($A108,Mitglieder!$C$24:$BG$323,I$303))</f>
        <v/>
      </c>
      <c r="J108" s="42" t="str">
        <f ca="1">IF($G108="","",VLOOKUP($A108,Mitglieder!$C$24:$BG$323,J$303))</f>
        <v/>
      </c>
      <c r="K108" s="54" t="str">
        <f ca="1">IF(OR(VLOOKUP($A108,Mitglieder!$C$24:$BG$323,K$303)="",$G108=""),"",VLOOKUP($A108,Mitglieder!$C$24:$BG$323,K$303))</f>
        <v/>
      </c>
      <c r="L108" s="42" t="str">
        <f ca="1">IF($G108="","",VLOOKUP($A108,Mitglieder!$C$24:$BG$323,L$303))</f>
        <v/>
      </c>
      <c r="M108" s="42" t="str">
        <f ca="1">IF($G108="","",VLOOKUP($A108,Mitglieder!$C$24:$BG$323,M$303))</f>
        <v/>
      </c>
      <c r="N108" s="42" t="str">
        <f ca="1">IF($G108="","",VLOOKUP($A108,Mitglieder!$C$24:$BG$323,N$303))</f>
        <v/>
      </c>
      <c r="O108" s="42" t="str">
        <f ca="1">IF($G108="","",VLOOKUP($A108,Mitglieder!$C$24:$BG$323,O$303))</f>
        <v/>
      </c>
      <c r="P108" s="42" t="str">
        <f ca="1">IF($G108="","",VLOOKUP($A108,Mitglieder!$C$24:$BG$323,P$303))</f>
        <v/>
      </c>
      <c r="Q108" s="42" t="str">
        <f ca="1">IF($G108="","",VLOOKUP($A108,Mitglieder!$C$24:$BG$323,Q$303))</f>
        <v/>
      </c>
      <c r="R108" s="54" t="str">
        <f ca="1">IF(OR(VLOOKUP($A108,Mitglieder!$C$24:$BG$323,R$303)="",$G108=""),"",VLOOKUP($A108,Mitglieder!$C$24:$BG$323,R$303))</f>
        <v/>
      </c>
      <c r="S108" s="43" t="str">
        <f ca="1">IF($G108="","",TEXT(VLOOKUP($A108,Mitglieder!$C$24:$BG$323,S$303),"TT.MM.JJJJ"))</f>
        <v/>
      </c>
      <c r="T108" s="43" t="str">
        <f ca="1">IF($G108="","",TEXT(VLOOKUP($A108,Mitglieder!$C$24:$BG$323,T$303),"TT.MM.JJJJ"))</f>
        <v/>
      </c>
      <c r="U108" s="43" t="str">
        <f ca="1">IF($G108="","",TEXT(VLOOKUP($A108,Mitglieder!$C$24:$BG$323,U$303),"TT.MM.JJJJ"))</f>
        <v/>
      </c>
      <c r="V108" s="54" t="str">
        <f ca="1">IF(OR(VLOOKUP($A108,Mitglieder!$C$24:$BG$323,V$303)="",$G108=""),"",VLOOKUP($A108,Mitglieder!$C$24:$BG$323,V$303))</f>
        <v/>
      </c>
      <c r="W108" s="54" t="str">
        <f ca="1">IF(OR(VLOOKUP($A108,Mitglieder!$C$24:$BG$323,W$303)="",$G108=""),"",VLOOKUP($A108,Mitglieder!$C$24:$BG$323,W$303))</f>
        <v/>
      </c>
      <c r="X108" s="54" t="str">
        <f ca="1">IF(OR(VLOOKUP($A108,Mitglieder!$C$24:$BG$323,X$303)="",$G108=""),"",VLOOKUP($A108,Mitglieder!$C$24:$BG$323,X$303))</f>
        <v/>
      </c>
      <c r="Y108" s="54" t="str">
        <f ca="1">IF(OR(VLOOKUP($A108,Mitglieder!$C$24:$BG$323,Y$303)="",$G108=""),"",VLOOKUP($A108,Mitglieder!$C$24:$BG$323,Y$303))</f>
        <v/>
      </c>
      <c r="Z108" s="54" t="str">
        <f ca="1">IF(OR(VLOOKUP($A108,Mitglieder!$C$24:$BG$323,Z$303)="",$G108=""),"",VLOOKUP($A108,Mitglieder!$C$24:$BG$323,Z$303))</f>
        <v/>
      </c>
      <c r="AA108" s="54" t="str">
        <f ca="1">IF(OR(VLOOKUP($A108,Mitglieder!$C$24:$BG$323,AA$303)="",$G108=""),"",VLOOKUP($A108,Mitglieder!$C$24:$BG$323,AA$303))</f>
        <v/>
      </c>
      <c r="AB108" s="54" t="str">
        <f ca="1">IF(OR(VLOOKUP($A108,Mitglieder!$C$24:$BG$323,AB$303)="",$G108=""),"",VLOOKUP($A108,Mitglieder!$C$24:$BG$323,AB$303))</f>
        <v/>
      </c>
      <c r="AC108" s="54" t="str">
        <f ca="1">IF(OR(VLOOKUP($A108,Mitglieder!$C$24:$BG$323,AC$303)="",$G108=""),"",VLOOKUP($A108,Mitglieder!$C$24:$BG$323,AC$303))</f>
        <v/>
      </c>
      <c r="AD108" s="54" t="str">
        <f ca="1">IF(OR(VLOOKUP($A108,Mitglieder!$C$24:$BG$323,AD$303)="",$G108=""),"",VLOOKUP($A108,Mitglieder!$C$24:$BG$323,AD$303))</f>
        <v/>
      </c>
      <c r="AE108" s="54" t="str">
        <f ca="1">IF(OR(VLOOKUP($A108,Mitglieder!$C$24:$BG$323,AE$303)="",$G108=""),"",VLOOKUP($A108,Mitglieder!$C$24:$BG$323,AE$303))</f>
        <v/>
      </c>
      <c r="AF108" s="54" t="str">
        <f ca="1">IF(OR(VLOOKUP($A108,Mitglieder!$C$24:$BG$323,AF$303)="",$G108=""),"",VLOOKUP($A108,Mitglieder!$C$24:$BG$323,AF$303))</f>
        <v/>
      </c>
      <c r="AG108" s="54" t="str">
        <f ca="1">IF(OR(VLOOKUP($A108,Mitglieder!$C$24:$BG$323,AG$303)="",$G108=""),"",VLOOKUP($A108,Mitglieder!$C$24:$BG$323,AG$303))</f>
        <v/>
      </c>
      <c r="AH108" s="54" t="str">
        <f ca="1">IF(OR(VLOOKUP($A108,Mitglieder!$C$24:$BG$323,AH$303)="",$G108=""),"",VLOOKUP($A108,Mitglieder!$C$24:$BG$323,AH$303))</f>
        <v/>
      </c>
      <c r="AI108" s="54" t="str">
        <f ca="1">IF(OR(VLOOKUP($A108,Mitglieder!$C$24:$BG$323,AI$303)="",$G108=""),"",VLOOKUP($A108,Mitglieder!$C$24:$BG$323,AI$303))</f>
        <v/>
      </c>
      <c r="AJ108" s="54" t="str">
        <f ca="1">IF(OR(VLOOKUP($A108,Mitglieder!$C$24:$BG$323,AJ$303)="",$G108=""),"",VLOOKUP($A108,Mitglieder!$C$24:$BG$323,AJ$303))</f>
        <v/>
      </c>
      <c r="AK108" s="54" t="str">
        <f ca="1">IF(OR(VLOOKUP($A108,Mitglieder!$C$24:$BG$323,AK$303)="",$G108=""),"",VLOOKUP($A108,Mitglieder!$C$24:$BG$323,AK$303))</f>
        <v/>
      </c>
      <c r="AL108" s="54" t="str">
        <f ca="1">IF(OR(VLOOKUP($A108,Mitglieder!$C$24:$BG$323,AL$303)="",$G108=""),"",VLOOKUP($A108,Mitglieder!$C$24:$BG$323,AL$303))</f>
        <v/>
      </c>
      <c r="AM108" s="42" t="str">
        <f ca="1">IF($G108="","",VLOOKUP($A108,Mitglieder!$C$24:$BG$323,AM$303))</f>
        <v/>
      </c>
      <c r="AN108" s="54" t="str">
        <f ca="1">IF(OR(VLOOKUP($A108,Mitglieder!$C$24:$BG$323,AN$303)="",$G108=""),"",VLOOKUP($A108,Mitglieder!$C$24:$BG$323,AN$303))</f>
        <v/>
      </c>
      <c r="AO108" s="43" t="str">
        <f ca="1">IF($G108="","",TEXT(VLOOKUP($A108,Mitglieder!$C$24:$BG$323,AO$303),"TT.MM.JJJJ"))</f>
        <v/>
      </c>
      <c r="AP108" s="42" t="str">
        <f ca="1">IF($G108="","",VLOOKUP($A108,Mitglieder!$C$24:$BG$323,AP$303))</f>
        <v/>
      </c>
      <c r="AQ108" s="45" t="str">
        <f ca="1">IF($G108="","",TEXT(VLOOKUP($A108,Mitglieder!$C$24:$BG$323,AQ$303),"0.00"))</f>
        <v/>
      </c>
      <c r="AR108" s="54" t="str">
        <f ca="1">IF(OR(VLOOKUP($A108,Mitglieder!$C$24:$BG$323,AR$303)="",$G108=""),"",VLOOKUP($A108,Mitglieder!$C$24:$BG$323,AR$303))</f>
        <v/>
      </c>
      <c r="AS108" s="45" t="str">
        <f ca="1">IF($G108="","",TEXT(VLOOKUP($A108,Mitglieder!$C$24:$BG$323,AS$303),"0.00"))</f>
        <v/>
      </c>
      <c r="AT108" s="54" t="str">
        <f ca="1">IF(OR(VLOOKUP($A108,Mitglieder!$C$24:$BG$323,AT$303)="",$G108=""),"",VLOOKUP($A108,Mitglieder!$C$24:$BG$323,AT$303))</f>
        <v/>
      </c>
      <c r="AU108" s="45" t="str">
        <f ca="1">IF($G108="","",TEXT(VLOOKUP($A108,Mitglieder!$C$24:$BG$323,AU$303),"0.00"))</f>
        <v/>
      </c>
      <c r="AV108" s="45" t="str">
        <f ca="1">IF($G108="","",TEXT(VLOOKUP($A108,Mitglieder!$C$24:$BG$323,AV$303),"0.00"))</f>
        <v/>
      </c>
      <c r="AW108" s="42" t="str">
        <f ca="1">IF($G108="","",VLOOKUP($A108,Mitglieder!$C$24:$BG$323,AW$303))</f>
        <v/>
      </c>
      <c r="AX108" s="54" t="str">
        <f ca="1">IF(OR(VLOOKUP($A108,Mitglieder!$C$24:$BG$323,AX$303)="",$G108=""),"",VLOOKUP($A108,Mitglieder!$C$24:$BG$323,AX$303))</f>
        <v/>
      </c>
      <c r="AY108" s="43" t="str">
        <f ca="1">IF($G108="","",TEXT(VLOOKUP($A108,Mitglieder!$C$24:$BG$323,AY$303),"TT.MM.JJJJ"))</f>
        <v/>
      </c>
      <c r="AZ108" s="43" t="str">
        <f ca="1">IF($G108="","",TEXT(VLOOKUP($A108,Mitglieder!$C$24:$BG$323,AZ$303),"TT.MM.JJJJ"))</f>
        <v/>
      </c>
      <c r="BA108" s="43" t="str">
        <f ca="1">IF($G108="","",TEXT(VLOOKUP($A108,Mitglieder!$C$24:$BG$323,BA$303),"TT.MM.JJJJ"))</f>
        <v/>
      </c>
      <c r="BB108" s="43" t="str">
        <f ca="1">IF($G108="","",TEXT(VLOOKUP($A108,Mitglieder!$C$24:$BG$323,BB$303),"TT.MM.JJJJ"))</f>
        <v/>
      </c>
      <c r="BC108" s="43" t="str">
        <f ca="1">IF($G108="","",TEXT(VLOOKUP($A108,Mitglieder!$C$24:$BG$323,BC$303),"TT.MM.JJJJ"))</f>
        <v/>
      </c>
      <c r="BD108" s="43" t="str">
        <f ca="1">IF($G108="","",TEXT(VLOOKUP($A108,Mitglieder!$C$24:$BG$323,BD$303),"TT.MM.JJJJ"))</f>
        <v/>
      </c>
      <c r="BE108" s="42" t="str">
        <f ca="1">IF($G108="","",VLOOKUP($A108,Mitglieder!$C$24:$BG$323,BE$303))</f>
        <v/>
      </c>
      <c r="BF108" s="42" t="str">
        <f ca="1">IF($G108="","",VLOOKUP($A108,Mitglieder!$C$24:$BG$323,BF$303))</f>
        <v/>
      </c>
    </row>
    <row r="109" spans="1:58" x14ac:dyDescent="0.35">
      <c r="A109" s="42">
        <v>109</v>
      </c>
      <c r="B109" s="42">
        <f ca="1">VLOOKUP($A109,Mitglieder!$C$24:$BA$323,B$303)</f>
        <v>1.0299999999999967</v>
      </c>
      <c r="C109" s="42" t="str">
        <f ca="1">IF($G109="","",VLOOKUP($A109,Mitglieder!$C$24:$BG$323,C$303))</f>
        <v/>
      </c>
      <c r="D109" s="42" t="str">
        <f ca="1">IF($G109="","",VLOOKUP($A109,Mitglieder!$C$24:$BG$323,D$303))</f>
        <v/>
      </c>
      <c r="E109" s="42" t="str">
        <f ca="1">IF($G109="","",VLOOKUP($A109,Mitglieder!$C$24:$BG$323,E$303))</f>
        <v/>
      </c>
      <c r="F109" s="54" t="str">
        <f ca="1">IF(OR(VLOOKUP($A109,Mitglieder!$C$24:$BG$323,F$303)="",$G109=""),"",VLOOKUP($A109,Mitglieder!$C$24:$BG$323,F$303))</f>
        <v/>
      </c>
      <c r="G109" s="72" t="str">
        <f ca="1">IF(B109/ROUND(B109,0)=1,VLOOKUP($A109,Mitglieder!$C$24:$BA$323,G$303),"")</f>
        <v/>
      </c>
      <c r="H109" s="42" t="str">
        <f ca="1">IF($G109="","",VLOOKUP($A109,Mitglieder!$C$24:$BG$323,H$303))</f>
        <v/>
      </c>
      <c r="I109" s="54" t="str">
        <f ca="1">IF(OR(VLOOKUP($A109,Mitglieder!$C$24:$BG$323,I$303)="",$G109=""),"",VLOOKUP($A109,Mitglieder!$C$24:$BG$323,I$303))</f>
        <v/>
      </c>
      <c r="J109" s="42" t="str">
        <f ca="1">IF($G109="","",VLOOKUP($A109,Mitglieder!$C$24:$BG$323,J$303))</f>
        <v/>
      </c>
      <c r="K109" s="54" t="str">
        <f ca="1">IF(OR(VLOOKUP($A109,Mitglieder!$C$24:$BG$323,K$303)="",$G109=""),"",VLOOKUP($A109,Mitglieder!$C$24:$BG$323,K$303))</f>
        <v/>
      </c>
      <c r="L109" s="42" t="str">
        <f ca="1">IF($G109="","",VLOOKUP($A109,Mitglieder!$C$24:$BG$323,L$303))</f>
        <v/>
      </c>
      <c r="M109" s="42" t="str">
        <f ca="1">IF($G109="","",VLOOKUP($A109,Mitglieder!$C$24:$BG$323,M$303))</f>
        <v/>
      </c>
      <c r="N109" s="42" t="str">
        <f ca="1">IF($G109="","",VLOOKUP($A109,Mitglieder!$C$24:$BG$323,N$303))</f>
        <v/>
      </c>
      <c r="O109" s="42" t="str">
        <f ca="1">IF($G109="","",VLOOKUP($A109,Mitglieder!$C$24:$BG$323,O$303))</f>
        <v/>
      </c>
      <c r="P109" s="42" t="str">
        <f ca="1">IF($G109="","",VLOOKUP($A109,Mitglieder!$C$24:$BG$323,P$303))</f>
        <v/>
      </c>
      <c r="Q109" s="42" t="str">
        <f ca="1">IF($G109="","",VLOOKUP($A109,Mitglieder!$C$24:$BG$323,Q$303))</f>
        <v/>
      </c>
      <c r="R109" s="54" t="str">
        <f ca="1">IF(OR(VLOOKUP($A109,Mitglieder!$C$24:$BG$323,R$303)="",$G109=""),"",VLOOKUP($A109,Mitglieder!$C$24:$BG$323,R$303))</f>
        <v/>
      </c>
      <c r="S109" s="43" t="str">
        <f ca="1">IF($G109="","",TEXT(VLOOKUP($A109,Mitglieder!$C$24:$BG$323,S$303),"TT.MM.JJJJ"))</f>
        <v/>
      </c>
      <c r="T109" s="43" t="str">
        <f ca="1">IF($G109="","",TEXT(VLOOKUP($A109,Mitglieder!$C$24:$BG$323,T$303),"TT.MM.JJJJ"))</f>
        <v/>
      </c>
      <c r="U109" s="43" t="str">
        <f ca="1">IF($G109="","",TEXT(VLOOKUP($A109,Mitglieder!$C$24:$BG$323,U$303),"TT.MM.JJJJ"))</f>
        <v/>
      </c>
      <c r="V109" s="54" t="str">
        <f ca="1">IF(OR(VLOOKUP($A109,Mitglieder!$C$24:$BG$323,V$303)="",$G109=""),"",VLOOKUP($A109,Mitglieder!$C$24:$BG$323,V$303))</f>
        <v/>
      </c>
      <c r="W109" s="54" t="str">
        <f ca="1">IF(OR(VLOOKUP($A109,Mitglieder!$C$24:$BG$323,W$303)="",$G109=""),"",VLOOKUP($A109,Mitglieder!$C$24:$BG$323,W$303))</f>
        <v/>
      </c>
      <c r="X109" s="54" t="str">
        <f ca="1">IF(OR(VLOOKUP($A109,Mitglieder!$C$24:$BG$323,X$303)="",$G109=""),"",VLOOKUP($A109,Mitglieder!$C$24:$BG$323,X$303))</f>
        <v/>
      </c>
      <c r="Y109" s="54" t="str">
        <f ca="1">IF(OR(VLOOKUP($A109,Mitglieder!$C$24:$BG$323,Y$303)="",$G109=""),"",VLOOKUP($A109,Mitglieder!$C$24:$BG$323,Y$303))</f>
        <v/>
      </c>
      <c r="Z109" s="54" t="str">
        <f ca="1">IF(OR(VLOOKUP($A109,Mitglieder!$C$24:$BG$323,Z$303)="",$G109=""),"",VLOOKUP($A109,Mitglieder!$C$24:$BG$323,Z$303))</f>
        <v/>
      </c>
      <c r="AA109" s="54" t="str">
        <f ca="1">IF(OR(VLOOKUP($A109,Mitglieder!$C$24:$BG$323,AA$303)="",$G109=""),"",VLOOKUP($A109,Mitglieder!$C$24:$BG$323,AA$303))</f>
        <v/>
      </c>
      <c r="AB109" s="54" t="str">
        <f ca="1">IF(OR(VLOOKUP($A109,Mitglieder!$C$24:$BG$323,AB$303)="",$G109=""),"",VLOOKUP($A109,Mitglieder!$C$24:$BG$323,AB$303))</f>
        <v/>
      </c>
      <c r="AC109" s="54" t="str">
        <f ca="1">IF(OR(VLOOKUP($A109,Mitglieder!$C$24:$BG$323,AC$303)="",$G109=""),"",VLOOKUP($A109,Mitglieder!$C$24:$BG$323,AC$303))</f>
        <v/>
      </c>
      <c r="AD109" s="54" t="str">
        <f ca="1">IF(OR(VLOOKUP($A109,Mitglieder!$C$24:$BG$323,AD$303)="",$G109=""),"",VLOOKUP($A109,Mitglieder!$C$24:$BG$323,AD$303))</f>
        <v/>
      </c>
      <c r="AE109" s="54" t="str">
        <f ca="1">IF(OR(VLOOKUP($A109,Mitglieder!$C$24:$BG$323,AE$303)="",$G109=""),"",VLOOKUP($A109,Mitglieder!$C$24:$BG$323,AE$303))</f>
        <v/>
      </c>
      <c r="AF109" s="54" t="str">
        <f ca="1">IF(OR(VLOOKUP($A109,Mitglieder!$C$24:$BG$323,AF$303)="",$G109=""),"",VLOOKUP($A109,Mitglieder!$C$24:$BG$323,AF$303))</f>
        <v/>
      </c>
      <c r="AG109" s="54" t="str">
        <f ca="1">IF(OR(VLOOKUP($A109,Mitglieder!$C$24:$BG$323,AG$303)="",$G109=""),"",VLOOKUP($A109,Mitglieder!$C$24:$BG$323,AG$303))</f>
        <v/>
      </c>
      <c r="AH109" s="54" t="str">
        <f ca="1">IF(OR(VLOOKUP($A109,Mitglieder!$C$24:$BG$323,AH$303)="",$G109=""),"",VLOOKUP($A109,Mitglieder!$C$24:$BG$323,AH$303))</f>
        <v/>
      </c>
      <c r="AI109" s="54" t="str">
        <f ca="1">IF(OR(VLOOKUP($A109,Mitglieder!$C$24:$BG$323,AI$303)="",$G109=""),"",VLOOKUP($A109,Mitglieder!$C$24:$BG$323,AI$303))</f>
        <v/>
      </c>
      <c r="AJ109" s="54" t="str">
        <f ca="1">IF(OR(VLOOKUP($A109,Mitglieder!$C$24:$BG$323,AJ$303)="",$G109=""),"",VLOOKUP($A109,Mitglieder!$C$24:$BG$323,AJ$303))</f>
        <v/>
      </c>
      <c r="AK109" s="54" t="str">
        <f ca="1">IF(OR(VLOOKUP($A109,Mitglieder!$C$24:$BG$323,AK$303)="",$G109=""),"",VLOOKUP($A109,Mitglieder!$C$24:$BG$323,AK$303))</f>
        <v/>
      </c>
      <c r="AL109" s="54" t="str">
        <f ca="1">IF(OR(VLOOKUP($A109,Mitglieder!$C$24:$BG$323,AL$303)="",$G109=""),"",VLOOKUP($A109,Mitglieder!$C$24:$BG$323,AL$303))</f>
        <v/>
      </c>
      <c r="AM109" s="42" t="str">
        <f ca="1">IF($G109="","",VLOOKUP($A109,Mitglieder!$C$24:$BG$323,AM$303))</f>
        <v/>
      </c>
      <c r="AN109" s="54" t="str">
        <f ca="1">IF(OR(VLOOKUP($A109,Mitglieder!$C$24:$BG$323,AN$303)="",$G109=""),"",VLOOKUP($A109,Mitglieder!$C$24:$BG$323,AN$303))</f>
        <v/>
      </c>
      <c r="AO109" s="43" t="str">
        <f ca="1">IF($G109="","",TEXT(VLOOKUP($A109,Mitglieder!$C$24:$BG$323,AO$303),"TT.MM.JJJJ"))</f>
        <v/>
      </c>
      <c r="AP109" s="42" t="str">
        <f ca="1">IF($G109="","",VLOOKUP($A109,Mitglieder!$C$24:$BG$323,AP$303))</f>
        <v/>
      </c>
      <c r="AQ109" s="45" t="str">
        <f ca="1">IF($G109="","",TEXT(VLOOKUP($A109,Mitglieder!$C$24:$BG$323,AQ$303),"0.00"))</f>
        <v/>
      </c>
      <c r="AR109" s="54" t="str">
        <f ca="1">IF(OR(VLOOKUP($A109,Mitglieder!$C$24:$BG$323,AR$303)="",$G109=""),"",VLOOKUP($A109,Mitglieder!$C$24:$BG$323,AR$303))</f>
        <v/>
      </c>
      <c r="AS109" s="45" t="str">
        <f ca="1">IF($G109="","",TEXT(VLOOKUP($A109,Mitglieder!$C$24:$BG$323,AS$303),"0.00"))</f>
        <v/>
      </c>
      <c r="AT109" s="54" t="str">
        <f ca="1">IF(OR(VLOOKUP($A109,Mitglieder!$C$24:$BG$323,AT$303)="",$G109=""),"",VLOOKUP($A109,Mitglieder!$C$24:$BG$323,AT$303))</f>
        <v/>
      </c>
      <c r="AU109" s="45" t="str">
        <f ca="1">IF($G109="","",TEXT(VLOOKUP($A109,Mitglieder!$C$24:$BG$323,AU$303),"0.00"))</f>
        <v/>
      </c>
      <c r="AV109" s="45" t="str">
        <f ca="1">IF($G109="","",TEXT(VLOOKUP($A109,Mitglieder!$C$24:$BG$323,AV$303),"0.00"))</f>
        <v/>
      </c>
      <c r="AW109" s="42" t="str">
        <f ca="1">IF($G109="","",VLOOKUP($A109,Mitglieder!$C$24:$BG$323,AW$303))</f>
        <v/>
      </c>
      <c r="AX109" s="54" t="str">
        <f ca="1">IF(OR(VLOOKUP($A109,Mitglieder!$C$24:$BG$323,AX$303)="",$G109=""),"",VLOOKUP($A109,Mitglieder!$C$24:$BG$323,AX$303))</f>
        <v/>
      </c>
      <c r="AY109" s="43" t="str">
        <f ca="1">IF($G109="","",TEXT(VLOOKUP($A109,Mitglieder!$C$24:$BG$323,AY$303),"TT.MM.JJJJ"))</f>
        <v/>
      </c>
      <c r="AZ109" s="43" t="str">
        <f ca="1">IF($G109="","",TEXT(VLOOKUP($A109,Mitglieder!$C$24:$BG$323,AZ$303),"TT.MM.JJJJ"))</f>
        <v/>
      </c>
      <c r="BA109" s="43" t="str">
        <f ca="1">IF($G109="","",TEXT(VLOOKUP($A109,Mitglieder!$C$24:$BG$323,BA$303),"TT.MM.JJJJ"))</f>
        <v/>
      </c>
      <c r="BB109" s="43" t="str">
        <f ca="1">IF($G109="","",TEXT(VLOOKUP($A109,Mitglieder!$C$24:$BG$323,BB$303),"TT.MM.JJJJ"))</f>
        <v/>
      </c>
      <c r="BC109" s="43" t="str">
        <f ca="1">IF($G109="","",TEXT(VLOOKUP($A109,Mitglieder!$C$24:$BG$323,BC$303),"TT.MM.JJJJ"))</f>
        <v/>
      </c>
      <c r="BD109" s="43" t="str">
        <f ca="1">IF($G109="","",TEXT(VLOOKUP($A109,Mitglieder!$C$24:$BG$323,BD$303),"TT.MM.JJJJ"))</f>
        <v/>
      </c>
      <c r="BE109" s="42" t="str">
        <f ca="1">IF($G109="","",VLOOKUP($A109,Mitglieder!$C$24:$BG$323,BE$303))</f>
        <v/>
      </c>
      <c r="BF109" s="42" t="str">
        <f ca="1">IF($G109="","",VLOOKUP($A109,Mitglieder!$C$24:$BG$323,BF$303))</f>
        <v/>
      </c>
    </row>
    <row r="110" spans="1:58" x14ac:dyDescent="0.35">
      <c r="A110" s="42">
        <v>110</v>
      </c>
      <c r="B110" s="42">
        <f ca="1">VLOOKUP($A110,Mitglieder!$C$24:$BA$323,B$303)</f>
        <v>1.0299999999999967</v>
      </c>
      <c r="C110" s="42" t="str">
        <f ca="1">IF($G110="","",VLOOKUP($A110,Mitglieder!$C$24:$BG$323,C$303))</f>
        <v/>
      </c>
      <c r="D110" s="42" t="str">
        <f ca="1">IF($G110="","",VLOOKUP($A110,Mitglieder!$C$24:$BG$323,D$303))</f>
        <v/>
      </c>
      <c r="E110" s="42" t="str">
        <f ca="1">IF($G110="","",VLOOKUP($A110,Mitglieder!$C$24:$BG$323,E$303))</f>
        <v/>
      </c>
      <c r="F110" s="54" t="str">
        <f ca="1">IF(OR(VLOOKUP($A110,Mitglieder!$C$24:$BG$323,F$303)="",$G110=""),"",VLOOKUP($A110,Mitglieder!$C$24:$BG$323,F$303))</f>
        <v/>
      </c>
      <c r="G110" s="72" t="str">
        <f ca="1">IF(B110/ROUND(B110,0)=1,VLOOKUP($A110,Mitglieder!$C$24:$BA$323,G$303),"")</f>
        <v/>
      </c>
      <c r="H110" s="42" t="str">
        <f ca="1">IF($G110="","",VLOOKUP($A110,Mitglieder!$C$24:$BG$323,H$303))</f>
        <v/>
      </c>
      <c r="I110" s="54" t="str">
        <f ca="1">IF(OR(VLOOKUP($A110,Mitglieder!$C$24:$BG$323,I$303)="",$G110=""),"",VLOOKUP($A110,Mitglieder!$C$24:$BG$323,I$303))</f>
        <v/>
      </c>
      <c r="J110" s="42" t="str">
        <f ca="1">IF($G110="","",VLOOKUP($A110,Mitglieder!$C$24:$BG$323,J$303))</f>
        <v/>
      </c>
      <c r="K110" s="54" t="str">
        <f ca="1">IF(OR(VLOOKUP($A110,Mitglieder!$C$24:$BG$323,K$303)="",$G110=""),"",VLOOKUP($A110,Mitglieder!$C$24:$BG$323,K$303))</f>
        <v/>
      </c>
      <c r="L110" s="42" t="str">
        <f ca="1">IF($G110="","",VLOOKUP($A110,Mitglieder!$C$24:$BG$323,L$303))</f>
        <v/>
      </c>
      <c r="M110" s="42" t="str">
        <f ca="1">IF($G110="","",VLOOKUP($A110,Mitglieder!$C$24:$BG$323,M$303))</f>
        <v/>
      </c>
      <c r="N110" s="42" t="str">
        <f ca="1">IF($G110="","",VLOOKUP($A110,Mitglieder!$C$24:$BG$323,N$303))</f>
        <v/>
      </c>
      <c r="O110" s="42" t="str">
        <f ca="1">IF($G110="","",VLOOKUP($A110,Mitglieder!$C$24:$BG$323,O$303))</f>
        <v/>
      </c>
      <c r="P110" s="42" t="str">
        <f ca="1">IF($G110="","",VLOOKUP($A110,Mitglieder!$C$24:$BG$323,P$303))</f>
        <v/>
      </c>
      <c r="Q110" s="42" t="str">
        <f ca="1">IF($G110="","",VLOOKUP($A110,Mitglieder!$C$24:$BG$323,Q$303))</f>
        <v/>
      </c>
      <c r="R110" s="54" t="str">
        <f ca="1">IF(OR(VLOOKUP($A110,Mitglieder!$C$24:$BG$323,R$303)="",$G110=""),"",VLOOKUP($A110,Mitglieder!$C$24:$BG$323,R$303))</f>
        <v/>
      </c>
      <c r="S110" s="43" t="str">
        <f ca="1">IF($G110="","",TEXT(VLOOKUP($A110,Mitglieder!$C$24:$BG$323,S$303),"TT.MM.JJJJ"))</f>
        <v/>
      </c>
      <c r="T110" s="43" t="str">
        <f ca="1">IF($G110="","",TEXT(VLOOKUP($A110,Mitglieder!$C$24:$BG$323,T$303),"TT.MM.JJJJ"))</f>
        <v/>
      </c>
      <c r="U110" s="43" t="str">
        <f ca="1">IF($G110="","",TEXT(VLOOKUP($A110,Mitglieder!$C$24:$BG$323,U$303),"TT.MM.JJJJ"))</f>
        <v/>
      </c>
      <c r="V110" s="54" t="str">
        <f ca="1">IF(OR(VLOOKUP($A110,Mitglieder!$C$24:$BG$323,V$303)="",$G110=""),"",VLOOKUP($A110,Mitglieder!$C$24:$BG$323,V$303))</f>
        <v/>
      </c>
      <c r="W110" s="54" t="str">
        <f ca="1">IF(OR(VLOOKUP($A110,Mitglieder!$C$24:$BG$323,W$303)="",$G110=""),"",VLOOKUP($A110,Mitglieder!$C$24:$BG$323,W$303))</f>
        <v/>
      </c>
      <c r="X110" s="54" t="str">
        <f ca="1">IF(OR(VLOOKUP($A110,Mitglieder!$C$24:$BG$323,X$303)="",$G110=""),"",VLOOKUP($A110,Mitglieder!$C$24:$BG$323,X$303))</f>
        <v/>
      </c>
      <c r="Y110" s="54" t="str">
        <f ca="1">IF(OR(VLOOKUP($A110,Mitglieder!$C$24:$BG$323,Y$303)="",$G110=""),"",VLOOKUP($A110,Mitglieder!$C$24:$BG$323,Y$303))</f>
        <v/>
      </c>
      <c r="Z110" s="54" t="str">
        <f ca="1">IF(OR(VLOOKUP($A110,Mitglieder!$C$24:$BG$323,Z$303)="",$G110=""),"",VLOOKUP($A110,Mitglieder!$C$24:$BG$323,Z$303))</f>
        <v/>
      </c>
      <c r="AA110" s="54" t="str">
        <f ca="1">IF(OR(VLOOKUP($A110,Mitglieder!$C$24:$BG$323,AA$303)="",$G110=""),"",VLOOKUP($A110,Mitglieder!$C$24:$BG$323,AA$303))</f>
        <v/>
      </c>
      <c r="AB110" s="54" t="str">
        <f ca="1">IF(OR(VLOOKUP($A110,Mitglieder!$C$24:$BG$323,AB$303)="",$G110=""),"",VLOOKUP($A110,Mitglieder!$C$24:$BG$323,AB$303))</f>
        <v/>
      </c>
      <c r="AC110" s="54" t="str">
        <f ca="1">IF(OR(VLOOKUP($A110,Mitglieder!$C$24:$BG$323,AC$303)="",$G110=""),"",VLOOKUP($A110,Mitglieder!$C$24:$BG$323,AC$303))</f>
        <v/>
      </c>
      <c r="AD110" s="54" t="str">
        <f ca="1">IF(OR(VLOOKUP($A110,Mitglieder!$C$24:$BG$323,AD$303)="",$G110=""),"",VLOOKUP($A110,Mitglieder!$C$24:$BG$323,AD$303))</f>
        <v/>
      </c>
      <c r="AE110" s="54" t="str">
        <f ca="1">IF(OR(VLOOKUP($A110,Mitglieder!$C$24:$BG$323,AE$303)="",$G110=""),"",VLOOKUP($A110,Mitglieder!$C$24:$BG$323,AE$303))</f>
        <v/>
      </c>
      <c r="AF110" s="54" t="str">
        <f ca="1">IF(OR(VLOOKUP($A110,Mitglieder!$C$24:$BG$323,AF$303)="",$G110=""),"",VLOOKUP($A110,Mitglieder!$C$24:$BG$323,AF$303))</f>
        <v/>
      </c>
      <c r="AG110" s="54" t="str">
        <f ca="1">IF(OR(VLOOKUP($A110,Mitglieder!$C$24:$BG$323,AG$303)="",$G110=""),"",VLOOKUP($A110,Mitglieder!$C$24:$BG$323,AG$303))</f>
        <v/>
      </c>
      <c r="AH110" s="54" t="str">
        <f ca="1">IF(OR(VLOOKUP($A110,Mitglieder!$C$24:$BG$323,AH$303)="",$G110=""),"",VLOOKUP($A110,Mitglieder!$C$24:$BG$323,AH$303))</f>
        <v/>
      </c>
      <c r="AI110" s="54" t="str">
        <f ca="1">IF(OR(VLOOKUP($A110,Mitglieder!$C$24:$BG$323,AI$303)="",$G110=""),"",VLOOKUP($A110,Mitglieder!$C$24:$BG$323,AI$303))</f>
        <v/>
      </c>
      <c r="AJ110" s="54" t="str">
        <f ca="1">IF(OR(VLOOKUP($A110,Mitglieder!$C$24:$BG$323,AJ$303)="",$G110=""),"",VLOOKUP($A110,Mitglieder!$C$24:$BG$323,AJ$303))</f>
        <v/>
      </c>
      <c r="AK110" s="54" t="str">
        <f ca="1">IF(OR(VLOOKUP($A110,Mitglieder!$C$24:$BG$323,AK$303)="",$G110=""),"",VLOOKUP($A110,Mitglieder!$C$24:$BG$323,AK$303))</f>
        <v/>
      </c>
      <c r="AL110" s="54" t="str">
        <f ca="1">IF(OR(VLOOKUP($A110,Mitglieder!$C$24:$BG$323,AL$303)="",$G110=""),"",VLOOKUP($A110,Mitglieder!$C$24:$BG$323,AL$303))</f>
        <v/>
      </c>
      <c r="AM110" s="42" t="str">
        <f ca="1">IF($G110="","",VLOOKUP($A110,Mitglieder!$C$24:$BG$323,AM$303))</f>
        <v/>
      </c>
      <c r="AN110" s="54" t="str">
        <f ca="1">IF(OR(VLOOKUP($A110,Mitglieder!$C$24:$BG$323,AN$303)="",$G110=""),"",VLOOKUP($A110,Mitglieder!$C$24:$BG$323,AN$303))</f>
        <v/>
      </c>
      <c r="AO110" s="43" t="str">
        <f ca="1">IF($G110="","",TEXT(VLOOKUP($A110,Mitglieder!$C$24:$BG$323,AO$303),"TT.MM.JJJJ"))</f>
        <v/>
      </c>
      <c r="AP110" s="42" t="str">
        <f ca="1">IF($G110="","",VLOOKUP($A110,Mitglieder!$C$24:$BG$323,AP$303))</f>
        <v/>
      </c>
      <c r="AQ110" s="45" t="str">
        <f ca="1">IF($G110="","",TEXT(VLOOKUP($A110,Mitglieder!$C$24:$BG$323,AQ$303),"0.00"))</f>
        <v/>
      </c>
      <c r="AR110" s="54" t="str">
        <f ca="1">IF(OR(VLOOKUP($A110,Mitglieder!$C$24:$BG$323,AR$303)="",$G110=""),"",VLOOKUP($A110,Mitglieder!$C$24:$BG$323,AR$303))</f>
        <v/>
      </c>
      <c r="AS110" s="45" t="str">
        <f ca="1">IF($G110="","",TEXT(VLOOKUP($A110,Mitglieder!$C$24:$BG$323,AS$303),"0.00"))</f>
        <v/>
      </c>
      <c r="AT110" s="54" t="str">
        <f ca="1">IF(OR(VLOOKUP($A110,Mitglieder!$C$24:$BG$323,AT$303)="",$G110=""),"",VLOOKUP($A110,Mitglieder!$C$24:$BG$323,AT$303))</f>
        <v/>
      </c>
      <c r="AU110" s="45" t="str">
        <f ca="1">IF($G110="","",TEXT(VLOOKUP($A110,Mitglieder!$C$24:$BG$323,AU$303),"0.00"))</f>
        <v/>
      </c>
      <c r="AV110" s="45" t="str">
        <f ca="1">IF($G110="","",TEXT(VLOOKUP($A110,Mitglieder!$C$24:$BG$323,AV$303),"0.00"))</f>
        <v/>
      </c>
      <c r="AW110" s="42" t="str">
        <f ca="1">IF($G110="","",VLOOKUP($A110,Mitglieder!$C$24:$BG$323,AW$303))</f>
        <v/>
      </c>
      <c r="AX110" s="54" t="str">
        <f ca="1">IF(OR(VLOOKUP($A110,Mitglieder!$C$24:$BG$323,AX$303)="",$G110=""),"",VLOOKUP($A110,Mitglieder!$C$24:$BG$323,AX$303))</f>
        <v/>
      </c>
      <c r="AY110" s="43" t="str">
        <f ca="1">IF($G110="","",TEXT(VLOOKUP($A110,Mitglieder!$C$24:$BG$323,AY$303),"TT.MM.JJJJ"))</f>
        <v/>
      </c>
      <c r="AZ110" s="43" t="str">
        <f ca="1">IF($G110="","",TEXT(VLOOKUP($A110,Mitglieder!$C$24:$BG$323,AZ$303),"TT.MM.JJJJ"))</f>
        <v/>
      </c>
      <c r="BA110" s="43" t="str">
        <f ca="1">IF($G110="","",TEXT(VLOOKUP($A110,Mitglieder!$C$24:$BG$323,BA$303),"TT.MM.JJJJ"))</f>
        <v/>
      </c>
      <c r="BB110" s="43" t="str">
        <f ca="1">IF($G110="","",TEXT(VLOOKUP($A110,Mitglieder!$C$24:$BG$323,BB$303),"TT.MM.JJJJ"))</f>
        <v/>
      </c>
      <c r="BC110" s="43" t="str">
        <f ca="1">IF($G110="","",TEXT(VLOOKUP($A110,Mitglieder!$C$24:$BG$323,BC$303),"TT.MM.JJJJ"))</f>
        <v/>
      </c>
      <c r="BD110" s="43" t="str">
        <f ca="1">IF($G110="","",TEXT(VLOOKUP($A110,Mitglieder!$C$24:$BG$323,BD$303),"TT.MM.JJJJ"))</f>
        <v/>
      </c>
      <c r="BE110" s="42" t="str">
        <f ca="1">IF($G110="","",VLOOKUP($A110,Mitglieder!$C$24:$BG$323,BE$303))</f>
        <v/>
      </c>
      <c r="BF110" s="42" t="str">
        <f ca="1">IF($G110="","",VLOOKUP($A110,Mitglieder!$C$24:$BG$323,BF$303))</f>
        <v/>
      </c>
    </row>
    <row r="111" spans="1:58" x14ac:dyDescent="0.35">
      <c r="A111" s="42">
        <v>111</v>
      </c>
      <c r="B111" s="42">
        <f ca="1">VLOOKUP($A111,Mitglieder!$C$24:$BA$323,B$303)</f>
        <v>1.0299999999999967</v>
      </c>
      <c r="C111" s="42" t="str">
        <f ca="1">IF($G111="","",VLOOKUP($A111,Mitglieder!$C$24:$BG$323,C$303))</f>
        <v/>
      </c>
      <c r="D111" s="42" t="str">
        <f ca="1">IF($G111="","",VLOOKUP($A111,Mitglieder!$C$24:$BG$323,D$303))</f>
        <v/>
      </c>
      <c r="E111" s="42" t="str">
        <f ca="1">IF($G111="","",VLOOKUP($A111,Mitglieder!$C$24:$BG$323,E$303))</f>
        <v/>
      </c>
      <c r="F111" s="54" t="str">
        <f ca="1">IF(OR(VLOOKUP($A111,Mitglieder!$C$24:$BG$323,F$303)="",$G111=""),"",VLOOKUP($A111,Mitglieder!$C$24:$BG$323,F$303))</f>
        <v/>
      </c>
      <c r="G111" s="72" t="str">
        <f ca="1">IF(B111/ROUND(B111,0)=1,VLOOKUP($A111,Mitglieder!$C$24:$BA$323,G$303),"")</f>
        <v/>
      </c>
      <c r="H111" s="42" t="str">
        <f ca="1">IF($G111="","",VLOOKUP($A111,Mitglieder!$C$24:$BG$323,H$303))</f>
        <v/>
      </c>
      <c r="I111" s="54" t="str">
        <f ca="1">IF(OR(VLOOKUP($A111,Mitglieder!$C$24:$BG$323,I$303)="",$G111=""),"",VLOOKUP($A111,Mitglieder!$C$24:$BG$323,I$303))</f>
        <v/>
      </c>
      <c r="J111" s="42" t="str">
        <f ca="1">IF($G111="","",VLOOKUP($A111,Mitglieder!$C$24:$BG$323,J$303))</f>
        <v/>
      </c>
      <c r="K111" s="54" t="str">
        <f ca="1">IF(OR(VLOOKUP($A111,Mitglieder!$C$24:$BG$323,K$303)="",$G111=""),"",VLOOKUP($A111,Mitglieder!$C$24:$BG$323,K$303))</f>
        <v/>
      </c>
      <c r="L111" s="42" t="str">
        <f ca="1">IF($G111="","",VLOOKUP($A111,Mitglieder!$C$24:$BG$323,L$303))</f>
        <v/>
      </c>
      <c r="M111" s="42" t="str">
        <f ca="1">IF($G111="","",VLOOKUP($A111,Mitglieder!$C$24:$BG$323,M$303))</f>
        <v/>
      </c>
      <c r="N111" s="42" t="str">
        <f ca="1">IF($G111="","",VLOOKUP($A111,Mitglieder!$C$24:$BG$323,N$303))</f>
        <v/>
      </c>
      <c r="O111" s="42" t="str">
        <f ca="1">IF($G111="","",VLOOKUP($A111,Mitglieder!$C$24:$BG$323,O$303))</f>
        <v/>
      </c>
      <c r="P111" s="42" t="str">
        <f ca="1">IF($G111="","",VLOOKUP($A111,Mitglieder!$C$24:$BG$323,P$303))</f>
        <v/>
      </c>
      <c r="Q111" s="42" t="str">
        <f ca="1">IF($G111="","",VLOOKUP($A111,Mitglieder!$C$24:$BG$323,Q$303))</f>
        <v/>
      </c>
      <c r="R111" s="54" t="str">
        <f ca="1">IF(OR(VLOOKUP($A111,Mitglieder!$C$24:$BG$323,R$303)="",$G111=""),"",VLOOKUP($A111,Mitglieder!$C$24:$BG$323,R$303))</f>
        <v/>
      </c>
      <c r="S111" s="43" t="str">
        <f ca="1">IF($G111="","",TEXT(VLOOKUP($A111,Mitglieder!$C$24:$BG$323,S$303),"TT.MM.JJJJ"))</f>
        <v/>
      </c>
      <c r="T111" s="43" t="str">
        <f ca="1">IF($G111="","",TEXT(VLOOKUP($A111,Mitglieder!$C$24:$BG$323,T$303),"TT.MM.JJJJ"))</f>
        <v/>
      </c>
      <c r="U111" s="43" t="str">
        <f ca="1">IF($G111="","",TEXT(VLOOKUP($A111,Mitglieder!$C$24:$BG$323,U$303),"TT.MM.JJJJ"))</f>
        <v/>
      </c>
      <c r="V111" s="54" t="str">
        <f ca="1">IF(OR(VLOOKUP($A111,Mitglieder!$C$24:$BG$323,V$303)="",$G111=""),"",VLOOKUP($A111,Mitglieder!$C$24:$BG$323,V$303))</f>
        <v/>
      </c>
      <c r="W111" s="54" t="str">
        <f ca="1">IF(OR(VLOOKUP($A111,Mitglieder!$C$24:$BG$323,W$303)="",$G111=""),"",VLOOKUP($A111,Mitglieder!$C$24:$BG$323,W$303))</f>
        <v/>
      </c>
      <c r="X111" s="54" t="str">
        <f ca="1">IF(OR(VLOOKUP($A111,Mitglieder!$C$24:$BG$323,X$303)="",$G111=""),"",VLOOKUP($A111,Mitglieder!$C$24:$BG$323,X$303))</f>
        <v/>
      </c>
      <c r="Y111" s="54" t="str">
        <f ca="1">IF(OR(VLOOKUP($A111,Mitglieder!$C$24:$BG$323,Y$303)="",$G111=""),"",VLOOKUP($A111,Mitglieder!$C$24:$BG$323,Y$303))</f>
        <v/>
      </c>
      <c r="Z111" s="54" t="str">
        <f ca="1">IF(OR(VLOOKUP($A111,Mitglieder!$C$24:$BG$323,Z$303)="",$G111=""),"",VLOOKUP($A111,Mitglieder!$C$24:$BG$323,Z$303))</f>
        <v/>
      </c>
      <c r="AA111" s="54" t="str">
        <f ca="1">IF(OR(VLOOKUP($A111,Mitglieder!$C$24:$BG$323,AA$303)="",$G111=""),"",VLOOKUP($A111,Mitglieder!$C$24:$BG$323,AA$303))</f>
        <v/>
      </c>
      <c r="AB111" s="54" t="str">
        <f ca="1">IF(OR(VLOOKUP($A111,Mitglieder!$C$24:$BG$323,AB$303)="",$G111=""),"",VLOOKUP($A111,Mitglieder!$C$24:$BG$323,AB$303))</f>
        <v/>
      </c>
      <c r="AC111" s="54" t="str">
        <f ca="1">IF(OR(VLOOKUP($A111,Mitglieder!$C$24:$BG$323,AC$303)="",$G111=""),"",VLOOKUP($A111,Mitglieder!$C$24:$BG$323,AC$303))</f>
        <v/>
      </c>
      <c r="AD111" s="54" t="str">
        <f ca="1">IF(OR(VLOOKUP($A111,Mitglieder!$C$24:$BG$323,AD$303)="",$G111=""),"",VLOOKUP($A111,Mitglieder!$C$24:$BG$323,AD$303))</f>
        <v/>
      </c>
      <c r="AE111" s="54" t="str">
        <f ca="1">IF(OR(VLOOKUP($A111,Mitglieder!$C$24:$BG$323,AE$303)="",$G111=""),"",VLOOKUP($A111,Mitglieder!$C$24:$BG$323,AE$303))</f>
        <v/>
      </c>
      <c r="AF111" s="54" t="str">
        <f ca="1">IF(OR(VLOOKUP($A111,Mitglieder!$C$24:$BG$323,AF$303)="",$G111=""),"",VLOOKUP($A111,Mitglieder!$C$24:$BG$323,AF$303))</f>
        <v/>
      </c>
      <c r="AG111" s="54" t="str">
        <f ca="1">IF(OR(VLOOKUP($A111,Mitglieder!$C$24:$BG$323,AG$303)="",$G111=""),"",VLOOKUP($A111,Mitglieder!$C$24:$BG$323,AG$303))</f>
        <v/>
      </c>
      <c r="AH111" s="54" t="str">
        <f ca="1">IF(OR(VLOOKUP($A111,Mitglieder!$C$24:$BG$323,AH$303)="",$G111=""),"",VLOOKUP($A111,Mitglieder!$C$24:$BG$323,AH$303))</f>
        <v/>
      </c>
      <c r="AI111" s="54" t="str">
        <f ca="1">IF(OR(VLOOKUP($A111,Mitglieder!$C$24:$BG$323,AI$303)="",$G111=""),"",VLOOKUP($A111,Mitglieder!$C$24:$BG$323,AI$303))</f>
        <v/>
      </c>
      <c r="AJ111" s="54" t="str">
        <f ca="1">IF(OR(VLOOKUP($A111,Mitglieder!$C$24:$BG$323,AJ$303)="",$G111=""),"",VLOOKUP($A111,Mitglieder!$C$24:$BG$323,AJ$303))</f>
        <v/>
      </c>
      <c r="AK111" s="54" t="str">
        <f ca="1">IF(OR(VLOOKUP($A111,Mitglieder!$C$24:$BG$323,AK$303)="",$G111=""),"",VLOOKUP($A111,Mitglieder!$C$24:$BG$323,AK$303))</f>
        <v/>
      </c>
      <c r="AL111" s="54" t="str">
        <f ca="1">IF(OR(VLOOKUP($A111,Mitglieder!$C$24:$BG$323,AL$303)="",$G111=""),"",VLOOKUP($A111,Mitglieder!$C$24:$BG$323,AL$303))</f>
        <v/>
      </c>
      <c r="AM111" s="42" t="str">
        <f ca="1">IF($G111="","",VLOOKUP($A111,Mitglieder!$C$24:$BG$323,AM$303))</f>
        <v/>
      </c>
      <c r="AN111" s="54" t="str">
        <f ca="1">IF(OR(VLOOKUP($A111,Mitglieder!$C$24:$BG$323,AN$303)="",$G111=""),"",VLOOKUP($A111,Mitglieder!$C$24:$BG$323,AN$303))</f>
        <v/>
      </c>
      <c r="AO111" s="43" t="str">
        <f ca="1">IF($G111="","",TEXT(VLOOKUP($A111,Mitglieder!$C$24:$BG$323,AO$303),"TT.MM.JJJJ"))</f>
        <v/>
      </c>
      <c r="AP111" s="42" t="str">
        <f ca="1">IF($G111="","",VLOOKUP($A111,Mitglieder!$C$24:$BG$323,AP$303))</f>
        <v/>
      </c>
      <c r="AQ111" s="45" t="str">
        <f ca="1">IF($G111="","",TEXT(VLOOKUP($A111,Mitglieder!$C$24:$BG$323,AQ$303),"0.00"))</f>
        <v/>
      </c>
      <c r="AR111" s="54" t="str">
        <f ca="1">IF(OR(VLOOKUP($A111,Mitglieder!$C$24:$BG$323,AR$303)="",$G111=""),"",VLOOKUP($A111,Mitglieder!$C$24:$BG$323,AR$303))</f>
        <v/>
      </c>
      <c r="AS111" s="45" t="str">
        <f ca="1">IF($G111="","",TEXT(VLOOKUP($A111,Mitglieder!$C$24:$BG$323,AS$303),"0.00"))</f>
        <v/>
      </c>
      <c r="AT111" s="54" t="str">
        <f ca="1">IF(OR(VLOOKUP($A111,Mitglieder!$C$24:$BG$323,AT$303)="",$G111=""),"",VLOOKUP($A111,Mitglieder!$C$24:$BG$323,AT$303))</f>
        <v/>
      </c>
      <c r="AU111" s="45" t="str">
        <f ca="1">IF($G111="","",TEXT(VLOOKUP($A111,Mitglieder!$C$24:$BG$323,AU$303),"0.00"))</f>
        <v/>
      </c>
      <c r="AV111" s="45" t="str">
        <f ca="1">IF($G111="","",TEXT(VLOOKUP($A111,Mitglieder!$C$24:$BG$323,AV$303),"0.00"))</f>
        <v/>
      </c>
      <c r="AW111" s="42" t="str">
        <f ca="1">IF($G111="","",VLOOKUP($A111,Mitglieder!$C$24:$BG$323,AW$303))</f>
        <v/>
      </c>
      <c r="AX111" s="54" t="str">
        <f ca="1">IF(OR(VLOOKUP($A111,Mitglieder!$C$24:$BG$323,AX$303)="",$G111=""),"",VLOOKUP($A111,Mitglieder!$C$24:$BG$323,AX$303))</f>
        <v/>
      </c>
      <c r="AY111" s="43" t="str">
        <f ca="1">IF($G111="","",TEXT(VLOOKUP($A111,Mitglieder!$C$24:$BG$323,AY$303),"TT.MM.JJJJ"))</f>
        <v/>
      </c>
      <c r="AZ111" s="43" t="str">
        <f ca="1">IF($G111="","",TEXT(VLOOKUP($A111,Mitglieder!$C$24:$BG$323,AZ$303),"TT.MM.JJJJ"))</f>
        <v/>
      </c>
      <c r="BA111" s="43" t="str">
        <f ca="1">IF($G111="","",TEXT(VLOOKUP($A111,Mitglieder!$C$24:$BG$323,BA$303),"TT.MM.JJJJ"))</f>
        <v/>
      </c>
      <c r="BB111" s="43" t="str">
        <f ca="1">IF($G111="","",TEXT(VLOOKUP($A111,Mitglieder!$C$24:$BG$323,BB$303),"TT.MM.JJJJ"))</f>
        <v/>
      </c>
      <c r="BC111" s="43" t="str">
        <f ca="1">IF($G111="","",TEXT(VLOOKUP($A111,Mitglieder!$C$24:$BG$323,BC$303),"TT.MM.JJJJ"))</f>
        <v/>
      </c>
      <c r="BD111" s="43" t="str">
        <f ca="1">IF($G111="","",TEXT(VLOOKUP($A111,Mitglieder!$C$24:$BG$323,BD$303),"TT.MM.JJJJ"))</f>
        <v/>
      </c>
      <c r="BE111" s="42" t="str">
        <f ca="1">IF($G111="","",VLOOKUP($A111,Mitglieder!$C$24:$BG$323,BE$303))</f>
        <v/>
      </c>
      <c r="BF111" s="42" t="str">
        <f ca="1">IF($G111="","",VLOOKUP($A111,Mitglieder!$C$24:$BG$323,BF$303))</f>
        <v/>
      </c>
    </row>
    <row r="112" spans="1:58" x14ac:dyDescent="0.35">
      <c r="A112" s="42">
        <v>112</v>
      </c>
      <c r="B112" s="42">
        <f ca="1">VLOOKUP($A112,Mitglieder!$C$24:$BA$323,B$303)</f>
        <v>1.0299999999999967</v>
      </c>
      <c r="C112" s="42" t="str">
        <f ca="1">IF($G112="","",VLOOKUP($A112,Mitglieder!$C$24:$BG$323,C$303))</f>
        <v/>
      </c>
      <c r="D112" s="42" t="str">
        <f ca="1">IF($G112="","",VLOOKUP($A112,Mitglieder!$C$24:$BG$323,D$303))</f>
        <v/>
      </c>
      <c r="E112" s="42" t="str">
        <f ca="1">IF($G112="","",VLOOKUP($A112,Mitglieder!$C$24:$BG$323,E$303))</f>
        <v/>
      </c>
      <c r="F112" s="54" t="str">
        <f ca="1">IF(OR(VLOOKUP($A112,Mitglieder!$C$24:$BG$323,F$303)="",$G112=""),"",VLOOKUP($A112,Mitglieder!$C$24:$BG$323,F$303))</f>
        <v/>
      </c>
      <c r="G112" s="72" t="str">
        <f ca="1">IF(B112/ROUND(B112,0)=1,VLOOKUP($A112,Mitglieder!$C$24:$BA$323,G$303),"")</f>
        <v/>
      </c>
      <c r="H112" s="42" t="str">
        <f ca="1">IF($G112="","",VLOOKUP($A112,Mitglieder!$C$24:$BG$323,H$303))</f>
        <v/>
      </c>
      <c r="I112" s="54" t="str">
        <f ca="1">IF(OR(VLOOKUP($A112,Mitglieder!$C$24:$BG$323,I$303)="",$G112=""),"",VLOOKUP($A112,Mitglieder!$C$24:$BG$323,I$303))</f>
        <v/>
      </c>
      <c r="J112" s="42" t="str">
        <f ca="1">IF($G112="","",VLOOKUP($A112,Mitglieder!$C$24:$BG$323,J$303))</f>
        <v/>
      </c>
      <c r="K112" s="54" t="str">
        <f ca="1">IF(OR(VLOOKUP($A112,Mitglieder!$C$24:$BG$323,K$303)="",$G112=""),"",VLOOKUP($A112,Mitglieder!$C$24:$BG$323,K$303))</f>
        <v/>
      </c>
      <c r="L112" s="42" t="str">
        <f ca="1">IF($G112="","",VLOOKUP($A112,Mitglieder!$C$24:$BG$323,L$303))</f>
        <v/>
      </c>
      <c r="M112" s="42" t="str">
        <f ca="1">IF($G112="","",VLOOKUP($A112,Mitglieder!$C$24:$BG$323,M$303))</f>
        <v/>
      </c>
      <c r="N112" s="42" t="str">
        <f ca="1">IF($G112="","",VLOOKUP($A112,Mitglieder!$C$24:$BG$323,N$303))</f>
        <v/>
      </c>
      <c r="O112" s="42" t="str">
        <f ca="1">IF($G112="","",VLOOKUP($A112,Mitglieder!$C$24:$BG$323,O$303))</f>
        <v/>
      </c>
      <c r="P112" s="42" t="str">
        <f ca="1">IF($G112="","",VLOOKUP($A112,Mitglieder!$C$24:$BG$323,P$303))</f>
        <v/>
      </c>
      <c r="Q112" s="42" t="str">
        <f ca="1">IF($G112="","",VLOOKUP($A112,Mitglieder!$C$24:$BG$323,Q$303))</f>
        <v/>
      </c>
      <c r="R112" s="54" t="str">
        <f ca="1">IF(OR(VLOOKUP($A112,Mitglieder!$C$24:$BG$323,R$303)="",$G112=""),"",VLOOKUP($A112,Mitglieder!$C$24:$BG$323,R$303))</f>
        <v/>
      </c>
      <c r="S112" s="43" t="str">
        <f ca="1">IF($G112="","",TEXT(VLOOKUP($A112,Mitglieder!$C$24:$BG$323,S$303),"TT.MM.JJJJ"))</f>
        <v/>
      </c>
      <c r="T112" s="43" t="str">
        <f ca="1">IF($G112="","",TEXT(VLOOKUP($A112,Mitglieder!$C$24:$BG$323,T$303),"TT.MM.JJJJ"))</f>
        <v/>
      </c>
      <c r="U112" s="43" t="str">
        <f ca="1">IF($G112="","",TEXT(VLOOKUP($A112,Mitglieder!$C$24:$BG$323,U$303),"TT.MM.JJJJ"))</f>
        <v/>
      </c>
      <c r="V112" s="54" t="str">
        <f ca="1">IF(OR(VLOOKUP($A112,Mitglieder!$C$24:$BG$323,V$303)="",$G112=""),"",VLOOKUP($A112,Mitglieder!$C$24:$BG$323,V$303))</f>
        <v/>
      </c>
      <c r="W112" s="54" t="str">
        <f ca="1">IF(OR(VLOOKUP($A112,Mitglieder!$C$24:$BG$323,W$303)="",$G112=""),"",VLOOKUP($A112,Mitglieder!$C$24:$BG$323,W$303))</f>
        <v/>
      </c>
      <c r="X112" s="54" t="str">
        <f ca="1">IF(OR(VLOOKUP($A112,Mitglieder!$C$24:$BG$323,X$303)="",$G112=""),"",VLOOKUP($A112,Mitglieder!$C$24:$BG$323,X$303))</f>
        <v/>
      </c>
      <c r="Y112" s="54" t="str">
        <f ca="1">IF(OR(VLOOKUP($A112,Mitglieder!$C$24:$BG$323,Y$303)="",$G112=""),"",VLOOKUP($A112,Mitglieder!$C$24:$BG$323,Y$303))</f>
        <v/>
      </c>
      <c r="Z112" s="54" t="str">
        <f ca="1">IF(OR(VLOOKUP($A112,Mitglieder!$C$24:$BG$323,Z$303)="",$G112=""),"",VLOOKUP($A112,Mitglieder!$C$24:$BG$323,Z$303))</f>
        <v/>
      </c>
      <c r="AA112" s="54" t="str">
        <f ca="1">IF(OR(VLOOKUP($A112,Mitglieder!$C$24:$BG$323,AA$303)="",$G112=""),"",VLOOKUP($A112,Mitglieder!$C$24:$BG$323,AA$303))</f>
        <v/>
      </c>
      <c r="AB112" s="54" t="str">
        <f ca="1">IF(OR(VLOOKUP($A112,Mitglieder!$C$24:$BG$323,AB$303)="",$G112=""),"",VLOOKUP($A112,Mitglieder!$C$24:$BG$323,AB$303))</f>
        <v/>
      </c>
      <c r="AC112" s="54" t="str">
        <f ca="1">IF(OR(VLOOKUP($A112,Mitglieder!$C$24:$BG$323,AC$303)="",$G112=""),"",VLOOKUP($A112,Mitglieder!$C$24:$BG$323,AC$303))</f>
        <v/>
      </c>
      <c r="AD112" s="54" t="str">
        <f ca="1">IF(OR(VLOOKUP($A112,Mitglieder!$C$24:$BG$323,AD$303)="",$G112=""),"",VLOOKUP($A112,Mitglieder!$C$24:$BG$323,AD$303))</f>
        <v/>
      </c>
      <c r="AE112" s="54" t="str">
        <f ca="1">IF(OR(VLOOKUP($A112,Mitglieder!$C$24:$BG$323,AE$303)="",$G112=""),"",VLOOKUP($A112,Mitglieder!$C$24:$BG$323,AE$303))</f>
        <v/>
      </c>
      <c r="AF112" s="54" t="str">
        <f ca="1">IF(OR(VLOOKUP($A112,Mitglieder!$C$24:$BG$323,AF$303)="",$G112=""),"",VLOOKUP($A112,Mitglieder!$C$24:$BG$323,AF$303))</f>
        <v/>
      </c>
      <c r="AG112" s="54" t="str">
        <f ca="1">IF(OR(VLOOKUP($A112,Mitglieder!$C$24:$BG$323,AG$303)="",$G112=""),"",VLOOKUP($A112,Mitglieder!$C$24:$BG$323,AG$303))</f>
        <v/>
      </c>
      <c r="AH112" s="54" t="str">
        <f ca="1">IF(OR(VLOOKUP($A112,Mitglieder!$C$24:$BG$323,AH$303)="",$G112=""),"",VLOOKUP($A112,Mitglieder!$C$24:$BG$323,AH$303))</f>
        <v/>
      </c>
      <c r="AI112" s="54" t="str">
        <f ca="1">IF(OR(VLOOKUP($A112,Mitglieder!$C$24:$BG$323,AI$303)="",$G112=""),"",VLOOKUP($A112,Mitglieder!$C$24:$BG$323,AI$303))</f>
        <v/>
      </c>
      <c r="AJ112" s="54" t="str">
        <f ca="1">IF(OR(VLOOKUP($A112,Mitglieder!$C$24:$BG$323,AJ$303)="",$G112=""),"",VLOOKUP($A112,Mitglieder!$C$24:$BG$323,AJ$303))</f>
        <v/>
      </c>
      <c r="AK112" s="54" t="str">
        <f ca="1">IF(OR(VLOOKUP($A112,Mitglieder!$C$24:$BG$323,AK$303)="",$G112=""),"",VLOOKUP($A112,Mitglieder!$C$24:$BG$323,AK$303))</f>
        <v/>
      </c>
      <c r="AL112" s="54" t="str">
        <f ca="1">IF(OR(VLOOKUP($A112,Mitglieder!$C$24:$BG$323,AL$303)="",$G112=""),"",VLOOKUP($A112,Mitglieder!$C$24:$BG$323,AL$303))</f>
        <v/>
      </c>
      <c r="AM112" s="42" t="str">
        <f ca="1">IF($G112="","",VLOOKUP($A112,Mitglieder!$C$24:$BG$323,AM$303))</f>
        <v/>
      </c>
      <c r="AN112" s="54" t="str">
        <f ca="1">IF(OR(VLOOKUP($A112,Mitglieder!$C$24:$BG$323,AN$303)="",$G112=""),"",VLOOKUP($A112,Mitglieder!$C$24:$BG$323,AN$303))</f>
        <v/>
      </c>
      <c r="AO112" s="43" t="str">
        <f ca="1">IF($G112="","",TEXT(VLOOKUP($A112,Mitglieder!$C$24:$BG$323,AO$303),"TT.MM.JJJJ"))</f>
        <v/>
      </c>
      <c r="AP112" s="42" t="str">
        <f ca="1">IF($G112="","",VLOOKUP($A112,Mitglieder!$C$24:$BG$323,AP$303))</f>
        <v/>
      </c>
      <c r="AQ112" s="45" t="str">
        <f ca="1">IF($G112="","",TEXT(VLOOKUP($A112,Mitglieder!$C$24:$BG$323,AQ$303),"0.00"))</f>
        <v/>
      </c>
      <c r="AR112" s="54" t="str">
        <f ca="1">IF(OR(VLOOKUP($A112,Mitglieder!$C$24:$BG$323,AR$303)="",$G112=""),"",VLOOKUP($A112,Mitglieder!$C$24:$BG$323,AR$303))</f>
        <v/>
      </c>
      <c r="AS112" s="45" t="str">
        <f ca="1">IF($G112="","",TEXT(VLOOKUP($A112,Mitglieder!$C$24:$BG$323,AS$303),"0.00"))</f>
        <v/>
      </c>
      <c r="AT112" s="54" t="str">
        <f ca="1">IF(OR(VLOOKUP($A112,Mitglieder!$C$24:$BG$323,AT$303)="",$G112=""),"",VLOOKUP($A112,Mitglieder!$C$24:$BG$323,AT$303))</f>
        <v/>
      </c>
      <c r="AU112" s="45" t="str">
        <f ca="1">IF($G112="","",TEXT(VLOOKUP($A112,Mitglieder!$C$24:$BG$323,AU$303),"0.00"))</f>
        <v/>
      </c>
      <c r="AV112" s="45" t="str">
        <f ca="1">IF($G112="","",TEXT(VLOOKUP($A112,Mitglieder!$C$24:$BG$323,AV$303),"0.00"))</f>
        <v/>
      </c>
      <c r="AW112" s="42" t="str">
        <f ca="1">IF($G112="","",VLOOKUP($A112,Mitglieder!$C$24:$BG$323,AW$303))</f>
        <v/>
      </c>
      <c r="AX112" s="54" t="str">
        <f ca="1">IF(OR(VLOOKUP($A112,Mitglieder!$C$24:$BG$323,AX$303)="",$G112=""),"",VLOOKUP($A112,Mitglieder!$C$24:$BG$323,AX$303))</f>
        <v/>
      </c>
      <c r="AY112" s="43" t="str">
        <f ca="1">IF($G112="","",TEXT(VLOOKUP($A112,Mitglieder!$C$24:$BG$323,AY$303),"TT.MM.JJJJ"))</f>
        <v/>
      </c>
      <c r="AZ112" s="43" t="str">
        <f ca="1">IF($G112="","",TEXT(VLOOKUP($A112,Mitglieder!$C$24:$BG$323,AZ$303),"TT.MM.JJJJ"))</f>
        <v/>
      </c>
      <c r="BA112" s="43" t="str">
        <f ca="1">IF($G112="","",TEXT(VLOOKUP($A112,Mitglieder!$C$24:$BG$323,BA$303),"TT.MM.JJJJ"))</f>
        <v/>
      </c>
      <c r="BB112" s="43" t="str">
        <f ca="1">IF($G112="","",TEXT(VLOOKUP($A112,Mitglieder!$C$24:$BG$323,BB$303),"TT.MM.JJJJ"))</f>
        <v/>
      </c>
      <c r="BC112" s="43" t="str">
        <f ca="1">IF($G112="","",TEXT(VLOOKUP($A112,Mitglieder!$C$24:$BG$323,BC$303),"TT.MM.JJJJ"))</f>
        <v/>
      </c>
      <c r="BD112" s="43" t="str">
        <f ca="1">IF($G112="","",TEXT(VLOOKUP($A112,Mitglieder!$C$24:$BG$323,BD$303),"TT.MM.JJJJ"))</f>
        <v/>
      </c>
      <c r="BE112" s="42" t="str">
        <f ca="1">IF($G112="","",VLOOKUP($A112,Mitglieder!$C$24:$BG$323,BE$303))</f>
        <v/>
      </c>
      <c r="BF112" s="42" t="str">
        <f ca="1">IF($G112="","",VLOOKUP($A112,Mitglieder!$C$24:$BG$323,BF$303))</f>
        <v/>
      </c>
    </row>
    <row r="113" spans="1:58" x14ac:dyDescent="0.35">
      <c r="A113" s="42">
        <v>113</v>
      </c>
      <c r="B113" s="42">
        <f ca="1">VLOOKUP($A113,Mitglieder!$C$24:$BA$323,B$303)</f>
        <v>1.0299999999999967</v>
      </c>
      <c r="C113" s="42" t="str">
        <f ca="1">IF($G113="","",VLOOKUP($A113,Mitglieder!$C$24:$BG$323,C$303))</f>
        <v/>
      </c>
      <c r="D113" s="42" t="str">
        <f ca="1">IF($G113="","",VLOOKUP($A113,Mitglieder!$C$24:$BG$323,D$303))</f>
        <v/>
      </c>
      <c r="E113" s="42" t="str">
        <f ca="1">IF($G113="","",VLOOKUP($A113,Mitglieder!$C$24:$BG$323,E$303))</f>
        <v/>
      </c>
      <c r="F113" s="54" t="str">
        <f ca="1">IF(OR(VLOOKUP($A113,Mitglieder!$C$24:$BG$323,F$303)="",$G113=""),"",VLOOKUP($A113,Mitglieder!$C$24:$BG$323,F$303))</f>
        <v/>
      </c>
      <c r="G113" s="72" t="str">
        <f ca="1">IF(B113/ROUND(B113,0)=1,VLOOKUP($A113,Mitglieder!$C$24:$BA$323,G$303),"")</f>
        <v/>
      </c>
      <c r="H113" s="42" t="str">
        <f ca="1">IF($G113="","",VLOOKUP($A113,Mitglieder!$C$24:$BG$323,H$303))</f>
        <v/>
      </c>
      <c r="I113" s="54" t="str">
        <f ca="1">IF(OR(VLOOKUP($A113,Mitglieder!$C$24:$BG$323,I$303)="",$G113=""),"",VLOOKUP($A113,Mitglieder!$C$24:$BG$323,I$303))</f>
        <v/>
      </c>
      <c r="J113" s="42" t="str">
        <f ca="1">IF($G113="","",VLOOKUP($A113,Mitglieder!$C$24:$BG$323,J$303))</f>
        <v/>
      </c>
      <c r="K113" s="54" t="str">
        <f ca="1">IF(OR(VLOOKUP($A113,Mitglieder!$C$24:$BG$323,K$303)="",$G113=""),"",VLOOKUP($A113,Mitglieder!$C$24:$BG$323,K$303))</f>
        <v/>
      </c>
      <c r="L113" s="42" t="str">
        <f ca="1">IF($G113="","",VLOOKUP($A113,Mitglieder!$C$24:$BG$323,L$303))</f>
        <v/>
      </c>
      <c r="M113" s="42" t="str">
        <f ca="1">IF($G113="","",VLOOKUP($A113,Mitglieder!$C$24:$BG$323,M$303))</f>
        <v/>
      </c>
      <c r="N113" s="42" t="str">
        <f ca="1">IF($G113="","",VLOOKUP($A113,Mitglieder!$C$24:$BG$323,N$303))</f>
        <v/>
      </c>
      <c r="O113" s="42" t="str">
        <f ca="1">IF($G113="","",VLOOKUP($A113,Mitglieder!$C$24:$BG$323,O$303))</f>
        <v/>
      </c>
      <c r="P113" s="42" t="str">
        <f ca="1">IF($G113="","",VLOOKUP($A113,Mitglieder!$C$24:$BG$323,P$303))</f>
        <v/>
      </c>
      <c r="Q113" s="42" t="str">
        <f ca="1">IF($G113="","",VLOOKUP($A113,Mitglieder!$C$24:$BG$323,Q$303))</f>
        <v/>
      </c>
      <c r="R113" s="54" t="str">
        <f ca="1">IF(OR(VLOOKUP($A113,Mitglieder!$C$24:$BG$323,R$303)="",$G113=""),"",VLOOKUP($A113,Mitglieder!$C$24:$BG$323,R$303))</f>
        <v/>
      </c>
      <c r="S113" s="43" t="str">
        <f ca="1">IF($G113="","",TEXT(VLOOKUP($A113,Mitglieder!$C$24:$BG$323,S$303),"TT.MM.JJJJ"))</f>
        <v/>
      </c>
      <c r="T113" s="43" t="str">
        <f ca="1">IF($G113="","",TEXT(VLOOKUP($A113,Mitglieder!$C$24:$BG$323,T$303),"TT.MM.JJJJ"))</f>
        <v/>
      </c>
      <c r="U113" s="43" t="str">
        <f ca="1">IF($G113="","",TEXT(VLOOKUP($A113,Mitglieder!$C$24:$BG$323,U$303),"TT.MM.JJJJ"))</f>
        <v/>
      </c>
      <c r="V113" s="54" t="str">
        <f ca="1">IF(OR(VLOOKUP($A113,Mitglieder!$C$24:$BG$323,V$303)="",$G113=""),"",VLOOKUP($A113,Mitglieder!$C$24:$BG$323,V$303))</f>
        <v/>
      </c>
      <c r="W113" s="54" t="str">
        <f ca="1">IF(OR(VLOOKUP($A113,Mitglieder!$C$24:$BG$323,W$303)="",$G113=""),"",VLOOKUP($A113,Mitglieder!$C$24:$BG$323,W$303))</f>
        <v/>
      </c>
      <c r="X113" s="54" t="str">
        <f ca="1">IF(OR(VLOOKUP($A113,Mitglieder!$C$24:$BG$323,X$303)="",$G113=""),"",VLOOKUP($A113,Mitglieder!$C$24:$BG$323,X$303))</f>
        <v/>
      </c>
      <c r="Y113" s="54" t="str">
        <f ca="1">IF(OR(VLOOKUP($A113,Mitglieder!$C$24:$BG$323,Y$303)="",$G113=""),"",VLOOKUP($A113,Mitglieder!$C$24:$BG$323,Y$303))</f>
        <v/>
      </c>
      <c r="Z113" s="54" t="str">
        <f ca="1">IF(OR(VLOOKUP($A113,Mitglieder!$C$24:$BG$323,Z$303)="",$G113=""),"",VLOOKUP($A113,Mitglieder!$C$24:$BG$323,Z$303))</f>
        <v/>
      </c>
      <c r="AA113" s="54" t="str">
        <f ca="1">IF(OR(VLOOKUP($A113,Mitglieder!$C$24:$BG$323,AA$303)="",$G113=""),"",VLOOKUP($A113,Mitglieder!$C$24:$BG$323,AA$303))</f>
        <v/>
      </c>
      <c r="AB113" s="54" t="str">
        <f ca="1">IF(OR(VLOOKUP($A113,Mitglieder!$C$24:$BG$323,AB$303)="",$G113=""),"",VLOOKUP($A113,Mitglieder!$C$24:$BG$323,AB$303))</f>
        <v/>
      </c>
      <c r="AC113" s="54" t="str">
        <f ca="1">IF(OR(VLOOKUP($A113,Mitglieder!$C$24:$BG$323,AC$303)="",$G113=""),"",VLOOKUP($A113,Mitglieder!$C$24:$BG$323,AC$303))</f>
        <v/>
      </c>
      <c r="AD113" s="54" t="str">
        <f ca="1">IF(OR(VLOOKUP($A113,Mitglieder!$C$24:$BG$323,AD$303)="",$G113=""),"",VLOOKUP($A113,Mitglieder!$C$24:$BG$323,AD$303))</f>
        <v/>
      </c>
      <c r="AE113" s="54" t="str">
        <f ca="1">IF(OR(VLOOKUP($A113,Mitglieder!$C$24:$BG$323,AE$303)="",$G113=""),"",VLOOKUP($A113,Mitglieder!$C$24:$BG$323,AE$303))</f>
        <v/>
      </c>
      <c r="AF113" s="54" t="str">
        <f ca="1">IF(OR(VLOOKUP($A113,Mitglieder!$C$24:$BG$323,AF$303)="",$G113=""),"",VLOOKUP($A113,Mitglieder!$C$24:$BG$323,AF$303))</f>
        <v/>
      </c>
      <c r="AG113" s="54" t="str">
        <f ca="1">IF(OR(VLOOKUP($A113,Mitglieder!$C$24:$BG$323,AG$303)="",$G113=""),"",VLOOKUP($A113,Mitglieder!$C$24:$BG$323,AG$303))</f>
        <v/>
      </c>
      <c r="AH113" s="54" t="str">
        <f ca="1">IF(OR(VLOOKUP($A113,Mitglieder!$C$24:$BG$323,AH$303)="",$G113=""),"",VLOOKUP($A113,Mitglieder!$C$24:$BG$323,AH$303))</f>
        <v/>
      </c>
      <c r="AI113" s="54" t="str">
        <f ca="1">IF(OR(VLOOKUP($A113,Mitglieder!$C$24:$BG$323,AI$303)="",$G113=""),"",VLOOKUP($A113,Mitglieder!$C$24:$BG$323,AI$303))</f>
        <v/>
      </c>
      <c r="AJ113" s="54" t="str">
        <f ca="1">IF(OR(VLOOKUP($A113,Mitglieder!$C$24:$BG$323,AJ$303)="",$G113=""),"",VLOOKUP($A113,Mitglieder!$C$24:$BG$323,AJ$303))</f>
        <v/>
      </c>
      <c r="AK113" s="54" t="str">
        <f ca="1">IF(OR(VLOOKUP($A113,Mitglieder!$C$24:$BG$323,AK$303)="",$G113=""),"",VLOOKUP($A113,Mitglieder!$C$24:$BG$323,AK$303))</f>
        <v/>
      </c>
      <c r="AL113" s="54" t="str">
        <f ca="1">IF(OR(VLOOKUP($A113,Mitglieder!$C$24:$BG$323,AL$303)="",$G113=""),"",VLOOKUP($A113,Mitglieder!$C$24:$BG$323,AL$303))</f>
        <v/>
      </c>
      <c r="AM113" s="42" t="str">
        <f ca="1">IF($G113="","",VLOOKUP($A113,Mitglieder!$C$24:$BG$323,AM$303))</f>
        <v/>
      </c>
      <c r="AN113" s="54" t="str">
        <f ca="1">IF(OR(VLOOKUP($A113,Mitglieder!$C$24:$BG$323,AN$303)="",$G113=""),"",VLOOKUP($A113,Mitglieder!$C$24:$BG$323,AN$303))</f>
        <v/>
      </c>
      <c r="AO113" s="43" t="str">
        <f ca="1">IF($G113="","",TEXT(VLOOKUP($A113,Mitglieder!$C$24:$BG$323,AO$303),"TT.MM.JJJJ"))</f>
        <v/>
      </c>
      <c r="AP113" s="42" t="str">
        <f ca="1">IF($G113="","",VLOOKUP($A113,Mitglieder!$C$24:$BG$323,AP$303))</f>
        <v/>
      </c>
      <c r="AQ113" s="45" t="str">
        <f ca="1">IF($G113="","",TEXT(VLOOKUP($A113,Mitglieder!$C$24:$BG$323,AQ$303),"0.00"))</f>
        <v/>
      </c>
      <c r="AR113" s="54" t="str">
        <f ca="1">IF(OR(VLOOKUP($A113,Mitglieder!$C$24:$BG$323,AR$303)="",$G113=""),"",VLOOKUP($A113,Mitglieder!$C$24:$BG$323,AR$303))</f>
        <v/>
      </c>
      <c r="AS113" s="45" t="str">
        <f ca="1">IF($G113="","",TEXT(VLOOKUP($A113,Mitglieder!$C$24:$BG$323,AS$303),"0.00"))</f>
        <v/>
      </c>
      <c r="AT113" s="54" t="str">
        <f ca="1">IF(OR(VLOOKUP($A113,Mitglieder!$C$24:$BG$323,AT$303)="",$G113=""),"",VLOOKUP($A113,Mitglieder!$C$24:$BG$323,AT$303))</f>
        <v/>
      </c>
      <c r="AU113" s="45" t="str">
        <f ca="1">IF($G113="","",TEXT(VLOOKUP($A113,Mitglieder!$C$24:$BG$323,AU$303),"0.00"))</f>
        <v/>
      </c>
      <c r="AV113" s="45" t="str">
        <f ca="1">IF($G113="","",TEXT(VLOOKUP($A113,Mitglieder!$C$24:$BG$323,AV$303),"0.00"))</f>
        <v/>
      </c>
      <c r="AW113" s="42" t="str">
        <f ca="1">IF($G113="","",VLOOKUP($A113,Mitglieder!$C$24:$BG$323,AW$303))</f>
        <v/>
      </c>
      <c r="AX113" s="54" t="str">
        <f ca="1">IF(OR(VLOOKUP($A113,Mitglieder!$C$24:$BG$323,AX$303)="",$G113=""),"",VLOOKUP($A113,Mitglieder!$C$24:$BG$323,AX$303))</f>
        <v/>
      </c>
      <c r="AY113" s="43" t="str">
        <f ca="1">IF($G113="","",TEXT(VLOOKUP($A113,Mitglieder!$C$24:$BG$323,AY$303),"TT.MM.JJJJ"))</f>
        <v/>
      </c>
      <c r="AZ113" s="43" t="str">
        <f ca="1">IF($G113="","",TEXT(VLOOKUP($A113,Mitglieder!$C$24:$BG$323,AZ$303),"TT.MM.JJJJ"))</f>
        <v/>
      </c>
      <c r="BA113" s="43" t="str">
        <f ca="1">IF($G113="","",TEXT(VLOOKUP($A113,Mitglieder!$C$24:$BG$323,BA$303),"TT.MM.JJJJ"))</f>
        <v/>
      </c>
      <c r="BB113" s="43" t="str">
        <f ca="1">IF($G113="","",TEXT(VLOOKUP($A113,Mitglieder!$C$24:$BG$323,BB$303),"TT.MM.JJJJ"))</f>
        <v/>
      </c>
      <c r="BC113" s="43" t="str">
        <f ca="1">IF($G113="","",TEXT(VLOOKUP($A113,Mitglieder!$C$24:$BG$323,BC$303),"TT.MM.JJJJ"))</f>
        <v/>
      </c>
      <c r="BD113" s="43" t="str">
        <f ca="1">IF($G113="","",TEXT(VLOOKUP($A113,Mitglieder!$C$24:$BG$323,BD$303),"TT.MM.JJJJ"))</f>
        <v/>
      </c>
      <c r="BE113" s="42" t="str">
        <f ca="1">IF($G113="","",VLOOKUP($A113,Mitglieder!$C$24:$BG$323,BE$303))</f>
        <v/>
      </c>
      <c r="BF113" s="42" t="str">
        <f ca="1">IF($G113="","",VLOOKUP($A113,Mitglieder!$C$24:$BG$323,BF$303))</f>
        <v/>
      </c>
    </row>
    <row r="114" spans="1:58" x14ac:dyDescent="0.35">
      <c r="A114" s="42">
        <v>114</v>
      </c>
      <c r="B114" s="42">
        <f ca="1">VLOOKUP($A114,Mitglieder!$C$24:$BA$323,B$303)</f>
        <v>1.0299999999999967</v>
      </c>
      <c r="C114" s="42" t="str">
        <f ca="1">IF($G114="","",VLOOKUP($A114,Mitglieder!$C$24:$BG$323,C$303))</f>
        <v/>
      </c>
      <c r="D114" s="42" t="str">
        <f ca="1">IF($G114="","",VLOOKUP($A114,Mitglieder!$C$24:$BG$323,D$303))</f>
        <v/>
      </c>
      <c r="E114" s="42" t="str">
        <f ca="1">IF($G114="","",VLOOKUP($A114,Mitglieder!$C$24:$BG$323,E$303))</f>
        <v/>
      </c>
      <c r="F114" s="54" t="str">
        <f ca="1">IF(OR(VLOOKUP($A114,Mitglieder!$C$24:$BG$323,F$303)="",$G114=""),"",VLOOKUP($A114,Mitglieder!$C$24:$BG$323,F$303))</f>
        <v/>
      </c>
      <c r="G114" s="72" t="str">
        <f ca="1">IF(B114/ROUND(B114,0)=1,VLOOKUP($A114,Mitglieder!$C$24:$BA$323,G$303),"")</f>
        <v/>
      </c>
      <c r="H114" s="42" t="str">
        <f ca="1">IF($G114="","",VLOOKUP($A114,Mitglieder!$C$24:$BG$323,H$303))</f>
        <v/>
      </c>
      <c r="I114" s="54" t="str">
        <f ca="1">IF(OR(VLOOKUP($A114,Mitglieder!$C$24:$BG$323,I$303)="",$G114=""),"",VLOOKUP($A114,Mitglieder!$C$24:$BG$323,I$303))</f>
        <v/>
      </c>
      <c r="J114" s="42" t="str">
        <f ca="1">IF($G114="","",VLOOKUP($A114,Mitglieder!$C$24:$BG$323,J$303))</f>
        <v/>
      </c>
      <c r="K114" s="54" t="str">
        <f ca="1">IF(OR(VLOOKUP($A114,Mitglieder!$C$24:$BG$323,K$303)="",$G114=""),"",VLOOKUP($A114,Mitglieder!$C$24:$BG$323,K$303))</f>
        <v/>
      </c>
      <c r="L114" s="42" t="str">
        <f ca="1">IF($G114="","",VLOOKUP($A114,Mitglieder!$C$24:$BG$323,L$303))</f>
        <v/>
      </c>
      <c r="M114" s="42" t="str">
        <f ca="1">IF($G114="","",VLOOKUP($A114,Mitglieder!$C$24:$BG$323,M$303))</f>
        <v/>
      </c>
      <c r="N114" s="42" t="str">
        <f ca="1">IF($G114="","",VLOOKUP($A114,Mitglieder!$C$24:$BG$323,N$303))</f>
        <v/>
      </c>
      <c r="O114" s="42" t="str">
        <f ca="1">IF($G114="","",VLOOKUP($A114,Mitglieder!$C$24:$BG$323,O$303))</f>
        <v/>
      </c>
      <c r="P114" s="42" t="str">
        <f ca="1">IF($G114="","",VLOOKUP($A114,Mitglieder!$C$24:$BG$323,P$303))</f>
        <v/>
      </c>
      <c r="Q114" s="42" t="str">
        <f ca="1">IF($G114="","",VLOOKUP($A114,Mitglieder!$C$24:$BG$323,Q$303))</f>
        <v/>
      </c>
      <c r="R114" s="54" t="str">
        <f ca="1">IF(OR(VLOOKUP($A114,Mitglieder!$C$24:$BG$323,R$303)="",$G114=""),"",VLOOKUP($A114,Mitglieder!$C$24:$BG$323,R$303))</f>
        <v/>
      </c>
      <c r="S114" s="43" t="str">
        <f ca="1">IF($G114="","",TEXT(VLOOKUP($A114,Mitglieder!$C$24:$BG$323,S$303),"TT.MM.JJJJ"))</f>
        <v/>
      </c>
      <c r="T114" s="43" t="str">
        <f ca="1">IF($G114="","",TEXT(VLOOKUP($A114,Mitglieder!$C$24:$BG$323,T$303),"TT.MM.JJJJ"))</f>
        <v/>
      </c>
      <c r="U114" s="43" t="str">
        <f ca="1">IF($G114="","",TEXT(VLOOKUP($A114,Mitglieder!$C$24:$BG$323,U$303),"TT.MM.JJJJ"))</f>
        <v/>
      </c>
      <c r="V114" s="54" t="str">
        <f ca="1">IF(OR(VLOOKUP($A114,Mitglieder!$C$24:$BG$323,V$303)="",$G114=""),"",VLOOKUP($A114,Mitglieder!$C$24:$BG$323,V$303))</f>
        <v/>
      </c>
      <c r="W114" s="54" t="str">
        <f ca="1">IF(OR(VLOOKUP($A114,Mitglieder!$C$24:$BG$323,W$303)="",$G114=""),"",VLOOKUP($A114,Mitglieder!$C$24:$BG$323,W$303))</f>
        <v/>
      </c>
      <c r="X114" s="54" t="str">
        <f ca="1">IF(OR(VLOOKUP($A114,Mitglieder!$C$24:$BG$323,X$303)="",$G114=""),"",VLOOKUP($A114,Mitglieder!$C$24:$BG$323,X$303))</f>
        <v/>
      </c>
      <c r="Y114" s="54" t="str">
        <f ca="1">IF(OR(VLOOKUP($A114,Mitglieder!$C$24:$BG$323,Y$303)="",$G114=""),"",VLOOKUP($A114,Mitglieder!$C$24:$BG$323,Y$303))</f>
        <v/>
      </c>
      <c r="Z114" s="54" t="str">
        <f ca="1">IF(OR(VLOOKUP($A114,Mitglieder!$C$24:$BG$323,Z$303)="",$G114=""),"",VLOOKUP($A114,Mitglieder!$C$24:$BG$323,Z$303))</f>
        <v/>
      </c>
      <c r="AA114" s="54" t="str">
        <f ca="1">IF(OR(VLOOKUP($A114,Mitglieder!$C$24:$BG$323,AA$303)="",$G114=""),"",VLOOKUP($A114,Mitglieder!$C$24:$BG$323,AA$303))</f>
        <v/>
      </c>
      <c r="AB114" s="54" t="str">
        <f ca="1">IF(OR(VLOOKUP($A114,Mitglieder!$C$24:$BG$323,AB$303)="",$G114=""),"",VLOOKUP($A114,Mitglieder!$C$24:$BG$323,AB$303))</f>
        <v/>
      </c>
      <c r="AC114" s="54" t="str">
        <f ca="1">IF(OR(VLOOKUP($A114,Mitglieder!$C$24:$BG$323,AC$303)="",$G114=""),"",VLOOKUP($A114,Mitglieder!$C$24:$BG$323,AC$303))</f>
        <v/>
      </c>
      <c r="AD114" s="54" t="str">
        <f ca="1">IF(OR(VLOOKUP($A114,Mitglieder!$C$24:$BG$323,AD$303)="",$G114=""),"",VLOOKUP($A114,Mitglieder!$C$24:$BG$323,AD$303))</f>
        <v/>
      </c>
      <c r="AE114" s="54" t="str">
        <f ca="1">IF(OR(VLOOKUP($A114,Mitglieder!$C$24:$BG$323,AE$303)="",$G114=""),"",VLOOKUP($A114,Mitglieder!$C$24:$BG$323,AE$303))</f>
        <v/>
      </c>
      <c r="AF114" s="54" t="str">
        <f ca="1">IF(OR(VLOOKUP($A114,Mitglieder!$C$24:$BG$323,AF$303)="",$G114=""),"",VLOOKUP($A114,Mitglieder!$C$24:$BG$323,AF$303))</f>
        <v/>
      </c>
      <c r="AG114" s="54" t="str">
        <f ca="1">IF(OR(VLOOKUP($A114,Mitglieder!$C$24:$BG$323,AG$303)="",$G114=""),"",VLOOKUP($A114,Mitglieder!$C$24:$BG$323,AG$303))</f>
        <v/>
      </c>
      <c r="AH114" s="54" t="str">
        <f ca="1">IF(OR(VLOOKUP($A114,Mitglieder!$C$24:$BG$323,AH$303)="",$G114=""),"",VLOOKUP($A114,Mitglieder!$C$24:$BG$323,AH$303))</f>
        <v/>
      </c>
      <c r="AI114" s="54" t="str">
        <f ca="1">IF(OR(VLOOKUP($A114,Mitglieder!$C$24:$BG$323,AI$303)="",$G114=""),"",VLOOKUP($A114,Mitglieder!$C$24:$BG$323,AI$303))</f>
        <v/>
      </c>
      <c r="AJ114" s="54" t="str">
        <f ca="1">IF(OR(VLOOKUP($A114,Mitglieder!$C$24:$BG$323,AJ$303)="",$G114=""),"",VLOOKUP($A114,Mitglieder!$C$24:$BG$323,AJ$303))</f>
        <v/>
      </c>
      <c r="AK114" s="54" t="str">
        <f ca="1">IF(OR(VLOOKUP($A114,Mitglieder!$C$24:$BG$323,AK$303)="",$G114=""),"",VLOOKUP($A114,Mitglieder!$C$24:$BG$323,AK$303))</f>
        <v/>
      </c>
      <c r="AL114" s="54" t="str">
        <f ca="1">IF(OR(VLOOKUP($A114,Mitglieder!$C$24:$BG$323,AL$303)="",$G114=""),"",VLOOKUP($A114,Mitglieder!$C$24:$BG$323,AL$303))</f>
        <v/>
      </c>
      <c r="AM114" s="42" t="str">
        <f ca="1">IF($G114="","",VLOOKUP($A114,Mitglieder!$C$24:$BG$323,AM$303))</f>
        <v/>
      </c>
      <c r="AN114" s="54" t="str">
        <f ca="1">IF(OR(VLOOKUP($A114,Mitglieder!$C$24:$BG$323,AN$303)="",$G114=""),"",VLOOKUP($A114,Mitglieder!$C$24:$BG$323,AN$303))</f>
        <v/>
      </c>
      <c r="AO114" s="43" t="str">
        <f ca="1">IF($G114="","",TEXT(VLOOKUP($A114,Mitglieder!$C$24:$BG$323,AO$303),"TT.MM.JJJJ"))</f>
        <v/>
      </c>
      <c r="AP114" s="42" t="str">
        <f ca="1">IF($G114="","",VLOOKUP($A114,Mitglieder!$C$24:$BG$323,AP$303))</f>
        <v/>
      </c>
      <c r="AQ114" s="45" t="str">
        <f ca="1">IF($G114="","",TEXT(VLOOKUP($A114,Mitglieder!$C$24:$BG$323,AQ$303),"0.00"))</f>
        <v/>
      </c>
      <c r="AR114" s="54" t="str">
        <f ca="1">IF(OR(VLOOKUP($A114,Mitglieder!$C$24:$BG$323,AR$303)="",$G114=""),"",VLOOKUP($A114,Mitglieder!$C$24:$BG$323,AR$303))</f>
        <v/>
      </c>
      <c r="AS114" s="45" t="str">
        <f ca="1">IF($G114="","",TEXT(VLOOKUP($A114,Mitglieder!$C$24:$BG$323,AS$303),"0.00"))</f>
        <v/>
      </c>
      <c r="AT114" s="54" t="str">
        <f ca="1">IF(OR(VLOOKUP($A114,Mitglieder!$C$24:$BG$323,AT$303)="",$G114=""),"",VLOOKUP($A114,Mitglieder!$C$24:$BG$323,AT$303))</f>
        <v/>
      </c>
      <c r="AU114" s="45" t="str">
        <f ca="1">IF($G114="","",TEXT(VLOOKUP($A114,Mitglieder!$C$24:$BG$323,AU$303),"0.00"))</f>
        <v/>
      </c>
      <c r="AV114" s="45" t="str">
        <f ca="1">IF($G114="","",TEXT(VLOOKUP($A114,Mitglieder!$C$24:$BG$323,AV$303),"0.00"))</f>
        <v/>
      </c>
      <c r="AW114" s="42" t="str">
        <f ca="1">IF($G114="","",VLOOKUP($A114,Mitglieder!$C$24:$BG$323,AW$303))</f>
        <v/>
      </c>
      <c r="AX114" s="54" t="str">
        <f ca="1">IF(OR(VLOOKUP($A114,Mitglieder!$C$24:$BG$323,AX$303)="",$G114=""),"",VLOOKUP($A114,Mitglieder!$C$24:$BG$323,AX$303))</f>
        <v/>
      </c>
      <c r="AY114" s="43" t="str">
        <f ca="1">IF($G114="","",TEXT(VLOOKUP($A114,Mitglieder!$C$24:$BG$323,AY$303),"TT.MM.JJJJ"))</f>
        <v/>
      </c>
      <c r="AZ114" s="43" t="str">
        <f ca="1">IF($G114="","",TEXT(VLOOKUP($A114,Mitglieder!$C$24:$BG$323,AZ$303),"TT.MM.JJJJ"))</f>
        <v/>
      </c>
      <c r="BA114" s="43" t="str">
        <f ca="1">IF($G114="","",TEXT(VLOOKUP($A114,Mitglieder!$C$24:$BG$323,BA$303),"TT.MM.JJJJ"))</f>
        <v/>
      </c>
      <c r="BB114" s="43" t="str">
        <f ca="1">IF($G114="","",TEXT(VLOOKUP($A114,Mitglieder!$C$24:$BG$323,BB$303),"TT.MM.JJJJ"))</f>
        <v/>
      </c>
      <c r="BC114" s="43" t="str">
        <f ca="1">IF($G114="","",TEXT(VLOOKUP($A114,Mitglieder!$C$24:$BG$323,BC$303),"TT.MM.JJJJ"))</f>
        <v/>
      </c>
      <c r="BD114" s="43" t="str">
        <f ca="1">IF($G114="","",TEXT(VLOOKUP($A114,Mitglieder!$C$24:$BG$323,BD$303),"TT.MM.JJJJ"))</f>
        <v/>
      </c>
      <c r="BE114" s="42" t="str">
        <f ca="1">IF($G114="","",VLOOKUP($A114,Mitglieder!$C$24:$BG$323,BE$303))</f>
        <v/>
      </c>
      <c r="BF114" s="42" t="str">
        <f ca="1">IF($G114="","",VLOOKUP($A114,Mitglieder!$C$24:$BG$323,BF$303))</f>
        <v/>
      </c>
    </row>
    <row r="115" spans="1:58" x14ac:dyDescent="0.35">
      <c r="A115" s="42">
        <v>115</v>
      </c>
      <c r="B115" s="42">
        <f ca="1">VLOOKUP($A115,Mitglieder!$C$24:$BA$323,B$303)</f>
        <v>1.0299999999999967</v>
      </c>
      <c r="C115" s="42" t="str">
        <f ca="1">IF($G115="","",VLOOKUP($A115,Mitglieder!$C$24:$BG$323,C$303))</f>
        <v/>
      </c>
      <c r="D115" s="42" t="str">
        <f ca="1">IF($G115="","",VLOOKUP($A115,Mitglieder!$C$24:$BG$323,D$303))</f>
        <v/>
      </c>
      <c r="E115" s="42" t="str">
        <f ca="1">IF($G115="","",VLOOKUP($A115,Mitglieder!$C$24:$BG$323,E$303))</f>
        <v/>
      </c>
      <c r="F115" s="54" t="str">
        <f ca="1">IF(OR(VLOOKUP($A115,Mitglieder!$C$24:$BG$323,F$303)="",$G115=""),"",VLOOKUP($A115,Mitglieder!$C$24:$BG$323,F$303))</f>
        <v/>
      </c>
      <c r="G115" s="72" t="str">
        <f ca="1">IF(B115/ROUND(B115,0)=1,VLOOKUP($A115,Mitglieder!$C$24:$BA$323,G$303),"")</f>
        <v/>
      </c>
      <c r="H115" s="42" t="str">
        <f ca="1">IF($G115="","",VLOOKUP($A115,Mitglieder!$C$24:$BG$323,H$303))</f>
        <v/>
      </c>
      <c r="I115" s="54" t="str">
        <f ca="1">IF(OR(VLOOKUP($A115,Mitglieder!$C$24:$BG$323,I$303)="",$G115=""),"",VLOOKUP($A115,Mitglieder!$C$24:$BG$323,I$303))</f>
        <v/>
      </c>
      <c r="J115" s="42" t="str">
        <f ca="1">IF($G115="","",VLOOKUP($A115,Mitglieder!$C$24:$BG$323,J$303))</f>
        <v/>
      </c>
      <c r="K115" s="54" t="str">
        <f ca="1">IF(OR(VLOOKUP($A115,Mitglieder!$C$24:$BG$323,K$303)="",$G115=""),"",VLOOKUP($A115,Mitglieder!$C$24:$BG$323,K$303))</f>
        <v/>
      </c>
      <c r="L115" s="42" t="str">
        <f ca="1">IF($G115="","",VLOOKUP($A115,Mitglieder!$C$24:$BG$323,L$303))</f>
        <v/>
      </c>
      <c r="M115" s="42" t="str">
        <f ca="1">IF($G115="","",VLOOKUP($A115,Mitglieder!$C$24:$BG$323,M$303))</f>
        <v/>
      </c>
      <c r="N115" s="42" t="str">
        <f ca="1">IF($G115="","",VLOOKUP($A115,Mitglieder!$C$24:$BG$323,N$303))</f>
        <v/>
      </c>
      <c r="O115" s="42" t="str">
        <f ca="1">IF($G115="","",VLOOKUP($A115,Mitglieder!$C$24:$BG$323,O$303))</f>
        <v/>
      </c>
      <c r="P115" s="42" t="str">
        <f ca="1">IF($G115="","",VLOOKUP($A115,Mitglieder!$C$24:$BG$323,P$303))</f>
        <v/>
      </c>
      <c r="Q115" s="42" t="str">
        <f ca="1">IF($G115="","",VLOOKUP($A115,Mitglieder!$C$24:$BG$323,Q$303))</f>
        <v/>
      </c>
      <c r="R115" s="54" t="str">
        <f ca="1">IF(OR(VLOOKUP($A115,Mitglieder!$C$24:$BG$323,R$303)="",$G115=""),"",VLOOKUP($A115,Mitglieder!$C$24:$BG$323,R$303))</f>
        <v/>
      </c>
      <c r="S115" s="43" t="str">
        <f ca="1">IF($G115="","",TEXT(VLOOKUP($A115,Mitglieder!$C$24:$BG$323,S$303),"TT.MM.JJJJ"))</f>
        <v/>
      </c>
      <c r="T115" s="43" t="str">
        <f ca="1">IF($G115="","",TEXT(VLOOKUP($A115,Mitglieder!$C$24:$BG$323,T$303),"TT.MM.JJJJ"))</f>
        <v/>
      </c>
      <c r="U115" s="43" t="str">
        <f ca="1">IF($G115="","",TEXT(VLOOKUP($A115,Mitglieder!$C$24:$BG$323,U$303),"TT.MM.JJJJ"))</f>
        <v/>
      </c>
      <c r="V115" s="54" t="str">
        <f ca="1">IF(OR(VLOOKUP($A115,Mitglieder!$C$24:$BG$323,V$303)="",$G115=""),"",VLOOKUP($A115,Mitglieder!$C$24:$BG$323,V$303))</f>
        <v/>
      </c>
      <c r="W115" s="54" t="str">
        <f ca="1">IF(OR(VLOOKUP($A115,Mitglieder!$C$24:$BG$323,W$303)="",$G115=""),"",VLOOKUP($A115,Mitglieder!$C$24:$BG$323,W$303))</f>
        <v/>
      </c>
      <c r="X115" s="54" t="str">
        <f ca="1">IF(OR(VLOOKUP($A115,Mitglieder!$C$24:$BG$323,X$303)="",$G115=""),"",VLOOKUP($A115,Mitglieder!$C$24:$BG$323,X$303))</f>
        <v/>
      </c>
      <c r="Y115" s="54" t="str">
        <f ca="1">IF(OR(VLOOKUP($A115,Mitglieder!$C$24:$BG$323,Y$303)="",$G115=""),"",VLOOKUP($A115,Mitglieder!$C$24:$BG$323,Y$303))</f>
        <v/>
      </c>
      <c r="Z115" s="54" t="str">
        <f ca="1">IF(OR(VLOOKUP($A115,Mitglieder!$C$24:$BG$323,Z$303)="",$G115=""),"",VLOOKUP($A115,Mitglieder!$C$24:$BG$323,Z$303))</f>
        <v/>
      </c>
      <c r="AA115" s="54" t="str">
        <f ca="1">IF(OR(VLOOKUP($A115,Mitglieder!$C$24:$BG$323,AA$303)="",$G115=""),"",VLOOKUP($A115,Mitglieder!$C$24:$BG$323,AA$303))</f>
        <v/>
      </c>
      <c r="AB115" s="54" t="str">
        <f ca="1">IF(OR(VLOOKUP($A115,Mitglieder!$C$24:$BG$323,AB$303)="",$G115=""),"",VLOOKUP($A115,Mitglieder!$C$24:$BG$323,AB$303))</f>
        <v/>
      </c>
      <c r="AC115" s="54" t="str">
        <f ca="1">IF(OR(VLOOKUP($A115,Mitglieder!$C$24:$BG$323,AC$303)="",$G115=""),"",VLOOKUP($A115,Mitglieder!$C$24:$BG$323,AC$303))</f>
        <v/>
      </c>
      <c r="AD115" s="54" t="str">
        <f ca="1">IF(OR(VLOOKUP($A115,Mitglieder!$C$24:$BG$323,AD$303)="",$G115=""),"",VLOOKUP($A115,Mitglieder!$C$24:$BG$323,AD$303))</f>
        <v/>
      </c>
      <c r="AE115" s="54" t="str">
        <f ca="1">IF(OR(VLOOKUP($A115,Mitglieder!$C$24:$BG$323,AE$303)="",$G115=""),"",VLOOKUP($A115,Mitglieder!$C$24:$BG$323,AE$303))</f>
        <v/>
      </c>
      <c r="AF115" s="54" t="str">
        <f ca="1">IF(OR(VLOOKUP($A115,Mitglieder!$C$24:$BG$323,AF$303)="",$G115=""),"",VLOOKUP($A115,Mitglieder!$C$24:$BG$323,AF$303))</f>
        <v/>
      </c>
      <c r="AG115" s="54" t="str">
        <f ca="1">IF(OR(VLOOKUP($A115,Mitglieder!$C$24:$BG$323,AG$303)="",$G115=""),"",VLOOKUP($A115,Mitglieder!$C$24:$BG$323,AG$303))</f>
        <v/>
      </c>
      <c r="AH115" s="54" t="str">
        <f ca="1">IF(OR(VLOOKUP($A115,Mitglieder!$C$24:$BG$323,AH$303)="",$G115=""),"",VLOOKUP($A115,Mitglieder!$C$24:$BG$323,AH$303))</f>
        <v/>
      </c>
      <c r="AI115" s="54" t="str">
        <f ca="1">IF(OR(VLOOKUP($A115,Mitglieder!$C$24:$BG$323,AI$303)="",$G115=""),"",VLOOKUP($A115,Mitglieder!$C$24:$BG$323,AI$303))</f>
        <v/>
      </c>
      <c r="AJ115" s="54" t="str">
        <f ca="1">IF(OR(VLOOKUP($A115,Mitglieder!$C$24:$BG$323,AJ$303)="",$G115=""),"",VLOOKUP($A115,Mitglieder!$C$24:$BG$323,AJ$303))</f>
        <v/>
      </c>
      <c r="AK115" s="54" t="str">
        <f ca="1">IF(OR(VLOOKUP($A115,Mitglieder!$C$24:$BG$323,AK$303)="",$G115=""),"",VLOOKUP($A115,Mitglieder!$C$24:$BG$323,AK$303))</f>
        <v/>
      </c>
      <c r="AL115" s="54" t="str">
        <f ca="1">IF(OR(VLOOKUP($A115,Mitglieder!$C$24:$BG$323,AL$303)="",$G115=""),"",VLOOKUP($A115,Mitglieder!$C$24:$BG$323,AL$303))</f>
        <v/>
      </c>
      <c r="AM115" s="42" t="str">
        <f ca="1">IF($G115="","",VLOOKUP($A115,Mitglieder!$C$24:$BG$323,AM$303))</f>
        <v/>
      </c>
      <c r="AN115" s="54" t="str">
        <f ca="1">IF(OR(VLOOKUP($A115,Mitglieder!$C$24:$BG$323,AN$303)="",$G115=""),"",VLOOKUP($A115,Mitglieder!$C$24:$BG$323,AN$303))</f>
        <v/>
      </c>
      <c r="AO115" s="43" t="str">
        <f ca="1">IF($G115="","",TEXT(VLOOKUP($A115,Mitglieder!$C$24:$BG$323,AO$303),"TT.MM.JJJJ"))</f>
        <v/>
      </c>
      <c r="AP115" s="42" t="str">
        <f ca="1">IF($G115="","",VLOOKUP($A115,Mitglieder!$C$24:$BG$323,AP$303))</f>
        <v/>
      </c>
      <c r="AQ115" s="45" t="str">
        <f ca="1">IF($G115="","",TEXT(VLOOKUP($A115,Mitglieder!$C$24:$BG$323,AQ$303),"0.00"))</f>
        <v/>
      </c>
      <c r="AR115" s="54" t="str">
        <f ca="1">IF(OR(VLOOKUP($A115,Mitglieder!$C$24:$BG$323,AR$303)="",$G115=""),"",VLOOKUP($A115,Mitglieder!$C$24:$BG$323,AR$303))</f>
        <v/>
      </c>
      <c r="AS115" s="45" t="str">
        <f ca="1">IF($G115="","",TEXT(VLOOKUP($A115,Mitglieder!$C$24:$BG$323,AS$303),"0.00"))</f>
        <v/>
      </c>
      <c r="AT115" s="54" t="str">
        <f ca="1">IF(OR(VLOOKUP($A115,Mitglieder!$C$24:$BG$323,AT$303)="",$G115=""),"",VLOOKUP($A115,Mitglieder!$C$24:$BG$323,AT$303))</f>
        <v/>
      </c>
      <c r="AU115" s="45" t="str">
        <f ca="1">IF($G115="","",TEXT(VLOOKUP($A115,Mitglieder!$C$24:$BG$323,AU$303),"0.00"))</f>
        <v/>
      </c>
      <c r="AV115" s="45" t="str">
        <f ca="1">IF($G115="","",TEXT(VLOOKUP($A115,Mitglieder!$C$24:$BG$323,AV$303),"0.00"))</f>
        <v/>
      </c>
      <c r="AW115" s="42" t="str">
        <f ca="1">IF($G115="","",VLOOKUP($A115,Mitglieder!$C$24:$BG$323,AW$303))</f>
        <v/>
      </c>
      <c r="AX115" s="54" t="str">
        <f ca="1">IF(OR(VLOOKUP($A115,Mitglieder!$C$24:$BG$323,AX$303)="",$G115=""),"",VLOOKUP($A115,Mitglieder!$C$24:$BG$323,AX$303))</f>
        <v/>
      </c>
      <c r="AY115" s="43" t="str">
        <f ca="1">IF($G115="","",TEXT(VLOOKUP($A115,Mitglieder!$C$24:$BG$323,AY$303),"TT.MM.JJJJ"))</f>
        <v/>
      </c>
      <c r="AZ115" s="43" t="str">
        <f ca="1">IF($G115="","",TEXT(VLOOKUP($A115,Mitglieder!$C$24:$BG$323,AZ$303),"TT.MM.JJJJ"))</f>
        <v/>
      </c>
      <c r="BA115" s="43" t="str">
        <f ca="1">IF($G115="","",TEXT(VLOOKUP($A115,Mitglieder!$C$24:$BG$323,BA$303),"TT.MM.JJJJ"))</f>
        <v/>
      </c>
      <c r="BB115" s="43" t="str">
        <f ca="1">IF($G115="","",TEXT(VLOOKUP($A115,Mitglieder!$C$24:$BG$323,BB$303),"TT.MM.JJJJ"))</f>
        <v/>
      </c>
      <c r="BC115" s="43" t="str">
        <f ca="1">IF($G115="","",TEXT(VLOOKUP($A115,Mitglieder!$C$24:$BG$323,BC$303),"TT.MM.JJJJ"))</f>
        <v/>
      </c>
      <c r="BD115" s="43" t="str">
        <f ca="1">IF($G115="","",TEXT(VLOOKUP($A115,Mitglieder!$C$24:$BG$323,BD$303),"TT.MM.JJJJ"))</f>
        <v/>
      </c>
      <c r="BE115" s="42" t="str">
        <f ca="1">IF($G115="","",VLOOKUP($A115,Mitglieder!$C$24:$BG$323,BE$303))</f>
        <v/>
      </c>
      <c r="BF115" s="42" t="str">
        <f ca="1">IF($G115="","",VLOOKUP($A115,Mitglieder!$C$24:$BG$323,BF$303))</f>
        <v/>
      </c>
    </row>
    <row r="116" spans="1:58" x14ac:dyDescent="0.35">
      <c r="A116" s="42">
        <v>116</v>
      </c>
      <c r="B116" s="42">
        <f ca="1">VLOOKUP($A116,Mitglieder!$C$24:$BA$323,B$303)</f>
        <v>1.0299999999999967</v>
      </c>
      <c r="C116" s="42" t="str">
        <f ca="1">IF($G116="","",VLOOKUP($A116,Mitglieder!$C$24:$BG$323,C$303))</f>
        <v/>
      </c>
      <c r="D116" s="42" t="str">
        <f ca="1">IF($G116="","",VLOOKUP($A116,Mitglieder!$C$24:$BG$323,D$303))</f>
        <v/>
      </c>
      <c r="E116" s="42" t="str">
        <f ca="1">IF($G116="","",VLOOKUP($A116,Mitglieder!$C$24:$BG$323,E$303))</f>
        <v/>
      </c>
      <c r="F116" s="54" t="str">
        <f ca="1">IF(OR(VLOOKUP($A116,Mitglieder!$C$24:$BG$323,F$303)="",$G116=""),"",VLOOKUP($A116,Mitglieder!$C$24:$BG$323,F$303))</f>
        <v/>
      </c>
      <c r="G116" s="72" t="str">
        <f ca="1">IF(B116/ROUND(B116,0)=1,VLOOKUP($A116,Mitglieder!$C$24:$BA$323,G$303),"")</f>
        <v/>
      </c>
      <c r="H116" s="42" t="str">
        <f ca="1">IF($G116="","",VLOOKUP($A116,Mitglieder!$C$24:$BG$323,H$303))</f>
        <v/>
      </c>
      <c r="I116" s="54" t="str">
        <f ca="1">IF(OR(VLOOKUP($A116,Mitglieder!$C$24:$BG$323,I$303)="",$G116=""),"",VLOOKUP($A116,Mitglieder!$C$24:$BG$323,I$303))</f>
        <v/>
      </c>
      <c r="J116" s="42" t="str">
        <f ca="1">IF($G116="","",VLOOKUP($A116,Mitglieder!$C$24:$BG$323,J$303))</f>
        <v/>
      </c>
      <c r="K116" s="54" t="str">
        <f ca="1">IF(OR(VLOOKUP($A116,Mitglieder!$C$24:$BG$323,K$303)="",$G116=""),"",VLOOKUP($A116,Mitglieder!$C$24:$BG$323,K$303))</f>
        <v/>
      </c>
      <c r="L116" s="42" t="str">
        <f ca="1">IF($G116="","",VLOOKUP($A116,Mitglieder!$C$24:$BG$323,L$303))</f>
        <v/>
      </c>
      <c r="M116" s="42" t="str">
        <f ca="1">IF($G116="","",VLOOKUP($A116,Mitglieder!$C$24:$BG$323,M$303))</f>
        <v/>
      </c>
      <c r="N116" s="42" t="str">
        <f ca="1">IF($G116="","",VLOOKUP($A116,Mitglieder!$C$24:$BG$323,N$303))</f>
        <v/>
      </c>
      <c r="O116" s="42" t="str">
        <f ca="1">IF($G116="","",VLOOKUP($A116,Mitglieder!$C$24:$BG$323,O$303))</f>
        <v/>
      </c>
      <c r="P116" s="42" t="str">
        <f ca="1">IF($G116="","",VLOOKUP($A116,Mitglieder!$C$24:$BG$323,P$303))</f>
        <v/>
      </c>
      <c r="Q116" s="42" t="str">
        <f ca="1">IF($G116="","",VLOOKUP($A116,Mitglieder!$C$24:$BG$323,Q$303))</f>
        <v/>
      </c>
      <c r="R116" s="54" t="str">
        <f ca="1">IF(OR(VLOOKUP($A116,Mitglieder!$C$24:$BG$323,R$303)="",$G116=""),"",VLOOKUP($A116,Mitglieder!$C$24:$BG$323,R$303))</f>
        <v/>
      </c>
      <c r="S116" s="43" t="str">
        <f ca="1">IF($G116="","",TEXT(VLOOKUP($A116,Mitglieder!$C$24:$BG$323,S$303),"TT.MM.JJJJ"))</f>
        <v/>
      </c>
      <c r="T116" s="43" t="str">
        <f ca="1">IF($G116="","",TEXT(VLOOKUP($A116,Mitglieder!$C$24:$BG$323,T$303),"TT.MM.JJJJ"))</f>
        <v/>
      </c>
      <c r="U116" s="43" t="str">
        <f ca="1">IF($G116="","",TEXT(VLOOKUP($A116,Mitglieder!$C$24:$BG$323,U$303),"TT.MM.JJJJ"))</f>
        <v/>
      </c>
      <c r="V116" s="54" t="str">
        <f ca="1">IF(OR(VLOOKUP($A116,Mitglieder!$C$24:$BG$323,V$303)="",$G116=""),"",VLOOKUP($A116,Mitglieder!$C$24:$BG$323,V$303))</f>
        <v/>
      </c>
      <c r="W116" s="54" t="str">
        <f ca="1">IF(OR(VLOOKUP($A116,Mitglieder!$C$24:$BG$323,W$303)="",$G116=""),"",VLOOKUP($A116,Mitglieder!$C$24:$BG$323,W$303))</f>
        <v/>
      </c>
      <c r="X116" s="54" t="str">
        <f ca="1">IF(OR(VLOOKUP($A116,Mitglieder!$C$24:$BG$323,X$303)="",$G116=""),"",VLOOKUP($A116,Mitglieder!$C$24:$BG$323,X$303))</f>
        <v/>
      </c>
      <c r="Y116" s="54" t="str">
        <f ca="1">IF(OR(VLOOKUP($A116,Mitglieder!$C$24:$BG$323,Y$303)="",$G116=""),"",VLOOKUP($A116,Mitglieder!$C$24:$BG$323,Y$303))</f>
        <v/>
      </c>
      <c r="Z116" s="54" t="str">
        <f ca="1">IF(OR(VLOOKUP($A116,Mitglieder!$C$24:$BG$323,Z$303)="",$G116=""),"",VLOOKUP($A116,Mitglieder!$C$24:$BG$323,Z$303))</f>
        <v/>
      </c>
      <c r="AA116" s="54" t="str">
        <f ca="1">IF(OR(VLOOKUP($A116,Mitglieder!$C$24:$BG$323,AA$303)="",$G116=""),"",VLOOKUP($A116,Mitglieder!$C$24:$BG$323,AA$303))</f>
        <v/>
      </c>
      <c r="AB116" s="54" t="str">
        <f ca="1">IF(OR(VLOOKUP($A116,Mitglieder!$C$24:$BG$323,AB$303)="",$G116=""),"",VLOOKUP($A116,Mitglieder!$C$24:$BG$323,AB$303))</f>
        <v/>
      </c>
      <c r="AC116" s="54" t="str">
        <f ca="1">IF(OR(VLOOKUP($A116,Mitglieder!$C$24:$BG$323,AC$303)="",$G116=""),"",VLOOKUP($A116,Mitglieder!$C$24:$BG$323,AC$303))</f>
        <v/>
      </c>
      <c r="AD116" s="54" t="str">
        <f ca="1">IF(OR(VLOOKUP($A116,Mitglieder!$C$24:$BG$323,AD$303)="",$G116=""),"",VLOOKUP($A116,Mitglieder!$C$24:$BG$323,AD$303))</f>
        <v/>
      </c>
      <c r="AE116" s="54" t="str">
        <f ca="1">IF(OR(VLOOKUP($A116,Mitglieder!$C$24:$BG$323,AE$303)="",$G116=""),"",VLOOKUP($A116,Mitglieder!$C$24:$BG$323,AE$303))</f>
        <v/>
      </c>
      <c r="AF116" s="54" t="str">
        <f ca="1">IF(OR(VLOOKUP($A116,Mitglieder!$C$24:$BG$323,AF$303)="",$G116=""),"",VLOOKUP($A116,Mitglieder!$C$24:$BG$323,AF$303))</f>
        <v/>
      </c>
      <c r="AG116" s="54" t="str">
        <f ca="1">IF(OR(VLOOKUP($A116,Mitglieder!$C$24:$BG$323,AG$303)="",$G116=""),"",VLOOKUP($A116,Mitglieder!$C$24:$BG$323,AG$303))</f>
        <v/>
      </c>
      <c r="AH116" s="54" t="str">
        <f ca="1">IF(OR(VLOOKUP($A116,Mitglieder!$C$24:$BG$323,AH$303)="",$G116=""),"",VLOOKUP($A116,Mitglieder!$C$24:$BG$323,AH$303))</f>
        <v/>
      </c>
      <c r="AI116" s="54" t="str">
        <f ca="1">IF(OR(VLOOKUP($A116,Mitglieder!$C$24:$BG$323,AI$303)="",$G116=""),"",VLOOKUP($A116,Mitglieder!$C$24:$BG$323,AI$303))</f>
        <v/>
      </c>
      <c r="AJ116" s="54" t="str">
        <f ca="1">IF(OR(VLOOKUP($A116,Mitglieder!$C$24:$BG$323,AJ$303)="",$G116=""),"",VLOOKUP($A116,Mitglieder!$C$24:$BG$323,AJ$303))</f>
        <v/>
      </c>
      <c r="AK116" s="54" t="str">
        <f ca="1">IF(OR(VLOOKUP($A116,Mitglieder!$C$24:$BG$323,AK$303)="",$G116=""),"",VLOOKUP($A116,Mitglieder!$C$24:$BG$323,AK$303))</f>
        <v/>
      </c>
      <c r="AL116" s="54" t="str">
        <f ca="1">IF(OR(VLOOKUP($A116,Mitglieder!$C$24:$BG$323,AL$303)="",$G116=""),"",VLOOKUP($A116,Mitglieder!$C$24:$BG$323,AL$303))</f>
        <v/>
      </c>
      <c r="AM116" s="42" t="str">
        <f ca="1">IF($G116="","",VLOOKUP($A116,Mitglieder!$C$24:$BG$323,AM$303))</f>
        <v/>
      </c>
      <c r="AN116" s="54" t="str">
        <f ca="1">IF(OR(VLOOKUP($A116,Mitglieder!$C$24:$BG$323,AN$303)="",$G116=""),"",VLOOKUP($A116,Mitglieder!$C$24:$BG$323,AN$303))</f>
        <v/>
      </c>
      <c r="AO116" s="43" t="str">
        <f ca="1">IF($G116="","",TEXT(VLOOKUP($A116,Mitglieder!$C$24:$BG$323,AO$303),"TT.MM.JJJJ"))</f>
        <v/>
      </c>
      <c r="AP116" s="42" t="str">
        <f ca="1">IF($G116="","",VLOOKUP($A116,Mitglieder!$C$24:$BG$323,AP$303))</f>
        <v/>
      </c>
      <c r="AQ116" s="45" t="str">
        <f ca="1">IF($G116="","",TEXT(VLOOKUP($A116,Mitglieder!$C$24:$BG$323,AQ$303),"0.00"))</f>
        <v/>
      </c>
      <c r="AR116" s="54" t="str">
        <f ca="1">IF(OR(VLOOKUP($A116,Mitglieder!$C$24:$BG$323,AR$303)="",$G116=""),"",VLOOKUP($A116,Mitglieder!$C$24:$BG$323,AR$303))</f>
        <v/>
      </c>
      <c r="AS116" s="45" t="str">
        <f ca="1">IF($G116="","",TEXT(VLOOKUP($A116,Mitglieder!$C$24:$BG$323,AS$303),"0.00"))</f>
        <v/>
      </c>
      <c r="AT116" s="54" t="str">
        <f ca="1">IF(OR(VLOOKUP($A116,Mitglieder!$C$24:$BG$323,AT$303)="",$G116=""),"",VLOOKUP($A116,Mitglieder!$C$24:$BG$323,AT$303))</f>
        <v/>
      </c>
      <c r="AU116" s="45" t="str">
        <f ca="1">IF($G116="","",TEXT(VLOOKUP($A116,Mitglieder!$C$24:$BG$323,AU$303),"0.00"))</f>
        <v/>
      </c>
      <c r="AV116" s="45" t="str">
        <f ca="1">IF($G116="","",TEXT(VLOOKUP($A116,Mitglieder!$C$24:$BG$323,AV$303),"0.00"))</f>
        <v/>
      </c>
      <c r="AW116" s="42" t="str">
        <f ca="1">IF($G116="","",VLOOKUP($A116,Mitglieder!$C$24:$BG$323,AW$303))</f>
        <v/>
      </c>
      <c r="AX116" s="54" t="str">
        <f ca="1">IF(OR(VLOOKUP($A116,Mitglieder!$C$24:$BG$323,AX$303)="",$G116=""),"",VLOOKUP($A116,Mitglieder!$C$24:$BG$323,AX$303))</f>
        <v/>
      </c>
      <c r="AY116" s="43" t="str">
        <f ca="1">IF($G116="","",TEXT(VLOOKUP($A116,Mitglieder!$C$24:$BG$323,AY$303),"TT.MM.JJJJ"))</f>
        <v/>
      </c>
      <c r="AZ116" s="43" t="str">
        <f ca="1">IF($G116="","",TEXT(VLOOKUP($A116,Mitglieder!$C$24:$BG$323,AZ$303),"TT.MM.JJJJ"))</f>
        <v/>
      </c>
      <c r="BA116" s="43" t="str">
        <f ca="1">IF($G116="","",TEXT(VLOOKUP($A116,Mitglieder!$C$24:$BG$323,BA$303),"TT.MM.JJJJ"))</f>
        <v/>
      </c>
      <c r="BB116" s="43" t="str">
        <f ca="1">IF($G116="","",TEXT(VLOOKUP($A116,Mitglieder!$C$24:$BG$323,BB$303),"TT.MM.JJJJ"))</f>
        <v/>
      </c>
      <c r="BC116" s="43" t="str">
        <f ca="1">IF($G116="","",TEXT(VLOOKUP($A116,Mitglieder!$C$24:$BG$323,BC$303),"TT.MM.JJJJ"))</f>
        <v/>
      </c>
      <c r="BD116" s="43" t="str">
        <f ca="1">IF($G116="","",TEXT(VLOOKUP($A116,Mitglieder!$C$24:$BG$323,BD$303),"TT.MM.JJJJ"))</f>
        <v/>
      </c>
      <c r="BE116" s="42" t="str">
        <f ca="1">IF($G116="","",VLOOKUP($A116,Mitglieder!$C$24:$BG$323,BE$303))</f>
        <v/>
      </c>
      <c r="BF116" s="42" t="str">
        <f ca="1">IF($G116="","",VLOOKUP($A116,Mitglieder!$C$24:$BG$323,BF$303))</f>
        <v/>
      </c>
    </row>
    <row r="117" spans="1:58" x14ac:dyDescent="0.35">
      <c r="A117" s="42">
        <v>117</v>
      </c>
      <c r="B117" s="42">
        <f ca="1">VLOOKUP($A117,Mitglieder!$C$24:$BA$323,B$303)</f>
        <v>1.0299999999999967</v>
      </c>
      <c r="C117" s="42" t="str">
        <f ca="1">IF($G117="","",VLOOKUP($A117,Mitglieder!$C$24:$BG$323,C$303))</f>
        <v/>
      </c>
      <c r="D117" s="42" t="str">
        <f ca="1">IF($G117="","",VLOOKUP($A117,Mitglieder!$C$24:$BG$323,D$303))</f>
        <v/>
      </c>
      <c r="E117" s="42" t="str">
        <f ca="1">IF($G117="","",VLOOKUP($A117,Mitglieder!$C$24:$BG$323,E$303))</f>
        <v/>
      </c>
      <c r="F117" s="54" t="str">
        <f ca="1">IF(OR(VLOOKUP($A117,Mitglieder!$C$24:$BG$323,F$303)="",$G117=""),"",VLOOKUP($A117,Mitglieder!$C$24:$BG$323,F$303))</f>
        <v/>
      </c>
      <c r="G117" s="72" t="str">
        <f ca="1">IF(B117/ROUND(B117,0)=1,VLOOKUP($A117,Mitglieder!$C$24:$BA$323,G$303),"")</f>
        <v/>
      </c>
      <c r="H117" s="42" t="str">
        <f ca="1">IF($G117="","",VLOOKUP($A117,Mitglieder!$C$24:$BG$323,H$303))</f>
        <v/>
      </c>
      <c r="I117" s="54" t="str">
        <f ca="1">IF(OR(VLOOKUP($A117,Mitglieder!$C$24:$BG$323,I$303)="",$G117=""),"",VLOOKUP($A117,Mitglieder!$C$24:$BG$323,I$303))</f>
        <v/>
      </c>
      <c r="J117" s="42" t="str">
        <f ca="1">IF($G117="","",VLOOKUP($A117,Mitglieder!$C$24:$BG$323,J$303))</f>
        <v/>
      </c>
      <c r="K117" s="54" t="str">
        <f ca="1">IF(OR(VLOOKUP($A117,Mitglieder!$C$24:$BG$323,K$303)="",$G117=""),"",VLOOKUP($A117,Mitglieder!$C$24:$BG$323,K$303))</f>
        <v/>
      </c>
      <c r="L117" s="42" t="str">
        <f ca="1">IF($G117="","",VLOOKUP($A117,Mitglieder!$C$24:$BG$323,L$303))</f>
        <v/>
      </c>
      <c r="M117" s="42" t="str">
        <f ca="1">IF($G117="","",VLOOKUP($A117,Mitglieder!$C$24:$BG$323,M$303))</f>
        <v/>
      </c>
      <c r="N117" s="42" t="str">
        <f ca="1">IF($G117="","",VLOOKUP($A117,Mitglieder!$C$24:$BG$323,N$303))</f>
        <v/>
      </c>
      <c r="O117" s="42" t="str">
        <f ca="1">IF($G117="","",VLOOKUP($A117,Mitglieder!$C$24:$BG$323,O$303))</f>
        <v/>
      </c>
      <c r="P117" s="42" t="str">
        <f ca="1">IF($G117="","",VLOOKUP($A117,Mitglieder!$C$24:$BG$323,P$303))</f>
        <v/>
      </c>
      <c r="Q117" s="42" t="str">
        <f ca="1">IF($G117="","",VLOOKUP($A117,Mitglieder!$C$24:$BG$323,Q$303))</f>
        <v/>
      </c>
      <c r="R117" s="54" t="str">
        <f ca="1">IF(OR(VLOOKUP($A117,Mitglieder!$C$24:$BG$323,R$303)="",$G117=""),"",VLOOKUP($A117,Mitglieder!$C$24:$BG$323,R$303))</f>
        <v/>
      </c>
      <c r="S117" s="43" t="str">
        <f ca="1">IF($G117="","",TEXT(VLOOKUP($A117,Mitglieder!$C$24:$BG$323,S$303),"TT.MM.JJJJ"))</f>
        <v/>
      </c>
      <c r="T117" s="43" t="str">
        <f ca="1">IF($G117="","",TEXT(VLOOKUP($A117,Mitglieder!$C$24:$BG$323,T$303),"TT.MM.JJJJ"))</f>
        <v/>
      </c>
      <c r="U117" s="43" t="str">
        <f ca="1">IF($G117="","",TEXT(VLOOKUP($A117,Mitglieder!$C$24:$BG$323,U$303),"TT.MM.JJJJ"))</f>
        <v/>
      </c>
      <c r="V117" s="54" t="str">
        <f ca="1">IF(OR(VLOOKUP($A117,Mitglieder!$C$24:$BG$323,V$303)="",$G117=""),"",VLOOKUP($A117,Mitglieder!$C$24:$BG$323,V$303))</f>
        <v/>
      </c>
      <c r="W117" s="54" t="str">
        <f ca="1">IF(OR(VLOOKUP($A117,Mitglieder!$C$24:$BG$323,W$303)="",$G117=""),"",VLOOKUP($A117,Mitglieder!$C$24:$BG$323,W$303))</f>
        <v/>
      </c>
      <c r="X117" s="54" t="str">
        <f ca="1">IF(OR(VLOOKUP($A117,Mitglieder!$C$24:$BG$323,X$303)="",$G117=""),"",VLOOKUP($A117,Mitglieder!$C$24:$BG$323,X$303))</f>
        <v/>
      </c>
      <c r="Y117" s="54" t="str">
        <f ca="1">IF(OR(VLOOKUP($A117,Mitglieder!$C$24:$BG$323,Y$303)="",$G117=""),"",VLOOKUP($A117,Mitglieder!$C$24:$BG$323,Y$303))</f>
        <v/>
      </c>
      <c r="Z117" s="54" t="str">
        <f ca="1">IF(OR(VLOOKUP($A117,Mitglieder!$C$24:$BG$323,Z$303)="",$G117=""),"",VLOOKUP($A117,Mitglieder!$C$24:$BG$323,Z$303))</f>
        <v/>
      </c>
      <c r="AA117" s="54" t="str">
        <f ca="1">IF(OR(VLOOKUP($A117,Mitglieder!$C$24:$BG$323,AA$303)="",$G117=""),"",VLOOKUP($A117,Mitglieder!$C$24:$BG$323,AA$303))</f>
        <v/>
      </c>
      <c r="AB117" s="54" t="str">
        <f ca="1">IF(OR(VLOOKUP($A117,Mitglieder!$C$24:$BG$323,AB$303)="",$G117=""),"",VLOOKUP($A117,Mitglieder!$C$24:$BG$323,AB$303))</f>
        <v/>
      </c>
      <c r="AC117" s="54" t="str">
        <f ca="1">IF(OR(VLOOKUP($A117,Mitglieder!$C$24:$BG$323,AC$303)="",$G117=""),"",VLOOKUP($A117,Mitglieder!$C$24:$BG$323,AC$303))</f>
        <v/>
      </c>
      <c r="AD117" s="54" t="str">
        <f ca="1">IF(OR(VLOOKUP($A117,Mitglieder!$C$24:$BG$323,AD$303)="",$G117=""),"",VLOOKUP($A117,Mitglieder!$C$24:$BG$323,AD$303))</f>
        <v/>
      </c>
      <c r="AE117" s="54" t="str">
        <f ca="1">IF(OR(VLOOKUP($A117,Mitglieder!$C$24:$BG$323,AE$303)="",$G117=""),"",VLOOKUP($A117,Mitglieder!$C$24:$BG$323,AE$303))</f>
        <v/>
      </c>
      <c r="AF117" s="54" t="str">
        <f ca="1">IF(OR(VLOOKUP($A117,Mitglieder!$C$24:$BG$323,AF$303)="",$G117=""),"",VLOOKUP($A117,Mitglieder!$C$24:$BG$323,AF$303))</f>
        <v/>
      </c>
      <c r="AG117" s="54" t="str">
        <f ca="1">IF(OR(VLOOKUP($A117,Mitglieder!$C$24:$BG$323,AG$303)="",$G117=""),"",VLOOKUP($A117,Mitglieder!$C$24:$BG$323,AG$303))</f>
        <v/>
      </c>
      <c r="AH117" s="54" t="str">
        <f ca="1">IF(OR(VLOOKUP($A117,Mitglieder!$C$24:$BG$323,AH$303)="",$G117=""),"",VLOOKUP($A117,Mitglieder!$C$24:$BG$323,AH$303))</f>
        <v/>
      </c>
      <c r="AI117" s="54" t="str">
        <f ca="1">IF(OR(VLOOKUP($A117,Mitglieder!$C$24:$BG$323,AI$303)="",$G117=""),"",VLOOKUP($A117,Mitglieder!$C$24:$BG$323,AI$303))</f>
        <v/>
      </c>
      <c r="AJ117" s="54" t="str">
        <f ca="1">IF(OR(VLOOKUP($A117,Mitglieder!$C$24:$BG$323,AJ$303)="",$G117=""),"",VLOOKUP($A117,Mitglieder!$C$24:$BG$323,AJ$303))</f>
        <v/>
      </c>
      <c r="AK117" s="54" t="str">
        <f ca="1">IF(OR(VLOOKUP($A117,Mitglieder!$C$24:$BG$323,AK$303)="",$G117=""),"",VLOOKUP($A117,Mitglieder!$C$24:$BG$323,AK$303))</f>
        <v/>
      </c>
      <c r="AL117" s="54" t="str">
        <f ca="1">IF(OR(VLOOKUP($A117,Mitglieder!$C$24:$BG$323,AL$303)="",$G117=""),"",VLOOKUP($A117,Mitglieder!$C$24:$BG$323,AL$303))</f>
        <v/>
      </c>
      <c r="AM117" s="42" t="str">
        <f ca="1">IF($G117="","",VLOOKUP($A117,Mitglieder!$C$24:$BG$323,AM$303))</f>
        <v/>
      </c>
      <c r="AN117" s="54" t="str">
        <f ca="1">IF(OR(VLOOKUP($A117,Mitglieder!$C$24:$BG$323,AN$303)="",$G117=""),"",VLOOKUP($A117,Mitglieder!$C$24:$BG$323,AN$303))</f>
        <v/>
      </c>
      <c r="AO117" s="43" t="str">
        <f ca="1">IF($G117="","",TEXT(VLOOKUP($A117,Mitglieder!$C$24:$BG$323,AO$303),"TT.MM.JJJJ"))</f>
        <v/>
      </c>
      <c r="AP117" s="42" t="str">
        <f ca="1">IF($G117="","",VLOOKUP($A117,Mitglieder!$C$24:$BG$323,AP$303))</f>
        <v/>
      </c>
      <c r="AQ117" s="45" t="str">
        <f ca="1">IF($G117="","",TEXT(VLOOKUP($A117,Mitglieder!$C$24:$BG$323,AQ$303),"0.00"))</f>
        <v/>
      </c>
      <c r="AR117" s="54" t="str">
        <f ca="1">IF(OR(VLOOKUP($A117,Mitglieder!$C$24:$BG$323,AR$303)="",$G117=""),"",VLOOKUP($A117,Mitglieder!$C$24:$BG$323,AR$303))</f>
        <v/>
      </c>
      <c r="AS117" s="45" t="str">
        <f ca="1">IF($G117="","",TEXT(VLOOKUP($A117,Mitglieder!$C$24:$BG$323,AS$303),"0.00"))</f>
        <v/>
      </c>
      <c r="AT117" s="54" t="str">
        <f ca="1">IF(OR(VLOOKUP($A117,Mitglieder!$C$24:$BG$323,AT$303)="",$G117=""),"",VLOOKUP($A117,Mitglieder!$C$24:$BG$323,AT$303))</f>
        <v/>
      </c>
      <c r="AU117" s="45" t="str">
        <f ca="1">IF($G117="","",TEXT(VLOOKUP($A117,Mitglieder!$C$24:$BG$323,AU$303),"0.00"))</f>
        <v/>
      </c>
      <c r="AV117" s="45" t="str">
        <f ca="1">IF($G117="","",TEXT(VLOOKUP($A117,Mitglieder!$C$24:$BG$323,AV$303),"0.00"))</f>
        <v/>
      </c>
      <c r="AW117" s="42" t="str">
        <f ca="1">IF($G117="","",VLOOKUP($A117,Mitglieder!$C$24:$BG$323,AW$303))</f>
        <v/>
      </c>
      <c r="AX117" s="54" t="str">
        <f ca="1">IF(OR(VLOOKUP($A117,Mitglieder!$C$24:$BG$323,AX$303)="",$G117=""),"",VLOOKUP($A117,Mitglieder!$C$24:$BG$323,AX$303))</f>
        <v/>
      </c>
      <c r="AY117" s="43" t="str">
        <f ca="1">IF($G117="","",TEXT(VLOOKUP($A117,Mitglieder!$C$24:$BG$323,AY$303),"TT.MM.JJJJ"))</f>
        <v/>
      </c>
      <c r="AZ117" s="43" t="str">
        <f ca="1">IF($G117="","",TEXT(VLOOKUP($A117,Mitglieder!$C$24:$BG$323,AZ$303),"TT.MM.JJJJ"))</f>
        <v/>
      </c>
      <c r="BA117" s="43" t="str">
        <f ca="1">IF($G117="","",TEXT(VLOOKUP($A117,Mitglieder!$C$24:$BG$323,BA$303),"TT.MM.JJJJ"))</f>
        <v/>
      </c>
      <c r="BB117" s="43" t="str">
        <f ca="1">IF($G117="","",TEXT(VLOOKUP($A117,Mitglieder!$C$24:$BG$323,BB$303),"TT.MM.JJJJ"))</f>
        <v/>
      </c>
      <c r="BC117" s="43" t="str">
        <f ca="1">IF($G117="","",TEXT(VLOOKUP($A117,Mitglieder!$C$24:$BG$323,BC$303),"TT.MM.JJJJ"))</f>
        <v/>
      </c>
      <c r="BD117" s="43" t="str">
        <f ca="1">IF($G117="","",TEXT(VLOOKUP($A117,Mitglieder!$C$24:$BG$323,BD$303),"TT.MM.JJJJ"))</f>
        <v/>
      </c>
      <c r="BE117" s="42" t="str">
        <f ca="1">IF($G117="","",VLOOKUP($A117,Mitglieder!$C$24:$BG$323,BE$303))</f>
        <v/>
      </c>
      <c r="BF117" s="42" t="str">
        <f ca="1">IF($G117="","",VLOOKUP($A117,Mitglieder!$C$24:$BG$323,BF$303))</f>
        <v/>
      </c>
    </row>
    <row r="118" spans="1:58" x14ac:dyDescent="0.35">
      <c r="A118" s="42">
        <v>118</v>
      </c>
      <c r="B118" s="42">
        <f ca="1">VLOOKUP($A118,Mitglieder!$C$24:$BA$323,B$303)</f>
        <v>1.0299999999999967</v>
      </c>
      <c r="C118" s="42" t="str">
        <f ca="1">IF($G118="","",VLOOKUP($A118,Mitglieder!$C$24:$BG$323,C$303))</f>
        <v/>
      </c>
      <c r="D118" s="42" t="str">
        <f ca="1">IF($G118="","",VLOOKUP($A118,Mitglieder!$C$24:$BG$323,D$303))</f>
        <v/>
      </c>
      <c r="E118" s="42" t="str">
        <f ca="1">IF($G118="","",VLOOKUP($A118,Mitglieder!$C$24:$BG$323,E$303))</f>
        <v/>
      </c>
      <c r="F118" s="54" t="str">
        <f ca="1">IF(OR(VLOOKUP($A118,Mitglieder!$C$24:$BG$323,F$303)="",$G118=""),"",VLOOKUP($A118,Mitglieder!$C$24:$BG$323,F$303))</f>
        <v/>
      </c>
      <c r="G118" s="72" t="str">
        <f ca="1">IF(B118/ROUND(B118,0)=1,VLOOKUP($A118,Mitglieder!$C$24:$BA$323,G$303),"")</f>
        <v/>
      </c>
      <c r="H118" s="42" t="str">
        <f ca="1">IF($G118="","",VLOOKUP($A118,Mitglieder!$C$24:$BG$323,H$303))</f>
        <v/>
      </c>
      <c r="I118" s="54" t="str">
        <f ca="1">IF(OR(VLOOKUP($A118,Mitglieder!$C$24:$BG$323,I$303)="",$G118=""),"",VLOOKUP($A118,Mitglieder!$C$24:$BG$323,I$303))</f>
        <v/>
      </c>
      <c r="J118" s="42" t="str">
        <f ca="1">IF($G118="","",VLOOKUP($A118,Mitglieder!$C$24:$BG$323,J$303))</f>
        <v/>
      </c>
      <c r="K118" s="54" t="str">
        <f ca="1">IF(OR(VLOOKUP($A118,Mitglieder!$C$24:$BG$323,K$303)="",$G118=""),"",VLOOKUP($A118,Mitglieder!$C$24:$BG$323,K$303))</f>
        <v/>
      </c>
      <c r="L118" s="42" t="str">
        <f ca="1">IF($G118="","",VLOOKUP($A118,Mitglieder!$C$24:$BG$323,L$303))</f>
        <v/>
      </c>
      <c r="M118" s="42" t="str">
        <f ca="1">IF($G118="","",VLOOKUP($A118,Mitglieder!$C$24:$BG$323,M$303))</f>
        <v/>
      </c>
      <c r="N118" s="42" t="str">
        <f ca="1">IF($G118="","",VLOOKUP($A118,Mitglieder!$C$24:$BG$323,N$303))</f>
        <v/>
      </c>
      <c r="O118" s="42" t="str">
        <f ca="1">IF($G118="","",VLOOKUP($A118,Mitglieder!$C$24:$BG$323,O$303))</f>
        <v/>
      </c>
      <c r="P118" s="42" t="str">
        <f ca="1">IF($G118="","",VLOOKUP($A118,Mitglieder!$C$24:$BG$323,P$303))</f>
        <v/>
      </c>
      <c r="Q118" s="42" t="str">
        <f ca="1">IF($G118="","",VLOOKUP($A118,Mitglieder!$C$24:$BG$323,Q$303))</f>
        <v/>
      </c>
      <c r="R118" s="54" t="str">
        <f ca="1">IF(OR(VLOOKUP($A118,Mitglieder!$C$24:$BG$323,R$303)="",$G118=""),"",VLOOKUP($A118,Mitglieder!$C$24:$BG$323,R$303))</f>
        <v/>
      </c>
      <c r="S118" s="43" t="str">
        <f ca="1">IF($G118="","",TEXT(VLOOKUP($A118,Mitglieder!$C$24:$BG$323,S$303),"TT.MM.JJJJ"))</f>
        <v/>
      </c>
      <c r="T118" s="43" t="str">
        <f ca="1">IF($G118="","",TEXT(VLOOKUP($A118,Mitglieder!$C$24:$BG$323,T$303),"TT.MM.JJJJ"))</f>
        <v/>
      </c>
      <c r="U118" s="43" t="str">
        <f ca="1">IF($G118="","",TEXT(VLOOKUP($A118,Mitglieder!$C$24:$BG$323,U$303),"TT.MM.JJJJ"))</f>
        <v/>
      </c>
      <c r="V118" s="54" t="str">
        <f ca="1">IF(OR(VLOOKUP($A118,Mitglieder!$C$24:$BG$323,V$303)="",$G118=""),"",VLOOKUP($A118,Mitglieder!$C$24:$BG$323,V$303))</f>
        <v/>
      </c>
      <c r="W118" s="54" t="str">
        <f ca="1">IF(OR(VLOOKUP($A118,Mitglieder!$C$24:$BG$323,W$303)="",$G118=""),"",VLOOKUP($A118,Mitglieder!$C$24:$BG$323,W$303))</f>
        <v/>
      </c>
      <c r="X118" s="54" t="str">
        <f ca="1">IF(OR(VLOOKUP($A118,Mitglieder!$C$24:$BG$323,X$303)="",$G118=""),"",VLOOKUP($A118,Mitglieder!$C$24:$BG$323,X$303))</f>
        <v/>
      </c>
      <c r="Y118" s="54" t="str">
        <f ca="1">IF(OR(VLOOKUP($A118,Mitglieder!$C$24:$BG$323,Y$303)="",$G118=""),"",VLOOKUP($A118,Mitglieder!$C$24:$BG$323,Y$303))</f>
        <v/>
      </c>
      <c r="Z118" s="54" t="str">
        <f ca="1">IF(OR(VLOOKUP($A118,Mitglieder!$C$24:$BG$323,Z$303)="",$G118=""),"",VLOOKUP($A118,Mitglieder!$C$24:$BG$323,Z$303))</f>
        <v/>
      </c>
      <c r="AA118" s="54" t="str">
        <f ca="1">IF(OR(VLOOKUP($A118,Mitglieder!$C$24:$BG$323,AA$303)="",$G118=""),"",VLOOKUP($A118,Mitglieder!$C$24:$BG$323,AA$303))</f>
        <v/>
      </c>
      <c r="AB118" s="54" t="str">
        <f ca="1">IF(OR(VLOOKUP($A118,Mitglieder!$C$24:$BG$323,AB$303)="",$G118=""),"",VLOOKUP($A118,Mitglieder!$C$24:$BG$323,AB$303))</f>
        <v/>
      </c>
      <c r="AC118" s="54" t="str">
        <f ca="1">IF(OR(VLOOKUP($A118,Mitglieder!$C$24:$BG$323,AC$303)="",$G118=""),"",VLOOKUP($A118,Mitglieder!$C$24:$BG$323,AC$303))</f>
        <v/>
      </c>
      <c r="AD118" s="54" t="str">
        <f ca="1">IF(OR(VLOOKUP($A118,Mitglieder!$C$24:$BG$323,AD$303)="",$G118=""),"",VLOOKUP($A118,Mitglieder!$C$24:$BG$323,AD$303))</f>
        <v/>
      </c>
      <c r="AE118" s="54" t="str">
        <f ca="1">IF(OR(VLOOKUP($A118,Mitglieder!$C$24:$BG$323,AE$303)="",$G118=""),"",VLOOKUP($A118,Mitglieder!$C$24:$BG$323,AE$303))</f>
        <v/>
      </c>
      <c r="AF118" s="54" t="str">
        <f ca="1">IF(OR(VLOOKUP($A118,Mitglieder!$C$24:$BG$323,AF$303)="",$G118=""),"",VLOOKUP($A118,Mitglieder!$C$24:$BG$323,AF$303))</f>
        <v/>
      </c>
      <c r="AG118" s="54" t="str">
        <f ca="1">IF(OR(VLOOKUP($A118,Mitglieder!$C$24:$BG$323,AG$303)="",$G118=""),"",VLOOKUP($A118,Mitglieder!$C$24:$BG$323,AG$303))</f>
        <v/>
      </c>
      <c r="AH118" s="54" t="str">
        <f ca="1">IF(OR(VLOOKUP($A118,Mitglieder!$C$24:$BG$323,AH$303)="",$G118=""),"",VLOOKUP($A118,Mitglieder!$C$24:$BG$323,AH$303))</f>
        <v/>
      </c>
      <c r="AI118" s="54" t="str">
        <f ca="1">IF(OR(VLOOKUP($A118,Mitglieder!$C$24:$BG$323,AI$303)="",$G118=""),"",VLOOKUP($A118,Mitglieder!$C$24:$BG$323,AI$303))</f>
        <v/>
      </c>
      <c r="AJ118" s="54" t="str">
        <f ca="1">IF(OR(VLOOKUP($A118,Mitglieder!$C$24:$BG$323,AJ$303)="",$G118=""),"",VLOOKUP($A118,Mitglieder!$C$24:$BG$323,AJ$303))</f>
        <v/>
      </c>
      <c r="AK118" s="54" t="str">
        <f ca="1">IF(OR(VLOOKUP($A118,Mitglieder!$C$24:$BG$323,AK$303)="",$G118=""),"",VLOOKUP($A118,Mitglieder!$C$24:$BG$323,AK$303))</f>
        <v/>
      </c>
      <c r="AL118" s="54" t="str">
        <f ca="1">IF(OR(VLOOKUP($A118,Mitglieder!$C$24:$BG$323,AL$303)="",$G118=""),"",VLOOKUP($A118,Mitglieder!$C$24:$BG$323,AL$303))</f>
        <v/>
      </c>
      <c r="AM118" s="42" t="str">
        <f ca="1">IF($G118="","",VLOOKUP($A118,Mitglieder!$C$24:$BG$323,AM$303))</f>
        <v/>
      </c>
      <c r="AN118" s="54" t="str">
        <f ca="1">IF(OR(VLOOKUP($A118,Mitglieder!$C$24:$BG$323,AN$303)="",$G118=""),"",VLOOKUP($A118,Mitglieder!$C$24:$BG$323,AN$303))</f>
        <v/>
      </c>
      <c r="AO118" s="43" t="str">
        <f ca="1">IF($G118="","",TEXT(VLOOKUP($A118,Mitglieder!$C$24:$BG$323,AO$303),"TT.MM.JJJJ"))</f>
        <v/>
      </c>
      <c r="AP118" s="42" t="str">
        <f ca="1">IF($G118="","",VLOOKUP($A118,Mitglieder!$C$24:$BG$323,AP$303))</f>
        <v/>
      </c>
      <c r="AQ118" s="45" t="str">
        <f ca="1">IF($G118="","",TEXT(VLOOKUP($A118,Mitglieder!$C$24:$BG$323,AQ$303),"0.00"))</f>
        <v/>
      </c>
      <c r="AR118" s="54" t="str">
        <f ca="1">IF(OR(VLOOKUP($A118,Mitglieder!$C$24:$BG$323,AR$303)="",$G118=""),"",VLOOKUP($A118,Mitglieder!$C$24:$BG$323,AR$303))</f>
        <v/>
      </c>
      <c r="AS118" s="45" t="str">
        <f ca="1">IF($G118="","",TEXT(VLOOKUP($A118,Mitglieder!$C$24:$BG$323,AS$303),"0.00"))</f>
        <v/>
      </c>
      <c r="AT118" s="54" t="str">
        <f ca="1">IF(OR(VLOOKUP($A118,Mitglieder!$C$24:$BG$323,AT$303)="",$G118=""),"",VLOOKUP($A118,Mitglieder!$C$24:$BG$323,AT$303))</f>
        <v/>
      </c>
      <c r="AU118" s="45" t="str">
        <f ca="1">IF($G118="","",TEXT(VLOOKUP($A118,Mitglieder!$C$24:$BG$323,AU$303),"0.00"))</f>
        <v/>
      </c>
      <c r="AV118" s="45" t="str">
        <f ca="1">IF($G118="","",TEXT(VLOOKUP($A118,Mitglieder!$C$24:$BG$323,AV$303),"0.00"))</f>
        <v/>
      </c>
      <c r="AW118" s="42" t="str">
        <f ca="1">IF($G118="","",VLOOKUP($A118,Mitglieder!$C$24:$BG$323,AW$303))</f>
        <v/>
      </c>
      <c r="AX118" s="54" t="str">
        <f ca="1">IF(OR(VLOOKUP($A118,Mitglieder!$C$24:$BG$323,AX$303)="",$G118=""),"",VLOOKUP($A118,Mitglieder!$C$24:$BG$323,AX$303))</f>
        <v/>
      </c>
      <c r="AY118" s="43" t="str">
        <f ca="1">IF($G118="","",TEXT(VLOOKUP($A118,Mitglieder!$C$24:$BG$323,AY$303),"TT.MM.JJJJ"))</f>
        <v/>
      </c>
      <c r="AZ118" s="43" t="str">
        <f ca="1">IF($G118="","",TEXT(VLOOKUP($A118,Mitglieder!$C$24:$BG$323,AZ$303),"TT.MM.JJJJ"))</f>
        <v/>
      </c>
      <c r="BA118" s="43" t="str">
        <f ca="1">IF($G118="","",TEXT(VLOOKUP($A118,Mitglieder!$C$24:$BG$323,BA$303),"TT.MM.JJJJ"))</f>
        <v/>
      </c>
      <c r="BB118" s="43" t="str">
        <f ca="1">IF($G118="","",TEXT(VLOOKUP($A118,Mitglieder!$C$24:$BG$323,BB$303),"TT.MM.JJJJ"))</f>
        <v/>
      </c>
      <c r="BC118" s="43" t="str">
        <f ca="1">IF($G118="","",TEXT(VLOOKUP($A118,Mitglieder!$C$24:$BG$323,BC$303),"TT.MM.JJJJ"))</f>
        <v/>
      </c>
      <c r="BD118" s="43" t="str">
        <f ca="1">IF($G118="","",TEXT(VLOOKUP($A118,Mitglieder!$C$24:$BG$323,BD$303),"TT.MM.JJJJ"))</f>
        <v/>
      </c>
      <c r="BE118" s="42" t="str">
        <f ca="1">IF($G118="","",VLOOKUP($A118,Mitglieder!$C$24:$BG$323,BE$303))</f>
        <v/>
      </c>
      <c r="BF118" s="42" t="str">
        <f ca="1">IF($G118="","",VLOOKUP($A118,Mitglieder!$C$24:$BG$323,BF$303))</f>
        <v/>
      </c>
    </row>
    <row r="119" spans="1:58" x14ac:dyDescent="0.35">
      <c r="A119" s="42">
        <v>119</v>
      </c>
      <c r="B119" s="42">
        <f ca="1">VLOOKUP($A119,Mitglieder!$C$24:$BA$323,B$303)</f>
        <v>1.0299999999999967</v>
      </c>
      <c r="C119" s="42" t="str">
        <f ca="1">IF($G119="","",VLOOKUP($A119,Mitglieder!$C$24:$BG$323,C$303))</f>
        <v/>
      </c>
      <c r="D119" s="42" t="str">
        <f ca="1">IF($G119="","",VLOOKUP($A119,Mitglieder!$C$24:$BG$323,D$303))</f>
        <v/>
      </c>
      <c r="E119" s="42" t="str">
        <f ca="1">IF($G119="","",VLOOKUP($A119,Mitglieder!$C$24:$BG$323,E$303))</f>
        <v/>
      </c>
      <c r="F119" s="54" t="str">
        <f ca="1">IF(OR(VLOOKUP($A119,Mitglieder!$C$24:$BG$323,F$303)="",$G119=""),"",VLOOKUP($A119,Mitglieder!$C$24:$BG$323,F$303))</f>
        <v/>
      </c>
      <c r="G119" s="72" t="str">
        <f ca="1">IF(B119/ROUND(B119,0)=1,VLOOKUP($A119,Mitglieder!$C$24:$BA$323,G$303),"")</f>
        <v/>
      </c>
      <c r="H119" s="42" t="str">
        <f ca="1">IF($G119="","",VLOOKUP($A119,Mitglieder!$C$24:$BG$323,H$303))</f>
        <v/>
      </c>
      <c r="I119" s="54" t="str">
        <f ca="1">IF(OR(VLOOKUP($A119,Mitglieder!$C$24:$BG$323,I$303)="",$G119=""),"",VLOOKUP($A119,Mitglieder!$C$24:$BG$323,I$303))</f>
        <v/>
      </c>
      <c r="J119" s="42" t="str">
        <f ca="1">IF($G119="","",VLOOKUP($A119,Mitglieder!$C$24:$BG$323,J$303))</f>
        <v/>
      </c>
      <c r="K119" s="54" t="str">
        <f ca="1">IF(OR(VLOOKUP($A119,Mitglieder!$C$24:$BG$323,K$303)="",$G119=""),"",VLOOKUP($A119,Mitglieder!$C$24:$BG$323,K$303))</f>
        <v/>
      </c>
      <c r="L119" s="42" t="str">
        <f ca="1">IF($G119="","",VLOOKUP($A119,Mitglieder!$C$24:$BG$323,L$303))</f>
        <v/>
      </c>
      <c r="M119" s="42" t="str">
        <f ca="1">IF($G119="","",VLOOKUP($A119,Mitglieder!$C$24:$BG$323,M$303))</f>
        <v/>
      </c>
      <c r="N119" s="42" t="str">
        <f ca="1">IF($G119="","",VLOOKUP($A119,Mitglieder!$C$24:$BG$323,N$303))</f>
        <v/>
      </c>
      <c r="O119" s="42" t="str">
        <f ca="1">IF($G119="","",VLOOKUP($A119,Mitglieder!$C$24:$BG$323,O$303))</f>
        <v/>
      </c>
      <c r="P119" s="42" t="str">
        <f ca="1">IF($G119="","",VLOOKUP($A119,Mitglieder!$C$24:$BG$323,P$303))</f>
        <v/>
      </c>
      <c r="Q119" s="42" t="str">
        <f ca="1">IF($G119="","",VLOOKUP($A119,Mitglieder!$C$24:$BG$323,Q$303))</f>
        <v/>
      </c>
      <c r="R119" s="54" t="str">
        <f ca="1">IF(OR(VLOOKUP($A119,Mitglieder!$C$24:$BG$323,R$303)="",$G119=""),"",VLOOKUP($A119,Mitglieder!$C$24:$BG$323,R$303))</f>
        <v/>
      </c>
      <c r="S119" s="43" t="str">
        <f ca="1">IF($G119="","",TEXT(VLOOKUP($A119,Mitglieder!$C$24:$BG$323,S$303),"TT.MM.JJJJ"))</f>
        <v/>
      </c>
      <c r="T119" s="43" t="str">
        <f ca="1">IF($G119="","",TEXT(VLOOKUP($A119,Mitglieder!$C$24:$BG$323,T$303),"TT.MM.JJJJ"))</f>
        <v/>
      </c>
      <c r="U119" s="43" t="str">
        <f ca="1">IF($G119="","",TEXT(VLOOKUP($A119,Mitglieder!$C$24:$BG$323,U$303),"TT.MM.JJJJ"))</f>
        <v/>
      </c>
      <c r="V119" s="54" t="str">
        <f ca="1">IF(OR(VLOOKUP($A119,Mitglieder!$C$24:$BG$323,V$303)="",$G119=""),"",VLOOKUP($A119,Mitglieder!$C$24:$BG$323,V$303))</f>
        <v/>
      </c>
      <c r="W119" s="54" t="str">
        <f ca="1">IF(OR(VLOOKUP($A119,Mitglieder!$C$24:$BG$323,W$303)="",$G119=""),"",VLOOKUP($A119,Mitglieder!$C$24:$BG$323,W$303))</f>
        <v/>
      </c>
      <c r="X119" s="54" t="str">
        <f ca="1">IF(OR(VLOOKUP($A119,Mitglieder!$C$24:$BG$323,X$303)="",$G119=""),"",VLOOKUP($A119,Mitglieder!$C$24:$BG$323,X$303))</f>
        <v/>
      </c>
      <c r="Y119" s="54" t="str">
        <f ca="1">IF(OR(VLOOKUP($A119,Mitglieder!$C$24:$BG$323,Y$303)="",$G119=""),"",VLOOKUP($A119,Mitglieder!$C$24:$BG$323,Y$303))</f>
        <v/>
      </c>
      <c r="Z119" s="54" t="str">
        <f ca="1">IF(OR(VLOOKUP($A119,Mitglieder!$C$24:$BG$323,Z$303)="",$G119=""),"",VLOOKUP($A119,Mitglieder!$C$24:$BG$323,Z$303))</f>
        <v/>
      </c>
      <c r="AA119" s="54" t="str">
        <f ca="1">IF(OR(VLOOKUP($A119,Mitglieder!$C$24:$BG$323,AA$303)="",$G119=""),"",VLOOKUP($A119,Mitglieder!$C$24:$BG$323,AA$303))</f>
        <v/>
      </c>
      <c r="AB119" s="54" t="str">
        <f ca="1">IF(OR(VLOOKUP($A119,Mitglieder!$C$24:$BG$323,AB$303)="",$G119=""),"",VLOOKUP($A119,Mitglieder!$C$24:$BG$323,AB$303))</f>
        <v/>
      </c>
      <c r="AC119" s="54" t="str">
        <f ca="1">IF(OR(VLOOKUP($A119,Mitglieder!$C$24:$BG$323,AC$303)="",$G119=""),"",VLOOKUP($A119,Mitglieder!$C$24:$BG$323,AC$303))</f>
        <v/>
      </c>
      <c r="AD119" s="54" t="str">
        <f ca="1">IF(OR(VLOOKUP($A119,Mitglieder!$C$24:$BG$323,AD$303)="",$G119=""),"",VLOOKUP($A119,Mitglieder!$C$24:$BG$323,AD$303))</f>
        <v/>
      </c>
      <c r="AE119" s="54" t="str">
        <f ca="1">IF(OR(VLOOKUP($A119,Mitglieder!$C$24:$BG$323,AE$303)="",$G119=""),"",VLOOKUP($A119,Mitglieder!$C$24:$BG$323,AE$303))</f>
        <v/>
      </c>
      <c r="AF119" s="54" t="str">
        <f ca="1">IF(OR(VLOOKUP($A119,Mitglieder!$C$24:$BG$323,AF$303)="",$G119=""),"",VLOOKUP($A119,Mitglieder!$C$24:$BG$323,AF$303))</f>
        <v/>
      </c>
      <c r="AG119" s="54" t="str">
        <f ca="1">IF(OR(VLOOKUP($A119,Mitglieder!$C$24:$BG$323,AG$303)="",$G119=""),"",VLOOKUP($A119,Mitglieder!$C$24:$BG$323,AG$303))</f>
        <v/>
      </c>
      <c r="AH119" s="54" t="str">
        <f ca="1">IF(OR(VLOOKUP($A119,Mitglieder!$C$24:$BG$323,AH$303)="",$G119=""),"",VLOOKUP($A119,Mitglieder!$C$24:$BG$323,AH$303))</f>
        <v/>
      </c>
      <c r="AI119" s="54" t="str">
        <f ca="1">IF(OR(VLOOKUP($A119,Mitglieder!$C$24:$BG$323,AI$303)="",$G119=""),"",VLOOKUP($A119,Mitglieder!$C$24:$BG$323,AI$303))</f>
        <v/>
      </c>
      <c r="AJ119" s="54" t="str">
        <f ca="1">IF(OR(VLOOKUP($A119,Mitglieder!$C$24:$BG$323,AJ$303)="",$G119=""),"",VLOOKUP($A119,Mitglieder!$C$24:$BG$323,AJ$303))</f>
        <v/>
      </c>
      <c r="AK119" s="54" t="str">
        <f ca="1">IF(OR(VLOOKUP($A119,Mitglieder!$C$24:$BG$323,AK$303)="",$G119=""),"",VLOOKUP($A119,Mitglieder!$C$24:$BG$323,AK$303))</f>
        <v/>
      </c>
      <c r="AL119" s="54" t="str">
        <f ca="1">IF(OR(VLOOKUP($A119,Mitglieder!$C$24:$BG$323,AL$303)="",$G119=""),"",VLOOKUP($A119,Mitglieder!$C$24:$BG$323,AL$303))</f>
        <v/>
      </c>
      <c r="AM119" s="42" t="str">
        <f ca="1">IF($G119="","",VLOOKUP($A119,Mitglieder!$C$24:$BG$323,AM$303))</f>
        <v/>
      </c>
      <c r="AN119" s="54" t="str">
        <f ca="1">IF(OR(VLOOKUP($A119,Mitglieder!$C$24:$BG$323,AN$303)="",$G119=""),"",VLOOKUP($A119,Mitglieder!$C$24:$BG$323,AN$303))</f>
        <v/>
      </c>
      <c r="AO119" s="43" t="str">
        <f ca="1">IF($G119="","",TEXT(VLOOKUP($A119,Mitglieder!$C$24:$BG$323,AO$303),"TT.MM.JJJJ"))</f>
        <v/>
      </c>
      <c r="AP119" s="42" t="str">
        <f ca="1">IF($G119="","",VLOOKUP($A119,Mitglieder!$C$24:$BG$323,AP$303))</f>
        <v/>
      </c>
      <c r="AQ119" s="45" t="str">
        <f ca="1">IF($G119="","",TEXT(VLOOKUP($A119,Mitglieder!$C$24:$BG$323,AQ$303),"0.00"))</f>
        <v/>
      </c>
      <c r="AR119" s="54" t="str">
        <f ca="1">IF(OR(VLOOKUP($A119,Mitglieder!$C$24:$BG$323,AR$303)="",$G119=""),"",VLOOKUP($A119,Mitglieder!$C$24:$BG$323,AR$303))</f>
        <v/>
      </c>
      <c r="AS119" s="45" t="str">
        <f ca="1">IF($G119="","",TEXT(VLOOKUP($A119,Mitglieder!$C$24:$BG$323,AS$303),"0.00"))</f>
        <v/>
      </c>
      <c r="AT119" s="54" t="str">
        <f ca="1">IF(OR(VLOOKUP($A119,Mitglieder!$C$24:$BG$323,AT$303)="",$G119=""),"",VLOOKUP($A119,Mitglieder!$C$24:$BG$323,AT$303))</f>
        <v/>
      </c>
      <c r="AU119" s="45" t="str">
        <f ca="1">IF($G119="","",TEXT(VLOOKUP($A119,Mitglieder!$C$24:$BG$323,AU$303),"0.00"))</f>
        <v/>
      </c>
      <c r="AV119" s="45" t="str">
        <f ca="1">IF($G119="","",TEXT(VLOOKUP($A119,Mitglieder!$C$24:$BG$323,AV$303),"0.00"))</f>
        <v/>
      </c>
      <c r="AW119" s="42" t="str">
        <f ca="1">IF($G119="","",VLOOKUP($A119,Mitglieder!$C$24:$BG$323,AW$303))</f>
        <v/>
      </c>
      <c r="AX119" s="54" t="str">
        <f ca="1">IF(OR(VLOOKUP($A119,Mitglieder!$C$24:$BG$323,AX$303)="",$G119=""),"",VLOOKUP($A119,Mitglieder!$C$24:$BG$323,AX$303))</f>
        <v/>
      </c>
      <c r="AY119" s="43" t="str">
        <f ca="1">IF($G119="","",TEXT(VLOOKUP($A119,Mitglieder!$C$24:$BG$323,AY$303),"TT.MM.JJJJ"))</f>
        <v/>
      </c>
      <c r="AZ119" s="43" t="str">
        <f ca="1">IF($G119="","",TEXT(VLOOKUP($A119,Mitglieder!$C$24:$BG$323,AZ$303),"TT.MM.JJJJ"))</f>
        <v/>
      </c>
      <c r="BA119" s="43" t="str">
        <f ca="1">IF($G119="","",TEXT(VLOOKUP($A119,Mitglieder!$C$24:$BG$323,BA$303),"TT.MM.JJJJ"))</f>
        <v/>
      </c>
      <c r="BB119" s="43" t="str">
        <f ca="1">IF($G119="","",TEXT(VLOOKUP($A119,Mitglieder!$C$24:$BG$323,BB$303),"TT.MM.JJJJ"))</f>
        <v/>
      </c>
      <c r="BC119" s="43" t="str">
        <f ca="1">IF($G119="","",TEXT(VLOOKUP($A119,Mitglieder!$C$24:$BG$323,BC$303),"TT.MM.JJJJ"))</f>
        <v/>
      </c>
      <c r="BD119" s="43" t="str">
        <f ca="1">IF($G119="","",TEXT(VLOOKUP($A119,Mitglieder!$C$24:$BG$323,BD$303),"TT.MM.JJJJ"))</f>
        <v/>
      </c>
      <c r="BE119" s="42" t="str">
        <f ca="1">IF($G119="","",VLOOKUP($A119,Mitglieder!$C$24:$BG$323,BE$303))</f>
        <v/>
      </c>
      <c r="BF119" s="42" t="str">
        <f ca="1">IF($G119="","",VLOOKUP($A119,Mitglieder!$C$24:$BG$323,BF$303))</f>
        <v/>
      </c>
    </row>
    <row r="120" spans="1:58" x14ac:dyDescent="0.35">
      <c r="A120" s="42">
        <v>120</v>
      </c>
      <c r="B120" s="42">
        <f ca="1">VLOOKUP($A120,Mitglieder!$C$24:$BA$323,B$303)</f>
        <v>1.0299999999999967</v>
      </c>
      <c r="C120" s="42" t="str">
        <f ca="1">IF($G120="","",VLOOKUP($A120,Mitglieder!$C$24:$BG$323,C$303))</f>
        <v/>
      </c>
      <c r="D120" s="42" t="str">
        <f ca="1">IF($G120="","",VLOOKUP($A120,Mitglieder!$C$24:$BG$323,D$303))</f>
        <v/>
      </c>
      <c r="E120" s="42" t="str">
        <f ca="1">IF($G120="","",VLOOKUP($A120,Mitglieder!$C$24:$BG$323,E$303))</f>
        <v/>
      </c>
      <c r="F120" s="54" t="str">
        <f ca="1">IF(OR(VLOOKUP($A120,Mitglieder!$C$24:$BG$323,F$303)="",$G120=""),"",VLOOKUP($A120,Mitglieder!$C$24:$BG$323,F$303))</f>
        <v/>
      </c>
      <c r="G120" s="72" t="str">
        <f ca="1">IF(B120/ROUND(B120,0)=1,VLOOKUP($A120,Mitglieder!$C$24:$BA$323,G$303),"")</f>
        <v/>
      </c>
      <c r="H120" s="42" t="str">
        <f ca="1">IF($G120="","",VLOOKUP($A120,Mitglieder!$C$24:$BG$323,H$303))</f>
        <v/>
      </c>
      <c r="I120" s="54" t="str">
        <f ca="1">IF(OR(VLOOKUP($A120,Mitglieder!$C$24:$BG$323,I$303)="",$G120=""),"",VLOOKUP($A120,Mitglieder!$C$24:$BG$323,I$303))</f>
        <v/>
      </c>
      <c r="J120" s="42" t="str">
        <f ca="1">IF($G120="","",VLOOKUP($A120,Mitglieder!$C$24:$BG$323,J$303))</f>
        <v/>
      </c>
      <c r="K120" s="54" t="str">
        <f ca="1">IF(OR(VLOOKUP($A120,Mitglieder!$C$24:$BG$323,K$303)="",$G120=""),"",VLOOKUP($A120,Mitglieder!$C$24:$BG$323,K$303))</f>
        <v/>
      </c>
      <c r="L120" s="42" t="str">
        <f ca="1">IF($G120="","",VLOOKUP($A120,Mitglieder!$C$24:$BG$323,L$303))</f>
        <v/>
      </c>
      <c r="M120" s="42" t="str">
        <f ca="1">IF($G120="","",VLOOKUP($A120,Mitglieder!$C$24:$BG$323,M$303))</f>
        <v/>
      </c>
      <c r="N120" s="42" t="str">
        <f ca="1">IF($G120="","",VLOOKUP($A120,Mitglieder!$C$24:$BG$323,N$303))</f>
        <v/>
      </c>
      <c r="O120" s="42" t="str">
        <f ca="1">IF($G120="","",VLOOKUP($A120,Mitglieder!$C$24:$BG$323,O$303))</f>
        <v/>
      </c>
      <c r="P120" s="42" t="str">
        <f ca="1">IF($G120="","",VLOOKUP($A120,Mitglieder!$C$24:$BG$323,P$303))</f>
        <v/>
      </c>
      <c r="Q120" s="42" t="str">
        <f ca="1">IF($G120="","",VLOOKUP($A120,Mitglieder!$C$24:$BG$323,Q$303))</f>
        <v/>
      </c>
      <c r="R120" s="54" t="str">
        <f ca="1">IF(OR(VLOOKUP($A120,Mitglieder!$C$24:$BG$323,R$303)="",$G120=""),"",VLOOKUP($A120,Mitglieder!$C$24:$BG$323,R$303))</f>
        <v/>
      </c>
      <c r="S120" s="43" t="str">
        <f ca="1">IF($G120="","",TEXT(VLOOKUP($A120,Mitglieder!$C$24:$BG$323,S$303),"TT.MM.JJJJ"))</f>
        <v/>
      </c>
      <c r="T120" s="43" t="str">
        <f ca="1">IF($G120="","",TEXT(VLOOKUP($A120,Mitglieder!$C$24:$BG$323,T$303),"TT.MM.JJJJ"))</f>
        <v/>
      </c>
      <c r="U120" s="43" t="str">
        <f ca="1">IF($G120="","",TEXT(VLOOKUP($A120,Mitglieder!$C$24:$BG$323,U$303),"TT.MM.JJJJ"))</f>
        <v/>
      </c>
      <c r="V120" s="54" t="str">
        <f ca="1">IF(OR(VLOOKUP($A120,Mitglieder!$C$24:$BG$323,V$303)="",$G120=""),"",VLOOKUP($A120,Mitglieder!$C$24:$BG$323,V$303))</f>
        <v/>
      </c>
      <c r="W120" s="54" t="str">
        <f ca="1">IF(OR(VLOOKUP($A120,Mitglieder!$C$24:$BG$323,W$303)="",$G120=""),"",VLOOKUP($A120,Mitglieder!$C$24:$BG$323,W$303))</f>
        <v/>
      </c>
      <c r="X120" s="54" t="str">
        <f ca="1">IF(OR(VLOOKUP($A120,Mitglieder!$C$24:$BG$323,X$303)="",$G120=""),"",VLOOKUP($A120,Mitglieder!$C$24:$BG$323,X$303))</f>
        <v/>
      </c>
      <c r="Y120" s="54" t="str">
        <f ca="1">IF(OR(VLOOKUP($A120,Mitglieder!$C$24:$BG$323,Y$303)="",$G120=""),"",VLOOKUP($A120,Mitglieder!$C$24:$BG$323,Y$303))</f>
        <v/>
      </c>
      <c r="Z120" s="54" t="str">
        <f ca="1">IF(OR(VLOOKUP($A120,Mitglieder!$C$24:$BG$323,Z$303)="",$G120=""),"",VLOOKUP($A120,Mitglieder!$C$24:$BG$323,Z$303))</f>
        <v/>
      </c>
      <c r="AA120" s="54" t="str">
        <f ca="1">IF(OR(VLOOKUP($A120,Mitglieder!$C$24:$BG$323,AA$303)="",$G120=""),"",VLOOKUP($A120,Mitglieder!$C$24:$BG$323,AA$303))</f>
        <v/>
      </c>
      <c r="AB120" s="54" t="str">
        <f ca="1">IF(OR(VLOOKUP($A120,Mitglieder!$C$24:$BG$323,AB$303)="",$G120=""),"",VLOOKUP($A120,Mitglieder!$C$24:$BG$323,AB$303))</f>
        <v/>
      </c>
      <c r="AC120" s="54" t="str">
        <f ca="1">IF(OR(VLOOKUP($A120,Mitglieder!$C$24:$BG$323,AC$303)="",$G120=""),"",VLOOKUP($A120,Mitglieder!$C$24:$BG$323,AC$303))</f>
        <v/>
      </c>
      <c r="AD120" s="54" t="str">
        <f ca="1">IF(OR(VLOOKUP($A120,Mitglieder!$C$24:$BG$323,AD$303)="",$G120=""),"",VLOOKUP($A120,Mitglieder!$C$24:$BG$323,AD$303))</f>
        <v/>
      </c>
      <c r="AE120" s="54" t="str">
        <f ca="1">IF(OR(VLOOKUP($A120,Mitglieder!$C$24:$BG$323,AE$303)="",$G120=""),"",VLOOKUP($A120,Mitglieder!$C$24:$BG$323,AE$303))</f>
        <v/>
      </c>
      <c r="AF120" s="54" t="str">
        <f ca="1">IF(OR(VLOOKUP($A120,Mitglieder!$C$24:$BG$323,AF$303)="",$G120=""),"",VLOOKUP($A120,Mitglieder!$C$24:$BG$323,AF$303))</f>
        <v/>
      </c>
      <c r="AG120" s="54" t="str">
        <f ca="1">IF(OR(VLOOKUP($A120,Mitglieder!$C$24:$BG$323,AG$303)="",$G120=""),"",VLOOKUP($A120,Mitglieder!$C$24:$BG$323,AG$303))</f>
        <v/>
      </c>
      <c r="AH120" s="54" t="str">
        <f ca="1">IF(OR(VLOOKUP($A120,Mitglieder!$C$24:$BG$323,AH$303)="",$G120=""),"",VLOOKUP($A120,Mitglieder!$C$24:$BG$323,AH$303))</f>
        <v/>
      </c>
      <c r="AI120" s="54" t="str">
        <f ca="1">IF(OR(VLOOKUP($A120,Mitglieder!$C$24:$BG$323,AI$303)="",$G120=""),"",VLOOKUP($A120,Mitglieder!$C$24:$BG$323,AI$303))</f>
        <v/>
      </c>
      <c r="AJ120" s="54" t="str">
        <f ca="1">IF(OR(VLOOKUP($A120,Mitglieder!$C$24:$BG$323,AJ$303)="",$G120=""),"",VLOOKUP($A120,Mitglieder!$C$24:$BG$323,AJ$303))</f>
        <v/>
      </c>
      <c r="AK120" s="54" t="str">
        <f ca="1">IF(OR(VLOOKUP($A120,Mitglieder!$C$24:$BG$323,AK$303)="",$G120=""),"",VLOOKUP($A120,Mitglieder!$C$24:$BG$323,AK$303))</f>
        <v/>
      </c>
      <c r="AL120" s="54" t="str">
        <f ca="1">IF(OR(VLOOKUP($A120,Mitglieder!$C$24:$BG$323,AL$303)="",$G120=""),"",VLOOKUP($A120,Mitglieder!$C$24:$BG$323,AL$303))</f>
        <v/>
      </c>
      <c r="AM120" s="42" t="str">
        <f ca="1">IF($G120="","",VLOOKUP($A120,Mitglieder!$C$24:$BG$323,AM$303))</f>
        <v/>
      </c>
      <c r="AN120" s="54" t="str">
        <f ca="1">IF(OR(VLOOKUP($A120,Mitglieder!$C$24:$BG$323,AN$303)="",$G120=""),"",VLOOKUP($A120,Mitglieder!$C$24:$BG$323,AN$303))</f>
        <v/>
      </c>
      <c r="AO120" s="43" t="str">
        <f ca="1">IF($G120="","",TEXT(VLOOKUP($A120,Mitglieder!$C$24:$BG$323,AO$303),"TT.MM.JJJJ"))</f>
        <v/>
      </c>
      <c r="AP120" s="42" t="str">
        <f ca="1">IF($G120="","",VLOOKUP($A120,Mitglieder!$C$24:$BG$323,AP$303))</f>
        <v/>
      </c>
      <c r="AQ120" s="45" t="str">
        <f ca="1">IF($G120="","",TEXT(VLOOKUP($A120,Mitglieder!$C$24:$BG$323,AQ$303),"0.00"))</f>
        <v/>
      </c>
      <c r="AR120" s="54" t="str">
        <f ca="1">IF(OR(VLOOKUP($A120,Mitglieder!$C$24:$BG$323,AR$303)="",$G120=""),"",VLOOKUP($A120,Mitglieder!$C$24:$BG$323,AR$303))</f>
        <v/>
      </c>
      <c r="AS120" s="45" t="str">
        <f ca="1">IF($G120="","",TEXT(VLOOKUP($A120,Mitglieder!$C$24:$BG$323,AS$303),"0.00"))</f>
        <v/>
      </c>
      <c r="AT120" s="54" t="str">
        <f ca="1">IF(OR(VLOOKUP($A120,Mitglieder!$C$24:$BG$323,AT$303)="",$G120=""),"",VLOOKUP($A120,Mitglieder!$C$24:$BG$323,AT$303))</f>
        <v/>
      </c>
      <c r="AU120" s="45" t="str">
        <f ca="1">IF($G120="","",TEXT(VLOOKUP($A120,Mitglieder!$C$24:$BG$323,AU$303),"0.00"))</f>
        <v/>
      </c>
      <c r="AV120" s="45" t="str">
        <f ca="1">IF($G120="","",TEXT(VLOOKUP($A120,Mitglieder!$C$24:$BG$323,AV$303),"0.00"))</f>
        <v/>
      </c>
      <c r="AW120" s="42" t="str">
        <f ca="1">IF($G120="","",VLOOKUP($A120,Mitglieder!$C$24:$BG$323,AW$303))</f>
        <v/>
      </c>
      <c r="AX120" s="54" t="str">
        <f ca="1">IF(OR(VLOOKUP($A120,Mitglieder!$C$24:$BG$323,AX$303)="",$G120=""),"",VLOOKUP($A120,Mitglieder!$C$24:$BG$323,AX$303))</f>
        <v/>
      </c>
      <c r="AY120" s="43" t="str">
        <f ca="1">IF($G120="","",TEXT(VLOOKUP($A120,Mitglieder!$C$24:$BG$323,AY$303),"TT.MM.JJJJ"))</f>
        <v/>
      </c>
      <c r="AZ120" s="43" t="str">
        <f ca="1">IF($G120="","",TEXT(VLOOKUP($A120,Mitglieder!$C$24:$BG$323,AZ$303),"TT.MM.JJJJ"))</f>
        <v/>
      </c>
      <c r="BA120" s="43" t="str">
        <f ca="1">IF($G120="","",TEXT(VLOOKUP($A120,Mitglieder!$C$24:$BG$323,BA$303),"TT.MM.JJJJ"))</f>
        <v/>
      </c>
      <c r="BB120" s="43" t="str">
        <f ca="1">IF($G120="","",TEXT(VLOOKUP($A120,Mitglieder!$C$24:$BG$323,BB$303),"TT.MM.JJJJ"))</f>
        <v/>
      </c>
      <c r="BC120" s="43" t="str">
        <f ca="1">IF($G120="","",TEXT(VLOOKUP($A120,Mitglieder!$C$24:$BG$323,BC$303),"TT.MM.JJJJ"))</f>
        <v/>
      </c>
      <c r="BD120" s="43" t="str">
        <f ca="1">IF($G120="","",TEXT(VLOOKUP($A120,Mitglieder!$C$24:$BG$323,BD$303),"TT.MM.JJJJ"))</f>
        <v/>
      </c>
      <c r="BE120" s="42" t="str">
        <f ca="1">IF($G120="","",VLOOKUP($A120,Mitglieder!$C$24:$BG$323,BE$303))</f>
        <v/>
      </c>
      <c r="BF120" s="42" t="str">
        <f ca="1">IF($G120="","",VLOOKUP($A120,Mitglieder!$C$24:$BG$323,BF$303))</f>
        <v/>
      </c>
    </row>
    <row r="121" spans="1:58" x14ac:dyDescent="0.35">
      <c r="A121" s="42">
        <v>121</v>
      </c>
      <c r="B121" s="42">
        <f ca="1">VLOOKUP($A121,Mitglieder!$C$24:$BA$323,B$303)</f>
        <v>1.0299999999999967</v>
      </c>
      <c r="C121" s="42" t="str">
        <f ca="1">IF($G121="","",VLOOKUP($A121,Mitglieder!$C$24:$BG$323,C$303))</f>
        <v/>
      </c>
      <c r="D121" s="42" t="str">
        <f ca="1">IF($G121="","",VLOOKUP($A121,Mitglieder!$C$24:$BG$323,D$303))</f>
        <v/>
      </c>
      <c r="E121" s="42" t="str">
        <f ca="1">IF($G121="","",VLOOKUP($A121,Mitglieder!$C$24:$BG$323,E$303))</f>
        <v/>
      </c>
      <c r="F121" s="54" t="str">
        <f ca="1">IF(OR(VLOOKUP($A121,Mitglieder!$C$24:$BG$323,F$303)="",$G121=""),"",VLOOKUP($A121,Mitglieder!$C$24:$BG$323,F$303))</f>
        <v/>
      </c>
      <c r="G121" s="72" t="str">
        <f ca="1">IF(B121/ROUND(B121,0)=1,VLOOKUP($A121,Mitglieder!$C$24:$BA$323,G$303),"")</f>
        <v/>
      </c>
      <c r="H121" s="42" t="str">
        <f ca="1">IF($G121="","",VLOOKUP($A121,Mitglieder!$C$24:$BG$323,H$303))</f>
        <v/>
      </c>
      <c r="I121" s="54" t="str">
        <f ca="1">IF(OR(VLOOKUP($A121,Mitglieder!$C$24:$BG$323,I$303)="",$G121=""),"",VLOOKUP($A121,Mitglieder!$C$24:$BG$323,I$303))</f>
        <v/>
      </c>
      <c r="J121" s="42" t="str">
        <f ca="1">IF($G121="","",VLOOKUP($A121,Mitglieder!$C$24:$BG$323,J$303))</f>
        <v/>
      </c>
      <c r="K121" s="54" t="str">
        <f ca="1">IF(OR(VLOOKUP($A121,Mitglieder!$C$24:$BG$323,K$303)="",$G121=""),"",VLOOKUP($A121,Mitglieder!$C$24:$BG$323,K$303))</f>
        <v/>
      </c>
      <c r="L121" s="42" t="str">
        <f ca="1">IF($G121="","",VLOOKUP($A121,Mitglieder!$C$24:$BG$323,L$303))</f>
        <v/>
      </c>
      <c r="M121" s="42" t="str">
        <f ca="1">IF($G121="","",VLOOKUP($A121,Mitglieder!$C$24:$BG$323,M$303))</f>
        <v/>
      </c>
      <c r="N121" s="42" t="str">
        <f ca="1">IF($G121="","",VLOOKUP($A121,Mitglieder!$C$24:$BG$323,N$303))</f>
        <v/>
      </c>
      <c r="O121" s="42" t="str">
        <f ca="1">IF($G121="","",VLOOKUP($A121,Mitglieder!$C$24:$BG$323,O$303))</f>
        <v/>
      </c>
      <c r="P121" s="42" t="str">
        <f ca="1">IF($G121="","",VLOOKUP($A121,Mitglieder!$C$24:$BG$323,P$303))</f>
        <v/>
      </c>
      <c r="Q121" s="42" t="str">
        <f ca="1">IF($G121="","",VLOOKUP($A121,Mitglieder!$C$24:$BG$323,Q$303))</f>
        <v/>
      </c>
      <c r="R121" s="54" t="str">
        <f ca="1">IF(OR(VLOOKUP($A121,Mitglieder!$C$24:$BG$323,R$303)="",$G121=""),"",VLOOKUP($A121,Mitglieder!$C$24:$BG$323,R$303))</f>
        <v/>
      </c>
      <c r="S121" s="43" t="str">
        <f ca="1">IF($G121="","",TEXT(VLOOKUP($A121,Mitglieder!$C$24:$BG$323,S$303),"TT.MM.JJJJ"))</f>
        <v/>
      </c>
      <c r="T121" s="43" t="str">
        <f ca="1">IF($G121="","",TEXT(VLOOKUP($A121,Mitglieder!$C$24:$BG$323,T$303),"TT.MM.JJJJ"))</f>
        <v/>
      </c>
      <c r="U121" s="43" t="str">
        <f ca="1">IF($G121="","",TEXT(VLOOKUP($A121,Mitglieder!$C$24:$BG$323,U$303),"TT.MM.JJJJ"))</f>
        <v/>
      </c>
      <c r="V121" s="54" t="str">
        <f ca="1">IF(OR(VLOOKUP($A121,Mitglieder!$C$24:$BG$323,V$303)="",$G121=""),"",VLOOKUP($A121,Mitglieder!$C$24:$BG$323,V$303))</f>
        <v/>
      </c>
      <c r="W121" s="54" t="str">
        <f ca="1">IF(OR(VLOOKUP($A121,Mitglieder!$C$24:$BG$323,W$303)="",$G121=""),"",VLOOKUP($A121,Mitglieder!$C$24:$BG$323,W$303))</f>
        <v/>
      </c>
      <c r="X121" s="54" t="str">
        <f ca="1">IF(OR(VLOOKUP($A121,Mitglieder!$C$24:$BG$323,X$303)="",$G121=""),"",VLOOKUP($A121,Mitglieder!$C$24:$BG$323,X$303))</f>
        <v/>
      </c>
      <c r="Y121" s="54" t="str">
        <f ca="1">IF(OR(VLOOKUP($A121,Mitglieder!$C$24:$BG$323,Y$303)="",$G121=""),"",VLOOKUP($A121,Mitglieder!$C$24:$BG$323,Y$303))</f>
        <v/>
      </c>
      <c r="Z121" s="54" t="str">
        <f ca="1">IF(OR(VLOOKUP($A121,Mitglieder!$C$24:$BG$323,Z$303)="",$G121=""),"",VLOOKUP($A121,Mitglieder!$C$24:$BG$323,Z$303))</f>
        <v/>
      </c>
      <c r="AA121" s="54" t="str">
        <f ca="1">IF(OR(VLOOKUP($A121,Mitglieder!$C$24:$BG$323,AA$303)="",$G121=""),"",VLOOKUP($A121,Mitglieder!$C$24:$BG$323,AA$303))</f>
        <v/>
      </c>
      <c r="AB121" s="54" t="str">
        <f ca="1">IF(OR(VLOOKUP($A121,Mitglieder!$C$24:$BG$323,AB$303)="",$G121=""),"",VLOOKUP($A121,Mitglieder!$C$24:$BG$323,AB$303))</f>
        <v/>
      </c>
      <c r="AC121" s="54" t="str">
        <f ca="1">IF(OR(VLOOKUP($A121,Mitglieder!$C$24:$BG$323,AC$303)="",$G121=""),"",VLOOKUP($A121,Mitglieder!$C$24:$BG$323,AC$303))</f>
        <v/>
      </c>
      <c r="AD121" s="54" t="str">
        <f ca="1">IF(OR(VLOOKUP($A121,Mitglieder!$C$24:$BG$323,AD$303)="",$G121=""),"",VLOOKUP($A121,Mitglieder!$C$24:$BG$323,AD$303))</f>
        <v/>
      </c>
      <c r="AE121" s="54" t="str">
        <f ca="1">IF(OR(VLOOKUP($A121,Mitglieder!$C$24:$BG$323,AE$303)="",$G121=""),"",VLOOKUP($A121,Mitglieder!$C$24:$BG$323,AE$303))</f>
        <v/>
      </c>
      <c r="AF121" s="54" t="str">
        <f ca="1">IF(OR(VLOOKUP($A121,Mitglieder!$C$24:$BG$323,AF$303)="",$G121=""),"",VLOOKUP($A121,Mitglieder!$C$24:$BG$323,AF$303))</f>
        <v/>
      </c>
      <c r="AG121" s="54" t="str">
        <f ca="1">IF(OR(VLOOKUP($A121,Mitglieder!$C$24:$BG$323,AG$303)="",$G121=""),"",VLOOKUP($A121,Mitglieder!$C$24:$BG$323,AG$303))</f>
        <v/>
      </c>
      <c r="AH121" s="54" t="str">
        <f ca="1">IF(OR(VLOOKUP($A121,Mitglieder!$C$24:$BG$323,AH$303)="",$G121=""),"",VLOOKUP($A121,Mitglieder!$C$24:$BG$323,AH$303))</f>
        <v/>
      </c>
      <c r="AI121" s="54" t="str">
        <f ca="1">IF(OR(VLOOKUP($A121,Mitglieder!$C$24:$BG$323,AI$303)="",$G121=""),"",VLOOKUP($A121,Mitglieder!$C$24:$BG$323,AI$303))</f>
        <v/>
      </c>
      <c r="AJ121" s="54" t="str">
        <f ca="1">IF(OR(VLOOKUP($A121,Mitglieder!$C$24:$BG$323,AJ$303)="",$G121=""),"",VLOOKUP($A121,Mitglieder!$C$24:$BG$323,AJ$303))</f>
        <v/>
      </c>
      <c r="AK121" s="54" t="str">
        <f ca="1">IF(OR(VLOOKUP($A121,Mitglieder!$C$24:$BG$323,AK$303)="",$G121=""),"",VLOOKUP($A121,Mitglieder!$C$24:$BG$323,AK$303))</f>
        <v/>
      </c>
      <c r="AL121" s="54" t="str">
        <f ca="1">IF(OR(VLOOKUP($A121,Mitglieder!$C$24:$BG$323,AL$303)="",$G121=""),"",VLOOKUP($A121,Mitglieder!$C$24:$BG$323,AL$303))</f>
        <v/>
      </c>
      <c r="AM121" s="42" t="str">
        <f ca="1">IF($G121="","",VLOOKUP($A121,Mitglieder!$C$24:$BG$323,AM$303))</f>
        <v/>
      </c>
      <c r="AN121" s="54" t="str">
        <f ca="1">IF(OR(VLOOKUP($A121,Mitglieder!$C$24:$BG$323,AN$303)="",$G121=""),"",VLOOKUP($A121,Mitglieder!$C$24:$BG$323,AN$303))</f>
        <v/>
      </c>
      <c r="AO121" s="43" t="str">
        <f ca="1">IF($G121="","",TEXT(VLOOKUP($A121,Mitglieder!$C$24:$BG$323,AO$303),"TT.MM.JJJJ"))</f>
        <v/>
      </c>
      <c r="AP121" s="42" t="str">
        <f ca="1">IF($G121="","",VLOOKUP($A121,Mitglieder!$C$24:$BG$323,AP$303))</f>
        <v/>
      </c>
      <c r="AQ121" s="45" t="str">
        <f ca="1">IF($G121="","",TEXT(VLOOKUP($A121,Mitglieder!$C$24:$BG$323,AQ$303),"0.00"))</f>
        <v/>
      </c>
      <c r="AR121" s="54" t="str">
        <f ca="1">IF(OR(VLOOKUP($A121,Mitglieder!$C$24:$BG$323,AR$303)="",$G121=""),"",VLOOKUP($A121,Mitglieder!$C$24:$BG$323,AR$303))</f>
        <v/>
      </c>
      <c r="AS121" s="45" t="str">
        <f ca="1">IF($G121="","",TEXT(VLOOKUP($A121,Mitglieder!$C$24:$BG$323,AS$303),"0.00"))</f>
        <v/>
      </c>
      <c r="AT121" s="54" t="str">
        <f ca="1">IF(OR(VLOOKUP($A121,Mitglieder!$C$24:$BG$323,AT$303)="",$G121=""),"",VLOOKUP($A121,Mitglieder!$C$24:$BG$323,AT$303))</f>
        <v/>
      </c>
      <c r="AU121" s="45" t="str">
        <f ca="1">IF($G121="","",TEXT(VLOOKUP($A121,Mitglieder!$C$24:$BG$323,AU$303),"0.00"))</f>
        <v/>
      </c>
      <c r="AV121" s="45" t="str">
        <f ca="1">IF($G121="","",TEXT(VLOOKUP($A121,Mitglieder!$C$24:$BG$323,AV$303),"0.00"))</f>
        <v/>
      </c>
      <c r="AW121" s="42" t="str">
        <f ca="1">IF($G121="","",VLOOKUP($A121,Mitglieder!$C$24:$BG$323,AW$303))</f>
        <v/>
      </c>
      <c r="AX121" s="54" t="str">
        <f ca="1">IF(OR(VLOOKUP($A121,Mitglieder!$C$24:$BG$323,AX$303)="",$G121=""),"",VLOOKUP($A121,Mitglieder!$C$24:$BG$323,AX$303))</f>
        <v/>
      </c>
      <c r="AY121" s="43" t="str">
        <f ca="1">IF($G121="","",TEXT(VLOOKUP($A121,Mitglieder!$C$24:$BG$323,AY$303),"TT.MM.JJJJ"))</f>
        <v/>
      </c>
      <c r="AZ121" s="43" t="str">
        <f ca="1">IF($G121="","",TEXT(VLOOKUP($A121,Mitglieder!$C$24:$BG$323,AZ$303),"TT.MM.JJJJ"))</f>
        <v/>
      </c>
      <c r="BA121" s="43" t="str">
        <f ca="1">IF($G121="","",TEXT(VLOOKUP($A121,Mitglieder!$C$24:$BG$323,BA$303),"TT.MM.JJJJ"))</f>
        <v/>
      </c>
      <c r="BB121" s="43" t="str">
        <f ca="1">IF($G121="","",TEXT(VLOOKUP($A121,Mitglieder!$C$24:$BG$323,BB$303),"TT.MM.JJJJ"))</f>
        <v/>
      </c>
      <c r="BC121" s="43" t="str">
        <f ca="1">IF($G121="","",TEXT(VLOOKUP($A121,Mitglieder!$C$24:$BG$323,BC$303),"TT.MM.JJJJ"))</f>
        <v/>
      </c>
      <c r="BD121" s="43" t="str">
        <f ca="1">IF($G121="","",TEXT(VLOOKUP($A121,Mitglieder!$C$24:$BG$323,BD$303),"TT.MM.JJJJ"))</f>
        <v/>
      </c>
      <c r="BE121" s="42" t="str">
        <f ca="1">IF($G121="","",VLOOKUP($A121,Mitglieder!$C$24:$BG$323,BE$303))</f>
        <v/>
      </c>
      <c r="BF121" s="42" t="str">
        <f ca="1">IF($G121="","",VLOOKUP($A121,Mitglieder!$C$24:$BG$323,BF$303))</f>
        <v/>
      </c>
    </row>
    <row r="122" spans="1:58" x14ac:dyDescent="0.35">
      <c r="A122" s="42">
        <v>122</v>
      </c>
      <c r="B122" s="42">
        <f ca="1">VLOOKUP($A122,Mitglieder!$C$24:$BA$323,B$303)</f>
        <v>1.0299999999999967</v>
      </c>
      <c r="C122" s="42" t="str">
        <f ca="1">IF($G122="","",VLOOKUP($A122,Mitglieder!$C$24:$BG$323,C$303))</f>
        <v/>
      </c>
      <c r="D122" s="42" t="str">
        <f ca="1">IF($G122="","",VLOOKUP($A122,Mitglieder!$C$24:$BG$323,D$303))</f>
        <v/>
      </c>
      <c r="E122" s="42" t="str">
        <f ca="1">IF($G122="","",VLOOKUP($A122,Mitglieder!$C$24:$BG$323,E$303))</f>
        <v/>
      </c>
      <c r="F122" s="54" t="str">
        <f ca="1">IF(OR(VLOOKUP($A122,Mitglieder!$C$24:$BG$323,F$303)="",$G122=""),"",VLOOKUP($A122,Mitglieder!$C$24:$BG$323,F$303))</f>
        <v/>
      </c>
      <c r="G122" s="72" t="str">
        <f ca="1">IF(B122/ROUND(B122,0)=1,VLOOKUP($A122,Mitglieder!$C$24:$BA$323,G$303),"")</f>
        <v/>
      </c>
      <c r="H122" s="42" t="str">
        <f ca="1">IF($G122="","",VLOOKUP($A122,Mitglieder!$C$24:$BG$323,H$303))</f>
        <v/>
      </c>
      <c r="I122" s="54" t="str">
        <f ca="1">IF(OR(VLOOKUP($A122,Mitglieder!$C$24:$BG$323,I$303)="",$G122=""),"",VLOOKUP($A122,Mitglieder!$C$24:$BG$323,I$303))</f>
        <v/>
      </c>
      <c r="J122" s="42" t="str">
        <f ca="1">IF($G122="","",VLOOKUP($A122,Mitglieder!$C$24:$BG$323,J$303))</f>
        <v/>
      </c>
      <c r="K122" s="54" t="str">
        <f ca="1">IF(OR(VLOOKUP($A122,Mitglieder!$C$24:$BG$323,K$303)="",$G122=""),"",VLOOKUP($A122,Mitglieder!$C$24:$BG$323,K$303))</f>
        <v/>
      </c>
      <c r="L122" s="42" t="str">
        <f ca="1">IF($G122="","",VLOOKUP($A122,Mitglieder!$C$24:$BG$323,L$303))</f>
        <v/>
      </c>
      <c r="M122" s="42" t="str">
        <f ca="1">IF($G122="","",VLOOKUP($A122,Mitglieder!$C$24:$BG$323,M$303))</f>
        <v/>
      </c>
      <c r="N122" s="42" t="str">
        <f ca="1">IF($G122="","",VLOOKUP($A122,Mitglieder!$C$24:$BG$323,N$303))</f>
        <v/>
      </c>
      <c r="O122" s="42" t="str">
        <f ca="1">IF($G122="","",VLOOKUP($A122,Mitglieder!$C$24:$BG$323,O$303))</f>
        <v/>
      </c>
      <c r="P122" s="42" t="str">
        <f ca="1">IF($G122="","",VLOOKUP($A122,Mitglieder!$C$24:$BG$323,P$303))</f>
        <v/>
      </c>
      <c r="Q122" s="42" t="str">
        <f ca="1">IF($G122="","",VLOOKUP($A122,Mitglieder!$C$24:$BG$323,Q$303))</f>
        <v/>
      </c>
      <c r="R122" s="54" t="str">
        <f ca="1">IF(OR(VLOOKUP($A122,Mitglieder!$C$24:$BG$323,R$303)="",$G122=""),"",VLOOKUP($A122,Mitglieder!$C$24:$BG$323,R$303))</f>
        <v/>
      </c>
      <c r="S122" s="43" t="str">
        <f ca="1">IF($G122="","",TEXT(VLOOKUP($A122,Mitglieder!$C$24:$BG$323,S$303),"TT.MM.JJJJ"))</f>
        <v/>
      </c>
      <c r="T122" s="43" t="str">
        <f ca="1">IF($G122="","",TEXT(VLOOKUP($A122,Mitglieder!$C$24:$BG$323,T$303),"TT.MM.JJJJ"))</f>
        <v/>
      </c>
      <c r="U122" s="43" t="str">
        <f ca="1">IF($G122="","",TEXT(VLOOKUP($A122,Mitglieder!$C$24:$BG$323,U$303),"TT.MM.JJJJ"))</f>
        <v/>
      </c>
      <c r="V122" s="54" t="str">
        <f ca="1">IF(OR(VLOOKUP($A122,Mitglieder!$C$24:$BG$323,V$303)="",$G122=""),"",VLOOKUP($A122,Mitglieder!$C$24:$BG$323,V$303))</f>
        <v/>
      </c>
      <c r="W122" s="54" t="str">
        <f ca="1">IF(OR(VLOOKUP($A122,Mitglieder!$C$24:$BG$323,W$303)="",$G122=""),"",VLOOKUP($A122,Mitglieder!$C$24:$BG$323,W$303))</f>
        <v/>
      </c>
      <c r="X122" s="54" t="str">
        <f ca="1">IF(OR(VLOOKUP($A122,Mitglieder!$C$24:$BG$323,X$303)="",$G122=""),"",VLOOKUP($A122,Mitglieder!$C$24:$BG$323,X$303))</f>
        <v/>
      </c>
      <c r="Y122" s="54" t="str">
        <f ca="1">IF(OR(VLOOKUP($A122,Mitglieder!$C$24:$BG$323,Y$303)="",$G122=""),"",VLOOKUP($A122,Mitglieder!$C$24:$BG$323,Y$303))</f>
        <v/>
      </c>
      <c r="Z122" s="54" t="str">
        <f ca="1">IF(OR(VLOOKUP($A122,Mitglieder!$C$24:$BG$323,Z$303)="",$G122=""),"",VLOOKUP($A122,Mitglieder!$C$24:$BG$323,Z$303))</f>
        <v/>
      </c>
      <c r="AA122" s="54" t="str">
        <f ca="1">IF(OR(VLOOKUP($A122,Mitglieder!$C$24:$BG$323,AA$303)="",$G122=""),"",VLOOKUP($A122,Mitglieder!$C$24:$BG$323,AA$303))</f>
        <v/>
      </c>
      <c r="AB122" s="54" t="str">
        <f ca="1">IF(OR(VLOOKUP($A122,Mitglieder!$C$24:$BG$323,AB$303)="",$G122=""),"",VLOOKUP($A122,Mitglieder!$C$24:$BG$323,AB$303))</f>
        <v/>
      </c>
      <c r="AC122" s="54" t="str">
        <f ca="1">IF(OR(VLOOKUP($A122,Mitglieder!$C$24:$BG$323,AC$303)="",$G122=""),"",VLOOKUP($A122,Mitglieder!$C$24:$BG$323,AC$303))</f>
        <v/>
      </c>
      <c r="AD122" s="54" t="str">
        <f ca="1">IF(OR(VLOOKUP($A122,Mitglieder!$C$24:$BG$323,AD$303)="",$G122=""),"",VLOOKUP($A122,Mitglieder!$C$24:$BG$323,AD$303))</f>
        <v/>
      </c>
      <c r="AE122" s="54" t="str">
        <f ca="1">IF(OR(VLOOKUP($A122,Mitglieder!$C$24:$BG$323,AE$303)="",$G122=""),"",VLOOKUP($A122,Mitglieder!$C$24:$BG$323,AE$303))</f>
        <v/>
      </c>
      <c r="AF122" s="54" t="str">
        <f ca="1">IF(OR(VLOOKUP($A122,Mitglieder!$C$24:$BG$323,AF$303)="",$G122=""),"",VLOOKUP($A122,Mitglieder!$C$24:$BG$323,AF$303))</f>
        <v/>
      </c>
      <c r="AG122" s="54" t="str">
        <f ca="1">IF(OR(VLOOKUP($A122,Mitglieder!$C$24:$BG$323,AG$303)="",$G122=""),"",VLOOKUP($A122,Mitglieder!$C$24:$BG$323,AG$303))</f>
        <v/>
      </c>
      <c r="AH122" s="54" t="str">
        <f ca="1">IF(OR(VLOOKUP($A122,Mitglieder!$C$24:$BG$323,AH$303)="",$G122=""),"",VLOOKUP($A122,Mitglieder!$C$24:$BG$323,AH$303))</f>
        <v/>
      </c>
      <c r="AI122" s="54" t="str">
        <f ca="1">IF(OR(VLOOKUP($A122,Mitglieder!$C$24:$BG$323,AI$303)="",$G122=""),"",VLOOKUP($A122,Mitglieder!$C$24:$BG$323,AI$303))</f>
        <v/>
      </c>
      <c r="AJ122" s="54" t="str">
        <f ca="1">IF(OR(VLOOKUP($A122,Mitglieder!$C$24:$BG$323,AJ$303)="",$G122=""),"",VLOOKUP($A122,Mitglieder!$C$24:$BG$323,AJ$303))</f>
        <v/>
      </c>
      <c r="AK122" s="54" t="str">
        <f ca="1">IF(OR(VLOOKUP($A122,Mitglieder!$C$24:$BG$323,AK$303)="",$G122=""),"",VLOOKUP($A122,Mitglieder!$C$24:$BG$323,AK$303))</f>
        <v/>
      </c>
      <c r="AL122" s="54" t="str">
        <f ca="1">IF(OR(VLOOKUP($A122,Mitglieder!$C$24:$BG$323,AL$303)="",$G122=""),"",VLOOKUP($A122,Mitglieder!$C$24:$BG$323,AL$303))</f>
        <v/>
      </c>
      <c r="AM122" s="42" t="str">
        <f ca="1">IF($G122="","",VLOOKUP($A122,Mitglieder!$C$24:$BG$323,AM$303))</f>
        <v/>
      </c>
      <c r="AN122" s="54" t="str">
        <f ca="1">IF(OR(VLOOKUP($A122,Mitglieder!$C$24:$BG$323,AN$303)="",$G122=""),"",VLOOKUP($A122,Mitglieder!$C$24:$BG$323,AN$303))</f>
        <v/>
      </c>
      <c r="AO122" s="43" t="str">
        <f ca="1">IF($G122="","",TEXT(VLOOKUP($A122,Mitglieder!$C$24:$BG$323,AO$303),"TT.MM.JJJJ"))</f>
        <v/>
      </c>
      <c r="AP122" s="42" t="str">
        <f ca="1">IF($G122="","",VLOOKUP($A122,Mitglieder!$C$24:$BG$323,AP$303))</f>
        <v/>
      </c>
      <c r="AQ122" s="45" t="str">
        <f ca="1">IF($G122="","",TEXT(VLOOKUP($A122,Mitglieder!$C$24:$BG$323,AQ$303),"0.00"))</f>
        <v/>
      </c>
      <c r="AR122" s="54" t="str">
        <f ca="1">IF(OR(VLOOKUP($A122,Mitglieder!$C$24:$BG$323,AR$303)="",$G122=""),"",VLOOKUP($A122,Mitglieder!$C$24:$BG$323,AR$303))</f>
        <v/>
      </c>
      <c r="AS122" s="45" t="str">
        <f ca="1">IF($G122="","",TEXT(VLOOKUP($A122,Mitglieder!$C$24:$BG$323,AS$303),"0.00"))</f>
        <v/>
      </c>
      <c r="AT122" s="54" t="str">
        <f ca="1">IF(OR(VLOOKUP($A122,Mitglieder!$C$24:$BG$323,AT$303)="",$G122=""),"",VLOOKUP($A122,Mitglieder!$C$24:$BG$323,AT$303))</f>
        <v/>
      </c>
      <c r="AU122" s="45" t="str">
        <f ca="1">IF($G122="","",TEXT(VLOOKUP($A122,Mitglieder!$C$24:$BG$323,AU$303),"0.00"))</f>
        <v/>
      </c>
      <c r="AV122" s="45" t="str">
        <f ca="1">IF($G122="","",TEXT(VLOOKUP($A122,Mitglieder!$C$24:$BG$323,AV$303),"0.00"))</f>
        <v/>
      </c>
      <c r="AW122" s="42" t="str">
        <f ca="1">IF($G122="","",VLOOKUP($A122,Mitglieder!$C$24:$BG$323,AW$303))</f>
        <v/>
      </c>
      <c r="AX122" s="54" t="str">
        <f ca="1">IF(OR(VLOOKUP($A122,Mitglieder!$C$24:$BG$323,AX$303)="",$G122=""),"",VLOOKUP($A122,Mitglieder!$C$24:$BG$323,AX$303))</f>
        <v/>
      </c>
      <c r="AY122" s="43" t="str">
        <f ca="1">IF($G122="","",TEXT(VLOOKUP($A122,Mitglieder!$C$24:$BG$323,AY$303),"TT.MM.JJJJ"))</f>
        <v/>
      </c>
      <c r="AZ122" s="43" t="str">
        <f ca="1">IF($G122="","",TEXT(VLOOKUP($A122,Mitglieder!$C$24:$BG$323,AZ$303),"TT.MM.JJJJ"))</f>
        <v/>
      </c>
      <c r="BA122" s="43" t="str">
        <f ca="1">IF($G122="","",TEXT(VLOOKUP($A122,Mitglieder!$C$24:$BG$323,BA$303),"TT.MM.JJJJ"))</f>
        <v/>
      </c>
      <c r="BB122" s="43" t="str">
        <f ca="1">IF($G122="","",TEXT(VLOOKUP($A122,Mitglieder!$C$24:$BG$323,BB$303),"TT.MM.JJJJ"))</f>
        <v/>
      </c>
      <c r="BC122" s="43" t="str">
        <f ca="1">IF($G122="","",TEXT(VLOOKUP($A122,Mitglieder!$C$24:$BG$323,BC$303),"TT.MM.JJJJ"))</f>
        <v/>
      </c>
      <c r="BD122" s="43" t="str">
        <f ca="1">IF($G122="","",TEXT(VLOOKUP($A122,Mitglieder!$C$24:$BG$323,BD$303),"TT.MM.JJJJ"))</f>
        <v/>
      </c>
      <c r="BE122" s="42" t="str">
        <f ca="1">IF($G122="","",VLOOKUP($A122,Mitglieder!$C$24:$BG$323,BE$303))</f>
        <v/>
      </c>
      <c r="BF122" s="42" t="str">
        <f ca="1">IF($G122="","",VLOOKUP($A122,Mitglieder!$C$24:$BG$323,BF$303))</f>
        <v/>
      </c>
    </row>
    <row r="123" spans="1:58" x14ac:dyDescent="0.35">
      <c r="A123" s="42">
        <v>123</v>
      </c>
      <c r="B123" s="42">
        <f ca="1">VLOOKUP($A123,Mitglieder!$C$24:$BA$323,B$303)</f>
        <v>1.0299999999999967</v>
      </c>
      <c r="C123" s="42" t="str">
        <f ca="1">IF($G123="","",VLOOKUP($A123,Mitglieder!$C$24:$BG$323,C$303))</f>
        <v/>
      </c>
      <c r="D123" s="42" t="str">
        <f ca="1">IF($G123="","",VLOOKUP($A123,Mitglieder!$C$24:$BG$323,D$303))</f>
        <v/>
      </c>
      <c r="E123" s="42" t="str">
        <f ca="1">IF($G123="","",VLOOKUP($A123,Mitglieder!$C$24:$BG$323,E$303))</f>
        <v/>
      </c>
      <c r="F123" s="54" t="str">
        <f ca="1">IF(OR(VLOOKUP($A123,Mitglieder!$C$24:$BG$323,F$303)="",$G123=""),"",VLOOKUP($A123,Mitglieder!$C$24:$BG$323,F$303))</f>
        <v/>
      </c>
      <c r="G123" s="72" t="str">
        <f ca="1">IF(B123/ROUND(B123,0)=1,VLOOKUP($A123,Mitglieder!$C$24:$BA$323,G$303),"")</f>
        <v/>
      </c>
      <c r="H123" s="42" t="str">
        <f ca="1">IF($G123="","",VLOOKUP($A123,Mitglieder!$C$24:$BG$323,H$303))</f>
        <v/>
      </c>
      <c r="I123" s="54" t="str">
        <f ca="1">IF(OR(VLOOKUP($A123,Mitglieder!$C$24:$BG$323,I$303)="",$G123=""),"",VLOOKUP($A123,Mitglieder!$C$24:$BG$323,I$303))</f>
        <v/>
      </c>
      <c r="J123" s="42" t="str">
        <f ca="1">IF($G123="","",VLOOKUP($A123,Mitglieder!$C$24:$BG$323,J$303))</f>
        <v/>
      </c>
      <c r="K123" s="54" t="str">
        <f ca="1">IF(OR(VLOOKUP($A123,Mitglieder!$C$24:$BG$323,K$303)="",$G123=""),"",VLOOKUP($A123,Mitglieder!$C$24:$BG$323,K$303))</f>
        <v/>
      </c>
      <c r="L123" s="42" t="str">
        <f ca="1">IF($G123="","",VLOOKUP($A123,Mitglieder!$C$24:$BG$323,L$303))</f>
        <v/>
      </c>
      <c r="M123" s="42" t="str">
        <f ca="1">IF($G123="","",VLOOKUP($A123,Mitglieder!$C$24:$BG$323,M$303))</f>
        <v/>
      </c>
      <c r="N123" s="42" t="str">
        <f ca="1">IF($G123="","",VLOOKUP($A123,Mitglieder!$C$24:$BG$323,N$303))</f>
        <v/>
      </c>
      <c r="O123" s="42" t="str">
        <f ca="1">IF($G123="","",VLOOKUP($A123,Mitglieder!$C$24:$BG$323,O$303))</f>
        <v/>
      </c>
      <c r="P123" s="42" t="str">
        <f ca="1">IF($G123="","",VLOOKUP($A123,Mitglieder!$C$24:$BG$323,P$303))</f>
        <v/>
      </c>
      <c r="Q123" s="42" t="str">
        <f ca="1">IF($G123="","",VLOOKUP($A123,Mitglieder!$C$24:$BG$323,Q$303))</f>
        <v/>
      </c>
      <c r="R123" s="54" t="str">
        <f ca="1">IF(OR(VLOOKUP($A123,Mitglieder!$C$24:$BG$323,R$303)="",$G123=""),"",VLOOKUP($A123,Mitglieder!$C$24:$BG$323,R$303))</f>
        <v/>
      </c>
      <c r="S123" s="43" t="str">
        <f ca="1">IF($G123="","",TEXT(VLOOKUP($A123,Mitglieder!$C$24:$BG$323,S$303),"TT.MM.JJJJ"))</f>
        <v/>
      </c>
      <c r="T123" s="43" t="str">
        <f ca="1">IF($G123="","",TEXT(VLOOKUP($A123,Mitglieder!$C$24:$BG$323,T$303),"TT.MM.JJJJ"))</f>
        <v/>
      </c>
      <c r="U123" s="43" t="str">
        <f ca="1">IF($G123="","",TEXT(VLOOKUP($A123,Mitglieder!$C$24:$BG$323,U$303),"TT.MM.JJJJ"))</f>
        <v/>
      </c>
      <c r="V123" s="54" t="str">
        <f ca="1">IF(OR(VLOOKUP($A123,Mitglieder!$C$24:$BG$323,V$303)="",$G123=""),"",VLOOKUP($A123,Mitglieder!$C$24:$BG$323,V$303))</f>
        <v/>
      </c>
      <c r="W123" s="54" t="str">
        <f ca="1">IF(OR(VLOOKUP($A123,Mitglieder!$C$24:$BG$323,W$303)="",$G123=""),"",VLOOKUP($A123,Mitglieder!$C$24:$BG$323,W$303))</f>
        <v/>
      </c>
      <c r="X123" s="54" t="str">
        <f ca="1">IF(OR(VLOOKUP($A123,Mitglieder!$C$24:$BG$323,X$303)="",$G123=""),"",VLOOKUP($A123,Mitglieder!$C$24:$BG$323,X$303))</f>
        <v/>
      </c>
      <c r="Y123" s="54" t="str">
        <f ca="1">IF(OR(VLOOKUP($A123,Mitglieder!$C$24:$BG$323,Y$303)="",$G123=""),"",VLOOKUP($A123,Mitglieder!$C$24:$BG$323,Y$303))</f>
        <v/>
      </c>
      <c r="Z123" s="54" t="str">
        <f ca="1">IF(OR(VLOOKUP($A123,Mitglieder!$C$24:$BG$323,Z$303)="",$G123=""),"",VLOOKUP($A123,Mitglieder!$C$24:$BG$323,Z$303))</f>
        <v/>
      </c>
      <c r="AA123" s="54" t="str">
        <f ca="1">IF(OR(VLOOKUP($A123,Mitglieder!$C$24:$BG$323,AA$303)="",$G123=""),"",VLOOKUP($A123,Mitglieder!$C$24:$BG$323,AA$303))</f>
        <v/>
      </c>
      <c r="AB123" s="54" t="str">
        <f ca="1">IF(OR(VLOOKUP($A123,Mitglieder!$C$24:$BG$323,AB$303)="",$G123=""),"",VLOOKUP($A123,Mitglieder!$C$24:$BG$323,AB$303))</f>
        <v/>
      </c>
      <c r="AC123" s="54" t="str">
        <f ca="1">IF(OR(VLOOKUP($A123,Mitglieder!$C$24:$BG$323,AC$303)="",$G123=""),"",VLOOKUP($A123,Mitglieder!$C$24:$BG$323,AC$303))</f>
        <v/>
      </c>
      <c r="AD123" s="54" t="str">
        <f ca="1">IF(OR(VLOOKUP($A123,Mitglieder!$C$24:$BG$323,AD$303)="",$G123=""),"",VLOOKUP($A123,Mitglieder!$C$24:$BG$323,AD$303))</f>
        <v/>
      </c>
      <c r="AE123" s="54" t="str">
        <f ca="1">IF(OR(VLOOKUP($A123,Mitglieder!$C$24:$BG$323,AE$303)="",$G123=""),"",VLOOKUP($A123,Mitglieder!$C$24:$BG$323,AE$303))</f>
        <v/>
      </c>
      <c r="AF123" s="54" t="str">
        <f ca="1">IF(OR(VLOOKUP($A123,Mitglieder!$C$24:$BG$323,AF$303)="",$G123=""),"",VLOOKUP($A123,Mitglieder!$C$24:$BG$323,AF$303))</f>
        <v/>
      </c>
      <c r="AG123" s="54" t="str">
        <f ca="1">IF(OR(VLOOKUP($A123,Mitglieder!$C$24:$BG$323,AG$303)="",$G123=""),"",VLOOKUP($A123,Mitglieder!$C$24:$BG$323,AG$303))</f>
        <v/>
      </c>
      <c r="AH123" s="54" t="str">
        <f ca="1">IF(OR(VLOOKUP($A123,Mitglieder!$C$24:$BG$323,AH$303)="",$G123=""),"",VLOOKUP($A123,Mitglieder!$C$24:$BG$323,AH$303))</f>
        <v/>
      </c>
      <c r="AI123" s="54" t="str">
        <f ca="1">IF(OR(VLOOKUP($A123,Mitglieder!$C$24:$BG$323,AI$303)="",$G123=""),"",VLOOKUP($A123,Mitglieder!$C$24:$BG$323,AI$303))</f>
        <v/>
      </c>
      <c r="AJ123" s="54" t="str">
        <f ca="1">IF(OR(VLOOKUP($A123,Mitglieder!$C$24:$BG$323,AJ$303)="",$G123=""),"",VLOOKUP($A123,Mitglieder!$C$24:$BG$323,AJ$303))</f>
        <v/>
      </c>
      <c r="AK123" s="54" t="str">
        <f ca="1">IF(OR(VLOOKUP($A123,Mitglieder!$C$24:$BG$323,AK$303)="",$G123=""),"",VLOOKUP($A123,Mitglieder!$C$24:$BG$323,AK$303))</f>
        <v/>
      </c>
      <c r="AL123" s="54" t="str">
        <f ca="1">IF(OR(VLOOKUP($A123,Mitglieder!$C$24:$BG$323,AL$303)="",$G123=""),"",VLOOKUP($A123,Mitglieder!$C$24:$BG$323,AL$303))</f>
        <v/>
      </c>
      <c r="AM123" s="42" t="str">
        <f ca="1">IF($G123="","",VLOOKUP($A123,Mitglieder!$C$24:$BG$323,AM$303))</f>
        <v/>
      </c>
      <c r="AN123" s="54" t="str">
        <f ca="1">IF(OR(VLOOKUP($A123,Mitglieder!$C$24:$BG$323,AN$303)="",$G123=""),"",VLOOKUP($A123,Mitglieder!$C$24:$BG$323,AN$303))</f>
        <v/>
      </c>
      <c r="AO123" s="43" t="str">
        <f ca="1">IF($G123="","",TEXT(VLOOKUP($A123,Mitglieder!$C$24:$BG$323,AO$303),"TT.MM.JJJJ"))</f>
        <v/>
      </c>
      <c r="AP123" s="42" t="str">
        <f ca="1">IF($G123="","",VLOOKUP($A123,Mitglieder!$C$24:$BG$323,AP$303))</f>
        <v/>
      </c>
      <c r="AQ123" s="45" t="str">
        <f ca="1">IF($G123="","",TEXT(VLOOKUP($A123,Mitglieder!$C$24:$BG$323,AQ$303),"0.00"))</f>
        <v/>
      </c>
      <c r="AR123" s="54" t="str">
        <f ca="1">IF(OR(VLOOKUP($A123,Mitglieder!$C$24:$BG$323,AR$303)="",$G123=""),"",VLOOKUP($A123,Mitglieder!$C$24:$BG$323,AR$303))</f>
        <v/>
      </c>
      <c r="AS123" s="45" t="str">
        <f ca="1">IF($G123="","",TEXT(VLOOKUP($A123,Mitglieder!$C$24:$BG$323,AS$303),"0.00"))</f>
        <v/>
      </c>
      <c r="AT123" s="54" t="str">
        <f ca="1">IF(OR(VLOOKUP($A123,Mitglieder!$C$24:$BG$323,AT$303)="",$G123=""),"",VLOOKUP($A123,Mitglieder!$C$24:$BG$323,AT$303))</f>
        <v/>
      </c>
      <c r="AU123" s="45" t="str">
        <f ca="1">IF($G123="","",TEXT(VLOOKUP($A123,Mitglieder!$C$24:$BG$323,AU$303),"0.00"))</f>
        <v/>
      </c>
      <c r="AV123" s="45" t="str">
        <f ca="1">IF($G123="","",TEXT(VLOOKUP($A123,Mitglieder!$C$24:$BG$323,AV$303),"0.00"))</f>
        <v/>
      </c>
      <c r="AW123" s="42" t="str">
        <f ca="1">IF($G123="","",VLOOKUP($A123,Mitglieder!$C$24:$BG$323,AW$303))</f>
        <v/>
      </c>
      <c r="AX123" s="54" t="str">
        <f ca="1">IF(OR(VLOOKUP($A123,Mitglieder!$C$24:$BG$323,AX$303)="",$G123=""),"",VLOOKUP($A123,Mitglieder!$C$24:$BG$323,AX$303))</f>
        <v/>
      </c>
      <c r="AY123" s="43" t="str">
        <f ca="1">IF($G123="","",TEXT(VLOOKUP($A123,Mitglieder!$C$24:$BG$323,AY$303),"TT.MM.JJJJ"))</f>
        <v/>
      </c>
      <c r="AZ123" s="43" t="str">
        <f ca="1">IF($G123="","",TEXT(VLOOKUP($A123,Mitglieder!$C$24:$BG$323,AZ$303),"TT.MM.JJJJ"))</f>
        <v/>
      </c>
      <c r="BA123" s="43" t="str">
        <f ca="1">IF($G123="","",TEXT(VLOOKUP($A123,Mitglieder!$C$24:$BG$323,BA$303),"TT.MM.JJJJ"))</f>
        <v/>
      </c>
      <c r="BB123" s="43" t="str">
        <f ca="1">IF($G123="","",TEXT(VLOOKUP($A123,Mitglieder!$C$24:$BG$323,BB$303),"TT.MM.JJJJ"))</f>
        <v/>
      </c>
      <c r="BC123" s="43" t="str">
        <f ca="1">IF($G123="","",TEXT(VLOOKUP($A123,Mitglieder!$C$24:$BG$323,BC$303),"TT.MM.JJJJ"))</f>
        <v/>
      </c>
      <c r="BD123" s="43" t="str">
        <f ca="1">IF($G123="","",TEXT(VLOOKUP($A123,Mitglieder!$C$24:$BG$323,BD$303),"TT.MM.JJJJ"))</f>
        <v/>
      </c>
      <c r="BE123" s="42" t="str">
        <f ca="1">IF($G123="","",VLOOKUP($A123,Mitglieder!$C$24:$BG$323,BE$303))</f>
        <v/>
      </c>
      <c r="BF123" s="42" t="str">
        <f ca="1">IF($G123="","",VLOOKUP($A123,Mitglieder!$C$24:$BG$323,BF$303))</f>
        <v/>
      </c>
    </row>
    <row r="124" spans="1:58" x14ac:dyDescent="0.35">
      <c r="A124" s="42">
        <v>124</v>
      </c>
      <c r="B124" s="42">
        <f ca="1">VLOOKUP($A124,Mitglieder!$C$24:$BA$323,B$303)</f>
        <v>1.0299999999999967</v>
      </c>
      <c r="C124" s="42" t="str">
        <f ca="1">IF($G124="","",VLOOKUP($A124,Mitglieder!$C$24:$BG$323,C$303))</f>
        <v/>
      </c>
      <c r="D124" s="42" t="str">
        <f ca="1">IF($G124="","",VLOOKUP($A124,Mitglieder!$C$24:$BG$323,D$303))</f>
        <v/>
      </c>
      <c r="E124" s="42" t="str">
        <f ca="1">IF($G124="","",VLOOKUP($A124,Mitglieder!$C$24:$BG$323,E$303))</f>
        <v/>
      </c>
      <c r="F124" s="54" t="str">
        <f ca="1">IF(OR(VLOOKUP($A124,Mitglieder!$C$24:$BG$323,F$303)="",$G124=""),"",VLOOKUP($A124,Mitglieder!$C$24:$BG$323,F$303))</f>
        <v/>
      </c>
      <c r="G124" s="72" t="str">
        <f ca="1">IF(B124/ROUND(B124,0)=1,VLOOKUP($A124,Mitglieder!$C$24:$BA$323,G$303),"")</f>
        <v/>
      </c>
      <c r="H124" s="42" t="str">
        <f ca="1">IF($G124="","",VLOOKUP($A124,Mitglieder!$C$24:$BG$323,H$303))</f>
        <v/>
      </c>
      <c r="I124" s="54" t="str">
        <f ca="1">IF(OR(VLOOKUP($A124,Mitglieder!$C$24:$BG$323,I$303)="",$G124=""),"",VLOOKUP($A124,Mitglieder!$C$24:$BG$323,I$303))</f>
        <v/>
      </c>
      <c r="J124" s="42" t="str">
        <f ca="1">IF($G124="","",VLOOKUP($A124,Mitglieder!$C$24:$BG$323,J$303))</f>
        <v/>
      </c>
      <c r="K124" s="54" t="str">
        <f ca="1">IF(OR(VLOOKUP($A124,Mitglieder!$C$24:$BG$323,K$303)="",$G124=""),"",VLOOKUP($A124,Mitglieder!$C$24:$BG$323,K$303))</f>
        <v/>
      </c>
      <c r="L124" s="42" t="str">
        <f ca="1">IF($G124="","",VLOOKUP($A124,Mitglieder!$C$24:$BG$323,L$303))</f>
        <v/>
      </c>
      <c r="M124" s="42" t="str">
        <f ca="1">IF($G124="","",VLOOKUP($A124,Mitglieder!$C$24:$BG$323,M$303))</f>
        <v/>
      </c>
      <c r="N124" s="42" t="str">
        <f ca="1">IF($G124="","",VLOOKUP($A124,Mitglieder!$C$24:$BG$323,N$303))</f>
        <v/>
      </c>
      <c r="O124" s="42" t="str">
        <f ca="1">IF($G124="","",VLOOKUP($A124,Mitglieder!$C$24:$BG$323,O$303))</f>
        <v/>
      </c>
      <c r="P124" s="42" t="str">
        <f ca="1">IF($G124="","",VLOOKUP($A124,Mitglieder!$C$24:$BG$323,P$303))</f>
        <v/>
      </c>
      <c r="Q124" s="42" t="str">
        <f ca="1">IF($G124="","",VLOOKUP($A124,Mitglieder!$C$24:$BG$323,Q$303))</f>
        <v/>
      </c>
      <c r="R124" s="54" t="str">
        <f ca="1">IF(OR(VLOOKUP($A124,Mitglieder!$C$24:$BG$323,R$303)="",$G124=""),"",VLOOKUP($A124,Mitglieder!$C$24:$BG$323,R$303))</f>
        <v/>
      </c>
      <c r="S124" s="43" t="str">
        <f ca="1">IF($G124="","",TEXT(VLOOKUP($A124,Mitglieder!$C$24:$BG$323,S$303),"TT.MM.JJJJ"))</f>
        <v/>
      </c>
      <c r="T124" s="43" t="str">
        <f ca="1">IF($G124="","",TEXT(VLOOKUP($A124,Mitglieder!$C$24:$BG$323,T$303),"TT.MM.JJJJ"))</f>
        <v/>
      </c>
      <c r="U124" s="43" t="str">
        <f ca="1">IF($G124="","",TEXT(VLOOKUP($A124,Mitglieder!$C$24:$BG$323,U$303),"TT.MM.JJJJ"))</f>
        <v/>
      </c>
      <c r="V124" s="54" t="str">
        <f ca="1">IF(OR(VLOOKUP($A124,Mitglieder!$C$24:$BG$323,V$303)="",$G124=""),"",VLOOKUP($A124,Mitglieder!$C$24:$BG$323,V$303))</f>
        <v/>
      </c>
      <c r="W124" s="54" t="str">
        <f ca="1">IF(OR(VLOOKUP($A124,Mitglieder!$C$24:$BG$323,W$303)="",$G124=""),"",VLOOKUP($A124,Mitglieder!$C$24:$BG$323,W$303))</f>
        <v/>
      </c>
      <c r="X124" s="54" t="str">
        <f ca="1">IF(OR(VLOOKUP($A124,Mitglieder!$C$24:$BG$323,X$303)="",$G124=""),"",VLOOKUP($A124,Mitglieder!$C$24:$BG$323,X$303))</f>
        <v/>
      </c>
      <c r="Y124" s="54" t="str">
        <f ca="1">IF(OR(VLOOKUP($A124,Mitglieder!$C$24:$BG$323,Y$303)="",$G124=""),"",VLOOKUP($A124,Mitglieder!$C$24:$BG$323,Y$303))</f>
        <v/>
      </c>
      <c r="Z124" s="54" t="str">
        <f ca="1">IF(OR(VLOOKUP($A124,Mitglieder!$C$24:$BG$323,Z$303)="",$G124=""),"",VLOOKUP($A124,Mitglieder!$C$24:$BG$323,Z$303))</f>
        <v/>
      </c>
      <c r="AA124" s="54" t="str">
        <f ca="1">IF(OR(VLOOKUP($A124,Mitglieder!$C$24:$BG$323,AA$303)="",$G124=""),"",VLOOKUP($A124,Mitglieder!$C$24:$BG$323,AA$303))</f>
        <v/>
      </c>
      <c r="AB124" s="54" t="str">
        <f ca="1">IF(OR(VLOOKUP($A124,Mitglieder!$C$24:$BG$323,AB$303)="",$G124=""),"",VLOOKUP($A124,Mitglieder!$C$24:$BG$323,AB$303))</f>
        <v/>
      </c>
      <c r="AC124" s="54" t="str">
        <f ca="1">IF(OR(VLOOKUP($A124,Mitglieder!$C$24:$BG$323,AC$303)="",$G124=""),"",VLOOKUP($A124,Mitglieder!$C$24:$BG$323,AC$303))</f>
        <v/>
      </c>
      <c r="AD124" s="54" t="str">
        <f ca="1">IF(OR(VLOOKUP($A124,Mitglieder!$C$24:$BG$323,AD$303)="",$G124=""),"",VLOOKUP($A124,Mitglieder!$C$24:$BG$323,AD$303))</f>
        <v/>
      </c>
      <c r="AE124" s="54" t="str">
        <f ca="1">IF(OR(VLOOKUP($A124,Mitglieder!$C$24:$BG$323,AE$303)="",$G124=""),"",VLOOKUP($A124,Mitglieder!$C$24:$BG$323,AE$303))</f>
        <v/>
      </c>
      <c r="AF124" s="54" t="str">
        <f ca="1">IF(OR(VLOOKUP($A124,Mitglieder!$C$24:$BG$323,AF$303)="",$G124=""),"",VLOOKUP($A124,Mitglieder!$C$24:$BG$323,AF$303))</f>
        <v/>
      </c>
      <c r="AG124" s="54" t="str">
        <f ca="1">IF(OR(VLOOKUP($A124,Mitglieder!$C$24:$BG$323,AG$303)="",$G124=""),"",VLOOKUP($A124,Mitglieder!$C$24:$BG$323,AG$303))</f>
        <v/>
      </c>
      <c r="AH124" s="54" t="str">
        <f ca="1">IF(OR(VLOOKUP($A124,Mitglieder!$C$24:$BG$323,AH$303)="",$G124=""),"",VLOOKUP($A124,Mitglieder!$C$24:$BG$323,AH$303))</f>
        <v/>
      </c>
      <c r="AI124" s="54" t="str">
        <f ca="1">IF(OR(VLOOKUP($A124,Mitglieder!$C$24:$BG$323,AI$303)="",$G124=""),"",VLOOKUP($A124,Mitglieder!$C$24:$BG$323,AI$303))</f>
        <v/>
      </c>
      <c r="AJ124" s="54" t="str">
        <f ca="1">IF(OR(VLOOKUP($A124,Mitglieder!$C$24:$BG$323,AJ$303)="",$G124=""),"",VLOOKUP($A124,Mitglieder!$C$24:$BG$323,AJ$303))</f>
        <v/>
      </c>
      <c r="AK124" s="54" t="str">
        <f ca="1">IF(OR(VLOOKUP($A124,Mitglieder!$C$24:$BG$323,AK$303)="",$G124=""),"",VLOOKUP($A124,Mitglieder!$C$24:$BG$323,AK$303))</f>
        <v/>
      </c>
      <c r="AL124" s="54" t="str">
        <f ca="1">IF(OR(VLOOKUP($A124,Mitglieder!$C$24:$BG$323,AL$303)="",$G124=""),"",VLOOKUP($A124,Mitglieder!$C$24:$BG$323,AL$303))</f>
        <v/>
      </c>
      <c r="AM124" s="42" t="str">
        <f ca="1">IF($G124="","",VLOOKUP($A124,Mitglieder!$C$24:$BG$323,AM$303))</f>
        <v/>
      </c>
      <c r="AN124" s="54" t="str">
        <f ca="1">IF(OR(VLOOKUP($A124,Mitglieder!$C$24:$BG$323,AN$303)="",$G124=""),"",VLOOKUP($A124,Mitglieder!$C$24:$BG$323,AN$303))</f>
        <v/>
      </c>
      <c r="AO124" s="43" t="str">
        <f ca="1">IF($G124="","",TEXT(VLOOKUP($A124,Mitglieder!$C$24:$BG$323,AO$303),"TT.MM.JJJJ"))</f>
        <v/>
      </c>
      <c r="AP124" s="42" t="str">
        <f ca="1">IF($G124="","",VLOOKUP($A124,Mitglieder!$C$24:$BG$323,AP$303))</f>
        <v/>
      </c>
      <c r="AQ124" s="45" t="str">
        <f ca="1">IF($G124="","",TEXT(VLOOKUP($A124,Mitglieder!$C$24:$BG$323,AQ$303),"0.00"))</f>
        <v/>
      </c>
      <c r="AR124" s="54" t="str">
        <f ca="1">IF(OR(VLOOKUP($A124,Mitglieder!$C$24:$BG$323,AR$303)="",$G124=""),"",VLOOKUP($A124,Mitglieder!$C$24:$BG$323,AR$303))</f>
        <v/>
      </c>
      <c r="AS124" s="45" t="str">
        <f ca="1">IF($G124="","",TEXT(VLOOKUP($A124,Mitglieder!$C$24:$BG$323,AS$303),"0.00"))</f>
        <v/>
      </c>
      <c r="AT124" s="54" t="str">
        <f ca="1">IF(OR(VLOOKUP($A124,Mitglieder!$C$24:$BG$323,AT$303)="",$G124=""),"",VLOOKUP($A124,Mitglieder!$C$24:$BG$323,AT$303))</f>
        <v/>
      </c>
      <c r="AU124" s="45" t="str">
        <f ca="1">IF($G124="","",TEXT(VLOOKUP($A124,Mitglieder!$C$24:$BG$323,AU$303),"0.00"))</f>
        <v/>
      </c>
      <c r="AV124" s="45" t="str">
        <f ca="1">IF($G124="","",TEXT(VLOOKUP($A124,Mitglieder!$C$24:$BG$323,AV$303),"0.00"))</f>
        <v/>
      </c>
      <c r="AW124" s="42" t="str">
        <f ca="1">IF($G124="","",VLOOKUP($A124,Mitglieder!$C$24:$BG$323,AW$303))</f>
        <v/>
      </c>
      <c r="AX124" s="54" t="str">
        <f ca="1">IF(OR(VLOOKUP($A124,Mitglieder!$C$24:$BG$323,AX$303)="",$G124=""),"",VLOOKUP($A124,Mitglieder!$C$24:$BG$323,AX$303))</f>
        <v/>
      </c>
      <c r="AY124" s="43" t="str">
        <f ca="1">IF($G124="","",TEXT(VLOOKUP($A124,Mitglieder!$C$24:$BG$323,AY$303),"TT.MM.JJJJ"))</f>
        <v/>
      </c>
      <c r="AZ124" s="43" t="str">
        <f ca="1">IF($G124="","",TEXT(VLOOKUP($A124,Mitglieder!$C$24:$BG$323,AZ$303),"TT.MM.JJJJ"))</f>
        <v/>
      </c>
      <c r="BA124" s="43" t="str">
        <f ca="1">IF($G124="","",TEXT(VLOOKUP($A124,Mitglieder!$C$24:$BG$323,BA$303),"TT.MM.JJJJ"))</f>
        <v/>
      </c>
      <c r="BB124" s="43" t="str">
        <f ca="1">IF($G124="","",TEXT(VLOOKUP($A124,Mitglieder!$C$24:$BG$323,BB$303),"TT.MM.JJJJ"))</f>
        <v/>
      </c>
      <c r="BC124" s="43" t="str">
        <f ca="1">IF($G124="","",TEXT(VLOOKUP($A124,Mitglieder!$C$24:$BG$323,BC$303),"TT.MM.JJJJ"))</f>
        <v/>
      </c>
      <c r="BD124" s="43" t="str">
        <f ca="1">IF($G124="","",TEXT(VLOOKUP($A124,Mitglieder!$C$24:$BG$323,BD$303),"TT.MM.JJJJ"))</f>
        <v/>
      </c>
      <c r="BE124" s="42" t="str">
        <f ca="1">IF($G124="","",VLOOKUP($A124,Mitglieder!$C$24:$BG$323,BE$303))</f>
        <v/>
      </c>
      <c r="BF124" s="42" t="str">
        <f ca="1">IF($G124="","",VLOOKUP($A124,Mitglieder!$C$24:$BG$323,BF$303))</f>
        <v/>
      </c>
    </row>
    <row r="125" spans="1:58" x14ac:dyDescent="0.35">
      <c r="A125" s="42">
        <v>125</v>
      </c>
      <c r="B125" s="42">
        <f ca="1">VLOOKUP($A125,Mitglieder!$C$24:$BA$323,B$303)</f>
        <v>1.0299999999999967</v>
      </c>
      <c r="C125" s="42" t="str">
        <f ca="1">IF($G125="","",VLOOKUP($A125,Mitglieder!$C$24:$BG$323,C$303))</f>
        <v/>
      </c>
      <c r="D125" s="42" t="str">
        <f ca="1">IF($G125="","",VLOOKUP($A125,Mitglieder!$C$24:$BG$323,D$303))</f>
        <v/>
      </c>
      <c r="E125" s="42" t="str">
        <f ca="1">IF($G125="","",VLOOKUP($A125,Mitglieder!$C$24:$BG$323,E$303))</f>
        <v/>
      </c>
      <c r="F125" s="54" t="str">
        <f ca="1">IF(OR(VLOOKUP($A125,Mitglieder!$C$24:$BG$323,F$303)="",$G125=""),"",VLOOKUP($A125,Mitglieder!$C$24:$BG$323,F$303))</f>
        <v/>
      </c>
      <c r="G125" s="72" t="str">
        <f ca="1">IF(B125/ROUND(B125,0)=1,VLOOKUP($A125,Mitglieder!$C$24:$BA$323,G$303),"")</f>
        <v/>
      </c>
      <c r="H125" s="42" t="str">
        <f ca="1">IF($G125="","",VLOOKUP($A125,Mitglieder!$C$24:$BG$323,H$303))</f>
        <v/>
      </c>
      <c r="I125" s="54" t="str">
        <f ca="1">IF(OR(VLOOKUP($A125,Mitglieder!$C$24:$BG$323,I$303)="",$G125=""),"",VLOOKUP($A125,Mitglieder!$C$24:$BG$323,I$303))</f>
        <v/>
      </c>
      <c r="J125" s="42" t="str">
        <f ca="1">IF($G125="","",VLOOKUP($A125,Mitglieder!$C$24:$BG$323,J$303))</f>
        <v/>
      </c>
      <c r="K125" s="54" t="str">
        <f ca="1">IF(OR(VLOOKUP($A125,Mitglieder!$C$24:$BG$323,K$303)="",$G125=""),"",VLOOKUP($A125,Mitglieder!$C$24:$BG$323,K$303))</f>
        <v/>
      </c>
      <c r="L125" s="42" t="str">
        <f ca="1">IF($G125="","",VLOOKUP($A125,Mitglieder!$C$24:$BG$323,L$303))</f>
        <v/>
      </c>
      <c r="M125" s="42" t="str">
        <f ca="1">IF($G125="","",VLOOKUP($A125,Mitglieder!$C$24:$BG$323,M$303))</f>
        <v/>
      </c>
      <c r="N125" s="42" t="str">
        <f ca="1">IF($G125="","",VLOOKUP($A125,Mitglieder!$C$24:$BG$323,N$303))</f>
        <v/>
      </c>
      <c r="O125" s="42" t="str">
        <f ca="1">IF($G125="","",VLOOKUP($A125,Mitglieder!$C$24:$BG$323,O$303))</f>
        <v/>
      </c>
      <c r="P125" s="42" t="str">
        <f ca="1">IF($G125="","",VLOOKUP($A125,Mitglieder!$C$24:$BG$323,P$303))</f>
        <v/>
      </c>
      <c r="Q125" s="42" t="str">
        <f ca="1">IF($G125="","",VLOOKUP($A125,Mitglieder!$C$24:$BG$323,Q$303))</f>
        <v/>
      </c>
      <c r="R125" s="54" t="str">
        <f ca="1">IF(OR(VLOOKUP($A125,Mitglieder!$C$24:$BG$323,R$303)="",$G125=""),"",VLOOKUP($A125,Mitglieder!$C$24:$BG$323,R$303))</f>
        <v/>
      </c>
      <c r="S125" s="43" t="str">
        <f ca="1">IF($G125="","",TEXT(VLOOKUP($A125,Mitglieder!$C$24:$BG$323,S$303),"TT.MM.JJJJ"))</f>
        <v/>
      </c>
      <c r="T125" s="43" t="str">
        <f ca="1">IF($G125="","",TEXT(VLOOKUP($A125,Mitglieder!$C$24:$BG$323,T$303),"TT.MM.JJJJ"))</f>
        <v/>
      </c>
      <c r="U125" s="43" t="str">
        <f ca="1">IF($G125="","",TEXT(VLOOKUP($A125,Mitglieder!$C$24:$BG$323,U$303),"TT.MM.JJJJ"))</f>
        <v/>
      </c>
      <c r="V125" s="54" t="str">
        <f ca="1">IF(OR(VLOOKUP($A125,Mitglieder!$C$24:$BG$323,V$303)="",$G125=""),"",VLOOKUP($A125,Mitglieder!$C$24:$BG$323,V$303))</f>
        <v/>
      </c>
      <c r="W125" s="54" t="str">
        <f ca="1">IF(OR(VLOOKUP($A125,Mitglieder!$C$24:$BG$323,W$303)="",$G125=""),"",VLOOKUP($A125,Mitglieder!$C$24:$BG$323,W$303))</f>
        <v/>
      </c>
      <c r="X125" s="54" t="str">
        <f ca="1">IF(OR(VLOOKUP($A125,Mitglieder!$C$24:$BG$323,X$303)="",$G125=""),"",VLOOKUP($A125,Mitglieder!$C$24:$BG$323,X$303))</f>
        <v/>
      </c>
      <c r="Y125" s="54" t="str">
        <f ca="1">IF(OR(VLOOKUP($A125,Mitglieder!$C$24:$BG$323,Y$303)="",$G125=""),"",VLOOKUP($A125,Mitglieder!$C$24:$BG$323,Y$303))</f>
        <v/>
      </c>
      <c r="Z125" s="54" t="str">
        <f ca="1">IF(OR(VLOOKUP($A125,Mitglieder!$C$24:$BG$323,Z$303)="",$G125=""),"",VLOOKUP($A125,Mitglieder!$C$24:$BG$323,Z$303))</f>
        <v/>
      </c>
      <c r="AA125" s="54" t="str">
        <f ca="1">IF(OR(VLOOKUP($A125,Mitglieder!$C$24:$BG$323,AA$303)="",$G125=""),"",VLOOKUP($A125,Mitglieder!$C$24:$BG$323,AA$303))</f>
        <v/>
      </c>
      <c r="AB125" s="54" t="str">
        <f ca="1">IF(OR(VLOOKUP($A125,Mitglieder!$C$24:$BG$323,AB$303)="",$G125=""),"",VLOOKUP($A125,Mitglieder!$C$24:$BG$323,AB$303))</f>
        <v/>
      </c>
      <c r="AC125" s="54" t="str">
        <f ca="1">IF(OR(VLOOKUP($A125,Mitglieder!$C$24:$BG$323,AC$303)="",$G125=""),"",VLOOKUP($A125,Mitglieder!$C$24:$BG$323,AC$303))</f>
        <v/>
      </c>
      <c r="AD125" s="54" t="str">
        <f ca="1">IF(OR(VLOOKUP($A125,Mitglieder!$C$24:$BG$323,AD$303)="",$G125=""),"",VLOOKUP($A125,Mitglieder!$C$24:$BG$323,AD$303))</f>
        <v/>
      </c>
      <c r="AE125" s="54" t="str">
        <f ca="1">IF(OR(VLOOKUP($A125,Mitglieder!$C$24:$BG$323,AE$303)="",$G125=""),"",VLOOKUP($A125,Mitglieder!$C$24:$BG$323,AE$303))</f>
        <v/>
      </c>
      <c r="AF125" s="54" t="str">
        <f ca="1">IF(OR(VLOOKUP($A125,Mitglieder!$C$24:$BG$323,AF$303)="",$G125=""),"",VLOOKUP($A125,Mitglieder!$C$24:$BG$323,AF$303))</f>
        <v/>
      </c>
      <c r="AG125" s="54" t="str">
        <f ca="1">IF(OR(VLOOKUP($A125,Mitglieder!$C$24:$BG$323,AG$303)="",$G125=""),"",VLOOKUP($A125,Mitglieder!$C$24:$BG$323,AG$303))</f>
        <v/>
      </c>
      <c r="AH125" s="54" t="str">
        <f ca="1">IF(OR(VLOOKUP($A125,Mitglieder!$C$24:$BG$323,AH$303)="",$G125=""),"",VLOOKUP($A125,Mitglieder!$C$24:$BG$323,AH$303))</f>
        <v/>
      </c>
      <c r="AI125" s="54" t="str">
        <f ca="1">IF(OR(VLOOKUP($A125,Mitglieder!$C$24:$BG$323,AI$303)="",$G125=""),"",VLOOKUP($A125,Mitglieder!$C$24:$BG$323,AI$303))</f>
        <v/>
      </c>
      <c r="AJ125" s="54" t="str">
        <f ca="1">IF(OR(VLOOKUP($A125,Mitglieder!$C$24:$BG$323,AJ$303)="",$G125=""),"",VLOOKUP($A125,Mitglieder!$C$24:$BG$323,AJ$303))</f>
        <v/>
      </c>
      <c r="AK125" s="54" t="str">
        <f ca="1">IF(OR(VLOOKUP($A125,Mitglieder!$C$24:$BG$323,AK$303)="",$G125=""),"",VLOOKUP($A125,Mitglieder!$C$24:$BG$323,AK$303))</f>
        <v/>
      </c>
      <c r="AL125" s="54" t="str">
        <f ca="1">IF(OR(VLOOKUP($A125,Mitglieder!$C$24:$BG$323,AL$303)="",$G125=""),"",VLOOKUP($A125,Mitglieder!$C$24:$BG$323,AL$303))</f>
        <v/>
      </c>
      <c r="AM125" s="42" t="str">
        <f ca="1">IF($G125="","",VLOOKUP($A125,Mitglieder!$C$24:$BG$323,AM$303))</f>
        <v/>
      </c>
      <c r="AN125" s="54" t="str">
        <f ca="1">IF(OR(VLOOKUP($A125,Mitglieder!$C$24:$BG$323,AN$303)="",$G125=""),"",VLOOKUP($A125,Mitglieder!$C$24:$BG$323,AN$303))</f>
        <v/>
      </c>
      <c r="AO125" s="43" t="str">
        <f ca="1">IF($G125="","",TEXT(VLOOKUP($A125,Mitglieder!$C$24:$BG$323,AO$303),"TT.MM.JJJJ"))</f>
        <v/>
      </c>
      <c r="AP125" s="42" t="str">
        <f ca="1">IF($G125="","",VLOOKUP($A125,Mitglieder!$C$24:$BG$323,AP$303))</f>
        <v/>
      </c>
      <c r="AQ125" s="45" t="str">
        <f ca="1">IF($G125="","",TEXT(VLOOKUP($A125,Mitglieder!$C$24:$BG$323,AQ$303),"0.00"))</f>
        <v/>
      </c>
      <c r="AR125" s="54" t="str">
        <f ca="1">IF(OR(VLOOKUP($A125,Mitglieder!$C$24:$BG$323,AR$303)="",$G125=""),"",VLOOKUP($A125,Mitglieder!$C$24:$BG$323,AR$303))</f>
        <v/>
      </c>
      <c r="AS125" s="45" t="str">
        <f ca="1">IF($G125="","",TEXT(VLOOKUP($A125,Mitglieder!$C$24:$BG$323,AS$303),"0.00"))</f>
        <v/>
      </c>
      <c r="AT125" s="54" t="str">
        <f ca="1">IF(OR(VLOOKUP($A125,Mitglieder!$C$24:$BG$323,AT$303)="",$G125=""),"",VLOOKUP($A125,Mitglieder!$C$24:$BG$323,AT$303))</f>
        <v/>
      </c>
      <c r="AU125" s="45" t="str">
        <f ca="1">IF($G125="","",TEXT(VLOOKUP($A125,Mitglieder!$C$24:$BG$323,AU$303),"0.00"))</f>
        <v/>
      </c>
      <c r="AV125" s="45" t="str">
        <f ca="1">IF($G125="","",TEXT(VLOOKUP($A125,Mitglieder!$C$24:$BG$323,AV$303),"0.00"))</f>
        <v/>
      </c>
      <c r="AW125" s="42" t="str">
        <f ca="1">IF($G125="","",VLOOKUP($A125,Mitglieder!$C$24:$BG$323,AW$303))</f>
        <v/>
      </c>
      <c r="AX125" s="54" t="str">
        <f ca="1">IF(OR(VLOOKUP($A125,Mitglieder!$C$24:$BG$323,AX$303)="",$G125=""),"",VLOOKUP($A125,Mitglieder!$C$24:$BG$323,AX$303))</f>
        <v/>
      </c>
      <c r="AY125" s="43" t="str">
        <f ca="1">IF($G125="","",TEXT(VLOOKUP($A125,Mitglieder!$C$24:$BG$323,AY$303),"TT.MM.JJJJ"))</f>
        <v/>
      </c>
      <c r="AZ125" s="43" t="str">
        <f ca="1">IF($G125="","",TEXT(VLOOKUP($A125,Mitglieder!$C$24:$BG$323,AZ$303),"TT.MM.JJJJ"))</f>
        <v/>
      </c>
      <c r="BA125" s="43" t="str">
        <f ca="1">IF($G125="","",TEXT(VLOOKUP($A125,Mitglieder!$C$24:$BG$323,BA$303),"TT.MM.JJJJ"))</f>
        <v/>
      </c>
      <c r="BB125" s="43" t="str">
        <f ca="1">IF($G125="","",TEXT(VLOOKUP($A125,Mitglieder!$C$24:$BG$323,BB$303),"TT.MM.JJJJ"))</f>
        <v/>
      </c>
      <c r="BC125" s="43" t="str">
        <f ca="1">IF($G125="","",TEXT(VLOOKUP($A125,Mitglieder!$C$24:$BG$323,BC$303),"TT.MM.JJJJ"))</f>
        <v/>
      </c>
      <c r="BD125" s="43" t="str">
        <f ca="1">IF($G125="","",TEXT(VLOOKUP($A125,Mitglieder!$C$24:$BG$323,BD$303),"TT.MM.JJJJ"))</f>
        <v/>
      </c>
      <c r="BE125" s="42" t="str">
        <f ca="1">IF($G125="","",VLOOKUP($A125,Mitglieder!$C$24:$BG$323,BE$303))</f>
        <v/>
      </c>
      <c r="BF125" s="42" t="str">
        <f ca="1">IF($G125="","",VLOOKUP($A125,Mitglieder!$C$24:$BG$323,BF$303))</f>
        <v/>
      </c>
    </row>
    <row r="126" spans="1:58" x14ac:dyDescent="0.35">
      <c r="A126" s="42">
        <v>126</v>
      </c>
      <c r="B126" s="42">
        <f ca="1">VLOOKUP($A126,Mitglieder!$C$24:$BA$323,B$303)</f>
        <v>1.0299999999999967</v>
      </c>
      <c r="C126" s="42" t="str">
        <f ca="1">IF($G126="","",VLOOKUP($A126,Mitglieder!$C$24:$BG$323,C$303))</f>
        <v/>
      </c>
      <c r="D126" s="42" t="str">
        <f ca="1">IF($G126="","",VLOOKUP($A126,Mitglieder!$C$24:$BG$323,D$303))</f>
        <v/>
      </c>
      <c r="E126" s="42" t="str">
        <f ca="1">IF($G126="","",VLOOKUP($A126,Mitglieder!$C$24:$BG$323,E$303))</f>
        <v/>
      </c>
      <c r="F126" s="54" t="str">
        <f ca="1">IF(OR(VLOOKUP($A126,Mitglieder!$C$24:$BG$323,F$303)="",$G126=""),"",VLOOKUP($A126,Mitglieder!$C$24:$BG$323,F$303))</f>
        <v/>
      </c>
      <c r="G126" s="72" t="str">
        <f ca="1">IF(B126/ROUND(B126,0)=1,VLOOKUP($A126,Mitglieder!$C$24:$BA$323,G$303),"")</f>
        <v/>
      </c>
      <c r="H126" s="42" t="str">
        <f ca="1">IF($G126="","",VLOOKUP($A126,Mitglieder!$C$24:$BG$323,H$303))</f>
        <v/>
      </c>
      <c r="I126" s="54" t="str">
        <f ca="1">IF(OR(VLOOKUP($A126,Mitglieder!$C$24:$BG$323,I$303)="",$G126=""),"",VLOOKUP($A126,Mitglieder!$C$24:$BG$323,I$303))</f>
        <v/>
      </c>
      <c r="J126" s="42" t="str">
        <f ca="1">IF($G126="","",VLOOKUP($A126,Mitglieder!$C$24:$BG$323,J$303))</f>
        <v/>
      </c>
      <c r="K126" s="54" t="str">
        <f ca="1">IF(OR(VLOOKUP($A126,Mitglieder!$C$24:$BG$323,K$303)="",$G126=""),"",VLOOKUP($A126,Mitglieder!$C$24:$BG$323,K$303))</f>
        <v/>
      </c>
      <c r="L126" s="42" t="str">
        <f ca="1">IF($G126="","",VLOOKUP($A126,Mitglieder!$C$24:$BG$323,L$303))</f>
        <v/>
      </c>
      <c r="M126" s="42" t="str">
        <f ca="1">IF($G126="","",VLOOKUP($A126,Mitglieder!$C$24:$BG$323,M$303))</f>
        <v/>
      </c>
      <c r="N126" s="42" t="str">
        <f ca="1">IF($G126="","",VLOOKUP($A126,Mitglieder!$C$24:$BG$323,N$303))</f>
        <v/>
      </c>
      <c r="O126" s="42" t="str">
        <f ca="1">IF($G126="","",VLOOKUP($A126,Mitglieder!$C$24:$BG$323,O$303))</f>
        <v/>
      </c>
      <c r="P126" s="42" t="str">
        <f ca="1">IF($G126="","",VLOOKUP($A126,Mitglieder!$C$24:$BG$323,P$303))</f>
        <v/>
      </c>
      <c r="Q126" s="42" t="str">
        <f ca="1">IF($G126="","",VLOOKUP($A126,Mitglieder!$C$24:$BG$323,Q$303))</f>
        <v/>
      </c>
      <c r="R126" s="54" t="str">
        <f ca="1">IF(OR(VLOOKUP($A126,Mitglieder!$C$24:$BG$323,R$303)="",$G126=""),"",VLOOKUP($A126,Mitglieder!$C$24:$BG$323,R$303))</f>
        <v/>
      </c>
      <c r="S126" s="43" t="str">
        <f ca="1">IF($G126="","",TEXT(VLOOKUP($A126,Mitglieder!$C$24:$BG$323,S$303),"TT.MM.JJJJ"))</f>
        <v/>
      </c>
      <c r="T126" s="43" t="str">
        <f ca="1">IF($G126="","",TEXT(VLOOKUP($A126,Mitglieder!$C$24:$BG$323,T$303),"TT.MM.JJJJ"))</f>
        <v/>
      </c>
      <c r="U126" s="43" t="str">
        <f ca="1">IF($G126="","",TEXT(VLOOKUP($A126,Mitglieder!$C$24:$BG$323,U$303),"TT.MM.JJJJ"))</f>
        <v/>
      </c>
      <c r="V126" s="54" t="str">
        <f ca="1">IF(OR(VLOOKUP($A126,Mitglieder!$C$24:$BG$323,V$303)="",$G126=""),"",VLOOKUP($A126,Mitglieder!$C$24:$BG$323,V$303))</f>
        <v/>
      </c>
      <c r="W126" s="54" t="str">
        <f ca="1">IF(OR(VLOOKUP($A126,Mitglieder!$C$24:$BG$323,W$303)="",$G126=""),"",VLOOKUP($A126,Mitglieder!$C$24:$BG$323,W$303))</f>
        <v/>
      </c>
      <c r="X126" s="54" t="str">
        <f ca="1">IF(OR(VLOOKUP($A126,Mitglieder!$C$24:$BG$323,X$303)="",$G126=""),"",VLOOKUP($A126,Mitglieder!$C$24:$BG$323,X$303))</f>
        <v/>
      </c>
      <c r="Y126" s="54" t="str">
        <f ca="1">IF(OR(VLOOKUP($A126,Mitglieder!$C$24:$BG$323,Y$303)="",$G126=""),"",VLOOKUP($A126,Mitglieder!$C$24:$BG$323,Y$303))</f>
        <v/>
      </c>
      <c r="Z126" s="54" t="str">
        <f ca="1">IF(OR(VLOOKUP($A126,Mitglieder!$C$24:$BG$323,Z$303)="",$G126=""),"",VLOOKUP($A126,Mitglieder!$C$24:$BG$323,Z$303))</f>
        <v/>
      </c>
      <c r="AA126" s="54" t="str">
        <f ca="1">IF(OR(VLOOKUP($A126,Mitglieder!$C$24:$BG$323,AA$303)="",$G126=""),"",VLOOKUP($A126,Mitglieder!$C$24:$BG$323,AA$303))</f>
        <v/>
      </c>
      <c r="AB126" s="54" t="str">
        <f ca="1">IF(OR(VLOOKUP($A126,Mitglieder!$C$24:$BG$323,AB$303)="",$G126=""),"",VLOOKUP($A126,Mitglieder!$C$24:$BG$323,AB$303))</f>
        <v/>
      </c>
      <c r="AC126" s="54" t="str">
        <f ca="1">IF(OR(VLOOKUP($A126,Mitglieder!$C$24:$BG$323,AC$303)="",$G126=""),"",VLOOKUP($A126,Mitglieder!$C$24:$BG$323,AC$303))</f>
        <v/>
      </c>
      <c r="AD126" s="54" t="str">
        <f ca="1">IF(OR(VLOOKUP($A126,Mitglieder!$C$24:$BG$323,AD$303)="",$G126=""),"",VLOOKUP($A126,Mitglieder!$C$24:$BG$323,AD$303))</f>
        <v/>
      </c>
      <c r="AE126" s="54" t="str">
        <f ca="1">IF(OR(VLOOKUP($A126,Mitglieder!$C$24:$BG$323,AE$303)="",$G126=""),"",VLOOKUP($A126,Mitglieder!$C$24:$BG$323,AE$303))</f>
        <v/>
      </c>
      <c r="AF126" s="54" t="str">
        <f ca="1">IF(OR(VLOOKUP($A126,Mitglieder!$C$24:$BG$323,AF$303)="",$G126=""),"",VLOOKUP($A126,Mitglieder!$C$24:$BG$323,AF$303))</f>
        <v/>
      </c>
      <c r="AG126" s="54" t="str">
        <f ca="1">IF(OR(VLOOKUP($A126,Mitglieder!$C$24:$BG$323,AG$303)="",$G126=""),"",VLOOKUP($A126,Mitglieder!$C$24:$BG$323,AG$303))</f>
        <v/>
      </c>
      <c r="AH126" s="54" t="str">
        <f ca="1">IF(OR(VLOOKUP($A126,Mitglieder!$C$24:$BG$323,AH$303)="",$G126=""),"",VLOOKUP($A126,Mitglieder!$C$24:$BG$323,AH$303))</f>
        <v/>
      </c>
      <c r="AI126" s="54" t="str">
        <f ca="1">IF(OR(VLOOKUP($A126,Mitglieder!$C$24:$BG$323,AI$303)="",$G126=""),"",VLOOKUP($A126,Mitglieder!$C$24:$BG$323,AI$303))</f>
        <v/>
      </c>
      <c r="AJ126" s="54" t="str">
        <f ca="1">IF(OR(VLOOKUP($A126,Mitglieder!$C$24:$BG$323,AJ$303)="",$G126=""),"",VLOOKUP($A126,Mitglieder!$C$24:$BG$323,AJ$303))</f>
        <v/>
      </c>
      <c r="AK126" s="54" t="str">
        <f ca="1">IF(OR(VLOOKUP($A126,Mitglieder!$C$24:$BG$323,AK$303)="",$G126=""),"",VLOOKUP($A126,Mitglieder!$C$24:$BG$323,AK$303))</f>
        <v/>
      </c>
      <c r="AL126" s="54" t="str">
        <f ca="1">IF(OR(VLOOKUP($A126,Mitglieder!$C$24:$BG$323,AL$303)="",$G126=""),"",VLOOKUP($A126,Mitglieder!$C$24:$BG$323,AL$303))</f>
        <v/>
      </c>
      <c r="AM126" s="42" t="str">
        <f ca="1">IF($G126="","",VLOOKUP($A126,Mitglieder!$C$24:$BG$323,AM$303))</f>
        <v/>
      </c>
      <c r="AN126" s="54" t="str">
        <f ca="1">IF(OR(VLOOKUP($A126,Mitglieder!$C$24:$BG$323,AN$303)="",$G126=""),"",VLOOKUP($A126,Mitglieder!$C$24:$BG$323,AN$303))</f>
        <v/>
      </c>
      <c r="AO126" s="43" t="str">
        <f ca="1">IF($G126="","",TEXT(VLOOKUP($A126,Mitglieder!$C$24:$BG$323,AO$303),"TT.MM.JJJJ"))</f>
        <v/>
      </c>
      <c r="AP126" s="42" t="str">
        <f ca="1">IF($G126="","",VLOOKUP($A126,Mitglieder!$C$24:$BG$323,AP$303))</f>
        <v/>
      </c>
      <c r="AQ126" s="45" t="str">
        <f ca="1">IF($G126="","",TEXT(VLOOKUP($A126,Mitglieder!$C$24:$BG$323,AQ$303),"0.00"))</f>
        <v/>
      </c>
      <c r="AR126" s="54" t="str">
        <f ca="1">IF(OR(VLOOKUP($A126,Mitglieder!$C$24:$BG$323,AR$303)="",$G126=""),"",VLOOKUP($A126,Mitglieder!$C$24:$BG$323,AR$303))</f>
        <v/>
      </c>
      <c r="AS126" s="45" t="str">
        <f ca="1">IF($G126="","",TEXT(VLOOKUP($A126,Mitglieder!$C$24:$BG$323,AS$303),"0.00"))</f>
        <v/>
      </c>
      <c r="AT126" s="54" t="str">
        <f ca="1">IF(OR(VLOOKUP($A126,Mitglieder!$C$24:$BG$323,AT$303)="",$G126=""),"",VLOOKUP($A126,Mitglieder!$C$24:$BG$323,AT$303))</f>
        <v/>
      </c>
      <c r="AU126" s="45" t="str">
        <f ca="1">IF($G126="","",TEXT(VLOOKUP($A126,Mitglieder!$C$24:$BG$323,AU$303),"0.00"))</f>
        <v/>
      </c>
      <c r="AV126" s="45" t="str">
        <f ca="1">IF($G126="","",TEXT(VLOOKUP($A126,Mitglieder!$C$24:$BG$323,AV$303),"0.00"))</f>
        <v/>
      </c>
      <c r="AW126" s="42" t="str">
        <f ca="1">IF($G126="","",VLOOKUP($A126,Mitglieder!$C$24:$BG$323,AW$303))</f>
        <v/>
      </c>
      <c r="AX126" s="54" t="str">
        <f ca="1">IF(OR(VLOOKUP($A126,Mitglieder!$C$24:$BG$323,AX$303)="",$G126=""),"",VLOOKUP($A126,Mitglieder!$C$24:$BG$323,AX$303))</f>
        <v/>
      </c>
      <c r="AY126" s="43" t="str">
        <f ca="1">IF($G126="","",TEXT(VLOOKUP($A126,Mitglieder!$C$24:$BG$323,AY$303),"TT.MM.JJJJ"))</f>
        <v/>
      </c>
      <c r="AZ126" s="43" t="str">
        <f ca="1">IF($G126="","",TEXT(VLOOKUP($A126,Mitglieder!$C$24:$BG$323,AZ$303),"TT.MM.JJJJ"))</f>
        <v/>
      </c>
      <c r="BA126" s="43" t="str">
        <f ca="1">IF($G126="","",TEXT(VLOOKUP($A126,Mitglieder!$C$24:$BG$323,BA$303),"TT.MM.JJJJ"))</f>
        <v/>
      </c>
      <c r="BB126" s="43" t="str">
        <f ca="1">IF($G126="","",TEXT(VLOOKUP($A126,Mitglieder!$C$24:$BG$323,BB$303),"TT.MM.JJJJ"))</f>
        <v/>
      </c>
      <c r="BC126" s="43" t="str">
        <f ca="1">IF($G126="","",TEXT(VLOOKUP($A126,Mitglieder!$C$24:$BG$323,BC$303),"TT.MM.JJJJ"))</f>
        <v/>
      </c>
      <c r="BD126" s="43" t="str">
        <f ca="1">IF($G126="","",TEXT(VLOOKUP($A126,Mitglieder!$C$24:$BG$323,BD$303),"TT.MM.JJJJ"))</f>
        <v/>
      </c>
      <c r="BE126" s="42" t="str">
        <f ca="1">IF($G126="","",VLOOKUP($A126,Mitglieder!$C$24:$BG$323,BE$303))</f>
        <v/>
      </c>
      <c r="BF126" s="42" t="str">
        <f ca="1">IF($G126="","",VLOOKUP($A126,Mitglieder!$C$24:$BG$323,BF$303))</f>
        <v/>
      </c>
    </row>
    <row r="127" spans="1:58" x14ac:dyDescent="0.35">
      <c r="A127" s="42">
        <v>127</v>
      </c>
      <c r="B127" s="42">
        <f ca="1">VLOOKUP($A127,Mitglieder!$C$24:$BA$323,B$303)</f>
        <v>1.0299999999999967</v>
      </c>
      <c r="C127" s="42" t="str">
        <f ca="1">IF($G127="","",VLOOKUP($A127,Mitglieder!$C$24:$BG$323,C$303))</f>
        <v/>
      </c>
      <c r="D127" s="42" t="str">
        <f ca="1">IF($G127="","",VLOOKUP($A127,Mitglieder!$C$24:$BG$323,D$303))</f>
        <v/>
      </c>
      <c r="E127" s="42" t="str">
        <f ca="1">IF($G127="","",VLOOKUP($A127,Mitglieder!$C$24:$BG$323,E$303))</f>
        <v/>
      </c>
      <c r="F127" s="54" t="str">
        <f ca="1">IF(OR(VLOOKUP($A127,Mitglieder!$C$24:$BG$323,F$303)="",$G127=""),"",VLOOKUP($A127,Mitglieder!$C$24:$BG$323,F$303))</f>
        <v/>
      </c>
      <c r="G127" s="72" t="str">
        <f ca="1">IF(B127/ROUND(B127,0)=1,VLOOKUP($A127,Mitglieder!$C$24:$BA$323,G$303),"")</f>
        <v/>
      </c>
      <c r="H127" s="42" t="str">
        <f ca="1">IF($G127="","",VLOOKUP($A127,Mitglieder!$C$24:$BG$323,H$303))</f>
        <v/>
      </c>
      <c r="I127" s="54" t="str">
        <f ca="1">IF(OR(VLOOKUP($A127,Mitglieder!$C$24:$BG$323,I$303)="",$G127=""),"",VLOOKUP($A127,Mitglieder!$C$24:$BG$323,I$303))</f>
        <v/>
      </c>
      <c r="J127" s="42" t="str">
        <f ca="1">IF($G127="","",VLOOKUP($A127,Mitglieder!$C$24:$BG$323,J$303))</f>
        <v/>
      </c>
      <c r="K127" s="54" t="str">
        <f ca="1">IF(OR(VLOOKUP($A127,Mitglieder!$C$24:$BG$323,K$303)="",$G127=""),"",VLOOKUP($A127,Mitglieder!$C$24:$BG$323,K$303))</f>
        <v/>
      </c>
      <c r="L127" s="42" t="str">
        <f ca="1">IF($G127="","",VLOOKUP($A127,Mitglieder!$C$24:$BG$323,L$303))</f>
        <v/>
      </c>
      <c r="M127" s="42" t="str">
        <f ca="1">IF($G127="","",VLOOKUP($A127,Mitglieder!$C$24:$BG$323,M$303))</f>
        <v/>
      </c>
      <c r="N127" s="42" t="str">
        <f ca="1">IF($G127="","",VLOOKUP($A127,Mitglieder!$C$24:$BG$323,N$303))</f>
        <v/>
      </c>
      <c r="O127" s="42" t="str">
        <f ca="1">IF($G127="","",VLOOKUP($A127,Mitglieder!$C$24:$BG$323,O$303))</f>
        <v/>
      </c>
      <c r="P127" s="42" t="str">
        <f ca="1">IF($G127="","",VLOOKUP($A127,Mitglieder!$C$24:$BG$323,P$303))</f>
        <v/>
      </c>
      <c r="Q127" s="42" t="str">
        <f ca="1">IF($G127="","",VLOOKUP($A127,Mitglieder!$C$24:$BG$323,Q$303))</f>
        <v/>
      </c>
      <c r="R127" s="54" t="str">
        <f ca="1">IF(OR(VLOOKUP($A127,Mitglieder!$C$24:$BG$323,R$303)="",$G127=""),"",VLOOKUP($A127,Mitglieder!$C$24:$BG$323,R$303))</f>
        <v/>
      </c>
      <c r="S127" s="43" t="str">
        <f ca="1">IF($G127="","",TEXT(VLOOKUP($A127,Mitglieder!$C$24:$BG$323,S$303),"TT.MM.JJJJ"))</f>
        <v/>
      </c>
      <c r="T127" s="43" t="str">
        <f ca="1">IF($G127="","",TEXT(VLOOKUP($A127,Mitglieder!$C$24:$BG$323,T$303),"TT.MM.JJJJ"))</f>
        <v/>
      </c>
      <c r="U127" s="43" t="str">
        <f ca="1">IF($G127="","",TEXT(VLOOKUP($A127,Mitglieder!$C$24:$BG$323,U$303),"TT.MM.JJJJ"))</f>
        <v/>
      </c>
      <c r="V127" s="54" t="str">
        <f ca="1">IF(OR(VLOOKUP($A127,Mitglieder!$C$24:$BG$323,V$303)="",$G127=""),"",VLOOKUP($A127,Mitglieder!$C$24:$BG$323,V$303))</f>
        <v/>
      </c>
      <c r="W127" s="54" t="str">
        <f ca="1">IF(OR(VLOOKUP($A127,Mitglieder!$C$24:$BG$323,W$303)="",$G127=""),"",VLOOKUP($A127,Mitglieder!$C$24:$BG$323,W$303))</f>
        <v/>
      </c>
      <c r="X127" s="54" t="str">
        <f ca="1">IF(OR(VLOOKUP($A127,Mitglieder!$C$24:$BG$323,X$303)="",$G127=""),"",VLOOKUP($A127,Mitglieder!$C$24:$BG$323,X$303))</f>
        <v/>
      </c>
      <c r="Y127" s="54" t="str">
        <f ca="1">IF(OR(VLOOKUP($A127,Mitglieder!$C$24:$BG$323,Y$303)="",$G127=""),"",VLOOKUP($A127,Mitglieder!$C$24:$BG$323,Y$303))</f>
        <v/>
      </c>
      <c r="Z127" s="54" t="str">
        <f ca="1">IF(OR(VLOOKUP($A127,Mitglieder!$C$24:$BG$323,Z$303)="",$G127=""),"",VLOOKUP($A127,Mitglieder!$C$24:$BG$323,Z$303))</f>
        <v/>
      </c>
      <c r="AA127" s="54" t="str">
        <f ca="1">IF(OR(VLOOKUP($A127,Mitglieder!$C$24:$BG$323,AA$303)="",$G127=""),"",VLOOKUP($A127,Mitglieder!$C$24:$BG$323,AA$303))</f>
        <v/>
      </c>
      <c r="AB127" s="54" t="str">
        <f ca="1">IF(OR(VLOOKUP($A127,Mitglieder!$C$24:$BG$323,AB$303)="",$G127=""),"",VLOOKUP($A127,Mitglieder!$C$24:$BG$323,AB$303))</f>
        <v/>
      </c>
      <c r="AC127" s="54" t="str">
        <f ca="1">IF(OR(VLOOKUP($A127,Mitglieder!$C$24:$BG$323,AC$303)="",$G127=""),"",VLOOKUP($A127,Mitglieder!$C$24:$BG$323,AC$303))</f>
        <v/>
      </c>
      <c r="AD127" s="54" t="str">
        <f ca="1">IF(OR(VLOOKUP($A127,Mitglieder!$C$24:$BG$323,AD$303)="",$G127=""),"",VLOOKUP($A127,Mitglieder!$C$24:$BG$323,AD$303))</f>
        <v/>
      </c>
      <c r="AE127" s="54" t="str">
        <f ca="1">IF(OR(VLOOKUP($A127,Mitglieder!$C$24:$BG$323,AE$303)="",$G127=""),"",VLOOKUP($A127,Mitglieder!$C$24:$BG$323,AE$303))</f>
        <v/>
      </c>
      <c r="AF127" s="54" t="str">
        <f ca="1">IF(OR(VLOOKUP($A127,Mitglieder!$C$24:$BG$323,AF$303)="",$G127=""),"",VLOOKUP($A127,Mitglieder!$C$24:$BG$323,AF$303))</f>
        <v/>
      </c>
      <c r="AG127" s="54" t="str">
        <f ca="1">IF(OR(VLOOKUP($A127,Mitglieder!$C$24:$BG$323,AG$303)="",$G127=""),"",VLOOKUP($A127,Mitglieder!$C$24:$BG$323,AG$303))</f>
        <v/>
      </c>
      <c r="AH127" s="54" t="str">
        <f ca="1">IF(OR(VLOOKUP($A127,Mitglieder!$C$24:$BG$323,AH$303)="",$G127=""),"",VLOOKUP($A127,Mitglieder!$C$24:$BG$323,AH$303))</f>
        <v/>
      </c>
      <c r="AI127" s="54" t="str">
        <f ca="1">IF(OR(VLOOKUP($A127,Mitglieder!$C$24:$BG$323,AI$303)="",$G127=""),"",VLOOKUP($A127,Mitglieder!$C$24:$BG$323,AI$303))</f>
        <v/>
      </c>
      <c r="AJ127" s="54" t="str">
        <f ca="1">IF(OR(VLOOKUP($A127,Mitglieder!$C$24:$BG$323,AJ$303)="",$G127=""),"",VLOOKUP($A127,Mitglieder!$C$24:$BG$323,AJ$303))</f>
        <v/>
      </c>
      <c r="AK127" s="54" t="str">
        <f ca="1">IF(OR(VLOOKUP($A127,Mitglieder!$C$24:$BG$323,AK$303)="",$G127=""),"",VLOOKUP($A127,Mitglieder!$C$24:$BG$323,AK$303))</f>
        <v/>
      </c>
      <c r="AL127" s="54" t="str">
        <f ca="1">IF(OR(VLOOKUP($A127,Mitglieder!$C$24:$BG$323,AL$303)="",$G127=""),"",VLOOKUP($A127,Mitglieder!$C$24:$BG$323,AL$303))</f>
        <v/>
      </c>
      <c r="AM127" s="42" t="str">
        <f ca="1">IF($G127="","",VLOOKUP($A127,Mitglieder!$C$24:$BG$323,AM$303))</f>
        <v/>
      </c>
      <c r="AN127" s="54" t="str">
        <f ca="1">IF(OR(VLOOKUP($A127,Mitglieder!$C$24:$BG$323,AN$303)="",$G127=""),"",VLOOKUP($A127,Mitglieder!$C$24:$BG$323,AN$303))</f>
        <v/>
      </c>
      <c r="AO127" s="43" t="str">
        <f ca="1">IF($G127="","",TEXT(VLOOKUP($A127,Mitglieder!$C$24:$BG$323,AO$303),"TT.MM.JJJJ"))</f>
        <v/>
      </c>
      <c r="AP127" s="42" t="str">
        <f ca="1">IF($G127="","",VLOOKUP($A127,Mitglieder!$C$24:$BG$323,AP$303))</f>
        <v/>
      </c>
      <c r="AQ127" s="45" t="str">
        <f ca="1">IF($G127="","",TEXT(VLOOKUP($A127,Mitglieder!$C$24:$BG$323,AQ$303),"0.00"))</f>
        <v/>
      </c>
      <c r="AR127" s="54" t="str">
        <f ca="1">IF(OR(VLOOKUP($A127,Mitglieder!$C$24:$BG$323,AR$303)="",$G127=""),"",VLOOKUP($A127,Mitglieder!$C$24:$BG$323,AR$303))</f>
        <v/>
      </c>
      <c r="AS127" s="45" t="str">
        <f ca="1">IF($G127="","",TEXT(VLOOKUP($A127,Mitglieder!$C$24:$BG$323,AS$303),"0.00"))</f>
        <v/>
      </c>
      <c r="AT127" s="54" t="str">
        <f ca="1">IF(OR(VLOOKUP($A127,Mitglieder!$C$24:$BG$323,AT$303)="",$G127=""),"",VLOOKUP($A127,Mitglieder!$C$24:$BG$323,AT$303))</f>
        <v/>
      </c>
      <c r="AU127" s="45" t="str">
        <f ca="1">IF($G127="","",TEXT(VLOOKUP($A127,Mitglieder!$C$24:$BG$323,AU$303),"0.00"))</f>
        <v/>
      </c>
      <c r="AV127" s="45" t="str">
        <f ca="1">IF($G127="","",TEXT(VLOOKUP($A127,Mitglieder!$C$24:$BG$323,AV$303),"0.00"))</f>
        <v/>
      </c>
      <c r="AW127" s="42" t="str">
        <f ca="1">IF($G127="","",VLOOKUP($A127,Mitglieder!$C$24:$BG$323,AW$303))</f>
        <v/>
      </c>
      <c r="AX127" s="54" t="str">
        <f ca="1">IF(OR(VLOOKUP($A127,Mitglieder!$C$24:$BG$323,AX$303)="",$G127=""),"",VLOOKUP($A127,Mitglieder!$C$24:$BG$323,AX$303))</f>
        <v/>
      </c>
      <c r="AY127" s="43" t="str">
        <f ca="1">IF($G127="","",TEXT(VLOOKUP($A127,Mitglieder!$C$24:$BG$323,AY$303),"TT.MM.JJJJ"))</f>
        <v/>
      </c>
      <c r="AZ127" s="43" t="str">
        <f ca="1">IF($G127="","",TEXT(VLOOKUP($A127,Mitglieder!$C$24:$BG$323,AZ$303),"TT.MM.JJJJ"))</f>
        <v/>
      </c>
      <c r="BA127" s="43" t="str">
        <f ca="1">IF($G127="","",TEXT(VLOOKUP($A127,Mitglieder!$C$24:$BG$323,BA$303),"TT.MM.JJJJ"))</f>
        <v/>
      </c>
      <c r="BB127" s="43" t="str">
        <f ca="1">IF($G127="","",TEXT(VLOOKUP($A127,Mitglieder!$C$24:$BG$323,BB$303),"TT.MM.JJJJ"))</f>
        <v/>
      </c>
      <c r="BC127" s="43" t="str">
        <f ca="1">IF($G127="","",TEXT(VLOOKUP($A127,Mitglieder!$C$24:$BG$323,BC$303),"TT.MM.JJJJ"))</f>
        <v/>
      </c>
      <c r="BD127" s="43" t="str">
        <f ca="1">IF($G127="","",TEXT(VLOOKUP($A127,Mitglieder!$C$24:$BG$323,BD$303),"TT.MM.JJJJ"))</f>
        <v/>
      </c>
      <c r="BE127" s="42" t="str">
        <f ca="1">IF($G127="","",VLOOKUP($A127,Mitglieder!$C$24:$BG$323,BE$303))</f>
        <v/>
      </c>
      <c r="BF127" s="42" t="str">
        <f ca="1">IF($G127="","",VLOOKUP($A127,Mitglieder!$C$24:$BG$323,BF$303))</f>
        <v/>
      </c>
    </row>
    <row r="128" spans="1:58" x14ac:dyDescent="0.35">
      <c r="A128" s="42">
        <v>128</v>
      </c>
      <c r="B128" s="42">
        <f ca="1">VLOOKUP($A128,Mitglieder!$C$24:$BA$323,B$303)</f>
        <v>1.0299999999999967</v>
      </c>
      <c r="C128" s="42" t="str">
        <f ca="1">IF($G128="","",VLOOKUP($A128,Mitglieder!$C$24:$BG$323,C$303))</f>
        <v/>
      </c>
      <c r="D128" s="42" t="str">
        <f ca="1">IF($G128="","",VLOOKUP($A128,Mitglieder!$C$24:$BG$323,D$303))</f>
        <v/>
      </c>
      <c r="E128" s="42" t="str">
        <f ca="1">IF($G128="","",VLOOKUP($A128,Mitglieder!$C$24:$BG$323,E$303))</f>
        <v/>
      </c>
      <c r="F128" s="54" t="str">
        <f ca="1">IF(OR(VLOOKUP($A128,Mitglieder!$C$24:$BG$323,F$303)="",$G128=""),"",VLOOKUP($A128,Mitglieder!$C$24:$BG$323,F$303))</f>
        <v/>
      </c>
      <c r="G128" s="72" t="str">
        <f ca="1">IF(B128/ROUND(B128,0)=1,VLOOKUP($A128,Mitglieder!$C$24:$BA$323,G$303),"")</f>
        <v/>
      </c>
      <c r="H128" s="42" t="str">
        <f ca="1">IF($G128="","",VLOOKUP($A128,Mitglieder!$C$24:$BG$323,H$303))</f>
        <v/>
      </c>
      <c r="I128" s="54" t="str">
        <f ca="1">IF(OR(VLOOKUP($A128,Mitglieder!$C$24:$BG$323,I$303)="",$G128=""),"",VLOOKUP($A128,Mitglieder!$C$24:$BG$323,I$303))</f>
        <v/>
      </c>
      <c r="J128" s="42" t="str">
        <f ca="1">IF($G128="","",VLOOKUP($A128,Mitglieder!$C$24:$BG$323,J$303))</f>
        <v/>
      </c>
      <c r="K128" s="54" t="str">
        <f ca="1">IF(OR(VLOOKUP($A128,Mitglieder!$C$24:$BG$323,K$303)="",$G128=""),"",VLOOKUP($A128,Mitglieder!$C$24:$BG$323,K$303))</f>
        <v/>
      </c>
      <c r="L128" s="42" t="str">
        <f ca="1">IF($G128="","",VLOOKUP($A128,Mitglieder!$C$24:$BG$323,L$303))</f>
        <v/>
      </c>
      <c r="M128" s="42" t="str">
        <f ca="1">IF($G128="","",VLOOKUP($A128,Mitglieder!$C$24:$BG$323,M$303))</f>
        <v/>
      </c>
      <c r="N128" s="42" t="str">
        <f ca="1">IF($G128="","",VLOOKUP($A128,Mitglieder!$C$24:$BG$323,N$303))</f>
        <v/>
      </c>
      <c r="O128" s="42" t="str">
        <f ca="1">IF($G128="","",VLOOKUP($A128,Mitglieder!$C$24:$BG$323,O$303))</f>
        <v/>
      </c>
      <c r="P128" s="42" t="str">
        <f ca="1">IF($G128="","",VLOOKUP($A128,Mitglieder!$C$24:$BG$323,P$303))</f>
        <v/>
      </c>
      <c r="Q128" s="42" t="str">
        <f ca="1">IF($G128="","",VLOOKUP($A128,Mitglieder!$C$24:$BG$323,Q$303))</f>
        <v/>
      </c>
      <c r="R128" s="54" t="str">
        <f ca="1">IF(OR(VLOOKUP($A128,Mitglieder!$C$24:$BG$323,R$303)="",$G128=""),"",VLOOKUP($A128,Mitglieder!$C$24:$BG$323,R$303))</f>
        <v/>
      </c>
      <c r="S128" s="43" t="str">
        <f ca="1">IF($G128="","",TEXT(VLOOKUP($A128,Mitglieder!$C$24:$BG$323,S$303),"TT.MM.JJJJ"))</f>
        <v/>
      </c>
      <c r="T128" s="43" t="str">
        <f ca="1">IF($G128="","",TEXT(VLOOKUP($A128,Mitglieder!$C$24:$BG$323,T$303),"TT.MM.JJJJ"))</f>
        <v/>
      </c>
      <c r="U128" s="43" t="str">
        <f ca="1">IF($G128="","",TEXT(VLOOKUP($A128,Mitglieder!$C$24:$BG$323,U$303),"TT.MM.JJJJ"))</f>
        <v/>
      </c>
      <c r="V128" s="54" t="str">
        <f ca="1">IF(OR(VLOOKUP($A128,Mitglieder!$C$24:$BG$323,V$303)="",$G128=""),"",VLOOKUP($A128,Mitglieder!$C$24:$BG$323,V$303))</f>
        <v/>
      </c>
      <c r="W128" s="54" t="str">
        <f ca="1">IF(OR(VLOOKUP($A128,Mitglieder!$C$24:$BG$323,W$303)="",$G128=""),"",VLOOKUP($A128,Mitglieder!$C$24:$BG$323,W$303))</f>
        <v/>
      </c>
      <c r="X128" s="54" t="str">
        <f ca="1">IF(OR(VLOOKUP($A128,Mitglieder!$C$24:$BG$323,X$303)="",$G128=""),"",VLOOKUP($A128,Mitglieder!$C$24:$BG$323,X$303))</f>
        <v/>
      </c>
      <c r="Y128" s="54" t="str">
        <f ca="1">IF(OR(VLOOKUP($A128,Mitglieder!$C$24:$BG$323,Y$303)="",$G128=""),"",VLOOKUP($A128,Mitglieder!$C$24:$BG$323,Y$303))</f>
        <v/>
      </c>
      <c r="Z128" s="54" t="str">
        <f ca="1">IF(OR(VLOOKUP($A128,Mitglieder!$C$24:$BG$323,Z$303)="",$G128=""),"",VLOOKUP($A128,Mitglieder!$C$24:$BG$323,Z$303))</f>
        <v/>
      </c>
      <c r="AA128" s="54" t="str">
        <f ca="1">IF(OR(VLOOKUP($A128,Mitglieder!$C$24:$BG$323,AA$303)="",$G128=""),"",VLOOKUP($A128,Mitglieder!$C$24:$BG$323,AA$303))</f>
        <v/>
      </c>
      <c r="AB128" s="54" t="str">
        <f ca="1">IF(OR(VLOOKUP($A128,Mitglieder!$C$24:$BG$323,AB$303)="",$G128=""),"",VLOOKUP($A128,Mitglieder!$C$24:$BG$323,AB$303))</f>
        <v/>
      </c>
      <c r="AC128" s="54" t="str">
        <f ca="1">IF(OR(VLOOKUP($A128,Mitglieder!$C$24:$BG$323,AC$303)="",$G128=""),"",VLOOKUP($A128,Mitglieder!$C$24:$BG$323,AC$303))</f>
        <v/>
      </c>
      <c r="AD128" s="54" t="str">
        <f ca="1">IF(OR(VLOOKUP($A128,Mitglieder!$C$24:$BG$323,AD$303)="",$G128=""),"",VLOOKUP($A128,Mitglieder!$C$24:$BG$323,AD$303))</f>
        <v/>
      </c>
      <c r="AE128" s="54" t="str">
        <f ca="1">IF(OR(VLOOKUP($A128,Mitglieder!$C$24:$BG$323,AE$303)="",$G128=""),"",VLOOKUP($A128,Mitglieder!$C$24:$BG$323,AE$303))</f>
        <v/>
      </c>
      <c r="AF128" s="54" t="str">
        <f ca="1">IF(OR(VLOOKUP($A128,Mitglieder!$C$24:$BG$323,AF$303)="",$G128=""),"",VLOOKUP($A128,Mitglieder!$C$24:$BG$323,AF$303))</f>
        <v/>
      </c>
      <c r="AG128" s="54" t="str">
        <f ca="1">IF(OR(VLOOKUP($A128,Mitglieder!$C$24:$BG$323,AG$303)="",$G128=""),"",VLOOKUP($A128,Mitglieder!$C$24:$BG$323,AG$303))</f>
        <v/>
      </c>
      <c r="AH128" s="54" t="str">
        <f ca="1">IF(OR(VLOOKUP($A128,Mitglieder!$C$24:$BG$323,AH$303)="",$G128=""),"",VLOOKUP($A128,Mitglieder!$C$24:$BG$323,AH$303))</f>
        <v/>
      </c>
      <c r="AI128" s="54" t="str">
        <f ca="1">IF(OR(VLOOKUP($A128,Mitglieder!$C$24:$BG$323,AI$303)="",$G128=""),"",VLOOKUP($A128,Mitglieder!$C$24:$BG$323,AI$303))</f>
        <v/>
      </c>
      <c r="AJ128" s="54" t="str">
        <f ca="1">IF(OR(VLOOKUP($A128,Mitglieder!$C$24:$BG$323,AJ$303)="",$G128=""),"",VLOOKUP($A128,Mitglieder!$C$24:$BG$323,AJ$303))</f>
        <v/>
      </c>
      <c r="AK128" s="54" t="str">
        <f ca="1">IF(OR(VLOOKUP($A128,Mitglieder!$C$24:$BG$323,AK$303)="",$G128=""),"",VLOOKUP($A128,Mitglieder!$C$24:$BG$323,AK$303))</f>
        <v/>
      </c>
      <c r="AL128" s="54" t="str">
        <f ca="1">IF(OR(VLOOKUP($A128,Mitglieder!$C$24:$BG$323,AL$303)="",$G128=""),"",VLOOKUP($A128,Mitglieder!$C$24:$BG$323,AL$303))</f>
        <v/>
      </c>
      <c r="AM128" s="42" t="str">
        <f ca="1">IF($G128="","",VLOOKUP($A128,Mitglieder!$C$24:$BG$323,AM$303))</f>
        <v/>
      </c>
      <c r="AN128" s="54" t="str">
        <f ca="1">IF(OR(VLOOKUP($A128,Mitglieder!$C$24:$BG$323,AN$303)="",$G128=""),"",VLOOKUP($A128,Mitglieder!$C$24:$BG$323,AN$303))</f>
        <v/>
      </c>
      <c r="AO128" s="43" t="str">
        <f ca="1">IF($G128="","",TEXT(VLOOKUP($A128,Mitglieder!$C$24:$BG$323,AO$303),"TT.MM.JJJJ"))</f>
        <v/>
      </c>
      <c r="AP128" s="42" t="str">
        <f ca="1">IF($G128="","",VLOOKUP($A128,Mitglieder!$C$24:$BG$323,AP$303))</f>
        <v/>
      </c>
      <c r="AQ128" s="45" t="str">
        <f ca="1">IF($G128="","",TEXT(VLOOKUP($A128,Mitglieder!$C$24:$BG$323,AQ$303),"0.00"))</f>
        <v/>
      </c>
      <c r="AR128" s="54" t="str">
        <f ca="1">IF(OR(VLOOKUP($A128,Mitglieder!$C$24:$BG$323,AR$303)="",$G128=""),"",VLOOKUP($A128,Mitglieder!$C$24:$BG$323,AR$303))</f>
        <v/>
      </c>
      <c r="AS128" s="45" t="str">
        <f ca="1">IF($G128="","",TEXT(VLOOKUP($A128,Mitglieder!$C$24:$BG$323,AS$303),"0.00"))</f>
        <v/>
      </c>
      <c r="AT128" s="54" t="str">
        <f ca="1">IF(OR(VLOOKUP($A128,Mitglieder!$C$24:$BG$323,AT$303)="",$G128=""),"",VLOOKUP($A128,Mitglieder!$C$24:$BG$323,AT$303))</f>
        <v/>
      </c>
      <c r="AU128" s="45" t="str">
        <f ca="1">IF($G128="","",TEXT(VLOOKUP($A128,Mitglieder!$C$24:$BG$323,AU$303),"0.00"))</f>
        <v/>
      </c>
      <c r="AV128" s="45" t="str">
        <f ca="1">IF($G128="","",TEXT(VLOOKUP($A128,Mitglieder!$C$24:$BG$323,AV$303),"0.00"))</f>
        <v/>
      </c>
      <c r="AW128" s="42" t="str">
        <f ca="1">IF($G128="","",VLOOKUP($A128,Mitglieder!$C$24:$BG$323,AW$303))</f>
        <v/>
      </c>
      <c r="AX128" s="54" t="str">
        <f ca="1">IF(OR(VLOOKUP($A128,Mitglieder!$C$24:$BG$323,AX$303)="",$G128=""),"",VLOOKUP($A128,Mitglieder!$C$24:$BG$323,AX$303))</f>
        <v/>
      </c>
      <c r="AY128" s="43" t="str">
        <f ca="1">IF($G128="","",TEXT(VLOOKUP($A128,Mitglieder!$C$24:$BG$323,AY$303),"TT.MM.JJJJ"))</f>
        <v/>
      </c>
      <c r="AZ128" s="43" t="str">
        <f ca="1">IF($G128="","",TEXT(VLOOKUP($A128,Mitglieder!$C$24:$BG$323,AZ$303),"TT.MM.JJJJ"))</f>
        <v/>
      </c>
      <c r="BA128" s="43" t="str">
        <f ca="1">IF($G128="","",TEXT(VLOOKUP($A128,Mitglieder!$C$24:$BG$323,BA$303),"TT.MM.JJJJ"))</f>
        <v/>
      </c>
      <c r="BB128" s="43" t="str">
        <f ca="1">IF($G128="","",TEXT(VLOOKUP($A128,Mitglieder!$C$24:$BG$323,BB$303),"TT.MM.JJJJ"))</f>
        <v/>
      </c>
      <c r="BC128" s="43" t="str">
        <f ca="1">IF($G128="","",TEXT(VLOOKUP($A128,Mitglieder!$C$24:$BG$323,BC$303),"TT.MM.JJJJ"))</f>
        <v/>
      </c>
      <c r="BD128" s="43" t="str">
        <f ca="1">IF($G128="","",TEXT(VLOOKUP($A128,Mitglieder!$C$24:$BG$323,BD$303),"TT.MM.JJJJ"))</f>
        <v/>
      </c>
      <c r="BE128" s="42" t="str">
        <f ca="1">IF($G128="","",VLOOKUP($A128,Mitglieder!$C$24:$BG$323,BE$303))</f>
        <v/>
      </c>
      <c r="BF128" s="42" t="str">
        <f ca="1">IF($G128="","",VLOOKUP($A128,Mitglieder!$C$24:$BG$323,BF$303))</f>
        <v/>
      </c>
    </row>
    <row r="129" spans="1:58" x14ac:dyDescent="0.35">
      <c r="A129" s="42">
        <v>129</v>
      </c>
      <c r="B129" s="42">
        <f ca="1">VLOOKUP($A129,Mitglieder!$C$24:$BA$323,B$303)</f>
        <v>1.0299999999999967</v>
      </c>
      <c r="C129" s="42" t="str">
        <f ca="1">IF($G129="","",VLOOKUP($A129,Mitglieder!$C$24:$BG$323,C$303))</f>
        <v/>
      </c>
      <c r="D129" s="42" t="str">
        <f ca="1">IF($G129="","",VLOOKUP($A129,Mitglieder!$C$24:$BG$323,D$303))</f>
        <v/>
      </c>
      <c r="E129" s="42" t="str">
        <f ca="1">IF($G129="","",VLOOKUP($A129,Mitglieder!$C$24:$BG$323,E$303))</f>
        <v/>
      </c>
      <c r="F129" s="54" t="str">
        <f ca="1">IF(OR(VLOOKUP($A129,Mitglieder!$C$24:$BG$323,F$303)="",$G129=""),"",VLOOKUP($A129,Mitglieder!$C$24:$BG$323,F$303))</f>
        <v/>
      </c>
      <c r="G129" s="72" t="str">
        <f ca="1">IF(B129/ROUND(B129,0)=1,VLOOKUP($A129,Mitglieder!$C$24:$BA$323,G$303),"")</f>
        <v/>
      </c>
      <c r="H129" s="42" t="str">
        <f ca="1">IF($G129="","",VLOOKUP($A129,Mitglieder!$C$24:$BG$323,H$303))</f>
        <v/>
      </c>
      <c r="I129" s="54" t="str">
        <f ca="1">IF(OR(VLOOKUP($A129,Mitglieder!$C$24:$BG$323,I$303)="",$G129=""),"",VLOOKUP($A129,Mitglieder!$C$24:$BG$323,I$303))</f>
        <v/>
      </c>
      <c r="J129" s="42" t="str">
        <f ca="1">IF($G129="","",VLOOKUP($A129,Mitglieder!$C$24:$BG$323,J$303))</f>
        <v/>
      </c>
      <c r="K129" s="54" t="str">
        <f ca="1">IF(OR(VLOOKUP($A129,Mitglieder!$C$24:$BG$323,K$303)="",$G129=""),"",VLOOKUP($A129,Mitglieder!$C$24:$BG$323,K$303))</f>
        <v/>
      </c>
      <c r="L129" s="42" t="str">
        <f ca="1">IF($G129="","",VLOOKUP($A129,Mitglieder!$C$24:$BG$323,L$303))</f>
        <v/>
      </c>
      <c r="M129" s="42" t="str">
        <f ca="1">IF($G129="","",VLOOKUP($A129,Mitglieder!$C$24:$BG$323,M$303))</f>
        <v/>
      </c>
      <c r="N129" s="42" t="str">
        <f ca="1">IF($G129="","",VLOOKUP($A129,Mitglieder!$C$24:$BG$323,N$303))</f>
        <v/>
      </c>
      <c r="O129" s="42" t="str">
        <f ca="1">IF($G129="","",VLOOKUP($A129,Mitglieder!$C$24:$BG$323,O$303))</f>
        <v/>
      </c>
      <c r="P129" s="42" t="str">
        <f ca="1">IF($G129="","",VLOOKUP($A129,Mitglieder!$C$24:$BG$323,P$303))</f>
        <v/>
      </c>
      <c r="Q129" s="42" t="str">
        <f ca="1">IF($G129="","",VLOOKUP($A129,Mitglieder!$C$24:$BG$323,Q$303))</f>
        <v/>
      </c>
      <c r="R129" s="54" t="str">
        <f ca="1">IF(OR(VLOOKUP($A129,Mitglieder!$C$24:$BG$323,R$303)="",$G129=""),"",VLOOKUP($A129,Mitglieder!$C$24:$BG$323,R$303))</f>
        <v/>
      </c>
      <c r="S129" s="43" t="str">
        <f ca="1">IF($G129="","",TEXT(VLOOKUP($A129,Mitglieder!$C$24:$BG$323,S$303),"TT.MM.JJJJ"))</f>
        <v/>
      </c>
      <c r="T129" s="43" t="str">
        <f ca="1">IF($G129="","",TEXT(VLOOKUP($A129,Mitglieder!$C$24:$BG$323,T$303),"TT.MM.JJJJ"))</f>
        <v/>
      </c>
      <c r="U129" s="43" t="str">
        <f ca="1">IF($G129="","",TEXT(VLOOKUP($A129,Mitglieder!$C$24:$BG$323,U$303),"TT.MM.JJJJ"))</f>
        <v/>
      </c>
      <c r="V129" s="54" t="str">
        <f ca="1">IF(OR(VLOOKUP($A129,Mitglieder!$C$24:$BG$323,V$303)="",$G129=""),"",VLOOKUP($A129,Mitglieder!$C$24:$BG$323,V$303))</f>
        <v/>
      </c>
      <c r="W129" s="54" t="str">
        <f ca="1">IF(OR(VLOOKUP($A129,Mitglieder!$C$24:$BG$323,W$303)="",$G129=""),"",VLOOKUP($A129,Mitglieder!$C$24:$BG$323,W$303))</f>
        <v/>
      </c>
      <c r="X129" s="54" t="str">
        <f ca="1">IF(OR(VLOOKUP($A129,Mitglieder!$C$24:$BG$323,X$303)="",$G129=""),"",VLOOKUP($A129,Mitglieder!$C$24:$BG$323,X$303))</f>
        <v/>
      </c>
      <c r="Y129" s="54" t="str">
        <f ca="1">IF(OR(VLOOKUP($A129,Mitglieder!$C$24:$BG$323,Y$303)="",$G129=""),"",VLOOKUP($A129,Mitglieder!$C$24:$BG$323,Y$303))</f>
        <v/>
      </c>
      <c r="Z129" s="54" t="str">
        <f ca="1">IF(OR(VLOOKUP($A129,Mitglieder!$C$24:$BG$323,Z$303)="",$G129=""),"",VLOOKUP($A129,Mitglieder!$C$24:$BG$323,Z$303))</f>
        <v/>
      </c>
      <c r="AA129" s="54" t="str">
        <f ca="1">IF(OR(VLOOKUP($A129,Mitglieder!$C$24:$BG$323,AA$303)="",$G129=""),"",VLOOKUP($A129,Mitglieder!$C$24:$BG$323,AA$303))</f>
        <v/>
      </c>
      <c r="AB129" s="54" t="str">
        <f ca="1">IF(OR(VLOOKUP($A129,Mitglieder!$C$24:$BG$323,AB$303)="",$G129=""),"",VLOOKUP($A129,Mitglieder!$C$24:$BG$323,AB$303))</f>
        <v/>
      </c>
      <c r="AC129" s="54" t="str">
        <f ca="1">IF(OR(VLOOKUP($A129,Mitglieder!$C$24:$BG$323,AC$303)="",$G129=""),"",VLOOKUP($A129,Mitglieder!$C$24:$BG$323,AC$303))</f>
        <v/>
      </c>
      <c r="AD129" s="54" t="str">
        <f ca="1">IF(OR(VLOOKUP($A129,Mitglieder!$C$24:$BG$323,AD$303)="",$G129=""),"",VLOOKUP($A129,Mitglieder!$C$24:$BG$323,AD$303))</f>
        <v/>
      </c>
      <c r="AE129" s="54" t="str">
        <f ca="1">IF(OR(VLOOKUP($A129,Mitglieder!$C$24:$BG$323,AE$303)="",$G129=""),"",VLOOKUP($A129,Mitglieder!$C$24:$BG$323,AE$303))</f>
        <v/>
      </c>
      <c r="AF129" s="54" t="str">
        <f ca="1">IF(OR(VLOOKUP($A129,Mitglieder!$C$24:$BG$323,AF$303)="",$G129=""),"",VLOOKUP($A129,Mitglieder!$C$24:$BG$323,AF$303))</f>
        <v/>
      </c>
      <c r="AG129" s="54" t="str">
        <f ca="1">IF(OR(VLOOKUP($A129,Mitglieder!$C$24:$BG$323,AG$303)="",$G129=""),"",VLOOKUP($A129,Mitglieder!$C$24:$BG$323,AG$303))</f>
        <v/>
      </c>
      <c r="AH129" s="54" t="str">
        <f ca="1">IF(OR(VLOOKUP($A129,Mitglieder!$C$24:$BG$323,AH$303)="",$G129=""),"",VLOOKUP($A129,Mitglieder!$C$24:$BG$323,AH$303))</f>
        <v/>
      </c>
      <c r="AI129" s="54" t="str">
        <f ca="1">IF(OR(VLOOKUP($A129,Mitglieder!$C$24:$BG$323,AI$303)="",$G129=""),"",VLOOKUP($A129,Mitglieder!$C$24:$BG$323,AI$303))</f>
        <v/>
      </c>
      <c r="AJ129" s="54" t="str">
        <f ca="1">IF(OR(VLOOKUP($A129,Mitglieder!$C$24:$BG$323,AJ$303)="",$G129=""),"",VLOOKUP($A129,Mitglieder!$C$24:$BG$323,AJ$303))</f>
        <v/>
      </c>
      <c r="AK129" s="54" t="str">
        <f ca="1">IF(OR(VLOOKUP($A129,Mitglieder!$C$24:$BG$323,AK$303)="",$G129=""),"",VLOOKUP($A129,Mitglieder!$C$24:$BG$323,AK$303))</f>
        <v/>
      </c>
      <c r="AL129" s="54" t="str">
        <f ca="1">IF(OR(VLOOKUP($A129,Mitglieder!$C$24:$BG$323,AL$303)="",$G129=""),"",VLOOKUP($A129,Mitglieder!$C$24:$BG$323,AL$303))</f>
        <v/>
      </c>
      <c r="AM129" s="42" t="str">
        <f ca="1">IF($G129="","",VLOOKUP($A129,Mitglieder!$C$24:$BG$323,AM$303))</f>
        <v/>
      </c>
      <c r="AN129" s="54" t="str">
        <f ca="1">IF(OR(VLOOKUP($A129,Mitglieder!$C$24:$BG$323,AN$303)="",$G129=""),"",VLOOKUP($A129,Mitglieder!$C$24:$BG$323,AN$303))</f>
        <v/>
      </c>
      <c r="AO129" s="43" t="str">
        <f ca="1">IF($G129="","",TEXT(VLOOKUP($A129,Mitglieder!$C$24:$BG$323,AO$303),"TT.MM.JJJJ"))</f>
        <v/>
      </c>
      <c r="AP129" s="42" t="str">
        <f ca="1">IF($G129="","",VLOOKUP($A129,Mitglieder!$C$24:$BG$323,AP$303))</f>
        <v/>
      </c>
      <c r="AQ129" s="45" t="str">
        <f ca="1">IF($G129="","",TEXT(VLOOKUP($A129,Mitglieder!$C$24:$BG$323,AQ$303),"0.00"))</f>
        <v/>
      </c>
      <c r="AR129" s="54" t="str">
        <f ca="1">IF(OR(VLOOKUP($A129,Mitglieder!$C$24:$BG$323,AR$303)="",$G129=""),"",VLOOKUP($A129,Mitglieder!$C$24:$BG$323,AR$303))</f>
        <v/>
      </c>
      <c r="AS129" s="45" t="str">
        <f ca="1">IF($G129="","",TEXT(VLOOKUP($A129,Mitglieder!$C$24:$BG$323,AS$303),"0.00"))</f>
        <v/>
      </c>
      <c r="AT129" s="54" t="str">
        <f ca="1">IF(OR(VLOOKUP($A129,Mitglieder!$C$24:$BG$323,AT$303)="",$G129=""),"",VLOOKUP($A129,Mitglieder!$C$24:$BG$323,AT$303))</f>
        <v/>
      </c>
      <c r="AU129" s="45" t="str">
        <f ca="1">IF($G129="","",TEXT(VLOOKUP($A129,Mitglieder!$C$24:$BG$323,AU$303),"0.00"))</f>
        <v/>
      </c>
      <c r="AV129" s="45" t="str">
        <f ca="1">IF($G129="","",TEXT(VLOOKUP($A129,Mitglieder!$C$24:$BG$323,AV$303),"0.00"))</f>
        <v/>
      </c>
      <c r="AW129" s="42" t="str">
        <f ca="1">IF($G129="","",VLOOKUP($A129,Mitglieder!$C$24:$BG$323,AW$303))</f>
        <v/>
      </c>
      <c r="AX129" s="54" t="str">
        <f ca="1">IF(OR(VLOOKUP($A129,Mitglieder!$C$24:$BG$323,AX$303)="",$G129=""),"",VLOOKUP($A129,Mitglieder!$C$24:$BG$323,AX$303))</f>
        <v/>
      </c>
      <c r="AY129" s="43" t="str">
        <f ca="1">IF($G129="","",TEXT(VLOOKUP($A129,Mitglieder!$C$24:$BG$323,AY$303),"TT.MM.JJJJ"))</f>
        <v/>
      </c>
      <c r="AZ129" s="43" t="str">
        <f ca="1">IF($G129="","",TEXT(VLOOKUP($A129,Mitglieder!$C$24:$BG$323,AZ$303),"TT.MM.JJJJ"))</f>
        <v/>
      </c>
      <c r="BA129" s="43" t="str">
        <f ca="1">IF($G129="","",TEXT(VLOOKUP($A129,Mitglieder!$C$24:$BG$323,BA$303),"TT.MM.JJJJ"))</f>
        <v/>
      </c>
      <c r="BB129" s="43" t="str">
        <f ca="1">IF($G129="","",TEXT(VLOOKUP($A129,Mitglieder!$C$24:$BG$323,BB$303),"TT.MM.JJJJ"))</f>
        <v/>
      </c>
      <c r="BC129" s="43" t="str">
        <f ca="1">IF($G129="","",TEXT(VLOOKUP($A129,Mitglieder!$C$24:$BG$323,BC$303),"TT.MM.JJJJ"))</f>
        <v/>
      </c>
      <c r="BD129" s="43" t="str">
        <f ca="1">IF($G129="","",TEXT(VLOOKUP($A129,Mitglieder!$C$24:$BG$323,BD$303),"TT.MM.JJJJ"))</f>
        <v/>
      </c>
      <c r="BE129" s="42" t="str">
        <f ca="1">IF($G129="","",VLOOKUP($A129,Mitglieder!$C$24:$BG$323,BE$303))</f>
        <v/>
      </c>
      <c r="BF129" s="42" t="str">
        <f ca="1">IF($G129="","",VLOOKUP($A129,Mitglieder!$C$24:$BG$323,BF$303))</f>
        <v/>
      </c>
    </row>
    <row r="130" spans="1:58" x14ac:dyDescent="0.35">
      <c r="A130" s="42">
        <v>130</v>
      </c>
      <c r="B130" s="42">
        <f ca="1">VLOOKUP($A130,Mitglieder!$C$24:$BA$323,B$303)</f>
        <v>1.0299999999999967</v>
      </c>
      <c r="C130" s="42" t="str">
        <f ca="1">IF($G130="","",VLOOKUP($A130,Mitglieder!$C$24:$BG$323,C$303))</f>
        <v/>
      </c>
      <c r="D130" s="42" t="str">
        <f ca="1">IF($G130="","",VLOOKUP($A130,Mitglieder!$C$24:$BG$323,D$303))</f>
        <v/>
      </c>
      <c r="E130" s="42" t="str">
        <f ca="1">IF($G130="","",VLOOKUP($A130,Mitglieder!$C$24:$BG$323,E$303))</f>
        <v/>
      </c>
      <c r="F130" s="54" t="str">
        <f ca="1">IF(OR(VLOOKUP($A130,Mitglieder!$C$24:$BG$323,F$303)="",$G130=""),"",VLOOKUP($A130,Mitglieder!$C$24:$BG$323,F$303))</f>
        <v/>
      </c>
      <c r="G130" s="72" t="str">
        <f ca="1">IF(B130/ROUND(B130,0)=1,VLOOKUP($A130,Mitglieder!$C$24:$BA$323,G$303),"")</f>
        <v/>
      </c>
      <c r="H130" s="42" t="str">
        <f ca="1">IF($G130="","",VLOOKUP($A130,Mitglieder!$C$24:$BG$323,H$303))</f>
        <v/>
      </c>
      <c r="I130" s="54" t="str">
        <f ca="1">IF(OR(VLOOKUP($A130,Mitglieder!$C$24:$BG$323,I$303)="",$G130=""),"",VLOOKUP($A130,Mitglieder!$C$24:$BG$323,I$303))</f>
        <v/>
      </c>
      <c r="J130" s="42" t="str">
        <f ca="1">IF($G130="","",VLOOKUP($A130,Mitglieder!$C$24:$BG$323,J$303))</f>
        <v/>
      </c>
      <c r="K130" s="54" t="str">
        <f ca="1">IF(OR(VLOOKUP($A130,Mitglieder!$C$24:$BG$323,K$303)="",$G130=""),"",VLOOKUP($A130,Mitglieder!$C$24:$BG$323,K$303))</f>
        <v/>
      </c>
      <c r="L130" s="42" t="str">
        <f ca="1">IF($G130="","",VLOOKUP($A130,Mitglieder!$C$24:$BG$323,L$303))</f>
        <v/>
      </c>
      <c r="M130" s="42" t="str">
        <f ca="1">IF($G130="","",VLOOKUP($A130,Mitglieder!$C$24:$BG$323,M$303))</f>
        <v/>
      </c>
      <c r="N130" s="42" t="str">
        <f ca="1">IF($G130="","",VLOOKUP($A130,Mitglieder!$C$24:$BG$323,N$303))</f>
        <v/>
      </c>
      <c r="O130" s="42" t="str">
        <f ca="1">IF($G130="","",VLOOKUP($A130,Mitglieder!$C$24:$BG$323,O$303))</f>
        <v/>
      </c>
      <c r="P130" s="42" t="str">
        <f ca="1">IF($G130="","",VLOOKUP($A130,Mitglieder!$C$24:$BG$323,P$303))</f>
        <v/>
      </c>
      <c r="Q130" s="42" t="str">
        <f ca="1">IF($G130="","",VLOOKUP($A130,Mitglieder!$C$24:$BG$323,Q$303))</f>
        <v/>
      </c>
      <c r="R130" s="54" t="str">
        <f ca="1">IF(OR(VLOOKUP($A130,Mitglieder!$C$24:$BG$323,R$303)="",$G130=""),"",VLOOKUP($A130,Mitglieder!$C$24:$BG$323,R$303))</f>
        <v/>
      </c>
      <c r="S130" s="43" t="str">
        <f ca="1">IF($G130="","",TEXT(VLOOKUP($A130,Mitglieder!$C$24:$BG$323,S$303),"TT.MM.JJJJ"))</f>
        <v/>
      </c>
      <c r="T130" s="43" t="str">
        <f ca="1">IF($G130="","",TEXT(VLOOKUP($A130,Mitglieder!$C$24:$BG$323,T$303),"TT.MM.JJJJ"))</f>
        <v/>
      </c>
      <c r="U130" s="43" t="str">
        <f ca="1">IF($G130="","",TEXT(VLOOKUP($A130,Mitglieder!$C$24:$BG$323,U$303),"TT.MM.JJJJ"))</f>
        <v/>
      </c>
      <c r="V130" s="54" t="str">
        <f ca="1">IF(OR(VLOOKUP($A130,Mitglieder!$C$24:$BG$323,V$303)="",$G130=""),"",VLOOKUP($A130,Mitglieder!$C$24:$BG$323,V$303))</f>
        <v/>
      </c>
      <c r="W130" s="54" t="str">
        <f ca="1">IF(OR(VLOOKUP($A130,Mitglieder!$C$24:$BG$323,W$303)="",$G130=""),"",VLOOKUP($A130,Mitglieder!$C$24:$BG$323,W$303))</f>
        <v/>
      </c>
      <c r="X130" s="54" t="str">
        <f ca="1">IF(OR(VLOOKUP($A130,Mitglieder!$C$24:$BG$323,X$303)="",$G130=""),"",VLOOKUP($A130,Mitglieder!$C$24:$BG$323,X$303))</f>
        <v/>
      </c>
      <c r="Y130" s="54" t="str">
        <f ca="1">IF(OR(VLOOKUP($A130,Mitglieder!$C$24:$BG$323,Y$303)="",$G130=""),"",VLOOKUP($A130,Mitglieder!$C$24:$BG$323,Y$303))</f>
        <v/>
      </c>
      <c r="Z130" s="54" t="str">
        <f ca="1">IF(OR(VLOOKUP($A130,Mitglieder!$C$24:$BG$323,Z$303)="",$G130=""),"",VLOOKUP($A130,Mitglieder!$C$24:$BG$323,Z$303))</f>
        <v/>
      </c>
      <c r="AA130" s="54" t="str">
        <f ca="1">IF(OR(VLOOKUP($A130,Mitglieder!$C$24:$BG$323,AA$303)="",$G130=""),"",VLOOKUP($A130,Mitglieder!$C$24:$BG$323,AA$303))</f>
        <v/>
      </c>
      <c r="AB130" s="54" t="str">
        <f ca="1">IF(OR(VLOOKUP($A130,Mitglieder!$C$24:$BG$323,AB$303)="",$G130=""),"",VLOOKUP($A130,Mitglieder!$C$24:$BG$323,AB$303))</f>
        <v/>
      </c>
      <c r="AC130" s="54" t="str">
        <f ca="1">IF(OR(VLOOKUP($A130,Mitglieder!$C$24:$BG$323,AC$303)="",$G130=""),"",VLOOKUP($A130,Mitglieder!$C$24:$BG$323,AC$303))</f>
        <v/>
      </c>
      <c r="AD130" s="54" t="str">
        <f ca="1">IF(OR(VLOOKUP($A130,Mitglieder!$C$24:$BG$323,AD$303)="",$G130=""),"",VLOOKUP($A130,Mitglieder!$C$24:$BG$323,AD$303))</f>
        <v/>
      </c>
      <c r="AE130" s="54" t="str">
        <f ca="1">IF(OR(VLOOKUP($A130,Mitglieder!$C$24:$BG$323,AE$303)="",$G130=""),"",VLOOKUP($A130,Mitglieder!$C$24:$BG$323,AE$303))</f>
        <v/>
      </c>
      <c r="AF130" s="54" t="str">
        <f ca="1">IF(OR(VLOOKUP($A130,Mitglieder!$C$24:$BG$323,AF$303)="",$G130=""),"",VLOOKUP($A130,Mitglieder!$C$24:$BG$323,AF$303))</f>
        <v/>
      </c>
      <c r="AG130" s="54" t="str">
        <f ca="1">IF(OR(VLOOKUP($A130,Mitglieder!$C$24:$BG$323,AG$303)="",$G130=""),"",VLOOKUP($A130,Mitglieder!$C$24:$BG$323,AG$303))</f>
        <v/>
      </c>
      <c r="AH130" s="54" t="str">
        <f ca="1">IF(OR(VLOOKUP($A130,Mitglieder!$C$24:$BG$323,AH$303)="",$G130=""),"",VLOOKUP($A130,Mitglieder!$C$24:$BG$323,AH$303))</f>
        <v/>
      </c>
      <c r="AI130" s="54" t="str">
        <f ca="1">IF(OR(VLOOKUP($A130,Mitglieder!$C$24:$BG$323,AI$303)="",$G130=""),"",VLOOKUP($A130,Mitglieder!$C$24:$BG$323,AI$303))</f>
        <v/>
      </c>
      <c r="AJ130" s="54" t="str">
        <f ca="1">IF(OR(VLOOKUP($A130,Mitglieder!$C$24:$BG$323,AJ$303)="",$G130=""),"",VLOOKUP($A130,Mitglieder!$C$24:$BG$323,AJ$303))</f>
        <v/>
      </c>
      <c r="AK130" s="54" t="str">
        <f ca="1">IF(OR(VLOOKUP($A130,Mitglieder!$C$24:$BG$323,AK$303)="",$G130=""),"",VLOOKUP($A130,Mitglieder!$C$24:$BG$323,AK$303))</f>
        <v/>
      </c>
      <c r="AL130" s="54" t="str">
        <f ca="1">IF(OR(VLOOKUP($A130,Mitglieder!$C$24:$BG$323,AL$303)="",$G130=""),"",VLOOKUP($A130,Mitglieder!$C$24:$BG$323,AL$303))</f>
        <v/>
      </c>
      <c r="AM130" s="42" t="str">
        <f ca="1">IF($G130="","",VLOOKUP($A130,Mitglieder!$C$24:$BG$323,AM$303))</f>
        <v/>
      </c>
      <c r="AN130" s="54" t="str">
        <f ca="1">IF(OR(VLOOKUP($A130,Mitglieder!$C$24:$BG$323,AN$303)="",$G130=""),"",VLOOKUP($A130,Mitglieder!$C$24:$BG$323,AN$303))</f>
        <v/>
      </c>
      <c r="AO130" s="43" t="str">
        <f ca="1">IF($G130="","",TEXT(VLOOKUP($A130,Mitglieder!$C$24:$BG$323,AO$303),"TT.MM.JJJJ"))</f>
        <v/>
      </c>
      <c r="AP130" s="42" t="str">
        <f ca="1">IF($G130="","",VLOOKUP($A130,Mitglieder!$C$24:$BG$323,AP$303))</f>
        <v/>
      </c>
      <c r="AQ130" s="45" t="str">
        <f ca="1">IF($G130="","",TEXT(VLOOKUP($A130,Mitglieder!$C$24:$BG$323,AQ$303),"0.00"))</f>
        <v/>
      </c>
      <c r="AR130" s="54" t="str">
        <f ca="1">IF(OR(VLOOKUP($A130,Mitglieder!$C$24:$BG$323,AR$303)="",$G130=""),"",VLOOKUP($A130,Mitglieder!$C$24:$BG$323,AR$303))</f>
        <v/>
      </c>
      <c r="AS130" s="45" t="str">
        <f ca="1">IF($G130="","",TEXT(VLOOKUP($A130,Mitglieder!$C$24:$BG$323,AS$303),"0.00"))</f>
        <v/>
      </c>
      <c r="AT130" s="54" t="str">
        <f ca="1">IF(OR(VLOOKUP($A130,Mitglieder!$C$24:$BG$323,AT$303)="",$G130=""),"",VLOOKUP($A130,Mitglieder!$C$24:$BG$323,AT$303))</f>
        <v/>
      </c>
      <c r="AU130" s="45" t="str">
        <f ca="1">IF($G130="","",TEXT(VLOOKUP($A130,Mitglieder!$C$24:$BG$323,AU$303),"0.00"))</f>
        <v/>
      </c>
      <c r="AV130" s="45" t="str">
        <f ca="1">IF($G130="","",TEXT(VLOOKUP($A130,Mitglieder!$C$24:$BG$323,AV$303),"0.00"))</f>
        <v/>
      </c>
      <c r="AW130" s="42" t="str">
        <f ca="1">IF($G130="","",VLOOKUP($A130,Mitglieder!$C$24:$BG$323,AW$303))</f>
        <v/>
      </c>
      <c r="AX130" s="54" t="str">
        <f ca="1">IF(OR(VLOOKUP($A130,Mitglieder!$C$24:$BG$323,AX$303)="",$G130=""),"",VLOOKUP($A130,Mitglieder!$C$24:$BG$323,AX$303))</f>
        <v/>
      </c>
      <c r="AY130" s="43" t="str">
        <f ca="1">IF($G130="","",TEXT(VLOOKUP($A130,Mitglieder!$C$24:$BG$323,AY$303),"TT.MM.JJJJ"))</f>
        <v/>
      </c>
      <c r="AZ130" s="43" t="str">
        <f ca="1">IF($G130="","",TEXT(VLOOKUP($A130,Mitglieder!$C$24:$BG$323,AZ$303),"TT.MM.JJJJ"))</f>
        <v/>
      </c>
      <c r="BA130" s="43" t="str">
        <f ca="1">IF($G130="","",TEXT(VLOOKUP($A130,Mitglieder!$C$24:$BG$323,BA$303),"TT.MM.JJJJ"))</f>
        <v/>
      </c>
      <c r="BB130" s="43" t="str">
        <f ca="1">IF($G130="","",TEXT(VLOOKUP($A130,Mitglieder!$C$24:$BG$323,BB$303),"TT.MM.JJJJ"))</f>
        <v/>
      </c>
      <c r="BC130" s="43" t="str">
        <f ca="1">IF($G130="","",TEXT(VLOOKUP($A130,Mitglieder!$C$24:$BG$323,BC$303),"TT.MM.JJJJ"))</f>
        <v/>
      </c>
      <c r="BD130" s="43" t="str">
        <f ca="1">IF($G130="","",TEXT(VLOOKUP($A130,Mitglieder!$C$24:$BG$323,BD$303),"TT.MM.JJJJ"))</f>
        <v/>
      </c>
      <c r="BE130" s="42" t="str">
        <f ca="1">IF($G130="","",VLOOKUP($A130,Mitglieder!$C$24:$BG$323,BE$303))</f>
        <v/>
      </c>
      <c r="BF130" s="42" t="str">
        <f ca="1">IF($G130="","",VLOOKUP($A130,Mitglieder!$C$24:$BG$323,BF$303))</f>
        <v/>
      </c>
    </row>
    <row r="131" spans="1:58" x14ac:dyDescent="0.35">
      <c r="A131" s="42">
        <v>131</v>
      </c>
      <c r="B131" s="42">
        <f ca="1">VLOOKUP($A131,Mitglieder!$C$24:$BA$323,B$303)</f>
        <v>1.0299999999999967</v>
      </c>
      <c r="C131" s="42" t="str">
        <f ca="1">IF($G131="","",VLOOKUP($A131,Mitglieder!$C$24:$BG$323,C$303))</f>
        <v/>
      </c>
      <c r="D131" s="42" t="str">
        <f ca="1">IF($G131="","",VLOOKUP($A131,Mitglieder!$C$24:$BG$323,D$303))</f>
        <v/>
      </c>
      <c r="E131" s="42" t="str">
        <f ca="1">IF($G131="","",VLOOKUP($A131,Mitglieder!$C$24:$BG$323,E$303))</f>
        <v/>
      </c>
      <c r="F131" s="54" t="str">
        <f ca="1">IF(OR(VLOOKUP($A131,Mitglieder!$C$24:$BG$323,F$303)="",$G131=""),"",VLOOKUP($A131,Mitglieder!$C$24:$BG$323,F$303))</f>
        <v/>
      </c>
      <c r="G131" s="72" t="str">
        <f ca="1">IF(B131/ROUND(B131,0)=1,VLOOKUP($A131,Mitglieder!$C$24:$BA$323,G$303),"")</f>
        <v/>
      </c>
      <c r="H131" s="42" t="str">
        <f ca="1">IF($G131="","",VLOOKUP($A131,Mitglieder!$C$24:$BG$323,H$303))</f>
        <v/>
      </c>
      <c r="I131" s="54" t="str">
        <f ca="1">IF(OR(VLOOKUP($A131,Mitglieder!$C$24:$BG$323,I$303)="",$G131=""),"",VLOOKUP($A131,Mitglieder!$C$24:$BG$323,I$303))</f>
        <v/>
      </c>
      <c r="J131" s="42" t="str">
        <f ca="1">IF($G131="","",VLOOKUP($A131,Mitglieder!$C$24:$BG$323,J$303))</f>
        <v/>
      </c>
      <c r="K131" s="54" t="str">
        <f ca="1">IF(OR(VLOOKUP($A131,Mitglieder!$C$24:$BG$323,K$303)="",$G131=""),"",VLOOKUP($A131,Mitglieder!$C$24:$BG$323,K$303))</f>
        <v/>
      </c>
      <c r="L131" s="42" t="str">
        <f ca="1">IF($G131="","",VLOOKUP($A131,Mitglieder!$C$24:$BG$323,L$303))</f>
        <v/>
      </c>
      <c r="M131" s="42" t="str">
        <f ca="1">IF($G131="","",VLOOKUP($A131,Mitglieder!$C$24:$BG$323,M$303))</f>
        <v/>
      </c>
      <c r="N131" s="42" t="str">
        <f ca="1">IF($G131="","",VLOOKUP($A131,Mitglieder!$C$24:$BG$323,N$303))</f>
        <v/>
      </c>
      <c r="O131" s="42" t="str">
        <f ca="1">IF($G131="","",VLOOKUP($A131,Mitglieder!$C$24:$BG$323,O$303))</f>
        <v/>
      </c>
      <c r="P131" s="42" t="str">
        <f ca="1">IF($G131="","",VLOOKUP($A131,Mitglieder!$C$24:$BG$323,P$303))</f>
        <v/>
      </c>
      <c r="Q131" s="42" t="str">
        <f ca="1">IF($G131="","",VLOOKUP($A131,Mitglieder!$C$24:$BG$323,Q$303))</f>
        <v/>
      </c>
      <c r="R131" s="54" t="str">
        <f ca="1">IF(OR(VLOOKUP($A131,Mitglieder!$C$24:$BG$323,R$303)="",$G131=""),"",VLOOKUP($A131,Mitglieder!$C$24:$BG$323,R$303))</f>
        <v/>
      </c>
      <c r="S131" s="43" t="str">
        <f ca="1">IF($G131="","",TEXT(VLOOKUP($A131,Mitglieder!$C$24:$BG$323,S$303),"TT.MM.JJJJ"))</f>
        <v/>
      </c>
      <c r="T131" s="43" t="str">
        <f ca="1">IF($G131="","",TEXT(VLOOKUP($A131,Mitglieder!$C$24:$BG$323,T$303),"TT.MM.JJJJ"))</f>
        <v/>
      </c>
      <c r="U131" s="43" t="str">
        <f ca="1">IF($G131="","",TEXT(VLOOKUP($A131,Mitglieder!$C$24:$BG$323,U$303),"TT.MM.JJJJ"))</f>
        <v/>
      </c>
      <c r="V131" s="54" t="str">
        <f ca="1">IF(OR(VLOOKUP($A131,Mitglieder!$C$24:$BG$323,V$303)="",$G131=""),"",VLOOKUP($A131,Mitglieder!$C$24:$BG$323,V$303))</f>
        <v/>
      </c>
      <c r="W131" s="54" t="str">
        <f ca="1">IF(OR(VLOOKUP($A131,Mitglieder!$C$24:$BG$323,W$303)="",$G131=""),"",VLOOKUP($A131,Mitglieder!$C$24:$BG$323,W$303))</f>
        <v/>
      </c>
      <c r="X131" s="54" t="str">
        <f ca="1">IF(OR(VLOOKUP($A131,Mitglieder!$C$24:$BG$323,X$303)="",$G131=""),"",VLOOKUP($A131,Mitglieder!$C$24:$BG$323,X$303))</f>
        <v/>
      </c>
      <c r="Y131" s="54" t="str">
        <f ca="1">IF(OR(VLOOKUP($A131,Mitglieder!$C$24:$BG$323,Y$303)="",$G131=""),"",VLOOKUP($A131,Mitglieder!$C$24:$BG$323,Y$303))</f>
        <v/>
      </c>
      <c r="Z131" s="54" t="str">
        <f ca="1">IF(OR(VLOOKUP($A131,Mitglieder!$C$24:$BG$323,Z$303)="",$G131=""),"",VLOOKUP($A131,Mitglieder!$C$24:$BG$323,Z$303))</f>
        <v/>
      </c>
      <c r="AA131" s="54" t="str">
        <f ca="1">IF(OR(VLOOKUP($A131,Mitglieder!$C$24:$BG$323,AA$303)="",$G131=""),"",VLOOKUP($A131,Mitglieder!$C$24:$BG$323,AA$303))</f>
        <v/>
      </c>
      <c r="AB131" s="54" t="str">
        <f ca="1">IF(OR(VLOOKUP($A131,Mitglieder!$C$24:$BG$323,AB$303)="",$G131=""),"",VLOOKUP($A131,Mitglieder!$C$24:$BG$323,AB$303))</f>
        <v/>
      </c>
      <c r="AC131" s="54" t="str">
        <f ca="1">IF(OR(VLOOKUP($A131,Mitglieder!$C$24:$BG$323,AC$303)="",$G131=""),"",VLOOKUP($A131,Mitglieder!$C$24:$BG$323,AC$303))</f>
        <v/>
      </c>
      <c r="AD131" s="54" t="str">
        <f ca="1">IF(OR(VLOOKUP($A131,Mitglieder!$C$24:$BG$323,AD$303)="",$G131=""),"",VLOOKUP($A131,Mitglieder!$C$24:$BG$323,AD$303))</f>
        <v/>
      </c>
      <c r="AE131" s="54" t="str">
        <f ca="1">IF(OR(VLOOKUP($A131,Mitglieder!$C$24:$BG$323,AE$303)="",$G131=""),"",VLOOKUP($A131,Mitglieder!$C$24:$BG$323,AE$303))</f>
        <v/>
      </c>
      <c r="AF131" s="54" t="str">
        <f ca="1">IF(OR(VLOOKUP($A131,Mitglieder!$C$24:$BG$323,AF$303)="",$G131=""),"",VLOOKUP($A131,Mitglieder!$C$24:$BG$323,AF$303))</f>
        <v/>
      </c>
      <c r="AG131" s="54" t="str">
        <f ca="1">IF(OR(VLOOKUP($A131,Mitglieder!$C$24:$BG$323,AG$303)="",$G131=""),"",VLOOKUP($A131,Mitglieder!$C$24:$BG$323,AG$303))</f>
        <v/>
      </c>
      <c r="AH131" s="54" t="str">
        <f ca="1">IF(OR(VLOOKUP($A131,Mitglieder!$C$24:$BG$323,AH$303)="",$G131=""),"",VLOOKUP($A131,Mitglieder!$C$24:$BG$323,AH$303))</f>
        <v/>
      </c>
      <c r="AI131" s="54" t="str">
        <f ca="1">IF(OR(VLOOKUP($A131,Mitglieder!$C$24:$BG$323,AI$303)="",$G131=""),"",VLOOKUP($A131,Mitglieder!$C$24:$BG$323,AI$303))</f>
        <v/>
      </c>
      <c r="AJ131" s="54" t="str">
        <f ca="1">IF(OR(VLOOKUP($A131,Mitglieder!$C$24:$BG$323,AJ$303)="",$G131=""),"",VLOOKUP($A131,Mitglieder!$C$24:$BG$323,AJ$303))</f>
        <v/>
      </c>
      <c r="AK131" s="54" t="str">
        <f ca="1">IF(OR(VLOOKUP($A131,Mitglieder!$C$24:$BG$323,AK$303)="",$G131=""),"",VLOOKUP($A131,Mitglieder!$C$24:$BG$323,AK$303))</f>
        <v/>
      </c>
      <c r="AL131" s="54" t="str">
        <f ca="1">IF(OR(VLOOKUP($A131,Mitglieder!$C$24:$BG$323,AL$303)="",$G131=""),"",VLOOKUP($A131,Mitglieder!$C$24:$BG$323,AL$303))</f>
        <v/>
      </c>
      <c r="AM131" s="42" t="str">
        <f ca="1">IF($G131="","",VLOOKUP($A131,Mitglieder!$C$24:$BG$323,AM$303))</f>
        <v/>
      </c>
      <c r="AN131" s="54" t="str">
        <f ca="1">IF(OR(VLOOKUP($A131,Mitglieder!$C$24:$BG$323,AN$303)="",$G131=""),"",VLOOKUP($A131,Mitglieder!$C$24:$BG$323,AN$303))</f>
        <v/>
      </c>
      <c r="AO131" s="43" t="str">
        <f ca="1">IF($G131="","",TEXT(VLOOKUP($A131,Mitglieder!$C$24:$BG$323,AO$303),"TT.MM.JJJJ"))</f>
        <v/>
      </c>
      <c r="AP131" s="42" t="str">
        <f ca="1">IF($G131="","",VLOOKUP($A131,Mitglieder!$C$24:$BG$323,AP$303))</f>
        <v/>
      </c>
      <c r="AQ131" s="45" t="str">
        <f ca="1">IF($G131="","",TEXT(VLOOKUP($A131,Mitglieder!$C$24:$BG$323,AQ$303),"0.00"))</f>
        <v/>
      </c>
      <c r="AR131" s="54" t="str">
        <f ca="1">IF(OR(VLOOKUP($A131,Mitglieder!$C$24:$BG$323,AR$303)="",$G131=""),"",VLOOKUP($A131,Mitglieder!$C$24:$BG$323,AR$303))</f>
        <v/>
      </c>
      <c r="AS131" s="45" t="str">
        <f ca="1">IF($G131="","",TEXT(VLOOKUP($A131,Mitglieder!$C$24:$BG$323,AS$303),"0.00"))</f>
        <v/>
      </c>
      <c r="AT131" s="54" t="str">
        <f ca="1">IF(OR(VLOOKUP($A131,Mitglieder!$C$24:$BG$323,AT$303)="",$G131=""),"",VLOOKUP($A131,Mitglieder!$C$24:$BG$323,AT$303))</f>
        <v/>
      </c>
      <c r="AU131" s="45" t="str">
        <f ca="1">IF($G131="","",TEXT(VLOOKUP($A131,Mitglieder!$C$24:$BG$323,AU$303),"0.00"))</f>
        <v/>
      </c>
      <c r="AV131" s="45" t="str">
        <f ca="1">IF($G131="","",TEXT(VLOOKUP($A131,Mitglieder!$C$24:$BG$323,AV$303),"0.00"))</f>
        <v/>
      </c>
      <c r="AW131" s="42" t="str">
        <f ca="1">IF($G131="","",VLOOKUP($A131,Mitglieder!$C$24:$BG$323,AW$303))</f>
        <v/>
      </c>
      <c r="AX131" s="54" t="str">
        <f ca="1">IF(OR(VLOOKUP($A131,Mitglieder!$C$24:$BG$323,AX$303)="",$G131=""),"",VLOOKUP($A131,Mitglieder!$C$24:$BG$323,AX$303))</f>
        <v/>
      </c>
      <c r="AY131" s="43" t="str">
        <f ca="1">IF($G131="","",TEXT(VLOOKUP($A131,Mitglieder!$C$24:$BG$323,AY$303),"TT.MM.JJJJ"))</f>
        <v/>
      </c>
      <c r="AZ131" s="43" t="str">
        <f ca="1">IF($G131="","",TEXT(VLOOKUP($A131,Mitglieder!$C$24:$BG$323,AZ$303),"TT.MM.JJJJ"))</f>
        <v/>
      </c>
      <c r="BA131" s="43" t="str">
        <f ca="1">IF($G131="","",TEXT(VLOOKUP($A131,Mitglieder!$C$24:$BG$323,BA$303),"TT.MM.JJJJ"))</f>
        <v/>
      </c>
      <c r="BB131" s="43" t="str">
        <f ca="1">IF($G131="","",TEXT(VLOOKUP($A131,Mitglieder!$C$24:$BG$323,BB$303),"TT.MM.JJJJ"))</f>
        <v/>
      </c>
      <c r="BC131" s="43" t="str">
        <f ca="1">IF($G131="","",TEXT(VLOOKUP($A131,Mitglieder!$C$24:$BG$323,BC$303),"TT.MM.JJJJ"))</f>
        <v/>
      </c>
      <c r="BD131" s="43" t="str">
        <f ca="1">IF($G131="","",TEXT(VLOOKUP($A131,Mitglieder!$C$24:$BG$323,BD$303),"TT.MM.JJJJ"))</f>
        <v/>
      </c>
      <c r="BE131" s="42" t="str">
        <f ca="1">IF($G131="","",VLOOKUP($A131,Mitglieder!$C$24:$BG$323,BE$303))</f>
        <v/>
      </c>
      <c r="BF131" s="42" t="str">
        <f ca="1">IF($G131="","",VLOOKUP($A131,Mitglieder!$C$24:$BG$323,BF$303))</f>
        <v/>
      </c>
    </row>
    <row r="132" spans="1:58" x14ac:dyDescent="0.35">
      <c r="A132" s="42">
        <v>132</v>
      </c>
      <c r="B132" s="42">
        <f ca="1">VLOOKUP($A132,Mitglieder!$C$24:$BA$323,B$303)</f>
        <v>1.0299999999999967</v>
      </c>
      <c r="C132" s="42" t="str">
        <f ca="1">IF($G132="","",VLOOKUP($A132,Mitglieder!$C$24:$BG$323,C$303))</f>
        <v/>
      </c>
      <c r="D132" s="42" t="str">
        <f ca="1">IF($G132="","",VLOOKUP($A132,Mitglieder!$C$24:$BG$323,D$303))</f>
        <v/>
      </c>
      <c r="E132" s="42" t="str">
        <f ca="1">IF($G132="","",VLOOKUP($A132,Mitglieder!$C$24:$BG$323,E$303))</f>
        <v/>
      </c>
      <c r="F132" s="54" t="str">
        <f ca="1">IF(OR(VLOOKUP($A132,Mitglieder!$C$24:$BG$323,F$303)="",$G132=""),"",VLOOKUP($A132,Mitglieder!$C$24:$BG$323,F$303))</f>
        <v/>
      </c>
      <c r="G132" s="72" t="str">
        <f ca="1">IF(B132/ROUND(B132,0)=1,VLOOKUP($A132,Mitglieder!$C$24:$BA$323,G$303),"")</f>
        <v/>
      </c>
      <c r="H132" s="42" t="str">
        <f ca="1">IF($G132="","",VLOOKUP($A132,Mitglieder!$C$24:$BG$323,H$303))</f>
        <v/>
      </c>
      <c r="I132" s="54" t="str">
        <f ca="1">IF(OR(VLOOKUP($A132,Mitglieder!$C$24:$BG$323,I$303)="",$G132=""),"",VLOOKUP($A132,Mitglieder!$C$24:$BG$323,I$303))</f>
        <v/>
      </c>
      <c r="J132" s="42" t="str">
        <f ca="1">IF($G132="","",VLOOKUP($A132,Mitglieder!$C$24:$BG$323,J$303))</f>
        <v/>
      </c>
      <c r="K132" s="54" t="str">
        <f ca="1">IF(OR(VLOOKUP($A132,Mitglieder!$C$24:$BG$323,K$303)="",$G132=""),"",VLOOKUP($A132,Mitglieder!$C$24:$BG$323,K$303))</f>
        <v/>
      </c>
      <c r="L132" s="42" t="str">
        <f ca="1">IF($G132="","",VLOOKUP($A132,Mitglieder!$C$24:$BG$323,L$303))</f>
        <v/>
      </c>
      <c r="M132" s="42" t="str">
        <f ca="1">IF($G132="","",VLOOKUP($A132,Mitglieder!$C$24:$BG$323,M$303))</f>
        <v/>
      </c>
      <c r="N132" s="42" t="str">
        <f ca="1">IF($G132="","",VLOOKUP($A132,Mitglieder!$C$24:$BG$323,N$303))</f>
        <v/>
      </c>
      <c r="O132" s="42" t="str">
        <f ca="1">IF($G132="","",VLOOKUP($A132,Mitglieder!$C$24:$BG$323,O$303))</f>
        <v/>
      </c>
      <c r="P132" s="42" t="str">
        <f ca="1">IF($G132="","",VLOOKUP($A132,Mitglieder!$C$24:$BG$323,P$303))</f>
        <v/>
      </c>
      <c r="Q132" s="42" t="str">
        <f ca="1">IF($G132="","",VLOOKUP($A132,Mitglieder!$C$24:$BG$323,Q$303))</f>
        <v/>
      </c>
      <c r="R132" s="54" t="str">
        <f ca="1">IF(OR(VLOOKUP($A132,Mitglieder!$C$24:$BG$323,R$303)="",$G132=""),"",VLOOKUP($A132,Mitglieder!$C$24:$BG$323,R$303))</f>
        <v/>
      </c>
      <c r="S132" s="43" t="str">
        <f ca="1">IF($G132="","",TEXT(VLOOKUP($A132,Mitglieder!$C$24:$BG$323,S$303),"TT.MM.JJJJ"))</f>
        <v/>
      </c>
      <c r="T132" s="43" t="str">
        <f ca="1">IF($G132="","",TEXT(VLOOKUP($A132,Mitglieder!$C$24:$BG$323,T$303),"TT.MM.JJJJ"))</f>
        <v/>
      </c>
      <c r="U132" s="43" t="str">
        <f ca="1">IF($G132="","",TEXT(VLOOKUP($A132,Mitglieder!$C$24:$BG$323,U$303),"TT.MM.JJJJ"))</f>
        <v/>
      </c>
      <c r="V132" s="54" t="str">
        <f ca="1">IF(OR(VLOOKUP($A132,Mitglieder!$C$24:$BG$323,V$303)="",$G132=""),"",VLOOKUP($A132,Mitglieder!$C$24:$BG$323,V$303))</f>
        <v/>
      </c>
      <c r="W132" s="54" t="str">
        <f ca="1">IF(OR(VLOOKUP($A132,Mitglieder!$C$24:$BG$323,W$303)="",$G132=""),"",VLOOKUP($A132,Mitglieder!$C$24:$BG$323,W$303))</f>
        <v/>
      </c>
      <c r="X132" s="54" t="str">
        <f ca="1">IF(OR(VLOOKUP($A132,Mitglieder!$C$24:$BG$323,X$303)="",$G132=""),"",VLOOKUP($A132,Mitglieder!$C$24:$BG$323,X$303))</f>
        <v/>
      </c>
      <c r="Y132" s="54" t="str">
        <f ca="1">IF(OR(VLOOKUP($A132,Mitglieder!$C$24:$BG$323,Y$303)="",$G132=""),"",VLOOKUP($A132,Mitglieder!$C$24:$BG$323,Y$303))</f>
        <v/>
      </c>
      <c r="Z132" s="54" t="str">
        <f ca="1">IF(OR(VLOOKUP($A132,Mitglieder!$C$24:$BG$323,Z$303)="",$G132=""),"",VLOOKUP($A132,Mitglieder!$C$24:$BG$323,Z$303))</f>
        <v/>
      </c>
      <c r="AA132" s="54" t="str">
        <f ca="1">IF(OR(VLOOKUP($A132,Mitglieder!$C$24:$BG$323,AA$303)="",$G132=""),"",VLOOKUP($A132,Mitglieder!$C$24:$BG$323,AA$303))</f>
        <v/>
      </c>
      <c r="AB132" s="54" t="str">
        <f ca="1">IF(OR(VLOOKUP($A132,Mitglieder!$C$24:$BG$323,AB$303)="",$G132=""),"",VLOOKUP($A132,Mitglieder!$C$24:$BG$323,AB$303))</f>
        <v/>
      </c>
      <c r="AC132" s="54" t="str">
        <f ca="1">IF(OR(VLOOKUP($A132,Mitglieder!$C$24:$BG$323,AC$303)="",$G132=""),"",VLOOKUP($A132,Mitglieder!$C$24:$BG$323,AC$303))</f>
        <v/>
      </c>
      <c r="AD132" s="54" t="str">
        <f ca="1">IF(OR(VLOOKUP($A132,Mitglieder!$C$24:$BG$323,AD$303)="",$G132=""),"",VLOOKUP($A132,Mitglieder!$C$24:$BG$323,AD$303))</f>
        <v/>
      </c>
      <c r="AE132" s="54" t="str">
        <f ca="1">IF(OR(VLOOKUP($A132,Mitglieder!$C$24:$BG$323,AE$303)="",$G132=""),"",VLOOKUP($A132,Mitglieder!$C$24:$BG$323,AE$303))</f>
        <v/>
      </c>
      <c r="AF132" s="54" t="str">
        <f ca="1">IF(OR(VLOOKUP($A132,Mitglieder!$C$24:$BG$323,AF$303)="",$G132=""),"",VLOOKUP($A132,Mitglieder!$C$24:$BG$323,AF$303))</f>
        <v/>
      </c>
      <c r="AG132" s="54" t="str">
        <f ca="1">IF(OR(VLOOKUP($A132,Mitglieder!$C$24:$BG$323,AG$303)="",$G132=""),"",VLOOKUP($A132,Mitglieder!$C$24:$BG$323,AG$303))</f>
        <v/>
      </c>
      <c r="AH132" s="54" t="str">
        <f ca="1">IF(OR(VLOOKUP($A132,Mitglieder!$C$24:$BG$323,AH$303)="",$G132=""),"",VLOOKUP($A132,Mitglieder!$C$24:$BG$323,AH$303))</f>
        <v/>
      </c>
      <c r="AI132" s="54" t="str">
        <f ca="1">IF(OR(VLOOKUP($A132,Mitglieder!$C$24:$BG$323,AI$303)="",$G132=""),"",VLOOKUP($A132,Mitglieder!$C$24:$BG$323,AI$303))</f>
        <v/>
      </c>
      <c r="AJ132" s="54" t="str">
        <f ca="1">IF(OR(VLOOKUP($A132,Mitglieder!$C$24:$BG$323,AJ$303)="",$G132=""),"",VLOOKUP($A132,Mitglieder!$C$24:$BG$323,AJ$303))</f>
        <v/>
      </c>
      <c r="AK132" s="54" t="str">
        <f ca="1">IF(OR(VLOOKUP($A132,Mitglieder!$C$24:$BG$323,AK$303)="",$G132=""),"",VLOOKUP($A132,Mitglieder!$C$24:$BG$323,AK$303))</f>
        <v/>
      </c>
      <c r="AL132" s="54" t="str">
        <f ca="1">IF(OR(VLOOKUP($A132,Mitglieder!$C$24:$BG$323,AL$303)="",$G132=""),"",VLOOKUP($A132,Mitglieder!$C$24:$BG$323,AL$303))</f>
        <v/>
      </c>
      <c r="AM132" s="42" t="str">
        <f ca="1">IF($G132="","",VLOOKUP($A132,Mitglieder!$C$24:$BG$323,AM$303))</f>
        <v/>
      </c>
      <c r="AN132" s="54" t="str">
        <f ca="1">IF(OR(VLOOKUP($A132,Mitglieder!$C$24:$BG$323,AN$303)="",$G132=""),"",VLOOKUP($A132,Mitglieder!$C$24:$BG$323,AN$303))</f>
        <v/>
      </c>
      <c r="AO132" s="43" t="str">
        <f ca="1">IF($G132="","",TEXT(VLOOKUP($A132,Mitglieder!$C$24:$BG$323,AO$303),"TT.MM.JJJJ"))</f>
        <v/>
      </c>
      <c r="AP132" s="42" t="str">
        <f ca="1">IF($G132="","",VLOOKUP($A132,Mitglieder!$C$24:$BG$323,AP$303))</f>
        <v/>
      </c>
      <c r="AQ132" s="45" t="str">
        <f ca="1">IF($G132="","",TEXT(VLOOKUP($A132,Mitglieder!$C$24:$BG$323,AQ$303),"0.00"))</f>
        <v/>
      </c>
      <c r="AR132" s="54" t="str">
        <f ca="1">IF(OR(VLOOKUP($A132,Mitglieder!$C$24:$BG$323,AR$303)="",$G132=""),"",VLOOKUP($A132,Mitglieder!$C$24:$BG$323,AR$303))</f>
        <v/>
      </c>
      <c r="AS132" s="45" t="str">
        <f ca="1">IF($G132="","",TEXT(VLOOKUP($A132,Mitglieder!$C$24:$BG$323,AS$303),"0.00"))</f>
        <v/>
      </c>
      <c r="AT132" s="54" t="str">
        <f ca="1">IF(OR(VLOOKUP($A132,Mitglieder!$C$24:$BG$323,AT$303)="",$G132=""),"",VLOOKUP($A132,Mitglieder!$C$24:$BG$323,AT$303))</f>
        <v/>
      </c>
      <c r="AU132" s="45" t="str">
        <f ca="1">IF($G132="","",TEXT(VLOOKUP($A132,Mitglieder!$C$24:$BG$323,AU$303),"0.00"))</f>
        <v/>
      </c>
      <c r="AV132" s="45" t="str">
        <f ca="1">IF($G132="","",TEXT(VLOOKUP($A132,Mitglieder!$C$24:$BG$323,AV$303),"0.00"))</f>
        <v/>
      </c>
      <c r="AW132" s="42" t="str">
        <f ca="1">IF($G132="","",VLOOKUP($A132,Mitglieder!$C$24:$BG$323,AW$303))</f>
        <v/>
      </c>
      <c r="AX132" s="54" t="str">
        <f ca="1">IF(OR(VLOOKUP($A132,Mitglieder!$C$24:$BG$323,AX$303)="",$G132=""),"",VLOOKUP($A132,Mitglieder!$C$24:$BG$323,AX$303))</f>
        <v/>
      </c>
      <c r="AY132" s="43" t="str">
        <f ca="1">IF($G132="","",TEXT(VLOOKUP($A132,Mitglieder!$C$24:$BG$323,AY$303),"TT.MM.JJJJ"))</f>
        <v/>
      </c>
      <c r="AZ132" s="43" t="str">
        <f ca="1">IF($G132="","",TEXT(VLOOKUP($A132,Mitglieder!$C$24:$BG$323,AZ$303),"TT.MM.JJJJ"))</f>
        <v/>
      </c>
      <c r="BA132" s="43" t="str">
        <f ca="1">IF($G132="","",TEXT(VLOOKUP($A132,Mitglieder!$C$24:$BG$323,BA$303),"TT.MM.JJJJ"))</f>
        <v/>
      </c>
      <c r="BB132" s="43" t="str">
        <f ca="1">IF($G132="","",TEXT(VLOOKUP($A132,Mitglieder!$C$24:$BG$323,BB$303),"TT.MM.JJJJ"))</f>
        <v/>
      </c>
      <c r="BC132" s="43" t="str">
        <f ca="1">IF($G132="","",TEXT(VLOOKUP($A132,Mitglieder!$C$24:$BG$323,BC$303),"TT.MM.JJJJ"))</f>
        <v/>
      </c>
      <c r="BD132" s="43" t="str">
        <f ca="1">IF($G132="","",TEXT(VLOOKUP($A132,Mitglieder!$C$24:$BG$323,BD$303),"TT.MM.JJJJ"))</f>
        <v/>
      </c>
      <c r="BE132" s="42" t="str">
        <f ca="1">IF($G132="","",VLOOKUP($A132,Mitglieder!$C$24:$BG$323,BE$303))</f>
        <v/>
      </c>
      <c r="BF132" s="42" t="str">
        <f ca="1">IF($G132="","",VLOOKUP($A132,Mitglieder!$C$24:$BG$323,BF$303))</f>
        <v/>
      </c>
    </row>
    <row r="133" spans="1:58" x14ac:dyDescent="0.35">
      <c r="A133" s="42">
        <v>133</v>
      </c>
      <c r="B133" s="42">
        <f ca="1">VLOOKUP($A133,Mitglieder!$C$24:$BA$323,B$303)</f>
        <v>1.0299999999999967</v>
      </c>
      <c r="C133" s="42" t="str">
        <f ca="1">IF($G133="","",VLOOKUP($A133,Mitglieder!$C$24:$BG$323,C$303))</f>
        <v/>
      </c>
      <c r="D133" s="42" t="str">
        <f ca="1">IF($G133="","",VLOOKUP($A133,Mitglieder!$C$24:$BG$323,D$303))</f>
        <v/>
      </c>
      <c r="E133" s="42" t="str">
        <f ca="1">IF($G133="","",VLOOKUP($A133,Mitglieder!$C$24:$BG$323,E$303))</f>
        <v/>
      </c>
      <c r="F133" s="54" t="str">
        <f ca="1">IF(OR(VLOOKUP($A133,Mitglieder!$C$24:$BG$323,F$303)="",$G133=""),"",VLOOKUP($A133,Mitglieder!$C$24:$BG$323,F$303))</f>
        <v/>
      </c>
      <c r="G133" s="72" t="str">
        <f ca="1">IF(B133/ROUND(B133,0)=1,VLOOKUP($A133,Mitglieder!$C$24:$BA$323,G$303),"")</f>
        <v/>
      </c>
      <c r="H133" s="42" t="str">
        <f ca="1">IF($G133="","",VLOOKUP($A133,Mitglieder!$C$24:$BG$323,H$303))</f>
        <v/>
      </c>
      <c r="I133" s="54" t="str">
        <f ca="1">IF(OR(VLOOKUP($A133,Mitglieder!$C$24:$BG$323,I$303)="",$G133=""),"",VLOOKUP($A133,Mitglieder!$C$24:$BG$323,I$303))</f>
        <v/>
      </c>
      <c r="J133" s="42" t="str">
        <f ca="1">IF($G133="","",VLOOKUP($A133,Mitglieder!$C$24:$BG$323,J$303))</f>
        <v/>
      </c>
      <c r="K133" s="54" t="str">
        <f ca="1">IF(OR(VLOOKUP($A133,Mitglieder!$C$24:$BG$323,K$303)="",$G133=""),"",VLOOKUP($A133,Mitglieder!$C$24:$BG$323,K$303))</f>
        <v/>
      </c>
      <c r="L133" s="42" t="str">
        <f ca="1">IF($G133="","",VLOOKUP($A133,Mitglieder!$C$24:$BG$323,L$303))</f>
        <v/>
      </c>
      <c r="M133" s="42" t="str">
        <f ca="1">IF($G133="","",VLOOKUP($A133,Mitglieder!$C$24:$BG$323,M$303))</f>
        <v/>
      </c>
      <c r="N133" s="42" t="str">
        <f ca="1">IF($G133="","",VLOOKUP($A133,Mitglieder!$C$24:$BG$323,N$303))</f>
        <v/>
      </c>
      <c r="O133" s="42" t="str">
        <f ca="1">IF($G133="","",VLOOKUP($A133,Mitglieder!$C$24:$BG$323,O$303))</f>
        <v/>
      </c>
      <c r="P133" s="42" t="str">
        <f ca="1">IF($G133="","",VLOOKUP($A133,Mitglieder!$C$24:$BG$323,P$303))</f>
        <v/>
      </c>
      <c r="Q133" s="42" t="str">
        <f ca="1">IF($G133="","",VLOOKUP($A133,Mitglieder!$C$24:$BG$323,Q$303))</f>
        <v/>
      </c>
      <c r="R133" s="54" t="str">
        <f ca="1">IF(OR(VLOOKUP($A133,Mitglieder!$C$24:$BG$323,R$303)="",$G133=""),"",VLOOKUP($A133,Mitglieder!$C$24:$BG$323,R$303))</f>
        <v/>
      </c>
      <c r="S133" s="43" t="str">
        <f ca="1">IF($G133="","",TEXT(VLOOKUP($A133,Mitglieder!$C$24:$BG$323,S$303),"TT.MM.JJJJ"))</f>
        <v/>
      </c>
      <c r="T133" s="43" t="str">
        <f ca="1">IF($G133="","",TEXT(VLOOKUP($A133,Mitglieder!$C$24:$BG$323,T$303),"TT.MM.JJJJ"))</f>
        <v/>
      </c>
      <c r="U133" s="43" t="str">
        <f ca="1">IF($G133="","",TEXT(VLOOKUP($A133,Mitglieder!$C$24:$BG$323,U$303),"TT.MM.JJJJ"))</f>
        <v/>
      </c>
      <c r="V133" s="54" t="str">
        <f ca="1">IF(OR(VLOOKUP($A133,Mitglieder!$C$24:$BG$323,V$303)="",$G133=""),"",VLOOKUP($A133,Mitglieder!$C$24:$BG$323,V$303))</f>
        <v/>
      </c>
      <c r="W133" s="54" t="str">
        <f ca="1">IF(OR(VLOOKUP($A133,Mitglieder!$C$24:$BG$323,W$303)="",$G133=""),"",VLOOKUP($A133,Mitglieder!$C$24:$BG$323,W$303))</f>
        <v/>
      </c>
      <c r="X133" s="54" t="str">
        <f ca="1">IF(OR(VLOOKUP($A133,Mitglieder!$C$24:$BG$323,X$303)="",$G133=""),"",VLOOKUP($A133,Mitglieder!$C$24:$BG$323,X$303))</f>
        <v/>
      </c>
      <c r="Y133" s="54" t="str">
        <f ca="1">IF(OR(VLOOKUP($A133,Mitglieder!$C$24:$BG$323,Y$303)="",$G133=""),"",VLOOKUP($A133,Mitglieder!$C$24:$BG$323,Y$303))</f>
        <v/>
      </c>
      <c r="Z133" s="54" t="str">
        <f ca="1">IF(OR(VLOOKUP($A133,Mitglieder!$C$24:$BG$323,Z$303)="",$G133=""),"",VLOOKUP($A133,Mitglieder!$C$24:$BG$323,Z$303))</f>
        <v/>
      </c>
      <c r="AA133" s="54" t="str">
        <f ca="1">IF(OR(VLOOKUP($A133,Mitglieder!$C$24:$BG$323,AA$303)="",$G133=""),"",VLOOKUP($A133,Mitglieder!$C$24:$BG$323,AA$303))</f>
        <v/>
      </c>
      <c r="AB133" s="54" t="str">
        <f ca="1">IF(OR(VLOOKUP($A133,Mitglieder!$C$24:$BG$323,AB$303)="",$G133=""),"",VLOOKUP($A133,Mitglieder!$C$24:$BG$323,AB$303))</f>
        <v/>
      </c>
      <c r="AC133" s="54" t="str">
        <f ca="1">IF(OR(VLOOKUP($A133,Mitglieder!$C$24:$BG$323,AC$303)="",$G133=""),"",VLOOKUP($A133,Mitglieder!$C$24:$BG$323,AC$303))</f>
        <v/>
      </c>
      <c r="AD133" s="54" t="str">
        <f ca="1">IF(OR(VLOOKUP($A133,Mitglieder!$C$24:$BG$323,AD$303)="",$G133=""),"",VLOOKUP($A133,Mitglieder!$C$24:$BG$323,AD$303))</f>
        <v/>
      </c>
      <c r="AE133" s="54" t="str">
        <f ca="1">IF(OR(VLOOKUP($A133,Mitglieder!$C$24:$BG$323,AE$303)="",$G133=""),"",VLOOKUP($A133,Mitglieder!$C$24:$BG$323,AE$303))</f>
        <v/>
      </c>
      <c r="AF133" s="54" t="str">
        <f ca="1">IF(OR(VLOOKUP($A133,Mitglieder!$C$24:$BG$323,AF$303)="",$G133=""),"",VLOOKUP($A133,Mitglieder!$C$24:$BG$323,AF$303))</f>
        <v/>
      </c>
      <c r="AG133" s="54" t="str">
        <f ca="1">IF(OR(VLOOKUP($A133,Mitglieder!$C$24:$BG$323,AG$303)="",$G133=""),"",VLOOKUP($A133,Mitglieder!$C$24:$BG$323,AG$303))</f>
        <v/>
      </c>
      <c r="AH133" s="54" t="str">
        <f ca="1">IF(OR(VLOOKUP($A133,Mitglieder!$C$24:$BG$323,AH$303)="",$G133=""),"",VLOOKUP($A133,Mitglieder!$C$24:$BG$323,AH$303))</f>
        <v/>
      </c>
      <c r="AI133" s="54" t="str">
        <f ca="1">IF(OR(VLOOKUP($A133,Mitglieder!$C$24:$BG$323,AI$303)="",$G133=""),"",VLOOKUP($A133,Mitglieder!$C$24:$BG$323,AI$303))</f>
        <v/>
      </c>
      <c r="AJ133" s="54" t="str">
        <f ca="1">IF(OR(VLOOKUP($A133,Mitglieder!$C$24:$BG$323,AJ$303)="",$G133=""),"",VLOOKUP($A133,Mitglieder!$C$24:$BG$323,AJ$303))</f>
        <v/>
      </c>
      <c r="AK133" s="54" t="str">
        <f ca="1">IF(OR(VLOOKUP($A133,Mitglieder!$C$24:$BG$323,AK$303)="",$G133=""),"",VLOOKUP($A133,Mitglieder!$C$24:$BG$323,AK$303))</f>
        <v/>
      </c>
      <c r="AL133" s="54" t="str">
        <f ca="1">IF(OR(VLOOKUP($A133,Mitglieder!$C$24:$BG$323,AL$303)="",$G133=""),"",VLOOKUP($A133,Mitglieder!$C$24:$BG$323,AL$303))</f>
        <v/>
      </c>
      <c r="AM133" s="42" t="str">
        <f ca="1">IF($G133="","",VLOOKUP($A133,Mitglieder!$C$24:$BG$323,AM$303))</f>
        <v/>
      </c>
      <c r="AN133" s="54" t="str">
        <f ca="1">IF(OR(VLOOKUP($A133,Mitglieder!$C$24:$BG$323,AN$303)="",$G133=""),"",VLOOKUP($A133,Mitglieder!$C$24:$BG$323,AN$303))</f>
        <v/>
      </c>
      <c r="AO133" s="43" t="str">
        <f ca="1">IF($G133="","",TEXT(VLOOKUP($A133,Mitglieder!$C$24:$BG$323,AO$303),"TT.MM.JJJJ"))</f>
        <v/>
      </c>
      <c r="AP133" s="42" t="str">
        <f ca="1">IF($G133="","",VLOOKUP($A133,Mitglieder!$C$24:$BG$323,AP$303))</f>
        <v/>
      </c>
      <c r="AQ133" s="45" t="str">
        <f ca="1">IF($G133="","",TEXT(VLOOKUP($A133,Mitglieder!$C$24:$BG$323,AQ$303),"0.00"))</f>
        <v/>
      </c>
      <c r="AR133" s="54" t="str">
        <f ca="1">IF(OR(VLOOKUP($A133,Mitglieder!$C$24:$BG$323,AR$303)="",$G133=""),"",VLOOKUP($A133,Mitglieder!$C$24:$BG$323,AR$303))</f>
        <v/>
      </c>
      <c r="AS133" s="45" t="str">
        <f ca="1">IF($G133="","",TEXT(VLOOKUP($A133,Mitglieder!$C$24:$BG$323,AS$303),"0.00"))</f>
        <v/>
      </c>
      <c r="AT133" s="54" t="str">
        <f ca="1">IF(OR(VLOOKUP($A133,Mitglieder!$C$24:$BG$323,AT$303)="",$G133=""),"",VLOOKUP($A133,Mitglieder!$C$24:$BG$323,AT$303))</f>
        <v/>
      </c>
      <c r="AU133" s="45" t="str">
        <f ca="1">IF($G133="","",TEXT(VLOOKUP($A133,Mitglieder!$C$24:$BG$323,AU$303),"0.00"))</f>
        <v/>
      </c>
      <c r="AV133" s="45" t="str">
        <f ca="1">IF($G133="","",TEXT(VLOOKUP($A133,Mitglieder!$C$24:$BG$323,AV$303),"0.00"))</f>
        <v/>
      </c>
      <c r="AW133" s="42" t="str">
        <f ca="1">IF($G133="","",VLOOKUP($A133,Mitglieder!$C$24:$BG$323,AW$303))</f>
        <v/>
      </c>
      <c r="AX133" s="54" t="str">
        <f ca="1">IF(OR(VLOOKUP($A133,Mitglieder!$C$24:$BG$323,AX$303)="",$G133=""),"",VLOOKUP($A133,Mitglieder!$C$24:$BG$323,AX$303))</f>
        <v/>
      </c>
      <c r="AY133" s="43" t="str">
        <f ca="1">IF($G133="","",TEXT(VLOOKUP($A133,Mitglieder!$C$24:$BG$323,AY$303),"TT.MM.JJJJ"))</f>
        <v/>
      </c>
      <c r="AZ133" s="43" t="str">
        <f ca="1">IF($G133="","",TEXT(VLOOKUP($A133,Mitglieder!$C$24:$BG$323,AZ$303),"TT.MM.JJJJ"))</f>
        <v/>
      </c>
      <c r="BA133" s="43" t="str">
        <f ca="1">IF($G133="","",TEXT(VLOOKUP($A133,Mitglieder!$C$24:$BG$323,BA$303),"TT.MM.JJJJ"))</f>
        <v/>
      </c>
      <c r="BB133" s="43" t="str">
        <f ca="1">IF($G133="","",TEXT(VLOOKUP($A133,Mitglieder!$C$24:$BG$323,BB$303),"TT.MM.JJJJ"))</f>
        <v/>
      </c>
      <c r="BC133" s="43" t="str">
        <f ca="1">IF($G133="","",TEXT(VLOOKUP($A133,Mitglieder!$C$24:$BG$323,BC$303),"TT.MM.JJJJ"))</f>
        <v/>
      </c>
      <c r="BD133" s="43" t="str">
        <f ca="1">IF($G133="","",TEXT(VLOOKUP($A133,Mitglieder!$C$24:$BG$323,BD$303),"TT.MM.JJJJ"))</f>
        <v/>
      </c>
      <c r="BE133" s="42" t="str">
        <f ca="1">IF($G133="","",VLOOKUP($A133,Mitglieder!$C$24:$BG$323,BE$303))</f>
        <v/>
      </c>
      <c r="BF133" s="42" t="str">
        <f ca="1">IF($G133="","",VLOOKUP($A133,Mitglieder!$C$24:$BG$323,BF$303))</f>
        <v/>
      </c>
    </row>
    <row r="134" spans="1:58" x14ac:dyDescent="0.35">
      <c r="A134" s="42">
        <v>134</v>
      </c>
      <c r="B134" s="42">
        <f ca="1">VLOOKUP($A134,Mitglieder!$C$24:$BA$323,B$303)</f>
        <v>1.0299999999999967</v>
      </c>
      <c r="C134" s="42" t="str">
        <f ca="1">IF($G134="","",VLOOKUP($A134,Mitglieder!$C$24:$BG$323,C$303))</f>
        <v/>
      </c>
      <c r="D134" s="42" t="str">
        <f ca="1">IF($G134="","",VLOOKUP($A134,Mitglieder!$C$24:$BG$323,D$303))</f>
        <v/>
      </c>
      <c r="E134" s="42" t="str">
        <f ca="1">IF($G134="","",VLOOKUP($A134,Mitglieder!$C$24:$BG$323,E$303))</f>
        <v/>
      </c>
      <c r="F134" s="54" t="str">
        <f ca="1">IF(OR(VLOOKUP($A134,Mitglieder!$C$24:$BG$323,F$303)="",$G134=""),"",VLOOKUP($A134,Mitglieder!$C$24:$BG$323,F$303))</f>
        <v/>
      </c>
      <c r="G134" s="72" t="str">
        <f ca="1">IF(B134/ROUND(B134,0)=1,VLOOKUP($A134,Mitglieder!$C$24:$BA$323,G$303),"")</f>
        <v/>
      </c>
      <c r="H134" s="42" t="str">
        <f ca="1">IF($G134="","",VLOOKUP($A134,Mitglieder!$C$24:$BG$323,H$303))</f>
        <v/>
      </c>
      <c r="I134" s="54" t="str">
        <f ca="1">IF(OR(VLOOKUP($A134,Mitglieder!$C$24:$BG$323,I$303)="",$G134=""),"",VLOOKUP($A134,Mitglieder!$C$24:$BG$323,I$303))</f>
        <v/>
      </c>
      <c r="J134" s="42" t="str">
        <f ca="1">IF($G134="","",VLOOKUP($A134,Mitglieder!$C$24:$BG$323,J$303))</f>
        <v/>
      </c>
      <c r="K134" s="54" t="str">
        <f ca="1">IF(OR(VLOOKUP($A134,Mitglieder!$C$24:$BG$323,K$303)="",$G134=""),"",VLOOKUP($A134,Mitglieder!$C$24:$BG$323,K$303))</f>
        <v/>
      </c>
      <c r="L134" s="42" t="str">
        <f ca="1">IF($G134="","",VLOOKUP($A134,Mitglieder!$C$24:$BG$323,L$303))</f>
        <v/>
      </c>
      <c r="M134" s="42" t="str">
        <f ca="1">IF($G134="","",VLOOKUP($A134,Mitglieder!$C$24:$BG$323,M$303))</f>
        <v/>
      </c>
      <c r="N134" s="42" t="str">
        <f ca="1">IF($G134="","",VLOOKUP($A134,Mitglieder!$C$24:$BG$323,N$303))</f>
        <v/>
      </c>
      <c r="O134" s="42" t="str">
        <f ca="1">IF($G134="","",VLOOKUP($A134,Mitglieder!$C$24:$BG$323,O$303))</f>
        <v/>
      </c>
      <c r="P134" s="42" t="str">
        <f ca="1">IF($G134="","",VLOOKUP($A134,Mitglieder!$C$24:$BG$323,P$303))</f>
        <v/>
      </c>
      <c r="Q134" s="42" t="str">
        <f ca="1">IF($G134="","",VLOOKUP($A134,Mitglieder!$C$24:$BG$323,Q$303))</f>
        <v/>
      </c>
      <c r="R134" s="54" t="str">
        <f ca="1">IF(OR(VLOOKUP($A134,Mitglieder!$C$24:$BG$323,R$303)="",$G134=""),"",VLOOKUP($A134,Mitglieder!$C$24:$BG$323,R$303))</f>
        <v/>
      </c>
      <c r="S134" s="43" t="str">
        <f ca="1">IF($G134="","",TEXT(VLOOKUP($A134,Mitglieder!$C$24:$BG$323,S$303),"TT.MM.JJJJ"))</f>
        <v/>
      </c>
      <c r="T134" s="43" t="str">
        <f ca="1">IF($G134="","",TEXT(VLOOKUP($A134,Mitglieder!$C$24:$BG$323,T$303),"TT.MM.JJJJ"))</f>
        <v/>
      </c>
      <c r="U134" s="43" t="str">
        <f ca="1">IF($G134="","",TEXT(VLOOKUP($A134,Mitglieder!$C$24:$BG$323,U$303),"TT.MM.JJJJ"))</f>
        <v/>
      </c>
      <c r="V134" s="54" t="str">
        <f ca="1">IF(OR(VLOOKUP($A134,Mitglieder!$C$24:$BG$323,V$303)="",$G134=""),"",VLOOKUP($A134,Mitglieder!$C$24:$BG$323,V$303))</f>
        <v/>
      </c>
      <c r="W134" s="54" t="str">
        <f ca="1">IF(OR(VLOOKUP($A134,Mitglieder!$C$24:$BG$323,W$303)="",$G134=""),"",VLOOKUP($A134,Mitglieder!$C$24:$BG$323,W$303))</f>
        <v/>
      </c>
      <c r="X134" s="54" t="str">
        <f ca="1">IF(OR(VLOOKUP($A134,Mitglieder!$C$24:$BG$323,X$303)="",$G134=""),"",VLOOKUP($A134,Mitglieder!$C$24:$BG$323,X$303))</f>
        <v/>
      </c>
      <c r="Y134" s="54" t="str">
        <f ca="1">IF(OR(VLOOKUP($A134,Mitglieder!$C$24:$BG$323,Y$303)="",$G134=""),"",VLOOKUP($A134,Mitglieder!$C$24:$BG$323,Y$303))</f>
        <v/>
      </c>
      <c r="Z134" s="54" t="str">
        <f ca="1">IF(OR(VLOOKUP($A134,Mitglieder!$C$24:$BG$323,Z$303)="",$G134=""),"",VLOOKUP($A134,Mitglieder!$C$24:$BG$323,Z$303))</f>
        <v/>
      </c>
      <c r="AA134" s="54" t="str">
        <f ca="1">IF(OR(VLOOKUP($A134,Mitglieder!$C$24:$BG$323,AA$303)="",$G134=""),"",VLOOKUP($A134,Mitglieder!$C$24:$BG$323,AA$303))</f>
        <v/>
      </c>
      <c r="AB134" s="54" t="str">
        <f ca="1">IF(OR(VLOOKUP($A134,Mitglieder!$C$24:$BG$323,AB$303)="",$G134=""),"",VLOOKUP($A134,Mitglieder!$C$24:$BG$323,AB$303))</f>
        <v/>
      </c>
      <c r="AC134" s="54" t="str">
        <f ca="1">IF(OR(VLOOKUP($A134,Mitglieder!$C$24:$BG$323,AC$303)="",$G134=""),"",VLOOKUP($A134,Mitglieder!$C$24:$BG$323,AC$303))</f>
        <v/>
      </c>
      <c r="AD134" s="54" t="str">
        <f ca="1">IF(OR(VLOOKUP($A134,Mitglieder!$C$24:$BG$323,AD$303)="",$G134=""),"",VLOOKUP($A134,Mitglieder!$C$24:$BG$323,AD$303))</f>
        <v/>
      </c>
      <c r="AE134" s="54" t="str">
        <f ca="1">IF(OR(VLOOKUP($A134,Mitglieder!$C$24:$BG$323,AE$303)="",$G134=""),"",VLOOKUP($A134,Mitglieder!$C$24:$BG$323,AE$303))</f>
        <v/>
      </c>
      <c r="AF134" s="54" t="str">
        <f ca="1">IF(OR(VLOOKUP($A134,Mitglieder!$C$24:$BG$323,AF$303)="",$G134=""),"",VLOOKUP($A134,Mitglieder!$C$24:$BG$323,AF$303))</f>
        <v/>
      </c>
      <c r="AG134" s="54" t="str">
        <f ca="1">IF(OR(VLOOKUP($A134,Mitglieder!$C$24:$BG$323,AG$303)="",$G134=""),"",VLOOKUP($A134,Mitglieder!$C$24:$BG$323,AG$303))</f>
        <v/>
      </c>
      <c r="AH134" s="54" t="str">
        <f ca="1">IF(OR(VLOOKUP($A134,Mitglieder!$C$24:$BG$323,AH$303)="",$G134=""),"",VLOOKUP($A134,Mitglieder!$C$24:$BG$323,AH$303))</f>
        <v/>
      </c>
      <c r="AI134" s="54" t="str">
        <f ca="1">IF(OR(VLOOKUP($A134,Mitglieder!$C$24:$BG$323,AI$303)="",$G134=""),"",VLOOKUP($A134,Mitglieder!$C$24:$BG$323,AI$303))</f>
        <v/>
      </c>
      <c r="AJ134" s="54" t="str">
        <f ca="1">IF(OR(VLOOKUP($A134,Mitglieder!$C$24:$BG$323,AJ$303)="",$G134=""),"",VLOOKUP($A134,Mitglieder!$C$24:$BG$323,AJ$303))</f>
        <v/>
      </c>
      <c r="AK134" s="54" t="str">
        <f ca="1">IF(OR(VLOOKUP($A134,Mitglieder!$C$24:$BG$323,AK$303)="",$G134=""),"",VLOOKUP($A134,Mitglieder!$C$24:$BG$323,AK$303))</f>
        <v/>
      </c>
      <c r="AL134" s="54" t="str">
        <f ca="1">IF(OR(VLOOKUP($A134,Mitglieder!$C$24:$BG$323,AL$303)="",$G134=""),"",VLOOKUP($A134,Mitglieder!$C$24:$BG$323,AL$303))</f>
        <v/>
      </c>
      <c r="AM134" s="42" t="str">
        <f ca="1">IF($G134="","",VLOOKUP($A134,Mitglieder!$C$24:$BG$323,AM$303))</f>
        <v/>
      </c>
      <c r="AN134" s="54" t="str">
        <f ca="1">IF(OR(VLOOKUP($A134,Mitglieder!$C$24:$BG$323,AN$303)="",$G134=""),"",VLOOKUP($A134,Mitglieder!$C$24:$BG$323,AN$303))</f>
        <v/>
      </c>
      <c r="AO134" s="43" t="str">
        <f ca="1">IF($G134="","",TEXT(VLOOKUP($A134,Mitglieder!$C$24:$BG$323,AO$303),"TT.MM.JJJJ"))</f>
        <v/>
      </c>
      <c r="AP134" s="42" t="str">
        <f ca="1">IF($G134="","",VLOOKUP($A134,Mitglieder!$C$24:$BG$323,AP$303))</f>
        <v/>
      </c>
      <c r="AQ134" s="45" t="str">
        <f ca="1">IF($G134="","",TEXT(VLOOKUP($A134,Mitglieder!$C$24:$BG$323,AQ$303),"0.00"))</f>
        <v/>
      </c>
      <c r="AR134" s="54" t="str">
        <f ca="1">IF(OR(VLOOKUP($A134,Mitglieder!$C$24:$BG$323,AR$303)="",$G134=""),"",VLOOKUP($A134,Mitglieder!$C$24:$BG$323,AR$303))</f>
        <v/>
      </c>
      <c r="AS134" s="45" t="str">
        <f ca="1">IF($G134="","",TEXT(VLOOKUP($A134,Mitglieder!$C$24:$BG$323,AS$303),"0.00"))</f>
        <v/>
      </c>
      <c r="AT134" s="54" t="str">
        <f ca="1">IF(OR(VLOOKUP($A134,Mitglieder!$C$24:$BG$323,AT$303)="",$G134=""),"",VLOOKUP($A134,Mitglieder!$C$24:$BG$323,AT$303))</f>
        <v/>
      </c>
      <c r="AU134" s="45" t="str">
        <f ca="1">IF($G134="","",TEXT(VLOOKUP($A134,Mitglieder!$C$24:$BG$323,AU$303),"0.00"))</f>
        <v/>
      </c>
      <c r="AV134" s="45" t="str">
        <f ca="1">IF($G134="","",TEXT(VLOOKUP($A134,Mitglieder!$C$24:$BG$323,AV$303),"0.00"))</f>
        <v/>
      </c>
      <c r="AW134" s="42" t="str">
        <f ca="1">IF($G134="","",VLOOKUP($A134,Mitglieder!$C$24:$BG$323,AW$303))</f>
        <v/>
      </c>
      <c r="AX134" s="54" t="str">
        <f ca="1">IF(OR(VLOOKUP($A134,Mitglieder!$C$24:$BG$323,AX$303)="",$G134=""),"",VLOOKUP($A134,Mitglieder!$C$24:$BG$323,AX$303))</f>
        <v/>
      </c>
      <c r="AY134" s="43" t="str">
        <f ca="1">IF($G134="","",TEXT(VLOOKUP($A134,Mitglieder!$C$24:$BG$323,AY$303),"TT.MM.JJJJ"))</f>
        <v/>
      </c>
      <c r="AZ134" s="43" t="str">
        <f ca="1">IF($G134="","",TEXT(VLOOKUP($A134,Mitglieder!$C$24:$BG$323,AZ$303),"TT.MM.JJJJ"))</f>
        <v/>
      </c>
      <c r="BA134" s="43" t="str">
        <f ca="1">IF($G134="","",TEXT(VLOOKUP($A134,Mitglieder!$C$24:$BG$323,BA$303),"TT.MM.JJJJ"))</f>
        <v/>
      </c>
      <c r="BB134" s="43" t="str">
        <f ca="1">IF($G134="","",TEXT(VLOOKUP($A134,Mitglieder!$C$24:$BG$323,BB$303),"TT.MM.JJJJ"))</f>
        <v/>
      </c>
      <c r="BC134" s="43" t="str">
        <f ca="1">IF($G134="","",TEXT(VLOOKUP($A134,Mitglieder!$C$24:$BG$323,BC$303),"TT.MM.JJJJ"))</f>
        <v/>
      </c>
      <c r="BD134" s="43" t="str">
        <f ca="1">IF($G134="","",TEXT(VLOOKUP($A134,Mitglieder!$C$24:$BG$323,BD$303),"TT.MM.JJJJ"))</f>
        <v/>
      </c>
      <c r="BE134" s="42" t="str">
        <f ca="1">IF($G134="","",VLOOKUP($A134,Mitglieder!$C$24:$BG$323,BE$303))</f>
        <v/>
      </c>
      <c r="BF134" s="42" t="str">
        <f ca="1">IF($G134="","",VLOOKUP($A134,Mitglieder!$C$24:$BG$323,BF$303))</f>
        <v/>
      </c>
    </row>
    <row r="135" spans="1:58" x14ac:dyDescent="0.35">
      <c r="A135" s="42">
        <v>135</v>
      </c>
      <c r="B135" s="42">
        <f ca="1">VLOOKUP($A135,Mitglieder!$C$24:$BA$323,B$303)</f>
        <v>1.0299999999999967</v>
      </c>
      <c r="C135" s="42" t="str">
        <f ca="1">IF($G135="","",VLOOKUP($A135,Mitglieder!$C$24:$BG$323,C$303))</f>
        <v/>
      </c>
      <c r="D135" s="42" t="str">
        <f ca="1">IF($G135="","",VLOOKUP($A135,Mitglieder!$C$24:$BG$323,D$303))</f>
        <v/>
      </c>
      <c r="E135" s="42" t="str">
        <f ca="1">IF($G135="","",VLOOKUP($A135,Mitglieder!$C$24:$BG$323,E$303))</f>
        <v/>
      </c>
      <c r="F135" s="54" t="str">
        <f ca="1">IF(OR(VLOOKUP($A135,Mitglieder!$C$24:$BG$323,F$303)="",$G135=""),"",VLOOKUP($A135,Mitglieder!$C$24:$BG$323,F$303))</f>
        <v/>
      </c>
      <c r="G135" s="72" t="str">
        <f ca="1">IF(B135/ROUND(B135,0)=1,VLOOKUP($A135,Mitglieder!$C$24:$BA$323,G$303),"")</f>
        <v/>
      </c>
      <c r="H135" s="42" t="str">
        <f ca="1">IF($G135="","",VLOOKUP($A135,Mitglieder!$C$24:$BG$323,H$303))</f>
        <v/>
      </c>
      <c r="I135" s="54" t="str">
        <f ca="1">IF(OR(VLOOKUP($A135,Mitglieder!$C$24:$BG$323,I$303)="",$G135=""),"",VLOOKUP($A135,Mitglieder!$C$24:$BG$323,I$303))</f>
        <v/>
      </c>
      <c r="J135" s="42" t="str">
        <f ca="1">IF($G135="","",VLOOKUP($A135,Mitglieder!$C$24:$BG$323,J$303))</f>
        <v/>
      </c>
      <c r="K135" s="54" t="str">
        <f ca="1">IF(OR(VLOOKUP($A135,Mitglieder!$C$24:$BG$323,K$303)="",$G135=""),"",VLOOKUP($A135,Mitglieder!$C$24:$BG$323,K$303))</f>
        <v/>
      </c>
      <c r="L135" s="42" t="str">
        <f ca="1">IF($G135="","",VLOOKUP($A135,Mitglieder!$C$24:$BG$323,L$303))</f>
        <v/>
      </c>
      <c r="M135" s="42" t="str">
        <f ca="1">IF($G135="","",VLOOKUP($A135,Mitglieder!$C$24:$BG$323,M$303))</f>
        <v/>
      </c>
      <c r="N135" s="42" t="str">
        <f ca="1">IF($G135="","",VLOOKUP($A135,Mitglieder!$C$24:$BG$323,N$303))</f>
        <v/>
      </c>
      <c r="O135" s="42" t="str">
        <f ca="1">IF($G135="","",VLOOKUP($A135,Mitglieder!$C$24:$BG$323,O$303))</f>
        <v/>
      </c>
      <c r="P135" s="42" t="str">
        <f ca="1">IF($G135="","",VLOOKUP($A135,Mitglieder!$C$24:$BG$323,P$303))</f>
        <v/>
      </c>
      <c r="Q135" s="42" t="str">
        <f ca="1">IF($G135="","",VLOOKUP($A135,Mitglieder!$C$24:$BG$323,Q$303))</f>
        <v/>
      </c>
      <c r="R135" s="54" t="str">
        <f ca="1">IF(OR(VLOOKUP($A135,Mitglieder!$C$24:$BG$323,R$303)="",$G135=""),"",VLOOKUP($A135,Mitglieder!$C$24:$BG$323,R$303))</f>
        <v/>
      </c>
      <c r="S135" s="43" t="str">
        <f ca="1">IF($G135="","",TEXT(VLOOKUP($A135,Mitglieder!$C$24:$BG$323,S$303),"TT.MM.JJJJ"))</f>
        <v/>
      </c>
      <c r="T135" s="43" t="str">
        <f ca="1">IF($G135="","",TEXT(VLOOKUP($A135,Mitglieder!$C$24:$BG$323,T$303),"TT.MM.JJJJ"))</f>
        <v/>
      </c>
      <c r="U135" s="43" t="str">
        <f ca="1">IF($G135="","",TEXT(VLOOKUP($A135,Mitglieder!$C$24:$BG$323,U$303),"TT.MM.JJJJ"))</f>
        <v/>
      </c>
      <c r="V135" s="54" t="str">
        <f ca="1">IF(OR(VLOOKUP($A135,Mitglieder!$C$24:$BG$323,V$303)="",$G135=""),"",VLOOKUP($A135,Mitglieder!$C$24:$BG$323,V$303))</f>
        <v/>
      </c>
      <c r="W135" s="54" t="str">
        <f ca="1">IF(OR(VLOOKUP($A135,Mitglieder!$C$24:$BG$323,W$303)="",$G135=""),"",VLOOKUP($A135,Mitglieder!$C$24:$BG$323,W$303))</f>
        <v/>
      </c>
      <c r="X135" s="54" t="str">
        <f ca="1">IF(OR(VLOOKUP($A135,Mitglieder!$C$24:$BG$323,X$303)="",$G135=""),"",VLOOKUP($A135,Mitglieder!$C$24:$BG$323,X$303))</f>
        <v/>
      </c>
      <c r="Y135" s="54" t="str">
        <f ca="1">IF(OR(VLOOKUP($A135,Mitglieder!$C$24:$BG$323,Y$303)="",$G135=""),"",VLOOKUP($A135,Mitglieder!$C$24:$BG$323,Y$303))</f>
        <v/>
      </c>
      <c r="Z135" s="54" t="str">
        <f ca="1">IF(OR(VLOOKUP($A135,Mitglieder!$C$24:$BG$323,Z$303)="",$G135=""),"",VLOOKUP($A135,Mitglieder!$C$24:$BG$323,Z$303))</f>
        <v/>
      </c>
      <c r="AA135" s="54" t="str">
        <f ca="1">IF(OR(VLOOKUP($A135,Mitglieder!$C$24:$BG$323,AA$303)="",$G135=""),"",VLOOKUP($A135,Mitglieder!$C$24:$BG$323,AA$303))</f>
        <v/>
      </c>
      <c r="AB135" s="54" t="str">
        <f ca="1">IF(OR(VLOOKUP($A135,Mitglieder!$C$24:$BG$323,AB$303)="",$G135=""),"",VLOOKUP($A135,Mitglieder!$C$24:$BG$323,AB$303))</f>
        <v/>
      </c>
      <c r="AC135" s="54" t="str">
        <f ca="1">IF(OR(VLOOKUP($A135,Mitglieder!$C$24:$BG$323,AC$303)="",$G135=""),"",VLOOKUP($A135,Mitglieder!$C$24:$BG$323,AC$303))</f>
        <v/>
      </c>
      <c r="AD135" s="54" t="str">
        <f ca="1">IF(OR(VLOOKUP($A135,Mitglieder!$C$24:$BG$323,AD$303)="",$G135=""),"",VLOOKUP($A135,Mitglieder!$C$24:$BG$323,AD$303))</f>
        <v/>
      </c>
      <c r="AE135" s="54" t="str">
        <f ca="1">IF(OR(VLOOKUP($A135,Mitglieder!$C$24:$BG$323,AE$303)="",$G135=""),"",VLOOKUP($A135,Mitglieder!$C$24:$BG$323,AE$303))</f>
        <v/>
      </c>
      <c r="AF135" s="54" t="str">
        <f ca="1">IF(OR(VLOOKUP($A135,Mitglieder!$C$24:$BG$323,AF$303)="",$G135=""),"",VLOOKUP($A135,Mitglieder!$C$24:$BG$323,AF$303))</f>
        <v/>
      </c>
      <c r="AG135" s="54" t="str">
        <f ca="1">IF(OR(VLOOKUP($A135,Mitglieder!$C$24:$BG$323,AG$303)="",$G135=""),"",VLOOKUP($A135,Mitglieder!$C$24:$BG$323,AG$303))</f>
        <v/>
      </c>
      <c r="AH135" s="54" t="str">
        <f ca="1">IF(OR(VLOOKUP($A135,Mitglieder!$C$24:$BG$323,AH$303)="",$G135=""),"",VLOOKUP($A135,Mitglieder!$C$24:$BG$323,AH$303))</f>
        <v/>
      </c>
      <c r="AI135" s="54" t="str">
        <f ca="1">IF(OR(VLOOKUP($A135,Mitglieder!$C$24:$BG$323,AI$303)="",$G135=""),"",VLOOKUP($A135,Mitglieder!$C$24:$BG$323,AI$303))</f>
        <v/>
      </c>
      <c r="AJ135" s="54" t="str">
        <f ca="1">IF(OR(VLOOKUP($A135,Mitglieder!$C$24:$BG$323,AJ$303)="",$G135=""),"",VLOOKUP($A135,Mitglieder!$C$24:$BG$323,AJ$303))</f>
        <v/>
      </c>
      <c r="AK135" s="54" t="str">
        <f ca="1">IF(OR(VLOOKUP($A135,Mitglieder!$C$24:$BG$323,AK$303)="",$G135=""),"",VLOOKUP($A135,Mitglieder!$C$24:$BG$323,AK$303))</f>
        <v/>
      </c>
      <c r="AL135" s="54" t="str">
        <f ca="1">IF(OR(VLOOKUP($A135,Mitglieder!$C$24:$BG$323,AL$303)="",$G135=""),"",VLOOKUP($A135,Mitglieder!$C$24:$BG$323,AL$303))</f>
        <v/>
      </c>
      <c r="AM135" s="42" t="str">
        <f ca="1">IF($G135="","",VLOOKUP($A135,Mitglieder!$C$24:$BG$323,AM$303))</f>
        <v/>
      </c>
      <c r="AN135" s="54" t="str">
        <f ca="1">IF(OR(VLOOKUP($A135,Mitglieder!$C$24:$BG$323,AN$303)="",$G135=""),"",VLOOKUP($A135,Mitglieder!$C$24:$BG$323,AN$303))</f>
        <v/>
      </c>
      <c r="AO135" s="43" t="str">
        <f ca="1">IF($G135="","",TEXT(VLOOKUP($A135,Mitglieder!$C$24:$BG$323,AO$303),"TT.MM.JJJJ"))</f>
        <v/>
      </c>
      <c r="AP135" s="42" t="str">
        <f ca="1">IF($G135="","",VLOOKUP($A135,Mitglieder!$C$24:$BG$323,AP$303))</f>
        <v/>
      </c>
      <c r="AQ135" s="45" t="str">
        <f ca="1">IF($G135="","",TEXT(VLOOKUP($A135,Mitglieder!$C$24:$BG$323,AQ$303),"0.00"))</f>
        <v/>
      </c>
      <c r="AR135" s="54" t="str">
        <f ca="1">IF(OR(VLOOKUP($A135,Mitglieder!$C$24:$BG$323,AR$303)="",$G135=""),"",VLOOKUP($A135,Mitglieder!$C$24:$BG$323,AR$303))</f>
        <v/>
      </c>
      <c r="AS135" s="45" t="str">
        <f ca="1">IF($G135="","",TEXT(VLOOKUP($A135,Mitglieder!$C$24:$BG$323,AS$303),"0.00"))</f>
        <v/>
      </c>
      <c r="AT135" s="54" t="str">
        <f ca="1">IF(OR(VLOOKUP($A135,Mitglieder!$C$24:$BG$323,AT$303)="",$G135=""),"",VLOOKUP($A135,Mitglieder!$C$24:$BG$323,AT$303))</f>
        <v/>
      </c>
      <c r="AU135" s="45" t="str">
        <f ca="1">IF($G135="","",TEXT(VLOOKUP($A135,Mitglieder!$C$24:$BG$323,AU$303),"0.00"))</f>
        <v/>
      </c>
      <c r="AV135" s="45" t="str">
        <f ca="1">IF($G135="","",TEXT(VLOOKUP($A135,Mitglieder!$C$24:$BG$323,AV$303),"0.00"))</f>
        <v/>
      </c>
      <c r="AW135" s="42" t="str">
        <f ca="1">IF($G135="","",VLOOKUP($A135,Mitglieder!$C$24:$BG$323,AW$303))</f>
        <v/>
      </c>
      <c r="AX135" s="54" t="str">
        <f ca="1">IF(OR(VLOOKUP($A135,Mitglieder!$C$24:$BG$323,AX$303)="",$G135=""),"",VLOOKUP($A135,Mitglieder!$C$24:$BG$323,AX$303))</f>
        <v/>
      </c>
      <c r="AY135" s="43" t="str">
        <f ca="1">IF($G135="","",TEXT(VLOOKUP($A135,Mitglieder!$C$24:$BG$323,AY$303),"TT.MM.JJJJ"))</f>
        <v/>
      </c>
      <c r="AZ135" s="43" t="str">
        <f ca="1">IF($G135="","",TEXT(VLOOKUP($A135,Mitglieder!$C$24:$BG$323,AZ$303),"TT.MM.JJJJ"))</f>
        <v/>
      </c>
      <c r="BA135" s="43" t="str">
        <f ca="1">IF($G135="","",TEXT(VLOOKUP($A135,Mitglieder!$C$24:$BG$323,BA$303),"TT.MM.JJJJ"))</f>
        <v/>
      </c>
      <c r="BB135" s="43" t="str">
        <f ca="1">IF($G135="","",TEXT(VLOOKUP($A135,Mitglieder!$C$24:$BG$323,BB$303),"TT.MM.JJJJ"))</f>
        <v/>
      </c>
      <c r="BC135" s="43" t="str">
        <f ca="1">IF($G135="","",TEXT(VLOOKUP($A135,Mitglieder!$C$24:$BG$323,BC$303),"TT.MM.JJJJ"))</f>
        <v/>
      </c>
      <c r="BD135" s="43" t="str">
        <f ca="1">IF($G135="","",TEXT(VLOOKUP($A135,Mitglieder!$C$24:$BG$323,BD$303),"TT.MM.JJJJ"))</f>
        <v/>
      </c>
      <c r="BE135" s="42" t="str">
        <f ca="1">IF($G135="","",VLOOKUP($A135,Mitglieder!$C$24:$BG$323,BE$303))</f>
        <v/>
      </c>
      <c r="BF135" s="42" t="str">
        <f ca="1">IF($G135="","",VLOOKUP($A135,Mitglieder!$C$24:$BG$323,BF$303))</f>
        <v/>
      </c>
    </row>
    <row r="136" spans="1:58" x14ac:dyDescent="0.35">
      <c r="A136" s="42">
        <v>136</v>
      </c>
      <c r="B136" s="42">
        <f ca="1">VLOOKUP($A136,Mitglieder!$C$24:$BA$323,B$303)</f>
        <v>1.0299999999999967</v>
      </c>
      <c r="C136" s="42" t="str">
        <f ca="1">IF($G136="","",VLOOKUP($A136,Mitglieder!$C$24:$BG$323,C$303))</f>
        <v/>
      </c>
      <c r="D136" s="42" t="str">
        <f ca="1">IF($G136="","",VLOOKUP($A136,Mitglieder!$C$24:$BG$323,D$303))</f>
        <v/>
      </c>
      <c r="E136" s="42" t="str">
        <f ca="1">IF($G136="","",VLOOKUP($A136,Mitglieder!$C$24:$BG$323,E$303))</f>
        <v/>
      </c>
      <c r="F136" s="54" t="str">
        <f ca="1">IF(OR(VLOOKUP($A136,Mitglieder!$C$24:$BG$323,F$303)="",$G136=""),"",VLOOKUP($A136,Mitglieder!$C$24:$BG$323,F$303))</f>
        <v/>
      </c>
      <c r="G136" s="72" t="str">
        <f ca="1">IF(B136/ROUND(B136,0)=1,VLOOKUP($A136,Mitglieder!$C$24:$BA$323,G$303),"")</f>
        <v/>
      </c>
      <c r="H136" s="42" t="str">
        <f ca="1">IF($G136="","",VLOOKUP($A136,Mitglieder!$C$24:$BG$323,H$303))</f>
        <v/>
      </c>
      <c r="I136" s="54" t="str">
        <f ca="1">IF(OR(VLOOKUP($A136,Mitglieder!$C$24:$BG$323,I$303)="",$G136=""),"",VLOOKUP($A136,Mitglieder!$C$24:$BG$323,I$303))</f>
        <v/>
      </c>
      <c r="J136" s="42" t="str">
        <f ca="1">IF($G136="","",VLOOKUP($A136,Mitglieder!$C$24:$BG$323,J$303))</f>
        <v/>
      </c>
      <c r="K136" s="54" t="str">
        <f ca="1">IF(OR(VLOOKUP($A136,Mitglieder!$C$24:$BG$323,K$303)="",$G136=""),"",VLOOKUP($A136,Mitglieder!$C$24:$BG$323,K$303))</f>
        <v/>
      </c>
      <c r="L136" s="42" t="str">
        <f ca="1">IF($G136="","",VLOOKUP($A136,Mitglieder!$C$24:$BG$323,L$303))</f>
        <v/>
      </c>
      <c r="M136" s="42" t="str">
        <f ca="1">IF($G136="","",VLOOKUP($A136,Mitglieder!$C$24:$BG$323,M$303))</f>
        <v/>
      </c>
      <c r="N136" s="42" t="str">
        <f ca="1">IF($G136="","",VLOOKUP($A136,Mitglieder!$C$24:$BG$323,N$303))</f>
        <v/>
      </c>
      <c r="O136" s="42" t="str">
        <f ca="1">IF($G136="","",VLOOKUP($A136,Mitglieder!$C$24:$BG$323,O$303))</f>
        <v/>
      </c>
      <c r="P136" s="42" t="str">
        <f ca="1">IF($G136="","",VLOOKUP($A136,Mitglieder!$C$24:$BG$323,P$303))</f>
        <v/>
      </c>
      <c r="Q136" s="42" t="str">
        <f ca="1">IF($G136="","",VLOOKUP($A136,Mitglieder!$C$24:$BG$323,Q$303))</f>
        <v/>
      </c>
      <c r="R136" s="54" t="str">
        <f ca="1">IF(OR(VLOOKUP($A136,Mitglieder!$C$24:$BG$323,R$303)="",$G136=""),"",VLOOKUP($A136,Mitglieder!$C$24:$BG$323,R$303))</f>
        <v/>
      </c>
      <c r="S136" s="43" t="str">
        <f ca="1">IF($G136="","",TEXT(VLOOKUP($A136,Mitglieder!$C$24:$BG$323,S$303),"TT.MM.JJJJ"))</f>
        <v/>
      </c>
      <c r="T136" s="43" t="str">
        <f ca="1">IF($G136="","",TEXT(VLOOKUP($A136,Mitglieder!$C$24:$BG$323,T$303),"TT.MM.JJJJ"))</f>
        <v/>
      </c>
      <c r="U136" s="43" t="str">
        <f ca="1">IF($G136="","",TEXT(VLOOKUP($A136,Mitglieder!$C$24:$BG$323,U$303),"TT.MM.JJJJ"))</f>
        <v/>
      </c>
      <c r="V136" s="54" t="str">
        <f ca="1">IF(OR(VLOOKUP($A136,Mitglieder!$C$24:$BG$323,V$303)="",$G136=""),"",VLOOKUP($A136,Mitglieder!$C$24:$BG$323,V$303))</f>
        <v/>
      </c>
      <c r="W136" s="54" t="str">
        <f ca="1">IF(OR(VLOOKUP($A136,Mitglieder!$C$24:$BG$323,W$303)="",$G136=""),"",VLOOKUP($A136,Mitglieder!$C$24:$BG$323,W$303))</f>
        <v/>
      </c>
      <c r="X136" s="54" t="str">
        <f ca="1">IF(OR(VLOOKUP($A136,Mitglieder!$C$24:$BG$323,X$303)="",$G136=""),"",VLOOKUP($A136,Mitglieder!$C$24:$BG$323,X$303))</f>
        <v/>
      </c>
      <c r="Y136" s="54" t="str">
        <f ca="1">IF(OR(VLOOKUP($A136,Mitglieder!$C$24:$BG$323,Y$303)="",$G136=""),"",VLOOKUP($A136,Mitglieder!$C$24:$BG$323,Y$303))</f>
        <v/>
      </c>
      <c r="Z136" s="54" t="str">
        <f ca="1">IF(OR(VLOOKUP($A136,Mitglieder!$C$24:$BG$323,Z$303)="",$G136=""),"",VLOOKUP($A136,Mitglieder!$C$24:$BG$323,Z$303))</f>
        <v/>
      </c>
      <c r="AA136" s="54" t="str">
        <f ca="1">IF(OR(VLOOKUP($A136,Mitglieder!$C$24:$BG$323,AA$303)="",$G136=""),"",VLOOKUP($A136,Mitglieder!$C$24:$BG$323,AA$303))</f>
        <v/>
      </c>
      <c r="AB136" s="54" t="str">
        <f ca="1">IF(OR(VLOOKUP($A136,Mitglieder!$C$24:$BG$323,AB$303)="",$G136=""),"",VLOOKUP($A136,Mitglieder!$C$24:$BG$323,AB$303))</f>
        <v/>
      </c>
      <c r="AC136" s="54" t="str">
        <f ca="1">IF(OR(VLOOKUP($A136,Mitglieder!$C$24:$BG$323,AC$303)="",$G136=""),"",VLOOKUP($A136,Mitglieder!$C$24:$BG$323,AC$303))</f>
        <v/>
      </c>
      <c r="AD136" s="54" t="str">
        <f ca="1">IF(OR(VLOOKUP($A136,Mitglieder!$C$24:$BG$323,AD$303)="",$G136=""),"",VLOOKUP($A136,Mitglieder!$C$24:$BG$323,AD$303))</f>
        <v/>
      </c>
      <c r="AE136" s="54" t="str">
        <f ca="1">IF(OR(VLOOKUP($A136,Mitglieder!$C$24:$BG$323,AE$303)="",$G136=""),"",VLOOKUP($A136,Mitglieder!$C$24:$BG$323,AE$303))</f>
        <v/>
      </c>
      <c r="AF136" s="54" t="str">
        <f ca="1">IF(OR(VLOOKUP($A136,Mitglieder!$C$24:$BG$323,AF$303)="",$G136=""),"",VLOOKUP($A136,Mitglieder!$C$24:$BG$323,AF$303))</f>
        <v/>
      </c>
      <c r="AG136" s="54" t="str">
        <f ca="1">IF(OR(VLOOKUP($A136,Mitglieder!$C$24:$BG$323,AG$303)="",$G136=""),"",VLOOKUP($A136,Mitglieder!$C$24:$BG$323,AG$303))</f>
        <v/>
      </c>
      <c r="AH136" s="54" t="str">
        <f ca="1">IF(OR(VLOOKUP($A136,Mitglieder!$C$24:$BG$323,AH$303)="",$G136=""),"",VLOOKUP($A136,Mitglieder!$C$24:$BG$323,AH$303))</f>
        <v/>
      </c>
      <c r="AI136" s="54" t="str">
        <f ca="1">IF(OR(VLOOKUP($A136,Mitglieder!$C$24:$BG$323,AI$303)="",$G136=""),"",VLOOKUP($A136,Mitglieder!$C$24:$BG$323,AI$303))</f>
        <v/>
      </c>
      <c r="AJ136" s="54" t="str">
        <f ca="1">IF(OR(VLOOKUP($A136,Mitglieder!$C$24:$BG$323,AJ$303)="",$G136=""),"",VLOOKUP($A136,Mitglieder!$C$24:$BG$323,AJ$303))</f>
        <v/>
      </c>
      <c r="AK136" s="54" t="str">
        <f ca="1">IF(OR(VLOOKUP($A136,Mitglieder!$C$24:$BG$323,AK$303)="",$G136=""),"",VLOOKUP($A136,Mitglieder!$C$24:$BG$323,AK$303))</f>
        <v/>
      </c>
      <c r="AL136" s="54" t="str">
        <f ca="1">IF(OR(VLOOKUP($A136,Mitglieder!$C$24:$BG$323,AL$303)="",$G136=""),"",VLOOKUP($A136,Mitglieder!$C$24:$BG$323,AL$303))</f>
        <v/>
      </c>
      <c r="AM136" s="42" t="str">
        <f ca="1">IF($G136="","",VLOOKUP($A136,Mitglieder!$C$24:$BG$323,AM$303))</f>
        <v/>
      </c>
      <c r="AN136" s="54" t="str">
        <f ca="1">IF(OR(VLOOKUP($A136,Mitglieder!$C$24:$BG$323,AN$303)="",$G136=""),"",VLOOKUP($A136,Mitglieder!$C$24:$BG$323,AN$303))</f>
        <v/>
      </c>
      <c r="AO136" s="43" t="str">
        <f ca="1">IF($G136="","",TEXT(VLOOKUP($A136,Mitglieder!$C$24:$BG$323,AO$303),"TT.MM.JJJJ"))</f>
        <v/>
      </c>
      <c r="AP136" s="42" t="str">
        <f ca="1">IF($G136="","",VLOOKUP($A136,Mitglieder!$C$24:$BG$323,AP$303))</f>
        <v/>
      </c>
      <c r="AQ136" s="45" t="str">
        <f ca="1">IF($G136="","",TEXT(VLOOKUP($A136,Mitglieder!$C$24:$BG$323,AQ$303),"0.00"))</f>
        <v/>
      </c>
      <c r="AR136" s="54" t="str">
        <f ca="1">IF(OR(VLOOKUP($A136,Mitglieder!$C$24:$BG$323,AR$303)="",$G136=""),"",VLOOKUP($A136,Mitglieder!$C$24:$BG$323,AR$303))</f>
        <v/>
      </c>
      <c r="AS136" s="45" t="str">
        <f ca="1">IF($G136="","",TEXT(VLOOKUP($A136,Mitglieder!$C$24:$BG$323,AS$303),"0.00"))</f>
        <v/>
      </c>
      <c r="AT136" s="54" t="str">
        <f ca="1">IF(OR(VLOOKUP($A136,Mitglieder!$C$24:$BG$323,AT$303)="",$G136=""),"",VLOOKUP($A136,Mitglieder!$C$24:$BG$323,AT$303))</f>
        <v/>
      </c>
      <c r="AU136" s="45" t="str">
        <f ca="1">IF($G136="","",TEXT(VLOOKUP($A136,Mitglieder!$C$24:$BG$323,AU$303),"0.00"))</f>
        <v/>
      </c>
      <c r="AV136" s="45" t="str">
        <f ca="1">IF($G136="","",TEXT(VLOOKUP($A136,Mitglieder!$C$24:$BG$323,AV$303),"0.00"))</f>
        <v/>
      </c>
      <c r="AW136" s="42" t="str">
        <f ca="1">IF($G136="","",VLOOKUP($A136,Mitglieder!$C$24:$BG$323,AW$303))</f>
        <v/>
      </c>
      <c r="AX136" s="54" t="str">
        <f ca="1">IF(OR(VLOOKUP($A136,Mitglieder!$C$24:$BG$323,AX$303)="",$G136=""),"",VLOOKUP($A136,Mitglieder!$C$24:$BG$323,AX$303))</f>
        <v/>
      </c>
      <c r="AY136" s="43" t="str">
        <f ca="1">IF($G136="","",TEXT(VLOOKUP($A136,Mitglieder!$C$24:$BG$323,AY$303),"TT.MM.JJJJ"))</f>
        <v/>
      </c>
      <c r="AZ136" s="43" t="str">
        <f ca="1">IF($G136="","",TEXT(VLOOKUP($A136,Mitglieder!$C$24:$BG$323,AZ$303),"TT.MM.JJJJ"))</f>
        <v/>
      </c>
      <c r="BA136" s="43" t="str">
        <f ca="1">IF($G136="","",TEXT(VLOOKUP($A136,Mitglieder!$C$24:$BG$323,BA$303),"TT.MM.JJJJ"))</f>
        <v/>
      </c>
      <c r="BB136" s="43" t="str">
        <f ca="1">IF($G136="","",TEXT(VLOOKUP($A136,Mitglieder!$C$24:$BG$323,BB$303),"TT.MM.JJJJ"))</f>
        <v/>
      </c>
      <c r="BC136" s="43" t="str">
        <f ca="1">IF($G136="","",TEXT(VLOOKUP($A136,Mitglieder!$C$24:$BG$323,BC$303),"TT.MM.JJJJ"))</f>
        <v/>
      </c>
      <c r="BD136" s="43" t="str">
        <f ca="1">IF($G136="","",TEXT(VLOOKUP($A136,Mitglieder!$C$24:$BG$323,BD$303),"TT.MM.JJJJ"))</f>
        <v/>
      </c>
      <c r="BE136" s="42" t="str">
        <f ca="1">IF($G136="","",VLOOKUP($A136,Mitglieder!$C$24:$BG$323,BE$303))</f>
        <v/>
      </c>
      <c r="BF136" s="42" t="str">
        <f ca="1">IF($G136="","",VLOOKUP($A136,Mitglieder!$C$24:$BG$323,BF$303))</f>
        <v/>
      </c>
    </row>
    <row r="137" spans="1:58" x14ac:dyDescent="0.35">
      <c r="A137" s="42">
        <v>137</v>
      </c>
      <c r="B137" s="42">
        <f ca="1">VLOOKUP($A137,Mitglieder!$C$24:$BA$323,B$303)</f>
        <v>1.0299999999999967</v>
      </c>
      <c r="C137" s="42" t="str">
        <f ca="1">IF($G137="","",VLOOKUP($A137,Mitglieder!$C$24:$BG$323,C$303))</f>
        <v/>
      </c>
      <c r="D137" s="42" t="str">
        <f ca="1">IF($G137="","",VLOOKUP($A137,Mitglieder!$C$24:$BG$323,D$303))</f>
        <v/>
      </c>
      <c r="E137" s="42" t="str">
        <f ca="1">IF($G137="","",VLOOKUP($A137,Mitglieder!$C$24:$BG$323,E$303))</f>
        <v/>
      </c>
      <c r="F137" s="54" t="str">
        <f ca="1">IF(OR(VLOOKUP($A137,Mitglieder!$C$24:$BG$323,F$303)="",$G137=""),"",VLOOKUP($A137,Mitglieder!$C$24:$BG$323,F$303))</f>
        <v/>
      </c>
      <c r="G137" s="72" t="str">
        <f ca="1">IF(B137/ROUND(B137,0)=1,VLOOKUP($A137,Mitglieder!$C$24:$BA$323,G$303),"")</f>
        <v/>
      </c>
      <c r="H137" s="42" t="str">
        <f ca="1">IF($G137="","",VLOOKUP($A137,Mitglieder!$C$24:$BG$323,H$303))</f>
        <v/>
      </c>
      <c r="I137" s="54" t="str">
        <f ca="1">IF(OR(VLOOKUP($A137,Mitglieder!$C$24:$BG$323,I$303)="",$G137=""),"",VLOOKUP($A137,Mitglieder!$C$24:$BG$323,I$303))</f>
        <v/>
      </c>
      <c r="J137" s="42" t="str">
        <f ca="1">IF($G137="","",VLOOKUP($A137,Mitglieder!$C$24:$BG$323,J$303))</f>
        <v/>
      </c>
      <c r="K137" s="54" t="str">
        <f ca="1">IF(OR(VLOOKUP($A137,Mitglieder!$C$24:$BG$323,K$303)="",$G137=""),"",VLOOKUP($A137,Mitglieder!$C$24:$BG$323,K$303))</f>
        <v/>
      </c>
      <c r="L137" s="42" t="str">
        <f ca="1">IF($G137="","",VLOOKUP($A137,Mitglieder!$C$24:$BG$323,L$303))</f>
        <v/>
      </c>
      <c r="M137" s="42" t="str">
        <f ca="1">IF($G137="","",VLOOKUP($A137,Mitglieder!$C$24:$BG$323,M$303))</f>
        <v/>
      </c>
      <c r="N137" s="42" t="str">
        <f ca="1">IF($G137="","",VLOOKUP($A137,Mitglieder!$C$24:$BG$323,N$303))</f>
        <v/>
      </c>
      <c r="O137" s="42" t="str">
        <f ca="1">IF($G137="","",VLOOKUP($A137,Mitglieder!$C$24:$BG$323,O$303))</f>
        <v/>
      </c>
      <c r="P137" s="42" t="str">
        <f ca="1">IF($G137="","",VLOOKUP($A137,Mitglieder!$C$24:$BG$323,P$303))</f>
        <v/>
      </c>
      <c r="Q137" s="42" t="str">
        <f ca="1">IF($G137="","",VLOOKUP($A137,Mitglieder!$C$24:$BG$323,Q$303))</f>
        <v/>
      </c>
      <c r="R137" s="54" t="str">
        <f ca="1">IF(OR(VLOOKUP($A137,Mitglieder!$C$24:$BG$323,R$303)="",$G137=""),"",VLOOKUP($A137,Mitglieder!$C$24:$BG$323,R$303))</f>
        <v/>
      </c>
      <c r="S137" s="43" t="str">
        <f ca="1">IF($G137="","",TEXT(VLOOKUP($A137,Mitglieder!$C$24:$BG$323,S$303),"TT.MM.JJJJ"))</f>
        <v/>
      </c>
      <c r="T137" s="43" t="str">
        <f ca="1">IF($G137="","",TEXT(VLOOKUP($A137,Mitglieder!$C$24:$BG$323,T$303),"TT.MM.JJJJ"))</f>
        <v/>
      </c>
      <c r="U137" s="43" t="str">
        <f ca="1">IF($G137="","",TEXT(VLOOKUP($A137,Mitglieder!$C$24:$BG$323,U$303),"TT.MM.JJJJ"))</f>
        <v/>
      </c>
      <c r="V137" s="54" t="str">
        <f ca="1">IF(OR(VLOOKUP($A137,Mitglieder!$C$24:$BG$323,V$303)="",$G137=""),"",VLOOKUP($A137,Mitglieder!$C$24:$BG$323,V$303))</f>
        <v/>
      </c>
      <c r="W137" s="54" t="str">
        <f ca="1">IF(OR(VLOOKUP($A137,Mitglieder!$C$24:$BG$323,W$303)="",$G137=""),"",VLOOKUP($A137,Mitglieder!$C$24:$BG$323,W$303))</f>
        <v/>
      </c>
      <c r="X137" s="54" t="str">
        <f ca="1">IF(OR(VLOOKUP($A137,Mitglieder!$C$24:$BG$323,X$303)="",$G137=""),"",VLOOKUP($A137,Mitglieder!$C$24:$BG$323,X$303))</f>
        <v/>
      </c>
      <c r="Y137" s="54" t="str">
        <f ca="1">IF(OR(VLOOKUP($A137,Mitglieder!$C$24:$BG$323,Y$303)="",$G137=""),"",VLOOKUP($A137,Mitglieder!$C$24:$BG$323,Y$303))</f>
        <v/>
      </c>
      <c r="Z137" s="54" t="str">
        <f ca="1">IF(OR(VLOOKUP($A137,Mitglieder!$C$24:$BG$323,Z$303)="",$G137=""),"",VLOOKUP($A137,Mitglieder!$C$24:$BG$323,Z$303))</f>
        <v/>
      </c>
      <c r="AA137" s="54" t="str">
        <f ca="1">IF(OR(VLOOKUP($A137,Mitglieder!$C$24:$BG$323,AA$303)="",$G137=""),"",VLOOKUP($A137,Mitglieder!$C$24:$BG$323,AA$303))</f>
        <v/>
      </c>
      <c r="AB137" s="54" t="str">
        <f ca="1">IF(OR(VLOOKUP($A137,Mitglieder!$C$24:$BG$323,AB$303)="",$G137=""),"",VLOOKUP($A137,Mitglieder!$C$24:$BG$323,AB$303))</f>
        <v/>
      </c>
      <c r="AC137" s="54" t="str">
        <f ca="1">IF(OR(VLOOKUP($A137,Mitglieder!$C$24:$BG$323,AC$303)="",$G137=""),"",VLOOKUP($A137,Mitglieder!$C$24:$BG$323,AC$303))</f>
        <v/>
      </c>
      <c r="AD137" s="54" t="str">
        <f ca="1">IF(OR(VLOOKUP($A137,Mitglieder!$C$24:$BG$323,AD$303)="",$G137=""),"",VLOOKUP($A137,Mitglieder!$C$24:$BG$323,AD$303))</f>
        <v/>
      </c>
      <c r="AE137" s="54" t="str">
        <f ca="1">IF(OR(VLOOKUP($A137,Mitglieder!$C$24:$BG$323,AE$303)="",$G137=""),"",VLOOKUP($A137,Mitglieder!$C$24:$BG$323,AE$303))</f>
        <v/>
      </c>
      <c r="AF137" s="54" t="str">
        <f ca="1">IF(OR(VLOOKUP($A137,Mitglieder!$C$24:$BG$323,AF$303)="",$G137=""),"",VLOOKUP($A137,Mitglieder!$C$24:$BG$323,AF$303))</f>
        <v/>
      </c>
      <c r="AG137" s="54" t="str">
        <f ca="1">IF(OR(VLOOKUP($A137,Mitglieder!$C$24:$BG$323,AG$303)="",$G137=""),"",VLOOKUP($A137,Mitglieder!$C$24:$BG$323,AG$303))</f>
        <v/>
      </c>
      <c r="AH137" s="54" t="str">
        <f ca="1">IF(OR(VLOOKUP($A137,Mitglieder!$C$24:$BG$323,AH$303)="",$G137=""),"",VLOOKUP($A137,Mitglieder!$C$24:$BG$323,AH$303))</f>
        <v/>
      </c>
      <c r="AI137" s="54" t="str">
        <f ca="1">IF(OR(VLOOKUP($A137,Mitglieder!$C$24:$BG$323,AI$303)="",$G137=""),"",VLOOKUP($A137,Mitglieder!$C$24:$BG$323,AI$303))</f>
        <v/>
      </c>
      <c r="AJ137" s="54" t="str">
        <f ca="1">IF(OR(VLOOKUP($A137,Mitglieder!$C$24:$BG$323,AJ$303)="",$G137=""),"",VLOOKUP($A137,Mitglieder!$C$24:$BG$323,AJ$303))</f>
        <v/>
      </c>
      <c r="AK137" s="54" t="str">
        <f ca="1">IF(OR(VLOOKUP($A137,Mitglieder!$C$24:$BG$323,AK$303)="",$G137=""),"",VLOOKUP($A137,Mitglieder!$C$24:$BG$323,AK$303))</f>
        <v/>
      </c>
      <c r="AL137" s="54" t="str">
        <f ca="1">IF(OR(VLOOKUP($A137,Mitglieder!$C$24:$BG$323,AL$303)="",$G137=""),"",VLOOKUP($A137,Mitglieder!$C$24:$BG$323,AL$303))</f>
        <v/>
      </c>
      <c r="AM137" s="42" t="str">
        <f ca="1">IF($G137="","",VLOOKUP($A137,Mitglieder!$C$24:$BG$323,AM$303))</f>
        <v/>
      </c>
      <c r="AN137" s="54" t="str">
        <f ca="1">IF(OR(VLOOKUP($A137,Mitglieder!$C$24:$BG$323,AN$303)="",$G137=""),"",VLOOKUP($A137,Mitglieder!$C$24:$BG$323,AN$303))</f>
        <v/>
      </c>
      <c r="AO137" s="43" t="str">
        <f ca="1">IF($G137="","",TEXT(VLOOKUP($A137,Mitglieder!$C$24:$BG$323,AO$303),"TT.MM.JJJJ"))</f>
        <v/>
      </c>
      <c r="AP137" s="42" t="str">
        <f ca="1">IF($G137="","",VLOOKUP($A137,Mitglieder!$C$24:$BG$323,AP$303))</f>
        <v/>
      </c>
      <c r="AQ137" s="45" t="str">
        <f ca="1">IF($G137="","",TEXT(VLOOKUP($A137,Mitglieder!$C$24:$BG$323,AQ$303),"0.00"))</f>
        <v/>
      </c>
      <c r="AR137" s="54" t="str">
        <f ca="1">IF(OR(VLOOKUP($A137,Mitglieder!$C$24:$BG$323,AR$303)="",$G137=""),"",VLOOKUP($A137,Mitglieder!$C$24:$BG$323,AR$303))</f>
        <v/>
      </c>
      <c r="AS137" s="45" t="str">
        <f ca="1">IF($G137="","",TEXT(VLOOKUP($A137,Mitglieder!$C$24:$BG$323,AS$303),"0.00"))</f>
        <v/>
      </c>
      <c r="AT137" s="54" t="str">
        <f ca="1">IF(OR(VLOOKUP($A137,Mitglieder!$C$24:$BG$323,AT$303)="",$G137=""),"",VLOOKUP($A137,Mitglieder!$C$24:$BG$323,AT$303))</f>
        <v/>
      </c>
      <c r="AU137" s="45" t="str">
        <f ca="1">IF($G137="","",TEXT(VLOOKUP($A137,Mitglieder!$C$24:$BG$323,AU$303),"0.00"))</f>
        <v/>
      </c>
      <c r="AV137" s="45" t="str">
        <f ca="1">IF($G137="","",TEXT(VLOOKUP($A137,Mitglieder!$C$24:$BG$323,AV$303),"0.00"))</f>
        <v/>
      </c>
      <c r="AW137" s="42" t="str">
        <f ca="1">IF($G137="","",VLOOKUP($A137,Mitglieder!$C$24:$BG$323,AW$303))</f>
        <v/>
      </c>
      <c r="AX137" s="54" t="str">
        <f ca="1">IF(OR(VLOOKUP($A137,Mitglieder!$C$24:$BG$323,AX$303)="",$G137=""),"",VLOOKUP($A137,Mitglieder!$C$24:$BG$323,AX$303))</f>
        <v/>
      </c>
      <c r="AY137" s="43" t="str">
        <f ca="1">IF($G137="","",TEXT(VLOOKUP($A137,Mitglieder!$C$24:$BG$323,AY$303),"TT.MM.JJJJ"))</f>
        <v/>
      </c>
      <c r="AZ137" s="43" t="str">
        <f ca="1">IF($G137="","",TEXT(VLOOKUP($A137,Mitglieder!$C$24:$BG$323,AZ$303),"TT.MM.JJJJ"))</f>
        <v/>
      </c>
      <c r="BA137" s="43" t="str">
        <f ca="1">IF($G137="","",TEXT(VLOOKUP($A137,Mitglieder!$C$24:$BG$323,BA$303),"TT.MM.JJJJ"))</f>
        <v/>
      </c>
      <c r="BB137" s="43" t="str">
        <f ca="1">IF($G137="","",TEXT(VLOOKUP($A137,Mitglieder!$C$24:$BG$323,BB$303),"TT.MM.JJJJ"))</f>
        <v/>
      </c>
      <c r="BC137" s="43" t="str">
        <f ca="1">IF($G137="","",TEXT(VLOOKUP($A137,Mitglieder!$C$24:$BG$323,BC$303),"TT.MM.JJJJ"))</f>
        <v/>
      </c>
      <c r="BD137" s="43" t="str">
        <f ca="1">IF($G137="","",TEXT(VLOOKUP($A137,Mitglieder!$C$24:$BG$323,BD$303),"TT.MM.JJJJ"))</f>
        <v/>
      </c>
      <c r="BE137" s="42" t="str">
        <f ca="1">IF($G137="","",VLOOKUP($A137,Mitglieder!$C$24:$BG$323,BE$303))</f>
        <v/>
      </c>
      <c r="BF137" s="42" t="str">
        <f ca="1">IF($G137="","",VLOOKUP($A137,Mitglieder!$C$24:$BG$323,BF$303))</f>
        <v/>
      </c>
    </row>
    <row r="138" spans="1:58" x14ac:dyDescent="0.35">
      <c r="A138" s="42">
        <v>138</v>
      </c>
      <c r="B138" s="42">
        <f ca="1">VLOOKUP($A138,Mitglieder!$C$24:$BA$323,B$303)</f>
        <v>1.0299999999999967</v>
      </c>
      <c r="C138" s="42" t="str">
        <f ca="1">IF($G138="","",VLOOKUP($A138,Mitglieder!$C$24:$BG$323,C$303))</f>
        <v/>
      </c>
      <c r="D138" s="42" t="str">
        <f ca="1">IF($G138="","",VLOOKUP($A138,Mitglieder!$C$24:$BG$323,D$303))</f>
        <v/>
      </c>
      <c r="E138" s="42" t="str">
        <f ca="1">IF($G138="","",VLOOKUP($A138,Mitglieder!$C$24:$BG$323,E$303))</f>
        <v/>
      </c>
      <c r="F138" s="54" t="str">
        <f ca="1">IF(OR(VLOOKUP($A138,Mitglieder!$C$24:$BG$323,F$303)="",$G138=""),"",VLOOKUP($A138,Mitglieder!$C$24:$BG$323,F$303))</f>
        <v/>
      </c>
      <c r="G138" s="72" t="str">
        <f ca="1">IF(B138/ROUND(B138,0)=1,VLOOKUP($A138,Mitglieder!$C$24:$BA$323,G$303),"")</f>
        <v/>
      </c>
      <c r="H138" s="42" t="str">
        <f ca="1">IF($G138="","",VLOOKUP($A138,Mitglieder!$C$24:$BG$323,H$303))</f>
        <v/>
      </c>
      <c r="I138" s="54" t="str">
        <f ca="1">IF(OR(VLOOKUP($A138,Mitglieder!$C$24:$BG$323,I$303)="",$G138=""),"",VLOOKUP($A138,Mitglieder!$C$24:$BG$323,I$303))</f>
        <v/>
      </c>
      <c r="J138" s="42" t="str">
        <f ca="1">IF($G138="","",VLOOKUP($A138,Mitglieder!$C$24:$BG$323,J$303))</f>
        <v/>
      </c>
      <c r="K138" s="54" t="str">
        <f ca="1">IF(OR(VLOOKUP($A138,Mitglieder!$C$24:$BG$323,K$303)="",$G138=""),"",VLOOKUP($A138,Mitglieder!$C$24:$BG$323,K$303))</f>
        <v/>
      </c>
      <c r="L138" s="42" t="str">
        <f ca="1">IF($G138="","",VLOOKUP($A138,Mitglieder!$C$24:$BG$323,L$303))</f>
        <v/>
      </c>
      <c r="M138" s="42" t="str">
        <f ca="1">IF($G138="","",VLOOKUP($A138,Mitglieder!$C$24:$BG$323,M$303))</f>
        <v/>
      </c>
      <c r="N138" s="42" t="str">
        <f ca="1">IF($G138="","",VLOOKUP($A138,Mitglieder!$C$24:$BG$323,N$303))</f>
        <v/>
      </c>
      <c r="O138" s="42" t="str">
        <f ca="1">IF($G138="","",VLOOKUP($A138,Mitglieder!$C$24:$BG$323,O$303))</f>
        <v/>
      </c>
      <c r="P138" s="42" t="str">
        <f ca="1">IF($G138="","",VLOOKUP($A138,Mitglieder!$C$24:$BG$323,P$303))</f>
        <v/>
      </c>
      <c r="Q138" s="42" t="str">
        <f ca="1">IF($G138="","",VLOOKUP($A138,Mitglieder!$C$24:$BG$323,Q$303))</f>
        <v/>
      </c>
      <c r="R138" s="54" t="str">
        <f ca="1">IF(OR(VLOOKUP($A138,Mitglieder!$C$24:$BG$323,R$303)="",$G138=""),"",VLOOKUP($A138,Mitglieder!$C$24:$BG$323,R$303))</f>
        <v/>
      </c>
      <c r="S138" s="43" t="str">
        <f ca="1">IF($G138="","",TEXT(VLOOKUP($A138,Mitglieder!$C$24:$BG$323,S$303),"TT.MM.JJJJ"))</f>
        <v/>
      </c>
      <c r="T138" s="43" t="str">
        <f ca="1">IF($G138="","",TEXT(VLOOKUP($A138,Mitglieder!$C$24:$BG$323,T$303),"TT.MM.JJJJ"))</f>
        <v/>
      </c>
      <c r="U138" s="43" t="str">
        <f ca="1">IF($G138="","",TEXT(VLOOKUP($A138,Mitglieder!$C$24:$BG$323,U$303),"TT.MM.JJJJ"))</f>
        <v/>
      </c>
      <c r="V138" s="54" t="str">
        <f ca="1">IF(OR(VLOOKUP($A138,Mitglieder!$C$24:$BG$323,V$303)="",$G138=""),"",VLOOKUP($A138,Mitglieder!$C$24:$BG$323,V$303))</f>
        <v/>
      </c>
      <c r="W138" s="54" t="str">
        <f ca="1">IF(OR(VLOOKUP($A138,Mitglieder!$C$24:$BG$323,W$303)="",$G138=""),"",VLOOKUP($A138,Mitglieder!$C$24:$BG$323,W$303))</f>
        <v/>
      </c>
      <c r="X138" s="54" t="str">
        <f ca="1">IF(OR(VLOOKUP($A138,Mitglieder!$C$24:$BG$323,X$303)="",$G138=""),"",VLOOKUP($A138,Mitglieder!$C$24:$BG$323,X$303))</f>
        <v/>
      </c>
      <c r="Y138" s="54" t="str">
        <f ca="1">IF(OR(VLOOKUP($A138,Mitglieder!$C$24:$BG$323,Y$303)="",$G138=""),"",VLOOKUP($A138,Mitglieder!$C$24:$BG$323,Y$303))</f>
        <v/>
      </c>
      <c r="Z138" s="54" t="str">
        <f ca="1">IF(OR(VLOOKUP($A138,Mitglieder!$C$24:$BG$323,Z$303)="",$G138=""),"",VLOOKUP($A138,Mitglieder!$C$24:$BG$323,Z$303))</f>
        <v/>
      </c>
      <c r="AA138" s="54" t="str">
        <f ca="1">IF(OR(VLOOKUP($A138,Mitglieder!$C$24:$BG$323,AA$303)="",$G138=""),"",VLOOKUP($A138,Mitglieder!$C$24:$BG$323,AA$303))</f>
        <v/>
      </c>
      <c r="AB138" s="54" t="str">
        <f ca="1">IF(OR(VLOOKUP($A138,Mitglieder!$C$24:$BG$323,AB$303)="",$G138=""),"",VLOOKUP($A138,Mitglieder!$C$24:$BG$323,AB$303))</f>
        <v/>
      </c>
      <c r="AC138" s="54" t="str">
        <f ca="1">IF(OR(VLOOKUP($A138,Mitglieder!$C$24:$BG$323,AC$303)="",$G138=""),"",VLOOKUP($A138,Mitglieder!$C$24:$BG$323,AC$303))</f>
        <v/>
      </c>
      <c r="AD138" s="54" t="str">
        <f ca="1">IF(OR(VLOOKUP($A138,Mitglieder!$C$24:$BG$323,AD$303)="",$G138=""),"",VLOOKUP($A138,Mitglieder!$C$24:$BG$323,AD$303))</f>
        <v/>
      </c>
      <c r="AE138" s="54" t="str">
        <f ca="1">IF(OR(VLOOKUP($A138,Mitglieder!$C$24:$BG$323,AE$303)="",$G138=""),"",VLOOKUP($A138,Mitglieder!$C$24:$BG$323,AE$303))</f>
        <v/>
      </c>
      <c r="AF138" s="54" t="str">
        <f ca="1">IF(OR(VLOOKUP($A138,Mitglieder!$C$24:$BG$323,AF$303)="",$G138=""),"",VLOOKUP($A138,Mitglieder!$C$24:$BG$323,AF$303))</f>
        <v/>
      </c>
      <c r="AG138" s="54" t="str">
        <f ca="1">IF(OR(VLOOKUP($A138,Mitglieder!$C$24:$BG$323,AG$303)="",$G138=""),"",VLOOKUP($A138,Mitglieder!$C$24:$BG$323,AG$303))</f>
        <v/>
      </c>
      <c r="AH138" s="54" t="str">
        <f ca="1">IF(OR(VLOOKUP($A138,Mitglieder!$C$24:$BG$323,AH$303)="",$G138=""),"",VLOOKUP($A138,Mitglieder!$C$24:$BG$323,AH$303))</f>
        <v/>
      </c>
      <c r="AI138" s="54" t="str">
        <f ca="1">IF(OR(VLOOKUP($A138,Mitglieder!$C$24:$BG$323,AI$303)="",$G138=""),"",VLOOKUP($A138,Mitglieder!$C$24:$BG$323,AI$303))</f>
        <v/>
      </c>
      <c r="AJ138" s="54" t="str">
        <f ca="1">IF(OR(VLOOKUP($A138,Mitglieder!$C$24:$BG$323,AJ$303)="",$G138=""),"",VLOOKUP($A138,Mitglieder!$C$24:$BG$323,AJ$303))</f>
        <v/>
      </c>
      <c r="AK138" s="54" t="str">
        <f ca="1">IF(OR(VLOOKUP($A138,Mitglieder!$C$24:$BG$323,AK$303)="",$G138=""),"",VLOOKUP($A138,Mitglieder!$C$24:$BG$323,AK$303))</f>
        <v/>
      </c>
      <c r="AL138" s="54" t="str">
        <f ca="1">IF(OR(VLOOKUP($A138,Mitglieder!$C$24:$BG$323,AL$303)="",$G138=""),"",VLOOKUP($A138,Mitglieder!$C$24:$BG$323,AL$303))</f>
        <v/>
      </c>
      <c r="AM138" s="42" t="str">
        <f ca="1">IF($G138="","",VLOOKUP($A138,Mitglieder!$C$24:$BG$323,AM$303))</f>
        <v/>
      </c>
      <c r="AN138" s="54" t="str">
        <f ca="1">IF(OR(VLOOKUP($A138,Mitglieder!$C$24:$BG$323,AN$303)="",$G138=""),"",VLOOKUP($A138,Mitglieder!$C$24:$BG$323,AN$303))</f>
        <v/>
      </c>
      <c r="AO138" s="43" t="str">
        <f ca="1">IF($G138="","",TEXT(VLOOKUP($A138,Mitglieder!$C$24:$BG$323,AO$303),"TT.MM.JJJJ"))</f>
        <v/>
      </c>
      <c r="AP138" s="42" t="str">
        <f ca="1">IF($G138="","",VLOOKUP($A138,Mitglieder!$C$24:$BG$323,AP$303))</f>
        <v/>
      </c>
      <c r="AQ138" s="45" t="str">
        <f ca="1">IF($G138="","",TEXT(VLOOKUP($A138,Mitglieder!$C$24:$BG$323,AQ$303),"0.00"))</f>
        <v/>
      </c>
      <c r="AR138" s="54" t="str">
        <f ca="1">IF(OR(VLOOKUP($A138,Mitglieder!$C$24:$BG$323,AR$303)="",$G138=""),"",VLOOKUP($A138,Mitglieder!$C$24:$BG$323,AR$303))</f>
        <v/>
      </c>
      <c r="AS138" s="45" t="str">
        <f ca="1">IF($G138="","",TEXT(VLOOKUP($A138,Mitglieder!$C$24:$BG$323,AS$303),"0.00"))</f>
        <v/>
      </c>
      <c r="AT138" s="54" t="str">
        <f ca="1">IF(OR(VLOOKUP($A138,Mitglieder!$C$24:$BG$323,AT$303)="",$G138=""),"",VLOOKUP($A138,Mitglieder!$C$24:$BG$323,AT$303))</f>
        <v/>
      </c>
      <c r="AU138" s="45" t="str">
        <f ca="1">IF($G138="","",TEXT(VLOOKUP($A138,Mitglieder!$C$24:$BG$323,AU$303),"0.00"))</f>
        <v/>
      </c>
      <c r="AV138" s="45" t="str">
        <f ca="1">IF($G138="","",TEXT(VLOOKUP($A138,Mitglieder!$C$24:$BG$323,AV$303),"0.00"))</f>
        <v/>
      </c>
      <c r="AW138" s="42" t="str">
        <f ca="1">IF($G138="","",VLOOKUP($A138,Mitglieder!$C$24:$BG$323,AW$303))</f>
        <v/>
      </c>
      <c r="AX138" s="54" t="str">
        <f ca="1">IF(OR(VLOOKUP($A138,Mitglieder!$C$24:$BG$323,AX$303)="",$G138=""),"",VLOOKUP($A138,Mitglieder!$C$24:$BG$323,AX$303))</f>
        <v/>
      </c>
      <c r="AY138" s="43" t="str">
        <f ca="1">IF($G138="","",TEXT(VLOOKUP($A138,Mitglieder!$C$24:$BG$323,AY$303),"TT.MM.JJJJ"))</f>
        <v/>
      </c>
      <c r="AZ138" s="43" t="str">
        <f ca="1">IF($G138="","",TEXT(VLOOKUP($A138,Mitglieder!$C$24:$BG$323,AZ$303),"TT.MM.JJJJ"))</f>
        <v/>
      </c>
      <c r="BA138" s="43" t="str">
        <f ca="1">IF($G138="","",TEXT(VLOOKUP($A138,Mitglieder!$C$24:$BG$323,BA$303),"TT.MM.JJJJ"))</f>
        <v/>
      </c>
      <c r="BB138" s="43" t="str">
        <f ca="1">IF($G138="","",TEXT(VLOOKUP($A138,Mitglieder!$C$24:$BG$323,BB$303),"TT.MM.JJJJ"))</f>
        <v/>
      </c>
      <c r="BC138" s="43" t="str">
        <f ca="1">IF($G138="","",TEXT(VLOOKUP($A138,Mitglieder!$C$24:$BG$323,BC$303),"TT.MM.JJJJ"))</f>
        <v/>
      </c>
      <c r="BD138" s="43" t="str">
        <f ca="1">IF($G138="","",TEXT(VLOOKUP($A138,Mitglieder!$C$24:$BG$323,BD$303),"TT.MM.JJJJ"))</f>
        <v/>
      </c>
      <c r="BE138" s="42" t="str">
        <f ca="1">IF($G138="","",VLOOKUP($A138,Mitglieder!$C$24:$BG$323,BE$303))</f>
        <v/>
      </c>
      <c r="BF138" s="42" t="str">
        <f ca="1">IF($G138="","",VLOOKUP($A138,Mitglieder!$C$24:$BG$323,BF$303))</f>
        <v/>
      </c>
    </row>
    <row r="139" spans="1:58" x14ac:dyDescent="0.35">
      <c r="A139" s="42">
        <v>139</v>
      </c>
      <c r="B139" s="42">
        <f ca="1">VLOOKUP($A139,Mitglieder!$C$24:$BA$323,B$303)</f>
        <v>1.0299999999999967</v>
      </c>
      <c r="C139" s="42" t="str">
        <f ca="1">IF($G139="","",VLOOKUP($A139,Mitglieder!$C$24:$BG$323,C$303))</f>
        <v/>
      </c>
      <c r="D139" s="42" t="str">
        <f ca="1">IF($G139="","",VLOOKUP($A139,Mitglieder!$C$24:$BG$323,D$303))</f>
        <v/>
      </c>
      <c r="E139" s="42" t="str">
        <f ca="1">IF($G139="","",VLOOKUP($A139,Mitglieder!$C$24:$BG$323,E$303))</f>
        <v/>
      </c>
      <c r="F139" s="54" t="str">
        <f ca="1">IF(OR(VLOOKUP($A139,Mitglieder!$C$24:$BG$323,F$303)="",$G139=""),"",VLOOKUP($A139,Mitglieder!$C$24:$BG$323,F$303))</f>
        <v/>
      </c>
      <c r="G139" s="72" t="str">
        <f ca="1">IF(B139/ROUND(B139,0)=1,VLOOKUP($A139,Mitglieder!$C$24:$BA$323,G$303),"")</f>
        <v/>
      </c>
      <c r="H139" s="42" t="str">
        <f ca="1">IF($G139="","",VLOOKUP($A139,Mitglieder!$C$24:$BG$323,H$303))</f>
        <v/>
      </c>
      <c r="I139" s="54" t="str">
        <f ca="1">IF(OR(VLOOKUP($A139,Mitglieder!$C$24:$BG$323,I$303)="",$G139=""),"",VLOOKUP($A139,Mitglieder!$C$24:$BG$323,I$303))</f>
        <v/>
      </c>
      <c r="J139" s="42" t="str">
        <f ca="1">IF($G139="","",VLOOKUP($A139,Mitglieder!$C$24:$BG$323,J$303))</f>
        <v/>
      </c>
      <c r="K139" s="54" t="str">
        <f ca="1">IF(OR(VLOOKUP($A139,Mitglieder!$C$24:$BG$323,K$303)="",$G139=""),"",VLOOKUP($A139,Mitglieder!$C$24:$BG$323,K$303))</f>
        <v/>
      </c>
      <c r="L139" s="42" t="str">
        <f ca="1">IF($G139="","",VLOOKUP($A139,Mitglieder!$C$24:$BG$323,L$303))</f>
        <v/>
      </c>
      <c r="M139" s="42" t="str">
        <f ca="1">IF($G139="","",VLOOKUP($A139,Mitglieder!$C$24:$BG$323,M$303))</f>
        <v/>
      </c>
      <c r="N139" s="42" t="str">
        <f ca="1">IF($G139="","",VLOOKUP($A139,Mitglieder!$C$24:$BG$323,N$303))</f>
        <v/>
      </c>
      <c r="O139" s="42" t="str">
        <f ca="1">IF($G139="","",VLOOKUP($A139,Mitglieder!$C$24:$BG$323,O$303))</f>
        <v/>
      </c>
      <c r="P139" s="42" t="str">
        <f ca="1">IF($G139="","",VLOOKUP($A139,Mitglieder!$C$24:$BG$323,P$303))</f>
        <v/>
      </c>
      <c r="Q139" s="42" t="str">
        <f ca="1">IF($G139="","",VLOOKUP($A139,Mitglieder!$C$24:$BG$323,Q$303))</f>
        <v/>
      </c>
      <c r="R139" s="54" t="str">
        <f ca="1">IF(OR(VLOOKUP($A139,Mitglieder!$C$24:$BG$323,R$303)="",$G139=""),"",VLOOKUP($A139,Mitglieder!$C$24:$BG$323,R$303))</f>
        <v/>
      </c>
      <c r="S139" s="43" t="str">
        <f ca="1">IF($G139="","",TEXT(VLOOKUP($A139,Mitglieder!$C$24:$BG$323,S$303),"TT.MM.JJJJ"))</f>
        <v/>
      </c>
      <c r="T139" s="43" t="str">
        <f ca="1">IF($G139="","",TEXT(VLOOKUP($A139,Mitglieder!$C$24:$BG$323,T$303),"TT.MM.JJJJ"))</f>
        <v/>
      </c>
      <c r="U139" s="43" t="str">
        <f ca="1">IF($G139="","",TEXT(VLOOKUP($A139,Mitglieder!$C$24:$BG$323,U$303),"TT.MM.JJJJ"))</f>
        <v/>
      </c>
      <c r="V139" s="54" t="str">
        <f ca="1">IF(OR(VLOOKUP($A139,Mitglieder!$C$24:$BG$323,V$303)="",$G139=""),"",VLOOKUP($A139,Mitglieder!$C$24:$BG$323,V$303))</f>
        <v/>
      </c>
      <c r="W139" s="54" t="str">
        <f ca="1">IF(OR(VLOOKUP($A139,Mitglieder!$C$24:$BG$323,W$303)="",$G139=""),"",VLOOKUP($A139,Mitglieder!$C$24:$BG$323,W$303))</f>
        <v/>
      </c>
      <c r="X139" s="54" t="str">
        <f ca="1">IF(OR(VLOOKUP($A139,Mitglieder!$C$24:$BG$323,X$303)="",$G139=""),"",VLOOKUP($A139,Mitglieder!$C$24:$BG$323,X$303))</f>
        <v/>
      </c>
      <c r="Y139" s="54" t="str">
        <f ca="1">IF(OR(VLOOKUP($A139,Mitglieder!$C$24:$BG$323,Y$303)="",$G139=""),"",VLOOKUP($A139,Mitglieder!$C$24:$BG$323,Y$303))</f>
        <v/>
      </c>
      <c r="Z139" s="54" t="str">
        <f ca="1">IF(OR(VLOOKUP($A139,Mitglieder!$C$24:$BG$323,Z$303)="",$G139=""),"",VLOOKUP($A139,Mitglieder!$C$24:$BG$323,Z$303))</f>
        <v/>
      </c>
      <c r="AA139" s="54" t="str">
        <f ca="1">IF(OR(VLOOKUP($A139,Mitglieder!$C$24:$BG$323,AA$303)="",$G139=""),"",VLOOKUP($A139,Mitglieder!$C$24:$BG$323,AA$303))</f>
        <v/>
      </c>
      <c r="AB139" s="54" t="str">
        <f ca="1">IF(OR(VLOOKUP($A139,Mitglieder!$C$24:$BG$323,AB$303)="",$G139=""),"",VLOOKUP($A139,Mitglieder!$C$24:$BG$323,AB$303))</f>
        <v/>
      </c>
      <c r="AC139" s="54" t="str">
        <f ca="1">IF(OR(VLOOKUP($A139,Mitglieder!$C$24:$BG$323,AC$303)="",$G139=""),"",VLOOKUP($A139,Mitglieder!$C$24:$BG$323,AC$303))</f>
        <v/>
      </c>
      <c r="AD139" s="54" t="str">
        <f ca="1">IF(OR(VLOOKUP($A139,Mitglieder!$C$24:$BG$323,AD$303)="",$G139=""),"",VLOOKUP($A139,Mitglieder!$C$24:$BG$323,AD$303))</f>
        <v/>
      </c>
      <c r="AE139" s="54" t="str">
        <f ca="1">IF(OR(VLOOKUP($A139,Mitglieder!$C$24:$BG$323,AE$303)="",$G139=""),"",VLOOKUP($A139,Mitglieder!$C$24:$BG$323,AE$303))</f>
        <v/>
      </c>
      <c r="AF139" s="54" t="str">
        <f ca="1">IF(OR(VLOOKUP($A139,Mitglieder!$C$24:$BG$323,AF$303)="",$G139=""),"",VLOOKUP($A139,Mitglieder!$C$24:$BG$323,AF$303))</f>
        <v/>
      </c>
      <c r="AG139" s="54" t="str">
        <f ca="1">IF(OR(VLOOKUP($A139,Mitglieder!$C$24:$BG$323,AG$303)="",$G139=""),"",VLOOKUP($A139,Mitglieder!$C$24:$BG$323,AG$303))</f>
        <v/>
      </c>
      <c r="AH139" s="54" t="str">
        <f ca="1">IF(OR(VLOOKUP($A139,Mitglieder!$C$24:$BG$323,AH$303)="",$G139=""),"",VLOOKUP($A139,Mitglieder!$C$24:$BG$323,AH$303))</f>
        <v/>
      </c>
      <c r="AI139" s="54" t="str">
        <f ca="1">IF(OR(VLOOKUP($A139,Mitglieder!$C$24:$BG$323,AI$303)="",$G139=""),"",VLOOKUP($A139,Mitglieder!$C$24:$BG$323,AI$303))</f>
        <v/>
      </c>
      <c r="AJ139" s="54" t="str">
        <f ca="1">IF(OR(VLOOKUP($A139,Mitglieder!$C$24:$BG$323,AJ$303)="",$G139=""),"",VLOOKUP($A139,Mitglieder!$C$24:$BG$323,AJ$303))</f>
        <v/>
      </c>
      <c r="AK139" s="54" t="str">
        <f ca="1">IF(OR(VLOOKUP($A139,Mitglieder!$C$24:$BG$323,AK$303)="",$G139=""),"",VLOOKUP($A139,Mitglieder!$C$24:$BG$323,AK$303))</f>
        <v/>
      </c>
      <c r="AL139" s="54" t="str">
        <f ca="1">IF(OR(VLOOKUP($A139,Mitglieder!$C$24:$BG$323,AL$303)="",$G139=""),"",VLOOKUP($A139,Mitglieder!$C$24:$BG$323,AL$303))</f>
        <v/>
      </c>
      <c r="AM139" s="42" t="str">
        <f ca="1">IF($G139="","",VLOOKUP($A139,Mitglieder!$C$24:$BG$323,AM$303))</f>
        <v/>
      </c>
      <c r="AN139" s="54" t="str">
        <f ca="1">IF(OR(VLOOKUP($A139,Mitglieder!$C$24:$BG$323,AN$303)="",$G139=""),"",VLOOKUP($A139,Mitglieder!$C$24:$BG$323,AN$303))</f>
        <v/>
      </c>
      <c r="AO139" s="43" t="str">
        <f ca="1">IF($G139="","",TEXT(VLOOKUP($A139,Mitglieder!$C$24:$BG$323,AO$303),"TT.MM.JJJJ"))</f>
        <v/>
      </c>
      <c r="AP139" s="42" t="str">
        <f ca="1">IF($G139="","",VLOOKUP($A139,Mitglieder!$C$24:$BG$323,AP$303))</f>
        <v/>
      </c>
      <c r="AQ139" s="45" t="str">
        <f ca="1">IF($G139="","",TEXT(VLOOKUP($A139,Mitglieder!$C$24:$BG$323,AQ$303),"0.00"))</f>
        <v/>
      </c>
      <c r="AR139" s="54" t="str">
        <f ca="1">IF(OR(VLOOKUP($A139,Mitglieder!$C$24:$BG$323,AR$303)="",$G139=""),"",VLOOKUP($A139,Mitglieder!$C$24:$BG$323,AR$303))</f>
        <v/>
      </c>
      <c r="AS139" s="45" t="str">
        <f ca="1">IF($G139="","",TEXT(VLOOKUP($A139,Mitglieder!$C$24:$BG$323,AS$303),"0.00"))</f>
        <v/>
      </c>
      <c r="AT139" s="54" t="str">
        <f ca="1">IF(OR(VLOOKUP($A139,Mitglieder!$C$24:$BG$323,AT$303)="",$G139=""),"",VLOOKUP($A139,Mitglieder!$C$24:$BG$323,AT$303))</f>
        <v/>
      </c>
      <c r="AU139" s="45" t="str">
        <f ca="1">IF($G139="","",TEXT(VLOOKUP($A139,Mitglieder!$C$24:$BG$323,AU$303),"0.00"))</f>
        <v/>
      </c>
      <c r="AV139" s="45" t="str">
        <f ca="1">IF($G139="","",TEXT(VLOOKUP($A139,Mitglieder!$C$24:$BG$323,AV$303),"0.00"))</f>
        <v/>
      </c>
      <c r="AW139" s="42" t="str">
        <f ca="1">IF($G139="","",VLOOKUP($A139,Mitglieder!$C$24:$BG$323,AW$303))</f>
        <v/>
      </c>
      <c r="AX139" s="54" t="str">
        <f ca="1">IF(OR(VLOOKUP($A139,Mitglieder!$C$24:$BG$323,AX$303)="",$G139=""),"",VLOOKUP($A139,Mitglieder!$C$24:$BG$323,AX$303))</f>
        <v/>
      </c>
      <c r="AY139" s="43" t="str">
        <f ca="1">IF($G139="","",TEXT(VLOOKUP($A139,Mitglieder!$C$24:$BG$323,AY$303),"TT.MM.JJJJ"))</f>
        <v/>
      </c>
      <c r="AZ139" s="43" t="str">
        <f ca="1">IF($G139="","",TEXT(VLOOKUP($A139,Mitglieder!$C$24:$BG$323,AZ$303),"TT.MM.JJJJ"))</f>
        <v/>
      </c>
      <c r="BA139" s="43" t="str">
        <f ca="1">IF($G139="","",TEXT(VLOOKUP($A139,Mitglieder!$C$24:$BG$323,BA$303),"TT.MM.JJJJ"))</f>
        <v/>
      </c>
      <c r="BB139" s="43" t="str">
        <f ca="1">IF($G139="","",TEXT(VLOOKUP($A139,Mitglieder!$C$24:$BG$323,BB$303),"TT.MM.JJJJ"))</f>
        <v/>
      </c>
      <c r="BC139" s="43" t="str">
        <f ca="1">IF($G139="","",TEXT(VLOOKUP($A139,Mitglieder!$C$24:$BG$323,BC$303),"TT.MM.JJJJ"))</f>
        <v/>
      </c>
      <c r="BD139" s="43" t="str">
        <f ca="1">IF($G139="","",TEXT(VLOOKUP($A139,Mitglieder!$C$24:$BG$323,BD$303),"TT.MM.JJJJ"))</f>
        <v/>
      </c>
      <c r="BE139" s="42" t="str">
        <f ca="1">IF($G139="","",VLOOKUP($A139,Mitglieder!$C$24:$BG$323,BE$303))</f>
        <v/>
      </c>
      <c r="BF139" s="42" t="str">
        <f ca="1">IF($G139="","",VLOOKUP($A139,Mitglieder!$C$24:$BG$323,BF$303))</f>
        <v/>
      </c>
    </row>
    <row r="140" spans="1:58" x14ac:dyDescent="0.35">
      <c r="A140" s="42">
        <v>140</v>
      </c>
      <c r="B140" s="42">
        <f ca="1">VLOOKUP($A140,Mitglieder!$C$24:$BA$323,B$303)</f>
        <v>1.0299999999999967</v>
      </c>
      <c r="C140" s="42" t="str">
        <f ca="1">IF($G140="","",VLOOKUP($A140,Mitglieder!$C$24:$BG$323,C$303))</f>
        <v/>
      </c>
      <c r="D140" s="42" t="str">
        <f ca="1">IF($G140="","",VLOOKUP($A140,Mitglieder!$C$24:$BG$323,D$303))</f>
        <v/>
      </c>
      <c r="E140" s="42" t="str">
        <f ca="1">IF($G140="","",VLOOKUP($A140,Mitglieder!$C$24:$BG$323,E$303))</f>
        <v/>
      </c>
      <c r="F140" s="54" t="str">
        <f ca="1">IF(OR(VLOOKUP($A140,Mitglieder!$C$24:$BG$323,F$303)="",$G140=""),"",VLOOKUP($A140,Mitglieder!$C$24:$BG$323,F$303))</f>
        <v/>
      </c>
      <c r="G140" s="72" t="str">
        <f ca="1">IF(B140/ROUND(B140,0)=1,VLOOKUP($A140,Mitglieder!$C$24:$BA$323,G$303),"")</f>
        <v/>
      </c>
      <c r="H140" s="42" t="str">
        <f ca="1">IF($G140="","",VLOOKUP($A140,Mitglieder!$C$24:$BG$323,H$303))</f>
        <v/>
      </c>
      <c r="I140" s="54" t="str">
        <f ca="1">IF(OR(VLOOKUP($A140,Mitglieder!$C$24:$BG$323,I$303)="",$G140=""),"",VLOOKUP($A140,Mitglieder!$C$24:$BG$323,I$303))</f>
        <v/>
      </c>
      <c r="J140" s="42" t="str">
        <f ca="1">IF($G140="","",VLOOKUP($A140,Mitglieder!$C$24:$BG$323,J$303))</f>
        <v/>
      </c>
      <c r="K140" s="54" t="str">
        <f ca="1">IF(OR(VLOOKUP($A140,Mitglieder!$C$24:$BG$323,K$303)="",$G140=""),"",VLOOKUP($A140,Mitglieder!$C$24:$BG$323,K$303))</f>
        <v/>
      </c>
      <c r="L140" s="42" t="str">
        <f ca="1">IF($G140="","",VLOOKUP($A140,Mitglieder!$C$24:$BG$323,L$303))</f>
        <v/>
      </c>
      <c r="M140" s="42" t="str">
        <f ca="1">IF($G140="","",VLOOKUP($A140,Mitglieder!$C$24:$BG$323,M$303))</f>
        <v/>
      </c>
      <c r="N140" s="42" t="str">
        <f ca="1">IF($G140="","",VLOOKUP($A140,Mitglieder!$C$24:$BG$323,N$303))</f>
        <v/>
      </c>
      <c r="O140" s="42" t="str">
        <f ca="1">IF($G140="","",VLOOKUP($A140,Mitglieder!$C$24:$BG$323,O$303))</f>
        <v/>
      </c>
      <c r="P140" s="42" t="str">
        <f ca="1">IF($G140="","",VLOOKUP($A140,Mitglieder!$C$24:$BG$323,P$303))</f>
        <v/>
      </c>
      <c r="Q140" s="42" t="str">
        <f ca="1">IF($G140="","",VLOOKUP($A140,Mitglieder!$C$24:$BG$323,Q$303))</f>
        <v/>
      </c>
      <c r="R140" s="54" t="str">
        <f ca="1">IF(OR(VLOOKUP($A140,Mitglieder!$C$24:$BG$323,R$303)="",$G140=""),"",VLOOKUP($A140,Mitglieder!$C$24:$BG$323,R$303))</f>
        <v/>
      </c>
      <c r="S140" s="43" t="str">
        <f ca="1">IF($G140="","",TEXT(VLOOKUP($A140,Mitglieder!$C$24:$BG$323,S$303),"TT.MM.JJJJ"))</f>
        <v/>
      </c>
      <c r="T140" s="43" t="str">
        <f ca="1">IF($G140="","",TEXT(VLOOKUP($A140,Mitglieder!$C$24:$BG$323,T$303),"TT.MM.JJJJ"))</f>
        <v/>
      </c>
      <c r="U140" s="43" t="str">
        <f ca="1">IF($G140="","",TEXT(VLOOKUP($A140,Mitglieder!$C$24:$BG$323,U$303),"TT.MM.JJJJ"))</f>
        <v/>
      </c>
      <c r="V140" s="54" t="str">
        <f ca="1">IF(OR(VLOOKUP($A140,Mitglieder!$C$24:$BG$323,V$303)="",$G140=""),"",VLOOKUP($A140,Mitglieder!$C$24:$BG$323,V$303))</f>
        <v/>
      </c>
      <c r="W140" s="54" t="str">
        <f ca="1">IF(OR(VLOOKUP($A140,Mitglieder!$C$24:$BG$323,W$303)="",$G140=""),"",VLOOKUP($A140,Mitglieder!$C$24:$BG$323,W$303))</f>
        <v/>
      </c>
      <c r="X140" s="54" t="str">
        <f ca="1">IF(OR(VLOOKUP($A140,Mitglieder!$C$24:$BG$323,X$303)="",$G140=""),"",VLOOKUP($A140,Mitglieder!$C$24:$BG$323,X$303))</f>
        <v/>
      </c>
      <c r="Y140" s="54" t="str">
        <f ca="1">IF(OR(VLOOKUP($A140,Mitglieder!$C$24:$BG$323,Y$303)="",$G140=""),"",VLOOKUP($A140,Mitglieder!$C$24:$BG$323,Y$303))</f>
        <v/>
      </c>
      <c r="Z140" s="54" t="str">
        <f ca="1">IF(OR(VLOOKUP($A140,Mitglieder!$C$24:$BG$323,Z$303)="",$G140=""),"",VLOOKUP($A140,Mitglieder!$C$24:$BG$323,Z$303))</f>
        <v/>
      </c>
      <c r="AA140" s="54" t="str">
        <f ca="1">IF(OR(VLOOKUP($A140,Mitglieder!$C$24:$BG$323,AA$303)="",$G140=""),"",VLOOKUP($A140,Mitglieder!$C$24:$BG$323,AA$303))</f>
        <v/>
      </c>
      <c r="AB140" s="54" t="str">
        <f ca="1">IF(OR(VLOOKUP($A140,Mitglieder!$C$24:$BG$323,AB$303)="",$G140=""),"",VLOOKUP($A140,Mitglieder!$C$24:$BG$323,AB$303))</f>
        <v/>
      </c>
      <c r="AC140" s="54" t="str">
        <f ca="1">IF(OR(VLOOKUP($A140,Mitglieder!$C$24:$BG$323,AC$303)="",$G140=""),"",VLOOKUP($A140,Mitglieder!$C$24:$BG$323,AC$303))</f>
        <v/>
      </c>
      <c r="AD140" s="54" t="str">
        <f ca="1">IF(OR(VLOOKUP($A140,Mitglieder!$C$24:$BG$323,AD$303)="",$G140=""),"",VLOOKUP($A140,Mitglieder!$C$24:$BG$323,AD$303))</f>
        <v/>
      </c>
      <c r="AE140" s="54" t="str">
        <f ca="1">IF(OR(VLOOKUP($A140,Mitglieder!$C$24:$BG$323,AE$303)="",$G140=""),"",VLOOKUP($A140,Mitglieder!$C$24:$BG$323,AE$303))</f>
        <v/>
      </c>
      <c r="AF140" s="54" t="str">
        <f ca="1">IF(OR(VLOOKUP($A140,Mitglieder!$C$24:$BG$323,AF$303)="",$G140=""),"",VLOOKUP($A140,Mitglieder!$C$24:$BG$323,AF$303))</f>
        <v/>
      </c>
      <c r="AG140" s="54" t="str">
        <f ca="1">IF(OR(VLOOKUP($A140,Mitglieder!$C$24:$BG$323,AG$303)="",$G140=""),"",VLOOKUP($A140,Mitglieder!$C$24:$BG$323,AG$303))</f>
        <v/>
      </c>
      <c r="AH140" s="54" t="str">
        <f ca="1">IF(OR(VLOOKUP($A140,Mitglieder!$C$24:$BG$323,AH$303)="",$G140=""),"",VLOOKUP($A140,Mitglieder!$C$24:$BG$323,AH$303))</f>
        <v/>
      </c>
      <c r="AI140" s="54" t="str">
        <f ca="1">IF(OR(VLOOKUP($A140,Mitglieder!$C$24:$BG$323,AI$303)="",$G140=""),"",VLOOKUP($A140,Mitglieder!$C$24:$BG$323,AI$303))</f>
        <v/>
      </c>
      <c r="AJ140" s="54" t="str">
        <f ca="1">IF(OR(VLOOKUP($A140,Mitglieder!$C$24:$BG$323,AJ$303)="",$G140=""),"",VLOOKUP($A140,Mitglieder!$C$24:$BG$323,AJ$303))</f>
        <v/>
      </c>
      <c r="AK140" s="54" t="str">
        <f ca="1">IF(OR(VLOOKUP($A140,Mitglieder!$C$24:$BG$323,AK$303)="",$G140=""),"",VLOOKUP($A140,Mitglieder!$C$24:$BG$323,AK$303))</f>
        <v/>
      </c>
      <c r="AL140" s="54" t="str">
        <f ca="1">IF(OR(VLOOKUP($A140,Mitglieder!$C$24:$BG$323,AL$303)="",$G140=""),"",VLOOKUP($A140,Mitglieder!$C$24:$BG$323,AL$303))</f>
        <v/>
      </c>
      <c r="AM140" s="42" t="str">
        <f ca="1">IF($G140="","",VLOOKUP($A140,Mitglieder!$C$24:$BG$323,AM$303))</f>
        <v/>
      </c>
      <c r="AN140" s="54" t="str">
        <f ca="1">IF(OR(VLOOKUP($A140,Mitglieder!$C$24:$BG$323,AN$303)="",$G140=""),"",VLOOKUP($A140,Mitglieder!$C$24:$BG$323,AN$303))</f>
        <v/>
      </c>
      <c r="AO140" s="43" t="str">
        <f ca="1">IF($G140="","",TEXT(VLOOKUP($A140,Mitglieder!$C$24:$BG$323,AO$303),"TT.MM.JJJJ"))</f>
        <v/>
      </c>
      <c r="AP140" s="42" t="str">
        <f ca="1">IF($G140="","",VLOOKUP($A140,Mitglieder!$C$24:$BG$323,AP$303))</f>
        <v/>
      </c>
      <c r="AQ140" s="45" t="str">
        <f ca="1">IF($G140="","",TEXT(VLOOKUP($A140,Mitglieder!$C$24:$BG$323,AQ$303),"0.00"))</f>
        <v/>
      </c>
      <c r="AR140" s="54" t="str">
        <f ca="1">IF(OR(VLOOKUP($A140,Mitglieder!$C$24:$BG$323,AR$303)="",$G140=""),"",VLOOKUP($A140,Mitglieder!$C$24:$BG$323,AR$303))</f>
        <v/>
      </c>
      <c r="AS140" s="45" t="str">
        <f ca="1">IF($G140="","",TEXT(VLOOKUP($A140,Mitglieder!$C$24:$BG$323,AS$303),"0.00"))</f>
        <v/>
      </c>
      <c r="AT140" s="54" t="str">
        <f ca="1">IF(OR(VLOOKUP($A140,Mitglieder!$C$24:$BG$323,AT$303)="",$G140=""),"",VLOOKUP($A140,Mitglieder!$C$24:$BG$323,AT$303))</f>
        <v/>
      </c>
      <c r="AU140" s="45" t="str">
        <f ca="1">IF($G140="","",TEXT(VLOOKUP($A140,Mitglieder!$C$24:$BG$323,AU$303),"0.00"))</f>
        <v/>
      </c>
      <c r="AV140" s="45" t="str">
        <f ca="1">IF($G140="","",TEXT(VLOOKUP($A140,Mitglieder!$C$24:$BG$323,AV$303),"0.00"))</f>
        <v/>
      </c>
      <c r="AW140" s="42" t="str">
        <f ca="1">IF($G140="","",VLOOKUP($A140,Mitglieder!$C$24:$BG$323,AW$303))</f>
        <v/>
      </c>
      <c r="AX140" s="54" t="str">
        <f ca="1">IF(OR(VLOOKUP($A140,Mitglieder!$C$24:$BG$323,AX$303)="",$G140=""),"",VLOOKUP($A140,Mitglieder!$C$24:$BG$323,AX$303))</f>
        <v/>
      </c>
      <c r="AY140" s="43" t="str">
        <f ca="1">IF($G140="","",TEXT(VLOOKUP($A140,Mitglieder!$C$24:$BG$323,AY$303),"TT.MM.JJJJ"))</f>
        <v/>
      </c>
      <c r="AZ140" s="43" t="str">
        <f ca="1">IF($G140="","",TEXT(VLOOKUP($A140,Mitglieder!$C$24:$BG$323,AZ$303),"TT.MM.JJJJ"))</f>
        <v/>
      </c>
      <c r="BA140" s="43" t="str">
        <f ca="1">IF($G140="","",TEXT(VLOOKUP($A140,Mitglieder!$C$24:$BG$323,BA$303),"TT.MM.JJJJ"))</f>
        <v/>
      </c>
      <c r="BB140" s="43" t="str">
        <f ca="1">IF($G140="","",TEXT(VLOOKUP($A140,Mitglieder!$C$24:$BG$323,BB$303),"TT.MM.JJJJ"))</f>
        <v/>
      </c>
      <c r="BC140" s="43" t="str">
        <f ca="1">IF($G140="","",TEXT(VLOOKUP($A140,Mitglieder!$C$24:$BG$323,BC$303),"TT.MM.JJJJ"))</f>
        <v/>
      </c>
      <c r="BD140" s="43" t="str">
        <f ca="1">IF($G140="","",TEXT(VLOOKUP($A140,Mitglieder!$C$24:$BG$323,BD$303),"TT.MM.JJJJ"))</f>
        <v/>
      </c>
      <c r="BE140" s="42" t="str">
        <f ca="1">IF($G140="","",VLOOKUP($A140,Mitglieder!$C$24:$BG$323,BE$303))</f>
        <v/>
      </c>
      <c r="BF140" s="42" t="str">
        <f ca="1">IF($G140="","",VLOOKUP($A140,Mitglieder!$C$24:$BG$323,BF$303))</f>
        <v/>
      </c>
    </row>
    <row r="141" spans="1:58" x14ac:dyDescent="0.35">
      <c r="A141" s="42">
        <v>141</v>
      </c>
      <c r="B141" s="42">
        <f ca="1">VLOOKUP($A141,Mitglieder!$C$24:$BA$323,B$303)</f>
        <v>1.0299999999999967</v>
      </c>
      <c r="C141" s="42" t="str">
        <f ca="1">IF($G141="","",VLOOKUP($A141,Mitglieder!$C$24:$BG$323,C$303))</f>
        <v/>
      </c>
      <c r="D141" s="42" t="str">
        <f ca="1">IF($G141="","",VLOOKUP($A141,Mitglieder!$C$24:$BG$323,D$303))</f>
        <v/>
      </c>
      <c r="E141" s="42" t="str">
        <f ca="1">IF($G141="","",VLOOKUP($A141,Mitglieder!$C$24:$BG$323,E$303))</f>
        <v/>
      </c>
      <c r="F141" s="54" t="str">
        <f ca="1">IF(OR(VLOOKUP($A141,Mitglieder!$C$24:$BG$323,F$303)="",$G141=""),"",VLOOKUP($A141,Mitglieder!$C$24:$BG$323,F$303))</f>
        <v/>
      </c>
      <c r="G141" s="72" t="str">
        <f ca="1">IF(B141/ROUND(B141,0)=1,VLOOKUP($A141,Mitglieder!$C$24:$BA$323,G$303),"")</f>
        <v/>
      </c>
      <c r="H141" s="42" t="str">
        <f ca="1">IF($G141="","",VLOOKUP($A141,Mitglieder!$C$24:$BG$323,H$303))</f>
        <v/>
      </c>
      <c r="I141" s="54" t="str">
        <f ca="1">IF(OR(VLOOKUP($A141,Mitglieder!$C$24:$BG$323,I$303)="",$G141=""),"",VLOOKUP($A141,Mitglieder!$C$24:$BG$323,I$303))</f>
        <v/>
      </c>
      <c r="J141" s="42" t="str">
        <f ca="1">IF($G141="","",VLOOKUP($A141,Mitglieder!$C$24:$BG$323,J$303))</f>
        <v/>
      </c>
      <c r="K141" s="54" t="str">
        <f ca="1">IF(OR(VLOOKUP($A141,Mitglieder!$C$24:$BG$323,K$303)="",$G141=""),"",VLOOKUP($A141,Mitglieder!$C$24:$BG$323,K$303))</f>
        <v/>
      </c>
      <c r="L141" s="42" t="str">
        <f ca="1">IF($G141="","",VLOOKUP($A141,Mitglieder!$C$24:$BG$323,L$303))</f>
        <v/>
      </c>
      <c r="M141" s="42" t="str">
        <f ca="1">IF($G141="","",VLOOKUP($A141,Mitglieder!$C$24:$BG$323,M$303))</f>
        <v/>
      </c>
      <c r="N141" s="42" t="str">
        <f ca="1">IF($G141="","",VLOOKUP($A141,Mitglieder!$C$24:$BG$323,N$303))</f>
        <v/>
      </c>
      <c r="O141" s="42" t="str">
        <f ca="1">IF($G141="","",VLOOKUP($A141,Mitglieder!$C$24:$BG$323,O$303))</f>
        <v/>
      </c>
      <c r="P141" s="42" t="str">
        <f ca="1">IF($G141="","",VLOOKUP($A141,Mitglieder!$C$24:$BG$323,P$303))</f>
        <v/>
      </c>
      <c r="Q141" s="42" t="str">
        <f ca="1">IF($G141="","",VLOOKUP($A141,Mitglieder!$C$24:$BG$323,Q$303))</f>
        <v/>
      </c>
      <c r="R141" s="54" t="str">
        <f ca="1">IF(OR(VLOOKUP($A141,Mitglieder!$C$24:$BG$323,R$303)="",$G141=""),"",VLOOKUP($A141,Mitglieder!$C$24:$BG$323,R$303))</f>
        <v/>
      </c>
      <c r="S141" s="43" t="str">
        <f ca="1">IF($G141="","",TEXT(VLOOKUP($A141,Mitglieder!$C$24:$BG$323,S$303),"TT.MM.JJJJ"))</f>
        <v/>
      </c>
      <c r="T141" s="43" t="str">
        <f ca="1">IF($G141="","",TEXT(VLOOKUP($A141,Mitglieder!$C$24:$BG$323,T$303),"TT.MM.JJJJ"))</f>
        <v/>
      </c>
      <c r="U141" s="43" t="str">
        <f ca="1">IF($G141="","",TEXT(VLOOKUP($A141,Mitglieder!$C$24:$BG$323,U$303),"TT.MM.JJJJ"))</f>
        <v/>
      </c>
      <c r="V141" s="54" t="str">
        <f ca="1">IF(OR(VLOOKUP($A141,Mitglieder!$C$24:$BG$323,V$303)="",$G141=""),"",VLOOKUP($A141,Mitglieder!$C$24:$BG$323,V$303))</f>
        <v/>
      </c>
      <c r="W141" s="54" t="str">
        <f ca="1">IF(OR(VLOOKUP($A141,Mitglieder!$C$24:$BG$323,W$303)="",$G141=""),"",VLOOKUP($A141,Mitglieder!$C$24:$BG$323,W$303))</f>
        <v/>
      </c>
      <c r="X141" s="54" t="str">
        <f ca="1">IF(OR(VLOOKUP($A141,Mitglieder!$C$24:$BG$323,X$303)="",$G141=""),"",VLOOKUP($A141,Mitglieder!$C$24:$BG$323,X$303))</f>
        <v/>
      </c>
      <c r="Y141" s="54" t="str">
        <f ca="1">IF(OR(VLOOKUP($A141,Mitglieder!$C$24:$BG$323,Y$303)="",$G141=""),"",VLOOKUP($A141,Mitglieder!$C$24:$BG$323,Y$303))</f>
        <v/>
      </c>
      <c r="Z141" s="54" t="str">
        <f ca="1">IF(OR(VLOOKUP($A141,Mitglieder!$C$24:$BG$323,Z$303)="",$G141=""),"",VLOOKUP($A141,Mitglieder!$C$24:$BG$323,Z$303))</f>
        <v/>
      </c>
      <c r="AA141" s="54" t="str">
        <f ca="1">IF(OR(VLOOKUP($A141,Mitglieder!$C$24:$BG$323,AA$303)="",$G141=""),"",VLOOKUP($A141,Mitglieder!$C$24:$BG$323,AA$303))</f>
        <v/>
      </c>
      <c r="AB141" s="54" t="str">
        <f ca="1">IF(OR(VLOOKUP($A141,Mitglieder!$C$24:$BG$323,AB$303)="",$G141=""),"",VLOOKUP($A141,Mitglieder!$C$24:$BG$323,AB$303))</f>
        <v/>
      </c>
      <c r="AC141" s="54" t="str">
        <f ca="1">IF(OR(VLOOKUP($A141,Mitglieder!$C$24:$BG$323,AC$303)="",$G141=""),"",VLOOKUP($A141,Mitglieder!$C$24:$BG$323,AC$303))</f>
        <v/>
      </c>
      <c r="AD141" s="54" t="str">
        <f ca="1">IF(OR(VLOOKUP($A141,Mitglieder!$C$24:$BG$323,AD$303)="",$G141=""),"",VLOOKUP($A141,Mitglieder!$C$24:$BG$323,AD$303))</f>
        <v/>
      </c>
      <c r="AE141" s="54" t="str">
        <f ca="1">IF(OR(VLOOKUP($A141,Mitglieder!$C$24:$BG$323,AE$303)="",$G141=""),"",VLOOKUP($A141,Mitglieder!$C$24:$BG$323,AE$303))</f>
        <v/>
      </c>
      <c r="AF141" s="54" t="str">
        <f ca="1">IF(OR(VLOOKUP($A141,Mitglieder!$C$24:$BG$323,AF$303)="",$G141=""),"",VLOOKUP($A141,Mitglieder!$C$24:$BG$323,AF$303))</f>
        <v/>
      </c>
      <c r="AG141" s="54" t="str">
        <f ca="1">IF(OR(VLOOKUP($A141,Mitglieder!$C$24:$BG$323,AG$303)="",$G141=""),"",VLOOKUP($A141,Mitglieder!$C$24:$BG$323,AG$303))</f>
        <v/>
      </c>
      <c r="AH141" s="54" t="str">
        <f ca="1">IF(OR(VLOOKUP($A141,Mitglieder!$C$24:$BG$323,AH$303)="",$G141=""),"",VLOOKUP($A141,Mitglieder!$C$24:$BG$323,AH$303))</f>
        <v/>
      </c>
      <c r="AI141" s="54" t="str">
        <f ca="1">IF(OR(VLOOKUP($A141,Mitglieder!$C$24:$BG$323,AI$303)="",$G141=""),"",VLOOKUP($A141,Mitglieder!$C$24:$BG$323,AI$303))</f>
        <v/>
      </c>
      <c r="AJ141" s="54" t="str">
        <f ca="1">IF(OR(VLOOKUP($A141,Mitglieder!$C$24:$BG$323,AJ$303)="",$G141=""),"",VLOOKUP($A141,Mitglieder!$C$24:$BG$323,AJ$303))</f>
        <v/>
      </c>
      <c r="AK141" s="54" t="str">
        <f ca="1">IF(OR(VLOOKUP($A141,Mitglieder!$C$24:$BG$323,AK$303)="",$G141=""),"",VLOOKUP($A141,Mitglieder!$C$24:$BG$323,AK$303))</f>
        <v/>
      </c>
      <c r="AL141" s="54" t="str">
        <f ca="1">IF(OR(VLOOKUP($A141,Mitglieder!$C$24:$BG$323,AL$303)="",$G141=""),"",VLOOKUP($A141,Mitglieder!$C$24:$BG$323,AL$303))</f>
        <v/>
      </c>
      <c r="AM141" s="42" t="str">
        <f ca="1">IF($G141="","",VLOOKUP($A141,Mitglieder!$C$24:$BG$323,AM$303))</f>
        <v/>
      </c>
      <c r="AN141" s="54" t="str">
        <f ca="1">IF(OR(VLOOKUP($A141,Mitglieder!$C$24:$BG$323,AN$303)="",$G141=""),"",VLOOKUP($A141,Mitglieder!$C$24:$BG$323,AN$303))</f>
        <v/>
      </c>
      <c r="AO141" s="43" t="str">
        <f ca="1">IF($G141="","",TEXT(VLOOKUP($A141,Mitglieder!$C$24:$BG$323,AO$303),"TT.MM.JJJJ"))</f>
        <v/>
      </c>
      <c r="AP141" s="42" t="str">
        <f ca="1">IF($G141="","",VLOOKUP($A141,Mitglieder!$C$24:$BG$323,AP$303))</f>
        <v/>
      </c>
      <c r="AQ141" s="45" t="str">
        <f ca="1">IF($G141="","",TEXT(VLOOKUP($A141,Mitglieder!$C$24:$BG$323,AQ$303),"0.00"))</f>
        <v/>
      </c>
      <c r="AR141" s="54" t="str">
        <f ca="1">IF(OR(VLOOKUP($A141,Mitglieder!$C$24:$BG$323,AR$303)="",$G141=""),"",VLOOKUP($A141,Mitglieder!$C$24:$BG$323,AR$303))</f>
        <v/>
      </c>
      <c r="AS141" s="45" t="str">
        <f ca="1">IF($G141="","",TEXT(VLOOKUP($A141,Mitglieder!$C$24:$BG$323,AS$303),"0.00"))</f>
        <v/>
      </c>
      <c r="AT141" s="54" t="str">
        <f ca="1">IF(OR(VLOOKUP($A141,Mitglieder!$C$24:$BG$323,AT$303)="",$G141=""),"",VLOOKUP($A141,Mitglieder!$C$24:$BG$323,AT$303))</f>
        <v/>
      </c>
      <c r="AU141" s="45" t="str">
        <f ca="1">IF($G141="","",TEXT(VLOOKUP($A141,Mitglieder!$C$24:$BG$323,AU$303),"0.00"))</f>
        <v/>
      </c>
      <c r="AV141" s="45" t="str">
        <f ca="1">IF($G141="","",TEXT(VLOOKUP($A141,Mitglieder!$C$24:$BG$323,AV$303),"0.00"))</f>
        <v/>
      </c>
      <c r="AW141" s="42" t="str">
        <f ca="1">IF($G141="","",VLOOKUP($A141,Mitglieder!$C$24:$BG$323,AW$303))</f>
        <v/>
      </c>
      <c r="AX141" s="54" t="str">
        <f ca="1">IF(OR(VLOOKUP($A141,Mitglieder!$C$24:$BG$323,AX$303)="",$G141=""),"",VLOOKUP($A141,Mitglieder!$C$24:$BG$323,AX$303))</f>
        <v/>
      </c>
      <c r="AY141" s="43" t="str">
        <f ca="1">IF($G141="","",TEXT(VLOOKUP($A141,Mitglieder!$C$24:$BG$323,AY$303),"TT.MM.JJJJ"))</f>
        <v/>
      </c>
      <c r="AZ141" s="43" t="str">
        <f ca="1">IF($G141="","",TEXT(VLOOKUP($A141,Mitglieder!$C$24:$BG$323,AZ$303),"TT.MM.JJJJ"))</f>
        <v/>
      </c>
      <c r="BA141" s="43" t="str">
        <f ca="1">IF($G141="","",TEXT(VLOOKUP($A141,Mitglieder!$C$24:$BG$323,BA$303),"TT.MM.JJJJ"))</f>
        <v/>
      </c>
      <c r="BB141" s="43" t="str">
        <f ca="1">IF($G141="","",TEXT(VLOOKUP($A141,Mitglieder!$C$24:$BG$323,BB$303),"TT.MM.JJJJ"))</f>
        <v/>
      </c>
      <c r="BC141" s="43" t="str">
        <f ca="1">IF($G141="","",TEXT(VLOOKUP($A141,Mitglieder!$C$24:$BG$323,BC$303),"TT.MM.JJJJ"))</f>
        <v/>
      </c>
      <c r="BD141" s="43" t="str">
        <f ca="1">IF($G141="","",TEXT(VLOOKUP($A141,Mitglieder!$C$24:$BG$323,BD$303),"TT.MM.JJJJ"))</f>
        <v/>
      </c>
      <c r="BE141" s="42" t="str">
        <f ca="1">IF($G141="","",VLOOKUP($A141,Mitglieder!$C$24:$BG$323,BE$303))</f>
        <v/>
      </c>
      <c r="BF141" s="42" t="str">
        <f ca="1">IF($G141="","",VLOOKUP($A141,Mitglieder!$C$24:$BG$323,BF$303))</f>
        <v/>
      </c>
    </row>
    <row r="142" spans="1:58" x14ac:dyDescent="0.35">
      <c r="A142" s="42">
        <v>142</v>
      </c>
      <c r="B142" s="42">
        <f ca="1">VLOOKUP($A142,Mitglieder!$C$24:$BA$323,B$303)</f>
        <v>1.0299999999999967</v>
      </c>
      <c r="C142" s="42" t="str">
        <f ca="1">IF($G142="","",VLOOKUP($A142,Mitglieder!$C$24:$BG$323,C$303))</f>
        <v/>
      </c>
      <c r="D142" s="42" t="str">
        <f ca="1">IF($G142="","",VLOOKUP($A142,Mitglieder!$C$24:$BG$323,D$303))</f>
        <v/>
      </c>
      <c r="E142" s="42" t="str">
        <f ca="1">IF($G142="","",VLOOKUP($A142,Mitglieder!$C$24:$BG$323,E$303))</f>
        <v/>
      </c>
      <c r="F142" s="54" t="str">
        <f ca="1">IF(OR(VLOOKUP($A142,Mitglieder!$C$24:$BG$323,F$303)="",$G142=""),"",VLOOKUP($A142,Mitglieder!$C$24:$BG$323,F$303))</f>
        <v/>
      </c>
      <c r="G142" s="72" t="str">
        <f ca="1">IF(B142/ROUND(B142,0)=1,VLOOKUP($A142,Mitglieder!$C$24:$BA$323,G$303),"")</f>
        <v/>
      </c>
      <c r="H142" s="42" t="str">
        <f ca="1">IF($G142="","",VLOOKUP($A142,Mitglieder!$C$24:$BG$323,H$303))</f>
        <v/>
      </c>
      <c r="I142" s="54" t="str">
        <f ca="1">IF(OR(VLOOKUP($A142,Mitglieder!$C$24:$BG$323,I$303)="",$G142=""),"",VLOOKUP($A142,Mitglieder!$C$24:$BG$323,I$303))</f>
        <v/>
      </c>
      <c r="J142" s="42" t="str">
        <f ca="1">IF($G142="","",VLOOKUP($A142,Mitglieder!$C$24:$BG$323,J$303))</f>
        <v/>
      </c>
      <c r="K142" s="54" t="str">
        <f ca="1">IF(OR(VLOOKUP($A142,Mitglieder!$C$24:$BG$323,K$303)="",$G142=""),"",VLOOKUP($A142,Mitglieder!$C$24:$BG$323,K$303))</f>
        <v/>
      </c>
      <c r="L142" s="42" t="str">
        <f ca="1">IF($G142="","",VLOOKUP($A142,Mitglieder!$C$24:$BG$323,L$303))</f>
        <v/>
      </c>
      <c r="M142" s="42" t="str">
        <f ca="1">IF($G142="","",VLOOKUP($A142,Mitglieder!$C$24:$BG$323,M$303))</f>
        <v/>
      </c>
      <c r="N142" s="42" t="str">
        <f ca="1">IF($G142="","",VLOOKUP($A142,Mitglieder!$C$24:$BG$323,N$303))</f>
        <v/>
      </c>
      <c r="O142" s="42" t="str">
        <f ca="1">IF($G142="","",VLOOKUP($A142,Mitglieder!$C$24:$BG$323,O$303))</f>
        <v/>
      </c>
      <c r="P142" s="42" t="str">
        <f ca="1">IF($G142="","",VLOOKUP($A142,Mitglieder!$C$24:$BG$323,P$303))</f>
        <v/>
      </c>
      <c r="Q142" s="42" t="str">
        <f ca="1">IF($G142="","",VLOOKUP($A142,Mitglieder!$C$24:$BG$323,Q$303))</f>
        <v/>
      </c>
      <c r="R142" s="54" t="str">
        <f ca="1">IF(OR(VLOOKUP($A142,Mitglieder!$C$24:$BG$323,R$303)="",$G142=""),"",VLOOKUP($A142,Mitglieder!$C$24:$BG$323,R$303))</f>
        <v/>
      </c>
      <c r="S142" s="43" t="str">
        <f ca="1">IF($G142="","",TEXT(VLOOKUP($A142,Mitglieder!$C$24:$BG$323,S$303),"TT.MM.JJJJ"))</f>
        <v/>
      </c>
      <c r="T142" s="43" t="str">
        <f ca="1">IF($G142="","",TEXT(VLOOKUP($A142,Mitglieder!$C$24:$BG$323,T$303),"TT.MM.JJJJ"))</f>
        <v/>
      </c>
      <c r="U142" s="43" t="str">
        <f ca="1">IF($G142="","",TEXT(VLOOKUP($A142,Mitglieder!$C$24:$BG$323,U$303),"TT.MM.JJJJ"))</f>
        <v/>
      </c>
      <c r="V142" s="54" t="str">
        <f ca="1">IF(OR(VLOOKUP($A142,Mitglieder!$C$24:$BG$323,V$303)="",$G142=""),"",VLOOKUP($A142,Mitglieder!$C$24:$BG$323,V$303))</f>
        <v/>
      </c>
      <c r="W142" s="54" t="str">
        <f ca="1">IF(OR(VLOOKUP($A142,Mitglieder!$C$24:$BG$323,W$303)="",$G142=""),"",VLOOKUP($A142,Mitglieder!$C$24:$BG$323,W$303))</f>
        <v/>
      </c>
      <c r="X142" s="54" t="str">
        <f ca="1">IF(OR(VLOOKUP($A142,Mitglieder!$C$24:$BG$323,X$303)="",$G142=""),"",VLOOKUP($A142,Mitglieder!$C$24:$BG$323,X$303))</f>
        <v/>
      </c>
      <c r="Y142" s="54" t="str">
        <f ca="1">IF(OR(VLOOKUP($A142,Mitglieder!$C$24:$BG$323,Y$303)="",$G142=""),"",VLOOKUP($A142,Mitglieder!$C$24:$BG$323,Y$303))</f>
        <v/>
      </c>
      <c r="Z142" s="54" t="str">
        <f ca="1">IF(OR(VLOOKUP($A142,Mitglieder!$C$24:$BG$323,Z$303)="",$G142=""),"",VLOOKUP($A142,Mitglieder!$C$24:$BG$323,Z$303))</f>
        <v/>
      </c>
      <c r="AA142" s="54" t="str">
        <f ca="1">IF(OR(VLOOKUP($A142,Mitglieder!$C$24:$BG$323,AA$303)="",$G142=""),"",VLOOKUP($A142,Mitglieder!$C$24:$BG$323,AA$303))</f>
        <v/>
      </c>
      <c r="AB142" s="54" t="str">
        <f ca="1">IF(OR(VLOOKUP($A142,Mitglieder!$C$24:$BG$323,AB$303)="",$G142=""),"",VLOOKUP($A142,Mitglieder!$C$24:$BG$323,AB$303))</f>
        <v/>
      </c>
      <c r="AC142" s="54" t="str">
        <f ca="1">IF(OR(VLOOKUP($A142,Mitglieder!$C$24:$BG$323,AC$303)="",$G142=""),"",VLOOKUP($A142,Mitglieder!$C$24:$BG$323,AC$303))</f>
        <v/>
      </c>
      <c r="AD142" s="54" t="str">
        <f ca="1">IF(OR(VLOOKUP($A142,Mitglieder!$C$24:$BG$323,AD$303)="",$G142=""),"",VLOOKUP($A142,Mitglieder!$C$24:$BG$323,AD$303))</f>
        <v/>
      </c>
      <c r="AE142" s="54" t="str">
        <f ca="1">IF(OR(VLOOKUP($A142,Mitglieder!$C$24:$BG$323,AE$303)="",$G142=""),"",VLOOKUP($A142,Mitglieder!$C$24:$BG$323,AE$303))</f>
        <v/>
      </c>
      <c r="AF142" s="54" t="str">
        <f ca="1">IF(OR(VLOOKUP($A142,Mitglieder!$C$24:$BG$323,AF$303)="",$G142=""),"",VLOOKUP($A142,Mitglieder!$C$24:$BG$323,AF$303))</f>
        <v/>
      </c>
      <c r="AG142" s="54" t="str">
        <f ca="1">IF(OR(VLOOKUP($A142,Mitglieder!$C$24:$BG$323,AG$303)="",$G142=""),"",VLOOKUP($A142,Mitglieder!$C$24:$BG$323,AG$303))</f>
        <v/>
      </c>
      <c r="AH142" s="54" t="str">
        <f ca="1">IF(OR(VLOOKUP($A142,Mitglieder!$C$24:$BG$323,AH$303)="",$G142=""),"",VLOOKUP($A142,Mitglieder!$C$24:$BG$323,AH$303))</f>
        <v/>
      </c>
      <c r="AI142" s="54" t="str">
        <f ca="1">IF(OR(VLOOKUP($A142,Mitglieder!$C$24:$BG$323,AI$303)="",$G142=""),"",VLOOKUP($A142,Mitglieder!$C$24:$BG$323,AI$303))</f>
        <v/>
      </c>
      <c r="AJ142" s="54" t="str">
        <f ca="1">IF(OR(VLOOKUP($A142,Mitglieder!$C$24:$BG$323,AJ$303)="",$G142=""),"",VLOOKUP($A142,Mitglieder!$C$24:$BG$323,AJ$303))</f>
        <v/>
      </c>
      <c r="AK142" s="54" t="str">
        <f ca="1">IF(OR(VLOOKUP($A142,Mitglieder!$C$24:$BG$323,AK$303)="",$G142=""),"",VLOOKUP($A142,Mitglieder!$C$24:$BG$323,AK$303))</f>
        <v/>
      </c>
      <c r="AL142" s="54" t="str">
        <f ca="1">IF(OR(VLOOKUP($A142,Mitglieder!$C$24:$BG$323,AL$303)="",$G142=""),"",VLOOKUP($A142,Mitglieder!$C$24:$BG$323,AL$303))</f>
        <v/>
      </c>
      <c r="AM142" s="42" t="str">
        <f ca="1">IF($G142="","",VLOOKUP($A142,Mitglieder!$C$24:$BG$323,AM$303))</f>
        <v/>
      </c>
      <c r="AN142" s="54" t="str">
        <f ca="1">IF(OR(VLOOKUP($A142,Mitglieder!$C$24:$BG$323,AN$303)="",$G142=""),"",VLOOKUP($A142,Mitglieder!$C$24:$BG$323,AN$303))</f>
        <v/>
      </c>
      <c r="AO142" s="43" t="str">
        <f ca="1">IF($G142="","",TEXT(VLOOKUP($A142,Mitglieder!$C$24:$BG$323,AO$303),"TT.MM.JJJJ"))</f>
        <v/>
      </c>
      <c r="AP142" s="42" t="str">
        <f ca="1">IF($G142="","",VLOOKUP($A142,Mitglieder!$C$24:$BG$323,AP$303))</f>
        <v/>
      </c>
      <c r="AQ142" s="45" t="str">
        <f ca="1">IF($G142="","",TEXT(VLOOKUP($A142,Mitglieder!$C$24:$BG$323,AQ$303),"0.00"))</f>
        <v/>
      </c>
      <c r="AR142" s="54" t="str">
        <f ca="1">IF(OR(VLOOKUP($A142,Mitglieder!$C$24:$BG$323,AR$303)="",$G142=""),"",VLOOKUP($A142,Mitglieder!$C$24:$BG$323,AR$303))</f>
        <v/>
      </c>
      <c r="AS142" s="45" t="str">
        <f ca="1">IF($G142="","",TEXT(VLOOKUP($A142,Mitglieder!$C$24:$BG$323,AS$303),"0.00"))</f>
        <v/>
      </c>
      <c r="AT142" s="54" t="str">
        <f ca="1">IF(OR(VLOOKUP($A142,Mitglieder!$C$24:$BG$323,AT$303)="",$G142=""),"",VLOOKUP($A142,Mitglieder!$C$24:$BG$323,AT$303))</f>
        <v/>
      </c>
      <c r="AU142" s="45" t="str">
        <f ca="1">IF($G142="","",TEXT(VLOOKUP($A142,Mitglieder!$C$24:$BG$323,AU$303),"0.00"))</f>
        <v/>
      </c>
      <c r="AV142" s="45" t="str">
        <f ca="1">IF($G142="","",TEXT(VLOOKUP($A142,Mitglieder!$C$24:$BG$323,AV$303),"0.00"))</f>
        <v/>
      </c>
      <c r="AW142" s="42" t="str">
        <f ca="1">IF($G142="","",VLOOKUP($A142,Mitglieder!$C$24:$BG$323,AW$303))</f>
        <v/>
      </c>
      <c r="AX142" s="54" t="str">
        <f ca="1">IF(OR(VLOOKUP($A142,Mitglieder!$C$24:$BG$323,AX$303)="",$G142=""),"",VLOOKUP($A142,Mitglieder!$C$24:$BG$323,AX$303))</f>
        <v/>
      </c>
      <c r="AY142" s="43" t="str">
        <f ca="1">IF($G142="","",TEXT(VLOOKUP($A142,Mitglieder!$C$24:$BG$323,AY$303),"TT.MM.JJJJ"))</f>
        <v/>
      </c>
      <c r="AZ142" s="43" t="str">
        <f ca="1">IF($G142="","",TEXT(VLOOKUP($A142,Mitglieder!$C$24:$BG$323,AZ$303),"TT.MM.JJJJ"))</f>
        <v/>
      </c>
      <c r="BA142" s="43" t="str">
        <f ca="1">IF($G142="","",TEXT(VLOOKUP($A142,Mitglieder!$C$24:$BG$323,BA$303),"TT.MM.JJJJ"))</f>
        <v/>
      </c>
      <c r="BB142" s="43" t="str">
        <f ca="1">IF($G142="","",TEXT(VLOOKUP($A142,Mitglieder!$C$24:$BG$323,BB$303),"TT.MM.JJJJ"))</f>
        <v/>
      </c>
      <c r="BC142" s="43" t="str">
        <f ca="1">IF($G142="","",TEXT(VLOOKUP($A142,Mitglieder!$C$24:$BG$323,BC$303),"TT.MM.JJJJ"))</f>
        <v/>
      </c>
      <c r="BD142" s="43" t="str">
        <f ca="1">IF($G142="","",TEXT(VLOOKUP($A142,Mitglieder!$C$24:$BG$323,BD$303),"TT.MM.JJJJ"))</f>
        <v/>
      </c>
      <c r="BE142" s="42" t="str">
        <f ca="1">IF($G142="","",VLOOKUP($A142,Mitglieder!$C$24:$BG$323,BE$303))</f>
        <v/>
      </c>
      <c r="BF142" s="42" t="str">
        <f ca="1">IF($G142="","",VLOOKUP($A142,Mitglieder!$C$24:$BG$323,BF$303))</f>
        <v/>
      </c>
    </row>
    <row r="143" spans="1:58" x14ac:dyDescent="0.35">
      <c r="A143" s="42">
        <v>143</v>
      </c>
      <c r="B143" s="42">
        <f ca="1">VLOOKUP($A143,Mitglieder!$C$24:$BA$323,B$303)</f>
        <v>1.0299999999999967</v>
      </c>
      <c r="C143" s="42" t="str">
        <f ca="1">IF($G143="","",VLOOKUP($A143,Mitglieder!$C$24:$BG$323,C$303))</f>
        <v/>
      </c>
      <c r="D143" s="42" t="str">
        <f ca="1">IF($G143="","",VLOOKUP($A143,Mitglieder!$C$24:$BG$323,D$303))</f>
        <v/>
      </c>
      <c r="E143" s="42" t="str">
        <f ca="1">IF($G143="","",VLOOKUP($A143,Mitglieder!$C$24:$BG$323,E$303))</f>
        <v/>
      </c>
      <c r="F143" s="54" t="str">
        <f ca="1">IF(OR(VLOOKUP($A143,Mitglieder!$C$24:$BG$323,F$303)="",$G143=""),"",VLOOKUP($A143,Mitglieder!$C$24:$BG$323,F$303))</f>
        <v/>
      </c>
      <c r="G143" s="72" t="str">
        <f ca="1">IF(B143/ROUND(B143,0)=1,VLOOKUP($A143,Mitglieder!$C$24:$BA$323,G$303),"")</f>
        <v/>
      </c>
      <c r="H143" s="42" t="str">
        <f ca="1">IF($G143="","",VLOOKUP($A143,Mitglieder!$C$24:$BG$323,H$303))</f>
        <v/>
      </c>
      <c r="I143" s="54" t="str">
        <f ca="1">IF(OR(VLOOKUP($A143,Mitglieder!$C$24:$BG$323,I$303)="",$G143=""),"",VLOOKUP($A143,Mitglieder!$C$24:$BG$323,I$303))</f>
        <v/>
      </c>
      <c r="J143" s="42" t="str">
        <f ca="1">IF($G143="","",VLOOKUP($A143,Mitglieder!$C$24:$BG$323,J$303))</f>
        <v/>
      </c>
      <c r="K143" s="54" t="str">
        <f ca="1">IF(OR(VLOOKUP($A143,Mitglieder!$C$24:$BG$323,K$303)="",$G143=""),"",VLOOKUP($A143,Mitglieder!$C$24:$BG$323,K$303))</f>
        <v/>
      </c>
      <c r="L143" s="42" t="str">
        <f ca="1">IF($G143="","",VLOOKUP($A143,Mitglieder!$C$24:$BG$323,L$303))</f>
        <v/>
      </c>
      <c r="M143" s="42" t="str">
        <f ca="1">IF($G143="","",VLOOKUP($A143,Mitglieder!$C$24:$BG$323,M$303))</f>
        <v/>
      </c>
      <c r="N143" s="42" t="str">
        <f ca="1">IF($G143="","",VLOOKUP($A143,Mitglieder!$C$24:$BG$323,N$303))</f>
        <v/>
      </c>
      <c r="O143" s="42" t="str">
        <f ca="1">IF($G143="","",VLOOKUP($A143,Mitglieder!$C$24:$BG$323,O$303))</f>
        <v/>
      </c>
      <c r="P143" s="42" t="str">
        <f ca="1">IF($G143="","",VLOOKUP($A143,Mitglieder!$C$24:$BG$323,P$303))</f>
        <v/>
      </c>
      <c r="Q143" s="42" t="str">
        <f ca="1">IF($G143="","",VLOOKUP($A143,Mitglieder!$C$24:$BG$323,Q$303))</f>
        <v/>
      </c>
      <c r="R143" s="54" t="str">
        <f ca="1">IF(OR(VLOOKUP($A143,Mitglieder!$C$24:$BG$323,R$303)="",$G143=""),"",VLOOKUP($A143,Mitglieder!$C$24:$BG$323,R$303))</f>
        <v/>
      </c>
      <c r="S143" s="43" t="str">
        <f ca="1">IF($G143="","",TEXT(VLOOKUP($A143,Mitglieder!$C$24:$BG$323,S$303),"TT.MM.JJJJ"))</f>
        <v/>
      </c>
      <c r="T143" s="43" t="str">
        <f ca="1">IF($G143="","",TEXT(VLOOKUP($A143,Mitglieder!$C$24:$BG$323,T$303),"TT.MM.JJJJ"))</f>
        <v/>
      </c>
      <c r="U143" s="43" t="str">
        <f ca="1">IF($G143="","",TEXT(VLOOKUP($A143,Mitglieder!$C$24:$BG$323,U$303),"TT.MM.JJJJ"))</f>
        <v/>
      </c>
      <c r="V143" s="54" t="str">
        <f ca="1">IF(OR(VLOOKUP($A143,Mitglieder!$C$24:$BG$323,V$303)="",$G143=""),"",VLOOKUP($A143,Mitglieder!$C$24:$BG$323,V$303))</f>
        <v/>
      </c>
      <c r="W143" s="54" t="str">
        <f ca="1">IF(OR(VLOOKUP($A143,Mitglieder!$C$24:$BG$323,W$303)="",$G143=""),"",VLOOKUP($A143,Mitglieder!$C$24:$BG$323,W$303))</f>
        <v/>
      </c>
      <c r="X143" s="54" t="str">
        <f ca="1">IF(OR(VLOOKUP($A143,Mitglieder!$C$24:$BG$323,X$303)="",$G143=""),"",VLOOKUP($A143,Mitglieder!$C$24:$BG$323,X$303))</f>
        <v/>
      </c>
      <c r="Y143" s="54" t="str">
        <f ca="1">IF(OR(VLOOKUP($A143,Mitglieder!$C$24:$BG$323,Y$303)="",$G143=""),"",VLOOKUP($A143,Mitglieder!$C$24:$BG$323,Y$303))</f>
        <v/>
      </c>
      <c r="Z143" s="54" t="str">
        <f ca="1">IF(OR(VLOOKUP($A143,Mitglieder!$C$24:$BG$323,Z$303)="",$G143=""),"",VLOOKUP($A143,Mitglieder!$C$24:$BG$323,Z$303))</f>
        <v/>
      </c>
      <c r="AA143" s="54" t="str">
        <f ca="1">IF(OR(VLOOKUP($A143,Mitglieder!$C$24:$BG$323,AA$303)="",$G143=""),"",VLOOKUP($A143,Mitglieder!$C$24:$BG$323,AA$303))</f>
        <v/>
      </c>
      <c r="AB143" s="54" t="str">
        <f ca="1">IF(OR(VLOOKUP($A143,Mitglieder!$C$24:$BG$323,AB$303)="",$G143=""),"",VLOOKUP($A143,Mitglieder!$C$24:$BG$323,AB$303))</f>
        <v/>
      </c>
      <c r="AC143" s="54" t="str">
        <f ca="1">IF(OR(VLOOKUP($A143,Mitglieder!$C$24:$BG$323,AC$303)="",$G143=""),"",VLOOKUP($A143,Mitglieder!$C$24:$BG$323,AC$303))</f>
        <v/>
      </c>
      <c r="AD143" s="54" t="str">
        <f ca="1">IF(OR(VLOOKUP($A143,Mitglieder!$C$24:$BG$323,AD$303)="",$G143=""),"",VLOOKUP($A143,Mitglieder!$C$24:$BG$323,AD$303))</f>
        <v/>
      </c>
      <c r="AE143" s="54" t="str">
        <f ca="1">IF(OR(VLOOKUP($A143,Mitglieder!$C$24:$BG$323,AE$303)="",$G143=""),"",VLOOKUP($A143,Mitglieder!$C$24:$BG$323,AE$303))</f>
        <v/>
      </c>
      <c r="AF143" s="54" t="str">
        <f ca="1">IF(OR(VLOOKUP($A143,Mitglieder!$C$24:$BG$323,AF$303)="",$G143=""),"",VLOOKUP($A143,Mitglieder!$C$24:$BG$323,AF$303))</f>
        <v/>
      </c>
      <c r="AG143" s="54" t="str">
        <f ca="1">IF(OR(VLOOKUP($A143,Mitglieder!$C$24:$BG$323,AG$303)="",$G143=""),"",VLOOKUP($A143,Mitglieder!$C$24:$BG$323,AG$303))</f>
        <v/>
      </c>
      <c r="AH143" s="54" t="str">
        <f ca="1">IF(OR(VLOOKUP($A143,Mitglieder!$C$24:$BG$323,AH$303)="",$G143=""),"",VLOOKUP($A143,Mitglieder!$C$24:$BG$323,AH$303))</f>
        <v/>
      </c>
      <c r="AI143" s="54" t="str">
        <f ca="1">IF(OR(VLOOKUP($A143,Mitglieder!$C$24:$BG$323,AI$303)="",$G143=""),"",VLOOKUP($A143,Mitglieder!$C$24:$BG$323,AI$303))</f>
        <v/>
      </c>
      <c r="AJ143" s="54" t="str">
        <f ca="1">IF(OR(VLOOKUP($A143,Mitglieder!$C$24:$BG$323,AJ$303)="",$G143=""),"",VLOOKUP($A143,Mitglieder!$C$24:$BG$323,AJ$303))</f>
        <v/>
      </c>
      <c r="AK143" s="54" t="str">
        <f ca="1">IF(OR(VLOOKUP($A143,Mitglieder!$C$24:$BG$323,AK$303)="",$G143=""),"",VLOOKUP($A143,Mitglieder!$C$24:$BG$323,AK$303))</f>
        <v/>
      </c>
      <c r="AL143" s="54" t="str">
        <f ca="1">IF(OR(VLOOKUP($A143,Mitglieder!$C$24:$BG$323,AL$303)="",$G143=""),"",VLOOKUP($A143,Mitglieder!$C$24:$BG$323,AL$303))</f>
        <v/>
      </c>
      <c r="AM143" s="42" t="str">
        <f ca="1">IF($G143="","",VLOOKUP($A143,Mitglieder!$C$24:$BG$323,AM$303))</f>
        <v/>
      </c>
      <c r="AN143" s="54" t="str">
        <f ca="1">IF(OR(VLOOKUP($A143,Mitglieder!$C$24:$BG$323,AN$303)="",$G143=""),"",VLOOKUP($A143,Mitglieder!$C$24:$BG$323,AN$303))</f>
        <v/>
      </c>
      <c r="AO143" s="43" t="str">
        <f ca="1">IF($G143="","",TEXT(VLOOKUP($A143,Mitglieder!$C$24:$BG$323,AO$303),"TT.MM.JJJJ"))</f>
        <v/>
      </c>
      <c r="AP143" s="42" t="str">
        <f ca="1">IF($G143="","",VLOOKUP($A143,Mitglieder!$C$24:$BG$323,AP$303))</f>
        <v/>
      </c>
      <c r="AQ143" s="45" t="str">
        <f ca="1">IF($G143="","",TEXT(VLOOKUP($A143,Mitglieder!$C$24:$BG$323,AQ$303),"0.00"))</f>
        <v/>
      </c>
      <c r="AR143" s="54" t="str">
        <f ca="1">IF(OR(VLOOKUP($A143,Mitglieder!$C$24:$BG$323,AR$303)="",$G143=""),"",VLOOKUP($A143,Mitglieder!$C$24:$BG$323,AR$303))</f>
        <v/>
      </c>
      <c r="AS143" s="45" t="str">
        <f ca="1">IF($G143="","",TEXT(VLOOKUP($A143,Mitglieder!$C$24:$BG$323,AS$303),"0.00"))</f>
        <v/>
      </c>
      <c r="AT143" s="54" t="str">
        <f ca="1">IF(OR(VLOOKUP($A143,Mitglieder!$C$24:$BG$323,AT$303)="",$G143=""),"",VLOOKUP($A143,Mitglieder!$C$24:$BG$323,AT$303))</f>
        <v/>
      </c>
      <c r="AU143" s="45" t="str">
        <f ca="1">IF($G143="","",TEXT(VLOOKUP($A143,Mitglieder!$C$24:$BG$323,AU$303),"0.00"))</f>
        <v/>
      </c>
      <c r="AV143" s="45" t="str">
        <f ca="1">IF($G143="","",TEXT(VLOOKUP($A143,Mitglieder!$C$24:$BG$323,AV$303),"0.00"))</f>
        <v/>
      </c>
      <c r="AW143" s="42" t="str">
        <f ca="1">IF($G143="","",VLOOKUP($A143,Mitglieder!$C$24:$BG$323,AW$303))</f>
        <v/>
      </c>
      <c r="AX143" s="54" t="str">
        <f ca="1">IF(OR(VLOOKUP($A143,Mitglieder!$C$24:$BG$323,AX$303)="",$G143=""),"",VLOOKUP($A143,Mitglieder!$C$24:$BG$323,AX$303))</f>
        <v/>
      </c>
      <c r="AY143" s="43" t="str">
        <f ca="1">IF($G143="","",TEXT(VLOOKUP($A143,Mitglieder!$C$24:$BG$323,AY$303),"TT.MM.JJJJ"))</f>
        <v/>
      </c>
      <c r="AZ143" s="43" t="str">
        <f ca="1">IF($G143="","",TEXT(VLOOKUP($A143,Mitglieder!$C$24:$BG$323,AZ$303),"TT.MM.JJJJ"))</f>
        <v/>
      </c>
      <c r="BA143" s="43" t="str">
        <f ca="1">IF($G143="","",TEXT(VLOOKUP($A143,Mitglieder!$C$24:$BG$323,BA$303),"TT.MM.JJJJ"))</f>
        <v/>
      </c>
      <c r="BB143" s="43" t="str">
        <f ca="1">IF($G143="","",TEXT(VLOOKUP($A143,Mitglieder!$C$24:$BG$323,BB$303),"TT.MM.JJJJ"))</f>
        <v/>
      </c>
      <c r="BC143" s="43" t="str">
        <f ca="1">IF($G143="","",TEXT(VLOOKUP($A143,Mitglieder!$C$24:$BG$323,BC$303),"TT.MM.JJJJ"))</f>
        <v/>
      </c>
      <c r="BD143" s="43" t="str">
        <f ca="1">IF($G143="","",TEXT(VLOOKUP($A143,Mitglieder!$C$24:$BG$323,BD$303),"TT.MM.JJJJ"))</f>
        <v/>
      </c>
      <c r="BE143" s="42" t="str">
        <f ca="1">IF($G143="","",VLOOKUP($A143,Mitglieder!$C$24:$BG$323,BE$303))</f>
        <v/>
      </c>
      <c r="BF143" s="42" t="str">
        <f ca="1">IF($G143="","",VLOOKUP($A143,Mitglieder!$C$24:$BG$323,BF$303))</f>
        <v/>
      </c>
    </row>
    <row r="144" spans="1:58" x14ac:dyDescent="0.35">
      <c r="A144" s="42">
        <v>144</v>
      </c>
      <c r="B144" s="42">
        <f ca="1">VLOOKUP($A144,Mitglieder!$C$24:$BA$323,B$303)</f>
        <v>1.0299999999999967</v>
      </c>
      <c r="C144" s="42" t="str">
        <f ca="1">IF($G144="","",VLOOKUP($A144,Mitglieder!$C$24:$BG$323,C$303))</f>
        <v/>
      </c>
      <c r="D144" s="42" t="str">
        <f ca="1">IF($G144="","",VLOOKUP($A144,Mitglieder!$C$24:$BG$323,D$303))</f>
        <v/>
      </c>
      <c r="E144" s="42" t="str">
        <f ca="1">IF($G144="","",VLOOKUP($A144,Mitglieder!$C$24:$BG$323,E$303))</f>
        <v/>
      </c>
      <c r="F144" s="54" t="str">
        <f ca="1">IF(OR(VLOOKUP($A144,Mitglieder!$C$24:$BG$323,F$303)="",$G144=""),"",VLOOKUP($A144,Mitglieder!$C$24:$BG$323,F$303))</f>
        <v/>
      </c>
      <c r="G144" s="72" t="str">
        <f ca="1">IF(B144/ROUND(B144,0)=1,VLOOKUP($A144,Mitglieder!$C$24:$BA$323,G$303),"")</f>
        <v/>
      </c>
      <c r="H144" s="42" t="str">
        <f ca="1">IF($G144="","",VLOOKUP($A144,Mitglieder!$C$24:$BG$323,H$303))</f>
        <v/>
      </c>
      <c r="I144" s="54" t="str">
        <f ca="1">IF(OR(VLOOKUP($A144,Mitglieder!$C$24:$BG$323,I$303)="",$G144=""),"",VLOOKUP($A144,Mitglieder!$C$24:$BG$323,I$303))</f>
        <v/>
      </c>
      <c r="J144" s="42" t="str">
        <f ca="1">IF($G144="","",VLOOKUP($A144,Mitglieder!$C$24:$BG$323,J$303))</f>
        <v/>
      </c>
      <c r="K144" s="54" t="str">
        <f ca="1">IF(OR(VLOOKUP($A144,Mitglieder!$C$24:$BG$323,K$303)="",$G144=""),"",VLOOKUP($A144,Mitglieder!$C$24:$BG$323,K$303))</f>
        <v/>
      </c>
      <c r="L144" s="42" t="str">
        <f ca="1">IF($G144="","",VLOOKUP($A144,Mitglieder!$C$24:$BG$323,L$303))</f>
        <v/>
      </c>
      <c r="M144" s="42" t="str">
        <f ca="1">IF($G144="","",VLOOKUP($A144,Mitglieder!$C$24:$BG$323,M$303))</f>
        <v/>
      </c>
      <c r="N144" s="42" t="str">
        <f ca="1">IF($G144="","",VLOOKUP($A144,Mitglieder!$C$24:$BG$323,N$303))</f>
        <v/>
      </c>
      <c r="O144" s="42" t="str">
        <f ca="1">IF($G144="","",VLOOKUP($A144,Mitglieder!$C$24:$BG$323,O$303))</f>
        <v/>
      </c>
      <c r="P144" s="42" t="str">
        <f ca="1">IF($G144="","",VLOOKUP($A144,Mitglieder!$C$24:$BG$323,P$303))</f>
        <v/>
      </c>
      <c r="Q144" s="42" t="str">
        <f ca="1">IF($G144="","",VLOOKUP($A144,Mitglieder!$C$24:$BG$323,Q$303))</f>
        <v/>
      </c>
      <c r="R144" s="54" t="str">
        <f ca="1">IF(OR(VLOOKUP($A144,Mitglieder!$C$24:$BG$323,R$303)="",$G144=""),"",VLOOKUP($A144,Mitglieder!$C$24:$BG$323,R$303))</f>
        <v/>
      </c>
      <c r="S144" s="43" t="str">
        <f ca="1">IF($G144="","",TEXT(VLOOKUP($A144,Mitglieder!$C$24:$BG$323,S$303),"TT.MM.JJJJ"))</f>
        <v/>
      </c>
      <c r="T144" s="43" t="str">
        <f ca="1">IF($G144="","",TEXT(VLOOKUP($A144,Mitglieder!$C$24:$BG$323,T$303),"TT.MM.JJJJ"))</f>
        <v/>
      </c>
      <c r="U144" s="43" t="str">
        <f ca="1">IF($G144="","",TEXT(VLOOKUP($A144,Mitglieder!$C$24:$BG$323,U$303),"TT.MM.JJJJ"))</f>
        <v/>
      </c>
      <c r="V144" s="54" t="str">
        <f ca="1">IF(OR(VLOOKUP($A144,Mitglieder!$C$24:$BG$323,V$303)="",$G144=""),"",VLOOKUP($A144,Mitglieder!$C$24:$BG$323,V$303))</f>
        <v/>
      </c>
      <c r="W144" s="54" t="str">
        <f ca="1">IF(OR(VLOOKUP($A144,Mitglieder!$C$24:$BG$323,W$303)="",$G144=""),"",VLOOKUP($A144,Mitglieder!$C$24:$BG$323,W$303))</f>
        <v/>
      </c>
      <c r="X144" s="54" t="str">
        <f ca="1">IF(OR(VLOOKUP($A144,Mitglieder!$C$24:$BG$323,X$303)="",$G144=""),"",VLOOKUP($A144,Mitglieder!$C$24:$BG$323,X$303))</f>
        <v/>
      </c>
      <c r="Y144" s="54" t="str">
        <f ca="1">IF(OR(VLOOKUP($A144,Mitglieder!$C$24:$BG$323,Y$303)="",$G144=""),"",VLOOKUP($A144,Mitglieder!$C$24:$BG$323,Y$303))</f>
        <v/>
      </c>
      <c r="Z144" s="54" t="str">
        <f ca="1">IF(OR(VLOOKUP($A144,Mitglieder!$C$24:$BG$323,Z$303)="",$G144=""),"",VLOOKUP($A144,Mitglieder!$C$24:$BG$323,Z$303))</f>
        <v/>
      </c>
      <c r="AA144" s="54" t="str">
        <f ca="1">IF(OR(VLOOKUP($A144,Mitglieder!$C$24:$BG$323,AA$303)="",$G144=""),"",VLOOKUP($A144,Mitglieder!$C$24:$BG$323,AA$303))</f>
        <v/>
      </c>
      <c r="AB144" s="54" t="str">
        <f ca="1">IF(OR(VLOOKUP($A144,Mitglieder!$C$24:$BG$323,AB$303)="",$G144=""),"",VLOOKUP($A144,Mitglieder!$C$24:$BG$323,AB$303))</f>
        <v/>
      </c>
      <c r="AC144" s="54" t="str">
        <f ca="1">IF(OR(VLOOKUP($A144,Mitglieder!$C$24:$BG$323,AC$303)="",$G144=""),"",VLOOKUP($A144,Mitglieder!$C$24:$BG$323,AC$303))</f>
        <v/>
      </c>
      <c r="AD144" s="54" t="str">
        <f ca="1">IF(OR(VLOOKUP($A144,Mitglieder!$C$24:$BG$323,AD$303)="",$G144=""),"",VLOOKUP($A144,Mitglieder!$C$24:$BG$323,AD$303))</f>
        <v/>
      </c>
      <c r="AE144" s="54" t="str">
        <f ca="1">IF(OR(VLOOKUP($A144,Mitglieder!$C$24:$BG$323,AE$303)="",$G144=""),"",VLOOKUP($A144,Mitglieder!$C$24:$BG$323,AE$303))</f>
        <v/>
      </c>
      <c r="AF144" s="54" t="str">
        <f ca="1">IF(OR(VLOOKUP($A144,Mitglieder!$C$24:$BG$323,AF$303)="",$G144=""),"",VLOOKUP($A144,Mitglieder!$C$24:$BG$323,AF$303))</f>
        <v/>
      </c>
      <c r="AG144" s="54" t="str">
        <f ca="1">IF(OR(VLOOKUP($A144,Mitglieder!$C$24:$BG$323,AG$303)="",$G144=""),"",VLOOKUP($A144,Mitglieder!$C$24:$BG$323,AG$303))</f>
        <v/>
      </c>
      <c r="AH144" s="54" t="str">
        <f ca="1">IF(OR(VLOOKUP($A144,Mitglieder!$C$24:$BG$323,AH$303)="",$G144=""),"",VLOOKUP($A144,Mitglieder!$C$24:$BG$323,AH$303))</f>
        <v/>
      </c>
      <c r="AI144" s="54" t="str">
        <f ca="1">IF(OR(VLOOKUP($A144,Mitglieder!$C$24:$BG$323,AI$303)="",$G144=""),"",VLOOKUP($A144,Mitglieder!$C$24:$BG$323,AI$303))</f>
        <v/>
      </c>
      <c r="AJ144" s="54" t="str">
        <f ca="1">IF(OR(VLOOKUP($A144,Mitglieder!$C$24:$BG$323,AJ$303)="",$G144=""),"",VLOOKUP($A144,Mitglieder!$C$24:$BG$323,AJ$303))</f>
        <v/>
      </c>
      <c r="AK144" s="54" t="str">
        <f ca="1">IF(OR(VLOOKUP($A144,Mitglieder!$C$24:$BG$323,AK$303)="",$G144=""),"",VLOOKUP($A144,Mitglieder!$C$24:$BG$323,AK$303))</f>
        <v/>
      </c>
      <c r="AL144" s="54" t="str">
        <f ca="1">IF(OR(VLOOKUP($A144,Mitglieder!$C$24:$BG$323,AL$303)="",$G144=""),"",VLOOKUP($A144,Mitglieder!$C$24:$BG$323,AL$303))</f>
        <v/>
      </c>
      <c r="AM144" s="42" t="str">
        <f ca="1">IF($G144="","",VLOOKUP($A144,Mitglieder!$C$24:$BG$323,AM$303))</f>
        <v/>
      </c>
      <c r="AN144" s="54" t="str">
        <f ca="1">IF(OR(VLOOKUP($A144,Mitglieder!$C$24:$BG$323,AN$303)="",$G144=""),"",VLOOKUP($A144,Mitglieder!$C$24:$BG$323,AN$303))</f>
        <v/>
      </c>
      <c r="AO144" s="43" t="str">
        <f ca="1">IF($G144="","",TEXT(VLOOKUP($A144,Mitglieder!$C$24:$BG$323,AO$303),"TT.MM.JJJJ"))</f>
        <v/>
      </c>
      <c r="AP144" s="42" t="str">
        <f ca="1">IF($G144="","",VLOOKUP($A144,Mitglieder!$C$24:$BG$323,AP$303))</f>
        <v/>
      </c>
      <c r="AQ144" s="45" t="str">
        <f ca="1">IF($G144="","",TEXT(VLOOKUP($A144,Mitglieder!$C$24:$BG$323,AQ$303),"0.00"))</f>
        <v/>
      </c>
      <c r="AR144" s="54" t="str">
        <f ca="1">IF(OR(VLOOKUP($A144,Mitglieder!$C$24:$BG$323,AR$303)="",$G144=""),"",VLOOKUP($A144,Mitglieder!$C$24:$BG$323,AR$303))</f>
        <v/>
      </c>
      <c r="AS144" s="45" t="str">
        <f ca="1">IF($G144="","",TEXT(VLOOKUP($A144,Mitglieder!$C$24:$BG$323,AS$303),"0.00"))</f>
        <v/>
      </c>
      <c r="AT144" s="54" t="str">
        <f ca="1">IF(OR(VLOOKUP($A144,Mitglieder!$C$24:$BG$323,AT$303)="",$G144=""),"",VLOOKUP($A144,Mitglieder!$C$24:$BG$323,AT$303))</f>
        <v/>
      </c>
      <c r="AU144" s="45" t="str">
        <f ca="1">IF($G144="","",TEXT(VLOOKUP($A144,Mitglieder!$C$24:$BG$323,AU$303),"0.00"))</f>
        <v/>
      </c>
      <c r="AV144" s="45" t="str">
        <f ca="1">IF($G144="","",TEXT(VLOOKUP($A144,Mitglieder!$C$24:$BG$323,AV$303),"0.00"))</f>
        <v/>
      </c>
      <c r="AW144" s="42" t="str">
        <f ca="1">IF($G144="","",VLOOKUP($A144,Mitglieder!$C$24:$BG$323,AW$303))</f>
        <v/>
      </c>
      <c r="AX144" s="54" t="str">
        <f ca="1">IF(OR(VLOOKUP($A144,Mitglieder!$C$24:$BG$323,AX$303)="",$G144=""),"",VLOOKUP($A144,Mitglieder!$C$24:$BG$323,AX$303))</f>
        <v/>
      </c>
      <c r="AY144" s="43" t="str">
        <f ca="1">IF($G144="","",TEXT(VLOOKUP($A144,Mitglieder!$C$24:$BG$323,AY$303),"TT.MM.JJJJ"))</f>
        <v/>
      </c>
      <c r="AZ144" s="43" t="str">
        <f ca="1">IF($G144="","",TEXT(VLOOKUP($A144,Mitglieder!$C$24:$BG$323,AZ$303),"TT.MM.JJJJ"))</f>
        <v/>
      </c>
      <c r="BA144" s="43" t="str">
        <f ca="1">IF($G144="","",TEXT(VLOOKUP($A144,Mitglieder!$C$24:$BG$323,BA$303),"TT.MM.JJJJ"))</f>
        <v/>
      </c>
      <c r="BB144" s="43" t="str">
        <f ca="1">IF($G144="","",TEXT(VLOOKUP($A144,Mitglieder!$C$24:$BG$323,BB$303),"TT.MM.JJJJ"))</f>
        <v/>
      </c>
      <c r="BC144" s="43" t="str">
        <f ca="1">IF($G144="","",TEXT(VLOOKUP($A144,Mitglieder!$C$24:$BG$323,BC$303),"TT.MM.JJJJ"))</f>
        <v/>
      </c>
      <c r="BD144" s="43" t="str">
        <f ca="1">IF($G144="","",TEXT(VLOOKUP($A144,Mitglieder!$C$24:$BG$323,BD$303),"TT.MM.JJJJ"))</f>
        <v/>
      </c>
      <c r="BE144" s="42" t="str">
        <f ca="1">IF($G144="","",VLOOKUP($A144,Mitglieder!$C$24:$BG$323,BE$303))</f>
        <v/>
      </c>
      <c r="BF144" s="42" t="str">
        <f ca="1">IF($G144="","",VLOOKUP($A144,Mitglieder!$C$24:$BG$323,BF$303))</f>
        <v/>
      </c>
    </row>
    <row r="145" spans="1:58" x14ac:dyDescent="0.35">
      <c r="A145" s="42">
        <v>145</v>
      </c>
      <c r="B145" s="42">
        <f ca="1">VLOOKUP($A145,Mitglieder!$C$24:$BA$323,B$303)</f>
        <v>1.0299999999999967</v>
      </c>
      <c r="C145" s="42" t="str">
        <f ca="1">IF($G145="","",VLOOKUP($A145,Mitglieder!$C$24:$BG$323,C$303))</f>
        <v/>
      </c>
      <c r="D145" s="42" t="str">
        <f ca="1">IF($G145="","",VLOOKUP($A145,Mitglieder!$C$24:$BG$323,D$303))</f>
        <v/>
      </c>
      <c r="E145" s="42" t="str">
        <f ca="1">IF($G145="","",VLOOKUP($A145,Mitglieder!$C$24:$BG$323,E$303))</f>
        <v/>
      </c>
      <c r="F145" s="54" t="str">
        <f ca="1">IF(OR(VLOOKUP($A145,Mitglieder!$C$24:$BG$323,F$303)="",$G145=""),"",VLOOKUP($A145,Mitglieder!$C$24:$BG$323,F$303))</f>
        <v/>
      </c>
      <c r="G145" s="72" t="str">
        <f ca="1">IF(B145/ROUND(B145,0)=1,VLOOKUP($A145,Mitglieder!$C$24:$BA$323,G$303),"")</f>
        <v/>
      </c>
      <c r="H145" s="42" t="str">
        <f ca="1">IF($G145="","",VLOOKUP($A145,Mitglieder!$C$24:$BG$323,H$303))</f>
        <v/>
      </c>
      <c r="I145" s="54" t="str">
        <f ca="1">IF(OR(VLOOKUP($A145,Mitglieder!$C$24:$BG$323,I$303)="",$G145=""),"",VLOOKUP($A145,Mitglieder!$C$24:$BG$323,I$303))</f>
        <v/>
      </c>
      <c r="J145" s="42" t="str">
        <f ca="1">IF($G145="","",VLOOKUP($A145,Mitglieder!$C$24:$BG$323,J$303))</f>
        <v/>
      </c>
      <c r="K145" s="54" t="str">
        <f ca="1">IF(OR(VLOOKUP($A145,Mitglieder!$C$24:$BG$323,K$303)="",$G145=""),"",VLOOKUP($A145,Mitglieder!$C$24:$BG$323,K$303))</f>
        <v/>
      </c>
      <c r="L145" s="42" t="str">
        <f ca="1">IF($G145="","",VLOOKUP($A145,Mitglieder!$C$24:$BG$323,L$303))</f>
        <v/>
      </c>
      <c r="M145" s="42" t="str">
        <f ca="1">IF($G145="","",VLOOKUP($A145,Mitglieder!$C$24:$BG$323,M$303))</f>
        <v/>
      </c>
      <c r="N145" s="42" t="str">
        <f ca="1">IF($G145="","",VLOOKUP($A145,Mitglieder!$C$24:$BG$323,N$303))</f>
        <v/>
      </c>
      <c r="O145" s="42" t="str">
        <f ca="1">IF($G145="","",VLOOKUP($A145,Mitglieder!$C$24:$BG$323,O$303))</f>
        <v/>
      </c>
      <c r="P145" s="42" t="str">
        <f ca="1">IF($G145="","",VLOOKUP($A145,Mitglieder!$C$24:$BG$323,P$303))</f>
        <v/>
      </c>
      <c r="Q145" s="42" t="str">
        <f ca="1">IF($G145="","",VLOOKUP($A145,Mitglieder!$C$24:$BG$323,Q$303))</f>
        <v/>
      </c>
      <c r="R145" s="54" t="str">
        <f ca="1">IF(OR(VLOOKUP($A145,Mitglieder!$C$24:$BG$323,R$303)="",$G145=""),"",VLOOKUP($A145,Mitglieder!$C$24:$BG$323,R$303))</f>
        <v/>
      </c>
      <c r="S145" s="43" t="str">
        <f ca="1">IF($G145="","",TEXT(VLOOKUP($A145,Mitglieder!$C$24:$BG$323,S$303),"TT.MM.JJJJ"))</f>
        <v/>
      </c>
      <c r="T145" s="43" t="str">
        <f ca="1">IF($G145="","",TEXT(VLOOKUP($A145,Mitglieder!$C$24:$BG$323,T$303),"TT.MM.JJJJ"))</f>
        <v/>
      </c>
      <c r="U145" s="43" t="str">
        <f ca="1">IF($G145="","",TEXT(VLOOKUP($A145,Mitglieder!$C$24:$BG$323,U$303),"TT.MM.JJJJ"))</f>
        <v/>
      </c>
      <c r="V145" s="54" t="str">
        <f ca="1">IF(OR(VLOOKUP($A145,Mitglieder!$C$24:$BG$323,V$303)="",$G145=""),"",VLOOKUP($A145,Mitglieder!$C$24:$BG$323,V$303))</f>
        <v/>
      </c>
      <c r="W145" s="54" t="str">
        <f ca="1">IF(OR(VLOOKUP($A145,Mitglieder!$C$24:$BG$323,W$303)="",$G145=""),"",VLOOKUP($A145,Mitglieder!$C$24:$BG$323,W$303))</f>
        <v/>
      </c>
      <c r="X145" s="54" t="str">
        <f ca="1">IF(OR(VLOOKUP($A145,Mitglieder!$C$24:$BG$323,X$303)="",$G145=""),"",VLOOKUP($A145,Mitglieder!$C$24:$BG$323,X$303))</f>
        <v/>
      </c>
      <c r="Y145" s="54" t="str">
        <f ca="1">IF(OR(VLOOKUP($A145,Mitglieder!$C$24:$BG$323,Y$303)="",$G145=""),"",VLOOKUP($A145,Mitglieder!$C$24:$BG$323,Y$303))</f>
        <v/>
      </c>
      <c r="Z145" s="54" t="str">
        <f ca="1">IF(OR(VLOOKUP($A145,Mitglieder!$C$24:$BG$323,Z$303)="",$G145=""),"",VLOOKUP($A145,Mitglieder!$C$24:$BG$323,Z$303))</f>
        <v/>
      </c>
      <c r="AA145" s="54" t="str">
        <f ca="1">IF(OR(VLOOKUP($A145,Mitglieder!$C$24:$BG$323,AA$303)="",$G145=""),"",VLOOKUP($A145,Mitglieder!$C$24:$BG$323,AA$303))</f>
        <v/>
      </c>
      <c r="AB145" s="54" t="str">
        <f ca="1">IF(OR(VLOOKUP($A145,Mitglieder!$C$24:$BG$323,AB$303)="",$G145=""),"",VLOOKUP($A145,Mitglieder!$C$24:$BG$323,AB$303))</f>
        <v/>
      </c>
      <c r="AC145" s="54" t="str">
        <f ca="1">IF(OR(VLOOKUP($A145,Mitglieder!$C$24:$BG$323,AC$303)="",$G145=""),"",VLOOKUP($A145,Mitglieder!$C$24:$BG$323,AC$303))</f>
        <v/>
      </c>
      <c r="AD145" s="54" t="str">
        <f ca="1">IF(OR(VLOOKUP($A145,Mitglieder!$C$24:$BG$323,AD$303)="",$G145=""),"",VLOOKUP($A145,Mitglieder!$C$24:$BG$323,AD$303))</f>
        <v/>
      </c>
      <c r="AE145" s="54" t="str">
        <f ca="1">IF(OR(VLOOKUP($A145,Mitglieder!$C$24:$BG$323,AE$303)="",$G145=""),"",VLOOKUP($A145,Mitglieder!$C$24:$BG$323,AE$303))</f>
        <v/>
      </c>
      <c r="AF145" s="54" t="str">
        <f ca="1">IF(OR(VLOOKUP($A145,Mitglieder!$C$24:$BG$323,AF$303)="",$G145=""),"",VLOOKUP($A145,Mitglieder!$C$24:$BG$323,AF$303))</f>
        <v/>
      </c>
      <c r="AG145" s="54" t="str">
        <f ca="1">IF(OR(VLOOKUP($A145,Mitglieder!$C$24:$BG$323,AG$303)="",$G145=""),"",VLOOKUP($A145,Mitglieder!$C$24:$BG$323,AG$303))</f>
        <v/>
      </c>
      <c r="AH145" s="54" t="str">
        <f ca="1">IF(OR(VLOOKUP($A145,Mitglieder!$C$24:$BG$323,AH$303)="",$G145=""),"",VLOOKUP($A145,Mitglieder!$C$24:$BG$323,AH$303))</f>
        <v/>
      </c>
      <c r="AI145" s="54" t="str">
        <f ca="1">IF(OR(VLOOKUP($A145,Mitglieder!$C$24:$BG$323,AI$303)="",$G145=""),"",VLOOKUP($A145,Mitglieder!$C$24:$BG$323,AI$303))</f>
        <v/>
      </c>
      <c r="AJ145" s="54" t="str">
        <f ca="1">IF(OR(VLOOKUP($A145,Mitglieder!$C$24:$BG$323,AJ$303)="",$G145=""),"",VLOOKUP($A145,Mitglieder!$C$24:$BG$323,AJ$303))</f>
        <v/>
      </c>
      <c r="AK145" s="54" t="str">
        <f ca="1">IF(OR(VLOOKUP($A145,Mitglieder!$C$24:$BG$323,AK$303)="",$G145=""),"",VLOOKUP($A145,Mitglieder!$C$24:$BG$323,AK$303))</f>
        <v/>
      </c>
      <c r="AL145" s="54" t="str">
        <f ca="1">IF(OR(VLOOKUP($A145,Mitglieder!$C$24:$BG$323,AL$303)="",$G145=""),"",VLOOKUP($A145,Mitglieder!$C$24:$BG$323,AL$303))</f>
        <v/>
      </c>
      <c r="AM145" s="42" t="str">
        <f ca="1">IF($G145="","",VLOOKUP($A145,Mitglieder!$C$24:$BG$323,AM$303))</f>
        <v/>
      </c>
      <c r="AN145" s="54" t="str">
        <f ca="1">IF(OR(VLOOKUP($A145,Mitglieder!$C$24:$BG$323,AN$303)="",$G145=""),"",VLOOKUP($A145,Mitglieder!$C$24:$BG$323,AN$303))</f>
        <v/>
      </c>
      <c r="AO145" s="43" t="str">
        <f ca="1">IF($G145="","",TEXT(VLOOKUP($A145,Mitglieder!$C$24:$BG$323,AO$303),"TT.MM.JJJJ"))</f>
        <v/>
      </c>
      <c r="AP145" s="42" t="str">
        <f ca="1">IF($G145="","",VLOOKUP($A145,Mitglieder!$C$24:$BG$323,AP$303))</f>
        <v/>
      </c>
      <c r="AQ145" s="45" t="str">
        <f ca="1">IF($G145="","",TEXT(VLOOKUP($A145,Mitglieder!$C$24:$BG$323,AQ$303),"0.00"))</f>
        <v/>
      </c>
      <c r="AR145" s="54" t="str">
        <f ca="1">IF(OR(VLOOKUP($A145,Mitglieder!$C$24:$BG$323,AR$303)="",$G145=""),"",VLOOKUP($A145,Mitglieder!$C$24:$BG$323,AR$303))</f>
        <v/>
      </c>
      <c r="AS145" s="45" t="str">
        <f ca="1">IF($G145="","",TEXT(VLOOKUP($A145,Mitglieder!$C$24:$BG$323,AS$303),"0.00"))</f>
        <v/>
      </c>
      <c r="AT145" s="54" t="str">
        <f ca="1">IF(OR(VLOOKUP($A145,Mitglieder!$C$24:$BG$323,AT$303)="",$G145=""),"",VLOOKUP($A145,Mitglieder!$C$24:$BG$323,AT$303))</f>
        <v/>
      </c>
      <c r="AU145" s="45" t="str">
        <f ca="1">IF($G145="","",TEXT(VLOOKUP($A145,Mitglieder!$C$24:$BG$323,AU$303),"0.00"))</f>
        <v/>
      </c>
      <c r="AV145" s="45" t="str">
        <f ca="1">IF($G145="","",TEXT(VLOOKUP($A145,Mitglieder!$C$24:$BG$323,AV$303),"0.00"))</f>
        <v/>
      </c>
      <c r="AW145" s="42" t="str">
        <f ca="1">IF($G145="","",VLOOKUP($A145,Mitglieder!$C$24:$BG$323,AW$303))</f>
        <v/>
      </c>
      <c r="AX145" s="54" t="str">
        <f ca="1">IF(OR(VLOOKUP($A145,Mitglieder!$C$24:$BG$323,AX$303)="",$G145=""),"",VLOOKUP($A145,Mitglieder!$C$24:$BG$323,AX$303))</f>
        <v/>
      </c>
      <c r="AY145" s="43" t="str">
        <f ca="1">IF($G145="","",TEXT(VLOOKUP($A145,Mitglieder!$C$24:$BG$323,AY$303),"TT.MM.JJJJ"))</f>
        <v/>
      </c>
      <c r="AZ145" s="43" t="str">
        <f ca="1">IF($G145="","",TEXT(VLOOKUP($A145,Mitglieder!$C$24:$BG$323,AZ$303),"TT.MM.JJJJ"))</f>
        <v/>
      </c>
      <c r="BA145" s="43" t="str">
        <f ca="1">IF($G145="","",TEXT(VLOOKUP($A145,Mitglieder!$C$24:$BG$323,BA$303),"TT.MM.JJJJ"))</f>
        <v/>
      </c>
      <c r="BB145" s="43" t="str">
        <f ca="1">IF($G145="","",TEXT(VLOOKUP($A145,Mitglieder!$C$24:$BG$323,BB$303),"TT.MM.JJJJ"))</f>
        <v/>
      </c>
      <c r="BC145" s="43" t="str">
        <f ca="1">IF($G145="","",TEXT(VLOOKUP($A145,Mitglieder!$C$24:$BG$323,BC$303),"TT.MM.JJJJ"))</f>
        <v/>
      </c>
      <c r="BD145" s="43" t="str">
        <f ca="1">IF($G145="","",TEXT(VLOOKUP($A145,Mitglieder!$C$24:$BG$323,BD$303),"TT.MM.JJJJ"))</f>
        <v/>
      </c>
      <c r="BE145" s="42" t="str">
        <f ca="1">IF($G145="","",VLOOKUP($A145,Mitglieder!$C$24:$BG$323,BE$303))</f>
        <v/>
      </c>
      <c r="BF145" s="42" t="str">
        <f ca="1">IF($G145="","",VLOOKUP($A145,Mitglieder!$C$24:$BG$323,BF$303))</f>
        <v/>
      </c>
    </row>
    <row r="146" spans="1:58" x14ac:dyDescent="0.35">
      <c r="A146" s="42">
        <v>146</v>
      </c>
      <c r="B146" s="42">
        <f ca="1">VLOOKUP($A146,Mitglieder!$C$24:$BA$323,B$303)</f>
        <v>1.0299999999999967</v>
      </c>
      <c r="C146" s="42" t="str">
        <f ca="1">IF($G146="","",VLOOKUP($A146,Mitglieder!$C$24:$BG$323,C$303))</f>
        <v/>
      </c>
      <c r="D146" s="42" t="str">
        <f ca="1">IF($G146="","",VLOOKUP($A146,Mitglieder!$C$24:$BG$323,D$303))</f>
        <v/>
      </c>
      <c r="E146" s="42" t="str">
        <f ca="1">IF($G146="","",VLOOKUP($A146,Mitglieder!$C$24:$BG$323,E$303))</f>
        <v/>
      </c>
      <c r="F146" s="54" t="str">
        <f ca="1">IF(OR(VLOOKUP($A146,Mitglieder!$C$24:$BG$323,F$303)="",$G146=""),"",VLOOKUP($A146,Mitglieder!$C$24:$BG$323,F$303))</f>
        <v/>
      </c>
      <c r="G146" s="72" t="str">
        <f ca="1">IF(B146/ROUND(B146,0)=1,VLOOKUP($A146,Mitglieder!$C$24:$BA$323,G$303),"")</f>
        <v/>
      </c>
      <c r="H146" s="42" t="str">
        <f ca="1">IF($G146="","",VLOOKUP($A146,Mitglieder!$C$24:$BG$323,H$303))</f>
        <v/>
      </c>
      <c r="I146" s="54" t="str">
        <f ca="1">IF(OR(VLOOKUP($A146,Mitglieder!$C$24:$BG$323,I$303)="",$G146=""),"",VLOOKUP($A146,Mitglieder!$C$24:$BG$323,I$303))</f>
        <v/>
      </c>
      <c r="J146" s="42" t="str">
        <f ca="1">IF($G146="","",VLOOKUP($A146,Mitglieder!$C$24:$BG$323,J$303))</f>
        <v/>
      </c>
      <c r="K146" s="54" t="str">
        <f ca="1">IF(OR(VLOOKUP($A146,Mitglieder!$C$24:$BG$323,K$303)="",$G146=""),"",VLOOKUP($A146,Mitglieder!$C$24:$BG$323,K$303))</f>
        <v/>
      </c>
      <c r="L146" s="42" t="str">
        <f ca="1">IF($G146="","",VLOOKUP($A146,Mitglieder!$C$24:$BG$323,L$303))</f>
        <v/>
      </c>
      <c r="M146" s="42" t="str">
        <f ca="1">IF($G146="","",VLOOKUP($A146,Mitglieder!$C$24:$BG$323,M$303))</f>
        <v/>
      </c>
      <c r="N146" s="42" t="str">
        <f ca="1">IF($G146="","",VLOOKUP($A146,Mitglieder!$C$24:$BG$323,N$303))</f>
        <v/>
      </c>
      <c r="O146" s="42" t="str">
        <f ca="1">IF($G146="","",VLOOKUP($A146,Mitglieder!$C$24:$BG$323,O$303))</f>
        <v/>
      </c>
      <c r="P146" s="42" t="str">
        <f ca="1">IF($G146="","",VLOOKUP($A146,Mitglieder!$C$24:$BG$323,P$303))</f>
        <v/>
      </c>
      <c r="Q146" s="42" t="str">
        <f ca="1">IF($G146="","",VLOOKUP($A146,Mitglieder!$C$24:$BG$323,Q$303))</f>
        <v/>
      </c>
      <c r="R146" s="54" t="str">
        <f ca="1">IF(OR(VLOOKUP($A146,Mitglieder!$C$24:$BG$323,R$303)="",$G146=""),"",VLOOKUP($A146,Mitglieder!$C$24:$BG$323,R$303))</f>
        <v/>
      </c>
      <c r="S146" s="43" t="str">
        <f ca="1">IF($G146="","",TEXT(VLOOKUP($A146,Mitglieder!$C$24:$BG$323,S$303),"TT.MM.JJJJ"))</f>
        <v/>
      </c>
      <c r="T146" s="43" t="str">
        <f ca="1">IF($G146="","",TEXT(VLOOKUP($A146,Mitglieder!$C$24:$BG$323,T$303),"TT.MM.JJJJ"))</f>
        <v/>
      </c>
      <c r="U146" s="43" t="str">
        <f ca="1">IF($G146="","",TEXT(VLOOKUP($A146,Mitglieder!$C$24:$BG$323,U$303),"TT.MM.JJJJ"))</f>
        <v/>
      </c>
      <c r="V146" s="54" t="str">
        <f ca="1">IF(OR(VLOOKUP($A146,Mitglieder!$C$24:$BG$323,V$303)="",$G146=""),"",VLOOKUP($A146,Mitglieder!$C$24:$BG$323,V$303))</f>
        <v/>
      </c>
      <c r="W146" s="54" t="str">
        <f ca="1">IF(OR(VLOOKUP($A146,Mitglieder!$C$24:$BG$323,W$303)="",$G146=""),"",VLOOKUP($A146,Mitglieder!$C$24:$BG$323,W$303))</f>
        <v/>
      </c>
      <c r="X146" s="54" t="str">
        <f ca="1">IF(OR(VLOOKUP($A146,Mitglieder!$C$24:$BG$323,X$303)="",$G146=""),"",VLOOKUP($A146,Mitglieder!$C$24:$BG$323,X$303))</f>
        <v/>
      </c>
      <c r="Y146" s="54" t="str">
        <f ca="1">IF(OR(VLOOKUP($A146,Mitglieder!$C$24:$BG$323,Y$303)="",$G146=""),"",VLOOKUP($A146,Mitglieder!$C$24:$BG$323,Y$303))</f>
        <v/>
      </c>
      <c r="Z146" s="54" t="str">
        <f ca="1">IF(OR(VLOOKUP($A146,Mitglieder!$C$24:$BG$323,Z$303)="",$G146=""),"",VLOOKUP($A146,Mitglieder!$C$24:$BG$323,Z$303))</f>
        <v/>
      </c>
      <c r="AA146" s="54" t="str">
        <f ca="1">IF(OR(VLOOKUP($A146,Mitglieder!$C$24:$BG$323,AA$303)="",$G146=""),"",VLOOKUP($A146,Mitglieder!$C$24:$BG$323,AA$303))</f>
        <v/>
      </c>
      <c r="AB146" s="54" t="str">
        <f ca="1">IF(OR(VLOOKUP($A146,Mitglieder!$C$24:$BG$323,AB$303)="",$G146=""),"",VLOOKUP($A146,Mitglieder!$C$24:$BG$323,AB$303))</f>
        <v/>
      </c>
      <c r="AC146" s="54" t="str">
        <f ca="1">IF(OR(VLOOKUP($A146,Mitglieder!$C$24:$BG$323,AC$303)="",$G146=""),"",VLOOKUP($A146,Mitglieder!$C$24:$BG$323,AC$303))</f>
        <v/>
      </c>
      <c r="AD146" s="54" t="str">
        <f ca="1">IF(OR(VLOOKUP($A146,Mitglieder!$C$24:$BG$323,AD$303)="",$G146=""),"",VLOOKUP($A146,Mitglieder!$C$24:$BG$323,AD$303))</f>
        <v/>
      </c>
      <c r="AE146" s="54" t="str">
        <f ca="1">IF(OR(VLOOKUP($A146,Mitglieder!$C$24:$BG$323,AE$303)="",$G146=""),"",VLOOKUP($A146,Mitglieder!$C$24:$BG$323,AE$303))</f>
        <v/>
      </c>
      <c r="AF146" s="54" t="str">
        <f ca="1">IF(OR(VLOOKUP($A146,Mitglieder!$C$24:$BG$323,AF$303)="",$G146=""),"",VLOOKUP($A146,Mitglieder!$C$24:$BG$323,AF$303))</f>
        <v/>
      </c>
      <c r="AG146" s="54" t="str">
        <f ca="1">IF(OR(VLOOKUP($A146,Mitglieder!$C$24:$BG$323,AG$303)="",$G146=""),"",VLOOKUP($A146,Mitglieder!$C$24:$BG$323,AG$303))</f>
        <v/>
      </c>
      <c r="AH146" s="54" t="str">
        <f ca="1">IF(OR(VLOOKUP($A146,Mitglieder!$C$24:$BG$323,AH$303)="",$G146=""),"",VLOOKUP($A146,Mitglieder!$C$24:$BG$323,AH$303))</f>
        <v/>
      </c>
      <c r="AI146" s="54" t="str">
        <f ca="1">IF(OR(VLOOKUP($A146,Mitglieder!$C$24:$BG$323,AI$303)="",$G146=""),"",VLOOKUP($A146,Mitglieder!$C$24:$BG$323,AI$303))</f>
        <v/>
      </c>
      <c r="AJ146" s="54" t="str">
        <f ca="1">IF(OR(VLOOKUP($A146,Mitglieder!$C$24:$BG$323,AJ$303)="",$G146=""),"",VLOOKUP($A146,Mitglieder!$C$24:$BG$323,AJ$303))</f>
        <v/>
      </c>
      <c r="AK146" s="54" t="str">
        <f ca="1">IF(OR(VLOOKUP($A146,Mitglieder!$C$24:$BG$323,AK$303)="",$G146=""),"",VLOOKUP($A146,Mitglieder!$C$24:$BG$323,AK$303))</f>
        <v/>
      </c>
      <c r="AL146" s="54" t="str">
        <f ca="1">IF(OR(VLOOKUP($A146,Mitglieder!$C$24:$BG$323,AL$303)="",$G146=""),"",VLOOKUP($A146,Mitglieder!$C$24:$BG$323,AL$303))</f>
        <v/>
      </c>
      <c r="AM146" s="42" t="str">
        <f ca="1">IF($G146="","",VLOOKUP($A146,Mitglieder!$C$24:$BG$323,AM$303))</f>
        <v/>
      </c>
      <c r="AN146" s="54" t="str">
        <f ca="1">IF(OR(VLOOKUP($A146,Mitglieder!$C$24:$BG$323,AN$303)="",$G146=""),"",VLOOKUP($A146,Mitglieder!$C$24:$BG$323,AN$303))</f>
        <v/>
      </c>
      <c r="AO146" s="43" t="str">
        <f ca="1">IF($G146="","",TEXT(VLOOKUP($A146,Mitglieder!$C$24:$BG$323,AO$303),"TT.MM.JJJJ"))</f>
        <v/>
      </c>
      <c r="AP146" s="42" t="str">
        <f ca="1">IF($G146="","",VLOOKUP($A146,Mitglieder!$C$24:$BG$323,AP$303))</f>
        <v/>
      </c>
      <c r="AQ146" s="45" t="str">
        <f ca="1">IF($G146="","",TEXT(VLOOKUP($A146,Mitglieder!$C$24:$BG$323,AQ$303),"0.00"))</f>
        <v/>
      </c>
      <c r="AR146" s="54" t="str">
        <f ca="1">IF(OR(VLOOKUP($A146,Mitglieder!$C$24:$BG$323,AR$303)="",$G146=""),"",VLOOKUP($A146,Mitglieder!$C$24:$BG$323,AR$303))</f>
        <v/>
      </c>
      <c r="AS146" s="45" t="str">
        <f ca="1">IF($G146="","",TEXT(VLOOKUP($A146,Mitglieder!$C$24:$BG$323,AS$303),"0.00"))</f>
        <v/>
      </c>
      <c r="AT146" s="54" t="str">
        <f ca="1">IF(OR(VLOOKUP($A146,Mitglieder!$C$24:$BG$323,AT$303)="",$G146=""),"",VLOOKUP($A146,Mitglieder!$C$24:$BG$323,AT$303))</f>
        <v/>
      </c>
      <c r="AU146" s="45" t="str">
        <f ca="1">IF($G146="","",TEXT(VLOOKUP($A146,Mitglieder!$C$24:$BG$323,AU$303),"0.00"))</f>
        <v/>
      </c>
      <c r="AV146" s="45" t="str">
        <f ca="1">IF($G146="","",TEXT(VLOOKUP($A146,Mitglieder!$C$24:$BG$323,AV$303),"0.00"))</f>
        <v/>
      </c>
      <c r="AW146" s="42" t="str">
        <f ca="1">IF($G146="","",VLOOKUP($A146,Mitglieder!$C$24:$BG$323,AW$303))</f>
        <v/>
      </c>
      <c r="AX146" s="54" t="str">
        <f ca="1">IF(OR(VLOOKUP($A146,Mitglieder!$C$24:$BG$323,AX$303)="",$G146=""),"",VLOOKUP($A146,Mitglieder!$C$24:$BG$323,AX$303))</f>
        <v/>
      </c>
      <c r="AY146" s="43" t="str">
        <f ca="1">IF($G146="","",TEXT(VLOOKUP($A146,Mitglieder!$C$24:$BG$323,AY$303),"TT.MM.JJJJ"))</f>
        <v/>
      </c>
      <c r="AZ146" s="43" t="str">
        <f ca="1">IF($G146="","",TEXT(VLOOKUP($A146,Mitglieder!$C$24:$BG$323,AZ$303),"TT.MM.JJJJ"))</f>
        <v/>
      </c>
      <c r="BA146" s="43" t="str">
        <f ca="1">IF($G146="","",TEXT(VLOOKUP($A146,Mitglieder!$C$24:$BG$323,BA$303),"TT.MM.JJJJ"))</f>
        <v/>
      </c>
      <c r="BB146" s="43" t="str">
        <f ca="1">IF($G146="","",TEXT(VLOOKUP($A146,Mitglieder!$C$24:$BG$323,BB$303),"TT.MM.JJJJ"))</f>
        <v/>
      </c>
      <c r="BC146" s="43" t="str">
        <f ca="1">IF($G146="","",TEXT(VLOOKUP($A146,Mitglieder!$C$24:$BG$323,BC$303),"TT.MM.JJJJ"))</f>
        <v/>
      </c>
      <c r="BD146" s="43" t="str">
        <f ca="1">IF($G146="","",TEXT(VLOOKUP($A146,Mitglieder!$C$24:$BG$323,BD$303),"TT.MM.JJJJ"))</f>
        <v/>
      </c>
      <c r="BE146" s="42" t="str">
        <f ca="1">IF($G146="","",VLOOKUP($A146,Mitglieder!$C$24:$BG$323,BE$303))</f>
        <v/>
      </c>
      <c r="BF146" s="42" t="str">
        <f ca="1">IF($G146="","",VLOOKUP($A146,Mitglieder!$C$24:$BG$323,BF$303))</f>
        <v/>
      </c>
    </row>
    <row r="147" spans="1:58" x14ac:dyDescent="0.35">
      <c r="A147" s="42">
        <v>147</v>
      </c>
      <c r="B147" s="42">
        <f ca="1">VLOOKUP($A147,Mitglieder!$C$24:$BA$323,B$303)</f>
        <v>1.0299999999999967</v>
      </c>
      <c r="C147" s="42" t="str">
        <f ca="1">IF($G147="","",VLOOKUP($A147,Mitglieder!$C$24:$BG$323,C$303))</f>
        <v/>
      </c>
      <c r="D147" s="42" t="str">
        <f ca="1">IF($G147="","",VLOOKUP($A147,Mitglieder!$C$24:$BG$323,D$303))</f>
        <v/>
      </c>
      <c r="E147" s="42" t="str">
        <f ca="1">IF($G147="","",VLOOKUP($A147,Mitglieder!$C$24:$BG$323,E$303))</f>
        <v/>
      </c>
      <c r="F147" s="54" t="str">
        <f ca="1">IF(OR(VLOOKUP($A147,Mitglieder!$C$24:$BG$323,F$303)="",$G147=""),"",VLOOKUP($A147,Mitglieder!$C$24:$BG$323,F$303))</f>
        <v/>
      </c>
      <c r="G147" s="72" t="str">
        <f ca="1">IF(B147/ROUND(B147,0)=1,VLOOKUP($A147,Mitglieder!$C$24:$BA$323,G$303),"")</f>
        <v/>
      </c>
      <c r="H147" s="42" t="str">
        <f ca="1">IF($G147="","",VLOOKUP($A147,Mitglieder!$C$24:$BG$323,H$303))</f>
        <v/>
      </c>
      <c r="I147" s="54" t="str">
        <f ca="1">IF(OR(VLOOKUP($A147,Mitglieder!$C$24:$BG$323,I$303)="",$G147=""),"",VLOOKUP($A147,Mitglieder!$C$24:$BG$323,I$303))</f>
        <v/>
      </c>
      <c r="J147" s="42" t="str">
        <f ca="1">IF($G147="","",VLOOKUP($A147,Mitglieder!$C$24:$BG$323,J$303))</f>
        <v/>
      </c>
      <c r="K147" s="54" t="str">
        <f ca="1">IF(OR(VLOOKUP($A147,Mitglieder!$C$24:$BG$323,K$303)="",$G147=""),"",VLOOKUP($A147,Mitglieder!$C$24:$BG$323,K$303))</f>
        <v/>
      </c>
      <c r="L147" s="42" t="str">
        <f ca="1">IF($G147="","",VLOOKUP($A147,Mitglieder!$C$24:$BG$323,L$303))</f>
        <v/>
      </c>
      <c r="M147" s="42" t="str">
        <f ca="1">IF($G147="","",VLOOKUP($A147,Mitglieder!$C$24:$BG$323,M$303))</f>
        <v/>
      </c>
      <c r="N147" s="42" t="str">
        <f ca="1">IF($G147="","",VLOOKUP($A147,Mitglieder!$C$24:$BG$323,N$303))</f>
        <v/>
      </c>
      <c r="O147" s="42" t="str">
        <f ca="1">IF($G147="","",VLOOKUP($A147,Mitglieder!$C$24:$BG$323,O$303))</f>
        <v/>
      </c>
      <c r="P147" s="42" t="str">
        <f ca="1">IF($G147="","",VLOOKUP($A147,Mitglieder!$C$24:$BG$323,P$303))</f>
        <v/>
      </c>
      <c r="Q147" s="42" t="str">
        <f ca="1">IF($G147="","",VLOOKUP($A147,Mitglieder!$C$24:$BG$323,Q$303))</f>
        <v/>
      </c>
      <c r="R147" s="54" t="str">
        <f ca="1">IF(OR(VLOOKUP($A147,Mitglieder!$C$24:$BG$323,R$303)="",$G147=""),"",VLOOKUP($A147,Mitglieder!$C$24:$BG$323,R$303))</f>
        <v/>
      </c>
      <c r="S147" s="43" t="str">
        <f ca="1">IF($G147="","",TEXT(VLOOKUP($A147,Mitglieder!$C$24:$BG$323,S$303),"TT.MM.JJJJ"))</f>
        <v/>
      </c>
      <c r="T147" s="43" t="str">
        <f ca="1">IF($G147="","",TEXT(VLOOKUP($A147,Mitglieder!$C$24:$BG$323,T$303),"TT.MM.JJJJ"))</f>
        <v/>
      </c>
      <c r="U147" s="43" t="str">
        <f ca="1">IF($G147="","",TEXT(VLOOKUP($A147,Mitglieder!$C$24:$BG$323,U$303),"TT.MM.JJJJ"))</f>
        <v/>
      </c>
      <c r="V147" s="54" t="str">
        <f ca="1">IF(OR(VLOOKUP($A147,Mitglieder!$C$24:$BG$323,V$303)="",$G147=""),"",VLOOKUP($A147,Mitglieder!$C$24:$BG$323,V$303))</f>
        <v/>
      </c>
      <c r="W147" s="54" t="str">
        <f ca="1">IF(OR(VLOOKUP($A147,Mitglieder!$C$24:$BG$323,W$303)="",$G147=""),"",VLOOKUP($A147,Mitglieder!$C$24:$BG$323,W$303))</f>
        <v/>
      </c>
      <c r="X147" s="54" t="str">
        <f ca="1">IF(OR(VLOOKUP($A147,Mitglieder!$C$24:$BG$323,X$303)="",$G147=""),"",VLOOKUP($A147,Mitglieder!$C$24:$BG$323,X$303))</f>
        <v/>
      </c>
      <c r="Y147" s="54" t="str">
        <f ca="1">IF(OR(VLOOKUP($A147,Mitglieder!$C$24:$BG$323,Y$303)="",$G147=""),"",VLOOKUP($A147,Mitglieder!$C$24:$BG$323,Y$303))</f>
        <v/>
      </c>
      <c r="Z147" s="54" t="str">
        <f ca="1">IF(OR(VLOOKUP($A147,Mitglieder!$C$24:$BG$323,Z$303)="",$G147=""),"",VLOOKUP($A147,Mitglieder!$C$24:$BG$323,Z$303))</f>
        <v/>
      </c>
      <c r="AA147" s="54" t="str">
        <f ca="1">IF(OR(VLOOKUP($A147,Mitglieder!$C$24:$BG$323,AA$303)="",$G147=""),"",VLOOKUP($A147,Mitglieder!$C$24:$BG$323,AA$303))</f>
        <v/>
      </c>
      <c r="AB147" s="54" t="str">
        <f ca="1">IF(OR(VLOOKUP($A147,Mitglieder!$C$24:$BG$323,AB$303)="",$G147=""),"",VLOOKUP($A147,Mitglieder!$C$24:$BG$323,AB$303))</f>
        <v/>
      </c>
      <c r="AC147" s="54" t="str">
        <f ca="1">IF(OR(VLOOKUP($A147,Mitglieder!$C$24:$BG$323,AC$303)="",$G147=""),"",VLOOKUP($A147,Mitglieder!$C$24:$BG$323,AC$303))</f>
        <v/>
      </c>
      <c r="AD147" s="54" t="str">
        <f ca="1">IF(OR(VLOOKUP($A147,Mitglieder!$C$24:$BG$323,AD$303)="",$G147=""),"",VLOOKUP($A147,Mitglieder!$C$24:$BG$323,AD$303))</f>
        <v/>
      </c>
      <c r="AE147" s="54" t="str">
        <f ca="1">IF(OR(VLOOKUP($A147,Mitglieder!$C$24:$BG$323,AE$303)="",$G147=""),"",VLOOKUP($A147,Mitglieder!$C$24:$BG$323,AE$303))</f>
        <v/>
      </c>
      <c r="AF147" s="54" t="str">
        <f ca="1">IF(OR(VLOOKUP($A147,Mitglieder!$C$24:$BG$323,AF$303)="",$G147=""),"",VLOOKUP($A147,Mitglieder!$C$24:$BG$323,AF$303))</f>
        <v/>
      </c>
      <c r="AG147" s="54" t="str">
        <f ca="1">IF(OR(VLOOKUP($A147,Mitglieder!$C$24:$BG$323,AG$303)="",$G147=""),"",VLOOKUP($A147,Mitglieder!$C$24:$BG$323,AG$303))</f>
        <v/>
      </c>
      <c r="AH147" s="54" t="str">
        <f ca="1">IF(OR(VLOOKUP($A147,Mitglieder!$C$24:$BG$323,AH$303)="",$G147=""),"",VLOOKUP($A147,Mitglieder!$C$24:$BG$323,AH$303))</f>
        <v/>
      </c>
      <c r="AI147" s="54" t="str">
        <f ca="1">IF(OR(VLOOKUP($A147,Mitglieder!$C$24:$BG$323,AI$303)="",$G147=""),"",VLOOKUP($A147,Mitglieder!$C$24:$BG$323,AI$303))</f>
        <v/>
      </c>
      <c r="AJ147" s="54" t="str">
        <f ca="1">IF(OR(VLOOKUP($A147,Mitglieder!$C$24:$BG$323,AJ$303)="",$G147=""),"",VLOOKUP($A147,Mitglieder!$C$24:$BG$323,AJ$303))</f>
        <v/>
      </c>
      <c r="AK147" s="54" t="str">
        <f ca="1">IF(OR(VLOOKUP($A147,Mitglieder!$C$24:$BG$323,AK$303)="",$G147=""),"",VLOOKUP($A147,Mitglieder!$C$24:$BG$323,AK$303))</f>
        <v/>
      </c>
      <c r="AL147" s="54" t="str">
        <f ca="1">IF(OR(VLOOKUP($A147,Mitglieder!$C$24:$BG$323,AL$303)="",$G147=""),"",VLOOKUP($A147,Mitglieder!$C$24:$BG$323,AL$303))</f>
        <v/>
      </c>
      <c r="AM147" s="42" t="str">
        <f ca="1">IF($G147="","",VLOOKUP($A147,Mitglieder!$C$24:$BG$323,AM$303))</f>
        <v/>
      </c>
      <c r="AN147" s="54" t="str">
        <f ca="1">IF(OR(VLOOKUP($A147,Mitglieder!$C$24:$BG$323,AN$303)="",$G147=""),"",VLOOKUP($A147,Mitglieder!$C$24:$BG$323,AN$303))</f>
        <v/>
      </c>
      <c r="AO147" s="43" t="str">
        <f ca="1">IF($G147="","",TEXT(VLOOKUP($A147,Mitglieder!$C$24:$BG$323,AO$303),"TT.MM.JJJJ"))</f>
        <v/>
      </c>
      <c r="AP147" s="42" t="str">
        <f ca="1">IF($G147="","",VLOOKUP($A147,Mitglieder!$C$24:$BG$323,AP$303))</f>
        <v/>
      </c>
      <c r="AQ147" s="45" t="str">
        <f ca="1">IF($G147="","",TEXT(VLOOKUP($A147,Mitglieder!$C$24:$BG$323,AQ$303),"0.00"))</f>
        <v/>
      </c>
      <c r="AR147" s="54" t="str">
        <f ca="1">IF(OR(VLOOKUP($A147,Mitglieder!$C$24:$BG$323,AR$303)="",$G147=""),"",VLOOKUP($A147,Mitglieder!$C$24:$BG$323,AR$303))</f>
        <v/>
      </c>
      <c r="AS147" s="45" t="str">
        <f ca="1">IF($G147="","",TEXT(VLOOKUP($A147,Mitglieder!$C$24:$BG$323,AS$303),"0.00"))</f>
        <v/>
      </c>
      <c r="AT147" s="54" t="str">
        <f ca="1">IF(OR(VLOOKUP($A147,Mitglieder!$C$24:$BG$323,AT$303)="",$G147=""),"",VLOOKUP($A147,Mitglieder!$C$24:$BG$323,AT$303))</f>
        <v/>
      </c>
      <c r="AU147" s="45" t="str">
        <f ca="1">IF($G147="","",TEXT(VLOOKUP($A147,Mitglieder!$C$24:$BG$323,AU$303),"0.00"))</f>
        <v/>
      </c>
      <c r="AV147" s="45" t="str">
        <f ca="1">IF($G147="","",TEXT(VLOOKUP($A147,Mitglieder!$C$24:$BG$323,AV$303),"0.00"))</f>
        <v/>
      </c>
      <c r="AW147" s="42" t="str">
        <f ca="1">IF($G147="","",VLOOKUP($A147,Mitglieder!$C$24:$BG$323,AW$303))</f>
        <v/>
      </c>
      <c r="AX147" s="54" t="str">
        <f ca="1">IF(OR(VLOOKUP($A147,Mitglieder!$C$24:$BG$323,AX$303)="",$G147=""),"",VLOOKUP($A147,Mitglieder!$C$24:$BG$323,AX$303))</f>
        <v/>
      </c>
      <c r="AY147" s="43" t="str">
        <f ca="1">IF($G147="","",TEXT(VLOOKUP($A147,Mitglieder!$C$24:$BG$323,AY$303),"TT.MM.JJJJ"))</f>
        <v/>
      </c>
      <c r="AZ147" s="43" t="str">
        <f ca="1">IF($G147="","",TEXT(VLOOKUP($A147,Mitglieder!$C$24:$BG$323,AZ$303),"TT.MM.JJJJ"))</f>
        <v/>
      </c>
      <c r="BA147" s="43" t="str">
        <f ca="1">IF($G147="","",TEXT(VLOOKUP($A147,Mitglieder!$C$24:$BG$323,BA$303),"TT.MM.JJJJ"))</f>
        <v/>
      </c>
      <c r="BB147" s="43" t="str">
        <f ca="1">IF($G147="","",TEXT(VLOOKUP($A147,Mitglieder!$C$24:$BG$323,BB$303),"TT.MM.JJJJ"))</f>
        <v/>
      </c>
      <c r="BC147" s="43" t="str">
        <f ca="1">IF($G147="","",TEXT(VLOOKUP($A147,Mitglieder!$C$24:$BG$323,BC$303),"TT.MM.JJJJ"))</f>
        <v/>
      </c>
      <c r="BD147" s="43" t="str">
        <f ca="1">IF($G147="","",TEXT(VLOOKUP($A147,Mitglieder!$C$24:$BG$323,BD$303),"TT.MM.JJJJ"))</f>
        <v/>
      </c>
      <c r="BE147" s="42" t="str">
        <f ca="1">IF($G147="","",VLOOKUP($A147,Mitglieder!$C$24:$BG$323,BE$303))</f>
        <v/>
      </c>
      <c r="BF147" s="42" t="str">
        <f ca="1">IF($G147="","",VLOOKUP($A147,Mitglieder!$C$24:$BG$323,BF$303))</f>
        <v/>
      </c>
    </row>
    <row r="148" spans="1:58" x14ac:dyDescent="0.35">
      <c r="A148" s="42">
        <v>148</v>
      </c>
      <c r="B148" s="42">
        <f ca="1">VLOOKUP($A148,Mitglieder!$C$24:$BA$323,B$303)</f>
        <v>1.0299999999999967</v>
      </c>
      <c r="C148" s="42" t="str">
        <f ca="1">IF($G148="","",VLOOKUP($A148,Mitglieder!$C$24:$BG$323,C$303))</f>
        <v/>
      </c>
      <c r="D148" s="42" t="str">
        <f ca="1">IF($G148="","",VLOOKUP($A148,Mitglieder!$C$24:$BG$323,D$303))</f>
        <v/>
      </c>
      <c r="E148" s="42" t="str">
        <f ca="1">IF($G148="","",VLOOKUP($A148,Mitglieder!$C$24:$BG$323,E$303))</f>
        <v/>
      </c>
      <c r="F148" s="54" t="str">
        <f ca="1">IF(OR(VLOOKUP($A148,Mitglieder!$C$24:$BG$323,F$303)="",$G148=""),"",VLOOKUP($A148,Mitglieder!$C$24:$BG$323,F$303))</f>
        <v/>
      </c>
      <c r="G148" s="72" t="str">
        <f ca="1">IF(B148/ROUND(B148,0)=1,VLOOKUP($A148,Mitglieder!$C$24:$BA$323,G$303),"")</f>
        <v/>
      </c>
      <c r="H148" s="42" t="str">
        <f ca="1">IF($G148="","",VLOOKUP($A148,Mitglieder!$C$24:$BG$323,H$303))</f>
        <v/>
      </c>
      <c r="I148" s="54" t="str">
        <f ca="1">IF(OR(VLOOKUP($A148,Mitglieder!$C$24:$BG$323,I$303)="",$G148=""),"",VLOOKUP($A148,Mitglieder!$C$24:$BG$323,I$303))</f>
        <v/>
      </c>
      <c r="J148" s="42" t="str">
        <f ca="1">IF($G148="","",VLOOKUP($A148,Mitglieder!$C$24:$BG$323,J$303))</f>
        <v/>
      </c>
      <c r="K148" s="54" t="str">
        <f ca="1">IF(OR(VLOOKUP($A148,Mitglieder!$C$24:$BG$323,K$303)="",$G148=""),"",VLOOKUP($A148,Mitglieder!$C$24:$BG$323,K$303))</f>
        <v/>
      </c>
      <c r="L148" s="42" t="str">
        <f ca="1">IF($G148="","",VLOOKUP($A148,Mitglieder!$C$24:$BG$323,L$303))</f>
        <v/>
      </c>
      <c r="M148" s="42" t="str">
        <f ca="1">IF($G148="","",VLOOKUP($A148,Mitglieder!$C$24:$BG$323,M$303))</f>
        <v/>
      </c>
      <c r="N148" s="42" t="str">
        <f ca="1">IF($G148="","",VLOOKUP($A148,Mitglieder!$C$24:$BG$323,N$303))</f>
        <v/>
      </c>
      <c r="O148" s="42" t="str">
        <f ca="1">IF($G148="","",VLOOKUP($A148,Mitglieder!$C$24:$BG$323,O$303))</f>
        <v/>
      </c>
      <c r="P148" s="42" t="str">
        <f ca="1">IF($G148="","",VLOOKUP($A148,Mitglieder!$C$24:$BG$323,P$303))</f>
        <v/>
      </c>
      <c r="Q148" s="42" t="str">
        <f ca="1">IF($G148="","",VLOOKUP($A148,Mitglieder!$C$24:$BG$323,Q$303))</f>
        <v/>
      </c>
      <c r="R148" s="54" t="str">
        <f ca="1">IF(OR(VLOOKUP($A148,Mitglieder!$C$24:$BG$323,R$303)="",$G148=""),"",VLOOKUP($A148,Mitglieder!$C$24:$BG$323,R$303))</f>
        <v/>
      </c>
      <c r="S148" s="43" t="str">
        <f ca="1">IF($G148="","",TEXT(VLOOKUP($A148,Mitglieder!$C$24:$BG$323,S$303),"TT.MM.JJJJ"))</f>
        <v/>
      </c>
      <c r="T148" s="43" t="str">
        <f ca="1">IF($G148="","",TEXT(VLOOKUP($A148,Mitglieder!$C$24:$BG$323,T$303),"TT.MM.JJJJ"))</f>
        <v/>
      </c>
      <c r="U148" s="43" t="str">
        <f ca="1">IF($G148="","",TEXT(VLOOKUP($A148,Mitglieder!$C$24:$BG$323,U$303),"TT.MM.JJJJ"))</f>
        <v/>
      </c>
      <c r="V148" s="54" t="str">
        <f ca="1">IF(OR(VLOOKUP($A148,Mitglieder!$C$24:$BG$323,V$303)="",$G148=""),"",VLOOKUP($A148,Mitglieder!$C$24:$BG$323,V$303))</f>
        <v/>
      </c>
      <c r="W148" s="54" t="str">
        <f ca="1">IF(OR(VLOOKUP($A148,Mitglieder!$C$24:$BG$323,W$303)="",$G148=""),"",VLOOKUP($A148,Mitglieder!$C$24:$BG$323,W$303))</f>
        <v/>
      </c>
      <c r="X148" s="54" t="str">
        <f ca="1">IF(OR(VLOOKUP($A148,Mitglieder!$C$24:$BG$323,X$303)="",$G148=""),"",VLOOKUP($A148,Mitglieder!$C$24:$BG$323,X$303))</f>
        <v/>
      </c>
      <c r="Y148" s="54" t="str">
        <f ca="1">IF(OR(VLOOKUP($A148,Mitglieder!$C$24:$BG$323,Y$303)="",$G148=""),"",VLOOKUP($A148,Mitglieder!$C$24:$BG$323,Y$303))</f>
        <v/>
      </c>
      <c r="Z148" s="54" t="str">
        <f ca="1">IF(OR(VLOOKUP($A148,Mitglieder!$C$24:$BG$323,Z$303)="",$G148=""),"",VLOOKUP($A148,Mitglieder!$C$24:$BG$323,Z$303))</f>
        <v/>
      </c>
      <c r="AA148" s="54" t="str">
        <f ca="1">IF(OR(VLOOKUP($A148,Mitglieder!$C$24:$BG$323,AA$303)="",$G148=""),"",VLOOKUP($A148,Mitglieder!$C$24:$BG$323,AA$303))</f>
        <v/>
      </c>
      <c r="AB148" s="54" t="str">
        <f ca="1">IF(OR(VLOOKUP($A148,Mitglieder!$C$24:$BG$323,AB$303)="",$G148=""),"",VLOOKUP($A148,Mitglieder!$C$24:$BG$323,AB$303))</f>
        <v/>
      </c>
      <c r="AC148" s="54" t="str">
        <f ca="1">IF(OR(VLOOKUP($A148,Mitglieder!$C$24:$BG$323,AC$303)="",$G148=""),"",VLOOKUP($A148,Mitglieder!$C$24:$BG$323,AC$303))</f>
        <v/>
      </c>
      <c r="AD148" s="54" t="str">
        <f ca="1">IF(OR(VLOOKUP($A148,Mitglieder!$C$24:$BG$323,AD$303)="",$G148=""),"",VLOOKUP($A148,Mitglieder!$C$24:$BG$323,AD$303))</f>
        <v/>
      </c>
      <c r="AE148" s="54" t="str">
        <f ca="1">IF(OR(VLOOKUP($A148,Mitglieder!$C$24:$BG$323,AE$303)="",$G148=""),"",VLOOKUP($A148,Mitglieder!$C$24:$BG$323,AE$303))</f>
        <v/>
      </c>
      <c r="AF148" s="54" t="str">
        <f ca="1">IF(OR(VLOOKUP($A148,Mitglieder!$C$24:$BG$323,AF$303)="",$G148=""),"",VLOOKUP($A148,Mitglieder!$C$24:$BG$323,AF$303))</f>
        <v/>
      </c>
      <c r="AG148" s="54" t="str">
        <f ca="1">IF(OR(VLOOKUP($A148,Mitglieder!$C$24:$BG$323,AG$303)="",$G148=""),"",VLOOKUP($A148,Mitglieder!$C$24:$BG$323,AG$303))</f>
        <v/>
      </c>
      <c r="AH148" s="54" t="str">
        <f ca="1">IF(OR(VLOOKUP($A148,Mitglieder!$C$24:$BG$323,AH$303)="",$G148=""),"",VLOOKUP($A148,Mitglieder!$C$24:$BG$323,AH$303))</f>
        <v/>
      </c>
      <c r="AI148" s="54" t="str">
        <f ca="1">IF(OR(VLOOKUP($A148,Mitglieder!$C$24:$BG$323,AI$303)="",$G148=""),"",VLOOKUP($A148,Mitglieder!$C$24:$BG$323,AI$303))</f>
        <v/>
      </c>
      <c r="AJ148" s="54" t="str">
        <f ca="1">IF(OR(VLOOKUP($A148,Mitglieder!$C$24:$BG$323,AJ$303)="",$G148=""),"",VLOOKUP($A148,Mitglieder!$C$24:$BG$323,AJ$303))</f>
        <v/>
      </c>
      <c r="AK148" s="54" t="str">
        <f ca="1">IF(OR(VLOOKUP($A148,Mitglieder!$C$24:$BG$323,AK$303)="",$G148=""),"",VLOOKUP($A148,Mitglieder!$C$24:$BG$323,AK$303))</f>
        <v/>
      </c>
      <c r="AL148" s="54" t="str">
        <f ca="1">IF(OR(VLOOKUP($A148,Mitglieder!$C$24:$BG$323,AL$303)="",$G148=""),"",VLOOKUP($A148,Mitglieder!$C$24:$BG$323,AL$303))</f>
        <v/>
      </c>
      <c r="AM148" s="42" t="str">
        <f ca="1">IF($G148="","",VLOOKUP($A148,Mitglieder!$C$24:$BG$323,AM$303))</f>
        <v/>
      </c>
      <c r="AN148" s="54" t="str">
        <f ca="1">IF(OR(VLOOKUP($A148,Mitglieder!$C$24:$BG$323,AN$303)="",$G148=""),"",VLOOKUP($A148,Mitglieder!$C$24:$BG$323,AN$303))</f>
        <v/>
      </c>
      <c r="AO148" s="43" t="str">
        <f ca="1">IF($G148="","",TEXT(VLOOKUP($A148,Mitglieder!$C$24:$BG$323,AO$303),"TT.MM.JJJJ"))</f>
        <v/>
      </c>
      <c r="AP148" s="42" t="str">
        <f ca="1">IF($G148="","",VLOOKUP($A148,Mitglieder!$C$24:$BG$323,AP$303))</f>
        <v/>
      </c>
      <c r="AQ148" s="45" t="str">
        <f ca="1">IF($G148="","",TEXT(VLOOKUP($A148,Mitglieder!$C$24:$BG$323,AQ$303),"0.00"))</f>
        <v/>
      </c>
      <c r="AR148" s="54" t="str">
        <f ca="1">IF(OR(VLOOKUP($A148,Mitglieder!$C$24:$BG$323,AR$303)="",$G148=""),"",VLOOKUP($A148,Mitglieder!$C$24:$BG$323,AR$303))</f>
        <v/>
      </c>
      <c r="AS148" s="45" t="str">
        <f ca="1">IF($G148="","",TEXT(VLOOKUP($A148,Mitglieder!$C$24:$BG$323,AS$303),"0.00"))</f>
        <v/>
      </c>
      <c r="AT148" s="54" t="str">
        <f ca="1">IF(OR(VLOOKUP($A148,Mitglieder!$C$24:$BG$323,AT$303)="",$G148=""),"",VLOOKUP($A148,Mitglieder!$C$24:$BG$323,AT$303))</f>
        <v/>
      </c>
      <c r="AU148" s="45" t="str">
        <f ca="1">IF($G148="","",TEXT(VLOOKUP($A148,Mitglieder!$C$24:$BG$323,AU$303),"0.00"))</f>
        <v/>
      </c>
      <c r="AV148" s="45" t="str">
        <f ca="1">IF($G148="","",TEXT(VLOOKUP($A148,Mitglieder!$C$24:$BG$323,AV$303),"0.00"))</f>
        <v/>
      </c>
      <c r="AW148" s="42" t="str">
        <f ca="1">IF($G148="","",VLOOKUP($A148,Mitglieder!$C$24:$BG$323,AW$303))</f>
        <v/>
      </c>
      <c r="AX148" s="54" t="str">
        <f ca="1">IF(OR(VLOOKUP($A148,Mitglieder!$C$24:$BG$323,AX$303)="",$G148=""),"",VLOOKUP($A148,Mitglieder!$C$24:$BG$323,AX$303))</f>
        <v/>
      </c>
      <c r="AY148" s="43" t="str">
        <f ca="1">IF($G148="","",TEXT(VLOOKUP($A148,Mitglieder!$C$24:$BG$323,AY$303),"TT.MM.JJJJ"))</f>
        <v/>
      </c>
      <c r="AZ148" s="43" t="str">
        <f ca="1">IF($G148="","",TEXT(VLOOKUP($A148,Mitglieder!$C$24:$BG$323,AZ$303),"TT.MM.JJJJ"))</f>
        <v/>
      </c>
      <c r="BA148" s="43" t="str">
        <f ca="1">IF($G148="","",TEXT(VLOOKUP($A148,Mitglieder!$C$24:$BG$323,BA$303),"TT.MM.JJJJ"))</f>
        <v/>
      </c>
      <c r="BB148" s="43" t="str">
        <f ca="1">IF($G148="","",TEXT(VLOOKUP($A148,Mitglieder!$C$24:$BG$323,BB$303),"TT.MM.JJJJ"))</f>
        <v/>
      </c>
      <c r="BC148" s="43" t="str">
        <f ca="1">IF($G148="","",TEXT(VLOOKUP($A148,Mitglieder!$C$24:$BG$323,BC$303),"TT.MM.JJJJ"))</f>
        <v/>
      </c>
      <c r="BD148" s="43" t="str">
        <f ca="1">IF($G148="","",TEXT(VLOOKUP($A148,Mitglieder!$C$24:$BG$323,BD$303),"TT.MM.JJJJ"))</f>
        <v/>
      </c>
      <c r="BE148" s="42" t="str">
        <f ca="1">IF($G148="","",VLOOKUP($A148,Mitglieder!$C$24:$BG$323,BE$303))</f>
        <v/>
      </c>
      <c r="BF148" s="42" t="str">
        <f ca="1">IF($G148="","",VLOOKUP($A148,Mitglieder!$C$24:$BG$323,BF$303))</f>
        <v/>
      </c>
    </row>
    <row r="149" spans="1:58" x14ac:dyDescent="0.35">
      <c r="A149" s="42">
        <v>149</v>
      </c>
      <c r="B149" s="42">
        <f ca="1">VLOOKUP($A149,Mitglieder!$C$24:$BA$323,B$303)</f>
        <v>1.0299999999999967</v>
      </c>
      <c r="C149" s="42" t="str">
        <f ca="1">IF($G149="","",VLOOKUP($A149,Mitglieder!$C$24:$BG$323,C$303))</f>
        <v/>
      </c>
      <c r="D149" s="42" t="str">
        <f ca="1">IF($G149="","",VLOOKUP($A149,Mitglieder!$C$24:$BG$323,D$303))</f>
        <v/>
      </c>
      <c r="E149" s="42" t="str">
        <f ca="1">IF($G149="","",VLOOKUP($A149,Mitglieder!$C$24:$BG$323,E$303))</f>
        <v/>
      </c>
      <c r="F149" s="54" t="str">
        <f ca="1">IF(OR(VLOOKUP($A149,Mitglieder!$C$24:$BG$323,F$303)="",$G149=""),"",VLOOKUP($A149,Mitglieder!$C$24:$BG$323,F$303))</f>
        <v/>
      </c>
      <c r="G149" s="72" t="str">
        <f ca="1">IF(B149/ROUND(B149,0)=1,VLOOKUP($A149,Mitglieder!$C$24:$BA$323,G$303),"")</f>
        <v/>
      </c>
      <c r="H149" s="42" t="str">
        <f ca="1">IF($G149="","",VLOOKUP($A149,Mitglieder!$C$24:$BG$323,H$303))</f>
        <v/>
      </c>
      <c r="I149" s="54" t="str">
        <f ca="1">IF(OR(VLOOKUP($A149,Mitglieder!$C$24:$BG$323,I$303)="",$G149=""),"",VLOOKUP($A149,Mitglieder!$C$24:$BG$323,I$303))</f>
        <v/>
      </c>
      <c r="J149" s="42" t="str">
        <f ca="1">IF($G149="","",VLOOKUP($A149,Mitglieder!$C$24:$BG$323,J$303))</f>
        <v/>
      </c>
      <c r="K149" s="54" t="str">
        <f ca="1">IF(OR(VLOOKUP($A149,Mitglieder!$C$24:$BG$323,K$303)="",$G149=""),"",VLOOKUP($A149,Mitglieder!$C$24:$BG$323,K$303))</f>
        <v/>
      </c>
      <c r="L149" s="42" t="str">
        <f ca="1">IF($G149="","",VLOOKUP($A149,Mitglieder!$C$24:$BG$323,L$303))</f>
        <v/>
      </c>
      <c r="M149" s="42" t="str">
        <f ca="1">IF($G149="","",VLOOKUP($A149,Mitglieder!$C$24:$BG$323,M$303))</f>
        <v/>
      </c>
      <c r="N149" s="42" t="str">
        <f ca="1">IF($G149="","",VLOOKUP($A149,Mitglieder!$C$24:$BG$323,N$303))</f>
        <v/>
      </c>
      <c r="O149" s="42" t="str">
        <f ca="1">IF($G149="","",VLOOKUP($A149,Mitglieder!$C$24:$BG$323,O$303))</f>
        <v/>
      </c>
      <c r="P149" s="42" t="str">
        <f ca="1">IF($G149="","",VLOOKUP($A149,Mitglieder!$C$24:$BG$323,P$303))</f>
        <v/>
      </c>
      <c r="Q149" s="42" t="str">
        <f ca="1">IF($G149="","",VLOOKUP($A149,Mitglieder!$C$24:$BG$323,Q$303))</f>
        <v/>
      </c>
      <c r="R149" s="54" t="str">
        <f ca="1">IF(OR(VLOOKUP($A149,Mitglieder!$C$24:$BG$323,R$303)="",$G149=""),"",VLOOKUP($A149,Mitglieder!$C$24:$BG$323,R$303))</f>
        <v/>
      </c>
      <c r="S149" s="43" t="str">
        <f ca="1">IF($G149="","",TEXT(VLOOKUP($A149,Mitglieder!$C$24:$BG$323,S$303),"TT.MM.JJJJ"))</f>
        <v/>
      </c>
      <c r="T149" s="43" t="str">
        <f ca="1">IF($G149="","",TEXT(VLOOKUP($A149,Mitglieder!$C$24:$BG$323,T$303),"TT.MM.JJJJ"))</f>
        <v/>
      </c>
      <c r="U149" s="43" t="str">
        <f ca="1">IF($G149="","",TEXT(VLOOKUP($A149,Mitglieder!$C$24:$BG$323,U$303),"TT.MM.JJJJ"))</f>
        <v/>
      </c>
      <c r="V149" s="54" t="str">
        <f ca="1">IF(OR(VLOOKUP($A149,Mitglieder!$C$24:$BG$323,V$303)="",$G149=""),"",VLOOKUP($A149,Mitglieder!$C$24:$BG$323,V$303))</f>
        <v/>
      </c>
      <c r="W149" s="54" t="str">
        <f ca="1">IF(OR(VLOOKUP($A149,Mitglieder!$C$24:$BG$323,W$303)="",$G149=""),"",VLOOKUP($A149,Mitglieder!$C$24:$BG$323,W$303))</f>
        <v/>
      </c>
      <c r="X149" s="54" t="str">
        <f ca="1">IF(OR(VLOOKUP($A149,Mitglieder!$C$24:$BG$323,X$303)="",$G149=""),"",VLOOKUP($A149,Mitglieder!$C$24:$BG$323,X$303))</f>
        <v/>
      </c>
      <c r="Y149" s="54" t="str">
        <f ca="1">IF(OR(VLOOKUP($A149,Mitglieder!$C$24:$BG$323,Y$303)="",$G149=""),"",VLOOKUP($A149,Mitglieder!$C$24:$BG$323,Y$303))</f>
        <v/>
      </c>
      <c r="Z149" s="54" t="str">
        <f ca="1">IF(OR(VLOOKUP($A149,Mitglieder!$C$24:$BG$323,Z$303)="",$G149=""),"",VLOOKUP($A149,Mitglieder!$C$24:$BG$323,Z$303))</f>
        <v/>
      </c>
      <c r="AA149" s="54" t="str">
        <f ca="1">IF(OR(VLOOKUP($A149,Mitglieder!$C$24:$BG$323,AA$303)="",$G149=""),"",VLOOKUP($A149,Mitglieder!$C$24:$BG$323,AA$303))</f>
        <v/>
      </c>
      <c r="AB149" s="54" t="str">
        <f ca="1">IF(OR(VLOOKUP($A149,Mitglieder!$C$24:$BG$323,AB$303)="",$G149=""),"",VLOOKUP($A149,Mitglieder!$C$24:$BG$323,AB$303))</f>
        <v/>
      </c>
      <c r="AC149" s="54" t="str">
        <f ca="1">IF(OR(VLOOKUP($A149,Mitglieder!$C$24:$BG$323,AC$303)="",$G149=""),"",VLOOKUP($A149,Mitglieder!$C$24:$BG$323,AC$303))</f>
        <v/>
      </c>
      <c r="AD149" s="54" t="str">
        <f ca="1">IF(OR(VLOOKUP($A149,Mitglieder!$C$24:$BG$323,AD$303)="",$G149=""),"",VLOOKUP($A149,Mitglieder!$C$24:$BG$323,AD$303))</f>
        <v/>
      </c>
      <c r="AE149" s="54" t="str">
        <f ca="1">IF(OR(VLOOKUP($A149,Mitglieder!$C$24:$BG$323,AE$303)="",$G149=""),"",VLOOKUP($A149,Mitglieder!$C$24:$BG$323,AE$303))</f>
        <v/>
      </c>
      <c r="AF149" s="54" t="str">
        <f ca="1">IF(OR(VLOOKUP($A149,Mitglieder!$C$24:$BG$323,AF$303)="",$G149=""),"",VLOOKUP($A149,Mitglieder!$C$24:$BG$323,AF$303))</f>
        <v/>
      </c>
      <c r="AG149" s="54" t="str">
        <f ca="1">IF(OR(VLOOKUP($A149,Mitglieder!$C$24:$BG$323,AG$303)="",$G149=""),"",VLOOKUP($A149,Mitglieder!$C$24:$BG$323,AG$303))</f>
        <v/>
      </c>
      <c r="AH149" s="54" t="str">
        <f ca="1">IF(OR(VLOOKUP($A149,Mitglieder!$C$24:$BG$323,AH$303)="",$G149=""),"",VLOOKUP($A149,Mitglieder!$C$24:$BG$323,AH$303))</f>
        <v/>
      </c>
      <c r="AI149" s="54" t="str">
        <f ca="1">IF(OR(VLOOKUP($A149,Mitglieder!$C$24:$BG$323,AI$303)="",$G149=""),"",VLOOKUP($A149,Mitglieder!$C$24:$BG$323,AI$303))</f>
        <v/>
      </c>
      <c r="AJ149" s="54" t="str">
        <f ca="1">IF(OR(VLOOKUP($A149,Mitglieder!$C$24:$BG$323,AJ$303)="",$G149=""),"",VLOOKUP($A149,Mitglieder!$C$24:$BG$323,AJ$303))</f>
        <v/>
      </c>
      <c r="AK149" s="54" t="str">
        <f ca="1">IF(OR(VLOOKUP($A149,Mitglieder!$C$24:$BG$323,AK$303)="",$G149=""),"",VLOOKUP($A149,Mitglieder!$C$24:$BG$323,AK$303))</f>
        <v/>
      </c>
      <c r="AL149" s="54" t="str">
        <f ca="1">IF(OR(VLOOKUP($A149,Mitglieder!$C$24:$BG$323,AL$303)="",$G149=""),"",VLOOKUP($A149,Mitglieder!$C$24:$BG$323,AL$303))</f>
        <v/>
      </c>
      <c r="AM149" s="42" t="str">
        <f ca="1">IF($G149="","",VLOOKUP($A149,Mitglieder!$C$24:$BG$323,AM$303))</f>
        <v/>
      </c>
      <c r="AN149" s="54" t="str">
        <f ca="1">IF(OR(VLOOKUP($A149,Mitglieder!$C$24:$BG$323,AN$303)="",$G149=""),"",VLOOKUP($A149,Mitglieder!$C$24:$BG$323,AN$303))</f>
        <v/>
      </c>
      <c r="AO149" s="43" t="str">
        <f ca="1">IF($G149="","",TEXT(VLOOKUP($A149,Mitglieder!$C$24:$BG$323,AO$303),"TT.MM.JJJJ"))</f>
        <v/>
      </c>
      <c r="AP149" s="42" t="str">
        <f ca="1">IF($G149="","",VLOOKUP($A149,Mitglieder!$C$24:$BG$323,AP$303))</f>
        <v/>
      </c>
      <c r="AQ149" s="45" t="str">
        <f ca="1">IF($G149="","",TEXT(VLOOKUP($A149,Mitglieder!$C$24:$BG$323,AQ$303),"0.00"))</f>
        <v/>
      </c>
      <c r="AR149" s="54" t="str">
        <f ca="1">IF(OR(VLOOKUP($A149,Mitglieder!$C$24:$BG$323,AR$303)="",$G149=""),"",VLOOKUP($A149,Mitglieder!$C$24:$BG$323,AR$303))</f>
        <v/>
      </c>
      <c r="AS149" s="45" t="str">
        <f ca="1">IF($G149="","",TEXT(VLOOKUP($A149,Mitglieder!$C$24:$BG$323,AS$303),"0.00"))</f>
        <v/>
      </c>
      <c r="AT149" s="54" t="str">
        <f ca="1">IF(OR(VLOOKUP($A149,Mitglieder!$C$24:$BG$323,AT$303)="",$G149=""),"",VLOOKUP($A149,Mitglieder!$C$24:$BG$323,AT$303))</f>
        <v/>
      </c>
      <c r="AU149" s="45" t="str">
        <f ca="1">IF($G149="","",TEXT(VLOOKUP($A149,Mitglieder!$C$24:$BG$323,AU$303),"0.00"))</f>
        <v/>
      </c>
      <c r="AV149" s="45" t="str">
        <f ca="1">IF($G149="","",TEXT(VLOOKUP($A149,Mitglieder!$C$24:$BG$323,AV$303),"0.00"))</f>
        <v/>
      </c>
      <c r="AW149" s="42" t="str">
        <f ca="1">IF($G149="","",VLOOKUP($A149,Mitglieder!$C$24:$BG$323,AW$303))</f>
        <v/>
      </c>
      <c r="AX149" s="54" t="str">
        <f ca="1">IF(OR(VLOOKUP($A149,Mitglieder!$C$24:$BG$323,AX$303)="",$G149=""),"",VLOOKUP($A149,Mitglieder!$C$24:$BG$323,AX$303))</f>
        <v/>
      </c>
      <c r="AY149" s="43" t="str">
        <f ca="1">IF($G149="","",TEXT(VLOOKUP($A149,Mitglieder!$C$24:$BG$323,AY$303),"TT.MM.JJJJ"))</f>
        <v/>
      </c>
      <c r="AZ149" s="43" t="str">
        <f ca="1">IF($G149="","",TEXT(VLOOKUP($A149,Mitglieder!$C$24:$BG$323,AZ$303),"TT.MM.JJJJ"))</f>
        <v/>
      </c>
      <c r="BA149" s="43" t="str">
        <f ca="1">IF($G149="","",TEXT(VLOOKUP($A149,Mitglieder!$C$24:$BG$323,BA$303),"TT.MM.JJJJ"))</f>
        <v/>
      </c>
      <c r="BB149" s="43" t="str">
        <f ca="1">IF($G149="","",TEXT(VLOOKUP($A149,Mitglieder!$C$24:$BG$323,BB$303),"TT.MM.JJJJ"))</f>
        <v/>
      </c>
      <c r="BC149" s="43" t="str">
        <f ca="1">IF($G149="","",TEXT(VLOOKUP($A149,Mitglieder!$C$24:$BG$323,BC$303),"TT.MM.JJJJ"))</f>
        <v/>
      </c>
      <c r="BD149" s="43" t="str">
        <f ca="1">IF($G149="","",TEXT(VLOOKUP($A149,Mitglieder!$C$24:$BG$323,BD$303),"TT.MM.JJJJ"))</f>
        <v/>
      </c>
      <c r="BE149" s="42" t="str">
        <f ca="1">IF($G149="","",VLOOKUP($A149,Mitglieder!$C$24:$BG$323,BE$303))</f>
        <v/>
      </c>
      <c r="BF149" s="42" t="str">
        <f ca="1">IF($G149="","",VLOOKUP($A149,Mitglieder!$C$24:$BG$323,BF$303))</f>
        <v/>
      </c>
    </row>
    <row r="150" spans="1:58" x14ac:dyDescent="0.35">
      <c r="A150" s="42">
        <v>150</v>
      </c>
      <c r="B150" s="42">
        <f ca="1">VLOOKUP($A150,Mitglieder!$C$24:$BA$323,B$303)</f>
        <v>1.0299999999999967</v>
      </c>
      <c r="C150" s="42" t="str">
        <f ca="1">IF($G150="","",VLOOKUP($A150,Mitglieder!$C$24:$BG$323,C$303))</f>
        <v/>
      </c>
      <c r="D150" s="42" t="str">
        <f ca="1">IF($G150="","",VLOOKUP($A150,Mitglieder!$C$24:$BG$323,D$303))</f>
        <v/>
      </c>
      <c r="E150" s="42" t="str">
        <f ca="1">IF($G150="","",VLOOKUP($A150,Mitglieder!$C$24:$BG$323,E$303))</f>
        <v/>
      </c>
      <c r="F150" s="54" t="str">
        <f ca="1">IF(OR(VLOOKUP($A150,Mitglieder!$C$24:$BG$323,F$303)="",$G150=""),"",VLOOKUP($A150,Mitglieder!$C$24:$BG$323,F$303))</f>
        <v/>
      </c>
      <c r="G150" s="72" t="str">
        <f ca="1">IF(B150/ROUND(B150,0)=1,VLOOKUP($A150,Mitglieder!$C$24:$BA$323,G$303),"")</f>
        <v/>
      </c>
      <c r="H150" s="42" t="str">
        <f ca="1">IF($G150="","",VLOOKUP($A150,Mitglieder!$C$24:$BG$323,H$303))</f>
        <v/>
      </c>
      <c r="I150" s="54" t="str">
        <f ca="1">IF(OR(VLOOKUP($A150,Mitglieder!$C$24:$BG$323,I$303)="",$G150=""),"",VLOOKUP($A150,Mitglieder!$C$24:$BG$323,I$303))</f>
        <v/>
      </c>
      <c r="J150" s="42" t="str">
        <f ca="1">IF($G150="","",VLOOKUP($A150,Mitglieder!$C$24:$BG$323,J$303))</f>
        <v/>
      </c>
      <c r="K150" s="54" t="str">
        <f ca="1">IF(OR(VLOOKUP($A150,Mitglieder!$C$24:$BG$323,K$303)="",$G150=""),"",VLOOKUP($A150,Mitglieder!$C$24:$BG$323,K$303))</f>
        <v/>
      </c>
      <c r="L150" s="42" t="str">
        <f ca="1">IF($G150="","",VLOOKUP($A150,Mitglieder!$C$24:$BG$323,L$303))</f>
        <v/>
      </c>
      <c r="M150" s="42" t="str">
        <f ca="1">IF($G150="","",VLOOKUP($A150,Mitglieder!$C$24:$BG$323,M$303))</f>
        <v/>
      </c>
      <c r="N150" s="42" t="str">
        <f ca="1">IF($G150="","",VLOOKUP($A150,Mitglieder!$C$24:$BG$323,N$303))</f>
        <v/>
      </c>
      <c r="O150" s="42" t="str">
        <f ca="1">IF($G150="","",VLOOKUP($A150,Mitglieder!$C$24:$BG$323,O$303))</f>
        <v/>
      </c>
      <c r="P150" s="42" t="str">
        <f ca="1">IF($G150="","",VLOOKUP($A150,Mitglieder!$C$24:$BG$323,P$303))</f>
        <v/>
      </c>
      <c r="Q150" s="42" t="str">
        <f ca="1">IF($G150="","",VLOOKUP($A150,Mitglieder!$C$24:$BG$323,Q$303))</f>
        <v/>
      </c>
      <c r="R150" s="54" t="str">
        <f ca="1">IF(OR(VLOOKUP($A150,Mitglieder!$C$24:$BG$323,R$303)="",$G150=""),"",VLOOKUP($A150,Mitglieder!$C$24:$BG$323,R$303))</f>
        <v/>
      </c>
      <c r="S150" s="43" t="str">
        <f ca="1">IF($G150="","",TEXT(VLOOKUP($A150,Mitglieder!$C$24:$BG$323,S$303),"TT.MM.JJJJ"))</f>
        <v/>
      </c>
      <c r="T150" s="43" t="str">
        <f ca="1">IF($G150="","",TEXT(VLOOKUP($A150,Mitglieder!$C$24:$BG$323,T$303),"TT.MM.JJJJ"))</f>
        <v/>
      </c>
      <c r="U150" s="43" t="str">
        <f ca="1">IF($G150="","",TEXT(VLOOKUP($A150,Mitglieder!$C$24:$BG$323,U$303),"TT.MM.JJJJ"))</f>
        <v/>
      </c>
      <c r="V150" s="54" t="str">
        <f ca="1">IF(OR(VLOOKUP($A150,Mitglieder!$C$24:$BG$323,V$303)="",$G150=""),"",VLOOKUP($A150,Mitglieder!$C$24:$BG$323,V$303))</f>
        <v/>
      </c>
      <c r="W150" s="54" t="str">
        <f ca="1">IF(OR(VLOOKUP($A150,Mitglieder!$C$24:$BG$323,W$303)="",$G150=""),"",VLOOKUP($A150,Mitglieder!$C$24:$BG$323,W$303))</f>
        <v/>
      </c>
      <c r="X150" s="54" t="str">
        <f ca="1">IF(OR(VLOOKUP($A150,Mitglieder!$C$24:$BG$323,X$303)="",$G150=""),"",VLOOKUP($A150,Mitglieder!$C$24:$BG$323,X$303))</f>
        <v/>
      </c>
      <c r="Y150" s="54" t="str">
        <f ca="1">IF(OR(VLOOKUP($A150,Mitglieder!$C$24:$BG$323,Y$303)="",$G150=""),"",VLOOKUP($A150,Mitglieder!$C$24:$BG$323,Y$303))</f>
        <v/>
      </c>
      <c r="Z150" s="54" t="str">
        <f ca="1">IF(OR(VLOOKUP($A150,Mitglieder!$C$24:$BG$323,Z$303)="",$G150=""),"",VLOOKUP($A150,Mitglieder!$C$24:$BG$323,Z$303))</f>
        <v/>
      </c>
      <c r="AA150" s="54" t="str">
        <f ca="1">IF(OR(VLOOKUP($A150,Mitglieder!$C$24:$BG$323,AA$303)="",$G150=""),"",VLOOKUP($A150,Mitglieder!$C$24:$BG$323,AA$303))</f>
        <v/>
      </c>
      <c r="AB150" s="54" t="str">
        <f ca="1">IF(OR(VLOOKUP($A150,Mitglieder!$C$24:$BG$323,AB$303)="",$G150=""),"",VLOOKUP($A150,Mitglieder!$C$24:$BG$323,AB$303))</f>
        <v/>
      </c>
      <c r="AC150" s="54" t="str">
        <f ca="1">IF(OR(VLOOKUP($A150,Mitglieder!$C$24:$BG$323,AC$303)="",$G150=""),"",VLOOKUP($A150,Mitglieder!$C$24:$BG$323,AC$303))</f>
        <v/>
      </c>
      <c r="AD150" s="54" t="str">
        <f ca="1">IF(OR(VLOOKUP($A150,Mitglieder!$C$24:$BG$323,AD$303)="",$G150=""),"",VLOOKUP($A150,Mitglieder!$C$24:$BG$323,AD$303))</f>
        <v/>
      </c>
      <c r="AE150" s="54" t="str">
        <f ca="1">IF(OR(VLOOKUP($A150,Mitglieder!$C$24:$BG$323,AE$303)="",$G150=""),"",VLOOKUP($A150,Mitglieder!$C$24:$BG$323,AE$303))</f>
        <v/>
      </c>
      <c r="AF150" s="54" t="str">
        <f ca="1">IF(OR(VLOOKUP($A150,Mitglieder!$C$24:$BG$323,AF$303)="",$G150=""),"",VLOOKUP($A150,Mitglieder!$C$24:$BG$323,AF$303))</f>
        <v/>
      </c>
      <c r="AG150" s="54" t="str">
        <f ca="1">IF(OR(VLOOKUP($A150,Mitglieder!$C$24:$BG$323,AG$303)="",$G150=""),"",VLOOKUP($A150,Mitglieder!$C$24:$BG$323,AG$303))</f>
        <v/>
      </c>
      <c r="AH150" s="54" t="str">
        <f ca="1">IF(OR(VLOOKUP($A150,Mitglieder!$C$24:$BG$323,AH$303)="",$G150=""),"",VLOOKUP($A150,Mitglieder!$C$24:$BG$323,AH$303))</f>
        <v/>
      </c>
      <c r="AI150" s="54" t="str">
        <f ca="1">IF(OR(VLOOKUP($A150,Mitglieder!$C$24:$BG$323,AI$303)="",$G150=""),"",VLOOKUP($A150,Mitglieder!$C$24:$BG$323,AI$303))</f>
        <v/>
      </c>
      <c r="AJ150" s="54" t="str">
        <f ca="1">IF(OR(VLOOKUP($A150,Mitglieder!$C$24:$BG$323,AJ$303)="",$G150=""),"",VLOOKUP($A150,Mitglieder!$C$24:$BG$323,AJ$303))</f>
        <v/>
      </c>
      <c r="AK150" s="54" t="str">
        <f ca="1">IF(OR(VLOOKUP($A150,Mitglieder!$C$24:$BG$323,AK$303)="",$G150=""),"",VLOOKUP($A150,Mitglieder!$C$24:$BG$323,AK$303))</f>
        <v/>
      </c>
      <c r="AL150" s="54" t="str">
        <f ca="1">IF(OR(VLOOKUP($A150,Mitglieder!$C$24:$BG$323,AL$303)="",$G150=""),"",VLOOKUP($A150,Mitglieder!$C$24:$BG$323,AL$303))</f>
        <v/>
      </c>
      <c r="AM150" s="42" t="str">
        <f ca="1">IF($G150="","",VLOOKUP($A150,Mitglieder!$C$24:$BG$323,AM$303))</f>
        <v/>
      </c>
      <c r="AN150" s="54" t="str">
        <f ca="1">IF(OR(VLOOKUP($A150,Mitglieder!$C$24:$BG$323,AN$303)="",$G150=""),"",VLOOKUP($A150,Mitglieder!$C$24:$BG$323,AN$303))</f>
        <v/>
      </c>
      <c r="AO150" s="43" t="str">
        <f ca="1">IF($G150="","",TEXT(VLOOKUP($A150,Mitglieder!$C$24:$BG$323,AO$303),"TT.MM.JJJJ"))</f>
        <v/>
      </c>
      <c r="AP150" s="42" t="str">
        <f ca="1">IF($G150="","",VLOOKUP($A150,Mitglieder!$C$24:$BG$323,AP$303))</f>
        <v/>
      </c>
      <c r="AQ150" s="45" t="str">
        <f ca="1">IF($G150="","",TEXT(VLOOKUP($A150,Mitglieder!$C$24:$BG$323,AQ$303),"0.00"))</f>
        <v/>
      </c>
      <c r="AR150" s="54" t="str">
        <f ca="1">IF(OR(VLOOKUP($A150,Mitglieder!$C$24:$BG$323,AR$303)="",$G150=""),"",VLOOKUP($A150,Mitglieder!$C$24:$BG$323,AR$303))</f>
        <v/>
      </c>
      <c r="AS150" s="45" t="str">
        <f ca="1">IF($G150="","",TEXT(VLOOKUP($A150,Mitglieder!$C$24:$BG$323,AS$303),"0.00"))</f>
        <v/>
      </c>
      <c r="AT150" s="54" t="str">
        <f ca="1">IF(OR(VLOOKUP($A150,Mitglieder!$C$24:$BG$323,AT$303)="",$G150=""),"",VLOOKUP($A150,Mitglieder!$C$24:$BG$323,AT$303))</f>
        <v/>
      </c>
      <c r="AU150" s="45" t="str">
        <f ca="1">IF($G150="","",TEXT(VLOOKUP($A150,Mitglieder!$C$24:$BG$323,AU$303),"0.00"))</f>
        <v/>
      </c>
      <c r="AV150" s="45" t="str">
        <f ca="1">IF($G150="","",TEXT(VLOOKUP($A150,Mitglieder!$C$24:$BG$323,AV$303),"0.00"))</f>
        <v/>
      </c>
      <c r="AW150" s="42" t="str">
        <f ca="1">IF($G150="","",VLOOKUP($A150,Mitglieder!$C$24:$BG$323,AW$303))</f>
        <v/>
      </c>
      <c r="AX150" s="54" t="str">
        <f ca="1">IF(OR(VLOOKUP($A150,Mitglieder!$C$24:$BG$323,AX$303)="",$G150=""),"",VLOOKUP($A150,Mitglieder!$C$24:$BG$323,AX$303))</f>
        <v/>
      </c>
      <c r="AY150" s="43" t="str">
        <f ca="1">IF($G150="","",TEXT(VLOOKUP($A150,Mitglieder!$C$24:$BG$323,AY$303),"TT.MM.JJJJ"))</f>
        <v/>
      </c>
      <c r="AZ150" s="43" t="str">
        <f ca="1">IF($G150="","",TEXT(VLOOKUP($A150,Mitglieder!$C$24:$BG$323,AZ$303),"TT.MM.JJJJ"))</f>
        <v/>
      </c>
      <c r="BA150" s="43" t="str">
        <f ca="1">IF($G150="","",TEXT(VLOOKUP($A150,Mitglieder!$C$24:$BG$323,BA$303),"TT.MM.JJJJ"))</f>
        <v/>
      </c>
      <c r="BB150" s="43" t="str">
        <f ca="1">IF($G150="","",TEXT(VLOOKUP($A150,Mitglieder!$C$24:$BG$323,BB$303),"TT.MM.JJJJ"))</f>
        <v/>
      </c>
      <c r="BC150" s="43" t="str">
        <f ca="1">IF($G150="","",TEXT(VLOOKUP($A150,Mitglieder!$C$24:$BG$323,BC$303),"TT.MM.JJJJ"))</f>
        <v/>
      </c>
      <c r="BD150" s="43" t="str">
        <f ca="1">IF($G150="","",TEXT(VLOOKUP($A150,Mitglieder!$C$24:$BG$323,BD$303),"TT.MM.JJJJ"))</f>
        <v/>
      </c>
      <c r="BE150" s="42" t="str">
        <f ca="1">IF($G150="","",VLOOKUP($A150,Mitglieder!$C$24:$BG$323,BE$303))</f>
        <v/>
      </c>
      <c r="BF150" s="42" t="str">
        <f ca="1">IF($G150="","",VLOOKUP($A150,Mitglieder!$C$24:$BG$323,BF$303))</f>
        <v/>
      </c>
    </row>
    <row r="151" spans="1:58" x14ac:dyDescent="0.35">
      <c r="A151" s="42">
        <v>151</v>
      </c>
      <c r="B151" s="42">
        <f ca="1">VLOOKUP($A151,Mitglieder!$C$24:$BA$323,B$303)</f>
        <v>1.0299999999999967</v>
      </c>
      <c r="C151" s="42" t="str">
        <f ca="1">IF($G151="","",VLOOKUP($A151,Mitglieder!$C$24:$BG$323,C$303))</f>
        <v/>
      </c>
      <c r="D151" s="42" t="str">
        <f ca="1">IF($G151="","",VLOOKUP($A151,Mitglieder!$C$24:$BG$323,D$303))</f>
        <v/>
      </c>
      <c r="E151" s="42" t="str">
        <f ca="1">IF($G151="","",VLOOKUP($A151,Mitglieder!$C$24:$BG$323,E$303))</f>
        <v/>
      </c>
      <c r="F151" s="54" t="str">
        <f ca="1">IF(OR(VLOOKUP($A151,Mitglieder!$C$24:$BG$323,F$303)="",$G151=""),"",VLOOKUP($A151,Mitglieder!$C$24:$BG$323,F$303))</f>
        <v/>
      </c>
      <c r="G151" s="72" t="str">
        <f ca="1">IF(B151/ROUND(B151,0)=1,VLOOKUP($A151,Mitglieder!$C$24:$BA$323,G$303),"")</f>
        <v/>
      </c>
      <c r="H151" s="42" t="str">
        <f ca="1">IF($G151="","",VLOOKUP($A151,Mitglieder!$C$24:$BG$323,H$303))</f>
        <v/>
      </c>
      <c r="I151" s="54" t="str">
        <f ca="1">IF(OR(VLOOKUP($A151,Mitglieder!$C$24:$BG$323,I$303)="",$G151=""),"",VLOOKUP($A151,Mitglieder!$C$24:$BG$323,I$303))</f>
        <v/>
      </c>
      <c r="J151" s="42" t="str">
        <f ca="1">IF($G151="","",VLOOKUP($A151,Mitglieder!$C$24:$BG$323,J$303))</f>
        <v/>
      </c>
      <c r="K151" s="54" t="str">
        <f ca="1">IF(OR(VLOOKUP($A151,Mitglieder!$C$24:$BG$323,K$303)="",$G151=""),"",VLOOKUP($A151,Mitglieder!$C$24:$BG$323,K$303))</f>
        <v/>
      </c>
      <c r="L151" s="42" t="str">
        <f ca="1">IF($G151="","",VLOOKUP($A151,Mitglieder!$C$24:$BG$323,L$303))</f>
        <v/>
      </c>
      <c r="M151" s="42" t="str">
        <f ca="1">IF($G151="","",VLOOKUP($A151,Mitglieder!$C$24:$BG$323,M$303))</f>
        <v/>
      </c>
      <c r="N151" s="42" t="str">
        <f ca="1">IF($G151="","",VLOOKUP($A151,Mitglieder!$C$24:$BG$323,N$303))</f>
        <v/>
      </c>
      <c r="O151" s="42" t="str">
        <f ca="1">IF($G151="","",VLOOKUP($A151,Mitglieder!$C$24:$BG$323,O$303))</f>
        <v/>
      </c>
      <c r="P151" s="42" t="str">
        <f ca="1">IF($G151="","",VLOOKUP($A151,Mitglieder!$C$24:$BG$323,P$303))</f>
        <v/>
      </c>
      <c r="Q151" s="42" t="str">
        <f ca="1">IF($G151="","",VLOOKUP($A151,Mitglieder!$C$24:$BG$323,Q$303))</f>
        <v/>
      </c>
      <c r="R151" s="54" t="str">
        <f ca="1">IF(OR(VLOOKUP($A151,Mitglieder!$C$24:$BG$323,R$303)="",$G151=""),"",VLOOKUP($A151,Mitglieder!$C$24:$BG$323,R$303))</f>
        <v/>
      </c>
      <c r="S151" s="43" t="str">
        <f ca="1">IF($G151="","",TEXT(VLOOKUP($A151,Mitglieder!$C$24:$BG$323,S$303),"TT.MM.JJJJ"))</f>
        <v/>
      </c>
      <c r="T151" s="43" t="str">
        <f ca="1">IF($G151="","",TEXT(VLOOKUP($A151,Mitglieder!$C$24:$BG$323,T$303),"TT.MM.JJJJ"))</f>
        <v/>
      </c>
      <c r="U151" s="43" t="str">
        <f ca="1">IF($G151="","",TEXT(VLOOKUP($A151,Mitglieder!$C$24:$BG$323,U$303),"TT.MM.JJJJ"))</f>
        <v/>
      </c>
      <c r="V151" s="54" t="str">
        <f ca="1">IF(OR(VLOOKUP($A151,Mitglieder!$C$24:$BG$323,V$303)="",$G151=""),"",VLOOKUP($A151,Mitglieder!$C$24:$BG$323,V$303))</f>
        <v/>
      </c>
      <c r="W151" s="54" t="str">
        <f ca="1">IF(OR(VLOOKUP($A151,Mitglieder!$C$24:$BG$323,W$303)="",$G151=""),"",VLOOKUP($A151,Mitglieder!$C$24:$BG$323,W$303))</f>
        <v/>
      </c>
      <c r="X151" s="54" t="str">
        <f ca="1">IF(OR(VLOOKUP($A151,Mitglieder!$C$24:$BG$323,X$303)="",$G151=""),"",VLOOKUP($A151,Mitglieder!$C$24:$BG$323,X$303))</f>
        <v/>
      </c>
      <c r="Y151" s="54" t="str">
        <f ca="1">IF(OR(VLOOKUP($A151,Mitglieder!$C$24:$BG$323,Y$303)="",$G151=""),"",VLOOKUP($A151,Mitglieder!$C$24:$BG$323,Y$303))</f>
        <v/>
      </c>
      <c r="Z151" s="54" t="str">
        <f ca="1">IF(OR(VLOOKUP($A151,Mitglieder!$C$24:$BG$323,Z$303)="",$G151=""),"",VLOOKUP($A151,Mitglieder!$C$24:$BG$323,Z$303))</f>
        <v/>
      </c>
      <c r="AA151" s="54" t="str">
        <f ca="1">IF(OR(VLOOKUP($A151,Mitglieder!$C$24:$BG$323,AA$303)="",$G151=""),"",VLOOKUP($A151,Mitglieder!$C$24:$BG$323,AA$303))</f>
        <v/>
      </c>
      <c r="AB151" s="54" t="str">
        <f ca="1">IF(OR(VLOOKUP($A151,Mitglieder!$C$24:$BG$323,AB$303)="",$G151=""),"",VLOOKUP($A151,Mitglieder!$C$24:$BG$323,AB$303))</f>
        <v/>
      </c>
      <c r="AC151" s="54" t="str">
        <f ca="1">IF(OR(VLOOKUP($A151,Mitglieder!$C$24:$BG$323,AC$303)="",$G151=""),"",VLOOKUP($A151,Mitglieder!$C$24:$BG$323,AC$303))</f>
        <v/>
      </c>
      <c r="AD151" s="54" t="str">
        <f ca="1">IF(OR(VLOOKUP($A151,Mitglieder!$C$24:$BG$323,AD$303)="",$G151=""),"",VLOOKUP($A151,Mitglieder!$C$24:$BG$323,AD$303))</f>
        <v/>
      </c>
      <c r="AE151" s="54" t="str">
        <f ca="1">IF(OR(VLOOKUP($A151,Mitglieder!$C$24:$BG$323,AE$303)="",$G151=""),"",VLOOKUP($A151,Mitglieder!$C$24:$BG$323,AE$303))</f>
        <v/>
      </c>
      <c r="AF151" s="54" t="str">
        <f ca="1">IF(OR(VLOOKUP($A151,Mitglieder!$C$24:$BG$323,AF$303)="",$G151=""),"",VLOOKUP($A151,Mitglieder!$C$24:$BG$323,AF$303))</f>
        <v/>
      </c>
      <c r="AG151" s="54" t="str">
        <f ca="1">IF(OR(VLOOKUP($A151,Mitglieder!$C$24:$BG$323,AG$303)="",$G151=""),"",VLOOKUP($A151,Mitglieder!$C$24:$BG$323,AG$303))</f>
        <v/>
      </c>
      <c r="AH151" s="54" t="str">
        <f ca="1">IF(OR(VLOOKUP($A151,Mitglieder!$C$24:$BG$323,AH$303)="",$G151=""),"",VLOOKUP($A151,Mitglieder!$C$24:$BG$323,AH$303))</f>
        <v/>
      </c>
      <c r="AI151" s="54" t="str">
        <f ca="1">IF(OR(VLOOKUP($A151,Mitglieder!$C$24:$BG$323,AI$303)="",$G151=""),"",VLOOKUP($A151,Mitglieder!$C$24:$BG$323,AI$303))</f>
        <v/>
      </c>
      <c r="AJ151" s="54" t="str">
        <f ca="1">IF(OR(VLOOKUP($A151,Mitglieder!$C$24:$BG$323,AJ$303)="",$G151=""),"",VLOOKUP($A151,Mitglieder!$C$24:$BG$323,AJ$303))</f>
        <v/>
      </c>
      <c r="AK151" s="54" t="str">
        <f ca="1">IF(OR(VLOOKUP($A151,Mitglieder!$C$24:$BG$323,AK$303)="",$G151=""),"",VLOOKUP($A151,Mitglieder!$C$24:$BG$323,AK$303))</f>
        <v/>
      </c>
      <c r="AL151" s="54" t="str">
        <f ca="1">IF(OR(VLOOKUP($A151,Mitglieder!$C$24:$BG$323,AL$303)="",$G151=""),"",VLOOKUP($A151,Mitglieder!$C$24:$BG$323,AL$303))</f>
        <v/>
      </c>
      <c r="AM151" s="42" t="str">
        <f ca="1">IF($G151="","",VLOOKUP($A151,Mitglieder!$C$24:$BG$323,AM$303))</f>
        <v/>
      </c>
      <c r="AN151" s="54" t="str">
        <f ca="1">IF(OR(VLOOKUP($A151,Mitglieder!$C$24:$BG$323,AN$303)="",$G151=""),"",VLOOKUP($A151,Mitglieder!$C$24:$BG$323,AN$303))</f>
        <v/>
      </c>
      <c r="AO151" s="43" t="str">
        <f ca="1">IF($G151="","",TEXT(VLOOKUP($A151,Mitglieder!$C$24:$BG$323,AO$303),"TT.MM.JJJJ"))</f>
        <v/>
      </c>
      <c r="AP151" s="42" t="str">
        <f ca="1">IF($G151="","",VLOOKUP($A151,Mitglieder!$C$24:$BG$323,AP$303))</f>
        <v/>
      </c>
      <c r="AQ151" s="45" t="str">
        <f ca="1">IF($G151="","",TEXT(VLOOKUP($A151,Mitglieder!$C$24:$BG$323,AQ$303),"0.00"))</f>
        <v/>
      </c>
      <c r="AR151" s="54" t="str">
        <f ca="1">IF(OR(VLOOKUP($A151,Mitglieder!$C$24:$BG$323,AR$303)="",$G151=""),"",VLOOKUP($A151,Mitglieder!$C$24:$BG$323,AR$303))</f>
        <v/>
      </c>
      <c r="AS151" s="45" t="str">
        <f ca="1">IF($G151="","",TEXT(VLOOKUP($A151,Mitglieder!$C$24:$BG$323,AS$303),"0.00"))</f>
        <v/>
      </c>
      <c r="AT151" s="54" t="str">
        <f ca="1">IF(OR(VLOOKUP($A151,Mitglieder!$C$24:$BG$323,AT$303)="",$G151=""),"",VLOOKUP($A151,Mitglieder!$C$24:$BG$323,AT$303))</f>
        <v/>
      </c>
      <c r="AU151" s="45" t="str">
        <f ca="1">IF($G151="","",TEXT(VLOOKUP($A151,Mitglieder!$C$24:$BG$323,AU$303),"0.00"))</f>
        <v/>
      </c>
      <c r="AV151" s="45" t="str">
        <f ca="1">IF($G151="","",TEXT(VLOOKUP($A151,Mitglieder!$C$24:$BG$323,AV$303),"0.00"))</f>
        <v/>
      </c>
      <c r="AW151" s="42" t="str">
        <f ca="1">IF($G151="","",VLOOKUP($A151,Mitglieder!$C$24:$BG$323,AW$303))</f>
        <v/>
      </c>
      <c r="AX151" s="54" t="str">
        <f ca="1">IF(OR(VLOOKUP($A151,Mitglieder!$C$24:$BG$323,AX$303)="",$G151=""),"",VLOOKUP($A151,Mitglieder!$C$24:$BG$323,AX$303))</f>
        <v/>
      </c>
      <c r="AY151" s="43" t="str">
        <f ca="1">IF($G151="","",TEXT(VLOOKUP($A151,Mitglieder!$C$24:$BG$323,AY$303),"TT.MM.JJJJ"))</f>
        <v/>
      </c>
      <c r="AZ151" s="43" t="str">
        <f ca="1">IF($G151="","",TEXT(VLOOKUP($A151,Mitglieder!$C$24:$BG$323,AZ$303),"TT.MM.JJJJ"))</f>
        <v/>
      </c>
      <c r="BA151" s="43" t="str">
        <f ca="1">IF($G151="","",TEXT(VLOOKUP($A151,Mitglieder!$C$24:$BG$323,BA$303),"TT.MM.JJJJ"))</f>
        <v/>
      </c>
      <c r="BB151" s="43" t="str">
        <f ca="1">IF($G151="","",TEXT(VLOOKUP($A151,Mitglieder!$C$24:$BG$323,BB$303),"TT.MM.JJJJ"))</f>
        <v/>
      </c>
      <c r="BC151" s="43" t="str">
        <f ca="1">IF($G151="","",TEXT(VLOOKUP($A151,Mitglieder!$C$24:$BG$323,BC$303),"TT.MM.JJJJ"))</f>
        <v/>
      </c>
      <c r="BD151" s="43" t="str">
        <f ca="1">IF($G151="","",TEXT(VLOOKUP($A151,Mitglieder!$C$24:$BG$323,BD$303),"TT.MM.JJJJ"))</f>
        <v/>
      </c>
      <c r="BE151" s="42" t="str">
        <f ca="1">IF($G151="","",VLOOKUP($A151,Mitglieder!$C$24:$BG$323,BE$303))</f>
        <v/>
      </c>
      <c r="BF151" s="42" t="str">
        <f ca="1">IF($G151="","",VLOOKUP($A151,Mitglieder!$C$24:$BG$323,BF$303))</f>
        <v/>
      </c>
    </row>
    <row r="152" spans="1:58" x14ac:dyDescent="0.35">
      <c r="A152" s="42">
        <v>152</v>
      </c>
      <c r="B152" s="42">
        <f ca="1">VLOOKUP($A152,Mitglieder!$C$24:$BA$323,B$303)</f>
        <v>1.0299999999999967</v>
      </c>
      <c r="C152" s="42" t="str">
        <f ca="1">IF($G152="","",VLOOKUP($A152,Mitglieder!$C$24:$BG$323,C$303))</f>
        <v/>
      </c>
      <c r="D152" s="42" t="str">
        <f ca="1">IF($G152="","",VLOOKUP($A152,Mitglieder!$C$24:$BG$323,D$303))</f>
        <v/>
      </c>
      <c r="E152" s="42" t="str">
        <f ca="1">IF($G152="","",VLOOKUP($A152,Mitglieder!$C$24:$BG$323,E$303))</f>
        <v/>
      </c>
      <c r="F152" s="54" t="str">
        <f ca="1">IF(OR(VLOOKUP($A152,Mitglieder!$C$24:$BG$323,F$303)="",$G152=""),"",VLOOKUP($A152,Mitglieder!$C$24:$BG$323,F$303))</f>
        <v/>
      </c>
      <c r="G152" s="72" t="str">
        <f ca="1">IF(B152/ROUND(B152,0)=1,VLOOKUP($A152,Mitglieder!$C$24:$BA$323,G$303),"")</f>
        <v/>
      </c>
      <c r="H152" s="42" t="str">
        <f ca="1">IF($G152="","",VLOOKUP($A152,Mitglieder!$C$24:$BG$323,H$303))</f>
        <v/>
      </c>
      <c r="I152" s="54" t="str">
        <f ca="1">IF(OR(VLOOKUP($A152,Mitglieder!$C$24:$BG$323,I$303)="",$G152=""),"",VLOOKUP($A152,Mitglieder!$C$24:$BG$323,I$303))</f>
        <v/>
      </c>
      <c r="J152" s="42" t="str">
        <f ca="1">IF($G152="","",VLOOKUP($A152,Mitglieder!$C$24:$BG$323,J$303))</f>
        <v/>
      </c>
      <c r="K152" s="54" t="str">
        <f ca="1">IF(OR(VLOOKUP($A152,Mitglieder!$C$24:$BG$323,K$303)="",$G152=""),"",VLOOKUP($A152,Mitglieder!$C$24:$BG$323,K$303))</f>
        <v/>
      </c>
      <c r="L152" s="42" t="str">
        <f ca="1">IF($G152="","",VLOOKUP($A152,Mitglieder!$C$24:$BG$323,L$303))</f>
        <v/>
      </c>
      <c r="M152" s="42" t="str">
        <f ca="1">IF($G152="","",VLOOKUP($A152,Mitglieder!$C$24:$BG$323,M$303))</f>
        <v/>
      </c>
      <c r="N152" s="42" t="str">
        <f ca="1">IF($G152="","",VLOOKUP($A152,Mitglieder!$C$24:$BG$323,N$303))</f>
        <v/>
      </c>
      <c r="O152" s="42" t="str">
        <f ca="1">IF($G152="","",VLOOKUP($A152,Mitglieder!$C$24:$BG$323,O$303))</f>
        <v/>
      </c>
      <c r="P152" s="42" t="str">
        <f ca="1">IF($G152="","",VLOOKUP($A152,Mitglieder!$C$24:$BG$323,P$303))</f>
        <v/>
      </c>
      <c r="Q152" s="42" t="str">
        <f ca="1">IF($G152="","",VLOOKUP($A152,Mitglieder!$C$24:$BG$323,Q$303))</f>
        <v/>
      </c>
      <c r="R152" s="54" t="str">
        <f ca="1">IF(OR(VLOOKUP($A152,Mitglieder!$C$24:$BG$323,R$303)="",$G152=""),"",VLOOKUP($A152,Mitglieder!$C$24:$BG$323,R$303))</f>
        <v/>
      </c>
      <c r="S152" s="43" t="str">
        <f ca="1">IF($G152="","",TEXT(VLOOKUP($A152,Mitglieder!$C$24:$BG$323,S$303),"TT.MM.JJJJ"))</f>
        <v/>
      </c>
      <c r="T152" s="43" t="str">
        <f ca="1">IF($G152="","",TEXT(VLOOKUP($A152,Mitglieder!$C$24:$BG$323,T$303),"TT.MM.JJJJ"))</f>
        <v/>
      </c>
      <c r="U152" s="43" t="str">
        <f ca="1">IF($G152="","",TEXT(VLOOKUP($A152,Mitglieder!$C$24:$BG$323,U$303),"TT.MM.JJJJ"))</f>
        <v/>
      </c>
      <c r="V152" s="54" t="str">
        <f ca="1">IF(OR(VLOOKUP($A152,Mitglieder!$C$24:$BG$323,V$303)="",$G152=""),"",VLOOKUP($A152,Mitglieder!$C$24:$BG$323,V$303))</f>
        <v/>
      </c>
      <c r="W152" s="54" t="str">
        <f ca="1">IF(OR(VLOOKUP($A152,Mitglieder!$C$24:$BG$323,W$303)="",$G152=""),"",VLOOKUP($A152,Mitglieder!$C$24:$BG$323,W$303))</f>
        <v/>
      </c>
      <c r="X152" s="54" t="str">
        <f ca="1">IF(OR(VLOOKUP($A152,Mitglieder!$C$24:$BG$323,X$303)="",$G152=""),"",VLOOKUP($A152,Mitglieder!$C$24:$BG$323,X$303))</f>
        <v/>
      </c>
      <c r="Y152" s="54" t="str">
        <f ca="1">IF(OR(VLOOKUP($A152,Mitglieder!$C$24:$BG$323,Y$303)="",$G152=""),"",VLOOKUP($A152,Mitglieder!$C$24:$BG$323,Y$303))</f>
        <v/>
      </c>
      <c r="Z152" s="54" t="str">
        <f ca="1">IF(OR(VLOOKUP($A152,Mitglieder!$C$24:$BG$323,Z$303)="",$G152=""),"",VLOOKUP($A152,Mitglieder!$C$24:$BG$323,Z$303))</f>
        <v/>
      </c>
      <c r="AA152" s="54" t="str">
        <f ca="1">IF(OR(VLOOKUP($A152,Mitglieder!$C$24:$BG$323,AA$303)="",$G152=""),"",VLOOKUP($A152,Mitglieder!$C$24:$BG$323,AA$303))</f>
        <v/>
      </c>
      <c r="AB152" s="54" t="str">
        <f ca="1">IF(OR(VLOOKUP($A152,Mitglieder!$C$24:$BG$323,AB$303)="",$G152=""),"",VLOOKUP($A152,Mitglieder!$C$24:$BG$323,AB$303))</f>
        <v/>
      </c>
      <c r="AC152" s="54" t="str">
        <f ca="1">IF(OR(VLOOKUP($A152,Mitglieder!$C$24:$BG$323,AC$303)="",$G152=""),"",VLOOKUP($A152,Mitglieder!$C$24:$BG$323,AC$303))</f>
        <v/>
      </c>
      <c r="AD152" s="54" t="str">
        <f ca="1">IF(OR(VLOOKUP($A152,Mitglieder!$C$24:$BG$323,AD$303)="",$G152=""),"",VLOOKUP($A152,Mitglieder!$C$24:$BG$323,AD$303))</f>
        <v/>
      </c>
      <c r="AE152" s="54" t="str">
        <f ca="1">IF(OR(VLOOKUP($A152,Mitglieder!$C$24:$BG$323,AE$303)="",$G152=""),"",VLOOKUP($A152,Mitglieder!$C$24:$BG$323,AE$303))</f>
        <v/>
      </c>
      <c r="AF152" s="54" t="str">
        <f ca="1">IF(OR(VLOOKUP($A152,Mitglieder!$C$24:$BG$323,AF$303)="",$G152=""),"",VLOOKUP($A152,Mitglieder!$C$24:$BG$323,AF$303))</f>
        <v/>
      </c>
      <c r="AG152" s="54" t="str">
        <f ca="1">IF(OR(VLOOKUP($A152,Mitglieder!$C$24:$BG$323,AG$303)="",$G152=""),"",VLOOKUP($A152,Mitglieder!$C$24:$BG$323,AG$303))</f>
        <v/>
      </c>
      <c r="AH152" s="54" t="str">
        <f ca="1">IF(OR(VLOOKUP($A152,Mitglieder!$C$24:$BG$323,AH$303)="",$G152=""),"",VLOOKUP($A152,Mitglieder!$C$24:$BG$323,AH$303))</f>
        <v/>
      </c>
      <c r="AI152" s="54" t="str">
        <f ca="1">IF(OR(VLOOKUP($A152,Mitglieder!$C$24:$BG$323,AI$303)="",$G152=""),"",VLOOKUP($A152,Mitglieder!$C$24:$BG$323,AI$303))</f>
        <v/>
      </c>
      <c r="AJ152" s="54" t="str">
        <f ca="1">IF(OR(VLOOKUP($A152,Mitglieder!$C$24:$BG$323,AJ$303)="",$G152=""),"",VLOOKUP($A152,Mitglieder!$C$24:$BG$323,AJ$303))</f>
        <v/>
      </c>
      <c r="AK152" s="54" t="str">
        <f ca="1">IF(OR(VLOOKUP($A152,Mitglieder!$C$24:$BG$323,AK$303)="",$G152=""),"",VLOOKUP($A152,Mitglieder!$C$24:$BG$323,AK$303))</f>
        <v/>
      </c>
      <c r="AL152" s="54" t="str">
        <f ca="1">IF(OR(VLOOKUP($A152,Mitglieder!$C$24:$BG$323,AL$303)="",$G152=""),"",VLOOKUP($A152,Mitglieder!$C$24:$BG$323,AL$303))</f>
        <v/>
      </c>
      <c r="AM152" s="42" t="str">
        <f ca="1">IF($G152="","",VLOOKUP($A152,Mitglieder!$C$24:$BG$323,AM$303))</f>
        <v/>
      </c>
      <c r="AN152" s="54" t="str">
        <f ca="1">IF(OR(VLOOKUP($A152,Mitglieder!$C$24:$BG$323,AN$303)="",$G152=""),"",VLOOKUP($A152,Mitglieder!$C$24:$BG$323,AN$303))</f>
        <v/>
      </c>
      <c r="AO152" s="43" t="str">
        <f ca="1">IF($G152="","",TEXT(VLOOKUP($A152,Mitglieder!$C$24:$BG$323,AO$303),"TT.MM.JJJJ"))</f>
        <v/>
      </c>
      <c r="AP152" s="42" t="str">
        <f ca="1">IF($G152="","",VLOOKUP($A152,Mitglieder!$C$24:$BG$323,AP$303))</f>
        <v/>
      </c>
      <c r="AQ152" s="45" t="str">
        <f ca="1">IF($G152="","",TEXT(VLOOKUP($A152,Mitglieder!$C$24:$BG$323,AQ$303),"0.00"))</f>
        <v/>
      </c>
      <c r="AR152" s="54" t="str">
        <f ca="1">IF(OR(VLOOKUP($A152,Mitglieder!$C$24:$BG$323,AR$303)="",$G152=""),"",VLOOKUP($A152,Mitglieder!$C$24:$BG$323,AR$303))</f>
        <v/>
      </c>
      <c r="AS152" s="45" t="str">
        <f ca="1">IF($G152="","",TEXT(VLOOKUP($A152,Mitglieder!$C$24:$BG$323,AS$303),"0.00"))</f>
        <v/>
      </c>
      <c r="AT152" s="54" t="str">
        <f ca="1">IF(OR(VLOOKUP($A152,Mitglieder!$C$24:$BG$323,AT$303)="",$G152=""),"",VLOOKUP($A152,Mitglieder!$C$24:$BG$323,AT$303))</f>
        <v/>
      </c>
      <c r="AU152" s="45" t="str">
        <f ca="1">IF($G152="","",TEXT(VLOOKUP($A152,Mitglieder!$C$24:$BG$323,AU$303),"0.00"))</f>
        <v/>
      </c>
      <c r="AV152" s="45" t="str">
        <f ca="1">IF($G152="","",TEXT(VLOOKUP($A152,Mitglieder!$C$24:$BG$323,AV$303),"0.00"))</f>
        <v/>
      </c>
      <c r="AW152" s="42" t="str">
        <f ca="1">IF($G152="","",VLOOKUP($A152,Mitglieder!$C$24:$BG$323,AW$303))</f>
        <v/>
      </c>
      <c r="AX152" s="54" t="str">
        <f ca="1">IF(OR(VLOOKUP($A152,Mitglieder!$C$24:$BG$323,AX$303)="",$G152=""),"",VLOOKUP($A152,Mitglieder!$C$24:$BG$323,AX$303))</f>
        <v/>
      </c>
      <c r="AY152" s="43" t="str">
        <f ca="1">IF($G152="","",TEXT(VLOOKUP($A152,Mitglieder!$C$24:$BG$323,AY$303),"TT.MM.JJJJ"))</f>
        <v/>
      </c>
      <c r="AZ152" s="43" t="str">
        <f ca="1">IF($G152="","",TEXT(VLOOKUP($A152,Mitglieder!$C$24:$BG$323,AZ$303),"TT.MM.JJJJ"))</f>
        <v/>
      </c>
      <c r="BA152" s="43" t="str">
        <f ca="1">IF($G152="","",TEXT(VLOOKUP($A152,Mitglieder!$C$24:$BG$323,BA$303),"TT.MM.JJJJ"))</f>
        <v/>
      </c>
      <c r="BB152" s="43" t="str">
        <f ca="1">IF($G152="","",TEXT(VLOOKUP($A152,Mitglieder!$C$24:$BG$323,BB$303),"TT.MM.JJJJ"))</f>
        <v/>
      </c>
      <c r="BC152" s="43" t="str">
        <f ca="1">IF($G152="","",TEXT(VLOOKUP($A152,Mitglieder!$C$24:$BG$323,BC$303),"TT.MM.JJJJ"))</f>
        <v/>
      </c>
      <c r="BD152" s="43" t="str">
        <f ca="1">IF($G152="","",TEXT(VLOOKUP($A152,Mitglieder!$C$24:$BG$323,BD$303),"TT.MM.JJJJ"))</f>
        <v/>
      </c>
      <c r="BE152" s="42" t="str">
        <f ca="1">IF($G152="","",VLOOKUP($A152,Mitglieder!$C$24:$BG$323,BE$303))</f>
        <v/>
      </c>
      <c r="BF152" s="42" t="str">
        <f ca="1">IF($G152="","",VLOOKUP($A152,Mitglieder!$C$24:$BG$323,BF$303))</f>
        <v/>
      </c>
    </row>
    <row r="153" spans="1:58" x14ac:dyDescent="0.35">
      <c r="A153" s="42">
        <v>153</v>
      </c>
      <c r="B153" s="42">
        <f ca="1">VLOOKUP($A153,Mitglieder!$C$24:$BA$323,B$303)</f>
        <v>1.0299999999999967</v>
      </c>
      <c r="C153" s="42" t="str">
        <f ca="1">IF($G153="","",VLOOKUP($A153,Mitglieder!$C$24:$BG$323,C$303))</f>
        <v/>
      </c>
      <c r="D153" s="42" t="str">
        <f ca="1">IF($G153="","",VLOOKUP($A153,Mitglieder!$C$24:$BG$323,D$303))</f>
        <v/>
      </c>
      <c r="E153" s="42" t="str">
        <f ca="1">IF($G153="","",VLOOKUP($A153,Mitglieder!$C$24:$BG$323,E$303))</f>
        <v/>
      </c>
      <c r="F153" s="54" t="str">
        <f ca="1">IF(OR(VLOOKUP($A153,Mitglieder!$C$24:$BG$323,F$303)="",$G153=""),"",VLOOKUP($A153,Mitglieder!$C$24:$BG$323,F$303))</f>
        <v/>
      </c>
      <c r="G153" s="72" t="str">
        <f ca="1">IF(B153/ROUND(B153,0)=1,VLOOKUP($A153,Mitglieder!$C$24:$BA$323,G$303),"")</f>
        <v/>
      </c>
      <c r="H153" s="42" t="str">
        <f ca="1">IF($G153="","",VLOOKUP($A153,Mitglieder!$C$24:$BG$323,H$303))</f>
        <v/>
      </c>
      <c r="I153" s="54" t="str">
        <f ca="1">IF(OR(VLOOKUP($A153,Mitglieder!$C$24:$BG$323,I$303)="",$G153=""),"",VLOOKUP($A153,Mitglieder!$C$24:$BG$323,I$303))</f>
        <v/>
      </c>
      <c r="J153" s="42" t="str">
        <f ca="1">IF($G153="","",VLOOKUP($A153,Mitglieder!$C$24:$BG$323,J$303))</f>
        <v/>
      </c>
      <c r="K153" s="54" t="str">
        <f ca="1">IF(OR(VLOOKUP($A153,Mitglieder!$C$24:$BG$323,K$303)="",$G153=""),"",VLOOKUP($A153,Mitglieder!$C$24:$BG$323,K$303))</f>
        <v/>
      </c>
      <c r="L153" s="42" t="str">
        <f ca="1">IF($G153="","",VLOOKUP($A153,Mitglieder!$C$24:$BG$323,L$303))</f>
        <v/>
      </c>
      <c r="M153" s="42" t="str">
        <f ca="1">IF($G153="","",VLOOKUP($A153,Mitglieder!$C$24:$BG$323,M$303))</f>
        <v/>
      </c>
      <c r="N153" s="42" t="str">
        <f ca="1">IF($G153="","",VLOOKUP($A153,Mitglieder!$C$24:$BG$323,N$303))</f>
        <v/>
      </c>
      <c r="O153" s="42" t="str">
        <f ca="1">IF($G153="","",VLOOKUP($A153,Mitglieder!$C$24:$BG$323,O$303))</f>
        <v/>
      </c>
      <c r="P153" s="42" t="str">
        <f ca="1">IF($G153="","",VLOOKUP($A153,Mitglieder!$C$24:$BG$323,P$303))</f>
        <v/>
      </c>
      <c r="Q153" s="42" t="str">
        <f ca="1">IF($G153="","",VLOOKUP($A153,Mitglieder!$C$24:$BG$323,Q$303))</f>
        <v/>
      </c>
      <c r="R153" s="54" t="str">
        <f ca="1">IF(OR(VLOOKUP($A153,Mitglieder!$C$24:$BG$323,R$303)="",$G153=""),"",VLOOKUP($A153,Mitglieder!$C$24:$BG$323,R$303))</f>
        <v/>
      </c>
      <c r="S153" s="43" t="str">
        <f ca="1">IF($G153="","",TEXT(VLOOKUP($A153,Mitglieder!$C$24:$BG$323,S$303),"TT.MM.JJJJ"))</f>
        <v/>
      </c>
      <c r="T153" s="43" t="str">
        <f ca="1">IF($G153="","",TEXT(VLOOKUP($A153,Mitglieder!$C$24:$BG$323,T$303),"TT.MM.JJJJ"))</f>
        <v/>
      </c>
      <c r="U153" s="43" t="str">
        <f ca="1">IF($G153="","",TEXT(VLOOKUP($A153,Mitglieder!$C$24:$BG$323,U$303),"TT.MM.JJJJ"))</f>
        <v/>
      </c>
      <c r="V153" s="54" t="str">
        <f ca="1">IF(OR(VLOOKUP($A153,Mitglieder!$C$24:$BG$323,V$303)="",$G153=""),"",VLOOKUP($A153,Mitglieder!$C$24:$BG$323,V$303))</f>
        <v/>
      </c>
      <c r="W153" s="54" t="str">
        <f ca="1">IF(OR(VLOOKUP($A153,Mitglieder!$C$24:$BG$323,W$303)="",$G153=""),"",VLOOKUP($A153,Mitglieder!$C$24:$BG$323,W$303))</f>
        <v/>
      </c>
      <c r="X153" s="54" t="str">
        <f ca="1">IF(OR(VLOOKUP($A153,Mitglieder!$C$24:$BG$323,X$303)="",$G153=""),"",VLOOKUP($A153,Mitglieder!$C$24:$BG$323,X$303))</f>
        <v/>
      </c>
      <c r="Y153" s="54" t="str">
        <f ca="1">IF(OR(VLOOKUP($A153,Mitglieder!$C$24:$BG$323,Y$303)="",$G153=""),"",VLOOKUP($A153,Mitglieder!$C$24:$BG$323,Y$303))</f>
        <v/>
      </c>
      <c r="Z153" s="54" t="str">
        <f ca="1">IF(OR(VLOOKUP($A153,Mitglieder!$C$24:$BG$323,Z$303)="",$G153=""),"",VLOOKUP($A153,Mitglieder!$C$24:$BG$323,Z$303))</f>
        <v/>
      </c>
      <c r="AA153" s="54" t="str">
        <f ca="1">IF(OR(VLOOKUP($A153,Mitglieder!$C$24:$BG$323,AA$303)="",$G153=""),"",VLOOKUP($A153,Mitglieder!$C$24:$BG$323,AA$303))</f>
        <v/>
      </c>
      <c r="AB153" s="54" t="str">
        <f ca="1">IF(OR(VLOOKUP($A153,Mitglieder!$C$24:$BG$323,AB$303)="",$G153=""),"",VLOOKUP($A153,Mitglieder!$C$24:$BG$323,AB$303))</f>
        <v/>
      </c>
      <c r="AC153" s="54" t="str">
        <f ca="1">IF(OR(VLOOKUP($A153,Mitglieder!$C$24:$BG$323,AC$303)="",$G153=""),"",VLOOKUP($A153,Mitglieder!$C$24:$BG$323,AC$303))</f>
        <v/>
      </c>
      <c r="AD153" s="54" t="str">
        <f ca="1">IF(OR(VLOOKUP($A153,Mitglieder!$C$24:$BG$323,AD$303)="",$G153=""),"",VLOOKUP($A153,Mitglieder!$C$24:$BG$323,AD$303))</f>
        <v/>
      </c>
      <c r="AE153" s="54" t="str">
        <f ca="1">IF(OR(VLOOKUP($A153,Mitglieder!$C$24:$BG$323,AE$303)="",$G153=""),"",VLOOKUP($A153,Mitglieder!$C$24:$BG$323,AE$303))</f>
        <v/>
      </c>
      <c r="AF153" s="54" t="str">
        <f ca="1">IF(OR(VLOOKUP($A153,Mitglieder!$C$24:$BG$323,AF$303)="",$G153=""),"",VLOOKUP($A153,Mitglieder!$C$24:$BG$323,AF$303))</f>
        <v/>
      </c>
      <c r="AG153" s="54" t="str">
        <f ca="1">IF(OR(VLOOKUP($A153,Mitglieder!$C$24:$BG$323,AG$303)="",$G153=""),"",VLOOKUP($A153,Mitglieder!$C$24:$BG$323,AG$303))</f>
        <v/>
      </c>
      <c r="AH153" s="54" t="str">
        <f ca="1">IF(OR(VLOOKUP($A153,Mitglieder!$C$24:$BG$323,AH$303)="",$G153=""),"",VLOOKUP($A153,Mitglieder!$C$24:$BG$323,AH$303))</f>
        <v/>
      </c>
      <c r="AI153" s="54" t="str">
        <f ca="1">IF(OR(VLOOKUP($A153,Mitglieder!$C$24:$BG$323,AI$303)="",$G153=""),"",VLOOKUP($A153,Mitglieder!$C$24:$BG$323,AI$303))</f>
        <v/>
      </c>
      <c r="AJ153" s="54" t="str">
        <f ca="1">IF(OR(VLOOKUP($A153,Mitglieder!$C$24:$BG$323,AJ$303)="",$G153=""),"",VLOOKUP($A153,Mitglieder!$C$24:$BG$323,AJ$303))</f>
        <v/>
      </c>
      <c r="AK153" s="54" t="str">
        <f ca="1">IF(OR(VLOOKUP($A153,Mitglieder!$C$24:$BG$323,AK$303)="",$G153=""),"",VLOOKUP($A153,Mitglieder!$C$24:$BG$323,AK$303))</f>
        <v/>
      </c>
      <c r="AL153" s="54" t="str">
        <f ca="1">IF(OR(VLOOKUP($A153,Mitglieder!$C$24:$BG$323,AL$303)="",$G153=""),"",VLOOKUP($A153,Mitglieder!$C$24:$BG$323,AL$303))</f>
        <v/>
      </c>
      <c r="AM153" s="42" t="str">
        <f ca="1">IF($G153="","",VLOOKUP($A153,Mitglieder!$C$24:$BG$323,AM$303))</f>
        <v/>
      </c>
      <c r="AN153" s="54" t="str">
        <f ca="1">IF(OR(VLOOKUP($A153,Mitglieder!$C$24:$BG$323,AN$303)="",$G153=""),"",VLOOKUP($A153,Mitglieder!$C$24:$BG$323,AN$303))</f>
        <v/>
      </c>
      <c r="AO153" s="43" t="str">
        <f ca="1">IF($G153="","",TEXT(VLOOKUP($A153,Mitglieder!$C$24:$BG$323,AO$303),"TT.MM.JJJJ"))</f>
        <v/>
      </c>
      <c r="AP153" s="42" t="str">
        <f ca="1">IF($G153="","",VLOOKUP($A153,Mitglieder!$C$24:$BG$323,AP$303))</f>
        <v/>
      </c>
      <c r="AQ153" s="45" t="str">
        <f ca="1">IF($G153="","",TEXT(VLOOKUP($A153,Mitglieder!$C$24:$BG$323,AQ$303),"0.00"))</f>
        <v/>
      </c>
      <c r="AR153" s="54" t="str">
        <f ca="1">IF(OR(VLOOKUP($A153,Mitglieder!$C$24:$BG$323,AR$303)="",$G153=""),"",VLOOKUP($A153,Mitglieder!$C$24:$BG$323,AR$303))</f>
        <v/>
      </c>
      <c r="AS153" s="45" t="str">
        <f ca="1">IF($G153="","",TEXT(VLOOKUP($A153,Mitglieder!$C$24:$BG$323,AS$303),"0.00"))</f>
        <v/>
      </c>
      <c r="AT153" s="54" t="str">
        <f ca="1">IF(OR(VLOOKUP($A153,Mitglieder!$C$24:$BG$323,AT$303)="",$G153=""),"",VLOOKUP($A153,Mitglieder!$C$24:$BG$323,AT$303))</f>
        <v/>
      </c>
      <c r="AU153" s="45" t="str">
        <f ca="1">IF($G153="","",TEXT(VLOOKUP($A153,Mitglieder!$C$24:$BG$323,AU$303),"0.00"))</f>
        <v/>
      </c>
      <c r="AV153" s="45" t="str">
        <f ca="1">IF($G153="","",TEXT(VLOOKUP($A153,Mitglieder!$C$24:$BG$323,AV$303),"0.00"))</f>
        <v/>
      </c>
      <c r="AW153" s="42" t="str">
        <f ca="1">IF($G153="","",VLOOKUP($A153,Mitglieder!$C$24:$BG$323,AW$303))</f>
        <v/>
      </c>
      <c r="AX153" s="54" t="str">
        <f ca="1">IF(OR(VLOOKUP($A153,Mitglieder!$C$24:$BG$323,AX$303)="",$G153=""),"",VLOOKUP($A153,Mitglieder!$C$24:$BG$323,AX$303))</f>
        <v/>
      </c>
      <c r="AY153" s="43" t="str">
        <f ca="1">IF($G153="","",TEXT(VLOOKUP($A153,Mitglieder!$C$24:$BG$323,AY$303),"TT.MM.JJJJ"))</f>
        <v/>
      </c>
      <c r="AZ153" s="43" t="str">
        <f ca="1">IF($G153="","",TEXT(VLOOKUP($A153,Mitglieder!$C$24:$BG$323,AZ$303),"TT.MM.JJJJ"))</f>
        <v/>
      </c>
      <c r="BA153" s="43" t="str">
        <f ca="1">IF($G153="","",TEXT(VLOOKUP($A153,Mitglieder!$C$24:$BG$323,BA$303),"TT.MM.JJJJ"))</f>
        <v/>
      </c>
      <c r="BB153" s="43" t="str">
        <f ca="1">IF($G153="","",TEXT(VLOOKUP($A153,Mitglieder!$C$24:$BG$323,BB$303),"TT.MM.JJJJ"))</f>
        <v/>
      </c>
      <c r="BC153" s="43" t="str">
        <f ca="1">IF($G153="","",TEXT(VLOOKUP($A153,Mitglieder!$C$24:$BG$323,BC$303),"TT.MM.JJJJ"))</f>
        <v/>
      </c>
      <c r="BD153" s="43" t="str">
        <f ca="1">IF($G153="","",TEXT(VLOOKUP($A153,Mitglieder!$C$24:$BG$323,BD$303),"TT.MM.JJJJ"))</f>
        <v/>
      </c>
      <c r="BE153" s="42" t="str">
        <f ca="1">IF($G153="","",VLOOKUP($A153,Mitglieder!$C$24:$BG$323,BE$303))</f>
        <v/>
      </c>
      <c r="BF153" s="42" t="str">
        <f ca="1">IF($G153="","",VLOOKUP($A153,Mitglieder!$C$24:$BG$323,BF$303))</f>
        <v/>
      </c>
    </row>
    <row r="154" spans="1:58" x14ac:dyDescent="0.35">
      <c r="A154" s="42">
        <v>154</v>
      </c>
      <c r="B154" s="42">
        <f ca="1">VLOOKUP($A154,Mitglieder!$C$24:$BA$323,B$303)</f>
        <v>1.0299999999999967</v>
      </c>
      <c r="C154" s="42" t="str">
        <f ca="1">IF($G154="","",VLOOKUP($A154,Mitglieder!$C$24:$BG$323,C$303))</f>
        <v/>
      </c>
      <c r="D154" s="42" t="str">
        <f ca="1">IF($G154="","",VLOOKUP($A154,Mitglieder!$C$24:$BG$323,D$303))</f>
        <v/>
      </c>
      <c r="E154" s="42" t="str">
        <f ca="1">IF($G154="","",VLOOKUP($A154,Mitglieder!$C$24:$BG$323,E$303))</f>
        <v/>
      </c>
      <c r="F154" s="54" t="str">
        <f ca="1">IF(OR(VLOOKUP($A154,Mitglieder!$C$24:$BG$323,F$303)="",$G154=""),"",VLOOKUP($A154,Mitglieder!$C$24:$BG$323,F$303))</f>
        <v/>
      </c>
      <c r="G154" s="72" t="str">
        <f ca="1">IF(B154/ROUND(B154,0)=1,VLOOKUP($A154,Mitglieder!$C$24:$BA$323,G$303),"")</f>
        <v/>
      </c>
      <c r="H154" s="42" t="str">
        <f ca="1">IF($G154="","",VLOOKUP($A154,Mitglieder!$C$24:$BG$323,H$303))</f>
        <v/>
      </c>
      <c r="I154" s="54" t="str">
        <f ca="1">IF(OR(VLOOKUP($A154,Mitglieder!$C$24:$BG$323,I$303)="",$G154=""),"",VLOOKUP($A154,Mitglieder!$C$24:$BG$323,I$303))</f>
        <v/>
      </c>
      <c r="J154" s="42" t="str">
        <f ca="1">IF($G154="","",VLOOKUP($A154,Mitglieder!$C$24:$BG$323,J$303))</f>
        <v/>
      </c>
      <c r="K154" s="54" t="str">
        <f ca="1">IF(OR(VLOOKUP($A154,Mitglieder!$C$24:$BG$323,K$303)="",$G154=""),"",VLOOKUP($A154,Mitglieder!$C$24:$BG$323,K$303))</f>
        <v/>
      </c>
      <c r="L154" s="42" t="str">
        <f ca="1">IF($G154="","",VLOOKUP($A154,Mitglieder!$C$24:$BG$323,L$303))</f>
        <v/>
      </c>
      <c r="M154" s="42" t="str">
        <f ca="1">IF($G154="","",VLOOKUP($A154,Mitglieder!$C$24:$BG$323,M$303))</f>
        <v/>
      </c>
      <c r="N154" s="42" t="str">
        <f ca="1">IF($G154="","",VLOOKUP($A154,Mitglieder!$C$24:$BG$323,N$303))</f>
        <v/>
      </c>
      <c r="O154" s="42" t="str">
        <f ca="1">IF($G154="","",VLOOKUP($A154,Mitglieder!$C$24:$BG$323,O$303))</f>
        <v/>
      </c>
      <c r="P154" s="42" t="str">
        <f ca="1">IF($G154="","",VLOOKUP($A154,Mitglieder!$C$24:$BG$323,P$303))</f>
        <v/>
      </c>
      <c r="Q154" s="42" t="str">
        <f ca="1">IF($G154="","",VLOOKUP($A154,Mitglieder!$C$24:$BG$323,Q$303))</f>
        <v/>
      </c>
      <c r="R154" s="54" t="str">
        <f ca="1">IF(OR(VLOOKUP($A154,Mitglieder!$C$24:$BG$323,R$303)="",$G154=""),"",VLOOKUP($A154,Mitglieder!$C$24:$BG$323,R$303))</f>
        <v/>
      </c>
      <c r="S154" s="43" t="str">
        <f ca="1">IF($G154="","",TEXT(VLOOKUP($A154,Mitglieder!$C$24:$BG$323,S$303),"TT.MM.JJJJ"))</f>
        <v/>
      </c>
      <c r="T154" s="43" t="str">
        <f ca="1">IF($G154="","",TEXT(VLOOKUP($A154,Mitglieder!$C$24:$BG$323,T$303),"TT.MM.JJJJ"))</f>
        <v/>
      </c>
      <c r="U154" s="43" t="str">
        <f ca="1">IF($G154="","",TEXT(VLOOKUP($A154,Mitglieder!$C$24:$BG$323,U$303),"TT.MM.JJJJ"))</f>
        <v/>
      </c>
      <c r="V154" s="54" t="str">
        <f ca="1">IF(OR(VLOOKUP($A154,Mitglieder!$C$24:$BG$323,V$303)="",$G154=""),"",VLOOKUP($A154,Mitglieder!$C$24:$BG$323,V$303))</f>
        <v/>
      </c>
      <c r="W154" s="54" t="str">
        <f ca="1">IF(OR(VLOOKUP($A154,Mitglieder!$C$24:$BG$323,W$303)="",$G154=""),"",VLOOKUP($A154,Mitglieder!$C$24:$BG$323,W$303))</f>
        <v/>
      </c>
      <c r="X154" s="54" t="str">
        <f ca="1">IF(OR(VLOOKUP($A154,Mitglieder!$C$24:$BG$323,X$303)="",$G154=""),"",VLOOKUP($A154,Mitglieder!$C$24:$BG$323,X$303))</f>
        <v/>
      </c>
      <c r="Y154" s="54" t="str">
        <f ca="1">IF(OR(VLOOKUP($A154,Mitglieder!$C$24:$BG$323,Y$303)="",$G154=""),"",VLOOKUP($A154,Mitglieder!$C$24:$BG$323,Y$303))</f>
        <v/>
      </c>
      <c r="Z154" s="54" t="str">
        <f ca="1">IF(OR(VLOOKUP($A154,Mitglieder!$C$24:$BG$323,Z$303)="",$G154=""),"",VLOOKUP($A154,Mitglieder!$C$24:$BG$323,Z$303))</f>
        <v/>
      </c>
      <c r="AA154" s="54" t="str">
        <f ca="1">IF(OR(VLOOKUP($A154,Mitglieder!$C$24:$BG$323,AA$303)="",$G154=""),"",VLOOKUP($A154,Mitglieder!$C$24:$BG$323,AA$303))</f>
        <v/>
      </c>
      <c r="AB154" s="54" t="str">
        <f ca="1">IF(OR(VLOOKUP($A154,Mitglieder!$C$24:$BG$323,AB$303)="",$G154=""),"",VLOOKUP($A154,Mitglieder!$C$24:$BG$323,AB$303))</f>
        <v/>
      </c>
      <c r="AC154" s="54" t="str">
        <f ca="1">IF(OR(VLOOKUP($A154,Mitglieder!$C$24:$BG$323,AC$303)="",$G154=""),"",VLOOKUP($A154,Mitglieder!$C$24:$BG$323,AC$303))</f>
        <v/>
      </c>
      <c r="AD154" s="54" t="str">
        <f ca="1">IF(OR(VLOOKUP($A154,Mitglieder!$C$24:$BG$323,AD$303)="",$G154=""),"",VLOOKUP($A154,Mitglieder!$C$24:$BG$323,AD$303))</f>
        <v/>
      </c>
      <c r="AE154" s="54" t="str">
        <f ca="1">IF(OR(VLOOKUP($A154,Mitglieder!$C$24:$BG$323,AE$303)="",$G154=""),"",VLOOKUP($A154,Mitglieder!$C$24:$BG$323,AE$303))</f>
        <v/>
      </c>
      <c r="AF154" s="54" t="str">
        <f ca="1">IF(OR(VLOOKUP($A154,Mitglieder!$C$24:$BG$323,AF$303)="",$G154=""),"",VLOOKUP($A154,Mitglieder!$C$24:$BG$323,AF$303))</f>
        <v/>
      </c>
      <c r="AG154" s="54" t="str">
        <f ca="1">IF(OR(VLOOKUP($A154,Mitglieder!$C$24:$BG$323,AG$303)="",$G154=""),"",VLOOKUP($A154,Mitglieder!$C$24:$BG$323,AG$303))</f>
        <v/>
      </c>
      <c r="AH154" s="54" t="str">
        <f ca="1">IF(OR(VLOOKUP($A154,Mitglieder!$C$24:$BG$323,AH$303)="",$G154=""),"",VLOOKUP($A154,Mitglieder!$C$24:$BG$323,AH$303))</f>
        <v/>
      </c>
      <c r="AI154" s="54" t="str">
        <f ca="1">IF(OR(VLOOKUP($A154,Mitglieder!$C$24:$BG$323,AI$303)="",$G154=""),"",VLOOKUP($A154,Mitglieder!$C$24:$BG$323,AI$303))</f>
        <v/>
      </c>
      <c r="AJ154" s="54" t="str">
        <f ca="1">IF(OR(VLOOKUP($A154,Mitglieder!$C$24:$BG$323,AJ$303)="",$G154=""),"",VLOOKUP($A154,Mitglieder!$C$24:$BG$323,AJ$303))</f>
        <v/>
      </c>
      <c r="AK154" s="54" t="str">
        <f ca="1">IF(OR(VLOOKUP($A154,Mitglieder!$C$24:$BG$323,AK$303)="",$G154=""),"",VLOOKUP($A154,Mitglieder!$C$24:$BG$323,AK$303))</f>
        <v/>
      </c>
      <c r="AL154" s="54" t="str">
        <f ca="1">IF(OR(VLOOKUP($A154,Mitglieder!$C$24:$BG$323,AL$303)="",$G154=""),"",VLOOKUP($A154,Mitglieder!$C$24:$BG$323,AL$303))</f>
        <v/>
      </c>
      <c r="AM154" s="42" t="str">
        <f ca="1">IF($G154="","",VLOOKUP($A154,Mitglieder!$C$24:$BG$323,AM$303))</f>
        <v/>
      </c>
      <c r="AN154" s="54" t="str">
        <f ca="1">IF(OR(VLOOKUP($A154,Mitglieder!$C$24:$BG$323,AN$303)="",$G154=""),"",VLOOKUP($A154,Mitglieder!$C$24:$BG$323,AN$303))</f>
        <v/>
      </c>
      <c r="AO154" s="43" t="str">
        <f ca="1">IF($G154="","",TEXT(VLOOKUP($A154,Mitglieder!$C$24:$BG$323,AO$303),"TT.MM.JJJJ"))</f>
        <v/>
      </c>
      <c r="AP154" s="42" t="str">
        <f ca="1">IF($G154="","",VLOOKUP($A154,Mitglieder!$C$24:$BG$323,AP$303))</f>
        <v/>
      </c>
      <c r="AQ154" s="45" t="str">
        <f ca="1">IF($G154="","",TEXT(VLOOKUP($A154,Mitglieder!$C$24:$BG$323,AQ$303),"0.00"))</f>
        <v/>
      </c>
      <c r="AR154" s="54" t="str">
        <f ca="1">IF(OR(VLOOKUP($A154,Mitglieder!$C$24:$BG$323,AR$303)="",$G154=""),"",VLOOKUP($A154,Mitglieder!$C$24:$BG$323,AR$303))</f>
        <v/>
      </c>
      <c r="AS154" s="45" t="str">
        <f ca="1">IF($G154="","",TEXT(VLOOKUP($A154,Mitglieder!$C$24:$BG$323,AS$303),"0.00"))</f>
        <v/>
      </c>
      <c r="AT154" s="54" t="str">
        <f ca="1">IF(OR(VLOOKUP($A154,Mitglieder!$C$24:$BG$323,AT$303)="",$G154=""),"",VLOOKUP($A154,Mitglieder!$C$24:$BG$323,AT$303))</f>
        <v/>
      </c>
      <c r="AU154" s="45" t="str">
        <f ca="1">IF($G154="","",TEXT(VLOOKUP($A154,Mitglieder!$C$24:$BG$323,AU$303),"0.00"))</f>
        <v/>
      </c>
      <c r="AV154" s="45" t="str">
        <f ca="1">IF($G154="","",TEXT(VLOOKUP($A154,Mitglieder!$C$24:$BG$323,AV$303),"0.00"))</f>
        <v/>
      </c>
      <c r="AW154" s="42" t="str">
        <f ca="1">IF($G154="","",VLOOKUP($A154,Mitglieder!$C$24:$BG$323,AW$303))</f>
        <v/>
      </c>
      <c r="AX154" s="54" t="str">
        <f ca="1">IF(OR(VLOOKUP($A154,Mitglieder!$C$24:$BG$323,AX$303)="",$G154=""),"",VLOOKUP($A154,Mitglieder!$C$24:$BG$323,AX$303))</f>
        <v/>
      </c>
      <c r="AY154" s="43" t="str">
        <f ca="1">IF($G154="","",TEXT(VLOOKUP($A154,Mitglieder!$C$24:$BG$323,AY$303),"TT.MM.JJJJ"))</f>
        <v/>
      </c>
      <c r="AZ154" s="43" t="str">
        <f ca="1">IF($G154="","",TEXT(VLOOKUP($A154,Mitglieder!$C$24:$BG$323,AZ$303),"TT.MM.JJJJ"))</f>
        <v/>
      </c>
      <c r="BA154" s="43" t="str">
        <f ca="1">IF($G154="","",TEXT(VLOOKUP($A154,Mitglieder!$C$24:$BG$323,BA$303),"TT.MM.JJJJ"))</f>
        <v/>
      </c>
      <c r="BB154" s="43" t="str">
        <f ca="1">IF($G154="","",TEXT(VLOOKUP($A154,Mitglieder!$C$24:$BG$323,BB$303),"TT.MM.JJJJ"))</f>
        <v/>
      </c>
      <c r="BC154" s="43" t="str">
        <f ca="1">IF($G154="","",TEXT(VLOOKUP($A154,Mitglieder!$C$24:$BG$323,BC$303),"TT.MM.JJJJ"))</f>
        <v/>
      </c>
      <c r="BD154" s="43" t="str">
        <f ca="1">IF($G154="","",TEXT(VLOOKUP($A154,Mitglieder!$C$24:$BG$323,BD$303),"TT.MM.JJJJ"))</f>
        <v/>
      </c>
      <c r="BE154" s="42" t="str">
        <f ca="1">IF($G154="","",VLOOKUP($A154,Mitglieder!$C$24:$BG$323,BE$303))</f>
        <v/>
      </c>
      <c r="BF154" s="42" t="str">
        <f ca="1">IF($G154="","",VLOOKUP($A154,Mitglieder!$C$24:$BG$323,BF$303))</f>
        <v/>
      </c>
    </row>
    <row r="155" spans="1:58" x14ac:dyDescent="0.35">
      <c r="A155" s="42">
        <v>155</v>
      </c>
      <c r="B155" s="42">
        <f ca="1">VLOOKUP($A155,Mitglieder!$C$24:$BA$323,B$303)</f>
        <v>1.0299999999999967</v>
      </c>
      <c r="C155" s="42" t="str">
        <f ca="1">IF($G155="","",VLOOKUP($A155,Mitglieder!$C$24:$BG$323,C$303))</f>
        <v/>
      </c>
      <c r="D155" s="42" t="str">
        <f ca="1">IF($G155="","",VLOOKUP($A155,Mitglieder!$C$24:$BG$323,D$303))</f>
        <v/>
      </c>
      <c r="E155" s="42" t="str">
        <f ca="1">IF($G155="","",VLOOKUP($A155,Mitglieder!$C$24:$BG$323,E$303))</f>
        <v/>
      </c>
      <c r="F155" s="54" t="str">
        <f ca="1">IF(OR(VLOOKUP($A155,Mitglieder!$C$24:$BG$323,F$303)="",$G155=""),"",VLOOKUP($A155,Mitglieder!$C$24:$BG$323,F$303))</f>
        <v/>
      </c>
      <c r="G155" s="72" t="str">
        <f ca="1">IF(B155/ROUND(B155,0)=1,VLOOKUP($A155,Mitglieder!$C$24:$BA$323,G$303),"")</f>
        <v/>
      </c>
      <c r="H155" s="42" t="str">
        <f ca="1">IF($G155="","",VLOOKUP($A155,Mitglieder!$C$24:$BG$323,H$303))</f>
        <v/>
      </c>
      <c r="I155" s="54" t="str">
        <f ca="1">IF(OR(VLOOKUP($A155,Mitglieder!$C$24:$BG$323,I$303)="",$G155=""),"",VLOOKUP($A155,Mitglieder!$C$24:$BG$323,I$303))</f>
        <v/>
      </c>
      <c r="J155" s="42" t="str">
        <f ca="1">IF($G155="","",VLOOKUP($A155,Mitglieder!$C$24:$BG$323,J$303))</f>
        <v/>
      </c>
      <c r="K155" s="54" t="str">
        <f ca="1">IF(OR(VLOOKUP($A155,Mitglieder!$C$24:$BG$323,K$303)="",$G155=""),"",VLOOKUP($A155,Mitglieder!$C$24:$BG$323,K$303))</f>
        <v/>
      </c>
      <c r="L155" s="42" t="str">
        <f ca="1">IF($G155="","",VLOOKUP($A155,Mitglieder!$C$24:$BG$323,L$303))</f>
        <v/>
      </c>
      <c r="M155" s="42" t="str">
        <f ca="1">IF($G155="","",VLOOKUP($A155,Mitglieder!$C$24:$BG$323,M$303))</f>
        <v/>
      </c>
      <c r="N155" s="42" t="str">
        <f ca="1">IF($G155="","",VLOOKUP($A155,Mitglieder!$C$24:$BG$323,N$303))</f>
        <v/>
      </c>
      <c r="O155" s="42" t="str">
        <f ca="1">IF($G155="","",VLOOKUP($A155,Mitglieder!$C$24:$BG$323,O$303))</f>
        <v/>
      </c>
      <c r="P155" s="42" t="str">
        <f ca="1">IF($G155="","",VLOOKUP($A155,Mitglieder!$C$24:$BG$323,P$303))</f>
        <v/>
      </c>
      <c r="Q155" s="42" t="str">
        <f ca="1">IF($G155="","",VLOOKUP($A155,Mitglieder!$C$24:$BG$323,Q$303))</f>
        <v/>
      </c>
      <c r="R155" s="54" t="str">
        <f ca="1">IF(OR(VLOOKUP($A155,Mitglieder!$C$24:$BG$323,R$303)="",$G155=""),"",VLOOKUP($A155,Mitglieder!$C$24:$BG$323,R$303))</f>
        <v/>
      </c>
      <c r="S155" s="43" t="str">
        <f ca="1">IF($G155="","",TEXT(VLOOKUP($A155,Mitglieder!$C$24:$BG$323,S$303),"TT.MM.JJJJ"))</f>
        <v/>
      </c>
      <c r="T155" s="43" t="str">
        <f ca="1">IF($G155="","",TEXT(VLOOKUP($A155,Mitglieder!$C$24:$BG$323,T$303),"TT.MM.JJJJ"))</f>
        <v/>
      </c>
      <c r="U155" s="43" t="str">
        <f ca="1">IF($G155="","",TEXT(VLOOKUP($A155,Mitglieder!$C$24:$BG$323,U$303),"TT.MM.JJJJ"))</f>
        <v/>
      </c>
      <c r="V155" s="54" t="str">
        <f ca="1">IF(OR(VLOOKUP($A155,Mitglieder!$C$24:$BG$323,V$303)="",$G155=""),"",VLOOKUP($A155,Mitglieder!$C$24:$BG$323,V$303))</f>
        <v/>
      </c>
      <c r="W155" s="54" t="str">
        <f ca="1">IF(OR(VLOOKUP($A155,Mitglieder!$C$24:$BG$323,W$303)="",$G155=""),"",VLOOKUP($A155,Mitglieder!$C$24:$BG$323,W$303))</f>
        <v/>
      </c>
      <c r="X155" s="54" t="str">
        <f ca="1">IF(OR(VLOOKUP($A155,Mitglieder!$C$24:$BG$323,X$303)="",$G155=""),"",VLOOKUP($A155,Mitglieder!$C$24:$BG$323,X$303))</f>
        <v/>
      </c>
      <c r="Y155" s="54" t="str">
        <f ca="1">IF(OR(VLOOKUP($A155,Mitglieder!$C$24:$BG$323,Y$303)="",$G155=""),"",VLOOKUP($A155,Mitglieder!$C$24:$BG$323,Y$303))</f>
        <v/>
      </c>
      <c r="Z155" s="54" t="str">
        <f ca="1">IF(OR(VLOOKUP($A155,Mitglieder!$C$24:$BG$323,Z$303)="",$G155=""),"",VLOOKUP($A155,Mitglieder!$C$24:$BG$323,Z$303))</f>
        <v/>
      </c>
      <c r="AA155" s="54" t="str">
        <f ca="1">IF(OR(VLOOKUP($A155,Mitglieder!$C$24:$BG$323,AA$303)="",$G155=""),"",VLOOKUP($A155,Mitglieder!$C$24:$BG$323,AA$303))</f>
        <v/>
      </c>
      <c r="AB155" s="54" t="str">
        <f ca="1">IF(OR(VLOOKUP($A155,Mitglieder!$C$24:$BG$323,AB$303)="",$G155=""),"",VLOOKUP($A155,Mitglieder!$C$24:$BG$323,AB$303))</f>
        <v/>
      </c>
      <c r="AC155" s="54" t="str">
        <f ca="1">IF(OR(VLOOKUP($A155,Mitglieder!$C$24:$BG$323,AC$303)="",$G155=""),"",VLOOKUP($A155,Mitglieder!$C$24:$BG$323,AC$303))</f>
        <v/>
      </c>
      <c r="AD155" s="54" t="str">
        <f ca="1">IF(OR(VLOOKUP($A155,Mitglieder!$C$24:$BG$323,AD$303)="",$G155=""),"",VLOOKUP($A155,Mitglieder!$C$24:$BG$323,AD$303))</f>
        <v/>
      </c>
      <c r="AE155" s="54" t="str">
        <f ca="1">IF(OR(VLOOKUP($A155,Mitglieder!$C$24:$BG$323,AE$303)="",$G155=""),"",VLOOKUP($A155,Mitglieder!$C$24:$BG$323,AE$303))</f>
        <v/>
      </c>
      <c r="AF155" s="54" t="str">
        <f ca="1">IF(OR(VLOOKUP($A155,Mitglieder!$C$24:$BG$323,AF$303)="",$G155=""),"",VLOOKUP($A155,Mitglieder!$C$24:$BG$323,AF$303))</f>
        <v/>
      </c>
      <c r="AG155" s="54" t="str">
        <f ca="1">IF(OR(VLOOKUP($A155,Mitglieder!$C$24:$BG$323,AG$303)="",$G155=""),"",VLOOKUP($A155,Mitglieder!$C$24:$BG$323,AG$303))</f>
        <v/>
      </c>
      <c r="AH155" s="54" t="str">
        <f ca="1">IF(OR(VLOOKUP($A155,Mitglieder!$C$24:$BG$323,AH$303)="",$G155=""),"",VLOOKUP($A155,Mitglieder!$C$24:$BG$323,AH$303))</f>
        <v/>
      </c>
      <c r="AI155" s="54" t="str">
        <f ca="1">IF(OR(VLOOKUP($A155,Mitglieder!$C$24:$BG$323,AI$303)="",$G155=""),"",VLOOKUP($A155,Mitglieder!$C$24:$BG$323,AI$303))</f>
        <v/>
      </c>
      <c r="AJ155" s="54" t="str">
        <f ca="1">IF(OR(VLOOKUP($A155,Mitglieder!$C$24:$BG$323,AJ$303)="",$G155=""),"",VLOOKUP($A155,Mitglieder!$C$24:$BG$323,AJ$303))</f>
        <v/>
      </c>
      <c r="AK155" s="54" t="str">
        <f ca="1">IF(OR(VLOOKUP($A155,Mitglieder!$C$24:$BG$323,AK$303)="",$G155=""),"",VLOOKUP($A155,Mitglieder!$C$24:$BG$323,AK$303))</f>
        <v/>
      </c>
      <c r="AL155" s="54" t="str">
        <f ca="1">IF(OR(VLOOKUP($A155,Mitglieder!$C$24:$BG$323,AL$303)="",$G155=""),"",VLOOKUP($A155,Mitglieder!$C$24:$BG$323,AL$303))</f>
        <v/>
      </c>
      <c r="AM155" s="42" t="str">
        <f ca="1">IF($G155="","",VLOOKUP($A155,Mitglieder!$C$24:$BG$323,AM$303))</f>
        <v/>
      </c>
      <c r="AN155" s="54" t="str">
        <f ca="1">IF(OR(VLOOKUP($A155,Mitglieder!$C$24:$BG$323,AN$303)="",$G155=""),"",VLOOKUP($A155,Mitglieder!$C$24:$BG$323,AN$303))</f>
        <v/>
      </c>
      <c r="AO155" s="43" t="str">
        <f ca="1">IF($G155="","",TEXT(VLOOKUP($A155,Mitglieder!$C$24:$BG$323,AO$303),"TT.MM.JJJJ"))</f>
        <v/>
      </c>
      <c r="AP155" s="42" t="str">
        <f ca="1">IF($G155="","",VLOOKUP($A155,Mitglieder!$C$24:$BG$323,AP$303))</f>
        <v/>
      </c>
      <c r="AQ155" s="45" t="str">
        <f ca="1">IF($G155="","",TEXT(VLOOKUP($A155,Mitglieder!$C$24:$BG$323,AQ$303),"0.00"))</f>
        <v/>
      </c>
      <c r="AR155" s="54" t="str">
        <f ca="1">IF(OR(VLOOKUP($A155,Mitglieder!$C$24:$BG$323,AR$303)="",$G155=""),"",VLOOKUP($A155,Mitglieder!$C$24:$BG$323,AR$303))</f>
        <v/>
      </c>
      <c r="AS155" s="45" t="str">
        <f ca="1">IF($G155="","",TEXT(VLOOKUP($A155,Mitglieder!$C$24:$BG$323,AS$303),"0.00"))</f>
        <v/>
      </c>
      <c r="AT155" s="54" t="str">
        <f ca="1">IF(OR(VLOOKUP($A155,Mitglieder!$C$24:$BG$323,AT$303)="",$G155=""),"",VLOOKUP($A155,Mitglieder!$C$24:$BG$323,AT$303))</f>
        <v/>
      </c>
      <c r="AU155" s="45" t="str">
        <f ca="1">IF($G155="","",TEXT(VLOOKUP($A155,Mitglieder!$C$24:$BG$323,AU$303),"0.00"))</f>
        <v/>
      </c>
      <c r="AV155" s="45" t="str">
        <f ca="1">IF($G155="","",TEXT(VLOOKUP($A155,Mitglieder!$C$24:$BG$323,AV$303),"0.00"))</f>
        <v/>
      </c>
      <c r="AW155" s="42" t="str">
        <f ca="1">IF($G155="","",VLOOKUP($A155,Mitglieder!$C$24:$BG$323,AW$303))</f>
        <v/>
      </c>
      <c r="AX155" s="54" t="str">
        <f ca="1">IF(OR(VLOOKUP($A155,Mitglieder!$C$24:$BG$323,AX$303)="",$G155=""),"",VLOOKUP($A155,Mitglieder!$C$24:$BG$323,AX$303))</f>
        <v/>
      </c>
      <c r="AY155" s="43" t="str">
        <f ca="1">IF($G155="","",TEXT(VLOOKUP($A155,Mitglieder!$C$24:$BG$323,AY$303),"TT.MM.JJJJ"))</f>
        <v/>
      </c>
      <c r="AZ155" s="43" t="str">
        <f ca="1">IF($G155="","",TEXT(VLOOKUP($A155,Mitglieder!$C$24:$BG$323,AZ$303),"TT.MM.JJJJ"))</f>
        <v/>
      </c>
      <c r="BA155" s="43" t="str">
        <f ca="1">IF($G155="","",TEXT(VLOOKUP($A155,Mitglieder!$C$24:$BG$323,BA$303),"TT.MM.JJJJ"))</f>
        <v/>
      </c>
      <c r="BB155" s="43" t="str">
        <f ca="1">IF($G155="","",TEXT(VLOOKUP($A155,Mitglieder!$C$24:$BG$323,BB$303),"TT.MM.JJJJ"))</f>
        <v/>
      </c>
      <c r="BC155" s="43" t="str">
        <f ca="1">IF($G155="","",TEXT(VLOOKUP($A155,Mitglieder!$C$24:$BG$323,BC$303),"TT.MM.JJJJ"))</f>
        <v/>
      </c>
      <c r="BD155" s="43" t="str">
        <f ca="1">IF($G155="","",TEXT(VLOOKUP($A155,Mitglieder!$C$24:$BG$323,BD$303),"TT.MM.JJJJ"))</f>
        <v/>
      </c>
      <c r="BE155" s="42" t="str">
        <f ca="1">IF($G155="","",VLOOKUP($A155,Mitglieder!$C$24:$BG$323,BE$303))</f>
        <v/>
      </c>
      <c r="BF155" s="42" t="str">
        <f ca="1">IF($G155="","",VLOOKUP($A155,Mitglieder!$C$24:$BG$323,BF$303))</f>
        <v/>
      </c>
    </row>
    <row r="156" spans="1:58" x14ac:dyDescent="0.35">
      <c r="A156" s="42">
        <v>156</v>
      </c>
      <c r="B156" s="42">
        <f ca="1">VLOOKUP($A156,Mitglieder!$C$24:$BA$323,B$303)</f>
        <v>1.0299999999999967</v>
      </c>
      <c r="C156" s="42" t="str">
        <f ca="1">IF($G156="","",VLOOKUP($A156,Mitglieder!$C$24:$BG$323,C$303))</f>
        <v/>
      </c>
      <c r="D156" s="42" t="str">
        <f ca="1">IF($G156="","",VLOOKUP($A156,Mitglieder!$C$24:$BG$323,D$303))</f>
        <v/>
      </c>
      <c r="E156" s="42" t="str">
        <f ca="1">IF($G156="","",VLOOKUP($A156,Mitglieder!$C$24:$BG$323,E$303))</f>
        <v/>
      </c>
      <c r="F156" s="54" t="str">
        <f ca="1">IF(OR(VLOOKUP($A156,Mitglieder!$C$24:$BG$323,F$303)="",$G156=""),"",VLOOKUP($A156,Mitglieder!$C$24:$BG$323,F$303))</f>
        <v/>
      </c>
      <c r="G156" s="72" t="str">
        <f ca="1">IF(B156/ROUND(B156,0)=1,VLOOKUP($A156,Mitglieder!$C$24:$BA$323,G$303),"")</f>
        <v/>
      </c>
      <c r="H156" s="42" t="str">
        <f ca="1">IF($G156="","",VLOOKUP($A156,Mitglieder!$C$24:$BG$323,H$303))</f>
        <v/>
      </c>
      <c r="I156" s="54" t="str">
        <f ca="1">IF(OR(VLOOKUP($A156,Mitglieder!$C$24:$BG$323,I$303)="",$G156=""),"",VLOOKUP($A156,Mitglieder!$C$24:$BG$323,I$303))</f>
        <v/>
      </c>
      <c r="J156" s="42" t="str">
        <f ca="1">IF($G156="","",VLOOKUP($A156,Mitglieder!$C$24:$BG$323,J$303))</f>
        <v/>
      </c>
      <c r="K156" s="54" t="str">
        <f ca="1">IF(OR(VLOOKUP($A156,Mitglieder!$C$24:$BG$323,K$303)="",$G156=""),"",VLOOKUP($A156,Mitglieder!$C$24:$BG$323,K$303))</f>
        <v/>
      </c>
      <c r="L156" s="42" t="str">
        <f ca="1">IF($G156="","",VLOOKUP($A156,Mitglieder!$C$24:$BG$323,L$303))</f>
        <v/>
      </c>
      <c r="M156" s="42" t="str">
        <f ca="1">IF($G156="","",VLOOKUP($A156,Mitglieder!$C$24:$BG$323,M$303))</f>
        <v/>
      </c>
      <c r="N156" s="42" t="str">
        <f ca="1">IF($G156="","",VLOOKUP($A156,Mitglieder!$C$24:$BG$323,N$303))</f>
        <v/>
      </c>
      <c r="O156" s="42" t="str">
        <f ca="1">IF($G156="","",VLOOKUP($A156,Mitglieder!$C$24:$BG$323,O$303))</f>
        <v/>
      </c>
      <c r="P156" s="42" t="str">
        <f ca="1">IF($G156="","",VLOOKUP($A156,Mitglieder!$C$24:$BG$323,P$303))</f>
        <v/>
      </c>
      <c r="Q156" s="42" t="str">
        <f ca="1">IF($G156="","",VLOOKUP($A156,Mitglieder!$C$24:$BG$323,Q$303))</f>
        <v/>
      </c>
      <c r="R156" s="54" t="str">
        <f ca="1">IF(OR(VLOOKUP($A156,Mitglieder!$C$24:$BG$323,R$303)="",$G156=""),"",VLOOKUP($A156,Mitglieder!$C$24:$BG$323,R$303))</f>
        <v/>
      </c>
      <c r="S156" s="43" t="str">
        <f ca="1">IF($G156="","",TEXT(VLOOKUP($A156,Mitglieder!$C$24:$BG$323,S$303),"TT.MM.JJJJ"))</f>
        <v/>
      </c>
      <c r="T156" s="43" t="str">
        <f ca="1">IF($G156="","",TEXT(VLOOKUP($A156,Mitglieder!$C$24:$BG$323,T$303),"TT.MM.JJJJ"))</f>
        <v/>
      </c>
      <c r="U156" s="43" t="str">
        <f ca="1">IF($G156="","",TEXT(VLOOKUP($A156,Mitglieder!$C$24:$BG$323,U$303),"TT.MM.JJJJ"))</f>
        <v/>
      </c>
      <c r="V156" s="54" t="str">
        <f ca="1">IF(OR(VLOOKUP($A156,Mitglieder!$C$24:$BG$323,V$303)="",$G156=""),"",VLOOKUP($A156,Mitglieder!$C$24:$BG$323,V$303))</f>
        <v/>
      </c>
      <c r="W156" s="54" t="str">
        <f ca="1">IF(OR(VLOOKUP($A156,Mitglieder!$C$24:$BG$323,W$303)="",$G156=""),"",VLOOKUP($A156,Mitglieder!$C$24:$BG$323,W$303))</f>
        <v/>
      </c>
      <c r="X156" s="54" t="str">
        <f ca="1">IF(OR(VLOOKUP($A156,Mitglieder!$C$24:$BG$323,X$303)="",$G156=""),"",VLOOKUP($A156,Mitglieder!$C$24:$BG$323,X$303))</f>
        <v/>
      </c>
      <c r="Y156" s="54" t="str">
        <f ca="1">IF(OR(VLOOKUP($A156,Mitglieder!$C$24:$BG$323,Y$303)="",$G156=""),"",VLOOKUP($A156,Mitglieder!$C$24:$BG$323,Y$303))</f>
        <v/>
      </c>
      <c r="Z156" s="54" t="str">
        <f ca="1">IF(OR(VLOOKUP($A156,Mitglieder!$C$24:$BG$323,Z$303)="",$G156=""),"",VLOOKUP($A156,Mitglieder!$C$24:$BG$323,Z$303))</f>
        <v/>
      </c>
      <c r="AA156" s="54" t="str">
        <f ca="1">IF(OR(VLOOKUP($A156,Mitglieder!$C$24:$BG$323,AA$303)="",$G156=""),"",VLOOKUP($A156,Mitglieder!$C$24:$BG$323,AA$303))</f>
        <v/>
      </c>
      <c r="AB156" s="54" t="str">
        <f ca="1">IF(OR(VLOOKUP($A156,Mitglieder!$C$24:$BG$323,AB$303)="",$G156=""),"",VLOOKUP($A156,Mitglieder!$C$24:$BG$323,AB$303))</f>
        <v/>
      </c>
      <c r="AC156" s="54" t="str">
        <f ca="1">IF(OR(VLOOKUP($A156,Mitglieder!$C$24:$BG$323,AC$303)="",$G156=""),"",VLOOKUP($A156,Mitglieder!$C$24:$BG$323,AC$303))</f>
        <v/>
      </c>
      <c r="AD156" s="54" t="str">
        <f ca="1">IF(OR(VLOOKUP($A156,Mitglieder!$C$24:$BG$323,AD$303)="",$G156=""),"",VLOOKUP($A156,Mitglieder!$C$24:$BG$323,AD$303))</f>
        <v/>
      </c>
      <c r="AE156" s="54" t="str">
        <f ca="1">IF(OR(VLOOKUP($A156,Mitglieder!$C$24:$BG$323,AE$303)="",$G156=""),"",VLOOKUP($A156,Mitglieder!$C$24:$BG$323,AE$303))</f>
        <v/>
      </c>
      <c r="AF156" s="54" t="str">
        <f ca="1">IF(OR(VLOOKUP($A156,Mitglieder!$C$24:$BG$323,AF$303)="",$G156=""),"",VLOOKUP($A156,Mitglieder!$C$24:$BG$323,AF$303))</f>
        <v/>
      </c>
      <c r="AG156" s="54" t="str">
        <f ca="1">IF(OR(VLOOKUP($A156,Mitglieder!$C$24:$BG$323,AG$303)="",$G156=""),"",VLOOKUP($A156,Mitglieder!$C$24:$BG$323,AG$303))</f>
        <v/>
      </c>
      <c r="AH156" s="54" t="str">
        <f ca="1">IF(OR(VLOOKUP($A156,Mitglieder!$C$24:$BG$323,AH$303)="",$G156=""),"",VLOOKUP($A156,Mitglieder!$C$24:$BG$323,AH$303))</f>
        <v/>
      </c>
      <c r="AI156" s="54" t="str">
        <f ca="1">IF(OR(VLOOKUP($A156,Mitglieder!$C$24:$BG$323,AI$303)="",$G156=""),"",VLOOKUP($A156,Mitglieder!$C$24:$BG$323,AI$303))</f>
        <v/>
      </c>
      <c r="AJ156" s="54" t="str">
        <f ca="1">IF(OR(VLOOKUP($A156,Mitglieder!$C$24:$BG$323,AJ$303)="",$G156=""),"",VLOOKUP($A156,Mitglieder!$C$24:$BG$323,AJ$303))</f>
        <v/>
      </c>
      <c r="AK156" s="54" t="str">
        <f ca="1">IF(OR(VLOOKUP($A156,Mitglieder!$C$24:$BG$323,AK$303)="",$G156=""),"",VLOOKUP($A156,Mitglieder!$C$24:$BG$323,AK$303))</f>
        <v/>
      </c>
      <c r="AL156" s="54" t="str">
        <f ca="1">IF(OR(VLOOKUP($A156,Mitglieder!$C$24:$BG$323,AL$303)="",$G156=""),"",VLOOKUP($A156,Mitglieder!$C$24:$BG$323,AL$303))</f>
        <v/>
      </c>
      <c r="AM156" s="42" t="str">
        <f ca="1">IF($G156="","",VLOOKUP($A156,Mitglieder!$C$24:$BG$323,AM$303))</f>
        <v/>
      </c>
      <c r="AN156" s="54" t="str">
        <f ca="1">IF(OR(VLOOKUP($A156,Mitglieder!$C$24:$BG$323,AN$303)="",$G156=""),"",VLOOKUP($A156,Mitglieder!$C$24:$BG$323,AN$303))</f>
        <v/>
      </c>
      <c r="AO156" s="43" t="str">
        <f ca="1">IF($G156="","",TEXT(VLOOKUP($A156,Mitglieder!$C$24:$BG$323,AO$303),"TT.MM.JJJJ"))</f>
        <v/>
      </c>
      <c r="AP156" s="42" t="str">
        <f ca="1">IF($G156="","",VLOOKUP($A156,Mitglieder!$C$24:$BG$323,AP$303))</f>
        <v/>
      </c>
      <c r="AQ156" s="45" t="str">
        <f ca="1">IF($G156="","",TEXT(VLOOKUP($A156,Mitglieder!$C$24:$BG$323,AQ$303),"0.00"))</f>
        <v/>
      </c>
      <c r="AR156" s="54" t="str">
        <f ca="1">IF(OR(VLOOKUP($A156,Mitglieder!$C$24:$BG$323,AR$303)="",$G156=""),"",VLOOKUP($A156,Mitglieder!$C$24:$BG$323,AR$303))</f>
        <v/>
      </c>
      <c r="AS156" s="45" t="str">
        <f ca="1">IF($G156="","",TEXT(VLOOKUP($A156,Mitglieder!$C$24:$BG$323,AS$303),"0.00"))</f>
        <v/>
      </c>
      <c r="AT156" s="54" t="str">
        <f ca="1">IF(OR(VLOOKUP($A156,Mitglieder!$C$24:$BG$323,AT$303)="",$G156=""),"",VLOOKUP($A156,Mitglieder!$C$24:$BG$323,AT$303))</f>
        <v/>
      </c>
      <c r="AU156" s="45" t="str">
        <f ca="1">IF($G156="","",TEXT(VLOOKUP($A156,Mitglieder!$C$24:$BG$323,AU$303),"0.00"))</f>
        <v/>
      </c>
      <c r="AV156" s="45" t="str">
        <f ca="1">IF($G156="","",TEXT(VLOOKUP($A156,Mitglieder!$C$24:$BG$323,AV$303),"0.00"))</f>
        <v/>
      </c>
      <c r="AW156" s="42" t="str">
        <f ca="1">IF($G156="","",VLOOKUP($A156,Mitglieder!$C$24:$BG$323,AW$303))</f>
        <v/>
      </c>
      <c r="AX156" s="54" t="str">
        <f ca="1">IF(OR(VLOOKUP($A156,Mitglieder!$C$24:$BG$323,AX$303)="",$G156=""),"",VLOOKUP($A156,Mitglieder!$C$24:$BG$323,AX$303))</f>
        <v/>
      </c>
      <c r="AY156" s="43" t="str">
        <f ca="1">IF($G156="","",TEXT(VLOOKUP($A156,Mitglieder!$C$24:$BG$323,AY$303),"TT.MM.JJJJ"))</f>
        <v/>
      </c>
      <c r="AZ156" s="43" t="str">
        <f ca="1">IF($G156="","",TEXT(VLOOKUP($A156,Mitglieder!$C$24:$BG$323,AZ$303),"TT.MM.JJJJ"))</f>
        <v/>
      </c>
      <c r="BA156" s="43" t="str">
        <f ca="1">IF($G156="","",TEXT(VLOOKUP($A156,Mitglieder!$C$24:$BG$323,BA$303),"TT.MM.JJJJ"))</f>
        <v/>
      </c>
      <c r="BB156" s="43" t="str">
        <f ca="1">IF($G156="","",TEXT(VLOOKUP($A156,Mitglieder!$C$24:$BG$323,BB$303),"TT.MM.JJJJ"))</f>
        <v/>
      </c>
      <c r="BC156" s="43" t="str">
        <f ca="1">IF($G156="","",TEXT(VLOOKUP($A156,Mitglieder!$C$24:$BG$323,BC$303),"TT.MM.JJJJ"))</f>
        <v/>
      </c>
      <c r="BD156" s="43" t="str">
        <f ca="1">IF($G156="","",TEXT(VLOOKUP($A156,Mitglieder!$C$24:$BG$323,BD$303),"TT.MM.JJJJ"))</f>
        <v/>
      </c>
      <c r="BE156" s="42" t="str">
        <f ca="1">IF($G156="","",VLOOKUP($A156,Mitglieder!$C$24:$BG$323,BE$303))</f>
        <v/>
      </c>
      <c r="BF156" s="42" t="str">
        <f ca="1">IF($G156="","",VLOOKUP($A156,Mitglieder!$C$24:$BG$323,BF$303))</f>
        <v/>
      </c>
    </row>
    <row r="157" spans="1:58" x14ac:dyDescent="0.35">
      <c r="A157" s="42">
        <v>157</v>
      </c>
      <c r="B157" s="42">
        <f ca="1">VLOOKUP($A157,Mitglieder!$C$24:$BA$323,B$303)</f>
        <v>1.0299999999999967</v>
      </c>
      <c r="C157" s="42" t="str">
        <f ca="1">IF($G157="","",VLOOKUP($A157,Mitglieder!$C$24:$BG$323,C$303))</f>
        <v/>
      </c>
      <c r="D157" s="42" t="str">
        <f ca="1">IF($G157="","",VLOOKUP($A157,Mitglieder!$C$24:$BG$323,D$303))</f>
        <v/>
      </c>
      <c r="E157" s="42" t="str">
        <f ca="1">IF($G157="","",VLOOKUP($A157,Mitglieder!$C$24:$BG$323,E$303))</f>
        <v/>
      </c>
      <c r="F157" s="54" t="str">
        <f ca="1">IF(OR(VLOOKUP($A157,Mitglieder!$C$24:$BG$323,F$303)="",$G157=""),"",VLOOKUP($A157,Mitglieder!$C$24:$BG$323,F$303))</f>
        <v/>
      </c>
      <c r="G157" s="72" t="str">
        <f ca="1">IF(B157/ROUND(B157,0)=1,VLOOKUP($A157,Mitglieder!$C$24:$BA$323,G$303),"")</f>
        <v/>
      </c>
      <c r="H157" s="42" t="str">
        <f ca="1">IF($G157="","",VLOOKUP($A157,Mitglieder!$C$24:$BG$323,H$303))</f>
        <v/>
      </c>
      <c r="I157" s="54" t="str">
        <f ca="1">IF(OR(VLOOKUP($A157,Mitglieder!$C$24:$BG$323,I$303)="",$G157=""),"",VLOOKUP($A157,Mitglieder!$C$24:$BG$323,I$303))</f>
        <v/>
      </c>
      <c r="J157" s="42" t="str">
        <f ca="1">IF($G157="","",VLOOKUP($A157,Mitglieder!$C$24:$BG$323,J$303))</f>
        <v/>
      </c>
      <c r="K157" s="54" t="str">
        <f ca="1">IF(OR(VLOOKUP($A157,Mitglieder!$C$24:$BG$323,K$303)="",$G157=""),"",VLOOKUP($A157,Mitglieder!$C$24:$BG$323,K$303))</f>
        <v/>
      </c>
      <c r="L157" s="42" t="str">
        <f ca="1">IF($G157="","",VLOOKUP($A157,Mitglieder!$C$24:$BG$323,L$303))</f>
        <v/>
      </c>
      <c r="M157" s="42" t="str">
        <f ca="1">IF($G157="","",VLOOKUP($A157,Mitglieder!$C$24:$BG$323,M$303))</f>
        <v/>
      </c>
      <c r="N157" s="42" t="str">
        <f ca="1">IF($G157="","",VLOOKUP($A157,Mitglieder!$C$24:$BG$323,N$303))</f>
        <v/>
      </c>
      <c r="O157" s="42" t="str">
        <f ca="1">IF($G157="","",VLOOKUP($A157,Mitglieder!$C$24:$BG$323,O$303))</f>
        <v/>
      </c>
      <c r="P157" s="42" t="str">
        <f ca="1">IF($G157="","",VLOOKUP($A157,Mitglieder!$C$24:$BG$323,P$303))</f>
        <v/>
      </c>
      <c r="Q157" s="42" t="str">
        <f ca="1">IF($G157="","",VLOOKUP($A157,Mitglieder!$C$24:$BG$323,Q$303))</f>
        <v/>
      </c>
      <c r="R157" s="54" t="str">
        <f ca="1">IF(OR(VLOOKUP($A157,Mitglieder!$C$24:$BG$323,R$303)="",$G157=""),"",VLOOKUP($A157,Mitglieder!$C$24:$BG$323,R$303))</f>
        <v/>
      </c>
      <c r="S157" s="43" t="str">
        <f ca="1">IF($G157="","",TEXT(VLOOKUP($A157,Mitglieder!$C$24:$BG$323,S$303),"TT.MM.JJJJ"))</f>
        <v/>
      </c>
      <c r="T157" s="43" t="str">
        <f ca="1">IF($G157="","",TEXT(VLOOKUP($A157,Mitglieder!$C$24:$BG$323,T$303),"TT.MM.JJJJ"))</f>
        <v/>
      </c>
      <c r="U157" s="43" t="str">
        <f ca="1">IF($G157="","",TEXT(VLOOKUP($A157,Mitglieder!$C$24:$BG$323,U$303),"TT.MM.JJJJ"))</f>
        <v/>
      </c>
      <c r="V157" s="54" t="str">
        <f ca="1">IF(OR(VLOOKUP($A157,Mitglieder!$C$24:$BG$323,V$303)="",$G157=""),"",VLOOKUP($A157,Mitglieder!$C$24:$BG$323,V$303))</f>
        <v/>
      </c>
      <c r="W157" s="54" t="str">
        <f ca="1">IF(OR(VLOOKUP($A157,Mitglieder!$C$24:$BG$323,W$303)="",$G157=""),"",VLOOKUP($A157,Mitglieder!$C$24:$BG$323,W$303))</f>
        <v/>
      </c>
      <c r="X157" s="54" t="str">
        <f ca="1">IF(OR(VLOOKUP($A157,Mitglieder!$C$24:$BG$323,X$303)="",$G157=""),"",VLOOKUP($A157,Mitglieder!$C$24:$BG$323,X$303))</f>
        <v/>
      </c>
      <c r="Y157" s="54" t="str">
        <f ca="1">IF(OR(VLOOKUP($A157,Mitglieder!$C$24:$BG$323,Y$303)="",$G157=""),"",VLOOKUP($A157,Mitglieder!$C$24:$BG$323,Y$303))</f>
        <v/>
      </c>
      <c r="Z157" s="54" t="str">
        <f ca="1">IF(OR(VLOOKUP($A157,Mitglieder!$C$24:$BG$323,Z$303)="",$G157=""),"",VLOOKUP($A157,Mitglieder!$C$24:$BG$323,Z$303))</f>
        <v/>
      </c>
      <c r="AA157" s="54" t="str">
        <f ca="1">IF(OR(VLOOKUP($A157,Mitglieder!$C$24:$BG$323,AA$303)="",$G157=""),"",VLOOKUP($A157,Mitglieder!$C$24:$BG$323,AA$303))</f>
        <v/>
      </c>
      <c r="AB157" s="54" t="str">
        <f ca="1">IF(OR(VLOOKUP($A157,Mitglieder!$C$24:$BG$323,AB$303)="",$G157=""),"",VLOOKUP($A157,Mitglieder!$C$24:$BG$323,AB$303))</f>
        <v/>
      </c>
      <c r="AC157" s="54" t="str">
        <f ca="1">IF(OR(VLOOKUP($A157,Mitglieder!$C$24:$BG$323,AC$303)="",$G157=""),"",VLOOKUP($A157,Mitglieder!$C$24:$BG$323,AC$303))</f>
        <v/>
      </c>
      <c r="AD157" s="54" t="str">
        <f ca="1">IF(OR(VLOOKUP($A157,Mitglieder!$C$24:$BG$323,AD$303)="",$G157=""),"",VLOOKUP($A157,Mitglieder!$C$24:$BG$323,AD$303))</f>
        <v/>
      </c>
      <c r="AE157" s="54" t="str">
        <f ca="1">IF(OR(VLOOKUP($A157,Mitglieder!$C$24:$BG$323,AE$303)="",$G157=""),"",VLOOKUP($A157,Mitglieder!$C$24:$BG$323,AE$303))</f>
        <v/>
      </c>
      <c r="AF157" s="54" t="str">
        <f ca="1">IF(OR(VLOOKUP($A157,Mitglieder!$C$24:$BG$323,AF$303)="",$G157=""),"",VLOOKUP($A157,Mitglieder!$C$24:$BG$323,AF$303))</f>
        <v/>
      </c>
      <c r="AG157" s="54" t="str">
        <f ca="1">IF(OR(VLOOKUP($A157,Mitglieder!$C$24:$BG$323,AG$303)="",$G157=""),"",VLOOKUP($A157,Mitglieder!$C$24:$BG$323,AG$303))</f>
        <v/>
      </c>
      <c r="AH157" s="54" t="str">
        <f ca="1">IF(OR(VLOOKUP($A157,Mitglieder!$C$24:$BG$323,AH$303)="",$G157=""),"",VLOOKUP($A157,Mitglieder!$C$24:$BG$323,AH$303))</f>
        <v/>
      </c>
      <c r="AI157" s="54" t="str">
        <f ca="1">IF(OR(VLOOKUP($A157,Mitglieder!$C$24:$BG$323,AI$303)="",$G157=""),"",VLOOKUP($A157,Mitglieder!$C$24:$BG$323,AI$303))</f>
        <v/>
      </c>
      <c r="AJ157" s="54" t="str">
        <f ca="1">IF(OR(VLOOKUP($A157,Mitglieder!$C$24:$BG$323,AJ$303)="",$G157=""),"",VLOOKUP($A157,Mitglieder!$C$24:$BG$323,AJ$303))</f>
        <v/>
      </c>
      <c r="AK157" s="54" t="str">
        <f ca="1">IF(OR(VLOOKUP($A157,Mitglieder!$C$24:$BG$323,AK$303)="",$G157=""),"",VLOOKUP($A157,Mitglieder!$C$24:$BG$323,AK$303))</f>
        <v/>
      </c>
      <c r="AL157" s="54" t="str">
        <f ca="1">IF(OR(VLOOKUP($A157,Mitglieder!$C$24:$BG$323,AL$303)="",$G157=""),"",VLOOKUP($A157,Mitglieder!$C$24:$BG$323,AL$303))</f>
        <v/>
      </c>
      <c r="AM157" s="42" t="str">
        <f ca="1">IF($G157="","",VLOOKUP($A157,Mitglieder!$C$24:$BG$323,AM$303))</f>
        <v/>
      </c>
      <c r="AN157" s="54" t="str">
        <f ca="1">IF(OR(VLOOKUP($A157,Mitglieder!$C$24:$BG$323,AN$303)="",$G157=""),"",VLOOKUP($A157,Mitglieder!$C$24:$BG$323,AN$303))</f>
        <v/>
      </c>
      <c r="AO157" s="43" t="str">
        <f ca="1">IF($G157="","",TEXT(VLOOKUP($A157,Mitglieder!$C$24:$BG$323,AO$303),"TT.MM.JJJJ"))</f>
        <v/>
      </c>
      <c r="AP157" s="42" t="str">
        <f ca="1">IF($G157="","",VLOOKUP($A157,Mitglieder!$C$24:$BG$323,AP$303))</f>
        <v/>
      </c>
      <c r="AQ157" s="45" t="str">
        <f ca="1">IF($G157="","",TEXT(VLOOKUP($A157,Mitglieder!$C$24:$BG$323,AQ$303),"0.00"))</f>
        <v/>
      </c>
      <c r="AR157" s="54" t="str">
        <f ca="1">IF(OR(VLOOKUP($A157,Mitglieder!$C$24:$BG$323,AR$303)="",$G157=""),"",VLOOKUP($A157,Mitglieder!$C$24:$BG$323,AR$303))</f>
        <v/>
      </c>
      <c r="AS157" s="45" t="str">
        <f ca="1">IF($G157="","",TEXT(VLOOKUP($A157,Mitglieder!$C$24:$BG$323,AS$303),"0.00"))</f>
        <v/>
      </c>
      <c r="AT157" s="54" t="str">
        <f ca="1">IF(OR(VLOOKUP($A157,Mitglieder!$C$24:$BG$323,AT$303)="",$G157=""),"",VLOOKUP($A157,Mitglieder!$C$24:$BG$323,AT$303))</f>
        <v/>
      </c>
      <c r="AU157" s="45" t="str">
        <f ca="1">IF($G157="","",TEXT(VLOOKUP($A157,Mitglieder!$C$24:$BG$323,AU$303),"0.00"))</f>
        <v/>
      </c>
      <c r="AV157" s="45" t="str">
        <f ca="1">IF($G157="","",TEXT(VLOOKUP($A157,Mitglieder!$C$24:$BG$323,AV$303),"0.00"))</f>
        <v/>
      </c>
      <c r="AW157" s="42" t="str">
        <f ca="1">IF($G157="","",VLOOKUP($A157,Mitglieder!$C$24:$BG$323,AW$303))</f>
        <v/>
      </c>
      <c r="AX157" s="54" t="str">
        <f ca="1">IF(OR(VLOOKUP($A157,Mitglieder!$C$24:$BG$323,AX$303)="",$G157=""),"",VLOOKUP($A157,Mitglieder!$C$24:$BG$323,AX$303))</f>
        <v/>
      </c>
      <c r="AY157" s="43" t="str">
        <f ca="1">IF($G157="","",TEXT(VLOOKUP($A157,Mitglieder!$C$24:$BG$323,AY$303),"TT.MM.JJJJ"))</f>
        <v/>
      </c>
      <c r="AZ157" s="43" t="str">
        <f ca="1">IF($G157="","",TEXT(VLOOKUP($A157,Mitglieder!$C$24:$BG$323,AZ$303),"TT.MM.JJJJ"))</f>
        <v/>
      </c>
      <c r="BA157" s="43" t="str">
        <f ca="1">IF($G157="","",TEXT(VLOOKUP($A157,Mitglieder!$C$24:$BG$323,BA$303),"TT.MM.JJJJ"))</f>
        <v/>
      </c>
      <c r="BB157" s="43" t="str">
        <f ca="1">IF($G157="","",TEXT(VLOOKUP($A157,Mitglieder!$C$24:$BG$323,BB$303),"TT.MM.JJJJ"))</f>
        <v/>
      </c>
      <c r="BC157" s="43" t="str">
        <f ca="1">IF($G157="","",TEXT(VLOOKUP($A157,Mitglieder!$C$24:$BG$323,BC$303),"TT.MM.JJJJ"))</f>
        <v/>
      </c>
      <c r="BD157" s="43" t="str">
        <f ca="1">IF($G157="","",TEXT(VLOOKUP($A157,Mitglieder!$C$24:$BG$323,BD$303),"TT.MM.JJJJ"))</f>
        <v/>
      </c>
      <c r="BE157" s="42" t="str">
        <f ca="1">IF($G157="","",VLOOKUP($A157,Mitglieder!$C$24:$BG$323,BE$303))</f>
        <v/>
      </c>
      <c r="BF157" s="42" t="str">
        <f ca="1">IF($G157="","",VLOOKUP($A157,Mitglieder!$C$24:$BG$323,BF$303))</f>
        <v/>
      </c>
    </row>
    <row r="158" spans="1:58" x14ac:dyDescent="0.35">
      <c r="A158" s="42">
        <v>158</v>
      </c>
      <c r="B158" s="42">
        <f ca="1">VLOOKUP($A158,Mitglieder!$C$24:$BA$323,B$303)</f>
        <v>1.0299999999999967</v>
      </c>
      <c r="C158" s="42" t="str">
        <f ca="1">IF($G158="","",VLOOKUP($A158,Mitglieder!$C$24:$BG$323,C$303))</f>
        <v/>
      </c>
      <c r="D158" s="42" t="str">
        <f ca="1">IF($G158="","",VLOOKUP($A158,Mitglieder!$C$24:$BG$323,D$303))</f>
        <v/>
      </c>
      <c r="E158" s="42" t="str">
        <f ca="1">IF($G158="","",VLOOKUP($A158,Mitglieder!$C$24:$BG$323,E$303))</f>
        <v/>
      </c>
      <c r="F158" s="54" t="str">
        <f ca="1">IF(OR(VLOOKUP($A158,Mitglieder!$C$24:$BG$323,F$303)="",$G158=""),"",VLOOKUP($A158,Mitglieder!$C$24:$BG$323,F$303))</f>
        <v/>
      </c>
      <c r="G158" s="72" t="str">
        <f ca="1">IF(B158/ROUND(B158,0)=1,VLOOKUP($A158,Mitglieder!$C$24:$BA$323,G$303),"")</f>
        <v/>
      </c>
      <c r="H158" s="42" t="str">
        <f ca="1">IF($G158="","",VLOOKUP($A158,Mitglieder!$C$24:$BG$323,H$303))</f>
        <v/>
      </c>
      <c r="I158" s="54" t="str">
        <f ca="1">IF(OR(VLOOKUP($A158,Mitglieder!$C$24:$BG$323,I$303)="",$G158=""),"",VLOOKUP($A158,Mitglieder!$C$24:$BG$323,I$303))</f>
        <v/>
      </c>
      <c r="J158" s="42" t="str">
        <f ca="1">IF($G158="","",VLOOKUP($A158,Mitglieder!$C$24:$BG$323,J$303))</f>
        <v/>
      </c>
      <c r="K158" s="54" t="str">
        <f ca="1">IF(OR(VLOOKUP($A158,Mitglieder!$C$24:$BG$323,K$303)="",$G158=""),"",VLOOKUP($A158,Mitglieder!$C$24:$BG$323,K$303))</f>
        <v/>
      </c>
      <c r="L158" s="42" t="str">
        <f ca="1">IF($G158="","",VLOOKUP($A158,Mitglieder!$C$24:$BG$323,L$303))</f>
        <v/>
      </c>
      <c r="M158" s="42" t="str">
        <f ca="1">IF($G158="","",VLOOKUP($A158,Mitglieder!$C$24:$BG$323,M$303))</f>
        <v/>
      </c>
      <c r="N158" s="42" t="str">
        <f ca="1">IF($G158="","",VLOOKUP($A158,Mitglieder!$C$24:$BG$323,N$303))</f>
        <v/>
      </c>
      <c r="O158" s="42" t="str">
        <f ca="1">IF($G158="","",VLOOKUP($A158,Mitglieder!$C$24:$BG$323,O$303))</f>
        <v/>
      </c>
      <c r="P158" s="42" t="str">
        <f ca="1">IF($G158="","",VLOOKUP($A158,Mitglieder!$C$24:$BG$323,P$303))</f>
        <v/>
      </c>
      <c r="Q158" s="42" t="str">
        <f ca="1">IF($G158="","",VLOOKUP($A158,Mitglieder!$C$24:$BG$323,Q$303))</f>
        <v/>
      </c>
      <c r="R158" s="54" t="str">
        <f ca="1">IF(OR(VLOOKUP($A158,Mitglieder!$C$24:$BG$323,R$303)="",$G158=""),"",VLOOKUP($A158,Mitglieder!$C$24:$BG$323,R$303))</f>
        <v/>
      </c>
      <c r="S158" s="43" t="str">
        <f ca="1">IF($G158="","",TEXT(VLOOKUP($A158,Mitglieder!$C$24:$BG$323,S$303),"TT.MM.JJJJ"))</f>
        <v/>
      </c>
      <c r="T158" s="43" t="str">
        <f ca="1">IF($G158="","",TEXT(VLOOKUP($A158,Mitglieder!$C$24:$BG$323,T$303),"TT.MM.JJJJ"))</f>
        <v/>
      </c>
      <c r="U158" s="43" t="str">
        <f ca="1">IF($G158="","",TEXT(VLOOKUP($A158,Mitglieder!$C$24:$BG$323,U$303),"TT.MM.JJJJ"))</f>
        <v/>
      </c>
      <c r="V158" s="54" t="str">
        <f ca="1">IF(OR(VLOOKUP($A158,Mitglieder!$C$24:$BG$323,V$303)="",$G158=""),"",VLOOKUP($A158,Mitglieder!$C$24:$BG$323,V$303))</f>
        <v/>
      </c>
      <c r="W158" s="54" t="str">
        <f ca="1">IF(OR(VLOOKUP($A158,Mitglieder!$C$24:$BG$323,W$303)="",$G158=""),"",VLOOKUP($A158,Mitglieder!$C$24:$BG$323,W$303))</f>
        <v/>
      </c>
      <c r="X158" s="54" t="str">
        <f ca="1">IF(OR(VLOOKUP($A158,Mitglieder!$C$24:$BG$323,X$303)="",$G158=""),"",VLOOKUP($A158,Mitglieder!$C$24:$BG$323,X$303))</f>
        <v/>
      </c>
      <c r="Y158" s="54" t="str">
        <f ca="1">IF(OR(VLOOKUP($A158,Mitglieder!$C$24:$BG$323,Y$303)="",$G158=""),"",VLOOKUP($A158,Mitglieder!$C$24:$BG$323,Y$303))</f>
        <v/>
      </c>
      <c r="Z158" s="54" t="str">
        <f ca="1">IF(OR(VLOOKUP($A158,Mitglieder!$C$24:$BG$323,Z$303)="",$G158=""),"",VLOOKUP($A158,Mitglieder!$C$24:$BG$323,Z$303))</f>
        <v/>
      </c>
      <c r="AA158" s="54" t="str">
        <f ca="1">IF(OR(VLOOKUP($A158,Mitglieder!$C$24:$BG$323,AA$303)="",$G158=""),"",VLOOKUP($A158,Mitglieder!$C$24:$BG$323,AA$303))</f>
        <v/>
      </c>
      <c r="AB158" s="54" t="str">
        <f ca="1">IF(OR(VLOOKUP($A158,Mitglieder!$C$24:$BG$323,AB$303)="",$G158=""),"",VLOOKUP($A158,Mitglieder!$C$24:$BG$323,AB$303))</f>
        <v/>
      </c>
      <c r="AC158" s="54" t="str">
        <f ca="1">IF(OR(VLOOKUP($A158,Mitglieder!$C$24:$BG$323,AC$303)="",$G158=""),"",VLOOKUP($A158,Mitglieder!$C$24:$BG$323,AC$303))</f>
        <v/>
      </c>
      <c r="AD158" s="54" t="str">
        <f ca="1">IF(OR(VLOOKUP($A158,Mitglieder!$C$24:$BG$323,AD$303)="",$G158=""),"",VLOOKUP($A158,Mitglieder!$C$24:$BG$323,AD$303))</f>
        <v/>
      </c>
      <c r="AE158" s="54" t="str">
        <f ca="1">IF(OR(VLOOKUP($A158,Mitglieder!$C$24:$BG$323,AE$303)="",$G158=""),"",VLOOKUP($A158,Mitglieder!$C$24:$BG$323,AE$303))</f>
        <v/>
      </c>
      <c r="AF158" s="54" t="str">
        <f ca="1">IF(OR(VLOOKUP($A158,Mitglieder!$C$24:$BG$323,AF$303)="",$G158=""),"",VLOOKUP($A158,Mitglieder!$C$24:$BG$323,AF$303))</f>
        <v/>
      </c>
      <c r="AG158" s="54" t="str">
        <f ca="1">IF(OR(VLOOKUP($A158,Mitglieder!$C$24:$BG$323,AG$303)="",$G158=""),"",VLOOKUP($A158,Mitglieder!$C$24:$BG$323,AG$303))</f>
        <v/>
      </c>
      <c r="AH158" s="54" t="str">
        <f ca="1">IF(OR(VLOOKUP($A158,Mitglieder!$C$24:$BG$323,AH$303)="",$G158=""),"",VLOOKUP($A158,Mitglieder!$C$24:$BG$323,AH$303))</f>
        <v/>
      </c>
      <c r="AI158" s="54" t="str">
        <f ca="1">IF(OR(VLOOKUP($A158,Mitglieder!$C$24:$BG$323,AI$303)="",$G158=""),"",VLOOKUP($A158,Mitglieder!$C$24:$BG$323,AI$303))</f>
        <v/>
      </c>
      <c r="AJ158" s="54" t="str">
        <f ca="1">IF(OR(VLOOKUP($A158,Mitglieder!$C$24:$BG$323,AJ$303)="",$G158=""),"",VLOOKUP($A158,Mitglieder!$C$24:$BG$323,AJ$303))</f>
        <v/>
      </c>
      <c r="AK158" s="54" t="str">
        <f ca="1">IF(OR(VLOOKUP($A158,Mitglieder!$C$24:$BG$323,AK$303)="",$G158=""),"",VLOOKUP($A158,Mitglieder!$C$24:$BG$323,AK$303))</f>
        <v/>
      </c>
      <c r="AL158" s="54" t="str">
        <f ca="1">IF(OR(VLOOKUP($A158,Mitglieder!$C$24:$BG$323,AL$303)="",$G158=""),"",VLOOKUP($A158,Mitglieder!$C$24:$BG$323,AL$303))</f>
        <v/>
      </c>
      <c r="AM158" s="42" t="str">
        <f ca="1">IF($G158="","",VLOOKUP($A158,Mitglieder!$C$24:$BG$323,AM$303))</f>
        <v/>
      </c>
      <c r="AN158" s="54" t="str">
        <f ca="1">IF(OR(VLOOKUP($A158,Mitglieder!$C$24:$BG$323,AN$303)="",$G158=""),"",VLOOKUP($A158,Mitglieder!$C$24:$BG$323,AN$303))</f>
        <v/>
      </c>
      <c r="AO158" s="43" t="str">
        <f ca="1">IF($G158="","",TEXT(VLOOKUP($A158,Mitglieder!$C$24:$BG$323,AO$303),"TT.MM.JJJJ"))</f>
        <v/>
      </c>
      <c r="AP158" s="42" t="str">
        <f ca="1">IF($G158="","",VLOOKUP($A158,Mitglieder!$C$24:$BG$323,AP$303))</f>
        <v/>
      </c>
      <c r="AQ158" s="45" t="str">
        <f ca="1">IF($G158="","",TEXT(VLOOKUP($A158,Mitglieder!$C$24:$BG$323,AQ$303),"0.00"))</f>
        <v/>
      </c>
      <c r="AR158" s="54" t="str">
        <f ca="1">IF(OR(VLOOKUP($A158,Mitglieder!$C$24:$BG$323,AR$303)="",$G158=""),"",VLOOKUP($A158,Mitglieder!$C$24:$BG$323,AR$303))</f>
        <v/>
      </c>
      <c r="AS158" s="45" t="str">
        <f ca="1">IF($G158="","",TEXT(VLOOKUP($A158,Mitglieder!$C$24:$BG$323,AS$303),"0.00"))</f>
        <v/>
      </c>
      <c r="AT158" s="54" t="str">
        <f ca="1">IF(OR(VLOOKUP($A158,Mitglieder!$C$24:$BG$323,AT$303)="",$G158=""),"",VLOOKUP($A158,Mitglieder!$C$24:$BG$323,AT$303))</f>
        <v/>
      </c>
      <c r="AU158" s="45" t="str">
        <f ca="1">IF($G158="","",TEXT(VLOOKUP($A158,Mitglieder!$C$24:$BG$323,AU$303),"0.00"))</f>
        <v/>
      </c>
      <c r="AV158" s="45" t="str">
        <f ca="1">IF($G158="","",TEXT(VLOOKUP($A158,Mitglieder!$C$24:$BG$323,AV$303),"0.00"))</f>
        <v/>
      </c>
      <c r="AW158" s="42" t="str">
        <f ca="1">IF($G158="","",VLOOKUP($A158,Mitglieder!$C$24:$BG$323,AW$303))</f>
        <v/>
      </c>
      <c r="AX158" s="54" t="str">
        <f ca="1">IF(OR(VLOOKUP($A158,Mitglieder!$C$24:$BG$323,AX$303)="",$G158=""),"",VLOOKUP($A158,Mitglieder!$C$24:$BG$323,AX$303))</f>
        <v/>
      </c>
      <c r="AY158" s="43" t="str">
        <f ca="1">IF($G158="","",TEXT(VLOOKUP($A158,Mitglieder!$C$24:$BG$323,AY$303),"TT.MM.JJJJ"))</f>
        <v/>
      </c>
      <c r="AZ158" s="43" t="str">
        <f ca="1">IF($G158="","",TEXT(VLOOKUP($A158,Mitglieder!$C$24:$BG$323,AZ$303),"TT.MM.JJJJ"))</f>
        <v/>
      </c>
      <c r="BA158" s="43" t="str">
        <f ca="1">IF($G158="","",TEXT(VLOOKUP($A158,Mitglieder!$C$24:$BG$323,BA$303),"TT.MM.JJJJ"))</f>
        <v/>
      </c>
      <c r="BB158" s="43" t="str">
        <f ca="1">IF($G158="","",TEXT(VLOOKUP($A158,Mitglieder!$C$24:$BG$323,BB$303),"TT.MM.JJJJ"))</f>
        <v/>
      </c>
      <c r="BC158" s="43" t="str">
        <f ca="1">IF($G158="","",TEXT(VLOOKUP($A158,Mitglieder!$C$24:$BG$323,BC$303),"TT.MM.JJJJ"))</f>
        <v/>
      </c>
      <c r="BD158" s="43" t="str">
        <f ca="1">IF($G158="","",TEXT(VLOOKUP($A158,Mitglieder!$C$24:$BG$323,BD$303),"TT.MM.JJJJ"))</f>
        <v/>
      </c>
      <c r="BE158" s="42" t="str">
        <f ca="1">IF($G158="","",VLOOKUP($A158,Mitglieder!$C$24:$BG$323,BE$303))</f>
        <v/>
      </c>
      <c r="BF158" s="42" t="str">
        <f ca="1">IF($G158="","",VLOOKUP($A158,Mitglieder!$C$24:$BG$323,BF$303))</f>
        <v/>
      </c>
    </row>
    <row r="159" spans="1:58" x14ac:dyDescent="0.35">
      <c r="A159" s="42">
        <v>159</v>
      </c>
      <c r="B159" s="42">
        <f ca="1">VLOOKUP($A159,Mitglieder!$C$24:$BA$323,B$303)</f>
        <v>1.0299999999999967</v>
      </c>
      <c r="C159" s="42" t="str">
        <f ca="1">IF($G159="","",VLOOKUP($A159,Mitglieder!$C$24:$BG$323,C$303))</f>
        <v/>
      </c>
      <c r="D159" s="42" t="str">
        <f ca="1">IF($G159="","",VLOOKUP($A159,Mitglieder!$C$24:$BG$323,D$303))</f>
        <v/>
      </c>
      <c r="E159" s="42" t="str">
        <f ca="1">IF($G159="","",VLOOKUP($A159,Mitglieder!$C$24:$BG$323,E$303))</f>
        <v/>
      </c>
      <c r="F159" s="54" t="str">
        <f ca="1">IF(OR(VLOOKUP($A159,Mitglieder!$C$24:$BG$323,F$303)="",$G159=""),"",VLOOKUP($A159,Mitglieder!$C$24:$BG$323,F$303))</f>
        <v/>
      </c>
      <c r="G159" s="72" t="str">
        <f ca="1">IF(B159/ROUND(B159,0)=1,VLOOKUP($A159,Mitglieder!$C$24:$BA$323,G$303),"")</f>
        <v/>
      </c>
      <c r="H159" s="42" t="str">
        <f ca="1">IF($G159="","",VLOOKUP($A159,Mitglieder!$C$24:$BG$323,H$303))</f>
        <v/>
      </c>
      <c r="I159" s="54" t="str">
        <f ca="1">IF(OR(VLOOKUP($A159,Mitglieder!$C$24:$BG$323,I$303)="",$G159=""),"",VLOOKUP($A159,Mitglieder!$C$24:$BG$323,I$303))</f>
        <v/>
      </c>
      <c r="J159" s="42" t="str">
        <f ca="1">IF($G159="","",VLOOKUP($A159,Mitglieder!$C$24:$BG$323,J$303))</f>
        <v/>
      </c>
      <c r="K159" s="54" t="str">
        <f ca="1">IF(OR(VLOOKUP($A159,Mitglieder!$C$24:$BG$323,K$303)="",$G159=""),"",VLOOKUP($A159,Mitglieder!$C$24:$BG$323,K$303))</f>
        <v/>
      </c>
      <c r="L159" s="42" t="str">
        <f ca="1">IF($G159="","",VLOOKUP($A159,Mitglieder!$C$24:$BG$323,L$303))</f>
        <v/>
      </c>
      <c r="M159" s="42" t="str">
        <f ca="1">IF($G159="","",VLOOKUP($A159,Mitglieder!$C$24:$BG$323,M$303))</f>
        <v/>
      </c>
      <c r="N159" s="42" t="str">
        <f ca="1">IF($G159="","",VLOOKUP($A159,Mitglieder!$C$24:$BG$323,N$303))</f>
        <v/>
      </c>
      <c r="O159" s="42" t="str">
        <f ca="1">IF($G159="","",VLOOKUP($A159,Mitglieder!$C$24:$BG$323,O$303))</f>
        <v/>
      </c>
      <c r="P159" s="42" t="str">
        <f ca="1">IF($G159="","",VLOOKUP($A159,Mitglieder!$C$24:$BG$323,P$303))</f>
        <v/>
      </c>
      <c r="Q159" s="42" t="str">
        <f ca="1">IF($G159="","",VLOOKUP($A159,Mitglieder!$C$24:$BG$323,Q$303))</f>
        <v/>
      </c>
      <c r="R159" s="54" t="str">
        <f ca="1">IF(OR(VLOOKUP($A159,Mitglieder!$C$24:$BG$323,R$303)="",$G159=""),"",VLOOKUP($A159,Mitglieder!$C$24:$BG$323,R$303))</f>
        <v/>
      </c>
      <c r="S159" s="43" t="str">
        <f ca="1">IF($G159="","",TEXT(VLOOKUP($A159,Mitglieder!$C$24:$BG$323,S$303),"TT.MM.JJJJ"))</f>
        <v/>
      </c>
      <c r="T159" s="43" t="str">
        <f ca="1">IF($G159="","",TEXT(VLOOKUP($A159,Mitglieder!$C$24:$BG$323,T$303),"TT.MM.JJJJ"))</f>
        <v/>
      </c>
      <c r="U159" s="43" t="str">
        <f ca="1">IF($G159="","",TEXT(VLOOKUP($A159,Mitglieder!$C$24:$BG$323,U$303),"TT.MM.JJJJ"))</f>
        <v/>
      </c>
      <c r="V159" s="54" t="str">
        <f ca="1">IF(OR(VLOOKUP($A159,Mitglieder!$C$24:$BG$323,V$303)="",$G159=""),"",VLOOKUP($A159,Mitglieder!$C$24:$BG$323,V$303))</f>
        <v/>
      </c>
      <c r="W159" s="54" t="str">
        <f ca="1">IF(OR(VLOOKUP($A159,Mitglieder!$C$24:$BG$323,W$303)="",$G159=""),"",VLOOKUP($A159,Mitglieder!$C$24:$BG$323,W$303))</f>
        <v/>
      </c>
      <c r="X159" s="54" t="str">
        <f ca="1">IF(OR(VLOOKUP($A159,Mitglieder!$C$24:$BG$323,X$303)="",$G159=""),"",VLOOKUP($A159,Mitglieder!$C$24:$BG$323,X$303))</f>
        <v/>
      </c>
      <c r="Y159" s="54" t="str">
        <f ca="1">IF(OR(VLOOKUP($A159,Mitglieder!$C$24:$BG$323,Y$303)="",$G159=""),"",VLOOKUP($A159,Mitglieder!$C$24:$BG$323,Y$303))</f>
        <v/>
      </c>
      <c r="Z159" s="54" t="str">
        <f ca="1">IF(OR(VLOOKUP($A159,Mitglieder!$C$24:$BG$323,Z$303)="",$G159=""),"",VLOOKUP($A159,Mitglieder!$C$24:$BG$323,Z$303))</f>
        <v/>
      </c>
      <c r="AA159" s="54" t="str">
        <f ca="1">IF(OR(VLOOKUP($A159,Mitglieder!$C$24:$BG$323,AA$303)="",$G159=""),"",VLOOKUP($A159,Mitglieder!$C$24:$BG$323,AA$303))</f>
        <v/>
      </c>
      <c r="AB159" s="54" t="str">
        <f ca="1">IF(OR(VLOOKUP($A159,Mitglieder!$C$24:$BG$323,AB$303)="",$G159=""),"",VLOOKUP($A159,Mitglieder!$C$24:$BG$323,AB$303))</f>
        <v/>
      </c>
      <c r="AC159" s="54" t="str">
        <f ca="1">IF(OR(VLOOKUP($A159,Mitglieder!$C$24:$BG$323,AC$303)="",$G159=""),"",VLOOKUP($A159,Mitglieder!$C$24:$BG$323,AC$303))</f>
        <v/>
      </c>
      <c r="AD159" s="54" t="str">
        <f ca="1">IF(OR(VLOOKUP($A159,Mitglieder!$C$24:$BG$323,AD$303)="",$G159=""),"",VLOOKUP($A159,Mitglieder!$C$24:$BG$323,AD$303))</f>
        <v/>
      </c>
      <c r="AE159" s="54" t="str">
        <f ca="1">IF(OR(VLOOKUP($A159,Mitglieder!$C$24:$BG$323,AE$303)="",$G159=""),"",VLOOKUP($A159,Mitglieder!$C$24:$BG$323,AE$303))</f>
        <v/>
      </c>
      <c r="AF159" s="54" t="str">
        <f ca="1">IF(OR(VLOOKUP($A159,Mitglieder!$C$24:$BG$323,AF$303)="",$G159=""),"",VLOOKUP($A159,Mitglieder!$C$24:$BG$323,AF$303))</f>
        <v/>
      </c>
      <c r="AG159" s="54" t="str">
        <f ca="1">IF(OR(VLOOKUP($A159,Mitglieder!$C$24:$BG$323,AG$303)="",$G159=""),"",VLOOKUP($A159,Mitglieder!$C$24:$BG$323,AG$303))</f>
        <v/>
      </c>
      <c r="AH159" s="54" t="str">
        <f ca="1">IF(OR(VLOOKUP($A159,Mitglieder!$C$24:$BG$323,AH$303)="",$G159=""),"",VLOOKUP($A159,Mitglieder!$C$24:$BG$323,AH$303))</f>
        <v/>
      </c>
      <c r="AI159" s="54" t="str">
        <f ca="1">IF(OR(VLOOKUP($A159,Mitglieder!$C$24:$BG$323,AI$303)="",$G159=""),"",VLOOKUP($A159,Mitglieder!$C$24:$BG$323,AI$303))</f>
        <v/>
      </c>
      <c r="AJ159" s="54" t="str">
        <f ca="1">IF(OR(VLOOKUP($A159,Mitglieder!$C$24:$BG$323,AJ$303)="",$G159=""),"",VLOOKUP($A159,Mitglieder!$C$24:$BG$323,AJ$303))</f>
        <v/>
      </c>
      <c r="AK159" s="54" t="str">
        <f ca="1">IF(OR(VLOOKUP($A159,Mitglieder!$C$24:$BG$323,AK$303)="",$G159=""),"",VLOOKUP($A159,Mitglieder!$C$24:$BG$323,AK$303))</f>
        <v/>
      </c>
      <c r="AL159" s="54" t="str">
        <f ca="1">IF(OR(VLOOKUP($A159,Mitglieder!$C$24:$BG$323,AL$303)="",$G159=""),"",VLOOKUP($A159,Mitglieder!$C$24:$BG$323,AL$303))</f>
        <v/>
      </c>
      <c r="AM159" s="42" t="str">
        <f ca="1">IF($G159="","",VLOOKUP($A159,Mitglieder!$C$24:$BG$323,AM$303))</f>
        <v/>
      </c>
      <c r="AN159" s="54" t="str">
        <f ca="1">IF(OR(VLOOKUP($A159,Mitglieder!$C$24:$BG$323,AN$303)="",$G159=""),"",VLOOKUP($A159,Mitglieder!$C$24:$BG$323,AN$303))</f>
        <v/>
      </c>
      <c r="AO159" s="43" t="str">
        <f ca="1">IF($G159="","",TEXT(VLOOKUP($A159,Mitglieder!$C$24:$BG$323,AO$303),"TT.MM.JJJJ"))</f>
        <v/>
      </c>
      <c r="AP159" s="42" t="str">
        <f ca="1">IF($G159="","",VLOOKUP($A159,Mitglieder!$C$24:$BG$323,AP$303))</f>
        <v/>
      </c>
      <c r="AQ159" s="45" t="str">
        <f ca="1">IF($G159="","",TEXT(VLOOKUP($A159,Mitglieder!$C$24:$BG$323,AQ$303),"0.00"))</f>
        <v/>
      </c>
      <c r="AR159" s="54" t="str">
        <f ca="1">IF(OR(VLOOKUP($A159,Mitglieder!$C$24:$BG$323,AR$303)="",$G159=""),"",VLOOKUP($A159,Mitglieder!$C$24:$BG$323,AR$303))</f>
        <v/>
      </c>
      <c r="AS159" s="45" t="str">
        <f ca="1">IF($G159="","",TEXT(VLOOKUP($A159,Mitglieder!$C$24:$BG$323,AS$303),"0.00"))</f>
        <v/>
      </c>
      <c r="AT159" s="54" t="str">
        <f ca="1">IF(OR(VLOOKUP($A159,Mitglieder!$C$24:$BG$323,AT$303)="",$G159=""),"",VLOOKUP($A159,Mitglieder!$C$24:$BG$323,AT$303))</f>
        <v/>
      </c>
      <c r="AU159" s="45" t="str">
        <f ca="1">IF($G159="","",TEXT(VLOOKUP($A159,Mitglieder!$C$24:$BG$323,AU$303),"0.00"))</f>
        <v/>
      </c>
      <c r="AV159" s="45" t="str">
        <f ca="1">IF($G159="","",TEXT(VLOOKUP($A159,Mitglieder!$C$24:$BG$323,AV$303),"0.00"))</f>
        <v/>
      </c>
      <c r="AW159" s="42" t="str">
        <f ca="1">IF($G159="","",VLOOKUP($A159,Mitglieder!$C$24:$BG$323,AW$303))</f>
        <v/>
      </c>
      <c r="AX159" s="54" t="str">
        <f ca="1">IF(OR(VLOOKUP($A159,Mitglieder!$C$24:$BG$323,AX$303)="",$G159=""),"",VLOOKUP($A159,Mitglieder!$C$24:$BG$323,AX$303))</f>
        <v/>
      </c>
      <c r="AY159" s="43" t="str">
        <f ca="1">IF($G159="","",TEXT(VLOOKUP($A159,Mitglieder!$C$24:$BG$323,AY$303),"TT.MM.JJJJ"))</f>
        <v/>
      </c>
      <c r="AZ159" s="43" t="str">
        <f ca="1">IF($G159="","",TEXT(VLOOKUP($A159,Mitglieder!$C$24:$BG$323,AZ$303),"TT.MM.JJJJ"))</f>
        <v/>
      </c>
      <c r="BA159" s="43" t="str">
        <f ca="1">IF($G159="","",TEXT(VLOOKUP($A159,Mitglieder!$C$24:$BG$323,BA$303),"TT.MM.JJJJ"))</f>
        <v/>
      </c>
      <c r="BB159" s="43" t="str">
        <f ca="1">IF($G159="","",TEXT(VLOOKUP($A159,Mitglieder!$C$24:$BG$323,BB$303),"TT.MM.JJJJ"))</f>
        <v/>
      </c>
      <c r="BC159" s="43" t="str">
        <f ca="1">IF($G159="","",TEXT(VLOOKUP($A159,Mitglieder!$C$24:$BG$323,BC$303),"TT.MM.JJJJ"))</f>
        <v/>
      </c>
      <c r="BD159" s="43" t="str">
        <f ca="1">IF($G159="","",TEXT(VLOOKUP($A159,Mitglieder!$C$24:$BG$323,BD$303),"TT.MM.JJJJ"))</f>
        <v/>
      </c>
      <c r="BE159" s="42" t="str">
        <f ca="1">IF($G159="","",VLOOKUP($A159,Mitglieder!$C$24:$BG$323,BE$303))</f>
        <v/>
      </c>
      <c r="BF159" s="42" t="str">
        <f ca="1">IF($G159="","",VLOOKUP($A159,Mitglieder!$C$24:$BG$323,BF$303))</f>
        <v/>
      </c>
    </row>
    <row r="160" spans="1:58" x14ac:dyDescent="0.35">
      <c r="A160" s="42">
        <v>160</v>
      </c>
      <c r="B160" s="42">
        <f ca="1">VLOOKUP($A160,Mitglieder!$C$24:$BA$323,B$303)</f>
        <v>1.0299999999999967</v>
      </c>
      <c r="C160" s="42" t="str">
        <f ca="1">IF($G160="","",VLOOKUP($A160,Mitglieder!$C$24:$BG$323,C$303))</f>
        <v/>
      </c>
      <c r="D160" s="42" t="str">
        <f ca="1">IF($G160="","",VLOOKUP($A160,Mitglieder!$C$24:$BG$323,D$303))</f>
        <v/>
      </c>
      <c r="E160" s="42" t="str">
        <f ca="1">IF($G160="","",VLOOKUP($A160,Mitglieder!$C$24:$BG$323,E$303))</f>
        <v/>
      </c>
      <c r="F160" s="54" t="str">
        <f ca="1">IF(OR(VLOOKUP($A160,Mitglieder!$C$24:$BG$323,F$303)="",$G160=""),"",VLOOKUP($A160,Mitglieder!$C$24:$BG$323,F$303))</f>
        <v/>
      </c>
      <c r="G160" s="72" t="str">
        <f ca="1">IF(B160/ROUND(B160,0)=1,VLOOKUP($A160,Mitglieder!$C$24:$BA$323,G$303),"")</f>
        <v/>
      </c>
      <c r="H160" s="42" t="str">
        <f ca="1">IF($G160="","",VLOOKUP($A160,Mitglieder!$C$24:$BG$323,H$303))</f>
        <v/>
      </c>
      <c r="I160" s="54" t="str">
        <f ca="1">IF(OR(VLOOKUP($A160,Mitglieder!$C$24:$BG$323,I$303)="",$G160=""),"",VLOOKUP($A160,Mitglieder!$C$24:$BG$323,I$303))</f>
        <v/>
      </c>
      <c r="J160" s="42" t="str">
        <f ca="1">IF($G160="","",VLOOKUP($A160,Mitglieder!$C$24:$BG$323,J$303))</f>
        <v/>
      </c>
      <c r="K160" s="54" t="str">
        <f ca="1">IF(OR(VLOOKUP($A160,Mitglieder!$C$24:$BG$323,K$303)="",$G160=""),"",VLOOKUP($A160,Mitglieder!$C$24:$BG$323,K$303))</f>
        <v/>
      </c>
      <c r="L160" s="42" t="str">
        <f ca="1">IF($G160="","",VLOOKUP($A160,Mitglieder!$C$24:$BG$323,L$303))</f>
        <v/>
      </c>
      <c r="M160" s="42" t="str">
        <f ca="1">IF($G160="","",VLOOKUP($A160,Mitglieder!$C$24:$BG$323,M$303))</f>
        <v/>
      </c>
      <c r="N160" s="42" t="str">
        <f ca="1">IF($G160="","",VLOOKUP($A160,Mitglieder!$C$24:$BG$323,N$303))</f>
        <v/>
      </c>
      <c r="O160" s="42" t="str">
        <f ca="1">IF($G160="","",VLOOKUP($A160,Mitglieder!$C$24:$BG$323,O$303))</f>
        <v/>
      </c>
      <c r="P160" s="42" t="str">
        <f ca="1">IF($G160="","",VLOOKUP($A160,Mitglieder!$C$24:$BG$323,P$303))</f>
        <v/>
      </c>
      <c r="Q160" s="42" t="str">
        <f ca="1">IF($G160="","",VLOOKUP($A160,Mitglieder!$C$24:$BG$323,Q$303))</f>
        <v/>
      </c>
      <c r="R160" s="54" t="str">
        <f ca="1">IF(OR(VLOOKUP($A160,Mitglieder!$C$24:$BG$323,R$303)="",$G160=""),"",VLOOKUP($A160,Mitglieder!$C$24:$BG$323,R$303))</f>
        <v/>
      </c>
      <c r="S160" s="43" t="str">
        <f ca="1">IF($G160="","",TEXT(VLOOKUP($A160,Mitglieder!$C$24:$BG$323,S$303),"TT.MM.JJJJ"))</f>
        <v/>
      </c>
      <c r="T160" s="43" t="str">
        <f ca="1">IF($G160="","",TEXT(VLOOKUP($A160,Mitglieder!$C$24:$BG$323,T$303),"TT.MM.JJJJ"))</f>
        <v/>
      </c>
      <c r="U160" s="43" t="str">
        <f ca="1">IF($G160="","",TEXT(VLOOKUP($A160,Mitglieder!$C$24:$BG$323,U$303),"TT.MM.JJJJ"))</f>
        <v/>
      </c>
      <c r="V160" s="54" t="str">
        <f ca="1">IF(OR(VLOOKUP($A160,Mitglieder!$C$24:$BG$323,V$303)="",$G160=""),"",VLOOKUP($A160,Mitglieder!$C$24:$BG$323,V$303))</f>
        <v/>
      </c>
      <c r="W160" s="54" t="str">
        <f ca="1">IF(OR(VLOOKUP($A160,Mitglieder!$C$24:$BG$323,W$303)="",$G160=""),"",VLOOKUP($A160,Mitglieder!$C$24:$BG$323,W$303))</f>
        <v/>
      </c>
      <c r="X160" s="54" t="str">
        <f ca="1">IF(OR(VLOOKUP($A160,Mitglieder!$C$24:$BG$323,X$303)="",$G160=""),"",VLOOKUP($A160,Mitglieder!$C$24:$BG$323,X$303))</f>
        <v/>
      </c>
      <c r="Y160" s="54" t="str">
        <f ca="1">IF(OR(VLOOKUP($A160,Mitglieder!$C$24:$BG$323,Y$303)="",$G160=""),"",VLOOKUP($A160,Mitglieder!$C$24:$BG$323,Y$303))</f>
        <v/>
      </c>
      <c r="Z160" s="54" t="str">
        <f ca="1">IF(OR(VLOOKUP($A160,Mitglieder!$C$24:$BG$323,Z$303)="",$G160=""),"",VLOOKUP($A160,Mitglieder!$C$24:$BG$323,Z$303))</f>
        <v/>
      </c>
      <c r="AA160" s="54" t="str">
        <f ca="1">IF(OR(VLOOKUP($A160,Mitglieder!$C$24:$BG$323,AA$303)="",$G160=""),"",VLOOKUP($A160,Mitglieder!$C$24:$BG$323,AA$303))</f>
        <v/>
      </c>
      <c r="AB160" s="54" t="str">
        <f ca="1">IF(OR(VLOOKUP($A160,Mitglieder!$C$24:$BG$323,AB$303)="",$G160=""),"",VLOOKUP($A160,Mitglieder!$C$24:$BG$323,AB$303))</f>
        <v/>
      </c>
      <c r="AC160" s="54" t="str">
        <f ca="1">IF(OR(VLOOKUP($A160,Mitglieder!$C$24:$BG$323,AC$303)="",$G160=""),"",VLOOKUP($A160,Mitglieder!$C$24:$BG$323,AC$303))</f>
        <v/>
      </c>
      <c r="AD160" s="54" t="str">
        <f ca="1">IF(OR(VLOOKUP($A160,Mitglieder!$C$24:$BG$323,AD$303)="",$G160=""),"",VLOOKUP($A160,Mitglieder!$C$24:$BG$323,AD$303))</f>
        <v/>
      </c>
      <c r="AE160" s="54" t="str">
        <f ca="1">IF(OR(VLOOKUP($A160,Mitglieder!$C$24:$BG$323,AE$303)="",$G160=""),"",VLOOKUP($A160,Mitglieder!$C$24:$BG$323,AE$303))</f>
        <v/>
      </c>
      <c r="AF160" s="54" t="str">
        <f ca="1">IF(OR(VLOOKUP($A160,Mitglieder!$C$24:$BG$323,AF$303)="",$G160=""),"",VLOOKUP($A160,Mitglieder!$C$24:$BG$323,AF$303))</f>
        <v/>
      </c>
      <c r="AG160" s="54" t="str">
        <f ca="1">IF(OR(VLOOKUP($A160,Mitglieder!$C$24:$BG$323,AG$303)="",$G160=""),"",VLOOKUP($A160,Mitglieder!$C$24:$BG$323,AG$303))</f>
        <v/>
      </c>
      <c r="AH160" s="54" t="str">
        <f ca="1">IF(OR(VLOOKUP($A160,Mitglieder!$C$24:$BG$323,AH$303)="",$G160=""),"",VLOOKUP($A160,Mitglieder!$C$24:$BG$323,AH$303))</f>
        <v/>
      </c>
      <c r="AI160" s="54" t="str">
        <f ca="1">IF(OR(VLOOKUP($A160,Mitglieder!$C$24:$BG$323,AI$303)="",$G160=""),"",VLOOKUP($A160,Mitglieder!$C$24:$BG$323,AI$303))</f>
        <v/>
      </c>
      <c r="AJ160" s="54" t="str">
        <f ca="1">IF(OR(VLOOKUP($A160,Mitglieder!$C$24:$BG$323,AJ$303)="",$G160=""),"",VLOOKUP($A160,Mitglieder!$C$24:$BG$323,AJ$303))</f>
        <v/>
      </c>
      <c r="AK160" s="54" t="str">
        <f ca="1">IF(OR(VLOOKUP($A160,Mitglieder!$C$24:$BG$323,AK$303)="",$G160=""),"",VLOOKUP($A160,Mitglieder!$C$24:$BG$323,AK$303))</f>
        <v/>
      </c>
      <c r="AL160" s="54" t="str">
        <f ca="1">IF(OR(VLOOKUP($A160,Mitglieder!$C$24:$BG$323,AL$303)="",$G160=""),"",VLOOKUP($A160,Mitglieder!$C$24:$BG$323,AL$303))</f>
        <v/>
      </c>
      <c r="AM160" s="42" t="str">
        <f ca="1">IF($G160="","",VLOOKUP($A160,Mitglieder!$C$24:$BG$323,AM$303))</f>
        <v/>
      </c>
      <c r="AN160" s="54" t="str">
        <f ca="1">IF(OR(VLOOKUP($A160,Mitglieder!$C$24:$BG$323,AN$303)="",$G160=""),"",VLOOKUP($A160,Mitglieder!$C$24:$BG$323,AN$303))</f>
        <v/>
      </c>
      <c r="AO160" s="43" t="str">
        <f ca="1">IF($G160="","",TEXT(VLOOKUP($A160,Mitglieder!$C$24:$BG$323,AO$303),"TT.MM.JJJJ"))</f>
        <v/>
      </c>
      <c r="AP160" s="42" t="str">
        <f ca="1">IF($G160="","",VLOOKUP($A160,Mitglieder!$C$24:$BG$323,AP$303))</f>
        <v/>
      </c>
      <c r="AQ160" s="45" t="str">
        <f ca="1">IF($G160="","",TEXT(VLOOKUP($A160,Mitglieder!$C$24:$BG$323,AQ$303),"0.00"))</f>
        <v/>
      </c>
      <c r="AR160" s="54" t="str">
        <f ca="1">IF(OR(VLOOKUP($A160,Mitglieder!$C$24:$BG$323,AR$303)="",$G160=""),"",VLOOKUP($A160,Mitglieder!$C$24:$BG$323,AR$303))</f>
        <v/>
      </c>
      <c r="AS160" s="45" t="str">
        <f ca="1">IF($G160="","",TEXT(VLOOKUP($A160,Mitglieder!$C$24:$BG$323,AS$303),"0.00"))</f>
        <v/>
      </c>
      <c r="AT160" s="54" t="str">
        <f ca="1">IF(OR(VLOOKUP($A160,Mitglieder!$C$24:$BG$323,AT$303)="",$G160=""),"",VLOOKUP($A160,Mitglieder!$C$24:$BG$323,AT$303))</f>
        <v/>
      </c>
      <c r="AU160" s="45" t="str">
        <f ca="1">IF($G160="","",TEXT(VLOOKUP($A160,Mitglieder!$C$24:$BG$323,AU$303),"0.00"))</f>
        <v/>
      </c>
      <c r="AV160" s="45" t="str">
        <f ca="1">IF($G160="","",TEXT(VLOOKUP($A160,Mitglieder!$C$24:$BG$323,AV$303),"0.00"))</f>
        <v/>
      </c>
      <c r="AW160" s="42" t="str">
        <f ca="1">IF($G160="","",VLOOKUP($A160,Mitglieder!$C$24:$BG$323,AW$303))</f>
        <v/>
      </c>
      <c r="AX160" s="54" t="str">
        <f ca="1">IF(OR(VLOOKUP($A160,Mitglieder!$C$24:$BG$323,AX$303)="",$G160=""),"",VLOOKUP($A160,Mitglieder!$C$24:$BG$323,AX$303))</f>
        <v/>
      </c>
      <c r="AY160" s="43" t="str">
        <f ca="1">IF($G160="","",TEXT(VLOOKUP($A160,Mitglieder!$C$24:$BG$323,AY$303),"TT.MM.JJJJ"))</f>
        <v/>
      </c>
      <c r="AZ160" s="43" t="str">
        <f ca="1">IF($G160="","",TEXT(VLOOKUP($A160,Mitglieder!$C$24:$BG$323,AZ$303),"TT.MM.JJJJ"))</f>
        <v/>
      </c>
      <c r="BA160" s="43" t="str">
        <f ca="1">IF($G160="","",TEXT(VLOOKUP($A160,Mitglieder!$C$24:$BG$323,BA$303),"TT.MM.JJJJ"))</f>
        <v/>
      </c>
      <c r="BB160" s="43" t="str">
        <f ca="1">IF($G160="","",TEXT(VLOOKUP($A160,Mitglieder!$C$24:$BG$323,BB$303),"TT.MM.JJJJ"))</f>
        <v/>
      </c>
      <c r="BC160" s="43" t="str">
        <f ca="1">IF($G160="","",TEXT(VLOOKUP($A160,Mitglieder!$C$24:$BG$323,BC$303),"TT.MM.JJJJ"))</f>
        <v/>
      </c>
      <c r="BD160" s="43" t="str">
        <f ca="1">IF($G160="","",TEXT(VLOOKUP($A160,Mitglieder!$C$24:$BG$323,BD$303),"TT.MM.JJJJ"))</f>
        <v/>
      </c>
      <c r="BE160" s="42" t="str">
        <f ca="1">IF($G160="","",VLOOKUP($A160,Mitglieder!$C$24:$BG$323,BE$303))</f>
        <v/>
      </c>
      <c r="BF160" s="42" t="str">
        <f ca="1">IF($G160="","",VLOOKUP($A160,Mitglieder!$C$24:$BG$323,BF$303))</f>
        <v/>
      </c>
    </row>
    <row r="161" spans="1:58" x14ac:dyDescent="0.35">
      <c r="A161" s="42">
        <v>161</v>
      </c>
      <c r="B161" s="42">
        <f ca="1">VLOOKUP($A161,Mitglieder!$C$24:$BA$323,B$303)</f>
        <v>1.0299999999999967</v>
      </c>
      <c r="C161" s="42" t="str">
        <f ca="1">IF($G161="","",VLOOKUP($A161,Mitglieder!$C$24:$BG$323,C$303))</f>
        <v/>
      </c>
      <c r="D161" s="42" t="str">
        <f ca="1">IF($G161="","",VLOOKUP($A161,Mitglieder!$C$24:$BG$323,D$303))</f>
        <v/>
      </c>
      <c r="E161" s="42" t="str">
        <f ca="1">IF($G161="","",VLOOKUP($A161,Mitglieder!$C$24:$BG$323,E$303))</f>
        <v/>
      </c>
      <c r="F161" s="54" t="str">
        <f ca="1">IF(OR(VLOOKUP($A161,Mitglieder!$C$24:$BG$323,F$303)="",$G161=""),"",VLOOKUP($A161,Mitglieder!$C$24:$BG$323,F$303))</f>
        <v/>
      </c>
      <c r="G161" s="72" t="str">
        <f ca="1">IF(B161/ROUND(B161,0)=1,VLOOKUP($A161,Mitglieder!$C$24:$BA$323,G$303),"")</f>
        <v/>
      </c>
      <c r="H161" s="42" t="str">
        <f ca="1">IF($G161="","",VLOOKUP($A161,Mitglieder!$C$24:$BG$323,H$303))</f>
        <v/>
      </c>
      <c r="I161" s="54" t="str">
        <f ca="1">IF(OR(VLOOKUP($A161,Mitglieder!$C$24:$BG$323,I$303)="",$G161=""),"",VLOOKUP($A161,Mitglieder!$C$24:$BG$323,I$303))</f>
        <v/>
      </c>
      <c r="J161" s="42" t="str">
        <f ca="1">IF($G161="","",VLOOKUP($A161,Mitglieder!$C$24:$BG$323,J$303))</f>
        <v/>
      </c>
      <c r="K161" s="54" t="str">
        <f ca="1">IF(OR(VLOOKUP($A161,Mitglieder!$C$24:$BG$323,K$303)="",$G161=""),"",VLOOKUP($A161,Mitglieder!$C$24:$BG$323,K$303))</f>
        <v/>
      </c>
      <c r="L161" s="42" t="str">
        <f ca="1">IF($G161="","",VLOOKUP($A161,Mitglieder!$C$24:$BG$323,L$303))</f>
        <v/>
      </c>
      <c r="M161" s="42" t="str">
        <f ca="1">IF($G161="","",VLOOKUP($A161,Mitglieder!$C$24:$BG$323,M$303))</f>
        <v/>
      </c>
      <c r="N161" s="42" t="str">
        <f ca="1">IF($G161="","",VLOOKUP($A161,Mitglieder!$C$24:$BG$323,N$303))</f>
        <v/>
      </c>
      <c r="O161" s="42" t="str">
        <f ca="1">IF($G161="","",VLOOKUP($A161,Mitglieder!$C$24:$BG$323,O$303))</f>
        <v/>
      </c>
      <c r="P161" s="42" t="str">
        <f ca="1">IF($G161="","",VLOOKUP($A161,Mitglieder!$C$24:$BG$323,P$303))</f>
        <v/>
      </c>
      <c r="Q161" s="42" t="str">
        <f ca="1">IF($G161="","",VLOOKUP($A161,Mitglieder!$C$24:$BG$323,Q$303))</f>
        <v/>
      </c>
      <c r="R161" s="54" t="str">
        <f ca="1">IF(OR(VLOOKUP($A161,Mitglieder!$C$24:$BG$323,R$303)="",$G161=""),"",VLOOKUP($A161,Mitglieder!$C$24:$BG$323,R$303))</f>
        <v/>
      </c>
      <c r="S161" s="43" t="str">
        <f ca="1">IF($G161="","",TEXT(VLOOKUP($A161,Mitglieder!$C$24:$BG$323,S$303),"TT.MM.JJJJ"))</f>
        <v/>
      </c>
      <c r="T161" s="43" t="str">
        <f ca="1">IF($G161="","",TEXT(VLOOKUP($A161,Mitglieder!$C$24:$BG$323,T$303),"TT.MM.JJJJ"))</f>
        <v/>
      </c>
      <c r="U161" s="43" t="str">
        <f ca="1">IF($G161="","",TEXT(VLOOKUP($A161,Mitglieder!$C$24:$BG$323,U$303),"TT.MM.JJJJ"))</f>
        <v/>
      </c>
      <c r="V161" s="54" t="str">
        <f ca="1">IF(OR(VLOOKUP($A161,Mitglieder!$C$24:$BG$323,V$303)="",$G161=""),"",VLOOKUP($A161,Mitglieder!$C$24:$BG$323,V$303))</f>
        <v/>
      </c>
      <c r="W161" s="54" t="str">
        <f ca="1">IF(OR(VLOOKUP($A161,Mitglieder!$C$24:$BG$323,W$303)="",$G161=""),"",VLOOKUP($A161,Mitglieder!$C$24:$BG$323,W$303))</f>
        <v/>
      </c>
      <c r="X161" s="54" t="str">
        <f ca="1">IF(OR(VLOOKUP($A161,Mitglieder!$C$24:$BG$323,X$303)="",$G161=""),"",VLOOKUP($A161,Mitglieder!$C$24:$BG$323,X$303))</f>
        <v/>
      </c>
      <c r="Y161" s="54" t="str">
        <f ca="1">IF(OR(VLOOKUP($A161,Mitglieder!$C$24:$BG$323,Y$303)="",$G161=""),"",VLOOKUP($A161,Mitglieder!$C$24:$BG$323,Y$303))</f>
        <v/>
      </c>
      <c r="Z161" s="54" t="str">
        <f ca="1">IF(OR(VLOOKUP($A161,Mitglieder!$C$24:$BG$323,Z$303)="",$G161=""),"",VLOOKUP($A161,Mitglieder!$C$24:$BG$323,Z$303))</f>
        <v/>
      </c>
      <c r="AA161" s="54" t="str">
        <f ca="1">IF(OR(VLOOKUP($A161,Mitglieder!$C$24:$BG$323,AA$303)="",$G161=""),"",VLOOKUP($A161,Mitglieder!$C$24:$BG$323,AA$303))</f>
        <v/>
      </c>
      <c r="AB161" s="54" t="str">
        <f ca="1">IF(OR(VLOOKUP($A161,Mitglieder!$C$24:$BG$323,AB$303)="",$G161=""),"",VLOOKUP($A161,Mitglieder!$C$24:$BG$323,AB$303))</f>
        <v/>
      </c>
      <c r="AC161" s="54" t="str">
        <f ca="1">IF(OR(VLOOKUP($A161,Mitglieder!$C$24:$BG$323,AC$303)="",$G161=""),"",VLOOKUP($A161,Mitglieder!$C$24:$BG$323,AC$303))</f>
        <v/>
      </c>
      <c r="AD161" s="54" t="str">
        <f ca="1">IF(OR(VLOOKUP($A161,Mitglieder!$C$24:$BG$323,AD$303)="",$G161=""),"",VLOOKUP($A161,Mitglieder!$C$24:$BG$323,AD$303))</f>
        <v/>
      </c>
      <c r="AE161" s="54" t="str">
        <f ca="1">IF(OR(VLOOKUP($A161,Mitglieder!$C$24:$BG$323,AE$303)="",$G161=""),"",VLOOKUP($A161,Mitglieder!$C$24:$BG$323,AE$303))</f>
        <v/>
      </c>
      <c r="AF161" s="54" t="str">
        <f ca="1">IF(OR(VLOOKUP($A161,Mitglieder!$C$24:$BG$323,AF$303)="",$G161=""),"",VLOOKUP($A161,Mitglieder!$C$24:$BG$323,AF$303))</f>
        <v/>
      </c>
      <c r="AG161" s="54" t="str">
        <f ca="1">IF(OR(VLOOKUP($A161,Mitglieder!$C$24:$BG$323,AG$303)="",$G161=""),"",VLOOKUP($A161,Mitglieder!$C$24:$BG$323,AG$303))</f>
        <v/>
      </c>
      <c r="AH161" s="54" t="str">
        <f ca="1">IF(OR(VLOOKUP($A161,Mitglieder!$C$24:$BG$323,AH$303)="",$G161=""),"",VLOOKUP($A161,Mitglieder!$C$24:$BG$323,AH$303))</f>
        <v/>
      </c>
      <c r="AI161" s="54" t="str">
        <f ca="1">IF(OR(VLOOKUP($A161,Mitglieder!$C$24:$BG$323,AI$303)="",$G161=""),"",VLOOKUP($A161,Mitglieder!$C$24:$BG$323,AI$303))</f>
        <v/>
      </c>
      <c r="AJ161" s="54" t="str">
        <f ca="1">IF(OR(VLOOKUP($A161,Mitglieder!$C$24:$BG$323,AJ$303)="",$G161=""),"",VLOOKUP($A161,Mitglieder!$C$24:$BG$323,AJ$303))</f>
        <v/>
      </c>
      <c r="AK161" s="54" t="str">
        <f ca="1">IF(OR(VLOOKUP($A161,Mitglieder!$C$24:$BG$323,AK$303)="",$G161=""),"",VLOOKUP($A161,Mitglieder!$C$24:$BG$323,AK$303))</f>
        <v/>
      </c>
      <c r="AL161" s="54" t="str">
        <f ca="1">IF(OR(VLOOKUP($A161,Mitglieder!$C$24:$BG$323,AL$303)="",$G161=""),"",VLOOKUP($A161,Mitglieder!$C$24:$BG$323,AL$303))</f>
        <v/>
      </c>
      <c r="AM161" s="42" t="str">
        <f ca="1">IF($G161="","",VLOOKUP($A161,Mitglieder!$C$24:$BG$323,AM$303))</f>
        <v/>
      </c>
      <c r="AN161" s="54" t="str">
        <f ca="1">IF(OR(VLOOKUP($A161,Mitglieder!$C$24:$BG$323,AN$303)="",$G161=""),"",VLOOKUP($A161,Mitglieder!$C$24:$BG$323,AN$303))</f>
        <v/>
      </c>
      <c r="AO161" s="43" t="str">
        <f ca="1">IF($G161="","",TEXT(VLOOKUP($A161,Mitglieder!$C$24:$BG$323,AO$303),"TT.MM.JJJJ"))</f>
        <v/>
      </c>
      <c r="AP161" s="42" t="str">
        <f ca="1">IF($G161="","",VLOOKUP($A161,Mitglieder!$C$24:$BG$323,AP$303))</f>
        <v/>
      </c>
      <c r="AQ161" s="45" t="str">
        <f ca="1">IF($G161="","",TEXT(VLOOKUP($A161,Mitglieder!$C$24:$BG$323,AQ$303),"0.00"))</f>
        <v/>
      </c>
      <c r="AR161" s="54" t="str">
        <f ca="1">IF(OR(VLOOKUP($A161,Mitglieder!$C$24:$BG$323,AR$303)="",$G161=""),"",VLOOKUP($A161,Mitglieder!$C$24:$BG$323,AR$303))</f>
        <v/>
      </c>
      <c r="AS161" s="45" t="str">
        <f ca="1">IF($G161="","",TEXT(VLOOKUP($A161,Mitglieder!$C$24:$BG$323,AS$303),"0.00"))</f>
        <v/>
      </c>
      <c r="AT161" s="54" t="str">
        <f ca="1">IF(OR(VLOOKUP($A161,Mitglieder!$C$24:$BG$323,AT$303)="",$G161=""),"",VLOOKUP($A161,Mitglieder!$C$24:$BG$323,AT$303))</f>
        <v/>
      </c>
      <c r="AU161" s="45" t="str">
        <f ca="1">IF($G161="","",TEXT(VLOOKUP($A161,Mitglieder!$C$24:$BG$323,AU$303),"0.00"))</f>
        <v/>
      </c>
      <c r="AV161" s="45" t="str">
        <f ca="1">IF($G161="","",TEXT(VLOOKUP($A161,Mitglieder!$C$24:$BG$323,AV$303),"0.00"))</f>
        <v/>
      </c>
      <c r="AW161" s="42" t="str">
        <f ca="1">IF($G161="","",VLOOKUP($A161,Mitglieder!$C$24:$BG$323,AW$303))</f>
        <v/>
      </c>
      <c r="AX161" s="54" t="str">
        <f ca="1">IF(OR(VLOOKUP($A161,Mitglieder!$C$24:$BG$323,AX$303)="",$G161=""),"",VLOOKUP($A161,Mitglieder!$C$24:$BG$323,AX$303))</f>
        <v/>
      </c>
      <c r="AY161" s="43" t="str">
        <f ca="1">IF($G161="","",TEXT(VLOOKUP($A161,Mitglieder!$C$24:$BG$323,AY$303),"TT.MM.JJJJ"))</f>
        <v/>
      </c>
      <c r="AZ161" s="43" t="str">
        <f ca="1">IF($G161="","",TEXT(VLOOKUP($A161,Mitglieder!$C$24:$BG$323,AZ$303),"TT.MM.JJJJ"))</f>
        <v/>
      </c>
      <c r="BA161" s="43" t="str">
        <f ca="1">IF($G161="","",TEXT(VLOOKUP($A161,Mitglieder!$C$24:$BG$323,BA$303),"TT.MM.JJJJ"))</f>
        <v/>
      </c>
      <c r="BB161" s="43" t="str">
        <f ca="1">IF($G161="","",TEXT(VLOOKUP($A161,Mitglieder!$C$24:$BG$323,BB$303),"TT.MM.JJJJ"))</f>
        <v/>
      </c>
      <c r="BC161" s="43" t="str">
        <f ca="1">IF($G161="","",TEXT(VLOOKUP($A161,Mitglieder!$C$24:$BG$323,BC$303),"TT.MM.JJJJ"))</f>
        <v/>
      </c>
      <c r="BD161" s="43" t="str">
        <f ca="1">IF($G161="","",TEXT(VLOOKUP($A161,Mitglieder!$C$24:$BG$323,BD$303),"TT.MM.JJJJ"))</f>
        <v/>
      </c>
      <c r="BE161" s="42" t="str">
        <f ca="1">IF($G161="","",VLOOKUP($A161,Mitglieder!$C$24:$BG$323,BE$303))</f>
        <v/>
      </c>
      <c r="BF161" s="42" t="str">
        <f ca="1">IF($G161="","",VLOOKUP($A161,Mitglieder!$C$24:$BG$323,BF$303))</f>
        <v/>
      </c>
    </row>
    <row r="162" spans="1:58" x14ac:dyDescent="0.35">
      <c r="A162" s="42">
        <v>162</v>
      </c>
      <c r="B162" s="42">
        <f ca="1">VLOOKUP($A162,Mitglieder!$C$24:$BA$323,B$303)</f>
        <v>1.0299999999999967</v>
      </c>
      <c r="C162" s="42" t="str">
        <f ca="1">IF($G162="","",VLOOKUP($A162,Mitglieder!$C$24:$BG$323,C$303))</f>
        <v/>
      </c>
      <c r="D162" s="42" t="str">
        <f ca="1">IF($G162="","",VLOOKUP($A162,Mitglieder!$C$24:$BG$323,D$303))</f>
        <v/>
      </c>
      <c r="E162" s="42" t="str">
        <f ca="1">IF($G162="","",VLOOKUP($A162,Mitglieder!$C$24:$BG$323,E$303))</f>
        <v/>
      </c>
      <c r="F162" s="54" t="str">
        <f ca="1">IF(OR(VLOOKUP($A162,Mitglieder!$C$24:$BG$323,F$303)="",$G162=""),"",VLOOKUP($A162,Mitglieder!$C$24:$BG$323,F$303))</f>
        <v/>
      </c>
      <c r="G162" s="72" t="str">
        <f ca="1">IF(B162/ROUND(B162,0)=1,VLOOKUP($A162,Mitglieder!$C$24:$BA$323,G$303),"")</f>
        <v/>
      </c>
      <c r="H162" s="42" t="str">
        <f ca="1">IF($G162="","",VLOOKUP($A162,Mitglieder!$C$24:$BG$323,H$303))</f>
        <v/>
      </c>
      <c r="I162" s="54" t="str">
        <f ca="1">IF(OR(VLOOKUP($A162,Mitglieder!$C$24:$BG$323,I$303)="",$G162=""),"",VLOOKUP($A162,Mitglieder!$C$24:$BG$323,I$303))</f>
        <v/>
      </c>
      <c r="J162" s="42" t="str">
        <f ca="1">IF($G162="","",VLOOKUP($A162,Mitglieder!$C$24:$BG$323,J$303))</f>
        <v/>
      </c>
      <c r="K162" s="54" t="str">
        <f ca="1">IF(OR(VLOOKUP($A162,Mitglieder!$C$24:$BG$323,K$303)="",$G162=""),"",VLOOKUP($A162,Mitglieder!$C$24:$BG$323,K$303))</f>
        <v/>
      </c>
      <c r="L162" s="42" t="str">
        <f ca="1">IF($G162="","",VLOOKUP($A162,Mitglieder!$C$24:$BG$323,L$303))</f>
        <v/>
      </c>
      <c r="M162" s="42" t="str">
        <f ca="1">IF($G162="","",VLOOKUP($A162,Mitglieder!$C$24:$BG$323,M$303))</f>
        <v/>
      </c>
      <c r="N162" s="42" t="str">
        <f ca="1">IF($G162="","",VLOOKUP($A162,Mitglieder!$C$24:$BG$323,N$303))</f>
        <v/>
      </c>
      <c r="O162" s="42" t="str">
        <f ca="1">IF($G162="","",VLOOKUP($A162,Mitglieder!$C$24:$BG$323,O$303))</f>
        <v/>
      </c>
      <c r="P162" s="42" t="str">
        <f ca="1">IF($G162="","",VLOOKUP($A162,Mitglieder!$C$24:$BG$323,P$303))</f>
        <v/>
      </c>
      <c r="Q162" s="42" t="str">
        <f ca="1">IF($G162="","",VLOOKUP($A162,Mitglieder!$C$24:$BG$323,Q$303))</f>
        <v/>
      </c>
      <c r="R162" s="54" t="str">
        <f ca="1">IF(OR(VLOOKUP($A162,Mitglieder!$C$24:$BG$323,R$303)="",$G162=""),"",VLOOKUP($A162,Mitglieder!$C$24:$BG$323,R$303))</f>
        <v/>
      </c>
      <c r="S162" s="43" t="str">
        <f ca="1">IF($G162="","",TEXT(VLOOKUP($A162,Mitglieder!$C$24:$BG$323,S$303),"TT.MM.JJJJ"))</f>
        <v/>
      </c>
      <c r="T162" s="43" t="str">
        <f ca="1">IF($G162="","",TEXT(VLOOKUP($A162,Mitglieder!$C$24:$BG$323,T$303),"TT.MM.JJJJ"))</f>
        <v/>
      </c>
      <c r="U162" s="43" t="str">
        <f ca="1">IF($G162="","",TEXT(VLOOKUP($A162,Mitglieder!$C$24:$BG$323,U$303),"TT.MM.JJJJ"))</f>
        <v/>
      </c>
      <c r="V162" s="54" t="str">
        <f ca="1">IF(OR(VLOOKUP($A162,Mitglieder!$C$24:$BG$323,V$303)="",$G162=""),"",VLOOKUP($A162,Mitglieder!$C$24:$BG$323,V$303))</f>
        <v/>
      </c>
      <c r="W162" s="54" t="str">
        <f ca="1">IF(OR(VLOOKUP($A162,Mitglieder!$C$24:$BG$323,W$303)="",$G162=""),"",VLOOKUP($A162,Mitglieder!$C$24:$BG$323,W$303))</f>
        <v/>
      </c>
      <c r="X162" s="54" t="str">
        <f ca="1">IF(OR(VLOOKUP($A162,Mitglieder!$C$24:$BG$323,X$303)="",$G162=""),"",VLOOKUP($A162,Mitglieder!$C$24:$BG$323,X$303))</f>
        <v/>
      </c>
      <c r="Y162" s="54" t="str">
        <f ca="1">IF(OR(VLOOKUP($A162,Mitglieder!$C$24:$BG$323,Y$303)="",$G162=""),"",VLOOKUP($A162,Mitglieder!$C$24:$BG$323,Y$303))</f>
        <v/>
      </c>
      <c r="Z162" s="54" t="str">
        <f ca="1">IF(OR(VLOOKUP($A162,Mitglieder!$C$24:$BG$323,Z$303)="",$G162=""),"",VLOOKUP($A162,Mitglieder!$C$24:$BG$323,Z$303))</f>
        <v/>
      </c>
      <c r="AA162" s="54" t="str">
        <f ca="1">IF(OR(VLOOKUP($A162,Mitglieder!$C$24:$BG$323,AA$303)="",$G162=""),"",VLOOKUP($A162,Mitglieder!$C$24:$BG$323,AA$303))</f>
        <v/>
      </c>
      <c r="AB162" s="54" t="str">
        <f ca="1">IF(OR(VLOOKUP($A162,Mitglieder!$C$24:$BG$323,AB$303)="",$G162=""),"",VLOOKUP($A162,Mitglieder!$C$24:$BG$323,AB$303))</f>
        <v/>
      </c>
      <c r="AC162" s="54" t="str">
        <f ca="1">IF(OR(VLOOKUP($A162,Mitglieder!$C$24:$BG$323,AC$303)="",$G162=""),"",VLOOKUP($A162,Mitglieder!$C$24:$BG$323,AC$303))</f>
        <v/>
      </c>
      <c r="AD162" s="54" t="str">
        <f ca="1">IF(OR(VLOOKUP($A162,Mitglieder!$C$24:$BG$323,AD$303)="",$G162=""),"",VLOOKUP($A162,Mitglieder!$C$24:$BG$323,AD$303))</f>
        <v/>
      </c>
      <c r="AE162" s="54" t="str">
        <f ca="1">IF(OR(VLOOKUP($A162,Mitglieder!$C$24:$BG$323,AE$303)="",$G162=""),"",VLOOKUP($A162,Mitglieder!$C$24:$BG$323,AE$303))</f>
        <v/>
      </c>
      <c r="AF162" s="54" t="str">
        <f ca="1">IF(OR(VLOOKUP($A162,Mitglieder!$C$24:$BG$323,AF$303)="",$G162=""),"",VLOOKUP($A162,Mitglieder!$C$24:$BG$323,AF$303))</f>
        <v/>
      </c>
      <c r="AG162" s="54" t="str">
        <f ca="1">IF(OR(VLOOKUP($A162,Mitglieder!$C$24:$BG$323,AG$303)="",$G162=""),"",VLOOKUP($A162,Mitglieder!$C$24:$BG$323,AG$303))</f>
        <v/>
      </c>
      <c r="AH162" s="54" t="str">
        <f ca="1">IF(OR(VLOOKUP($A162,Mitglieder!$C$24:$BG$323,AH$303)="",$G162=""),"",VLOOKUP($A162,Mitglieder!$C$24:$BG$323,AH$303))</f>
        <v/>
      </c>
      <c r="AI162" s="54" t="str">
        <f ca="1">IF(OR(VLOOKUP($A162,Mitglieder!$C$24:$BG$323,AI$303)="",$G162=""),"",VLOOKUP($A162,Mitglieder!$C$24:$BG$323,AI$303))</f>
        <v/>
      </c>
      <c r="AJ162" s="54" t="str">
        <f ca="1">IF(OR(VLOOKUP($A162,Mitglieder!$C$24:$BG$323,AJ$303)="",$G162=""),"",VLOOKUP($A162,Mitglieder!$C$24:$BG$323,AJ$303))</f>
        <v/>
      </c>
      <c r="AK162" s="54" t="str">
        <f ca="1">IF(OR(VLOOKUP($A162,Mitglieder!$C$24:$BG$323,AK$303)="",$G162=""),"",VLOOKUP($A162,Mitglieder!$C$24:$BG$323,AK$303))</f>
        <v/>
      </c>
      <c r="AL162" s="54" t="str">
        <f ca="1">IF(OR(VLOOKUP($A162,Mitglieder!$C$24:$BG$323,AL$303)="",$G162=""),"",VLOOKUP($A162,Mitglieder!$C$24:$BG$323,AL$303))</f>
        <v/>
      </c>
      <c r="AM162" s="42" t="str">
        <f ca="1">IF($G162="","",VLOOKUP($A162,Mitglieder!$C$24:$BG$323,AM$303))</f>
        <v/>
      </c>
      <c r="AN162" s="54" t="str">
        <f ca="1">IF(OR(VLOOKUP($A162,Mitglieder!$C$24:$BG$323,AN$303)="",$G162=""),"",VLOOKUP($A162,Mitglieder!$C$24:$BG$323,AN$303))</f>
        <v/>
      </c>
      <c r="AO162" s="43" t="str">
        <f ca="1">IF($G162="","",TEXT(VLOOKUP($A162,Mitglieder!$C$24:$BG$323,AO$303),"TT.MM.JJJJ"))</f>
        <v/>
      </c>
      <c r="AP162" s="42" t="str">
        <f ca="1">IF($G162="","",VLOOKUP($A162,Mitglieder!$C$24:$BG$323,AP$303))</f>
        <v/>
      </c>
      <c r="AQ162" s="45" t="str">
        <f ca="1">IF($G162="","",TEXT(VLOOKUP($A162,Mitglieder!$C$24:$BG$323,AQ$303),"0.00"))</f>
        <v/>
      </c>
      <c r="AR162" s="54" t="str">
        <f ca="1">IF(OR(VLOOKUP($A162,Mitglieder!$C$24:$BG$323,AR$303)="",$G162=""),"",VLOOKUP($A162,Mitglieder!$C$24:$BG$323,AR$303))</f>
        <v/>
      </c>
      <c r="AS162" s="45" t="str">
        <f ca="1">IF($G162="","",TEXT(VLOOKUP($A162,Mitglieder!$C$24:$BG$323,AS$303),"0.00"))</f>
        <v/>
      </c>
      <c r="AT162" s="54" t="str">
        <f ca="1">IF(OR(VLOOKUP($A162,Mitglieder!$C$24:$BG$323,AT$303)="",$G162=""),"",VLOOKUP($A162,Mitglieder!$C$24:$BG$323,AT$303))</f>
        <v/>
      </c>
      <c r="AU162" s="45" t="str">
        <f ca="1">IF($G162="","",TEXT(VLOOKUP($A162,Mitglieder!$C$24:$BG$323,AU$303),"0.00"))</f>
        <v/>
      </c>
      <c r="AV162" s="45" t="str">
        <f ca="1">IF($G162="","",TEXT(VLOOKUP($A162,Mitglieder!$C$24:$BG$323,AV$303),"0.00"))</f>
        <v/>
      </c>
      <c r="AW162" s="42" t="str">
        <f ca="1">IF($G162="","",VLOOKUP($A162,Mitglieder!$C$24:$BG$323,AW$303))</f>
        <v/>
      </c>
      <c r="AX162" s="54" t="str">
        <f ca="1">IF(OR(VLOOKUP($A162,Mitglieder!$C$24:$BG$323,AX$303)="",$G162=""),"",VLOOKUP($A162,Mitglieder!$C$24:$BG$323,AX$303))</f>
        <v/>
      </c>
      <c r="AY162" s="43" t="str">
        <f ca="1">IF($G162="","",TEXT(VLOOKUP($A162,Mitglieder!$C$24:$BG$323,AY$303),"TT.MM.JJJJ"))</f>
        <v/>
      </c>
      <c r="AZ162" s="43" t="str">
        <f ca="1">IF($G162="","",TEXT(VLOOKUP($A162,Mitglieder!$C$24:$BG$323,AZ$303),"TT.MM.JJJJ"))</f>
        <v/>
      </c>
      <c r="BA162" s="43" t="str">
        <f ca="1">IF($G162="","",TEXT(VLOOKUP($A162,Mitglieder!$C$24:$BG$323,BA$303),"TT.MM.JJJJ"))</f>
        <v/>
      </c>
      <c r="BB162" s="43" t="str">
        <f ca="1">IF($G162="","",TEXT(VLOOKUP($A162,Mitglieder!$C$24:$BG$323,BB$303),"TT.MM.JJJJ"))</f>
        <v/>
      </c>
      <c r="BC162" s="43" t="str">
        <f ca="1">IF($G162="","",TEXT(VLOOKUP($A162,Mitglieder!$C$24:$BG$323,BC$303),"TT.MM.JJJJ"))</f>
        <v/>
      </c>
      <c r="BD162" s="43" t="str">
        <f ca="1">IF($G162="","",TEXT(VLOOKUP($A162,Mitglieder!$C$24:$BG$323,BD$303),"TT.MM.JJJJ"))</f>
        <v/>
      </c>
      <c r="BE162" s="42" t="str">
        <f ca="1">IF($G162="","",VLOOKUP($A162,Mitglieder!$C$24:$BG$323,BE$303))</f>
        <v/>
      </c>
      <c r="BF162" s="42" t="str">
        <f ca="1">IF($G162="","",VLOOKUP($A162,Mitglieder!$C$24:$BG$323,BF$303))</f>
        <v/>
      </c>
    </row>
    <row r="163" spans="1:58" x14ac:dyDescent="0.35">
      <c r="A163" s="42">
        <v>163</v>
      </c>
      <c r="B163" s="42">
        <f ca="1">VLOOKUP($A163,Mitglieder!$C$24:$BA$323,B$303)</f>
        <v>1.0299999999999967</v>
      </c>
      <c r="C163" s="42" t="str">
        <f ca="1">IF($G163="","",VLOOKUP($A163,Mitglieder!$C$24:$BG$323,C$303))</f>
        <v/>
      </c>
      <c r="D163" s="42" t="str">
        <f ca="1">IF($G163="","",VLOOKUP($A163,Mitglieder!$C$24:$BG$323,D$303))</f>
        <v/>
      </c>
      <c r="E163" s="42" t="str">
        <f ca="1">IF($G163="","",VLOOKUP($A163,Mitglieder!$C$24:$BG$323,E$303))</f>
        <v/>
      </c>
      <c r="F163" s="54" t="str">
        <f ca="1">IF(OR(VLOOKUP($A163,Mitglieder!$C$24:$BG$323,F$303)="",$G163=""),"",VLOOKUP($A163,Mitglieder!$C$24:$BG$323,F$303))</f>
        <v/>
      </c>
      <c r="G163" s="72" t="str">
        <f ca="1">IF(B163/ROUND(B163,0)=1,VLOOKUP($A163,Mitglieder!$C$24:$BA$323,G$303),"")</f>
        <v/>
      </c>
      <c r="H163" s="42" t="str">
        <f ca="1">IF($G163="","",VLOOKUP($A163,Mitglieder!$C$24:$BG$323,H$303))</f>
        <v/>
      </c>
      <c r="I163" s="54" t="str">
        <f ca="1">IF(OR(VLOOKUP($A163,Mitglieder!$C$24:$BG$323,I$303)="",$G163=""),"",VLOOKUP($A163,Mitglieder!$C$24:$BG$323,I$303))</f>
        <v/>
      </c>
      <c r="J163" s="42" t="str">
        <f ca="1">IF($G163="","",VLOOKUP($A163,Mitglieder!$C$24:$BG$323,J$303))</f>
        <v/>
      </c>
      <c r="K163" s="54" t="str">
        <f ca="1">IF(OR(VLOOKUP($A163,Mitglieder!$C$24:$BG$323,K$303)="",$G163=""),"",VLOOKUP($A163,Mitglieder!$C$24:$BG$323,K$303))</f>
        <v/>
      </c>
      <c r="L163" s="42" t="str">
        <f ca="1">IF($G163="","",VLOOKUP($A163,Mitglieder!$C$24:$BG$323,L$303))</f>
        <v/>
      </c>
      <c r="M163" s="42" t="str">
        <f ca="1">IF($G163="","",VLOOKUP($A163,Mitglieder!$C$24:$BG$323,M$303))</f>
        <v/>
      </c>
      <c r="N163" s="42" t="str">
        <f ca="1">IF($G163="","",VLOOKUP($A163,Mitglieder!$C$24:$BG$323,N$303))</f>
        <v/>
      </c>
      <c r="O163" s="42" t="str">
        <f ca="1">IF($G163="","",VLOOKUP($A163,Mitglieder!$C$24:$BG$323,O$303))</f>
        <v/>
      </c>
      <c r="P163" s="42" t="str">
        <f ca="1">IF($G163="","",VLOOKUP($A163,Mitglieder!$C$24:$BG$323,P$303))</f>
        <v/>
      </c>
      <c r="Q163" s="42" t="str">
        <f ca="1">IF($G163="","",VLOOKUP($A163,Mitglieder!$C$24:$BG$323,Q$303))</f>
        <v/>
      </c>
      <c r="R163" s="54" t="str">
        <f ca="1">IF(OR(VLOOKUP($A163,Mitglieder!$C$24:$BG$323,R$303)="",$G163=""),"",VLOOKUP($A163,Mitglieder!$C$24:$BG$323,R$303))</f>
        <v/>
      </c>
      <c r="S163" s="43" t="str">
        <f ca="1">IF($G163="","",TEXT(VLOOKUP($A163,Mitglieder!$C$24:$BG$323,S$303),"TT.MM.JJJJ"))</f>
        <v/>
      </c>
      <c r="T163" s="43" t="str">
        <f ca="1">IF($G163="","",TEXT(VLOOKUP($A163,Mitglieder!$C$24:$BG$323,T$303),"TT.MM.JJJJ"))</f>
        <v/>
      </c>
      <c r="U163" s="43" t="str">
        <f ca="1">IF($G163="","",TEXT(VLOOKUP($A163,Mitglieder!$C$24:$BG$323,U$303),"TT.MM.JJJJ"))</f>
        <v/>
      </c>
      <c r="V163" s="54" t="str">
        <f ca="1">IF(OR(VLOOKUP($A163,Mitglieder!$C$24:$BG$323,V$303)="",$G163=""),"",VLOOKUP($A163,Mitglieder!$C$24:$BG$323,V$303))</f>
        <v/>
      </c>
      <c r="W163" s="54" t="str">
        <f ca="1">IF(OR(VLOOKUP($A163,Mitglieder!$C$24:$BG$323,W$303)="",$G163=""),"",VLOOKUP($A163,Mitglieder!$C$24:$BG$323,W$303))</f>
        <v/>
      </c>
      <c r="X163" s="54" t="str">
        <f ca="1">IF(OR(VLOOKUP($A163,Mitglieder!$C$24:$BG$323,X$303)="",$G163=""),"",VLOOKUP($A163,Mitglieder!$C$24:$BG$323,X$303))</f>
        <v/>
      </c>
      <c r="Y163" s="54" t="str">
        <f ca="1">IF(OR(VLOOKUP($A163,Mitglieder!$C$24:$BG$323,Y$303)="",$G163=""),"",VLOOKUP($A163,Mitglieder!$C$24:$BG$323,Y$303))</f>
        <v/>
      </c>
      <c r="Z163" s="54" t="str">
        <f ca="1">IF(OR(VLOOKUP($A163,Mitglieder!$C$24:$BG$323,Z$303)="",$G163=""),"",VLOOKUP($A163,Mitglieder!$C$24:$BG$323,Z$303))</f>
        <v/>
      </c>
      <c r="AA163" s="54" t="str">
        <f ca="1">IF(OR(VLOOKUP($A163,Mitglieder!$C$24:$BG$323,AA$303)="",$G163=""),"",VLOOKUP($A163,Mitglieder!$C$24:$BG$323,AA$303))</f>
        <v/>
      </c>
      <c r="AB163" s="54" t="str">
        <f ca="1">IF(OR(VLOOKUP($A163,Mitglieder!$C$24:$BG$323,AB$303)="",$G163=""),"",VLOOKUP($A163,Mitglieder!$C$24:$BG$323,AB$303))</f>
        <v/>
      </c>
      <c r="AC163" s="54" t="str">
        <f ca="1">IF(OR(VLOOKUP($A163,Mitglieder!$C$24:$BG$323,AC$303)="",$G163=""),"",VLOOKUP($A163,Mitglieder!$C$24:$BG$323,AC$303))</f>
        <v/>
      </c>
      <c r="AD163" s="54" t="str">
        <f ca="1">IF(OR(VLOOKUP($A163,Mitglieder!$C$24:$BG$323,AD$303)="",$G163=""),"",VLOOKUP($A163,Mitglieder!$C$24:$BG$323,AD$303))</f>
        <v/>
      </c>
      <c r="AE163" s="54" t="str">
        <f ca="1">IF(OR(VLOOKUP($A163,Mitglieder!$C$24:$BG$323,AE$303)="",$G163=""),"",VLOOKUP($A163,Mitglieder!$C$24:$BG$323,AE$303))</f>
        <v/>
      </c>
      <c r="AF163" s="54" t="str">
        <f ca="1">IF(OR(VLOOKUP($A163,Mitglieder!$C$24:$BG$323,AF$303)="",$G163=""),"",VLOOKUP($A163,Mitglieder!$C$24:$BG$323,AF$303))</f>
        <v/>
      </c>
      <c r="AG163" s="54" t="str">
        <f ca="1">IF(OR(VLOOKUP($A163,Mitglieder!$C$24:$BG$323,AG$303)="",$G163=""),"",VLOOKUP($A163,Mitglieder!$C$24:$BG$323,AG$303))</f>
        <v/>
      </c>
      <c r="AH163" s="54" t="str">
        <f ca="1">IF(OR(VLOOKUP($A163,Mitglieder!$C$24:$BG$323,AH$303)="",$G163=""),"",VLOOKUP($A163,Mitglieder!$C$24:$BG$323,AH$303))</f>
        <v/>
      </c>
      <c r="AI163" s="54" t="str">
        <f ca="1">IF(OR(VLOOKUP($A163,Mitglieder!$C$24:$BG$323,AI$303)="",$G163=""),"",VLOOKUP($A163,Mitglieder!$C$24:$BG$323,AI$303))</f>
        <v/>
      </c>
      <c r="AJ163" s="54" t="str">
        <f ca="1">IF(OR(VLOOKUP($A163,Mitglieder!$C$24:$BG$323,AJ$303)="",$G163=""),"",VLOOKUP($A163,Mitglieder!$C$24:$BG$323,AJ$303))</f>
        <v/>
      </c>
      <c r="AK163" s="54" t="str">
        <f ca="1">IF(OR(VLOOKUP($A163,Mitglieder!$C$24:$BG$323,AK$303)="",$G163=""),"",VLOOKUP($A163,Mitglieder!$C$24:$BG$323,AK$303))</f>
        <v/>
      </c>
      <c r="AL163" s="54" t="str">
        <f ca="1">IF(OR(VLOOKUP($A163,Mitglieder!$C$24:$BG$323,AL$303)="",$G163=""),"",VLOOKUP($A163,Mitglieder!$C$24:$BG$323,AL$303))</f>
        <v/>
      </c>
      <c r="AM163" s="42" t="str">
        <f ca="1">IF($G163="","",VLOOKUP($A163,Mitglieder!$C$24:$BG$323,AM$303))</f>
        <v/>
      </c>
      <c r="AN163" s="54" t="str">
        <f ca="1">IF(OR(VLOOKUP($A163,Mitglieder!$C$24:$BG$323,AN$303)="",$G163=""),"",VLOOKUP($A163,Mitglieder!$C$24:$BG$323,AN$303))</f>
        <v/>
      </c>
      <c r="AO163" s="43" t="str">
        <f ca="1">IF($G163="","",TEXT(VLOOKUP($A163,Mitglieder!$C$24:$BG$323,AO$303),"TT.MM.JJJJ"))</f>
        <v/>
      </c>
      <c r="AP163" s="42" t="str">
        <f ca="1">IF($G163="","",VLOOKUP($A163,Mitglieder!$C$24:$BG$323,AP$303))</f>
        <v/>
      </c>
      <c r="AQ163" s="45" t="str">
        <f ca="1">IF($G163="","",TEXT(VLOOKUP($A163,Mitglieder!$C$24:$BG$323,AQ$303),"0.00"))</f>
        <v/>
      </c>
      <c r="AR163" s="54" t="str">
        <f ca="1">IF(OR(VLOOKUP($A163,Mitglieder!$C$24:$BG$323,AR$303)="",$G163=""),"",VLOOKUP($A163,Mitglieder!$C$24:$BG$323,AR$303))</f>
        <v/>
      </c>
      <c r="AS163" s="45" t="str">
        <f ca="1">IF($G163="","",TEXT(VLOOKUP($A163,Mitglieder!$C$24:$BG$323,AS$303),"0.00"))</f>
        <v/>
      </c>
      <c r="AT163" s="54" t="str">
        <f ca="1">IF(OR(VLOOKUP($A163,Mitglieder!$C$24:$BG$323,AT$303)="",$G163=""),"",VLOOKUP($A163,Mitglieder!$C$24:$BG$323,AT$303))</f>
        <v/>
      </c>
      <c r="AU163" s="45" t="str">
        <f ca="1">IF($G163="","",TEXT(VLOOKUP($A163,Mitglieder!$C$24:$BG$323,AU$303),"0.00"))</f>
        <v/>
      </c>
      <c r="AV163" s="45" t="str">
        <f ca="1">IF($G163="","",TEXT(VLOOKUP($A163,Mitglieder!$C$24:$BG$323,AV$303),"0.00"))</f>
        <v/>
      </c>
      <c r="AW163" s="42" t="str">
        <f ca="1">IF($G163="","",VLOOKUP($A163,Mitglieder!$C$24:$BG$323,AW$303))</f>
        <v/>
      </c>
      <c r="AX163" s="54" t="str">
        <f ca="1">IF(OR(VLOOKUP($A163,Mitglieder!$C$24:$BG$323,AX$303)="",$G163=""),"",VLOOKUP($A163,Mitglieder!$C$24:$BG$323,AX$303))</f>
        <v/>
      </c>
      <c r="AY163" s="43" t="str">
        <f ca="1">IF($G163="","",TEXT(VLOOKUP($A163,Mitglieder!$C$24:$BG$323,AY$303),"TT.MM.JJJJ"))</f>
        <v/>
      </c>
      <c r="AZ163" s="43" t="str">
        <f ca="1">IF($G163="","",TEXT(VLOOKUP($A163,Mitglieder!$C$24:$BG$323,AZ$303),"TT.MM.JJJJ"))</f>
        <v/>
      </c>
      <c r="BA163" s="43" t="str">
        <f ca="1">IF($G163="","",TEXT(VLOOKUP($A163,Mitglieder!$C$24:$BG$323,BA$303),"TT.MM.JJJJ"))</f>
        <v/>
      </c>
      <c r="BB163" s="43" t="str">
        <f ca="1">IF($G163="","",TEXT(VLOOKUP($A163,Mitglieder!$C$24:$BG$323,BB$303),"TT.MM.JJJJ"))</f>
        <v/>
      </c>
      <c r="BC163" s="43" t="str">
        <f ca="1">IF($G163="","",TEXT(VLOOKUP($A163,Mitglieder!$C$24:$BG$323,BC$303),"TT.MM.JJJJ"))</f>
        <v/>
      </c>
      <c r="BD163" s="43" t="str">
        <f ca="1">IF($G163="","",TEXT(VLOOKUP($A163,Mitglieder!$C$24:$BG$323,BD$303),"TT.MM.JJJJ"))</f>
        <v/>
      </c>
      <c r="BE163" s="42" t="str">
        <f ca="1">IF($G163="","",VLOOKUP($A163,Mitglieder!$C$24:$BG$323,BE$303))</f>
        <v/>
      </c>
      <c r="BF163" s="42" t="str">
        <f ca="1">IF($G163="","",VLOOKUP($A163,Mitglieder!$C$24:$BG$323,BF$303))</f>
        <v/>
      </c>
    </row>
    <row r="164" spans="1:58" x14ac:dyDescent="0.35">
      <c r="A164" s="42">
        <v>164</v>
      </c>
      <c r="B164" s="42">
        <f ca="1">VLOOKUP($A164,Mitglieder!$C$24:$BA$323,B$303)</f>
        <v>1.0299999999999967</v>
      </c>
      <c r="C164" s="42" t="str">
        <f ca="1">IF($G164="","",VLOOKUP($A164,Mitglieder!$C$24:$BG$323,C$303))</f>
        <v/>
      </c>
      <c r="D164" s="42" t="str">
        <f ca="1">IF($G164="","",VLOOKUP($A164,Mitglieder!$C$24:$BG$323,D$303))</f>
        <v/>
      </c>
      <c r="E164" s="42" t="str">
        <f ca="1">IF($G164="","",VLOOKUP($A164,Mitglieder!$C$24:$BG$323,E$303))</f>
        <v/>
      </c>
      <c r="F164" s="54" t="str">
        <f ca="1">IF(OR(VLOOKUP($A164,Mitglieder!$C$24:$BG$323,F$303)="",$G164=""),"",VLOOKUP($A164,Mitglieder!$C$24:$BG$323,F$303))</f>
        <v/>
      </c>
      <c r="G164" s="72" t="str">
        <f ca="1">IF(B164/ROUND(B164,0)=1,VLOOKUP($A164,Mitglieder!$C$24:$BA$323,G$303),"")</f>
        <v/>
      </c>
      <c r="H164" s="42" t="str">
        <f ca="1">IF($G164="","",VLOOKUP($A164,Mitglieder!$C$24:$BG$323,H$303))</f>
        <v/>
      </c>
      <c r="I164" s="54" t="str">
        <f ca="1">IF(OR(VLOOKUP($A164,Mitglieder!$C$24:$BG$323,I$303)="",$G164=""),"",VLOOKUP($A164,Mitglieder!$C$24:$BG$323,I$303))</f>
        <v/>
      </c>
      <c r="J164" s="42" t="str">
        <f ca="1">IF($G164="","",VLOOKUP($A164,Mitglieder!$C$24:$BG$323,J$303))</f>
        <v/>
      </c>
      <c r="K164" s="54" t="str">
        <f ca="1">IF(OR(VLOOKUP($A164,Mitglieder!$C$24:$BG$323,K$303)="",$G164=""),"",VLOOKUP($A164,Mitglieder!$C$24:$BG$323,K$303))</f>
        <v/>
      </c>
      <c r="L164" s="42" t="str">
        <f ca="1">IF($G164="","",VLOOKUP($A164,Mitglieder!$C$24:$BG$323,L$303))</f>
        <v/>
      </c>
      <c r="M164" s="42" t="str">
        <f ca="1">IF($G164="","",VLOOKUP($A164,Mitglieder!$C$24:$BG$323,M$303))</f>
        <v/>
      </c>
      <c r="N164" s="42" t="str">
        <f ca="1">IF($G164="","",VLOOKUP($A164,Mitglieder!$C$24:$BG$323,N$303))</f>
        <v/>
      </c>
      <c r="O164" s="42" t="str">
        <f ca="1">IF($G164="","",VLOOKUP($A164,Mitglieder!$C$24:$BG$323,O$303))</f>
        <v/>
      </c>
      <c r="P164" s="42" t="str">
        <f ca="1">IF($G164="","",VLOOKUP($A164,Mitglieder!$C$24:$BG$323,P$303))</f>
        <v/>
      </c>
      <c r="Q164" s="42" t="str">
        <f ca="1">IF($G164="","",VLOOKUP($A164,Mitglieder!$C$24:$BG$323,Q$303))</f>
        <v/>
      </c>
      <c r="R164" s="54" t="str">
        <f ca="1">IF(OR(VLOOKUP($A164,Mitglieder!$C$24:$BG$323,R$303)="",$G164=""),"",VLOOKUP($A164,Mitglieder!$C$24:$BG$323,R$303))</f>
        <v/>
      </c>
      <c r="S164" s="43" t="str">
        <f ca="1">IF($G164="","",TEXT(VLOOKUP($A164,Mitglieder!$C$24:$BG$323,S$303),"TT.MM.JJJJ"))</f>
        <v/>
      </c>
      <c r="T164" s="43" t="str">
        <f ca="1">IF($G164="","",TEXT(VLOOKUP($A164,Mitglieder!$C$24:$BG$323,T$303),"TT.MM.JJJJ"))</f>
        <v/>
      </c>
      <c r="U164" s="43" t="str">
        <f ca="1">IF($G164="","",TEXT(VLOOKUP($A164,Mitglieder!$C$24:$BG$323,U$303),"TT.MM.JJJJ"))</f>
        <v/>
      </c>
      <c r="V164" s="54" t="str">
        <f ca="1">IF(OR(VLOOKUP($A164,Mitglieder!$C$24:$BG$323,V$303)="",$G164=""),"",VLOOKUP($A164,Mitglieder!$C$24:$BG$323,V$303))</f>
        <v/>
      </c>
      <c r="W164" s="54" t="str">
        <f ca="1">IF(OR(VLOOKUP($A164,Mitglieder!$C$24:$BG$323,W$303)="",$G164=""),"",VLOOKUP($A164,Mitglieder!$C$24:$BG$323,W$303))</f>
        <v/>
      </c>
      <c r="X164" s="54" t="str">
        <f ca="1">IF(OR(VLOOKUP($A164,Mitglieder!$C$24:$BG$323,X$303)="",$G164=""),"",VLOOKUP($A164,Mitglieder!$C$24:$BG$323,X$303))</f>
        <v/>
      </c>
      <c r="Y164" s="54" t="str">
        <f ca="1">IF(OR(VLOOKUP($A164,Mitglieder!$C$24:$BG$323,Y$303)="",$G164=""),"",VLOOKUP($A164,Mitglieder!$C$24:$BG$323,Y$303))</f>
        <v/>
      </c>
      <c r="Z164" s="54" t="str">
        <f ca="1">IF(OR(VLOOKUP($A164,Mitglieder!$C$24:$BG$323,Z$303)="",$G164=""),"",VLOOKUP($A164,Mitglieder!$C$24:$BG$323,Z$303))</f>
        <v/>
      </c>
      <c r="AA164" s="54" t="str">
        <f ca="1">IF(OR(VLOOKUP($A164,Mitglieder!$C$24:$BG$323,AA$303)="",$G164=""),"",VLOOKUP($A164,Mitglieder!$C$24:$BG$323,AA$303))</f>
        <v/>
      </c>
      <c r="AB164" s="54" t="str">
        <f ca="1">IF(OR(VLOOKUP($A164,Mitglieder!$C$24:$BG$323,AB$303)="",$G164=""),"",VLOOKUP($A164,Mitglieder!$C$24:$BG$323,AB$303))</f>
        <v/>
      </c>
      <c r="AC164" s="54" t="str">
        <f ca="1">IF(OR(VLOOKUP($A164,Mitglieder!$C$24:$BG$323,AC$303)="",$G164=""),"",VLOOKUP($A164,Mitglieder!$C$24:$BG$323,AC$303))</f>
        <v/>
      </c>
      <c r="AD164" s="54" t="str">
        <f ca="1">IF(OR(VLOOKUP($A164,Mitglieder!$C$24:$BG$323,AD$303)="",$G164=""),"",VLOOKUP($A164,Mitglieder!$C$24:$BG$323,AD$303))</f>
        <v/>
      </c>
      <c r="AE164" s="54" t="str">
        <f ca="1">IF(OR(VLOOKUP($A164,Mitglieder!$C$24:$BG$323,AE$303)="",$G164=""),"",VLOOKUP($A164,Mitglieder!$C$24:$BG$323,AE$303))</f>
        <v/>
      </c>
      <c r="AF164" s="54" t="str">
        <f ca="1">IF(OR(VLOOKUP($A164,Mitglieder!$C$24:$BG$323,AF$303)="",$G164=""),"",VLOOKUP($A164,Mitglieder!$C$24:$BG$323,AF$303))</f>
        <v/>
      </c>
      <c r="AG164" s="54" t="str">
        <f ca="1">IF(OR(VLOOKUP($A164,Mitglieder!$C$24:$BG$323,AG$303)="",$G164=""),"",VLOOKUP($A164,Mitglieder!$C$24:$BG$323,AG$303))</f>
        <v/>
      </c>
      <c r="AH164" s="54" t="str">
        <f ca="1">IF(OR(VLOOKUP($A164,Mitglieder!$C$24:$BG$323,AH$303)="",$G164=""),"",VLOOKUP($A164,Mitglieder!$C$24:$BG$323,AH$303))</f>
        <v/>
      </c>
      <c r="AI164" s="54" t="str">
        <f ca="1">IF(OR(VLOOKUP($A164,Mitglieder!$C$24:$BG$323,AI$303)="",$G164=""),"",VLOOKUP($A164,Mitglieder!$C$24:$BG$323,AI$303))</f>
        <v/>
      </c>
      <c r="AJ164" s="54" t="str">
        <f ca="1">IF(OR(VLOOKUP($A164,Mitglieder!$C$24:$BG$323,AJ$303)="",$G164=""),"",VLOOKUP($A164,Mitglieder!$C$24:$BG$323,AJ$303))</f>
        <v/>
      </c>
      <c r="AK164" s="54" t="str">
        <f ca="1">IF(OR(VLOOKUP($A164,Mitglieder!$C$24:$BG$323,AK$303)="",$G164=""),"",VLOOKUP($A164,Mitglieder!$C$24:$BG$323,AK$303))</f>
        <v/>
      </c>
      <c r="AL164" s="54" t="str">
        <f ca="1">IF(OR(VLOOKUP($A164,Mitglieder!$C$24:$BG$323,AL$303)="",$G164=""),"",VLOOKUP($A164,Mitglieder!$C$24:$BG$323,AL$303))</f>
        <v/>
      </c>
      <c r="AM164" s="42" t="str">
        <f ca="1">IF($G164="","",VLOOKUP($A164,Mitglieder!$C$24:$BG$323,AM$303))</f>
        <v/>
      </c>
      <c r="AN164" s="54" t="str">
        <f ca="1">IF(OR(VLOOKUP($A164,Mitglieder!$C$24:$BG$323,AN$303)="",$G164=""),"",VLOOKUP($A164,Mitglieder!$C$24:$BG$323,AN$303))</f>
        <v/>
      </c>
      <c r="AO164" s="43" t="str">
        <f ca="1">IF($G164="","",TEXT(VLOOKUP($A164,Mitglieder!$C$24:$BG$323,AO$303),"TT.MM.JJJJ"))</f>
        <v/>
      </c>
      <c r="AP164" s="42" t="str">
        <f ca="1">IF($G164="","",VLOOKUP($A164,Mitglieder!$C$24:$BG$323,AP$303))</f>
        <v/>
      </c>
      <c r="AQ164" s="45" t="str">
        <f ca="1">IF($G164="","",TEXT(VLOOKUP($A164,Mitglieder!$C$24:$BG$323,AQ$303),"0.00"))</f>
        <v/>
      </c>
      <c r="AR164" s="54" t="str">
        <f ca="1">IF(OR(VLOOKUP($A164,Mitglieder!$C$24:$BG$323,AR$303)="",$G164=""),"",VLOOKUP($A164,Mitglieder!$C$24:$BG$323,AR$303))</f>
        <v/>
      </c>
      <c r="AS164" s="45" t="str">
        <f ca="1">IF($G164="","",TEXT(VLOOKUP($A164,Mitglieder!$C$24:$BG$323,AS$303),"0.00"))</f>
        <v/>
      </c>
      <c r="AT164" s="54" t="str">
        <f ca="1">IF(OR(VLOOKUP($A164,Mitglieder!$C$24:$BG$323,AT$303)="",$G164=""),"",VLOOKUP($A164,Mitglieder!$C$24:$BG$323,AT$303))</f>
        <v/>
      </c>
      <c r="AU164" s="45" t="str">
        <f ca="1">IF($G164="","",TEXT(VLOOKUP($A164,Mitglieder!$C$24:$BG$323,AU$303),"0.00"))</f>
        <v/>
      </c>
      <c r="AV164" s="45" t="str">
        <f ca="1">IF($G164="","",TEXT(VLOOKUP($A164,Mitglieder!$C$24:$BG$323,AV$303),"0.00"))</f>
        <v/>
      </c>
      <c r="AW164" s="42" t="str">
        <f ca="1">IF($G164="","",VLOOKUP($A164,Mitglieder!$C$24:$BG$323,AW$303))</f>
        <v/>
      </c>
      <c r="AX164" s="54" t="str">
        <f ca="1">IF(OR(VLOOKUP($A164,Mitglieder!$C$24:$BG$323,AX$303)="",$G164=""),"",VLOOKUP($A164,Mitglieder!$C$24:$BG$323,AX$303))</f>
        <v/>
      </c>
      <c r="AY164" s="43" t="str">
        <f ca="1">IF($G164="","",TEXT(VLOOKUP($A164,Mitglieder!$C$24:$BG$323,AY$303),"TT.MM.JJJJ"))</f>
        <v/>
      </c>
      <c r="AZ164" s="43" t="str">
        <f ca="1">IF($G164="","",TEXT(VLOOKUP($A164,Mitglieder!$C$24:$BG$323,AZ$303),"TT.MM.JJJJ"))</f>
        <v/>
      </c>
      <c r="BA164" s="43" t="str">
        <f ca="1">IF($G164="","",TEXT(VLOOKUP($A164,Mitglieder!$C$24:$BG$323,BA$303),"TT.MM.JJJJ"))</f>
        <v/>
      </c>
      <c r="BB164" s="43" t="str">
        <f ca="1">IF($G164="","",TEXT(VLOOKUP($A164,Mitglieder!$C$24:$BG$323,BB$303),"TT.MM.JJJJ"))</f>
        <v/>
      </c>
      <c r="BC164" s="43" t="str">
        <f ca="1">IF($G164="","",TEXT(VLOOKUP($A164,Mitglieder!$C$24:$BG$323,BC$303),"TT.MM.JJJJ"))</f>
        <v/>
      </c>
      <c r="BD164" s="43" t="str">
        <f ca="1">IF($G164="","",TEXT(VLOOKUP($A164,Mitglieder!$C$24:$BG$323,BD$303),"TT.MM.JJJJ"))</f>
        <v/>
      </c>
      <c r="BE164" s="42" t="str">
        <f ca="1">IF($G164="","",VLOOKUP($A164,Mitglieder!$C$24:$BG$323,BE$303))</f>
        <v/>
      </c>
      <c r="BF164" s="42" t="str">
        <f ca="1">IF($G164="","",VLOOKUP($A164,Mitglieder!$C$24:$BG$323,BF$303))</f>
        <v/>
      </c>
    </row>
    <row r="165" spans="1:58" x14ac:dyDescent="0.35">
      <c r="A165" s="42">
        <v>165</v>
      </c>
      <c r="B165" s="42">
        <f ca="1">VLOOKUP($A165,Mitglieder!$C$24:$BA$323,B$303)</f>
        <v>1.0299999999999967</v>
      </c>
      <c r="C165" s="42" t="str">
        <f ca="1">IF($G165="","",VLOOKUP($A165,Mitglieder!$C$24:$BG$323,C$303))</f>
        <v/>
      </c>
      <c r="D165" s="42" t="str">
        <f ca="1">IF($G165="","",VLOOKUP($A165,Mitglieder!$C$24:$BG$323,D$303))</f>
        <v/>
      </c>
      <c r="E165" s="42" t="str">
        <f ca="1">IF($G165="","",VLOOKUP($A165,Mitglieder!$C$24:$BG$323,E$303))</f>
        <v/>
      </c>
      <c r="F165" s="54" t="str">
        <f ca="1">IF(OR(VLOOKUP($A165,Mitglieder!$C$24:$BG$323,F$303)="",$G165=""),"",VLOOKUP($A165,Mitglieder!$C$24:$BG$323,F$303))</f>
        <v/>
      </c>
      <c r="G165" s="72" t="str">
        <f ca="1">IF(B165/ROUND(B165,0)=1,VLOOKUP($A165,Mitglieder!$C$24:$BA$323,G$303),"")</f>
        <v/>
      </c>
      <c r="H165" s="42" t="str">
        <f ca="1">IF($G165="","",VLOOKUP($A165,Mitglieder!$C$24:$BG$323,H$303))</f>
        <v/>
      </c>
      <c r="I165" s="54" t="str">
        <f ca="1">IF(OR(VLOOKUP($A165,Mitglieder!$C$24:$BG$323,I$303)="",$G165=""),"",VLOOKUP($A165,Mitglieder!$C$24:$BG$323,I$303))</f>
        <v/>
      </c>
      <c r="J165" s="42" t="str">
        <f ca="1">IF($G165="","",VLOOKUP($A165,Mitglieder!$C$24:$BG$323,J$303))</f>
        <v/>
      </c>
      <c r="K165" s="54" t="str">
        <f ca="1">IF(OR(VLOOKUP($A165,Mitglieder!$C$24:$BG$323,K$303)="",$G165=""),"",VLOOKUP($A165,Mitglieder!$C$24:$BG$323,K$303))</f>
        <v/>
      </c>
      <c r="L165" s="42" t="str">
        <f ca="1">IF($G165="","",VLOOKUP($A165,Mitglieder!$C$24:$BG$323,L$303))</f>
        <v/>
      </c>
      <c r="M165" s="42" t="str">
        <f ca="1">IF($G165="","",VLOOKUP($A165,Mitglieder!$C$24:$BG$323,M$303))</f>
        <v/>
      </c>
      <c r="N165" s="42" t="str">
        <f ca="1">IF($G165="","",VLOOKUP($A165,Mitglieder!$C$24:$BG$323,N$303))</f>
        <v/>
      </c>
      <c r="O165" s="42" t="str">
        <f ca="1">IF($G165="","",VLOOKUP($A165,Mitglieder!$C$24:$BG$323,O$303))</f>
        <v/>
      </c>
      <c r="P165" s="42" t="str">
        <f ca="1">IF($G165="","",VLOOKUP($A165,Mitglieder!$C$24:$BG$323,P$303))</f>
        <v/>
      </c>
      <c r="Q165" s="42" t="str">
        <f ca="1">IF($G165="","",VLOOKUP($A165,Mitglieder!$C$24:$BG$323,Q$303))</f>
        <v/>
      </c>
      <c r="R165" s="54" t="str">
        <f ca="1">IF(OR(VLOOKUP($A165,Mitglieder!$C$24:$BG$323,R$303)="",$G165=""),"",VLOOKUP($A165,Mitglieder!$C$24:$BG$323,R$303))</f>
        <v/>
      </c>
      <c r="S165" s="43" t="str">
        <f ca="1">IF($G165="","",TEXT(VLOOKUP($A165,Mitglieder!$C$24:$BG$323,S$303),"TT.MM.JJJJ"))</f>
        <v/>
      </c>
      <c r="T165" s="43" t="str">
        <f ca="1">IF($G165="","",TEXT(VLOOKUP($A165,Mitglieder!$C$24:$BG$323,T$303),"TT.MM.JJJJ"))</f>
        <v/>
      </c>
      <c r="U165" s="43" t="str">
        <f ca="1">IF($G165="","",TEXT(VLOOKUP($A165,Mitglieder!$C$24:$BG$323,U$303),"TT.MM.JJJJ"))</f>
        <v/>
      </c>
      <c r="V165" s="54" t="str">
        <f ca="1">IF(OR(VLOOKUP($A165,Mitglieder!$C$24:$BG$323,V$303)="",$G165=""),"",VLOOKUP($A165,Mitglieder!$C$24:$BG$323,V$303))</f>
        <v/>
      </c>
      <c r="W165" s="54" t="str">
        <f ca="1">IF(OR(VLOOKUP($A165,Mitglieder!$C$24:$BG$323,W$303)="",$G165=""),"",VLOOKUP($A165,Mitglieder!$C$24:$BG$323,W$303))</f>
        <v/>
      </c>
      <c r="X165" s="54" t="str">
        <f ca="1">IF(OR(VLOOKUP($A165,Mitglieder!$C$24:$BG$323,X$303)="",$G165=""),"",VLOOKUP($A165,Mitglieder!$C$24:$BG$323,X$303))</f>
        <v/>
      </c>
      <c r="Y165" s="54" t="str">
        <f ca="1">IF(OR(VLOOKUP($A165,Mitglieder!$C$24:$BG$323,Y$303)="",$G165=""),"",VLOOKUP($A165,Mitglieder!$C$24:$BG$323,Y$303))</f>
        <v/>
      </c>
      <c r="Z165" s="54" t="str">
        <f ca="1">IF(OR(VLOOKUP($A165,Mitglieder!$C$24:$BG$323,Z$303)="",$G165=""),"",VLOOKUP($A165,Mitglieder!$C$24:$BG$323,Z$303))</f>
        <v/>
      </c>
      <c r="AA165" s="54" t="str">
        <f ca="1">IF(OR(VLOOKUP($A165,Mitglieder!$C$24:$BG$323,AA$303)="",$G165=""),"",VLOOKUP($A165,Mitglieder!$C$24:$BG$323,AA$303))</f>
        <v/>
      </c>
      <c r="AB165" s="54" t="str">
        <f ca="1">IF(OR(VLOOKUP($A165,Mitglieder!$C$24:$BG$323,AB$303)="",$G165=""),"",VLOOKUP($A165,Mitglieder!$C$24:$BG$323,AB$303))</f>
        <v/>
      </c>
      <c r="AC165" s="54" t="str">
        <f ca="1">IF(OR(VLOOKUP($A165,Mitglieder!$C$24:$BG$323,AC$303)="",$G165=""),"",VLOOKUP($A165,Mitglieder!$C$24:$BG$323,AC$303))</f>
        <v/>
      </c>
      <c r="AD165" s="54" t="str">
        <f ca="1">IF(OR(VLOOKUP($A165,Mitglieder!$C$24:$BG$323,AD$303)="",$G165=""),"",VLOOKUP($A165,Mitglieder!$C$24:$BG$323,AD$303))</f>
        <v/>
      </c>
      <c r="AE165" s="54" t="str">
        <f ca="1">IF(OR(VLOOKUP($A165,Mitglieder!$C$24:$BG$323,AE$303)="",$G165=""),"",VLOOKUP($A165,Mitglieder!$C$24:$BG$323,AE$303))</f>
        <v/>
      </c>
      <c r="AF165" s="54" t="str">
        <f ca="1">IF(OR(VLOOKUP($A165,Mitglieder!$C$24:$BG$323,AF$303)="",$G165=""),"",VLOOKUP($A165,Mitglieder!$C$24:$BG$323,AF$303))</f>
        <v/>
      </c>
      <c r="AG165" s="54" t="str">
        <f ca="1">IF(OR(VLOOKUP($A165,Mitglieder!$C$24:$BG$323,AG$303)="",$G165=""),"",VLOOKUP($A165,Mitglieder!$C$24:$BG$323,AG$303))</f>
        <v/>
      </c>
      <c r="AH165" s="54" t="str">
        <f ca="1">IF(OR(VLOOKUP($A165,Mitglieder!$C$24:$BG$323,AH$303)="",$G165=""),"",VLOOKUP($A165,Mitglieder!$C$24:$BG$323,AH$303))</f>
        <v/>
      </c>
      <c r="AI165" s="54" t="str">
        <f ca="1">IF(OR(VLOOKUP($A165,Mitglieder!$C$24:$BG$323,AI$303)="",$G165=""),"",VLOOKUP($A165,Mitglieder!$C$24:$BG$323,AI$303))</f>
        <v/>
      </c>
      <c r="AJ165" s="54" t="str">
        <f ca="1">IF(OR(VLOOKUP($A165,Mitglieder!$C$24:$BG$323,AJ$303)="",$G165=""),"",VLOOKUP($A165,Mitglieder!$C$24:$BG$323,AJ$303))</f>
        <v/>
      </c>
      <c r="AK165" s="54" t="str">
        <f ca="1">IF(OR(VLOOKUP($A165,Mitglieder!$C$24:$BG$323,AK$303)="",$G165=""),"",VLOOKUP($A165,Mitglieder!$C$24:$BG$323,AK$303))</f>
        <v/>
      </c>
      <c r="AL165" s="54" t="str">
        <f ca="1">IF(OR(VLOOKUP($A165,Mitglieder!$C$24:$BG$323,AL$303)="",$G165=""),"",VLOOKUP($A165,Mitglieder!$C$24:$BG$323,AL$303))</f>
        <v/>
      </c>
      <c r="AM165" s="42" t="str">
        <f ca="1">IF($G165="","",VLOOKUP($A165,Mitglieder!$C$24:$BG$323,AM$303))</f>
        <v/>
      </c>
      <c r="AN165" s="54" t="str">
        <f ca="1">IF(OR(VLOOKUP($A165,Mitglieder!$C$24:$BG$323,AN$303)="",$G165=""),"",VLOOKUP($A165,Mitglieder!$C$24:$BG$323,AN$303))</f>
        <v/>
      </c>
      <c r="AO165" s="43" t="str">
        <f ca="1">IF($G165="","",TEXT(VLOOKUP($A165,Mitglieder!$C$24:$BG$323,AO$303),"TT.MM.JJJJ"))</f>
        <v/>
      </c>
      <c r="AP165" s="42" t="str">
        <f ca="1">IF($G165="","",VLOOKUP($A165,Mitglieder!$C$24:$BG$323,AP$303))</f>
        <v/>
      </c>
      <c r="AQ165" s="45" t="str">
        <f ca="1">IF($G165="","",TEXT(VLOOKUP($A165,Mitglieder!$C$24:$BG$323,AQ$303),"0.00"))</f>
        <v/>
      </c>
      <c r="AR165" s="54" t="str">
        <f ca="1">IF(OR(VLOOKUP($A165,Mitglieder!$C$24:$BG$323,AR$303)="",$G165=""),"",VLOOKUP($A165,Mitglieder!$C$24:$BG$323,AR$303))</f>
        <v/>
      </c>
      <c r="AS165" s="45" t="str">
        <f ca="1">IF($G165="","",TEXT(VLOOKUP($A165,Mitglieder!$C$24:$BG$323,AS$303),"0.00"))</f>
        <v/>
      </c>
      <c r="AT165" s="54" t="str">
        <f ca="1">IF(OR(VLOOKUP($A165,Mitglieder!$C$24:$BG$323,AT$303)="",$G165=""),"",VLOOKUP($A165,Mitglieder!$C$24:$BG$323,AT$303))</f>
        <v/>
      </c>
      <c r="AU165" s="45" t="str">
        <f ca="1">IF($G165="","",TEXT(VLOOKUP($A165,Mitglieder!$C$24:$BG$323,AU$303),"0.00"))</f>
        <v/>
      </c>
      <c r="AV165" s="45" t="str">
        <f ca="1">IF($G165="","",TEXT(VLOOKUP($A165,Mitglieder!$C$24:$BG$323,AV$303),"0.00"))</f>
        <v/>
      </c>
      <c r="AW165" s="42" t="str">
        <f ca="1">IF($G165="","",VLOOKUP($A165,Mitglieder!$C$24:$BG$323,AW$303))</f>
        <v/>
      </c>
      <c r="AX165" s="54" t="str">
        <f ca="1">IF(OR(VLOOKUP($A165,Mitglieder!$C$24:$BG$323,AX$303)="",$G165=""),"",VLOOKUP($A165,Mitglieder!$C$24:$BG$323,AX$303))</f>
        <v/>
      </c>
      <c r="AY165" s="43" t="str">
        <f ca="1">IF($G165="","",TEXT(VLOOKUP($A165,Mitglieder!$C$24:$BG$323,AY$303),"TT.MM.JJJJ"))</f>
        <v/>
      </c>
      <c r="AZ165" s="43" t="str">
        <f ca="1">IF($G165="","",TEXT(VLOOKUP($A165,Mitglieder!$C$24:$BG$323,AZ$303),"TT.MM.JJJJ"))</f>
        <v/>
      </c>
      <c r="BA165" s="43" t="str">
        <f ca="1">IF($G165="","",TEXT(VLOOKUP($A165,Mitglieder!$C$24:$BG$323,BA$303),"TT.MM.JJJJ"))</f>
        <v/>
      </c>
      <c r="BB165" s="43" t="str">
        <f ca="1">IF($G165="","",TEXT(VLOOKUP($A165,Mitglieder!$C$24:$BG$323,BB$303),"TT.MM.JJJJ"))</f>
        <v/>
      </c>
      <c r="BC165" s="43" t="str">
        <f ca="1">IF($G165="","",TEXT(VLOOKUP($A165,Mitglieder!$C$24:$BG$323,BC$303),"TT.MM.JJJJ"))</f>
        <v/>
      </c>
      <c r="BD165" s="43" t="str">
        <f ca="1">IF($G165="","",TEXT(VLOOKUP($A165,Mitglieder!$C$24:$BG$323,BD$303),"TT.MM.JJJJ"))</f>
        <v/>
      </c>
      <c r="BE165" s="42" t="str">
        <f ca="1">IF($G165="","",VLOOKUP($A165,Mitglieder!$C$24:$BG$323,BE$303))</f>
        <v/>
      </c>
      <c r="BF165" s="42" t="str">
        <f ca="1">IF($G165="","",VLOOKUP($A165,Mitglieder!$C$24:$BG$323,BF$303))</f>
        <v/>
      </c>
    </row>
    <row r="166" spans="1:58" x14ac:dyDescent="0.35">
      <c r="A166" s="42">
        <v>166</v>
      </c>
      <c r="B166" s="42">
        <f ca="1">VLOOKUP($A166,Mitglieder!$C$24:$BA$323,B$303)</f>
        <v>1.0299999999999967</v>
      </c>
      <c r="C166" s="42" t="str">
        <f ca="1">IF($G166="","",VLOOKUP($A166,Mitglieder!$C$24:$BG$323,C$303))</f>
        <v/>
      </c>
      <c r="D166" s="42" t="str">
        <f ca="1">IF($G166="","",VLOOKUP($A166,Mitglieder!$C$24:$BG$323,D$303))</f>
        <v/>
      </c>
      <c r="E166" s="42" t="str">
        <f ca="1">IF($G166="","",VLOOKUP($A166,Mitglieder!$C$24:$BG$323,E$303))</f>
        <v/>
      </c>
      <c r="F166" s="54" t="str">
        <f ca="1">IF(OR(VLOOKUP($A166,Mitglieder!$C$24:$BG$323,F$303)="",$G166=""),"",VLOOKUP($A166,Mitglieder!$C$24:$BG$323,F$303))</f>
        <v/>
      </c>
      <c r="G166" s="72" t="str">
        <f ca="1">IF(B166/ROUND(B166,0)=1,VLOOKUP($A166,Mitglieder!$C$24:$BA$323,G$303),"")</f>
        <v/>
      </c>
      <c r="H166" s="42" t="str">
        <f ca="1">IF($G166="","",VLOOKUP($A166,Mitglieder!$C$24:$BG$323,H$303))</f>
        <v/>
      </c>
      <c r="I166" s="54" t="str">
        <f ca="1">IF(OR(VLOOKUP($A166,Mitglieder!$C$24:$BG$323,I$303)="",$G166=""),"",VLOOKUP($A166,Mitglieder!$C$24:$BG$323,I$303))</f>
        <v/>
      </c>
      <c r="J166" s="42" t="str">
        <f ca="1">IF($G166="","",VLOOKUP($A166,Mitglieder!$C$24:$BG$323,J$303))</f>
        <v/>
      </c>
      <c r="K166" s="54" t="str">
        <f ca="1">IF(OR(VLOOKUP($A166,Mitglieder!$C$24:$BG$323,K$303)="",$G166=""),"",VLOOKUP($A166,Mitglieder!$C$24:$BG$323,K$303))</f>
        <v/>
      </c>
      <c r="L166" s="42" t="str">
        <f ca="1">IF($G166="","",VLOOKUP($A166,Mitglieder!$C$24:$BG$323,L$303))</f>
        <v/>
      </c>
      <c r="M166" s="42" t="str">
        <f ca="1">IF($G166="","",VLOOKUP($A166,Mitglieder!$C$24:$BG$323,M$303))</f>
        <v/>
      </c>
      <c r="N166" s="42" t="str">
        <f ca="1">IF($G166="","",VLOOKUP($A166,Mitglieder!$C$24:$BG$323,N$303))</f>
        <v/>
      </c>
      <c r="O166" s="42" t="str">
        <f ca="1">IF($G166="","",VLOOKUP($A166,Mitglieder!$C$24:$BG$323,O$303))</f>
        <v/>
      </c>
      <c r="P166" s="42" t="str">
        <f ca="1">IF($G166="","",VLOOKUP($A166,Mitglieder!$C$24:$BG$323,P$303))</f>
        <v/>
      </c>
      <c r="Q166" s="42" t="str">
        <f ca="1">IF($G166="","",VLOOKUP($A166,Mitglieder!$C$24:$BG$323,Q$303))</f>
        <v/>
      </c>
      <c r="R166" s="54" t="str">
        <f ca="1">IF(OR(VLOOKUP($A166,Mitglieder!$C$24:$BG$323,R$303)="",$G166=""),"",VLOOKUP($A166,Mitglieder!$C$24:$BG$323,R$303))</f>
        <v/>
      </c>
      <c r="S166" s="43" t="str">
        <f ca="1">IF($G166="","",TEXT(VLOOKUP($A166,Mitglieder!$C$24:$BG$323,S$303),"TT.MM.JJJJ"))</f>
        <v/>
      </c>
      <c r="T166" s="43" t="str">
        <f ca="1">IF($G166="","",TEXT(VLOOKUP($A166,Mitglieder!$C$24:$BG$323,T$303),"TT.MM.JJJJ"))</f>
        <v/>
      </c>
      <c r="U166" s="43" t="str">
        <f ca="1">IF($G166="","",TEXT(VLOOKUP($A166,Mitglieder!$C$24:$BG$323,U$303),"TT.MM.JJJJ"))</f>
        <v/>
      </c>
      <c r="V166" s="54" t="str">
        <f ca="1">IF(OR(VLOOKUP($A166,Mitglieder!$C$24:$BG$323,V$303)="",$G166=""),"",VLOOKUP($A166,Mitglieder!$C$24:$BG$323,V$303))</f>
        <v/>
      </c>
      <c r="W166" s="54" t="str">
        <f ca="1">IF(OR(VLOOKUP($A166,Mitglieder!$C$24:$BG$323,W$303)="",$G166=""),"",VLOOKUP($A166,Mitglieder!$C$24:$BG$323,W$303))</f>
        <v/>
      </c>
      <c r="X166" s="54" t="str">
        <f ca="1">IF(OR(VLOOKUP($A166,Mitglieder!$C$24:$BG$323,X$303)="",$G166=""),"",VLOOKUP($A166,Mitglieder!$C$24:$BG$323,X$303))</f>
        <v/>
      </c>
      <c r="Y166" s="54" t="str">
        <f ca="1">IF(OR(VLOOKUP($A166,Mitglieder!$C$24:$BG$323,Y$303)="",$G166=""),"",VLOOKUP($A166,Mitglieder!$C$24:$BG$323,Y$303))</f>
        <v/>
      </c>
      <c r="Z166" s="54" t="str">
        <f ca="1">IF(OR(VLOOKUP($A166,Mitglieder!$C$24:$BG$323,Z$303)="",$G166=""),"",VLOOKUP($A166,Mitglieder!$C$24:$BG$323,Z$303))</f>
        <v/>
      </c>
      <c r="AA166" s="54" t="str">
        <f ca="1">IF(OR(VLOOKUP($A166,Mitglieder!$C$24:$BG$323,AA$303)="",$G166=""),"",VLOOKUP($A166,Mitglieder!$C$24:$BG$323,AA$303))</f>
        <v/>
      </c>
      <c r="AB166" s="54" t="str">
        <f ca="1">IF(OR(VLOOKUP($A166,Mitglieder!$C$24:$BG$323,AB$303)="",$G166=""),"",VLOOKUP($A166,Mitglieder!$C$24:$BG$323,AB$303))</f>
        <v/>
      </c>
      <c r="AC166" s="54" t="str">
        <f ca="1">IF(OR(VLOOKUP($A166,Mitglieder!$C$24:$BG$323,AC$303)="",$G166=""),"",VLOOKUP($A166,Mitglieder!$C$24:$BG$323,AC$303))</f>
        <v/>
      </c>
      <c r="AD166" s="54" t="str">
        <f ca="1">IF(OR(VLOOKUP($A166,Mitglieder!$C$24:$BG$323,AD$303)="",$G166=""),"",VLOOKUP($A166,Mitglieder!$C$24:$BG$323,AD$303))</f>
        <v/>
      </c>
      <c r="AE166" s="54" t="str">
        <f ca="1">IF(OR(VLOOKUP($A166,Mitglieder!$C$24:$BG$323,AE$303)="",$G166=""),"",VLOOKUP($A166,Mitglieder!$C$24:$BG$323,AE$303))</f>
        <v/>
      </c>
      <c r="AF166" s="54" t="str">
        <f ca="1">IF(OR(VLOOKUP($A166,Mitglieder!$C$24:$BG$323,AF$303)="",$G166=""),"",VLOOKUP($A166,Mitglieder!$C$24:$BG$323,AF$303))</f>
        <v/>
      </c>
      <c r="AG166" s="54" t="str">
        <f ca="1">IF(OR(VLOOKUP($A166,Mitglieder!$C$24:$BG$323,AG$303)="",$G166=""),"",VLOOKUP($A166,Mitglieder!$C$24:$BG$323,AG$303))</f>
        <v/>
      </c>
      <c r="AH166" s="54" t="str">
        <f ca="1">IF(OR(VLOOKUP($A166,Mitglieder!$C$24:$BG$323,AH$303)="",$G166=""),"",VLOOKUP($A166,Mitglieder!$C$24:$BG$323,AH$303))</f>
        <v/>
      </c>
      <c r="AI166" s="54" t="str">
        <f ca="1">IF(OR(VLOOKUP($A166,Mitglieder!$C$24:$BG$323,AI$303)="",$G166=""),"",VLOOKUP($A166,Mitglieder!$C$24:$BG$323,AI$303))</f>
        <v/>
      </c>
      <c r="AJ166" s="54" t="str">
        <f ca="1">IF(OR(VLOOKUP($A166,Mitglieder!$C$24:$BG$323,AJ$303)="",$G166=""),"",VLOOKUP($A166,Mitglieder!$C$24:$BG$323,AJ$303))</f>
        <v/>
      </c>
      <c r="AK166" s="54" t="str">
        <f ca="1">IF(OR(VLOOKUP($A166,Mitglieder!$C$24:$BG$323,AK$303)="",$G166=""),"",VLOOKUP($A166,Mitglieder!$C$24:$BG$323,AK$303))</f>
        <v/>
      </c>
      <c r="AL166" s="54" t="str">
        <f ca="1">IF(OR(VLOOKUP($A166,Mitglieder!$C$24:$BG$323,AL$303)="",$G166=""),"",VLOOKUP($A166,Mitglieder!$C$24:$BG$323,AL$303))</f>
        <v/>
      </c>
      <c r="AM166" s="42" t="str">
        <f ca="1">IF($G166="","",VLOOKUP($A166,Mitglieder!$C$24:$BG$323,AM$303))</f>
        <v/>
      </c>
      <c r="AN166" s="54" t="str">
        <f ca="1">IF(OR(VLOOKUP($A166,Mitglieder!$C$24:$BG$323,AN$303)="",$G166=""),"",VLOOKUP($A166,Mitglieder!$C$24:$BG$323,AN$303))</f>
        <v/>
      </c>
      <c r="AO166" s="43" t="str">
        <f ca="1">IF($G166="","",TEXT(VLOOKUP($A166,Mitglieder!$C$24:$BG$323,AO$303),"TT.MM.JJJJ"))</f>
        <v/>
      </c>
      <c r="AP166" s="42" t="str">
        <f ca="1">IF($G166="","",VLOOKUP($A166,Mitglieder!$C$24:$BG$323,AP$303))</f>
        <v/>
      </c>
      <c r="AQ166" s="45" t="str">
        <f ca="1">IF($G166="","",TEXT(VLOOKUP($A166,Mitglieder!$C$24:$BG$323,AQ$303),"0.00"))</f>
        <v/>
      </c>
      <c r="AR166" s="54" t="str">
        <f ca="1">IF(OR(VLOOKUP($A166,Mitglieder!$C$24:$BG$323,AR$303)="",$G166=""),"",VLOOKUP($A166,Mitglieder!$C$24:$BG$323,AR$303))</f>
        <v/>
      </c>
      <c r="AS166" s="45" t="str">
        <f ca="1">IF($G166="","",TEXT(VLOOKUP($A166,Mitglieder!$C$24:$BG$323,AS$303),"0.00"))</f>
        <v/>
      </c>
      <c r="AT166" s="54" t="str">
        <f ca="1">IF(OR(VLOOKUP($A166,Mitglieder!$C$24:$BG$323,AT$303)="",$G166=""),"",VLOOKUP($A166,Mitglieder!$C$24:$BG$323,AT$303))</f>
        <v/>
      </c>
      <c r="AU166" s="45" t="str">
        <f ca="1">IF($G166="","",TEXT(VLOOKUP($A166,Mitglieder!$C$24:$BG$323,AU$303),"0.00"))</f>
        <v/>
      </c>
      <c r="AV166" s="45" t="str">
        <f ca="1">IF($G166="","",TEXT(VLOOKUP($A166,Mitglieder!$C$24:$BG$323,AV$303),"0.00"))</f>
        <v/>
      </c>
      <c r="AW166" s="42" t="str">
        <f ca="1">IF($G166="","",VLOOKUP($A166,Mitglieder!$C$24:$BG$323,AW$303))</f>
        <v/>
      </c>
      <c r="AX166" s="54" t="str">
        <f ca="1">IF(OR(VLOOKUP($A166,Mitglieder!$C$24:$BG$323,AX$303)="",$G166=""),"",VLOOKUP($A166,Mitglieder!$C$24:$BG$323,AX$303))</f>
        <v/>
      </c>
      <c r="AY166" s="43" t="str">
        <f ca="1">IF($G166="","",TEXT(VLOOKUP($A166,Mitglieder!$C$24:$BG$323,AY$303),"TT.MM.JJJJ"))</f>
        <v/>
      </c>
      <c r="AZ166" s="43" t="str">
        <f ca="1">IF($G166="","",TEXT(VLOOKUP($A166,Mitglieder!$C$24:$BG$323,AZ$303),"TT.MM.JJJJ"))</f>
        <v/>
      </c>
      <c r="BA166" s="43" t="str">
        <f ca="1">IF($G166="","",TEXT(VLOOKUP($A166,Mitglieder!$C$24:$BG$323,BA$303),"TT.MM.JJJJ"))</f>
        <v/>
      </c>
      <c r="BB166" s="43" t="str">
        <f ca="1">IF($G166="","",TEXT(VLOOKUP($A166,Mitglieder!$C$24:$BG$323,BB$303),"TT.MM.JJJJ"))</f>
        <v/>
      </c>
      <c r="BC166" s="43" t="str">
        <f ca="1">IF($G166="","",TEXT(VLOOKUP($A166,Mitglieder!$C$24:$BG$323,BC$303),"TT.MM.JJJJ"))</f>
        <v/>
      </c>
      <c r="BD166" s="43" t="str">
        <f ca="1">IF($G166="","",TEXT(VLOOKUP($A166,Mitglieder!$C$24:$BG$323,BD$303),"TT.MM.JJJJ"))</f>
        <v/>
      </c>
      <c r="BE166" s="42" t="str">
        <f ca="1">IF($G166="","",VLOOKUP($A166,Mitglieder!$C$24:$BG$323,BE$303))</f>
        <v/>
      </c>
      <c r="BF166" s="42" t="str">
        <f ca="1">IF($G166="","",VLOOKUP($A166,Mitglieder!$C$24:$BG$323,BF$303))</f>
        <v/>
      </c>
    </row>
    <row r="167" spans="1:58" x14ac:dyDescent="0.35">
      <c r="A167" s="42">
        <v>167</v>
      </c>
      <c r="B167" s="42">
        <f ca="1">VLOOKUP($A167,Mitglieder!$C$24:$BA$323,B$303)</f>
        <v>1.0299999999999967</v>
      </c>
      <c r="C167" s="42" t="str">
        <f ca="1">IF($G167="","",VLOOKUP($A167,Mitglieder!$C$24:$BG$323,C$303))</f>
        <v/>
      </c>
      <c r="D167" s="42" t="str">
        <f ca="1">IF($G167="","",VLOOKUP($A167,Mitglieder!$C$24:$BG$323,D$303))</f>
        <v/>
      </c>
      <c r="E167" s="42" t="str">
        <f ca="1">IF($G167="","",VLOOKUP($A167,Mitglieder!$C$24:$BG$323,E$303))</f>
        <v/>
      </c>
      <c r="F167" s="54" t="str">
        <f ca="1">IF(OR(VLOOKUP($A167,Mitglieder!$C$24:$BG$323,F$303)="",$G167=""),"",VLOOKUP($A167,Mitglieder!$C$24:$BG$323,F$303))</f>
        <v/>
      </c>
      <c r="G167" s="72" t="str">
        <f ca="1">IF(B167/ROUND(B167,0)=1,VLOOKUP($A167,Mitglieder!$C$24:$BA$323,G$303),"")</f>
        <v/>
      </c>
      <c r="H167" s="42" t="str">
        <f ca="1">IF($G167="","",VLOOKUP($A167,Mitglieder!$C$24:$BG$323,H$303))</f>
        <v/>
      </c>
      <c r="I167" s="54" t="str">
        <f ca="1">IF(OR(VLOOKUP($A167,Mitglieder!$C$24:$BG$323,I$303)="",$G167=""),"",VLOOKUP($A167,Mitglieder!$C$24:$BG$323,I$303))</f>
        <v/>
      </c>
      <c r="J167" s="42" t="str">
        <f ca="1">IF($G167="","",VLOOKUP($A167,Mitglieder!$C$24:$BG$323,J$303))</f>
        <v/>
      </c>
      <c r="K167" s="54" t="str">
        <f ca="1">IF(OR(VLOOKUP($A167,Mitglieder!$C$24:$BG$323,K$303)="",$G167=""),"",VLOOKUP($A167,Mitglieder!$C$24:$BG$323,K$303))</f>
        <v/>
      </c>
      <c r="L167" s="42" t="str">
        <f ca="1">IF($G167="","",VLOOKUP($A167,Mitglieder!$C$24:$BG$323,L$303))</f>
        <v/>
      </c>
      <c r="M167" s="42" t="str">
        <f ca="1">IF($G167="","",VLOOKUP($A167,Mitglieder!$C$24:$BG$323,M$303))</f>
        <v/>
      </c>
      <c r="N167" s="42" t="str">
        <f ca="1">IF($G167="","",VLOOKUP($A167,Mitglieder!$C$24:$BG$323,N$303))</f>
        <v/>
      </c>
      <c r="O167" s="42" t="str">
        <f ca="1">IF($G167="","",VLOOKUP($A167,Mitglieder!$C$24:$BG$323,O$303))</f>
        <v/>
      </c>
      <c r="P167" s="42" t="str">
        <f ca="1">IF($G167="","",VLOOKUP($A167,Mitglieder!$C$24:$BG$323,P$303))</f>
        <v/>
      </c>
      <c r="Q167" s="42" t="str">
        <f ca="1">IF($G167="","",VLOOKUP($A167,Mitglieder!$C$24:$BG$323,Q$303))</f>
        <v/>
      </c>
      <c r="R167" s="54" t="str">
        <f ca="1">IF(OR(VLOOKUP($A167,Mitglieder!$C$24:$BG$323,R$303)="",$G167=""),"",VLOOKUP($A167,Mitglieder!$C$24:$BG$323,R$303))</f>
        <v/>
      </c>
      <c r="S167" s="43" t="str">
        <f ca="1">IF($G167="","",TEXT(VLOOKUP($A167,Mitglieder!$C$24:$BG$323,S$303),"TT.MM.JJJJ"))</f>
        <v/>
      </c>
      <c r="T167" s="43" t="str">
        <f ca="1">IF($G167="","",TEXT(VLOOKUP($A167,Mitglieder!$C$24:$BG$323,T$303),"TT.MM.JJJJ"))</f>
        <v/>
      </c>
      <c r="U167" s="43" t="str">
        <f ca="1">IF($G167="","",TEXT(VLOOKUP($A167,Mitglieder!$C$24:$BG$323,U$303),"TT.MM.JJJJ"))</f>
        <v/>
      </c>
      <c r="V167" s="54" t="str">
        <f ca="1">IF(OR(VLOOKUP($A167,Mitglieder!$C$24:$BG$323,V$303)="",$G167=""),"",VLOOKUP($A167,Mitglieder!$C$24:$BG$323,V$303))</f>
        <v/>
      </c>
      <c r="W167" s="54" t="str">
        <f ca="1">IF(OR(VLOOKUP($A167,Mitglieder!$C$24:$BG$323,W$303)="",$G167=""),"",VLOOKUP($A167,Mitglieder!$C$24:$BG$323,W$303))</f>
        <v/>
      </c>
      <c r="X167" s="54" t="str">
        <f ca="1">IF(OR(VLOOKUP($A167,Mitglieder!$C$24:$BG$323,X$303)="",$G167=""),"",VLOOKUP($A167,Mitglieder!$C$24:$BG$323,X$303))</f>
        <v/>
      </c>
      <c r="Y167" s="54" t="str">
        <f ca="1">IF(OR(VLOOKUP($A167,Mitglieder!$C$24:$BG$323,Y$303)="",$G167=""),"",VLOOKUP($A167,Mitglieder!$C$24:$BG$323,Y$303))</f>
        <v/>
      </c>
      <c r="Z167" s="54" t="str">
        <f ca="1">IF(OR(VLOOKUP($A167,Mitglieder!$C$24:$BG$323,Z$303)="",$G167=""),"",VLOOKUP($A167,Mitglieder!$C$24:$BG$323,Z$303))</f>
        <v/>
      </c>
      <c r="AA167" s="54" t="str">
        <f ca="1">IF(OR(VLOOKUP($A167,Mitglieder!$C$24:$BG$323,AA$303)="",$G167=""),"",VLOOKUP($A167,Mitglieder!$C$24:$BG$323,AA$303))</f>
        <v/>
      </c>
      <c r="AB167" s="54" t="str">
        <f ca="1">IF(OR(VLOOKUP($A167,Mitglieder!$C$24:$BG$323,AB$303)="",$G167=""),"",VLOOKUP($A167,Mitglieder!$C$24:$BG$323,AB$303))</f>
        <v/>
      </c>
      <c r="AC167" s="54" t="str">
        <f ca="1">IF(OR(VLOOKUP($A167,Mitglieder!$C$24:$BG$323,AC$303)="",$G167=""),"",VLOOKUP($A167,Mitglieder!$C$24:$BG$323,AC$303))</f>
        <v/>
      </c>
      <c r="AD167" s="54" t="str">
        <f ca="1">IF(OR(VLOOKUP($A167,Mitglieder!$C$24:$BG$323,AD$303)="",$G167=""),"",VLOOKUP($A167,Mitglieder!$C$24:$BG$323,AD$303))</f>
        <v/>
      </c>
      <c r="AE167" s="54" t="str">
        <f ca="1">IF(OR(VLOOKUP($A167,Mitglieder!$C$24:$BG$323,AE$303)="",$G167=""),"",VLOOKUP($A167,Mitglieder!$C$24:$BG$323,AE$303))</f>
        <v/>
      </c>
      <c r="AF167" s="54" t="str">
        <f ca="1">IF(OR(VLOOKUP($A167,Mitglieder!$C$24:$BG$323,AF$303)="",$G167=""),"",VLOOKUP($A167,Mitglieder!$C$24:$BG$323,AF$303))</f>
        <v/>
      </c>
      <c r="AG167" s="54" t="str">
        <f ca="1">IF(OR(VLOOKUP($A167,Mitglieder!$C$24:$BG$323,AG$303)="",$G167=""),"",VLOOKUP($A167,Mitglieder!$C$24:$BG$323,AG$303))</f>
        <v/>
      </c>
      <c r="AH167" s="54" t="str">
        <f ca="1">IF(OR(VLOOKUP($A167,Mitglieder!$C$24:$BG$323,AH$303)="",$G167=""),"",VLOOKUP($A167,Mitglieder!$C$24:$BG$323,AH$303))</f>
        <v/>
      </c>
      <c r="AI167" s="54" t="str">
        <f ca="1">IF(OR(VLOOKUP($A167,Mitglieder!$C$24:$BG$323,AI$303)="",$G167=""),"",VLOOKUP($A167,Mitglieder!$C$24:$BG$323,AI$303))</f>
        <v/>
      </c>
      <c r="AJ167" s="54" t="str">
        <f ca="1">IF(OR(VLOOKUP($A167,Mitglieder!$C$24:$BG$323,AJ$303)="",$G167=""),"",VLOOKUP($A167,Mitglieder!$C$24:$BG$323,AJ$303))</f>
        <v/>
      </c>
      <c r="AK167" s="54" t="str">
        <f ca="1">IF(OR(VLOOKUP($A167,Mitglieder!$C$24:$BG$323,AK$303)="",$G167=""),"",VLOOKUP($A167,Mitglieder!$C$24:$BG$323,AK$303))</f>
        <v/>
      </c>
      <c r="AL167" s="54" t="str">
        <f ca="1">IF(OR(VLOOKUP($A167,Mitglieder!$C$24:$BG$323,AL$303)="",$G167=""),"",VLOOKUP($A167,Mitglieder!$C$24:$BG$323,AL$303))</f>
        <v/>
      </c>
      <c r="AM167" s="42" t="str">
        <f ca="1">IF($G167="","",VLOOKUP($A167,Mitglieder!$C$24:$BG$323,AM$303))</f>
        <v/>
      </c>
      <c r="AN167" s="54" t="str">
        <f ca="1">IF(OR(VLOOKUP($A167,Mitglieder!$C$24:$BG$323,AN$303)="",$G167=""),"",VLOOKUP($A167,Mitglieder!$C$24:$BG$323,AN$303))</f>
        <v/>
      </c>
      <c r="AO167" s="43" t="str">
        <f ca="1">IF($G167="","",TEXT(VLOOKUP($A167,Mitglieder!$C$24:$BG$323,AO$303),"TT.MM.JJJJ"))</f>
        <v/>
      </c>
      <c r="AP167" s="42" t="str">
        <f ca="1">IF($G167="","",VLOOKUP($A167,Mitglieder!$C$24:$BG$323,AP$303))</f>
        <v/>
      </c>
      <c r="AQ167" s="45" t="str">
        <f ca="1">IF($G167="","",TEXT(VLOOKUP($A167,Mitglieder!$C$24:$BG$323,AQ$303),"0.00"))</f>
        <v/>
      </c>
      <c r="AR167" s="54" t="str">
        <f ca="1">IF(OR(VLOOKUP($A167,Mitglieder!$C$24:$BG$323,AR$303)="",$G167=""),"",VLOOKUP($A167,Mitglieder!$C$24:$BG$323,AR$303))</f>
        <v/>
      </c>
      <c r="AS167" s="45" t="str">
        <f ca="1">IF($G167="","",TEXT(VLOOKUP($A167,Mitglieder!$C$24:$BG$323,AS$303),"0.00"))</f>
        <v/>
      </c>
      <c r="AT167" s="54" t="str">
        <f ca="1">IF(OR(VLOOKUP($A167,Mitglieder!$C$24:$BG$323,AT$303)="",$G167=""),"",VLOOKUP($A167,Mitglieder!$C$24:$BG$323,AT$303))</f>
        <v/>
      </c>
      <c r="AU167" s="45" t="str">
        <f ca="1">IF($G167="","",TEXT(VLOOKUP($A167,Mitglieder!$C$24:$BG$323,AU$303),"0.00"))</f>
        <v/>
      </c>
      <c r="AV167" s="45" t="str">
        <f ca="1">IF($G167="","",TEXT(VLOOKUP($A167,Mitglieder!$C$24:$BG$323,AV$303),"0.00"))</f>
        <v/>
      </c>
      <c r="AW167" s="42" t="str">
        <f ca="1">IF($G167="","",VLOOKUP($A167,Mitglieder!$C$24:$BG$323,AW$303))</f>
        <v/>
      </c>
      <c r="AX167" s="54" t="str">
        <f ca="1">IF(OR(VLOOKUP($A167,Mitglieder!$C$24:$BG$323,AX$303)="",$G167=""),"",VLOOKUP($A167,Mitglieder!$C$24:$BG$323,AX$303))</f>
        <v/>
      </c>
      <c r="AY167" s="43" t="str">
        <f ca="1">IF($G167="","",TEXT(VLOOKUP($A167,Mitglieder!$C$24:$BG$323,AY$303),"TT.MM.JJJJ"))</f>
        <v/>
      </c>
      <c r="AZ167" s="43" t="str">
        <f ca="1">IF($G167="","",TEXT(VLOOKUP($A167,Mitglieder!$C$24:$BG$323,AZ$303),"TT.MM.JJJJ"))</f>
        <v/>
      </c>
      <c r="BA167" s="43" t="str">
        <f ca="1">IF($G167="","",TEXT(VLOOKUP($A167,Mitglieder!$C$24:$BG$323,BA$303),"TT.MM.JJJJ"))</f>
        <v/>
      </c>
      <c r="BB167" s="43" t="str">
        <f ca="1">IF($G167="","",TEXT(VLOOKUP($A167,Mitglieder!$C$24:$BG$323,BB$303),"TT.MM.JJJJ"))</f>
        <v/>
      </c>
      <c r="BC167" s="43" t="str">
        <f ca="1">IF($G167="","",TEXT(VLOOKUP($A167,Mitglieder!$C$24:$BG$323,BC$303),"TT.MM.JJJJ"))</f>
        <v/>
      </c>
      <c r="BD167" s="43" t="str">
        <f ca="1">IF($G167="","",TEXT(VLOOKUP($A167,Mitglieder!$C$24:$BG$323,BD$303),"TT.MM.JJJJ"))</f>
        <v/>
      </c>
      <c r="BE167" s="42" t="str">
        <f ca="1">IF($G167="","",VLOOKUP($A167,Mitglieder!$C$24:$BG$323,BE$303))</f>
        <v/>
      </c>
      <c r="BF167" s="42" t="str">
        <f ca="1">IF($G167="","",VLOOKUP($A167,Mitglieder!$C$24:$BG$323,BF$303))</f>
        <v/>
      </c>
    </row>
    <row r="168" spans="1:58" x14ac:dyDescent="0.35">
      <c r="A168" s="42">
        <v>168</v>
      </c>
      <c r="B168" s="42">
        <f ca="1">VLOOKUP($A168,Mitglieder!$C$24:$BA$323,B$303)</f>
        <v>1.0299999999999967</v>
      </c>
      <c r="C168" s="42" t="str">
        <f ca="1">IF($G168="","",VLOOKUP($A168,Mitglieder!$C$24:$BG$323,C$303))</f>
        <v/>
      </c>
      <c r="D168" s="42" t="str">
        <f ca="1">IF($G168="","",VLOOKUP($A168,Mitglieder!$C$24:$BG$323,D$303))</f>
        <v/>
      </c>
      <c r="E168" s="42" t="str">
        <f ca="1">IF($G168="","",VLOOKUP($A168,Mitglieder!$C$24:$BG$323,E$303))</f>
        <v/>
      </c>
      <c r="F168" s="54" t="str">
        <f ca="1">IF(OR(VLOOKUP($A168,Mitglieder!$C$24:$BG$323,F$303)="",$G168=""),"",VLOOKUP($A168,Mitglieder!$C$24:$BG$323,F$303))</f>
        <v/>
      </c>
      <c r="G168" s="72" t="str">
        <f ca="1">IF(B168/ROUND(B168,0)=1,VLOOKUP($A168,Mitglieder!$C$24:$BA$323,G$303),"")</f>
        <v/>
      </c>
      <c r="H168" s="42" t="str">
        <f ca="1">IF($G168="","",VLOOKUP($A168,Mitglieder!$C$24:$BG$323,H$303))</f>
        <v/>
      </c>
      <c r="I168" s="54" t="str">
        <f ca="1">IF(OR(VLOOKUP($A168,Mitglieder!$C$24:$BG$323,I$303)="",$G168=""),"",VLOOKUP($A168,Mitglieder!$C$24:$BG$323,I$303))</f>
        <v/>
      </c>
      <c r="J168" s="42" t="str">
        <f ca="1">IF($G168="","",VLOOKUP($A168,Mitglieder!$C$24:$BG$323,J$303))</f>
        <v/>
      </c>
      <c r="K168" s="54" t="str">
        <f ca="1">IF(OR(VLOOKUP($A168,Mitglieder!$C$24:$BG$323,K$303)="",$G168=""),"",VLOOKUP($A168,Mitglieder!$C$24:$BG$323,K$303))</f>
        <v/>
      </c>
      <c r="L168" s="42" t="str">
        <f ca="1">IF($G168="","",VLOOKUP($A168,Mitglieder!$C$24:$BG$323,L$303))</f>
        <v/>
      </c>
      <c r="M168" s="42" t="str">
        <f ca="1">IF($G168="","",VLOOKUP($A168,Mitglieder!$C$24:$BG$323,M$303))</f>
        <v/>
      </c>
      <c r="N168" s="42" t="str">
        <f ca="1">IF($G168="","",VLOOKUP($A168,Mitglieder!$C$24:$BG$323,N$303))</f>
        <v/>
      </c>
      <c r="O168" s="42" t="str">
        <f ca="1">IF($G168="","",VLOOKUP($A168,Mitglieder!$C$24:$BG$323,O$303))</f>
        <v/>
      </c>
      <c r="P168" s="42" t="str">
        <f ca="1">IF($G168="","",VLOOKUP($A168,Mitglieder!$C$24:$BG$323,P$303))</f>
        <v/>
      </c>
      <c r="Q168" s="42" t="str">
        <f ca="1">IF($G168="","",VLOOKUP($A168,Mitglieder!$C$24:$BG$323,Q$303))</f>
        <v/>
      </c>
      <c r="R168" s="54" t="str">
        <f ca="1">IF(OR(VLOOKUP($A168,Mitglieder!$C$24:$BG$323,R$303)="",$G168=""),"",VLOOKUP($A168,Mitglieder!$C$24:$BG$323,R$303))</f>
        <v/>
      </c>
      <c r="S168" s="43" t="str">
        <f ca="1">IF($G168="","",TEXT(VLOOKUP($A168,Mitglieder!$C$24:$BG$323,S$303),"TT.MM.JJJJ"))</f>
        <v/>
      </c>
      <c r="T168" s="43" t="str">
        <f ca="1">IF($G168="","",TEXT(VLOOKUP($A168,Mitglieder!$C$24:$BG$323,T$303),"TT.MM.JJJJ"))</f>
        <v/>
      </c>
      <c r="U168" s="43" t="str">
        <f ca="1">IF($G168="","",TEXT(VLOOKUP($A168,Mitglieder!$C$24:$BG$323,U$303),"TT.MM.JJJJ"))</f>
        <v/>
      </c>
      <c r="V168" s="54" t="str">
        <f ca="1">IF(OR(VLOOKUP($A168,Mitglieder!$C$24:$BG$323,V$303)="",$G168=""),"",VLOOKUP($A168,Mitglieder!$C$24:$BG$323,V$303))</f>
        <v/>
      </c>
      <c r="W168" s="54" t="str">
        <f ca="1">IF(OR(VLOOKUP($A168,Mitglieder!$C$24:$BG$323,W$303)="",$G168=""),"",VLOOKUP($A168,Mitglieder!$C$24:$BG$323,W$303))</f>
        <v/>
      </c>
      <c r="X168" s="54" t="str">
        <f ca="1">IF(OR(VLOOKUP($A168,Mitglieder!$C$24:$BG$323,X$303)="",$G168=""),"",VLOOKUP($A168,Mitglieder!$C$24:$BG$323,X$303))</f>
        <v/>
      </c>
      <c r="Y168" s="54" t="str">
        <f ca="1">IF(OR(VLOOKUP($A168,Mitglieder!$C$24:$BG$323,Y$303)="",$G168=""),"",VLOOKUP($A168,Mitglieder!$C$24:$BG$323,Y$303))</f>
        <v/>
      </c>
      <c r="Z168" s="54" t="str">
        <f ca="1">IF(OR(VLOOKUP($A168,Mitglieder!$C$24:$BG$323,Z$303)="",$G168=""),"",VLOOKUP($A168,Mitglieder!$C$24:$BG$323,Z$303))</f>
        <v/>
      </c>
      <c r="AA168" s="54" t="str">
        <f ca="1">IF(OR(VLOOKUP($A168,Mitglieder!$C$24:$BG$323,AA$303)="",$G168=""),"",VLOOKUP($A168,Mitglieder!$C$24:$BG$323,AA$303))</f>
        <v/>
      </c>
      <c r="AB168" s="54" t="str">
        <f ca="1">IF(OR(VLOOKUP($A168,Mitglieder!$C$24:$BG$323,AB$303)="",$G168=""),"",VLOOKUP($A168,Mitglieder!$C$24:$BG$323,AB$303))</f>
        <v/>
      </c>
      <c r="AC168" s="54" t="str">
        <f ca="1">IF(OR(VLOOKUP($A168,Mitglieder!$C$24:$BG$323,AC$303)="",$G168=""),"",VLOOKUP($A168,Mitglieder!$C$24:$BG$323,AC$303))</f>
        <v/>
      </c>
      <c r="AD168" s="54" t="str">
        <f ca="1">IF(OR(VLOOKUP($A168,Mitglieder!$C$24:$BG$323,AD$303)="",$G168=""),"",VLOOKUP($A168,Mitglieder!$C$24:$BG$323,AD$303))</f>
        <v/>
      </c>
      <c r="AE168" s="54" t="str">
        <f ca="1">IF(OR(VLOOKUP($A168,Mitglieder!$C$24:$BG$323,AE$303)="",$G168=""),"",VLOOKUP($A168,Mitglieder!$C$24:$BG$323,AE$303))</f>
        <v/>
      </c>
      <c r="AF168" s="54" t="str">
        <f ca="1">IF(OR(VLOOKUP($A168,Mitglieder!$C$24:$BG$323,AF$303)="",$G168=""),"",VLOOKUP($A168,Mitglieder!$C$24:$BG$323,AF$303))</f>
        <v/>
      </c>
      <c r="AG168" s="54" t="str">
        <f ca="1">IF(OR(VLOOKUP($A168,Mitglieder!$C$24:$BG$323,AG$303)="",$G168=""),"",VLOOKUP($A168,Mitglieder!$C$24:$BG$323,AG$303))</f>
        <v/>
      </c>
      <c r="AH168" s="54" t="str">
        <f ca="1">IF(OR(VLOOKUP($A168,Mitglieder!$C$24:$BG$323,AH$303)="",$G168=""),"",VLOOKUP($A168,Mitglieder!$C$24:$BG$323,AH$303))</f>
        <v/>
      </c>
      <c r="AI168" s="54" t="str">
        <f ca="1">IF(OR(VLOOKUP($A168,Mitglieder!$C$24:$BG$323,AI$303)="",$G168=""),"",VLOOKUP($A168,Mitglieder!$C$24:$BG$323,AI$303))</f>
        <v/>
      </c>
      <c r="AJ168" s="54" t="str">
        <f ca="1">IF(OR(VLOOKUP($A168,Mitglieder!$C$24:$BG$323,AJ$303)="",$G168=""),"",VLOOKUP($A168,Mitglieder!$C$24:$BG$323,AJ$303))</f>
        <v/>
      </c>
      <c r="AK168" s="54" t="str">
        <f ca="1">IF(OR(VLOOKUP($A168,Mitglieder!$C$24:$BG$323,AK$303)="",$G168=""),"",VLOOKUP($A168,Mitglieder!$C$24:$BG$323,AK$303))</f>
        <v/>
      </c>
      <c r="AL168" s="54" t="str">
        <f ca="1">IF(OR(VLOOKUP($A168,Mitglieder!$C$24:$BG$323,AL$303)="",$G168=""),"",VLOOKUP($A168,Mitglieder!$C$24:$BG$323,AL$303))</f>
        <v/>
      </c>
      <c r="AM168" s="42" t="str">
        <f ca="1">IF($G168="","",VLOOKUP($A168,Mitglieder!$C$24:$BG$323,AM$303))</f>
        <v/>
      </c>
      <c r="AN168" s="54" t="str">
        <f ca="1">IF(OR(VLOOKUP($A168,Mitglieder!$C$24:$BG$323,AN$303)="",$G168=""),"",VLOOKUP($A168,Mitglieder!$C$24:$BG$323,AN$303))</f>
        <v/>
      </c>
      <c r="AO168" s="43" t="str">
        <f ca="1">IF($G168="","",TEXT(VLOOKUP($A168,Mitglieder!$C$24:$BG$323,AO$303),"TT.MM.JJJJ"))</f>
        <v/>
      </c>
      <c r="AP168" s="42" t="str">
        <f ca="1">IF($G168="","",VLOOKUP($A168,Mitglieder!$C$24:$BG$323,AP$303))</f>
        <v/>
      </c>
      <c r="AQ168" s="45" t="str">
        <f ca="1">IF($G168="","",TEXT(VLOOKUP($A168,Mitglieder!$C$24:$BG$323,AQ$303),"0.00"))</f>
        <v/>
      </c>
      <c r="AR168" s="54" t="str">
        <f ca="1">IF(OR(VLOOKUP($A168,Mitglieder!$C$24:$BG$323,AR$303)="",$G168=""),"",VLOOKUP($A168,Mitglieder!$C$24:$BG$323,AR$303))</f>
        <v/>
      </c>
      <c r="AS168" s="45" t="str">
        <f ca="1">IF($G168="","",TEXT(VLOOKUP($A168,Mitglieder!$C$24:$BG$323,AS$303),"0.00"))</f>
        <v/>
      </c>
      <c r="AT168" s="54" t="str">
        <f ca="1">IF(OR(VLOOKUP($A168,Mitglieder!$C$24:$BG$323,AT$303)="",$G168=""),"",VLOOKUP($A168,Mitglieder!$C$24:$BG$323,AT$303))</f>
        <v/>
      </c>
      <c r="AU168" s="45" t="str">
        <f ca="1">IF($G168="","",TEXT(VLOOKUP($A168,Mitglieder!$C$24:$BG$323,AU$303),"0.00"))</f>
        <v/>
      </c>
      <c r="AV168" s="45" t="str">
        <f ca="1">IF($G168="","",TEXT(VLOOKUP($A168,Mitglieder!$C$24:$BG$323,AV$303),"0.00"))</f>
        <v/>
      </c>
      <c r="AW168" s="42" t="str">
        <f ca="1">IF($G168="","",VLOOKUP($A168,Mitglieder!$C$24:$BG$323,AW$303))</f>
        <v/>
      </c>
      <c r="AX168" s="54" t="str">
        <f ca="1">IF(OR(VLOOKUP($A168,Mitglieder!$C$24:$BG$323,AX$303)="",$G168=""),"",VLOOKUP($A168,Mitglieder!$C$24:$BG$323,AX$303))</f>
        <v/>
      </c>
      <c r="AY168" s="43" t="str">
        <f ca="1">IF($G168="","",TEXT(VLOOKUP($A168,Mitglieder!$C$24:$BG$323,AY$303),"TT.MM.JJJJ"))</f>
        <v/>
      </c>
      <c r="AZ168" s="43" t="str">
        <f ca="1">IF($G168="","",TEXT(VLOOKUP($A168,Mitglieder!$C$24:$BG$323,AZ$303),"TT.MM.JJJJ"))</f>
        <v/>
      </c>
      <c r="BA168" s="43" t="str">
        <f ca="1">IF($G168="","",TEXT(VLOOKUP($A168,Mitglieder!$C$24:$BG$323,BA$303),"TT.MM.JJJJ"))</f>
        <v/>
      </c>
      <c r="BB168" s="43" t="str">
        <f ca="1">IF($G168="","",TEXT(VLOOKUP($A168,Mitglieder!$C$24:$BG$323,BB$303),"TT.MM.JJJJ"))</f>
        <v/>
      </c>
      <c r="BC168" s="43" t="str">
        <f ca="1">IF($G168="","",TEXT(VLOOKUP($A168,Mitglieder!$C$24:$BG$323,BC$303),"TT.MM.JJJJ"))</f>
        <v/>
      </c>
      <c r="BD168" s="43" t="str">
        <f ca="1">IF($G168="","",TEXT(VLOOKUP($A168,Mitglieder!$C$24:$BG$323,BD$303),"TT.MM.JJJJ"))</f>
        <v/>
      </c>
      <c r="BE168" s="42" t="str">
        <f ca="1">IF($G168="","",VLOOKUP($A168,Mitglieder!$C$24:$BG$323,BE$303))</f>
        <v/>
      </c>
      <c r="BF168" s="42" t="str">
        <f ca="1">IF($G168="","",VLOOKUP($A168,Mitglieder!$C$24:$BG$323,BF$303))</f>
        <v/>
      </c>
    </row>
    <row r="169" spans="1:58" x14ac:dyDescent="0.35">
      <c r="A169" s="42">
        <v>169</v>
      </c>
      <c r="B169" s="42">
        <f ca="1">VLOOKUP($A169,Mitglieder!$C$24:$BA$323,B$303)</f>
        <v>1.0299999999999967</v>
      </c>
      <c r="C169" s="42" t="str">
        <f ca="1">IF($G169="","",VLOOKUP($A169,Mitglieder!$C$24:$BG$323,C$303))</f>
        <v/>
      </c>
      <c r="D169" s="42" t="str">
        <f ca="1">IF($G169="","",VLOOKUP($A169,Mitglieder!$C$24:$BG$323,D$303))</f>
        <v/>
      </c>
      <c r="E169" s="42" t="str">
        <f ca="1">IF($G169="","",VLOOKUP($A169,Mitglieder!$C$24:$BG$323,E$303))</f>
        <v/>
      </c>
      <c r="F169" s="54" t="str">
        <f ca="1">IF(OR(VLOOKUP($A169,Mitglieder!$C$24:$BG$323,F$303)="",$G169=""),"",VLOOKUP($A169,Mitglieder!$C$24:$BG$323,F$303))</f>
        <v/>
      </c>
      <c r="G169" s="72" t="str">
        <f ca="1">IF(B169/ROUND(B169,0)=1,VLOOKUP($A169,Mitglieder!$C$24:$BA$323,G$303),"")</f>
        <v/>
      </c>
      <c r="H169" s="42" t="str">
        <f ca="1">IF($G169="","",VLOOKUP($A169,Mitglieder!$C$24:$BG$323,H$303))</f>
        <v/>
      </c>
      <c r="I169" s="54" t="str">
        <f ca="1">IF(OR(VLOOKUP($A169,Mitglieder!$C$24:$BG$323,I$303)="",$G169=""),"",VLOOKUP($A169,Mitglieder!$C$24:$BG$323,I$303))</f>
        <v/>
      </c>
      <c r="J169" s="42" t="str">
        <f ca="1">IF($G169="","",VLOOKUP($A169,Mitglieder!$C$24:$BG$323,J$303))</f>
        <v/>
      </c>
      <c r="K169" s="54" t="str">
        <f ca="1">IF(OR(VLOOKUP($A169,Mitglieder!$C$24:$BG$323,K$303)="",$G169=""),"",VLOOKUP($A169,Mitglieder!$C$24:$BG$323,K$303))</f>
        <v/>
      </c>
      <c r="L169" s="42" t="str">
        <f ca="1">IF($G169="","",VLOOKUP($A169,Mitglieder!$C$24:$BG$323,L$303))</f>
        <v/>
      </c>
      <c r="M169" s="42" t="str">
        <f ca="1">IF($G169="","",VLOOKUP($A169,Mitglieder!$C$24:$BG$323,M$303))</f>
        <v/>
      </c>
      <c r="N169" s="42" t="str">
        <f ca="1">IF($G169="","",VLOOKUP($A169,Mitglieder!$C$24:$BG$323,N$303))</f>
        <v/>
      </c>
      <c r="O169" s="42" t="str">
        <f ca="1">IF($G169="","",VLOOKUP($A169,Mitglieder!$C$24:$BG$323,O$303))</f>
        <v/>
      </c>
      <c r="P169" s="42" t="str">
        <f ca="1">IF($G169="","",VLOOKUP($A169,Mitglieder!$C$24:$BG$323,P$303))</f>
        <v/>
      </c>
      <c r="Q169" s="42" t="str">
        <f ca="1">IF($G169="","",VLOOKUP($A169,Mitglieder!$C$24:$BG$323,Q$303))</f>
        <v/>
      </c>
      <c r="R169" s="54" t="str">
        <f ca="1">IF(OR(VLOOKUP($A169,Mitglieder!$C$24:$BG$323,R$303)="",$G169=""),"",VLOOKUP($A169,Mitglieder!$C$24:$BG$323,R$303))</f>
        <v/>
      </c>
      <c r="S169" s="43" t="str">
        <f ca="1">IF($G169="","",TEXT(VLOOKUP($A169,Mitglieder!$C$24:$BG$323,S$303),"TT.MM.JJJJ"))</f>
        <v/>
      </c>
      <c r="T169" s="43" t="str">
        <f ca="1">IF($G169="","",TEXT(VLOOKUP($A169,Mitglieder!$C$24:$BG$323,T$303),"TT.MM.JJJJ"))</f>
        <v/>
      </c>
      <c r="U169" s="43" t="str">
        <f ca="1">IF($G169="","",TEXT(VLOOKUP($A169,Mitglieder!$C$24:$BG$323,U$303),"TT.MM.JJJJ"))</f>
        <v/>
      </c>
      <c r="V169" s="54" t="str">
        <f ca="1">IF(OR(VLOOKUP($A169,Mitglieder!$C$24:$BG$323,V$303)="",$G169=""),"",VLOOKUP($A169,Mitglieder!$C$24:$BG$323,V$303))</f>
        <v/>
      </c>
      <c r="W169" s="54" t="str">
        <f ca="1">IF(OR(VLOOKUP($A169,Mitglieder!$C$24:$BG$323,W$303)="",$G169=""),"",VLOOKUP($A169,Mitglieder!$C$24:$BG$323,W$303))</f>
        <v/>
      </c>
      <c r="X169" s="54" t="str">
        <f ca="1">IF(OR(VLOOKUP($A169,Mitglieder!$C$24:$BG$323,X$303)="",$G169=""),"",VLOOKUP($A169,Mitglieder!$C$24:$BG$323,X$303))</f>
        <v/>
      </c>
      <c r="Y169" s="54" t="str">
        <f ca="1">IF(OR(VLOOKUP($A169,Mitglieder!$C$24:$BG$323,Y$303)="",$G169=""),"",VLOOKUP($A169,Mitglieder!$C$24:$BG$323,Y$303))</f>
        <v/>
      </c>
      <c r="Z169" s="54" t="str">
        <f ca="1">IF(OR(VLOOKUP($A169,Mitglieder!$C$24:$BG$323,Z$303)="",$G169=""),"",VLOOKUP($A169,Mitglieder!$C$24:$BG$323,Z$303))</f>
        <v/>
      </c>
      <c r="AA169" s="54" t="str">
        <f ca="1">IF(OR(VLOOKUP($A169,Mitglieder!$C$24:$BG$323,AA$303)="",$G169=""),"",VLOOKUP($A169,Mitglieder!$C$24:$BG$323,AA$303))</f>
        <v/>
      </c>
      <c r="AB169" s="54" t="str">
        <f ca="1">IF(OR(VLOOKUP($A169,Mitglieder!$C$24:$BG$323,AB$303)="",$G169=""),"",VLOOKUP($A169,Mitglieder!$C$24:$BG$323,AB$303))</f>
        <v/>
      </c>
      <c r="AC169" s="54" t="str">
        <f ca="1">IF(OR(VLOOKUP($A169,Mitglieder!$C$24:$BG$323,AC$303)="",$G169=""),"",VLOOKUP($A169,Mitglieder!$C$24:$BG$323,AC$303))</f>
        <v/>
      </c>
      <c r="AD169" s="54" t="str">
        <f ca="1">IF(OR(VLOOKUP($A169,Mitglieder!$C$24:$BG$323,AD$303)="",$G169=""),"",VLOOKUP($A169,Mitglieder!$C$24:$BG$323,AD$303))</f>
        <v/>
      </c>
      <c r="AE169" s="54" t="str">
        <f ca="1">IF(OR(VLOOKUP($A169,Mitglieder!$C$24:$BG$323,AE$303)="",$G169=""),"",VLOOKUP($A169,Mitglieder!$C$24:$BG$323,AE$303))</f>
        <v/>
      </c>
      <c r="AF169" s="54" t="str">
        <f ca="1">IF(OR(VLOOKUP($A169,Mitglieder!$C$24:$BG$323,AF$303)="",$G169=""),"",VLOOKUP($A169,Mitglieder!$C$24:$BG$323,AF$303))</f>
        <v/>
      </c>
      <c r="AG169" s="54" t="str">
        <f ca="1">IF(OR(VLOOKUP($A169,Mitglieder!$C$24:$BG$323,AG$303)="",$G169=""),"",VLOOKUP($A169,Mitglieder!$C$24:$BG$323,AG$303))</f>
        <v/>
      </c>
      <c r="AH169" s="54" t="str">
        <f ca="1">IF(OR(VLOOKUP($A169,Mitglieder!$C$24:$BG$323,AH$303)="",$G169=""),"",VLOOKUP($A169,Mitglieder!$C$24:$BG$323,AH$303))</f>
        <v/>
      </c>
      <c r="AI169" s="54" t="str">
        <f ca="1">IF(OR(VLOOKUP($A169,Mitglieder!$C$24:$BG$323,AI$303)="",$G169=""),"",VLOOKUP($A169,Mitglieder!$C$24:$BG$323,AI$303))</f>
        <v/>
      </c>
      <c r="AJ169" s="54" t="str">
        <f ca="1">IF(OR(VLOOKUP($A169,Mitglieder!$C$24:$BG$323,AJ$303)="",$G169=""),"",VLOOKUP($A169,Mitglieder!$C$24:$BG$323,AJ$303))</f>
        <v/>
      </c>
      <c r="AK169" s="54" t="str">
        <f ca="1">IF(OR(VLOOKUP($A169,Mitglieder!$C$24:$BG$323,AK$303)="",$G169=""),"",VLOOKUP($A169,Mitglieder!$C$24:$BG$323,AK$303))</f>
        <v/>
      </c>
      <c r="AL169" s="54" t="str">
        <f ca="1">IF(OR(VLOOKUP($A169,Mitglieder!$C$24:$BG$323,AL$303)="",$G169=""),"",VLOOKUP($A169,Mitglieder!$C$24:$BG$323,AL$303))</f>
        <v/>
      </c>
      <c r="AM169" s="42" t="str">
        <f ca="1">IF($G169="","",VLOOKUP($A169,Mitglieder!$C$24:$BG$323,AM$303))</f>
        <v/>
      </c>
      <c r="AN169" s="54" t="str">
        <f ca="1">IF(OR(VLOOKUP($A169,Mitglieder!$C$24:$BG$323,AN$303)="",$G169=""),"",VLOOKUP($A169,Mitglieder!$C$24:$BG$323,AN$303))</f>
        <v/>
      </c>
      <c r="AO169" s="43" t="str">
        <f ca="1">IF($G169="","",TEXT(VLOOKUP($A169,Mitglieder!$C$24:$BG$323,AO$303),"TT.MM.JJJJ"))</f>
        <v/>
      </c>
      <c r="AP169" s="42" t="str">
        <f ca="1">IF($G169="","",VLOOKUP($A169,Mitglieder!$C$24:$BG$323,AP$303))</f>
        <v/>
      </c>
      <c r="AQ169" s="45" t="str">
        <f ca="1">IF($G169="","",TEXT(VLOOKUP($A169,Mitglieder!$C$24:$BG$323,AQ$303),"0.00"))</f>
        <v/>
      </c>
      <c r="AR169" s="54" t="str">
        <f ca="1">IF(OR(VLOOKUP($A169,Mitglieder!$C$24:$BG$323,AR$303)="",$G169=""),"",VLOOKUP($A169,Mitglieder!$C$24:$BG$323,AR$303))</f>
        <v/>
      </c>
      <c r="AS169" s="45" t="str">
        <f ca="1">IF($G169="","",TEXT(VLOOKUP($A169,Mitglieder!$C$24:$BG$323,AS$303),"0.00"))</f>
        <v/>
      </c>
      <c r="AT169" s="54" t="str">
        <f ca="1">IF(OR(VLOOKUP($A169,Mitglieder!$C$24:$BG$323,AT$303)="",$G169=""),"",VLOOKUP($A169,Mitglieder!$C$24:$BG$323,AT$303))</f>
        <v/>
      </c>
      <c r="AU169" s="45" t="str">
        <f ca="1">IF($G169="","",TEXT(VLOOKUP($A169,Mitglieder!$C$24:$BG$323,AU$303),"0.00"))</f>
        <v/>
      </c>
      <c r="AV169" s="45" t="str">
        <f ca="1">IF($G169="","",TEXT(VLOOKUP($A169,Mitglieder!$C$24:$BG$323,AV$303),"0.00"))</f>
        <v/>
      </c>
      <c r="AW169" s="42" t="str">
        <f ca="1">IF($G169="","",VLOOKUP($A169,Mitglieder!$C$24:$BG$323,AW$303))</f>
        <v/>
      </c>
      <c r="AX169" s="54" t="str">
        <f ca="1">IF(OR(VLOOKUP($A169,Mitglieder!$C$24:$BG$323,AX$303)="",$G169=""),"",VLOOKUP($A169,Mitglieder!$C$24:$BG$323,AX$303))</f>
        <v/>
      </c>
      <c r="AY169" s="43" t="str">
        <f ca="1">IF($G169="","",TEXT(VLOOKUP($A169,Mitglieder!$C$24:$BG$323,AY$303),"TT.MM.JJJJ"))</f>
        <v/>
      </c>
      <c r="AZ169" s="43" t="str">
        <f ca="1">IF($G169="","",TEXT(VLOOKUP($A169,Mitglieder!$C$24:$BG$323,AZ$303),"TT.MM.JJJJ"))</f>
        <v/>
      </c>
      <c r="BA169" s="43" t="str">
        <f ca="1">IF($G169="","",TEXT(VLOOKUP($A169,Mitglieder!$C$24:$BG$323,BA$303),"TT.MM.JJJJ"))</f>
        <v/>
      </c>
      <c r="BB169" s="43" t="str">
        <f ca="1">IF($G169="","",TEXT(VLOOKUP($A169,Mitglieder!$C$24:$BG$323,BB$303),"TT.MM.JJJJ"))</f>
        <v/>
      </c>
      <c r="BC169" s="43" t="str">
        <f ca="1">IF($G169="","",TEXT(VLOOKUP($A169,Mitglieder!$C$24:$BG$323,BC$303),"TT.MM.JJJJ"))</f>
        <v/>
      </c>
      <c r="BD169" s="43" t="str">
        <f ca="1">IF($G169="","",TEXT(VLOOKUP($A169,Mitglieder!$C$24:$BG$323,BD$303),"TT.MM.JJJJ"))</f>
        <v/>
      </c>
      <c r="BE169" s="42" t="str">
        <f ca="1">IF($G169="","",VLOOKUP($A169,Mitglieder!$C$24:$BG$323,BE$303))</f>
        <v/>
      </c>
      <c r="BF169" s="42" t="str">
        <f ca="1">IF($G169="","",VLOOKUP($A169,Mitglieder!$C$24:$BG$323,BF$303))</f>
        <v/>
      </c>
    </row>
    <row r="170" spans="1:58" x14ac:dyDescent="0.35">
      <c r="A170" s="42">
        <v>170</v>
      </c>
      <c r="B170" s="42">
        <f ca="1">VLOOKUP($A170,Mitglieder!$C$24:$BA$323,B$303)</f>
        <v>1.0299999999999967</v>
      </c>
      <c r="C170" s="42" t="str">
        <f ca="1">IF($G170="","",VLOOKUP($A170,Mitglieder!$C$24:$BG$323,C$303))</f>
        <v/>
      </c>
      <c r="D170" s="42" t="str">
        <f ca="1">IF($G170="","",VLOOKUP($A170,Mitglieder!$C$24:$BG$323,D$303))</f>
        <v/>
      </c>
      <c r="E170" s="42" t="str">
        <f ca="1">IF($G170="","",VLOOKUP($A170,Mitglieder!$C$24:$BG$323,E$303))</f>
        <v/>
      </c>
      <c r="F170" s="54" t="str">
        <f ca="1">IF(OR(VLOOKUP($A170,Mitglieder!$C$24:$BG$323,F$303)="",$G170=""),"",VLOOKUP($A170,Mitglieder!$C$24:$BG$323,F$303))</f>
        <v/>
      </c>
      <c r="G170" s="72" t="str">
        <f ca="1">IF(B170/ROUND(B170,0)=1,VLOOKUP($A170,Mitglieder!$C$24:$BA$323,G$303),"")</f>
        <v/>
      </c>
      <c r="H170" s="42" t="str">
        <f ca="1">IF($G170="","",VLOOKUP($A170,Mitglieder!$C$24:$BG$323,H$303))</f>
        <v/>
      </c>
      <c r="I170" s="54" t="str">
        <f ca="1">IF(OR(VLOOKUP($A170,Mitglieder!$C$24:$BG$323,I$303)="",$G170=""),"",VLOOKUP($A170,Mitglieder!$C$24:$BG$323,I$303))</f>
        <v/>
      </c>
      <c r="J170" s="42" t="str">
        <f ca="1">IF($G170="","",VLOOKUP($A170,Mitglieder!$C$24:$BG$323,J$303))</f>
        <v/>
      </c>
      <c r="K170" s="54" t="str">
        <f ca="1">IF(OR(VLOOKUP($A170,Mitglieder!$C$24:$BG$323,K$303)="",$G170=""),"",VLOOKUP($A170,Mitglieder!$C$24:$BG$323,K$303))</f>
        <v/>
      </c>
      <c r="L170" s="42" t="str">
        <f ca="1">IF($G170="","",VLOOKUP($A170,Mitglieder!$C$24:$BG$323,L$303))</f>
        <v/>
      </c>
      <c r="M170" s="42" t="str">
        <f ca="1">IF($G170="","",VLOOKUP($A170,Mitglieder!$C$24:$BG$323,M$303))</f>
        <v/>
      </c>
      <c r="N170" s="42" t="str">
        <f ca="1">IF($G170="","",VLOOKUP($A170,Mitglieder!$C$24:$BG$323,N$303))</f>
        <v/>
      </c>
      <c r="O170" s="42" t="str">
        <f ca="1">IF($G170="","",VLOOKUP($A170,Mitglieder!$C$24:$BG$323,O$303))</f>
        <v/>
      </c>
      <c r="P170" s="42" t="str">
        <f ca="1">IF($G170="","",VLOOKUP($A170,Mitglieder!$C$24:$BG$323,P$303))</f>
        <v/>
      </c>
      <c r="Q170" s="42" t="str">
        <f ca="1">IF($G170="","",VLOOKUP($A170,Mitglieder!$C$24:$BG$323,Q$303))</f>
        <v/>
      </c>
      <c r="R170" s="54" t="str">
        <f ca="1">IF(OR(VLOOKUP($A170,Mitglieder!$C$24:$BG$323,R$303)="",$G170=""),"",VLOOKUP($A170,Mitglieder!$C$24:$BG$323,R$303))</f>
        <v/>
      </c>
      <c r="S170" s="43" t="str">
        <f ca="1">IF($G170="","",TEXT(VLOOKUP($A170,Mitglieder!$C$24:$BG$323,S$303),"TT.MM.JJJJ"))</f>
        <v/>
      </c>
      <c r="T170" s="43" t="str">
        <f ca="1">IF($G170="","",TEXT(VLOOKUP($A170,Mitglieder!$C$24:$BG$323,T$303),"TT.MM.JJJJ"))</f>
        <v/>
      </c>
      <c r="U170" s="43" t="str">
        <f ca="1">IF($G170="","",TEXT(VLOOKUP($A170,Mitglieder!$C$24:$BG$323,U$303),"TT.MM.JJJJ"))</f>
        <v/>
      </c>
      <c r="V170" s="54" t="str">
        <f ca="1">IF(OR(VLOOKUP($A170,Mitglieder!$C$24:$BG$323,V$303)="",$G170=""),"",VLOOKUP($A170,Mitglieder!$C$24:$BG$323,V$303))</f>
        <v/>
      </c>
      <c r="W170" s="54" t="str">
        <f ca="1">IF(OR(VLOOKUP($A170,Mitglieder!$C$24:$BG$323,W$303)="",$G170=""),"",VLOOKUP($A170,Mitglieder!$C$24:$BG$323,W$303))</f>
        <v/>
      </c>
      <c r="X170" s="54" t="str">
        <f ca="1">IF(OR(VLOOKUP($A170,Mitglieder!$C$24:$BG$323,X$303)="",$G170=""),"",VLOOKUP($A170,Mitglieder!$C$24:$BG$323,X$303))</f>
        <v/>
      </c>
      <c r="Y170" s="54" t="str">
        <f ca="1">IF(OR(VLOOKUP($A170,Mitglieder!$C$24:$BG$323,Y$303)="",$G170=""),"",VLOOKUP($A170,Mitglieder!$C$24:$BG$323,Y$303))</f>
        <v/>
      </c>
      <c r="Z170" s="54" t="str">
        <f ca="1">IF(OR(VLOOKUP($A170,Mitglieder!$C$24:$BG$323,Z$303)="",$G170=""),"",VLOOKUP($A170,Mitglieder!$C$24:$BG$323,Z$303))</f>
        <v/>
      </c>
      <c r="AA170" s="54" t="str">
        <f ca="1">IF(OR(VLOOKUP($A170,Mitglieder!$C$24:$BG$323,AA$303)="",$G170=""),"",VLOOKUP($A170,Mitglieder!$C$24:$BG$323,AA$303))</f>
        <v/>
      </c>
      <c r="AB170" s="54" t="str">
        <f ca="1">IF(OR(VLOOKUP($A170,Mitglieder!$C$24:$BG$323,AB$303)="",$G170=""),"",VLOOKUP($A170,Mitglieder!$C$24:$BG$323,AB$303))</f>
        <v/>
      </c>
      <c r="AC170" s="54" t="str">
        <f ca="1">IF(OR(VLOOKUP($A170,Mitglieder!$C$24:$BG$323,AC$303)="",$G170=""),"",VLOOKUP($A170,Mitglieder!$C$24:$BG$323,AC$303))</f>
        <v/>
      </c>
      <c r="AD170" s="54" t="str">
        <f ca="1">IF(OR(VLOOKUP($A170,Mitglieder!$C$24:$BG$323,AD$303)="",$G170=""),"",VLOOKUP($A170,Mitglieder!$C$24:$BG$323,AD$303))</f>
        <v/>
      </c>
      <c r="AE170" s="54" t="str">
        <f ca="1">IF(OR(VLOOKUP($A170,Mitglieder!$C$24:$BG$323,AE$303)="",$G170=""),"",VLOOKUP($A170,Mitglieder!$C$24:$BG$323,AE$303))</f>
        <v/>
      </c>
      <c r="AF170" s="54" t="str">
        <f ca="1">IF(OR(VLOOKUP($A170,Mitglieder!$C$24:$BG$323,AF$303)="",$G170=""),"",VLOOKUP($A170,Mitglieder!$C$24:$BG$323,AF$303))</f>
        <v/>
      </c>
      <c r="AG170" s="54" t="str">
        <f ca="1">IF(OR(VLOOKUP($A170,Mitglieder!$C$24:$BG$323,AG$303)="",$G170=""),"",VLOOKUP($A170,Mitglieder!$C$24:$BG$323,AG$303))</f>
        <v/>
      </c>
      <c r="AH170" s="54" t="str">
        <f ca="1">IF(OR(VLOOKUP($A170,Mitglieder!$C$24:$BG$323,AH$303)="",$G170=""),"",VLOOKUP($A170,Mitglieder!$C$24:$BG$323,AH$303))</f>
        <v/>
      </c>
      <c r="AI170" s="54" t="str">
        <f ca="1">IF(OR(VLOOKUP($A170,Mitglieder!$C$24:$BG$323,AI$303)="",$G170=""),"",VLOOKUP($A170,Mitglieder!$C$24:$BG$323,AI$303))</f>
        <v/>
      </c>
      <c r="AJ170" s="54" t="str">
        <f ca="1">IF(OR(VLOOKUP($A170,Mitglieder!$C$24:$BG$323,AJ$303)="",$G170=""),"",VLOOKUP($A170,Mitglieder!$C$24:$BG$323,AJ$303))</f>
        <v/>
      </c>
      <c r="AK170" s="54" t="str">
        <f ca="1">IF(OR(VLOOKUP($A170,Mitglieder!$C$24:$BG$323,AK$303)="",$G170=""),"",VLOOKUP($A170,Mitglieder!$C$24:$BG$323,AK$303))</f>
        <v/>
      </c>
      <c r="AL170" s="54" t="str">
        <f ca="1">IF(OR(VLOOKUP($A170,Mitglieder!$C$24:$BG$323,AL$303)="",$G170=""),"",VLOOKUP($A170,Mitglieder!$C$24:$BG$323,AL$303))</f>
        <v/>
      </c>
      <c r="AM170" s="42" t="str">
        <f ca="1">IF($G170="","",VLOOKUP($A170,Mitglieder!$C$24:$BG$323,AM$303))</f>
        <v/>
      </c>
      <c r="AN170" s="54" t="str">
        <f ca="1">IF(OR(VLOOKUP($A170,Mitglieder!$C$24:$BG$323,AN$303)="",$G170=""),"",VLOOKUP($A170,Mitglieder!$C$24:$BG$323,AN$303))</f>
        <v/>
      </c>
      <c r="AO170" s="43" t="str">
        <f ca="1">IF($G170="","",TEXT(VLOOKUP($A170,Mitglieder!$C$24:$BG$323,AO$303),"TT.MM.JJJJ"))</f>
        <v/>
      </c>
      <c r="AP170" s="42" t="str">
        <f ca="1">IF($G170="","",VLOOKUP($A170,Mitglieder!$C$24:$BG$323,AP$303))</f>
        <v/>
      </c>
      <c r="AQ170" s="45" t="str">
        <f ca="1">IF($G170="","",TEXT(VLOOKUP($A170,Mitglieder!$C$24:$BG$323,AQ$303),"0.00"))</f>
        <v/>
      </c>
      <c r="AR170" s="54" t="str">
        <f ca="1">IF(OR(VLOOKUP($A170,Mitglieder!$C$24:$BG$323,AR$303)="",$G170=""),"",VLOOKUP($A170,Mitglieder!$C$24:$BG$323,AR$303))</f>
        <v/>
      </c>
      <c r="AS170" s="45" t="str">
        <f ca="1">IF($G170="","",TEXT(VLOOKUP($A170,Mitglieder!$C$24:$BG$323,AS$303),"0.00"))</f>
        <v/>
      </c>
      <c r="AT170" s="54" t="str">
        <f ca="1">IF(OR(VLOOKUP($A170,Mitglieder!$C$24:$BG$323,AT$303)="",$G170=""),"",VLOOKUP($A170,Mitglieder!$C$24:$BG$323,AT$303))</f>
        <v/>
      </c>
      <c r="AU170" s="45" t="str">
        <f ca="1">IF($G170="","",TEXT(VLOOKUP($A170,Mitglieder!$C$24:$BG$323,AU$303),"0.00"))</f>
        <v/>
      </c>
      <c r="AV170" s="45" t="str">
        <f ca="1">IF($G170="","",TEXT(VLOOKUP($A170,Mitglieder!$C$24:$BG$323,AV$303),"0.00"))</f>
        <v/>
      </c>
      <c r="AW170" s="42" t="str">
        <f ca="1">IF($G170="","",VLOOKUP($A170,Mitglieder!$C$24:$BG$323,AW$303))</f>
        <v/>
      </c>
      <c r="AX170" s="54" t="str">
        <f ca="1">IF(OR(VLOOKUP($A170,Mitglieder!$C$24:$BG$323,AX$303)="",$G170=""),"",VLOOKUP($A170,Mitglieder!$C$24:$BG$323,AX$303))</f>
        <v/>
      </c>
      <c r="AY170" s="43" t="str">
        <f ca="1">IF($G170="","",TEXT(VLOOKUP($A170,Mitglieder!$C$24:$BG$323,AY$303),"TT.MM.JJJJ"))</f>
        <v/>
      </c>
      <c r="AZ170" s="43" t="str">
        <f ca="1">IF($G170="","",TEXT(VLOOKUP($A170,Mitglieder!$C$24:$BG$323,AZ$303),"TT.MM.JJJJ"))</f>
        <v/>
      </c>
      <c r="BA170" s="43" t="str">
        <f ca="1">IF($G170="","",TEXT(VLOOKUP($A170,Mitglieder!$C$24:$BG$323,BA$303),"TT.MM.JJJJ"))</f>
        <v/>
      </c>
      <c r="BB170" s="43" t="str">
        <f ca="1">IF($G170="","",TEXT(VLOOKUP($A170,Mitglieder!$C$24:$BG$323,BB$303),"TT.MM.JJJJ"))</f>
        <v/>
      </c>
      <c r="BC170" s="43" t="str">
        <f ca="1">IF($G170="","",TEXT(VLOOKUP($A170,Mitglieder!$C$24:$BG$323,BC$303),"TT.MM.JJJJ"))</f>
        <v/>
      </c>
      <c r="BD170" s="43" t="str">
        <f ca="1">IF($G170="","",TEXT(VLOOKUP($A170,Mitglieder!$C$24:$BG$323,BD$303),"TT.MM.JJJJ"))</f>
        <v/>
      </c>
      <c r="BE170" s="42" t="str">
        <f ca="1">IF($G170="","",VLOOKUP($A170,Mitglieder!$C$24:$BG$323,BE$303))</f>
        <v/>
      </c>
      <c r="BF170" s="42" t="str">
        <f ca="1">IF($G170="","",VLOOKUP($A170,Mitglieder!$C$24:$BG$323,BF$303))</f>
        <v/>
      </c>
    </row>
    <row r="171" spans="1:58" x14ac:dyDescent="0.35">
      <c r="A171" s="42">
        <v>171</v>
      </c>
      <c r="B171" s="42">
        <f ca="1">VLOOKUP($A171,Mitglieder!$C$24:$BA$323,B$303)</f>
        <v>1.0299999999999967</v>
      </c>
      <c r="C171" s="42" t="str">
        <f ca="1">IF($G171="","",VLOOKUP($A171,Mitglieder!$C$24:$BG$323,C$303))</f>
        <v/>
      </c>
      <c r="D171" s="42" t="str">
        <f ca="1">IF($G171="","",VLOOKUP($A171,Mitglieder!$C$24:$BG$323,D$303))</f>
        <v/>
      </c>
      <c r="E171" s="42" t="str">
        <f ca="1">IF($G171="","",VLOOKUP($A171,Mitglieder!$C$24:$BG$323,E$303))</f>
        <v/>
      </c>
      <c r="F171" s="54" t="str">
        <f ca="1">IF(OR(VLOOKUP($A171,Mitglieder!$C$24:$BG$323,F$303)="",$G171=""),"",VLOOKUP($A171,Mitglieder!$C$24:$BG$323,F$303))</f>
        <v/>
      </c>
      <c r="G171" s="72" t="str">
        <f ca="1">IF(B171/ROUND(B171,0)=1,VLOOKUP($A171,Mitglieder!$C$24:$BA$323,G$303),"")</f>
        <v/>
      </c>
      <c r="H171" s="42" t="str">
        <f ca="1">IF($G171="","",VLOOKUP($A171,Mitglieder!$C$24:$BG$323,H$303))</f>
        <v/>
      </c>
      <c r="I171" s="54" t="str">
        <f ca="1">IF(OR(VLOOKUP($A171,Mitglieder!$C$24:$BG$323,I$303)="",$G171=""),"",VLOOKUP($A171,Mitglieder!$C$24:$BG$323,I$303))</f>
        <v/>
      </c>
      <c r="J171" s="42" t="str">
        <f ca="1">IF($G171="","",VLOOKUP($A171,Mitglieder!$C$24:$BG$323,J$303))</f>
        <v/>
      </c>
      <c r="K171" s="54" t="str">
        <f ca="1">IF(OR(VLOOKUP($A171,Mitglieder!$C$24:$BG$323,K$303)="",$G171=""),"",VLOOKUP($A171,Mitglieder!$C$24:$BG$323,K$303))</f>
        <v/>
      </c>
      <c r="L171" s="42" t="str">
        <f ca="1">IF($G171="","",VLOOKUP($A171,Mitglieder!$C$24:$BG$323,L$303))</f>
        <v/>
      </c>
      <c r="M171" s="42" t="str">
        <f ca="1">IF($G171="","",VLOOKUP($A171,Mitglieder!$C$24:$BG$323,M$303))</f>
        <v/>
      </c>
      <c r="N171" s="42" t="str">
        <f ca="1">IF($G171="","",VLOOKUP($A171,Mitglieder!$C$24:$BG$323,N$303))</f>
        <v/>
      </c>
      <c r="O171" s="42" t="str">
        <f ca="1">IF($G171="","",VLOOKUP($A171,Mitglieder!$C$24:$BG$323,O$303))</f>
        <v/>
      </c>
      <c r="P171" s="42" t="str">
        <f ca="1">IF($G171="","",VLOOKUP($A171,Mitglieder!$C$24:$BG$323,P$303))</f>
        <v/>
      </c>
      <c r="Q171" s="42" t="str">
        <f ca="1">IF($G171="","",VLOOKUP($A171,Mitglieder!$C$24:$BG$323,Q$303))</f>
        <v/>
      </c>
      <c r="R171" s="54" t="str">
        <f ca="1">IF(OR(VLOOKUP($A171,Mitglieder!$C$24:$BG$323,R$303)="",$G171=""),"",VLOOKUP($A171,Mitglieder!$C$24:$BG$323,R$303))</f>
        <v/>
      </c>
      <c r="S171" s="43" t="str">
        <f ca="1">IF($G171="","",TEXT(VLOOKUP($A171,Mitglieder!$C$24:$BG$323,S$303),"TT.MM.JJJJ"))</f>
        <v/>
      </c>
      <c r="T171" s="43" t="str">
        <f ca="1">IF($G171="","",TEXT(VLOOKUP($A171,Mitglieder!$C$24:$BG$323,T$303),"TT.MM.JJJJ"))</f>
        <v/>
      </c>
      <c r="U171" s="43" t="str">
        <f ca="1">IF($G171="","",TEXT(VLOOKUP($A171,Mitglieder!$C$24:$BG$323,U$303),"TT.MM.JJJJ"))</f>
        <v/>
      </c>
      <c r="V171" s="54" t="str">
        <f ca="1">IF(OR(VLOOKUP($A171,Mitglieder!$C$24:$BG$323,V$303)="",$G171=""),"",VLOOKUP($A171,Mitglieder!$C$24:$BG$323,V$303))</f>
        <v/>
      </c>
      <c r="W171" s="54" t="str">
        <f ca="1">IF(OR(VLOOKUP($A171,Mitglieder!$C$24:$BG$323,W$303)="",$G171=""),"",VLOOKUP($A171,Mitglieder!$C$24:$BG$323,W$303))</f>
        <v/>
      </c>
      <c r="X171" s="54" t="str">
        <f ca="1">IF(OR(VLOOKUP($A171,Mitglieder!$C$24:$BG$323,X$303)="",$G171=""),"",VLOOKUP($A171,Mitglieder!$C$24:$BG$323,X$303))</f>
        <v/>
      </c>
      <c r="Y171" s="54" t="str">
        <f ca="1">IF(OR(VLOOKUP($A171,Mitglieder!$C$24:$BG$323,Y$303)="",$G171=""),"",VLOOKUP($A171,Mitglieder!$C$24:$BG$323,Y$303))</f>
        <v/>
      </c>
      <c r="Z171" s="54" t="str">
        <f ca="1">IF(OR(VLOOKUP($A171,Mitglieder!$C$24:$BG$323,Z$303)="",$G171=""),"",VLOOKUP($A171,Mitglieder!$C$24:$BG$323,Z$303))</f>
        <v/>
      </c>
      <c r="AA171" s="54" t="str">
        <f ca="1">IF(OR(VLOOKUP($A171,Mitglieder!$C$24:$BG$323,AA$303)="",$G171=""),"",VLOOKUP($A171,Mitglieder!$C$24:$BG$323,AA$303))</f>
        <v/>
      </c>
      <c r="AB171" s="54" t="str">
        <f ca="1">IF(OR(VLOOKUP($A171,Mitglieder!$C$24:$BG$323,AB$303)="",$G171=""),"",VLOOKUP($A171,Mitglieder!$C$24:$BG$323,AB$303))</f>
        <v/>
      </c>
      <c r="AC171" s="54" t="str">
        <f ca="1">IF(OR(VLOOKUP($A171,Mitglieder!$C$24:$BG$323,AC$303)="",$G171=""),"",VLOOKUP($A171,Mitglieder!$C$24:$BG$323,AC$303))</f>
        <v/>
      </c>
      <c r="AD171" s="54" t="str">
        <f ca="1">IF(OR(VLOOKUP($A171,Mitglieder!$C$24:$BG$323,AD$303)="",$G171=""),"",VLOOKUP($A171,Mitglieder!$C$24:$BG$323,AD$303))</f>
        <v/>
      </c>
      <c r="AE171" s="54" t="str">
        <f ca="1">IF(OR(VLOOKUP($A171,Mitglieder!$C$24:$BG$323,AE$303)="",$G171=""),"",VLOOKUP($A171,Mitglieder!$C$24:$BG$323,AE$303))</f>
        <v/>
      </c>
      <c r="AF171" s="54" t="str">
        <f ca="1">IF(OR(VLOOKUP($A171,Mitglieder!$C$24:$BG$323,AF$303)="",$G171=""),"",VLOOKUP($A171,Mitglieder!$C$24:$BG$323,AF$303))</f>
        <v/>
      </c>
      <c r="AG171" s="54" t="str">
        <f ca="1">IF(OR(VLOOKUP($A171,Mitglieder!$C$24:$BG$323,AG$303)="",$G171=""),"",VLOOKUP($A171,Mitglieder!$C$24:$BG$323,AG$303))</f>
        <v/>
      </c>
      <c r="AH171" s="54" t="str">
        <f ca="1">IF(OR(VLOOKUP($A171,Mitglieder!$C$24:$BG$323,AH$303)="",$G171=""),"",VLOOKUP($A171,Mitglieder!$C$24:$BG$323,AH$303))</f>
        <v/>
      </c>
      <c r="AI171" s="54" t="str">
        <f ca="1">IF(OR(VLOOKUP($A171,Mitglieder!$C$24:$BG$323,AI$303)="",$G171=""),"",VLOOKUP($A171,Mitglieder!$C$24:$BG$323,AI$303))</f>
        <v/>
      </c>
      <c r="AJ171" s="54" t="str">
        <f ca="1">IF(OR(VLOOKUP($A171,Mitglieder!$C$24:$BG$323,AJ$303)="",$G171=""),"",VLOOKUP($A171,Mitglieder!$C$24:$BG$323,AJ$303))</f>
        <v/>
      </c>
      <c r="AK171" s="54" t="str">
        <f ca="1">IF(OR(VLOOKUP($A171,Mitglieder!$C$24:$BG$323,AK$303)="",$G171=""),"",VLOOKUP($A171,Mitglieder!$C$24:$BG$323,AK$303))</f>
        <v/>
      </c>
      <c r="AL171" s="54" t="str">
        <f ca="1">IF(OR(VLOOKUP($A171,Mitglieder!$C$24:$BG$323,AL$303)="",$G171=""),"",VLOOKUP($A171,Mitglieder!$C$24:$BG$323,AL$303))</f>
        <v/>
      </c>
      <c r="AM171" s="42" t="str">
        <f ca="1">IF($G171="","",VLOOKUP($A171,Mitglieder!$C$24:$BG$323,AM$303))</f>
        <v/>
      </c>
      <c r="AN171" s="54" t="str">
        <f ca="1">IF(OR(VLOOKUP($A171,Mitglieder!$C$24:$BG$323,AN$303)="",$G171=""),"",VLOOKUP($A171,Mitglieder!$C$24:$BG$323,AN$303))</f>
        <v/>
      </c>
      <c r="AO171" s="43" t="str">
        <f ca="1">IF($G171="","",TEXT(VLOOKUP($A171,Mitglieder!$C$24:$BG$323,AO$303),"TT.MM.JJJJ"))</f>
        <v/>
      </c>
      <c r="AP171" s="42" t="str">
        <f ca="1">IF($G171="","",VLOOKUP($A171,Mitglieder!$C$24:$BG$323,AP$303))</f>
        <v/>
      </c>
      <c r="AQ171" s="45" t="str">
        <f ca="1">IF($G171="","",TEXT(VLOOKUP($A171,Mitglieder!$C$24:$BG$323,AQ$303),"0.00"))</f>
        <v/>
      </c>
      <c r="AR171" s="54" t="str">
        <f ca="1">IF(OR(VLOOKUP($A171,Mitglieder!$C$24:$BG$323,AR$303)="",$G171=""),"",VLOOKUP($A171,Mitglieder!$C$24:$BG$323,AR$303))</f>
        <v/>
      </c>
      <c r="AS171" s="45" t="str">
        <f ca="1">IF($G171="","",TEXT(VLOOKUP($A171,Mitglieder!$C$24:$BG$323,AS$303),"0.00"))</f>
        <v/>
      </c>
      <c r="AT171" s="54" t="str">
        <f ca="1">IF(OR(VLOOKUP($A171,Mitglieder!$C$24:$BG$323,AT$303)="",$G171=""),"",VLOOKUP($A171,Mitglieder!$C$24:$BG$323,AT$303))</f>
        <v/>
      </c>
      <c r="AU171" s="45" t="str">
        <f ca="1">IF($G171="","",TEXT(VLOOKUP($A171,Mitglieder!$C$24:$BG$323,AU$303),"0.00"))</f>
        <v/>
      </c>
      <c r="AV171" s="45" t="str">
        <f ca="1">IF($G171="","",TEXT(VLOOKUP($A171,Mitglieder!$C$24:$BG$323,AV$303),"0.00"))</f>
        <v/>
      </c>
      <c r="AW171" s="42" t="str">
        <f ca="1">IF($G171="","",VLOOKUP($A171,Mitglieder!$C$24:$BG$323,AW$303))</f>
        <v/>
      </c>
      <c r="AX171" s="54" t="str">
        <f ca="1">IF(OR(VLOOKUP($A171,Mitglieder!$C$24:$BG$323,AX$303)="",$G171=""),"",VLOOKUP($A171,Mitglieder!$C$24:$BG$323,AX$303))</f>
        <v/>
      </c>
      <c r="AY171" s="43" t="str">
        <f ca="1">IF($G171="","",TEXT(VLOOKUP($A171,Mitglieder!$C$24:$BG$323,AY$303),"TT.MM.JJJJ"))</f>
        <v/>
      </c>
      <c r="AZ171" s="43" t="str">
        <f ca="1">IF($G171="","",TEXT(VLOOKUP($A171,Mitglieder!$C$24:$BG$323,AZ$303),"TT.MM.JJJJ"))</f>
        <v/>
      </c>
      <c r="BA171" s="43" t="str">
        <f ca="1">IF($G171="","",TEXT(VLOOKUP($A171,Mitglieder!$C$24:$BG$323,BA$303),"TT.MM.JJJJ"))</f>
        <v/>
      </c>
      <c r="BB171" s="43" t="str">
        <f ca="1">IF($G171="","",TEXT(VLOOKUP($A171,Mitglieder!$C$24:$BG$323,BB$303),"TT.MM.JJJJ"))</f>
        <v/>
      </c>
      <c r="BC171" s="43" t="str">
        <f ca="1">IF($G171="","",TEXT(VLOOKUP($A171,Mitglieder!$C$24:$BG$323,BC$303),"TT.MM.JJJJ"))</f>
        <v/>
      </c>
      <c r="BD171" s="43" t="str">
        <f ca="1">IF($G171="","",TEXT(VLOOKUP($A171,Mitglieder!$C$24:$BG$323,BD$303),"TT.MM.JJJJ"))</f>
        <v/>
      </c>
      <c r="BE171" s="42" t="str">
        <f ca="1">IF($G171="","",VLOOKUP($A171,Mitglieder!$C$24:$BG$323,BE$303))</f>
        <v/>
      </c>
      <c r="BF171" s="42" t="str">
        <f ca="1">IF($G171="","",VLOOKUP($A171,Mitglieder!$C$24:$BG$323,BF$303))</f>
        <v/>
      </c>
    </row>
    <row r="172" spans="1:58" x14ac:dyDescent="0.35">
      <c r="A172" s="42">
        <v>172</v>
      </c>
      <c r="B172" s="42">
        <f ca="1">VLOOKUP($A172,Mitglieder!$C$24:$BA$323,B$303)</f>
        <v>1.0299999999999967</v>
      </c>
      <c r="C172" s="42" t="str">
        <f ca="1">IF($G172="","",VLOOKUP($A172,Mitglieder!$C$24:$BG$323,C$303))</f>
        <v/>
      </c>
      <c r="D172" s="42" t="str">
        <f ca="1">IF($G172="","",VLOOKUP($A172,Mitglieder!$C$24:$BG$323,D$303))</f>
        <v/>
      </c>
      <c r="E172" s="42" t="str">
        <f ca="1">IF($G172="","",VLOOKUP($A172,Mitglieder!$C$24:$BG$323,E$303))</f>
        <v/>
      </c>
      <c r="F172" s="54" t="str">
        <f ca="1">IF(OR(VLOOKUP($A172,Mitglieder!$C$24:$BG$323,F$303)="",$G172=""),"",VLOOKUP($A172,Mitglieder!$C$24:$BG$323,F$303))</f>
        <v/>
      </c>
      <c r="G172" s="72" t="str">
        <f ca="1">IF(B172/ROUND(B172,0)=1,VLOOKUP($A172,Mitglieder!$C$24:$BA$323,G$303),"")</f>
        <v/>
      </c>
      <c r="H172" s="42" t="str">
        <f ca="1">IF($G172="","",VLOOKUP($A172,Mitglieder!$C$24:$BG$323,H$303))</f>
        <v/>
      </c>
      <c r="I172" s="54" t="str">
        <f ca="1">IF(OR(VLOOKUP($A172,Mitglieder!$C$24:$BG$323,I$303)="",$G172=""),"",VLOOKUP($A172,Mitglieder!$C$24:$BG$323,I$303))</f>
        <v/>
      </c>
      <c r="J172" s="42" t="str">
        <f ca="1">IF($G172="","",VLOOKUP($A172,Mitglieder!$C$24:$BG$323,J$303))</f>
        <v/>
      </c>
      <c r="K172" s="54" t="str">
        <f ca="1">IF(OR(VLOOKUP($A172,Mitglieder!$C$24:$BG$323,K$303)="",$G172=""),"",VLOOKUP($A172,Mitglieder!$C$24:$BG$323,K$303))</f>
        <v/>
      </c>
      <c r="L172" s="42" t="str">
        <f ca="1">IF($G172="","",VLOOKUP($A172,Mitglieder!$C$24:$BG$323,L$303))</f>
        <v/>
      </c>
      <c r="M172" s="42" t="str">
        <f ca="1">IF($G172="","",VLOOKUP($A172,Mitglieder!$C$24:$BG$323,M$303))</f>
        <v/>
      </c>
      <c r="N172" s="42" t="str">
        <f ca="1">IF($G172="","",VLOOKUP($A172,Mitglieder!$C$24:$BG$323,N$303))</f>
        <v/>
      </c>
      <c r="O172" s="42" t="str">
        <f ca="1">IF($G172="","",VLOOKUP($A172,Mitglieder!$C$24:$BG$323,O$303))</f>
        <v/>
      </c>
      <c r="P172" s="42" t="str">
        <f ca="1">IF($G172="","",VLOOKUP($A172,Mitglieder!$C$24:$BG$323,P$303))</f>
        <v/>
      </c>
      <c r="Q172" s="42" t="str">
        <f ca="1">IF($G172="","",VLOOKUP($A172,Mitglieder!$C$24:$BG$323,Q$303))</f>
        <v/>
      </c>
      <c r="R172" s="54" t="str">
        <f ca="1">IF(OR(VLOOKUP($A172,Mitglieder!$C$24:$BG$323,R$303)="",$G172=""),"",VLOOKUP($A172,Mitglieder!$C$24:$BG$323,R$303))</f>
        <v/>
      </c>
      <c r="S172" s="43" t="str">
        <f ca="1">IF($G172="","",TEXT(VLOOKUP($A172,Mitglieder!$C$24:$BG$323,S$303),"TT.MM.JJJJ"))</f>
        <v/>
      </c>
      <c r="T172" s="43" t="str">
        <f ca="1">IF($G172="","",TEXT(VLOOKUP($A172,Mitglieder!$C$24:$BG$323,T$303),"TT.MM.JJJJ"))</f>
        <v/>
      </c>
      <c r="U172" s="43" t="str">
        <f ca="1">IF($G172="","",TEXT(VLOOKUP($A172,Mitglieder!$C$24:$BG$323,U$303),"TT.MM.JJJJ"))</f>
        <v/>
      </c>
      <c r="V172" s="54" t="str">
        <f ca="1">IF(OR(VLOOKUP($A172,Mitglieder!$C$24:$BG$323,V$303)="",$G172=""),"",VLOOKUP($A172,Mitglieder!$C$24:$BG$323,V$303))</f>
        <v/>
      </c>
      <c r="W172" s="54" t="str">
        <f ca="1">IF(OR(VLOOKUP($A172,Mitglieder!$C$24:$BG$323,W$303)="",$G172=""),"",VLOOKUP($A172,Mitglieder!$C$24:$BG$323,W$303))</f>
        <v/>
      </c>
      <c r="X172" s="54" t="str">
        <f ca="1">IF(OR(VLOOKUP($A172,Mitglieder!$C$24:$BG$323,X$303)="",$G172=""),"",VLOOKUP($A172,Mitglieder!$C$24:$BG$323,X$303))</f>
        <v/>
      </c>
      <c r="Y172" s="54" t="str">
        <f ca="1">IF(OR(VLOOKUP($A172,Mitglieder!$C$24:$BG$323,Y$303)="",$G172=""),"",VLOOKUP($A172,Mitglieder!$C$24:$BG$323,Y$303))</f>
        <v/>
      </c>
      <c r="Z172" s="54" t="str">
        <f ca="1">IF(OR(VLOOKUP($A172,Mitglieder!$C$24:$BG$323,Z$303)="",$G172=""),"",VLOOKUP($A172,Mitglieder!$C$24:$BG$323,Z$303))</f>
        <v/>
      </c>
      <c r="AA172" s="54" t="str">
        <f ca="1">IF(OR(VLOOKUP($A172,Mitglieder!$C$24:$BG$323,AA$303)="",$G172=""),"",VLOOKUP($A172,Mitglieder!$C$24:$BG$323,AA$303))</f>
        <v/>
      </c>
      <c r="AB172" s="54" t="str">
        <f ca="1">IF(OR(VLOOKUP($A172,Mitglieder!$C$24:$BG$323,AB$303)="",$G172=""),"",VLOOKUP($A172,Mitglieder!$C$24:$BG$323,AB$303))</f>
        <v/>
      </c>
      <c r="AC172" s="54" t="str">
        <f ca="1">IF(OR(VLOOKUP($A172,Mitglieder!$C$24:$BG$323,AC$303)="",$G172=""),"",VLOOKUP($A172,Mitglieder!$C$24:$BG$323,AC$303))</f>
        <v/>
      </c>
      <c r="AD172" s="54" t="str">
        <f ca="1">IF(OR(VLOOKUP($A172,Mitglieder!$C$24:$BG$323,AD$303)="",$G172=""),"",VLOOKUP($A172,Mitglieder!$C$24:$BG$323,AD$303))</f>
        <v/>
      </c>
      <c r="AE172" s="54" t="str">
        <f ca="1">IF(OR(VLOOKUP($A172,Mitglieder!$C$24:$BG$323,AE$303)="",$G172=""),"",VLOOKUP($A172,Mitglieder!$C$24:$BG$323,AE$303))</f>
        <v/>
      </c>
      <c r="AF172" s="54" t="str">
        <f ca="1">IF(OR(VLOOKUP($A172,Mitglieder!$C$24:$BG$323,AF$303)="",$G172=""),"",VLOOKUP($A172,Mitglieder!$C$24:$BG$323,AF$303))</f>
        <v/>
      </c>
      <c r="AG172" s="54" t="str">
        <f ca="1">IF(OR(VLOOKUP($A172,Mitglieder!$C$24:$BG$323,AG$303)="",$G172=""),"",VLOOKUP($A172,Mitglieder!$C$24:$BG$323,AG$303))</f>
        <v/>
      </c>
      <c r="AH172" s="54" t="str">
        <f ca="1">IF(OR(VLOOKUP($A172,Mitglieder!$C$24:$BG$323,AH$303)="",$G172=""),"",VLOOKUP($A172,Mitglieder!$C$24:$BG$323,AH$303))</f>
        <v/>
      </c>
      <c r="AI172" s="54" t="str">
        <f ca="1">IF(OR(VLOOKUP($A172,Mitglieder!$C$24:$BG$323,AI$303)="",$G172=""),"",VLOOKUP($A172,Mitglieder!$C$24:$BG$323,AI$303))</f>
        <v/>
      </c>
      <c r="AJ172" s="54" t="str">
        <f ca="1">IF(OR(VLOOKUP($A172,Mitglieder!$C$24:$BG$323,AJ$303)="",$G172=""),"",VLOOKUP($A172,Mitglieder!$C$24:$BG$323,AJ$303))</f>
        <v/>
      </c>
      <c r="AK172" s="54" t="str">
        <f ca="1">IF(OR(VLOOKUP($A172,Mitglieder!$C$24:$BG$323,AK$303)="",$G172=""),"",VLOOKUP($A172,Mitglieder!$C$24:$BG$323,AK$303))</f>
        <v/>
      </c>
      <c r="AL172" s="54" t="str">
        <f ca="1">IF(OR(VLOOKUP($A172,Mitglieder!$C$24:$BG$323,AL$303)="",$G172=""),"",VLOOKUP($A172,Mitglieder!$C$24:$BG$323,AL$303))</f>
        <v/>
      </c>
      <c r="AM172" s="42" t="str">
        <f ca="1">IF($G172="","",VLOOKUP($A172,Mitglieder!$C$24:$BG$323,AM$303))</f>
        <v/>
      </c>
      <c r="AN172" s="54" t="str">
        <f ca="1">IF(OR(VLOOKUP($A172,Mitglieder!$C$24:$BG$323,AN$303)="",$G172=""),"",VLOOKUP($A172,Mitglieder!$C$24:$BG$323,AN$303))</f>
        <v/>
      </c>
      <c r="AO172" s="43" t="str">
        <f ca="1">IF($G172="","",TEXT(VLOOKUP($A172,Mitglieder!$C$24:$BG$323,AO$303),"TT.MM.JJJJ"))</f>
        <v/>
      </c>
      <c r="AP172" s="42" t="str">
        <f ca="1">IF($G172="","",VLOOKUP($A172,Mitglieder!$C$24:$BG$323,AP$303))</f>
        <v/>
      </c>
      <c r="AQ172" s="45" t="str">
        <f ca="1">IF($G172="","",TEXT(VLOOKUP($A172,Mitglieder!$C$24:$BG$323,AQ$303),"0.00"))</f>
        <v/>
      </c>
      <c r="AR172" s="54" t="str">
        <f ca="1">IF(OR(VLOOKUP($A172,Mitglieder!$C$24:$BG$323,AR$303)="",$G172=""),"",VLOOKUP($A172,Mitglieder!$C$24:$BG$323,AR$303))</f>
        <v/>
      </c>
      <c r="AS172" s="45" t="str">
        <f ca="1">IF($G172="","",TEXT(VLOOKUP($A172,Mitglieder!$C$24:$BG$323,AS$303),"0.00"))</f>
        <v/>
      </c>
      <c r="AT172" s="54" t="str">
        <f ca="1">IF(OR(VLOOKUP($A172,Mitglieder!$C$24:$BG$323,AT$303)="",$G172=""),"",VLOOKUP($A172,Mitglieder!$C$24:$BG$323,AT$303))</f>
        <v/>
      </c>
      <c r="AU172" s="45" t="str">
        <f ca="1">IF($G172="","",TEXT(VLOOKUP($A172,Mitglieder!$C$24:$BG$323,AU$303),"0.00"))</f>
        <v/>
      </c>
      <c r="AV172" s="45" t="str">
        <f ca="1">IF($G172="","",TEXT(VLOOKUP($A172,Mitglieder!$C$24:$BG$323,AV$303),"0.00"))</f>
        <v/>
      </c>
      <c r="AW172" s="42" t="str">
        <f ca="1">IF($G172="","",VLOOKUP($A172,Mitglieder!$C$24:$BG$323,AW$303))</f>
        <v/>
      </c>
      <c r="AX172" s="54" t="str">
        <f ca="1">IF(OR(VLOOKUP($A172,Mitglieder!$C$24:$BG$323,AX$303)="",$G172=""),"",VLOOKUP($A172,Mitglieder!$C$24:$BG$323,AX$303))</f>
        <v/>
      </c>
      <c r="AY172" s="43" t="str">
        <f ca="1">IF($G172="","",TEXT(VLOOKUP($A172,Mitglieder!$C$24:$BG$323,AY$303),"TT.MM.JJJJ"))</f>
        <v/>
      </c>
      <c r="AZ172" s="43" t="str">
        <f ca="1">IF($G172="","",TEXT(VLOOKUP($A172,Mitglieder!$C$24:$BG$323,AZ$303),"TT.MM.JJJJ"))</f>
        <v/>
      </c>
      <c r="BA172" s="43" t="str">
        <f ca="1">IF($G172="","",TEXT(VLOOKUP($A172,Mitglieder!$C$24:$BG$323,BA$303),"TT.MM.JJJJ"))</f>
        <v/>
      </c>
      <c r="BB172" s="43" t="str">
        <f ca="1">IF($G172="","",TEXT(VLOOKUP($A172,Mitglieder!$C$24:$BG$323,BB$303),"TT.MM.JJJJ"))</f>
        <v/>
      </c>
      <c r="BC172" s="43" t="str">
        <f ca="1">IF($G172="","",TEXT(VLOOKUP($A172,Mitglieder!$C$24:$BG$323,BC$303),"TT.MM.JJJJ"))</f>
        <v/>
      </c>
      <c r="BD172" s="43" t="str">
        <f ca="1">IF($G172="","",TEXT(VLOOKUP($A172,Mitglieder!$C$24:$BG$323,BD$303),"TT.MM.JJJJ"))</f>
        <v/>
      </c>
      <c r="BE172" s="42" t="str">
        <f ca="1">IF($G172="","",VLOOKUP($A172,Mitglieder!$C$24:$BG$323,BE$303))</f>
        <v/>
      </c>
      <c r="BF172" s="42" t="str">
        <f ca="1">IF($G172="","",VLOOKUP($A172,Mitglieder!$C$24:$BG$323,BF$303))</f>
        <v/>
      </c>
    </row>
    <row r="173" spans="1:58" x14ac:dyDescent="0.35">
      <c r="A173" s="42">
        <v>173</v>
      </c>
      <c r="B173" s="42">
        <f ca="1">VLOOKUP($A173,Mitglieder!$C$24:$BA$323,B$303)</f>
        <v>1.0299999999999967</v>
      </c>
      <c r="C173" s="42" t="str">
        <f ca="1">IF($G173="","",VLOOKUP($A173,Mitglieder!$C$24:$BG$323,C$303))</f>
        <v/>
      </c>
      <c r="D173" s="42" t="str">
        <f ca="1">IF($G173="","",VLOOKUP($A173,Mitglieder!$C$24:$BG$323,D$303))</f>
        <v/>
      </c>
      <c r="E173" s="42" t="str">
        <f ca="1">IF($G173="","",VLOOKUP($A173,Mitglieder!$C$24:$BG$323,E$303))</f>
        <v/>
      </c>
      <c r="F173" s="54" t="str">
        <f ca="1">IF(OR(VLOOKUP($A173,Mitglieder!$C$24:$BG$323,F$303)="",$G173=""),"",VLOOKUP($A173,Mitglieder!$C$24:$BG$323,F$303))</f>
        <v/>
      </c>
      <c r="G173" s="72" t="str">
        <f ca="1">IF(B173/ROUND(B173,0)=1,VLOOKUP($A173,Mitglieder!$C$24:$BA$323,G$303),"")</f>
        <v/>
      </c>
      <c r="H173" s="42" t="str">
        <f ca="1">IF($G173="","",VLOOKUP($A173,Mitglieder!$C$24:$BG$323,H$303))</f>
        <v/>
      </c>
      <c r="I173" s="54" t="str">
        <f ca="1">IF(OR(VLOOKUP($A173,Mitglieder!$C$24:$BG$323,I$303)="",$G173=""),"",VLOOKUP($A173,Mitglieder!$C$24:$BG$323,I$303))</f>
        <v/>
      </c>
      <c r="J173" s="42" t="str">
        <f ca="1">IF($G173="","",VLOOKUP($A173,Mitglieder!$C$24:$BG$323,J$303))</f>
        <v/>
      </c>
      <c r="K173" s="54" t="str">
        <f ca="1">IF(OR(VLOOKUP($A173,Mitglieder!$C$24:$BG$323,K$303)="",$G173=""),"",VLOOKUP($A173,Mitglieder!$C$24:$BG$323,K$303))</f>
        <v/>
      </c>
      <c r="L173" s="42" t="str">
        <f ca="1">IF($G173="","",VLOOKUP($A173,Mitglieder!$C$24:$BG$323,L$303))</f>
        <v/>
      </c>
      <c r="M173" s="42" t="str">
        <f ca="1">IF($G173="","",VLOOKUP($A173,Mitglieder!$C$24:$BG$323,M$303))</f>
        <v/>
      </c>
      <c r="N173" s="42" t="str">
        <f ca="1">IF($G173="","",VLOOKUP($A173,Mitglieder!$C$24:$BG$323,N$303))</f>
        <v/>
      </c>
      <c r="O173" s="42" t="str">
        <f ca="1">IF($G173="","",VLOOKUP($A173,Mitglieder!$C$24:$BG$323,O$303))</f>
        <v/>
      </c>
      <c r="P173" s="42" t="str">
        <f ca="1">IF($G173="","",VLOOKUP($A173,Mitglieder!$C$24:$BG$323,P$303))</f>
        <v/>
      </c>
      <c r="Q173" s="42" t="str">
        <f ca="1">IF($G173="","",VLOOKUP($A173,Mitglieder!$C$24:$BG$323,Q$303))</f>
        <v/>
      </c>
      <c r="R173" s="54" t="str">
        <f ca="1">IF(OR(VLOOKUP($A173,Mitglieder!$C$24:$BG$323,R$303)="",$G173=""),"",VLOOKUP($A173,Mitglieder!$C$24:$BG$323,R$303))</f>
        <v/>
      </c>
      <c r="S173" s="43" t="str">
        <f ca="1">IF($G173="","",TEXT(VLOOKUP($A173,Mitglieder!$C$24:$BG$323,S$303),"TT.MM.JJJJ"))</f>
        <v/>
      </c>
      <c r="T173" s="43" t="str">
        <f ca="1">IF($G173="","",TEXT(VLOOKUP($A173,Mitglieder!$C$24:$BG$323,T$303),"TT.MM.JJJJ"))</f>
        <v/>
      </c>
      <c r="U173" s="43" t="str">
        <f ca="1">IF($G173="","",TEXT(VLOOKUP($A173,Mitglieder!$C$24:$BG$323,U$303),"TT.MM.JJJJ"))</f>
        <v/>
      </c>
      <c r="V173" s="54" t="str">
        <f ca="1">IF(OR(VLOOKUP($A173,Mitglieder!$C$24:$BG$323,V$303)="",$G173=""),"",VLOOKUP($A173,Mitglieder!$C$24:$BG$323,V$303))</f>
        <v/>
      </c>
      <c r="W173" s="54" t="str">
        <f ca="1">IF(OR(VLOOKUP($A173,Mitglieder!$C$24:$BG$323,W$303)="",$G173=""),"",VLOOKUP($A173,Mitglieder!$C$24:$BG$323,W$303))</f>
        <v/>
      </c>
      <c r="X173" s="54" t="str">
        <f ca="1">IF(OR(VLOOKUP($A173,Mitglieder!$C$24:$BG$323,X$303)="",$G173=""),"",VLOOKUP($A173,Mitglieder!$C$24:$BG$323,X$303))</f>
        <v/>
      </c>
      <c r="Y173" s="54" t="str">
        <f ca="1">IF(OR(VLOOKUP($A173,Mitglieder!$C$24:$BG$323,Y$303)="",$G173=""),"",VLOOKUP($A173,Mitglieder!$C$24:$BG$323,Y$303))</f>
        <v/>
      </c>
      <c r="Z173" s="54" t="str">
        <f ca="1">IF(OR(VLOOKUP($A173,Mitglieder!$C$24:$BG$323,Z$303)="",$G173=""),"",VLOOKUP($A173,Mitglieder!$C$24:$BG$323,Z$303))</f>
        <v/>
      </c>
      <c r="AA173" s="54" t="str">
        <f ca="1">IF(OR(VLOOKUP($A173,Mitglieder!$C$24:$BG$323,AA$303)="",$G173=""),"",VLOOKUP($A173,Mitglieder!$C$24:$BG$323,AA$303))</f>
        <v/>
      </c>
      <c r="AB173" s="54" t="str">
        <f ca="1">IF(OR(VLOOKUP($A173,Mitglieder!$C$24:$BG$323,AB$303)="",$G173=""),"",VLOOKUP($A173,Mitglieder!$C$24:$BG$323,AB$303))</f>
        <v/>
      </c>
      <c r="AC173" s="54" t="str">
        <f ca="1">IF(OR(VLOOKUP($A173,Mitglieder!$C$24:$BG$323,AC$303)="",$G173=""),"",VLOOKUP($A173,Mitglieder!$C$24:$BG$323,AC$303))</f>
        <v/>
      </c>
      <c r="AD173" s="54" t="str">
        <f ca="1">IF(OR(VLOOKUP($A173,Mitglieder!$C$24:$BG$323,AD$303)="",$G173=""),"",VLOOKUP($A173,Mitglieder!$C$24:$BG$323,AD$303))</f>
        <v/>
      </c>
      <c r="AE173" s="54" t="str">
        <f ca="1">IF(OR(VLOOKUP($A173,Mitglieder!$C$24:$BG$323,AE$303)="",$G173=""),"",VLOOKUP($A173,Mitglieder!$C$24:$BG$323,AE$303))</f>
        <v/>
      </c>
      <c r="AF173" s="54" t="str">
        <f ca="1">IF(OR(VLOOKUP($A173,Mitglieder!$C$24:$BG$323,AF$303)="",$G173=""),"",VLOOKUP($A173,Mitglieder!$C$24:$BG$323,AF$303))</f>
        <v/>
      </c>
      <c r="AG173" s="54" t="str">
        <f ca="1">IF(OR(VLOOKUP($A173,Mitglieder!$C$24:$BG$323,AG$303)="",$G173=""),"",VLOOKUP($A173,Mitglieder!$C$24:$BG$323,AG$303))</f>
        <v/>
      </c>
      <c r="AH173" s="54" t="str">
        <f ca="1">IF(OR(VLOOKUP($A173,Mitglieder!$C$24:$BG$323,AH$303)="",$G173=""),"",VLOOKUP($A173,Mitglieder!$C$24:$BG$323,AH$303))</f>
        <v/>
      </c>
      <c r="AI173" s="54" t="str">
        <f ca="1">IF(OR(VLOOKUP($A173,Mitglieder!$C$24:$BG$323,AI$303)="",$G173=""),"",VLOOKUP($A173,Mitglieder!$C$24:$BG$323,AI$303))</f>
        <v/>
      </c>
      <c r="AJ173" s="54" t="str">
        <f ca="1">IF(OR(VLOOKUP($A173,Mitglieder!$C$24:$BG$323,AJ$303)="",$G173=""),"",VLOOKUP($A173,Mitglieder!$C$24:$BG$323,AJ$303))</f>
        <v/>
      </c>
      <c r="AK173" s="54" t="str">
        <f ca="1">IF(OR(VLOOKUP($A173,Mitglieder!$C$24:$BG$323,AK$303)="",$G173=""),"",VLOOKUP($A173,Mitglieder!$C$24:$BG$323,AK$303))</f>
        <v/>
      </c>
      <c r="AL173" s="54" t="str">
        <f ca="1">IF(OR(VLOOKUP($A173,Mitglieder!$C$24:$BG$323,AL$303)="",$G173=""),"",VLOOKUP($A173,Mitglieder!$C$24:$BG$323,AL$303))</f>
        <v/>
      </c>
      <c r="AM173" s="42" t="str">
        <f ca="1">IF($G173="","",VLOOKUP($A173,Mitglieder!$C$24:$BG$323,AM$303))</f>
        <v/>
      </c>
      <c r="AN173" s="54" t="str">
        <f ca="1">IF(OR(VLOOKUP($A173,Mitglieder!$C$24:$BG$323,AN$303)="",$G173=""),"",VLOOKUP($A173,Mitglieder!$C$24:$BG$323,AN$303))</f>
        <v/>
      </c>
      <c r="AO173" s="43" t="str">
        <f ca="1">IF($G173="","",TEXT(VLOOKUP($A173,Mitglieder!$C$24:$BG$323,AO$303),"TT.MM.JJJJ"))</f>
        <v/>
      </c>
      <c r="AP173" s="42" t="str">
        <f ca="1">IF($G173="","",VLOOKUP($A173,Mitglieder!$C$24:$BG$323,AP$303))</f>
        <v/>
      </c>
      <c r="AQ173" s="45" t="str">
        <f ca="1">IF($G173="","",TEXT(VLOOKUP($A173,Mitglieder!$C$24:$BG$323,AQ$303),"0.00"))</f>
        <v/>
      </c>
      <c r="AR173" s="54" t="str">
        <f ca="1">IF(OR(VLOOKUP($A173,Mitglieder!$C$24:$BG$323,AR$303)="",$G173=""),"",VLOOKUP($A173,Mitglieder!$C$24:$BG$323,AR$303))</f>
        <v/>
      </c>
      <c r="AS173" s="45" t="str">
        <f ca="1">IF($G173="","",TEXT(VLOOKUP($A173,Mitglieder!$C$24:$BG$323,AS$303),"0.00"))</f>
        <v/>
      </c>
      <c r="AT173" s="54" t="str">
        <f ca="1">IF(OR(VLOOKUP($A173,Mitglieder!$C$24:$BG$323,AT$303)="",$G173=""),"",VLOOKUP($A173,Mitglieder!$C$24:$BG$323,AT$303))</f>
        <v/>
      </c>
      <c r="AU173" s="45" t="str">
        <f ca="1">IF($G173="","",TEXT(VLOOKUP($A173,Mitglieder!$C$24:$BG$323,AU$303),"0.00"))</f>
        <v/>
      </c>
      <c r="AV173" s="45" t="str">
        <f ca="1">IF($G173="","",TEXT(VLOOKUP($A173,Mitglieder!$C$24:$BG$323,AV$303),"0.00"))</f>
        <v/>
      </c>
      <c r="AW173" s="42" t="str">
        <f ca="1">IF($G173="","",VLOOKUP($A173,Mitglieder!$C$24:$BG$323,AW$303))</f>
        <v/>
      </c>
      <c r="AX173" s="54" t="str">
        <f ca="1">IF(OR(VLOOKUP($A173,Mitglieder!$C$24:$BG$323,AX$303)="",$G173=""),"",VLOOKUP($A173,Mitglieder!$C$24:$BG$323,AX$303))</f>
        <v/>
      </c>
      <c r="AY173" s="43" t="str">
        <f ca="1">IF($G173="","",TEXT(VLOOKUP($A173,Mitglieder!$C$24:$BG$323,AY$303),"TT.MM.JJJJ"))</f>
        <v/>
      </c>
      <c r="AZ173" s="43" t="str">
        <f ca="1">IF($G173="","",TEXT(VLOOKUP($A173,Mitglieder!$C$24:$BG$323,AZ$303),"TT.MM.JJJJ"))</f>
        <v/>
      </c>
      <c r="BA173" s="43" t="str">
        <f ca="1">IF($G173="","",TEXT(VLOOKUP($A173,Mitglieder!$C$24:$BG$323,BA$303),"TT.MM.JJJJ"))</f>
        <v/>
      </c>
      <c r="BB173" s="43" t="str">
        <f ca="1">IF($G173="","",TEXT(VLOOKUP($A173,Mitglieder!$C$24:$BG$323,BB$303),"TT.MM.JJJJ"))</f>
        <v/>
      </c>
      <c r="BC173" s="43" t="str">
        <f ca="1">IF($G173="","",TEXT(VLOOKUP($A173,Mitglieder!$C$24:$BG$323,BC$303),"TT.MM.JJJJ"))</f>
        <v/>
      </c>
      <c r="BD173" s="43" t="str">
        <f ca="1">IF($G173="","",TEXT(VLOOKUP($A173,Mitglieder!$C$24:$BG$323,BD$303),"TT.MM.JJJJ"))</f>
        <v/>
      </c>
      <c r="BE173" s="42" t="str">
        <f ca="1">IF($G173="","",VLOOKUP($A173,Mitglieder!$C$24:$BG$323,BE$303))</f>
        <v/>
      </c>
      <c r="BF173" s="42" t="str">
        <f ca="1">IF($G173="","",VLOOKUP($A173,Mitglieder!$C$24:$BG$323,BF$303))</f>
        <v/>
      </c>
    </row>
    <row r="174" spans="1:58" x14ac:dyDescent="0.35">
      <c r="A174" s="42">
        <v>174</v>
      </c>
      <c r="B174" s="42">
        <f ca="1">VLOOKUP($A174,Mitglieder!$C$24:$BA$323,B$303)</f>
        <v>1.0299999999999967</v>
      </c>
      <c r="C174" s="42" t="str">
        <f ca="1">IF($G174="","",VLOOKUP($A174,Mitglieder!$C$24:$BG$323,C$303))</f>
        <v/>
      </c>
      <c r="D174" s="42" t="str">
        <f ca="1">IF($G174="","",VLOOKUP($A174,Mitglieder!$C$24:$BG$323,D$303))</f>
        <v/>
      </c>
      <c r="E174" s="42" t="str">
        <f ca="1">IF($G174="","",VLOOKUP($A174,Mitglieder!$C$24:$BG$323,E$303))</f>
        <v/>
      </c>
      <c r="F174" s="54" t="str">
        <f ca="1">IF(OR(VLOOKUP($A174,Mitglieder!$C$24:$BG$323,F$303)="",$G174=""),"",VLOOKUP($A174,Mitglieder!$C$24:$BG$323,F$303))</f>
        <v/>
      </c>
      <c r="G174" s="72" t="str">
        <f ca="1">IF(B174/ROUND(B174,0)=1,VLOOKUP($A174,Mitglieder!$C$24:$BA$323,G$303),"")</f>
        <v/>
      </c>
      <c r="H174" s="42" t="str">
        <f ca="1">IF($G174="","",VLOOKUP($A174,Mitglieder!$C$24:$BG$323,H$303))</f>
        <v/>
      </c>
      <c r="I174" s="54" t="str">
        <f ca="1">IF(OR(VLOOKUP($A174,Mitglieder!$C$24:$BG$323,I$303)="",$G174=""),"",VLOOKUP($A174,Mitglieder!$C$24:$BG$323,I$303))</f>
        <v/>
      </c>
      <c r="J174" s="42" t="str">
        <f ca="1">IF($G174="","",VLOOKUP($A174,Mitglieder!$C$24:$BG$323,J$303))</f>
        <v/>
      </c>
      <c r="K174" s="54" t="str">
        <f ca="1">IF(OR(VLOOKUP($A174,Mitglieder!$C$24:$BG$323,K$303)="",$G174=""),"",VLOOKUP($A174,Mitglieder!$C$24:$BG$323,K$303))</f>
        <v/>
      </c>
      <c r="L174" s="42" t="str">
        <f ca="1">IF($G174="","",VLOOKUP($A174,Mitglieder!$C$24:$BG$323,L$303))</f>
        <v/>
      </c>
      <c r="M174" s="42" t="str">
        <f ca="1">IF($G174="","",VLOOKUP($A174,Mitglieder!$C$24:$BG$323,M$303))</f>
        <v/>
      </c>
      <c r="N174" s="42" t="str">
        <f ca="1">IF($G174="","",VLOOKUP($A174,Mitglieder!$C$24:$BG$323,N$303))</f>
        <v/>
      </c>
      <c r="O174" s="42" t="str">
        <f ca="1">IF($G174="","",VLOOKUP($A174,Mitglieder!$C$24:$BG$323,O$303))</f>
        <v/>
      </c>
      <c r="P174" s="42" t="str">
        <f ca="1">IF($G174="","",VLOOKUP($A174,Mitglieder!$C$24:$BG$323,P$303))</f>
        <v/>
      </c>
      <c r="Q174" s="42" t="str">
        <f ca="1">IF($G174="","",VLOOKUP($A174,Mitglieder!$C$24:$BG$323,Q$303))</f>
        <v/>
      </c>
      <c r="R174" s="54" t="str">
        <f ca="1">IF(OR(VLOOKUP($A174,Mitglieder!$C$24:$BG$323,R$303)="",$G174=""),"",VLOOKUP($A174,Mitglieder!$C$24:$BG$323,R$303))</f>
        <v/>
      </c>
      <c r="S174" s="43" t="str">
        <f ca="1">IF($G174="","",TEXT(VLOOKUP($A174,Mitglieder!$C$24:$BG$323,S$303),"TT.MM.JJJJ"))</f>
        <v/>
      </c>
      <c r="T174" s="43" t="str">
        <f ca="1">IF($G174="","",TEXT(VLOOKUP($A174,Mitglieder!$C$24:$BG$323,T$303),"TT.MM.JJJJ"))</f>
        <v/>
      </c>
      <c r="U174" s="43" t="str">
        <f ca="1">IF($G174="","",TEXT(VLOOKUP($A174,Mitglieder!$C$24:$BG$323,U$303),"TT.MM.JJJJ"))</f>
        <v/>
      </c>
      <c r="V174" s="54" t="str">
        <f ca="1">IF(OR(VLOOKUP($A174,Mitglieder!$C$24:$BG$323,V$303)="",$G174=""),"",VLOOKUP($A174,Mitglieder!$C$24:$BG$323,V$303))</f>
        <v/>
      </c>
      <c r="W174" s="54" t="str">
        <f ca="1">IF(OR(VLOOKUP($A174,Mitglieder!$C$24:$BG$323,W$303)="",$G174=""),"",VLOOKUP($A174,Mitglieder!$C$24:$BG$323,W$303))</f>
        <v/>
      </c>
      <c r="X174" s="54" t="str">
        <f ca="1">IF(OR(VLOOKUP($A174,Mitglieder!$C$24:$BG$323,X$303)="",$G174=""),"",VLOOKUP($A174,Mitglieder!$C$24:$BG$323,X$303))</f>
        <v/>
      </c>
      <c r="Y174" s="54" t="str">
        <f ca="1">IF(OR(VLOOKUP($A174,Mitglieder!$C$24:$BG$323,Y$303)="",$G174=""),"",VLOOKUP($A174,Mitglieder!$C$24:$BG$323,Y$303))</f>
        <v/>
      </c>
      <c r="Z174" s="54" t="str">
        <f ca="1">IF(OR(VLOOKUP($A174,Mitglieder!$C$24:$BG$323,Z$303)="",$G174=""),"",VLOOKUP($A174,Mitglieder!$C$24:$BG$323,Z$303))</f>
        <v/>
      </c>
      <c r="AA174" s="54" t="str">
        <f ca="1">IF(OR(VLOOKUP($A174,Mitglieder!$C$24:$BG$323,AA$303)="",$G174=""),"",VLOOKUP($A174,Mitglieder!$C$24:$BG$323,AA$303))</f>
        <v/>
      </c>
      <c r="AB174" s="54" t="str">
        <f ca="1">IF(OR(VLOOKUP($A174,Mitglieder!$C$24:$BG$323,AB$303)="",$G174=""),"",VLOOKUP($A174,Mitglieder!$C$24:$BG$323,AB$303))</f>
        <v/>
      </c>
      <c r="AC174" s="54" t="str">
        <f ca="1">IF(OR(VLOOKUP($A174,Mitglieder!$C$24:$BG$323,AC$303)="",$G174=""),"",VLOOKUP($A174,Mitglieder!$C$24:$BG$323,AC$303))</f>
        <v/>
      </c>
      <c r="AD174" s="54" t="str">
        <f ca="1">IF(OR(VLOOKUP($A174,Mitglieder!$C$24:$BG$323,AD$303)="",$G174=""),"",VLOOKUP($A174,Mitglieder!$C$24:$BG$323,AD$303))</f>
        <v/>
      </c>
      <c r="AE174" s="54" t="str">
        <f ca="1">IF(OR(VLOOKUP($A174,Mitglieder!$C$24:$BG$323,AE$303)="",$G174=""),"",VLOOKUP($A174,Mitglieder!$C$24:$BG$323,AE$303))</f>
        <v/>
      </c>
      <c r="AF174" s="54" t="str">
        <f ca="1">IF(OR(VLOOKUP($A174,Mitglieder!$C$24:$BG$323,AF$303)="",$G174=""),"",VLOOKUP($A174,Mitglieder!$C$24:$BG$323,AF$303))</f>
        <v/>
      </c>
      <c r="AG174" s="54" t="str">
        <f ca="1">IF(OR(VLOOKUP($A174,Mitglieder!$C$24:$BG$323,AG$303)="",$G174=""),"",VLOOKUP($A174,Mitglieder!$C$24:$BG$323,AG$303))</f>
        <v/>
      </c>
      <c r="AH174" s="54" t="str">
        <f ca="1">IF(OR(VLOOKUP($A174,Mitglieder!$C$24:$BG$323,AH$303)="",$G174=""),"",VLOOKUP($A174,Mitglieder!$C$24:$BG$323,AH$303))</f>
        <v/>
      </c>
      <c r="AI174" s="54" t="str">
        <f ca="1">IF(OR(VLOOKUP($A174,Mitglieder!$C$24:$BG$323,AI$303)="",$G174=""),"",VLOOKUP($A174,Mitglieder!$C$24:$BG$323,AI$303))</f>
        <v/>
      </c>
      <c r="AJ174" s="54" t="str">
        <f ca="1">IF(OR(VLOOKUP($A174,Mitglieder!$C$24:$BG$323,AJ$303)="",$G174=""),"",VLOOKUP($A174,Mitglieder!$C$24:$BG$323,AJ$303))</f>
        <v/>
      </c>
      <c r="AK174" s="54" t="str">
        <f ca="1">IF(OR(VLOOKUP($A174,Mitglieder!$C$24:$BG$323,AK$303)="",$G174=""),"",VLOOKUP($A174,Mitglieder!$C$24:$BG$323,AK$303))</f>
        <v/>
      </c>
      <c r="AL174" s="54" t="str">
        <f ca="1">IF(OR(VLOOKUP($A174,Mitglieder!$C$24:$BG$323,AL$303)="",$G174=""),"",VLOOKUP($A174,Mitglieder!$C$24:$BG$323,AL$303))</f>
        <v/>
      </c>
      <c r="AM174" s="42" t="str">
        <f ca="1">IF($G174="","",VLOOKUP($A174,Mitglieder!$C$24:$BG$323,AM$303))</f>
        <v/>
      </c>
      <c r="AN174" s="54" t="str">
        <f ca="1">IF(OR(VLOOKUP($A174,Mitglieder!$C$24:$BG$323,AN$303)="",$G174=""),"",VLOOKUP($A174,Mitglieder!$C$24:$BG$323,AN$303))</f>
        <v/>
      </c>
      <c r="AO174" s="43" t="str">
        <f ca="1">IF($G174="","",TEXT(VLOOKUP($A174,Mitglieder!$C$24:$BG$323,AO$303),"TT.MM.JJJJ"))</f>
        <v/>
      </c>
      <c r="AP174" s="42" t="str">
        <f ca="1">IF($G174="","",VLOOKUP($A174,Mitglieder!$C$24:$BG$323,AP$303))</f>
        <v/>
      </c>
      <c r="AQ174" s="45" t="str">
        <f ca="1">IF($G174="","",TEXT(VLOOKUP($A174,Mitglieder!$C$24:$BG$323,AQ$303),"0.00"))</f>
        <v/>
      </c>
      <c r="AR174" s="54" t="str">
        <f ca="1">IF(OR(VLOOKUP($A174,Mitglieder!$C$24:$BG$323,AR$303)="",$G174=""),"",VLOOKUP($A174,Mitglieder!$C$24:$BG$323,AR$303))</f>
        <v/>
      </c>
      <c r="AS174" s="45" t="str">
        <f ca="1">IF($G174="","",TEXT(VLOOKUP($A174,Mitglieder!$C$24:$BG$323,AS$303),"0.00"))</f>
        <v/>
      </c>
      <c r="AT174" s="54" t="str">
        <f ca="1">IF(OR(VLOOKUP($A174,Mitglieder!$C$24:$BG$323,AT$303)="",$G174=""),"",VLOOKUP($A174,Mitglieder!$C$24:$BG$323,AT$303))</f>
        <v/>
      </c>
      <c r="AU174" s="45" t="str">
        <f ca="1">IF($G174="","",TEXT(VLOOKUP($A174,Mitglieder!$C$24:$BG$323,AU$303),"0.00"))</f>
        <v/>
      </c>
      <c r="AV174" s="45" t="str">
        <f ca="1">IF($G174="","",TEXT(VLOOKUP($A174,Mitglieder!$C$24:$BG$323,AV$303),"0.00"))</f>
        <v/>
      </c>
      <c r="AW174" s="42" t="str">
        <f ca="1">IF($G174="","",VLOOKUP($A174,Mitglieder!$C$24:$BG$323,AW$303))</f>
        <v/>
      </c>
      <c r="AX174" s="54" t="str">
        <f ca="1">IF(OR(VLOOKUP($A174,Mitglieder!$C$24:$BG$323,AX$303)="",$G174=""),"",VLOOKUP($A174,Mitglieder!$C$24:$BG$323,AX$303))</f>
        <v/>
      </c>
      <c r="AY174" s="43" t="str">
        <f ca="1">IF($G174="","",TEXT(VLOOKUP($A174,Mitglieder!$C$24:$BG$323,AY$303),"TT.MM.JJJJ"))</f>
        <v/>
      </c>
      <c r="AZ174" s="43" t="str">
        <f ca="1">IF($G174="","",TEXT(VLOOKUP($A174,Mitglieder!$C$24:$BG$323,AZ$303),"TT.MM.JJJJ"))</f>
        <v/>
      </c>
      <c r="BA174" s="43" t="str">
        <f ca="1">IF($G174="","",TEXT(VLOOKUP($A174,Mitglieder!$C$24:$BG$323,BA$303),"TT.MM.JJJJ"))</f>
        <v/>
      </c>
      <c r="BB174" s="43" t="str">
        <f ca="1">IF($G174="","",TEXT(VLOOKUP($A174,Mitglieder!$C$24:$BG$323,BB$303),"TT.MM.JJJJ"))</f>
        <v/>
      </c>
      <c r="BC174" s="43" t="str">
        <f ca="1">IF($G174="","",TEXT(VLOOKUP($A174,Mitglieder!$C$24:$BG$323,BC$303),"TT.MM.JJJJ"))</f>
        <v/>
      </c>
      <c r="BD174" s="43" t="str">
        <f ca="1">IF($G174="","",TEXT(VLOOKUP($A174,Mitglieder!$C$24:$BG$323,BD$303),"TT.MM.JJJJ"))</f>
        <v/>
      </c>
      <c r="BE174" s="42" t="str">
        <f ca="1">IF($G174="","",VLOOKUP($A174,Mitglieder!$C$24:$BG$323,BE$303))</f>
        <v/>
      </c>
      <c r="BF174" s="42" t="str">
        <f ca="1">IF($G174="","",VLOOKUP($A174,Mitglieder!$C$24:$BG$323,BF$303))</f>
        <v/>
      </c>
    </row>
    <row r="175" spans="1:58" x14ac:dyDescent="0.35">
      <c r="A175" s="42">
        <v>175</v>
      </c>
      <c r="B175" s="42">
        <f ca="1">VLOOKUP($A175,Mitglieder!$C$24:$BA$323,B$303)</f>
        <v>1.0299999999999967</v>
      </c>
      <c r="C175" s="42" t="str">
        <f ca="1">IF($G175="","",VLOOKUP($A175,Mitglieder!$C$24:$BG$323,C$303))</f>
        <v/>
      </c>
      <c r="D175" s="42" t="str">
        <f ca="1">IF($G175="","",VLOOKUP($A175,Mitglieder!$C$24:$BG$323,D$303))</f>
        <v/>
      </c>
      <c r="E175" s="42" t="str">
        <f ca="1">IF($G175="","",VLOOKUP($A175,Mitglieder!$C$24:$BG$323,E$303))</f>
        <v/>
      </c>
      <c r="F175" s="54" t="str">
        <f ca="1">IF(OR(VLOOKUP($A175,Mitglieder!$C$24:$BG$323,F$303)="",$G175=""),"",VLOOKUP($A175,Mitglieder!$C$24:$BG$323,F$303))</f>
        <v/>
      </c>
      <c r="G175" s="72" t="str">
        <f ca="1">IF(B175/ROUND(B175,0)=1,VLOOKUP($A175,Mitglieder!$C$24:$BA$323,G$303),"")</f>
        <v/>
      </c>
      <c r="H175" s="42" t="str">
        <f ca="1">IF($G175="","",VLOOKUP($A175,Mitglieder!$C$24:$BG$323,H$303))</f>
        <v/>
      </c>
      <c r="I175" s="54" t="str">
        <f ca="1">IF(OR(VLOOKUP($A175,Mitglieder!$C$24:$BG$323,I$303)="",$G175=""),"",VLOOKUP($A175,Mitglieder!$C$24:$BG$323,I$303))</f>
        <v/>
      </c>
      <c r="J175" s="42" t="str">
        <f ca="1">IF($G175="","",VLOOKUP($A175,Mitglieder!$C$24:$BG$323,J$303))</f>
        <v/>
      </c>
      <c r="K175" s="54" t="str">
        <f ca="1">IF(OR(VLOOKUP($A175,Mitglieder!$C$24:$BG$323,K$303)="",$G175=""),"",VLOOKUP($A175,Mitglieder!$C$24:$BG$323,K$303))</f>
        <v/>
      </c>
      <c r="L175" s="42" t="str">
        <f ca="1">IF($G175="","",VLOOKUP($A175,Mitglieder!$C$24:$BG$323,L$303))</f>
        <v/>
      </c>
      <c r="M175" s="42" t="str">
        <f ca="1">IF($G175="","",VLOOKUP($A175,Mitglieder!$C$24:$BG$323,M$303))</f>
        <v/>
      </c>
      <c r="N175" s="42" t="str">
        <f ca="1">IF($G175="","",VLOOKUP($A175,Mitglieder!$C$24:$BG$323,N$303))</f>
        <v/>
      </c>
      <c r="O175" s="42" t="str">
        <f ca="1">IF($G175="","",VLOOKUP($A175,Mitglieder!$C$24:$BG$323,O$303))</f>
        <v/>
      </c>
      <c r="P175" s="42" t="str">
        <f ca="1">IF($G175="","",VLOOKUP($A175,Mitglieder!$C$24:$BG$323,P$303))</f>
        <v/>
      </c>
      <c r="Q175" s="42" t="str">
        <f ca="1">IF($G175="","",VLOOKUP($A175,Mitglieder!$C$24:$BG$323,Q$303))</f>
        <v/>
      </c>
      <c r="R175" s="54" t="str">
        <f ca="1">IF(OR(VLOOKUP($A175,Mitglieder!$C$24:$BG$323,R$303)="",$G175=""),"",VLOOKUP($A175,Mitglieder!$C$24:$BG$323,R$303))</f>
        <v/>
      </c>
      <c r="S175" s="43" t="str">
        <f ca="1">IF($G175="","",TEXT(VLOOKUP($A175,Mitglieder!$C$24:$BG$323,S$303),"TT.MM.JJJJ"))</f>
        <v/>
      </c>
      <c r="T175" s="43" t="str">
        <f ca="1">IF($G175="","",TEXT(VLOOKUP($A175,Mitglieder!$C$24:$BG$323,T$303),"TT.MM.JJJJ"))</f>
        <v/>
      </c>
      <c r="U175" s="43" t="str">
        <f ca="1">IF($G175="","",TEXT(VLOOKUP($A175,Mitglieder!$C$24:$BG$323,U$303),"TT.MM.JJJJ"))</f>
        <v/>
      </c>
      <c r="V175" s="54" t="str">
        <f ca="1">IF(OR(VLOOKUP($A175,Mitglieder!$C$24:$BG$323,V$303)="",$G175=""),"",VLOOKUP($A175,Mitglieder!$C$24:$BG$323,V$303))</f>
        <v/>
      </c>
      <c r="W175" s="54" t="str">
        <f ca="1">IF(OR(VLOOKUP($A175,Mitglieder!$C$24:$BG$323,W$303)="",$G175=""),"",VLOOKUP($A175,Mitglieder!$C$24:$BG$323,W$303))</f>
        <v/>
      </c>
      <c r="X175" s="54" t="str">
        <f ca="1">IF(OR(VLOOKUP($A175,Mitglieder!$C$24:$BG$323,X$303)="",$G175=""),"",VLOOKUP($A175,Mitglieder!$C$24:$BG$323,X$303))</f>
        <v/>
      </c>
      <c r="Y175" s="54" t="str">
        <f ca="1">IF(OR(VLOOKUP($A175,Mitglieder!$C$24:$BG$323,Y$303)="",$G175=""),"",VLOOKUP($A175,Mitglieder!$C$24:$BG$323,Y$303))</f>
        <v/>
      </c>
      <c r="Z175" s="54" t="str">
        <f ca="1">IF(OR(VLOOKUP($A175,Mitglieder!$C$24:$BG$323,Z$303)="",$G175=""),"",VLOOKUP($A175,Mitglieder!$C$24:$BG$323,Z$303))</f>
        <v/>
      </c>
      <c r="AA175" s="54" t="str">
        <f ca="1">IF(OR(VLOOKUP($A175,Mitglieder!$C$24:$BG$323,AA$303)="",$G175=""),"",VLOOKUP($A175,Mitglieder!$C$24:$BG$323,AA$303))</f>
        <v/>
      </c>
      <c r="AB175" s="54" t="str">
        <f ca="1">IF(OR(VLOOKUP($A175,Mitglieder!$C$24:$BG$323,AB$303)="",$G175=""),"",VLOOKUP($A175,Mitglieder!$C$24:$BG$323,AB$303))</f>
        <v/>
      </c>
      <c r="AC175" s="54" t="str">
        <f ca="1">IF(OR(VLOOKUP($A175,Mitglieder!$C$24:$BG$323,AC$303)="",$G175=""),"",VLOOKUP($A175,Mitglieder!$C$24:$BG$323,AC$303))</f>
        <v/>
      </c>
      <c r="AD175" s="54" t="str">
        <f ca="1">IF(OR(VLOOKUP($A175,Mitglieder!$C$24:$BG$323,AD$303)="",$G175=""),"",VLOOKUP($A175,Mitglieder!$C$24:$BG$323,AD$303))</f>
        <v/>
      </c>
      <c r="AE175" s="54" t="str">
        <f ca="1">IF(OR(VLOOKUP($A175,Mitglieder!$C$24:$BG$323,AE$303)="",$G175=""),"",VLOOKUP($A175,Mitglieder!$C$24:$BG$323,AE$303))</f>
        <v/>
      </c>
      <c r="AF175" s="54" t="str">
        <f ca="1">IF(OR(VLOOKUP($A175,Mitglieder!$C$24:$BG$323,AF$303)="",$G175=""),"",VLOOKUP($A175,Mitglieder!$C$24:$BG$323,AF$303))</f>
        <v/>
      </c>
      <c r="AG175" s="54" t="str">
        <f ca="1">IF(OR(VLOOKUP($A175,Mitglieder!$C$24:$BG$323,AG$303)="",$G175=""),"",VLOOKUP($A175,Mitglieder!$C$24:$BG$323,AG$303))</f>
        <v/>
      </c>
      <c r="AH175" s="54" t="str">
        <f ca="1">IF(OR(VLOOKUP($A175,Mitglieder!$C$24:$BG$323,AH$303)="",$G175=""),"",VLOOKUP($A175,Mitglieder!$C$24:$BG$323,AH$303))</f>
        <v/>
      </c>
      <c r="AI175" s="54" t="str">
        <f ca="1">IF(OR(VLOOKUP($A175,Mitglieder!$C$24:$BG$323,AI$303)="",$G175=""),"",VLOOKUP($A175,Mitglieder!$C$24:$BG$323,AI$303))</f>
        <v/>
      </c>
      <c r="AJ175" s="54" t="str">
        <f ca="1">IF(OR(VLOOKUP($A175,Mitglieder!$C$24:$BG$323,AJ$303)="",$G175=""),"",VLOOKUP($A175,Mitglieder!$C$24:$BG$323,AJ$303))</f>
        <v/>
      </c>
      <c r="AK175" s="54" t="str">
        <f ca="1">IF(OR(VLOOKUP($A175,Mitglieder!$C$24:$BG$323,AK$303)="",$G175=""),"",VLOOKUP($A175,Mitglieder!$C$24:$BG$323,AK$303))</f>
        <v/>
      </c>
      <c r="AL175" s="54" t="str">
        <f ca="1">IF(OR(VLOOKUP($A175,Mitglieder!$C$24:$BG$323,AL$303)="",$G175=""),"",VLOOKUP($A175,Mitglieder!$C$24:$BG$323,AL$303))</f>
        <v/>
      </c>
      <c r="AM175" s="42" t="str">
        <f ca="1">IF($G175="","",VLOOKUP($A175,Mitglieder!$C$24:$BG$323,AM$303))</f>
        <v/>
      </c>
      <c r="AN175" s="54" t="str">
        <f ca="1">IF(OR(VLOOKUP($A175,Mitglieder!$C$24:$BG$323,AN$303)="",$G175=""),"",VLOOKUP($A175,Mitglieder!$C$24:$BG$323,AN$303))</f>
        <v/>
      </c>
      <c r="AO175" s="43" t="str">
        <f ca="1">IF($G175="","",TEXT(VLOOKUP($A175,Mitglieder!$C$24:$BG$323,AO$303),"TT.MM.JJJJ"))</f>
        <v/>
      </c>
      <c r="AP175" s="42" t="str">
        <f ca="1">IF($G175="","",VLOOKUP($A175,Mitglieder!$C$24:$BG$323,AP$303))</f>
        <v/>
      </c>
      <c r="AQ175" s="45" t="str">
        <f ca="1">IF($G175="","",TEXT(VLOOKUP($A175,Mitglieder!$C$24:$BG$323,AQ$303),"0.00"))</f>
        <v/>
      </c>
      <c r="AR175" s="54" t="str">
        <f ca="1">IF(OR(VLOOKUP($A175,Mitglieder!$C$24:$BG$323,AR$303)="",$G175=""),"",VLOOKUP($A175,Mitglieder!$C$24:$BG$323,AR$303))</f>
        <v/>
      </c>
      <c r="AS175" s="45" t="str">
        <f ca="1">IF($G175="","",TEXT(VLOOKUP($A175,Mitglieder!$C$24:$BG$323,AS$303),"0.00"))</f>
        <v/>
      </c>
      <c r="AT175" s="54" t="str">
        <f ca="1">IF(OR(VLOOKUP($A175,Mitglieder!$C$24:$BG$323,AT$303)="",$G175=""),"",VLOOKUP($A175,Mitglieder!$C$24:$BG$323,AT$303))</f>
        <v/>
      </c>
      <c r="AU175" s="45" t="str">
        <f ca="1">IF($G175="","",TEXT(VLOOKUP($A175,Mitglieder!$C$24:$BG$323,AU$303),"0.00"))</f>
        <v/>
      </c>
      <c r="AV175" s="45" t="str">
        <f ca="1">IF($G175="","",TEXT(VLOOKUP($A175,Mitglieder!$C$24:$BG$323,AV$303),"0.00"))</f>
        <v/>
      </c>
      <c r="AW175" s="42" t="str">
        <f ca="1">IF($G175="","",VLOOKUP($A175,Mitglieder!$C$24:$BG$323,AW$303))</f>
        <v/>
      </c>
      <c r="AX175" s="54" t="str">
        <f ca="1">IF(OR(VLOOKUP($A175,Mitglieder!$C$24:$BG$323,AX$303)="",$G175=""),"",VLOOKUP($A175,Mitglieder!$C$24:$BG$323,AX$303))</f>
        <v/>
      </c>
      <c r="AY175" s="43" t="str">
        <f ca="1">IF($G175="","",TEXT(VLOOKUP($A175,Mitglieder!$C$24:$BG$323,AY$303),"TT.MM.JJJJ"))</f>
        <v/>
      </c>
      <c r="AZ175" s="43" t="str">
        <f ca="1">IF($G175="","",TEXT(VLOOKUP($A175,Mitglieder!$C$24:$BG$323,AZ$303),"TT.MM.JJJJ"))</f>
        <v/>
      </c>
      <c r="BA175" s="43" t="str">
        <f ca="1">IF($G175="","",TEXT(VLOOKUP($A175,Mitglieder!$C$24:$BG$323,BA$303),"TT.MM.JJJJ"))</f>
        <v/>
      </c>
      <c r="BB175" s="43" t="str">
        <f ca="1">IF($G175="","",TEXT(VLOOKUP($A175,Mitglieder!$C$24:$BG$323,BB$303),"TT.MM.JJJJ"))</f>
        <v/>
      </c>
      <c r="BC175" s="43" t="str">
        <f ca="1">IF($G175="","",TEXT(VLOOKUP($A175,Mitglieder!$C$24:$BG$323,BC$303),"TT.MM.JJJJ"))</f>
        <v/>
      </c>
      <c r="BD175" s="43" t="str">
        <f ca="1">IF($G175="","",TEXT(VLOOKUP($A175,Mitglieder!$C$24:$BG$323,BD$303),"TT.MM.JJJJ"))</f>
        <v/>
      </c>
      <c r="BE175" s="42" t="str">
        <f ca="1">IF($G175="","",VLOOKUP($A175,Mitglieder!$C$24:$BG$323,BE$303))</f>
        <v/>
      </c>
      <c r="BF175" s="42" t="str">
        <f ca="1">IF($G175="","",VLOOKUP($A175,Mitglieder!$C$24:$BG$323,BF$303))</f>
        <v/>
      </c>
    </row>
    <row r="176" spans="1:58" x14ac:dyDescent="0.35">
      <c r="A176" s="42">
        <v>176</v>
      </c>
      <c r="B176" s="42">
        <f ca="1">VLOOKUP($A176,Mitglieder!$C$24:$BA$323,B$303)</f>
        <v>1.0299999999999967</v>
      </c>
      <c r="C176" s="42" t="str">
        <f ca="1">IF($G176="","",VLOOKUP($A176,Mitglieder!$C$24:$BG$323,C$303))</f>
        <v/>
      </c>
      <c r="D176" s="42" t="str">
        <f ca="1">IF($G176="","",VLOOKUP($A176,Mitglieder!$C$24:$BG$323,D$303))</f>
        <v/>
      </c>
      <c r="E176" s="42" t="str">
        <f ca="1">IF($G176="","",VLOOKUP($A176,Mitglieder!$C$24:$BG$323,E$303))</f>
        <v/>
      </c>
      <c r="F176" s="54" t="str">
        <f ca="1">IF(OR(VLOOKUP($A176,Mitglieder!$C$24:$BG$323,F$303)="",$G176=""),"",VLOOKUP($A176,Mitglieder!$C$24:$BG$323,F$303))</f>
        <v/>
      </c>
      <c r="G176" s="72" t="str">
        <f ca="1">IF(B176/ROUND(B176,0)=1,VLOOKUP($A176,Mitglieder!$C$24:$BA$323,G$303),"")</f>
        <v/>
      </c>
      <c r="H176" s="42" t="str">
        <f ca="1">IF($G176="","",VLOOKUP($A176,Mitglieder!$C$24:$BG$323,H$303))</f>
        <v/>
      </c>
      <c r="I176" s="54" t="str">
        <f ca="1">IF(OR(VLOOKUP($A176,Mitglieder!$C$24:$BG$323,I$303)="",$G176=""),"",VLOOKUP($A176,Mitglieder!$C$24:$BG$323,I$303))</f>
        <v/>
      </c>
      <c r="J176" s="42" t="str">
        <f ca="1">IF($G176="","",VLOOKUP($A176,Mitglieder!$C$24:$BG$323,J$303))</f>
        <v/>
      </c>
      <c r="K176" s="54" t="str">
        <f ca="1">IF(OR(VLOOKUP($A176,Mitglieder!$C$24:$BG$323,K$303)="",$G176=""),"",VLOOKUP($A176,Mitglieder!$C$24:$BG$323,K$303))</f>
        <v/>
      </c>
      <c r="L176" s="42" t="str">
        <f ca="1">IF($G176="","",VLOOKUP($A176,Mitglieder!$C$24:$BG$323,L$303))</f>
        <v/>
      </c>
      <c r="M176" s="42" t="str">
        <f ca="1">IF($G176="","",VLOOKUP($A176,Mitglieder!$C$24:$BG$323,M$303))</f>
        <v/>
      </c>
      <c r="N176" s="42" t="str">
        <f ca="1">IF($G176="","",VLOOKUP($A176,Mitglieder!$C$24:$BG$323,N$303))</f>
        <v/>
      </c>
      <c r="O176" s="42" t="str">
        <f ca="1">IF($G176="","",VLOOKUP($A176,Mitglieder!$C$24:$BG$323,O$303))</f>
        <v/>
      </c>
      <c r="P176" s="42" t="str">
        <f ca="1">IF($G176="","",VLOOKUP($A176,Mitglieder!$C$24:$BG$323,P$303))</f>
        <v/>
      </c>
      <c r="Q176" s="42" t="str">
        <f ca="1">IF($G176="","",VLOOKUP($A176,Mitglieder!$C$24:$BG$323,Q$303))</f>
        <v/>
      </c>
      <c r="R176" s="54" t="str">
        <f ca="1">IF(OR(VLOOKUP($A176,Mitglieder!$C$24:$BG$323,R$303)="",$G176=""),"",VLOOKUP($A176,Mitglieder!$C$24:$BG$323,R$303))</f>
        <v/>
      </c>
      <c r="S176" s="43" t="str">
        <f ca="1">IF($G176="","",TEXT(VLOOKUP($A176,Mitglieder!$C$24:$BG$323,S$303),"TT.MM.JJJJ"))</f>
        <v/>
      </c>
      <c r="T176" s="43" t="str">
        <f ca="1">IF($G176="","",TEXT(VLOOKUP($A176,Mitglieder!$C$24:$BG$323,T$303),"TT.MM.JJJJ"))</f>
        <v/>
      </c>
      <c r="U176" s="43" t="str">
        <f ca="1">IF($G176="","",TEXT(VLOOKUP($A176,Mitglieder!$C$24:$BG$323,U$303),"TT.MM.JJJJ"))</f>
        <v/>
      </c>
      <c r="V176" s="54" t="str">
        <f ca="1">IF(OR(VLOOKUP($A176,Mitglieder!$C$24:$BG$323,V$303)="",$G176=""),"",VLOOKUP($A176,Mitglieder!$C$24:$BG$323,V$303))</f>
        <v/>
      </c>
      <c r="W176" s="54" t="str">
        <f ca="1">IF(OR(VLOOKUP($A176,Mitglieder!$C$24:$BG$323,W$303)="",$G176=""),"",VLOOKUP($A176,Mitglieder!$C$24:$BG$323,W$303))</f>
        <v/>
      </c>
      <c r="X176" s="54" t="str">
        <f ca="1">IF(OR(VLOOKUP($A176,Mitglieder!$C$24:$BG$323,X$303)="",$G176=""),"",VLOOKUP($A176,Mitglieder!$C$24:$BG$323,X$303))</f>
        <v/>
      </c>
      <c r="Y176" s="54" t="str">
        <f ca="1">IF(OR(VLOOKUP($A176,Mitglieder!$C$24:$BG$323,Y$303)="",$G176=""),"",VLOOKUP($A176,Mitglieder!$C$24:$BG$323,Y$303))</f>
        <v/>
      </c>
      <c r="Z176" s="54" t="str">
        <f ca="1">IF(OR(VLOOKUP($A176,Mitglieder!$C$24:$BG$323,Z$303)="",$G176=""),"",VLOOKUP($A176,Mitglieder!$C$24:$BG$323,Z$303))</f>
        <v/>
      </c>
      <c r="AA176" s="54" t="str">
        <f ca="1">IF(OR(VLOOKUP($A176,Mitglieder!$C$24:$BG$323,AA$303)="",$G176=""),"",VLOOKUP($A176,Mitglieder!$C$24:$BG$323,AA$303))</f>
        <v/>
      </c>
      <c r="AB176" s="54" t="str">
        <f ca="1">IF(OR(VLOOKUP($A176,Mitglieder!$C$24:$BG$323,AB$303)="",$G176=""),"",VLOOKUP($A176,Mitglieder!$C$24:$BG$323,AB$303))</f>
        <v/>
      </c>
      <c r="AC176" s="54" t="str">
        <f ca="1">IF(OR(VLOOKUP($A176,Mitglieder!$C$24:$BG$323,AC$303)="",$G176=""),"",VLOOKUP($A176,Mitglieder!$C$24:$BG$323,AC$303))</f>
        <v/>
      </c>
      <c r="AD176" s="54" t="str">
        <f ca="1">IF(OR(VLOOKUP($A176,Mitglieder!$C$24:$BG$323,AD$303)="",$G176=""),"",VLOOKUP($A176,Mitglieder!$C$24:$BG$323,AD$303))</f>
        <v/>
      </c>
      <c r="AE176" s="54" t="str">
        <f ca="1">IF(OR(VLOOKUP($A176,Mitglieder!$C$24:$BG$323,AE$303)="",$G176=""),"",VLOOKUP($A176,Mitglieder!$C$24:$BG$323,AE$303))</f>
        <v/>
      </c>
      <c r="AF176" s="54" t="str">
        <f ca="1">IF(OR(VLOOKUP($A176,Mitglieder!$C$24:$BG$323,AF$303)="",$G176=""),"",VLOOKUP($A176,Mitglieder!$C$24:$BG$323,AF$303))</f>
        <v/>
      </c>
      <c r="AG176" s="54" t="str">
        <f ca="1">IF(OR(VLOOKUP($A176,Mitglieder!$C$24:$BG$323,AG$303)="",$G176=""),"",VLOOKUP($A176,Mitglieder!$C$24:$BG$323,AG$303))</f>
        <v/>
      </c>
      <c r="AH176" s="54" t="str">
        <f ca="1">IF(OR(VLOOKUP($A176,Mitglieder!$C$24:$BG$323,AH$303)="",$G176=""),"",VLOOKUP($A176,Mitglieder!$C$24:$BG$323,AH$303))</f>
        <v/>
      </c>
      <c r="AI176" s="54" t="str">
        <f ca="1">IF(OR(VLOOKUP($A176,Mitglieder!$C$24:$BG$323,AI$303)="",$G176=""),"",VLOOKUP($A176,Mitglieder!$C$24:$BG$323,AI$303))</f>
        <v/>
      </c>
      <c r="AJ176" s="54" t="str">
        <f ca="1">IF(OR(VLOOKUP($A176,Mitglieder!$C$24:$BG$323,AJ$303)="",$G176=""),"",VLOOKUP($A176,Mitglieder!$C$24:$BG$323,AJ$303))</f>
        <v/>
      </c>
      <c r="AK176" s="54" t="str">
        <f ca="1">IF(OR(VLOOKUP($A176,Mitglieder!$C$24:$BG$323,AK$303)="",$G176=""),"",VLOOKUP($A176,Mitglieder!$C$24:$BG$323,AK$303))</f>
        <v/>
      </c>
      <c r="AL176" s="54" t="str">
        <f ca="1">IF(OR(VLOOKUP($A176,Mitglieder!$C$24:$BG$323,AL$303)="",$G176=""),"",VLOOKUP($A176,Mitglieder!$C$24:$BG$323,AL$303))</f>
        <v/>
      </c>
      <c r="AM176" s="42" t="str">
        <f ca="1">IF($G176="","",VLOOKUP($A176,Mitglieder!$C$24:$BG$323,AM$303))</f>
        <v/>
      </c>
      <c r="AN176" s="54" t="str">
        <f ca="1">IF(OR(VLOOKUP($A176,Mitglieder!$C$24:$BG$323,AN$303)="",$G176=""),"",VLOOKUP($A176,Mitglieder!$C$24:$BG$323,AN$303))</f>
        <v/>
      </c>
      <c r="AO176" s="43" t="str">
        <f ca="1">IF($G176="","",TEXT(VLOOKUP($A176,Mitglieder!$C$24:$BG$323,AO$303),"TT.MM.JJJJ"))</f>
        <v/>
      </c>
      <c r="AP176" s="42" t="str">
        <f ca="1">IF($G176="","",VLOOKUP($A176,Mitglieder!$C$24:$BG$323,AP$303))</f>
        <v/>
      </c>
      <c r="AQ176" s="45" t="str">
        <f ca="1">IF($G176="","",TEXT(VLOOKUP($A176,Mitglieder!$C$24:$BG$323,AQ$303),"0.00"))</f>
        <v/>
      </c>
      <c r="AR176" s="54" t="str">
        <f ca="1">IF(OR(VLOOKUP($A176,Mitglieder!$C$24:$BG$323,AR$303)="",$G176=""),"",VLOOKUP($A176,Mitglieder!$C$24:$BG$323,AR$303))</f>
        <v/>
      </c>
      <c r="AS176" s="45" t="str">
        <f ca="1">IF($G176="","",TEXT(VLOOKUP($A176,Mitglieder!$C$24:$BG$323,AS$303),"0.00"))</f>
        <v/>
      </c>
      <c r="AT176" s="54" t="str">
        <f ca="1">IF(OR(VLOOKUP($A176,Mitglieder!$C$24:$BG$323,AT$303)="",$G176=""),"",VLOOKUP($A176,Mitglieder!$C$24:$BG$323,AT$303))</f>
        <v/>
      </c>
      <c r="AU176" s="45" t="str">
        <f ca="1">IF($G176="","",TEXT(VLOOKUP($A176,Mitglieder!$C$24:$BG$323,AU$303),"0.00"))</f>
        <v/>
      </c>
      <c r="AV176" s="45" t="str">
        <f ca="1">IF($G176="","",TEXT(VLOOKUP($A176,Mitglieder!$C$24:$BG$323,AV$303),"0.00"))</f>
        <v/>
      </c>
      <c r="AW176" s="42" t="str">
        <f ca="1">IF($G176="","",VLOOKUP($A176,Mitglieder!$C$24:$BG$323,AW$303))</f>
        <v/>
      </c>
      <c r="AX176" s="54" t="str">
        <f ca="1">IF(OR(VLOOKUP($A176,Mitglieder!$C$24:$BG$323,AX$303)="",$G176=""),"",VLOOKUP($A176,Mitglieder!$C$24:$BG$323,AX$303))</f>
        <v/>
      </c>
      <c r="AY176" s="43" t="str">
        <f ca="1">IF($G176="","",TEXT(VLOOKUP($A176,Mitglieder!$C$24:$BG$323,AY$303),"TT.MM.JJJJ"))</f>
        <v/>
      </c>
      <c r="AZ176" s="43" t="str">
        <f ca="1">IF($G176="","",TEXT(VLOOKUP($A176,Mitglieder!$C$24:$BG$323,AZ$303),"TT.MM.JJJJ"))</f>
        <v/>
      </c>
      <c r="BA176" s="43" t="str">
        <f ca="1">IF($G176="","",TEXT(VLOOKUP($A176,Mitglieder!$C$24:$BG$323,BA$303),"TT.MM.JJJJ"))</f>
        <v/>
      </c>
      <c r="BB176" s="43" t="str">
        <f ca="1">IF($G176="","",TEXT(VLOOKUP($A176,Mitglieder!$C$24:$BG$323,BB$303),"TT.MM.JJJJ"))</f>
        <v/>
      </c>
      <c r="BC176" s="43" t="str">
        <f ca="1">IF($G176="","",TEXT(VLOOKUP($A176,Mitglieder!$C$24:$BG$323,BC$303),"TT.MM.JJJJ"))</f>
        <v/>
      </c>
      <c r="BD176" s="43" t="str">
        <f ca="1">IF($G176="","",TEXT(VLOOKUP($A176,Mitglieder!$C$24:$BG$323,BD$303),"TT.MM.JJJJ"))</f>
        <v/>
      </c>
      <c r="BE176" s="42" t="str">
        <f ca="1">IF($G176="","",VLOOKUP($A176,Mitglieder!$C$24:$BG$323,BE$303))</f>
        <v/>
      </c>
      <c r="BF176" s="42" t="str">
        <f ca="1">IF($G176="","",VLOOKUP($A176,Mitglieder!$C$24:$BG$323,BF$303))</f>
        <v/>
      </c>
    </row>
    <row r="177" spans="1:58" x14ac:dyDescent="0.35">
      <c r="A177" s="42">
        <v>177</v>
      </c>
      <c r="B177" s="42">
        <f ca="1">VLOOKUP($A177,Mitglieder!$C$24:$BA$323,B$303)</f>
        <v>1.0299999999999967</v>
      </c>
      <c r="C177" s="42" t="str">
        <f ca="1">IF($G177="","",VLOOKUP($A177,Mitglieder!$C$24:$BG$323,C$303))</f>
        <v/>
      </c>
      <c r="D177" s="42" t="str">
        <f ca="1">IF($G177="","",VLOOKUP($A177,Mitglieder!$C$24:$BG$323,D$303))</f>
        <v/>
      </c>
      <c r="E177" s="42" t="str">
        <f ca="1">IF($G177="","",VLOOKUP($A177,Mitglieder!$C$24:$BG$323,E$303))</f>
        <v/>
      </c>
      <c r="F177" s="54" t="str">
        <f ca="1">IF(OR(VLOOKUP($A177,Mitglieder!$C$24:$BG$323,F$303)="",$G177=""),"",VLOOKUP($A177,Mitglieder!$C$24:$BG$323,F$303))</f>
        <v/>
      </c>
      <c r="G177" s="72" t="str">
        <f ca="1">IF(B177/ROUND(B177,0)=1,VLOOKUP($A177,Mitglieder!$C$24:$BA$323,G$303),"")</f>
        <v/>
      </c>
      <c r="H177" s="42" t="str">
        <f ca="1">IF($G177="","",VLOOKUP($A177,Mitglieder!$C$24:$BG$323,H$303))</f>
        <v/>
      </c>
      <c r="I177" s="54" t="str">
        <f ca="1">IF(OR(VLOOKUP($A177,Mitglieder!$C$24:$BG$323,I$303)="",$G177=""),"",VLOOKUP($A177,Mitglieder!$C$24:$BG$323,I$303))</f>
        <v/>
      </c>
      <c r="J177" s="42" t="str">
        <f ca="1">IF($G177="","",VLOOKUP($A177,Mitglieder!$C$24:$BG$323,J$303))</f>
        <v/>
      </c>
      <c r="K177" s="54" t="str">
        <f ca="1">IF(OR(VLOOKUP($A177,Mitglieder!$C$24:$BG$323,K$303)="",$G177=""),"",VLOOKUP($A177,Mitglieder!$C$24:$BG$323,K$303))</f>
        <v/>
      </c>
      <c r="L177" s="42" t="str">
        <f ca="1">IF($G177="","",VLOOKUP($A177,Mitglieder!$C$24:$BG$323,L$303))</f>
        <v/>
      </c>
      <c r="M177" s="42" t="str">
        <f ca="1">IF($G177="","",VLOOKUP($A177,Mitglieder!$C$24:$BG$323,M$303))</f>
        <v/>
      </c>
      <c r="N177" s="42" t="str">
        <f ca="1">IF($G177="","",VLOOKUP($A177,Mitglieder!$C$24:$BG$323,N$303))</f>
        <v/>
      </c>
      <c r="O177" s="42" t="str">
        <f ca="1">IF($G177="","",VLOOKUP($A177,Mitglieder!$C$24:$BG$323,O$303))</f>
        <v/>
      </c>
      <c r="P177" s="42" t="str">
        <f ca="1">IF($G177="","",VLOOKUP($A177,Mitglieder!$C$24:$BG$323,P$303))</f>
        <v/>
      </c>
      <c r="Q177" s="42" t="str">
        <f ca="1">IF($G177="","",VLOOKUP($A177,Mitglieder!$C$24:$BG$323,Q$303))</f>
        <v/>
      </c>
      <c r="R177" s="54" t="str">
        <f ca="1">IF(OR(VLOOKUP($A177,Mitglieder!$C$24:$BG$323,R$303)="",$G177=""),"",VLOOKUP($A177,Mitglieder!$C$24:$BG$323,R$303))</f>
        <v/>
      </c>
      <c r="S177" s="43" t="str">
        <f ca="1">IF($G177="","",TEXT(VLOOKUP($A177,Mitglieder!$C$24:$BG$323,S$303),"TT.MM.JJJJ"))</f>
        <v/>
      </c>
      <c r="T177" s="43" t="str">
        <f ca="1">IF($G177="","",TEXT(VLOOKUP($A177,Mitglieder!$C$24:$BG$323,T$303),"TT.MM.JJJJ"))</f>
        <v/>
      </c>
      <c r="U177" s="43" t="str">
        <f ca="1">IF($G177="","",TEXT(VLOOKUP($A177,Mitglieder!$C$24:$BG$323,U$303),"TT.MM.JJJJ"))</f>
        <v/>
      </c>
      <c r="V177" s="54" t="str">
        <f ca="1">IF(OR(VLOOKUP($A177,Mitglieder!$C$24:$BG$323,V$303)="",$G177=""),"",VLOOKUP($A177,Mitglieder!$C$24:$BG$323,V$303))</f>
        <v/>
      </c>
      <c r="W177" s="54" t="str">
        <f ca="1">IF(OR(VLOOKUP($A177,Mitglieder!$C$24:$BG$323,W$303)="",$G177=""),"",VLOOKUP($A177,Mitglieder!$C$24:$BG$323,W$303))</f>
        <v/>
      </c>
      <c r="X177" s="54" t="str">
        <f ca="1">IF(OR(VLOOKUP($A177,Mitglieder!$C$24:$BG$323,X$303)="",$G177=""),"",VLOOKUP($A177,Mitglieder!$C$24:$BG$323,X$303))</f>
        <v/>
      </c>
      <c r="Y177" s="54" t="str">
        <f ca="1">IF(OR(VLOOKUP($A177,Mitglieder!$C$24:$BG$323,Y$303)="",$G177=""),"",VLOOKUP($A177,Mitglieder!$C$24:$BG$323,Y$303))</f>
        <v/>
      </c>
      <c r="Z177" s="54" t="str">
        <f ca="1">IF(OR(VLOOKUP($A177,Mitglieder!$C$24:$BG$323,Z$303)="",$G177=""),"",VLOOKUP($A177,Mitglieder!$C$24:$BG$323,Z$303))</f>
        <v/>
      </c>
      <c r="AA177" s="54" t="str">
        <f ca="1">IF(OR(VLOOKUP($A177,Mitglieder!$C$24:$BG$323,AA$303)="",$G177=""),"",VLOOKUP($A177,Mitglieder!$C$24:$BG$323,AA$303))</f>
        <v/>
      </c>
      <c r="AB177" s="54" t="str">
        <f ca="1">IF(OR(VLOOKUP($A177,Mitglieder!$C$24:$BG$323,AB$303)="",$G177=""),"",VLOOKUP($A177,Mitglieder!$C$24:$BG$323,AB$303))</f>
        <v/>
      </c>
      <c r="AC177" s="54" t="str">
        <f ca="1">IF(OR(VLOOKUP($A177,Mitglieder!$C$24:$BG$323,AC$303)="",$G177=""),"",VLOOKUP($A177,Mitglieder!$C$24:$BG$323,AC$303))</f>
        <v/>
      </c>
      <c r="AD177" s="54" t="str">
        <f ca="1">IF(OR(VLOOKUP($A177,Mitglieder!$C$24:$BG$323,AD$303)="",$G177=""),"",VLOOKUP($A177,Mitglieder!$C$24:$BG$323,AD$303))</f>
        <v/>
      </c>
      <c r="AE177" s="54" t="str">
        <f ca="1">IF(OR(VLOOKUP($A177,Mitglieder!$C$24:$BG$323,AE$303)="",$G177=""),"",VLOOKUP($A177,Mitglieder!$C$24:$BG$323,AE$303))</f>
        <v/>
      </c>
      <c r="AF177" s="54" t="str">
        <f ca="1">IF(OR(VLOOKUP($A177,Mitglieder!$C$24:$BG$323,AF$303)="",$G177=""),"",VLOOKUP($A177,Mitglieder!$C$24:$BG$323,AF$303))</f>
        <v/>
      </c>
      <c r="AG177" s="54" t="str">
        <f ca="1">IF(OR(VLOOKUP($A177,Mitglieder!$C$24:$BG$323,AG$303)="",$G177=""),"",VLOOKUP($A177,Mitglieder!$C$24:$BG$323,AG$303))</f>
        <v/>
      </c>
      <c r="AH177" s="54" t="str">
        <f ca="1">IF(OR(VLOOKUP($A177,Mitglieder!$C$24:$BG$323,AH$303)="",$G177=""),"",VLOOKUP($A177,Mitglieder!$C$24:$BG$323,AH$303))</f>
        <v/>
      </c>
      <c r="AI177" s="54" t="str">
        <f ca="1">IF(OR(VLOOKUP($A177,Mitglieder!$C$24:$BG$323,AI$303)="",$G177=""),"",VLOOKUP($A177,Mitglieder!$C$24:$BG$323,AI$303))</f>
        <v/>
      </c>
      <c r="AJ177" s="54" t="str">
        <f ca="1">IF(OR(VLOOKUP($A177,Mitglieder!$C$24:$BG$323,AJ$303)="",$G177=""),"",VLOOKUP($A177,Mitglieder!$C$24:$BG$323,AJ$303))</f>
        <v/>
      </c>
      <c r="AK177" s="54" t="str">
        <f ca="1">IF(OR(VLOOKUP($A177,Mitglieder!$C$24:$BG$323,AK$303)="",$G177=""),"",VLOOKUP($A177,Mitglieder!$C$24:$BG$323,AK$303))</f>
        <v/>
      </c>
      <c r="AL177" s="54" t="str">
        <f ca="1">IF(OR(VLOOKUP($A177,Mitglieder!$C$24:$BG$323,AL$303)="",$G177=""),"",VLOOKUP($A177,Mitglieder!$C$24:$BG$323,AL$303))</f>
        <v/>
      </c>
      <c r="AM177" s="42" t="str">
        <f ca="1">IF($G177="","",VLOOKUP($A177,Mitglieder!$C$24:$BG$323,AM$303))</f>
        <v/>
      </c>
      <c r="AN177" s="54" t="str">
        <f ca="1">IF(OR(VLOOKUP($A177,Mitglieder!$C$24:$BG$323,AN$303)="",$G177=""),"",VLOOKUP($A177,Mitglieder!$C$24:$BG$323,AN$303))</f>
        <v/>
      </c>
      <c r="AO177" s="43" t="str">
        <f ca="1">IF($G177="","",TEXT(VLOOKUP($A177,Mitglieder!$C$24:$BG$323,AO$303),"TT.MM.JJJJ"))</f>
        <v/>
      </c>
      <c r="AP177" s="42" t="str">
        <f ca="1">IF($G177="","",VLOOKUP($A177,Mitglieder!$C$24:$BG$323,AP$303))</f>
        <v/>
      </c>
      <c r="AQ177" s="45" t="str">
        <f ca="1">IF($G177="","",TEXT(VLOOKUP($A177,Mitglieder!$C$24:$BG$323,AQ$303),"0.00"))</f>
        <v/>
      </c>
      <c r="AR177" s="54" t="str">
        <f ca="1">IF(OR(VLOOKUP($A177,Mitglieder!$C$24:$BG$323,AR$303)="",$G177=""),"",VLOOKUP($A177,Mitglieder!$C$24:$BG$323,AR$303))</f>
        <v/>
      </c>
      <c r="AS177" s="45" t="str">
        <f ca="1">IF($G177="","",TEXT(VLOOKUP($A177,Mitglieder!$C$24:$BG$323,AS$303),"0.00"))</f>
        <v/>
      </c>
      <c r="AT177" s="54" t="str">
        <f ca="1">IF(OR(VLOOKUP($A177,Mitglieder!$C$24:$BG$323,AT$303)="",$G177=""),"",VLOOKUP($A177,Mitglieder!$C$24:$BG$323,AT$303))</f>
        <v/>
      </c>
      <c r="AU177" s="45" t="str">
        <f ca="1">IF($G177="","",TEXT(VLOOKUP($A177,Mitglieder!$C$24:$BG$323,AU$303),"0.00"))</f>
        <v/>
      </c>
      <c r="AV177" s="45" t="str">
        <f ca="1">IF($G177="","",TEXT(VLOOKUP($A177,Mitglieder!$C$24:$BG$323,AV$303),"0.00"))</f>
        <v/>
      </c>
      <c r="AW177" s="42" t="str">
        <f ca="1">IF($G177="","",VLOOKUP($A177,Mitglieder!$C$24:$BG$323,AW$303))</f>
        <v/>
      </c>
      <c r="AX177" s="54" t="str">
        <f ca="1">IF(OR(VLOOKUP($A177,Mitglieder!$C$24:$BG$323,AX$303)="",$G177=""),"",VLOOKUP($A177,Mitglieder!$C$24:$BG$323,AX$303))</f>
        <v/>
      </c>
      <c r="AY177" s="43" t="str">
        <f ca="1">IF($G177="","",TEXT(VLOOKUP($A177,Mitglieder!$C$24:$BG$323,AY$303),"TT.MM.JJJJ"))</f>
        <v/>
      </c>
      <c r="AZ177" s="43" t="str">
        <f ca="1">IF($G177="","",TEXT(VLOOKUP($A177,Mitglieder!$C$24:$BG$323,AZ$303),"TT.MM.JJJJ"))</f>
        <v/>
      </c>
      <c r="BA177" s="43" t="str">
        <f ca="1">IF($G177="","",TEXT(VLOOKUP($A177,Mitglieder!$C$24:$BG$323,BA$303),"TT.MM.JJJJ"))</f>
        <v/>
      </c>
      <c r="BB177" s="43" t="str">
        <f ca="1">IF($G177="","",TEXT(VLOOKUP($A177,Mitglieder!$C$24:$BG$323,BB$303),"TT.MM.JJJJ"))</f>
        <v/>
      </c>
      <c r="BC177" s="43" t="str">
        <f ca="1">IF($G177="","",TEXT(VLOOKUP($A177,Mitglieder!$C$24:$BG$323,BC$303),"TT.MM.JJJJ"))</f>
        <v/>
      </c>
      <c r="BD177" s="43" t="str">
        <f ca="1">IF($G177="","",TEXT(VLOOKUP($A177,Mitglieder!$C$24:$BG$323,BD$303),"TT.MM.JJJJ"))</f>
        <v/>
      </c>
      <c r="BE177" s="42" t="str">
        <f ca="1">IF($G177="","",VLOOKUP($A177,Mitglieder!$C$24:$BG$323,BE$303))</f>
        <v/>
      </c>
      <c r="BF177" s="42" t="str">
        <f ca="1">IF($G177="","",VLOOKUP($A177,Mitglieder!$C$24:$BG$323,BF$303))</f>
        <v/>
      </c>
    </row>
    <row r="178" spans="1:58" x14ac:dyDescent="0.35">
      <c r="A178" s="42">
        <v>178</v>
      </c>
      <c r="B178" s="42">
        <f ca="1">VLOOKUP($A178,Mitglieder!$C$24:$BA$323,B$303)</f>
        <v>1.0299999999999967</v>
      </c>
      <c r="C178" s="42" t="str">
        <f ca="1">IF($G178="","",VLOOKUP($A178,Mitglieder!$C$24:$BG$323,C$303))</f>
        <v/>
      </c>
      <c r="D178" s="42" t="str">
        <f ca="1">IF($G178="","",VLOOKUP($A178,Mitglieder!$C$24:$BG$323,D$303))</f>
        <v/>
      </c>
      <c r="E178" s="42" t="str">
        <f ca="1">IF($G178="","",VLOOKUP($A178,Mitglieder!$C$24:$BG$323,E$303))</f>
        <v/>
      </c>
      <c r="F178" s="54" t="str">
        <f ca="1">IF(OR(VLOOKUP($A178,Mitglieder!$C$24:$BG$323,F$303)="",$G178=""),"",VLOOKUP($A178,Mitglieder!$C$24:$BG$323,F$303))</f>
        <v/>
      </c>
      <c r="G178" s="72" t="str">
        <f ca="1">IF(B178/ROUND(B178,0)=1,VLOOKUP($A178,Mitglieder!$C$24:$BA$323,G$303),"")</f>
        <v/>
      </c>
      <c r="H178" s="42" t="str">
        <f ca="1">IF($G178="","",VLOOKUP($A178,Mitglieder!$C$24:$BG$323,H$303))</f>
        <v/>
      </c>
      <c r="I178" s="54" t="str">
        <f ca="1">IF(OR(VLOOKUP($A178,Mitglieder!$C$24:$BG$323,I$303)="",$G178=""),"",VLOOKUP($A178,Mitglieder!$C$24:$BG$323,I$303))</f>
        <v/>
      </c>
      <c r="J178" s="42" t="str">
        <f ca="1">IF($G178="","",VLOOKUP($A178,Mitglieder!$C$24:$BG$323,J$303))</f>
        <v/>
      </c>
      <c r="K178" s="54" t="str">
        <f ca="1">IF(OR(VLOOKUP($A178,Mitglieder!$C$24:$BG$323,K$303)="",$G178=""),"",VLOOKUP($A178,Mitglieder!$C$24:$BG$323,K$303))</f>
        <v/>
      </c>
      <c r="L178" s="42" t="str">
        <f ca="1">IF($G178="","",VLOOKUP($A178,Mitglieder!$C$24:$BG$323,L$303))</f>
        <v/>
      </c>
      <c r="M178" s="42" t="str">
        <f ca="1">IF($G178="","",VLOOKUP($A178,Mitglieder!$C$24:$BG$323,M$303))</f>
        <v/>
      </c>
      <c r="N178" s="42" t="str">
        <f ca="1">IF($G178="","",VLOOKUP($A178,Mitglieder!$C$24:$BG$323,N$303))</f>
        <v/>
      </c>
      <c r="O178" s="42" t="str">
        <f ca="1">IF($G178="","",VLOOKUP($A178,Mitglieder!$C$24:$BG$323,O$303))</f>
        <v/>
      </c>
      <c r="P178" s="42" t="str">
        <f ca="1">IF($G178="","",VLOOKUP($A178,Mitglieder!$C$24:$BG$323,P$303))</f>
        <v/>
      </c>
      <c r="Q178" s="42" t="str">
        <f ca="1">IF($G178="","",VLOOKUP($A178,Mitglieder!$C$24:$BG$323,Q$303))</f>
        <v/>
      </c>
      <c r="R178" s="54" t="str">
        <f ca="1">IF(OR(VLOOKUP($A178,Mitglieder!$C$24:$BG$323,R$303)="",$G178=""),"",VLOOKUP($A178,Mitglieder!$C$24:$BG$323,R$303))</f>
        <v/>
      </c>
      <c r="S178" s="43" t="str">
        <f ca="1">IF($G178="","",TEXT(VLOOKUP($A178,Mitglieder!$C$24:$BG$323,S$303),"TT.MM.JJJJ"))</f>
        <v/>
      </c>
      <c r="T178" s="43" t="str">
        <f ca="1">IF($G178="","",TEXT(VLOOKUP($A178,Mitglieder!$C$24:$BG$323,T$303),"TT.MM.JJJJ"))</f>
        <v/>
      </c>
      <c r="U178" s="43" t="str">
        <f ca="1">IF($G178="","",TEXT(VLOOKUP($A178,Mitglieder!$C$24:$BG$323,U$303),"TT.MM.JJJJ"))</f>
        <v/>
      </c>
      <c r="V178" s="54" t="str">
        <f ca="1">IF(OR(VLOOKUP($A178,Mitglieder!$C$24:$BG$323,V$303)="",$G178=""),"",VLOOKUP($A178,Mitglieder!$C$24:$BG$323,V$303))</f>
        <v/>
      </c>
      <c r="W178" s="54" t="str">
        <f ca="1">IF(OR(VLOOKUP($A178,Mitglieder!$C$24:$BG$323,W$303)="",$G178=""),"",VLOOKUP($A178,Mitglieder!$C$24:$BG$323,W$303))</f>
        <v/>
      </c>
      <c r="X178" s="54" t="str">
        <f ca="1">IF(OR(VLOOKUP($A178,Mitglieder!$C$24:$BG$323,X$303)="",$G178=""),"",VLOOKUP($A178,Mitglieder!$C$24:$BG$323,X$303))</f>
        <v/>
      </c>
      <c r="Y178" s="54" t="str">
        <f ca="1">IF(OR(VLOOKUP($A178,Mitglieder!$C$24:$BG$323,Y$303)="",$G178=""),"",VLOOKUP($A178,Mitglieder!$C$24:$BG$323,Y$303))</f>
        <v/>
      </c>
      <c r="Z178" s="54" t="str">
        <f ca="1">IF(OR(VLOOKUP($A178,Mitglieder!$C$24:$BG$323,Z$303)="",$G178=""),"",VLOOKUP($A178,Mitglieder!$C$24:$BG$323,Z$303))</f>
        <v/>
      </c>
      <c r="AA178" s="54" t="str">
        <f ca="1">IF(OR(VLOOKUP($A178,Mitglieder!$C$24:$BG$323,AA$303)="",$G178=""),"",VLOOKUP($A178,Mitglieder!$C$24:$BG$323,AA$303))</f>
        <v/>
      </c>
      <c r="AB178" s="54" t="str">
        <f ca="1">IF(OR(VLOOKUP($A178,Mitglieder!$C$24:$BG$323,AB$303)="",$G178=""),"",VLOOKUP($A178,Mitglieder!$C$24:$BG$323,AB$303))</f>
        <v/>
      </c>
      <c r="AC178" s="54" t="str">
        <f ca="1">IF(OR(VLOOKUP($A178,Mitglieder!$C$24:$BG$323,AC$303)="",$G178=""),"",VLOOKUP($A178,Mitglieder!$C$24:$BG$323,AC$303))</f>
        <v/>
      </c>
      <c r="AD178" s="54" t="str">
        <f ca="1">IF(OR(VLOOKUP($A178,Mitglieder!$C$24:$BG$323,AD$303)="",$G178=""),"",VLOOKUP($A178,Mitglieder!$C$24:$BG$323,AD$303))</f>
        <v/>
      </c>
      <c r="AE178" s="54" t="str">
        <f ca="1">IF(OR(VLOOKUP($A178,Mitglieder!$C$24:$BG$323,AE$303)="",$G178=""),"",VLOOKUP($A178,Mitglieder!$C$24:$BG$323,AE$303))</f>
        <v/>
      </c>
      <c r="AF178" s="54" t="str">
        <f ca="1">IF(OR(VLOOKUP($A178,Mitglieder!$C$24:$BG$323,AF$303)="",$G178=""),"",VLOOKUP($A178,Mitglieder!$C$24:$BG$323,AF$303))</f>
        <v/>
      </c>
      <c r="AG178" s="54" t="str">
        <f ca="1">IF(OR(VLOOKUP($A178,Mitglieder!$C$24:$BG$323,AG$303)="",$G178=""),"",VLOOKUP($A178,Mitglieder!$C$24:$BG$323,AG$303))</f>
        <v/>
      </c>
      <c r="AH178" s="54" t="str">
        <f ca="1">IF(OR(VLOOKUP($A178,Mitglieder!$C$24:$BG$323,AH$303)="",$G178=""),"",VLOOKUP($A178,Mitglieder!$C$24:$BG$323,AH$303))</f>
        <v/>
      </c>
      <c r="AI178" s="54" t="str">
        <f ca="1">IF(OR(VLOOKUP($A178,Mitglieder!$C$24:$BG$323,AI$303)="",$G178=""),"",VLOOKUP($A178,Mitglieder!$C$24:$BG$323,AI$303))</f>
        <v/>
      </c>
      <c r="AJ178" s="54" t="str">
        <f ca="1">IF(OR(VLOOKUP($A178,Mitglieder!$C$24:$BG$323,AJ$303)="",$G178=""),"",VLOOKUP($A178,Mitglieder!$C$24:$BG$323,AJ$303))</f>
        <v/>
      </c>
      <c r="AK178" s="54" t="str">
        <f ca="1">IF(OR(VLOOKUP($A178,Mitglieder!$C$24:$BG$323,AK$303)="",$G178=""),"",VLOOKUP($A178,Mitglieder!$C$24:$BG$323,AK$303))</f>
        <v/>
      </c>
      <c r="AL178" s="54" t="str">
        <f ca="1">IF(OR(VLOOKUP($A178,Mitglieder!$C$24:$BG$323,AL$303)="",$G178=""),"",VLOOKUP($A178,Mitglieder!$C$24:$BG$323,AL$303))</f>
        <v/>
      </c>
      <c r="AM178" s="42" t="str">
        <f ca="1">IF($G178="","",VLOOKUP($A178,Mitglieder!$C$24:$BG$323,AM$303))</f>
        <v/>
      </c>
      <c r="AN178" s="54" t="str">
        <f ca="1">IF(OR(VLOOKUP($A178,Mitglieder!$C$24:$BG$323,AN$303)="",$G178=""),"",VLOOKUP($A178,Mitglieder!$C$24:$BG$323,AN$303))</f>
        <v/>
      </c>
      <c r="AO178" s="43" t="str">
        <f ca="1">IF($G178="","",TEXT(VLOOKUP($A178,Mitglieder!$C$24:$BG$323,AO$303),"TT.MM.JJJJ"))</f>
        <v/>
      </c>
      <c r="AP178" s="42" t="str">
        <f ca="1">IF($G178="","",VLOOKUP($A178,Mitglieder!$C$24:$BG$323,AP$303))</f>
        <v/>
      </c>
      <c r="AQ178" s="45" t="str">
        <f ca="1">IF($G178="","",TEXT(VLOOKUP($A178,Mitglieder!$C$24:$BG$323,AQ$303),"0.00"))</f>
        <v/>
      </c>
      <c r="AR178" s="54" t="str">
        <f ca="1">IF(OR(VLOOKUP($A178,Mitglieder!$C$24:$BG$323,AR$303)="",$G178=""),"",VLOOKUP($A178,Mitglieder!$C$24:$BG$323,AR$303))</f>
        <v/>
      </c>
      <c r="AS178" s="45" t="str">
        <f ca="1">IF($G178="","",TEXT(VLOOKUP($A178,Mitglieder!$C$24:$BG$323,AS$303),"0.00"))</f>
        <v/>
      </c>
      <c r="AT178" s="54" t="str">
        <f ca="1">IF(OR(VLOOKUP($A178,Mitglieder!$C$24:$BG$323,AT$303)="",$G178=""),"",VLOOKUP($A178,Mitglieder!$C$24:$BG$323,AT$303))</f>
        <v/>
      </c>
      <c r="AU178" s="45" t="str">
        <f ca="1">IF($G178="","",TEXT(VLOOKUP($A178,Mitglieder!$C$24:$BG$323,AU$303),"0.00"))</f>
        <v/>
      </c>
      <c r="AV178" s="45" t="str">
        <f ca="1">IF($G178="","",TEXT(VLOOKUP($A178,Mitglieder!$C$24:$BG$323,AV$303),"0.00"))</f>
        <v/>
      </c>
      <c r="AW178" s="42" t="str">
        <f ca="1">IF($G178="","",VLOOKUP($A178,Mitglieder!$C$24:$BG$323,AW$303))</f>
        <v/>
      </c>
      <c r="AX178" s="54" t="str">
        <f ca="1">IF(OR(VLOOKUP($A178,Mitglieder!$C$24:$BG$323,AX$303)="",$G178=""),"",VLOOKUP($A178,Mitglieder!$C$24:$BG$323,AX$303))</f>
        <v/>
      </c>
      <c r="AY178" s="43" t="str">
        <f ca="1">IF($G178="","",TEXT(VLOOKUP($A178,Mitglieder!$C$24:$BG$323,AY$303),"TT.MM.JJJJ"))</f>
        <v/>
      </c>
      <c r="AZ178" s="43" t="str">
        <f ca="1">IF($G178="","",TEXT(VLOOKUP($A178,Mitglieder!$C$24:$BG$323,AZ$303),"TT.MM.JJJJ"))</f>
        <v/>
      </c>
      <c r="BA178" s="43" t="str">
        <f ca="1">IF($G178="","",TEXT(VLOOKUP($A178,Mitglieder!$C$24:$BG$323,BA$303),"TT.MM.JJJJ"))</f>
        <v/>
      </c>
      <c r="BB178" s="43" t="str">
        <f ca="1">IF($G178="","",TEXT(VLOOKUP($A178,Mitglieder!$C$24:$BG$323,BB$303),"TT.MM.JJJJ"))</f>
        <v/>
      </c>
      <c r="BC178" s="43" t="str">
        <f ca="1">IF($G178="","",TEXT(VLOOKUP($A178,Mitglieder!$C$24:$BG$323,BC$303),"TT.MM.JJJJ"))</f>
        <v/>
      </c>
      <c r="BD178" s="43" t="str">
        <f ca="1">IF($G178="","",TEXT(VLOOKUP($A178,Mitglieder!$C$24:$BG$323,BD$303),"TT.MM.JJJJ"))</f>
        <v/>
      </c>
      <c r="BE178" s="42" t="str">
        <f ca="1">IF($G178="","",VLOOKUP($A178,Mitglieder!$C$24:$BG$323,BE$303))</f>
        <v/>
      </c>
      <c r="BF178" s="42" t="str">
        <f ca="1">IF($G178="","",VLOOKUP($A178,Mitglieder!$C$24:$BG$323,BF$303))</f>
        <v/>
      </c>
    </row>
    <row r="179" spans="1:58" x14ac:dyDescent="0.35">
      <c r="A179" s="42">
        <v>179</v>
      </c>
      <c r="B179" s="42">
        <f ca="1">VLOOKUP($A179,Mitglieder!$C$24:$BA$323,B$303)</f>
        <v>1.0299999999999967</v>
      </c>
      <c r="C179" s="42" t="str">
        <f ca="1">IF($G179="","",VLOOKUP($A179,Mitglieder!$C$24:$BG$323,C$303))</f>
        <v/>
      </c>
      <c r="D179" s="42" t="str">
        <f ca="1">IF($G179="","",VLOOKUP($A179,Mitglieder!$C$24:$BG$323,D$303))</f>
        <v/>
      </c>
      <c r="E179" s="42" t="str">
        <f ca="1">IF($G179="","",VLOOKUP($A179,Mitglieder!$C$24:$BG$323,E$303))</f>
        <v/>
      </c>
      <c r="F179" s="54" t="str">
        <f ca="1">IF(OR(VLOOKUP($A179,Mitglieder!$C$24:$BG$323,F$303)="",$G179=""),"",VLOOKUP($A179,Mitglieder!$C$24:$BG$323,F$303))</f>
        <v/>
      </c>
      <c r="G179" s="72" t="str">
        <f ca="1">IF(B179/ROUND(B179,0)=1,VLOOKUP($A179,Mitglieder!$C$24:$BA$323,G$303),"")</f>
        <v/>
      </c>
      <c r="H179" s="42" t="str">
        <f ca="1">IF($G179="","",VLOOKUP($A179,Mitglieder!$C$24:$BG$323,H$303))</f>
        <v/>
      </c>
      <c r="I179" s="54" t="str">
        <f ca="1">IF(OR(VLOOKUP($A179,Mitglieder!$C$24:$BG$323,I$303)="",$G179=""),"",VLOOKUP($A179,Mitglieder!$C$24:$BG$323,I$303))</f>
        <v/>
      </c>
      <c r="J179" s="42" t="str">
        <f ca="1">IF($G179="","",VLOOKUP($A179,Mitglieder!$C$24:$BG$323,J$303))</f>
        <v/>
      </c>
      <c r="K179" s="54" t="str">
        <f ca="1">IF(OR(VLOOKUP($A179,Mitglieder!$C$24:$BG$323,K$303)="",$G179=""),"",VLOOKUP($A179,Mitglieder!$C$24:$BG$323,K$303))</f>
        <v/>
      </c>
      <c r="L179" s="42" t="str">
        <f ca="1">IF($G179="","",VLOOKUP($A179,Mitglieder!$C$24:$BG$323,L$303))</f>
        <v/>
      </c>
      <c r="M179" s="42" t="str">
        <f ca="1">IF($G179="","",VLOOKUP($A179,Mitglieder!$C$24:$BG$323,M$303))</f>
        <v/>
      </c>
      <c r="N179" s="42" t="str">
        <f ca="1">IF($G179="","",VLOOKUP($A179,Mitglieder!$C$24:$BG$323,N$303))</f>
        <v/>
      </c>
      <c r="O179" s="42" t="str">
        <f ca="1">IF($G179="","",VLOOKUP($A179,Mitglieder!$C$24:$BG$323,O$303))</f>
        <v/>
      </c>
      <c r="P179" s="42" t="str">
        <f ca="1">IF($G179="","",VLOOKUP($A179,Mitglieder!$C$24:$BG$323,P$303))</f>
        <v/>
      </c>
      <c r="Q179" s="42" t="str">
        <f ca="1">IF($G179="","",VLOOKUP($A179,Mitglieder!$C$24:$BG$323,Q$303))</f>
        <v/>
      </c>
      <c r="R179" s="54" t="str">
        <f ca="1">IF(OR(VLOOKUP($A179,Mitglieder!$C$24:$BG$323,R$303)="",$G179=""),"",VLOOKUP($A179,Mitglieder!$C$24:$BG$323,R$303))</f>
        <v/>
      </c>
      <c r="S179" s="43" t="str">
        <f ca="1">IF($G179="","",TEXT(VLOOKUP($A179,Mitglieder!$C$24:$BG$323,S$303),"TT.MM.JJJJ"))</f>
        <v/>
      </c>
      <c r="T179" s="43" t="str">
        <f ca="1">IF($G179="","",TEXT(VLOOKUP($A179,Mitglieder!$C$24:$BG$323,T$303),"TT.MM.JJJJ"))</f>
        <v/>
      </c>
      <c r="U179" s="43" t="str">
        <f ca="1">IF($G179="","",TEXT(VLOOKUP($A179,Mitglieder!$C$24:$BG$323,U$303),"TT.MM.JJJJ"))</f>
        <v/>
      </c>
      <c r="V179" s="54" t="str">
        <f ca="1">IF(OR(VLOOKUP($A179,Mitglieder!$C$24:$BG$323,V$303)="",$G179=""),"",VLOOKUP($A179,Mitglieder!$C$24:$BG$323,V$303))</f>
        <v/>
      </c>
      <c r="W179" s="54" t="str">
        <f ca="1">IF(OR(VLOOKUP($A179,Mitglieder!$C$24:$BG$323,W$303)="",$G179=""),"",VLOOKUP($A179,Mitglieder!$C$24:$BG$323,W$303))</f>
        <v/>
      </c>
      <c r="X179" s="54" t="str">
        <f ca="1">IF(OR(VLOOKUP($A179,Mitglieder!$C$24:$BG$323,X$303)="",$G179=""),"",VLOOKUP($A179,Mitglieder!$C$24:$BG$323,X$303))</f>
        <v/>
      </c>
      <c r="Y179" s="54" t="str">
        <f ca="1">IF(OR(VLOOKUP($A179,Mitglieder!$C$24:$BG$323,Y$303)="",$G179=""),"",VLOOKUP($A179,Mitglieder!$C$24:$BG$323,Y$303))</f>
        <v/>
      </c>
      <c r="Z179" s="54" t="str">
        <f ca="1">IF(OR(VLOOKUP($A179,Mitglieder!$C$24:$BG$323,Z$303)="",$G179=""),"",VLOOKUP($A179,Mitglieder!$C$24:$BG$323,Z$303))</f>
        <v/>
      </c>
      <c r="AA179" s="54" t="str">
        <f ca="1">IF(OR(VLOOKUP($A179,Mitglieder!$C$24:$BG$323,AA$303)="",$G179=""),"",VLOOKUP($A179,Mitglieder!$C$24:$BG$323,AA$303))</f>
        <v/>
      </c>
      <c r="AB179" s="54" t="str">
        <f ca="1">IF(OR(VLOOKUP($A179,Mitglieder!$C$24:$BG$323,AB$303)="",$G179=""),"",VLOOKUP($A179,Mitglieder!$C$24:$BG$323,AB$303))</f>
        <v/>
      </c>
      <c r="AC179" s="54" t="str">
        <f ca="1">IF(OR(VLOOKUP($A179,Mitglieder!$C$24:$BG$323,AC$303)="",$G179=""),"",VLOOKUP($A179,Mitglieder!$C$24:$BG$323,AC$303))</f>
        <v/>
      </c>
      <c r="AD179" s="54" t="str">
        <f ca="1">IF(OR(VLOOKUP($A179,Mitglieder!$C$24:$BG$323,AD$303)="",$G179=""),"",VLOOKUP($A179,Mitglieder!$C$24:$BG$323,AD$303))</f>
        <v/>
      </c>
      <c r="AE179" s="54" t="str">
        <f ca="1">IF(OR(VLOOKUP($A179,Mitglieder!$C$24:$BG$323,AE$303)="",$G179=""),"",VLOOKUP($A179,Mitglieder!$C$24:$BG$323,AE$303))</f>
        <v/>
      </c>
      <c r="AF179" s="54" t="str">
        <f ca="1">IF(OR(VLOOKUP($A179,Mitglieder!$C$24:$BG$323,AF$303)="",$G179=""),"",VLOOKUP($A179,Mitglieder!$C$24:$BG$323,AF$303))</f>
        <v/>
      </c>
      <c r="AG179" s="54" t="str">
        <f ca="1">IF(OR(VLOOKUP($A179,Mitglieder!$C$24:$BG$323,AG$303)="",$G179=""),"",VLOOKUP($A179,Mitglieder!$C$24:$BG$323,AG$303))</f>
        <v/>
      </c>
      <c r="AH179" s="54" t="str">
        <f ca="1">IF(OR(VLOOKUP($A179,Mitglieder!$C$24:$BG$323,AH$303)="",$G179=""),"",VLOOKUP($A179,Mitglieder!$C$24:$BG$323,AH$303))</f>
        <v/>
      </c>
      <c r="AI179" s="54" t="str">
        <f ca="1">IF(OR(VLOOKUP($A179,Mitglieder!$C$24:$BG$323,AI$303)="",$G179=""),"",VLOOKUP($A179,Mitglieder!$C$24:$BG$323,AI$303))</f>
        <v/>
      </c>
      <c r="AJ179" s="54" t="str">
        <f ca="1">IF(OR(VLOOKUP($A179,Mitglieder!$C$24:$BG$323,AJ$303)="",$G179=""),"",VLOOKUP($A179,Mitglieder!$C$24:$BG$323,AJ$303))</f>
        <v/>
      </c>
      <c r="AK179" s="54" t="str">
        <f ca="1">IF(OR(VLOOKUP($A179,Mitglieder!$C$24:$BG$323,AK$303)="",$G179=""),"",VLOOKUP($A179,Mitglieder!$C$24:$BG$323,AK$303))</f>
        <v/>
      </c>
      <c r="AL179" s="54" t="str">
        <f ca="1">IF(OR(VLOOKUP($A179,Mitglieder!$C$24:$BG$323,AL$303)="",$G179=""),"",VLOOKUP($A179,Mitglieder!$C$24:$BG$323,AL$303))</f>
        <v/>
      </c>
      <c r="AM179" s="42" t="str">
        <f ca="1">IF($G179="","",VLOOKUP($A179,Mitglieder!$C$24:$BG$323,AM$303))</f>
        <v/>
      </c>
      <c r="AN179" s="54" t="str">
        <f ca="1">IF(OR(VLOOKUP($A179,Mitglieder!$C$24:$BG$323,AN$303)="",$G179=""),"",VLOOKUP($A179,Mitglieder!$C$24:$BG$323,AN$303))</f>
        <v/>
      </c>
      <c r="AO179" s="43" t="str">
        <f ca="1">IF($G179="","",TEXT(VLOOKUP($A179,Mitglieder!$C$24:$BG$323,AO$303),"TT.MM.JJJJ"))</f>
        <v/>
      </c>
      <c r="AP179" s="42" t="str">
        <f ca="1">IF($G179="","",VLOOKUP($A179,Mitglieder!$C$24:$BG$323,AP$303))</f>
        <v/>
      </c>
      <c r="AQ179" s="45" t="str">
        <f ca="1">IF($G179="","",TEXT(VLOOKUP($A179,Mitglieder!$C$24:$BG$323,AQ$303),"0.00"))</f>
        <v/>
      </c>
      <c r="AR179" s="54" t="str">
        <f ca="1">IF(OR(VLOOKUP($A179,Mitglieder!$C$24:$BG$323,AR$303)="",$G179=""),"",VLOOKUP($A179,Mitglieder!$C$24:$BG$323,AR$303))</f>
        <v/>
      </c>
      <c r="AS179" s="45" t="str">
        <f ca="1">IF($G179="","",TEXT(VLOOKUP($A179,Mitglieder!$C$24:$BG$323,AS$303),"0.00"))</f>
        <v/>
      </c>
      <c r="AT179" s="54" t="str">
        <f ca="1">IF(OR(VLOOKUP($A179,Mitglieder!$C$24:$BG$323,AT$303)="",$G179=""),"",VLOOKUP($A179,Mitglieder!$C$24:$BG$323,AT$303))</f>
        <v/>
      </c>
      <c r="AU179" s="45" t="str">
        <f ca="1">IF($G179="","",TEXT(VLOOKUP($A179,Mitglieder!$C$24:$BG$323,AU$303),"0.00"))</f>
        <v/>
      </c>
      <c r="AV179" s="45" t="str">
        <f ca="1">IF($G179="","",TEXT(VLOOKUP($A179,Mitglieder!$C$24:$BG$323,AV$303),"0.00"))</f>
        <v/>
      </c>
      <c r="AW179" s="42" t="str">
        <f ca="1">IF($G179="","",VLOOKUP($A179,Mitglieder!$C$24:$BG$323,AW$303))</f>
        <v/>
      </c>
      <c r="AX179" s="54" t="str">
        <f ca="1">IF(OR(VLOOKUP($A179,Mitglieder!$C$24:$BG$323,AX$303)="",$G179=""),"",VLOOKUP($A179,Mitglieder!$C$24:$BG$323,AX$303))</f>
        <v/>
      </c>
      <c r="AY179" s="43" t="str">
        <f ca="1">IF($G179="","",TEXT(VLOOKUP($A179,Mitglieder!$C$24:$BG$323,AY$303),"TT.MM.JJJJ"))</f>
        <v/>
      </c>
      <c r="AZ179" s="43" t="str">
        <f ca="1">IF($G179="","",TEXT(VLOOKUP($A179,Mitglieder!$C$24:$BG$323,AZ$303),"TT.MM.JJJJ"))</f>
        <v/>
      </c>
      <c r="BA179" s="43" t="str">
        <f ca="1">IF($G179="","",TEXT(VLOOKUP($A179,Mitglieder!$C$24:$BG$323,BA$303),"TT.MM.JJJJ"))</f>
        <v/>
      </c>
      <c r="BB179" s="43" t="str">
        <f ca="1">IF($G179="","",TEXT(VLOOKUP($A179,Mitglieder!$C$24:$BG$323,BB$303),"TT.MM.JJJJ"))</f>
        <v/>
      </c>
      <c r="BC179" s="43" t="str">
        <f ca="1">IF($G179="","",TEXT(VLOOKUP($A179,Mitglieder!$C$24:$BG$323,BC$303),"TT.MM.JJJJ"))</f>
        <v/>
      </c>
      <c r="BD179" s="43" t="str">
        <f ca="1">IF($G179="","",TEXT(VLOOKUP($A179,Mitglieder!$C$24:$BG$323,BD$303),"TT.MM.JJJJ"))</f>
        <v/>
      </c>
      <c r="BE179" s="42" t="str">
        <f ca="1">IF($G179="","",VLOOKUP($A179,Mitglieder!$C$24:$BG$323,BE$303))</f>
        <v/>
      </c>
      <c r="BF179" s="42" t="str">
        <f ca="1">IF($G179="","",VLOOKUP($A179,Mitglieder!$C$24:$BG$323,BF$303))</f>
        <v/>
      </c>
    </row>
    <row r="180" spans="1:58" x14ac:dyDescent="0.35">
      <c r="A180" s="42">
        <v>180</v>
      </c>
      <c r="B180" s="42">
        <f ca="1">VLOOKUP($A180,Mitglieder!$C$24:$BA$323,B$303)</f>
        <v>1.0299999999999967</v>
      </c>
      <c r="C180" s="42" t="str">
        <f ca="1">IF($G180="","",VLOOKUP($A180,Mitglieder!$C$24:$BG$323,C$303))</f>
        <v/>
      </c>
      <c r="D180" s="42" t="str">
        <f ca="1">IF($G180="","",VLOOKUP($A180,Mitglieder!$C$24:$BG$323,D$303))</f>
        <v/>
      </c>
      <c r="E180" s="42" t="str">
        <f ca="1">IF($G180="","",VLOOKUP($A180,Mitglieder!$C$24:$BG$323,E$303))</f>
        <v/>
      </c>
      <c r="F180" s="54" t="str">
        <f ca="1">IF(OR(VLOOKUP($A180,Mitglieder!$C$24:$BG$323,F$303)="",$G180=""),"",VLOOKUP($A180,Mitglieder!$C$24:$BG$323,F$303))</f>
        <v/>
      </c>
      <c r="G180" s="72" t="str">
        <f ca="1">IF(B180/ROUND(B180,0)=1,VLOOKUP($A180,Mitglieder!$C$24:$BA$323,G$303),"")</f>
        <v/>
      </c>
      <c r="H180" s="42" t="str">
        <f ca="1">IF($G180="","",VLOOKUP($A180,Mitglieder!$C$24:$BG$323,H$303))</f>
        <v/>
      </c>
      <c r="I180" s="54" t="str">
        <f ca="1">IF(OR(VLOOKUP($A180,Mitglieder!$C$24:$BG$323,I$303)="",$G180=""),"",VLOOKUP($A180,Mitglieder!$C$24:$BG$323,I$303))</f>
        <v/>
      </c>
      <c r="J180" s="42" t="str">
        <f ca="1">IF($G180="","",VLOOKUP($A180,Mitglieder!$C$24:$BG$323,J$303))</f>
        <v/>
      </c>
      <c r="K180" s="54" t="str">
        <f ca="1">IF(OR(VLOOKUP($A180,Mitglieder!$C$24:$BG$323,K$303)="",$G180=""),"",VLOOKUP($A180,Mitglieder!$C$24:$BG$323,K$303))</f>
        <v/>
      </c>
      <c r="L180" s="42" t="str">
        <f ca="1">IF($G180="","",VLOOKUP($A180,Mitglieder!$C$24:$BG$323,L$303))</f>
        <v/>
      </c>
      <c r="M180" s="42" t="str">
        <f ca="1">IF($G180="","",VLOOKUP($A180,Mitglieder!$C$24:$BG$323,M$303))</f>
        <v/>
      </c>
      <c r="N180" s="42" t="str">
        <f ca="1">IF($G180="","",VLOOKUP($A180,Mitglieder!$C$24:$BG$323,N$303))</f>
        <v/>
      </c>
      <c r="O180" s="42" t="str">
        <f ca="1">IF($G180="","",VLOOKUP($A180,Mitglieder!$C$24:$BG$323,O$303))</f>
        <v/>
      </c>
      <c r="P180" s="42" t="str">
        <f ca="1">IF($G180="","",VLOOKUP($A180,Mitglieder!$C$24:$BG$323,P$303))</f>
        <v/>
      </c>
      <c r="Q180" s="42" t="str">
        <f ca="1">IF($G180="","",VLOOKUP($A180,Mitglieder!$C$24:$BG$323,Q$303))</f>
        <v/>
      </c>
      <c r="R180" s="54" t="str">
        <f ca="1">IF(OR(VLOOKUP($A180,Mitglieder!$C$24:$BG$323,R$303)="",$G180=""),"",VLOOKUP($A180,Mitglieder!$C$24:$BG$323,R$303))</f>
        <v/>
      </c>
      <c r="S180" s="43" t="str">
        <f ca="1">IF($G180="","",TEXT(VLOOKUP($A180,Mitglieder!$C$24:$BG$323,S$303),"TT.MM.JJJJ"))</f>
        <v/>
      </c>
      <c r="T180" s="43" t="str">
        <f ca="1">IF($G180="","",TEXT(VLOOKUP($A180,Mitglieder!$C$24:$BG$323,T$303),"TT.MM.JJJJ"))</f>
        <v/>
      </c>
      <c r="U180" s="43" t="str">
        <f ca="1">IF($G180="","",TEXT(VLOOKUP($A180,Mitglieder!$C$24:$BG$323,U$303),"TT.MM.JJJJ"))</f>
        <v/>
      </c>
      <c r="V180" s="54" t="str">
        <f ca="1">IF(OR(VLOOKUP($A180,Mitglieder!$C$24:$BG$323,V$303)="",$G180=""),"",VLOOKUP($A180,Mitglieder!$C$24:$BG$323,V$303))</f>
        <v/>
      </c>
      <c r="W180" s="54" t="str">
        <f ca="1">IF(OR(VLOOKUP($A180,Mitglieder!$C$24:$BG$323,W$303)="",$G180=""),"",VLOOKUP($A180,Mitglieder!$C$24:$BG$323,W$303))</f>
        <v/>
      </c>
      <c r="X180" s="54" t="str">
        <f ca="1">IF(OR(VLOOKUP($A180,Mitglieder!$C$24:$BG$323,X$303)="",$G180=""),"",VLOOKUP($A180,Mitglieder!$C$24:$BG$323,X$303))</f>
        <v/>
      </c>
      <c r="Y180" s="54" t="str">
        <f ca="1">IF(OR(VLOOKUP($A180,Mitglieder!$C$24:$BG$323,Y$303)="",$G180=""),"",VLOOKUP($A180,Mitglieder!$C$24:$BG$323,Y$303))</f>
        <v/>
      </c>
      <c r="Z180" s="54" t="str">
        <f ca="1">IF(OR(VLOOKUP($A180,Mitglieder!$C$24:$BG$323,Z$303)="",$G180=""),"",VLOOKUP($A180,Mitglieder!$C$24:$BG$323,Z$303))</f>
        <v/>
      </c>
      <c r="AA180" s="54" t="str">
        <f ca="1">IF(OR(VLOOKUP($A180,Mitglieder!$C$24:$BG$323,AA$303)="",$G180=""),"",VLOOKUP($A180,Mitglieder!$C$24:$BG$323,AA$303))</f>
        <v/>
      </c>
      <c r="AB180" s="54" t="str">
        <f ca="1">IF(OR(VLOOKUP($A180,Mitglieder!$C$24:$BG$323,AB$303)="",$G180=""),"",VLOOKUP($A180,Mitglieder!$C$24:$BG$323,AB$303))</f>
        <v/>
      </c>
      <c r="AC180" s="54" t="str">
        <f ca="1">IF(OR(VLOOKUP($A180,Mitglieder!$C$24:$BG$323,AC$303)="",$G180=""),"",VLOOKUP($A180,Mitglieder!$C$24:$BG$323,AC$303))</f>
        <v/>
      </c>
      <c r="AD180" s="54" t="str">
        <f ca="1">IF(OR(VLOOKUP($A180,Mitglieder!$C$24:$BG$323,AD$303)="",$G180=""),"",VLOOKUP($A180,Mitglieder!$C$24:$BG$323,AD$303))</f>
        <v/>
      </c>
      <c r="AE180" s="54" t="str">
        <f ca="1">IF(OR(VLOOKUP($A180,Mitglieder!$C$24:$BG$323,AE$303)="",$G180=""),"",VLOOKUP($A180,Mitglieder!$C$24:$BG$323,AE$303))</f>
        <v/>
      </c>
      <c r="AF180" s="54" t="str">
        <f ca="1">IF(OR(VLOOKUP($A180,Mitglieder!$C$24:$BG$323,AF$303)="",$G180=""),"",VLOOKUP($A180,Mitglieder!$C$24:$BG$323,AF$303))</f>
        <v/>
      </c>
      <c r="AG180" s="54" t="str">
        <f ca="1">IF(OR(VLOOKUP($A180,Mitglieder!$C$24:$BG$323,AG$303)="",$G180=""),"",VLOOKUP($A180,Mitglieder!$C$24:$BG$323,AG$303))</f>
        <v/>
      </c>
      <c r="AH180" s="54" t="str">
        <f ca="1">IF(OR(VLOOKUP($A180,Mitglieder!$C$24:$BG$323,AH$303)="",$G180=""),"",VLOOKUP($A180,Mitglieder!$C$24:$BG$323,AH$303))</f>
        <v/>
      </c>
      <c r="AI180" s="54" t="str">
        <f ca="1">IF(OR(VLOOKUP($A180,Mitglieder!$C$24:$BG$323,AI$303)="",$G180=""),"",VLOOKUP($A180,Mitglieder!$C$24:$BG$323,AI$303))</f>
        <v/>
      </c>
      <c r="AJ180" s="54" t="str">
        <f ca="1">IF(OR(VLOOKUP($A180,Mitglieder!$C$24:$BG$323,AJ$303)="",$G180=""),"",VLOOKUP($A180,Mitglieder!$C$24:$BG$323,AJ$303))</f>
        <v/>
      </c>
      <c r="AK180" s="54" t="str">
        <f ca="1">IF(OR(VLOOKUP($A180,Mitglieder!$C$24:$BG$323,AK$303)="",$G180=""),"",VLOOKUP($A180,Mitglieder!$C$24:$BG$323,AK$303))</f>
        <v/>
      </c>
      <c r="AL180" s="54" t="str">
        <f ca="1">IF(OR(VLOOKUP($A180,Mitglieder!$C$24:$BG$323,AL$303)="",$G180=""),"",VLOOKUP($A180,Mitglieder!$C$24:$BG$323,AL$303))</f>
        <v/>
      </c>
      <c r="AM180" s="42" t="str">
        <f ca="1">IF($G180="","",VLOOKUP($A180,Mitglieder!$C$24:$BG$323,AM$303))</f>
        <v/>
      </c>
      <c r="AN180" s="54" t="str">
        <f ca="1">IF(OR(VLOOKUP($A180,Mitglieder!$C$24:$BG$323,AN$303)="",$G180=""),"",VLOOKUP($A180,Mitglieder!$C$24:$BG$323,AN$303))</f>
        <v/>
      </c>
      <c r="AO180" s="43" t="str">
        <f ca="1">IF($G180="","",TEXT(VLOOKUP($A180,Mitglieder!$C$24:$BG$323,AO$303),"TT.MM.JJJJ"))</f>
        <v/>
      </c>
      <c r="AP180" s="42" t="str">
        <f ca="1">IF($G180="","",VLOOKUP($A180,Mitglieder!$C$24:$BG$323,AP$303))</f>
        <v/>
      </c>
      <c r="AQ180" s="45" t="str">
        <f ca="1">IF($G180="","",TEXT(VLOOKUP($A180,Mitglieder!$C$24:$BG$323,AQ$303),"0.00"))</f>
        <v/>
      </c>
      <c r="AR180" s="54" t="str">
        <f ca="1">IF(OR(VLOOKUP($A180,Mitglieder!$C$24:$BG$323,AR$303)="",$G180=""),"",VLOOKUP($A180,Mitglieder!$C$24:$BG$323,AR$303))</f>
        <v/>
      </c>
      <c r="AS180" s="45" t="str">
        <f ca="1">IF($G180="","",TEXT(VLOOKUP($A180,Mitglieder!$C$24:$BG$323,AS$303),"0.00"))</f>
        <v/>
      </c>
      <c r="AT180" s="54" t="str">
        <f ca="1">IF(OR(VLOOKUP($A180,Mitglieder!$C$24:$BG$323,AT$303)="",$G180=""),"",VLOOKUP($A180,Mitglieder!$C$24:$BG$323,AT$303))</f>
        <v/>
      </c>
      <c r="AU180" s="45" t="str">
        <f ca="1">IF($G180="","",TEXT(VLOOKUP($A180,Mitglieder!$C$24:$BG$323,AU$303),"0.00"))</f>
        <v/>
      </c>
      <c r="AV180" s="45" t="str">
        <f ca="1">IF($G180="","",TEXT(VLOOKUP($A180,Mitglieder!$C$24:$BG$323,AV$303),"0.00"))</f>
        <v/>
      </c>
      <c r="AW180" s="42" t="str">
        <f ca="1">IF($G180="","",VLOOKUP($A180,Mitglieder!$C$24:$BG$323,AW$303))</f>
        <v/>
      </c>
      <c r="AX180" s="54" t="str">
        <f ca="1">IF(OR(VLOOKUP($A180,Mitglieder!$C$24:$BG$323,AX$303)="",$G180=""),"",VLOOKUP($A180,Mitglieder!$C$24:$BG$323,AX$303))</f>
        <v/>
      </c>
      <c r="AY180" s="43" t="str">
        <f ca="1">IF($G180="","",TEXT(VLOOKUP($A180,Mitglieder!$C$24:$BG$323,AY$303),"TT.MM.JJJJ"))</f>
        <v/>
      </c>
      <c r="AZ180" s="43" t="str">
        <f ca="1">IF($G180="","",TEXT(VLOOKUP($A180,Mitglieder!$C$24:$BG$323,AZ$303),"TT.MM.JJJJ"))</f>
        <v/>
      </c>
      <c r="BA180" s="43" t="str">
        <f ca="1">IF($G180="","",TEXT(VLOOKUP($A180,Mitglieder!$C$24:$BG$323,BA$303),"TT.MM.JJJJ"))</f>
        <v/>
      </c>
      <c r="BB180" s="43" t="str">
        <f ca="1">IF($G180="","",TEXT(VLOOKUP($A180,Mitglieder!$C$24:$BG$323,BB$303),"TT.MM.JJJJ"))</f>
        <v/>
      </c>
      <c r="BC180" s="43" t="str">
        <f ca="1">IF($G180="","",TEXT(VLOOKUP($A180,Mitglieder!$C$24:$BG$323,BC$303),"TT.MM.JJJJ"))</f>
        <v/>
      </c>
      <c r="BD180" s="43" t="str">
        <f ca="1">IF($G180="","",TEXT(VLOOKUP($A180,Mitglieder!$C$24:$BG$323,BD$303),"TT.MM.JJJJ"))</f>
        <v/>
      </c>
      <c r="BE180" s="42" t="str">
        <f ca="1">IF($G180="","",VLOOKUP($A180,Mitglieder!$C$24:$BG$323,BE$303))</f>
        <v/>
      </c>
      <c r="BF180" s="42" t="str">
        <f ca="1">IF($G180="","",VLOOKUP($A180,Mitglieder!$C$24:$BG$323,BF$303))</f>
        <v/>
      </c>
    </row>
    <row r="181" spans="1:58" x14ac:dyDescent="0.35">
      <c r="A181" s="42">
        <v>181</v>
      </c>
      <c r="B181" s="42">
        <f ca="1">VLOOKUP($A181,Mitglieder!$C$24:$BA$323,B$303)</f>
        <v>1.0299999999999967</v>
      </c>
      <c r="C181" s="42" t="str">
        <f ca="1">IF($G181="","",VLOOKUP($A181,Mitglieder!$C$24:$BG$323,C$303))</f>
        <v/>
      </c>
      <c r="D181" s="42" t="str">
        <f ca="1">IF($G181="","",VLOOKUP($A181,Mitglieder!$C$24:$BG$323,D$303))</f>
        <v/>
      </c>
      <c r="E181" s="42" t="str">
        <f ca="1">IF($G181="","",VLOOKUP($A181,Mitglieder!$C$24:$BG$323,E$303))</f>
        <v/>
      </c>
      <c r="F181" s="54" t="str">
        <f ca="1">IF(OR(VLOOKUP($A181,Mitglieder!$C$24:$BG$323,F$303)="",$G181=""),"",VLOOKUP($A181,Mitglieder!$C$24:$BG$323,F$303))</f>
        <v/>
      </c>
      <c r="G181" s="72" t="str">
        <f ca="1">IF(B181/ROUND(B181,0)=1,VLOOKUP($A181,Mitglieder!$C$24:$BA$323,G$303),"")</f>
        <v/>
      </c>
      <c r="H181" s="42" t="str">
        <f ca="1">IF($G181="","",VLOOKUP($A181,Mitglieder!$C$24:$BG$323,H$303))</f>
        <v/>
      </c>
      <c r="I181" s="54" t="str">
        <f ca="1">IF(OR(VLOOKUP($A181,Mitglieder!$C$24:$BG$323,I$303)="",$G181=""),"",VLOOKUP($A181,Mitglieder!$C$24:$BG$323,I$303))</f>
        <v/>
      </c>
      <c r="J181" s="42" t="str">
        <f ca="1">IF($G181="","",VLOOKUP($A181,Mitglieder!$C$24:$BG$323,J$303))</f>
        <v/>
      </c>
      <c r="K181" s="54" t="str">
        <f ca="1">IF(OR(VLOOKUP($A181,Mitglieder!$C$24:$BG$323,K$303)="",$G181=""),"",VLOOKUP($A181,Mitglieder!$C$24:$BG$323,K$303))</f>
        <v/>
      </c>
      <c r="L181" s="42" t="str">
        <f ca="1">IF($G181="","",VLOOKUP($A181,Mitglieder!$C$24:$BG$323,L$303))</f>
        <v/>
      </c>
      <c r="M181" s="42" t="str">
        <f ca="1">IF($G181="","",VLOOKUP($A181,Mitglieder!$C$24:$BG$323,M$303))</f>
        <v/>
      </c>
      <c r="N181" s="42" t="str">
        <f ca="1">IF($G181="","",VLOOKUP($A181,Mitglieder!$C$24:$BG$323,N$303))</f>
        <v/>
      </c>
      <c r="O181" s="42" t="str">
        <f ca="1">IF($G181="","",VLOOKUP($A181,Mitglieder!$C$24:$BG$323,O$303))</f>
        <v/>
      </c>
      <c r="P181" s="42" t="str">
        <f ca="1">IF($G181="","",VLOOKUP($A181,Mitglieder!$C$24:$BG$323,P$303))</f>
        <v/>
      </c>
      <c r="Q181" s="42" t="str">
        <f ca="1">IF($G181="","",VLOOKUP($A181,Mitglieder!$C$24:$BG$323,Q$303))</f>
        <v/>
      </c>
      <c r="R181" s="54" t="str">
        <f ca="1">IF(OR(VLOOKUP($A181,Mitglieder!$C$24:$BG$323,R$303)="",$G181=""),"",VLOOKUP($A181,Mitglieder!$C$24:$BG$323,R$303))</f>
        <v/>
      </c>
      <c r="S181" s="43" t="str">
        <f ca="1">IF($G181="","",TEXT(VLOOKUP($A181,Mitglieder!$C$24:$BG$323,S$303),"TT.MM.JJJJ"))</f>
        <v/>
      </c>
      <c r="T181" s="43" t="str">
        <f ca="1">IF($G181="","",TEXT(VLOOKUP($A181,Mitglieder!$C$24:$BG$323,T$303),"TT.MM.JJJJ"))</f>
        <v/>
      </c>
      <c r="U181" s="43" t="str">
        <f ca="1">IF($G181="","",TEXT(VLOOKUP($A181,Mitglieder!$C$24:$BG$323,U$303),"TT.MM.JJJJ"))</f>
        <v/>
      </c>
      <c r="V181" s="54" t="str">
        <f ca="1">IF(OR(VLOOKUP($A181,Mitglieder!$C$24:$BG$323,V$303)="",$G181=""),"",VLOOKUP($A181,Mitglieder!$C$24:$BG$323,V$303))</f>
        <v/>
      </c>
      <c r="W181" s="54" t="str">
        <f ca="1">IF(OR(VLOOKUP($A181,Mitglieder!$C$24:$BG$323,W$303)="",$G181=""),"",VLOOKUP($A181,Mitglieder!$C$24:$BG$323,W$303))</f>
        <v/>
      </c>
      <c r="X181" s="54" t="str">
        <f ca="1">IF(OR(VLOOKUP($A181,Mitglieder!$C$24:$BG$323,X$303)="",$G181=""),"",VLOOKUP($A181,Mitglieder!$C$24:$BG$323,X$303))</f>
        <v/>
      </c>
      <c r="Y181" s="54" t="str">
        <f ca="1">IF(OR(VLOOKUP($A181,Mitglieder!$C$24:$BG$323,Y$303)="",$G181=""),"",VLOOKUP($A181,Mitglieder!$C$24:$BG$323,Y$303))</f>
        <v/>
      </c>
      <c r="Z181" s="54" t="str">
        <f ca="1">IF(OR(VLOOKUP($A181,Mitglieder!$C$24:$BG$323,Z$303)="",$G181=""),"",VLOOKUP($A181,Mitglieder!$C$24:$BG$323,Z$303))</f>
        <v/>
      </c>
      <c r="AA181" s="54" t="str">
        <f ca="1">IF(OR(VLOOKUP($A181,Mitglieder!$C$24:$BG$323,AA$303)="",$G181=""),"",VLOOKUP($A181,Mitglieder!$C$24:$BG$323,AA$303))</f>
        <v/>
      </c>
      <c r="AB181" s="54" t="str">
        <f ca="1">IF(OR(VLOOKUP($A181,Mitglieder!$C$24:$BG$323,AB$303)="",$G181=""),"",VLOOKUP($A181,Mitglieder!$C$24:$BG$323,AB$303))</f>
        <v/>
      </c>
      <c r="AC181" s="54" t="str">
        <f ca="1">IF(OR(VLOOKUP($A181,Mitglieder!$C$24:$BG$323,AC$303)="",$G181=""),"",VLOOKUP($A181,Mitglieder!$C$24:$BG$323,AC$303))</f>
        <v/>
      </c>
      <c r="AD181" s="54" t="str">
        <f ca="1">IF(OR(VLOOKUP($A181,Mitglieder!$C$24:$BG$323,AD$303)="",$G181=""),"",VLOOKUP($A181,Mitglieder!$C$24:$BG$323,AD$303))</f>
        <v/>
      </c>
      <c r="AE181" s="54" t="str">
        <f ca="1">IF(OR(VLOOKUP($A181,Mitglieder!$C$24:$BG$323,AE$303)="",$G181=""),"",VLOOKUP($A181,Mitglieder!$C$24:$BG$323,AE$303))</f>
        <v/>
      </c>
      <c r="AF181" s="54" t="str">
        <f ca="1">IF(OR(VLOOKUP($A181,Mitglieder!$C$24:$BG$323,AF$303)="",$G181=""),"",VLOOKUP($A181,Mitglieder!$C$24:$BG$323,AF$303))</f>
        <v/>
      </c>
      <c r="AG181" s="54" t="str">
        <f ca="1">IF(OR(VLOOKUP($A181,Mitglieder!$C$24:$BG$323,AG$303)="",$G181=""),"",VLOOKUP($A181,Mitglieder!$C$24:$BG$323,AG$303))</f>
        <v/>
      </c>
      <c r="AH181" s="54" t="str">
        <f ca="1">IF(OR(VLOOKUP($A181,Mitglieder!$C$24:$BG$323,AH$303)="",$G181=""),"",VLOOKUP($A181,Mitglieder!$C$24:$BG$323,AH$303))</f>
        <v/>
      </c>
      <c r="AI181" s="54" t="str">
        <f ca="1">IF(OR(VLOOKUP($A181,Mitglieder!$C$24:$BG$323,AI$303)="",$G181=""),"",VLOOKUP($A181,Mitglieder!$C$24:$BG$323,AI$303))</f>
        <v/>
      </c>
      <c r="AJ181" s="54" t="str">
        <f ca="1">IF(OR(VLOOKUP($A181,Mitglieder!$C$24:$BG$323,AJ$303)="",$G181=""),"",VLOOKUP($A181,Mitglieder!$C$24:$BG$323,AJ$303))</f>
        <v/>
      </c>
      <c r="AK181" s="54" t="str">
        <f ca="1">IF(OR(VLOOKUP($A181,Mitglieder!$C$24:$BG$323,AK$303)="",$G181=""),"",VLOOKUP($A181,Mitglieder!$C$24:$BG$323,AK$303))</f>
        <v/>
      </c>
      <c r="AL181" s="54" t="str">
        <f ca="1">IF(OR(VLOOKUP($A181,Mitglieder!$C$24:$BG$323,AL$303)="",$G181=""),"",VLOOKUP($A181,Mitglieder!$C$24:$BG$323,AL$303))</f>
        <v/>
      </c>
      <c r="AM181" s="42" t="str">
        <f ca="1">IF($G181="","",VLOOKUP($A181,Mitglieder!$C$24:$BG$323,AM$303))</f>
        <v/>
      </c>
      <c r="AN181" s="54" t="str">
        <f ca="1">IF(OR(VLOOKUP($A181,Mitglieder!$C$24:$BG$323,AN$303)="",$G181=""),"",VLOOKUP($A181,Mitglieder!$C$24:$BG$323,AN$303))</f>
        <v/>
      </c>
      <c r="AO181" s="43" t="str">
        <f ca="1">IF($G181="","",TEXT(VLOOKUP($A181,Mitglieder!$C$24:$BG$323,AO$303),"TT.MM.JJJJ"))</f>
        <v/>
      </c>
      <c r="AP181" s="42" t="str">
        <f ca="1">IF($G181="","",VLOOKUP($A181,Mitglieder!$C$24:$BG$323,AP$303))</f>
        <v/>
      </c>
      <c r="AQ181" s="45" t="str">
        <f ca="1">IF($G181="","",TEXT(VLOOKUP($A181,Mitglieder!$C$24:$BG$323,AQ$303),"0.00"))</f>
        <v/>
      </c>
      <c r="AR181" s="54" t="str">
        <f ca="1">IF(OR(VLOOKUP($A181,Mitglieder!$C$24:$BG$323,AR$303)="",$G181=""),"",VLOOKUP($A181,Mitglieder!$C$24:$BG$323,AR$303))</f>
        <v/>
      </c>
      <c r="AS181" s="45" t="str">
        <f ca="1">IF($G181="","",TEXT(VLOOKUP($A181,Mitglieder!$C$24:$BG$323,AS$303),"0.00"))</f>
        <v/>
      </c>
      <c r="AT181" s="54" t="str">
        <f ca="1">IF(OR(VLOOKUP($A181,Mitglieder!$C$24:$BG$323,AT$303)="",$G181=""),"",VLOOKUP($A181,Mitglieder!$C$24:$BG$323,AT$303))</f>
        <v/>
      </c>
      <c r="AU181" s="45" t="str">
        <f ca="1">IF($G181="","",TEXT(VLOOKUP($A181,Mitglieder!$C$24:$BG$323,AU$303),"0.00"))</f>
        <v/>
      </c>
      <c r="AV181" s="45" t="str">
        <f ca="1">IF($G181="","",TEXT(VLOOKUP($A181,Mitglieder!$C$24:$BG$323,AV$303),"0.00"))</f>
        <v/>
      </c>
      <c r="AW181" s="42" t="str">
        <f ca="1">IF($G181="","",VLOOKUP($A181,Mitglieder!$C$24:$BG$323,AW$303))</f>
        <v/>
      </c>
      <c r="AX181" s="54" t="str">
        <f ca="1">IF(OR(VLOOKUP($A181,Mitglieder!$C$24:$BG$323,AX$303)="",$G181=""),"",VLOOKUP($A181,Mitglieder!$C$24:$BG$323,AX$303))</f>
        <v/>
      </c>
      <c r="AY181" s="43" t="str">
        <f ca="1">IF($G181="","",TEXT(VLOOKUP($A181,Mitglieder!$C$24:$BG$323,AY$303),"TT.MM.JJJJ"))</f>
        <v/>
      </c>
      <c r="AZ181" s="43" t="str">
        <f ca="1">IF($G181="","",TEXT(VLOOKUP($A181,Mitglieder!$C$24:$BG$323,AZ$303),"TT.MM.JJJJ"))</f>
        <v/>
      </c>
      <c r="BA181" s="43" t="str">
        <f ca="1">IF($G181="","",TEXT(VLOOKUP($A181,Mitglieder!$C$24:$BG$323,BA$303),"TT.MM.JJJJ"))</f>
        <v/>
      </c>
      <c r="BB181" s="43" t="str">
        <f ca="1">IF($G181="","",TEXT(VLOOKUP($A181,Mitglieder!$C$24:$BG$323,BB$303),"TT.MM.JJJJ"))</f>
        <v/>
      </c>
      <c r="BC181" s="43" t="str">
        <f ca="1">IF($G181="","",TEXT(VLOOKUP($A181,Mitglieder!$C$24:$BG$323,BC$303),"TT.MM.JJJJ"))</f>
        <v/>
      </c>
      <c r="BD181" s="43" t="str">
        <f ca="1">IF($G181="","",TEXT(VLOOKUP($A181,Mitglieder!$C$24:$BG$323,BD$303),"TT.MM.JJJJ"))</f>
        <v/>
      </c>
      <c r="BE181" s="42" t="str">
        <f ca="1">IF($G181="","",VLOOKUP($A181,Mitglieder!$C$24:$BG$323,BE$303))</f>
        <v/>
      </c>
      <c r="BF181" s="42" t="str">
        <f ca="1">IF($G181="","",VLOOKUP($A181,Mitglieder!$C$24:$BG$323,BF$303))</f>
        <v/>
      </c>
    </row>
    <row r="182" spans="1:58" x14ac:dyDescent="0.35">
      <c r="A182" s="42">
        <v>182</v>
      </c>
      <c r="B182" s="42">
        <f ca="1">VLOOKUP($A182,Mitglieder!$C$24:$BA$323,B$303)</f>
        <v>1.0299999999999967</v>
      </c>
      <c r="C182" s="42" t="str">
        <f ca="1">IF($G182="","",VLOOKUP($A182,Mitglieder!$C$24:$BG$323,C$303))</f>
        <v/>
      </c>
      <c r="D182" s="42" t="str">
        <f ca="1">IF($G182="","",VLOOKUP($A182,Mitglieder!$C$24:$BG$323,D$303))</f>
        <v/>
      </c>
      <c r="E182" s="42" t="str">
        <f ca="1">IF($G182="","",VLOOKUP($A182,Mitglieder!$C$24:$BG$323,E$303))</f>
        <v/>
      </c>
      <c r="F182" s="54" t="str">
        <f ca="1">IF(OR(VLOOKUP($A182,Mitglieder!$C$24:$BG$323,F$303)="",$G182=""),"",VLOOKUP($A182,Mitglieder!$C$24:$BG$323,F$303))</f>
        <v/>
      </c>
      <c r="G182" s="72" t="str">
        <f ca="1">IF(B182/ROUND(B182,0)=1,VLOOKUP($A182,Mitglieder!$C$24:$BA$323,G$303),"")</f>
        <v/>
      </c>
      <c r="H182" s="42" t="str">
        <f ca="1">IF($G182="","",VLOOKUP($A182,Mitglieder!$C$24:$BG$323,H$303))</f>
        <v/>
      </c>
      <c r="I182" s="54" t="str">
        <f ca="1">IF(OR(VLOOKUP($A182,Mitglieder!$C$24:$BG$323,I$303)="",$G182=""),"",VLOOKUP($A182,Mitglieder!$C$24:$BG$323,I$303))</f>
        <v/>
      </c>
      <c r="J182" s="42" t="str">
        <f ca="1">IF($G182="","",VLOOKUP($A182,Mitglieder!$C$24:$BG$323,J$303))</f>
        <v/>
      </c>
      <c r="K182" s="54" t="str">
        <f ca="1">IF(OR(VLOOKUP($A182,Mitglieder!$C$24:$BG$323,K$303)="",$G182=""),"",VLOOKUP($A182,Mitglieder!$C$24:$BG$323,K$303))</f>
        <v/>
      </c>
      <c r="L182" s="42" t="str">
        <f ca="1">IF($G182="","",VLOOKUP($A182,Mitglieder!$C$24:$BG$323,L$303))</f>
        <v/>
      </c>
      <c r="M182" s="42" t="str">
        <f ca="1">IF($G182="","",VLOOKUP($A182,Mitglieder!$C$24:$BG$323,M$303))</f>
        <v/>
      </c>
      <c r="N182" s="42" t="str">
        <f ca="1">IF($G182="","",VLOOKUP($A182,Mitglieder!$C$24:$BG$323,N$303))</f>
        <v/>
      </c>
      <c r="O182" s="42" t="str">
        <f ca="1">IF($G182="","",VLOOKUP($A182,Mitglieder!$C$24:$BG$323,O$303))</f>
        <v/>
      </c>
      <c r="P182" s="42" t="str">
        <f ca="1">IF($G182="","",VLOOKUP($A182,Mitglieder!$C$24:$BG$323,P$303))</f>
        <v/>
      </c>
      <c r="Q182" s="42" t="str">
        <f ca="1">IF($G182="","",VLOOKUP($A182,Mitglieder!$C$24:$BG$323,Q$303))</f>
        <v/>
      </c>
      <c r="R182" s="54" t="str">
        <f ca="1">IF(OR(VLOOKUP($A182,Mitglieder!$C$24:$BG$323,R$303)="",$G182=""),"",VLOOKUP($A182,Mitglieder!$C$24:$BG$323,R$303))</f>
        <v/>
      </c>
      <c r="S182" s="43" t="str">
        <f ca="1">IF($G182="","",TEXT(VLOOKUP($A182,Mitglieder!$C$24:$BG$323,S$303),"TT.MM.JJJJ"))</f>
        <v/>
      </c>
      <c r="T182" s="43" t="str">
        <f ca="1">IF($G182="","",TEXT(VLOOKUP($A182,Mitglieder!$C$24:$BG$323,T$303),"TT.MM.JJJJ"))</f>
        <v/>
      </c>
      <c r="U182" s="43" t="str">
        <f ca="1">IF($G182="","",TEXT(VLOOKUP($A182,Mitglieder!$C$24:$BG$323,U$303),"TT.MM.JJJJ"))</f>
        <v/>
      </c>
      <c r="V182" s="54" t="str">
        <f ca="1">IF(OR(VLOOKUP($A182,Mitglieder!$C$24:$BG$323,V$303)="",$G182=""),"",VLOOKUP($A182,Mitglieder!$C$24:$BG$323,V$303))</f>
        <v/>
      </c>
      <c r="W182" s="54" t="str">
        <f ca="1">IF(OR(VLOOKUP($A182,Mitglieder!$C$24:$BG$323,W$303)="",$G182=""),"",VLOOKUP($A182,Mitglieder!$C$24:$BG$323,W$303))</f>
        <v/>
      </c>
      <c r="X182" s="54" t="str">
        <f ca="1">IF(OR(VLOOKUP($A182,Mitglieder!$C$24:$BG$323,X$303)="",$G182=""),"",VLOOKUP($A182,Mitglieder!$C$24:$BG$323,X$303))</f>
        <v/>
      </c>
      <c r="Y182" s="54" t="str">
        <f ca="1">IF(OR(VLOOKUP($A182,Mitglieder!$C$24:$BG$323,Y$303)="",$G182=""),"",VLOOKUP($A182,Mitglieder!$C$24:$BG$323,Y$303))</f>
        <v/>
      </c>
      <c r="Z182" s="54" t="str">
        <f ca="1">IF(OR(VLOOKUP($A182,Mitglieder!$C$24:$BG$323,Z$303)="",$G182=""),"",VLOOKUP($A182,Mitglieder!$C$24:$BG$323,Z$303))</f>
        <v/>
      </c>
      <c r="AA182" s="54" t="str">
        <f ca="1">IF(OR(VLOOKUP($A182,Mitglieder!$C$24:$BG$323,AA$303)="",$G182=""),"",VLOOKUP($A182,Mitglieder!$C$24:$BG$323,AA$303))</f>
        <v/>
      </c>
      <c r="AB182" s="54" t="str">
        <f ca="1">IF(OR(VLOOKUP($A182,Mitglieder!$C$24:$BG$323,AB$303)="",$G182=""),"",VLOOKUP($A182,Mitglieder!$C$24:$BG$323,AB$303))</f>
        <v/>
      </c>
      <c r="AC182" s="54" t="str">
        <f ca="1">IF(OR(VLOOKUP($A182,Mitglieder!$C$24:$BG$323,AC$303)="",$G182=""),"",VLOOKUP($A182,Mitglieder!$C$24:$BG$323,AC$303))</f>
        <v/>
      </c>
      <c r="AD182" s="54" t="str">
        <f ca="1">IF(OR(VLOOKUP($A182,Mitglieder!$C$24:$BG$323,AD$303)="",$G182=""),"",VLOOKUP($A182,Mitglieder!$C$24:$BG$323,AD$303))</f>
        <v/>
      </c>
      <c r="AE182" s="54" t="str">
        <f ca="1">IF(OR(VLOOKUP($A182,Mitglieder!$C$24:$BG$323,AE$303)="",$G182=""),"",VLOOKUP($A182,Mitglieder!$C$24:$BG$323,AE$303))</f>
        <v/>
      </c>
      <c r="AF182" s="54" t="str">
        <f ca="1">IF(OR(VLOOKUP($A182,Mitglieder!$C$24:$BG$323,AF$303)="",$G182=""),"",VLOOKUP($A182,Mitglieder!$C$24:$BG$323,AF$303))</f>
        <v/>
      </c>
      <c r="AG182" s="54" t="str">
        <f ca="1">IF(OR(VLOOKUP($A182,Mitglieder!$C$24:$BG$323,AG$303)="",$G182=""),"",VLOOKUP($A182,Mitglieder!$C$24:$BG$323,AG$303))</f>
        <v/>
      </c>
      <c r="AH182" s="54" t="str">
        <f ca="1">IF(OR(VLOOKUP($A182,Mitglieder!$C$24:$BG$323,AH$303)="",$G182=""),"",VLOOKUP($A182,Mitglieder!$C$24:$BG$323,AH$303))</f>
        <v/>
      </c>
      <c r="AI182" s="54" t="str">
        <f ca="1">IF(OR(VLOOKUP($A182,Mitglieder!$C$24:$BG$323,AI$303)="",$G182=""),"",VLOOKUP($A182,Mitglieder!$C$24:$BG$323,AI$303))</f>
        <v/>
      </c>
      <c r="AJ182" s="54" t="str">
        <f ca="1">IF(OR(VLOOKUP($A182,Mitglieder!$C$24:$BG$323,AJ$303)="",$G182=""),"",VLOOKUP($A182,Mitglieder!$C$24:$BG$323,AJ$303))</f>
        <v/>
      </c>
      <c r="AK182" s="54" t="str">
        <f ca="1">IF(OR(VLOOKUP($A182,Mitglieder!$C$24:$BG$323,AK$303)="",$G182=""),"",VLOOKUP($A182,Mitglieder!$C$24:$BG$323,AK$303))</f>
        <v/>
      </c>
      <c r="AL182" s="54" t="str">
        <f ca="1">IF(OR(VLOOKUP($A182,Mitglieder!$C$24:$BG$323,AL$303)="",$G182=""),"",VLOOKUP($A182,Mitglieder!$C$24:$BG$323,AL$303))</f>
        <v/>
      </c>
      <c r="AM182" s="42" t="str">
        <f ca="1">IF($G182="","",VLOOKUP($A182,Mitglieder!$C$24:$BG$323,AM$303))</f>
        <v/>
      </c>
      <c r="AN182" s="54" t="str">
        <f ca="1">IF(OR(VLOOKUP($A182,Mitglieder!$C$24:$BG$323,AN$303)="",$G182=""),"",VLOOKUP($A182,Mitglieder!$C$24:$BG$323,AN$303))</f>
        <v/>
      </c>
      <c r="AO182" s="43" t="str">
        <f ca="1">IF($G182="","",TEXT(VLOOKUP($A182,Mitglieder!$C$24:$BG$323,AO$303),"TT.MM.JJJJ"))</f>
        <v/>
      </c>
      <c r="AP182" s="42" t="str">
        <f ca="1">IF($G182="","",VLOOKUP($A182,Mitglieder!$C$24:$BG$323,AP$303))</f>
        <v/>
      </c>
      <c r="AQ182" s="45" t="str">
        <f ca="1">IF($G182="","",TEXT(VLOOKUP($A182,Mitglieder!$C$24:$BG$323,AQ$303),"0.00"))</f>
        <v/>
      </c>
      <c r="AR182" s="54" t="str">
        <f ca="1">IF(OR(VLOOKUP($A182,Mitglieder!$C$24:$BG$323,AR$303)="",$G182=""),"",VLOOKUP($A182,Mitglieder!$C$24:$BG$323,AR$303))</f>
        <v/>
      </c>
      <c r="AS182" s="45" t="str">
        <f ca="1">IF($G182="","",TEXT(VLOOKUP($A182,Mitglieder!$C$24:$BG$323,AS$303),"0.00"))</f>
        <v/>
      </c>
      <c r="AT182" s="54" t="str">
        <f ca="1">IF(OR(VLOOKUP($A182,Mitglieder!$C$24:$BG$323,AT$303)="",$G182=""),"",VLOOKUP($A182,Mitglieder!$C$24:$BG$323,AT$303))</f>
        <v/>
      </c>
      <c r="AU182" s="45" t="str">
        <f ca="1">IF($G182="","",TEXT(VLOOKUP($A182,Mitglieder!$C$24:$BG$323,AU$303),"0.00"))</f>
        <v/>
      </c>
      <c r="AV182" s="45" t="str">
        <f ca="1">IF($G182="","",TEXT(VLOOKUP($A182,Mitglieder!$C$24:$BG$323,AV$303),"0.00"))</f>
        <v/>
      </c>
      <c r="AW182" s="42" t="str">
        <f ca="1">IF($G182="","",VLOOKUP($A182,Mitglieder!$C$24:$BG$323,AW$303))</f>
        <v/>
      </c>
      <c r="AX182" s="54" t="str">
        <f ca="1">IF(OR(VLOOKUP($A182,Mitglieder!$C$24:$BG$323,AX$303)="",$G182=""),"",VLOOKUP($A182,Mitglieder!$C$24:$BG$323,AX$303))</f>
        <v/>
      </c>
      <c r="AY182" s="43" t="str">
        <f ca="1">IF($G182="","",TEXT(VLOOKUP($A182,Mitglieder!$C$24:$BG$323,AY$303),"TT.MM.JJJJ"))</f>
        <v/>
      </c>
      <c r="AZ182" s="43" t="str">
        <f ca="1">IF($G182="","",TEXT(VLOOKUP($A182,Mitglieder!$C$24:$BG$323,AZ$303),"TT.MM.JJJJ"))</f>
        <v/>
      </c>
      <c r="BA182" s="43" t="str">
        <f ca="1">IF($G182="","",TEXT(VLOOKUP($A182,Mitglieder!$C$24:$BG$323,BA$303),"TT.MM.JJJJ"))</f>
        <v/>
      </c>
      <c r="BB182" s="43" t="str">
        <f ca="1">IF($G182="","",TEXT(VLOOKUP($A182,Mitglieder!$C$24:$BG$323,BB$303),"TT.MM.JJJJ"))</f>
        <v/>
      </c>
      <c r="BC182" s="43" t="str">
        <f ca="1">IF($G182="","",TEXT(VLOOKUP($A182,Mitglieder!$C$24:$BG$323,BC$303),"TT.MM.JJJJ"))</f>
        <v/>
      </c>
      <c r="BD182" s="43" t="str">
        <f ca="1">IF($G182="","",TEXT(VLOOKUP($A182,Mitglieder!$C$24:$BG$323,BD$303),"TT.MM.JJJJ"))</f>
        <v/>
      </c>
      <c r="BE182" s="42" t="str">
        <f ca="1">IF($G182="","",VLOOKUP($A182,Mitglieder!$C$24:$BG$323,BE$303))</f>
        <v/>
      </c>
      <c r="BF182" s="42" t="str">
        <f ca="1">IF($G182="","",VLOOKUP($A182,Mitglieder!$C$24:$BG$323,BF$303))</f>
        <v/>
      </c>
    </row>
    <row r="183" spans="1:58" x14ac:dyDescent="0.35">
      <c r="A183" s="42">
        <v>183</v>
      </c>
      <c r="B183" s="42">
        <f ca="1">VLOOKUP($A183,Mitglieder!$C$24:$BA$323,B$303)</f>
        <v>1.0299999999999967</v>
      </c>
      <c r="C183" s="42" t="str">
        <f ca="1">IF($G183="","",VLOOKUP($A183,Mitglieder!$C$24:$BG$323,C$303))</f>
        <v/>
      </c>
      <c r="D183" s="42" t="str">
        <f ca="1">IF($G183="","",VLOOKUP($A183,Mitglieder!$C$24:$BG$323,D$303))</f>
        <v/>
      </c>
      <c r="E183" s="42" t="str">
        <f ca="1">IF($G183="","",VLOOKUP($A183,Mitglieder!$C$24:$BG$323,E$303))</f>
        <v/>
      </c>
      <c r="F183" s="54" t="str">
        <f ca="1">IF(OR(VLOOKUP($A183,Mitglieder!$C$24:$BG$323,F$303)="",$G183=""),"",VLOOKUP($A183,Mitglieder!$C$24:$BG$323,F$303))</f>
        <v/>
      </c>
      <c r="G183" s="72" t="str">
        <f ca="1">IF(B183/ROUND(B183,0)=1,VLOOKUP($A183,Mitglieder!$C$24:$BA$323,G$303),"")</f>
        <v/>
      </c>
      <c r="H183" s="42" t="str">
        <f ca="1">IF($G183="","",VLOOKUP($A183,Mitglieder!$C$24:$BG$323,H$303))</f>
        <v/>
      </c>
      <c r="I183" s="54" t="str">
        <f ca="1">IF(OR(VLOOKUP($A183,Mitglieder!$C$24:$BG$323,I$303)="",$G183=""),"",VLOOKUP($A183,Mitglieder!$C$24:$BG$323,I$303))</f>
        <v/>
      </c>
      <c r="J183" s="42" t="str">
        <f ca="1">IF($G183="","",VLOOKUP($A183,Mitglieder!$C$24:$BG$323,J$303))</f>
        <v/>
      </c>
      <c r="K183" s="54" t="str">
        <f ca="1">IF(OR(VLOOKUP($A183,Mitglieder!$C$24:$BG$323,K$303)="",$G183=""),"",VLOOKUP($A183,Mitglieder!$C$24:$BG$323,K$303))</f>
        <v/>
      </c>
      <c r="L183" s="42" t="str">
        <f ca="1">IF($G183="","",VLOOKUP($A183,Mitglieder!$C$24:$BG$323,L$303))</f>
        <v/>
      </c>
      <c r="M183" s="42" t="str">
        <f ca="1">IF($G183="","",VLOOKUP($A183,Mitglieder!$C$24:$BG$323,M$303))</f>
        <v/>
      </c>
      <c r="N183" s="42" t="str">
        <f ca="1">IF($G183="","",VLOOKUP($A183,Mitglieder!$C$24:$BG$323,N$303))</f>
        <v/>
      </c>
      <c r="O183" s="42" t="str">
        <f ca="1">IF($G183="","",VLOOKUP($A183,Mitglieder!$C$24:$BG$323,O$303))</f>
        <v/>
      </c>
      <c r="P183" s="42" t="str">
        <f ca="1">IF($G183="","",VLOOKUP($A183,Mitglieder!$C$24:$BG$323,P$303))</f>
        <v/>
      </c>
      <c r="Q183" s="42" t="str">
        <f ca="1">IF($G183="","",VLOOKUP($A183,Mitglieder!$C$24:$BG$323,Q$303))</f>
        <v/>
      </c>
      <c r="R183" s="54" t="str">
        <f ca="1">IF(OR(VLOOKUP($A183,Mitglieder!$C$24:$BG$323,R$303)="",$G183=""),"",VLOOKUP($A183,Mitglieder!$C$24:$BG$323,R$303))</f>
        <v/>
      </c>
      <c r="S183" s="43" t="str">
        <f ca="1">IF($G183="","",TEXT(VLOOKUP($A183,Mitglieder!$C$24:$BG$323,S$303),"TT.MM.JJJJ"))</f>
        <v/>
      </c>
      <c r="T183" s="43" t="str">
        <f ca="1">IF($G183="","",TEXT(VLOOKUP($A183,Mitglieder!$C$24:$BG$323,T$303),"TT.MM.JJJJ"))</f>
        <v/>
      </c>
      <c r="U183" s="43" t="str">
        <f ca="1">IF($G183="","",TEXT(VLOOKUP($A183,Mitglieder!$C$24:$BG$323,U$303),"TT.MM.JJJJ"))</f>
        <v/>
      </c>
      <c r="V183" s="54" t="str">
        <f ca="1">IF(OR(VLOOKUP($A183,Mitglieder!$C$24:$BG$323,V$303)="",$G183=""),"",VLOOKUP($A183,Mitglieder!$C$24:$BG$323,V$303))</f>
        <v/>
      </c>
      <c r="W183" s="54" t="str">
        <f ca="1">IF(OR(VLOOKUP($A183,Mitglieder!$C$24:$BG$323,W$303)="",$G183=""),"",VLOOKUP($A183,Mitglieder!$C$24:$BG$323,W$303))</f>
        <v/>
      </c>
      <c r="X183" s="54" t="str">
        <f ca="1">IF(OR(VLOOKUP($A183,Mitglieder!$C$24:$BG$323,X$303)="",$G183=""),"",VLOOKUP($A183,Mitglieder!$C$24:$BG$323,X$303))</f>
        <v/>
      </c>
      <c r="Y183" s="54" t="str">
        <f ca="1">IF(OR(VLOOKUP($A183,Mitglieder!$C$24:$BG$323,Y$303)="",$G183=""),"",VLOOKUP($A183,Mitglieder!$C$24:$BG$323,Y$303))</f>
        <v/>
      </c>
      <c r="Z183" s="54" t="str">
        <f ca="1">IF(OR(VLOOKUP($A183,Mitglieder!$C$24:$BG$323,Z$303)="",$G183=""),"",VLOOKUP($A183,Mitglieder!$C$24:$BG$323,Z$303))</f>
        <v/>
      </c>
      <c r="AA183" s="54" t="str">
        <f ca="1">IF(OR(VLOOKUP($A183,Mitglieder!$C$24:$BG$323,AA$303)="",$G183=""),"",VLOOKUP($A183,Mitglieder!$C$24:$BG$323,AA$303))</f>
        <v/>
      </c>
      <c r="AB183" s="54" t="str">
        <f ca="1">IF(OR(VLOOKUP($A183,Mitglieder!$C$24:$BG$323,AB$303)="",$G183=""),"",VLOOKUP($A183,Mitglieder!$C$24:$BG$323,AB$303))</f>
        <v/>
      </c>
      <c r="AC183" s="54" t="str">
        <f ca="1">IF(OR(VLOOKUP($A183,Mitglieder!$C$24:$BG$323,AC$303)="",$G183=""),"",VLOOKUP($A183,Mitglieder!$C$24:$BG$323,AC$303))</f>
        <v/>
      </c>
      <c r="AD183" s="54" t="str">
        <f ca="1">IF(OR(VLOOKUP($A183,Mitglieder!$C$24:$BG$323,AD$303)="",$G183=""),"",VLOOKUP($A183,Mitglieder!$C$24:$BG$323,AD$303))</f>
        <v/>
      </c>
      <c r="AE183" s="54" t="str">
        <f ca="1">IF(OR(VLOOKUP($A183,Mitglieder!$C$24:$BG$323,AE$303)="",$G183=""),"",VLOOKUP($A183,Mitglieder!$C$24:$BG$323,AE$303))</f>
        <v/>
      </c>
      <c r="AF183" s="54" t="str">
        <f ca="1">IF(OR(VLOOKUP($A183,Mitglieder!$C$24:$BG$323,AF$303)="",$G183=""),"",VLOOKUP($A183,Mitglieder!$C$24:$BG$323,AF$303))</f>
        <v/>
      </c>
      <c r="AG183" s="54" t="str">
        <f ca="1">IF(OR(VLOOKUP($A183,Mitglieder!$C$24:$BG$323,AG$303)="",$G183=""),"",VLOOKUP($A183,Mitglieder!$C$24:$BG$323,AG$303))</f>
        <v/>
      </c>
      <c r="AH183" s="54" t="str">
        <f ca="1">IF(OR(VLOOKUP($A183,Mitglieder!$C$24:$BG$323,AH$303)="",$G183=""),"",VLOOKUP($A183,Mitglieder!$C$24:$BG$323,AH$303))</f>
        <v/>
      </c>
      <c r="AI183" s="54" t="str">
        <f ca="1">IF(OR(VLOOKUP($A183,Mitglieder!$C$24:$BG$323,AI$303)="",$G183=""),"",VLOOKUP($A183,Mitglieder!$C$24:$BG$323,AI$303))</f>
        <v/>
      </c>
      <c r="AJ183" s="54" t="str">
        <f ca="1">IF(OR(VLOOKUP($A183,Mitglieder!$C$24:$BG$323,AJ$303)="",$G183=""),"",VLOOKUP($A183,Mitglieder!$C$24:$BG$323,AJ$303))</f>
        <v/>
      </c>
      <c r="AK183" s="54" t="str">
        <f ca="1">IF(OR(VLOOKUP($A183,Mitglieder!$C$24:$BG$323,AK$303)="",$G183=""),"",VLOOKUP($A183,Mitglieder!$C$24:$BG$323,AK$303))</f>
        <v/>
      </c>
      <c r="AL183" s="54" t="str">
        <f ca="1">IF(OR(VLOOKUP($A183,Mitglieder!$C$24:$BG$323,AL$303)="",$G183=""),"",VLOOKUP($A183,Mitglieder!$C$24:$BG$323,AL$303))</f>
        <v/>
      </c>
      <c r="AM183" s="42" t="str">
        <f ca="1">IF($G183="","",VLOOKUP($A183,Mitglieder!$C$24:$BG$323,AM$303))</f>
        <v/>
      </c>
      <c r="AN183" s="54" t="str">
        <f ca="1">IF(OR(VLOOKUP($A183,Mitglieder!$C$24:$BG$323,AN$303)="",$G183=""),"",VLOOKUP($A183,Mitglieder!$C$24:$BG$323,AN$303))</f>
        <v/>
      </c>
      <c r="AO183" s="43" t="str">
        <f ca="1">IF($G183="","",TEXT(VLOOKUP($A183,Mitglieder!$C$24:$BG$323,AO$303),"TT.MM.JJJJ"))</f>
        <v/>
      </c>
      <c r="AP183" s="42" t="str">
        <f ca="1">IF($G183="","",VLOOKUP($A183,Mitglieder!$C$24:$BG$323,AP$303))</f>
        <v/>
      </c>
      <c r="AQ183" s="45" t="str">
        <f ca="1">IF($G183="","",TEXT(VLOOKUP($A183,Mitglieder!$C$24:$BG$323,AQ$303),"0.00"))</f>
        <v/>
      </c>
      <c r="AR183" s="54" t="str">
        <f ca="1">IF(OR(VLOOKUP($A183,Mitglieder!$C$24:$BG$323,AR$303)="",$G183=""),"",VLOOKUP($A183,Mitglieder!$C$24:$BG$323,AR$303))</f>
        <v/>
      </c>
      <c r="AS183" s="45" t="str">
        <f ca="1">IF($G183="","",TEXT(VLOOKUP($A183,Mitglieder!$C$24:$BG$323,AS$303),"0.00"))</f>
        <v/>
      </c>
      <c r="AT183" s="54" t="str">
        <f ca="1">IF(OR(VLOOKUP($A183,Mitglieder!$C$24:$BG$323,AT$303)="",$G183=""),"",VLOOKUP($A183,Mitglieder!$C$24:$BG$323,AT$303))</f>
        <v/>
      </c>
      <c r="AU183" s="45" t="str">
        <f ca="1">IF($G183="","",TEXT(VLOOKUP($A183,Mitglieder!$C$24:$BG$323,AU$303),"0.00"))</f>
        <v/>
      </c>
      <c r="AV183" s="45" t="str">
        <f ca="1">IF($G183="","",TEXT(VLOOKUP($A183,Mitglieder!$C$24:$BG$323,AV$303),"0.00"))</f>
        <v/>
      </c>
      <c r="AW183" s="42" t="str">
        <f ca="1">IF($G183="","",VLOOKUP($A183,Mitglieder!$C$24:$BG$323,AW$303))</f>
        <v/>
      </c>
      <c r="AX183" s="54" t="str">
        <f ca="1">IF(OR(VLOOKUP($A183,Mitglieder!$C$24:$BG$323,AX$303)="",$G183=""),"",VLOOKUP($A183,Mitglieder!$C$24:$BG$323,AX$303))</f>
        <v/>
      </c>
      <c r="AY183" s="43" t="str">
        <f ca="1">IF($G183="","",TEXT(VLOOKUP($A183,Mitglieder!$C$24:$BG$323,AY$303),"TT.MM.JJJJ"))</f>
        <v/>
      </c>
      <c r="AZ183" s="43" t="str">
        <f ca="1">IF($G183="","",TEXT(VLOOKUP($A183,Mitglieder!$C$24:$BG$323,AZ$303),"TT.MM.JJJJ"))</f>
        <v/>
      </c>
      <c r="BA183" s="43" t="str">
        <f ca="1">IF($G183="","",TEXT(VLOOKUP($A183,Mitglieder!$C$24:$BG$323,BA$303),"TT.MM.JJJJ"))</f>
        <v/>
      </c>
      <c r="BB183" s="43" t="str">
        <f ca="1">IF($G183="","",TEXT(VLOOKUP($A183,Mitglieder!$C$24:$BG$323,BB$303),"TT.MM.JJJJ"))</f>
        <v/>
      </c>
      <c r="BC183" s="43" t="str">
        <f ca="1">IF($G183="","",TEXT(VLOOKUP($A183,Mitglieder!$C$24:$BG$323,BC$303),"TT.MM.JJJJ"))</f>
        <v/>
      </c>
      <c r="BD183" s="43" t="str">
        <f ca="1">IF($G183="","",TEXT(VLOOKUP($A183,Mitglieder!$C$24:$BG$323,BD$303),"TT.MM.JJJJ"))</f>
        <v/>
      </c>
      <c r="BE183" s="42" t="str">
        <f ca="1">IF($G183="","",VLOOKUP($A183,Mitglieder!$C$24:$BG$323,BE$303))</f>
        <v/>
      </c>
      <c r="BF183" s="42" t="str">
        <f ca="1">IF($G183="","",VLOOKUP($A183,Mitglieder!$C$24:$BG$323,BF$303))</f>
        <v/>
      </c>
    </row>
    <row r="184" spans="1:58" x14ac:dyDescent="0.35">
      <c r="A184" s="42">
        <v>184</v>
      </c>
      <c r="B184" s="42">
        <f ca="1">VLOOKUP($A184,Mitglieder!$C$24:$BA$323,B$303)</f>
        <v>1.0299999999999967</v>
      </c>
      <c r="C184" s="42" t="str">
        <f ca="1">IF($G184="","",VLOOKUP($A184,Mitglieder!$C$24:$BG$323,C$303))</f>
        <v/>
      </c>
      <c r="D184" s="42" t="str">
        <f ca="1">IF($G184="","",VLOOKUP($A184,Mitglieder!$C$24:$BG$323,D$303))</f>
        <v/>
      </c>
      <c r="E184" s="42" t="str">
        <f ca="1">IF($G184="","",VLOOKUP($A184,Mitglieder!$C$24:$BG$323,E$303))</f>
        <v/>
      </c>
      <c r="F184" s="54" t="str">
        <f ca="1">IF(OR(VLOOKUP($A184,Mitglieder!$C$24:$BG$323,F$303)="",$G184=""),"",VLOOKUP($A184,Mitglieder!$C$24:$BG$323,F$303))</f>
        <v/>
      </c>
      <c r="G184" s="72" t="str">
        <f ca="1">IF(B184/ROUND(B184,0)=1,VLOOKUP($A184,Mitglieder!$C$24:$BA$323,G$303),"")</f>
        <v/>
      </c>
      <c r="H184" s="42" t="str">
        <f ca="1">IF($G184="","",VLOOKUP($A184,Mitglieder!$C$24:$BG$323,H$303))</f>
        <v/>
      </c>
      <c r="I184" s="54" t="str">
        <f ca="1">IF(OR(VLOOKUP($A184,Mitglieder!$C$24:$BG$323,I$303)="",$G184=""),"",VLOOKUP($A184,Mitglieder!$C$24:$BG$323,I$303))</f>
        <v/>
      </c>
      <c r="J184" s="42" t="str">
        <f ca="1">IF($G184="","",VLOOKUP($A184,Mitglieder!$C$24:$BG$323,J$303))</f>
        <v/>
      </c>
      <c r="K184" s="54" t="str">
        <f ca="1">IF(OR(VLOOKUP($A184,Mitglieder!$C$24:$BG$323,K$303)="",$G184=""),"",VLOOKUP($A184,Mitglieder!$C$24:$BG$323,K$303))</f>
        <v/>
      </c>
      <c r="L184" s="42" t="str">
        <f ca="1">IF($G184="","",VLOOKUP($A184,Mitglieder!$C$24:$BG$323,L$303))</f>
        <v/>
      </c>
      <c r="M184" s="42" t="str">
        <f ca="1">IF($G184="","",VLOOKUP($A184,Mitglieder!$C$24:$BG$323,M$303))</f>
        <v/>
      </c>
      <c r="N184" s="42" t="str">
        <f ca="1">IF($G184="","",VLOOKUP($A184,Mitglieder!$C$24:$BG$323,N$303))</f>
        <v/>
      </c>
      <c r="O184" s="42" t="str">
        <f ca="1">IF($G184="","",VLOOKUP($A184,Mitglieder!$C$24:$BG$323,O$303))</f>
        <v/>
      </c>
      <c r="P184" s="42" t="str">
        <f ca="1">IF($G184="","",VLOOKUP($A184,Mitglieder!$C$24:$BG$323,P$303))</f>
        <v/>
      </c>
      <c r="Q184" s="42" t="str">
        <f ca="1">IF($G184="","",VLOOKUP($A184,Mitglieder!$C$24:$BG$323,Q$303))</f>
        <v/>
      </c>
      <c r="R184" s="54" t="str">
        <f ca="1">IF(OR(VLOOKUP($A184,Mitglieder!$C$24:$BG$323,R$303)="",$G184=""),"",VLOOKUP($A184,Mitglieder!$C$24:$BG$323,R$303))</f>
        <v/>
      </c>
      <c r="S184" s="43" t="str">
        <f ca="1">IF($G184="","",TEXT(VLOOKUP($A184,Mitglieder!$C$24:$BG$323,S$303),"TT.MM.JJJJ"))</f>
        <v/>
      </c>
      <c r="T184" s="43" t="str">
        <f ca="1">IF($G184="","",TEXT(VLOOKUP($A184,Mitglieder!$C$24:$BG$323,T$303),"TT.MM.JJJJ"))</f>
        <v/>
      </c>
      <c r="U184" s="43" t="str">
        <f ca="1">IF($G184="","",TEXT(VLOOKUP($A184,Mitglieder!$C$24:$BG$323,U$303),"TT.MM.JJJJ"))</f>
        <v/>
      </c>
      <c r="V184" s="54" t="str">
        <f ca="1">IF(OR(VLOOKUP($A184,Mitglieder!$C$24:$BG$323,V$303)="",$G184=""),"",VLOOKUP($A184,Mitglieder!$C$24:$BG$323,V$303))</f>
        <v/>
      </c>
      <c r="W184" s="54" t="str">
        <f ca="1">IF(OR(VLOOKUP($A184,Mitglieder!$C$24:$BG$323,W$303)="",$G184=""),"",VLOOKUP($A184,Mitglieder!$C$24:$BG$323,W$303))</f>
        <v/>
      </c>
      <c r="X184" s="54" t="str">
        <f ca="1">IF(OR(VLOOKUP($A184,Mitglieder!$C$24:$BG$323,X$303)="",$G184=""),"",VLOOKUP($A184,Mitglieder!$C$24:$BG$323,X$303))</f>
        <v/>
      </c>
      <c r="Y184" s="54" t="str">
        <f ca="1">IF(OR(VLOOKUP($A184,Mitglieder!$C$24:$BG$323,Y$303)="",$G184=""),"",VLOOKUP($A184,Mitglieder!$C$24:$BG$323,Y$303))</f>
        <v/>
      </c>
      <c r="Z184" s="54" t="str">
        <f ca="1">IF(OR(VLOOKUP($A184,Mitglieder!$C$24:$BG$323,Z$303)="",$G184=""),"",VLOOKUP($A184,Mitglieder!$C$24:$BG$323,Z$303))</f>
        <v/>
      </c>
      <c r="AA184" s="54" t="str">
        <f ca="1">IF(OR(VLOOKUP($A184,Mitglieder!$C$24:$BG$323,AA$303)="",$G184=""),"",VLOOKUP($A184,Mitglieder!$C$24:$BG$323,AA$303))</f>
        <v/>
      </c>
      <c r="AB184" s="54" t="str">
        <f ca="1">IF(OR(VLOOKUP($A184,Mitglieder!$C$24:$BG$323,AB$303)="",$G184=""),"",VLOOKUP($A184,Mitglieder!$C$24:$BG$323,AB$303))</f>
        <v/>
      </c>
      <c r="AC184" s="54" t="str">
        <f ca="1">IF(OR(VLOOKUP($A184,Mitglieder!$C$24:$BG$323,AC$303)="",$G184=""),"",VLOOKUP($A184,Mitglieder!$C$24:$BG$323,AC$303))</f>
        <v/>
      </c>
      <c r="AD184" s="54" t="str">
        <f ca="1">IF(OR(VLOOKUP($A184,Mitglieder!$C$24:$BG$323,AD$303)="",$G184=""),"",VLOOKUP($A184,Mitglieder!$C$24:$BG$323,AD$303))</f>
        <v/>
      </c>
      <c r="AE184" s="54" t="str">
        <f ca="1">IF(OR(VLOOKUP($A184,Mitglieder!$C$24:$BG$323,AE$303)="",$G184=""),"",VLOOKUP($A184,Mitglieder!$C$24:$BG$323,AE$303))</f>
        <v/>
      </c>
      <c r="AF184" s="54" t="str">
        <f ca="1">IF(OR(VLOOKUP($A184,Mitglieder!$C$24:$BG$323,AF$303)="",$G184=""),"",VLOOKUP($A184,Mitglieder!$C$24:$BG$323,AF$303))</f>
        <v/>
      </c>
      <c r="AG184" s="54" t="str">
        <f ca="1">IF(OR(VLOOKUP($A184,Mitglieder!$C$24:$BG$323,AG$303)="",$G184=""),"",VLOOKUP($A184,Mitglieder!$C$24:$BG$323,AG$303))</f>
        <v/>
      </c>
      <c r="AH184" s="54" t="str">
        <f ca="1">IF(OR(VLOOKUP($A184,Mitglieder!$C$24:$BG$323,AH$303)="",$G184=""),"",VLOOKUP($A184,Mitglieder!$C$24:$BG$323,AH$303))</f>
        <v/>
      </c>
      <c r="AI184" s="54" t="str">
        <f ca="1">IF(OR(VLOOKUP($A184,Mitglieder!$C$24:$BG$323,AI$303)="",$G184=""),"",VLOOKUP($A184,Mitglieder!$C$24:$BG$323,AI$303))</f>
        <v/>
      </c>
      <c r="AJ184" s="54" t="str">
        <f ca="1">IF(OR(VLOOKUP($A184,Mitglieder!$C$24:$BG$323,AJ$303)="",$G184=""),"",VLOOKUP($A184,Mitglieder!$C$24:$BG$323,AJ$303))</f>
        <v/>
      </c>
      <c r="AK184" s="54" t="str">
        <f ca="1">IF(OR(VLOOKUP($A184,Mitglieder!$C$24:$BG$323,AK$303)="",$G184=""),"",VLOOKUP($A184,Mitglieder!$C$24:$BG$323,AK$303))</f>
        <v/>
      </c>
      <c r="AL184" s="54" t="str">
        <f ca="1">IF(OR(VLOOKUP($A184,Mitglieder!$C$24:$BG$323,AL$303)="",$G184=""),"",VLOOKUP($A184,Mitglieder!$C$24:$BG$323,AL$303))</f>
        <v/>
      </c>
      <c r="AM184" s="42" t="str">
        <f ca="1">IF($G184="","",VLOOKUP($A184,Mitglieder!$C$24:$BG$323,AM$303))</f>
        <v/>
      </c>
      <c r="AN184" s="54" t="str">
        <f ca="1">IF(OR(VLOOKUP($A184,Mitglieder!$C$24:$BG$323,AN$303)="",$G184=""),"",VLOOKUP($A184,Mitglieder!$C$24:$BG$323,AN$303))</f>
        <v/>
      </c>
      <c r="AO184" s="43" t="str">
        <f ca="1">IF($G184="","",TEXT(VLOOKUP($A184,Mitglieder!$C$24:$BG$323,AO$303),"TT.MM.JJJJ"))</f>
        <v/>
      </c>
      <c r="AP184" s="42" t="str">
        <f ca="1">IF($G184="","",VLOOKUP($A184,Mitglieder!$C$24:$BG$323,AP$303))</f>
        <v/>
      </c>
      <c r="AQ184" s="45" t="str">
        <f ca="1">IF($G184="","",TEXT(VLOOKUP($A184,Mitglieder!$C$24:$BG$323,AQ$303),"0.00"))</f>
        <v/>
      </c>
      <c r="AR184" s="54" t="str">
        <f ca="1">IF(OR(VLOOKUP($A184,Mitglieder!$C$24:$BG$323,AR$303)="",$G184=""),"",VLOOKUP($A184,Mitglieder!$C$24:$BG$323,AR$303))</f>
        <v/>
      </c>
      <c r="AS184" s="45" t="str">
        <f ca="1">IF($G184="","",TEXT(VLOOKUP($A184,Mitglieder!$C$24:$BG$323,AS$303),"0.00"))</f>
        <v/>
      </c>
      <c r="AT184" s="54" t="str">
        <f ca="1">IF(OR(VLOOKUP($A184,Mitglieder!$C$24:$BG$323,AT$303)="",$G184=""),"",VLOOKUP($A184,Mitglieder!$C$24:$BG$323,AT$303))</f>
        <v/>
      </c>
      <c r="AU184" s="45" t="str">
        <f ca="1">IF($G184="","",TEXT(VLOOKUP($A184,Mitglieder!$C$24:$BG$323,AU$303),"0.00"))</f>
        <v/>
      </c>
      <c r="AV184" s="45" t="str">
        <f ca="1">IF($G184="","",TEXT(VLOOKUP($A184,Mitglieder!$C$24:$BG$323,AV$303),"0.00"))</f>
        <v/>
      </c>
      <c r="AW184" s="42" t="str">
        <f ca="1">IF($G184="","",VLOOKUP($A184,Mitglieder!$C$24:$BG$323,AW$303))</f>
        <v/>
      </c>
      <c r="AX184" s="54" t="str">
        <f ca="1">IF(OR(VLOOKUP($A184,Mitglieder!$C$24:$BG$323,AX$303)="",$G184=""),"",VLOOKUP($A184,Mitglieder!$C$24:$BG$323,AX$303))</f>
        <v/>
      </c>
      <c r="AY184" s="43" t="str">
        <f ca="1">IF($G184="","",TEXT(VLOOKUP($A184,Mitglieder!$C$24:$BG$323,AY$303),"TT.MM.JJJJ"))</f>
        <v/>
      </c>
      <c r="AZ184" s="43" t="str">
        <f ca="1">IF($G184="","",TEXT(VLOOKUP($A184,Mitglieder!$C$24:$BG$323,AZ$303),"TT.MM.JJJJ"))</f>
        <v/>
      </c>
      <c r="BA184" s="43" t="str">
        <f ca="1">IF($G184="","",TEXT(VLOOKUP($A184,Mitglieder!$C$24:$BG$323,BA$303),"TT.MM.JJJJ"))</f>
        <v/>
      </c>
      <c r="BB184" s="43" t="str">
        <f ca="1">IF($G184="","",TEXT(VLOOKUP($A184,Mitglieder!$C$24:$BG$323,BB$303),"TT.MM.JJJJ"))</f>
        <v/>
      </c>
      <c r="BC184" s="43" t="str">
        <f ca="1">IF($G184="","",TEXT(VLOOKUP($A184,Mitglieder!$C$24:$BG$323,BC$303),"TT.MM.JJJJ"))</f>
        <v/>
      </c>
      <c r="BD184" s="43" t="str">
        <f ca="1">IF($G184="","",TEXT(VLOOKUP($A184,Mitglieder!$C$24:$BG$323,BD$303),"TT.MM.JJJJ"))</f>
        <v/>
      </c>
      <c r="BE184" s="42" t="str">
        <f ca="1">IF($G184="","",VLOOKUP($A184,Mitglieder!$C$24:$BG$323,BE$303))</f>
        <v/>
      </c>
      <c r="BF184" s="42" t="str">
        <f ca="1">IF($G184="","",VLOOKUP($A184,Mitglieder!$C$24:$BG$323,BF$303))</f>
        <v/>
      </c>
    </row>
    <row r="185" spans="1:58" x14ac:dyDescent="0.35">
      <c r="A185" s="42">
        <v>185</v>
      </c>
      <c r="B185" s="42">
        <f ca="1">VLOOKUP($A185,Mitglieder!$C$24:$BA$323,B$303)</f>
        <v>1.0299999999999967</v>
      </c>
      <c r="C185" s="42" t="str">
        <f ca="1">IF($G185="","",VLOOKUP($A185,Mitglieder!$C$24:$BG$323,C$303))</f>
        <v/>
      </c>
      <c r="D185" s="42" t="str">
        <f ca="1">IF($G185="","",VLOOKUP($A185,Mitglieder!$C$24:$BG$323,D$303))</f>
        <v/>
      </c>
      <c r="E185" s="42" t="str">
        <f ca="1">IF($G185="","",VLOOKUP($A185,Mitglieder!$C$24:$BG$323,E$303))</f>
        <v/>
      </c>
      <c r="F185" s="54" t="str">
        <f ca="1">IF(OR(VLOOKUP($A185,Mitglieder!$C$24:$BG$323,F$303)="",$G185=""),"",VLOOKUP($A185,Mitglieder!$C$24:$BG$323,F$303))</f>
        <v/>
      </c>
      <c r="G185" s="72" t="str">
        <f ca="1">IF(B185/ROUND(B185,0)=1,VLOOKUP($A185,Mitglieder!$C$24:$BA$323,G$303),"")</f>
        <v/>
      </c>
      <c r="H185" s="42" t="str">
        <f ca="1">IF($G185="","",VLOOKUP($A185,Mitglieder!$C$24:$BG$323,H$303))</f>
        <v/>
      </c>
      <c r="I185" s="54" t="str">
        <f ca="1">IF(OR(VLOOKUP($A185,Mitglieder!$C$24:$BG$323,I$303)="",$G185=""),"",VLOOKUP($A185,Mitglieder!$C$24:$BG$323,I$303))</f>
        <v/>
      </c>
      <c r="J185" s="42" t="str">
        <f ca="1">IF($G185="","",VLOOKUP($A185,Mitglieder!$C$24:$BG$323,J$303))</f>
        <v/>
      </c>
      <c r="K185" s="54" t="str">
        <f ca="1">IF(OR(VLOOKUP($A185,Mitglieder!$C$24:$BG$323,K$303)="",$G185=""),"",VLOOKUP($A185,Mitglieder!$C$24:$BG$323,K$303))</f>
        <v/>
      </c>
      <c r="L185" s="42" t="str">
        <f ca="1">IF($G185="","",VLOOKUP($A185,Mitglieder!$C$24:$BG$323,L$303))</f>
        <v/>
      </c>
      <c r="M185" s="42" t="str">
        <f ca="1">IF($G185="","",VLOOKUP($A185,Mitglieder!$C$24:$BG$323,M$303))</f>
        <v/>
      </c>
      <c r="N185" s="42" t="str">
        <f ca="1">IF($G185="","",VLOOKUP($A185,Mitglieder!$C$24:$BG$323,N$303))</f>
        <v/>
      </c>
      <c r="O185" s="42" t="str">
        <f ca="1">IF($G185="","",VLOOKUP($A185,Mitglieder!$C$24:$BG$323,O$303))</f>
        <v/>
      </c>
      <c r="P185" s="42" t="str">
        <f ca="1">IF($G185="","",VLOOKUP($A185,Mitglieder!$C$24:$BG$323,P$303))</f>
        <v/>
      </c>
      <c r="Q185" s="42" t="str">
        <f ca="1">IF($G185="","",VLOOKUP($A185,Mitglieder!$C$24:$BG$323,Q$303))</f>
        <v/>
      </c>
      <c r="R185" s="54" t="str">
        <f ca="1">IF(OR(VLOOKUP($A185,Mitglieder!$C$24:$BG$323,R$303)="",$G185=""),"",VLOOKUP($A185,Mitglieder!$C$24:$BG$323,R$303))</f>
        <v/>
      </c>
      <c r="S185" s="43" t="str">
        <f ca="1">IF($G185="","",TEXT(VLOOKUP($A185,Mitglieder!$C$24:$BG$323,S$303),"TT.MM.JJJJ"))</f>
        <v/>
      </c>
      <c r="T185" s="43" t="str">
        <f ca="1">IF($G185="","",TEXT(VLOOKUP($A185,Mitglieder!$C$24:$BG$323,T$303),"TT.MM.JJJJ"))</f>
        <v/>
      </c>
      <c r="U185" s="43" t="str">
        <f ca="1">IF($G185="","",TEXT(VLOOKUP($A185,Mitglieder!$C$24:$BG$323,U$303),"TT.MM.JJJJ"))</f>
        <v/>
      </c>
      <c r="V185" s="54" t="str">
        <f ca="1">IF(OR(VLOOKUP($A185,Mitglieder!$C$24:$BG$323,V$303)="",$G185=""),"",VLOOKUP($A185,Mitglieder!$C$24:$BG$323,V$303))</f>
        <v/>
      </c>
      <c r="W185" s="54" t="str">
        <f ca="1">IF(OR(VLOOKUP($A185,Mitglieder!$C$24:$BG$323,W$303)="",$G185=""),"",VLOOKUP($A185,Mitglieder!$C$24:$BG$323,W$303))</f>
        <v/>
      </c>
      <c r="X185" s="54" t="str">
        <f ca="1">IF(OR(VLOOKUP($A185,Mitglieder!$C$24:$BG$323,X$303)="",$G185=""),"",VLOOKUP($A185,Mitglieder!$C$24:$BG$323,X$303))</f>
        <v/>
      </c>
      <c r="Y185" s="54" t="str">
        <f ca="1">IF(OR(VLOOKUP($A185,Mitglieder!$C$24:$BG$323,Y$303)="",$G185=""),"",VLOOKUP($A185,Mitglieder!$C$24:$BG$323,Y$303))</f>
        <v/>
      </c>
      <c r="Z185" s="54" t="str">
        <f ca="1">IF(OR(VLOOKUP($A185,Mitglieder!$C$24:$BG$323,Z$303)="",$G185=""),"",VLOOKUP($A185,Mitglieder!$C$24:$BG$323,Z$303))</f>
        <v/>
      </c>
      <c r="AA185" s="54" t="str">
        <f ca="1">IF(OR(VLOOKUP($A185,Mitglieder!$C$24:$BG$323,AA$303)="",$G185=""),"",VLOOKUP($A185,Mitglieder!$C$24:$BG$323,AA$303))</f>
        <v/>
      </c>
      <c r="AB185" s="54" t="str">
        <f ca="1">IF(OR(VLOOKUP($A185,Mitglieder!$C$24:$BG$323,AB$303)="",$G185=""),"",VLOOKUP($A185,Mitglieder!$C$24:$BG$323,AB$303))</f>
        <v/>
      </c>
      <c r="AC185" s="54" t="str">
        <f ca="1">IF(OR(VLOOKUP($A185,Mitglieder!$C$24:$BG$323,AC$303)="",$G185=""),"",VLOOKUP($A185,Mitglieder!$C$24:$BG$323,AC$303))</f>
        <v/>
      </c>
      <c r="AD185" s="54" t="str">
        <f ca="1">IF(OR(VLOOKUP($A185,Mitglieder!$C$24:$BG$323,AD$303)="",$G185=""),"",VLOOKUP($A185,Mitglieder!$C$24:$BG$323,AD$303))</f>
        <v/>
      </c>
      <c r="AE185" s="54" t="str">
        <f ca="1">IF(OR(VLOOKUP($A185,Mitglieder!$C$24:$BG$323,AE$303)="",$G185=""),"",VLOOKUP($A185,Mitglieder!$C$24:$BG$323,AE$303))</f>
        <v/>
      </c>
      <c r="AF185" s="54" t="str">
        <f ca="1">IF(OR(VLOOKUP($A185,Mitglieder!$C$24:$BG$323,AF$303)="",$G185=""),"",VLOOKUP($A185,Mitglieder!$C$24:$BG$323,AF$303))</f>
        <v/>
      </c>
      <c r="AG185" s="54" t="str">
        <f ca="1">IF(OR(VLOOKUP($A185,Mitglieder!$C$24:$BG$323,AG$303)="",$G185=""),"",VLOOKUP($A185,Mitglieder!$C$24:$BG$323,AG$303))</f>
        <v/>
      </c>
      <c r="AH185" s="54" t="str">
        <f ca="1">IF(OR(VLOOKUP($A185,Mitglieder!$C$24:$BG$323,AH$303)="",$G185=""),"",VLOOKUP($A185,Mitglieder!$C$24:$BG$323,AH$303))</f>
        <v/>
      </c>
      <c r="AI185" s="54" t="str">
        <f ca="1">IF(OR(VLOOKUP($A185,Mitglieder!$C$24:$BG$323,AI$303)="",$G185=""),"",VLOOKUP($A185,Mitglieder!$C$24:$BG$323,AI$303))</f>
        <v/>
      </c>
      <c r="AJ185" s="54" t="str">
        <f ca="1">IF(OR(VLOOKUP($A185,Mitglieder!$C$24:$BG$323,AJ$303)="",$G185=""),"",VLOOKUP($A185,Mitglieder!$C$24:$BG$323,AJ$303))</f>
        <v/>
      </c>
      <c r="AK185" s="54" t="str">
        <f ca="1">IF(OR(VLOOKUP($A185,Mitglieder!$C$24:$BG$323,AK$303)="",$G185=""),"",VLOOKUP($A185,Mitglieder!$C$24:$BG$323,AK$303))</f>
        <v/>
      </c>
      <c r="AL185" s="54" t="str">
        <f ca="1">IF(OR(VLOOKUP($A185,Mitglieder!$C$24:$BG$323,AL$303)="",$G185=""),"",VLOOKUP($A185,Mitglieder!$C$24:$BG$323,AL$303))</f>
        <v/>
      </c>
      <c r="AM185" s="42" t="str">
        <f ca="1">IF($G185="","",VLOOKUP($A185,Mitglieder!$C$24:$BG$323,AM$303))</f>
        <v/>
      </c>
      <c r="AN185" s="54" t="str">
        <f ca="1">IF(OR(VLOOKUP($A185,Mitglieder!$C$24:$BG$323,AN$303)="",$G185=""),"",VLOOKUP($A185,Mitglieder!$C$24:$BG$323,AN$303))</f>
        <v/>
      </c>
      <c r="AO185" s="43" t="str">
        <f ca="1">IF($G185="","",TEXT(VLOOKUP($A185,Mitglieder!$C$24:$BG$323,AO$303),"TT.MM.JJJJ"))</f>
        <v/>
      </c>
      <c r="AP185" s="42" t="str">
        <f ca="1">IF($G185="","",VLOOKUP($A185,Mitglieder!$C$24:$BG$323,AP$303))</f>
        <v/>
      </c>
      <c r="AQ185" s="45" t="str">
        <f ca="1">IF($G185="","",TEXT(VLOOKUP($A185,Mitglieder!$C$24:$BG$323,AQ$303),"0.00"))</f>
        <v/>
      </c>
      <c r="AR185" s="54" t="str">
        <f ca="1">IF(OR(VLOOKUP($A185,Mitglieder!$C$24:$BG$323,AR$303)="",$G185=""),"",VLOOKUP($A185,Mitglieder!$C$24:$BG$323,AR$303))</f>
        <v/>
      </c>
      <c r="AS185" s="45" t="str">
        <f ca="1">IF($G185="","",TEXT(VLOOKUP($A185,Mitglieder!$C$24:$BG$323,AS$303),"0.00"))</f>
        <v/>
      </c>
      <c r="AT185" s="54" t="str">
        <f ca="1">IF(OR(VLOOKUP($A185,Mitglieder!$C$24:$BG$323,AT$303)="",$G185=""),"",VLOOKUP($A185,Mitglieder!$C$24:$BG$323,AT$303))</f>
        <v/>
      </c>
      <c r="AU185" s="45" t="str">
        <f ca="1">IF($G185="","",TEXT(VLOOKUP($A185,Mitglieder!$C$24:$BG$323,AU$303),"0.00"))</f>
        <v/>
      </c>
      <c r="AV185" s="45" t="str">
        <f ca="1">IF($G185="","",TEXT(VLOOKUP($A185,Mitglieder!$C$24:$BG$323,AV$303),"0.00"))</f>
        <v/>
      </c>
      <c r="AW185" s="42" t="str">
        <f ca="1">IF($G185="","",VLOOKUP($A185,Mitglieder!$C$24:$BG$323,AW$303))</f>
        <v/>
      </c>
      <c r="AX185" s="54" t="str">
        <f ca="1">IF(OR(VLOOKUP($A185,Mitglieder!$C$24:$BG$323,AX$303)="",$G185=""),"",VLOOKUP($A185,Mitglieder!$C$24:$BG$323,AX$303))</f>
        <v/>
      </c>
      <c r="AY185" s="43" t="str">
        <f ca="1">IF($G185="","",TEXT(VLOOKUP($A185,Mitglieder!$C$24:$BG$323,AY$303),"TT.MM.JJJJ"))</f>
        <v/>
      </c>
      <c r="AZ185" s="43" t="str">
        <f ca="1">IF($G185="","",TEXT(VLOOKUP($A185,Mitglieder!$C$24:$BG$323,AZ$303),"TT.MM.JJJJ"))</f>
        <v/>
      </c>
      <c r="BA185" s="43" t="str">
        <f ca="1">IF($G185="","",TEXT(VLOOKUP($A185,Mitglieder!$C$24:$BG$323,BA$303),"TT.MM.JJJJ"))</f>
        <v/>
      </c>
      <c r="BB185" s="43" t="str">
        <f ca="1">IF($G185="","",TEXT(VLOOKUP($A185,Mitglieder!$C$24:$BG$323,BB$303),"TT.MM.JJJJ"))</f>
        <v/>
      </c>
      <c r="BC185" s="43" t="str">
        <f ca="1">IF($G185="","",TEXT(VLOOKUP($A185,Mitglieder!$C$24:$BG$323,BC$303),"TT.MM.JJJJ"))</f>
        <v/>
      </c>
      <c r="BD185" s="43" t="str">
        <f ca="1">IF($G185="","",TEXT(VLOOKUP($A185,Mitglieder!$C$24:$BG$323,BD$303),"TT.MM.JJJJ"))</f>
        <v/>
      </c>
      <c r="BE185" s="42" t="str">
        <f ca="1">IF($G185="","",VLOOKUP($A185,Mitglieder!$C$24:$BG$323,BE$303))</f>
        <v/>
      </c>
      <c r="BF185" s="42" t="str">
        <f ca="1">IF($G185="","",VLOOKUP($A185,Mitglieder!$C$24:$BG$323,BF$303))</f>
        <v/>
      </c>
    </row>
    <row r="186" spans="1:58" x14ac:dyDescent="0.35">
      <c r="A186" s="42">
        <v>186</v>
      </c>
      <c r="B186" s="42">
        <f ca="1">VLOOKUP($A186,Mitglieder!$C$24:$BA$323,B$303)</f>
        <v>1.0299999999999967</v>
      </c>
      <c r="C186" s="42" t="str">
        <f ca="1">IF($G186="","",VLOOKUP($A186,Mitglieder!$C$24:$BG$323,C$303))</f>
        <v/>
      </c>
      <c r="D186" s="42" t="str">
        <f ca="1">IF($G186="","",VLOOKUP($A186,Mitglieder!$C$24:$BG$323,D$303))</f>
        <v/>
      </c>
      <c r="E186" s="42" t="str">
        <f ca="1">IF($G186="","",VLOOKUP($A186,Mitglieder!$C$24:$BG$323,E$303))</f>
        <v/>
      </c>
      <c r="F186" s="54" t="str">
        <f ca="1">IF(OR(VLOOKUP($A186,Mitglieder!$C$24:$BG$323,F$303)="",$G186=""),"",VLOOKUP($A186,Mitglieder!$C$24:$BG$323,F$303))</f>
        <v/>
      </c>
      <c r="G186" s="72" t="str">
        <f ca="1">IF(B186/ROUND(B186,0)=1,VLOOKUP($A186,Mitglieder!$C$24:$BA$323,G$303),"")</f>
        <v/>
      </c>
      <c r="H186" s="42" t="str">
        <f ca="1">IF($G186="","",VLOOKUP($A186,Mitglieder!$C$24:$BG$323,H$303))</f>
        <v/>
      </c>
      <c r="I186" s="54" t="str">
        <f ca="1">IF(OR(VLOOKUP($A186,Mitglieder!$C$24:$BG$323,I$303)="",$G186=""),"",VLOOKUP($A186,Mitglieder!$C$24:$BG$323,I$303))</f>
        <v/>
      </c>
      <c r="J186" s="42" t="str">
        <f ca="1">IF($G186="","",VLOOKUP($A186,Mitglieder!$C$24:$BG$323,J$303))</f>
        <v/>
      </c>
      <c r="K186" s="54" t="str">
        <f ca="1">IF(OR(VLOOKUP($A186,Mitglieder!$C$24:$BG$323,K$303)="",$G186=""),"",VLOOKUP($A186,Mitglieder!$C$24:$BG$323,K$303))</f>
        <v/>
      </c>
      <c r="L186" s="42" t="str">
        <f ca="1">IF($G186="","",VLOOKUP($A186,Mitglieder!$C$24:$BG$323,L$303))</f>
        <v/>
      </c>
      <c r="M186" s="42" t="str">
        <f ca="1">IF($G186="","",VLOOKUP($A186,Mitglieder!$C$24:$BG$323,M$303))</f>
        <v/>
      </c>
      <c r="N186" s="42" t="str">
        <f ca="1">IF($G186="","",VLOOKUP($A186,Mitglieder!$C$24:$BG$323,N$303))</f>
        <v/>
      </c>
      <c r="O186" s="42" t="str">
        <f ca="1">IF($G186="","",VLOOKUP($A186,Mitglieder!$C$24:$BG$323,O$303))</f>
        <v/>
      </c>
      <c r="P186" s="42" t="str">
        <f ca="1">IF($G186="","",VLOOKUP($A186,Mitglieder!$C$24:$BG$323,P$303))</f>
        <v/>
      </c>
      <c r="Q186" s="42" t="str">
        <f ca="1">IF($G186="","",VLOOKUP($A186,Mitglieder!$C$24:$BG$323,Q$303))</f>
        <v/>
      </c>
      <c r="R186" s="54" t="str">
        <f ca="1">IF(OR(VLOOKUP($A186,Mitglieder!$C$24:$BG$323,R$303)="",$G186=""),"",VLOOKUP($A186,Mitglieder!$C$24:$BG$323,R$303))</f>
        <v/>
      </c>
      <c r="S186" s="43" t="str">
        <f ca="1">IF($G186="","",TEXT(VLOOKUP($A186,Mitglieder!$C$24:$BG$323,S$303),"TT.MM.JJJJ"))</f>
        <v/>
      </c>
      <c r="T186" s="43" t="str">
        <f ca="1">IF($G186="","",TEXT(VLOOKUP($A186,Mitglieder!$C$24:$BG$323,T$303),"TT.MM.JJJJ"))</f>
        <v/>
      </c>
      <c r="U186" s="43" t="str">
        <f ca="1">IF($G186="","",TEXT(VLOOKUP($A186,Mitglieder!$C$24:$BG$323,U$303),"TT.MM.JJJJ"))</f>
        <v/>
      </c>
      <c r="V186" s="54" t="str">
        <f ca="1">IF(OR(VLOOKUP($A186,Mitglieder!$C$24:$BG$323,V$303)="",$G186=""),"",VLOOKUP($A186,Mitglieder!$C$24:$BG$323,V$303))</f>
        <v/>
      </c>
      <c r="W186" s="54" t="str">
        <f ca="1">IF(OR(VLOOKUP($A186,Mitglieder!$C$24:$BG$323,W$303)="",$G186=""),"",VLOOKUP($A186,Mitglieder!$C$24:$BG$323,W$303))</f>
        <v/>
      </c>
      <c r="X186" s="54" t="str">
        <f ca="1">IF(OR(VLOOKUP($A186,Mitglieder!$C$24:$BG$323,X$303)="",$G186=""),"",VLOOKUP($A186,Mitglieder!$C$24:$BG$323,X$303))</f>
        <v/>
      </c>
      <c r="Y186" s="54" t="str">
        <f ca="1">IF(OR(VLOOKUP($A186,Mitglieder!$C$24:$BG$323,Y$303)="",$G186=""),"",VLOOKUP($A186,Mitglieder!$C$24:$BG$323,Y$303))</f>
        <v/>
      </c>
      <c r="Z186" s="54" t="str">
        <f ca="1">IF(OR(VLOOKUP($A186,Mitglieder!$C$24:$BG$323,Z$303)="",$G186=""),"",VLOOKUP($A186,Mitglieder!$C$24:$BG$323,Z$303))</f>
        <v/>
      </c>
      <c r="AA186" s="54" t="str">
        <f ca="1">IF(OR(VLOOKUP($A186,Mitglieder!$C$24:$BG$323,AA$303)="",$G186=""),"",VLOOKUP($A186,Mitglieder!$C$24:$BG$323,AA$303))</f>
        <v/>
      </c>
      <c r="AB186" s="54" t="str">
        <f ca="1">IF(OR(VLOOKUP($A186,Mitglieder!$C$24:$BG$323,AB$303)="",$G186=""),"",VLOOKUP($A186,Mitglieder!$C$24:$BG$323,AB$303))</f>
        <v/>
      </c>
      <c r="AC186" s="54" t="str">
        <f ca="1">IF(OR(VLOOKUP($A186,Mitglieder!$C$24:$BG$323,AC$303)="",$G186=""),"",VLOOKUP($A186,Mitglieder!$C$24:$BG$323,AC$303))</f>
        <v/>
      </c>
      <c r="AD186" s="54" t="str">
        <f ca="1">IF(OR(VLOOKUP($A186,Mitglieder!$C$24:$BG$323,AD$303)="",$G186=""),"",VLOOKUP($A186,Mitglieder!$C$24:$BG$323,AD$303))</f>
        <v/>
      </c>
      <c r="AE186" s="54" t="str">
        <f ca="1">IF(OR(VLOOKUP($A186,Mitglieder!$C$24:$BG$323,AE$303)="",$G186=""),"",VLOOKUP($A186,Mitglieder!$C$24:$BG$323,AE$303))</f>
        <v/>
      </c>
      <c r="AF186" s="54" t="str">
        <f ca="1">IF(OR(VLOOKUP($A186,Mitglieder!$C$24:$BG$323,AF$303)="",$G186=""),"",VLOOKUP($A186,Mitglieder!$C$24:$BG$323,AF$303))</f>
        <v/>
      </c>
      <c r="AG186" s="54" t="str">
        <f ca="1">IF(OR(VLOOKUP($A186,Mitglieder!$C$24:$BG$323,AG$303)="",$G186=""),"",VLOOKUP($A186,Mitglieder!$C$24:$BG$323,AG$303))</f>
        <v/>
      </c>
      <c r="AH186" s="54" t="str">
        <f ca="1">IF(OR(VLOOKUP($A186,Mitglieder!$C$24:$BG$323,AH$303)="",$G186=""),"",VLOOKUP($A186,Mitglieder!$C$24:$BG$323,AH$303))</f>
        <v/>
      </c>
      <c r="AI186" s="54" t="str">
        <f ca="1">IF(OR(VLOOKUP($A186,Mitglieder!$C$24:$BG$323,AI$303)="",$G186=""),"",VLOOKUP($A186,Mitglieder!$C$24:$BG$323,AI$303))</f>
        <v/>
      </c>
      <c r="AJ186" s="54" t="str">
        <f ca="1">IF(OR(VLOOKUP($A186,Mitglieder!$C$24:$BG$323,AJ$303)="",$G186=""),"",VLOOKUP($A186,Mitglieder!$C$24:$BG$323,AJ$303))</f>
        <v/>
      </c>
      <c r="AK186" s="54" t="str">
        <f ca="1">IF(OR(VLOOKUP($A186,Mitglieder!$C$24:$BG$323,AK$303)="",$G186=""),"",VLOOKUP($A186,Mitglieder!$C$24:$BG$323,AK$303))</f>
        <v/>
      </c>
      <c r="AL186" s="54" t="str">
        <f ca="1">IF(OR(VLOOKUP($A186,Mitglieder!$C$24:$BG$323,AL$303)="",$G186=""),"",VLOOKUP($A186,Mitglieder!$C$24:$BG$323,AL$303))</f>
        <v/>
      </c>
      <c r="AM186" s="42" t="str">
        <f ca="1">IF($G186="","",VLOOKUP($A186,Mitglieder!$C$24:$BG$323,AM$303))</f>
        <v/>
      </c>
      <c r="AN186" s="54" t="str">
        <f ca="1">IF(OR(VLOOKUP($A186,Mitglieder!$C$24:$BG$323,AN$303)="",$G186=""),"",VLOOKUP($A186,Mitglieder!$C$24:$BG$323,AN$303))</f>
        <v/>
      </c>
      <c r="AO186" s="43" t="str">
        <f ca="1">IF($G186="","",TEXT(VLOOKUP($A186,Mitglieder!$C$24:$BG$323,AO$303),"TT.MM.JJJJ"))</f>
        <v/>
      </c>
      <c r="AP186" s="42" t="str">
        <f ca="1">IF($G186="","",VLOOKUP($A186,Mitglieder!$C$24:$BG$323,AP$303))</f>
        <v/>
      </c>
      <c r="AQ186" s="45" t="str">
        <f ca="1">IF($G186="","",TEXT(VLOOKUP($A186,Mitglieder!$C$24:$BG$323,AQ$303),"0.00"))</f>
        <v/>
      </c>
      <c r="AR186" s="54" t="str">
        <f ca="1">IF(OR(VLOOKUP($A186,Mitglieder!$C$24:$BG$323,AR$303)="",$G186=""),"",VLOOKUP($A186,Mitglieder!$C$24:$BG$323,AR$303))</f>
        <v/>
      </c>
      <c r="AS186" s="45" t="str">
        <f ca="1">IF($G186="","",TEXT(VLOOKUP($A186,Mitglieder!$C$24:$BG$323,AS$303),"0.00"))</f>
        <v/>
      </c>
      <c r="AT186" s="54" t="str">
        <f ca="1">IF(OR(VLOOKUP($A186,Mitglieder!$C$24:$BG$323,AT$303)="",$G186=""),"",VLOOKUP($A186,Mitglieder!$C$24:$BG$323,AT$303))</f>
        <v/>
      </c>
      <c r="AU186" s="45" t="str">
        <f ca="1">IF($G186="","",TEXT(VLOOKUP($A186,Mitglieder!$C$24:$BG$323,AU$303),"0.00"))</f>
        <v/>
      </c>
      <c r="AV186" s="45" t="str">
        <f ca="1">IF($G186="","",TEXT(VLOOKUP($A186,Mitglieder!$C$24:$BG$323,AV$303),"0.00"))</f>
        <v/>
      </c>
      <c r="AW186" s="42" t="str">
        <f ca="1">IF($G186="","",VLOOKUP($A186,Mitglieder!$C$24:$BG$323,AW$303))</f>
        <v/>
      </c>
      <c r="AX186" s="54" t="str">
        <f ca="1">IF(OR(VLOOKUP($A186,Mitglieder!$C$24:$BG$323,AX$303)="",$G186=""),"",VLOOKUP($A186,Mitglieder!$C$24:$BG$323,AX$303))</f>
        <v/>
      </c>
      <c r="AY186" s="43" t="str">
        <f ca="1">IF($G186="","",TEXT(VLOOKUP($A186,Mitglieder!$C$24:$BG$323,AY$303),"TT.MM.JJJJ"))</f>
        <v/>
      </c>
      <c r="AZ186" s="43" t="str">
        <f ca="1">IF($G186="","",TEXT(VLOOKUP($A186,Mitglieder!$C$24:$BG$323,AZ$303),"TT.MM.JJJJ"))</f>
        <v/>
      </c>
      <c r="BA186" s="43" t="str">
        <f ca="1">IF($G186="","",TEXT(VLOOKUP($A186,Mitglieder!$C$24:$BG$323,BA$303),"TT.MM.JJJJ"))</f>
        <v/>
      </c>
      <c r="BB186" s="43" t="str">
        <f ca="1">IF($G186="","",TEXT(VLOOKUP($A186,Mitglieder!$C$24:$BG$323,BB$303),"TT.MM.JJJJ"))</f>
        <v/>
      </c>
      <c r="BC186" s="43" t="str">
        <f ca="1">IF($G186="","",TEXT(VLOOKUP($A186,Mitglieder!$C$24:$BG$323,BC$303),"TT.MM.JJJJ"))</f>
        <v/>
      </c>
      <c r="BD186" s="43" t="str">
        <f ca="1">IF($G186="","",TEXT(VLOOKUP($A186,Mitglieder!$C$24:$BG$323,BD$303),"TT.MM.JJJJ"))</f>
        <v/>
      </c>
      <c r="BE186" s="42" t="str">
        <f ca="1">IF($G186="","",VLOOKUP($A186,Mitglieder!$C$24:$BG$323,BE$303))</f>
        <v/>
      </c>
      <c r="BF186" s="42" t="str">
        <f ca="1">IF($G186="","",VLOOKUP($A186,Mitglieder!$C$24:$BG$323,BF$303))</f>
        <v/>
      </c>
    </row>
    <row r="187" spans="1:58" x14ac:dyDescent="0.35">
      <c r="A187" s="42">
        <v>187</v>
      </c>
      <c r="B187" s="42">
        <f ca="1">VLOOKUP($A187,Mitglieder!$C$24:$BA$323,B$303)</f>
        <v>1.0299999999999967</v>
      </c>
      <c r="C187" s="42" t="str">
        <f ca="1">IF($G187="","",VLOOKUP($A187,Mitglieder!$C$24:$BG$323,C$303))</f>
        <v/>
      </c>
      <c r="D187" s="42" t="str">
        <f ca="1">IF($G187="","",VLOOKUP($A187,Mitglieder!$C$24:$BG$323,D$303))</f>
        <v/>
      </c>
      <c r="E187" s="42" t="str">
        <f ca="1">IF($G187="","",VLOOKUP($A187,Mitglieder!$C$24:$BG$323,E$303))</f>
        <v/>
      </c>
      <c r="F187" s="54" t="str">
        <f ca="1">IF(OR(VLOOKUP($A187,Mitglieder!$C$24:$BG$323,F$303)="",$G187=""),"",VLOOKUP($A187,Mitglieder!$C$24:$BG$323,F$303))</f>
        <v/>
      </c>
      <c r="G187" s="72" t="str">
        <f ca="1">IF(B187/ROUND(B187,0)=1,VLOOKUP($A187,Mitglieder!$C$24:$BA$323,G$303),"")</f>
        <v/>
      </c>
      <c r="H187" s="42" t="str">
        <f ca="1">IF($G187="","",VLOOKUP($A187,Mitglieder!$C$24:$BG$323,H$303))</f>
        <v/>
      </c>
      <c r="I187" s="54" t="str">
        <f ca="1">IF(OR(VLOOKUP($A187,Mitglieder!$C$24:$BG$323,I$303)="",$G187=""),"",VLOOKUP($A187,Mitglieder!$C$24:$BG$323,I$303))</f>
        <v/>
      </c>
      <c r="J187" s="42" t="str">
        <f ca="1">IF($G187="","",VLOOKUP($A187,Mitglieder!$C$24:$BG$323,J$303))</f>
        <v/>
      </c>
      <c r="K187" s="54" t="str">
        <f ca="1">IF(OR(VLOOKUP($A187,Mitglieder!$C$24:$BG$323,K$303)="",$G187=""),"",VLOOKUP($A187,Mitglieder!$C$24:$BG$323,K$303))</f>
        <v/>
      </c>
      <c r="L187" s="42" t="str">
        <f ca="1">IF($G187="","",VLOOKUP($A187,Mitglieder!$C$24:$BG$323,L$303))</f>
        <v/>
      </c>
      <c r="M187" s="42" t="str">
        <f ca="1">IF($G187="","",VLOOKUP($A187,Mitglieder!$C$24:$BG$323,M$303))</f>
        <v/>
      </c>
      <c r="N187" s="42" t="str">
        <f ca="1">IF($G187="","",VLOOKUP($A187,Mitglieder!$C$24:$BG$323,N$303))</f>
        <v/>
      </c>
      <c r="O187" s="42" t="str">
        <f ca="1">IF($G187="","",VLOOKUP($A187,Mitglieder!$C$24:$BG$323,O$303))</f>
        <v/>
      </c>
      <c r="P187" s="42" t="str">
        <f ca="1">IF($G187="","",VLOOKUP($A187,Mitglieder!$C$24:$BG$323,P$303))</f>
        <v/>
      </c>
      <c r="Q187" s="42" t="str">
        <f ca="1">IF($G187="","",VLOOKUP($A187,Mitglieder!$C$24:$BG$323,Q$303))</f>
        <v/>
      </c>
      <c r="R187" s="54" t="str">
        <f ca="1">IF(OR(VLOOKUP($A187,Mitglieder!$C$24:$BG$323,R$303)="",$G187=""),"",VLOOKUP($A187,Mitglieder!$C$24:$BG$323,R$303))</f>
        <v/>
      </c>
      <c r="S187" s="43" t="str">
        <f ca="1">IF($G187="","",TEXT(VLOOKUP($A187,Mitglieder!$C$24:$BG$323,S$303),"TT.MM.JJJJ"))</f>
        <v/>
      </c>
      <c r="T187" s="43" t="str">
        <f ca="1">IF($G187="","",TEXT(VLOOKUP($A187,Mitglieder!$C$24:$BG$323,T$303),"TT.MM.JJJJ"))</f>
        <v/>
      </c>
      <c r="U187" s="43" t="str">
        <f ca="1">IF($G187="","",TEXT(VLOOKUP($A187,Mitglieder!$C$24:$BG$323,U$303),"TT.MM.JJJJ"))</f>
        <v/>
      </c>
      <c r="V187" s="54" t="str">
        <f ca="1">IF(OR(VLOOKUP($A187,Mitglieder!$C$24:$BG$323,V$303)="",$G187=""),"",VLOOKUP($A187,Mitglieder!$C$24:$BG$323,V$303))</f>
        <v/>
      </c>
      <c r="W187" s="54" t="str">
        <f ca="1">IF(OR(VLOOKUP($A187,Mitglieder!$C$24:$BG$323,W$303)="",$G187=""),"",VLOOKUP($A187,Mitglieder!$C$24:$BG$323,W$303))</f>
        <v/>
      </c>
      <c r="X187" s="54" t="str">
        <f ca="1">IF(OR(VLOOKUP($A187,Mitglieder!$C$24:$BG$323,X$303)="",$G187=""),"",VLOOKUP($A187,Mitglieder!$C$24:$BG$323,X$303))</f>
        <v/>
      </c>
      <c r="Y187" s="54" t="str">
        <f ca="1">IF(OR(VLOOKUP($A187,Mitglieder!$C$24:$BG$323,Y$303)="",$G187=""),"",VLOOKUP($A187,Mitglieder!$C$24:$BG$323,Y$303))</f>
        <v/>
      </c>
      <c r="Z187" s="54" t="str">
        <f ca="1">IF(OR(VLOOKUP($A187,Mitglieder!$C$24:$BG$323,Z$303)="",$G187=""),"",VLOOKUP($A187,Mitglieder!$C$24:$BG$323,Z$303))</f>
        <v/>
      </c>
      <c r="AA187" s="54" t="str">
        <f ca="1">IF(OR(VLOOKUP($A187,Mitglieder!$C$24:$BG$323,AA$303)="",$G187=""),"",VLOOKUP($A187,Mitglieder!$C$24:$BG$323,AA$303))</f>
        <v/>
      </c>
      <c r="AB187" s="54" t="str">
        <f ca="1">IF(OR(VLOOKUP($A187,Mitglieder!$C$24:$BG$323,AB$303)="",$G187=""),"",VLOOKUP($A187,Mitglieder!$C$24:$BG$323,AB$303))</f>
        <v/>
      </c>
      <c r="AC187" s="54" t="str">
        <f ca="1">IF(OR(VLOOKUP($A187,Mitglieder!$C$24:$BG$323,AC$303)="",$G187=""),"",VLOOKUP($A187,Mitglieder!$C$24:$BG$323,AC$303))</f>
        <v/>
      </c>
      <c r="AD187" s="54" t="str">
        <f ca="1">IF(OR(VLOOKUP($A187,Mitglieder!$C$24:$BG$323,AD$303)="",$G187=""),"",VLOOKUP($A187,Mitglieder!$C$24:$BG$323,AD$303))</f>
        <v/>
      </c>
      <c r="AE187" s="54" t="str">
        <f ca="1">IF(OR(VLOOKUP($A187,Mitglieder!$C$24:$BG$323,AE$303)="",$G187=""),"",VLOOKUP($A187,Mitglieder!$C$24:$BG$323,AE$303))</f>
        <v/>
      </c>
      <c r="AF187" s="54" t="str">
        <f ca="1">IF(OR(VLOOKUP($A187,Mitglieder!$C$24:$BG$323,AF$303)="",$G187=""),"",VLOOKUP($A187,Mitglieder!$C$24:$BG$323,AF$303))</f>
        <v/>
      </c>
      <c r="AG187" s="54" t="str">
        <f ca="1">IF(OR(VLOOKUP($A187,Mitglieder!$C$24:$BG$323,AG$303)="",$G187=""),"",VLOOKUP($A187,Mitglieder!$C$24:$BG$323,AG$303))</f>
        <v/>
      </c>
      <c r="AH187" s="54" t="str">
        <f ca="1">IF(OR(VLOOKUP($A187,Mitglieder!$C$24:$BG$323,AH$303)="",$G187=""),"",VLOOKUP($A187,Mitglieder!$C$24:$BG$323,AH$303))</f>
        <v/>
      </c>
      <c r="AI187" s="54" t="str">
        <f ca="1">IF(OR(VLOOKUP($A187,Mitglieder!$C$24:$BG$323,AI$303)="",$G187=""),"",VLOOKUP($A187,Mitglieder!$C$24:$BG$323,AI$303))</f>
        <v/>
      </c>
      <c r="AJ187" s="54" t="str">
        <f ca="1">IF(OR(VLOOKUP($A187,Mitglieder!$C$24:$BG$323,AJ$303)="",$G187=""),"",VLOOKUP($A187,Mitglieder!$C$24:$BG$323,AJ$303))</f>
        <v/>
      </c>
      <c r="AK187" s="54" t="str">
        <f ca="1">IF(OR(VLOOKUP($A187,Mitglieder!$C$24:$BG$323,AK$303)="",$G187=""),"",VLOOKUP($A187,Mitglieder!$C$24:$BG$323,AK$303))</f>
        <v/>
      </c>
      <c r="AL187" s="54" t="str">
        <f ca="1">IF(OR(VLOOKUP($A187,Mitglieder!$C$24:$BG$323,AL$303)="",$G187=""),"",VLOOKUP($A187,Mitglieder!$C$24:$BG$323,AL$303))</f>
        <v/>
      </c>
      <c r="AM187" s="42" t="str">
        <f ca="1">IF($G187="","",VLOOKUP($A187,Mitglieder!$C$24:$BG$323,AM$303))</f>
        <v/>
      </c>
      <c r="AN187" s="54" t="str">
        <f ca="1">IF(OR(VLOOKUP($A187,Mitglieder!$C$24:$BG$323,AN$303)="",$G187=""),"",VLOOKUP($A187,Mitglieder!$C$24:$BG$323,AN$303))</f>
        <v/>
      </c>
      <c r="AO187" s="43" t="str">
        <f ca="1">IF($G187="","",TEXT(VLOOKUP($A187,Mitglieder!$C$24:$BG$323,AO$303),"TT.MM.JJJJ"))</f>
        <v/>
      </c>
      <c r="AP187" s="42" t="str">
        <f ca="1">IF($G187="","",VLOOKUP($A187,Mitglieder!$C$24:$BG$323,AP$303))</f>
        <v/>
      </c>
      <c r="AQ187" s="45" t="str">
        <f ca="1">IF($G187="","",TEXT(VLOOKUP($A187,Mitglieder!$C$24:$BG$323,AQ$303),"0.00"))</f>
        <v/>
      </c>
      <c r="AR187" s="54" t="str">
        <f ca="1">IF(OR(VLOOKUP($A187,Mitglieder!$C$24:$BG$323,AR$303)="",$G187=""),"",VLOOKUP($A187,Mitglieder!$C$24:$BG$323,AR$303))</f>
        <v/>
      </c>
      <c r="AS187" s="45" t="str">
        <f ca="1">IF($G187="","",TEXT(VLOOKUP($A187,Mitglieder!$C$24:$BG$323,AS$303),"0.00"))</f>
        <v/>
      </c>
      <c r="AT187" s="54" t="str">
        <f ca="1">IF(OR(VLOOKUP($A187,Mitglieder!$C$24:$BG$323,AT$303)="",$G187=""),"",VLOOKUP($A187,Mitglieder!$C$24:$BG$323,AT$303))</f>
        <v/>
      </c>
      <c r="AU187" s="45" t="str">
        <f ca="1">IF($G187="","",TEXT(VLOOKUP($A187,Mitglieder!$C$24:$BG$323,AU$303),"0.00"))</f>
        <v/>
      </c>
      <c r="AV187" s="45" t="str">
        <f ca="1">IF($G187="","",TEXT(VLOOKUP($A187,Mitglieder!$C$24:$BG$323,AV$303),"0.00"))</f>
        <v/>
      </c>
      <c r="AW187" s="42" t="str">
        <f ca="1">IF($G187="","",VLOOKUP($A187,Mitglieder!$C$24:$BG$323,AW$303))</f>
        <v/>
      </c>
      <c r="AX187" s="54" t="str">
        <f ca="1">IF(OR(VLOOKUP($A187,Mitglieder!$C$24:$BG$323,AX$303)="",$G187=""),"",VLOOKUP($A187,Mitglieder!$C$24:$BG$323,AX$303))</f>
        <v/>
      </c>
      <c r="AY187" s="43" t="str">
        <f ca="1">IF($G187="","",TEXT(VLOOKUP($A187,Mitglieder!$C$24:$BG$323,AY$303),"TT.MM.JJJJ"))</f>
        <v/>
      </c>
      <c r="AZ187" s="43" t="str">
        <f ca="1">IF($G187="","",TEXT(VLOOKUP($A187,Mitglieder!$C$24:$BG$323,AZ$303),"TT.MM.JJJJ"))</f>
        <v/>
      </c>
      <c r="BA187" s="43" t="str">
        <f ca="1">IF($G187="","",TEXT(VLOOKUP($A187,Mitglieder!$C$24:$BG$323,BA$303),"TT.MM.JJJJ"))</f>
        <v/>
      </c>
      <c r="BB187" s="43" t="str">
        <f ca="1">IF($G187="","",TEXT(VLOOKUP($A187,Mitglieder!$C$24:$BG$323,BB$303),"TT.MM.JJJJ"))</f>
        <v/>
      </c>
      <c r="BC187" s="43" t="str">
        <f ca="1">IF($G187="","",TEXT(VLOOKUP($A187,Mitglieder!$C$24:$BG$323,BC$303),"TT.MM.JJJJ"))</f>
        <v/>
      </c>
      <c r="BD187" s="43" t="str">
        <f ca="1">IF($G187="","",TEXT(VLOOKUP($A187,Mitglieder!$C$24:$BG$323,BD$303),"TT.MM.JJJJ"))</f>
        <v/>
      </c>
      <c r="BE187" s="42" t="str">
        <f ca="1">IF($G187="","",VLOOKUP($A187,Mitglieder!$C$24:$BG$323,BE$303))</f>
        <v/>
      </c>
      <c r="BF187" s="42" t="str">
        <f ca="1">IF($G187="","",VLOOKUP($A187,Mitglieder!$C$24:$BG$323,BF$303))</f>
        <v/>
      </c>
    </row>
    <row r="188" spans="1:58" x14ac:dyDescent="0.35">
      <c r="A188" s="42">
        <v>188</v>
      </c>
      <c r="B188" s="42">
        <f ca="1">VLOOKUP($A188,Mitglieder!$C$24:$BA$323,B$303)</f>
        <v>1.0299999999999967</v>
      </c>
      <c r="C188" s="42" t="str">
        <f ca="1">IF($G188="","",VLOOKUP($A188,Mitglieder!$C$24:$BG$323,C$303))</f>
        <v/>
      </c>
      <c r="D188" s="42" t="str">
        <f ca="1">IF($G188="","",VLOOKUP($A188,Mitglieder!$C$24:$BG$323,D$303))</f>
        <v/>
      </c>
      <c r="E188" s="42" t="str">
        <f ca="1">IF($G188="","",VLOOKUP($A188,Mitglieder!$C$24:$BG$323,E$303))</f>
        <v/>
      </c>
      <c r="F188" s="54" t="str">
        <f ca="1">IF(OR(VLOOKUP($A188,Mitglieder!$C$24:$BG$323,F$303)="",$G188=""),"",VLOOKUP($A188,Mitglieder!$C$24:$BG$323,F$303))</f>
        <v/>
      </c>
      <c r="G188" s="72" t="str">
        <f ca="1">IF(B188/ROUND(B188,0)=1,VLOOKUP($A188,Mitglieder!$C$24:$BA$323,G$303),"")</f>
        <v/>
      </c>
      <c r="H188" s="42" t="str">
        <f ca="1">IF($G188="","",VLOOKUP($A188,Mitglieder!$C$24:$BG$323,H$303))</f>
        <v/>
      </c>
      <c r="I188" s="54" t="str">
        <f ca="1">IF(OR(VLOOKUP($A188,Mitglieder!$C$24:$BG$323,I$303)="",$G188=""),"",VLOOKUP($A188,Mitglieder!$C$24:$BG$323,I$303))</f>
        <v/>
      </c>
      <c r="J188" s="42" t="str">
        <f ca="1">IF($G188="","",VLOOKUP($A188,Mitglieder!$C$24:$BG$323,J$303))</f>
        <v/>
      </c>
      <c r="K188" s="54" t="str">
        <f ca="1">IF(OR(VLOOKUP($A188,Mitglieder!$C$24:$BG$323,K$303)="",$G188=""),"",VLOOKUP($A188,Mitglieder!$C$24:$BG$323,K$303))</f>
        <v/>
      </c>
      <c r="L188" s="42" t="str">
        <f ca="1">IF($G188="","",VLOOKUP($A188,Mitglieder!$C$24:$BG$323,L$303))</f>
        <v/>
      </c>
      <c r="M188" s="42" t="str">
        <f ca="1">IF($G188="","",VLOOKUP($A188,Mitglieder!$C$24:$BG$323,M$303))</f>
        <v/>
      </c>
      <c r="N188" s="42" t="str">
        <f ca="1">IF($G188="","",VLOOKUP($A188,Mitglieder!$C$24:$BG$323,N$303))</f>
        <v/>
      </c>
      <c r="O188" s="42" t="str">
        <f ca="1">IF($G188="","",VLOOKUP($A188,Mitglieder!$C$24:$BG$323,O$303))</f>
        <v/>
      </c>
      <c r="P188" s="42" t="str">
        <f ca="1">IF($G188="","",VLOOKUP($A188,Mitglieder!$C$24:$BG$323,P$303))</f>
        <v/>
      </c>
      <c r="Q188" s="42" t="str">
        <f ca="1">IF($G188="","",VLOOKUP($A188,Mitglieder!$C$24:$BG$323,Q$303))</f>
        <v/>
      </c>
      <c r="R188" s="54" t="str">
        <f ca="1">IF(OR(VLOOKUP($A188,Mitglieder!$C$24:$BG$323,R$303)="",$G188=""),"",VLOOKUP($A188,Mitglieder!$C$24:$BG$323,R$303))</f>
        <v/>
      </c>
      <c r="S188" s="43" t="str">
        <f ca="1">IF($G188="","",TEXT(VLOOKUP($A188,Mitglieder!$C$24:$BG$323,S$303),"TT.MM.JJJJ"))</f>
        <v/>
      </c>
      <c r="T188" s="43" t="str">
        <f ca="1">IF($G188="","",TEXT(VLOOKUP($A188,Mitglieder!$C$24:$BG$323,T$303),"TT.MM.JJJJ"))</f>
        <v/>
      </c>
      <c r="U188" s="43" t="str">
        <f ca="1">IF($G188="","",TEXT(VLOOKUP($A188,Mitglieder!$C$24:$BG$323,U$303),"TT.MM.JJJJ"))</f>
        <v/>
      </c>
      <c r="V188" s="54" t="str">
        <f ca="1">IF(OR(VLOOKUP($A188,Mitglieder!$C$24:$BG$323,V$303)="",$G188=""),"",VLOOKUP($A188,Mitglieder!$C$24:$BG$323,V$303))</f>
        <v/>
      </c>
      <c r="W188" s="54" t="str">
        <f ca="1">IF(OR(VLOOKUP($A188,Mitglieder!$C$24:$BG$323,W$303)="",$G188=""),"",VLOOKUP($A188,Mitglieder!$C$24:$BG$323,W$303))</f>
        <v/>
      </c>
      <c r="X188" s="54" t="str">
        <f ca="1">IF(OR(VLOOKUP($A188,Mitglieder!$C$24:$BG$323,X$303)="",$G188=""),"",VLOOKUP($A188,Mitglieder!$C$24:$BG$323,X$303))</f>
        <v/>
      </c>
      <c r="Y188" s="54" t="str">
        <f ca="1">IF(OR(VLOOKUP($A188,Mitglieder!$C$24:$BG$323,Y$303)="",$G188=""),"",VLOOKUP($A188,Mitglieder!$C$24:$BG$323,Y$303))</f>
        <v/>
      </c>
      <c r="Z188" s="54" t="str">
        <f ca="1">IF(OR(VLOOKUP($A188,Mitglieder!$C$24:$BG$323,Z$303)="",$G188=""),"",VLOOKUP($A188,Mitglieder!$C$24:$BG$323,Z$303))</f>
        <v/>
      </c>
      <c r="AA188" s="54" t="str">
        <f ca="1">IF(OR(VLOOKUP($A188,Mitglieder!$C$24:$BG$323,AA$303)="",$G188=""),"",VLOOKUP($A188,Mitglieder!$C$24:$BG$323,AA$303))</f>
        <v/>
      </c>
      <c r="AB188" s="54" t="str">
        <f ca="1">IF(OR(VLOOKUP($A188,Mitglieder!$C$24:$BG$323,AB$303)="",$G188=""),"",VLOOKUP($A188,Mitglieder!$C$24:$BG$323,AB$303))</f>
        <v/>
      </c>
      <c r="AC188" s="54" t="str">
        <f ca="1">IF(OR(VLOOKUP($A188,Mitglieder!$C$24:$BG$323,AC$303)="",$G188=""),"",VLOOKUP($A188,Mitglieder!$C$24:$BG$323,AC$303))</f>
        <v/>
      </c>
      <c r="AD188" s="54" t="str">
        <f ca="1">IF(OR(VLOOKUP($A188,Mitglieder!$C$24:$BG$323,AD$303)="",$G188=""),"",VLOOKUP($A188,Mitglieder!$C$24:$BG$323,AD$303))</f>
        <v/>
      </c>
      <c r="AE188" s="54" t="str">
        <f ca="1">IF(OR(VLOOKUP($A188,Mitglieder!$C$24:$BG$323,AE$303)="",$G188=""),"",VLOOKUP($A188,Mitglieder!$C$24:$BG$323,AE$303))</f>
        <v/>
      </c>
      <c r="AF188" s="54" t="str">
        <f ca="1">IF(OR(VLOOKUP($A188,Mitglieder!$C$24:$BG$323,AF$303)="",$G188=""),"",VLOOKUP($A188,Mitglieder!$C$24:$BG$323,AF$303))</f>
        <v/>
      </c>
      <c r="AG188" s="54" t="str">
        <f ca="1">IF(OR(VLOOKUP($A188,Mitglieder!$C$24:$BG$323,AG$303)="",$G188=""),"",VLOOKUP($A188,Mitglieder!$C$24:$BG$323,AG$303))</f>
        <v/>
      </c>
      <c r="AH188" s="54" t="str">
        <f ca="1">IF(OR(VLOOKUP($A188,Mitglieder!$C$24:$BG$323,AH$303)="",$G188=""),"",VLOOKUP($A188,Mitglieder!$C$24:$BG$323,AH$303))</f>
        <v/>
      </c>
      <c r="AI188" s="54" t="str">
        <f ca="1">IF(OR(VLOOKUP($A188,Mitglieder!$C$24:$BG$323,AI$303)="",$G188=""),"",VLOOKUP($A188,Mitglieder!$C$24:$BG$323,AI$303))</f>
        <v/>
      </c>
      <c r="AJ188" s="54" t="str">
        <f ca="1">IF(OR(VLOOKUP($A188,Mitglieder!$C$24:$BG$323,AJ$303)="",$G188=""),"",VLOOKUP($A188,Mitglieder!$C$24:$BG$323,AJ$303))</f>
        <v/>
      </c>
      <c r="AK188" s="54" t="str">
        <f ca="1">IF(OR(VLOOKUP($A188,Mitglieder!$C$24:$BG$323,AK$303)="",$G188=""),"",VLOOKUP($A188,Mitglieder!$C$24:$BG$323,AK$303))</f>
        <v/>
      </c>
      <c r="AL188" s="54" t="str">
        <f ca="1">IF(OR(VLOOKUP($A188,Mitglieder!$C$24:$BG$323,AL$303)="",$G188=""),"",VLOOKUP($A188,Mitglieder!$C$24:$BG$323,AL$303))</f>
        <v/>
      </c>
      <c r="AM188" s="42" t="str">
        <f ca="1">IF($G188="","",VLOOKUP($A188,Mitglieder!$C$24:$BG$323,AM$303))</f>
        <v/>
      </c>
      <c r="AN188" s="54" t="str">
        <f ca="1">IF(OR(VLOOKUP($A188,Mitglieder!$C$24:$BG$323,AN$303)="",$G188=""),"",VLOOKUP($A188,Mitglieder!$C$24:$BG$323,AN$303))</f>
        <v/>
      </c>
      <c r="AO188" s="43" t="str">
        <f ca="1">IF($G188="","",TEXT(VLOOKUP($A188,Mitglieder!$C$24:$BG$323,AO$303),"TT.MM.JJJJ"))</f>
        <v/>
      </c>
      <c r="AP188" s="42" t="str">
        <f ca="1">IF($G188="","",VLOOKUP($A188,Mitglieder!$C$24:$BG$323,AP$303))</f>
        <v/>
      </c>
      <c r="AQ188" s="45" t="str">
        <f ca="1">IF($G188="","",TEXT(VLOOKUP($A188,Mitglieder!$C$24:$BG$323,AQ$303),"0.00"))</f>
        <v/>
      </c>
      <c r="AR188" s="54" t="str">
        <f ca="1">IF(OR(VLOOKUP($A188,Mitglieder!$C$24:$BG$323,AR$303)="",$G188=""),"",VLOOKUP($A188,Mitglieder!$C$24:$BG$323,AR$303))</f>
        <v/>
      </c>
      <c r="AS188" s="45" t="str">
        <f ca="1">IF($G188="","",TEXT(VLOOKUP($A188,Mitglieder!$C$24:$BG$323,AS$303),"0.00"))</f>
        <v/>
      </c>
      <c r="AT188" s="54" t="str">
        <f ca="1">IF(OR(VLOOKUP($A188,Mitglieder!$C$24:$BG$323,AT$303)="",$G188=""),"",VLOOKUP($A188,Mitglieder!$C$24:$BG$323,AT$303))</f>
        <v/>
      </c>
      <c r="AU188" s="45" t="str">
        <f ca="1">IF($G188="","",TEXT(VLOOKUP($A188,Mitglieder!$C$24:$BG$323,AU$303),"0.00"))</f>
        <v/>
      </c>
      <c r="AV188" s="45" t="str">
        <f ca="1">IF($G188="","",TEXT(VLOOKUP($A188,Mitglieder!$C$24:$BG$323,AV$303),"0.00"))</f>
        <v/>
      </c>
      <c r="AW188" s="42" t="str">
        <f ca="1">IF($G188="","",VLOOKUP($A188,Mitglieder!$C$24:$BG$323,AW$303))</f>
        <v/>
      </c>
      <c r="AX188" s="54" t="str">
        <f ca="1">IF(OR(VLOOKUP($A188,Mitglieder!$C$24:$BG$323,AX$303)="",$G188=""),"",VLOOKUP($A188,Mitglieder!$C$24:$BG$323,AX$303))</f>
        <v/>
      </c>
      <c r="AY188" s="43" t="str">
        <f ca="1">IF($G188="","",TEXT(VLOOKUP($A188,Mitglieder!$C$24:$BG$323,AY$303),"TT.MM.JJJJ"))</f>
        <v/>
      </c>
      <c r="AZ188" s="43" t="str">
        <f ca="1">IF($G188="","",TEXT(VLOOKUP($A188,Mitglieder!$C$24:$BG$323,AZ$303),"TT.MM.JJJJ"))</f>
        <v/>
      </c>
      <c r="BA188" s="43" t="str">
        <f ca="1">IF($G188="","",TEXT(VLOOKUP($A188,Mitglieder!$C$24:$BG$323,BA$303),"TT.MM.JJJJ"))</f>
        <v/>
      </c>
      <c r="BB188" s="43" t="str">
        <f ca="1">IF($G188="","",TEXT(VLOOKUP($A188,Mitglieder!$C$24:$BG$323,BB$303),"TT.MM.JJJJ"))</f>
        <v/>
      </c>
      <c r="BC188" s="43" t="str">
        <f ca="1">IF($G188="","",TEXT(VLOOKUP($A188,Mitglieder!$C$24:$BG$323,BC$303),"TT.MM.JJJJ"))</f>
        <v/>
      </c>
      <c r="BD188" s="43" t="str">
        <f ca="1">IF($G188="","",TEXT(VLOOKUP($A188,Mitglieder!$C$24:$BG$323,BD$303),"TT.MM.JJJJ"))</f>
        <v/>
      </c>
      <c r="BE188" s="42" t="str">
        <f ca="1">IF($G188="","",VLOOKUP($A188,Mitglieder!$C$24:$BG$323,BE$303))</f>
        <v/>
      </c>
      <c r="BF188" s="42" t="str">
        <f ca="1">IF($G188="","",VLOOKUP($A188,Mitglieder!$C$24:$BG$323,BF$303))</f>
        <v/>
      </c>
    </row>
    <row r="189" spans="1:58" x14ac:dyDescent="0.35">
      <c r="A189" s="42">
        <v>189</v>
      </c>
      <c r="B189" s="42">
        <f ca="1">VLOOKUP($A189,Mitglieder!$C$24:$BA$323,B$303)</f>
        <v>1.0299999999999967</v>
      </c>
      <c r="C189" s="42" t="str">
        <f ca="1">IF($G189="","",VLOOKUP($A189,Mitglieder!$C$24:$BG$323,C$303))</f>
        <v/>
      </c>
      <c r="D189" s="42" t="str">
        <f ca="1">IF($G189="","",VLOOKUP($A189,Mitglieder!$C$24:$BG$323,D$303))</f>
        <v/>
      </c>
      <c r="E189" s="42" t="str">
        <f ca="1">IF($G189="","",VLOOKUP($A189,Mitglieder!$C$24:$BG$323,E$303))</f>
        <v/>
      </c>
      <c r="F189" s="54" t="str">
        <f ca="1">IF(OR(VLOOKUP($A189,Mitglieder!$C$24:$BG$323,F$303)="",$G189=""),"",VLOOKUP($A189,Mitglieder!$C$24:$BG$323,F$303))</f>
        <v/>
      </c>
      <c r="G189" s="72" t="str">
        <f ca="1">IF(B189/ROUND(B189,0)=1,VLOOKUP($A189,Mitglieder!$C$24:$BA$323,G$303),"")</f>
        <v/>
      </c>
      <c r="H189" s="42" t="str">
        <f ca="1">IF($G189="","",VLOOKUP($A189,Mitglieder!$C$24:$BG$323,H$303))</f>
        <v/>
      </c>
      <c r="I189" s="54" t="str">
        <f ca="1">IF(OR(VLOOKUP($A189,Mitglieder!$C$24:$BG$323,I$303)="",$G189=""),"",VLOOKUP($A189,Mitglieder!$C$24:$BG$323,I$303))</f>
        <v/>
      </c>
      <c r="J189" s="42" t="str">
        <f ca="1">IF($G189="","",VLOOKUP($A189,Mitglieder!$C$24:$BG$323,J$303))</f>
        <v/>
      </c>
      <c r="K189" s="54" t="str">
        <f ca="1">IF(OR(VLOOKUP($A189,Mitglieder!$C$24:$BG$323,K$303)="",$G189=""),"",VLOOKUP($A189,Mitglieder!$C$24:$BG$323,K$303))</f>
        <v/>
      </c>
      <c r="L189" s="42" t="str">
        <f ca="1">IF($G189="","",VLOOKUP($A189,Mitglieder!$C$24:$BG$323,L$303))</f>
        <v/>
      </c>
      <c r="M189" s="42" t="str">
        <f ca="1">IF($G189="","",VLOOKUP($A189,Mitglieder!$C$24:$BG$323,M$303))</f>
        <v/>
      </c>
      <c r="N189" s="42" t="str">
        <f ca="1">IF($G189="","",VLOOKUP($A189,Mitglieder!$C$24:$BG$323,N$303))</f>
        <v/>
      </c>
      <c r="O189" s="42" t="str">
        <f ca="1">IF($G189="","",VLOOKUP($A189,Mitglieder!$C$24:$BG$323,O$303))</f>
        <v/>
      </c>
      <c r="P189" s="42" t="str">
        <f ca="1">IF($G189="","",VLOOKUP($A189,Mitglieder!$C$24:$BG$323,P$303))</f>
        <v/>
      </c>
      <c r="Q189" s="42" t="str">
        <f ca="1">IF($G189="","",VLOOKUP($A189,Mitglieder!$C$24:$BG$323,Q$303))</f>
        <v/>
      </c>
      <c r="R189" s="54" t="str">
        <f ca="1">IF(OR(VLOOKUP($A189,Mitglieder!$C$24:$BG$323,R$303)="",$G189=""),"",VLOOKUP($A189,Mitglieder!$C$24:$BG$323,R$303))</f>
        <v/>
      </c>
      <c r="S189" s="43" t="str">
        <f ca="1">IF($G189="","",TEXT(VLOOKUP($A189,Mitglieder!$C$24:$BG$323,S$303),"TT.MM.JJJJ"))</f>
        <v/>
      </c>
      <c r="T189" s="43" t="str">
        <f ca="1">IF($G189="","",TEXT(VLOOKUP($A189,Mitglieder!$C$24:$BG$323,T$303),"TT.MM.JJJJ"))</f>
        <v/>
      </c>
      <c r="U189" s="43" t="str">
        <f ca="1">IF($G189="","",TEXT(VLOOKUP($A189,Mitglieder!$C$24:$BG$323,U$303),"TT.MM.JJJJ"))</f>
        <v/>
      </c>
      <c r="V189" s="54" t="str">
        <f ca="1">IF(OR(VLOOKUP($A189,Mitglieder!$C$24:$BG$323,V$303)="",$G189=""),"",VLOOKUP($A189,Mitglieder!$C$24:$BG$323,V$303))</f>
        <v/>
      </c>
      <c r="W189" s="54" t="str">
        <f ca="1">IF(OR(VLOOKUP($A189,Mitglieder!$C$24:$BG$323,W$303)="",$G189=""),"",VLOOKUP($A189,Mitglieder!$C$24:$BG$323,W$303))</f>
        <v/>
      </c>
      <c r="X189" s="54" t="str">
        <f ca="1">IF(OR(VLOOKUP($A189,Mitglieder!$C$24:$BG$323,X$303)="",$G189=""),"",VLOOKUP($A189,Mitglieder!$C$24:$BG$323,X$303))</f>
        <v/>
      </c>
      <c r="Y189" s="54" t="str">
        <f ca="1">IF(OR(VLOOKUP($A189,Mitglieder!$C$24:$BG$323,Y$303)="",$G189=""),"",VLOOKUP($A189,Mitglieder!$C$24:$BG$323,Y$303))</f>
        <v/>
      </c>
      <c r="Z189" s="54" t="str">
        <f ca="1">IF(OR(VLOOKUP($A189,Mitglieder!$C$24:$BG$323,Z$303)="",$G189=""),"",VLOOKUP($A189,Mitglieder!$C$24:$BG$323,Z$303))</f>
        <v/>
      </c>
      <c r="AA189" s="54" t="str">
        <f ca="1">IF(OR(VLOOKUP($A189,Mitglieder!$C$24:$BG$323,AA$303)="",$G189=""),"",VLOOKUP($A189,Mitglieder!$C$24:$BG$323,AA$303))</f>
        <v/>
      </c>
      <c r="AB189" s="54" t="str">
        <f ca="1">IF(OR(VLOOKUP($A189,Mitglieder!$C$24:$BG$323,AB$303)="",$G189=""),"",VLOOKUP($A189,Mitglieder!$C$24:$BG$323,AB$303))</f>
        <v/>
      </c>
      <c r="AC189" s="54" t="str">
        <f ca="1">IF(OR(VLOOKUP($A189,Mitglieder!$C$24:$BG$323,AC$303)="",$G189=""),"",VLOOKUP($A189,Mitglieder!$C$24:$BG$323,AC$303))</f>
        <v/>
      </c>
      <c r="AD189" s="54" t="str">
        <f ca="1">IF(OR(VLOOKUP($A189,Mitglieder!$C$24:$BG$323,AD$303)="",$G189=""),"",VLOOKUP($A189,Mitglieder!$C$24:$BG$323,AD$303))</f>
        <v/>
      </c>
      <c r="AE189" s="54" t="str">
        <f ca="1">IF(OR(VLOOKUP($A189,Mitglieder!$C$24:$BG$323,AE$303)="",$G189=""),"",VLOOKUP($A189,Mitglieder!$C$24:$BG$323,AE$303))</f>
        <v/>
      </c>
      <c r="AF189" s="54" t="str">
        <f ca="1">IF(OR(VLOOKUP($A189,Mitglieder!$C$24:$BG$323,AF$303)="",$G189=""),"",VLOOKUP($A189,Mitglieder!$C$24:$BG$323,AF$303))</f>
        <v/>
      </c>
      <c r="AG189" s="54" t="str">
        <f ca="1">IF(OR(VLOOKUP($A189,Mitglieder!$C$24:$BG$323,AG$303)="",$G189=""),"",VLOOKUP($A189,Mitglieder!$C$24:$BG$323,AG$303))</f>
        <v/>
      </c>
      <c r="AH189" s="54" t="str">
        <f ca="1">IF(OR(VLOOKUP($A189,Mitglieder!$C$24:$BG$323,AH$303)="",$G189=""),"",VLOOKUP($A189,Mitglieder!$C$24:$BG$323,AH$303))</f>
        <v/>
      </c>
      <c r="AI189" s="54" t="str">
        <f ca="1">IF(OR(VLOOKUP($A189,Mitglieder!$C$24:$BG$323,AI$303)="",$G189=""),"",VLOOKUP($A189,Mitglieder!$C$24:$BG$323,AI$303))</f>
        <v/>
      </c>
      <c r="AJ189" s="54" t="str">
        <f ca="1">IF(OR(VLOOKUP($A189,Mitglieder!$C$24:$BG$323,AJ$303)="",$G189=""),"",VLOOKUP($A189,Mitglieder!$C$24:$BG$323,AJ$303))</f>
        <v/>
      </c>
      <c r="AK189" s="54" t="str">
        <f ca="1">IF(OR(VLOOKUP($A189,Mitglieder!$C$24:$BG$323,AK$303)="",$G189=""),"",VLOOKUP($A189,Mitglieder!$C$24:$BG$323,AK$303))</f>
        <v/>
      </c>
      <c r="AL189" s="54" t="str">
        <f ca="1">IF(OR(VLOOKUP($A189,Mitglieder!$C$24:$BG$323,AL$303)="",$G189=""),"",VLOOKUP($A189,Mitglieder!$C$24:$BG$323,AL$303))</f>
        <v/>
      </c>
      <c r="AM189" s="42" t="str">
        <f ca="1">IF($G189="","",VLOOKUP($A189,Mitglieder!$C$24:$BG$323,AM$303))</f>
        <v/>
      </c>
      <c r="AN189" s="54" t="str">
        <f ca="1">IF(OR(VLOOKUP($A189,Mitglieder!$C$24:$BG$323,AN$303)="",$G189=""),"",VLOOKUP($A189,Mitglieder!$C$24:$BG$323,AN$303))</f>
        <v/>
      </c>
      <c r="AO189" s="43" t="str">
        <f ca="1">IF($G189="","",TEXT(VLOOKUP($A189,Mitglieder!$C$24:$BG$323,AO$303),"TT.MM.JJJJ"))</f>
        <v/>
      </c>
      <c r="AP189" s="42" t="str">
        <f ca="1">IF($G189="","",VLOOKUP($A189,Mitglieder!$C$24:$BG$323,AP$303))</f>
        <v/>
      </c>
      <c r="AQ189" s="45" t="str">
        <f ca="1">IF($G189="","",TEXT(VLOOKUP($A189,Mitglieder!$C$24:$BG$323,AQ$303),"0.00"))</f>
        <v/>
      </c>
      <c r="AR189" s="54" t="str">
        <f ca="1">IF(OR(VLOOKUP($A189,Mitglieder!$C$24:$BG$323,AR$303)="",$G189=""),"",VLOOKUP($A189,Mitglieder!$C$24:$BG$323,AR$303))</f>
        <v/>
      </c>
      <c r="AS189" s="45" t="str">
        <f ca="1">IF($G189="","",TEXT(VLOOKUP($A189,Mitglieder!$C$24:$BG$323,AS$303),"0.00"))</f>
        <v/>
      </c>
      <c r="AT189" s="54" t="str">
        <f ca="1">IF(OR(VLOOKUP($A189,Mitglieder!$C$24:$BG$323,AT$303)="",$G189=""),"",VLOOKUP($A189,Mitglieder!$C$24:$BG$323,AT$303))</f>
        <v/>
      </c>
      <c r="AU189" s="45" t="str">
        <f ca="1">IF($G189="","",TEXT(VLOOKUP($A189,Mitglieder!$C$24:$BG$323,AU$303),"0.00"))</f>
        <v/>
      </c>
      <c r="AV189" s="45" t="str">
        <f ca="1">IF($G189="","",TEXT(VLOOKUP($A189,Mitglieder!$C$24:$BG$323,AV$303),"0.00"))</f>
        <v/>
      </c>
      <c r="AW189" s="42" t="str">
        <f ca="1">IF($G189="","",VLOOKUP($A189,Mitglieder!$C$24:$BG$323,AW$303))</f>
        <v/>
      </c>
      <c r="AX189" s="54" t="str">
        <f ca="1">IF(OR(VLOOKUP($A189,Mitglieder!$C$24:$BG$323,AX$303)="",$G189=""),"",VLOOKUP($A189,Mitglieder!$C$24:$BG$323,AX$303))</f>
        <v/>
      </c>
      <c r="AY189" s="43" t="str">
        <f ca="1">IF($G189="","",TEXT(VLOOKUP($A189,Mitglieder!$C$24:$BG$323,AY$303),"TT.MM.JJJJ"))</f>
        <v/>
      </c>
      <c r="AZ189" s="43" t="str">
        <f ca="1">IF($G189="","",TEXT(VLOOKUP($A189,Mitglieder!$C$24:$BG$323,AZ$303),"TT.MM.JJJJ"))</f>
        <v/>
      </c>
      <c r="BA189" s="43" t="str">
        <f ca="1">IF($G189="","",TEXT(VLOOKUP($A189,Mitglieder!$C$24:$BG$323,BA$303),"TT.MM.JJJJ"))</f>
        <v/>
      </c>
      <c r="BB189" s="43" t="str">
        <f ca="1">IF($G189="","",TEXT(VLOOKUP($A189,Mitglieder!$C$24:$BG$323,BB$303),"TT.MM.JJJJ"))</f>
        <v/>
      </c>
      <c r="BC189" s="43" t="str">
        <f ca="1">IF($G189="","",TEXT(VLOOKUP($A189,Mitglieder!$C$24:$BG$323,BC$303),"TT.MM.JJJJ"))</f>
        <v/>
      </c>
      <c r="BD189" s="43" t="str">
        <f ca="1">IF($G189="","",TEXT(VLOOKUP($A189,Mitglieder!$C$24:$BG$323,BD$303),"TT.MM.JJJJ"))</f>
        <v/>
      </c>
      <c r="BE189" s="42" t="str">
        <f ca="1">IF($G189="","",VLOOKUP($A189,Mitglieder!$C$24:$BG$323,BE$303))</f>
        <v/>
      </c>
      <c r="BF189" s="42" t="str">
        <f ca="1">IF($G189="","",VLOOKUP($A189,Mitglieder!$C$24:$BG$323,BF$303))</f>
        <v/>
      </c>
    </row>
    <row r="190" spans="1:58" x14ac:dyDescent="0.35">
      <c r="A190" s="42">
        <v>190</v>
      </c>
      <c r="B190" s="42">
        <f ca="1">VLOOKUP($A190,Mitglieder!$C$24:$BA$323,B$303)</f>
        <v>1.0299999999999967</v>
      </c>
      <c r="C190" s="42" t="str">
        <f ca="1">IF($G190="","",VLOOKUP($A190,Mitglieder!$C$24:$BG$323,C$303))</f>
        <v/>
      </c>
      <c r="D190" s="42" t="str">
        <f ca="1">IF($G190="","",VLOOKUP($A190,Mitglieder!$C$24:$BG$323,D$303))</f>
        <v/>
      </c>
      <c r="E190" s="42" t="str">
        <f ca="1">IF($G190="","",VLOOKUP($A190,Mitglieder!$C$24:$BG$323,E$303))</f>
        <v/>
      </c>
      <c r="F190" s="54" t="str">
        <f ca="1">IF(OR(VLOOKUP($A190,Mitglieder!$C$24:$BG$323,F$303)="",$G190=""),"",VLOOKUP($A190,Mitglieder!$C$24:$BG$323,F$303))</f>
        <v/>
      </c>
      <c r="G190" s="72" t="str">
        <f ca="1">IF(B190/ROUND(B190,0)=1,VLOOKUP($A190,Mitglieder!$C$24:$BA$323,G$303),"")</f>
        <v/>
      </c>
      <c r="H190" s="42" t="str">
        <f ca="1">IF($G190="","",VLOOKUP($A190,Mitglieder!$C$24:$BG$323,H$303))</f>
        <v/>
      </c>
      <c r="I190" s="54" t="str">
        <f ca="1">IF(OR(VLOOKUP($A190,Mitglieder!$C$24:$BG$323,I$303)="",$G190=""),"",VLOOKUP($A190,Mitglieder!$C$24:$BG$323,I$303))</f>
        <v/>
      </c>
      <c r="J190" s="42" t="str">
        <f ca="1">IF($G190="","",VLOOKUP($A190,Mitglieder!$C$24:$BG$323,J$303))</f>
        <v/>
      </c>
      <c r="K190" s="54" t="str">
        <f ca="1">IF(OR(VLOOKUP($A190,Mitglieder!$C$24:$BG$323,K$303)="",$G190=""),"",VLOOKUP($A190,Mitglieder!$C$24:$BG$323,K$303))</f>
        <v/>
      </c>
      <c r="L190" s="42" t="str">
        <f ca="1">IF($G190="","",VLOOKUP($A190,Mitglieder!$C$24:$BG$323,L$303))</f>
        <v/>
      </c>
      <c r="M190" s="42" t="str">
        <f ca="1">IF($G190="","",VLOOKUP($A190,Mitglieder!$C$24:$BG$323,M$303))</f>
        <v/>
      </c>
      <c r="N190" s="42" t="str">
        <f ca="1">IF($G190="","",VLOOKUP($A190,Mitglieder!$C$24:$BG$323,N$303))</f>
        <v/>
      </c>
      <c r="O190" s="42" t="str">
        <f ca="1">IF($G190="","",VLOOKUP($A190,Mitglieder!$C$24:$BG$323,O$303))</f>
        <v/>
      </c>
      <c r="P190" s="42" t="str">
        <f ca="1">IF($G190="","",VLOOKUP($A190,Mitglieder!$C$24:$BG$323,P$303))</f>
        <v/>
      </c>
      <c r="Q190" s="42" t="str">
        <f ca="1">IF($G190="","",VLOOKUP($A190,Mitglieder!$C$24:$BG$323,Q$303))</f>
        <v/>
      </c>
      <c r="R190" s="54" t="str">
        <f ca="1">IF(OR(VLOOKUP($A190,Mitglieder!$C$24:$BG$323,R$303)="",$G190=""),"",VLOOKUP($A190,Mitglieder!$C$24:$BG$323,R$303))</f>
        <v/>
      </c>
      <c r="S190" s="43" t="str">
        <f ca="1">IF($G190="","",TEXT(VLOOKUP($A190,Mitglieder!$C$24:$BG$323,S$303),"TT.MM.JJJJ"))</f>
        <v/>
      </c>
      <c r="T190" s="43" t="str">
        <f ca="1">IF($G190="","",TEXT(VLOOKUP($A190,Mitglieder!$C$24:$BG$323,T$303),"TT.MM.JJJJ"))</f>
        <v/>
      </c>
      <c r="U190" s="43" t="str">
        <f ca="1">IF($G190="","",TEXT(VLOOKUP($A190,Mitglieder!$C$24:$BG$323,U$303),"TT.MM.JJJJ"))</f>
        <v/>
      </c>
      <c r="V190" s="54" t="str">
        <f ca="1">IF(OR(VLOOKUP($A190,Mitglieder!$C$24:$BG$323,V$303)="",$G190=""),"",VLOOKUP($A190,Mitglieder!$C$24:$BG$323,V$303))</f>
        <v/>
      </c>
      <c r="W190" s="54" t="str">
        <f ca="1">IF(OR(VLOOKUP($A190,Mitglieder!$C$24:$BG$323,W$303)="",$G190=""),"",VLOOKUP($A190,Mitglieder!$C$24:$BG$323,W$303))</f>
        <v/>
      </c>
      <c r="X190" s="54" t="str">
        <f ca="1">IF(OR(VLOOKUP($A190,Mitglieder!$C$24:$BG$323,X$303)="",$G190=""),"",VLOOKUP($A190,Mitglieder!$C$24:$BG$323,X$303))</f>
        <v/>
      </c>
      <c r="Y190" s="54" t="str">
        <f ca="1">IF(OR(VLOOKUP($A190,Mitglieder!$C$24:$BG$323,Y$303)="",$G190=""),"",VLOOKUP($A190,Mitglieder!$C$24:$BG$323,Y$303))</f>
        <v/>
      </c>
      <c r="Z190" s="54" t="str">
        <f ca="1">IF(OR(VLOOKUP($A190,Mitglieder!$C$24:$BG$323,Z$303)="",$G190=""),"",VLOOKUP($A190,Mitglieder!$C$24:$BG$323,Z$303))</f>
        <v/>
      </c>
      <c r="AA190" s="54" t="str">
        <f ca="1">IF(OR(VLOOKUP($A190,Mitglieder!$C$24:$BG$323,AA$303)="",$G190=""),"",VLOOKUP($A190,Mitglieder!$C$24:$BG$323,AA$303))</f>
        <v/>
      </c>
      <c r="AB190" s="54" t="str">
        <f ca="1">IF(OR(VLOOKUP($A190,Mitglieder!$C$24:$BG$323,AB$303)="",$G190=""),"",VLOOKUP($A190,Mitglieder!$C$24:$BG$323,AB$303))</f>
        <v/>
      </c>
      <c r="AC190" s="54" t="str">
        <f ca="1">IF(OR(VLOOKUP($A190,Mitglieder!$C$24:$BG$323,AC$303)="",$G190=""),"",VLOOKUP($A190,Mitglieder!$C$24:$BG$323,AC$303))</f>
        <v/>
      </c>
      <c r="AD190" s="54" t="str">
        <f ca="1">IF(OR(VLOOKUP($A190,Mitglieder!$C$24:$BG$323,AD$303)="",$G190=""),"",VLOOKUP($A190,Mitglieder!$C$24:$BG$323,AD$303))</f>
        <v/>
      </c>
      <c r="AE190" s="54" t="str">
        <f ca="1">IF(OR(VLOOKUP($A190,Mitglieder!$C$24:$BG$323,AE$303)="",$G190=""),"",VLOOKUP($A190,Mitglieder!$C$24:$BG$323,AE$303))</f>
        <v/>
      </c>
      <c r="AF190" s="54" t="str">
        <f ca="1">IF(OR(VLOOKUP($A190,Mitglieder!$C$24:$BG$323,AF$303)="",$G190=""),"",VLOOKUP($A190,Mitglieder!$C$24:$BG$323,AF$303))</f>
        <v/>
      </c>
      <c r="AG190" s="54" t="str">
        <f ca="1">IF(OR(VLOOKUP($A190,Mitglieder!$C$24:$BG$323,AG$303)="",$G190=""),"",VLOOKUP($A190,Mitglieder!$C$24:$BG$323,AG$303))</f>
        <v/>
      </c>
      <c r="AH190" s="54" t="str">
        <f ca="1">IF(OR(VLOOKUP($A190,Mitglieder!$C$24:$BG$323,AH$303)="",$G190=""),"",VLOOKUP($A190,Mitglieder!$C$24:$BG$323,AH$303))</f>
        <v/>
      </c>
      <c r="AI190" s="54" t="str">
        <f ca="1">IF(OR(VLOOKUP($A190,Mitglieder!$C$24:$BG$323,AI$303)="",$G190=""),"",VLOOKUP($A190,Mitglieder!$C$24:$BG$323,AI$303))</f>
        <v/>
      </c>
      <c r="AJ190" s="54" t="str">
        <f ca="1">IF(OR(VLOOKUP($A190,Mitglieder!$C$24:$BG$323,AJ$303)="",$G190=""),"",VLOOKUP($A190,Mitglieder!$C$24:$BG$323,AJ$303))</f>
        <v/>
      </c>
      <c r="AK190" s="54" t="str">
        <f ca="1">IF(OR(VLOOKUP($A190,Mitglieder!$C$24:$BG$323,AK$303)="",$G190=""),"",VLOOKUP($A190,Mitglieder!$C$24:$BG$323,AK$303))</f>
        <v/>
      </c>
      <c r="AL190" s="54" t="str">
        <f ca="1">IF(OR(VLOOKUP($A190,Mitglieder!$C$24:$BG$323,AL$303)="",$G190=""),"",VLOOKUP($A190,Mitglieder!$C$24:$BG$323,AL$303))</f>
        <v/>
      </c>
      <c r="AM190" s="42" t="str">
        <f ca="1">IF($G190="","",VLOOKUP($A190,Mitglieder!$C$24:$BG$323,AM$303))</f>
        <v/>
      </c>
      <c r="AN190" s="54" t="str">
        <f ca="1">IF(OR(VLOOKUP($A190,Mitglieder!$C$24:$BG$323,AN$303)="",$G190=""),"",VLOOKUP($A190,Mitglieder!$C$24:$BG$323,AN$303))</f>
        <v/>
      </c>
      <c r="AO190" s="43" t="str">
        <f ca="1">IF($G190="","",TEXT(VLOOKUP($A190,Mitglieder!$C$24:$BG$323,AO$303),"TT.MM.JJJJ"))</f>
        <v/>
      </c>
      <c r="AP190" s="42" t="str">
        <f ca="1">IF($G190="","",VLOOKUP($A190,Mitglieder!$C$24:$BG$323,AP$303))</f>
        <v/>
      </c>
      <c r="AQ190" s="45" t="str">
        <f ca="1">IF($G190="","",TEXT(VLOOKUP($A190,Mitglieder!$C$24:$BG$323,AQ$303),"0.00"))</f>
        <v/>
      </c>
      <c r="AR190" s="54" t="str">
        <f ca="1">IF(OR(VLOOKUP($A190,Mitglieder!$C$24:$BG$323,AR$303)="",$G190=""),"",VLOOKUP($A190,Mitglieder!$C$24:$BG$323,AR$303))</f>
        <v/>
      </c>
      <c r="AS190" s="45" t="str">
        <f ca="1">IF($G190="","",TEXT(VLOOKUP($A190,Mitglieder!$C$24:$BG$323,AS$303),"0.00"))</f>
        <v/>
      </c>
      <c r="AT190" s="54" t="str">
        <f ca="1">IF(OR(VLOOKUP($A190,Mitglieder!$C$24:$BG$323,AT$303)="",$G190=""),"",VLOOKUP($A190,Mitglieder!$C$24:$BG$323,AT$303))</f>
        <v/>
      </c>
      <c r="AU190" s="45" t="str">
        <f ca="1">IF($G190="","",TEXT(VLOOKUP($A190,Mitglieder!$C$24:$BG$323,AU$303),"0.00"))</f>
        <v/>
      </c>
      <c r="AV190" s="45" t="str">
        <f ca="1">IF($G190="","",TEXT(VLOOKUP($A190,Mitglieder!$C$24:$BG$323,AV$303),"0.00"))</f>
        <v/>
      </c>
      <c r="AW190" s="42" t="str">
        <f ca="1">IF($G190="","",VLOOKUP($A190,Mitglieder!$C$24:$BG$323,AW$303))</f>
        <v/>
      </c>
      <c r="AX190" s="54" t="str">
        <f ca="1">IF(OR(VLOOKUP($A190,Mitglieder!$C$24:$BG$323,AX$303)="",$G190=""),"",VLOOKUP($A190,Mitglieder!$C$24:$BG$323,AX$303))</f>
        <v/>
      </c>
      <c r="AY190" s="43" t="str">
        <f ca="1">IF($G190="","",TEXT(VLOOKUP($A190,Mitglieder!$C$24:$BG$323,AY$303),"TT.MM.JJJJ"))</f>
        <v/>
      </c>
      <c r="AZ190" s="43" t="str">
        <f ca="1">IF($G190="","",TEXT(VLOOKUP($A190,Mitglieder!$C$24:$BG$323,AZ$303),"TT.MM.JJJJ"))</f>
        <v/>
      </c>
      <c r="BA190" s="43" t="str">
        <f ca="1">IF($G190="","",TEXT(VLOOKUP($A190,Mitglieder!$C$24:$BG$323,BA$303),"TT.MM.JJJJ"))</f>
        <v/>
      </c>
      <c r="BB190" s="43" t="str">
        <f ca="1">IF($G190="","",TEXT(VLOOKUP($A190,Mitglieder!$C$24:$BG$323,BB$303),"TT.MM.JJJJ"))</f>
        <v/>
      </c>
      <c r="BC190" s="43" t="str">
        <f ca="1">IF($G190="","",TEXT(VLOOKUP($A190,Mitglieder!$C$24:$BG$323,BC$303),"TT.MM.JJJJ"))</f>
        <v/>
      </c>
      <c r="BD190" s="43" t="str">
        <f ca="1">IF($G190="","",TEXT(VLOOKUP($A190,Mitglieder!$C$24:$BG$323,BD$303),"TT.MM.JJJJ"))</f>
        <v/>
      </c>
      <c r="BE190" s="42" t="str">
        <f ca="1">IF($G190="","",VLOOKUP($A190,Mitglieder!$C$24:$BG$323,BE$303))</f>
        <v/>
      </c>
      <c r="BF190" s="42" t="str">
        <f ca="1">IF($G190="","",VLOOKUP($A190,Mitglieder!$C$24:$BG$323,BF$303))</f>
        <v/>
      </c>
    </row>
    <row r="191" spans="1:58" x14ac:dyDescent="0.35">
      <c r="A191" s="42">
        <v>191</v>
      </c>
      <c r="B191" s="42">
        <f ca="1">VLOOKUP($A191,Mitglieder!$C$24:$BA$323,B$303)</f>
        <v>1.0299999999999967</v>
      </c>
      <c r="C191" s="42" t="str">
        <f ca="1">IF($G191="","",VLOOKUP($A191,Mitglieder!$C$24:$BG$323,C$303))</f>
        <v/>
      </c>
      <c r="D191" s="42" t="str">
        <f ca="1">IF($G191="","",VLOOKUP($A191,Mitglieder!$C$24:$BG$323,D$303))</f>
        <v/>
      </c>
      <c r="E191" s="42" t="str">
        <f ca="1">IF($G191="","",VLOOKUP($A191,Mitglieder!$C$24:$BG$323,E$303))</f>
        <v/>
      </c>
      <c r="F191" s="54" t="str">
        <f ca="1">IF(OR(VLOOKUP($A191,Mitglieder!$C$24:$BG$323,F$303)="",$G191=""),"",VLOOKUP($A191,Mitglieder!$C$24:$BG$323,F$303))</f>
        <v/>
      </c>
      <c r="G191" s="72" t="str">
        <f ca="1">IF(B191/ROUND(B191,0)=1,VLOOKUP($A191,Mitglieder!$C$24:$BA$323,G$303),"")</f>
        <v/>
      </c>
      <c r="H191" s="42" t="str">
        <f ca="1">IF($G191="","",VLOOKUP($A191,Mitglieder!$C$24:$BG$323,H$303))</f>
        <v/>
      </c>
      <c r="I191" s="54" t="str">
        <f ca="1">IF(OR(VLOOKUP($A191,Mitglieder!$C$24:$BG$323,I$303)="",$G191=""),"",VLOOKUP($A191,Mitglieder!$C$24:$BG$323,I$303))</f>
        <v/>
      </c>
      <c r="J191" s="42" t="str">
        <f ca="1">IF($G191="","",VLOOKUP($A191,Mitglieder!$C$24:$BG$323,J$303))</f>
        <v/>
      </c>
      <c r="K191" s="54" t="str">
        <f ca="1">IF(OR(VLOOKUP($A191,Mitglieder!$C$24:$BG$323,K$303)="",$G191=""),"",VLOOKUP($A191,Mitglieder!$C$24:$BG$323,K$303))</f>
        <v/>
      </c>
      <c r="L191" s="42" t="str">
        <f ca="1">IF($G191="","",VLOOKUP($A191,Mitglieder!$C$24:$BG$323,L$303))</f>
        <v/>
      </c>
      <c r="M191" s="42" t="str">
        <f ca="1">IF($G191="","",VLOOKUP($A191,Mitglieder!$C$24:$BG$323,M$303))</f>
        <v/>
      </c>
      <c r="N191" s="42" t="str">
        <f ca="1">IF($G191="","",VLOOKUP($A191,Mitglieder!$C$24:$BG$323,N$303))</f>
        <v/>
      </c>
      <c r="O191" s="42" t="str">
        <f ca="1">IF($G191="","",VLOOKUP($A191,Mitglieder!$C$24:$BG$323,O$303))</f>
        <v/>
      </c>
      <c r="P191" s="42" t="str">
        <f ca="1">IF($G191="","",VLOOKUP($A191,Mitglieder!$C$24:$BG$323,P$303))</f>
        <v/>
      </c>
      <c r="Q191" s="42" t="str">
        <f ca="1">IF($G191="","",VLOOKUP($A191,Mitglieder!$C$24:$BG$323,Q$303))</f>
        <v/>
      </c>
      <c r="R191" s="54" t="str">
        <f ca="1">IF(OR(VLOOKUP($A191,Mitglieder!$C$24:$BG$323,R$303)="",$G191=""),"",VLOOKUP($A191,Mitglieder!$C$24:$BG$323,R$303))</f>
        <v/>
      </c>
      <c r="S191" s="43" t="str">
        <f ca="1">IF($G191="","",TEXT(VLOOKUP($A191,Mitglieder!$C$24:$BG$323,S$303),"TT.MM.JJJJ"))</f>
        <v/>
      </c>
      <c r="T191" s="43" t="str">
        <f ca="1">IF($G191="","",TEXT(VLOOKUP($A191,Mitglieder!$C$24:$BG$323,T$303),"TT.MM.JJJJ"))</f>
        <v/>
      </c>
      <c r="U191" s="43" t="str">
        <f ca="1">IF($G191="","",TEXT(VLOOKUP($A191,Mitglieder!$C$24:$BG$323,U$303),"TT.MM.JJJJ"))</f>
        <v/>
      </c>
      <c r="V191" s="54" t="str">
        <f ca="1">IF(OR(VLOOKUP($A191,Mitglieder!$C$24:$BG$323,V$303)="",$G191=""),"",VLOOKUP($A191,Mitglieder!$C$24:$BG$323,V$303))</f>
        <v/>
      </c>
      <c r="W191" s="54" t="str">
        <f ca="1">IF(OR(VLOOKUP($A191,Mitglieder!$C$24:$BG$323,W$303)="",$G191=""),"",VLOOKUP($A191,Mitglieder!$C$24:$BG$323,W$303))</f>
        <v/>
      </c>
      <c r="X191" s="54" t="str">
        <f ca="1">IF(OR(VLOOKUP($A191,Mitglieder!$C$24:$BG$323,X$303)="",$G191=""),"",VLOOKUP($A191,Mitglieder!$C$24:$BG$323,X$303))</f>
        <v/>
      </c>
      <c r="Y191" s="54" t="str">
        <f ca="1">IF(OR(VLOOKUP($A191,Mitglieder!$C$24:$BG$323,Y$303)="",$G191=""),"",VLOOKUP($A191,Mitglieder!$C$24:$BG$323,Y$303))</f>
        <v/>
      </c>
      <c r="Z191" s="54" t="str">
        <f ca="1">IF(OR(VLOOKUP($A191,Mitglieder!$C$24:$BG$323,Z$303)="",$G191=""),"",VLOOKUP($A191,Mitglieder!$C$24:$BG$323,Z$303))</f>
        <v/>
      </c>
      <c r="AA191" s="54" t="str">
        <f ca="1">IF(OR(VLOOKUP($A191,Mitglieder!$C$24:$BG$323,AA$303)="",$G191=""),"",VLOOKUP($A191,Mitglieder!$C$24:$BG$323,AA$303))</f>
        <v/>
      </c>
      <c r="AB191" s="54" t="str">
        <f ca="1">IF(OR(VLOOKUP($A191,Mitglieder!$C$24:$BG$323,AB$303)="",$G191=""),"",VLOOKUP($A191,Mitglieder!$C$24:$BG$323,AB$303))</f>
        <v/>
      </c>
      <c r="AC191" s="54" t="str">
        <f ca="1">IF(OR(VLOOKUP($A191,Mitglieder!$C$24:$BG$323,AC$303)="",$G191=""),"",VLOOKUP($A191,Mitglieder!$C$24:$BG$323,AC$303))</f>
        <v/>
      </c>
      <c r="AD191" s="54" t="str">
        <f ca="1">IF(OR(VLOOKUP($A191,Mitglieder!$C$24:$BG$323,AD$303)="",$G191=""),"",VLOOKUP($A191,Mitglieder!$C$24:$BG$323,AD$303))</f>
        <v/>
      </c>
      <c r="AE191" s="54" t="str">
        <f ca="1">IF(OR(VLOOKUP($A191,Mitglieder!$C$24:$BG$323,AE$303)="",$G191=""),"",VLOOKUP($A191,Mitglieder!$C$24:$BG$323,AE$303))</f>
        <v/>
      </c>
      <c r="AF191" s="54" t="str">
        <f ca="1">IF(OR(VLOOKUP($A191,Mitglieder!$C$24:$BG$323,AF$303)="",$G191=""),"",VLOOKUP($A191,Mitglieder!$C$24:$BG$323,AF$303))</f>
        <v/>
      </c>
      <c r="AG191" s="54" t="str">
        <f ca="1">IF(OR(VLOOKUP($A191,Mitglieder!$C$24:$BG$323,AG$303)="",$G191=""),"",VLOOKUP($A191,Mitglieder!$C$24:$BG$323,AG$303))</f>
        <v/>
      </c>
      <c r="AH191" s="54" t="str">
        <f ca="1">IF(OR(VLOOKUP($A191,Mitglieder!$C$24:$BG$323,AH$303)="",$G191=""),"",VLOOKUP($A191,Mitglieder!$C$24:$BG$323,AH$303))</f>
        <v/>
      </c>
      <c r="AI191" s="54" t="str">
        <f ca="1">IF(OR(VLOOKUP($A191,Mitglieder!$C$24:$BG$323,AI$303)="",$G191=""),"",VLOOKUP($A191,Mitglieder!$C$24:$BG$323,AI$303))</f>
        <v/>
      </c>
      <c r="AJ191" s="54" t="str">
        <f ca="1">IF(OR(VLOOKUP($A191,Mitglieder!$C$24:$BG$323,AJ$303)="",$G191=""),"",VLOOKUP($A191,Mitglieder!$C$24:$BG$323,AJ$303))</f>
        <v/>
      </c>
      <c r="AK191" s="54" t="str">
        <f ca="1">IF(OR(VLOOKUP($A191,Mitglieder!$C$24:$BG$323,AK$303)="",$G191=""),"",VLOOKUP($A191,Mitglieder!$C$24:$BG$323,AK$303))</f>
        <v/>
      </c>
      <c r="AL191" s="54" t="str">
        <f ca="1">IF(OR(VLOOKUP($A191,Mitglieder!$C$24:$BG$323,AL$303)="",$G191=""),"",VLOOKUP($A191,Mitglieder!$C$24:$BG$323,AL$303))</f>
        <v/>
      </c>
      <c r="AM191" s="42" t="str">
        <f ca="1">IF($G191="","",VLOOKUP($A191,Mitglieder!$C$24:$BG$323,AM$303))</f>
        <v/>
      </c>
      <c r="AN191" s="54" t="str">
        <f ca="1">IF(OR(VLOOKUP($A191,Mitglieder!$C$24:$BG$323,AN$303)="",$G191=""),"",VLOOKUP($A191,Mitglieder!$C$24:$BG$323,AN$303))</f>
        <v/>
      </c>
      <c r="AO191" s="43" t="str">
        <f ca="1">IF($G191="","",TEXT(VLOOKUP($A191,Mitglieder!$C$24:$BG$323,AO$303),"TT.MM.JJJJ"))</f>
        <v/>
      </c>
      <c r="AP191" s="42" t="str">
        <f ca="1">IF($G191="","",VLOOKUP($A191,Mitglieder!$C$24:$BG$323,AP$303))</f>
        <v/>
      </c>
      <c r="AQ191" s="45" t="str">
        <f ca="1">IF($G191="","",TEXT(VLOOKUP($A191,Mitglieder!$C$24:$BG$323,AQ$303),"0.00"))</f>
        <v/>
      </c>
      <c r="AR191" s="54" t="str">
        <f ca="1">IF(OR(VLOOKUP($A191,Mitglieder!$C$24:$BG$323,AR$303)="",$G191=""),"",VLOOKUP($A191,Mitglieder!$C$24:$BG$323,AR$303))</f>
        <v/>
      </c>
      <c r="AS191" s="45" t="str">
        <f ca="1">IF($G191="","",TEXT(VLOOKUP($A191,Mitglieder!$C$24:$BG$323,AS$303),"0.00"))</f>
        <v/>
      </c>
      <c r="AT191" s="54" t="str">
        <f ca="1">IF(OR(VLOOKUP($A191,Mitglieder!$C$24:$BG$323,AT$303)="",$G191=""),"",VLOOKUP($A191,Mitglieder!$C$24:$BG$323,AT$303))</f>
        <v/>
      </c>
      <c r="AU191" s="45" t="str">
        <f ca="1">IF($G191="","",TEXT(VLOOKUP($A191,Mitglieder!$C$24:$BG$323,AU$303),"0.00"))</f>
        <v/>
      </c>
      <c r="AV191" s="45" t="str">
        <f ca="1">IF($G191="","",TEXT(VLOOKUP($A191,Mitglieder!$C$24:$BG$323,AV$303),"0.00"))</f>
        <v/>
      </c>
      <c r="AW191" s="42" t="str">
        <f ca="1">IF($G191="","",VLOOKUP($A191,Mitglieder!$C$24:$BG$323,AW$303))</f>
        <v/>
      </c>
      <c r="AX191" s="54" t="str">
        <f ca="1">IF(OR(VLOOKUP($A191,Mitglieder!$C$24:$BG$323,AX$303)="",$G191=""),"",VLOOKUP($A191,Mitglieder!$C$24:$BG$323,AX$303))</f>
        <v/>
      </c>
      <c r="AY191" s="43" t="str">
        <f ca="1">IF($G191="","",TEXT(VLOOKUP($A191,Mitglieder!$C$24:$BG$323,AY$303),"TT.MM.JJJJ"))</f>
        <v/>
      </c>
      <c r="AZ191" s="43" t="str">
        <f ca="1">IF($G191="","",TEXT(VLOOKUP($A191,Mitglieder!$C$24:$BG$323,AZ$303),"TT.MM.JJJJ"))</f>
        <v/>
      </c>
      <c r="BA191" s="43" t="str">
        <f ca="1">IF($G191="","",TEXT(VLOOKUP($A191,Mitglieder!$C$24:$BG$323,BA$303),"TT.MM.JJJJ"))</f>
        <v/>
      </c>
      <c r="BB191" s="43" t="str">
        <f ca="1">IF($G191="","",TEXT(VLOOKUP($A191,Mitglieder!$C$24:$BG$323,BB$303),"TT.MM.JJJJ"))</f>
        <v/>
      </c>
      <c r="BC191" s="43" t="str">
        <f ca="1">IF($G191="","",TEXT(VLOOKUP($A191,Mitglieder!$C$24:$BG$323,BC$303),"TT.MM.JJJJ"))</f>
        <v/>
      </c>
      <c r="BD191" s="43" t="str">
        <f ca="1">IF($G191="","",TEXT(VLOOKUP($A191,Mitglieder!$C$24:$BG$323,BD$303),"TT.MM.JJJJ"))</f>
        <v/>
      </c>
      <c r="BE191" s="42" t="str">
        <f ca="1">IF($G191="","",VLOOKUP($A191,Mitglieder!$C$24:$BG$323,BE$303))</f>
        <v/>
      </c>
      <c r="BF191" s="42" t="str">
        <f ca="1">IF($G191="","",VLOOKUP($A191,Mitglieder!$C$24:$BG$323,BF$303))</f>
        <v/>
      </c>
    </row>
    <row r="192" spans="1:58" x14ac:dyDescent="0.35">
      <c r="A192" s="42">
        <v>192</v>
      </c>
      <c r="B192" s="42">
        <f ca="1">VLOOKUP($A192,Mitglieder!$C$24:$BA$323,B$303)</f>
        <v>1.0299999999999967</v>
      </c>
      <c r="C192" s="42" t="str">
        <f ca="1">IF($G192="","",VLOOKUP($A192,Mitglieder!$C$24:$BG$323,C$303))</f>
        <v/>
      </c>
      <c r="D192" s="42" t="str">
        <f ca="1">IF($G192="","",VLOOKUP($A192,Mitglieder!$C$24:$BG$323,D$303))</f>
        <v/>
      </c>
      <c r="E192" s="42" t="str">
        <f ca="1">IF($G192="","",VLOOKUP($A192,Mitglieder!$C$24:$BG$323,E$303))</f>
        <v/>
      </c>
      <c r="F192" s="54" t="str">
        <f ca="1">IF(OR(VLOOKUP($A192,Mitglieder!$C$24:$BG$323,F$303)="",$G192=""),"",VLOOKUP($A192,Mitglieder!$C$24:$BG$323,F$303))</f>
        <v/>
      </c>
      <c r="G192" s="72" t="str">
        <f ca="1">IF(B192/ROUND(B192,0)=1,VLOOKUP($A192,Mitglieder!$C$24:$BA$323,G$303),"")</f>
        <v/>
      </c>
      <c r="H192" s="42" t="str">
        <f ca="1">IF($G192="","",VLOOKUP($A192,Mitglieder!$C$24:$BG$323,H$303))</f>
        <v/>
      </c>
      <c r="I192" s="54" t="str">
        <f ca="1">IF(OR(VLOOKUP($A192,Mitglieder!$C$24:$BG$323,I$303)="",$G192=""),"",VLOOKUP($A192,Mitglieder!$C$24:$BG$323,I$303))</f>
        <v/>
      </c>
      <c r="J192" s="42" t="str">
        <f ca="1">IF($G192="","",VLOOKUP($A192,Mitglieder!$C$24:$BG$323,J$303))</f>
        <v/>
      </c>
      <c r="K192" s="54" t="str">
        <f ca="1">IF(OR(VLOOKUP($A192,Mitglieder!$C$24:$BG$323,K$303)="",$G192=""),"",VLOOKUP($A192,Mitglieder!$C$24:$BG$323,K$303))</f>
        <v/>
      </c>
      <c r="L192" s="42" t="str">
        <f ca="1">IF($G192="","",VLOOKUP($A192,Mitglieder!$C$24:$BG$323,L$303))</f>
        <v/>
      </c>
      <c r="M192" s="42" t="str">
        <f ca="1">IF($G192="","",VLOOKUP($A192,Mitglieder!$C$24:$BG$323,M$303))</f>
        <v/>
      </c>
      <c r="N192" s="42" t="str">
        <f ca="1">IF($G192="","",VLOOKUP($A192,Mitglieder!$C$24:$BG$323,N$303))</f>
        <v/>
      </c>
      <c r="O192" s="42" t="str">
        <f ca="1">IF($G192="","",VLOOKUP($A192,Mitglieder!$C$24:$BG$323,O$303))</f>
        <v/>
      </c>
      <c r="P192" s="42" t="str">
        <f ca="1">IF($G192="","",VLOOKUP($A192,Mitglieder!$C$24:$BG$323,P$303))</f>
        <v/>
      </c>
      <c r="Q192" s="42" t="str">
        <f ca="1">IF($G192="","",VLOOKUP($A192,Mitglieder!$C$24:$BG$323,Q$303))</f>
        <v/>
      </c>
      <c r="R192" s="54" t="str">
        <f ca="1">IF(OR(VLOOKUP($A192,Mitglieder!$C$24:$BG$323,R$303)="",$G192=""),"",VLOOKUP($A192,Mitglieder!$C$24:$BG$323,R$303))</f>
        <v/>
      </c>
      <c r="S192" s="43" t="str">
        <f ca="1">IF($G192="","",TEXT(VLOOKUP($A192,Mitglieder!$C$24:$BG$323,S$303),"TT.MM.JJJJ"))</f>
        <v/>
      </c>
      <c r="T192" s="43" t="str">
        <f ca="1">IF($G192="","",TEXT(VLOOKUP($A192,Mitglieder!$C$24:$BG$323,T$303),"TT.MM.JJJJ"))</f>
        <v/>
      </c>
      <c r="U192" s="43" t="str">
        <f ca="1">IF($G192="","",TEXT(VLOOKUP($A192,Mitglieder!$C$24:$BG$323,U$303),"TT.MM.JJJJ"))</f>
        <v/>
      </c>
      <c r="V192" s="54" t="str">
        <f ca="1">IF(OR(VLOOKUP($A192,Mitglieder!$C$24:$BG$323,V$303)="",$G192=""),"",VLOOKUP($A192,Mitglieder!$C$24:$BG$323,V$303))</f>
        <v/>
      </c>
      <c r="W192" s="54" t="str">
        <f ca="1">IF(OR(VLOOKUP($A192,Mitglieder!$C$24:$BG$323,W$303)="",$G192=""),"",VLOOKUP($A192,Mitglieder!$C$24:$BG$323,W$303))</f>
        <v/>
      </c>
      <c r="X192" s="54" t="str">
        <f ca="1">IF(OR(VLOOKUP($A192,Mitglieder!$C$24:$BG$323,X$303)="",$G192=""),"",VLOOKUP($A192,Mitglieder!$C$24:$BG$323,X$303))</f>
        <v/>
      </c>
      <c r="Y192" s="54" t="str">
        <f ca="1">IF(OR(VLOOKUP($A192,Mitglieder!$C$24:$BG$323,Y$303)="",$G192=""),"",VLOOKUP($A192,Mitglieder!$C$24:$BG$323,Y$303))</f>
        <v/>
      </c>
      <c r="Z192" s="54" t="str">
        <f ca="1">IF(OR(VLOOKUP($A192,Mitglieder!$C$24:$BG$323,Z$303)="",$G192=""),"",VLOOKUP($A192,Mitglieder!$C$24:$BG$323,Z$303))</f>
        <v/>
      </c>
      <c r="AA192" s="54" t="str">
        <f ca="1">IF(OR(VLOOKUP($A192,Mitglieder!$C$24:$BG$323,AA$303)="",$G192=""),"",VLOOKUP($A192,Mitglieder!$C$24:$BG$323,AA$303))</f>
        <v/>
      </c>
      <c r="AB192" s="54" t="str">
        <f ca="1">IF(OR(VLOOKUP($A192,Mitglieder!$C$24:$BG$323,AB$303)="",$G192=""),"",VLOOKUP($A192,Mitglieder!$C$24:$BG$323,AB$303))</f>
        <v/>
      </c>
      <c r="AC192" s="54" t="str">
        <f ca="1">IF(OR(VLOOKUP($A192,Mitglieder!$C$24:$BG$323,AC$303)="",$G192=""),"",VLOOKUP($A192,Mitglieder!$C$24:$BG$323,AC$303))</f>
        <v/>
      </c>
      <c r="AD192" s="54" t="str">
        <f ca="1">IF(OR(VLOOKUP($A192,Mitglieder!$C$24:$BG$323,AD$303)="",$G192=""),"",VLOOKUP($A192,Mitglieder!$C$24:$BG$323,AD$303))</f>
        <v/>
      </c>
      <c r="AE192" s="54" t="str">
        <f ca="1">IF(OR(VLOOKUP($A192,Mitglieder!$C$24:$BG$323,AE$303)="",$G192=""),"",VLOOKUP($A192,Mitglieder!$C$24:$BG$323,AE$303))</f>
        <v/>
      </c>
      <c r="AF192" s="54" t="str">
        <f ca="1">IF(OR(VLOOKUP($A192,Mitglieder!$C$24:$BG$323,AF$303)="",$G192=""),"",VLOOKUP($A192,Mitglieder!$C$24:$BG$323,AF$303))</f>
        <v/>
      </c>
      <c r="AG192" s="54" t="str">
        <f ca="1">IF(OR(VLOOKUP($A192,Mitglieder!$C$24:$BG$323,AG$303)="",$G192=""),"",VLOOKUP($A192,Mitglieder!$C$24:$BG$323,AG$303))</f>
        <v/>
      </c>
      <c r="AH192" s="54" t="str">
        <f ca="1">IF(OR(VLOOKUP($A192,Mitglieder!$C$24:$BG$323,AH$303)="",$G192=""),"",VLOOKUP($A192,Mitglieder!$C$24:$BG$323,AH$303))</f>
        <v/>
      </c>
      <c r="AI192" s="54" t="str">
        <f ca="1">IF(OR(VLOOKUP($A192,Mitglieder!$C$24:$BG$323,AI$303)="",$G192=""),"",VLOOKUP($A192,Mitglieder!$C$24:$BG$323,AI$303))</f>
        <v/>
      </c>
      <c r="AJ192" s="54" t="str">
        <f ca="1">IF(OR(VLOOKUP($A192,Mitglieder!$C$24:$BG$323,AJ$303)="",$G192=""),"",VLOOKUP($A192,Mitglieder!$C$24:$BG$323,AJ$303))</f>
        <v/>
      </c>
      <c r="AK192" s="54" t="str">
        <f ca="1">IF(OR(VLOOKUP($A192,Mitglieder!$C$24:$BG$323,AK$303)="",$G192=""),"",VLOOKUP($A192,Mitglieder!$C$24:$BG$323,AK$303))</f>
        <v/>
      </c>
      <c r="AL192" s="54" t="str">
        <f ca="1">IF(OR(VLOOKUP($A192,Mitglieder!$C$24:$BG$323,AL$303)="",$G192=""),"",VLOOKUP($A192,Mitglieder!$C$24:$BG$323,AL$303))</f>
        <v/>
      </c>
      <c r="AM192" s="42" t="str">
        <f ca="1">IF($G192="","",VLOOKUP($A192,Mitglieder!$C$24:$BG$323,AM$303))</f>
        <v/>
      </c>
      <c r="AN192" s="54" t="str">
        <f ca="1">IF(OR(VLOOKUP($A192,Mitglieder!$C$24:$BG$323,AN$303)="",$G192=""),"",VLOOKUP($A192,Mitglieder!$C$24:$BG$323,AN$303))</f>
        <v/>
      </c>
      <c r="AO192" s="43" t="str">
        <f ca="1">IF($G192="","",TEXT(VLOOKUP($A192,Mitglieder!$C$24:$BG$323,AO$303),"TT.MM.JJJJ"))</f>
        <v/>
      </c>
      <c r="AP192" s="42" t="str">
        <f ca="1">IF($G192="","",VLOOKUP($A192,Mitglieder!$C$24:$BG$323,AP$303))</f>
        <v/>
      </c>
      <c r="AQ192" s="45" t="str">
        <f ca="1">IF($G192="","",TEXT(VLOOKUP($A192,Mitglieder!$C$24:$BG$323,AQ$303),"0.00"))</f>
        <v/>
      </c>
      <c r="AR192" s="54" t="str">
        <f ca="1">IF(OR(VLOOKUP($A192,Mitglieder!$C$24:$BG$323,AR$303)="",$G192=""),"",VLOOKUP($A192,Mitglieder!$C$24:$BG$323,AR$303))</f>
        <v/>
      </c>
      <c r="AS192" s="45" t="str">
        <f ca="1">IF($G192="","",TEXT(VLOOKUP($A192,Mitglieder!$C$24:$BG$323,AS$303),"0.00"))</f>
        <v/>
      </c>
      <c r="AT192" s="54" t="str">
        <f ca="1">IF(OR(VLOOKUP($A192,Mitglieder!$C$24:$BG$323,AT$303)="",$G192=""),"",VLOOKUP($A192,Mitglieder!$C$24:$BG$323,AT$303))</f>
        <v/>
      </c>
      <c r="AU192" s="45" t="str">
        <f ca="1">IF($G192="","",TEXT(VLOOKUP($A192,Mitglieder!$C$24:$BG$323,AU$303),"0.00"))</f>
        <v/>
      </c>
      <c r="AV192" s="45" t="str">
        <f ca="1">IF($G192="","",TEXT(VLOOKUP($A192,Mitglieder!$C$24:$BG$323,AV$303),"0.00"))</f>
        <v/>
      </c>
      <c r="AW192" s="42" t="str">
        <f ca="1">IF($G192="","",VLOOKUP($A192,Mitglieder!$C$24:$BG$323,AW$303))</f>
        <v/>
      </c>
      <c r="AX192" s="54" t="str">
        <f ca="1">IF(OR(VLOOKUP($A192,Mitglieder!$C$24:$BG$323,AX$303)="",$G192=""),"",VLOOKUP($A192,Mitglieder!$C$24:$BG$323,AX$303))</f>
        <v/>
      </c>
      <c r="AY192" s="43" t="str">
        <f ca="1">IF($G192="","",TEXT(VLOOKUP($A192,Mitglieder!$C$24:$BG$323,AY$303),"TT.MM.JJJJ"))</f>
        <v/>
      </c>
      <c r="AZ192" s="43" t="str">
        <f ca="1">IF($G192="","",TEXT(VLOOKUP($A192,Mitglieder!$C$24:$BG$323,AZ$303),"TT.MM.JJJJ"))</f>
        <v/>
      </c>
      <c r="BA192" s="43" t="str">
        <f ca="1">IF($G192="","",TEXT(VLOOKUP($A192,Mitglieder!$C$24:$BG$323,BA$303),"TT.MM.JJJJ"))</f>
        <v/>
      </c>
      <c r="BB192" s="43" t="str">
        <f ca="1">IF($G192="","",TEXT(VLOOKUP($A192,Mitglieder!$C$24:$BG$323,BB$303),"TT.MM.JJJJ"))</f>
        <v/>
      </c>
      <c r="BC192" s="43" t="str">
        <f ca="1">IF($G192="","",TEXT(VLOOKUP($A192,Mitglieder!$C$24:$BG$323,BC$303),"TT.MM.JJJJ"))</f>
        <v/>
      </c>
      <c r="BD192" s="43" t="str">
        <f ca="1">IF($G192="","",TEXT(VLOOKUP($A192,Mitglieder!$C$24:$BG$323,BD$303),"TT.MM.JJJJ"))</f>
        <v/>
      </c>
      <c r="BE192" s="42" t="str">
        <f ca="1">IF($G192="","",VLOOKUP($A192,Mitglieder!$C$24:$BG$323,BE$303))</f>
        <v/>
      </c>
      <c r="BF192" s="42" t="str">
        <f ca="1">IF($G192="","",VLOOKUP($A192,Mitglieder!$C$24:$BG$323,BF$303))</f>
        <v/>
      </c>
    </row>
    <row r="193" spans="1:58" x14ac:dyDescent="0.35">
      <c r="A193" s="42">
        <v>193</v>
      </c>
      <c r="B193" s="42">
        <f ca="1">VLOOKUP($A193,Mitglieder!$C$24:$BA$323,B$303)</f>
        <v>1.0299999999999967</v>
      </c>
      <c r="C193" s="42" t="str">
        <f ca="1">IF($G193="","",VLOOKUP($A193,Mitglieder!$C$24:$BG$323,C$303))</f>
        <v/>
      </c>
      <c r="D193" s="42" t="str">
        <f ca="1">IF($G193="","",VLOOKUP($A193,Mitglieder!$C$24:$BG$323,D$303))</f>
        <v/>
      </c>
      <c r="E193" s="42" t="str">
        <f ca="1">IF($G193="","",VLOOKUP($A193,Mitglieder!$C$24:$BG$323,E$303))</f>
        <v/>
      </c>
      <c r="F193" s="54" t="str">
        <f ca="1">IF(OR(VLOOKUP($A193,Mitglieder!$C$24:$BG$323,F$303)="",$G193=""),"",VLOOKUP($A193,Mitglieder!$C$24:$BG$323,F$303))</f>
        <v/>
      </c>
      <c r="G193" s="72" t="str">
        <f ca="1">IF(B193/ROUND(B193,0)=1,VLOOKUP($A193,Mitglieder!$C$24:$BA$323,G$303),"")</f>
        <v/>
      </c>
      <c r="H193" s="42" t="str">
        <f ca="1">IF($G193="","",VLOOKUP($A193,Mitglieder!$C$24:$BG$323,H$303))</f>
        <v/>
      </c>
      <c r="I193" s="54" t="str">
        <f ca="1">IF(OR(VLOOKUP($A193,Mitglieder!$C$24:$BG$323,I$303)="",$G193=""),"",VLOOKUP($A193,Mitglieder!$C$24:$BG$323,I$303))</f>
        <v/>
      </c>
      <c r="J193" s="42" t="str">
        <f ca="1">IF($G193="","",VLOOKUP($A193,Mitglieder!$C$24:$BG$323,J$303))</f>
        <v/>
      </c>
      <c r="K193" s="54" t="str">
        <f ca="1">IF(OR(VLOOKUP($A193,Mitglieder!$C$24:$BG$323,K$303)="",$G193=""),"",VLOOKUP($A193,Mitglieder!$C$24:$BG$323,K$303))</f>
        <v/>
      </c>
      <c r="L193" s="42" t="str">
        <f ca="1">IF($G193="","",VLOOKUP($A193,Mitglieder!$C$24:$BG$323,L$303))</f>
        <v/>
      </c>
      <c r="M193" s="42" t="str">
        <f ca="1">IF($G193="","",VLOOKUP($A193,Mitglieder!$C$24:$BG$323,M$303))</f>
        <v/>
      </c>
      <c r="N193" s="42" t="str">
        <f ca="1">IF($G193="","",VLOOKUP($A193,Mitglieder!$C$24:$BG$323,N$303))</f>
        <v/>
      </c>
      <c r="O193" s="42" t="str">
        <f ca="1">IF($G193="","",VLOOKUP($A193,Mitglieder!$C$24:$BG$323,O$303))</f>
        <v/>
      </c>
      <c r="P193" s="42" t="str">
        <f ca="1">IF($G193="","",VLOOKUP($A193,Mitglieder!$C$24:$BG$323,P$303))</f>
        <v/>
      </c>
      <c r="Q193" s="42" t="str">
        <f ca="1">IF($G193="","",VLOOKUP($A193,Mitglieder!$C$24:$BG$323,Q$303))</f>
        <v/>
      </c>
      <c r="R193" s="54" t="str">
        <f ca="1">IF(OR(VLOOKUP($A193,Mitglieder!$C$24:$BG$323,R$303)="",$G193=""),"",VLOOKUP($A193,Mitglieder!$C$24:$BG$323,R$303))</f>
        <v/>
      </c>
      <c r="S193" s="43" t="str">
        <f ca="1">IF($G193="","",TEXT(VLOOKUP($A193,Mitglieder!$C$24:$BG$323,S$303),"TT.MM.JJJJ"))</f>
        <v/>
      </c>
      <c r="T193" s="43" t="str">
        <f ca="1">IF($G193="","",TEXT(VLOOKUP($A193,Mitglieder!$C$24:$BG$323,T$303),"TT.MM.JJJJ"))</f>
        <v/>
      </c>
      <c r="U193" s="43" t="str">
        <f ca="1">IF($G193="","",TEXT(VLOOKUP($A193,Mitglieder!$C$24:$BG$323,U$303),"TT.MM.JJJJ"))</f>
        <v/>
      </c>
      <c r="V193" s="54" t="str">
        <f ca="1">IF(OR(VLOOKUP($A193,Mitglieder!$C$24:$BG$323,V$303)="",$G193=""),"",VLOOKUP($A193,Mitglieder!$C$24:$BG$323,V$303))</f>
        <v/>
      </c>
      <c r="W193" s="54" t="str">
        <f ca="1">IF(OR(VLOOKUP($A193,Mitglieder!$C$24:$BG$323,W$303)="",$G193=""),"",VLOOKUP($A193,Mitglieder!$C$24:$BG$323,W$303))</f>
        <v/>
      </c>
      <c r="X193" s="54" t="str">
        <f ca="1">IF(OR(VLOOKUP($A193,Mitglieder!$C$24:$BG$323,X$303)="",$G193=""),"",VLOOKUP($A193,Mitglieder!$C$24:$BG$323,X$303))</f>
        <v/>
      </c>
      <c r="Y193" s="54" t="str">
        <f ca="1">IF(OR(VLOOKUP($A193,Mitglieder!$C$24:$BG$323,Y$303)="",$G193=""),"",VLOOKUP($A193,Mitglieder!$C$24:$BG$323,Y$303))</f>
        <v/>
      </c>
      <c r="Z193" s="54" t="str">
        <f ca="1">IF(OR(VLOOKUP($A193,Mitglieder!$C$24:$BG$323,Z$303)="",$G193=""),"",VLOOKUP($A193,Mitglieder!$C$24:$BG$323,Z$303))</f>
        <v/>
      </c>
      <c r="AA193" s="54" t="str">
        <f ca="1">IF(OR(VLOOKUP($A193,Mitglieder!$C$24:$BG$323,AA$303)="",$G193=""),"",VLOOKUP($A193,Mitglieder!$C$24:$BG$323,AA$303))</f>
        <v/>
      </c>
      <c r="AB193" s="54" t="str">
        <f ca="1">IF(OR(VLOOKUP($A193,Mitglieder!$C$24:$BG$323,AB$303)="",$G193=""),"",VLOOKUP($A193,Mitglieder!$C$24:$BG$323,AB$303))</f>
        <v/>
      </c>
      <c r="AC193" s="54" t="str">
        <f ca="1">IF(OR(VLOOKUP($A193,Mitglieder!$C$24:$BG$323,AC$303)="",$G193=""),"",VLOOKUP($A193,Mitglieder!$C$24:$BG$323,AC$303))</f>
        <v/>
      </c>
      <c r="AD193" s="54" t="str">
        <f ca="1">IF(OR(VLOOKUP($A193,Mitglieder!$C$24:$BG$323,AD$303)="",$G193=""),"",VLOOKUP($A193,Mitglieder!$C$24:$BG$323,AD$303))</f>
        <v/>
      </c>
      <c r="AE193" s="54" t="str">
        <f ca="1">IF(OR(VLOOKUP($A193,Mitglieder!$C$24:$BG$323,AE$303)="",$G193=""),"",VLOOKUP($A193,Mitglieder!$C$24:$BG$323,AE$303))</f>
        <v/>
      </c>
      <c r="AF193" s="54" t="str">
        <f ca="1">IF(OR(VLOOKUP($A193,Mitglieder!$C$24:$BG$323,AF$303)="",$G193=""),"",VLOOKUP($A193,Mitglieder!$C$24:$BG$323,AF$303))</f>
        <v/>
      </c>
      <c r="AG193" s="54" t="str">
        <f ca="1">IF(OR(VLOOKUP($A193,Mitglieder!$C$24:$BG$323,AG$303)="",$G193=""),"",VLOOKUP($A193,Mitglieder!$C$24:$BG$323,AG$303))</f>
        <v/>
      </c>
      <c r="AH193" s="54" t="str">
        <f ca="1">IF(OR(VLOOKUP($A193,Mitglieder!$C$24:$BG$323,AH$303)="",$G193=""),"",VLOOKUP($A193,Mitglieder!$C$24:$BG$323,AH$303))</f>
        <v/>
      </c>
      <c r="AI193" s="54" t="str">
        <f ca="1">IF(OR(VLOOKUP($A193,Mitglieder!$C$24:$BG$323,AI$303)="",$G193=""),"",VLOOKUP($A193,Mitglieder!$C$24:$BG$323,AI$303))</f>
        <v/>
      </c>
      <c r="AJ193" s="54" t="str">
        <f ca="1">IF(OR(VLOOKUP($A193,Mitglieder!$C$24:$BG$323,AJ$303)="",$G193=""),"",VLOOKUP($A193,Mitglieder!$C$24:$BG$323,AJ$303))</f>
        <v/>
      </c>
      <c r="AK193" s="54" t="str">
        <f ca="1">IF(OR(VLOOKUP($A193,Mitglieder!$C$24:$BG$323,AK$303)="",$G193=""),"",VLOOKUP($A193,Mitglieder!$C$24:$BG$323,AK$303))</f>
        <v/>
      </c>
      <c r="AL193" s="54" t="str">
        <f ca="1">IF(OR(VLOOKUP($A193,Mitglieder!$C$24:$BG$323,AL$303)="",$G193=""),"",VLOOKUP($A193,Mitglieder!$C$24:$BG$323,AL$303))</f>
        <v/>
      </c>
      <c r="AM193" s="42" t="str">
        <f ca="1">IF($G193="","",VLOOKUP($A193,Mitglieder!$C$24:$BG$323,AM$303))</f>
        <v/>
      </c>
      <c r="AN193" s="54" t="str">
        <f ca="1">IF(OR(VLOOKUP($A193,Mitglieder!$C$24:$BG$323,AN$303)="",$G193=""),"",VLOOKUP($A193,Mitglieder!$C$24:$BG$323,AN$303))</f>
        <v/>
      </c>
      <c r="AO193" s="43" t="str">
        <f ca="1">IF($G193="","",TEXT(VLOOKUP($A193,Mitglieder!$C$24:$BG$323,AO$303),"TT.MM.JJJJ"))</f>
        <v/>
      </c>
      <c r="AP193" s="42" t="str">
        <f ca="1">IF($G193="","",VLOOKUP($A193,Mitglieder!$C$24:$BG$323,AP$303))</f>
        <v/>
      </c>
      <c r="AQ193" s="45" t="str">
        <f ca="1">IF($G193="","",TEXT(VLOOKUP($A193,Mitglieder!$C$24:$BG$323,AQ$303),"0.00"))</f>
        <v/>
      </c>
      <c r="AR193" s="54" t="str">
        <f ca="1">IF(OR(VLOOKUP($A193,Mitglieder!$C$24:$BG$323,AR$303)="",$G193=""),"",VLOOKUP($A193,Mitglieder!$C$24:$BG$323,AR$303))</f>
        <v/>
      </c>
      <c r="AS193" s="45" t="str">
        <f ca="1">IF($G193="","",TEXT(VLOOKUP($A193,Mitglieder!$C$24:$BG$323,AS$303),"0.00"))</f>
        <v/>
      </c>
      <c r="AT193" s="54" t="str">
        <f ca="1">IF(OR(VLOOKUP($A193,Mitglieder!$C$24:$BG$323,AT$303)="",$G193=""),"",VLOOKUP($A193,Mitglieder!$C$24:$BG$323,AT$303))</f>
        <v/>
      </c>
      <c r="AU193" s="45" t="str">
        <f ca="1">IF($G193="","",TEXT(VLOOKUP($A193,Mitglieder!$C$24:$BG$323,AU$303),"0.00"))</f>
        <v/>
      </c>
      <c r="AV193" s="45" t="str">
        <f ca="1">IF($G193="","",TEXT(VLOOKUP($A193,Mitglieder!$C$24:$BG$323,AV$303),"0.00"))</f>
        <v/>
      </c>
      <c r="AW193" s="42" t="str">
        <f ca="1">IF($G193="","",VLOOKUP($A193,Mitglieder!$C$24:$BG$323,AW$303))</f>
        <v/>
      </c>
      <c r="AX193" s="54" t="str">
        <f ca="1">IF(OR(VLOOKUP($A193,Mitglieder!$C$24:$BG$323,AX$303)="",$G193=""),"",VLOOKUP($A193,Mitglieder!$C$24:$BG$323,AX$303))</f>
        <v/>
      </c>
      <c r="AY193" s="43" t="str">
        <f ca="1">IF($G193="","",TEXT(VLOOKUP($A193,Mitglieder!$C$24:$BG$323,AY$303),"TT.MM.JJJJ"))</f>
        <v/>
      </c>
      <c r="AZ193" s="43" t="str">
        <f ca="1">IF($G193="","",TEXT(VLOOKUP($A193,Mitglieder!$C$24:$BG$323,AZ$303),"TT.MM.JJJJ"))</f>
        <v/>
      </c>
      <c r="BA193" s="43" t="str">
        <f ca="1">IF($G193="","",TEXT(VLOOKUP($A193,Mitglieder!$C$24:$BG$323,BA$303),"TT.MM.JJJJ"))</f>
        <v/>
      </c>
      <c r="BB193" s="43" t="str">
        <f ca="1">IF($G193="","",TEXT(VLOOKUP($A193,Mitglieder!$C$24:$BG$323,BB$303),"TT.MM.JJJJ"))</f>
        <v/>
      </c>
      <c r="BC193" s="43" t="str">
        <f ca="1">IF($G193="","",TEXT(VLOOKUP($A193,Mitglieder!$C$24:$BG$323,BC$303),"TT.MM.JJJJ"))</f>
        <v/>
      </c>
      <c r="BD193" s="43" t="str">
        <f ca="1">IF($G193="","",TEXT(VLOOKUP($A193,Mitglieder!$C$24:$BG$323,BD$303),"TT.MM.JJJJ"))</f>
        <v/>
      </c>
      <c r="BE193" s="42" t="str">
        <f ca="1">IF($G193="","",VLOOKUP($A193,Mitglieder!$C$24:$BG$323,BE$303))</f>
        <v/>
      </c>
      <c r="BF193" s="42" t="str">
        <f ca="1">IF($G193="","",VLOOKUP($A193,Mitglieder!$C$24:$BG$323,BF$303))</f>
        <v/>
      </c>
    </row>
    <row r="194" spans="1:58" x14ac:dyDescent="0.35">
      <c r="A194" s="42">
        <v>194</v>
      </c>
      <c r="B194" s="42">
        <f ca="1">VLOOKUP($A194,Mitglieder!$C$24:$BA$323,B$303)</f>
        <v>1.0299999999999967</v>
      </c>
      <c r="C194" s="42" t="str">
        <f ca="1">IF($G194="","",VLOOKUP($A194,Mitglieder!$C$24:$BG$323,C$303))</f>
        <v/>
      </c>
      <c r="D194" s="42" t="str">
        <f ca="1">IF($G194="","",VLOOKUP($A194,Mitglieder!$C$24:$BG$323,D$303))</f>
        <v/>
      </c>
      <c r="E194" s="42" t="str">
        <f ca="1">IF($G194="","",VLOOKUP($A194,Mitglieder!$C$24:$BG$323,E$303))</f>
        <v/>
      </c>
      <c r="F194" s="54" t="str">
        <f ca="1">IF(OR(VLOOKUP($A194,Mitglieder!$C$24:$BG$323,F$303)="",$G194=""),"",VLOOKUP($A194,Mitglieder!$C$24:$BG$323,F$303))</f>
        <v/>
      </c>
      <c r="G194" s="72" t="str">
        <f ca="1">IF(B194/ROUND(B194,0)=1,VLOOKUP($A194,Mitglieder!$C$24:$BA$323,G$303),"")</f>
        <v/>
      </c>
      <c r="H194" s="42" t="str">
        <f ca="1">IF($G194="","",VLOOKUP($A194,Mitglieder!$C$24:$BG$323,H$303))</f>
        <v/>
      </c>
      <c r="I194" s="54" t="str">
        <f ca="1">IF(OR(VLOOKUP($A194,Mitglieder!$C$24:$BG$323,I$303)="",$G194=""),"",VLOOKUP($A194,Mitglieder!$C$24:$BG$323,I$303))</f>
        <v/>
      </c>
      <c r="J194" s="42" t="str">
        <f ca="1">IF($G194="","",VLOOKUP($A194,Mitglieder!$C$24:$BG$323,J$303))</f>
        <v/>
      </c>
      <c r="K194" s="54" t="str">
        <f ca="1">IF(OR(VLOOKUP($A194,Mitglieder!$C$24:$BG$323,K$303)="",$G194=""),"",VLOOKUP($A194,Mitglieder!$C$24:$BG$323,K$303))</f>
        <v/>
      </c>
      <c r="L194" s="42" t="str">
        <f ca="1">IF($G194="","",VLOOKUP($A194,Mitglieder!$C$24:$BG$323,L$303))</f>
        <v/>
      </c>
      <c r="M194" s="42" t="str">
        <f ca="1">IF($G194="","",VLOOKUP($A194,Mitglieder!$C$24:$BG$323,M$303))</f>
        <v/>
      </c>
      <c r="N194" s="42" t="str">
        <f ca="1">IF($G194="","",VLOOKUP($A194,Mitglieder!$C$24:$BG$323,N$303))</f>
        <v/>
      </c>
      <c r="O194" s="42" t="str">
        <f ca="1">IF($G194="","",VLOOKUP($A194,Mitglieder!$C$24:$BG$323,O$303))</f>
        <v/>
      </c>
      <c r="P194" s="42" t="str">
        <f ca="1">IF($G194="","",VLOOKUP($A194,Mitglieder!$C$24:$BG$323,P$303))</f>
        <v/>
      </c>
      <c r="Q194" s="42" t="str">
        <f ca="1">IF($G194="","",VLOOKUP($A194,Mitglieder!$C$24:$BG$323,Q$303))</f>
        <v/>
      </c>
      <c r="R194" s="54" t="str">
        <f ca="1">IF(OR(VLOOKUP($A194,Mitglieder!$C$24:$BG$323,R$303)="",$G194=""),"",VLOOKUP($A194,Mitglieder!$C$24:$BG$323,R$303))</f>
        <v/>
      </c>
      <c r="S194" s="43" t="str">
        <f ca="1">IF($G194="","",TEXT(VLOOKUP($A194,Mitglieder!$C$24:$BG$323,S$303),"TT.MM.JJJJ"))</f>
        <v/>
      </c>
      <c r="T194" s="43" t="str">
        <f ca="1">IF($G194="","",TEXT(VLOOKUP($A194,Mitglieder!$C$24:$BG$323,T$303),"TT.MM.JJJJ"))</f>
        <v/>
      </c>
      <c r="U194" s="43" t="str">
        <f ca="1">IF($G194="","",TEXT(VLOOKUP($A194,Mitglieder!$C$24:$BG$323,U$303),"TT.MM.JJJJ"))</f>
        <v/>
      </c>
      <c r="V194" s="54" t="str">
        <f ca="1">IF(OR(VLOOKUP($A194,Mitglieder!$C$24:$BG$323,V$303)="",$G194=""),"",VLOOKUP($A194,Mitglieder!$C$24:$BG$323,V$303))</f>
        <v/>
      </c>
      <c r="W194" s="54" t="str">
        <f ca="1">IF(OR(VLOOKUP($A194,Mitglieder!$C$24:$BG$323,W$303)="",$G194=""),"",VLOOKUP($A194,Mitglieder!$C$24:$BG$323,W$303))</f>
        <v/>
      </c>
      <c r="X194" s="54" t="str">
        <f ca="1">IF(OR(VLOOKUP($A194,Mitglieder!$C$24:$BG$323,X$303)="",$G194=""),"",VLOOKUP($A194,Mitglieder!$C$24:$BG$323,X$303))</f>
        <v/>
      </c>
      <c r="Y194" s="54" t="str">
        <f ca="1">IF(OR(VLOOKUP($A194,Mitglieder!$C$24:$BG$323,Y$303)="",$G194=""),"",VLOOKUP($A194,Mitglieder!$C$24:$BG$323,Y$303))</f>
        <v/>
      </c>
      <c r="Z194" s="54" t="str">
        <f ca="1">IF(OR(VLOOKUP($A194,Mitglieder!$C$24:$BG$323,Z$303)="",$G194=""),"",VLOOKUP($A194,Mitglieder!$C$24:$BG$323,Z$303))</f>
        <v/>
      </c>
      <c r="AA194" s="54" t="str">
        <f ca="1">IF(OR(VLOOKUP($A194,Mitglieder!$C$24:$BG$323,AA$303)="",$G194=""),"",VLOOKUP($A194,Mitglieder!$C$24:$BG$323,AA$303))</f>
        <v/>
      </c>
      <c r="AB194" s="54" t="str">
        <f ca="1">IF(OR(VLOOKUP($A194,Mitglieder!$C$24:$BG$323,AB$303)="",$G194=""),"",VLOOKUP($A194,Mitglieder!$C$24:$BG$323,AB$303))</f>
        <v/>
      </c>
      <c r="AC194" s="54" t="str">
        <f ca="1">IF(OR(VLOOKUP($A194,Mitglieder!$C$24:$BG$323,AC$303)="",$G194=""),"",VLOOKUP($A194,Mitglieder!$C$24:$BG$323,AC$303))</f>
        <v/>
      </c>
      <c r="AD194" s="54" t="str">
        <f ca="1">IF(OR(VLOOKUP($A194,Mitglieder!$C$24:$BG$323,AD$303)="",$G194=""),"",VLOOKUP($A194,Mitglieder!$C$24:$BG$323,AD$303))</f>
        <v/>
      </c>
      <c r="AE194" s="54" t="str">
        <f ca="1">IF(OR(VLOOKUP($A194,Mitglieder!$C$24:$BG$323,AE$303)="",$G194=""),"",VLOOKUP($A194,Mitglieder!$C$24:$BG$323,AE$303))</f>
        <v/>
      </c>
      <c r="AF194" s="54" t="str">
        <f ca="1">IF(OR(VLOOKUP($A194,Mitglieder!$C$24:$BG$323,AF$303)="",$G194=""),"",VLOOKUP($A194,Mitglieder!$C$24:$BG$323,AF$303))</f>
        <v/>
      </c>
      <c r="AG194" s="54" t="str">
        <f ca="1">IF(OR(VLOOKUP($A194,Mitglieder!$C$24:$BG$323,AG$303)="",$G194=""),"",VLOOKUP($A194,Mitglieder!$C$24:$BG$323,AG$303))</f>
        <v/>
      </c>
      <c r="AH194" s="54" t="str">
        <f ca="1">IF(OR(VLOOKUP($A194,Mitglieder!$C$24:$BG$323,AH$303)="",$G194=""),"",VLOOKUP($A194,Mitglieder!$C$24:$BG$323,AH$303))</f>
        <v/>
      </c>
      <c r="AI194" s="54" t="str">
        <f ca="1">IF(OR(VLOOKUP($A194,Mitglieder!$C$24:$BG$323,AI$303)="",$G194=""),"",VLOOKUP($A194,Mitglieder!$C$24:$BG$323,AI$303))</f>
        <v/>
      </c>
      <c r="AJ194" s="54" t="str">
        <f ca="1">IF(OR(VLOOKUP($A194,Mitglieder!$C$24:$BG$323,AJ$303)="",$G194=""),"",VLOOKUP($A194,Mitglieder!$C$24:$BG$323,AJ$303))</f>
        <v/>
      </c>
      <c r="AK194" s="54" t="str">
        <f ca="1">IF(OR(VLOOKUP($A194,Mitglieder!$C$24:$BG$323,AK$303)="",$G194=""),"",VLOOKUP($A194,Mitglieder!$C$24:$BG$323,AK$303))</f>
        <v/>
      </c>
      <c r="AL194" s="54" t="str">
        <f ca="1">IF(OR(VLOOKUP($A194,Mitglieder!$C$24:$BG$323,AL$303)="",$G194=""),"",VLOOKUP($A194,Mitglieder!$C$24:$BG$323,AL$303))</f>
        <v/>
      </c>
      <c r="AM194" s="42" t="str">
        <f ca="1">IF($G194="","",VLOOKUP($A194,Mitglieder!$C$24:$BG$323,AM$303))</f>
        <v/>
      </c>
      <c r="AN194" s="54" t="str">
        <f ca="1">IF(OR(VLOOKUP($A194,Mitglieder!$C$24:$BG$323,AN$303)="",$G194=""),"",VLOOKUP($A194,Mitglieder!$C$24:$BG$323,AN$303))</f>
        <v/>
      </c>
      <c r="AO194" s="43" t="str">
        <f ca="1">IF($G194="","",TEXT(VLOOKUP($A194,Mitglieder!$C$24:$BG$323,AO$303),"TT.MM.JJJJ"))</f>
        <v/>
      </c>
      <c r="AP194" s="42" t="str">
        <f ca="1">IF($G194="","",VLOOKUP($A194,Mitglieder!$C$24:$BG$323,AP$303))</f>
        <v/>
      </c>
      <c r="AQ194" s="45" t="str">
        <f ca="1">IF($G194="","",TEXT(VLOOKUP($A194,Mitglieder!$C$24:$BG$323,AQ$303),"0.00"))</f>
        <v/>
      </c>
      <c r="AR194" s="54" t="str">
        <f ca="1">IF(OR(VLOOKUP($A194,Mitglieder!$C$24:$BG$323,AR$303)="",$G194=""),"",VLOOKUP($A194,Mitglieder!$C$24:$BG$323,AR$303))</f>
        <v/>
      </c>
      <c r="AS194" s="45" t="str">
        <f ca="1">IF($G194="","",TEXT(VLOOKUP($A194,Mitglieder!$C$24:$BG$323,AS$303),"0.00"))</f>
        <v/>
      </c>
      <c r="AT194" s="54" t="str">
        <f ca="1">IF(OR(VLOOKUP($A194,Mitglieder!$C$24:$BG$323,AT$303)="",$G194=""),"",VLOOKUP($A194,Mitglieder!$C$24:$BG$323,AT$303))</f>
        <v/>
      </c>
      <c r="AU194" s="45" t="str">
        <f ca="1">IF($G194="","",TEXT(VLOOKUP($A194,Mitglieder!$C$24:$BG$323,AU$303),"0.00"))</f>
        <v/>
      </c>
      <c r="AV194" s="45" t="str">
        <f ca="1">IF($G194="","",TEXT(VLOOKUP($A194,Mitglieder!$C$24:$BG$323,AV$303),"0.00"))</f>
        <v/>
      </c>
      <c r="AW194" s="42" t="str">
        <f ca="1">IF($G194="","",VLOOKUP($A194,Mitglieder!$C$24:$BG$323,AW$303))</f>
        <v/>
      </c>
      <c r="AX194" s="54" t="str">
        <f ca="1">IF(OR(VLOOKUP($A194,Mitglieder!$C$24:$BG$323,AX$303)="",$G194=""),"",VLOOKUP($A194,Mitglieder!$C$24:$BG$323,AX$303))</f>
        <v/>
      </c>
      <c r="AY194" s="43" t="str">
        <f ca="1">IF($G194="","",TEXT(VLOOKUP($A194,Mitglieder!$C$24:$BG$323,AY$303),"TT.MM.JJJJ"))</f>
        <v/>
      </c>
      <c r="AZ194" s="43" t="str">
        <f ca="1">IF($G194="","",TEXT(VLOOKUP($A194,Mitglieder!$C$24:$BG$323,AZ$303),"TT.MM.JJJJ"))</f>
        <v/>
      </c>
      <c r="BA194" s="43" t="str">
        <f ca="1">IF($G194="","",TEXT(VLOOKUP($A194,Mitglieder!$C$24:$BG$323,BA$303),"TT.MM.JJJJ"))</f>
        <v/>
      </c>
      <c r="BB194" s="43" t="str">
        <f ca="1">IF($G194="","",TEXT(VLOOKUP($A194,Mitglieder!$C$24:$BG$323,BB$303),"TT.MM.JJJJ"))</f>
        <v/>
      </c>
      <c r="BC194" s="43" t="str">
        <f ca="1">IF($G194="","",TEXT(VLOOKUP($A194,Mitglieder!$C$24:$BG$323,BC$303),"TT.MM.JJJJ"))</f>
        <v/>
      </c>
      <c r="BD194" s="43" t="str">
        <f ca="1">IF($G194="","",TEXT(VLOOKUP($A194,Mitglieder!$C$24:$BG$323,BD$303),"TT.MM.JJJJ"))</f>
        <v/>
      </c>
      <c r="BE194" s="42" t="str">
        <f ca="1">IF($G194="","",VLOOKUP($A194,Mitglieder!$C$24:$BG$323,BE$303))</f>
        <v/>
      </c>
      <c r="BF194" s="42" t="str">
        <f ca="1">IF($G194="","",VLOOKUP($A194,Mitglieder!$C$24:$BG$323,BF$303))</f>
        <v/>
      </c>
    </row>
    <row r="195" spans="1:58" x14ac:dyDescent="0.35">
      <c r="A195" s="42">
        <v>195</v>
      </c>
      <c r="B195" s="42">
        <f ca="1">VLOOKUP($A195,Mitglieder!$C$24:$BA$323,B$303)</f>
        <v>1.0299999999999967</v>
      </c>
      <c r="C195" s="42" t="str">
        <f ca="1">IF($G195="","",VLOOKUP($A195,Mitglieder!$C$24:$BG$323,C$303))</f>
        <v/>
      </c>
      <c r="D195" s="42" t="str">
        <f ca="1">IF($G195="","",VLOOKUP($A195,Mitglieder!$C$24:$BG$323,D$303))</f>
        <v/>
      </c>
      <c r="E195" s="42" t="str">
        <f ca="1">IF($G195="","",VLOOKUP($A195,Mitglieder!$C$24:$BG$323,E$303))</f>
        <v/>
      </c>
      <c r="F195" s="54" t="str">
        <f ca="1">IF(OR(VLOOKUP($A195,Mitglieder!$C$24:$BG$323,F$303)="",$G195=""),"",VLOOKUP($A195,Mitglieder!$C$24:$BG$323,F$303))</f>
        <v/>
      </c>
      <c r="G195" s="72" t="str">
        <f ca="1">IF(B195/ROUND(B195,0)=1,VLOOKUP($A195,Mitglieder!$C$24:$BA$323,G$303),"")</f>
        <v/>
      </c>
      <c r="H195" s="42" t="str">
        <f ca="1">IF($G195="","",VLOOKUP($A195,Mitglieder!$C$24:$BG$323,H$303))</f>
        <v/>
      </c>
      <c r="I195" s="54" t="str">
        <f ca="1">IF(OR(VLOOKUP($A195,Mitglieder!$C$24:$BG$323,I$303)="",$G195=""),"",VLOOKUP($A195,Mitglieder!$C$24:$BG$323,I$303))</f>
        <v/>
      </c>
      <c r="J195" s="42" t="str">
        <f ca="1">IF($G195="","",VLOOKUP($A195,Mitglieder!$C$24:$BG$323,J$303))</f>
        <v/>
      </c>
      <c r="K195" s="54" t="str">
        <f ca="1">IF(OR(VLOOKUP($A195,Mitglieder!$C$24:$BG$323,K$303)="",$G195=""),"",VLOOKUP($A195,Mitglieder!$C$24:$BG$323,K$303))</f>
        <v/>
      </c>
      <c r="L195" s="42" t="str">
        <f ca="1">IF($G195="","",VLOOKUP($A195,Mitglieder!$C$24:$BG$323,L$303))</f>
        <v/>
      </c>
      <c r="M195" s="42" t="str">
        <f ca="1">IF($G195="","",VLOOKUP($A195,Mitglieder!$C$24:$BG$323,M$303))</f>
        <v/>
      </c>
      <c r="N195" s="42" t="str">
        <f ca="1">IF($G195="","",VLOOKUP($A195,Mitglieder!$C$24:$BG$323,N$303))</f>
        <v/>
      </c>
      <c r="O195" s="42" t="str">
        <f ca="1">IF($G195="","",VLOOKUP($A195,Mitglieder!$C$24:$BG$323,O$303))</f>
        <v/>
      </c>
      <c r="P195" s="42" t="str">
        <f ca="1">IF($G195="","",VLOOKUP($A195,Mitglieder!$C$24:$BG$323,P$303))</f>
        <v/>
      </c>
      <c r="Q195" s="42" t="str">
        <f ca="1">IF($G195="","",VLOOKUP($A195,Mitglieder!$C$24:$BG$323,Q$303))</f>
        <v/>
      </c>
      <c r="R195" s="54" t="str">
        <f ca="1">IF(OR(VLOOKUP($A195,Mitglieder!$C$24:$BG$323,R$303)="",$G195=""),"",VLOOKUP($A195,Mitglieder!$C$24:$BG$323,R$303))</f>
        <v/>
      </c>
      <c r="S195" s="43" t="str">
        <f ca="1">IF($G195="","",TEXT(VLOOKUP($A195,Mitglieder!$C$24:$BG$323,S$303),"TT.MM.JJJJ"))</f>
        <v/>
      </c>
      <c r="T195" s="43" t="str">
        <f ca="1">IF($G195="","",TEXT(VLOOKUP($A195,Mitglieder!$C$24:$BG$323,T$303),"TT.MM.JJJJ"))</f>
        <v/>
      </c>
      <c r="U195" s="43" t="str">
        <f ca="1">IF($G195="","",TEXT(VLOOKUP($A195,Mitglieder!$C$24:$BG$323,U$303),"TT.MM.JJJJ"))</f>
        <v/>
      </c>
      <c r="V195" s="54" t="str">
        <f ca="1">IF(OR(VLOOKUP($A195,Mitglieder!$C$24:$BG$323,V$303)="",$G195=""),"",VLOOKUP($A195,Mitglieder!$C$24:$BG$323,V$303))</f>
        <v/>
      </c>
      <c r="W195" s="54" t="str">
        <f ca="1">IF(OR(VLOOKUP($A195,Mitglieder!$C$24:$BG$323,W$303)="",$G195=""),"",VLOOKUP($A195,Mitglieder!$C$24:$BG$323,W$303))</f>
        <v/>
      </c>
      <c r="X195" s="54" t="str">
        <f ca="1">IF(OR(VLOOKUP($A195,Mitglieder!$C$24:$BG$323,X$303)="",$G195=""),"",VLOOKUP($A195,Mitglieder!$C$24:$BG$323,X$303))</f>
        <v/>
      </c>
      <c r="Y195" s="54" t="str">
        <f ca="1">IF(OR(VLOOKUP($A195,Mitglieder!$C$24:$BG$323,Y$303)="",$G195=""),"",VLOOKUP($A195,Mitglieder!$C$24:$BG$323,Y$303))</f>
        <v/>
      </c>
      <c r="Z195" s="54" t="str">
        <f ca="1">IF(OR(VLOOKUP($A195,Mitglieder!$C$24:$BG$323,Z$303)="",$G195=""),"",VLOOKUP($A195,Mitglieder!$C$24:$BG$323,Z$303))</f>
        <v/>
      </c>
      <c r="AA195" s="54" t="str">
        <f ca="1">IF(OR(VLOOKUP($A195,Mitglieder!$C$24:$BG$323,AA$303)="",$G195=""),"",VLOOKUP($A195,Mitglieder!$C$24:$BG$323,AA$303))</f>
        <v/>
      </c>
      <c r="AB195" s="54" t="str">
        <f ca="1">IF(OR(VLOOKUP($A195,Mitglieder!$C$24:$BG$323,AB$303)="",$G195=""),"",VLOOKUP($A195,Mitglieder!$C$24:$BG$323,AB$303))</f>
        <v/>
      </c>
      <c r="AC195" s="54" t="str">
        <f ca="1">IF(OR(VLOOKUP($A195,Mitglieder!$C$24:$BG$323,AC$303)="",$G195=""),"",VLOOKUP($A195,Mitglieder!$C$24:$BG$323,AC$303))</f>
        <v/>
      </c>
      <c r="AD195" s="54" t="str">
        <f ca="1">IF(OR(VLOOKUP($A195,Mitglieder!$C$24:$BG$323,AD$303)="",$G195=""),"",VLOOKUP($A195,Mitglieder!$C$24:$BG$323,AD$303))</f>
        <v/>
      </c>
      <c r="AE195" s="54" t="str">
        <f ca="1">IF(OR(VLOOKUP($A195,Mitglieder!$C$24:$BG$323,AE$303)="",$G195=""),"",VLOOKUP($A195,Mitglieder!$C$24:$BG$323,AE$303))</f>
        <v/>
      </c>
      <c r="AF195" s="54" t="str">
        <f ca="1">IF(OR(VLOOKUP($A195,Mitglieder!$C$24:$BG$323,AF$303)="",$G195=""),"",VLOOKUP($A195,Mitglieder!$C$24:$BG$323,AF$303))</f>
        <v/>
      </c>
      <c r="AG195" s="54" t="str">
        <f ca="1">IF(OR(VLOOKUP($A195,Mitglieder!$C$24:$BG$323,AG$303)="",$G195=""),"",VLOOKUP($A195,Mitglieder!$C$24:$BG$323,AG$303))</f>
        <v/>
      </c>
      <c r="AH195" s="54" t="str">
        <f ca="1">IF(OR(VLOOKUP($A195,Mitglieder!$C$24:$BG$323,AH$303)="",$G195=""),"",VLOOKUP($A195,Mitglieder!$C$24:$BG$323,AH$303))</f>
        <v/>
      </c>
      <c r="AI195" s="54" t="str">
        <f ca="1">IF(OR(VLOOKUP($A195,Mitglieder!$C$24:$BG$323,AI$303)="",$G195=""),"",VLOOKUP($A195,Mitglieder!$C$24:$BG$323,AI$303))</f>
        <v/>
      </c>
      <c r="AJ195" s="54" t="str">
        <f ca="1">IF(OR(VLOOKUP($A195,Mitglieder!$C$24:$BG$323,AJ$303)="",$G195=""),"",VLOOKUP($A195,Mitglieder!$C$24:$BG$323,AJ$303))</f>
        <v/>
      </c>
      <c r="AK195" s="54" t="str">
        <f ca="1">IF(OR(VLOOKUP($A195,Mitglieder!$C$24:$BG$323,AK$303)="",$G195=""),"",VLOOKUP($A195,Mitglieder!$C$24:$BG$323,AK$303))</f>
        <v/>
      </c>
      <c r="AL195" s="54" t="str">
        <f ca="1">IF(OR(VLOOKUP($A195,Mitglieder!$C$24:$BG$323,AL$303)="",$G195=""),"",VLOOKUP($A195,Mitglieder!$C$24:$BG$323,AL$303))</f>
        <v/>
      </c>
      <c r="AM195" s="42" t="str">
        <f ca="1">IF($G195="","",VLOOKUP($A195,Mitglieder!$C$24:$BG$323,AM$303))</f>
        <v/>
      </c>
      <c r="AN195" s="54" t="str">
        <f ca="1">IF(OR(VLOOKUP($A195,Mitglieder!$C$24:$BG$323,AN$303)="",$G195=""),"",VLOOKUP($A195,Mitglieder!$C$24:$BG$323,AN$303))</f>
        <v/>
      </c>
      <c r="AO195" s="43" t="str">
        <f ca="1">IF($G195="","",TEXT(VLOOKUP($A195,Mitglieder!$C$24:$BG$323,AO$303),"TT.MM.JJJJ"))</f>
        <v/>
      </c>
      <c r="AP195" s="42" t="str">
        <f ca="1">IF($G195="","",VLOOKUP($A195,Mitglieder!$C$24:$BG$323,AP$303))</f>
        <v/>
      </c>
      <c r="AQ195" s="45" t="str">
        <f ca="1">IF($G195="","",TEXT(VLOOKUP($A195,Mitglieder!$C$24:$BG$323,AQ$303),"0.00"))</f>
        <v/>
      </c>
      <c r="AR195" s="54" t="str">
        <f ca="1">IF(OR(VLOOKUP($A195,Mitglieder!$C$24:$BG$323,AR$303)="",$G195=""),"",VLOOKUP($A195,Mitglieder!$C$24:$BG$323,AR$303))</f>
        <v/>
      </c>
      <c r="AS195" s="45" t="str">
        <f ca="1">IF($G195="","",TEXT(VLOOKUP($A195,Mitglieder!$C$24:$BG$323,AS$303),"0.00"))</f>
        <v/>
      </c>
      <c r="AT195" s="54" t="str">
        <f ca="1">IF(OR(VLOOKUP($A195,Mitglieder!$C$24:$BG$323,AT$303)="",$G195=""),"",VLOOKUP($A195,Mitglieder!$C$24:$BG$323,AT$303))</f>
        <v/>
      </c>
      <c r="AU195" s="45" t="str">
        <f ca="1">IF($G195="","",TEXT(VLOOKUP($A195,Mitglieder!$C$24:$BG$323,AU$303),"0.00"))</f>
        <v/>
      </c>
      <c r="AV195" s="45" t="str">
        <f ca="1">IF($G195="","",TEXT(VLOOKUP($A195,Mitglieder!$C$24:$BG$323,AV$303),"0.00"))</f>
        <v/>
      </c>
      <c r="AW195" s="42" t="str">
        <f ca="1">IF($G195="","",VLOOKUP($A195,Mitglieder!$C$24:$BG$323,AW$303))</f>
        <v/>
      </c>
      <c r="AX195" s="54" t="str">
        <f ca="1">IF(OR(VLOOKUP($A195,Mitglieder!$C$24:$BG$323,AX$303)="",$G195=""),"",VLOOKUP($A195,Mitglieder!$C$24:$BG$323,AX$303))</f>
        <v/>
      </c>
      <c r="AY195" s="43" t="str">
        <f ca="1">IF($G195="","",TEXT(VLOOKUP($A195,Mitglieder!$C$24:$BG$323,AY$303),"TT.MM.JJJJ"))</f>
        <v/>
      </c>
      <c r="AZ195" s="43" t="str">
        <f ca="1">IF($G195="","",TEXT(VLOOKUP($A195,Mitglieder!$C$24:$BG$323,AZ$303),"TT.MM.JJJJ"))</f>
        <v/>
      </c>
      <c r="BA195" s="43" t="str">
        <f ca="1">IF($G195="","",TEXT(VLOOKUP($A195,Mitglieder!$C$24:$BG$323,BA$303),"TT.MM.JJJJ"))</f>
        <v/>
      </c>
      <c r="BB195" s="43" t="str">
        <f ca="1">IF($G195="","",TEXT(VLOOKUP($A195,Mitglieder!$C$24:$BG$323,BB$303),"TT.MM.JJJJ"))</f>
        <v/>
      </c>
      <c r="BC195" s="43" t="str">
        <f ca="1">IF($G195="","",TEXT(VLOOKUP($A195,Mitglieder!$C$24:$BG$323,BC$303),"TT.MM.JJJJ"))</f>
        <v/>
      </c>
      <c r="BD195" s="43" t="str">
        <f ca="1">IF($G195="","",TEXT(VLOOKUP($A195,Mitglieder!$C$24:$BG$323,BD$303),"TT.MM.JJJJ"))</f>
        <v/>
      </c>
      <c r="BE195" s="42" t="str">
        <f ca="1">IF($G195="","",VLOOKUP($A195,Mitglieder!$C$24:$BG$323,BE$303))</f>
        <v/>
      </c>
      <c r="BF195" s="42" t="str">
        <f ca="1">IF($G195="","",VLOOKUP($A195,Mitglieder!$C$24:$BG$323,BF$303))</f>
        <v/>
      </c>
    </row>
    <row r="196" spans="1:58" x14ac:dyDescent="0.35">
      <c r="A196" s="42">
        <v>196</v>
      </c>
      <c r="B196" s="42">
        <f ca="1">VLOOKUP($A196,Mitglieder!$C$24:$BA$323,B$303)</f>
        <v>1.0299999999999967</v>
      </c>
      <c r="C196" s="42" t="str">
        <f ca="1">IF($G196="","",VLOOKUP($A196,Mitglieder!$C$24:$BG$323,C$303))</f>
        <v/>
      </c>
      <c r="D196" s="42" t="str">
        <f ca="1">IF($G196="","",VLOOKUP($A196,Mitglieder!$C$24:$BG$323,D$303))</f>
        <v/>
      </c>
      <c r="E196" s="42" t="str">
        <f ca="1">IF($G196="","",VLOOKUP($A196,Mitglieder!$C$24:$BG$323,E$303))</f>
        <v/>
      </c>
      <c r="F196" s="54" t="str">
        <f ca="1">IF(OR(VLOOKUP($A196,Mitglieder!$C$24:$BG$323,F$303)="",$G196=""),"",VLOOKUP($A196,Mitglieder!$C$24:$BG$323,F$303))</f>
        <v/>
      </c>
      <c r="G196" s="72" t="str">
        <f ca="1">IF(B196/ROUND(B196,0)=1,VLOOKUP($A196,Mitglieder!$C$24:$BA$323,G$303),"")</f>
        <v/>
      </c>
      <c r="H196" s="42" t="str">
        <f ca="1">IF($G196="","",VLOOKUP($A196,Mitglieder!$C$24:$BG$323,H$303))</f>
        <v/>
      </c>
      <c r="I196" s="54" t="str">
        <f ca="1">IF(OR(VLOOKUP($A196,Mitglieder!$C$24:$BG$323,I$303)="",$G196=""),"",VLOOKUP($A196,Mitglieder!$C$24:$BG$323,I$303))</f>
        <v/>
      </c>
      <c r="J196" s="42" t="str">
        <f ca="1">IF($G196="","",VLOOKUP($A196,Mitglieder!$C$24:$BG$323,J$303))</f>
        <v/>
      </c>
      <c r="K196" s="54" t="str">
        <f ca="1">IF(OR(VLOOKUP($A196,Mitglieder!$C$24:$BG$323,K$303)="",$G196=""),"",VLOOKUP($A196,Mitglieder!$C$24:$BG$323,K$303))</f>
        <v/>
      </c>
      <c r="L196" s="42" t="str">
        <f ca="1">IF($G196="","",VLOOKUP($A196,Mitglieder!$C$24:$BG$323,L$303))</f>
        <v/>
      </c>
      <c r="M196" s="42" t="str">
        <f ca="1">IF($G196="","",VLOOKUP($A196,Mitglieder!$C$24:$BG$323,M$303))</f>
        <v/>
      </c>
      <c r="N196" s="42" t="str">
        <f ca="1">IF($G196="","",VLOOKUP($A196,Mitglieder!$C$24:$BG$323,N$303))</f>
        <v/>
      </c>
      <c r="O196" s="42" t="str">
        <f ca="1">IF($G196="","",VLOOKUP($A196,Mitglieder!$C$24:$BG$323,O$303))</f>
        <v/>
      </c>
      <c r="P196" s="42" t="str">
        <f ca="1">IF($G196="","",VLOOKUP($A196,Mitglieder!$C$24:$BG$323,P$303))</f>
        <v/>
      </c>
      <c r="Q196" s="42" t="str">
        <f ca="1">IF($G196="","",VLOOKUP($A196,Mitglieder!$C$24:$BG$323,Q$303))</f>
        <v/>
      </c>
      <c r="R196" s="54" t="str">
        <f ca="1">IF(OR(VLOOKUP($A196,Mitglieder!$C$24:$BG$323,R$303)="",$G196=""),"",VLOOKUP($A196,Mitglieder!$C$24:$BG$323,R$303))</f>
        <v/>
      </c>
      <c r="S196" s="43" t="str">
        <f ca="1">IF($G196="","",TEXT(VLOOKUP($A196,Mitglieder!$C$24:$BG$323,S$303),"TT.MM.JJJJ"))</f>
        <v/>
      </c>
      <c r="T196" s="43" t="str">
        <f ca="1">IF($G196="","",TEXT(VLOOKUP($A196,Mitglieder!$C$24:$BG$323,T$303),"TT.MM.JJJJ"))</f>
        <v/>
      </c>
      <c r="U196" s="43" t="str">
        <f ca="1">IF($G196="","",TEXT(VLOOKUP($A196,Mitglieder!$C$24:$BG$323,U$303),"TT.MM.JJJJ"))</f>
        <v/>
      </c>
      <c r="V196" s="54" t="str">
        <f ca="1">IF(OR(VLOOKUP($A196,Mitglieder!$C$24:$BG$323,V$303)="",$G196=""),"",VLOOKUP($A196,Mitglieder!$C$24:$BG$323,V$303))</f>
        <v/>
      </c>
      <c r="W196" s="54" t="str">
        <f ca="1">IF(OR(VLOOKUP($A196,Mitglieder!$C$24:$BG$323,W$303)="",$G196=""),"",VLOOKUP($A196,Mitglieder!$C$24:$BG$323,W$303))</f>
        <v/>
      </c>
      <c r="X196" s="54" t="str">
        <f ca="1">IF(OR(VLOOKUP($A196,Mitglieder!$C$24:$BG$323,X$303)="",$G196=""),"",VLOOKUP($A196,Mitglieder!$C$24:$BG$323,X$303))</f>
        <v/>
      </c>
      <c r="Y196" s="54" t="str">
        <f ca="1">IF(OR(VLOOKUP($A196,Mitglieder!$C$24:$BG$323,Y$303)="",$G196=""),"",VLOOKUP($A196,Mitglieder!$C$24:$BG$323,Y$303))</f>
        <v/>
      </c>
      <c r="Z196" s="54" t="str">
        <f ca="1">IF(OR(VLOOKUP($A196,Mitglieder!$C$24:$BG$323,Z$303)="",$G196=""),"",VLOOKUP($A196,Mitglieder!$C$24:$BG$323,Z$303))</f>
        <v/>
      </c>
      <c r="AA196" s="54" t="str">
        <f ca="1">IF(OR(VLOOKUP($A196,Mitglieder!$C$24:$BG$323,AA$303)="",$G196=""),"",VLOOKUP($A196,Mitglieder!$C$24:$BG$323,AA$303))</f>
        <v/>
      </c>
      <c r="AB196" s="54" t="str">
        <f ca="1">IF(OR(VLOOKUP($A196,Mitglieder!$C$24:$BG$323,AB$303)="",$G196=""),"",VLOOKUP($A196,Mitglieder!$C$24:$BG$323,AB$303))</f>
        <v/>
      </c>
      <c r="AC196" s="54" t="str">
        <f ca="1">IF(OR(VLOOKUP($A196,Mitglieder!$C$24:$BG$323,AC$303)="",$G196=""),"",VLOOKUP($A196,Mitglieder!$C$24:$BG$323,AC$303))</f>
        <v/>
      </c>
      <c r="AD196" s="54" t="str">
        <f ca="1">IF(OR(VLOOKUP($A196,Mitglieder!$C$24:$BG$323,AD$303)="",$G196=""),"",VLOOKUP($A196,Mitglieder!$C$24:$BG$323,AD$303))</f>
        <v/>
      </c>
      <c r="AE196" s="54" t="str">
        <f ca="1">IF(OR(VLOOKUP($A196,Mitglieder!$C$24:$BG$323,AE$303)="",$G196=""),"",VLOOKUP($A196,Mitglieder!$C$24:$BG$323,AE$303))</f>
        <v/>
      </c>
      <c r="AF196" s="54" t="str">
        <f ca="1">IF(OR(VLOOKUP($A196,Mitglieder!$C$24:$BG$323,AF$303)="",$G196=""),"",VLOOKUP($A196,Mitglieder!$C$24:$BG$323,AF$303))</f>
        <v/>
      </c>
      <c r="AG196" s="54" t="str">
        <f ca="1">IF(OR(VLOOKUP($A196,Mitglieder!$C$24:$BG$323,AG$303)="",$G196=""),"",VLOOKUP($A196,Mitglieder!$C$24:$BG$323,AG$303))</f>
        <v/>
      </c>
      <c r="AH196" s="54" t="str">
        <f ca="1">IF(OR(VLOOKUP($A196,Mitglieder!$C$24:$BG$323,AH$303)="",$G196=""),"",VLOOKUP($A196,Mitglieder!$C$24:$BG$323,AH$303))</f>
        <v/>
      </c>
      <c r="AI196" s="54" t="str">
        <f ca="1">IF(OR(VLOOKUP($A196,Mitglieder!$C$24:$BG$323,AI$303)="",$G196=""),"",VLOOKUP($A196,Mitglieder!$C$24:$BG$323,AI$303))</f>
        <v/>
      </c>
      <c r="AJ196" s="54" t="str">
        <f ca="1">IF(OR(VLOOKUP($A196,Mitglieder!$C$24:$BG$323,AJ$303)="",$G196=""),"",VLOOKUP($A196,Mitglieder!$C$24:$BG$323,AJ$303))</f>
        <v/>
      </c>
      <c r="AK196" s="54" t="str">
        <f ca="1">IF(OR(VLOOKUP($A196,Mitglieder!$C$24:$BG$323,AK$303)="",$G196=""),"",VLOOKUP($A196,Mitglieder!$C$24:$BG$323,AK$303))</f>
        <v/>
      </c>
      <c r="AL196" s="54" t="str">
        <f ca="1">IF(OR(VLOOKUP($A196,Mitglieder!$C$24:$BG$323,AL$303)="",$G196=""),"",VLOOKUP($A196,Mitglieder!$C$24:$BG$323,AL$303))</f>
        <v/>
      </c>
      <c r="AM196" s="42" t="str">
        <f ca="1">IF($G196="","",VLOOKUP($A196,Mitglieder!$C$24:$BG$323,AM$303))</f>
        <v/>
      </c>
      <c r="AN196" s="54" t="str">
        <f ca="1">IF(OR(VLOOKUP($A196,Mitglieder!$C$24:$BG$323,AN$303)="",$G196=""),"",VLOOKUP($A196,Mitglieder!$C$24:$BG$323,AN$303))</f>
        <v/>
      </c>
      <c r="AO196" s="43" t="str">
        <f ca="1">IF($G196="","",TEXT(VLOOKUP($A196,Mitglieder!$C$24:$BG$323,AO$303),"TT.MM.JJJJ"))</f>
        <v/>
      </c>
      <c r="AP196" s="42" t="str">
        <f ca="1">IF($G196="","",VLOOKUP($A196,Mitglieder!$C$24:$BG$323,AP$303))</f>
        <v/>
      </c>
      <c r="AQ196" s="45" t="str">
        <f ca="1">IF($G196="","",TEXT(VLOOKUP($A196,Mitglieder!$C$24:$BG$323,AQ$303),"0.00"))</f>
        <v/>
      </c>
      <c r="AR196" s="54" t="str">
        <f ca="1">IF(OR(VLOOKUP($A196,Mitglieder!$C$24:$BG$323,AR$303)="",$G196=""),"",VLOOKUP($A196,Mitglieder!$C$24:$BG$323,AR$303))</f>
        <v/>
      </c>
      <c r="AS196" s="45" t="str">
        <f ca="1">IF($G196="","",TEXT(VLOOKUP($A196,Mitglieder!$C$24:$BG$323,AS$303),"0.00"))</f>
        <v/>
      </c>
      <c r="AT196" s="54" t="str">
        <f ca="1">IF(OR(VLOOKUP($A196,Mitglieder!$C$24:$BG$323,AT$303)="",$G196=""),"",VLOOKUP($A196,Mitglieder!$C$24:$BG$323,AT$303))</f>
        <v/>
      </c>
      <c r="AU196" s="45" t="str">
        <f ca="1">IF($G196="","",TEXT(VLOOKUP($A196,Mitglieder!$C$24:$BG$323,AU$303),"0.00"))</f>
        <v/>
      </c>
      <c r="AV196" s="45" t="str">
        <f ca="1">IF($G196="","",TEXT(VLOOKUP($A196,Mitglieder!$C$24:$BG$323,AV$303),"0.00"))</f>
        <v/>
      </c>
      <c r="AW196" s="42" t="str">
        <f ca="1">IF($G196="","",VLOOKUP($A196,Mitglieder!$C$24:$BG$323,AW$303))</f>
        <v/>
      </c>
      <c r="AX196" s="54" t="str">
        <f ca="1">IF(OR(VLOOKUP($A196,Mitglieder!$C$24:$BG$323,AX$303)="",$G196=""),"",VLOOKUP($A196,Mitglieder!$C$24:$BG$323,AX$303))</f>
        <v/>
      </c>
      <c r="AY196" s="43" t="str">
        <f ca="1">IF($G196="","",TEXT(VLOOKUP($A196,Mitglieder!$C$24:$BG$323,AY$303),"TT.MM.JJJJ"))</f>
        <v/>
      </c>
      <c r="AZ196" s="43" t="str">
        <f ca="1">IF($G196="","",TEXT(VLOOKUP($A196,Mitglieder!$C$24:$BG$323,AZ$303),"TT.MM.JJJJ"))</f>
        <v/>
      </c>
      <c r="BA196" s="43" t="str">
        <f ca="1">IF($G196="","",TEXT(VLOOKUP($A196,Mitglieder!$C$24:$BG$323,BA$303),"TT.MM.JJJJ"))</f>
        <v/>
      </c>
      <c r="BB196" s="43" t="str">
        <f ca="1">IF($G196="","",TEXT(VLOOKUP($A196,Mitglieder!$C$24:$BG$323,BB$303),"TT.MM.JJJJ"))</f>
        <v/>
      </c>
      <c r="BC196" s="43" t="str">
        <f ca="1">IF($G196="","",TEXT(VLOOKUP($A196,Mitglieder!$C$24:$BG$323,BC$303),"TT.MM.JJJJ"))</f>
        <v/>
      </c>
      <c r="BD196" s="43" t="str">
        <f ca="1">IF($G196="","",TEXT(VLOOKUP($A196,Mitglieder!$C$24:$BG$323,BD$303),"TT.MM.JJJJ"))</f>
        <v/>
      </c>
      <c r="BE196" s="42" t="str">
        <f ca="1">IF($G196="","",VLOOKUP($A196,Mitglieder!$C$24:$BG$323,BE$303))</f>
        <v/>
      </c>
      <c r="BF196" s="42" t="str">
        <f ca="1">IF($G196="","",VLOOKUP($A196,Mitglieder!$C$24:$BG$323,BF$303))</f>
        <v/>
      </c>
    </row>
    <row r="197" spans="1:58" x14ac:dyDescent="0.35">
      <c r="A197" s="42">
        <v>197</v>
      </c>
      <c r="B197" s="42">
        <f ca="1">VLOOKUP($A197,Mitglieder!$C$24:$BA$323,B$303)</f>
        <v>1.0299999999999967</v>
      </c>
      <c r="C197" s="42" t="str">
        <f ca="1">IF($G197="","",VLOOKUP($A197,Mitglieder!$C$24:$BG$323,C$303))</f>
        <v/>
      </c>
      <c r="D197" s="42" t="str">
        <f ca="1">IF($G197="","",VLOOKUP($A197,Mitglieder!$C$24:$BG$323,D$303))</f>
        <v/>
      </c>
      <c r="E197" s="42" t="str">
        <f ca="1">IF($G197="","",VLOOKUP($A197,Mitglieder!$C$24:$BG$323,E$303))</f>
        <v/>
      </c>
      <c r="F197" s="54" t="str">
        <f ca="1">IF(OR(VLOOKUP($A197,Mitglieder!$C$24:$BG$323,F$303)="",$G197=""),"",VLOOKUP($A197,Mitglieder!$C$24:$BG$323,F$303))</f>
        <v/>
      </c>
      <c r="G197" s="72" t="str">
        <f ca="1">IF(B197/ROUND(B197,0)=1,VLOOKUP($A197,Mitglieder!$C$24:$BA$323,G$303),"")</f>
        <v/>
      </c>
      <c r="H197" s="42" t="str">
        <f ca="1">IF($G197="","",VLOOKUP($A197,Mitglieder!$C$24:$BG$323,H$303))</f>
        <v/>
      </c>
      <c r="I197" s="54" t="str">
        <f ca="1">IF(OR(VLOOKUP($A197,Mitglieder!$C$24:$BG$323,I$303)="",$G197=""),"",VLOOKUP($A197,Mitglieder!$C$24:$BG$323,I$303))</f>
        <v/>
      </c>
      <c r="J197" s="42" t="str">
        <f ca="1">IF($G197="","",VLOOKUP($A197,Mitglieder!$C$24:$BG$323,J$303))</f>
        <v/>
      </c>
      <c r="K197" s="54" t="str">
        <f ca="1">IF(OR(VLOOKUP($A197,Mitglieder!$C$24:$BG$323,K$303)="",$G197=""),"",VLOOKUP($A197,Mitglieder!$C$24:$BG$323,K$303))</f>
        <v/>
      </c>
      <c r="L197" s="42" t="str">
        <f ca="1">IF($G197="","",VLOOKUP($A197,Mitglieder!$C$24:$BG$323,L$303))</f>
        <v/>
      </c>
      <c r="M197" s="42" t="str">
        <f ca="1">IF($G197="","",VLOOKUP($A197,Mitglieder!$C$24:$BG$323,M$303))</f>
        <v/>
      </c>
      <c r="N197" s="42" t="str">
        <f ca="1">IF($G197="","",VLOOKUP($A197,Mitglieder!$C$24:$BG$323,N$303))</f>
        <v/>
      </c>
      <c r="O197" s="42" t="str">
        <f ca="1">IF($G197="","",VLOOKUP($A197,Mitglieder!$C$24:$BG$323,O$303))</f>
        <v/>
      </c>
      <c r="P197" s="42" t="str">
        <f ca="1">IF($G197="","",VLOOKUP($A197,Mitglieder!$C$24:$BG$323,P$303))</f>
        <v/>
      </c>
      <c r="Q197" s="42" t="str">
        <f ca="1">IF($G197="","",VLOOKUP($A197,Mitglieder!$C$24:$BG$323,Q$303))</f>
        <v/>
      </c>
      <c r="R197" s="54" t="str">
        <f ca="1">IF(OR(VLOOKUP($A197,Mitglieder!$C$24:$BG$323,R$303)="",$G197=""),"",VLOOKUP($A197,Mitglieder!$C$24:$BG$323,R$303))</f>
        <v/>
      </c>
      <c r="S197" s="43" t="str">
        <f ca="1">IF($G197="","",TEXT(VLOOKUP($A197,Mitglieder!$C$24:$BG$323,S$303),"TT.MM.JJJJ"))</f>
        <v/>
      </c>
      <c r="T197" s="43" t="str">
        <f ca="1">IF($G197="","",TEXT(VLOOKUP($A197,Mitglieder!$C$24:$BG$323,T$303),"TT.MM.JJJJ"))</f>
        <v/>
      </c>
      <c r="U197" s="43" t="str">
        <f ca="1">IF($G197="","",TEXT(VLOOKUP($A197,Mitglieder!$C$24:$BG$323,U$303),"TT.MM.JJJJ"))</f>
        <v/>
      </c>
      <c r="V197" s="54" t="str">
        <f ca="1">IF(OR(VLOOKUP($A197,Mitglieder!$C$24:$BG$323,V$303)="",$G197=""),"",VLOOKUP($A197,Mitglieder!$C$24:$BG$323,V$303))</f>
        <v/>
      </c>
      <c r="W197" s="54" t="str">
        <f ca="1">IF(OR(VLOOKUP($A197,Mitglieder!$C$24:$BG$323,W$303)="",$G197=""),"",VLOOKUP($A197,Mitglieder!$C$24:$BG$323,W$303))</f>
        <v/>
      </c>
      <c r="X197" s="54" t="str">
        <f ca="1">IF(OR(VLOOKUP($A197,Mitglieder!$C$24:$BG$323,X$303)="",$G197=""),"",VLOOKUP($A197,Mitglieder!$C$24:$BG$323,X$303))</f>
        <v/>
      </c>
      <c r="Y197" s="54" t="str">
        <f ca="1">IF(OR(VLOOKUP($A197,Mitglieder!$C$24:$BG$323,Y$303)="",$G197=""),"",VLOOKUP($A197,Mitglieder!$C$24:$BG$323,Y$303))</f>
        <v/>
      </c>
      <c r="Z197" s="54" t="str">
        <f ca="1">IF(OR(VLOOKUP($A197,Mitglieder!$C$24:$BG$323,Z$303)="",$G197=""),"",VLOOKUP($A197,Mitglieder!$C$24:$BG$323,Z$303))</f>
        <v/>
      </c>
      <c r="AA197" s="54" t="str">
        <f ca="1">IF(OR(VLOOKUP($A197,Mitglieder!$C$24:$BG$323,AA$303)="",$G197=""),"",VLOOKUP($A197,Mitglieder!$C$24:$BG$323,AA$303))</f>
        <v/>
      </c>
      <c r="AB197" s="54" t="str">
        <f ca="1">IF(OR(VLOOKUP($A197,Mitglieder!$C$24:$BG$323,AB$303)="",$G197=""),"",VLOOKUP($A197,Mitglieder!$C$24:$BG$323,AB$303))</f>
        <v/>
      </c>
      <c r="AC197" s="54" t="str">
        <f ca="1">IF(OR(VLOOKUP($A197,Mitglieder!$C$24:$BG$323,AC$303)="",$G197=""),"",VLOOKUP($A197,Mitglieder!$C$24:$BG$323,AC$303))</f>
        <v/>
      </c>
      <c r="AD197" s="54" t="str">
        <f ca="1">IF(OR(VLOOKUP($A197,Mitglieder!$C$24:$BG$323,AD$303)="",$G197=""),"",VLOOKUP($A197,Mitglieder!$C$24:$BG$323,AD$303))</f>
        <v/>
      </c>
      <c r="AE197" s="54" t="str">
        <f ca="1">IF(OR(VLOOKUP($A197,Mitglieder!$C$24:$BG$323,AE$303)="",$G197=""),"",VLOOKUP($A197,Mitglieder!$C$24:$BG$323,AE$303))</f>
        <v/>
      </c>
      <c r="AF197" s="54" t="str">
        <f ca="1">IF(OR(VLOOKUP($A197,Mitglieder!$C$24:$BG$323,AF$303)="",$G197=""),"",VLOOKUP($A197,Mitglieder!$C$24:$BG$323,AF$303))</f>
        <v/>
      </c>
      <c r="AG197" s="54" t="str">
        <f ca="1">IF(OR(VLOOKUP($A197,Mitglieder!$C$24:$BG$323,AG$303)="",$G197=""),"",VLOOKUP($A197,Mitglieder!$C$24:$BG$323,AG$303))</f>
        <v/>
      </c>
      <c r="AH197" s="54" t="str">
        <f ca="1">IF(OR(VLOOKUP($A197,Mitglieder!$C$24:$BG$323,AH$303)="",$G197=""),"",VLOOKUP($A197,Mitglieder!$C$24:$BG$323,AH$303))</f>
        <v/>
      </c>
      <c r="AI197" s="54" t="str">
        <f ca="1">IF(OR(VLOOKUP($A197,Mitglieder!$C$24:$BG$323,AI$303)="",$G197=""),"",VLOOKUP($A197,Mitglieder!$C$24:$BG$323,AI$303))</f>
        <v/>
      </c>
      <c r="AJ197" s="54" t="str">
        <f ca="1">IF(OR(VLOOKUP($A197,Mitglieder!$C$24:$BG$323,AJ$303)="",$G197=""),"",VLOOKUP($A197,Mitglieder!$C$24:$BG$323,AJ$303))</f>
        <v/>
      </c>
      <c r="AK197" s="54" t="str">
        <f ca="1">IF(OR(VLOOKUP($A197,Mitglieder!$C$24:$BG$323,AK$303)="",$G197=""),"",VLOOKUP($A197,Mitglieder!$C$24:$BG$323,AK$303))</f>
        <v/>
      </c>
      <c r="AL197" s="54" t="str">
        <f ca="1">IF(OR(VLOOKUP($A197,Mitglieder!$C$24:$BG$323,AL$303)="",$G197=""),"",VLOOKUP($A197,Mitglieder!$C$24:$BG$323,AL$303))</f>
        <v/>
      </c>
      <c r="AM197" s="42" t="str">
        <f ca="1">IF($G197="","",VLOOKUP($A197,Mitglieder!$C$24:$BG$323,AM$303))</f>
        <v/>
      </c>
      <c r="AN197" s="54" t="str">
        <f ca="1">IF(OR(VLOOKUP($A197,Mitglieder!$C$24:$BG$323,AN$303)="",$G197=""),"",VLOOKUP($A197,Mitglieder!$C$24:$BG$323,AN$303))</f>
        <v/>
      </c>
      <c r="AO197" s="43" t="str">
        <f ca="1">IF($G197="","",TEXT(VLOOKUP($A197,Mitglieder!$C$24:$BG$323,AO$303),"TT.MM.JJJJ"))</f>
        <v/>
      </c>
      <c r="AP197" s="42" t="str">
        <f ca="1">IF($G197="","",VLOOKUP($A197,Mitglieder!$C$24:$BG$323,AP$303))</f>
        <v/>
      </c>
      <c r="AQ197" s="45" t="str">
        <f ca="1">IF($G197="","",TEXT(VLOOKUP($A197,Mitglieder!$C$24:$BG$323,AQ$303),"0.00"))</f>
        <v/>
      </c>
      <c r="AR197" s="54" t="str">
        <f ca="1">IF(OR(VLOOKUP($A197,Mitglieder!$C$24:$BG$323,AR$303)="",$G197=""),"",VLOOKUP($A197,Mitglieder!$C$24:$BG$323,AR$303))</f>
        <v/>
      </c>
      <c r="AS197" s="45" t="str">
        <f ca="1">IF($G197="","",TEXT(VLOOKUP($A197,Mitglieder!$C$24:$BG$323,AS$303),"0.00"))</f>
        <v/>
      </c>
      <c r="AT197" s="54" t="str">
        <f ca="1">IF(OR(VLOOKUP($A197,Mitglieder!$C$24:$BG$323,AT$303)="",$G197=""),"",VLOOKUP($A197,Mitglieder!$C$24:$BG$323,AT$303))</f>
        <v/>
      </c>
      <c r="AU197" s="45" t="str">
        <f ca="1">IF($G197="","",TEXT(VLOOKUP($A197,Mitglieder!$C$24:$BG$323,AU$303),"0.00"))</f>
        <v/>
      </c>
      <c r="AV197" s="45" t="str">
        <f ca="1">IF($G197="","",TEXT(VLOOKUP($A197,Mitglieder!$C$24:$BG$323,AV$303),"0.00"))</f>
        <v/>
      </c>
      <c r="AW197" s="42" t="str">
        <f ca="1">IF($G197="","",VLOOKUP($A197,Mitglieder!$C$24:$BG$323,AW$303))</f>
        <v/>
      </c>
      <c r="AX197" s="54" t="str">
        <f ca="1">IF(OR(VLOOKUP($A197,Mitglieder!$C$24:$BG$323,AX$303)="",$G197=""),"",VLOOKUP($A197,Mitglieder!$C$24:$BG$323,AX$303))</f>
        <v/>
      </c>
      <c r="AY197" s="43" t="str">
        <f ca="1">IF($G197="","",TEXT(VLOOKUP($A197,Mitglieder!$C$24:$BG$323,AY$303),"TT.MM.JJJJ"))</f>
        <v/>
      </c>
      <c r="AZ197" s="43" t="str">
        <f ca="1">IF($G197="","",TEXT(VLOOKUP($A197,Mitglieder!$C$24:$BG$323,AZ$303),"TT.MM.JJJJ"))</f>
        <v/>
      </c>
      <c r="BA197" s="43" t="str">
        <f ca="1">IF($G197="","",TEXT(VLOOKUP($A197,Mitglieder!$C$24:$BG$323,BA$303),"TT.MM.JJJJ"))</f>
        <v/>
      </c>
      <c r="BB197" s="43" t="str">
        <f ca="1">IF($G197="","",TEXT(VLOOKUP($A197,Mitglieder!$C$24:$BG$323,BB$303),"TT.MM.JJJJ"))</f>
        <v/>
      </c>
      <c r="BC197" s="43" t="str">
        <f ca="1">IF($G197="","",TEXT(VLOOKUP($A197,Mitglieder!$C$24:$BG$323,BC$303),"TT.MM.JJJJ"))</f>
        <v/>
      </c>
      <c r="BD197" s="43" t="str">
        <f ca="1">IF($G197="","",TEXT(VLOOKUP($A197,Mitglieder!$C$24:$BG$323,BD$303),"TT.MM.JJJJ"))</f>
        <v/>
      </c>
      <c r="BE197" s="42" t="str">
        <f ca="1">IF($G197="","",VLOOKUP($A197,Mitglieder!$C$24:$BG$323,BE$303))</f>
        <v/>
      </c>
      <c r="BF197" s="42" t="str">
        <f ca="1">IF($G197="","",VLOOKUP($A197,Mitglieder!$C$24:$BG$323,BF$303))</f>
        <v/>
      </c>
    </row>
    <row r="198" spans="1:58" x14ac:dyDescent="0.35">
      <c r="A198" s="42">
        <v>198</v>
      </c>
      <c r="B198" s="42">
        <f ca="1">VLOOKUP($A198,Mitglieder!$C$24:$BA$323,B$303)</f>
        <v>1.0299999999999967</v>
      </c>
      <c r="C198" s="42" t="str">
        <f ca="1">IF($G198="","",VLOOKUP($A198,Mitglieder!$C$24:$BG$323,C$303))</f>
        <v/>
      </c>
      <c r="D198" s="42" t="str">
        <f ca="1">IF($G198="","",VLOOKUP($A198,Mitglieder!$C$24:$BG$323,D$303))</f>
        <v/>
      </c>
      <c r="E198" s="42" t="str">
        <f ca="1">IF($G198="","",VLOOKUP($A198,Mitglieder!$C$24:$BG$323,E$303))</f>
        <v/>
      </c>
      <c r="F198" s="54" t="str">
        <f ca="1">IF(OR(VLOOKUP($A198,Mitglieder!$C$24:$BG$323,F$303)="",$G198=""),"",VLOOKUP($A198,Mitglieder!$C$24:$BG$323,F$303))</f>
        <v/>
      </c>
      <c r="G198" s="72" t="str">
        <f ca="1">IF(B198/ROUND(B198,0)=1,VLOOKUP($A198,Mitglieder!$C$24:$BA$323,G$303),"")</f>
        <v/>
      </c>
      <c r="H198" s="42" t="str">
        <f ca="1">IF($G198="","",VLOOKUP($A198,Mitglieder!$C$24:$BG$323,H$303))</f>
        <v/>
      </c>
      <c r="I198" s="54" t="str">
        <f ca="1">IF(OR(VLOOKUP($A198,Mitglieder!$C$24:$BG$323,I$303)="",$G198=""),"",VLOOKUP($A198,Mitglieder!$C$24:$BG$323,I$303))</f>
        <v/>
      </c>
      <c r="J198" s="42" t="str">
        <f ca="1">IF($G198="","",VLOOKUP($A198,Mitglieder!$C$24:$BG$323,J$303))</f>
        <v/>
      </c>
      <c r="K198" s="54" t="str">
        <f ca="1">IF(OR(VLOOKUP($A198,Mitglieder!$C$24:$BG$323,K$303)="",$G198=""),"",VLOOKUP($A198,Mitglieder!$C$24:$BG$323,K$303))</f>
        <v/>
      </c>
      <c r="L198" s="42" t="str">
        <f ca="1">IF($G198="","",VLOOKUP($A198,Mitglieder!$C$24:$BG$323,L$303))</f>
        <v/>
      </c>
      <c r="M198" s="42" t="str">
        <f ca="1">IF($G198="","",VLOOKUP($A198,Mitglieder!$C$24:$BG$323,M$303))</f>
        <v/>
      </c>
      <c r="N198" s="42" t="str">
        <f ca="1">IF($G198="","",VLOOKUP($A198,Mitglieder!$C$24:$BG$323,N$303))</f>
        <v/>
      </c>
      <c r="O198" s="42" t="str">
        <f ca="1">IF($G198="","",VLOOKUP($A198,Mitglieder!$C$24:$BG$323,O$303))</f>
        <v/>
      </c>
      <c r="P198" s="42" t="str">
        <f ca="1">IF($G198="","",VLOOKUP($A198,Mitglieder!$C$24:$BG$323,P$303))</f>
        <v/>
      </c>
      <c r="Q198" s="42" t="str">
        <f ca="1">IF($G198="","",VLOOKUP($A198,Mitglieder!$C$24:$BG$323,Q$303))</f>
        <v/>
      </c>
      <c r="R198" s="54" t="str">
        <f ca="1">IF(OR(VLOOKUP($A198,Mitglieder!$C$24:$BG$323,R$303)="",$G198=""),"",VLOOKUP($A198,Mitglieder!$C$24:$BG$323,R$303))</f>
        <v/>
      </c>
      <c r="S198" s="43" t="str">
        <f ca="1">IF($G198="","",TEXT(VLOOKUP($A198,Mitglieder!$C$24:$BG$323,S$303),"TT.MM.JJJJ"))</f>
        <v/>
      </c>
      <c r="T198" s="43" t="str">
        <f ca="1">IF($G198="","",TEXT(VLOOKUP($A198,Mitglieder!$C$24:$BG$323,T$303),"TT.MM.JJJJ"))</f>
        <v/>
      </c>
      <c r="U198" s="43" t="str">
        <f ca="1">IF($G198="","",TEXT(VLOOKUP($A198,Mitglieder!$C$24:$BG$323,U$303),"TT.MM.JJJJ"))</f>
        <v/>
      </c>
      <c r="V198" s="54" t="str">
        <f ca="1">IF(OR(VLOOKUP($A198,Mitglieder!$C$24:$BG$323,V$303)="",$G198=""),"",VLOOKUP($A198,Mitglieder!$C$24:$BG$323,V$303))</f>
        <v/>
      </c>
      <c r="W198" s="54" t="str">
        <f ca="1">IF(OR(VLOOKUP($A198,Mitglieder!$C$24:$BG$323,W$303)="",$G198=""),"",VLOOKUP($A198,Mitglieder!$C$24:$BG$323,W$303))</f>
        <v/>
      </c>
      <c r="X198" s="54" t="str">
        <f ca="1">IF(OR(VLOOKUP($A198,Mitglieder!$C$24:$BG$323,X$303)="",$G198=""),"",VLOOKUP($A198,Mitglieder!$C$24:$BG$323,X$303))</f>
        <v/>
      </c>
      <c r="Y198" s="54" t="str">
        <f ca="1">IF(OR(VLOOKUP($A198,Mitglieder!$C$24:$BG$323,Y$303)="",$G198=""),"",VLOOKUP($A198,Mitglieder!$C$24:$BG$323,Y$303))</f>
        <v/>
      </c>
      <c r="Z198" s="54" t="str">
        <f ca="1">IF(OR(VLOOKUP($A198,Mitglieder!$C$24:$BG$323,Z$303)="",$G198=""),"",VLOOKUP($A198,Mitglieder!$C$24:$BG$323,Z$303))</f>
        <v/>
      </c>
      <c r="AA198" s="54" t="str">
        <f ca="1">IF(OR(VLOOKUP($A198,Mitglieder!$C$24:$BG$323,AA$303)="",$G198=""),"",VLOOKUP($A198,Mitglieder!$C$24:$BG$323,AA$303))</f>
        <v/>
      </c>
      <c r="AB198" s="54" t="str">
        <f ca="1">IF(OR(VLOOKUP($A198,Mitglieder!$C$24:$BG$323,AB$303)="",$G198=""),"",VLOOKUP($A198,Mitglieder!$C$24:$BG$323,AB$303))</f>
        <v/>
      </c>
      <c r="AC198" s="54" t="str">
        <f ca="1">IF(OR(VLOOKUP($A198,Mitglieder!$C$24:$BG$323,AC$303)="",$G198=""),"",VLOOKUP($A198,Mitglieder!$C$24:$BG$323,AC$303))</f>
        <v/>
      </c>
      <c r="AD198" s="54" t="str">
        <f ca="1">IF(OR(VLOOKUP($A198,Mitglieder!$C$24:$BG$323,AD$303)="",$G198=""),"",VLOOKUP($A198,Mitglieder!$C$24:$BG$323,AD$303))</f>
        <v/>
      </c>
      <c r="AE198" s="54" t="str">
        <f ca="1">IF(OR(VLOOKUP($A198,Mitglieder!$C$24:$BG$323,AE$303)="",$G198=""),"",VLOOKUP($A198,Mitglieder!$C$24:$BG$323,AE$303))</f>
        <v/>
      </c>
      <c r="AF198" s="54" t="str">
        <f ca="1">IF(OR(VLOOKUP($A198,Mitglieder!$C$24:$BG$323,AF$303)="",$G198=""),"",VLOOKUP($A198,Mitglieder!$C$24:$BG$323,AF$303))</f>
        <v/>
      </c>
      <c r="AG198" s="54" t="str">
        <f ca="1">IF(OR(VLOOKUP($A198,Mitglieder!$C$24:$BG$323,AG$303)="",$G198=""),"",VLOOKUP($A198,Mitglieder!$C$24:$BG$323,AG$303))</f>
        <v/>
      </c>
      <c r="AH198" s="54" t="str">
        <f ca="1">IF(OR(VLOOKUP($A198,Mitglieder!$C$24:$BG$323,AH$303)="",$G198=""),"",VLOOKUP($A198,Mitglieder!$C$24:$BG$323,AH$303))</f>
        <v/>
      </c>
      <c r="AI198" s="54" t="str">
        <f ca="1">IF(OR(VLOOKUP($A198,Mitglieder!$C$24:$BG$323,AI$303)="",$G198=""),"",VLOOKUP($A198,Mitglieder!$C$24:$BG$323,AI$303))</f>
        <v/>
      </c>
      <c r="AJ198" s="54" t="str">
        <f ca="1">IF(OR(VLOOKUP($A198,Mitglieder!$C$24:$BG$323,AJ$303)="",$G198=""),"",VLOOKUP($A198,Mitglieder!$C$24:$BG$323,AJ$303))</f>
        <v/>
      </c>
      <c r="AK198" s="54" t="str">
        <f ca="1">IF(OR(VLOOKUP($A198,Mitglieder!$C$24:$BG$323,AK$303)="",$G198=""),"",VLOOKUP($A198,Mitglieder!$C$24:$BG$323,AK$303))</f>
        <v/>
      </c>
      <c r="AL198" s="54" t="str">
        <f ca="1">IF(OR(VLOOKUP($A198,Mitglieder!$C$24:$BG$323,AL$303)="",$G198=""),"",VLOOKUP($A198,Mitglieder!$C$24:$BG$323,AL$303))</f>
        <v/>
      </c>
      <c r="AM198" s="42" t="str">
        <f ca="1">IF($G198="","",VLOOKUP($A198,Mitglieder!$C$24:$BG$323,AM$303))</f>
        <v/>
      </c>
      <c r="AN198" s="54" t="str">
        <f ca="1">IF(OR(VLOOKUP($A198,Mitglieder!$C$24:$BG$323,AN$303)="",$G198=""),"",VLOOKUP($A198,Mitglieder!$C$24:$BG$323,AN$303))</f>
        <v/>
      </c>
      <c r="AO198" s="43" t="str">
        <f ca="1">IF($G198="","",TEXT(VLOOKUP($A198,Mitglieder!$C$24:$BG$323,AO$303),"TT.MM.JJJJ"))</f>
        <v/>
      </c>
      <c r="AP198" s="42" t="str">
        <f ca="1">IF($G198="","",VLOOKUP($A198,Mitglieder!$C$24:$BG$323,AP$303))</f>
        <v/>
      </c>
      <c r="AQ198" s="45" t="str">
        <f ca="1">IF($G198="","",TEXT(VLOOKUP($A198,Mitglieder!$C$24:$BG$323,AQ$303),"0.00"))</f>
        <v/>
      </c>
      <c r="AR198" s="54" t="str">
        <f ca="1">IF(OR(VLOOKUP($A198,Mitglieder!$C$24:$BG$323,AR$303)="",$G198=""),"",VLOOKUP($A198,Mitglieder!$C$24:$BG$323,AR$303))</f>
        <v/>
      </c>
      <c r="AS198" s="45" t="str">
        <f ca="1">IF($G198="","",TEXT(VLOOKUP($A198,Mitglieder!$C$24:$BG$323,AS$303),"0.00"))</f>
        <v/>
      </c>
      <c r="AT198" s="54" t="str">
        <f ca="1">IF(OR(VLOOKUP($A198,Mitglieder!$C$24:$BG$323,AT$303)="",$G198=""),"",VLOOKUP($A198,Mitglieder!$C$24:$BG$323,AT$303))</f>
        <v/>
      </c>
      <c r="AU198" s="45" t="str">
        <f ca="1">IF($G198="","",TEXT(VLOOKUP($A198,Mitglieder!$C$24:$BG$323,AU$303),"0.00"))</f>
        <v/>
      </c>
      <c r="AV198" s="45" t="str">
        <f ca="1">IF($G198="","",TEXT(VLOOKUP($A198,Mitglieder!$C$24:$BG$323,AV$303),"0.00"))</f>
        <v/>
      </c>
      <c r="AW198" s="42" t="str">
        <f ca="1">IF($G198="","",VLOOKUP($A198,Mitglieder!$C$24:$BG$323,AW$303))</f>
        <v/>
      </c>
      <c r="AX198" s="54" t="str">
        <f ca="1">IF(OR(VLOOKUP($A198,Mitglieder!$C$24:$BG$323,AX$303)="",$G198=""),"",VLOOKUP($A198,Mitglieder!$C$24:$BG$323,AX$303))</f>
        <v/>
      </c>
      <c r="AY198" s="43" t="str">
        <f ca="1">IF($G198="","",TEXT(VLOOKUP($A198,Mitglieder!$C$24:$BG$323,AY$303),"TT.MM.JJJJ"))</f>
        <v/>
      </c>
      <c r="AZ198" s="43" t="str">
        <f ca="1">IF($G198="","",TEXT(VLOOKUP($A198,Mitglieder!$C$24:$BG$323,AZ$303),"TT.MM.JJJJ"))</f>
        <v/>
      </c>
      <c r="BA198" s="43" t="str">
        <f ca="1">IF($G198="","",TEXT(VLOOKUP($A198,Mitglieder!$C$24:$BG$323,BA$303),"TT.MM.JJJJ"))</f>
        <v/>
      </c>
      <c r="BB198" s="43" t="str">
        <f ca="1">IF($G198="","",TEXT(VLOOKUP($A198,Mitglieder!$C$24:$BG$323,BB$303),"TT.MM.JJJJ"))</f>
        <v/>
      </c>
      <c r="BC198" s="43" t="str">
        <f ca="1">IF($G198="","",TEXT(VLOOKUP($A198,Mitglieder!$C$24:$BG$323,BC$303),"TT.MM.JJJJ"))</f>
        <v/>
      </c>
      <c r="BD198" s="43" t="str">
        <f ca="1">IF($G198="","",TEXT(VLOOKUP($A198,Mitglieder!$C$24:$BG$323,BD$303),"TT.MM.JJJJ"))</f>
        <v/>
      </c>
      <c r="BE198" s="42" t="str">
        <f ca="1">IF($G198="","",VLOOKUP($A198,Mitglieder!$C$24:$BG$323,BE$303))</f>
        <v/>
      </c>
      <c r="BF198" s="42" t="str">
        <f ca="1">IF($G198="","",VLOOKUP($A198,Mitglieder!$C$24:$BG$323,BF$303))</f>
        <v/>
      </c>
    </row>
    <row r="199" spans="1:58" x14ac:dyDescent="0.35">
      <c r="A199" s="42">
        <v>199</v>
      </c>
      <c r="B199" s="42">
        <f ca="1">VLOOKUP($A199,Mitglieder!$C$24:$BA$323,B$303)</f>
        <v>1.0299999999999967</v>
      </c>
      <c r="C199" s="42" t="str">
        <f ca="1">IF($G199="","",VLOOKUP($A199,Mitglieder!$C$24:$BG$323,C$303))</f>
        <v/>
      </c>
      <c r="D199" s="42" t="str">
        <f ca="1">IF($G199="","",VLOOKUP($A199,Mitglieder!$C$24:$BG$323,D$303))</f>
        <v/>
      </c>
      <c r="E199" s="42" t="str">
        <f ca="1">IF($G199="","",VLOOKUP($A199,Mitglieder!$C$24:$BG$323,E$303))</f>
        <v/>
      </c>
      <c r="F199" s="54" t="str">
        <f ca="1">IF(OR(VLOOKUP($A199,Mitglieder!$C$24:$BG$323,F$303)="",$G199=""),"",VLOOKUP($A199,Mitglieder!$C$24:$BG$323,F$303))</f>
        <v/>
      </c>
      <c r="G199" s="72" t="str">
        <f ca="1">IF(B199/ROUND(B199,0)=1,VLOOKUP($A199,Mitglieder!$C$24:$BA$323,G$303),"")</f>
        <v/>
      </c>
      <c r="H199" s="42" t="str">
        <f ca="1">IF($G199="","",VLOOKUP($A199,Mitglieder!$C$24:$BG$323,H$303))</f>
        <v/>
      </c>
      <c r="I199" s="54" t="str">
        <f ca="1">IF(OR(VLOOKUP($A199,Mitglieder!$C$24:$BG$323,I$303)="",$G199=""),"",VLOOKUP($A199,Mitglieder!$C$24:$BG$323,I$303))</f>
        <v/>
      </c>
      <c r="J199" s="42" t="str">
        <f ca="1">IF($G199="","",VLOOKUP($A199,Mitglieder!$C$24:$BG$323,J$303))</f>
        <v/>
      </c>
      <c r="K199" s="54" t="str">
        <f ca="1">IF(OR(VLOOKUP($A199,Mitglieder!$C$24:$BG$323,K$303)="",$G199=""),"",VLOOKUP($A199,Mitglieder!$C$24:$BG$323,K$303))</f>
        <v/>
      </c>
      <c r="L199" s="42" t="str">
        <f ca="1">IF($G199="","",VLOOKUP($A199,Mitglieder!$C$24:$BG$323,L$303))</f>
        <v/>
      </c>
      <c r="M199" s="42" t="str">
        <f ca="1">IF($G199="","",VLOOKUP($A199,Mitglieder!$C$24:$BG$323,M$303))</f>
        <v/>
      </c>
      <c r="N199" s="42" t="str">
        <f ca="1">IF($G199="","",VLOOKUP($A199,Mitglieder!$C$24:$BG$323,N$303))</f>
        <v/>
      </c>
      <c r="O199" s="42" t="str">
        <f ca="1">IF($G199="","",VLOOKUP($A199,Mitglieder!$C$24:$BG$323,O$303))</f>
        <v/>
      </c>
      <c r="P199" s="42" t="str">
        <f ca="1">IF($G199="","",VLOOKUP($A199,Mitglieder!$C$24:$BG$323,P$303))</f>
        <v/>
      </c>
      <c r="Q199" s="42" t="str">
        <f ca="1">IF($G199="","",VLOOKUP($A199,Mitglieder!$C$24:$BG$323,Q$303))</f>
        <v/>
      </c>
      <c r="R199" s="54" t="str">
        <f ca="1">IF(OR(VLOOKUP($A199,Mitglieder!$C$24:$BG$323,R$303)="",$G199=""),"",VLOOKUP($A199,Mitglieder!$C$24:$BG$323,R$303))</f>
        <v/>
      </c>
      <c r="S199" s="43" t="str">
        <f ca="1">IF($G199="","",TEXT(VLOOKUP($A199,Mitglieder!$C$24:$BG$323,S$303),"TT.MM.JJJJ"))</f>
        <v/>
      </c>
      <c r="T199" s="43" t="str">
        <f ca="1">IF($G199="","",TEXT(VLOOKUP($A199,Mitglieder!$C$24:$BG$323,T$303),"TT.MM.JJJJ"))</f>
        <v/>
      </c>
      <c r="U199" s="43" t="str">
        <f ca="1">IF($G199="","",TEXT(VLOOKUP($A199,Mitglieder!$C$24:$BG$323,U$303),"TT.MM.JJJJ"))</f>
        <v/>
      </c>
      <c r="V199" s="54" t="str">
        <f ca="1">IF(OR(VLOOKUP($A199,Mitglieder!$C$24:$BG$323,V$303)="",$G199=""),"",VLOOKUP($A199,Mitglieder!$C$24:$BG$323,V$303))</f>
        <v/>
      </c>
      <c r="W199" s="54" t="str">
        <f ca="1">IF(OR(VLOOKUP($A199,Mitglieder!$C$24:$BG$323,W$303)="",$G199=""),"",VLOOKUP($A199,Mitglieder!$C$24:$BG$323,W$303))</f>
        <v/>
      </c>
      <c r="X199" s="54" t="str">
        <f ca="1">IF(OR(VLOOKUP($A199,Mitglieder!$C$24:$BG$323,X$303)="",$G199=""),"",VLOOKUP($A199,Mitglieder!$C$24:$BG$323,X$303))</f>
        <v/>
      </c>
      <c r="Y199" s="54" t="str">
        <f ca="1">IF(OR(VLOOKUP($A199,Mitglieder!$C$24:$BG$323,Y$303)="",$G199=""),"",VLOOKUP($A199,Mitglieder!$C$24:$BG$323,Y$303))</f>
        <v/>
      </c>
      <c r="Z199" s="54" t="str">
        <f ca="1">IF(OR(VLOOKUP($A199,Mitglieder!$C$24:$BG$323,Z$303)="",$G199=""),"",VLOOKUP($A199,Mitglieder!$C$24:$BG$323,Z$303))</f>
        <v/>
      </c>
      <c r="AA199" s="54" t="str">
        <f ca="1">IF(OR(VLOOKUP($A199,Mitglieder!$C$24:$BG$323,AA$303)="",$G199=""),"",VLOOKUP($A199,Mitglieder!$C$24:$BG$323,AA$303))</f>
        <v/>
      </c>
      <c r="AB199" s="54" t="str">
        <f ca="1">IF(OR(VLOOKUP($A199,Mitglieder!$C$24:$BG$323,AB$303)="",$G199=""),"",VLOOKUP($A199,Mitglieder!$C$24:$BG$323,AB$303))</f>
        <v/>
      </c>
      <c r="AC199" s="54" t="str">
        <f ca="1">IF(OR(VLOOKUP($A199,Mitglieder!$C$24:$BG$323,AC$303)="",$G199=""),"",VLOOKUP($A199,Mitglieder!$C$24:$BG$323,AC$303))</f>
        <v/>
      </c>
      <c r="AD199" s="54" t="str">
        <f ca="1">IF(OR(VLOOKUP($A199,Mitglieder!$C$24:$BG$323,AD$303)="",$G199=""),"",VLOOKUP($A199,Mitglieder!$C$24:$BG$323,AD$303))</f>
        <v/>
      </c>
      <c r="AE199" s="54" t="str">
        <f ca="1">IF(OR(VLOOKUP($A199,Mitglieder!$C$24:$BG$323,AE$303)="",$G199=""),"",VLOOKUP($A199,Mitglieder!$C$24:$BG$323,AE$303))</f>
        <v/>
      </c>
      <c r="AF199" s="54" t="str">
        <f ca="1">IF(OR(VLOOKUP($A199,Mitglieder!$C$24:$BG$323,AF$303)="",$G199=""),"",VLOOKUP($A199,Mitglieder!$C$24:$BG$323,AF$303))</f>
        <v/>
      </c>
      <c r="AG199" s="54" t="str">
        <f ca="1">IF(OR(VLOOKUP($A199,Mitglieder!$C$24:$BG$323,AG$303)="",$G199=""),"",VLOOKUP($A199,Mitglieder!$C$24:$BG$323,AG$303))</f>
        <v/>
      </c>
      <c r="AH199" s="54" t="str">
        <f ca="1">IF(OR(VLOOKUP($A199,Mitglieder!$C$24:$BG$323,AH$303)="",$G199=""),"",VLOOKUP($A199,Mitglieder!$C$24:$BG$323,AH$303))</f>
        <v/>
      </c>
      <c r="AI199" s="54" t="str">
        <f ca="1">IF(OR(VLOOKUP($A199,Mitglieder!$C$24:$BG$323,AI$303)="",$G199=""),"",VLOOKUP($A199,Mitglieder!$C$24:$BG$323,AI$303))</f>
        <v/>
      </c>
      <c r="AJ199" s="54" t="str">
        <f ca="1">IF(OR(VLOOKUP($A199,Mitglieder!$C$24:$BG$323,AJ$303)="",$G199=""),"",VLOOKUP($A199,Mitglieder!$C$24:$BG$323,AJ$303))</f>
        <v/>
      </c>
      <c r="AK199" s="54" t="str">
        <f ca="1">IF(OR(VLOOKUP($A199,Mitglieder!$C$24:$BG$323,AK$303)="",$G199=""),"",VLOOKUP($A199,Mitglieder!$C$24:$BG$323,AK$303))</f>
        <v/>
      </c>
      <c r="AL199" s="54" t="str">
        <f ca="1">IF(OR(VLOOKUP($A199,Mitglieder!$C$24:$BG$323,AL$303)="",$G199=""),"",VLOOKUP($A199,Mitglieder!$C$24:$BG$323,AL$303))</f>
        <v/>
      </c>
      <c r="AM199" s="42" t="str">
        <f ca="1">IF($G199="","",VLOOKUP($A199,Mitglieder!$C$24:$BG$323,AM$303))</f>
        <v/>
      </c>
      <c r="AN199" s="54" t="str">
        <f ca="1">IF(OR(VLOOKUP($A199,Mitglieder!$C$24:$BG$323,AN$303)="",$G199=""),"",VLOOKUP($A199,Mitglieder!$C$24:$BG$323,AN$303))</f>
        <v/>
      </c>
      <c r="AO199" s="43" t="str">
        <f ca="1">IF($G199="","",TEXT(VLOOKUP($A199,Mitglieder!$C$24:$BG$323,AO$303),"TT.MM.JJJJ"))</f>
        <v/>
      </c>
      <c r="AP199" s="42" t="str">
        <f ca="1">IF($G199="","",VLOOKUP($A199,Mitglieder!$C$24:$BG$323,AP$303))</f>
        <v/>
      </c>
      <c r="AQ199" s="45" t="str">
        <f ca="1">IF($G199="","",TEXT(VLOOKUP($A199,Mitglieder!$C$24:$BG$323,AQ$303),"0.00"))</f>
        <v/>
      </c>
      <c r="AR199" s="54" t="str">
        <f ca="1">IF(OR(VLOOKUP($A199,Mitglieder!$C$24:$BG$323,AR$303)="",$G199=""),"",VLOOKUP($A199,Mitglieder!$C$24:$BG$323,AR$303))</f>
        <v/>
      </c>
      <c r="AS199" s="45" t="str">
        <f ca="1">IF($G199="","",TEXT(VLOOKUP($A199,Mitglieder!$C$24:$BG$323,AS$303),"0.00"))</f>
        <v/>
      </c>
      <c r="AT199" s="54" t="str">
        <f ca="1">IF(OR(VLOOKUP($A199,Mitglieder!$C$24:$BG$323,AT$303)="",$G199=""),"",VLOOKUP($A199,Mitglieder!$C$24:$BG$323,AT$303))</f>
        <v/>
      </c>
      <c r="AU199" s="45" t="str">
        <f ca="1">IF($G199="","",TEXT(VLOOKUP($A199,Mitglieder!$C$24:$BG$323,AU$303),"0.00"))</f>
        <v/>
      </c>
      <c r="AV199" s="45" t="str">
        <f ca="1">IF($G199="","",TEXT(VLOOKUP($A199,Mitglieder!$C$24:$BG$323,AV$303),"0.00"))</f>
        <v/>
      </c>
      <c r="AW199" s="42" t="str">
        <f ca="1">IF($G199="","",VLOOKUP($A199,Mitglieder!$C$24:$BG$323,AW$303))</f>
        <v/>
      </c>
      <c r="AX199" s="54" t="str">
        <f ca="1">IF(OR(VLOOKUP($A199,Mitglieder!$C$24:$BG$323,AX$303)="",$G199=""),"",VLOOKUP($A199,Mitglieder!$C$24:$BG$323,AX$303))</f>
        <v/>
      </c>
      <c r="AY199" s="43" t="str">
        <f ca="1">IF($G199="","",TEXT(VLOOKUP($A199,Mitglieder!$C$24:$BG$323,AY$303),"TT.MM.JJJJ"))</f>
        <v/>
      </c>
      <c r="AZ199" s="43" t="str">
        <f ca="1">IF($G199="","",TEXT(VLOOKUP($A199,Mitglieder!$C$24:$BG$323,AZ$303),"TT.MM.JJJJ"))</f>
        <v/>
      </c>
      <c r="BA199" s="43" t="str">
        <f ca="1">IF($G199="","",TEXT(VLOOKUP($A199,Mitglieder!$C$24:$BG$323,BA$303),"TT.MM.JJJJ"))</f>
        <v/>
      </c>
      <c r="BB199" s="43" t="str">
        <f ca="1">IF($G199="","",TEXT(VLOOKUP($A199,Mitglieder!$C$24:$BG$323,BB$303),"TT.MM.JJJJ"))</f>
        <v/>
      </c>
      <c r="BC199" s="43" t="str">
        <f ca="1">IF($G199="","",TEXT(VLOOKUP($A199,Mitglieder!$C$24:$BG$323,BC$303),"TT.MM.JJJJ"))</f>
        <v/>
      </c>
      <c r="BD199" s="43" t="str">
        <f ca="1">IF($G199="","",TEXT(VLOOKUP($A199,Mitglieder!$C$24:$BG$323,BD$303),"TT.MM.JJJJ"))</f>
        <v/>
      </c>
      <c r="BE199" s="42" t="str">
        <f ca="1">IF($G199="","",VLOOKUP($A199,Mitglieder!$C$24:$BG$323,BE$303))</f>
        <v/>
      </c>
      <c r="BF199" s="42" t="str">
        <f ca="1">IF($G199="","",VLOOKUP($A199,Mitglieder!$C$24:$BG$323,BF$303))</f>
        <v/>
      </c>
    </row>
    <row r="200" spans="1:58" x14ac:dyDescent="0.35">
      <c r="A200" s="42">
        <v>200</v>
      </c>
      <c r="B200" s="42">
        <f ca="1">VLOOKUP($A200,Mitglieder!$C$24:$BA$323,B$303)</f>
        <v>1.0299999999999967</v>
      </c>
      <c r="C200" s="42" t="str">
        <f ca="1">IF($G200="","",VLOOKUP($A200,Mitglieder!$C$24:$BG$323,C$303))</f>
        <v/>
      </c>
      <c r="D200" s="42" t="str">
        <f ca="1">IF($G200="","",VLOOKUP($A200,Mitglieder!$C$24:$BG$323,D$303))</f>
        <v/>
      </c>
      <c r="E200" s="42" t="str">
        <f ca="1">IF($G200="","",VLOOKUP($A200,Mitglieder!$C$24:$BG$323,E$303))</f>
        <v/>
      </c>
      <c r="F200" s="54" t="str">
        <f ca="1">IF(OR(VLOOKUP($A200,Mitglieder!$C$24:$BG$323,F$303)="",$G200=""),"",VLOOKUP($A200,Mitglieder!$C$24:$BG$323,F$303))</f>
        <v/>
      </c>
      <c r="G200" s="72" t="str">
        <f ca="1">IF(B200/ROUND(B200,0)=1,VLOOKUP($A200,Mitglieder!$C$24:$BA$323,G$303),"")</f>
        <v/>
      </c>
      <c r="H200" s="42" t="str">
        <f ca="1">IF($G200="","",VLOOKUP($A200,Mitglieder!$C$24:$BG$323,H$303))</f>
        <v/>
      </c>
      <c r="I200" s="54" t="str">
        <f ca="1">IF(OR(VLOOKUP($A200,Mitglieder!$C$24:$BG$323,I$303)="",$G200=""),"",VLOOKUP($A200,Mitglieder!$C$24:$BG$323,I$303))</f>
        <v/>
      </c>
      <c r="J200" s="42" t="str">
        <f ca="1">IF($G200="","",VLOOKUP($A200,Mitglieder!$C$24:$BG$323,J$303))</f>
        <v/>
      </c>
      <c r="K200" s="54" t="str">
        <f ca="1">IF(OR(VLOOKUP($A200,Mitglieder!$C$24:$BG$323,K$303)="",$G200=""),"",VLOOKUP($A200,Mitglieder!$C$24:$BG$323,K$303))</f>
        <v/>
      </c>
      <c r="L200" s="42" t="str">
        <f ca="1">IF($G200="","",VLOOKUP($A200,Mitglieder!$C$24:$BG$323,L$303))</f>
        <v/>
      </c>
      <c r="M200" s="42" t="str">
        <f ca="1">IF($G200="","",VLOOKUP($A200,Mitglieder!$C$24:$BG$323,M$303))</f>
        <v/>
      </c>
      <c r="N200" s="42" t="str">
        <f ca="1">IF($G200="","",VLOOKUP($A200,Mitglieder!$C$24:$BG$323,N$303))</f>
        <v/>
      </c>
      <c r="O200" s="42" t="str">
        <f ca="1">IF($G200="","",VLOOKUP($A200,Mitglieder!$C$24:$BG$323,O$303))</f>
        <v/>
      </c>
      <c r="P200" s="42" t="str">
        <f ca="1">IF($G200="","",VLOOKUP($A200,Mitglieder!$C$24:$BG$323,P$303))</f>
        <v/>
      </c>
      <c r="Q200" s="42" t="str">
        <f ca="1">IF($G200="","",VLOOKUP($A200,Mitglieder!$C$24:$BG$323,Q$303))</f>
        <v/>
      </c>
      <c r="R200" s="54" t="str">
        <f ca="1">IF(OR(VLOOKUP($A200,Mitglieder!$C$24:$BG$323,R$303)="",$G200=""),"",VLOOKUP($A200,Mitglieder!$C$24:$BG$323,R$303))</f>
        <v/>
      </c>
      <c r="S200" s="43" t="str">
        <f ca="1">IF($G200="","",TEXT(VLOOKUP($A200,Mitglieder!$C$24:$BG$323,S$303),"TT.MM.JJJJ"))</f>
        <v/>
      </c>
      <c r="T200" s="43" t="str">
        <f ca="1">IF($G200="","",TEXT(VLOOKUP($A200,Mitglieder!$C$24:$BG$323,T$303),"TT.MM.JJJJ"))</f>
        <v/>
      </c>
      <c r="U200" s="43" t="str">
        <f ca="1">IF($G200="","",TEXT(VLOOKUP($A200,Mitglieder!$C$24:$BG$323,U$303),"TT.MM.JJJJ"))</f>
        <v/>
      </c>
      <c r="V200" s="54" t="str">
        <f ca="1">IF(OR(VLOOKUP($A200,Mitglieder!$C$24:$BG$323,V$303)="",$G200=""),"",VLOOKUP($A200,Mitglieder!$C$24:$BG$323,V$303))</f>
        <v/>
      </c>
      <c r="W200" s="54" t="str">
        <f ca="1">IF(OR(VLOOKUP($A200,Mitglieder!$C$24:$BG$323,W$303)="",$G200=""),"",VLOOKUP($A200,Mitglieder!$C$24:$BG$323,W$303))</f>
        <v/>
      </c>
      <c r="X200" s="54" t="str">
        <f ca="1">IF(OR(VLOOKUP($A200,Mitglieder!$C$24:$BG$323,X$303)="",$G200=""),"",VLOOKUP($A200,Mitglieder!$C$24:$BG$323,X$303))</f>
        <v/>
      </c>
      <c r="Y200" s="54" t="str">
        <f ca="1">IF(OR(VLOOKUP($A200,Mitglieder!$C$24:$BG$323,Y$303)="",$G200=""),"",VLOOKUP($A200,Mitglieder!$C$24:$BG$323,Y$303))</f>
        <v/>
      </c>
      <c r="Z200" s="54" t="str">
        <f ca="1">IF(OR(VLOOKUP($A200,Mitglieder!$C$24:$BG$323,Z$303)="",$G200=""),"",VLOOKUP($A200,Mitglieder!$C$24:$BG$323,Z$303))</f>
        <v/>
      </c>
      <c r="AA200" s="54" t="str">
        <f ca="1">IF(OR(VLOOKUP($A200,Mitglieder!$C$24:$BG$323,AA$303)="",$G200=""),"",VLOOKUP($A200,Mitglieder!$C$24:$BG$323,AA$303))</f>
        <v/>
      </c>
      <c r="AB200" s="54" t="str">
        <f ca="1">IF(OR(VLOOKUP($A200,Mitglieder!$C$24:$BG$323,AB$303)="",$G200=""),"",VLOOKUP($A200,Mitglieder!$C$24:$BG$323,AB$303))</f>
        <v/>
      </c>
      <c r="AC200" s="54" t="str">
        <f ca="1">IF(OR(VLOOKUP($A200,Mitglieder!$C$24:$BG$323,AC$303)="",$G200=""),"",VLOOKUP($A200,Mitglieder!$C$24:$BG$323,AC$303))</f>
        <v/>
      </c>
      <c r="AD200" s="54" t="str">
        <f ca="1">IF(OR(VLOOKUP($A200,Mitglieder!$C$24:$BG$323,AD$303)="",$G200=""),"",VLOOKUP($A200,Mitglieder!$C$24:$BG$323,AD$303))</f>
        <v/>
      </c>
      <c r="AE200" s="54" t="str">
        <f ca="1">IF(OR(VLOOKUP($A200,Mitglieder!$C$24:$BG$323,AE$303)="",$G200=""),"",VLOOKUP($A200,Mitglieder!$C$24:$BG$323,AE$303))</f>
        <v/>
      </c>
      <c r="AF200" s="54" t="str">
        <f ca="1">IF(OR(VLOOKUP($A200,Mitglieder!$C$24:$BG$323,AF$303)="",$G200=""),"",VLOOKUP($A200,Mitglieder!$C$24:$BG$323,AF$303))</f>
        <v/>
      </c>
      <c r="AG200" s="54" t="str">
        <f ca="1">IF(OR(VLOOKUP($A200,Mitglieder!$C$24:$BG$323,AG$303)="",$G200=""),"",VLOOKUP($A200,Mitglieder!$C$24:$BG$323,AG$303))</f>
        <v/>
      </c>
      <c r="AH200" s="54" t="str">
        <f ca="1">IF(OR(VLOOKUP($A200,Mitglieder!$C$24:$BG$323,AH$303)="",$G200=""),"",VLOOKUP($A200,Mitglieder!$C$24:$BG$323,AH$303))</f>
        <v/>
      </c>
      <c r="AI200" s="54" t="str">
        <f ca="1">IF(OR(VLOOKUP($A200,Mitglieder!$C$24:$BG$323,AI$303)="",$G200=""),"",VLOOKUP($A200,Mitglieder!$C$24:$BG$323,AI$303))</f>
        <v/>
      </c>
      <c r="AJ200" s="54" t="str">
        <f ca="1">IF(OR(VLOOKUP($A200,Mitglieder!$C$24:$BG$323,AJ$303)="",$G200=""),"",VLOOKUP($A200,Mitglieder!$C$24:$BG$323,AJ$303))</f>
        <v/>
      </c>
      <c r="AK200" s="54" t="str">
        <f ca="1">IF(OR(VLOOKUP($A200,Mitglieder!$C$24:$BG$323,AK$303)="",$G200=""),"",VLOOKUP($A200,Mitglieder!$C$24:$BG$323,AK$303))</f>
        <v/>
      </c>
      <c r="AL200" s="54" t="str">
        <f ca="1">IF(OR(VLOOKUP($A200,Mitglieder!$C$24:$BG$323,AL$303)="",$G200=""),"",VLOOKUP($A200,Mitglieder!$C$24:$BG$323,AL$303))</f>
        <v/>
      </c>
      <c r="AM200" s="42" t="str">
        <f ca="1">IF($G200="","",VLOOKUP($A200,Mitglieder!$C$24:$BG$323,AM$303))</f>
        <v/>
      </c>
      <c r="AN200" s="54" t="str">
        <f ca="1">IF(OR(VLOOKUP($A200,Mitglieder!$C$24:$BG$323,AN$303)="",$G200=""),"",VLOOKUP($A200,Mitglieder!$C$24:$BG$323,AN$303))</f>
        <v/>
      </c>
      <c r="AO200" s="43" t="str">
        <f ca="1">IF($G200="","",TEXT(VLOOKUP($A200,Mitglieder!$C$24:$BG$323,AO$303),"TT.MM.JJJJ"))</f>
        <v/>
      </c>
      <c r="AP200" s="42" t="str">
        <f ca="1">IF($G200="","",VLOOKUP($A200,Mitglieder!$C$24:$BG$323,AP$303))</f>
        <v/>
      </c>
      <c r="AQ200" s="45" t="str">
        <f ca="1">IF($G200="","",TEXT(VLOOKUP($A200,Mitglieder!$C$24:$BG$323,AQ$303),"0.00"))</f>
        <v/>
      </c>
      <c r="AR200" s="54" t="str">
        <f ca="1">IF(OR(VLOOKUP($A200,Mitglieder!$C$24:$BG$323,AR$303)="",$G200=""),"",VLOOKUP($A200,Mitglieder!$C$24:$BG$323,AR$303))</f>
        <v/>
      </c>
      <c r="AS200" s="45" t="str">
        <f ca="1">IF($G200="","",TEXT(VLOOKUP($A200,Mitglieder!$C$24:$BG$323,AS$303),"0.00"))</f>
        <v/>
      </c>
      <c r="AT200" s="54" t="str">
        <f ca="1">IF(OR(VLOOKUP($A200,Mitglieder!$C$24:$BG$323,AT$303)="",$G200=""),"",VLOOKUP($A200,Mitglieder!$C$24:$BG$323,AT$303))</f>
        <v/>
      </c>
      <c r="AU200" s="45" t="str">
        <f ca="1">IF($G200="","",TEXT(VLOOKUP($A200,Mitglieder!$C$24:$BG$323,AU$303),"0.00"))</f>
        <v/>
      </c>
      <c r="AV200" s="45" t="str">
        <f ca="1">IF($G200="","",TEXT(VLOOKUP($A200,Mitglieder!$C$24:$BG$323,AV$303),"0.00"))</f>
        <v/>
      </c>
      <c r="AW200" s="42" t="str">
        <f ca="1">IF($G200="","",VLOOKUP($A200,Mitglieder!$C$24:$BG$323,AW$303))</f>
        <v/>
      </c>
      <c r="AX200" s="54" t="str">
        <f ca="1">IF(OR(VLOOKUP($A200,Mitglieder!$C$24:$BG$323,AX$303)="",$G200=""),"",VLOOKUP($A200,Mitglieder!$C$24:$BG$323,AX$303))</f>
        <v/>
      </c>
      <c r="AY200" s="43" t="str">
        <f ca="1">IF($G200="","",TEXT(VLOOKUP($A200,Mitglieder!$C$24:$BG$323,AY$303),"TT.MM.JJJJ"))</f>
        <v/>
      </c>
      <c r="AZ200" s="43" t="str">
        <f ca="1">IF($G200="","",TEXT(VLOOKUP($A200,Mitglieder!$C$24:$BG$323,AZ$303),"TT.MM.JJJJ"))</f>
        <v/>
      </c>
      <c r="BA200" s="43" t="str">
        <f ca="1">IF($G200="","",TEXT(VLOOKUP($A200,Mitglieder!$C$24:$BG$323,BA$303),"TT.MM.JJJJ"))</f>
        <v/>
      </c>
      <c r="BB200" s="43" t="str">
        <f ca="1">IF($G200="","",TEXT(VLOOKUP($A200,Mitglieder!$C$24:$BG$323,BB$303),"TT.MM.JJJJ"))</f>
        <v/>
      </c>
      <c r="BC200" s="43" t="str">
        <f ca="1">IF($G200="","",TEXT(VLOOKUP($A200,Mitglieder!$C$24:$BG$323,BC$303),"TT.MM.JJJJ"))</f>
        <v/>
      </c>
      <c r="BD200" s="43" t="str">
        <f ca="1">IF($G200="","",TEXT(VLOOKUP($A200,Mitglieder!$C$24:$BG$323,BD$303),"TT.MM.JJJJ"))</f>
        <v/>
      </c>
      <c r="BE200" s="42" t="str">
        <f ca="1">IF($G200="","",VLOOKUP($A200,Mitglieder!$C$24:$BG$323,BE$303))</f>
        <v/>
      </c>
      <c r="BF200" s="42" t="str">
        <f ca="1">IF($G200="","",VLOOKUP($A200,Mitglieder!$C$24:$BG$323,BF$303))</f>
        <v/>
      </c>
    </row>
    <row r="201" spans="1:58" x14ac:dyDescent="0.35">
      <c r="A201" s="42">
        <v>201</v>
      </c>
      <c r="B201" s="42">
        <f ca="1">VLOOKUP($A201,Mitglieder!$C$24:$BA$323,B$303)</f>
        <v>1.0299999999999967</v>
      </c>
      <c r="C201" s="42" t="str">
        <f ca="1">IF($G201="","",VLOOKUP($A201,Mitglieder!$C$24:$BG$323,C$303))</f>
        <v/>
      </c>
      <c r="D201" s="42" t="str">
        <f ca="1">IF($G201="","",VLOOKUP($A201,Mitglieder!$C$24:$BG$323,D$303))</f>
        <v/>
      </c>
      <c r="E201" s="42" t="str">
        <f ca="1">IF($G201="","",VLOOKUP($A201,Mitglieder!$C$24:$BG$323,E$303))</f>
        <v/>
      </c>
      <c r="F201" s="54" t="str">
        <f ca="1">IF(OR(VLOOKUP($A201,Mitglieder!$C$24:$BG$323,F$303)="",$G201=""),"",VLOOKUP($A201,Mitglieder!$C$24:$BG$323,F$303))</f>
        <v/>
      </c>
      <c r="G201" s="72" t="str">
        <f ca="1">IF(B201/ROUND(B201,0)=1,VLOOKUP($A201,Mitglieder!$C$24:$BA$323,G$303),"")</f>
        <v/>
      </c>
      <c r="H201" s="42" t="str">
        <f ca="1">IF($G201="","",VLOOKUP($A201,Mitglieder!$C$24:$BG$323,H$303))</f>
        <v/>
      </c>
      <c r="I201" s="54" t="str">
        <f ca="1">IF(OR(VLOOKUP($A201,Mitglieder!$C$24:$BG$323,I$303)="",$G201=""),"",VLOOKUP($A201,Mitglieder!$C$24:$BG$323,I$303))</f>
        <v/>
      </c>
      <c r="J201" s="42" t="str">
        <f ca="1">IF($G201="","",VLOOKUP($A201,Mitglieder!$C$24:$BG$323,J$303))</f>
        <v/>
      </c>
      <c r="K201" s="54" t="str">
        <f ca="1">IF(OR(VLOOKUP($A201,Mitglieder!$C$24:$BG$323,K$303)="",$G201=""),"",VLOOKUP($A201,Mitglieder!$C$24:$BG$323,K$303))</f>
        <v/>
      </c>
      <c r="L201" s="42" t="str">
        <f ca="1">IF($G201="","",VLOOKUP($A201,Mitglieder!$C$24:$BG$323,L$303))</f>
        <v/>
      </c>
      <c r="M201" s="42" t="str">
        <f ca="1">IF($G201="","",VLOOKUP($A201,Mitglieder!$C$24:$BG$323,M$303))</f>
        <v/>
      </c>
      <c r="N201" s="42" t="str">
        <f ca="1">IF($G201="","",VLOOKUP($A201,Mitglieder!$C$24:$BG$323,N$303))</f>
        <v/>
      </c>
      <c r="O201" s="42" t="str">
        <f ca="1">IF($G201="","",VLOOKUP($A201,Mitglieder!$C$24:$BG$323,O$303))</f>
        <v/>
      </c>
      <c r="P201" s="42" t="str">
        <f ca="1">IF($G201="","",VLOOKUP($A201,Mitglieder!$C$24:$BG$323,P$303))</f>
        <v/>
      </c>
      <c r="Q201" s="42" t="str">
        <f ca="1">IF($G201="","",VLOOKUP($A201,Mitglieder!$C$24:$BG$323,Q$303))</f>
        <v/>
      </c>
      <c r="R201" s="54" t="str">
        <f ca="1">IF(OR(VLOOKUP($A201,Mitglieder!$C$24:$BG$323,R$303)="",$G201=""),"",VLOOKUP($A201,Mitglieder!$C$24:$BG$323,R$303))</f>
        <v/>
      </c>
      <c r="S201" s="43" t="str">
        <f ca="1">IF($G201="","",TEXT(VLOOKUP($A201,Mitglieder!$C$24:$BG$323,S$303),"TT.MM.JJJJ"))</f>
        <v/>
      </c>
      <c r="T201" s="43" t="str">
        <f ca="1">IF($G201="","",TEXT(VLOOKUP($A201,Mitglieder!$C$24:$BG$323,T$303),"TT.MM.JJJJ"))</f>
        <v/>
      </c>
      <c r="U201" s="43" t="str">
        <f ca="1">IF($G201="","",TEXT(VLOOKUP($A201,Mitglieder!$C$24:$BG$323,U$303),"TT.MM.JJJJ"))</f>
        <v/>
      </c>
      <c r="V201" s="54" t="str">
        <f ca="1">IF(OR(VLOOKUP($A201,Mitglieder!$C$24:$BG$323,V$303)="",$G201=""),"",VLOOKUP($A201,Mitglieder!$C$24:$BG$323,V$303))</f>
        <v/>
      </c>
      <c r="W201" s="54" t="str">
        <f ca="1">IF(OR(VLOOKUP($A201,Mitglieder!$C$24:$BG$323,W$303)="",$G201=""),"",VLOOKUP($A201,Mitglieder!$C$24:$BG$323,W$303))</f>
        <v/>
      </c>
      <c r="X201" s="54" t="str">
        <f ca="1">IF(OR(VLOOKUP($A201,Mitglieder!$C$24:$BG$323,X$303)="",$G201=""),"",VLOOKUP($A201,Mitglieder!$C$24:$BG$323,X$303))</f>
        <v/>
      </c>
      <c r="Y201" s="54" t="str">
        <f ca="1">IF(OR(VLOOKUP($A201,Mitglieder!$C$24:$BG$323,Y$303)="",$G201=""),"",VLOOKUP($A201,Mitglieder!$C$24:$BG$323,Y$303))</f>
        <v/>
      </c>
      <c r="Z201" s="54" t="str">
        <f ca="1">IF(OR(VLOOKUP($A201,Mitglieder!$C$24:$BG$323,Z$303)="",$G201=""),"",VLOOKUP($A201,Mitglieder!$C$24:$BG$323,Z$303))</f>
        <v/>
      </c>
      <c r="AA201" s="54" t="str">
        <f ca="1">IF(OR(VLOOKUP($A201,Mitglieder!$C$24:$BG$323,AA$303)="",$G201=""),"",VLOOKUP($A201,Mitglieder!$C$24:$BG$323,AA$303))</f>
        <v/>
      </c>
      <c r="AB201" s="54" t="str">
        <f ca="1">IF(OR(VLOOKUP($A201,Mitglieder!$C$24:$BG$323,AB$303)="",$G201=""),"",VLOOKUP($A201,Mitglieder!$C$24:$BG$323,AB$303))</f>
        <v/>
      </c>
      <c r="AC201" s="54" t="str">
        <f ca="1">IF(OR(VLOOKUP($A201,Mitglieder!$C$24:$BG$323,AC$303)="",$G201=""),"",VLOOKUP($A201,Mitglieder!$C$24:$BG$323,AC$303))</f>
        <v/>
      </c>
      <c r="AD201" s="54" t="str">
        <f ca="1">IF(OR(VLOOKUP($A201,Mitglieder!$C$24:$BG$323,AD$303)="",$G201=""),"",VLOOKUP($A201,Mitglieder!$C$24:$BG$323,AD$303))</f>
        <v/>
      </c>
      <c r="AE201" s="54" t="str">
        <f ca="1">IF(OR(VLOOKUP($A201,Mitglieder!$C$24:$BG$323,AE$303)="",$G201=""),"",VLOOKUP($A201,Mitglieder!$C$24:$BG$323,AE$303))</f>
        <v/>
      </c>
      <c r="AF201" s="54" t="str">
        <f ca="1">IF(OR(VLOOKUP($A201,Mitglieder!$C$24:$BG$323,AF$303)="",$G201=""),"",VLOOKUP($A201,Mitglieder!$C$24:$BG$323,AF$303))</f>
        <v/>
      </c>
      <c r="AG201" s="54" t="str">
        <f ca="1">IF(OR(VLOOKUP($A201,Mitglieder!$C$24:$BG$323,AG$303)="",$G201=""),"",VLOOKUP($A201,Mitglieder!$C$24:$BG$323,AG$303))</f>
        <v/>
      </c>
      <c r="AH201" s="54" t="str">
        <f ca="1">IF(OR(VLOOKUP($A201,Mitglieder!$C$24:$BG$323,AH$303)="",$G201=""),"",VLOOKUP($A201,Mitglieder!$C$24:$BG$323,AH$303))</f>
        <v/>
      </c>
      <c r="AI201" s="54" t="str">
        <f ca="1">IF(OR(VLOOKUP($A201,Mitglieder!$C$24:$BG$323,AI$303)="",$G201=""),"",VLOOKUP($A201,Mitglieder!$C$24:$BG$323,AI$303))</f>
        <v/>
      </c>
      <c r="AJ201" s="54" t="str">
        <f ca="1">IF(OR(VLOOKUP($A201,Mitglieder!$C$24:$BG$323,AJ$303)="",$G201=""),"",VLOOKUP($A201,Mitglieder!$C$24:$BG$323,AJ$303))</f>
        <v/>
      </c>
      <c r="AK201" s="54" t="str">
        <f ca="1">IF(OR(VLOOKUP($A201,Mitglieder!$C$24:$BG$323,AK$303)="",$G201=""),"",VLOOKUP($A201,Mitglieder!$C$24:$BG$323,AK$303))</f>
        <v/>
      </c>
      <c r="AL201" s="54" t="str">
        <f ca="1">IF(OR(VLOOKUP($A201,Mitglieder!$C$24:$BG$323,AL$303)="",$G201=""),"",VLOOKUP($A201,Mitglieder!$C$24:$BG$323,AL$303))</f>
        <v/>
      </c>
      <c r="AM201" s="42" t="str">
        <f ca="1">IF($G201="","",VLOOKUP($A201,Mitglieder!$C$24:$BG$323,AM$303))</f>
        <v/>
      </c>
      <c r="AN201" s="54" t="str">
        <f ca="1">IF(OR(VLOOKUP($A201,Mitglieder!$C$24:$BG$323,AN$303)="",$G201=""),"",VLOOKUP($A201,Mitglieder!$C$24:$BG$323,AN$303))</f>
        <v/>
      </c>
      <c r="AO201" s="43" t="str">
        <f ca="1">IF($G201="","",TEXT(VLOOKUP($A201,Mitglieder!$C$24:$BG$323,AO$303),"TT.MM.JJJJ"))</f>
        <v/>
      </c>
      <c r="AP201" s="42" t="str">
        <f ca="1">IF($G201="","",VLOOKUP($A201,Mitglieder!$C$24:$BG$323,AP$303))</f>
        <v/>
      </c>
      <c r="AQ201" s="45" t="str">
        <f ca="1">IF($G201="","",TEXT(VLOOKUP($A201,Mitglieder!$C$24:$BG$323,AQ$303),"0.00"))</f>
        <v/>
      </c>
      <c r="AR201" s="54" t="str">
        <f ca="1">IF(OR(VLOOKUP($A201,Mitglieder!$C$24:$BG$323,AR$303)="",$G201=""),"",VLOOKUP($A201,Mitglieder!$C$24:$BG$323,AR$303))</f>
        <v/>
      </c>
      <c r="AS201" s="45" t="str">
        <f ca="1">IF($G201="","",TEXT(VLOOKUP($A201,Mitglieder!$C$24:$BG$323,AS$303),"0.00"))</f>
        <v/>
      </c>
      <c r="AT201" s="54" t="str">
        <f ca="1">IF(OR(VLOOKUP($A201,Mitglieder!$C$24:$BG$323,AT$303)="",$G201=""),"",VLOOKUP($A201,Mitglieder!$C$24:$BG$323,AT$303))</f>
        <v/>
      </c>
      <c r="AU201" s="45" t="str">
        <f ca="1">IF($G201="","",TEXT(VLOOKUP($A201,Mitglieder!$C$24:$BG$323,AU$303),"0.00"))</f>
        <v/>
      </c>
      <c r="AV201" s="45" t="str">
        <f ca="1">IF($G201="","",TEXT(VLOOKUP($A201,Mitglieder!$C$24:$BG$323,AV$303),"0.00"))</f>
        <v/>
      </c>
      <c r="AW201" s="42" t="str">
        <f ca="1">IF($G201="","",VLOOKUP($A201,Mitglieder!$C$24:$BG$323,AW$303))</f>
        <v/>
      </c>
      <c r="AX201" s="54" t="str">
        <f ca="1">IF(OR(VLOOKUP($A201,Mitglieder!$C$24:$BG$323,AX$303)="",$G201=""),"",VLOOKUP($A201,Mitglieder!$C$24:$BG$323,AX$303))</f>
        <v/>
      </c>
      <c r="AY201" s="43" t="str">
        <f ca="1">IF($G201="","",TEXT(VLOOKUP($A201,Mitglieder!$C$24:$BG$323,AY$303),"TT.MM.JJJJ"))</f>
        <v/>
      </c>
      <c r="AZ201" s="43" t="str">
        <f ca="1">IF($G201="","",TEXT(VLOOKUP($A201,Mitglieder!$C$24:$BG$323,AZ$303),"TT.MM.JJJJ"))</f>
        <v/>
      </c>
      <c r="BA201" s="43" t="str">
        <f ca="1">IF($G201="","",TEXT(VLOOKUP($A201,Mitglieder!$C$24:$BG$323,BA$303),"TT.MM.JJJJ"))</f>
        <v/>
      </c>
      <c r="BB201" s="43" t="str">
        <f ca="1">IF($G201="","",TEXT(VLOOKUP($A201,Mitglieder!$C$24:$BG$323,BB$303),"TT.MM.JJJJ"))</f>
        <v/>
      </c>
      <c r="BC201" s="43" t="str">
        <f ca="1">IF($G201="","",TEXT(VLOOKUP($A201,Mitglieder!$C$24:$BG$323,BC$303),"TT.MM.JJJJ"))</f>
        <v/>
      </c>
      <c r="BD201" s="43" t="str">
        <f ca="1">IF($G201="","",TEXT(VLOOKUP($A201,Mitglieder!$C$24:$BG$323,BD$303),"TT.MM.JJJJ"))</f>
        <v/>
      </c>
      <c r="BE201" s="42" t="str">
        <f ca="1">IF($G201="","",VLOOKUP($A201,Mitglieder!$C$24:$BG$323,BE$303))</f>
        <v/>
      </c>
      <c r="BF201" s="42" t="str">
        <f ca="1">IF($G201="","",VLOOKUP($A201,Mitglieder!$C$24:$BG$323,BF$303))</f>
        <v/>
      </c>
    </row>
    <row r="202" spans="1:58" x14ac:dyDescent="0.35">
      <c r="A202" s="42">
        <v>202</v>
      </c>
      <c r="B202" s="42">
        <f ca="1">VLOOKUP($A202,Mitglieder!$C$24:$BA$323,B$303)</f>
        <v>1.0299999999999967</v>
      </c>
      <c r="C202" s="42" t="str">
        <f ca="1">IF($G202="","",VLOOKUP($A202,Mitglieder!$C$24:$BG$323,C$303))</f>
        <v/>
      </c>
      <c r="D202" s="42" t="str">
        <f ca="1">IF($G202="","",VLOOKUP($A202,Mitglieder!$C$24:$BG$323,D$303))</f>
        <v/>
      </c>
      <c r="E202" s="42" t="str">
        <f ca="1">IF($G202="","",VLOOKUP($A202,Mitglieder!$C$24:$BG$323,E$303))</f>
        <v/>
      </c>
      <c r="F202" s="54" t="str">
        <f ca="1">IF(OR(VLOOKUP($A202,Mitglieder!$C$24:$BG$323,F$303)="",$G202=""),"",VLOOKUP($A202,Mitglieder!$C$24:$BG$323,F$303))</f>
        <v/>
      </c>
      <c r="G202" s="72" t="str">
        <f ca="1">IF(B202/ROUND(B202,0)=1,VLOOKUP($A202,Mitglieder!$C$24:$BA$323,G$303),"")</f>
        <v/>
      </c>
      <c r="H202" s="42" t="str">
        <f ca="1">IF($G202="","",VLOOKUP($A202,Mitglieder!$C$24:$BG$323,H$303))</f>
        <v/>
      </c>
      <c r="I202" s="54" t="str">
        <f ca="1">IF(OR(VLOOKUP($A202,Mitglieder!$C$24:$BG$323,I$303)="",$G202=""),"",VLOOKUP($A202,Mitglieder!$C$24:$BG$323,I$303))</f>
        <v/>
      </c>
      <c r="J202" s="42" t="str">
        <f ca="1">IF($G202="","",VLOOKUP($A202,Mitglieder!$C$24:$BG$323,J$303))</f>
        <v/>
      </c>
      <c r="K202" s="54" t="str">
        <f ca="1">IF(OR(VLOOKUP($A202,Mitglieder!$C$24:$BG$323,K$303)="",$G202=""),"",VLOOKUP($A202,Mitglieder!$C$24:$BG$323,K$303))</f>
        <v/>
      </c>
      <c r="L202" s="42" t="str">
        <f ca="1">IF($G202="","",VLOOKUP($A202,Mitglieder!$C$24:$BG$323,L$303))</f>
        <v/>
      </c>
      <c r="M202" s="42" t="str">
        <f ca="1">IF($G202="","",VLOOKUP($A202,Mitglieder!$C$24:$BG$323,M$303))</f>
        <v/>
      </c>
      <c r="N202" s="42" t="str">
        <f ca="1">IF($G202="","",VLOOKUP($A202,Mitglieder!$C$24:$BG$323,N$303))</f>
        <v/>
      </c>
      <c r="O202" s="42" t="str">
        <f ca="1">IF($G202="","",VLOOKUP($A202,Mitglieder!$C$24:$BG$323,O$303))</f>
        <v/>
      </c>
      <c r="P202" s="42" t="str">
        <f ca="1">IF($G202="","",VLOOKUP($A202,Mitglieder!$C$24:$BG$323,P$303))</f>
        <v/>
      </c>
      <c r="Q202" s="42" t="str">
        <f ca="1">IF($G202="","",VLOOKUP($A202,Mitglieder!$C$24:$BG$323,Q$303))</f>
        <v/>
      </c>
      <c r="R202" s="54" t="str">
        <f ca="1">IF(OR(VLOOKUP($A202,Mitglieder!$C$24:$BG$323,R$303)="",$G202=""),"",VLOOKUP($A202,Mitglieder!$C$24:$BG$323,R$303))</f>
        <v/>
      </c>
      <c r="S202" s="43" t="str">
        <f ca="1">IF($G202="","",TEXT(VLOOKUP($A202,Mitglieder!$C$24:$BG$323,S$303),"TT.MM.JJJJ"))</f>
        <v/>
      </c>
      <c r="T202" s="43" t="str">
        <f ca="1">IF($G202="","",TEXT(VLOOKUP($A202,Mitglieder!$C$24:$BG$323,T$303),"TT.MM.JJJJ"))</f>
        <v/>
      </c>
      <c r="U202" s="43" t="str">
        <f ca="1">IF($G202="","",TEXT(VLOOKUP($A202,Mitglieder!$C$24:$BG$323,U$303),"TT.MM.JJJJ"))</f>
        <v/>
      </c>
      <c r="V202" s="54" t="str">
        <f ca="1">IF(OR(VLOOKUP($A202,Mitglieder!$C$24:$BG$323,V$303)="",$G202=""),"",VLOOKUP($A202,Mitglieder!$C$24:$BG$323,V$303))</f>
        <v/>
      </c>
      <c r="W202" s="54" t="str">
        <f ca="1">IF(OR(VLOOKUP($A202,Mitglieder!$C$24:$BG$323,W$303)="",$G202=""),"",VLOOKUP($A202,Mitglieder!$C$24:$BG$323,W$303))</f>
        <v/>
      </c>
      <c r="X202" s="54" t="str">
        <f ca="1">IF(OR(VLOOKUP($A202,Mitglieder!$C$24:$BG$323,X$303)="",$G202=""),"",VLOOKUP($A202,Mitglieder!$C$24:$BG$323,X$303))</f>
        <v/>
      </c>
      <c r="Y202" s="54" t="str">
        <f ca="1">IF(OR(VLOOKUP($A202,Mitglieder!$C$24:$BG$323,Y$303)="",$G202=""),"",VLOOKUP($A202,Mitglieder!$C$24:$BG$323,Y$303))</f>
        <v/>
      </c>
      <c r="Z202" s="54" t="str">
        <f ca="1">IF(OR(VLOOKUP($A202,Mitglieder!$C$24:$BG$323,Z$303)="",$G202=""),"",VLOOKUP($A202,Mitglieder!$C$24:$BG$323,Z$303))</f>
        <v/>
      </c>
      <c r="AA202" s="54" t="str">
        <f ca="1">IF(OR(VLOOKUP($A202,Mitglieder!$C$24:$BG$323,AA$303)="",$G202=""),"",VLOOKUP($A202,Mitglieder!$C$24:$BG$323,AA$303))</f>
        <v/>
      </c>
      <c r="AB202" s="54" t="str">
        <f ca="1">IF(OR(VLOOKUP($A202,Mitglieder!$C$24:$BG$323,AB$303)="",$G202=""),"",VLOOKUP($A202,Mitglieder!$C$24:$BG$323,AB$303))</f>
        <v/>
      </c>
      <c r="AC202" s="54" t="str">
        <f ca="1">IF(OR(VLOOKUP($A202,Mitglieder!$C$24:$BG$323,AC$303)="",$G202=""),"",VLOOKUP($A202,Mitglieder!$C$24:$BG$323,AC$303))</f>
        <v/>
      </c>
      <c r="AD202" s="54" t="str">
        <f ca="1">IF(OR(VLOOKUP($A202,Mitglieder!$C$24:$BG$323,AD$303)="",$G202=""),"",VLOOKUP($A202,Mitglieder!$C$24:$BG$323,AD$303))</f>
        <v/>
      </c>
      <c r="AE202" s="54" t="str">
        <f ca="1">IF(OR(VLOOKUP($A202,Mitglieder!$C$24:$BG$323,AE$303)="",$G202=""),"",VLOOKUP($A202,Mitglieder!$C$24:$BG$323,AE$303))</f>
        <v/>
      </c>
      <c r="AF202" s="54" t="str">
        <f ca="1">IF(OR(VLOOKUP($A202,Mitglieder!$C$24:$BG$323,AF$303)="",$G202=""),"",VLOOKUP($A202,Mitglieder!$C$24:$BG$323,AF$303))</f>
        <v/>
      </c>
      <c r="AG202" s="54" t="str">
        <f ca="1">IF(OR(VLOOKUP($A202,Mitglieder!$C$24:$BG$323,AG$303)="",$G202=""),"",VLOOKUP($A202,Mitglieder!$C$24:$BG$323,AG$303))</f>
        <v/>
      </c>
      <c r="AH202" s="54" t="str">
        <f ca="1">IF(OR(VLOOKUP($A202,Mitglieder!$C$24:$BG$323,AH$303)="",$G202=""),"",VLOOKUP($A202,Mitglieder!$C$24:$BG$323,AH$303))</f>
        <v/>
      </c>
      <c r="AI202" s="54" t="str">
        <f ca="1">IF(OR(VLOOKUP($A202,Mitglieder!$C$24:$BG$323,AI$303)="",$G202=""),"",VLOOKUP($A202,Mitglieder!$C$24:$BG$323,AI$303))</f>
        <v/>
      </c>
      <c r="AJ202" s="54" t="str">
        <f ca="1">IF(OR(VLOOKUP($A202,Mitglieder!$C$24:$BG$323,AJ$303)="",$G202=""),"",VLOOKUP($A202,Mitglieder!$C$24:$BG$323,AJ$303))</f>
        <v/>
      </c>
      <c r="AK202" s="54" t="str">
        <f ca="1">IF(OR(VLOOKUP($A202,Mitglieder!$C$24:$BG$323,AK$303)="",$G202=""),"",VLOOKUP($A202,Mitglieder!$C$24:$BG$323,AK$303))</f>
        <v/>
      </c>
      <c r="AL202" s="54" t="str">
        <f ca="1">IF(OR(VLOOKUP($A202,Mitglieder!$C$24:$BG$323,AL$303)="",$G202=""),"",VLOOKUP($A202,Mitglieder!$C$24:$BG$323,AL$303))</f>
        <v/>
      </c>
      <c r="AM202" s="42" t="str">
        <f ca="1">IF($G202="","",VLOOKUP($A202,Mitglieder!$C$24:$BG$323,AM$303))</f>
        <v/>
      </c>
      <c r="AN202" s="54" t="str">
        <f ca="1">IF(OR(VLOOKUP($A202,Mitglieder!$C$24:$BG$323,AN$303)="",$G202=""),"",VLOOKUP($A202,Mitglieder!$C$24:$BG$323,AN$303))</f>
        <v/>
      </c>
      <c r="AO202" s="43" t="str">
        <f ca="1">IF($G202="","",TEXT(VLOOKUP($A202,Mitglieder!$C$24:$BG$323,AO$303),"TT.MM.JJJJ"))</f>
        <v/>
      </c>
      <c r="AP202" s="42" t="str">
        <f ca="1">IF($G202="","",VLOOKUP($A202,Mitglieder!$C$24:$BG$323,AP$303))</f>
        <v/>
      </c>
      <c r="AQ202" s="45" t="str">
        <f ca="1">IF($G202="","",TEXT(VLOOKUP($A202,Mitglieder!$C$24:$BG$323,AQ$303),"0.00"))</f>
        <v/>
      </c>
      <c r="AR202" s="54" t="str">
        <f ca="1">IF(OR(VLOOKUP($A202,Mitglieder!$C$24:$BG$323,AR$303)="",$G202=""),"",VLOOKUP($A202,Mitglieder!$C$24:$BG$323,AR$303))</f>
        <v/>
      </c>
      <c r="AS202" s="45" t="str">
        <f ca="1">IF($G202="","",TEXT(VLOOKUP($A202,Mitglieder!$C$24:$BG$323,AS$303),"0.00"))</f>
        <v/>
      </c>
      <c r="AT202" s="54" t="str">
        <f ca="1">IF(OR(VLOOKUP($A202,Mitglieder!$C$24:$BG$323,AT$303)="",$G202=""),"",VLOOKUP($A202,Mitglieder!$C$24:$BG$323,AT$303))</f>
        <v/>
      </c>
      <c r="AU202" s="45" t="str">
        <f ca="1">IF($G202="","",TEXT(VLOOKUP($A202,Mitglieder!$C$24:$BG$323,AU$303),"0.00"))</f>
        <v/>
      </c>
      <c r="AV202" s="45" t="str">
        <f ca="1">IF($G202="","",TEXT(VLOOKUP($A202,Mitglieder!$C$24:$BG$323,AV$303),"0.00"))</f>
        <v/>
      </c>
      <c r="AW202" s="42" t="str">
        <f ca="1">IF($G202="","",VLOOKUP($A202,Mitglieder!$C$24:$BG$323,AW$303))</f>
        <v/>
      </c>
      <c r="AX202" s="54" t="str">
        <f ca="1">IF(OR(VLOOKUP($A202,Mitglieder!$C$24:$BG$323,AX$303)="",$G202=""),"",VLOOKUP($A202,Mitglieder!$C$24:$BG$323,AX$303))</f>
        <v/>
      </c>
      <c r="AY202" s="43" t="str">
        <f ca="1">IF($G202="","",TEXT(VLOOKUP($A202,Mitglieder!$C$24:$BG$323,AY$303),"TT.MM.JJJJ"))</f>
        <v/>
      </c>
      <c r="AZ202" s="43" t="str">
        <f ca="1">IF($G202="","",TEXT(VLOOKUP($A202,Mitglieder!$C$24:$BG$323,AZ$303),"TT.MM.JJJJ"))</f>
        <v/>
      </c>
      <c r="BA202" s="43" t="str">
        <f ca="1">IF($G202="","",TEXT(VLOOKUP($A202,Mitglieder!$C$24:$BG$323,BA$303),"TT.MM.JJJJ"))</f>
        <v/>
      </c>
      <c r="BB202" s="43" t="str">
        <f ca="1">IF($G202="","",TEXT(VLOOKUP($A202,Mitglieder!$C$24:$BG$323,BB$303),"TT.MM.JJJJ"))</f>
        <v/>
      </c>
      <c r="BC202" s="43" t="str">
        <f ca="1">IF($G202="","",TEXT(VLOOKUP($A202,Mitglieder!$C$24:$BG$323,BC$303),"TT.MM.JJJJ"))</f>
        <v/>
      </c>
      <c r="BD202" s="43" t="str">
        <f ca="1">IF($G202="","",TEXT(VLOOKUP($A202,Mitglieder!$C$24:$BG$323,BD$303),"TT.MM.JJJJ"))</f>
        <v/>
      </c>
      <c r="BE202" s="42" t="str">
        <f ca="1">IF($G202="","",VLOOKUP($A202,Mitglieder!$C$24:$BG$323,BE$303))</f>
        <v/>
      </c>
      <c r="BF202" s="42" t="str">
        <f ca="1">IF($G202="","",VLOOKUP($A202,Mitglieder!$C$24:$BG$323,BF$303))</f>
        <v/>
      </c>
    </row>
    <row r="203" spans="1:58" x14ac:dyDescent="0.35">
      <c r="A203" s="42">
        <v>203</v>
      </c>
      <c r="B203" s="42">
        <f ca="1">VLOOKUP($A203,Mitglieder!$C$24:$BA$323,B$303)</f>
        <v>1.0299999999999967</v>
      </c>
      <c r="C203" s="42" t="str">
        <f ca="1">IF($G203="","",VLOOKUP($A203,Mitglieder!$C$24:$BG$323,C$303))</f>
        <v/>
      </c>
      <c r="D203" s="42" t="str">
        <f ca="1">IF($G203="","",VLOOKUP($A203,Mitglieder!$C$24:$BG$323,D$303))</f>
        <v/>
      </c>
      <c r="E203" s="42" t="str">
        <f ca="1">IF($G203="","",VLOOKUP($A203,Mitglieder!$C$24:$BG$323,E$303))</f>
        <v/>
      </c>
      <c r="F203" s="54" t="str">
        <f ca="1">IF(OR(VLOOKUP($A203,Mitglieder!$C$24:$BG$323,F$303)="",$G203=""),"",VLOOKUP($A203,Mitglieder!$C$24:$BG$323,F$303))</f>
        <v/>
      </c>
      <c r="G203" s="72" t="str">
        <f ca="1">IF(B203/ROUND(B203,0)=1,VLOOKUP($A203,Mitglieder!$C$24:$BA$323,G$303),"")</f>
        <v/>
      </c>
      <c r="H203" s="42" t="str">
        <f ca="1">IF($G203="","",VLOOKUP($A203,Mitglieder!$C$24:$BG$323,H$303))</f>
        <v/>
      </c>
      <c r="I203" s="54" t="str">
        <f ca="1">IF(OR(VLOOKUP($A203,Mitglieder!$C$24:$BG$323,I$303)="",$G203=""),"",VLOOKUP($A203,Mitglieder!$C$24:$BG$323,I$303))</f>
        <v/>
      </c>
      <c r="J203" s="42" t="str">
        <f ca="1">IF($G203="","",VLOOKUP($A203,Mitglieder!$C$24:$BG$323,J$303))</f>
        <v/>
      </c>
      <c r="K203" s="54" t="str">
        <f ca="1">IF(OR(VLOOKUP($A203,Mitglieder!$C$24:$BG$323,K$303)="",$G203=""),"",VLOOKUP($A203,Mitglieder!$C$24:$BG$323,K$303))</f>
        <v/>
      </c>
      <c r="L203" s="42" t="str">
        <f ca="1">IF($G203="","",VLOOKUP($A203,Mitglieder!$C$24:$BG$323,L$303))</f>
        <v/>
      </c>
      <c r="M203" s="42" t="str">
        <f ca="1">IF($G203="","",VLOOKUP($A203,Mitglieder!$C$24:$BG$323,M$303))</f>
        <v/>
      </c>
      <c r="N203" s="42" t="str">
        <f ca="1">IF($G203="","",VLOOKUP($A203,Mitglieder!$C$24:$BG$323,N$303))</f>
        <v/>
      </c>
      <c r="O203" s="42" t="str">
        <f ca="1">IF($G203="","",VLOOKUP($A203,Mitglieder!$C$24:$BG$323,O$303))</f>
        <v/>
      </c>
      <c r="P203" s="42" t="str">
        <f ca="1">IF($G203="","",VLOOKUP($A203,Mitglieder!$C$24:$BG$323,P$303))</f>
        <v/>
      </c>
      <c r="Q203" s="42" t="str">
        <f ca="1">IF($G203="","",VLOOKUP($A203,Mitglieder!$C$24:$BG$323,Q$303))</f>
        <v/>
      </c>
      <c r="R203" s="54" t="str">
        <f ca="1">IF(OR(VLOOKUP($A203,Mitglieder!$C$24:$BG$323,R$303)="",$G203=""),"",VLOOKUP($A203,Mitglieder!$C$24:$BG$323,R$303))</f>
        <v/>
      </c>
      <c r="S203" s="43" t="str">
        <f ca="1">IF($G203="","",TEXT(VLOOKUP($A203,Mitglieder!$C$24:$BG$323,S$303),"TT.MM.JJJJ"))</f>
        <v/>
      </c>
      <c r="T203" s="43" t="str">
        <f ca="1">IF($G203="","",TEXT(VLOOKUP($A203,Mitglieder!$C$24:$BG$323,T$303),"TT.MM.JJJJ"))</f>
        <v/>
      </c>
      <c r="U203" s="43" t="str">
        <f ca="1">IF($G203="","",TEXT(VLOOKUP($A203,Mitglieder!$C$24:$BG$323,U$303),"TT.MM.JJJJ"))</f>
        <v/>
      </c>
      <c r="V203" s="54" t="str">
        <f ca="1">IF(OR(VLOOKUP($A203,Mitglieder!$C$24:$BG$323,V$303)="",$G203=""),"",VLOOKUP($A203,Mitglieder!$C$24:$BG$323,V$303))</f>
        <v/>
      </c>
      <c r="W203" s="54" t="str">
        <f ca="1">IF(OR(VLOOKUP($A203,Mitglieder!$C$24:$BG$323,W$303)="",$G203=""),"",VLOOKUP($A203,Mitglieder!$C$24:$BG$323,W$303))</f>
        <v/>
      </c>
      <c r="X203" s="54" t="str">
        <f ca="1">IF(OR(VLOOKUP($A203,Mitglieder!$C$24:$BG$323,X$303)="",$G203=""),"",VLOOKUP($A203,Mitglieder!$C$24:$BG$323,X$303))</f>
        <v/>
      </c>
      <c r="Y203" s="54" t="str">
        <f ca="1">IF(OR(VLOOKUP($A203,Mitglieder!$C$24:$BG$323,Y$303)="",$G203=""),"",VLOOKUP($A203,Mitglieder!$C$24:$BG$323,Y$303))</f>
        <v/>
      </c>
      <c r="Z203" s="54" t="str">
        <f ca="1">IF(OR(VLOOKUP($A203,Mitglieder!$C$24:$BG$323,Z$303)="",$G203=""),"",VLOOKUP($A203,Mitglieder!$C$24:$BG$323,Z$303))</f>
        <v/>
      </c>
      <c r="AA203" s="54" t="str">
        <f ca="1">IF(OR(VLOOKUP($A203,Mitglieder!$C$24:$BG$323,AA$303)="",$G203=""),"",VLOOKUP($A203,Mitglieder!$C$24:$BG$323,AA$303))</f>
        <v/>
      </c>
      <c r="AB203" s="54" t="str">
        <f ca="1">IF(OR(VLOOKUP($A203,Mitglieder!$C$24:$BG$323,AB$303)="",$G203=""),"",VLOOKUP($A203,Mitglieder!$C$24:$BG$323,AB$303))</f>
        <v/>
      </c>
      <c r="AC203" s="54" t="str">
        <f ca="1">IF(OR(VLOOKUP($A203,Mitglieder!$C$24:$BG$323,AC$303)="",$G203=""),"",VLOOKUP($A203,Mitglieder!$C$24:$BG$323,AC$303))</f>
        <v/>
      </c>
      <c r="AD203" s="54" t="str">
        <f ca="1">IF(OR(VLOOKUP($A203,Mitglieder!$C$24:$BG$323,AD$303)="",$G203=""),"",VLOOKUP($A203,Mitglieder!$C$24:$BG$323,AD$303))</f>
        <v/>
      </c>
      <c r="AE203" s="54" t="str">
        <f ca="1">IF(OR(VLOOKUP($A203,Mitglieder!$C$24:$BG$323,AE$303)="",$G203=""),"",VLOOKUP($A203,Mitglieder!$C$24:$BG$323,AE$303))</f>
        <v/>
      </c>
      <c r="AF203" s="54" t="str">
        <f ca="1">IF(OR(VLOOKUP($A203,Mitglieder!$C$24:$BG$323,AF$303)="",$G203=""),"",VLOOKUP($A203,Mitglieder!$C$24:$BG$323,AF$303))</f>
        <v/>
      </c>
      <c r="AG203" s="54" t="str">
        <f ca="1">IF(OR(VLOOKUP($A203,Mitglieder!$C$24:$BG$323,AG$303)="",$G203=""),"",VLOOKUP($A203,Mitglieder!$C$24:$BG$323,AG$303))</f>
        <v/>
      </c>
      <c r="AH203" s="54" t="str">
        <f ca="1">IF(OR(VLOOKUP($A203,Mitglieder!$C$24:$BG$323,AH$303)="",$G203=""),"",VLOOKUP($A203,Mitglieder!$C$24:$BG$323,AH$303))</f>
        <v/>
      </c>
      <c r="AI203" s="54" t="str">
        <f ca="1">IF(OR(VLOOKUP($A203,Mitglieder!$C$24:$BG$323,AI$303)="",$G203=""),"",VLOOKUP($A203,Mitglieder!$C$24:$BG$323,AI$303))</f>
        <v/>
      </c>
      <c r="AJ203" s="54" t="str">
        <f ca="1">IF(OR(VLOOKUP($A203,Mitglieder!$C$24:$BG$323,AJ$303)="",$G203=""),"",VLOOKUP($A203,Mitglieder!$C$24:$BG$323,AJ$303))</f>
        <v/>
      </c>
      <c r="AK203" s="54" t="str">
        <f ca="1">IF(OR(VLOOKUP($A203,Mitglieder!$C$24:$BG$323,AK$303)="",$G203=""),"",VLOOKUP($A203,Mitglieder!$C$24:$BG$323,AK$303))</f>
        <v/>
      </c>
      <c r="AL203" s="54" t="str">
        <f ca="1">IF(OR(VLOOKUP($A203,Mitglieder!$C$24:$BG$323,AL$303)="",$G203=""),"",VLOOKUP($A203,Mitglieder!$C$24:$BG$323,AL$303))</f>
        <v/>
      </c>
      <c r="AM203" s="42" t="str">
        <f ca="1">IF($G203="","",VLOOKUP($A203,Mitglieder!$C$24:$BG$323,AM$303))</f>
        <v/>
      </c>
      <c r="AN203" s="54" t="str">
        <f ca="1">IF(OR(VLOOKUP($A203,Mitglieder!$C$24:$BG$323,AN$303)="",$G203=""),"",VLOOKUP($A203,Mitglieder!$C$24:$BG$323,AN$303))</f>
        <v/>
      </c>
      <c r="AO203" s="43" t="str">
        <f ca="1">IF($G203="","",TEXT(VLOOKUP($A203,Mitglieder!$C$24:$BG$323,AO$303),"TT.MM.JJJJ"))</f>
        <v/>
      </c>
      <c r="AP203" s="42" t="str">
        <f ca="1">IF($G203="","",VLOOKUP($A203,Mitglieder!$C$24:$BG$323,AP$303))</f>
        <v/>
      </c>
      <c r="AQ203" s="45" t="str">
        <f ca="1">IF($G203="","",TEXT(VLOOKUP($A203,Mitglieder!$C$24:$BG$323,AQ$303),"0.00"))</f>
        <v/>
      </c>
      <c r="AR203" s="54" t="str">
        <f ca="1">IF(OR(VLOOKUP($A203,Mitglieder!$C$24:$BG$323,AR$303)="",$G203=""),"",VLOOKUP($A203,Mitglieder!$C$24:$BG$323,AR$303))</f>
        <v/>
      </c>
      <c r="AS203" s="45" t="str">
        <f ca="1">IF($G203="","",TEXT(VLOOKUP($A203,Mitglieder!$C$24:$BG$323,AS$303),"0.00"))</f>
        <v/>
      </c>
      <c r="AT203" s="54" t="str">
        <f ca="1">IF(OR(VLOOKUP($A203,Mitglieder!$C$24:$BG$323,AT$303)="",$G203=""),"",VLOOKUP($A203,Mitglieder!$C$24:$BG$323,AT$303))</f>
        <v/>
      </c>
      <c r="AU203" s="45" t="str">
        <f ca="1">IF($G203="","",TEXT(VLOOKUP($A203,Mitglieder!$C$24:$BG$323,AU$303),"0.00"))</f>
        <v/>
      </c>
      <c r="AV203" s="45" t="str">
        <f ca="1">IF($G203="","",TEXT(VLOOKUP($A203,Mitglieder!$C$24:$BG$323,AV$303),"0.00"))</f>
        <v/>
      </c>
      <c r="AW203" s="42" t="str">
        <f ca="1">IF($G203="","",VLOOKUP($A203,Mitglieder!$C$24:$BG$323,AW$303))</f>
        <v/>
      </c>
      <c r="AX203" s="54" t="str">
        <f ca="1">IF(OR(VLOOKUP($A203,Mitglieder!$C$24:$BG$323,AX$303)="",$G203=""),"",VLOOKUP($A203,Mitglieder!$C$24:$BG$323,AX$303))</f>
        <v/>
      </c>
      <c r="AY203" s="43" t="str">
        <f ca="1">IF($G203="","",TEXT(VLOOKUP($A203,Mitglieder!$C$24:$BG$323,AY$303),"TT.MM.JJJJ"))</f>
        <v/>
      </c>
      <c r="AZ203" s="43" t="str">
        <f ca="1">IF($G203="","",TEXT(VLOOKUP($A203,Mitglieder!$C$24:$BG$323,AZ$303),"TT.MM.JJJJ"))</f>
        <v/>
      </c>
      <c r="BA203" s="43" t="str">
        <f ca="1">IF($G203="","",TEXT(VLOOKUP($A203,Mitglieder!$C$24:$BG$323,BA$303),"TT.MM.JJJJ"))</f>
        <v/>
      </c>
      <c r="BB203" s="43" t="str">
        <f ca="1">IF($G203="","",TEXT(VLOOKUP($A203,Mitglieder!$C$24:$BG$323,BB$303),"TT.MM.JJJJ"))</f>
        <v/>
      </c>
      <c r="BC203" s="43" t="str">
        <f ca="1">IF($G203="","",TEXT(VLOOKUP($A203,Mitglieder!$C$24:$BG$323,BC$303),"TT.MM.JJJJ"))</f>
        <v/>
      </c>
      <c r="BD203" s="43" t="str">
        <f ca="1">IF($G203="","",TEXT(VLOOKUP($A203,Mitglieder!$C$24:$BG$323,BD$303),"TT.MM.JJJJ"))</f>
        <v/>
      </c>
      <c r="BE203" s="42" t="str">
        <f ca="1">IF($G203="","",VLOOKUP($A203,Mitglieder!$C$24:$BG$323,BE$303))</f>
        <v/>
      </c>
      <c r="BF203" s="42" t="str">
        <f ca="1">IF($G203="","",VLOOKUP($A203,Mitglieder!$C$24:$BG$323,BF$303))</f>
        <v/>
      </c>
    </row>
    <row r="204" spans="1:58" x14ac:dyDescent="0.35">
      <c r="A204" s="42">
        <v>204</v>
      </c>
      <c r="B204" s="42">
        <f ca="1">VLOOKUP($A204,Mitglieder!$C$24:$BA$323,B$303)</f>
        <v>1.0299999999999967</v>
      </c>
      <c r="C204" s="42" t="str">
        <f ca="1">IF($G204="","",VLOOKUP($A204,Mitglieder!$C$24:$BG$323,C$303))</f>
        <v/>
      </c>
      <c r="D204" s="42" t="str">
        <f ca="1">IF($G204="","",VLOOKUP($A204,Mitglieder!$C$24:$BG$323,D$303))</f>
        <v/>
      </c>
      <c r="E204" s="42" t="str">
        <f ca="1">IF($G204="","",VLOOKUP($A204,Mitglieder!$C$24:$BG$323,E$303))</f>
        <v/>
      </c>
      <c r="F204" s="54" t="str">
        <f ca="1">IF(OR(VLOOKUP($A204,Mitglieder!$C$24:$BG$323,F$303)="",$G204=""),"",VLOOKUP($A204,Mitglieder!$C$24:$BG$323,F$303))</f>
        <v/>
      </c>
      <c r="G204" s="72" t="str">
        <f ca="1">IF(B204/ROUND(B204,0)=1,VLOOKUP($A204,Mitglieder!$C$24:$BA$323,G$303),"")</f>
        <v/>
      </c>
      <c r="H204" s="42" t="str">
        <f ca="1">IF($G204="","",VLOOKUP($A204,Mitglieder!$C$24:$BG$323,H$303))</f>
        <v/>
      </c>
      <c r="I204" s="54" t="str">
        <f ca="1">IF(OR(VLOOKUP($A204,Mitglieder!$C$24:$BG$323,I$303)="",$G204=""),"",VLOOKUP($A204,Mitglieder!$C$24:$BG$323,I$303))</f>
        <v/>
      </c>
      <c r="J204" s="42" t="str">
        <f ca="1">IF($G204="","",VLOOKUP($A204,Mitglieder!$C$24:$BG$323,J$303))</f>
        <v/>
      </c>
      <c r="K204" s="54" t="str">
        <f ca="1">IF(OR(VLOOKUP($A204,Mitglieder!$C$24:$BG$323,K$303)="",$G204=""),"",VLOOKUP($A204,Mitglieder!$C$24:$BG$323,K$303))</f>
        <v/>
      </c>
      <c r="L204" s="42" t="str">
        <f ca="1">IF($G204="","",VLOOKUP($A204,Mitglieder!$C$24:$BG$323,L$303))</f>
        <v/>
      </c>
      <c r="M204" s="42" t="str">
        <f ca="1">IF($G204="","",VLOOKUP($A204,Mitglieder!$C$24:$BG$323,M$303))</f>
        <v/>
      </c>
      <c r="N204" s="42" t="str">
        <f ca="1">IF($G204="","",VLOOKUP($A204,Mitglieder!$C$24:$BG$323,N$303))</f>
        <v/>
      </c>
      <c r="O204" s="42" t="str">
        <f ca="1">IF($G204="","",VLOOKUP($A204,Mitglieder!$C$24:$BG$323,O$303))</f>
        <v/>
      </c>
      <c r="P204" s="42" t="str">
        <f ca="1">IF($G204="","",VLOOKUP($A204,Mitglieder!$C$24:$BG$323,P$303))</f>
        <v/>
      </c>
      <c r="Q204" s="42" t="str">
        <f ca="1">IF($G204="","",VLOOKUP($A204,Mitglieder!$C$24:$BG$323,Q$303))</f>
        <v/>
      </c>
      <c r="R204" s="54" t="str">
        <f ca="1">IF(OR(VLOOKUP($A204,Mitglieder!$C$24:$BG$323,R$303)="",$G204=""),"",VLOOKUP($A204,Mitglieder!$C$24:$BG$323,R$303))</f>
        <v/>
      </c>
      <c r="S204" s="43" t="str">
        <f ca="1">IF($G204="","",TEXT(VLOOKUP($A204,Mitglieder!$C$24:$BG$323,S$303),"TT.MM.JJJJ"))</f>
        <v/>
      </c>
      <c r="T204" s="43" t="str">
        <f ca="1">IF($G204="","",TEXT(VLOOKUP($A204,Mitglieder!$C$24:$BG$323,T$303),"TT.MM.JJJJ"))</f>
        <v/>
      </c>
      <c r="U204" s="43" t="str">
        <f ca="1">IF($G204="","",TEXT(VLOOKUP($A204,Mitglieder!$C$24:$BG$323,U$303),"TT.MM.JJJJ"))</f>
        <v/>
      </c>
      <c r="V204" s="54" t="str">
        <f ca="1">IF(OR(VLOOKUP($A204,Mitglieder!$C$24:$BG$323,V$303)="",$G204=""),"",VLOOKUP($A204,Mitglieder!$C$24:$BG$323,V$303))</f>
        <v/>
      </c>
      <c r="W204" s="54" t="str">
        <f ca="1">IF(OR(VLOOKUP($A204,Mitglieder!$C$24:$BG$323,W$303)="",$G204=""),"",VLOOKUP($A204,Mitglieder!$C$24:$BG$323,W$303))</f>
        <v/>
      </c>
      <c r="X204" s="54" t="str">
        <f ca="1">IF(OR(VLOOKUP($A204,Mitglieder!$C$24:$BG$323,X$303)="",$G204=""),"",VLOOKUP($A204,Mitglieder!$C$24:$BG$323,X$303))</f>
        <v/>
      </c>
      <c r="Y204" s="54" t="str">
        <f ca="1">IF(OR(VLOOKUP($A204,Mitglieder!$C$24:$BG$323,Y$303)="",$G204=""),"",VLOOKUP($A204,Mitglieder!$C$24:$BG$323,Y$303))</f>
        <v/>
      </c>
      <c r="Z204" s="54" t="str">
        <f ca="1">IF(OR(VLOOKUP($A204,Mitglieder!$C$24:$BG$323,Z$303)="",$G204=""),"",VLOOKUP($A204,Mitglieder!$C$24:$BG$323,Z$303))</f>
        <v/>
      </c>
      <c r="AA204" s="54" t="str">
        <f ca="1">IF(OR(VLOOKUP($A204,Mitglieder!$C$24:$BG$323,AA$303)="",$G204=""),"",VLOOKUP($A204,Mitglieder!$C$24:$BG$323,AA$303))</f>
        <v/>
      </c>
      <c r="AB204" s="54" t="str">
        <f ca="1">IF(OR(VLOOKUP($A204,Mitglieder!$C$24:$BG$323,AB$303)="",$G204=""),"",VLOOKUP($A204,Mitglieder!$C$24:$BG$323,AB$303))</f>
        <v/>
      </c>
      <c r="AC204" s="54" t="str">
        <f ca="1">IF(OR(VLOOKUP($A204,Mitglieder!$C$24:$BG$323,AC$303)="",$G204=""),"",VLOOKUP($A204,Mitglieder!$C$24:$BG$323,AC$303))</f>
        <v/>
      </c>
      <c r="AD204" s="54" t="str">
        <f ca="1">IF(OR(VLOOKUP($A204,Mitglieder!$C$24:$BG$323,AD$303)="",$G204=""),"",VLOOKUP($A204,Mitglieder!$C$24:$BG$323,AD$303))</f>
        <v/>
      </c>
      <c r="AE204" s="54" t="str">
        <f ca="1">IF(OR(VLOOKUP($A204,Mitglieder!$C$24:$BG$323,AE$303)="",$G204=""),"",VLOOKUP($A204,Mitglieder!$C$24:$BG$323,AE$303))</f>
        <v/>
      </c>
      <c r="AF204" s="54" t="str">
        <f ca="1">IF(OR(VLOOKUP($A204,Mitglieder!$C$24:$BG$323,AF$303)="",$G204=""),"",VLOOKUP($A204,Mitglieder!$C$24:$BG$323,AF$303))</f>
        <v/>
      </c>
      <c r="AG204" s="54" t="str">
        <f ca="1">IF(OR(VLOOKUP($A204,Mitglieder!$C$24:$BG$323,AG$303)="",$G204=""),"",VLOOKUP($A204,Mitglieder!$C$24:$BG$323,AG$303))</f>
        <v/>
      </c>
      <c r="AH204" s="54" t="str">
        <f ca="1">IF(OR(VLOOKUP($A204,Mitglieder!$C$24:$BG$323,AH$303)="",$G204=""),"",VLOOKUP($A204,Mitglieder!$C$24:$BG$323,AH$303))</f>
        <v/>
      </c>
      <c r="AI204" s="54" t="str">
        <f ca="1">IF(OR(VLOOKUP($A204,Mitglieder!$C$24:$BG$323,AI$303)="",$G204=""),"",VLOOKUP($A204,Mitglieder!$C$24:$BG$323,AI$303))</f>
        <v/>
      </c>
      <c r="AJ204" s="54" t="str">
        <f ca="1">IF(OR(VLOOKUP($A204,Mitglieder!$C$24:$BG$323,AJ$303)="",$G204=""),"",VLOOKUP($A204,Mitglieder!$C$24:$BG$323,AJ$303))</f>
        <v/>
      </c>
      <c r="AK204" s="54" t="str">
        <f ca="1">IF(OR(VLOOKUP($A204,Mitglieder!$C$24:$BG$323,AK$303)="",$G204=""),"",VLOOKUP($A204,Mitglieder!$C$24:$BG$323,AK$303))</f>
        <v/>
      </c>
      <c r="AL204" s="54" t="str">
        <f ca="1">IF(OR(VLOOKUP($A204,Mitglieder!$C$24:$BG$323,AL$303)="",$G204=""),"",VLOOKUP($A204,Mitglieder!$C$24:$BG$323,AL$303))</f>
        <v/>
      </c>
      <c r="AM204" s="42" t="str">
        <f ca="1">IF($G204="","",VLOOKUP($A204,Mitglieder!$C$24:$BG$323,AM$303))</f>
        <v/>
      </c>
      <c r="AN204" s="54" t="str">
        <f ca="1">IF(OR(VLOOKUP($A204,Mitglieder!$C$24:$BG$323,AN$303)="",$G204=""),"",VLOOKUP($A204,Mitglieder!$C$24:$BG$323,AN$303))</f>
        <v/>
      </c>
      <c r="AO204" s="43" t="str">
        <f ca="1">IF($G204="","",TEXT(VLOOKUP($A204,Mitglieder!$C$24:$BG$323,AO$303),"TT.MM.JJJJ"))</f>
        <v/>
      </c>
      <c r="AP204" s="42" t="str">
        <f ca="1">IF($G204="","",VLOOKUP($A204,Mitglieder!$C$24:$BG$323,AP$303))</f>
        <v/>
      </c>
      <c r="AQ204" s="45" t="str">
        <f ca="1">IF($G204="","",TEXT(VLOOKUP($A204,Mitglieder!$C$24:$BG$323,AQ$303),"0.00"))</f>
        <v/>
      </c>
      <c r="AR204" s="54" t="str">
        <f ca="1">IF(OR(VLOOKUP($A204,Mitglieder!$C$24:$BG$323,AR$303)="",$G204=""),"",VLOOKUP($A204,Mitglieder!$C$24:$BG$323,AR$303))</f>
        <v/>
      </c>
      <c r="AS204" s="45" t="str">
        <f ca="1">IF($G204="","",TEXT(VLOOKUP($A204,Mitglieder!$C$24:$BG$323,AS$303),"0.00"))</f>
        <v/>
      </c>
      <c r="AT204" s="54" t="str">
        <f ca="1">IF(OR(VLOOKUP($A204,Mitglieder!$C$24:$BG$323,AT$303)="",$G204=""),"",VLOOKUP($A204,Mitglieder!$C$24:$BG$323,AT$303))</f>
        <v/>
      </c>
      <c r="AU204" s="45" t="str">
        <f ca="1">IF($G204="","",TEXT(VLOOKUP($A204,Mitglieder!$C$24:$BG$323,AU$303),"0.00"))</f>
        <v/>
      </c>
      <c r="AV204" s="45" t="str">
        <f ca="1">IF($G204="","",TEXT(VLOOKUP($A204,Mitglieder!$C$24:$BG$323,AV$303),"0.00"))</f>
        <v/>
      </c>
      <c r="AW204" s="42" t="str">
        <f ca="1">IF($G204="","",VLOOKUP($A204,Mitglieder!$C$24:$BG$323,AW$303))</f>
        <v/>
      </c>
      <c r="AX204" s="54" t="str">
        <f ca="1">IF(OR(VLOOKUP($A204,Mitglieder!$C$24:$BG$323,AX$303)="",$G204=""),"",VLOOKUP($A204,Mitglieder!$C$24:$BG$323,AX$303))</f>
        <v/>
      </c>
      <c r="AY204" s="43" t="str">
        <f ca="1">IF($G204="","",TEXT(VLOOKUP($A204,Mitglieder!$C$24:$BG$323,AY$303),"TT.MM.JJJJ"))</f>
        <v/>
      </c>
      <c r="AZ204" s="43" t="str">
        <f ca="1">IF($G204="","",TEXT(VLOOKUP($A204,Mitglieder!$C$24:$BG$323,AZ$303),"TT.MM.JJJJ"))</f>
        <v/>
      </c>
      <c r="BA204" s="43" t="str">
        <f ca="1">IF($G204="","",TEXT(VLOOKUP($A204,Mitglieder!$C$24:$BG$323,BA$303),"TT.MM.JJJJ"))</f>
        <v/>
      </c>
      <c r="BB204" s="43" t="str">
        <f ca="1">IF($G204="","",TEXT(VLOOKUP($A204,Mitglieder!$C$24:$BG$323,BB$303),"TT.MM.JJJJ"))</f>
        <v/>
      </c>
      <c r="BC204" s="43" t="str">
        <f ca="1">IF($G204="","",TEXT(VLOOKUP($A204,Mitglieder!$C$24:$BG$323,BC$303),"TT.MM.JJJJ"))</f>
        <v/>
      </c>
      <c r="BD204" s="43" t="str">
        <f ca="1">IF($G204="","",TEXT(VLOOKUP($A204,Mitglieder!$C$24:$BG$323,BD$303),"TT.MM.JJJJ"))</f>
        <v/>
      </c>
      <c r="BE204" s="42" t="str">
        <f ca="1">IF($G204="","",VLOOKUP($A204,Mitglieder!$C$24:$BG$323,BE$303))</f>
        <v/>
      </c>
      <c r="BF204" s="42" t="str">
        <f ca="1">IF($G204="","",VLOOKUP($A204,Mitglieder!$C$24:$BG$323,BF$303))</f>
        <v/>
      </c>
    </row>
    <row r="205" spans="1:58" x14ac:dyDescent="0.35">
      <c r="A205" s="42">
        <v>205</v>
      </c>
      <c r="B205" s="42">
        <f ca="1">VLOOKUP($A205,Mitglieder!$C$24:$BA$323,B$303)</f>
        <v>1.0299999999999967</v>
      </c>
      <c r="C205" s="42" t="str">
        <f ca="1">IF($G205="","",VLOOKUP($A205,Mitglieder!$C$24:$BG$323,C$303))</f>
        <v/>
      </c>
      <c r="D205" s="42" t="str">
        <f ca="1">IF($G205="","",VLOOKUP($A205,Mitglieder!$C$24:$BG$323,D$303))</f>
        <v/>
      </c>
      <c r="E205" s="42" t="str">
        <f ca="1">IF($G205="","",VLOOKUP($A205,Mitglieder!$C$24:$BG$323,E$303))</f>
        <v/>
      </c>
      <c r="F205" s="54" t="str">
        <f ca="1">IF(OR(VLOOKUP($A205,Mitglieder!$C$24:$BG$323,F$303)="",$G205=""),"",VLOOKUP($A205,Mitglieder!$C$24:$BG$323,F$303))</f>
        <v/>
      </c>
      <c r="G205" s="72" t="str">
        <f ca="1">IF(B205/ROUND(B205,0)=1,VLOOKUP($A205,Mitglieder!$C$24:$BA$323,G$303),"")</f>
        <v/>
      </c>
      <c r="H205" s="42" t="str">
        <f ca="1">IF($G205="","",VLOOKUP($A205,Mitglieder!$C$24:$BG$323,H$303))</f>
        <v/>
      </c>
      <c r="I205" s="54" t="str">
        <f ca="1">IF(OR(VLOOKUP($A205,Mitglieder!$C$24:$BG$323,I$303)="",$G205=""),"",VLOOKUP($A205,Mitglieder!$C$24:$BG$323,I$303))</f>
        <v/>
      </c>
      <c r="J205" s="42" t="str">
        <f ca="1">IF($G205="","",VLOOKUP($A205,Mitglieder!$C$24:$BG$323,J$303))</f>
        <v/>
      </c>
      <c r="K205" s="54" t="str">
        <f ca="1">IF(OR(VLOOKUP($A205,Mitglieder!$C$24:$BG$323,K$303)="",$G205=""),"",VLOOKUP($A205,Mitglieder!$C$24:$BG$323,K$303))</f>
        <v/>
      </c>
      <c r="L205" s="42" t="str">
        <f ca="1">IF($G205="","",VLOOKUP($A205,Mitglieder!$C$24:$BG$323,L$303))</f>
        <v/>
      </c>
      <c r="M205" s="42" t="str">
        <f ca="1">IF($G205="","",VLOOKUP($A205,Mitglieder!$C$24:$BG$323,M$303))</f>
        <v/>
      </c>
      <c r="N205" s="42" t="str">
        <f ca="1">IF($G205="","",VLOOKUP($A205,Mitglieder!$C$24:$BG$323,N$303))</f>
        <v/>
      </c>
      <c r="O205" s="42" t="str">
        <f ca="1">IF($G205="","",VLOOKUP($A205,Mitglieder!$C$24:$BG$323,O$303))</f>
        <v/>
      </c>
      <c r="P205" s="42" t="str">
        <f ca="1">IF($G205="","",VLOOKUP($A205,Mitglieder!$C$24:$BG$323,P$303))</f>
        <v/>
      </c>
      <c r="Q205" s="42" t="str">
        <f ca="1">IF($G205="","",VLOOKUP($A205,Mitglieder!$C$24:$BG$323,Q$303))</f>
        <v/>
      </c>
      <c r="R205" s="54" t="str">
        <f ca="1">IF(OR(VLOOKUP($A205,Mitglieder!$C$24:$BG$323,R$303)="",$G205=""),"",VLOOKUP($A205,Mitglieder!$C$24:$BG$323,R$303))</f>
        <v/>
      </c>
      <c r="S205" s="43" t="str">
        <f ca="1">IF($G205="","",TEXT(VLOOKUP($A205,Mitglieder!$C$24:$BG$323,S$303),"TT.MM.JJJJ"))</f>
        <v/>
      </c>
      <c r="T205" s="43" t="str">
        <f ca="1">IF($G205="","",TEXT(VLOOKUP($A205,Mitglieder!$C$24:$BG$323,T$303),"TT.MM.JJJJ"))</f>
        <v/>
      </c>
      <c r="U205" s="43" t="str">
        <f ca="1">IF($G205="","",TEXT(VLOOKUP($A205,Mitglieder!$C$24:$BG$323,U$303),"TT.MM.JJJJ"))</f>
        <v/>
      </c>
      <c r="V205" s="54" t="str">
        <f ca="1">IF(OR(VLOOKUP($A205,Mitglieder!$C$24:$BG$323,V$303)="",$G205=""),"",VLOOKUP($A205,Mitglieder!$C$24:$BG$323,V$303))</f>
        <v/>
      </c>
      <c r="W205" s="54" t="str">
        <f ca="1">IF(OR(VLOOKUP($A205,Mitglieder!$C$24:$BG$323,W$303)="",$G205=""),"",VLOOKUP($A205,Mitglieder!$C$24:$BG$323,W$303))</f>
        <v/>
      </c>
      <c r="X205" s="54" t="str">
        <f ca="1">IF(OR(VLOOKUP($A205,Mitglieder!$C$24:$BG$323,X$303)="",$G205=""),"",VLOOKUP($A205,Mitglieder!$C$24:$BG$323,X$303))</f>
        <v/>
      </c>
      <c r="Y205" s="54" t="str">
        <f ca="1">IF(OR(VLOOKUP($A205,Mitglieder!$C$24:$BG$323,Y$303)="",$G205=""),"",VLOOKUP($A205,Mitglieder!$C$24:$BG$323,Y$303))</f>
        <v/>
      </c>
      <c r="Z205" s="54" t="str">
        <f ca="1">IF(OR(VLOOKUP($A205,Mitglieder!$C$24:$BG$323,Z$303)="",$G205=""),"",VLOOKUP($A205,Mitglieder!$C$24:$BG$323,Z$303))</f>
        <v/>
      </c>
      <c r="AA205" s="54" t="str">
        <f ca="1">IF(OR(VLOOKUP($A205,Mitglieder!$C$24:$BG$323,AA$303)="",$G205=""),"",VLOOKUP($A205,Mitglieder!$C$24:$BG$323,AA$303))</f>
        <v/>
      </c>
      <c r="AB205" s="54" t="str">
        <f ca="1">IF(OR(VLOOKUP($A205,Mitglieder!$C$24:$BG$323,AB$303)="",$G205=""),"",VLOOKUP($A205,Mitglieder!$C$24:$BG$323,AB$303))</f>
        <v/>
      </c>
      <c r="AC205" s="54" t="str">
        <f ca="1">IF(OR(VLOOKUP($A205,Mitglieder!$C$24:$BG$323,AC$303)="",$G205=""),"",VLOOKUP($A205,Mitglieder!$C$24:$BG$323,AC$303))</f>
        <v/>
      </c>
      <c r="AD205" s="54" t="str">
        <f ca="1">IF(OR(VLOOKUP($A205,Mitglieder!$C$24:$BG$323,AD$303)="",$G205=""),"",VLOOKUP($A205,Mitglieder!$C$24:$BG$323,AD$303))</f>
        <v/>
      </c>
      <c r="AE205" s="54" t="str">
        <f ca="1">IF(OR(VLOOKUP($A205,Mitglieder!$C$24:$BG$323,AE$303)="",$G205=""),"",VLOOKUP($A205,Mitglieder!$C$24:$BG$323,AE$303))</f>
        <v/>
      </c>
      <c r="AF205" s="54" t="str">
        <f ca="1">IF(OR(VLOOKUP($A205,Mitglieder!$C$24:$BG$323,AF$303)="",$G205=""),"",VLOOKUP($A205,Mitglieder!$C$24:$BG$323,AF$303))</f>
        <v/>
      </c>
      <c r="AG205" s="54" t="str">
        <f ca="1">IF(OR(VLOOKUP($A205,Mitglieder!$C$24:$BG$323,AG$303)="",$G205=""),"",VLOOKUP($A205,Mitglieder!$C$24:$BG$323,AG$303))</f>
        <v/>
      </c>
      <c r="AH205" s="54" t="str">
        <f ca="1">IF(OR(VLOOKUP($A205,Mitglieder!$C$24:$BG$323,AH$303)="",$G205=""),"",VLOOKUP($A205,Mitglieder!$C$24:$BG$323,AH$303))</f>
        <v/>
      </c>
      <c r="AI205" s="54" t="str">
        <f ca="1">IF(OR(VLOOKUP($A205,Mitglieder!$C$24:$BG$323,AI$303)="",$G205=""),"",VLOOKUP($A205,Mitglieder!$C$24:$BG$323,AI$303))</f>
        <v/>
      </c>
      <c r="AJ205" s="54" t="str">
        <f ca="1">IF(OR(VLOOKUP($A205,Mitglieder!$C$24:$BG$323,AJ$303)="",$G205=""),"",VLOOKUP($A205,Mitglieder!$C$24:$BG$323,AJ$303))</f>
        <v/>
      </c>
      <c r="AK205" s="54" t="str">
        <f ca="1">IF(OR(VLOOKUP($A205,Mitglieder!$C$24:$BG$323,AK$303)="",$G205=""),"",VLOOKUP($A205,Mitglieder!$C$24:$BG$323,AK$303))</f>
        <v/>
      </c>
      <c r="AL205" s="54" t="str">
        <f ca="1">IF(OR(VLOOKUP($A205,Mitglieder!$C$24:$BG$323,AL$303)="",$G205=""),"",VLOOKUP($A205,Mitglieder!$C$24:$BG$323,AL$303))</f>
        <v/>
      </c>
      <c r="AM205" s="42" t="str">
        <f ca="1">IF($G205="","",VLOOKUP($A205,Mitglieder!$C$24:$BG$323,AM$303))</f>
        <v/>
      </c>
      <c r="AN205" s="54" t="str">
        <f ca="1">IF(OR(VLOOKUP($A205,Mitglieder!$C$24:$BG$323,AN$303)="",$G205=""),"",VLOOKUP($A205,Mitglieder!$C$24:$BG$323,AN$303))</f>
        <v/>
      </c>
      <c r="AO205" s="43" t="str">
        <f ca="1">IF($G205="","",TEXT(VLOOKUP($A205,Mitglieder!$C$24:$BG$323,AO$303),"TT.MM.JJJJ"))</f>
        <v/>
      </c>
      <c r="AP205" s="42" t="str">
        <f ca="1">IF($G205="","",VLOOKUP($A205,Mitglieder!$C$24:$BG$323,AP$303))</f>
        <v/>
      </c>
      <c r="AQ205" s="45" t="str">
        <f ca="1">IF($G205="","",TEXT(VLOOKUP($A205,Mitglieder!$C$24:$BG$323,AQ$303),"0.00"))</f>
        <v/>
      </c>
      <c r="AR205" s="54" t="str">
        <f ca="1">IF(OR(VLOOKUP($A205,Mitglieder!$C$24:$BG$323,AR$303)="",$G205=""),"",VLOOKUP($A205,Mitglieder!$C$24:$BG$323,AR$303))</f>
        <v/>
      </c>
      <c r="AS205" s="45" t="str">
        <f ca="1">IF($G205="","",TEXT(VLOOKUP($A205,Mitglieder!$C$24:$BG$323,AS$303),"0.00"))</f>
        <v/>
      </c>
      <c r="AT205" s="54" t="str">
        <f ca="1">IF(OR(VLOOKUP($A205,Mitglieder!$C$24:$BG$323,AT$303)="",$G205=""),"",VLOOKUP($A205,Mitglieder!$C$24:$BG$323,AT$303))</f>
        <v/>
      </c>
      <c r="AU205" s="45" t="str">
        <f ca="1">IF($G205="","",TEXT(VLOOKUP($A205,Mitglieder!$C$24:$BG$323,AU$303),"0.00"))</f>
        <v/>
      </c>
      <c r="AV205" s="45" t="str">
        <f ca="1">IF($G205="","",TEXT(VLOOKUP($A205,Mitglieder!$C$24:$BG$323,AV$303),"0.00"))</f>
        <v/>
      </c>
      <c r="AW205" s="42" t="str">
        <f ca="1">IF($G205="","",VLOOKUP($A205,Mitglieder!$C$24:$BG$323,AW$303))</f>
        <v/>
      </c>
      <c r="AX205" s="54" t="str">
        <f ca="1">IF(OR(VLOOKUP($A205,Mitglieder!$C$24:$BG$323,AX$303)="",$G205=""),"",VLOOKUP($A205,Mitglieder!$C$24:$BG$323,AX$303))</f>
        <v/>
      </c>
      <c r="AY205" s="43" t="str">
        <f ca="1">IF($G205="","",TEXT(VLOOKUP($A205,Mitglieder!$C$24:$BG$323,AY$303),"TT.MM.JJJJ"))</f>
        <v/>
      </c>
      <c r="AZ205" s="43" t="str">
        <f ca="1">IF($G205="","",TEXT(VLOOKUP($A205,Mitglieder!$C$24:$BG$323,AZ$303),"TT.MM.JJJJ"))</f>
        <v/>
      </c>
      <c r="BA205" s="43" t="str">
        <f ca="1">IF($G205="","",TEXT(VLOOKUP($A205,Mitglieder!$C$24:$BG$323,BA$303),"TT.MM.JJJJ"))</f>
        <v/>
      </c>
      <c r="BB205" s="43" t="str">
        <f ca="1">IF($G205="","",TEXT(VLOOKUP($A205,Mitglieder!$C$24:$BG$323,BB$303),"TT.MM.JJJJ"))</f>
        <v/>
      </c>
      <c r="BC205" s="43" t="str">
        <f ca="1">IF($G205="","",TEXT(VLOOKUP($A205,Mitglieder!$C$24:$BG$323,BC$303),"TT.MM.JJJJ"))</f>
        <v/>
      </c>
      <c r="BD205" s="43" t="str">
        <f ca="1">IF($G205="","",TEXT(VLOOKUP($A205,Mitglieder!$C$24:$BG$323,BD$303),"TT.MM.JJJJ"))</f>
        <v/>
      </c>
      <c r="BE205" s="42" t="str">
        <f ca="1">IF($G205="","",VLOOKUP($A205,Mitglieder!$C$24:$BG$323,BE$303))</f>
        <v/>
      </c>
      <c r="BF205" s="42" t="str">
        <f ca="1">IF($G205="","",VLOOKUP($A205,Mitglieder!$C$24:$BG$323,BF$303))</f>
        <v/>
      </c>
    </row>
    <row r="206" spans="1:58" x14ac:dyDescent="0.35">
      <c r="A206" s="42">
        <v>206</v>
      </c>
      <c r="B206" s="42">
        <f ca="1">VLOOKUP($A206,Mitglieder!$C$24:$BA$323,B$303)</f>
        <v>1.0299999999999967</v>
      </c>
      <c r="C206" s="42" t="str">
        <f ca="1">IF($G206="","",VLOOKUP($A206,Mitglieder!$C$24:$BG$323,C$303))</f>
        <v/>
      </c>
      <c r="D206" s="42" t="str">
        <f ca="1">IF($G206="","",VLOOKUP($A206,Mitglieder!$C$24:$BG$323,D$303))</f>
        <v/>
      </c>
      <c r="E206" s="42" t="str">
        <f ca="1">IF($G206="","",VLOOKUP($A206,Mitglieder!$C$24:$BG$323,E$303))</f>
        <v/>
      </c>
      <c r="F206" s="54" t="str">
        <f ca="1">IF(OR(VLOOKUP($A206,Mitglieder!$C$24:$BG$323,F$303)="",$G206=""),"",VLOOKUP($A206,Mitglieder!$C$24:$BG$323,F$303))</f>
        <v/>
      </c>
      <c r="G206" s="72" t="str">
        <f ca="1">IF(B206/ROUND(B206,0)=1,VLOOKUP($A206,Mitglieder!$C$24:$BA$323,G$303),"")</f>
        <v/>
      </c>
      <c r="H206" s="42" t="str">
        <f ca="1">IF($G206="","",VLOOKUP($A206,Mitglieder!$C$24:$BG$323,H$303))</f>
        <v/>
      </c>
      <c r="I206" s="54" t="str">
        <f ca="1">IF(OR(VLOOKUP($A206,Mitglieder!$C$24:$BG$323,I$303)="",$G206=""),"",VLOOKUP($A206,Mitglieder!$C$24:$BG$323,I$303))</f>
        <v/>
      </c>
      <c r="J206" s="42" t="str">
        <f ca="1">IF($G206="","",VLOOKUP($A206,Mitglieder!$C$24:$BG$323,J$303))</f>
        <v/>
      </c>
      <c r="K206" s="54" t="str">
        <f ca="1">IF(OR(VLOOKUP($A206,Mitglieder!$C$24:$BG$323,K$303)="",$G206=""),"",VLOOKUP($A206,Mitglieder!$C$24:$BG$323,K$303))</f>
        <v/>
      </c>
      <c r="L206" s="42" t="str">
        <f ca="1">IF($G206="","",VLOOKUP($A206,Mitglieder!$C$24:$BG$323,L$303))</f>
        <v/>
      </c>
      <c r="M206" s="42" t="str">
        <f ca="1">IF($G206="","",VLOOKUP($A206,Mitglieder!$C$24:$BG$323,M$303))</f>
        <v/>
      </c>
      <c r="N206" s="42" t="str">
        <f ca="1">IF($G206="","",VLOOKUP($A206,Mitglieder!$C$24:$BG$323,N$303))</f>
        <v/>
      </c>
      <c r="O206" s="42" t="str">
        <f ca="1">IF($G206="","",VLOOKUP($A206,Mitglieder!$C$24:$BG$323,O$303))</f>
        <v/>
      </c>
      <c r="P206" s="42" t="str">
        <f ca="1">IF($G206="","",VLOOKUP($A206,Mitglieder!$C$24:$BG$323,P$303))</f>
        <v/>
      </c>
      <c r="Q206" s="42" t="str">
        <f ca="1">IF($G206="","",VLOOKUP($A206,Mitglieder!$C$24:$BG$323,Q$303))</f>
        <v/>
      </c>
      <c r="R206" s="54" t="str">
        <f ca="1">IF(OR(VLOOKUP($A206,Mitglieder!$C$24:$BG$323,R$303)="",$G206=""),"",VLOOKUP($A206,Mitglieder!$C$24:$BG$323,R$303))</f>
        <v/>
      </c>
      <c r="S206" s="43" t="str">
        <f ca="1">IF($G206="","",TEXT(VLOOKUP($A206,Mitglieder!$C$24:$BG$323,S$303),"TT.MM.JJJJ"))</f>
        <v/>
      </c>
      <c r="T206" s="43" t="str">
        <f ca="1">IF($G206="","",TEXT(VLOOKUP($A206,Mitglieder!$C$24:$BG$323,T$303),"TT.MM.JJJJ"))</f>
        <v/>
      </c>
      <c r="U206" s="43" t="str">
        <f ca="1">IF($G206="","",TEXT(VLOOKUP($A206,Mitglieder!$C$24:$BG$323,U$303),"TT.MM.JJJJ"))</f>
        <v/>
      </c>
      <c r="V206" s="54" t="str">
        <f ca="1">IF(OR(VLOOKUP($A206,Mitglieder!$C$24:$BG$323,V$303)="",$G206=""),"",VLOOKUP($A206,Mitglieder!$C$24:$BG$323,V$303))</f>
        <v/>
      </c>
      <c r="W206" s="54" t="str">
        <f ca="1">IF(OR(VLOOKUP($A206,Mitglieder!$C$24:$BG$323,W$303)="",$G206=""),"",VLOOKUP($A206,Mitglieder!$C$24:$BG$323,W$303))</f>
        <v/>
      </c>
      <c r="X206" s="54" t="str">
        <f ca="1">IF(OR(VLOOKUP($A206,Mitglieder!$C$24:$BG$323,X$303)="",$G206=""),"",VLOOKUP($A206,Mitglieder!$C$24:$BG$323,X$303))</f>
        <v/>
      </c>
      <c r="Y206" s="54" t="str">
        <f ca="1">IF(OR(VLOOKUP($A206,Mitglieder!$C$24:$BG$323,Y$303)="",$G206=""),"",VLOOKUP($A206,Mitglieder!$C$24:$BG$323,Y$303))</f>
        <v/>
      </c>
      <c r="Z206" s="54" t="str">
        <f ca="1">IF(OR(VLOOKUP($A206,Mitglieder!$C$24:$BG$323,Z$303)="",$G206=""),"",VLOOKUP($A206,Mitglieder!$C$24:$BG$323,Z$303))</f>
        <v/>
      </c>
      <c r="AA206" s="54" t="str">
        <f ca="1">IF(OR(VLOOKUP($A206,Mitglieder!$C$24:$BG$323,AA$303)="",$G206=""),"",VLOOKUP($A206,Mitglieder!$C$24:$BG$323,AA$303))</f>
        <v/>
      </c>
      <c r="AB206" s="54" t="str">
        <f ca="1">IF(OR(VLOOKUP($A206,Mitglieder!$C$24:$BG$323,AB$303)="",$G206=""),"",VLOOKUP($A206,Mitglieder!$C$24:$BG$323,AB$303))</f>
        <v/>
      </c>
      <c r="AC206" s="54" t="str">
        <f ca="1">IF(OR(VLOOKUP($A206,Mitglieder!$C$24:$BG$323,AC$303)="",$G206=""),"",VLOOKUP($A206,Mitglieder!$C$24:$BG$323,AC$303))</f>
        <v/>
      </c>
      <c r="AD206" s="54" t="str">
        <f ca="1">IF(OR(VLOOKUP($A206,Mitglieder!$C$24:$BG$323,AD$303)="",$G206=""),"",VLOOKUP($A206,Mitglieder!$C$24:$BG$323,AD$303))</f>
        <v/>
      </c>
      <c r="AE206" s="54" t="str">
        <f ca="1">IF(OR(VLOOKUP($A206,Mitglieder!$C$24:$BG$323,AE$303)="",$G206=""),"",VLOOKUP($A206,Mitglieder!$C$24:$BG$323,AE$303))</f>
        <v/>
      </c>
      <c r="AF206" s="54" t="str">
        <f ca="1">IF(OR(VLOOKUP($A206,Mitglieder!$C$24:$BG$323,AF$303)="",$G206=""),"",VLOOKUP($A206,Mitglieder!$C$24:$BG$323,AF$303))</f>
        <v/>
      </c>
      <c r="AG206" s="54" t="str">
        <f ca="1">IF(OR(VLOOKUP($A206,Mitglieder!$C$24:$BG$323,AG$303)="",$G206=""),"",VLOOKUP($A206,Mitglieder!$C$24:$BG$323,AG$303))</f>
        <v/>
      </c>
      <c r="AH206" s="54" t="str">
        <f ca="1">IF(OR(VLOOKUP($A206,Mitglieder!$C$24:$BG$323,AH$303)="",$G206=""),"",VLOOKUP($A206,Mitglieder!$C$24:$BG$323,AH$303))</f>
        <v/>
      </c>
      <c r="AI206" s="54" t="str">
        <f ca="1">IF(OR(VLOOKUP($A206,Mitglieder!$C$24:$BG$323,AI$303)="",$G206=""),"",VLOOKUP($A206,Mitglieder!$C$24:$BG$323,AI$303))</f>
        <v/>
      </c>
      <c r="AJ206" s="54" t="str">
        <f ca="1">IF(OR(VLOOKUP($A206,Mitglieder!$C$24:$BG$323,AJ$303)="",$G206=""),"",VLOOKUP($A206,Mitglieder!$C$24:$BG$323,AJ$303))</f>
        <v/>
      </c>
      <c r="AK206" s="54" t="str">
        <f ca="1">IF(OR(VLOOKUP($A206,Mitglieder!$C$24:$BG$323,AK$303)="",$G206=""),"",VLOOKUP($A206,Mitglieder!$C$24:$BG$323,AK$303))</f>
        <v/>
      </c>
      <c r="AL206" s="54" t="str">
        <f ca="1">IF(OR(VLOOKUP($A206,Mitglieder!$C$24:$BG$323,AL$303)="",$G206=""),"",VLOOKUP($A206,Mitglieder!$C$24:$BG$323,AL$303))</f>
        <v/>
      </c>
      <c r="AM206" s="42" t="str">
        <f ca="1">IF($G206="","",VLOOKUP($A206,Mitglieder!$C$24:$BG$323,AM$303))</f>
        <v/>
      </c>
      <c r="AN206" s="54" t="str">
        <f ca="1">IF(OR(VLOOKUP($A206,Mitglieder!$C$24:$BG$323,AN$303)="",$G206=""),"",VLOOKUP($A206,Mitglieder!$C$24:$BG$323,AN$303))</f>
        <v/>
      </c>
      <c r="AO206" s="43" t="str">
        <f ca="1">IF($G206="","",TEXT(VLOOKUP($A206,Mitglieder!$C$24:$BG$323,AO$303),"TT.MM.JJJJ"))</f>
        <v/>
      </c>
      <c r="AP206" s="42" t="str">
        <f ca="1">IF($G206="","",VLOOKUP($A206,Mitglieder!$C$24:$BG$323,AP$303))</f>
        <v/>
      </c>
      <c r="AQ206" s="45" t="str">
        <f ca="1">IF($G206="","",TEXT(VLOOKUP($A206,Mitglieder!$C$24:$BG$323,AQ$303),"0.00"))</f>
        <v/>
      </c>
      <c r="AR206" s="54" t="str">
        <f ca="1">IF(OR(VLOOKUP($A206,Mitglieder!$C$24:$BG$323,AR$303)="",$G206=""),"",VLOOKUP($A206,Mitglieder!$C$24:$BG$323,AR$303))</f>
        <v/>
      </c>
      <c r="AS206" s="45" t="str">
        <f ca="1">IF($G206="","",TEXT(VLOOKUP($A206,Mitglieder!$C$24:$BG$323,AS$303),"0.00"))</f>
        <v/>
      </c>
      <c r="AT206" s="54" t="str">
        <f ca="1">IF(OR(VLOOKUP($A206,Mitglieder!$C$24:$BG$323,AT$303)="",$G206=""),"",VLOOKUP($A206,Mitglieder!$C$24:$BG$323,AT$303))</f>
        <v/>
      </c>
      <c r="AU206" s="45" t="str">
        <f ca="1">IF($G206="","",TEXT(VLOOKUP($A206,Mitglieder!$C$24:$BG$323,AU$303),"0.00"))</f>
        <v/>
      </c>
      <c r="AV206" s="45" t="str">
        <f ca="1">IF($G206="","",TEXT(VLOOKUP($A206,Mitglieder!$C$24:$BG$323,AV$303),"0.00"))</f>
        <v/>
      </c>
      <c r="AW206" s="42" t="str">
        <f ca="1">IF($G206="","",VLOOKUP($A206,Mitglieder!$C$24:$BG$323,AW$303))</f>
        <v/>
      </c>
      <c r="AX206" s="54" t="str">
        <f ca="1">IF(OR(VLOOKUP($A206,Mitglieder!$C$24:$BG$323,AX$303)="",$G206=""),"",VLOOKUP($A206,Mitglieder!$C$24:$BG$323,AX$303))</f>
        <v/>
      </c>
      <c r="AY206" s="43" t="str">
        <f ca="1">IF($G206="","",TEXT(VLOOKUP($A206,Mitglieder!$C$24:$BG$323,AY$303),"TT.MM.JJJJ"))</f>
        <v/>
      </c>
      <c r="AZ206" s="43" t="str">
        <f ca="1">IF($G206="","",TEXT(VLOOKUP($A206,Mitglieder!$C$24:$BG$323,AZ$303),"TT.MM.JJJJ"))</f>
        <v/>
      </c>
      <c r="BA206" s="43" t="str">
        <f ca="1">IF($G206="","",TEXT(VLOOKUP($A206,Mitglieder!$C$24:$BG$323,BA$303),"TT.MM.JJJJ"))</f>
        <v/>
      </c>
      <c r="BB206" s="43" t="str">
        <f ca="1">IF($G206="","",TEXT(VLOOKUP($A206,Mitglieder!$C$24:$BG$323,BB$303),"TT.MM.JJJJ"))</f>
        <v/>
      </c>
      <c r="BC206" s="43" t="str">
        <f ca="1">IF($G206="","",TEXT(VLOOKUP($A206,Mitglieder!$C$24:$BG$323,BC$303),"TT.MM.JJJJ"))</f>
        <v/>
      </c>
      <c r="BD206" s="43" t="str">
        <f ca="1">IF($G206="","",TEXT(VLOOKUP($A206,Mitglieder!$C$24:$BG$323,BD$303),"TT.MM.JJJJ"))</f>
        <v/>
      </c>
      <c r="BE206" s="42" t="str">
        <f ca="1">IF($G206="","",VLOOKUP($A206,Mitglieder!$C$24:$BG$323,BE$303))</f>
        <v/>
      </c>
      <c r="BF206" s="42" t="str">
        <f ca="1">IF($G206="","",VLOOKUP($A206,Mitglieder!$C$24:$BG$323,BF$303))</f>
        <v/>
      </c>
    </row>
    <row r="207" spans="1:58" x14ac:dyDescent="0.35">
      <c r="A207" s="42">
        <v>207</v>
      </c>
      <c r="B207" s="42">
        <f ca="1">VLOOKUP($A207,Mitglieder!$C$24:$BA$323,B$303)</f>
        <v>1.0299999999999967</v>
      </c>
      <c r="C207" s="42" t="str">
        <f ca="1">IF($G207="","",VLOOKUP($A207,Mitglieder!$C$24:$BG$323,C$303))</f>
        <v/>
      </c>
      <c r="D207" s="42" t="str">
        <f ca="1">IF($G207="","",VLOOKUP($A207,Mitglieder!$C$24:$BG$323,D$303))</f>
        <v/>
      </c>
      <c r="E207" s="42" t="str">
        <f ca="1">IF($G207="","",VLOOKUP($A207,Mitglieder!$C$24:$BG$323,E$303))</f>
        <v/>
      </c>
      <c r="F207" s="54" t="str">
        <f ca="1">IF(OR(VLOOKUP($A207,Mitglieder!$C$24:$BG$323,F$303)="",$G207=""),"",VLOOKUP($A207,Mitglieder!$C$24:$BG$323,F$303))</f>
        <v/>
      </c>
      <c r="G207" s="72" t="str">
        <f ca="1">IF(B207/ROUND(B207,0)=1,VLOOKUP($A207,Mitglieder!$C$24:$BA$323,G$303),"")</f>
        <v/>
      </c>
      <c r="H207" s="42" t="str">
        <f ca="1">IF($G207="","",VLOOKUP($A207,Mitglieder!$C$24:$BG$323,H$303))</f>
        <v/>
      </c>
      <c r="I207" s="54" t="str">
        <f ca="1">IF(OR(VLOOKUP($A207,Mitglieder!$C$24:$BG$323,I$303)="",$G207=""),"",VLOOKUP($A207,Mitglieder!$C$24:$BG$323,I$303))</f>
        <v/>
      </c>
      <c r="J207" s="42" t="str">
        <f ca="1">IF($G207="","",VLOOKUP($A207,Mitglieder!$C$24:$BG$323,J$303))</f>
        <v/>
      </c>
      <c r="K207" s="54" t="str">
        <f ca="1">IF(OR(VLOOKUP($A207,Mitglieder!$C$24:$BG$323,K$303)="",$G207=""),"",VLOOKUP($A207,Mitglieder!$C$24:$BG$323,K$303))</f>
        <v/>
      </c>
      <c r="L207" s="42" t="str">
        <f ca="1">IF($G207="","",VLOOKUP($A207,Mitglieder!$C$24:$BG$323,L$303))</f>
        <v/>
      </c>
      <c r="M207" s="42" t="str">
        <f ca="1">IF($G207="","",VLOOKUP($A207,Mitglieder!$C$24:$BG$323,M$303))</f>
        <v/>
      </c>
      <c r="N207" s="42" t="str">
        <f ca="1">IF($G207="","",VLOOKUP($A207,Mitglieder!$C$24:$BG$323,N$303))</f>
        <v/>
      </c>
      <c r="O207" s="42" t="str">
        <f ca="1">IF($G207="","",VLOOKUP($A207,Mitglieder!$C$24:$BG$323,O$303))</f>
        <v/>
      </c>
      <c r="P207" s="42" t="str">
        <f ca="1">IF($G207="","",VLOOKUP($A207,Mitglieder!$C$24:$BG$323,P$303))</f>
        <v/>
      </c>
      <c r="Q207" s="42" t="str">
        <f ca="1">IF($G207="","",VLOOKUP($A207,Mitglieder!$C$24:$BG$323,Q$303))</f>
        <v/>
      </c>
      <c r="R207" s="54" t="str">
        <f ca="1">IF(OR(VLOOKUP($A207,Mitglieder!$C$24:$BG$323,R$303)="",$G207=""),"",VLOOKUP($A207,Mitglieder!$C$24:$BG$323,R$303))</f>
        <v/>
      </c>
      <c r="S207" s="43" t="str">
        <f ca="1">IF($G207="","",TEXT(VLOOKUP($A207,Mitglieder!$C$24:$BG$323,S$303),"TT.MM.JJJJ"))</f>
        <v/>
      </c>
      <c r="T207" s="43" t="str">
        <f ca="1">IF($G207="","",TEXT(VLOOKUP($A207,Mitglieder!$C$24:$BG$323,T$303),"TT.MM.JJJJ"))</f>
        <v/>
      </c>
      <c r="U207" s="43" t="str">
        <f ca="1">IF($G207="","",TEXT(VLOOKUP($A207,Mitglieder!$C$24:$BG$323,U$303),"TT.MM.JJJJ"))</f>
        <v/>
      </c>
      <c r="V207" s="54" t="str">
        <f ca="1">IF(OR(VLOOKUP($A207,Mitglieder!$C$24:$BG$323,V$303)="",$G207=""),"",VLOOKUP($A207,Mitglieder!$C$24:$BG$323,V$303))</f>
        <v/>
      </c>
      <c r="W207" s="54" t="str">
        <f ca="1">IF(OR(VLOOKUP($A207,Mitglieder!$C$24:$BG$323,W$303)="",$G207=""),"",VLOOKUP($A207,Mitglieder!$C$24:$BG$323,W$303))</f>
        <v/>
      </c>
      <c r="X207" s="54" t="str">
        <f ca="1">IF(OR(VLOOKUP($A207,Mitglieder!$C$24:$BG$323,X$303)="",$G207=""),"",VLOOKUP($A207,Mitglieder!$C$24:$BG$323,X$303))</f>
        <v/>
      </c>
      <c r="Y207" s="54" t="str">
        <f ca="1">IF(OR(VLOOKUP($A207,Mitglieder!$C$24:$BG$323,Y$303)="",$G207=""),"",VLOOKUP($A207,Mitglieder!$C$24:$BG$323,Y$303))</f>
        <v/>
      </c>
      <c r="Z207" s="54" t="str">
        <f ca="1">IF(OR(VLOOKUP($A207,Mitglieder!$C$24:$BG$323,Z$303)="",$G207=""),"",VLOOKUP($A207,Mitglieder!$C$24:$BG$323,Z$303))</f>
        <v/>
      </c>
      <c r="AA207" s="54" t="str">
        <f ca="1">IF(OR(VLOOKUP($A207,Mitglieder!$C$24:$BG$323,AA$303)="",$G207=""),"",VLOOKUP($A207,Mitglieder!$C$24:$BG$323,AA$303))</f>
        <v/>
      </c>
      <c r="AB207" s="54" t="str">
        <f ca="1">IF(OR(VLOOKUP($A207,Mitglieder!$C$24:$BG$323,AB$303)="",$G207=""),"",VLOOKUP($A207,Mitglieder!$C$24:$BG$323,AB$303))</f>
        <v/>
      </c>
      <c r="AC207" s="54" t="str">
        <f ca="1">IF(OR(VLOOKUP($A207,Mitglieder!$C$24:$BG$323,AC$303)="",$G207=""),"",VLOOKUP($A207,Mitglieder!$C$24:$BG$323,AC$303))</f>
        <v/>
      </c>
      <c r="AD207" s="54" t="str">
        <f ca="1">IF(OR(VLOOKUP($A207,Mitglieder!$C$24:$BG$323,AD$303)="",$G207=""),"",VLOOKUP($A207,Mitglieder!$C$24:$BG$323,AD$303))</f>
        <v/>
      </c>
      <c r="AE207" s="54" t="str">
        <f ca="1">IF(OR(VLOOKUP($A207,Mitglieder!$C$24:$BG$323,AE$303)="",$G207=""),"",VLOOKUP($A207,Mitglieder!$C$24:$BG$323,AE$303))</f>
        <v/>
      </c>
      <c r="AF207" s="54" t="str">
        <f ca="1">IF(OR(VLOOKUP($A207,Mitglieder!$C$24:$BG$323,AF$303)="",$G207=""),"",VLOOKUP($A207,Mitglieder!$C$24:$BG$323,AF$303))</f>
        <v/>
      </c>
      <c r="AG207" s="54" t="str">
        <f ca="1">IF(OR(VLOOKUP($A207,Mitglieder!$C$24:$BG$323,AG$303)="",$G207=""),"",VLOOKUP($A207,Mitglieder!$C$24:$BG$323,AG$303))</f>
        <v/>
      </c>
      <c r="AH207" s="54" t="str">
        <f ca="1">IF(OR(VLOOKUP($A207,Mitglieder!$C$24:$BG$323,AH$303)="",$G207=""),"",VLOOKUP($A207,Mitglieder!$C$24:$BG$323,AH$303))</f>
        <v/>
      </c>
      <c r="AI207" s="54" t="str">
        <f ca="1">IF(OR(VLOOKUP($A207,Mitglieder!$C$24:$BG$323,AI$303)="",$G207=""),"",VLOOKUP($A207,Mitglieder!$C$24:$BG$323,AI$303))</f>
        <v/>
      </c>
      <c r="AJ207" s="54" t="str">
        <f ca="1">IF(OR(VLOOKUP($A207,Mitglieder!$C$24:$BG$323,AJ$303)="",$G207=""),"",VLOOKUP($A207,Mitglieder!$C$24:$BG$323,AJ$303))</f>
        <v/>
      </c>
      <c r="AK207" s="54" t="str">
        <f ca="1">IF(OR(VLOOKUP($A207,Mitglieder!$C$24:$BG$323,AK$303)="",$G207=""),"",VLOOKUP($A207,Mitglieder!$C$24:$BG$323,AK$303))</f>
        <v/>
      </c>
      <c r="AL207" s="54" t="str">
        <f ca="1">IF(OR(VLOOKUP($A207,Mitglieder!$C$24:$BG$323,AL$303)="",$G207=""),"",VLOOKUP($A207,Mitglieder!$C$24:$BG$323,AL$303))</f>
        <v/>
      </c>
      <c r="AM207" s="42" t="str">
        <f ca="1">IF($G207="","",VLOOKUP($A207,Mitglieder!$C$24:$BG$323,AM$303))</f>
        <v/>
      </c>
      <c r="AN207" s="54" t="str">
        <f ca="1">IF(OR(VLOOKUP($A207,Mitglieder!$C$24:$BG$323,AN$303)="",$G207=""),"",VLOOKUP($A207,Mitglieder!$C$24:$BG$323,AN$303))</f>
        <v/>
      </c>
      <c r="AO207" s="43" t="str">
        <f ca="1">IF($G207="","",TEXT(VLOOKUP($A207,Mitglieder!$C$24:$BG$323,AO$303),"TT.MM.JJJJ"))</f>
        <v/>
      </c>
      <c r="AP207" s="42" t="str">
        <f ca="1">IF($G207="","",VLOOKUP($A207,Mitglieder!$C$24:$BG$323,AP$303))</f>
        <v/>
      </c>
      <c r="AQ207" s="45" t="str">
        <f ca="1">IF($G207="","",TEXT(VLOOKUP($A207,Mitglieder!$C$24:$BG$323,AQ$303),"0.00"))</f>
        <v/>
      </c>
      <c r="AR207" s="54" t="str">
        <f ca="1">IF(OR(VLOOKUP($A207,Mitglieder!$C$24:$BG$323,AR$303)="",$G207=""),"",VLOOKUP($A207,Mitglieder!$C$24:$BG$323,AR$303))</f>
        <v/>
      </c>
      <c r="AS207" s="45" t="str">
        <f ca="1">IF($G207="","",TEXT(VLOOKUP($A207,Mitglieder!$C$24:$BG$323,AS$303),"0.00"))</f>
        <v/>
      </c>
      <c r="AT207" s="54" t="str">
        <f ca="1">IF(OR(VLOOKUP($A207,Mitglieder!$C$24:$BG$323,AT$303)="",$G207=""),"",VLOOKUP($A207,Mitglieder!$C$24:$BG$323,AT$303))</f>
        <v/>
      </c>
      <c r="AU207" s="45" t="str">
        <f ca="1">IF($G207="","",TEXT(VLOOKUP($A207,Mitglieder!$C$24:$BG$323,AU$303),"0.00"))</f>
        <v/>
      </c>
      <c r="AV207" s="45" t="str">
        <f ca="1">IF($G207="","",TEXT(VLOOKUP($A207,Mitglieder!$C$24:$BG$323,AV$303),"0.00"))</f>
        <v/>
      </c>
      <c r="AW207" s="42" t="str">
        <f ca="1">IF($G207="","",VLOOKUP($A207,Mitglieder!$C$24:$BG$323,AW$303))</f>
        <v/>
      </c>
      <c r="AX207" s="54" t="str">
        <f ca="1">IF(OR(VLOOKUP($A207,Mitglieder!$C$24:$BG$323,AX$303)="",$G207=""),"",VLOOKUP($A207,Mitglieder!$C$24:$BG$323,AX$303))</f>
        <v/>
      </c>
      <c r="AY207" s="43" t="str">
        <f ca="1">IF($G207="","",TEXT(VLOOKUP($A207,Mitglieder!$C$24:$BG$323,AY$303),"TT.MM.JJJJ"))</f>
        <v/>
      </c>
      <c r="AZ207" s="43" t="str">
        <f ca="1">IF($G207="","",TEXT(VLOOKUP($A207,Mitglieder!$C$24:$BG$323,AZ$303),"TT.MM.JJJJ"))</f>
        <v/>
      </c>
      <c r="BA207" s="43" t="str">
        <f ca="1">IF($G207="","",TEXT(VLOOKUP($A207,Mitglieder!$C$24:$BG$323,BA$303),"TT.MM.JJJJ"))</f>
        <v/>
      </c>
      <c r="BB207" s="43" t="str">
        <f ca="1">IF($G207="","",TEXT(VLOOKUP($A207,Mitglieder!$C$24:$BG$323,BB$303),"TT.MM.JJJJ"))</f>
        <v/>
      </c>
      <c r="BC207" s="43" t="str">
        <f ca="1">IF($G207="","",TEXT(VLOOKUP($A207,Mitglieder!$C$24:$BG$323,BC$303),"TT.MM.JJJJ"))</f>
        <v/>
      </c>
      <c r="BD207" s="43" t="str">
        <f ca="1">IF($G207="","",TEXT(VLOOKUP($A207,Mitglieder!$C$24:$BG$323,BD$303),"TT.MM.JJJJ"))</f>
        <v/>
      </c>
      <c r="BE207" s="42" t="str">
        <f ca="1">IF($G207="","",VLOOKUP($A207,Mitglieder!$C$24:$BG$323,BE$303))</f>
        <v/>
      </c>
      <c r="BF207" s="42" t="str">
        <f ca="1">IF($G207="","",VLOOKUP($A207,Mitglieder!$C$24:$BG$323,BF$303))</f>
        <v/>
      </c>
    </row>
    <row r="208" spans="1:58" x14ac:dyDescent="0.35">
      <c r="A208" s="42">
        <v>208</v>
      </c>
      <c r="B208" s="42">
        <f ca="1">VLOOKUP($A208,Mitglieder!$C$24:$BA$323,B$303)</f>
        <v>1.0299999999999967</v>
      </c>
      <c r="C208" s="42" t="str">
        <f ca="1">IF($G208="","",VLOOKUP($A208,Mitglieder!$C$24:$BG$323,C$303))</f>
        <v/>
      </c>
      <c r="D208" s="42" t="str">
        <f ca="1">IF($G208="","",VLOOKUP($A208,Mitglieder!$C$24:$BG$323,D$303))</f>
        <v/>
      </c>
      <c r="E208" s="42" t="str">
        <f ca="1">IF($G208="","",VLOOKUP($A208,Mitglieder!$C$24:$BG$323,E$303))</f>
        <v/>
      </c>
      <c r="F208" s="54" t="str">
        <f ca="1">IF(OR(VLOOKUP($A208,Mitglieder!$C$24:$BG$323,F$303)="",$G208=""),"",VLOOKUP($A208,Mitglieder!$C$24:$BG$323,F$303))</f>
        <v/>
      </c>
      <c r="G208" s="72" t="str">
        <f ca="1">IF(B208/ROUND(B208,0)=1,VLOOKUP($A208,Mitglieder!$C$24:$BA$323,G$303),"")</f>
        <v/>
      </c>
      <c r="H208" s="42" t="str">
        <f ca="1">IF($G208="","",VLOOKUP($A208,Mitglieder!$C$24:$BG$323,H$303))</f>
        <v/>
      </c>
      <c r="I208" s="54" t="str">
        <f ca="1">IF(OR(VLOOKUP($A208,Mitglieder!$C$24:$BG$323,I$303)="",$G208=""),"",VLOOKUP($A208,Mitglieder!$C$24:$BG$323,I$303))</f>
        <v/>
      </c>
      <c r="J208" s="42" t="str">
        <f ca="1">IF($G208="","",VLOOKUP($A208,Mitglieder!$C$24:$BG$323,J$303))</f>
        <v/>
      </c>
      <c r="K208" s="54" t="str">
        <f ca="1">IF(OR(VLOOKUP($A208,Mitglieder!$C$24:$BG$323,K$303)="",$G208=""),"",VLOOKUP($A208,Mitglieder!$C$24:$BG$323,K$303))</f>
        <v/>
      </c>
      <c r="L208" s="42" t="str">
        <f ca="1">IF($G208="","",VLOOKUP($A208,Mitglieder!$C$24:$BG$323,L$303))</f>
        <v/>
      </c>
      <c r="M208" s="42" t="str">
        <f ca="1">IF($G208="","",VLOOKUP($A208,Mitglieder!$C$24:$BG$323,M$303))</f>
        <v/>
      </c>
      <c r="N208" s="42" t="str">
        <f ca="1">IF($G208="","",VLOOKUP($A208,Mitglieder!$C$24:$BG$323,N$303))</f>
        <v/>
      </c>
      <c r="O208" s="42" t="str">
        <f ca="1">IF($G208="","",VLOOKUP($A208,Mitglieder!$C$24:$BG$323,O$303))</f>
        <v/>
      </c>
      <c r="P208" s="42" t="str">
        <f ca="1">IF($G208="","",VLOOKUP($A208,Mitglieder!$C$24:$BG$323,P$303))</f>
        <v/>
      </c>
      <c r="Q208" s="42" t="str">
        <f ca="1">IF($G208="","",VLOOKUP($A208,Mitglieder!$C$24:$BG$323,Q$303))</f>
        <v/>
      </c>
      <c r="R208" s="54" t="str">
        <f ca="1">IF(OR(VLOOKUP($A208,Mitglieder!$C$24:$BG$323,R$303)="",$G208=""),"",VLOOKUP($A208,Mitglieder!$C$24:$BG$323,R$303))</f>
        <v/>
      </c>
      <c r="S208" s="43" t="str">
        <f ca="1">IF($G208="","",TEXT(VLOOKUP($A208,Mitglieder!$C$24:$BG$323,S$303),"TT.MM.JJJJ"))</f>
        <v/>
      </c>
      <c r="T208" s="43" t="str">
        <f ca="1">IF($G208="","",TEXT(VLOOKUP($A208,Mitglieder!$C$24:$BG$323,T$303),"TT.MM.JJJJ"))</f>
        <v/>
      </c>
      <c r="U208" s="43" t="str">
        <f ca="1">IF($G208="","",TEXT(VLOOKUP($A208,Mitglieder!$C$24:$BG$323,U$303),"TT.MM.JJJJ"))</f>
        <v/>
      </c>
      <c r="V208" s="54" t="str">
        <f ca="1">IF(OR(VLOOKUP($A208,Mitglieder!$C$24:$BG$323,V$303)="",$G208=""),"",VLOOKUP($A208,Mitglieder!$C$24:$BG$323,V$303))</f>
        <v/>
      </c>
      <c r="W208" s="54" t="str">
        <f ca="1">IF(OR(VLOOKUP($A208,Mitglieder!$C$24:$BG$323,W$303)="",$G208=""),"",VLOOKUP($A208,Mitglieder!$C$24:$BG$323,W$303))</f>
        <v/>
      </c>
      <c r="X208" s="54" t="str">
        <f ca="1">IF(OR(VLOOKUP($A208,Mitglieder!$C$24:$BG$323,X$303)="",$G208=""),"",VLOOKUP($A208,Mitglieder!$C$24:$BG$323,X$303))</f>
        <v/>
      </c>
      <c r="Y208" s="54" t="str">
        <f ca="1">IF(OR(VLOOKUP($A208,Mitglieder!$C$24:$BG$323,Y$303)="",$G208=""),"",VLOOKUP($A208,Mitglieder!$C$24:$BG$323,Y$303))</f>
        <v/>
      </c>
      <c r="Z208" s="54" t="str">
        <f ca="1">IF(OR(VLOOKUP($A208,Mitglieder!$C$24:$BG$323,Z$303)="",$G208=""),"",VLOOKUP($A208,Mitglieder!$C$24:$BG$323,Z$303))</f>
        <v/>
      </c>
      <c r="AA208" s="54" t="str">
        <f ca="1">IF(OR(VLOOKUP($A208,Mitglieder!$C$24:$BG$323,AA$303)="",$G208=""),"",VLOOKUP($A208,Mitglieder!$C$24:$BG$323,AA$303))</f>
        <v/>
      </c>
      <c r="AB208" s="54" t="str">
        <f ca="1">IF(OR(VLOOKUP($A208,Mitglieder!$C$24:$BG$323,AB$303)="",$G208=""),"",VLOOKUP($A208,Mitglieder!$C$24:$BG$323,AB$303))</f>
        <v/>
      </c>
      <c r="AC208" s="54" t="str">
        <f ca="1">IF(OR(VLOOKUP($A208,Mitglieder!$C$24:$BG$323,AC$303)="",$G208=""),"",VLOOKUP($A208,Mitglieder!$C$24:$BG$323,AC$303))</f>
        <v/>
      </c>
      <c r="AD208" s="54" t="str">
        <f ca="1">IF(OR(VLOOKUP($A208,Mitglieder!$C$24:$BG$323,AD$303)="",$G208=""),"",VLOOKUP($A208,Mitglieder!$C$24:$BG$323,AD$303))</f>
        <v/>
      </c>
      <c r="AE208" s="54" t="str">
        <f ca="1">IF(OR(VLOOKUP($A208,Mitglieder!$C$24:$BG$323,AE$303)="",$G208=""),"",VLOOKUP($A208,Mitglieder!$C$24:$BG$323,AE$303))</f>
        <v/>
      </c>
      <c r="AF208" s="54" t="str">
        <f ca="1">IF(OR(VLOOKUP($A208,Mitglieder!$C$24:$BG$323,AF$303)="",$G208=""),"",VLOOKUP($A208,Mitglieder!$C$24:$BG$323,AF$303))</f>
        <v/>
      </c>
      <c r="AG208" s="54" t="str">
        <f ca="1">IF(OR(VLOOKUP($A208,Mitglieder!$C$24:$BG$323,AG$303)="",$G208=""),"",VLOOKUP($A208,Mitglieder!$C$24:$BG$323,AG$303))</f>
        <v/>
      </c>
      <c r="AH208" s="54" t="str">
        <f ca="1">IF(OR(VLOOKUP($A208,Mitglieder!$C$24:$BG$323,AH$303)="",$G208=""),"",VLOOKUP($A208,Mitglieder!$C$24:$BG$323,AH$303))</f>
        <v/>
      </c>
      <c r="AI208" s="54" t="str">
        <f ca="1">IF(OR(VLOOKUP($A208,Mitglieder!$C$24:$BG$323,AI$303)="",$G208=""),"",VLOOKUP($A208,Mitglieder!$C$24:$BG$323,AI$303))</f>
        <v/>
      </c>
      <c r="AJ208" s="54" t="str">
        <f ca="1">IF(OR(VLOOKUP($A208,Mitglieder!$C$24:$BG$323,AJ$303)="",$G208=""),"",VLOOKUP($A208,Mitglieder!$C$24:$BG$323,AJ$303))</f>
        <v/>
      </c>
      <c r="AK208" s="54" t="str">
        <f ca="1">IF(OR(VLOOKUP($A208,Mitglieder!$C$24:$BG$323,AK$303)="",$G208=""),"",VLOOKUP($A208,Mitglieder!$C$24:$BG$323,AK$303))</f>
        <v/>
      </c>
      <c r="AL208" s="54" t="str">
        <f ca="1">IF(OR(VLOOKUP($A208,Mitglieder!$C$24:$BG$323,AL$303)="",$G208=""),"",VLOOKUP($A208,Mitglieder!$C$24:$BG$323,AL$303))</f>
        <v/>
      </c>
      <c r="AM208" s="42" t="str">
        <f ca="1">IF($G208="","",VLOOKUP($A208,Mitglieder!$C$24:$BG$323,AM$303))</f>
        <v/>
      </c>
      <c r="AN208" s="54" t="str">
        <f ca="1">IF(OR(VLOOKUP($A208,Mitglieder!$C$24:$BG$323,AN$303)="",$G208=""),"",VLOOKUP($A208,Mitglieder!$C$24:$BG$323,AN$303))</f>
        <v/>
      </c>
      <c r="AO208" s="43" t="str">
        <f ca="1">IF($G208="","",TEXT(VLOOKUP($A208,Mitglieder!$C$24:$BG$323,AO$303),"TT.MM.JJJJ"))</f>
        <v/>
      </c>
      <c r="AP208" s="42" t="str">
        <f ca="1">IF($G208="","",VLOOKUP($A208,Mitglieder!$C$24:$BG$323,AP$303))</f>
        <v/>
      </c>
      <c r="AQ208" s="45" t="str">
        <f ca="1">IF($G208="","",TEXT(VLOOKUP($A208,Mitglieder!$C$24:$BG$323,AQ$303),"0.00"))</f>
        <v/>
      </c>
      <c r="AR208" s="54" t="str">
        <f ca="1">IF(OR(VLOOKUP($A208,Mitglieder!$C$24:$BG$323,AR$303)="",$G208=""),"",VLOOKUP($A208,Mitglieder!$C$24:$BG$323,AR$303))</f>
        <v/>
      </c>
      <c r="AS208" s="45" t="str">
        <f ca="1">IF($G208="","",TEXT(VLOOKUP($A208,Mitglieder!$C$24:$BG$323,AS$303),"0.00"))</f>
        <v/>
      </c>
      <c r="AT208" s="54" t="str">
        <f ca="1">IF(OR(VLOOKUP($A208,Mitglieder!$C$24:$BG$323,AT$303)="",$G208=""),"",VLOOKUP($A208,Mitglieder!$C$24:$BG$323,AT$303))</f>
        <v/>
      </c>
      <c r="AU208" s="45" t="str">
        <f ca="1">IF($G208="","",TEXT(VLOOKUP($A208,Mitglieder!$C$24:$BG$323,AU$303),"0.00"))</f>
        <v/>
      </c>
      <c r="AV208" s="45" t="str">
        <f ca="1">IF($G208="","",TEXT(VLOOKUP($A208,Mitglieder!$C$24:$BG$323,AV$303),"0.00"))</f>
        <v/>
      </c>
      <c r="AW208" s="42" t="str">
        <f ca="1">IF($G208="","",VLOOKUP($A208,Mitglieder!$C$24:$BG$323,AW$303))</f>
        <v/>
      </c>
      <c r="AX208" s="54" t="str">
        <f ca="1">IF(OR(VLOOKUP($A208,Mitglieder!$C$24:$BG$323,AX$303)="",$G208=""),"",VLOOKUP($A208,Mitglieder!$C$24:$BG$323,AX$303))</f>
        <v/>
      </c>
      <c r="AY208" s="43" t="str">
        <f ca="1">IF($G208="","",TEXT(VLOOKUP($A208,Mitglieder!$C$24:$BG$323,AY$303),"TT.MM.JJJJ"))</f>
        <v/>
      </c>
      <c r="AZ208" s="43" t="str">
        <f ca="1">IF($G208="","",TEXT(VLOOKUP($A208,Mitglieder!$C$24:$BG$323,AZ$303),"TT.MM.JJJJ"))</f>
        <v/>
      </c>
      <c r="BA208" s="43" t="str">
        <f ca="1">IF($G208="","",TEXT(VLOOKUP($A208,Mitglieder!$C$24:$BG$323,BA$303),"TT.MM.JJJJ"))</f>
        <v/>
      </c>
      <c r="BB208" s="43" t="str">
        <f ca="1">IF($G208="","",TEXT(VLOOKUP($A208,Mitglieder!$C$24:$BG$323,BB$303),"TT.MM.JJJJ"))</f>
        <v/>
      </c>
      <c r="BC208" s="43" t="str">
        <f ca="1">IF($G208="","",TEXT(VLOOKUP($A208,Mitglieder!$C$24:$BG$323,BC$303),"TT.MM.JJJJ"))</f>
        <v/>
      </c>
      <c r="BD208" s="43" t="str">
        <f ca="1">IF($G208="","",TEXT(VLOOKUP($A208,Mitglieder!$C$24:$BG$323,BD$303),"TT.MM.JJJJ"))</f>
        <v/>
      </c>
      <c r="BE208" s="42" t="str">
        <f ca="1">IF($G208="","",VLOOKUP($A208,Mitglieder!$C$24:$BG$323,BE$303))</f>
        <v/>
      </c>
      <c r="BF208" s="42" t="str">
        <f ca="1">IF($G208="","",VLOOKUP($A208,Mitglieder!$C$24:$BG$323,BF$303))</f>
        <v/>
      </c>
    </row>
    <row r="209" spans="1:58" x14ac:dyDescent="0.35">
      <c r="A209" s="42">
        <v>209</v>
      </c>
      <c r="B209" s="42">
        <f ca="1">VLOOKUP($A209,Mitglieder!$C$24:$BA$323,B$303)</f>
        <v>1.0299999999999967</v>
      </c>
      <c r="C209" s="42" t="str">
        <f ca="1">IF($G209="","",VLOOKUP($A209,Mitglieder!$C$24:$BG$323,C$303))</f>
        <v/>
      </c>
      <c r="D209" s="42" t="str">
        <f ca="1">IF($G209="","",VLOOKUP($A209,Mitglieder!$C$24:$BG$323,D$303))</f>
        <v/>
      </c>
      <c r="E209" s="42" t="str">
        <f ca="1">IF($G209="","",VLOOKUP($A209,Mitglieder!$C$24:$BG$323,E$303))</f>
        <v/>
      </c>
      <c r="F209" s="54" t="str">
        <f ca="1">IF(OR(VLOOKUP($A209,Mitglieder!$C$24:$BG$323,F$303)="",$G209=""),"",VLOOKUP($A209,Mitglieder!$C$24:$BG$323,F$303))</f>
        <v/>
      </c>
      <c r="G209" s="72" t="str">
        <f ca="1">IF(B209/ROUND(B209,0)=1,VLOOKUP($A209,Mitglieder!$C$24:$BA$323,G$303),"")</f>
        <v/>
      </c>
      <c r="H209" s="42" t="str">
        <f ca="1">IF($G209="","",VLOOKUP($A209,Mitglieder!$C$24:$BG$323,H$303))</f>
        <v/>
      </c>
      <c r="I209" s="54" t="str">
        <f ca="1">IF(OR(VLOOKUP($A209,Mitglieder!$C$24:$BG$323,I$303)="",$G209=""),"",VLOOKUP($A209,Mitglieder!$C$24:$BG$323,I$303))</f>
        <v/>
      </c>
      <c r="J209" s="42" t="str">
        <f ca="1">IF($G209="","",VLOOKUP($A209,Mitglieder!$C$24:$BG$323,J$303))</f>
        <v/>
      </c>
      <c r="K209" s="54" t="str">
        <f ca="1">IF(OR(VLOOKUP($A209,Mitglieder!$C$24:$BG$323,K$303)="",$G209=""),"",VLOOKUP($A209,Mitglieder!$C$24:$BG$323,K$303))</f>
        <v/>
      </c>
      <c r="L209" s="42" t="str">
        <f ca="1">IF($G209="","",VLOOKUP($A209,Mitglieder!$C$24:$BG$323,L$303))</f>
        <v/>
      </c>
      <c r="M209" s="42" t="str">
        <f ca="1">IF($G209="","",VLOOKUP($A209,Mitglieder!$C$24:$BG$323,M$303))</f>
        <v/>
      </c>
      <c r="N209" s="42" t="str">
        <f ca="1">IF($G209="","",VLOOKUP($A209,Mitglieder!$C$24:$BG$323,N$303))</f>
        <v/>
      </c>
      <c r="O209" s="42" t="str">
        <f ca="1">IF($G209="","",VLOOKUP($A209,Mitglieder!$C$24:$BG$323,O$303))</f>
        <v/>
      </c>
      <c r="P209" s="42" t="str">
        <f ca="1">IF($G209="","",VLOOKUP($A209,Mitglieder!$C$24:$BG$323,P$303))</f>
        <v/>
      </c>
      <c r="Q209" s="42" t="str">
        <f ca="1">IF($G209="","",VLOOKUP($A209,Mitglieder!$C$24:$BG$323,Q$303))</f>
        <v/>
      </c>
      <c r="R209" s="54" t="str">
        <f ca="1">IF(OR(VLOOKUP($A209,Mitglieder!$C$24:$BG$323,R$303)="",$G209=""),"",VLOOKUP($A209,Mitglieder!$C$24:$BG$323,R$303))</f>
        <v/>
      </c>
      <c r="S209" s="43" t="str">
        <f ca="1">IF($G209="","",TEXT(VLOOKUP($A209,Mitglieder!$C$24:$BG$323,S$303),"TT.MM.JJJJ"))</f>
        <v/>
      </c>
      <c r="T209" s="43" t="str">
        <f ca="1">IF($G209="","",TEXT(VLOOKUP($A209,Mitglieder!$C$24:$BG$323,T$303),"TT.MM.JJJJ"))</f>
        <v/>
      </c>
      <c r="U209" s="43" t="str">
        <f ca="1">IF($G209="","",TEXT(VLOOKUP($A209,Mitglieder!$C$24:$BG$323,U$303),"TT.MM.JJJJ"))</f>
        <v/>
      </c>
      <c r="V209" s="54" t="str">
        <f ca="1">IF(OR(VLOOKUP($A209,Mitglieder!$C$24:$BG$323,V$303)="",$G209=""),"",VLOOKUP($A209,Mitglieder!$C$24:$BG$323,V$303))</f>
        <v/>
      </c>
      <c r="W209" s="54" t="str">
        <f ca="1">IF(OR(VLOOKUP($A209,Mitglieder!$C$24:$BG$323,W$303)="",$G209=""),"",VLOOKUP($A209,Mitglieder!$C$24:$BG$323,W$303))</f>
        <v/>
      </c>
      <c r="X209" s="54" t="str">
        <f ca="1">IF(OR(VLOOKUP($A209,Mitglieder!$C$24:$BG$323,X$303)="",$G209=""),"",VLOOKUP($A209,Mitglieder!$C$24:$BG$323,X$303))</f>
        <v/>
      </c>
      <c r="Y209" s="54" t="str">
        <f ca="1">IF(OR(VLOOKUP($A209,Mitglieder!$C$24:$BG$323,Y$303)="",$G209=""),"",VLOOKUP($A209,Mitglieder!$C$24:$BG$323,Y$303))</f>
        <v/>
      </c>
      <c r="Z209" s="54" t="str">
        <f ca="1">IF(OR(VLOOKUP($A209,Mitglieder!$C$24:$BG$323,Z$303)="",$G209=""),"",VLOOKUP($A209,Mitglieder!$C$24:$BG$323,Z$303))</f>
        <v/>
      </c>
      <c r="AA209" s="54" t="str">
        <f ca="1">IF(OR(VLOOKUP($A209,Mitglieder!$C$24:$BG$323,AA$303)="",$G209=""),"",VLOOKUP($A209,Mitglieder!$C$24:$BG$323,AA$303))</f>
        <v/>
      </c>
      <c r="AB209" s="54" t="str">
        <f ca="1">IF(OR(VLOOKUP($A209,Mitglieder!$C$24:$BG$323,AB$303)="",$G209=""),"",VLOOKUP($A209,Mitglieder!$C$24:$BG$323,AB$303))</f>
        <v/>
      </c>
      <c r="AC209" s="54" t="str">
        <f ca="1">IF(OR(VLOOKUP($A209,Mitglieder!$C$24:$BG$323,AC$303)="",$G209=""),"",VLOOKUP($A209,Mitglieder!$C$24:$BG$323,AC$303))</f>
        <v/>
      </c>
      <c r="AD209" s="54" t="str">
        <f ca="1">IF(OR(VLOOKUP($A209,Mitglieder!$C$24:$BG$323,AD$303)="",$G209=""),"",VLOOKUP($A209,Mitglieder!$C$24:$BG$323,AD$303))</f>
        <v/>
      </c>
      <c r="AE209" s="54" t="str">
        <f ca="1">IF(OR(VLOOKUP($A209,Mitglieder!$C$24:$BG$323,AE$303)="",$G209=""),"",VLOOKUP($A209,Mitglieder!$C$24:$BG$323,AE$303))</f>
        <v/>
      </c>
      <c r="AF209" s="54" t="str">
        <f ca="1">IF(OR(VLOOKUP($A209,Mitglieder!$C$24:$BG$323,AF$303)="",$G209=""),"",VLOOKUP($A209,Mitglieder!$C$24:$BG$323,AF$303))</f>
        <v/>
      </c>
      <c r="AG209" s="54" t="str">
        <f ca="1">IF(OR(VLOOKUP($A209,Mitglieder!$C$24:$BG$323,AG$303)="",$G209=""),"",VLOOKUP($A209,Mitglieder!$C$24:$BG$323,AG$303))</f>
        <v/>
      </c>
      <c r="AH209" s="54" t="str">
        <f ca="1">IF(OR(VLOOKUP($A209,Mitglieder!$C$24:$BG$323,AH$303)="",$G209=""),"",VLOOKUP($A209,Mitglieder!$C$24:$BG$323,AH$303))</f>
        <v/>
      </c>
      <c r="AI209" s="54" t="str">
        <f ca="1">IF(OR(VLOOKUP($A209,Mitglieder!$C$24:$BG$323,AI$303)="",$G209=""),"",VLOOKUP($A209,Mitglieder!$C$24:$BG$323,AI$303))</f>
        <v/>
      </c>
      <c r="AJ209" s="54" t="str">
        <f ca="1">IF(OR(VLOOKUP($A209,Mitglieder!$C$24:$BG$323,AJ$303)="",$G209=""),"",VLOOKUP($A209,Mitglieder!$C$24:$BG$323,AJ$303))</f>
        <v/>
      </c>
      <c r="AK209" s="54" t="str">
        <f ca="1">IF(OR(VLOOKUP($A209,Mitglieder!$C$24:$BG$323,AK$303)="",$G209=""),"",VLOOKUP($A209,Mitglieder!$C$24:$BG$323,AK$303))</f>
        <v/>
      </c>
      <c r="AL209" s="54" t="str">
        <f ca="1">IF(OR(VLOOKUP($A209,Mitglieder!$C$24:$BG$323,AL$303)="",$G209=""),"",VLOOKUP($A209,Mitglieder!$C$24:$BG$323,AL$303))</f>
        <v/>
      </c>
      <c r="AM209" s="42" t="str">
        <f ca="1">IF($G209="","",VLOOKUP($A209,Mitglieder!$C$24:$BG$323,AM$303))</f>
        <v/>
      </c>
      <c r="AN209" s="54" t="str">
        <f ca="1">IF(OR(VLOOKUP($A209,Mitglieder!$C$24:$BG$323,AN$303)="",$G209=""),"",VLOOKUP($A209,Mitglieder!$C$24:$BG$323,AN$303))</f>
        <v/>
      </c>
      <c r="AO209" s="43" t="str">
        <f ca="1">IF($G209="","",TEXT(VLOOKUP($A209,Mitglieder!$C$24:$BG$323,AO$303),"TT.MM.JJJJ"))</f>
        <v/>
      </c>
      <c r="AP209" s="42" t="str">
        <f ca="1">IF($G209="","",VLOOKUP($A209,Mitglieder!$C$24:$BG$323,AP$303))</f>
        <v/>
      </c>
      <c r="AQ209" s="45" t="str">
        <f ca="1">IF($G209="","",TEXT(VLOOKUP($A209,Mitglieder!$C$24:$BG$323,AQ$303),"0.00"))</f>
        <v/>
      </c>
      <c r="AR209" s="54" t="str">
        <f ca="1">IF(OR(VLOOKUP($A209,Mitglieder!$C$24:$BG$323,AR$303)="",$G209=""),"",VLOOKUP($A209,Mitglieder!$C$24:$BG$323,AR$303))</f>
        <v/>
      </c>
      <c r="AS209" s="45" t="str">
        <f ca="1">IF($G209="","",TEXT(VLOOKUP($A209,Mitglieder!$C$24:$BG$323,AS$303),"0.00"))</f>
        <v/>
      </c>
      <c r="AT209" s="54" t="str">
        <f ca="1">IF(OR(VLOOKUP($A209,Mitglieder!$C$24:$BG$323,AT$303)="",$G209=""),"",VLOOKUP($A209,Mitglieder!$C$24:$BG$323,AT$303))</f>
        <v/>
      </c>
      <c r="AU209" s="45" t="str">
        <f ca="1">IF($G209="","",TEXT(VLOOKUP($A209,Mitglieder!$C$24:$BG$323,AU$303),"0.00"))</f>
        <v/>
      </c>
      <c r="AV209" s="45" t="str">
        <f ca="1">IF($G209="","",TEXT(VLOOKUP($A209,Mitglieder!$C$24:$BG$323,AV$303),"0.00"))</f>
        <v/>
      </c>
      <c r="AW209" s="42" t="str">
        <f ca="1">IF($G209="","",VLOOKUP($A209,Mitglieder!$C$24:$BG$323,AW$303))</f>
        <v/>
      </c>
      <c r="AX209" s="54" t="str">
        <f ca="1">IF(OR(VLOOKUP($A209,Mitglieder!$C$24:$BG$323,AX$303)="",$G209=""),"",VLOOKUP($A209,Mitglieder!$C$24:$BG$323,AX$303))</f>
        <v/>
      </c>
      <c r="AY209" s="43" t="str">
        <f ca="1">IF($G209="","",TEXT(VLOOKUP($A209,Mitglieder!$C$24:$BG$323,AY$303),"TT.MM.JJJJ"))</f>
        <v/>
      </c>
      <c r="AZ209" s="43" t="str">
        <f ca="1">IF($G209="","",TEXT(VLOOKUP($A209,Mitglieder!$C$24:$BG$323,AZ$303),"TT.MM.JJJJ"))</f>
        <v/>
      </c>
      <c r="BA209" s="43" t="str">
        <f ca="1">IF($G209="","",TEXT(VLOOKUP($A209,Mitglieder!$C$24:$BG$323,BA$303),"TT.MM.JJJJ"))</f>
        <v/>
      </c>
      <c r="BB209" s="43" t="str">
        <f ca="1">IF($G209="","",TEXT(VLOOKUP($A209,Mitglieder!$C$24:$BG$323,BB$303),"TT.MM.JJJJ"))</f>
        <v/>
      </c>
      <c r="BC209" s="43" t="str">
        <f ca="1">IF($G209="","",TEXT(VLOOKUP($A209,Mitglieder!$C$24:$BG$323,BC$303),"TT.MM.JJJJ"))</f>
        <v/>
      </c>
      <c r="BD209" s="43" t="str">
        <f ca="1">IF($G209="","",TEXT(VLOOKUP($A209,Mitglieder!$C$24:$BG$323,BD$303),"TT.MM.JJJJ"))</f>
        <v/>
      </c>
      <c r="BE209" s="42" t="str">
        <f ca="1">IF($G209="","",VLOOKUP($A209,Mitglieder!$C$24:$BG$323,BE$303))</f>
        <v/>
      </c>
      <c r="BF209" s="42" t="str">
        <f ca="1">IF($G209="","",VLOOKUP($A209,Mitglieder!$C$24:$BG$323,BF$303))</f>
        <v/>
      </c>
    </row>
    <row r="210" spans="1:58" x14ac:dyDescent="0.35">
      <c r="A210" s="42">
        <v>210</v>
      </c>
      <c r="B210" s="42">
        <f ca="1">VLOOKUP($A210,Mitglieder!$C$24:$BA$323,B$303)</f>
        <v>1.0299999999999967</v>
      </c>
      <c r="C210" s="42" t="str">
        <f ca="1">IF($G210="","",VLOOKUP($A210,Mitglieder!$C$24:$BG$323,C$303))</f>
        <v/>
      </c>
      <c r="D210" s="42" t="str">
        <f ca="1">IF($G210="","",VLOOKUP($A210,Mitglieder!$C$24:$BG$323,D$303))</f>
        <v/>
      </c>
      <c r="E210" s="42" t="str">
        <f ca="1">IF($G210="","",VLOOKUP($A210,Mitglieder!$C$24:$BG$323,E$303))</f>
        <v/>
      </c>
      <c r="F210" s="54" t="str">
        <f ca="1">IF(OR(VLOOKUP($A210,Mitglieder!$C$24:$BG$323,F$303)="",$G210=""),"",VLOOKUP($A210,Mitglieder!$C$24:$BG$323,F$303))</f>
        <v/>
      </c>
      <c r="G210" s="72" t="str">
        <f ca="1">IF(B210/ROUND(B210,0)=1,VLOOKUP($A210,Mitglieder!$C$24:$BA$323,G$303),"")</f>
        <v/>
      </c>
      <c r="H210" s="42" t="str">
        <f ca="1">IF($G210="","",VLOOKUP($A210,Mitglieder!$C$24:$BG$323,H$303))</f>
        <v/>
      </c>
      <c r="I210" s="54" t="str">
        <f ca="1">IF(OR(VLOOKUP($A210,Mitglieder!$C$24:$BG$323,I$303)="",$G210=""),"",VLOOKUP($A210,Mitglieder!$C$24:$BG$323,I$303))</f>
        <v/>
      </c>
      <c r="J210" s="42" t="str">
        <f ca="1">IF($G210="","",VLOOKUP($A210,Mitglieder!$C$24:$BG$323,J$303))</f>
        <v/>
      </c>
      <c r="K210" s="54" t="str">
        <f ca="1">IF(OR(VLOOKUP($A210,Mitglieder!$C$24:$BG$323,K$303)="",$G210=""),"",VLOOKUP($A210,Mitglieder!$C$24:$BG$323,K$303))</f>
        <v/>
      </c>
      <c r="L210" s="42" t="str">
        <f ca="1">IF($G210="","",VLOOKUP($A210,Mitglieder!$C$24:$BG$323,L$303))</f>
        <v/>
      </c>
      <c r="M210" s="42" t="str">
        <f ca="1">IF($G210="","",VLOOKUP($A210,Mitglieder!$C$24:$BG$323,M$303))</f>
        <v/>
      </c>
      <c r="N210" s="42" t="str">
        <f ca="1">IF($G210="","",VLOOKUP($A210,Mitglieder!$C$24:$BG$323,N$303))</f>
        <v/>
      </c>
      <c r="O210" s="42" t="str">
        <f ca="1">IF($G210="","",VLOOKUP($A210,Mitglieder!$C$24:$BG$323,O$303))</f>
        <v/>
      </c>
      <c r="P210" s="42" t="str">
        <f ca="1">IF($G210="","",VLOOKUP($A210,Mitglieder!$C$24:$BG$323,P$303))</f>
        <v/>
      </c>
      <c r="Q210" s="42" t="str">
        <f ca="1">IF($G210="","",VLOOKUP($A210,Mitglieder!$C$24:$BG$323,Q$303))</f>
        <v/>
      </c>
      <c r="R210" s="54" t="str">
        <f ca="1">IF(OR(VLOOKUP($A210,Mitglieder!$C$24:$BG$323,R$303)="",$G210=""),"",VLOOKUP($A210,Mitglieder!$C$24:$BG$323,R$303))</f>
        <v/>
      </c>
      <c r="S210" s="43" t="str">
        <f ca="1">IF($G210="","",TEXT(VLOOKUP($A210,Mitglieder!$C$24:$BG$323,S$303),"TT.MM.JJJJ"))</f>
        <v/>
      </c>
      <c r="T210" s="43" t="str">
        <f ca="1">IF($G210="","",TEXT(VLOOKUP($A210,Mitglieder!$C$24:$BG$323,T$303),"TT.MM.JJJJ"))</f>
        <v/>
      </c>
      <c r="U210" s="43" t="str">
        <f ca="1">IF($G210="","",TEXT(VLOOKUP($A210,Mitglieder!$C$24:$BG$323,U$303),"TT.MM.JJJJ"))</f>
        <v/>
      </c>
      <c r="V210" s="54" t="str">
        <f ca="1">IF(OR(VLOOKUP($A210,Mitglieder!$C$24:$BG$323,V$303)="",$G210=""),"",VLOOKUP($A210,Mitglieder!$C$24:$BG$323,V$303))</f>
        <v/>
      </c>
      <c r="W210" s="54" t="str">
        <f ca="1">IF(OR(VLOOKUP($A210,Mitglieder!$C$24:$BG$323,W$303)="",$G210=""),"",VLOOKUP($A210,Mitglieder!$C$24:$BG$323,W$303))</f>
        <v/>
      </c>
      <c r="X210" s="54" t="str">
        <f ca="1">IF(OR(VLOOKUP($A210,Mitglieder!$C$24:$BG$323,X$303)="",$G210=""),"",VLOOKUP($A210,Mitglieder!$C$24:$BG$323,X$303))</f>
        <v/>
      </c>
      <c r="Y210" s="54" t="str">
        <f ca="1">IF(OR(VLOOKUP($A210,Mitglieder!$C$24:$BG$323,Y$303)="",$G210=""),"",VLOOKUP($A210,Mitglieder!$C$24:$BG$323,Y$303))</f>
        <v/>
      </c>
      <c r="Z210" s="54" t="str">
        <f ca="1">IF(OR(VLOOKUP($A210,Mitglieder!$C$24:$BG$323,Z$303)="",$G210=""),"",VLOOKUP($A210,Mitglieder!$C$24:$BG$323,Z$303))</f>
        <v/>
      </c>
      <c r="AA210" s="54" t="str">
        <f ca="1">IF(OR(VLOOKUP($A210,Mitglieder!$C$24:$BG$323,AA$303)="",$G210=""),"",VLOOKUP($A210,Mitglieder!$C$24:$BG$323,AA$303))</f>
        <v/>
      </c>
      <c r="AB210" s="54" t="str">
        <f ca="1">IF(OR(VLOOKUP($A210,Mitglieder!$C$24:$BG$323,AB$303)="",$G210=""),"",VLOOKUP($A210,Mitglieder!$C$24:$BG$323,AB$303))</f>
        <v/>
      </c>
      <c r="AC210" s="54" t="str">
        <f ca="1">IF(OR(VLOOKUP($A210,Mitglieder!$C$24:$BG$323,AC$303)="",$G210=""),"",VLOOKUP($A210,Mitglieder!$C$24:$BG$323,AC$303))</f>
        <v/>
      </c>
      <c r="AD210" s="54" t="str">
        <f ca="1">IF(OR(VLOOKUP($A210,Mitglieder!$C$24:$BG$323,AD$303)="",$G210=""),"",VLOOKUP($A210,Mitglieder!$C$24:$BG$323,AD$303))</f>
        <v/>
      </c>
      <c r="AE210" s="54" t="str">
        <f ca="1">IF(OR(VLOOKUP($A210,Mitglieder!$C$24:$BG$323,AE$303)="",$G210=""),"",VLOOKUP($A210,Mitglieder!$C$24:$BG$323,AE$303))</f>
        <v/>
      </c>
      <c r="AF210" s="54" t="str">
        <f ca="1">IF(OR(VLOOKUP($A210,Mitglieder!$C$24:$BG$323,AF$303)="",$G210=""),"",VLOOKUP($A210,Mitglieder!$C$24:$BG$323,AF$303))</f>
        <v/>
      </c>
      <c r="AG210" s="54" t="str">
        <f ca="1">IF(OR(VLOOKUP($A210,Mitglieder!$C$24:$BG$323,AG$303)="",$G210=""),"",VLOOKUP($A210,Mitglieder!$C$24:$BG$323,AG$303))</f>
        <v/>
      </c>
      <c r="AH210" s="54" t="str">
        <f ca="1">IF(OR(VLOOKUP($A210,Mitglieder!$C$24:$BG$323,AH$303)="",$G210=""),"",VLOOKUP($A210,Mitglieder!$C$24:$BG$323,AH$303))</f>
        <v/>
      </c>
      <c r="AI210" s="54" t="str">
        <f ca="1">IF(OR(VLOOKUP($A210,Mitglieder!$C$24:$BG$323,AI$303)="",$G210=""),"",VLOOKUP($A210,Mitglieder!$C$24:$BG$323,AI$303))</f>
        <v/>
      </c>
      <c r="AJ210" s="54" t="str">
        <f ca="1">IF(OR(VLOOKUP($A210,Mitglieder!$C$24:$BG$323,AJ$303)="",$G210=""),"",VLOOKUP($A210,Mitglieder!$C$24:$BG$323,AJ$303))</f>
        <v/>
      </c>
      <c r="AK210" s="54" t="str">
        <f ca="1">IF(OR(VLOOKUP($A210,Mitglieder!$C$24:$BG$323,AK$303)="",$G210=""),"",VLOOKUP($A210,Mitglieder!$C$24:$BG$323,AK$303))</f>
        <v/>
      </c>
      <c r="AL210" s="54" t="str">
        <f ca="1">IF(OR(VLOOKUP($A210,Mitglieder!$C$24:$BG$323,AL$303)="",$G210=""),"",VLOOKUP($A210,Mitglieder!$C$24:$BG$323,AL$303))</f>
        <v/>
      </c>
      <c r="AM210" s="42" t="str">
        <f ca="1">IF($G210="","",VLOOKUP($A210,Mitglieder!$C$24:$BG$323,AM$303))</f>
        <v/>
      </c>
      <c r="AN210" s="54" t="str">
        <f ca="1">IF(OR(VLOOKUP($A210,Mitglieder!$C$24:$BG$323,AN$303)="",$G210=""),"",VLOOKUP($A210,Mitglieder!$C$24:$BG$323,AN$303))</f>
        <v/>
      </c>
      <c r="AO210" s="43" t="str">
        <f ca="1">IF($G210="","",TEXT(VLOOKUP($A210,Mitglieder!$C$24:$BG$323,AO$303),"TT.MM.JJJJ"))</f>
        <v/>
      </c>
      <c r="AP210" s="42" t="str">
        <f ca="1">IF($G210="","",VLOOKUP($A210,Mitglieder!$C$24:$BG$323,AP$303))</f>
        <v/>
      </c>
      <c r="AQ210" s="45" t="str">
        <f ca="1">IF($G210="","",TEXT(VLOOKUP($A210,Mitglieder!$C$24:$BG$323,AQ$303),"0.00"))</f>
        <v/>
      </c>
      <c r="AR210" s="54" t="str">
        <f ca="1">IF(OR(VLOOKUP($A210,Mitglieder!$C$24:$BG$323,AR$303)="",$G210=""),"",VLOOKUP($A210,Mitglieder!$C$24:$BG$323,AR$303))</f>
        <v/>
      </c>
      <c r="AS210" s="45" t="str">
        <f ca="1">IF($G210="","",TEXT(VLOOKUP($A210,Mitglieder!$C$24:$BG$323,AS$303),"0.00"))</f>
        <v/>
      </c>
      <c r="AT210" s="54" t="str">
        <f ca="1">IF(OR(VLOOKUP($A210,Mitglieder!$C$24:$BG$323,AT$303)="",$G210=""),"",VLOOKUP($A210,Mitglieder!$C$24:$BG$323,AT$303))</f>
        <v/>
      </c>
      <c r="AU210" s="45" t="str">
        <f ca="1">IF($G210="","",TEXT(VLOOKUP($A210,Mitglieder!$C$24:$BG$323,AU$303),"0.00"))</f>
        <v/>
      </c>
      <c r="AV210" s="45" t="str">
        <f ca="1">IF($G210="","",TEXT(VLOOKUP($A210,Mitglieder!$C$24:$BG$323,AV$303),"0.00"))</f>
        <v/>
      </c>
      <c r="AW210" s="42" t="str">
        <f ca="1">IF($G210="","",VLOOKUP($A210,Mitglieder!$C$24:$BG$323,AW$303))</f>
        <v/>
      </c>
      <c r="AX210" s="54" t="str">
        <f ca="1">IF(OR(VLOOKUP($A210,Mitglieder!$C$24:$BG$323,AX$303)="",$G210=""),"",VLOOKUP($A210,Mitglieder!$C$24:$BG$323,AX$303))</f>
        <v/>
      </c>
      <c r="AY210" s="43" t="str">
        <f ca="1">IF($G210="","",TEXT(VLOOKUP($A210,Mitglieder!$C$24:$BG$323,AY$303),"TT.MM.JJJJ"))</f>
        <v/>
      </c>
      <c r="AZ210" s="43" t="str">
        <f ca="1">IF($G210="","",TEXT(VLOOKUP($A210,Mitglieder!$C$24:$BG$323,AZ$303),"TT.MM.JJJJ"))</f>
        <v/>
      </c>
      <c r="BA210" s="43" t="str">
        <f ca="1">IF($G210="","",TEXT(VLOOKUP($A210,Mitglieder!$C$24:$BG$323,BA$303),"TT.MM.JJJJ"))</f>
        <v/>
      </c>
      <c r="BB210" s="43" t="str">
        <f ca="1">IF($G210="","",TEXT(VLOOKUP($A210,Mitglieder!$C$24:$BG$323,BB$303),"TT.MM.JJJJ"))</f>
        <v/>
      </c>
      <c r="BC210" s="43" t="str">
        <f ca="1">IF($G210="","",TEXT(VLOOKUP($A210,Mitglieder!$C$24:$BG$323,BC$303),"TT.MM.JJJJ"))</f>
        <v/>
      </c>
      <c r="BD210" s="43" t="str">
        <f ca="1">IF($G210="","",TEXT(VLOOKUP($A210,Mitglieder!$C$24:$BG$323,BD$303),"TT.MM.JJJJ"))</f>
        <v/>
      </c>
      <c r="BE210" s="42" t="str">
        <f ca="1">IF($G210="","",VLOOKUP($A210,Mitglieder!$C$24:$BG$323,BE$303))</f>
        <v/>
      </c>
      <c r="BF210" s="42" t="str">
        <f ca="1">IF($G210="","",VLOOKUP($A210,Mitglieder!$C$24:$BG$323,BF$303))</f>
        <v/>
      </c>
    </row>
    <row r="211" spans="1:58" x14ac:dyDescent="0.35">
      <c r="A211" s="42">
        <v>211</v>
      </c>
      <c r="B211" s="42">
        <f ca="1">VLOOKUP($A211,Mitglieder!$C$24:$BA$323,B$303)</f>
        <v>1.0299999999999967</v>
      </c>
      <c r="C211" s="42" t="str">
        <f ca="1">IF($G211="","",VLOOKUP($A211,Mitglieder!$C$24:$BG$323,C$303))</f>
        <v/>
      </c>
      <c r="D211" s="42" t="str">
        <f ca="1">IF($G211="","",VLOOKUP($A211,Mitglieder!$C$24:$BG$323,D$303))</f>
        <v/>
      </c>
      <c r="E211" s="42" t="str">
        <f ca="1">IF($G211="","",VLOOKUP($A211,Mitglieder!$C$24:$BG$323,E$303))</f>
        <v/>
      </c>
      <c r="F211" s="54" t="str">
        <f ca="1">IF(OR(VLOOKUP($A211,Mitglieder!$C$24:$BG$323,F$303)="",$G211=""),"",VLOOKUP($A211,Mitglieder!$C$24:$BG$323,F$303))</f>
        <v/>
      </c>
      <c r="G211" s="72" t="str">
        <f ca="1">IF(B211/ROUND(B211,0)=1,VLOOKUP($A211,Mitglieder!$C$24:$BA$323,G$303),"")</f>
        <v/>
      </c>
      <c r="H211" s="42" t="str">
        <f ca="1">IF($G211="","",VLOOKUP($A211,Mitglieder!$C$24:$BG$323,H$303))</f>
        <v/>
      </c>
      <c r="I211" s="54" t="str">
        <f ca="1">IF(OR(VLOOKUP($A211,Mitglieder!$C$24:$BG$323,I$303)="",$G211=""),"",VLOOKUP($A211,Mitglieder!$C$24:$BG$323,I$303))</f>
        <v/>
      </c>
      <c r="J211" s="42" t="str">
        <f ca="1">IF($G211="","",VLOOKUP($A211,Mitglieder!$C$24:$BG$323,J$303))</f>
        <v/>
      </c>
      <c r="K211" s="54" t="str">
        <f ca="1">IF(OR(VLOOKUP($A211,Mitglieder!$C$24:$BG$323,K$303)="",$G211=""),"",VLOOKUP($A211,Mitglieder!$C$24:$BG$323,K$303))</f>
        <v/>
      </c>
      <c r="L211" s="42" t="str">
        <f ca="1">IF($G211="","",VLOOKUP($A211,Mitglieder!$C$24:$BG$323,L$303))</f>
        <v/>
      </c>
      <c r="M211" s="42" t="str">
        <f ca="1">IF($G211="","",VLOOKUP($A211,Mitglieder!$C$24:$BG$323,M$303))</f>
        <v/>
      </c>
      <c r="N211" s="42" t="str">
        <f ca="1">IF($G211="","",VLOOKUP($A211,Mitglieder!$C$24:$BG$323,N$303))</f>
        <v/>
      </c>
      <c r="O211" s="42" t="str">
        <f ca="1">IF($G211="","",VLOOKUP($A211,Mitglieder!$C$24:$BG$323,O$303))</f>
        <v/>
      </c>
      <c r="P211" s="42" t="str">
        <f ca="1">IF($G211="","",VLOOKUP($A211,Mitglieder!$C$24:$BG$323,P$303))</f>
        <v/>
      </c>
      <c r="Q211" s="42" t="str">
        <f ca="1">IF($G211="","",VLOOKUP($A211,Mitglieder!$C$24:$BG$323,Q$303))</f>
        <v/>
      </c>
      <c r="R211" s="54" t="str">
        <f ca="1">IF(OR(VLOOKUP($A211,Mitglieder!$C$24:$BG$323,R$303)="",$G211=""),"",VLOOKUP($A211,Mitglieder!$C$24:$BG$323,R$303))</f>
        <v/>
      </c>
      <c r="S211" s="43" t="str">
        <f ca="1">IF($G211="","",TEXT(VLOOKUP($A211,Mitglieder!$C$24:$BG$323,S$303),"TT.MM.JJJJ"))</f>
        <v/>
      </c>
      <c r="T211" s="43" t="str">
        <f ca="1">IF($G211="","",TEXT(VLOOKUP($A211,Mitglieder!$C$24:$BG$323,T$303),"TT.MM.JJJJ"))</f>
        <v/>
      </c>
      <c r="U211" s="43" t="str">
        <f ca="1">IF($G211="","",TEXT(VLOOKUP($A211,Mitglieder!$C$24:$BG$323,U$303),"TT.MM.JJJJ"))</f>
        <v/>
      </c>
      <c r="V211" s="54" t="str">
        <f ca="1">IF(OR(VLOOKUP($A211,Mitglieder!$C$24:$BG$323,V$303)="",$G211=""),"",VLOOKUP($A211,Mitglieder!$C$24:$BG$323,V$303))</f>
        <v/>
      </c>
      <c r="W211" s="54" t="str">
        <f ca="1">IF(OR(VLOOKUP($A211,Mitglieder!$C$24:$BG$323,W$303)="",$G211=""),"",VLOOKUP($A211,Mitglieder!$C$24:$BG$323,W$303))</f>
        <v/>
      </c>
      <c r="X211" s="54" t="str">
        <f ca="1">IF(OR(VLOOKUP($A211,Mitglieder!$C$24:$BG$323,X$303)="",$G211=""),"",VLOOKUP($A211,Mitglieder!$C$24:$BG$323,X$303))</f>
        <v/>
      </c>
      <c r="Y211" s="54" t="str">
        <f ca="1">IF(OR(VLOOKUP($A211,Mitglieder!$C$24:$BG$323,Y$303)="",$G211=""),"",VLOOKUP($A211,Mitglieder!$C$24:$BG$323,Y$303))</f>
        <v/>
      </c>
      <c r="Z211" s="54" t="str">
        <f ca="1">IF(OR(VLOOKUP($A211,Mitglieder!$C$24:$BG$323,Z$303)="",$G211=""),"",VLOOKUP($A211,Mitglieder!$C$24:$BG$323,Z$303))</f>
        <v/>
      </c>
      <c r="AA211" s="54" t="str">
        <f ca="1">IF(OR(VLOOKUP($A211,Mitglieder!$C$24:$BG$323,AA$303)="",$G211=""),"",VLOOKUP($A211,Mitglieder!$C$24:$BG$323,AA$303))</f>
        <v/>
      </c>
      <c r="AB211" s="54" t="str">
        <f ca="1">IF(OR(VLOOKUP($A211,Mitglieder!$C$24:$BG$323,AB$303)="",$G211=""),"",VLOOKUP($A211,Mitglieder!$C$24:$BG$323,AB$303))</f>
        <v/>
      </c>
      <c r="AC211" s="54" t="str">
        <f ca="1">IF(OR(VLOOKUP($A211,Mitglieder!$C$24:$BG$323,AC$303)="",$G211=""),"",VLOOKUP($A211,Mitglieder!$C$24:$BG$323,AC$303))</f>
        <v/>
      </c>
      <c r="AD211" s="54" t="str">
        <f ca="1">IF(OR(VLOOKUP($A211,Mitglieder!$C$24:$BG$323,AD$303)="",$G211=""),"",VLOOKUP($A211,Mitglieder!$C$24:$BG$323,AD$303))</f>
        <v/>
      </c>
      <c r="AE211" s="54" t="str">
        <f ca="1">IF(OR(VLOOKUP($A211,Mitglieder!$C$24:$BG$323,AE$303)="",$G211=""),"",VLOOKUP($A211,Mitglieder!$C$24:$BG$323,AE$303))</f>
        <v/>
      </c>
      <c r="AF211" s="54" t="str">
        <f ca="1">IF(OR(VLOOKUP($A211,Mitglieder!$C$24:$BG$323,AF$303)="",$G211=""),"",VLOOKUP($A211,Mitglieder!$C$24:$BG$323,AF$303))</f>
        <v/>
      </c>
      <c r="AG211" s="54" t="str">
        <f ca="1">IF(OR(VLOOKUP($A211,Mitglieder!$C$24:$BG$323,AG$303)="",$G211=""),"",VLOOKUP($A211,Mitglieder!$C$24:$BG$323,AG$303))</f>
        <v/>
      </c>
      <c r="AH211" s="54" t="str">
        <f ca="1">IF(OR(VLOOKUP($A211,Mitglieder!$C$24:$BG$323,AH$303)="",$G211=""),"",VLOOKUP($A211,Mitglieder!$C$24:$BG$323,AH$303))</f>
        <v/>
      </c>
      <c r="AI211" s="54" t="str">
        <f ca="1">IF(OR(VLOOKUP($A211,Mitglieder!$C$24:$BG$323,AI$303)="",$G211=""),"",VLOOKUP($A211,Mitglieder!$C$24:$BG$323,AI$303))</f>
        <v/>
      </c>
      <c r="AJ211" s="54" t="str">
        <f ca="1">IF(OR(VLOOKUP($A211,Mitglieder!$C$24:$BG$323,AJ$303)="",$G211=""),"",VLOOKUP($A211,Mitglieder!$C$24:$BG$323,AJ$303))</f>
        <v/>
      </c>
      <c r="AK211" s="54" t="str">
        <f ca="1">IF(OR(VLOOKUP($A211,Mitglieder!$C$24:$BG$323,AK$303)="",$G211=""),"",VLOOKUP($A211,Mitglieder!$C$24:$BG$323,AK$303))</f>
        <v/>
      </c>
      <c r="AL211" s="54" t="str">
        <f ca="1">IF(OR(VLOOKUP($A211,Mitglieder!$C$24:$BG$323,AL$303)="",$G211=""),"",VLOOKUP($A211,Mitglieder!$C$24:$BG$323,AL$303))</f>
        <v/>
      </c>
      <c r="AM211" s="42" t="str">
        <f ca="1">IF($G211="","",VLOOKUP($A211,Mitglieder!$C$24:$BG$323,AM$303))</f>
        <v/>
      </c>
      <c r="AN211" s="54" t="str">
        <f ca="1">IF(OR(VLOOKUP($A211,Mitglieder!$C$24:$BG$323,AN$303)="",$G211=""),"",VLOOKUP($A211,Mitglieder!$C$24:$BG$323,AN$303))</f>
        <v/>
      </c>
      <c r="AO211" s="43" t="str">
        <f ca="1">IF($G211="","",TEXT(VLOOKUP($A211,Mitglieder!$C$24:$BG$323,AO$303),"TT.MM.JJJJ"))</f>
        <v/>
      </c>
      <c r="AP211" s="42" t="str">
        <f ca="1">IF($G211="","",VLOOKUP($A211,Mitglieder!$C$24:$BG$323,AP$303))</f>
        <v/>
      </c>
      <c r="AQ211" s="45" t="str">
        <f ca="1">IF($G211="","",TEXT(VLOOKUP($A211,Mitglieder!$C$24:$BG$323,AQ$303),"0.00"))</f>
        <v/>
      </c>
      <c r="AR211" s="54" t="str">
        <f ca="1">IF(OR(VLOOKUP($A211,Mitglieder!$C$24:$BG$323,AR$303)="",$G211=""),"",VLOOKUP($A211,Mitglieder!$C$24:$BG$323,AR$303))</f>
        <v/>
      </c>
      <c r="AS211" s="45" t="str">
        <f ca="1">IF($G211="","",TEXT(VLOOKUP($A211,Mitglieder!$C$24:$BG$323,AS$303),"0.00"))</f>
        <v/>
      </c>
      <c r="AT211" s="54" t="str">
        <f ca="1">IF(OR(VLOOKUP($A211,Mitglieder!$C$24:$BG$323,AT$303)="",$G211=""),"",VLOOKUP($A211,Mitglieder!$C$24:$BG$323,AT$303))</f>
        <v/>
      </c>
      <c r="AU211" s="45" t="str">
        <f ca="1">IF($G211="","",TEXT(VLOOKUP($A211,Mitglieder!$C$24:$BG$323,AU$303),"0.00"))</f>
        <v/>
      </c>
      <c r="AV211" s="45" t="str">
        <f ca="1">IF($G211="","",TEXT(VLOOKUP($A211,Mitglieder!$C$24:$BG$323,AV$303),"0.00"))</f>
        <v/>
      </c>
      <c r="AW211" s="42" t="str">
        <f ca="1">IF($G211="","",VLOOKUP($A211,Mitglieder!$C$24:$BG$323,AW$303))</f>
        <v/>
      </c>
      <c r="AX211" s="54" t="str">
        <f ca="1">IF(OR(VLOOKUP($A211,Mitglieder!$C$24:$BG$323,AX$303)="",$G211=""),"",VLOOKUP($A211,Mitglieder!$C$24:$BG$323,AX$303))</f>
        <v/>
      </c>
      <c r="AY211" s="43" t="str">
        <f ca="1">IF($G211="","",TEXT(VLOOKUP($A211,Mitglieder!$C$24:$BG$323,AY$303),"TT.MM.JJJJ"))</f>
        <v/>
      </c>
      <c r="AZ211" s="43" t="str">
        <f ca="1">IF($G211="","",TEXT(VLOOKUP($A211,Mitglieder!$C$24:$BG$323,AZ$303),"TT.MM.JJJJ"))</f>
        <v/>
      </c>
      <c r="BA211" s="43" t="str">
        <f ca="1">IF($G211="","",TEXT(VLOOKUP($A211,Mitglieder!$C$24:$BG$323,BA$303),"TT.MM.JJJJ"))</f>
        <v/>
      </c>
      <c r="BB211" s="43" t="str">
        <f ca="1">IF($G211="","",TEXT(VLOOKUP($A211,Mitglieder!$C$24:$BG$323,BB$303),"TT.MM.JJJJ"))</f>
        <v/>
      </c>
      <c r="BC211" s="43" t="str">
        <f ca="1">IF($G211="","",TEXT(VLOOKUP($A211,Mitglieder!$C$24:$BG$323,BC$303),"TT.MM.JJJJ"))</f>
        <v/>
      </c>
      <c r="BD211" s="43" t="str">
        <f ca="1">IF($G211="","",TEXT(VLOOKUP($A211,Mitglieder!$C$24:$BG$323,BD$303),"TT.MM.JJJJ"))</f>
        <v/>
      </c>
      <c r="BE211" s="42" t="str">
        <f ca="1">IF($G211="","",VLOOKUP($A211,Mitglieder!$C$24:$BG$323,BE$303))</f>
        <v/>
      </c>
      <c r="BF211" s="42" t="str">
        <f ca="1">IF($G211="","",VLOOKUP($A211,Mitglieder!$C$24:$BG$323,BF$303))</f>
        <v/>
      </c>
    </row>
    <row r="212" spans="1:58" x14ac:dyDescent="0.35">
      <c r="A212" s="42">
        <v>212</v>
      </c>
      <c r="B212" s="42">
        <f ca="1">VLOOKUP($A212,Mitglieder!$C$24:$BA$323,B$303)</f>
        <v>1.0299999999999967</v>
      </c>
      <c r="C212" s="42" t="str">
        <f ca="1">IF($G212="","",VLOOKUP($A212,Mitglieder!$C$24:$BG$323,C$303))</f>
        <v/>
      </c>
      <c r="D212" s="42" t="str">
        <f ca="1">IF($G212="","",VLOOKUP($A212,Mitglieder!$C$24:$BG$323,D$303))</f>
        <v/>
      </c>
      <c r="E212" s="42" t="str">
        <f ca="1">IF($G212="","",VLOOKUP($A212,Mitglieder!$C$24:$BG$323,E$303))</f>
        <v/>
      </c>
      <c r="F212" s="54" t="str">
        <f ca="1">IF(OR(VLOOKUP($A212,Mitglieder!$C$24:$BG$323,F$303)="",$G212=""),"",VLOOKUP($A212,Mitglieder!$C$24:$BG$323,F$303))</f>
        <v/>
      </c>
      <c r="G212" s="72" t="str">
        <f ca="1">IF(B212/ROUND(B212,0)=1,VLOOKUP($A212,Mitglieder!$C$24:$BA$323,G$303),"")</f>
        <v/>
      </c>
      <c r="H212" s="42" t="str">
        <f ca="1">IF($G212="","",VLOOKUP($A212,Mitglieder!$C$24:$BG$323,H$303))</f>
        <v/>
      </c>
      <c r="I212" s="54" t="str">
        <f ca="1">IF(OR(VLOOKUP($A212,Mitglieder!$C$24:$BG$323,I$303)="",$G212=""),"",VLOOKUP($A212,Mitglieder!$C$24:$BG$323,I$303))</f>
        <v/>
      </c>
      <c r="J212" s="42" t="str">
        <f ca="1">IF($G212="","",VLOOKUP($A212,Mitglieder!$C$24:$BG$323,J$303))</f>
        <v/>
      </c>
      <c r="K212" s="54" t="str">
        <f ca="1">IF(OR(VLOOKUP($A212,Mitglieder!$C$24:$BG$323,K$303)="",$G212=""),"",VLOOKUP($A212,Mitglieder!$C$24:$BG$323,K$303))</f>
        <v/>
      </c>
      <c r="L212" s="42" t="str">
        <f ca="1">IF($G212="","",VLOOKUP($A212,Mitglieder!$C$24:$BG$323,L$303))</f>
        <v/>
      </c>
      <c r="M212" s="42" t="str">
        <f ca="1">IF($G212="","",VLOOKUP($A212,Mitglieder!$C$24:$BG$323,M$303))</f>
        <v/>
      </c>
      <c r="N212" s="42" t="str">
        <f ca="1">IF($G212="","",VLOOKUP($A212,Mitglieder!$C$24:$BG$323,N$303))</f>
        <v/>
      </c>
      <c r="O212" s="42" t="str">
        <f ca="1">IF($G212="","",VLOOKUP($A212,Mitglieder!$C$24:$BG$323,O$303))</f>
        <v/>
      </c>
      <c r="P212" s="42" t="str">
        <f ca="1">IF($G212="","",VLOOKUP($A212,Mitglieder!$C$24:$BG$323,P$303))</f>
        <v/>
      </c>
      <c r="Q212" s="42" t="str">
        <f ca="1">IF($G212="","",VLOOKUP($A212,Mitglieder!$C$24:$BG$323,Q$303))</f>
        <v/>
      </c>
      <c r="R212" s="54" t="str">
        <f ca="1">IF(OR(VLOOKUP($A212,Mitglieder!$C$24:$BG$323,R$303)="",$G212=""),"",VLOOKUP($A212,Mitglieder!$C$24:$BG$323,R$303))</f>
        <v/>
      </c>
      <c r="S212" s="43" t="str">
        <f ca="1">IF($G212="","",TEXT(VLOOKUP($A212,Mitglieder!$C$24:$BG$323,S$303),"TT.MM.JJJJ"))</f>
        <v/>
      </c>
      <c r="T212" s="43" t="str">
        <f ca="1">IF($G212="","",TEXT(VLOOKUP($A212,Mitglieder!$C$24:$BG$323,T$303),"TT.MM.JJJJ"))</f>
        <v/>
      </c>
      <c r="U212" s="43" t="str">
        <f ca="1">IF($G212="","",TEXT(VLOOKUP($A212,Mitglieder!$C$24:$BG$323,U$303),"TT.MM.JJJJ"))</f>
        <v/>
      </c>
      <c r="V212" s="54" t="str">
        <f ca="1">IF(OR(VLOOKUP($A212,Mitglieder!$C$24:$BG$323,V$303)="",$G212=""),"",VLOOKUP($A212,Mitglieder!$C$24:$BG$323,V$303))</f>
        <v/>
      </c>
      <c r="W212" s="54" t="str">
        <f ca="1">IF(OR(VLOOKUP($A212,Mitglieder!$C$24:$BG$323,W$303)="",$G212=""),"",VLOOKUP($A212,Mitglieder!$C$24:$BG$323,W$303))</f>
        <v/>
      </c>
      <c r="X212" s="54" t="str">
        <f ca="1">IF(OR(VLOOKUP($A212,Mitglieder!$C$24:$BG$323,X$303)="",$G212=""),"",VLOOKUP($A212,Mitglieder!$C$24:$BG$323,X$303))</f>
        <v/>
      </c>
      <c r="Y212" s="54" t="str">
        <f ca="1">IF(OR(VLOOKUP($A212,Mitglieder!$C$24:$BG$323,Y$303)="",$G212=""),"",VLOOKUP($A212,Mitglieder!$C$24:$BG$323,Y$303))</f>
        <v/>
      </c>
      <c r="Z212" s="54" t="str">
        <f ca="1">IF(OR(VLOOKUP($A212,Mitglieder!$C$24:$BG$323,Z$303)="",$G212=""),"",VLOOKUP($A212,Mitglieder!$C$24:$BG$323,Z$303))</f>
        <v/>
      </c>
      <c r="AA212" s="54" t="str">
        <f ca="1">IF(OR(VLOOKUP($A212,Mitglieder!$C$24:$BG$323,AA$303)="",$G212=""),"",VLOOKUP($A212,Mitglieder!$C$24:$BG$323,AA$303))</f>
        <v/>
      </c>
      <c r="AB212" s="54" t="str">
        <f ca="1">IF(OR(VLOOKUP($A212,Mitglieder!$C$24:$BG$323,AB$303)="",$G212=""),"",VLOOKUP($A212,Mitglieder!$C$24:$BG$323,AB$303))</f>
        <v/>
      </c>
      <c r="AC212" s="54" t="str">
        <f ca="1">IF(OR(VLOOKUP($A212,Mitglieder!$C$24:$BG$323,AC$303)="",$G212=""),"",VLOOKUP($A212,Mitglieder!$C$24:$BG$323,AC$303))</f>
        <v/>
      </c>
      <c r="AD212" s="54" t="str">
        <f ca="1">IF(OR(VLOOKUP($A212,Mitglieder!$C$24:$BG$323,AD$303)="",$G212=""),"",VLOOKUP($A212,Mitglieder!$C$24:$BG$323,AD$303))</f>
        <v/>
      </c>
      <c r="AE212" s="54" t="str">
        <f ca="1">IF(OR(VLOOKUP($A212,Mitglieder!$C$24:$BG$323,AE$303)="",$G212=""),"",VLOOKUP($A212,Mitglieder!$C$24:$BG$323,AE$303))</f>
        <v/>
      </c>
      <c r="AF212" s="54" t="str">
        <f ca="1">IF(OR(VLOOKUP($A212,Mitglieder!$C$24:$BG$323,AF$303)="",$G212=""),"",VLOOKUP($A212,Mitglieder!$C$24:$BG$323,AF$303))</f>
        <v/>
      </c>
      <c r="AG212" s="54" t="str">
        <f ca="1">IF(OR(VLOOKUP($A212,Mitglieder!$C$24:$BG$323,AG$303)="",$G212=""),"",VLOOKUP($A212,Mitglieder!$C$24:$BG$323,AG$303))</f>
        <v/>
      </c>
      <c r="AH212" s="54" t="str">
        <f ca="1">IF(OR(VLOOKUP($A212,Mitglieder!$C$24:$BG$323,AH$303)="",$G212=""),"",VLOOKUP($A212,Mitglieder!$C$24:$BG$323,AH$303))</f>
        <v/>
      </c>
      <c r="AI212" s="54" t="str">
        <f ca="1">IF(OR(VLOOKUP($A212,Mitglieder!$C$24:$BG$323,AI$303)="",$G212=""),"",VLOOKUP($A212,Mitglieder!$C$24:$BG$323,AI$303))</f>
        <v/>
      </c>
      <c r="AJ212" s="54" t="str">
        <f ca="1">IF(OR(VLOOKUP($A212,Mitglieder!$C$24:$BG$323,AJ$303)="",$G212=""),"",VLOOKUP($A212,Mitglieder!$C$24:$BG$323,AJ$303))</f>
        <v/>
      </c>
      <c r="AK212" s="54" t="str">
        <f ca="1">IF(OR(VLOOKUP($A212,Mitglieder!$C$24:$BG$323,AK$303)="",$G212=""),"",VLOOKUP($A212,Mitglieder!$C$24:$BG$323,AK$303))</f>
        <v/>
      </c>
      <c r="AL212" s="54" t="str">
        <f ca="1">IF(OR(VLOOKUP($A212,Mitglieder!$C$24:$BG$323,AL$303)="",$G212=""),"",VLOOKUP($A212,Mitglieder!$C$24:$BG$323,AL$303))</f>
        <v/>
      </c>
      <c r="AM212" s="42" t="str">
        <f ca="1">IF($G212="","",VLOOKUP($A212,Mitglieder!$C$24:$BG$323,AM$303))</f>
        <v/>
      </c>
      <c r="AN212" s="54" t="str">
        <f ca="1">IF(OR(VLOOKUP($A212,Mitglieder!$C$24:$BG$323,AN$303)="",$G212=""),"",VLOOKUP($A212,Mitglieder!$C$24:$BG$323,AN$303))</f>
        <v/>
      </c>
      <c r="AO212" s="43" t="str">
        <f ca="1">IF($G212="","",TEXT(VLOOKUP($A212,Mitglieder!$C$24:$BG$323,AO$303),"TT.MM.JJJJ"))</f>
        <v/>
      </c>
      <c r="AP212" s="42" t="str">
        <f ca="1">IF($G212="","",VLOOKUP($A212,Mitglieder!$C$24:$BG$323,AP$303))</f>
        <v/>
      </c>
      <c r="AQ212" s="45" t="str">
        <f ca="1">IF($G212="","",TEXT(VLOOKUP($A212,Mitglieder!$C$24:$BG$323,AQ$303),"0.00"))</f>
        <v/>
      </c>
      <c r="AR212" s="54" t="str">
        <f ca="1">IF(OR(VLOOKUP($A212,Mitglieder!$C$24:$BG$323,AR$303)="",$G212=""),"",VLOOKUP($A212,Mitglieder!$C$24:$BG$323,AR$303))</f>
        <v/>
      </c>
      <c r="AS212" s="45" t="str">
        <f ca="1">IF($G212="","",TEXT(VLOOKUP($A212,Mitglieder!$C$24:$BG$323,AS$303),"0.00"))</f>
        <v/>
      </c>
      <c r="AT212" s="54" t="str">
        <f ca="1">IF(OR(VLOOKUP($A212,Mitglieder!$C$24:$BG$323,AT$303)="",$G212=""),"",VLOOKUP($A212,Mitglieder!$C$24:$BG$323,AT$303))</f>
        <v/>
      </c>
      <c r="AU212" s="45" t="str">
        <f ca="1">IF($G212="","",TEXT(VLOOKUP($A212,Mitglieder!$C$24:$BG$323,AU$303),"0.00"))</f>
        <v/>
      </c>
      <c r="AV212" s="45" t="str">
        <f ca="1">IF($G212="","",TEXT(VLOOKUP($A212,Mitglieder!$C$24:$BG$323,AV$303),"0.00"))</f>
        <v/>
      </c>
      <c r="AW212" s="42" t="str">
        <f ca="1">IF($G212="","",VLOOKUP($A212,Mitglieder!$C$24:$BG$323,AW$303))</f>
        <v/>
      </c>
      <c r="AX212" s="54" t="str">
        <f ca="1">IF(OR(VLOOKUP($A212,Mitglieder!$C$24:$BG$323,AX$303)="",$G212=""),"",VLOOKUP($A212,Mitglieder!$C$24:$BG$323,AX$303))</f>
        <v/>
      </c>
      <c r="AY212" s="43" t="str">
        <f ca="1">IF($G212="","",TEXT(VLOOKUP($A212,Mitglieder!$C$24:$BG$323,AY$303),"TT.MM.JJJJ"))</f>
        <v/>
      </c>
      <c r="AZ212" s="43" t="str">
        <f ca="1">IF($G212="","",TEXT(VLOOKUP($A212,Mitglieder!$C$24:$BG$323,AZ$303),"TT.MM.JJJJ"))</f>
        <v/>
      </c>
      <c r="BA212" s="43" t="str">
        <f ca="1">IF($G212="","",TEXT(VLOOKUP($A212,Mitglieder!$C$24:$BG$323,BA$303),"TT.MM.JJJJ"))</f>
        <v/>
      </c>
      <c r="BB212" s="43" t="str">
        <f ca="1">IF($G212="","",TEXT(VLOOKUP($A212,Mitglieder!$C$24:$BG$323,BB$303),"TT.MM.JJJJ"))</f>
        <v/>
      </c>
      <c r="BC212" s="43" t="str">
        <f ca="1">IF($G212="","",TEXT(VLOOKUP($A212,Mitglieder!$C$24:$BG$323,BC$303),"TT.MM.JJJJ"))</f>
        <v/>
      </c>
      <c r="BD212" s="43" t="str">
        <f ca="1">IF($G212="","",TEXT(VLOOKUP($A212,Mitglieder!$C$24:$BG$323,BD$303),"TT.MM.JJJJ"))</f>
        <v/>
      </c>
      <c r="BE212" s="42" t="str">
        <f ca="1">IF($G212="","",VLOOKUP($A212,Mitglieder!$C$24:$BG$323,BE$303))</f>
        <v/>
      </c>
      <c r="BF212" s="42" t="str">
        <f ca="1">IF($G212="","",VLOOKUP($A212,Mitglieder!$C$24:$BG$323,BF$303))</f>
        <v/>
      </c>
    </row>
    <row r="213" spans="1:58" x14ac:dyDescent="0.35">
      <c r="A213" s="42">
        <v>213</v>
      </c>
      <c r="B213" s="42">
        <f ca="1">VLOOKUP($A213,Mitglieder!$C$24:$BA$323,B$303)</f>
        <v>1.0299999999999967</v>
      </c>
      <c r="C213" s="42" t="str">
        <f ca="1">IF($G213="","",VLOOKUP($A213,Mitglieder!$C$24:$BG$323,C$303))</f>
        <v/>
      </c>
      <c r="D213" s="42" t="str">
        <f ca="1">IF($G213="","",VLOOKUP($A213,Mitglieder!$C$24:$BG$323,D$303))</f>
        <v/>
      </c>
      <c r="E213" s="42" t="str">
        <f ca="1">IF($G213="","",VLOOKUP($A213,Mitglieder!$C$24:$BG$323,E$303))</f>
        <v/>
      </c>
      <c r="F213" s="54" t="str">
        <f ca="1">IF(OR(VLOOKUP($A213,Mitglieder!$C$24:$BG$323,F$303)="",$G213=""),"",VLOOKUP($A213,Mitglieder!$C$24:$BG$323,F$303))</f>
        <v/>
      </c>
      <c r="G213" s="72" t="str">
        <f ca="1">IF(B213/ROUND(B213,0)=1,VLOOKUP($A213,Mitglieder!$C$24:$BA$323,G$303),"")</f>
        <v/>
      </c>
      <c r="H213" s="42" t="str">
        <f ca="1">IF($G213="","",VLOOKUP($A213,Mitglieder!$C$24:$BG$323,H$303))</f>
        <v/>
      </c>
      <c r="I213" s="54" t="str">
        <f ca="1">IF(OR(VLOOKUP($A213,Mitglieder!$C$24:$BG$323,I$303)="",$G213=""),"",VLOOKUP($A213,Mitglieder!$C$24:$BG$323,I$303))</f>
        <v/>
      </c>
      <c r="J213" s="42" t="str">
        <f ca="1">IF($G213="","",VLOOKUP($A213,Mitglieder!$C$24:$BG$323,J$303))</f>
        <v/>
      </c>
      <c r="K213" s="54" t="str">
        <f ca="1">IF(OR(VLOOKUP($A213,Mitglieder!$C$24:$BG$323,K$303)="",$G213=""),"",VLOOKUP($A213,Mitglieder!$C$24:$BG$323,K$303))</f>
        <v/>
      </c>
      <c r="L213" s="42" t="str">
        <f ca="1">IF($G213="","",VLOOKUP($A213,Mitglieder!$C$24:$BG$323,L$303))</f>
        <v/>
      </c>
      <c r="M213" s="42" t="str">
        <f ca="1">IF($G213="","",VLOOKUP($A213,Mitglieder!$C$24:$BG$323,M$303))</f>
        <v/>
      </c>
      <c r="N213" s="42" t="str">
        <f ca="1">IF($G213="","",VLOOKUP($A213,Mitglieder!$C$24:$BG$323,N$303))</f>
        <v/>
      </c>
      <c r="O213" s="42" t="str">
        <f ca="1">IF($G213="","",VLOOKUP($A213,Mitglieder!$C$24:$BG$323,O$303))</f>
        <v/>
      </c>
      <c r="P213" s="42" t="str">
        <f ca="1">IF($G213="","",VLOOKUP($A213,Mitglieder!$C$24:$BG$323,P$303))</f>
        <v/>
      </c>
      <c r="Q213" s="42" t="str">
        <f ca="1">IF($G213="","",VLOOKUP($A213,Mitglieder!$C$24:$BG$323,Q$303))</f>
        <v/>
      </c>
      <c r="R213" s="54" t="str">
        <f ca="1">IF(OR(VLOOKUP($A213,Mitglieder!$C$24:$BG$323,R$303)="",$G213=""),"",VLOOKUP($A213,Mitglieder!$C$24:$BG$323,R$303))</f>
        <v/>
      </c>
      <c r="S213" s="43" t="str">
        <f ca="1">IF($G213="","",TEXT(VLOOKUP($A213,Mitglieder!$C$24:$BG$323,S$303),"TT.MM.JJJJ"))</f>
        <v/>
      </c>
      <c r="T213" s="43" t="str">
        <f ca="1">IF($G213="","",TEXT(VLOOKUP($A213,Mitglieder!$C$24:$BG$323,T$303),"TT.MM.JJJJ"))</f>
        <v/>
      </c>
      <c r="U213" s="43" t="str">
        <f ca="1">IF($G213="","",TEXT(VLOOKUP($A213,Mitglieder!$C$24:$BG$323,U$303),"TT.MM.JJJJ"))</f>
        <v/>
      </c>
      <c r="V213" s="54" t="str">
        <f ca="1">IF(OR(VLOOKUP($A213,Mitglieder!$C$24:$BG$323,V$303)="",$G213=""),"",VLOOKUP($A213,Mitglieder!$C$24:$BG$323,V$303))</f>
        <v/>
      </c>
      <c r="W213" s="54" t="str">
        <f ca="1">IF(OR(VLOOKUP($A213,Mitglieder!$C$24:$BG$323,W$303)="",$G213=""),"",VLOOKUP($A213,Mitglieder!$C$24:$BG$323,W$303))</f>
        <v/>
      </c>
      <c r="X213" s="54" t="str">
        <f ca="1">IF(OR(VLOOKUP($A213,Mitglieder!$C$24:$BG$323,X$303)="",$G213=""),"",VLOOKUP($A213,Mitglieder!$C$24:$BG$323,X$303))</f>
        <v/>
      </c>
      <c r="Y213" s="54" t="str">
        <f ca="1">IF(OR(VLOOKUP($A213,Mitglieder!$C$24:$BG$323,Y$303)="",$G213=""),"",VLOOKUP($A213,Mitglieder!$C$24:$BG$323,Y$303))</f>
        <v/>
      </c>
      <c r="Z213" s="54" t="str">
        <f ca="1">IF(OR(VLOOKUP($A213,Mitglieder!$C$24:$BG$323,Z$303)="",$G213=""),"",VLOOKUP($A213,Mitglieder!$C$24:$BG$323,Z$303))</f>
        <v/>
      </c>
      <c r="AA213" s="54" t="str">
        <f ca="1">IF(OR(VLOOKUP($A213,Mitglieder!$C$24:$BG$323,AA$303)="",$G213=""),"",VLOOKUP($A213,Mitglieder!$C$24:$BG$323,AA$303))</f>
        <v/>
      </c>
      <c r="AB213" s="54" t="str">
        <f ca="1">IF(OR(VLOOKUP($A213,Mitglieder!$C$24:$BG$323,AB$303)="",$G213=""),"",VLOOKUP($A213,Mitglieder!$C$24:$BG$323,AB$303))</f>
        <v/>
      </c>
      <c r="AC213" s="54" t="str">
        <f ca="1">IF(OR(VLOOKUP($A213,Mitglieder!$C$24:$BG$323,AC$303)="",$G213=""),"",VLOOKUP($A213,Mitglieder!$C$24:$BG$323,AC$303))</f>
        <v/>
      </c>
      <c r="AD213" s="54" t="str">
        <f ca="1">IF(OR(VLOOKUP($A213,Mitglieder!$C$24:$BG$323,AD$303)="",$G213=""),"",VLOOKUP($A213,Mitglieder!$C$24:$BG$323,AD$303))</f>
        <v/>
      </c>
      <c r="AE213" s="54" t="str">
        <f ca="1">IF(OR(VLOOKUP($A213,Mitglieder!$C$24:$BG$323,AE$303)="",$G213=""),"",VLOOKUP($A213,Mitglieder!$C$24:$BG$323,AE$303))</f>
        <v/>
      </c>
      <c r="AF213" s="54" t="str">
        <f ca="1">IF(OR(VLOOKUP($A213,Mitglieder!$C$24:$BG$323,AF$303)="",$G213=""),"",VLOOKUP($A213,Mitglieder!$C$24:$BG$323,AF$303))</f>
        <v/>
      </c>
      <c r="AG213" s="54" t="str">
        <f ca="1">IF(OR(VLOOKUP($A213,Mitglieder!$C$24:$BG$323,AG$303)="",$G213=""),"",VLOOKUP($A213,Mitglieder!$C$24:$BG$323,AG$303))</f>
        <v/>
      </c>
      <c r="AH213" s="54" t="str">
        <f ca="1">IF(OR(VLOOKUP($A213,Mitglieder!$C$24:$BG$323,AH$303)="",$G213=""),"",VLOOKUP($A213,Mitglieder!$C$24:$BG$323,AH$303))</f>
        <v/>
      </c>
      <c r="AI213" s="54" t="str">
        <f ca="1">IF(OR(VLOOKUP($A213,Mitglieder!$C$24:$BG$323,AI$303)="",$G213=""),"",VLOOKUP($A213,Mitglieder!$C$24:$BG$323,AI$303))</f>
        <v/>
      </c>
      <c r="AJ213" s="54" t="str">
        <f ca="1">IF(OR(VLOOKUP($A213,Mitglieder!$C$24:$BG$323,AJ$303)="",$G213=""),"",VLOOKUP($A213,Mitglieder!$C$24:$BG$323,AJ$303))</f>
        <v/>
      </c>
      <c r="AK213" s="54" t="str">
        <f ca="1">IF(OR(VLOOKUP($A213,Mitglieder!$C$24:$BG$323,AK$303)="",$G213=""),"",VLOOKUP($A213,Mitglieder!$C$24:$BG$323,AK$303))</f>
        <v/>
      </c>
      <c r="AL213" s="54" t="str">
        <f ca="1">IF(OR(VLOOKUP($A213,Mitglieder!$C$24:$BG$323,AL$303)="",$G213=""),"",VLOOKUP($A213,Mitglieder!$C$24:$BG$323,AL$303))</f>
        <v/>
      </c>
      <c r="AM213" s="42" t="str">
        <f ca="1">IF($G213="","",VLOOKUP($A213,Mitglieder!$C$24:$BG$323,AM$303))</f>
        <v/>
      </c>
      <c r="AN213" s="54" t="str">
        <f ca="1">IF(OR(VLOOKUP($A213,Mitglieder!$C$24:$BG$323,AN$303)="",$G213=""),"",VLOOKUP($A213,Mitglieder!$C$24:$BG$323,AN$303))</f>
        <v/>
      </c>
      <c r="AO213" s="43" t="str">
        <f ca="1">IF($G213="","",TEXT(VLOOKUP($A213,Mitglieder!$C$24:$BG$323,AO$303),"TT.MM.JJJJ"))</f>
        <v/>
      </c>
      <c r="AP213" s="42" t="str">
        <f ca="1">IF($G213="","",VLOOKUP($A213,Mitglieder!$C$24:$BG$323,AP$303))</f>
        <v/>
      </c>
      <c r="AQ213" s="45" t="str">
        <f ca="1">IF($G213="","",TEXT(VLOOKUP($A213,Mitglieder!$C$24:$BG$323,AQ$303),"0.00"))</f>
        <v/>
      </c>
      <c r="AR213" s="54" t="str">
        <f ca="1">IF(OR(VLOOKUP($A213,Mitglieder!$C$24:$BG$323,AR$303)="",$G213=""),"",VLOOKUP($A213,Mitglieder!$C$24:$BG$323,AR$303))</f>
        <v/>
      </c>
      <c r="AS213" s="45" t="str">
        <f ca="1">IF($G213="","",TEXT(VLOOKUP($A213,Mitglieder!$C$24:$BG$323,AS$303),"0.00"))</f>
        <v/>
      </c>
      <c r="AT213" s="54" t="str">
        <f ca="1">IF(OR(VLOOKUP($A213,Mitglieder!$C$24:$BG$323,AT$303)="",$G213=""),"",VLOOKUP($A213,Mitglieder!$C$24:$BG$323,AT$303))</f>
        <v/>
      </c>
      <c r="AU213" s="45" t="str">
        <f ca="1">IF($G213="","",TEXT(VLOOKUP($A213,Mitglieder!$C$24:$BG$323,AU$303),"0.00"))</f>
        <v/>
      </c>
      <c r="AV213" s="45" t="str">
        <f ca="1">IF($G213="","",TEXT(VLOOKUP($A213,Mitglieder!$C$24:$BG$323,AV$303),"0.00"))</f>
        <v/>
      </c>
      <c r="AW213" s="42" t="str">
        <f ca="1">IF($G213="","",VLOOKUP($A213,Mitglieder!$C$24:$BG$323,AW$303))</f>
        <v/>
      </c>
      <c r="AX213" s="54" t="str">
        <f ca="1">IF(OR(VLOOKUP($A213,Mitglieder!$C$24:$BG$323,AX$303)="",$G213=""),"",VLOOKUP($A213,Mitglieder!$C$24:$BG$323,AX$303))</f>
        <v/>
      </c>
      <c r="AY213" s="43" t="str">
        <f ca="1">IF($G213="","",TEXT(VLOOKUP($A213,Mitglieder!$C$24:$BG$323,AY$303),"TT.MM.JJJJ"))</f>
        <v/>
      </c>
      <c r="AZ213" s="43" t="str">
        <f ca="1">IF($G213="","",TEXT(VLOOKUP($A213,Mitglieder!$C$24:$BG$323,AZ$303),"TT.MM.JJJJ"))</f>
        <v/>
      </c>
      <c r="BA213" s="43" t="str">
        <f ca="1">IF($G213="","",TEXT(VLOOKUP($A213,Mitglieder!$C$24:$BG$323,BA$303),"TT.MM.JJJJ"))</f>
        <v/>
      </c>
      <c r="BB213" s="43" t="str">
        <f ca="1">IF($G213="","",TEXT(VLOOKUP($A213,Mitglieder!$C$24:$BG$323,BB$303),"TT.MM.JJJJ"))</f>
        <v/>
      </c>
      <c r="BC213" s="43" t="str">
        <f ca="1">IF($G213="","",TEXT(VLOOKUP($A213,Mitglieder!$C$24:$BG$323,BC$303),"TT.MM.JJJJ"))</f>
        <v/>
      </c>
      <c r="BD213" s="43" t="str">
        <f ca="1">IF($G213="","",TEXT(VLOOKUP($A213,Mitglieder!$C$24:$BG$323,BD$303),"TT.MM.JJJJ"))</f>
        <v/>
      </c>
      <c r="BE213" s="42" t="str">
        <f ca="1">IF($G213="","",VLOOKUP($A213,Mitglieder!$C$24:$BG$323,BE$303))</f>
        <v/>
      </c>
      <c r="BF213" s="42" t="str">
        <f ca="1">IF($G213="","",VLOOKUP($A213,Mitglieder!$C$24:$BG$323,BF$303))</f>
        <v/>
      </c>
    </row>
    <row r="214" spans="1:58" x14ac:dyDescent="0.35">
      <c r="A214" s="42">
        <v>214</v>
      </c>
      <c r="B214" s="42">
        <f ca="1">VLOOKUP($A214,Mitglieder!$C$24:$BA$323,B$303)</f>
        <v>1.0299999999999967</v>
      </c>
      <c r="C214" s="42" t="str">
        <f ca="1">IF($G214="","",VLOOKUP($A214,Mitglieder!$C$24:$BG$323,C$303))</f>
        <v/>
      </c>
      <c r="D214" s="42" t="str">
        <f ca="1">IF($G214="","",VLOOKUP($A214,Mitglieder!$C$24:$BG$323,D$303))</f>
        <v/>
      </c>
      <c r="E214" s="42" t="str">
        <f ca="1">IF($G214="","",VLOOKUP($A214,Mitglieder!$C$24:$BG$323,E$303))</f>
        <v/>
      </c>
      <c r="F214" s="54" t="str">
        <f ca="1">IF(OR(VLOOKUP($A214,Mitglieder!$C$24:$BG$323,F$303)="",$G214=""),"",VLOOKUP($A214,Mitglieder!$C$24:$BG$323,F$303))</f>
        <v/>
      </c>
      <c r="G214" s="72" t="str">
        <f ca="1">IF(B214/ROUND(B214,0)=1,VLOOKUP($A214,Mitglieder!$C$24:$BA$323,G$303),"")</f>
        <v/>
      </c>
      <c r="H214" s="42" t="str">
        <f ca="1">IF($G214="","",VLOOKUP($A214,Mitglieder!$C$24:$BG$323,H$303))</f>
        <v/>
      </c>
      <c r="I214" s="54" t="str">
        <f ca="1">IF(OR(VLOOKUP($A214,Mitglieder!$C$24:$BG$323,I$303)="",$G214=""),"",VLOOKUP($A214,Mitglieder!$C$24:$BG$323,I$303))</f>
        <v/>
      </c>
      <c r="J214" s="42" t="str">
        <f ca="1">IF($G214="","",VLOOKUP($A214,Mitglieder!$C$24:$BG$323,J$303))</f>
        <v/>
      </c>
      <c r="K214" s="54" t="str">
        <f ca="1">IF(OR(VLOOKUP($A214,Mitglieder!$C$24:$BG$323,K$303)="",$G214=""),"",VLOOKUP($A214,Mitglieder!$C$24:$BG$323,K$303))</f>
        <v/>
      </c>
      <c r="L214" s="42" t="str">
        <f ca="1">IF($G214="","",VLOOKUP($A214,Mitglieder!$C$24:$BG$323,L$303))</f>
        <v/>
      </c>
      <c r="M214" s="42" t="str">
        <f ca="1">IF($G214="","",VLOOKUP($A214,Mitglieder!$C$24:$BG$323,M$303))</f>
        <v/>
      </c>
      <c r="N214" s="42" t="str">
        <f ca="1">IF($G214="","",VLOOKUP($A214,Mitglieder!$C$24:$BG$323,N$303))</f>
        <v/>
      </c>
      <c r="O214" s="42" t="str">
        <f ca="1">IF($G214="","",VLOOKUP($A214,Mitglieder!$C$24:$BG$323,O$303))</f>
        <v/>
      </c>
      <c r="P214" s="42" t="str">
        <f ca="1">IF($G214="","",VLOOKUP($A214,Mitglieder!$C$24:$BG$323,P$303))</f>
        <v/>
      </c>
      <c r="Q214" s="42" t="str">
        <f ca="1">IF($G214="","",VLOOKUP($A214,Mitglieder!$C$24:$BG$323,Q$303))</f>
        <v/>
      </c>
      <c r="R214" s="54" t="str">
        <f ca="1">IF(OR(VLOOKUP($A214,Mitglieder!$C$24:$BG$323,R$303)="",$G214=""),"",VLOOKUP($A214,Mitglieder!$C$24:$BG$323,R$303))</f>
        <v/>
      </c>
      <c r="S214" s="43" t="str">
        <f ca="1">IF($G214="","",TEXT(VLOOKUP($A214,Mitglieder!$C$24:$BG$323,S$303),"TT.MM.JJJJ"))</f>
        <v/>
      </c>
      <c r="T214" s="43" t="str">
        <f ca="1">IF($G214="","",TEXT(VLOOKUP($A214,Mitglieder!$C$24:$BG$323,T$303),"TT.MM.JJJJ"))</f>
        <v/>
      </c>
      <c r="U214" s="43" t="str">
        <f ca="1">IF($G214="","",TEXT(VLOOKUP($A214,Mitglieder!$C$24:$BG$323,U$303),"TT.MM.JJJJ"))</f>
        <v/>
      </c>
      <c r="V214" s="54" t="str">
        <f ca="1">IF(OR(VLOOKUP($A214,Mitglieder!$C$24:$BG$323,V$303)="",$G214=""),"",VLOOKUP($A214,Mitglieder!$C$24:$BG$323,V$303))</f>
        <v/>
      </c>
      <c r="W214" s="54" t="str">
        <f ca="1">IF(OR(VLOOKUP($A214,Mitglieder!$C$24:$BG$323,W$303)="",$G214=""),"",VLOOKUP($A214,Mitglieder!$C$24:$BG$323,W$303))</f>
        <v/>
      </c>
      <c r="X214" s="54" t="str">
        <f ca="1">IF(OR(VLOOKUP($A214,Mitglieder!$C$24:$BG$323,X$303)="",$G214=""),"",VLOOKUP($A214,Mitglieder!$C$24:$BG$323,X$303))</f>
        <v/>
      </c>
      <c r="Y214" s="54" t="str">
        <f ca="1">IF(OR(VLOOKUP($A214,Mitglieder!$C$24:$BG$323,Y$303)="",$G214=""),"",VLOOKUP($A214,Mitglieder!$C$24:$BG$323,Y$303))</f>
        <v/>
      </c>
      <c r="Z214" s="54" t="str">
        <f ca="1">IF(OR(VLOOKUP($A214,Mitglieder!$C$24:$BG$323,Z$303)="",$G214=""),"",VLOOKUP($A214,Mitglieder!$C$24:$BG$323,Z$303))</f>
        <v/>
      </c>
      <c r="AA214" s="54" t="str">
        <f ca="1">IF(OR(VLOOKUP($A214,Mitglieder!$C$24:$BG$323,AA$303)="",$G214=""),"",VLOOKUP($A214,Mitglieder!$C$24:$BG$323,AA$303))</f>
        <v/>
      </c>
      <c r="AB214" s="54" t="str">
        <f ca="1">IF(OR(VLOOKUP($A214,Mitglieder!$C$24:$BG$323,AB$303)="",$G214=""),"",VLOOKUP($A214,Mitglieder!$C$24:$BG$323,AB$303))</f>
        <v/>
      </c>
      <c r="AC214" s="54" t="str">
        <f ca="1">IF(OR(VLOOKUP($A214,Mitglieder!$C$24:$BG$323,AC$303)="",$G214=""),"",VLOOKUP($A214,Mitglieder!$C$24:$BG$323,AC$303))</f>
        <v/>
      </c>
      <c r="AD214" s="54" t="str">
        <f ca="1">IF(OR(VLOOKUP($A214,Mitglieder!$C$24:$BG$323,AD$303)="",$G214=""),"",VLOOKUP($A214,Mitglieder!$C$24:$BG$323,AD$303))</f>
        <v/>
      </c>
      <c r="AE214" s="54" t="str">
        <f ca="1">IF(OR(VLOOKUP($A214,Mitglieder!$C$24:$BG$323,AE$303)="",$G214=""),"",VLOOKUP($A214,Mitglieder!$C$24:$BG$323,AE$303))</f>
        <v/>
      </c>
      <c r="AF214" s="54" t="str">
        <f ca="1">IF(OR(VLOOKUP($A214,Mitglieder!$C$24:$BG$323,AF$303)="",$G214=""),"",VLOOKUP($A214,Mitglieder!$C$24:$BG$323,AF$303))</f>
        <v/>
      </c>
      <c r="AG214" s="54" t="str">
        <f ca="1">IF(OR(VLOOKUP($A214,Mitglieder!$C$24:$BG$323,AG$303)="",$G214=""),"",VLOOKUP($A214,Mitglieder!$C$24:$BG$323,AG$303))</f>
        <v/>
      </c>
      <c r="AH214" s="54" t="str">
        <f ca="1">IF(OR(VLOOKUP($A214,Mitglieder!$C$24:$BG$323,AH$303)="",$G214=""),"",VLOOKUP($A214,Mitglieder!$C$24:$BG$323,AH$303))</f>
        <v/>
      </c>
      <c r="AI214" s="54" t="str">
        <f ca="1">IF(OR(VLOOKUP($A214,Mitglieder!$C$24:$BG$323,AI$303)="",$G214=""),"",VLOOKUP($A214,Mitglieder!$C$24:$BG$323,AI$303))</f>
        <v/>
      </c>
      <c r="AJ214" s="54" t="str">
        <f ca="1">IF(OR(VLOOKUP($A214,Mitglieder!$C$24:$BG$323,AJ$303)="",$G214=""),"",VLOOKUP($A214,Mitglieder!$C$24:$BG$323,AJ$303))</f>
        <v/>
      </c>
      <c r="AK214" s="54" t="str">
        <f ca="1">IF(OR(VLOOKUP($A214,Mitglieder!$C$24:$BG$323,AK$303)="",$G214=""),"",VLOOKUP($A214,Mitglieder!$C$24:$BG$323,AK$303))</f>
        <v/>
      </c>
      <c r="AL214" s="54" t="str">
        <f ca="1">IF(OR(VLOOKUP($A214,Mitglieder!$C$24:$BG$323,AL$303)="",$G214=""),"",VLOOKUP($A214,Mitglieder!$C$24:$BG$323,AL$303))</f>
        <v/>
      </c>
      <c r="AM214" s="42" t="str">
        <f ca="1">IF($G214="","",VLOOKUP($A214,Mitglieder!$C$24:$BG$323,AM$303))</f>
        <v/>
      </c>
      <c r="AN214" s="54" t="str">
        <f ca="1">IF(OR(VLOOKUP($A214,Mitglieder!$C$24:$BG$323,AN$303)="",$G214=""),"",VLOOKUP($A214,Mitglieder!$C$24:$BG$323,AN$303))</f>
        <v/>
      </c>
      <c r="AO214" s="43" t="str">
        <f ca="1">IF($G214="","",TEXT(VLOOKUP($A214,Mitglieder!$C$24:$BG$323,AO$303),"TT.MM.JJJJ"))</f>
        <v/>
      </c>
      <c r="AP214" s="42" t="str">
        <f ca="1">IF($G214="","",VLOOKUP($A214,Mitglieder!$C$24:$BG$323,AP$303))</f>
        <v/>
      </c>
      <c r="AQ214" s="45" t="str">
        <f ca="1">IF($G214="","",TEXT(VLOOKUP($A214,Mitglieder!$C$24:$BG$323,AQ$303),"0.00"))</f>
        <v/>
      </c>
      <c r="AR214" s="54" t="str">
        <f ca="1">IF(OR(VLOOKUP($A214,Mitglieder!$C$24:$BG$323,AR$303)="",$G214=""),"",VLOOKUP($A214,Mitglieder!$C$24:$BG$323,AR$303))</f>
        <v/>
      </c>
      <c r="AS214" s="45" t="str">
        <f ca="1">IF($G214="","",TEXT(VLOOKUP($A214,Mitglieder!$C$24:$BG$323,AS$303),"0.00"))</f>
        <v/>
      </c>
      <c r="AT214" s="54" t="str">
        <f ca="1">IF(OR(VLOOKUP($A214,Mitglieder!$C$24:$BG$323,AT$303)="",$G214=""),"",VLOOKUP($A214,Mitglieder!$C$24:$BG$323,AT$303))</f>
        <v/>
      </c>
      <c r="AU214" s="45" t="str">
        <f ca="1">IF($G214="","",TEXT(VLOOKUP($A214,Mitglieder!$C$24:$BG$323,AU$303),"0.00"))</f>
        <v/>
      </c>
      <c r="AV214" s="45" t="str">
        <f ca="1">IF($G214="","",TEXT(VLOOKUP($A214,Mitglieder!$C$24:$BG$323,AV$303),"0.00"))</f>
        <v/>
      </c>
      <c r="AW214" s="42" t="str">
        <f ca="1">IF($G214="","",VLOOKUP($A214,Mitglieder!$C$24:$BG$323,AW$303))</f>
        <v/>
      </c>
      <c r="AX214" s="54" t="str">
        <f ca="1">IF(OR(VLOOKUP($A214,Mitglieder!$C$24:$BG$323,AX$303)="",$G214=""),"",VLOOKUP($A214,Mitglieder!$C$24:$BG$323,AX$303))</f>
        <v/>
      </c>
      <c r="AY214" s="43" t="str">
        <f ca="1">IF($G214="","",TEXT(VLOOKUP($A214,Mitglieder!$C$24:$BG$323,AY$303),"TT.MM.JJJJ"))</f>
        <v/>
      </c>
      <c r="AZ214" s="43" t="str">
        <f ca="1">IF($G214="","",TEXT(VLOOKUP($A214,Mitglieder!$C$24:$BG$323,AZ$303),"TT.MM.JJJJ"))</f>
        <v/>
      </c>
      <c r="BA214" s="43" t="str">
        <f ca="1">IF($G214="","",TEXT(VLOOKUP($A214,Mitglieder!$C$24:$BG$323,BA$303),"TT.MM.JJJJ"))</f>
        <v/>
      </c>
      <c r="BB214" s="43" t="str">
        <f ca="1">IF($G214="","",TEXT(VLOOKUP($A214,Mitglieder!$C$24:$BG$323,BB$303),"TT.MM.JJJJ"))</f>
        <v/>
      </c>
      <c r="BC214" s="43" t="str">
        <f ca="1">IF($G214="","",TEXT(VLOOKUP($A214,Mitglieder!$C$24:$BG$323,BC$303),"TT.MM.JJJJ"))</f>
        <v/>
      </c>
      <c r="BD214" s="43" t="str">
        <f ca="1">IF($G214="","",TEXT(VLOOKUP($A214,Mitglieder!$C$24:$BG$323,BD$303),"TT.MM.JJJJ"))</f>
        <v/>
      </c>
      <c r="BE214" s="42" t="str">
        <f ca="1">IF($G214="","",VLOOKUP($A214,Mitglieder!$C$24:$BG$323,BE$303))</f>
        <v/>
      </c>
      <c r="BF214" s="42" t="str">
        <f ca="1">IF($G214="","",VLOOKUP($A214,Mitglieder!$C$24:$BG$323,BF$303))</f>
        <v/>
      </c>
    </row>
    <row r="215" spans="1:58" x14ac:dyDescent="0.35">
      <c r="A215" s="42">
        <v>215</v>
      </c>
      <c r="B215" s="42">
        <f ca="1">VLOOKUP($A215,Mitglieder!$C$24:$BA$323,B$303)</f>
        <v>1.0299999999999967</v>
      </c>
      <c r="C215" s="42" t="str">
        <f ca="1">IF($G215="","",VLOOKUP($A215,Mitglieder!$C$24:$BG$323,C$303))</f>
        <v/>
      </c>
      <c r="D215" s="42" t="str">
        <f ca="1">IF($G215="","",VLOOKUP($A215,Mitglieder!$C$24:$BG$323,D$303))</f>
        <v/>
      </c>
      <c r="E215" s="42" t="str">
        <f ca="1">IF($G215="","",VLOOKUP($A215,Mitglieder!$C$24:$BG$323,E$303))</f>
        <v/>
      </c>
      <c r="F215" s="54" t="str">
        <f ca="1">IF(OR(VLOOKUP($A215,Mitglieder!$C$24:$BG$323,F$303)="",$G215=""),"",VLOOKUP($A215,Mitglieder!$C$24:$BG$323,F$303))</f>
        <v/>
      </c>
      <c r="G215" s="72" t="str">
        <f ca="1">IF(B215/ROUND(B215,0)=1,VLOOKUP($A215,Mitglieder!$C$24:$BA$323,G$303),"")</f>
        <v/>
      </c>
      <c r="H215" s="42" t="str">
        <f ca="1">IF($G215="","",VLOOKUP($A215,Mitglieder!$C$24:$BG$323,H$303))</f>
        <v/>
      </c>
      <c r="I215" s="54" t="str">
        <f ca="1">IF(OR(VLOOKUP($A215,Mitglieder!$C$24:$BG$323,I$303)="",$G215=""),"",VLOOKUP($A215,Mitglieder!$C$24:$BG$323,I$303))</f>
        <v/>
      </c>
      <c r="J215" s="42" t="str">
        <f ca="1">IF($G215="","",VLOOKUP($A215,Mitglieder!$C$24:$BG$323,J$303))</f>
        <v/>
      </c>
      <c r="K215" s="54" t="str">
        <f ca="1">IF(OR(VLOOKUP($A215,Mitglieder!$C$24:$BG$323,K$303)="",$G215=""),"",VLOOKUP($A215,Mitglieder!$C$24:$BG$323,K$303))</f>
        <v/>
      </c>
      <c r="L215" s="42" t="str">
        <f ca="1">IF($G215="","",VLOOKUP($A215,Mitglieder!$C$24:$BG$323,L$303))</f>
        <v/>
      </c>
      <c r="M215" s="42" t="str">
        <f ca="1">IF($G215="","",VLOOKUP($A215,Mitglieder!$C$24:$BG$323,M$303))</f>
        <v/>
      </c>
      <c r="N215" s="42" t="str">
        <f ca="1">IF($G215="","",VLOOKUP($A215,Mitglieder!$C$24:$BG$323,N$303))</f>
        <v/>
      </c>
      <c r="O215" s="42" t="str">
        <f ca="1">IF($G215="","",VLOOKUP($A215,Mitglieder!$C$24:$BG$323,O$303))</f>
        <v/>
      </c>
      <c r="P215" s="42" t="str">
        <f ca="1">IF($G215="","",VLOOKUP($A215,Mitglieder!$C$24:$BG$323,P$303))</f>
        <v/>
      </c>
      <c r="Q215" s="42" t="str">
        <f ca="1">IF($G215="","",VLOOKUP($A215,Mitglieder!$C$24:$BG$323,Q$303))</f>
        <v/>
      </c>
      <c r="R215" s="54" t="str">
        <f ca="1">IF(OR(VLOOKUP($A215,Mitglieder!$C$24:$BG$323,R$303)="",$G215=""),"",VLOOKUP($A215,Mitglieder!$C$24:$BG$323,R$303))</f>
        <v/>
      </c>
      <c r="S215" s="43" t="str">
        <f ca="1">IF($G215="","",TEXT(VLOOKUP($A215,Mitglieder!$C$24:$BG$323,S$303),"TT.MM.JJJJ"))</f>
        <v/>
      </c>
      <c r="T215" s="43" t="str">
        <f ca="1">IF($G215="","",TEXT(VLOOKUP($A215,Mitglieder!$C$24:$BG$323,T$303),"TT.MM.JJJJ"))</f>
        <v/>
      </c>
      <c r="U215" s="43" t="str">
        <f ca="1">IF($G215="","",TEXT(VLOOKUP($A215,Mitglieder!$C$24:$BG$323,U$303),"TT.MM.JJJJ"))</f>
        <v/>
      </c>
      <c r="V215" s="54" t="str">
        <f ca="1">IF(OR(VLOOKUP($A215,Mitglieder!$C$24:$BG$323,V$303)="",$G215=""),"",VLOOKUP($A215,Mitglieder!$C$24:$BG$323,V$303))</f>
        <v/>
      </c>
      <c r="W215" s="54" t="str">
        <f ca="1">IF(OR(VLOOKUP($A215,Mitglieder!$C$24:$BG$323,W$303)="",$G215=""),"",VLOOKUP($A215,Mitglieder!$C$24:$BG$323,W$303))</f>
        <v/>
      </c>
      <c r="X215" s="54" t="str">
        <f ca="1">IF(OR(VLOOKUP($A215,Mitglieder!$C$24:$BG$323,X$303)="",$G215=""),"",VLOOKUP($A215,Mitglieder!$C$24:$BG$323,X$303))</f>
        <v/>
      </c>
      <c r="Y215" s="54" t="str">
        <f ca="1">IF(OR(VLOOKUP($A215,Mitglieder!$C$24:$BG$323,Y$303)="",$G215=""),"",VLOOKUP($A215,Mitglieder!$C$24:$BG$323,Y$303))</f>
        <v/>
      </c>
      <c r="Z215" s="54" t="str">
        <f ca="1">IF(OR(VLOOKUP($A215,Mitglieder!$C$24:$BG$323,Z$303)="",$G215=""),"",VLOOKUP($A215,Mitglieder!$C$24:$BG$323,Z$303))</f>
        <v/>
      </c>
      <c r="AA215" s="54" t="str">
        <f ca="1">IF(OR(VLOOKUP($A215,Mitglieder!$C$24:$BG$323,AA$303)="",$G215=""),"",VLOOKUP($A215,Mitglieder!$C$24:$BG$323,AA$303))</f>
        <v/>
      </c>
      <c r="AB215" s="54" t="str">
        <f ca="1">IF(OR(VLOOKUP($A215,Mitglieder!$C$24:$BG$323,AB$303)="",$G215=""),"",VLOOKUP($A215,Mitglieder!$C$24:$BG$323,AB$303))</f>
        <v/>
      </c>
      <c r="AC215" s="54" t="str">
        <f ca="1">IF(OR(VLOOKUP($A215,Mitglieder!$C$24:$BG$323,AC$303)="",$G215=""),"",VLOOKUP($A215,Mitglieder!$C$24:$BG$323,AC$303))</f>
        <v/>
      </c>
      <c r="AD215" s="54" t="str">
        <f ca="1">IF(OR(VLOOKUP($A215,Mitglieder!$C$24:$BG$323,AD$303)="",$G215=""),"",VLOOKUP($A215,Mitglieder!$C$24:$BG$323,AD$303))</f>
        <v/>
      </c>
      <c r="AE215" s="54" t="str">
        <f ca="1">IF(OR(VLOOKUP($A215,Mitglieder!$C$24:$BG$323,AE$303)="",$G215=""),"",VLOOKUP($A215,Mitglieder!$C$24:$BG$323,AE$303))</f>
        <v/>
      </c>
      <c r="AF215" s="54" t="str">
        <f ca="1">IF(OR(VLOOKUP($A215,Mitglieder!$C$24:$BG$323,AF$303)="",$G215=""),"",VLOOKUP($A215,Mitglieder!$C$24:$BG$323,AF$303))</f>
        <v/>
      </c>
      <c r="AG215" s="54" t="str">
        <f ca="1">IF(OR(VLOOKUP($A215,Mitglieder!$C$24:$BG$323,AG$303)="",$G215=""),"",VLOOKUP($A215,Mitglieder!$C$24:$BG$323,AG$303))</f>
        <v/>
      </c>
      <c r="AH215" s="54" t="str">
        <f ca="1">IF(OR(VLOOKUP($A215,Mitglieder!$C$24:$BG$323,AH$303)="",$G215=""),"",VLOOKUP($A215,Mitglieder!$C$24:$BG$323,AH$303))</f>
        <v/>
      </c>
      <c r="AI215" s="54" t="str">
        <f ca="1">IF(OR(VLOOKUP($A215,Mitglieder!$C$24:$BG$323,AI$303)="",$G215=""),"",VLOOKUP($A215,Mitglieder!$C$24:$BG$323,AI$303))</f>
        <v/>
      </c>
      <c r="AJ215" s="54" t="str">
        <f ca="1">IF(OR(VLOOKUP($A215,Mitglieder!$C$24:$BG$323,AJ$303)="",$G215=""),"",VLOOKUP($A215,Mitglieder!$C$24:$BG$323,AJ$303))</f>
        <v/>
      </c>
      <c r="AK215" s="54" t="str">
        <f ca="1">IF(OR(VLOOKUP($A215,Mitglieder!$C$24:$BG$323,AK$303)="",$G215=""),"",VLOOKUP($A215,Mitglieder!$C$24:$BG$323,AK$303))</f>
        <v/>
      </c>
      <c r="AL215" s="54" t="str">
        <f ca="1">IF(OR(VLOOKUP($A215,Mitglieder!$C$24:$BG$323,AL$303)="",$G215=""),"",VLOOKUP($A215,Mitglieder!$C$24:$BG$323,AL$303))</f>
        <v/>
      </c>
      <c r="AM215" s="42" t="str">
        <f ca="1">IF($G215="","",VLOOKUP($A215,Mitglieder!$C$24:$BG$323,AM$303))</f>
        <v/>
      </c>
      <c r="AN215" s="54" t="str">
        <f ca="1">IF(OR(VLOOKUP($A215,Mitglieder!$C$24:$BG$323,AN$303)="",$G215=""),"",VLOOKUP($A215,Mitglieder!$C$24:$BG$323,AN$303))</f>
        <v/>
      </c>
      <c r="AO215" s="43" t="str">
        <f ca="1">IF($G215="","",TEXT(VLOOKUP($A215,Mitglieder!$C$24:$BG$323,AO$303),"TT.MM.JJJJ"))</f>
        <v/>
      </c>
      <c r="AP215" s="42" t="str">
        <f ca="1">IF($G215="","",VLOOKUP($A215,Mitglieder!$C$24:$BG$323,AP$303))</f>
        <v/>
      </c>
      <c r="AQ215" s="45" t="str">
        <f ca="1">IF($G215="","",TEXT(VLOOKUP($A215,Mitglieder!$C$24:$BG$323,AQ$303),"0.00"))</f>
        <v/>
      </c>
      <c r="AR215" s="54" t="str">
        <f ca="1">IF(OR(VLOOKUP($A215,Mitglieder!$C$24:$BG$323,AR$303)="",$G215=""),"",VLOOKUP($A215,Mitglieder!$C$24:$BG$323,AR$303))</f>
        <v/>
      </c>
      <c r="AS215" s="45" t="str">
        <f ca="1">IF($G215="","",TEXT(VLOOKUP($A215,Mitglieder!$C$24:$BG$323,AS$303),"0.00"))</f>
        <v/>
      </c>
      <c r="AT215" s="54" t="str">
        <f ca="1">IF(OR(VLOOKUP($A215,Mitglieder!$C$24:$BG$323,AT$303)="",$G215=""),"",VLOOKUP($A215,Mitglieder!$C$24:$BG$323,AT$303))</f>
        <v/>
      </c>
      <c r="AU215" s="45" t="str">
        <f ca="1">IF($G215="","",TEXT(VLOOKUP($A215,Mitglieder!$C$24:$BG$323,AU$303),"0.00"))</f>
        <v/>
      </c>
      <c r="AV215" s="45" t="str">
        <f ca="1">IF($G215="","",TEXT(VLOOKUP($A215,Mitglieder!$C$24:$BG$323,AV$303),"0.00"))</f>
        <v/>
      </c>
      <c r="AW215" s="42" t="str">
        <f ca="1">IF($G215="","",VLOOKUP($A215,Mitglieder!$C$24:$BG$323,AW$303))</f>
        <v/>
      </c>
      <c r="AX215" s="54" t="str">
        <f ca="1">IF(OR(VLOOKUP($A215,Mitglieder!$C$24:$BG$323,AX$303)="",$G215=""),"",VLOOKUP($A215,Mitglieder!$C$24:$BG$323,AX$303))</f>
        <v/>
      </c>
      <c r="AY215" s="43" t="str">
        <f ca="1">IF($G215="","",TEXT(VLOOKUP($A215,Mitglieder!$C$24:$BG$323,AY$303),"TT.MM.JJJJ"))</f>
        <v/>
      </c>
      <c r="AZ215" s="43" t="str">
        <f ca="1">IF($G215="","",TEXT(VLOOKUP($A215,Mitglieder!$C$24:$BG$323,AZ$303),"TT.MM.JJJJ"))</f>
        <v/>
      </c>
      <c r="BA215" s="43" t="str">
        <f ca="1">IF($G215="","",TEXT(VLOOKUP($A215,Mitglieder!$C$24:$BG$323,BA$303),"TT.MM.JJJJ"))</f>
        <v/>
      </c>
      <c r="BB215" s="43" t="str">
        <f ca="1">IF($G215="","",TEXT(VLOOKUP($A215,Mitglieder!$C$24:$BG$323,BB$303),"TT.MM.JJJJ"))</f>
        <v/>
      </c>
      <c r="BC215" s="43" t="str">
        <f ca="1">IF($G215="","",TEXT(VLOOKUP($A215,Mitglieder!$C$24:$BG$323,BC$303),"TT.MM.JJJJ"))</f>
        <v/>
      </c>
      <c r="BD215" s="43" t="str">
        <f ca="1">IF($G215="","",TEXT(VLOOKUP($A215,Mitglieder!$C$24:$BG$323,BD$303),"TT.MM.JJJJ"))</f>
        <v/>
      </c>
      <c r="BE215" s="42" t="str">
        <f ca="1">IF($G215="","",VLOOKUP($A215,Mitglieder!$C$24:$BG$323,BE$303))</f>
        <v/>
      </c>
      <c r="BF215" s="42" t="str">
        <f ca="1">IF($G215="","",VLOOKUP($A215,Mitglieder!$C$24:$BG$323,BF$303))</f>
        <v/>
      </c>
    </row>
    <row r="216" spans="1:58" x14ac:dyDescent="0.35">
      <c r="A216" s="42">
        <v>216</v>
      </c>
      <c r="B216" s="42">
        <f ca="1">VLOOKUP($A216,Mitglieder!$C$24:$BA$323,B$303)</f>
        <v>1.0299999999999967</v>
      </c>
      <c r="C216" s="42" t="str">
        <f ca="1">IF($G216="","",VLOOKUP($A216,Mitglieder!$C$24:$BG$323,C$303))</f>
        <v/>
      </c>
      <c r="D216" s="42" t="str">
        <f ca="1">IF($G216="","",VLOOKUP($A216,Mitglieder!$C$24:$BG$323,D$303))</f>
        <v/>
      </c>
      <c r="E216" s="42" t="str">
        <f ca="1">IF($G216="","",VLOOKUP($A216,Mitglieder!$C$24:$BG$323,E$303))</f>
        <v/>
      </c>
      <c r="F216" s="54" t="str">
        <f ca="1">IF(OR(VLOOKUP($A216,Mitglieder!$C$24:$BG$323,F$303)="",$G216=""),"",VLOOKUP($A216,Mitglieder!$C$24:$BG$323,F$303))</f>
        <v/>
      </c>
      <c r="G216" s="72" t="str">
        <f ca="1">IF(B216/ROUND(B216,0)=1,VLOOKUP($A216,Mitglieder!$C$24:$BA$323,G$303),"")</f>
        <v/>
      </c>
      <c r="H216" s="42" t="str">
        <f ca="1">IF($G216="","",VLOOKUP($A216,Mitglieder!$C$24:$BG$323,H$303))</f>
        <v/>
      </c>
      <c r="I216" s="54" t="str">
        <f ca="1">IF(OR(VLOOKUP($A216,Mitglieder!$C$24:$BG$323,I$303)="",$G216=""),"",VLOOKUP($A216,Mitglieder!$C$24:$BG$323,I$303))</f>
        <v/>
      </c>
      <c r="J216" s="42" t="str">
        <f ca="1">IF($G216="","",VLOOKUP($A216,Mitglieder!$C$24:$BG$323,J$303))</f>
        <v/>
      </c>
      <c r="K216" s="54" t="str">
        <f ca="1">IF(OR(VLOOKUP($A216,Mitglieder!$C$24:$BG$323,K$303)="",$G216=""),"",VLOOKUP($A216,Mitglieder!$C$24:$BG$323,K$303))</f>
        <v/>
      </c>
      <c r="L216" s="42" t="str">
        <f ca="1">IF($G216="","",VLOOKUP($A216,Mitglieder!$C$24:$BG$323,L$303))</f>
        <v/>
      </c>
      <c r="M216" s="42" t="str">
        <f ca="1">IF($G216="","",VLOOKUP($A216,Mitglieder!$C$24:$BG$323,M$303))</f>
        <v/>
      </c>
      <c r="N216" s="42" t="str">
        <f ca="1">IF($G216="","",VLOOKUP($A216,Mitglieder!$C$24:$BG$323,N$303))</f>
        <v/>
      </c>
      <c r="O216" s="42" t="str">
        <f ca="1">IF($G216="","",VLOOKUP($A216,Mitglieder!$C$24:$BG$323,O$303))</f>
        <v/>
      </c>
      <c r="P216" s="42" t="str">
        <f ca="1">IF($G216="","",VLOOKUP($A216,Mitglieder!$C$24:$BG$323,P$303))</f>
        <v/>
      </c>
      <c r="Q216" s="42" t="str">
        <f ca="1">IF($G216="","",VLOOKUP($A216,Mitglieder!$C$24:$BG$323,Q$303))</f>
        <v/>
      </c>
      <c r="R216" s="54" t="str">
        <f ca="1">IF(OR(VLOOKUP($A216,Mitglieder!$C$24:$BG$323,R$303)="",$G216=""),"",VLOOKUP($A216,Mitglieder!$C$24:$BG$323,R$303))</f>
        <v/>
      </c>
      <c r="S216" s="43" t="str">
        <f ca="1">IF($G216="","",TEXT(VLOOKUP($A216,Mitglieder!$C$24:$BG$323,S$303),"TT.MM.JJJJ"))</f>
        <v/>
      </c>
      <c r="T216" s="43" t="str">
        <f ca="1">IF($G216="","",TEXT(VLOOKUP($A216,Mitglieder!$C$24:$BG$323,T$303),"TT.MM.JJJJ"))</f>
        <v/>
      </c>
      <c r="U216" s="43" t="str">
        <f ca="1">IF($G216="","",TEXT(VLOOKUP($A216,Mitglieder!$C$24:$BG$323,U$303),"TT.MM.JJJJ"))</f>
        <v/>
      </c>
      <c r="V216" s="54" t="str">
        <f ca="1">IF(OR(VLOOKUP($A216,Mitglieder!$C$24:$BG$323,V$303)="",$G216=""),"",VLOOKUP($A216,Mitglieder!$C$24:$BG$323,V$303))</f>
        <v/>
      </c>
      <c r="W216" s="54" t="str">
        <f ca="1">IF(OR(VLOOKUP($A216,Mitglieder!$C$24:$BG$323,W$303)="",$G216=""),"",VLOOKUP($A216,Mitglieder!$C$24:$BG$323,W$303))</f>
        <v/>
      </c>
      <c r="X216" s="54" t="str">
        <f ca="1">IF(OR(VLOOKUP($A216,Mitglieder!$C$24:$BG$323,X$303)="",$G216=""),"",VLOOKUP($A216,Mitglieder!$C$24:$BG$323,X$303))</f>
        <v/>
      </c>
      <c r="Y216" s="54" t="str">
        <f ca="1">IF(OR(VLOOKUP($A216,Mitglieder!$C$24:$BG$323,Y$303)="",$G216=""),"",VLOOKUP($A216,Mitglieder!$C$24:$BG$323,Y$303))</f>
        <v/>
      </c>
      <c r="Z216" s="54" t="str">
        <f ca="1">IF(OR(VLOOKUP($A216,Mitglieder!$C$24:$BG$323,Z$303)="",$G216=""),"",VLOOKUP($A216,Mitglieder!$C$24:$BG$323,Z$303))</f>
        <v/>
      </c>
      <c r="AA216" s="54" t="str">
        <f ca="1">IF(OR(VLOOKUP($A216,Mitglieder!$C$24:$BG$323,AA$303)="",$G216=""),"",VLOOKUP($A216,Mitglieder!$C$24:$BG$323,AA$303))</f>
        <v/>
      </c>
      <c r="AB216" s="54" t="str">
        <f ca="1">IF(OR(VLOOKUP($A216,Mitglieder!$C$24:$BG$323,AB$303)="",$G216=""),"",VLOOKUP($A216,Mitglieder!$C$24:$BG$323,AB$303))</f>
        <v/>
      </c>
      <c r="AC216" s="54" t="str">
        <f ca="1">IF(OR(VLOOKUP($A216,Mitglieder!$C$24:$BG$323,AC$303)="",$G216=""),"",VLOOKUP($A216,Mitglieder!$C$24:$BG$323,AC$303))</f>
        <v/>
      </c>
      <c r="AD216" s="54" t="str">
        <f ca="1">IF(OR(VLOOKUP($A216,Mitglieder!$C$24:$BG$323,AD$303)="",$G216=""),"",VLOOKUP($A216,Mitglieder!$C$24:$BG$323,AD$303))</f>
        <v/>
      </c>
      <c r="AE216" s="54" t="str">
        <f ca="1">IF(OR(VLOOKUP($A216,Mitglieder!$C$24:$BG$323,AE$303)="",$G216=""),"",VLOOKUP($A216,Mitglieder!$C$24:$BG$323,AE$303))</f>
        <v/>
      </c>
      <c r="AF216" s="54" t="str">
        <f ca="1">IF(OR(VLOOKUP($A216,Mitglieder!$C$24:$BG$323,AF$303)="",$G216=""),"",VLOOKUP($A216,Mitglieder!$C$24:$BG$323,AF$303))</f>
        <v/>
      </c>
      <c r="AG216" s="54" t="str">
        <f ca="1">IF(OR(VLOOKUP($A216,Mitglieder!$C$24:$BG$323,AG$303)="",$G216=""),"",VLOOKUP($A216,Mitglieder!$C$24:$BG$323,AG$303))</f>
        <v/>
      </c>
      <c r="AH216" s="54" t="str">
        <f ca="1">IF(OR(VLOOKUP($A216,Mitglieder!$C$24:$BG$323,AH$303)="",$G216=""),"",VLOOKUP($A216,Mitglieder!$C$24:$BG$323,AH$303))</f>
        <v/>
      </c>
      <c r="AI216" s="54" t="str">
        <f ca="1">IF(OR(VLOOKUP($A216,Mitglieder!$C$24:$BG$323,AI$303)="",$G216=""),"",VLOOKUP($A216,Mitglieder!$C$24:$BG$323,AI$303))</f>
        <v/>
      </c>
      <c r="AJ216" s="54" t="str">
        <f ca="1">IF(OR(VLOOKUP($A216,Mitglieder!$C$24:$BG$323,AJ$303)="",$G216=""),"",VLOOKUP($A216,Mitglieder!$C$24:$BG$323,AJ$303))</f>
        <v/>
      </c>
      <c r="AK216" s="54" t="str">
        <f ca="1">IF(OR(VLOOKUP($A216,Mitglieder!$C$24:$BG$323,AK$303)="",$G216=""),"",VLOOKUP($A216,Mitglieder!$C$24:$BG$323,AK$303))</f>
        <v/>
      </c>
      <c r="AL216" s="54" t="str">
        <f ca="1">IF(OR(VLOOKUP($A216,Mitglieder!$C$24:$BG$323,AL$303)="",$G216=""),"",VLOOKUP($A216,Mitglieder!$C$24:$BG$323,AL$303))</f>
        <v/>
      </c>
      <c r="AM216" s="42" t="str">
        <f ca="1">IF($G216="","",VLOOKUP($A216,Mitglieder!$C$24:$BG$323,AM$303))</f>
        <v/>
      </c>
      <c r="AN216" s="54" t="str">
        <f ca="1">IF(OR(VLOOKUP($A216,Mitglieder!$C$24:$BG$323,AN$303)="",$G216=""),"",VLOOKUP($A216,Mitglieder!$C$24:$BG$323,AN$303))</f>
        <v/>
      </c>
      <c r="AO216" s="43" t="str">
        <f ca="1">IF($G216="","",TEXT(VLOOKUP($A216,Mitglieder!$C$24:$BG$323,AO$303),"TT.MM.JJJJ"))</f>
        <v/>
      </c>
      <c r="AP216" s="42" t="str">
        <f ca="1">IF($G216="","",VLOOKUP($A216,Mitglieder!$C$24:$BG$323,AP$303))</f>
        <v/>
      </c>
      <c r="AQ216" s="45" t="str">
        <f ca="1">IF($G216="","",TEXT(VLOOKUP($A216,Mitglieder!$C$24:$BG$323,AQ$303),"0.00"))</f>
        <v/>
      </c>
      <c r="AR216" s="54" t="str">
        <f ca="1">IF(OR(VLOOKUP($A216,Mitglieder!$C$24:$BG$323,AR$303)="",$G216=""),"",VLOOKUP($A216,Mitglieder!$C$24:$BG$323,AR$303))</f>
        <v/>
      </c>
      <c r="AS216" s="45" t="str">
        <f ca="1">IF($G216="","",TEXT(VLOOKUP($A216,Mitglieder!$C$24:$BG$323,AS$303),"0.00"))</f>
        <v/>
      </c>
      <c r="AT216" s="54" t="str">
        <f ca="1">IF(OR(VLOOKUP($A216,Mitglieder!$C$24:$BG$323,AT$303)="",$G216=""),"",VLOOKUP($A216,Mitglieder!$C$24:$BG$323,AT$303))</f>
        <v/>
      </c>
      <c r="AU216" s="45" t="str">
        <f ca="1">IF($G216="","",TEXT(VLOOKUP($A216,Mitglieder!$C$24:$BG$323,AU$303),"0.00"))</f>
        <v/>
      </c>
      <c r="AV216" s="45" t="str">
        <f ca="1">IF($G216="","",TEXT(VLOOKUP($A216,Mitglieder!$C$24:$BG$323,AV$303),"0.00"))</f>
        <v/>
      </c>
      <c r="AW216" s="42" t="str">
        <f ca="1">IF($G216="","",VLOOKUP($A216,Mitglieder!$C$24:$BG$323,AW$303))</f>
        <v/>
      </c>
      <c r="AX216" s="54" t="str">
        <f ca="1">IF(OR(VLOOKUP($A216,Mitglieder!$C$24:$BG$323,AX$303)="",$G216=""),"",VLOOKUP($A216,Mitglieder!$C$24:$BG$323,AX$303))</f>
        <v/>
      </c>
      <c r="AY216" s="43" t="str">
        <f ca="1">IF($G216="","",TEXT(VLOOKUP($A216,Mitglieder!$C$24:$BG$323,AY$303),"TT.MM.JJJJ"))</f>
        <v/>
      </c>
      <c r="AZ216" s="43" t="str">
        <f ca="1">IF($G216="","",TEXT(VLOOKUP($A216,Mitglieder!$C$24:$BG$323,AZ$303),"TT.MM.JJJJ"))</f>
        <v/>
      </c>
      <c r="BA216" s="43" t="str">
        <f ca="1">IF($G216="","",TEXT(VLOOKUP($A216,Mitglieder!$C$24:$BG$323,BA$303),"TT.MM.JJJJ"))</f>
        <v/>
      </c>
      <c r="BB216" s="43" t="str">
        <f ca="1">IF($G216="","",TEXT(VLOOKUP($A216,Mitglieder!$C$24:$BG$323,BB$303),"TT.MM.JJJJ"))</f>
        <v/>
      </c>
      <c r="BC216" s="43" t="str">
        <f ca="1">IF($G216="","",TEXT(VLOOKUP($A216,Mitglieder!$C$24:$BG$323,BC$303),"TT.MM.JJJJ"))</f>
        <v/>
      </c>
      <c r="BD216" s="43" t="str">
        <f ca="1">IF($G216="","",TEXT(VLOOKUP($A216,Mitglieder!$C$24:$BG$323,BD$303),"TT.MM.JJJJ"))</f>
        <v/>
      </c>
      <c r="BE216" s="42" t="str">
        <f ca="1">IF($G216="","",VLOOKUP($A216,Mitglieder!$C$24:$BG$323,BE$303))</f>
        <v/>
      </c>
      <c r="BF216" s="42" t="str">
        <f ca="1">IF($G216="","",VLOOKUP($A216,Mitglieder!$C$24:$BG$323,BF$303))</f>
        <v/>
      </c>
    </row>
    <row r="217" spans="1:58" x14ac:dyDescent="0.35">
      <c r="A217" s="42">
        <v>217</v>
      </c>
      <c r="B217" s="42">
        <f ca="1">VLOOKUP($A217,Mitglieder!$C$24:$BA$323,B$303)</f>
        <v>1.0299999999999967</v>
      </c>
      <c r="C217" s="42" t="str">
        <f ca="1">IF($G217="","",VLOOKUP($A217,Mitglieder!$C$24:$BG$323,C$303))</f>
        <v/>
      </c>
      <c r="D217" s="42" t="str">
        <f ca="1">IF($G217="","",VLOOKUP($A217,Mitglieder!$C$24:$BG$323,D$303))</f>
        <v/>
      </c>
      <c r="E217" s="42" t="str">
        <f ca="1">IF($G217="","",VLOOKUP($A217,Mitglieder!$C$24:$BG$323,E$303))</f>
        <v/>
      </c>
      <c r="F217" s="54" t="str">
        <f ca="1">IF(OR(VLOOKUP($A217,Mitglieder!$C$24:$BG$323,F$303)="",$G217=""),"",VLOOKUP($A217,Mitglieder!$C$24:$BG$323,F$303))</f>
        <v/>
      </c>
      <c r="G217" s="72" t="str">
        <f ca="1">IF(B217/ROUND(B217,0)=1,VLOOKUP($A217,Mitglieder!$C$24:$BA$323,G$303),"")</f>
        <v/>
      </c>
      <c r="H217" s="42" t="str">
        <f ca="1">IF($G217="","",VLOOKUP($A217,Mitglieder!$C$24:$BG$323,H$303))</f>
        <v/>
      </c>
      <c r="I217" s="54" t="str">
        <f ca="1">IF(OR(VLOOKUP($A217,Mitglieder!$C$24:$BG$323,I$303)="",$G217=""),"",VLOOKUP($A217,Mitglieder!$C$24:$BG$323,I$303))</f>
        <v/>
      </c>
      <c r="J217" s="42" t="str">
        <f ca="1">IF($G217="","",VLOOKUP($A217,Mitglieder!$C$24:$BG$323,J$303))</f>
        <v/>
      </c>
      <c r="K217" s="54" t="str">
        <f ca="1">IF(OR(VLOOKUP($A217,Mitglieder!$C$24:$BG$323,K$303)="",$G217=""),"",VLOOKUP($A217,Mitglieder!$C$24:$BG$323,K$303))</f>
        <v/>
      </c>
      <c r="L217" s="42" t="str">
        <f ca="1">IF($G217="","",VLOOKUP($A217,Mitglieder!$C$24:$BG$323,L$303))</f>
        <v/>
      </c>
      <c r="M217" s="42" t="str">
        <f ca="1">IF($G217="","",VLOOKUP($A217,Mitglieder!$C$24:$BG$323,M$303))</f>
        <v/>
      </c>
      <c r="N217" s="42" t="str">
        <f ca="1">IF($G217="","",VLOOKUP($A217,Mitglieder!$C$24:$BG$323,N$303))</f>
        <v/>
      </c>
      <c r="O217" s="42" t="str">
        <f ca="1">IF($G217="","",VLOOKUP($A217,Mitglieder!$C$24:$BG$323,O$303))</f>
        <v/>
      </c>
      <c r="P217" s="42" t="str">
        <f ca="1">IF($G217="","",VLOOKUP($A217,Mitglieder!$C$24:$BG$323,P$303))</f>
        <v/>
      </c>
      <c r="Q217" s="42" t="str">
        <f ca="1">IF($G217="","",VLOOKUP($A217,Mitglieder!$C$24:$BG$323,Q$303))</f>
        <v/>
      </c>
      <c r="R217" s="54" t="str">
        <f ca="1">IF(OR(VLOOKUP($A217,Mitglieder!$C$24:$BG$323,R$303)="",$G217=""),"",VLOOKUP($A217,Mitglieder!$C$24:$BG$323,R$303))</f>
        <v/>
      </c>
      <c r="S217" s="43" t="str">
        <f ca="1">IF($G217="","",TEXT(VLOOKUP($A217,Mitglieder!$C$24:$BG$323,S$303),"TT.MM.JJJJ"))</f>
        <v/>
      </c>
      <c r="T217" s="43" t="str">
        <f ca="1">IF($G217="","",TEXT(VLOOKUP($A217,Mitglieder!$C$24:$BG$323,T$303),"TT.MM.JJJJ"))</f>
        <v/>
      </c>
      <c r="U217" s="43" t="str">
        <f ca="1">IF($G217="","",TEXT(VLOOKUP($A217,Mitglieder!$C$24:$BG$323,U$303),"TT.MM.JJJJ"))</f>
        <v/>
      </c>
      <c r="V217" s="54" t="str">
        <f ca="1">IF(OR(VLOOKUP($A217,Mitglieder!$C$24:$BG$323,V$303)="",$G217=""),"",VLOOKUP($A217,Mitglieder!$C$24:$BG$323,V$303))</f>
        <v/>
      </c>
      <c r="W217" s="54" t="str">
        <f ca="1">IF(OR(VLOOKUP($A217,Mitglieder!$C$24:$BG$323,W$303)="",$G217=""),"",VLOOKUP($A217,Mitglieder!$C$24:$BG$323,W$303))</f>
        <v/>
      </c>
      <c r="X217" s="54" t="str">
        <f ca="1">IF(OR(VLOOKUP($A217,Mitglieder!$C$24:$BG$323,X$303)="",$G217=""),"",VLOOKUP($A217,Mitglieder!$C$24:$BG$323,X$303))</f>
        <v/>
      </c>
      <c r="Y217" s="54" t="str">
        <f ca="1">IF(OR(VLOOKUP($A217,Mitglieder!$C$24:$BG$323,Y$303)="",$G217=""),"",VLOOKUP($A217,Mitglieder!$C$24:$BG$323,Y$303))</f>
        <v/>
      </c>
      <c r="Z217" s="54" t="str">
        <f ca="1">IF(OR(VLOOKUP($A217,Mitglieder!$C$24:$BG$323,Z$303)="",$G217=""),"",VLOOKUP($A217,Mitglieder!$C$24:$BG$323,Z$303))</f>
        <v/>
      </c>
      <c r="AA217" s="54" t="str">
        <f ca="1">IF(OR(VLOOKUP($A217,Mitglieder!$C$24:$BG$323,AA$303)="",$G217=""),"",VLOOKUP($A217,Mitglieder!$C$24:$BG$323,AA$303))</f>
        <v/>
      </c>
      <c r="AB217" s="54" t="str">
        <f ca="1">IF(OR(VLOOKUP($A217,Mitglieder!$C$24:$BG$323,AB$303)="",$G217=""),"",VLOOKUP($A217,Mitglieder!$C$24:$BG$323,AB$303))</f>
        <v/>
      </c>
      <c r="AC217" s="54" t="str">
        <f ca="1">IF(OR(VLOOKUP($A217,Mitglieder!$C$24:$BG$323,AC$303)="",$G217=""),"",VLOOKUP($A217,Mitglieder!$C$24:$BG$323,AC$303))</f>
        <v/>
      </c>
      <c r="AD217" s="54" t="str">
        <f ca="1">IF(OR(VLOOKUP($A217,Mitglieder!$C$24:$BG$323,AD$303)="",$G217=""),"",VLOOKUP($A217,Mitglieder!$C$24:$BG$323,AD$303))</f>
        <v/>
      </c>
      <c r="AE217" s="54" t="str">
        <f ca="1">IF(OR(VLOOKUP($A217,Mitglieder!$C$24:$BG$323,AE$303)="",$G217=""),"",VLOOKUP($A217,Mitglieder!$C$24:$BG$323,AE$303))</f>
        <v/>
      </c>
      <c r="AF217" s="54" t="str">
        <f ca="1">IF(OR(VLOOKUP($A217,Mitglieder!$C$24:$BG$323,AF$303)="",$G217=""),"",VLOOKUP($A217,Mitglieder!$C$24:$BG$323,AF$303))</f>
        <v/>
      </c>
      <c r="AG217" s="54" t="str">
        <f ca="1">IF(OR(VLOOKUP($A217,Mitglieder!$C$24:$BG$323,AG$303)="",$G217=""),"",VLOOKUP($A217,Mitglieder!$C$24:$BG$323,AG$303))</f>
        <v/>
      </c>
      <c r="AH217" s="54" t="str">
        <f ca="1">IF(OR(VLOOKUP($A217,Mitglieder!$C$24:$BG$323,AH$303)="",$G217=""),"",VLOOKUP($A217,Mitglieder!$C$24:$BG$323,AH$303))</f>
        <v/>
      </c>
      <c r="AI217" s="54" t="str">
        <f ca="1">IF(OR(VLOOKUP($A217,Mitglieder!$C$24:$BG$323,AI$303)="",$G217=""),"",VLOOKUP($A217,Mitglieder!$C$24:$BG$323,AI$303))</f>
        <v/>
      </c>
      <c r="AJ217" s="54" t="str">
        <f ca="1">IF(OR(VLOOKUP($A217,Mitglieder!$C$24:$BG$323,AJ$303)="",$G217=""),"",VLOOKUP($A217,Mitglieder!$C$24:$BG$323,AJ$303))</f>
        <v/>
      </c>
      <c r="AK217" s="54" t="str">
        <f ca="1">IF(OR(VLOOKUP($A217,Mitglieder!$C$24:$BG$323,AK$303)="",$G217=""),"",VLOOKUP($A217,Mitglieder!$C$24:$BG$323,AK$303))</f>
        <v/>
      </c>
      <c r="AL217" s="54" t="str">
        <f ca="1">IF(OR(VLOOKUP($A217,Mitglieder!$C$24:$BG$323,AL$303)="",$G217=""),"",VLOOKUP($A217,Mitglieder!$C$24:$BG$323,AL$303))</f>
        <v/>
      </c>
      <c r="AM217" s="42" t="str">
        <f ca="1">IF($G217="","",VLOOKUP($A217,Mitglieder!$C$24:$BG$323,AM$303))</f>
        <v/>
      </c>
      <c r="AN217" s="54" t="str">
        <f ca="1">IF(OR(VLOOKUP($A217,Mitglieder!$C$24:$BG$323,AN$303)="",$G217=""),"",VLOOKUP($A217,Mitglieder!$C$24:$BG$323,AN$303))</f>
        <v/>
      </c>
      <c r="AO217" s="43" t="str">
        <f ca="1">IF($G217="","",TEXT(VLOOKUP($A217,Mitglieder!$C$24:$BG$323,AO$303),"TT.MM.JJJJ"))</f>
        <v/>
      </c>
      <c r="AP217" s="42" t="str">
        <f ca="1">IF($G217="","",VLOOKUP($A217,Mitglieder!$C$24:$BG$323,AP$303))</f>
        <v/>
      </c>
      <c r="AQ217" s="45" t="str">
        <f ca="1">IF($G217="","",TEXT(VLOOKUP($A217,Mitglieder!$C$24:$BG$323,AQ$303),"0.00"))</f>
        <v/>
      </c>
      <c r="AR217" s="54" t="str">
        <f ca="1">IF(OR(VLOOKUP($A217,Mitglieder!$C$24:$BG$323,AR$303)="",$G217=""),"",VLOOKUP($A217,Mitglieder!$C$24:$BG$323,AR$303))</f>
        <v/>
      </c>
      <c r="AS217" s="45" t="str">
        <f ca="1">IF($G217="","",TEXT(VLOOKUP($A217,Mitglieder!$C$24:$BG$323,AS$303),"0.00"))</f>
        <v/>
      </c>
      <c r="AT217" s="54" t="str">
        <f ca="1">IF(OR(VLOOKUP($A217,Mitglieder!$C$24:$BG$323,AT$303)="",$G217=""),"",VLOOKUP($A217,Mitglieder!$C$24:$BG$323,AT$303))</f>
        <v/>
      </c>
      <c r="AU217" s="45" t="str">
        <f ca="1">IF($G217="","",TEXT(VLOOKUP($A217,Mitglieder!$C$24:$BG$323,AU$303),"0.00"))</f>
        <v/>
      </c>
      <c r="AV217" s="45" t="str">
        <f ca="1">IF($G217="","",TEXT(VLOOKUP($A217,Mitglieder!$C$24:$BG$323,AV$303),"0.00"))</f>
        <v/>
      </c>
      <c r="AW217" s="42" t="str">
        <f ca="1">IF($G217="","",VLOOKUP($A217,Mitglieder!$C$24:$BG$323,AW$303))</f>
        <v/>
      </c>
      <c r="AX217" s="54" t="str">
        <f ca="1">IF(OR(VLOOKUP($A217,Mitglieder!$C$24:$BG$323,AX$303)="",$G217=""),"",VLOOKUP($A217,Mitglieder!$C$24:$BG$323,AX$303))</f>
        <v/>
      </c>
      <c r="AY217" s="43" t="str">
        <f ca="1">IF($G217="","",TEXT(VLOOKUP($A217,Mitglieder!$C$24:$BG$323,AY$303),"TT.MM.JJJJ"))</f>
        <v/>
      </c>
      <c r="AZ217" s="43" t="str">
        <f ca="1">IF($G217="","",TEXT(VLOOKUP($A217,Mitglieder!$C$24:$BG$323,AZ$303),"TT.MM.JJJJ"))</f>
        <v/>
      </c>
      <c r="BA217" s="43" t="str">
        <f ca="1">IF($G217="","",TEXT(VLOOKUP($A217,Mitglieder!$C$24:$BG$323,BA$303),"TT.MM.JJJJ"))</f>
        <v/>
      </c>
      <c r="BB217" s="43" t="str">
        <f ca="1">IF($G217="","",TEXT(VLOOKUP($A217,Mitglieder!$C$24:$BG$323,BB$303),"TT.MM.JJJJ"))</f>
        <v/>
      </c>
      <c r="BC217" s="43" t="str">
        <f ca="1">IF($G217="","",TEXT(VLOOKUP($A217,Mitglieder!$C$24:$BG$323,BC$303),"TT.MM.JJJJ"))</f>
        <v/>
      </c>
      <c r="BD217" s="43" t="str">
        <f ca="1">IF($G217="","",TEXT(VLOOKUP($A217,Mitglieder!$C$24:$BG$323,BD$303),"TT.MM.JJJJ"))</f>
        <v/>
      </c>
      <c r="BE217" s="42" t="str">
        <f ca="1">IF($G217="","",VLOOKUP($A217,Mitglieder!$C$24:$BG$323,BE$303))</f>
        <v/>
      </c>
      <c r="BF217" s="42" t="str">
        <f ca="1">IF($G217="","",VLOOKUP($A217,Mitglieder!$C$24:$BG$323,BF$303))</f>
        <v/>
      </c>
    </row>
    <row r="218" spans="1:58" x14ac:dyDescent="0.35">
      <c r="A218" s="42">
        <v>218</v>
      </c>
      <c r="B218" s="42">
        <f ca="1">VLOOKUP($A218,Mitglieder!$C$24:$BA$323,B$303)</f>
        <v>1.0299999999999967</v>
      </c>
      <c r="C218" s="42" t="str">
        <f ca="1">IF($G218="","",VLOOKUP($A218,Mitglieder!$C$24:$BG$323,C$303))</f>
        <v/>
      </c>
      <c r="D218" s="42" t="str">
        <f ca="1">IF($G218="","",VLOOKUP($A218,Mitglieder!$C$24:$BG$323,D$303))</f>
        <v/>
      </c>
      <c r="E218" s="42" t="str">
        <f ca="1">IF($G218="","",VLOOKUP($A218,Mitglieder!$C$24:$BG$323,E$303))</f>
        <v/>
      </c>
      <c r="F218" s="54" t="str">
        <f ca="1">IF(OR(VLOOKUP($A218,Mitglieder!$C$24:$BG$323,F$303)="",$G218=""),"",VLOOKUP($A218,Mitglieder!$C$24:$BG$323,F$303))</f>
        <v/>
      </c>
      <c r="G218" s="72" t="str">
        <f ca="1">IF(B218/ROUND(B218,0)=1,VLOOKUP($A218,Mitglieder!$C$24:$BA$323,G$303),"")</f>
        <v/>
      </c>
      <c r="H218" s="42" t="str">
        <f ca="1">IF($G218="","",VLOOKUP($A218,Mitglieder!$C$24:$BG$323,H$303))</f>
        <v/>
      </c>
      <c r="I218" s="54" t="str">
        <f ca="1">IF(OR(VLOOKUP($A218,Mitglieder!$C$24:$BG$323,I$303)="",$G218=""),"",VLOOKUP($A218,Mitglieder!$C$24:$BG$323,I$303))</f>
        <v/>
      </c>
      <c r="J218" s="42" t="str">
        <f ca="1">IF($G218="","",VLOOKUP($A218,Mitglieder!$C$24:$BG$323,J$303))</f>
        <v/>
      </c>
      <c r="K218" s="54" t="str">
        <f ca="1">IF(OR(VLOOKUP($A218,Mitglieder!$C$24:$BG$323,K$303)="",$G218=""),"",VLOOKUP($A218,Mitglieder!$C$24:$BG$323,K$303))</f>
        <v/>
      </c>
      <c r="L218" s="42" t="str">
        <f ca="1">IF($G218="","",VLOOKUP($A218,Mitglieder!$C$24:$BG$323,L$303))</f>
        <v/>
      </c>
      <c r="M218" s="42" t="str">
        <f ca="1">IF($G218="","",VLOOKUP($A218,Mitglieder!$C$24:$BG$323,M$303))</f>
        <v/>
      </c>
      <c r="N218" s="42" t="str">
        <f ca="1">IF($G218="","",VLOOKUP($A218,Mitglieder!$C$24:$BG$323,N$303))</f>
        <v/>
      </c>
      <c r="O218" s="42" t="str">
        <f ca="1">IF($G218="","",VLOOKUP($A218,Mitglieder!$C$24:$BG$323,O$303))</f>
        <v/>
      </c>
      <c r="P218" s="42" t="str">
        <f ca="1">IF($G218="","",VLOOKUP($A218,Mitglieder!$C$24:$BG$323,P$303))</f>
        <v/>
      </c>
      <c r="Q218" s="42" t="str">
        <f ca="1">IF($G218="","",VLOOKUP($A218,Mitglieder!$C$24:$BG$323,Q$303))</f>
        <v/>
      </c>
      <c r="R218" s="54" t="str">
        <f ca="1">IF(OR(VLOOKUP($A218,Mitglieder!$C$24:$BG$323,R$303)="",$G218=""),"",VLOOKUP($A218,Mitglieder!$C$24:$BG$323,R$303))</f>
        <v/>
      </c>
      <c r="S218" s="43" t="str">
        <f ca="1">IF($G218="","",TEXT(VLOOKUP($A218,Mitglieder!$C$24:$BG$323,S$303),"TT.MM.JJJJ"))</f>
        <v/>
      </c>
      <c r="T218" s="43" t="str">
        <f ca="1">IF($G218="","",TEXT(VLOOKUP($A218,Mitglieder!$C$24:$BG$323,T$303),"TT.MM.JJJJ"))</f>
        <v/>
      </c>
      <c r="U218" s="43" t="str">
        <f ca="1">IF($G218="","",TEXT(VLOOKUP($A218,Mitglieder!$C$24:$BG$323,U$303),"TT.MM.JJJJ"))</f>
        <v/>
      </c>
      <c r="V218" s="54" t="str">
        <f ca="1">IF(OR(VLOOKUP($A218,Mitglieder!$C$24:$BG$323,V$303)="",$G218=""),"",VLOOKUP($A218,Mitglieder!$C$24:$BG$323,V$303))</f>
        <v/>
      </c>
      <c r="W218" s="54" t="str">
        <f ca="1">IF(OR(VLOOKUP($A218,Mitglieder!$C$24:$BG$323,W$303)="",$G218=""),"",VLOOKUP($A218,Mitglieder!$C$24:$BG$323,W$303))</f>
        <v/>
      </c>
      <c r="X218" s="54" t="str">
        <f ca="1">IF(OR(VLOOKUP($A218,Mitglieder!$C$24:$BG$323,X$303)="",$G218=""),"",VLOOKUP($A218,Mitglieder!$C$24:$BG$323,X$303))</f>
        <v/>
      </c>
      <c r="Y218" s="54" t="str">
        <f ca="1">IF(OR(VLOOKUP($A218,Mitglieder!$C$24:$BG$323,Y$303)="",$G218=""),"",VLOOKUP($A218,Mitglieder!$C$24:$BG$323,Y$303))</f>
        <v/>
      </c>
      <c r="Z218" s="54" t="str">
        <f ca="1">IF(OR(VLOOKUP($A218,Mitglieder!$C$24:$BG$323,Z$303)="",$G218=""),"",VLOOKUP($A218,Mitglieder!$C$24:$BG$323,Z$303))</f>
        <v/>
      </c>
      <c r="AA218" s="54" t="str">
        <f ca="1">IF(OR(VLOOKUP($A218,Mitglieder!$C$24:$BG$323,AA$303)="",$G218=""),"",VLOOKUP($A218,Mitglieder!$C$24:$BG$323,AA$303))</f>
        <v/>
      </c>
      <c r="AB218" s="54" t="str">
        <f ca="1">IF(OR(VLOOKUP($A218,Mitglieder!$C$24:$BG$323,AB$303)="",$G218=""),"",VLOOKUP($A218,Mitglieder!$C$24:$BG$323,AB$303))</f>
        <v/>
      </c>
      <c r="AC218" s="54" t="str">
        <f ca="1">IF(OR(VLOOKUP($A218,Mitglieder!$C$24:$BG$323,AC$303)="",$G218=""),"",VLOOKUP($A218,Mitglieder!$C$24:$BG$323,AC$303))</f>
        <v/>
      </c>
      <c r="AD218" s="54" t="str">
        <f ca="1">IF(OR(VLOOKUP($A218,Mitglieder!$C$24:$BG$323,AD$303)="",$G218=""),"",VLOOKUP($A218,Mitglieder!$C$24:$BG$323,AD$303))</f>
        <v/>
      </c>
      <c r="AE218" s="54" t="str">
        <f ca="1">IF(OR(VLOOKUP($A218,Mitglieder!$C$24:$BG$323,AE$303)="",$G218=""),"",VLOOKUP($A218,Mitglieder!$C$24:$BG$323,AE$303))</f>
        <v/>
      </c>
      <c r="AF218" s="54" t="str">
        <f ca="1">IF(OR(VLOOKUP($A218,Mitglieder!$C$24:$BG$323,AF$303)="",$G218=""),"",VLOOKUP($A218,Mitglieder!$C$24:$BG$323,AF$303))</f>
        <v/>
      </c>
      <c r="AG218" s="54" t="str">
        <f ca="1">IF(OR(VLOOKUP($A218,Mitglieder!$C$24:$BG$323,AG$303)="",$G218=""),"",VLOOKUP($A218,Mitglieder!$C$24:$BG$323,AG$303))</f>
        <v/>
      </c>
      <c r="AH218" s="54" t="str">
        <f ca="1">IF(OR(VLOOKUP($A218,Mitglieder!$C$24:$BG$323,AH$303)="",$G218=""),"",VLOOKUP($A218,Mitglieder!$C$24:$BG$323,AH$303))</f>
        <v/>
      </c>
      <c r="AI218" s="54" t="str">
        <f ca="1">IF(OR(VLOOKUP($A218,Mitglieder!$C$24:$BG$323,AI$303)="",$G218=""),"",VLOOKUP($A218,Mitglieder!$C$24:$BG$323,AI$303))</f>
        <v/>
      </c>
      <c r="AJ218" s="54" t="str">
        <f ca="1">IF(OR(VLOOKUP($A218,Mitglieder!$C$24:$BG$323,AJ$303)="",$G218=""),"",VLOOKUP($A218,Mitglieder!$C$24:$BG$323,AJ$303))</f>
        <v/>
      </c>
      <c r="AK218" s="54" t="str">
        <f ca="1">IF(OR(VLOOKUP($A218,Mitglieder!$C$24:$BG$323,AK$303)="",$G218=""),"",VLOOKUP($A218,Mitglieder!$C$24:$BG$323,AK$303))</f>
        <v/>
      </c>
      <c r="AL218" s="54" t="str">
        <f ca="1">IF(OR(VLOOKUP($A218,Mitglieder!$C$24:$BG$323,AL$303)="",$G218=""),"",VLOOKUP($A218,Mitglieder!$C$24:$BG$323,AL$303))</f>
        <v/>
      </c>
      <c r="AM218" s="42" t="str">
        <f ca="1">IF($G218="","",VLOOKUP($A218,Mitglieder!$C$24:$BG$323,AM$303))</f>
        <v/>
      </c>
      <c r="AN218" s="54" t="str">
        <f ca="1">IF(OR(VLOOKUP($A218,Mitglieder!$C$24:$BG$323,AN$303)="",$G218=""),"",VLOOKUP($A218,Mitglieder!$C$24:$BG$323,AN$303))</f>
        <v/>
      </c>
      <c r="AO218" s="43" t="str">
        <f ca="1">IF($G218="","",TEXT(VLOOKUP($A218,Mitglieder!$C$24:$BG$323,AO$303),"TT.MM.JJJJ"))</f>
        <v/>
      </c>
      <c r="AP218" s="42" t="str">
        <f ca="1">IF($G218="","",VLOOKUP($A218,Mitglieder!$C$24:$BG$323,AP$303))</f>
        <v/>
      </c>
      <c r="AQ218" s="45" t="str">
        <f ca="1">IF($G218="","",TEXT(VLOOKUP($A218,Mitglieder!$C$24:$BG$323,AQ$303),"0.00"))</f>
        <v/>
      </c>
      <c r="AR218" s="54" t="str">
        <f ca="1">IF(OR(VLOOKUP($A218,Mitglieder!$C$24:$BG$323,AR$303)="",$G218=""),"",VLOOKUP($A218,Mitglieder!$C$24:$BG$323,AR$303))</f>
        <v/>
      </c>
      <c r="AS218" s="45" t="str">
        <f ca="1">IF($G218="","",TEXT(VLOOKUP($A218,Mitglieder!$C$24:$BG$323,AS$303),"0.00"))</f>
        <v/>
      </c>
      <c r="AT218" s="54" t="str">
        <f ca="1">IF(OR(VLOOKUP($A218,Mitglieder!$C$24:$BG$323,AT$303)="",$G218=""),"",VLOOKUP($A218,Mitglieder!$C$24:$BG$323,AT$303))</f>
        <v/>
      </c>
      <c r="AU218" s="45" t="str">
        <f ca="1">IF($G218="","",TEXT(VLOOKUP($A218,Mitglieder!$C$24:$BG$323,AU$303),"0.00"))</f>
        <v/>
      </c>
      <c r="AV218" s="45" t="str">
        <f ca="1">IF($G218="","",TEXT(VLOOKUP($A218,Mitglieder!$C$24:$BG$323,AV$303),"0.00"))</f>
        <v/>
      </c>
      <c r="AW218" s="42" t="str">
        <f ca="1">IF($G218="","",VLOOKUP($A218,Mitglieder!$C$24:$BG$323,AW$303))</f>
        <v/>
      </c>
      <c r="AX218" s="54" t="str">
        <f ca="1">IF(OR(VLOOKUP($A218,Mitglieder!$C$24:$BG$323,AX$303)="",$G218=""),"",VLOOKUP($A218,Mitglieder!$C$24:$BG$323,AX$303))</f>
        <v/>
      </c>
      <c r="AY218" s="43" t="str">
        <f ca="1">IF($G218="","",TEXT(VLOOKUP($A218,Mitglieder!$C$24:$BG$323,AY$303),"TT.MM.JJJJ"))</f>
        <v/>
      </c>
      <c r="AZ218" s="43" t="str">
        <f ca="1">IF($G218="","",TEXT(VLOOKUP($A218,Mitglieder!$C$24:$BG$323,AZ$303),"TT.MM.JJJJ"))</f>
        <v/>
      </c>
      <c r="BA218" s="43" t="str">
        <f ca="1">IF($G218="","",TEXT(VLOOKUP($A218,Mitglieder!$C$24:$BG$323,BA$303),"TT.MM.JJJJ"))</f>
        <v/>
      </c>
      <c r="BB218" s="43" t="str">
        <f ca="1">IF($G218="","",TEXT(VLOOKUP($A218,Mitglieder!$C$24:$BG$323,BB$303),"TT.MM.JJJJ"))</f>
        <v/>
      </c>
      <c r="BC218" s="43" t="str">
        <f ca="1">IF($G218="","",TEXT(VLOOKUP($A218,Mitglieder!$C$24:$BG$323,BC$303),"TT.MM.JJJJ"))</f>
        <v/>
      </c>
      <c r="BD218" s="43" t="str">
        <f ca="1">IF($G218="","",TEXT(VLOOKUP($A218,Mitglieder!$C$24:$BG$323,BD$303),"TT.MM.JJJJ"))</f>
        <v/>
      </c>
      <c r="BE218" s="42" t="str">
        <f ca="1">IF($G218="","",VLOOKUP($A218,Mitglieder!$C$24:$BG$323,BE$303))</f>
        <v/>
      </c>
      <c r="BF218" s="42" t="str">
        <f ca="1">IF($G218="","",VLOOKUP($A218,Mitglieder!$C$24:$BG$323,BF$303))</f>
        <v/>
      </c>
    </row>
    <row r="219" spans="1:58" x14ac:dyDescent="0.35">
      <c r="A219" s="42">
        <v>219</v>
      </c>
      <c r="B219" s="42">
        <f ca="1">VLOOKUP($A219,Mitglieder!$C$24:$BA$323,B$303)</f>
        <v>1.0299999999999967</v>
      </c>
      <c r="C219" s="42" t="str">
        <f ca="1">IF($G219="","",VLOOKUP($A219,Mitglieder!$C$24:$BG$323,C$303))</f>
        <v/>
      </c>
      <c r="D219" s="42" t="str">
        <f ca="1">IF($G219="","",VLOOKUP($A219,Mitglieder!$C$24:$BG$323,D$303))</f>
        <v/>
      </c>
      <c r="E219" s="42" t="str">
        <f ca="1">IF($G219="","",VLOOKUP($A219,Mitglieder!$C$24:$BG$323,E$303))</f>
        <v/>
      </c>
      <c r="F219" s="54" t="str">
        <f ca="1">IF(OR(VLOOKUP($A219,Mitglieder!$C$24:$BG$323,F$303)="",$G219=""),"",VLOOKUP($A219,Mitglieder!$C$24:$BG$323,F$303))</f>
        <v/>
      </c>
      <c r="G219" s="72" t="str">
        <f ca="1">IF(B219/ROUND(B219,0)=1,VLOOKUP($A219,Mitglieder!$C$24:$BA$323,G$303),"")</f>
        <v/>
      </c>
      <c r="H219" s="42" t="str">
        <f ca="1">IF($G219="","",VLOOKUP($A219,Mitglieder!$C$24:$BG$323,H$303))</f>
        <v/>
      </c>
      <c r="I219" s="54" t="str">
        <f ca="1">IF(OR(VLOOKUP($A219,Mitglieder!$C$24:$BG$323,I$303)="",$G219=""),"",VLOOKUP($A219,Mitglieder!$C$24:$BG$323,I$303))</f>
        <v/>
      </c>
      <c r="J219" s="42" t="str">
        <f ca="1">IF($G219="","",VLOOKUP($A219,Mitglieder!$C$24:$BG$323,J$303))</f>
        <v/>
      </c>
      <c r="K219" s="54" t="str">
        <f ca="1">IF(OR(VLOOKUP($A219,Mitglieder!$C$24:$BG$323,K$303)="",$G219=""),"",VLOOKUP($A219,Mitglieder!$C$24:$BG$323,K$303))</f>
        <v/>
      </c>
      <c r="L219" s="42" t="str">
        <f ca="1">IF($G219="","",VLOOKUP($A219,Mitglieder!$C$24:$BG$323,L$303))</f>
        <v/>
      </c>
      <c r="M219" s="42" t="str">
        <f ca="1">IF($G219="","",VLOOKUP($A219,Mitglieder!$C$24:$BG$323,M$303))</f>
        <v/>
      </c>
      <c r="N219" s="42" t="str">
        <f ca="1">IF($G219="","",VLOOKUP($A219,Mitglieder!$C$24:$BG$323,N$303))</f>
        <v/>
      </c>
      <c r="O219" s="42" t="str">
        <f ca="1">IF($G219="","",VLOOKUP($A219,Mitglieder!$C$24:$BG$323,O$303))</f>
        <v/>
      </c>
      <c r="P219" s="42" t="str">
        <f ca="1">IF($G219="","",VLOOKUP($A219,Mitglieder!$C$24:$BG$323,P$303))</f>
        <v/>
      </c>
      <c r="Q219" s="42" t="str">
        <f ca="1">IF($G219="","",VLOOKUP($A219,Mitglieder!$C$24:$BG$323,Q$303))</f>
        <v/>
      </c>
      <c r="R219" s="54" t="str">
        <f ca="1">IF(OR(VLOOKUP($A219,Mitglieder!$C$24:$BG$323,R$303)="",$G219=""),"",VLOOKUP($A219,Mitglieder!$C$24:$BG$323,R$303))</f>
        <v/>
      </c>
      <c r="S219" s="43" t="str">
        <f ca="1">IF($G219="","",TEXT(VLOOKUP($A219,Mitglieder!$C$24:$BG$323,S$303),"TT.MM.JJJJ"))</f>
        <v/>
      </c>
      <c r="T219" s="43" t="str">
        <f ca="1">IF($G219="","",TEXT(VLOOKUP($A219,Mitglieder!$C$24:$BG$323,T$303),"TT.MM.JJJJ"))</f>
        <v/>
      </c>
      <c r="U219" s="43" t="str">
        <f ca="1">IF($G219="","",TEXT(VLOOKUP($A219,Mitglieder!$C$24:$BG$323,U$303),"TT.MM.JJJJ"))</f>
        <v/>
      </c>
      <c r="V219" s="54" t="str">
        <f ca="1">IF(OR(VLOOKUP($A219,Mitglieder!$C$24:$BG$323,V$303)="",$G219=""),"",VLOOKUP($A219,Mitglieder!$C$24:$BG$323,V$303))</f>
        <v/>
      </c>
      <c r="W219" s="54" t="str">
        <f ca="1">IF(OR(VLOOKUP($A219,Mitglieder!$C$24:$BG$323,W$303)="",$G219=""),"",VLOOKUP($A219,Mitglieder!$C$24:$BG$323,W$303))</f>
        <v/>
      </c>
      <c r="X219" s="54" t="str">
        <f ca="1">IF(OR(VLOOKUP($A219,Mitglieder!$C$24:$BG$323,X$303)="",$G219=""),"",VLOOKUP($A219,Mitglieder!$C$24:$BG$323,X$303))</f>
        <v/>
      </c>
      <c r="Y219" s="54" t="str">
        <f ca="1">IF(OR(VLOOKUP($A219,Mitglieder!$C$24:$BG$323,Y$303)="",$G219=""),"",VLOOKUP($A219,Mitglieder!$C$24:$BG$323,Y$303))</f>
        <v/>
      </c>
      <c r="Z219" s="54" t="str">
        <f ca="1">IF(OR(VLOOKUP($A219,Mitglieder!$C$24:$BG$323,Z$303)="",$G219=""),"",VLOOKUP($A219,Mitglieder!$C$24:$BG$323,Z$303))</f>
        <v/>
      </c>
      <c r="AA219" s="54" t="str">
        <f ca="1">IF(OR(VLOOKUP($A219,Mitglieder!$C$24:$BG$323,AA$303)="",$G219=""),"",VLOOKUP($A219,Mitglieder!$C$24:$BG$323,AA$303))</f>
        <v/>
      </c>
      <c r="AB219" s="54" t="str">
        <f ca="1">IF(OR(VLOOKUP($A219,Mitglieder!$C$24:$BG$323,AB$303)="",$G219=""),"",VLOOKUP($A219,Mitglieder!$C$24:$BG$323,AB$303))</f>
        <v/>
      </c>
      <c r="AC219" s="54" t="str">
        <f ca="1">IF(OR(VLOOKUP($A219,Mitglieder!$C$24:$BG$323,AC$303)="",$G219=""),"",VLOOKUP($A219,Mitglieder!$C$24:$BG$323,AC$303))</f>
        <v/>
      </c>
      <c r="AD219" s="54" t="str">
        <f ca="1">IF(OR(VLOOKUP($A219,Mitglieder!$C$24:$BG$323,AD$303)="",$G219=""),"",VLOOKUP($A219,Mitglieder!$C$24:$BG$323,AD$303))</f>
        <v/>
      </c>
      <c r="AE219" s="54" t="str">
        <f ca="1">IF(OR(VLOOKUP($A219,Mitglieder!$C$24:$BG$323,AE$303)="",$G219=""),"",VLOOKUP($A219,Mitglieder!$C$24:$BG$323,AE$303))</f>
        <v/>
      </c>
      <c r="AF219" s="54" t="str">
        <f ca="1">IF(OR(VLOOKUP($A219,Mitglieder!$C$24:$BG$323,AF$303)="",$G219=""),"",VLOOKUP($A219,Mitglieder!$C$24:$BG$323,AF$303))</f>
        <v/>
      </c>
      <c r="AG219" s="54" t="str">
        <f ca="1">IF(OR(VLOOKUP($A219,Mitglieder!$C$24:$BG$323,AG$303)="",$G219=""),"",VLOOKUP($A219,Mitglieder!$C$24:$BG$323,AG$303))</f>
        <v/>
      </c>
      <c r="AH219" s="54" t="str">
        <f ca="1">IF(OR(VLOOKUP($A219,Mitglieder!$C$24:$BG$323,AH$303)="",$G219=""),"",VLOOKUP($A219,Mitglieder!$C$24:$BG$323,AH$303))</f>
        <v/>
      </c>
      <c r="AI219" s="54" t="str">
        <f ca="1">IF(OR(VLOOKUP($A219,Mitglieder!$C$24:$BG$323,AI$303)="",$G219=""),"",VLOOKUP($A219,Mitglieder!$C$24:$BG$323,AI$303))</f>
        <v/>
      </c>
      <c r="AJ219" s="54" t="str">
        <f ca="1">IF(OR(VLOOKUP($A219,Mitglieder!$C$24:$BG$323,AJ$303)="",$G219=""),"",VLOOKUP($A219,Mitglieder!$C$24:$BG$323,AJ$303))</f>
        <v/>
      </c>
      <c r="AK219" s="54" t="str">
        <f ca="1">IF(OR(VLOOKUP($A219,Mitglieder!$C$24:$BG$323,AK$303)="",$G219=""),"",VLOOKUP($A219,Mitglieder!$C$24:$BG$323,AK$303))</f>
        <v/>
      </c>
      <c r="AL219" s="54" t="str">
        <f ca="1">IF(OR(VLOOKUP($A219,Mitglieder!$C$24:$BG$323,AL$303)="",$G219=""),"",VLOOKUP($A219,Mitglieder!$C$24:$BG$323,AL$303))</f>
        <v/>
      </c>
      <c r="AM219" s="42" t="str">
        <f ca="1">IF($G219="","",VLOOKUP($A219,Mitglieder!$C$24:$BG$323,AM$303))</f>
        <v/>
      </c>
      <c r="AN219" s="54" t="str">
        <f ca="1">IF(OR(VLOOKUP($A219,Mitglieder!$C$24:$BG$323,AN$303)="",$G219=""),"",VLOOKUP($A219,Mitglieder!$C$24:$BG$323,AN$303))</f>
        <v/>
      </c>
      <c r="AO219" s="43" t="str">
        <f ca="1">IF($G219="","",TEXT(VLOOKUP($A219,Mitglieder!$C$24:$BG$323,AO$303),"TT.MM.JJJJ"))</f>
        <v/>
      </c>
      <c r="AP219" s="42" t="str">
        <f ca="1">IF($G219="","",VLOOKUP($A219,Mitglieder!$C$24:$BG$323,AP$303))</f>
        <v/>
      </c>
      <c r="AQ219" s="45" t="str">
        <f ca="1">IF($G219="","",TEXT(VLOOKUP($A219,Mitglieder!$C$24:$BG$323,AQ$303),"0.00"))</f>
        <v/>
      </c>
      <c r="AR219" s="54" t="str">
        <f ca="1">IF(OR(VLOOKUP($A219,Mitglieder!$C$24:$BG$323,AR$303)="",$G219=""),"",VLOOKUP($A219,Mitglieder!$C$24:$BG$323,AR$303))</f>
        <v/>
      </c>
      <c r="AS219" s="45" t="str">
        <f ca="1">IF($G219="","",TEXT(VLOOKUP($A219,Mitglieder!$C$24:$BG$323,AS$303),"0.00"))</f>
        <v/>
      </c>
      <c r="AT219" s="54" t="str">
        <f ca="1">IF(OR(VLOOKUP($A219,Mitglieder!$C$24:$BG$323,AT$303)="",$G219=""),"",VLOOKUP($A219,Mitglieder!$C$24:$BG$323,AT$303))</f>
        <v/>
      </c>
      <c r="AU219" s="45" t="str">
        <f ca="1">IF($G219="","",TEXT(VLOOKUP($A219,Mitglieder!$C$24:$BG$323,AU$303),"0.00"))</f>
        <v/>
      </c>
      <c r="AV219" s="45" t="str">
        <f ca="1">IF($G219="","",TEXT(VLOOKUP($A219,Mitglieder!$C$24:$BG$323,AV$303),"0.00"))</f>
        <v/>
      </c>
      <c r="AW219" s="42" t="str">
        <f ca="1">IF($G219="","",VLOOKUP($A219,Mitglieder!$C$24:$BG$323,AW$303))</f>
        <v/>
      </c>
      <c r="AX219" s="54" t="str">
        <f ca="1">IF(OR(VLOOKUP($A219,Mitglieder!$C$24:$BG$323,AX$303)="",$G219=""),"",VLOOKUP($A219,Mitglieder!$C$24:$BG$323,AX$303))</f>
        <v/>
      </c>
      <c r="AY219" s="43" t="str">
        <f ca="1">IF($G219="","",TEXT(VLOOKUP($A219,Mitglieder!$C$24:$BG$323,AY$303),"TT.MM.JJJJ"))</f>
        <v/>
      </c>
      <c r="AZ219" s="43" t="str">
        <f ca="1">IF($G219="","",TEXT(VLOOKUP($A219,Mitglieder!$C$24:$BG$323,AZ$303),"TT.MM.JJJJ"))</f>
        <v/>
      </c>
      <c r="BA219" s="43" t="str">
        <f ca="1">IF($G219="","",TEXT(VLOOKUP($A219,Mitglieder!$C$24:$BG$323,BA$303),"TT.MM.JJJJ"))</f>
        <v/>
      </c>
      <c r="BB219" s="43" t="str">
        <f ca="1">IF($G219="","",TEXT(VLOOKUP($A219,Mitglieder!$C$24:$BG$323,BB$303),"TT.MM.JJJJ"))</f>
        <v/>
      </c>
      <c r="BC219" s="43" t="str">
        <f ca="1">IF($G219="","",TEXT(VLOOKUP($A219,Mitglieder!$C$24:$BG$323,BC$303),"TT.MM.JJJJ"))</f>
        <v/>
      </c>
      <c r="BD219" s="43" t="str">
        <f ca="1">IF($G219="","",TEXT(VLOOKUP($A219,Mitglieder!$C$24:$BG$323,BD$303),"TT.MM.JJJJ"))</f>
        <v/>
      </c>
      <c r="BE219" s="42" t="str">
        <f ca="1">IF($G219="","",VLOOKUP($A219,Mitglieder!$C$24:$BG$323,BE$303))</f>
        <v/>
      </c>
      <c r="BF219" s="42" t="str">
        <f ca="1">IF($G219="","",VLOOKUP($A219,Mitglieder!$C$24:$BG$323,BF$303))</f>
        <v/>
      </c>
    </row>
    <row r="220" spans="1:58" x14ac:dyDescent="0.35">
      <c r="A220" s="42">
        <v>220</v>
      </c>
      <c r="B220" s="42">
        <f ca="1">VLOOKUP($A220,Mitglieder!$C$24:$BA$323,B$303)</f>
        <v>1.0299999999999967</v>
      </c>
      <c r="C220" s="42" t="str">
        <f ca="1">IF($G220="","",VLOOKUP($A220,Mitglieder!$C$24:$BG$323,C$303))</f>
        <v/>
      </c>
      <c r="D220" s="42" t="str">
        <f ca="1">IF($G220="","",VLOOKUP($A220,Mitglieder!$C$24:$BG$323,D$303))</f>
        <v/>
      </c>
      <c r="E220" s="42" t="str">
        <f ca="1">IF($G220="","",VLOOKUP($A220,Mitglieder!$C$24:$BG$323,E$303))</f>
        <v/>
      </c>
      <c r="F220" s="54" t="str">
        <f ca="1">IF(OR(VLOOKUP($A220,Mitglieder!$C$24:$BG$323,F$303)="",$G220=""),"",VLOOKUP($A220,Mitglieder!$C$24:$BG$323,F$303))</f>
        <v/>
      </c>
      <c r="G220" s="72" t="str">
        <f ca="1">IF(B220/ROUND(B220,0)=1,VLOOKUP($A220,Mitglieder!$C$24:$BA$323,G$303),"")</f>
        <v/>
      </c>
      <c r="H220" s="42" t="str">
        <f ca="1">IF($G220="","",VLOOKUP($A220,Mitglieder!$C$24:$BG$323,H$303))</f>
        <v/>
      </c>
      <c r="I220" s="54" t="str">
        <f ca="1">IF(OR(VLOOKUP($A220,Mitglieder!$C$24:$BG$323,I$303)="",$G220=""),"",VLOOKUP($A220,Mitglieder!$C$24:$BG$323,I$303))</f>
        <v/>
      </c>
      <c r="J220" s="42" t="str">
        <f ca="1">IF($G220="","",VLOOKUP($A220,Mitglieder!$C$24:$BG$323,J$303))</f>
        <v/>
      </c>
      <c r="K220" s="54" t="str">
        <f ca="1">IF(OR(VLOOKUP($A220,Mitglieder!$C$24:$BG$323,K$303)="",$G220=""),"",VLOOKUP($A220,Mitglieder!$C$24:$BG$323,K$303))</f>
        <v/>
      </c>
      <c r="L220" s="42" t="str">
        <f ca="1">IF($G220="","",VLOOKUP($A220,Mitglieder!$C$24:$BG$323,L$303))</f>
        <v/>
      </c>
      <c r="M220" s="42" t="str">
        <f ca="1">IF($G220="","",VLOOKUP($A220,Mitglieder!$C$24:$BG$323,M$303))</f>
        <v/>
      </c>
      <c r="N220" s="42" t="str">
        <f ca="1">IF($G220="","",VLOOKUP($A220,Mitglieder!$C$24:$BG$323,N$303))</f>
        <v/>
      </c>
      <c r="O220" s="42" t="str">
        <f ca="1">IF($G220="","",VLOOKUP($A220,Mitglieder!$C$24:$BG$323,O$303))</f>
        <v/>
      </c>
      <c r="P220" s="42" t="str">
        <f ca="1">IF($G220="","",VLOOKUP($A220,Mitglieder!$C$24:$BG$323,P$303))</f>
        <v/>
      </c>
      <c r="Q220" s="42" t="str">
        <f ca="1">IF($G220="","",VLOOKUP($A220,Mitglieder!$C$24:$BG$323,Q$303))</f>
        <v/>
      </c>
      <c r="R220" s="54" t="str">
        <f ca="1">IF(OR(VLOOKUP($A220,Mitglieder!$C$24:$BG$323,R$303)="",$G220=""),"",VLOOKUP($A220,Mitglieder!$C$24:$BG$323,R$303))</f>
        <v/>
      </c>
      <c r="S220" s="43" t="str">
        <f ca="1">IF($G220="","",TEXT(VLOOKUP($A220,Mitglieder!$C$24:$BG$323,S$303),"TT.MM.JJJJ"))</f>
        <v/>
      </c>
      <c r="T220" s="43" t="str">
        <f ca="1">IF($G220="","",TEXT(VLOOKUP($A220,Mitglieder!$C$24:$BG$323,T$303),"TT.MM.JJJJ"))</f>
        <v/>
      </c>
      <c r="U220" s="43" t="str">
        <f ca="1">IF($G220="","",TEXT(VLOOKUP($A220,Mitglieder!$C$24:$BG$323,U$303),"TT.MM.JJJJ"))</f>
        <v/>
      </c>
      <c r="V220" s="54" t="str">
        <f ca="1">IF(OR(VLOOKUP($A220,Mitglieder!$C$24:$BG$323,V$303)="",$G220=""),"",VLOOKUP($A220,Mitglieder!$C$24:$BG$323,V$303))</f>
        <v/>
      </c>
      <c r="W220" s="54" t="str">
        <f ca="1">IF(OR(VLOOKUP($A220,Mitglieder!$C$24:$BG$323,W$303)="",$G220=""),"",VLOOKUP($A220,Mitglieder!$C$24:$BG$323,W$303))</f>
        <v/>
      </c>
      <c r="X220" s="54" t="str">
        <f ca="1">IF(OR(VLOOKUP($A220,Mitglieder!$C$24:$BG$323,X$303)="",$G220=""),"",VLOOKUP($A220,Mitglieder!$C$24:$BG$323,X$303))</f>
        <v/>
      </c>
      <c r="Y220" s="54" t="str">
        <f ca="1">IF(OR(VLOOKUP($A220,Mitglieder!$C$24:$BG$323,Y$303)="",$G220=""),"",VLOOKUP($A220,Mitglieder!$C$24:$BG$323,Y$303))</f>
        <v/>
      </c>
      <c r="Z220" s="54" t="str">
        <f ca="1">IF(OR(VLOOKUP($A220,Mitglieder!$C$24:$BG$323,Z$303)="",$G220=""),"",VLOOKUP($A220,Mitglieder!$C$24:$BG$323,Z$303))</f>
        <v/>
      </c>
      <c r="AA220" s="54" t="str">
        <f ca="1">IF(OR(VLOOKUP($A220,Mitglieder!$C$24:$BG$323,AA$303)="",$G220=""),"",VLOOKUP($A220,Mitglieder!$C$24:$BG$323,AA$303))</f>
        <v/>
      </c>
      <c r="AB220" s="54" t="str">
        <f ca="1">IF(OR(VLOOKUP($A220,Mitglieder!$C$24:$BG$323,AB$303)="",$G220=""),"",VLOOKUP($A220,Mitglieder!$C$24:$BG$323,AB$303))</f>
        <v/>
      </c>
      <c r="AC220" s="54" t="str">
        <f ca="1">IF(OR(VLOOKUP($A220,Mitglieder!$C$24:$BG$323,AC$303)="",$G220=""),"",VLOOKUP($A220,Mitglieder!$C$24:$BG$323,AC$303))</f>
        <v/>
      </c>
      <c r="AD220" s="54" t="str">
        <f ca="1">IF(OR(VLOOKUP($A220,Mitglieder!$C$24:$BG$323,AD$303)="",$G220=""),"",VLOOKUP($A220,Mitglieder!$C$24:$BG$323,AD$303))</f>
        <v/>
      </c>
      <c r="AE220" s="54" t="str">
        <f ca="1">IF(OR(VLOOKUP($A220,Mitglieder!$C$24:$BG$323,AE$303)="",$G220=""),"",VLOOKUP($A220,Mitglieder!$C$24:$BG$323,AE$303))</f>
        <v/>
      </c>
      <c r="AF220" s="54" t="str">
        <f ca="1">IF(OR(VLOOKUP($A220,Mitglieder!$C$24:$BG$323,AF$303)="",$G220=""),"",VLOOKUP($A220,Mitglieder!$C$24:$BG$323,AF$303))</f>
        <v/>
      </c>
      <c r="AG220" s="54" t="str">
        <f ca="1">IF(OR(VLOOKUP($A220,Mitglieder!$C$24:$BG$323,AG$303)="",$G220=""),"",VLOOKUP($A220,Mitglieder!$C$24:$BG$323,AG$303))</f>
        <v/>
      </c>
      <c r="AH220" s="54" t="str">
        <f ca="1">IF(OR(VLOOKUP($A220,Mitglieder!$C$24:$BG$323,AH$303)="",$G220=""),"",VLOOKUP($A220,Mitglieder!$C$24:$BG$323,AH$303))</f>
        <v/>
      </c>
      <c r="AI220" s="54" t="str">
        <f ca="1">IF(OR(VLOOKUP($A220,Mitglieder!$C$24:$BG$323,AI$303)="",$G220=""),"",VLOOKUP($A220,Mitglieder!$C$24:$BG$323,AI$303))</f>
        <v/>
      </c>
      <c r="AJ220" s="54" t="str">
        <f ca="1">IF(OR(VLOOKUP($A220,Mitglieder!$C$24:$BG$323,AJ$303)="",$G220=""),"",VLOOKUP($A220,Mitglieder!$C$24:$BG$323,AJ$303))</f>
        <v/>
      </c>
      <c r="AK220" s="54" t="str">
        <f ca="1">IF(OR(VLOOKUP($A220,Mitglieder!$C$24:$BG$323,AK$303)="",$G220=""),"",VLOOKUP($A220,Mitglieder!$C$24:$BG$323,AK$303))</f>
        <v/>
      </c>
      <c r="AL220" s="54" t="str">
        <f ca="1">IF(OR(VLOOKUP($A220,Mitglieder!$C$24:$BG$323,AL$303)="",$G220=""),"",VLOOKUP($A220,Mitglieder!$C$24:$BG$323,AL$303))</f>
        <v/>
      </c>
      <c r="AM220" s="42" t="str">
        <f ca="1">IF($G220="","",VLOOKUP($A220,Mitglieder!$C$24:$BG$323,AM$303))</f>
        <v/>
      </c>
      <c r="AN220" s="54" t="str">
        <f ca="1">IF(OR(VLOOKUP($A220,Mitglieder!$C$24:$BG$323,AN$303)="",$G220=""),"",VLOOKUP($A220,Mitglieder!$C$24:$BG$323,AN$303))</f>
        <v/>
      </c>
      <c r="AO220" s="43" t="str">
        <f ca="1">IF($G220="","",TEXT(VLOOKUP($A220,Mitglieder!$C$24:$BG$323,AO$303),"TT.MM.JJJJ"))</f>
        <v/>
      </c>
      <c r="AP220" s="42" t="str">
        <f ca="1">IF($G220="","",VLOOKUP($A220,Mitglieder!$C$24:$BG$323,AP$303))</f>
        <v/>
      </c>
      <c r="AQ220" s="45" t="str">
        <f ca="1">IF($G220="","",TEXT(VLOOKUP($A220,Mitglieder!$C$24:$BG$323,AQ$303),"0.00"))</f>
        <v/>
      </c>
      <c r="AR220" s="54" t="str">
        <f ca="1">IF(OR(VLOOKUP($A220,Mitglieder!$C$24:$BG$323,AR$303)="",$G220=""),"",VLOOKUP($A220,Mitglieder!$C$24:$BG$323,AR$303))</f>
        <v/>
      </c>
      <c r="AS220" s="45" t="str">
        <f ca="1">IF($G220="","",TEXT(VLOOKUP($A220,Mitglieder!$C$24:$BG$323,AS$303),"0.00"))</f>
        <v/>
      </c>
      <c r="AT220" s="54" t="str">
        <f ca="1">IF(OR(VLOOKUP($A220,Mitglieder!$C$24:$BG$323,AT$303)="",$G220=""),"",VLOOKUP($A220,Mitglieder!$C$24:$BG$323,AT$303))</f>
        <v/>
      </c>
      <c r="AU220" s="45" t="str">
        <f ca="1">IF($G220="","",TEXT(VLOOKUP($A220,Mitglieder!$C$24:$BG$323,AU$303),"0.00"))</f>
        <v/>
      </c>
      <c r="AV220" s="45" t="str">
        <f ca="1">IF($G220="","",TEXT(VLOOKUP($A220,Mitglieder!$C$24:$BG$323,AV$303),"0.00"))</f>
        <v/>
      </c>
      <c r="AW220" s="42" t="str">
        <f ca="1">IF($G220="","",VLOOKUP($A220,Mitglieder!$C$24:$BG$323,AW$303))</f>
        <v/>
      </c>
      <c r="AX220" s="54" t="str">
        <f ca="1">IF(OR(VLOOKUP($A220,Mitglieder!$C$24:$BG$323,AX$303)="",$G220=""),"",VLOOKUP($A220,Mitglieder!$C$24:$BG$323,AX$303))</f>
        <v/>
      </c>
      <c r="AY220" s="43" t="str">
        <f ca="1">IF($G220="","",TEXT(VLOOKUP($A220,Mitglieder!$C$24:$BG$323,AY$303),"TT.MM.JJJJ"))</f>
        <v/>
      </c>
      <c r="AZ220" s="43" t="str">
        <f ca="1">IF($G220="","",TEXT(VLOOKUP($A220,Mitglieder!$C$24:$BG$323,AZ$303),"TT.MM.JJJJ"))</f>
        <v/>
      </c>
      <c r="BA220" s="43" t="str">
        <f ca="1">IF($G220="","",TEXT(VLOOKUP($A220,Mitglieder!$C$24:$BG$323,BA$303),"TT.MM.JJJJ"))</f>
        <v/>
      </c>
      <c r="BB220" s="43" t="str">
        <f ca="1">IF($G220="","",TEXT(VLOOKUP($A220,Mitglieder!$C$24:$BG$323,BB$303),"TT.MM.JJJJ"))</f>
        <v/>
      </c>
      <c r="BC220" s="43" t="str">
        <f ca="1">IF($G220="","",TEXT(VLOOKUP($A220,Mitglieder!$C$24:$BG$323,BC$303),"TT.MM.JJJJ"))</f>
        <v/>
      </c>
      <c r="BD220" s="43" t="str">
        <f ca="1">IF($G220="","",TEXT(VLOOKUP($A220,Mitglieder!$C$24:$BG$323,BD$303),"TT.MM.JJJJ"))</f>
        <v/>
      </c>
      <c r="BE220" s="42" t="str">
        <f ca="1">IF($G220="","",VLOOKUP($A220,Mitglieder!$C$24:$BG$323,BE$303))</f>
        <v/>
      </c>
      <c r="BF220" s="42" t="str">
        <f ca="1">IF($G220="","",VLOOKUP($A220,Mitglieder!$C$24:$BG$323,BF$303))</f>
        <v/>
      </c>
    </row>
    <row r="221" spans="1:58" x14ac:dyDescent="0.35">
      <c r="A221" s="42">
        <v>221</v>
      </c>
      <c r="B221" s="42">
        <f ca="1">VLOOKUP($A221,Mitglieder!$C$24:$BA$323,B$303)</f>
        <v>1.0299999999999967</v>
      </c>
      <c r="C221" s="42" t="str">
        <f ca="1">IF($G221="","",VLOOKUP($A221,Mitglieder!$C$24:$BG$323,C$303))</f>
        <v/>
      </c>
      <c r="D221" s="42" t="str">
        <f ca="1">IF($G221="","",VLOOKUP($A221,Mitglieder!$C$24:$BG$323,D$303))</f>
        <v/>
      </c>
      <c r="E221" s="42" t="str">
        <f ca="1">IF($G221="","",VLOOKUP($A221,Mitglieder!$C$24:$BG$323,E$303))</f>
        <v/>
      </c>
      <c r="F221" s="54" t="str">
        <f ca="1">IF(OR(VLOOKUP($A221,Mitglieder!$C$24:$BG$323,F$303)="",$G221=""),"",VLOOKUP($A221,Mitglieder!$C$24:$BG$323,F$303))</f>
        <v/>
      </c>
      <c r="G221" s="72" t="str">
        <f ca="1">IF(B221/ROUND(B221,0)=1,VLOOKUP($A221,Mitglieder!$C$24:$BA$323,G$303),"")</f>
        <v/>
      </c>
      <c r="H221" s="42" t="str">
        <f ca="1">IF($G221="","",VLOOKUP($A221,Mitglieder!$C$24:$BG$323,H$303))</f>
        <v/>
      </c>
      <c r="I221" s="54" t="str">
        <f ca="1">IF(OR(VLOOKUP($A221,Mitglieder!$C$24:$BG$323,I$303)="",$G221=""),"",VLOOKUP($A221,Mitglieder!$C$24:$BG$323,I$303))</f>
        <v/>
      </c>
      <c r="J221" s="42" t="str">
        <f ca="1">IF($G221="","",VLOOKUP($A221,Mitglieder!$C$24:$BG$323,J$303))</f>
        <v/>
      </c>
      <c r="K221" s="54" t="str">
        <f ca="1">IF(OR(VLOOKUP($A221,Mitglieder!$C$24:$BG$323,K$303)="",$G221=""),"",VLOOKUP($A221,Mitglieder!$C$24:$BG$323,K$303))</f>
        <v/>
      </c>
      <c r="L221" s="42" t="str">
        <f ca="1">IF($G221="","",VLOOKUP($A221,Mitglieder!$C$24:$BG$323,L$303))</f>
        <v/>
      </c>
      <c r="M221" s="42" t="str">
        <f ca="1">IF($G221="","",VLOOKUP($A221,Mitglieder!$C$24:$BG$323,M$303))</f>
        <v/>
      </c>
      <c r="N221" s="42" t="str">
        <f ca="1">IF($G221="","",VLOOKUP($A221,Mitglieder!$C$24:$BG$323,N$303))</f>
        <v/>
      </c>
      <c r="O221" s="42" t="str">
        <f ca="1">IF($G221="","",VLOOKUP($A221,Mitglieder!$C$24:$BG$323,O$303))</f>
        <v/>
      </c>
      <c r="P221" s="42" t="str">
        <f ca="1">IF($G221="","",VLOOKUP($A221,Mitglieder!$C$24:$BG$323,P$303))</f>
        <v/>
      </c>
      <c r="Q221" s="42" t="str">
        <f ca="1">IF($G221="","",VLOOKUP($A221,Mitglieder!$C$24:$BG$323,Q$303))</f>
        <v/>
      </c>
      <c r="R221" s="54" t="str">
        <f ca="1">IF(OR(VLOOKUP($A221,Mitglieder!$C$24:$BG$323,R$303)="",$G221=""),"",VLOOKUP($A221,Mitglieder!$C$24:$BG$323,R$303))</f>
        <v/>
      </c>
      <c r="S221" s="43" t="str">
        <f ca="1">IF($G221="","",TEXT(VLOOKUP($A221,Mitglieder!$C$24:$BG$323,S$303),"TT.MM.JJJJ"))</f>
        <v/>
      </c>
      <c r="T221" s="43" t="str">
        <f ca="1">IF($G221="","",TEXT(VLOOKUP($A221,Mitglieder!$C$24:$BG$323,T$303),"TT.MM.JJJJ"))</f>
        <v/>
      </c>
      <c r="U221" s="43" t="str">
        <f ca="1">IF($G221="","",TEXT(VLOOKUP($A221,Mitglieder!$C$24:$BG$323,U$303),"TT.MM.JJJJ"))</f>
        <v/>
      </c>
      <c r="V221" s="54" t="str">
        <f ca="1">IF(OR(VLOOKUP($A221,Mitglieder!$C$24:$BG$323,V$303)="",$G221=""),"",VLOOKUP($A221,Mitglieder!$C$24:$BG$323,V$303))</f>
        <v/>
      </c>
      <c r="W221" s="54" t="str">
        <f ca="1">IF(OR(VLOOKUP($A221,Mitglieder!$C$24:$BG$323,W$303)="",$G221=""),"",VLOOKUP($A221,Mitglieder!$C$24:$BG$323,W$303))</f>
        <v/>
      </c>
      <c r="X221" s="54" t="str">
        <f ca="1">IF(OR(VLOOKUP($A221,Mitglieder!$C$24:$BG$323,X$303)="",$G221=""),"",VLOOKUP($A221,Mitglieder!$C$24:$BG$323,X$303))</f>
        <v/>
      </c>
      <c r="Y221" s="54" t="str">
        <f ca="1">IF(OR(VLOOKUP($A221,Mitglieder!$C$24:$BG$323,Y$303)="",$G221=""),"",VLOOKUP($A221,Mitglieder!$C$24:$BG$323,Y$303))</f>
        <v/>
      </c>
      <c r="Z221" s="54" t="str">
        <f ca="1">IF(OR(VLOOKUP($A221,Mitglieder!$C$24:$BG$323,Z$303)="",$G221=""),"",VLOOKUP($A221,Mitglieder!$C$24:$BG$323,Z$303))</f>
        <v/>
      </c>
      <c r="AA221" s="54" t="str">
        <f ca="1">IF(OR(VLOOKUP($A221,Mitglieder!$C$24:$BG$323,AA$303)="",$G221=""),"",VLOOKUP($A221,Mitglieder!$C$24:$BG$323,AA$303))</f>
        <v/>
      </c>
      <c r="AB221" s="54" t="str">
        <f ca="1">IF(OR(VLOOKUP($A221,Mitglieder!$C$24:$BG$323,AB$303)="",$G221=""),"",VLOOKUP($A221,Mitglieder!$C$24:$BG$323,AB$303))</f>
        <v/>
      </c>
      <c r="AC221" s="54" t="str">
        <f ca="1">IF(OR(VLOOKUP($A221,Mitglieder!$C$24:$BG$323,AC$303)="",$G221=""),"",VLOOKUP($A221,Mitglieder!$C$24:$BG$323,AC$303))</f>
        <v/>
      </c>
      <c r="AD221" s="54" t="str">
        <f ca="1">IF(OR(VLOOKUP($A221,Mitglieder!$C$24:$BG$323,AD$303)="",$G221=""),"",VLOOKUP($A221,Mitglieder!$C$24:$BG$323,AD$303))</f>
        <v/>
      </c>
      <c r="AE221" s="54" t="str">
        <f ca="1">IF(OR(VLOOKUP($A221,Mitglieder!$C$24:$BG$323,AE$303)="",$G221=""),"",VLOOKUP($A221,Mitglieder!$C$24:$BG$323,AE$303))</f>
        <v/>
      </c>
      <c r="AF221" s="54" t="str">
        <f ca="1">IF(OR(VLOOKUP($A221,Mitglieder!$C$24:$BG$323,AF$303)="",$G221=""),"",VLOOKUP($A221,Mitglieder!$C$24:$BG$323,AF$303))</f>
        <v/>
      </c>
      <c r="AG221" s="54" t="str">
        <f ca="1">IF(OR(VLOOKUP($A221,Mitglieder!$C$24:$BG$323,AG$303)="",$G221=""),"",VLOOKUP($A221,Mitglieder!$C$24:$BG$323,AG$303))</f>
        <v/>
      </c>
      <c r="AH221" s="54" t="str">
        <f ca="1">IF(OR(VLOOKUP($A221,Mitglieder!$C$24:$BG$323,AH$303)="",$G221=""),"",VLOOKUP($A221,Mitglieder!$C$24:$BG$323,AH$303))</f>
        <v/>
      </c>
      <c r="AI221" s="54" t="str">
        <f ca="1">IF(OR(VLOOKUP($A221,Mitglieder!$C$24:$BG$323,AI$303)="",$G221=""),"",VLOOKUP($A221,Mitglieder!$C$24:$BG$323,AI$303))</f>
        <v/>
      </c>
      <c r="AJ221" s="54" t="str">
        <f ca="1">IF(OR(VLOOKUP($A221,Mitglieder!$C$24:$BG$323,AJ$303)="",$G221=""),"",VLOOKUP($A221,Mitglieder!$C$24:$BG$323,AJ$303))</f>
        <v/>
      </c>
      <c r="AK221" s="54" t="str">
        <f ca="1">IF(OR(VLOOKUP($A221,Mitglieder!$C$24:$BG$323,AK$303)="",$G221=""),"",VLOOKUP($A221,Mitglieder!$C$24:$BG$323,AK$303))</f>
        <v/>
      </c>
      <c r="AL221" s="54" t="str">
        <f ca="1">IF(OR(VLOOKUP($A221,Mitglieder!$C$24:$BG$323,AL$303)="",$G221=""),"",VLOOKUP($A221,Mitglieder!$C$24:$BG$323,AL$303))</f>
        <v/>
      </c>
      <c r="AM221" s="42" t="str">
        <f ca="1">IF($G221="","",VLOOKUP($A221,Mitglieder!$C$24:$BG$323,AM$303))</f>
        <v/>
      </c>
      <c r="AN221" s="54" t="str">
        <f ca="1">IF(OR(VLOOKUP($A221,Mitglieder!$C$24:$BG$323,AN$303)="",$G221=""),"",VLOOKUP($A221,Mitglieder!$C$24:$BG$323,AN$303))</f>
        <v/>
      </c>
      <c r="AO221" s="43" t="str">
        <f ca="1">IF($G221="","",TEXT(VLOOKUP($A221,Mitglieder!$C$24:$BG$323,AO$303),"TT.MM.JJJJ"))</f>
        <v/>
      </c>
      <c r="AP221" s="42" t="str">
        <f ca="1">IF($G221="","",VLOOKUP($A221,Mitglieder!$C$24:$BG$323,AP$303))</f>
        <v/>
      </c>
      <c r="AQ221" s="45" t="str">
        <f ca="1">IF($G221="","",TEXT(VLOOKUP($A221,Mitglieder!$C$24:$BG$323,AQ$303),"0.00"))</f>
        <v/>
      </c>
      <c r="AR221" s="54" t="str">
        <f ca="1">IF(OR(VLOOKUP($A221,Mitglieder!$C$24:$BG$323,AR$303)="",$G221=""),"",VLOOKUP($A221,Mitglieder!$C$24:$BG$323,AR$303))</f>
        <v/>
      </c>
      <c r="AS221" s="45" t="str">
        <f ca="1">IF($G221="","",TEXT(VLOOKUP($A221,Mitglieder!$C$24:$BG$323,AS$303),"0.00"))</f>
        <v/>
      </c>
      <c r="AT221" s="54" t="str">
        <f ca="1">IF(OR(VLOOKUP($A221,Mitglieder!$C$24:$BG$323,AT$303)="",$G221=""),"",VLOOKUP($A221,Mitglieder!$C$24:$BG$323,AT$303))</f>
        <v/>
      </c>
      <c r="AU221" s="45" t="str">
        <f ca="1">IF($G221="","",TEXT(VLOOKUP($A221,Mitglieder!$C$24:$BG$323,AU$303),"0.00"))</f>
        <v/>
      </c>
      <c r="AV221" s="45" t="str">
        <f ca="1">IF($G221="","",TEXT(VLOOKUP($A221,Mitglieder!$C$24:$BG$323,AV$303),"0.00"))</f>
        <v/>
      </c>
      <c r="AW221" s="42" t="str">
        <f ca="1">IF($G221="","",VLOOKUP($A221,Mitglieder!$C$24:$BG$323,AW$303))</f>
        <v/>
      </c>
      <c r="AX221" s="54" t="str">
        <f ca="1">IF(OR(VLOOKUP($A221,Mitglieder!$C$24:$BG$323,AX$303)="",$G221=""),"",VLOOKUP($A221,Mitglieder!$C$24:$BG$323,AX$303))</f>
        <v/>
      </c>
      <c r="AY221" s="43" t="str">
        <f ca="1">IF($G221="","",TEXT(VLOOKUP($A221,Mitglieder!$C$24:$BG$323,AY$303),"TT.MM.JJJJ"))</f>
        <v/>
      </c>
      <c r="AZ221" s="43" t="str">
        <f ca="1">IF($G221="","",TEXT(VLOOKUP($A221,Mitglieder!$C$24:$BG$323,AZ$303),"TT.MM.JJJJ"))</f>
        <v/>
      </c>
      <c r="BA221" s="43" t="str">
        <f ca="1">IF($G221="","",TEXT(VLOOKUP($A221,Mitglieder!$C$24:$BG$323,BA$303),"TT.MM.JJJJ"))</f>
        <v/>
      </c>
      <c r="BB221" s="43" t="str">
        <f ca="1">IF($G221="","",TEXT(VLOOKUP($A221,Mitglieder!$C$24:$BG$323,BB$303),"TT.MM.JJJJ"))</f>
        <v/>
      </c>
      <c r="BC221" s="43" t="str">
        <f ca="1">IF($G221="","",TEXT(VLOOKUP($A221,Mitglieder!$C$24:$BG$323,BC$303),"TT.MM.JJJJ"))</f>
        <v/>
      </c>
      <c r="BD221" s="43" t="str">
        <f ca="1">IF($G221="","",TEXT(VLOOKUP($A221,Mitglieder!$C$24:$BG$323,BD$303),"TT.MM.JJJJ"))</f>
        <v/>
      </c>
      <c r="BE221" s="42" t="str">
        <f ca="1">IF($G221="","",VLOOKUP($A221,Mitglieder!$C$24:$BG$323,BE$303))</f>
        <v/>
      </c>
      <c r="BF221" s="42" t="str">
        <f ca="1">IF($G221="","",VLOOKUP($A221,Mitglieder!$C$24:$BG$323,BF$303))</f>
        <v/>
      </c>
    </row>
    <row r="222" spans="1:58" x14ac:dyDescent="0.35">
      <c r="A222" s="42">
        <v>222</v>
      </c>
      <c r="B222" s="42">
        <f ca="1">VLOOKUP($A222,Mitglieder!$C$24:$BA$323,B$303)</f>
        <v>1.0299999999999967</v>
      </c>
      <c r="C222" s="42" t="str">
        <f ca="1">IF($G222="","",VLOOKUP($A222,Mitglieder!$C$24:$BG$323,C$303))</f>
        <v/>
      </c>
      <c r="D222" s="42" t="str">
        <f ca="1">IF($G222="","",VLOOKUP($A222,Mitglieder!$C$24:$BG$323,D$303))</f>
        <v/>
      </c>
      <c r="E222" s="42" t="str">
        <f ca="1">IF($G222="","",VLOOKUP($A222,Mitglieder!$C$24:$BG$323,E$303))</f>
        <v/>
      </c>
      <c r="F222" s="54" t="str">
        <f ca="1">IF(OR(VLOOKUP($A222,Mitglieder!$C$24:$BG$323,F$303)="",$G222=""),"",VLOOKUP($A222,Mitglieder!$C$24:$BG$323,F$303))</f>
        <v/>
      </c>
      <c r="G222" s="72" t="str">
        <f ca="1">IF(B222/ROUND(B222,0)=1,VLOOKUP($A222,Mitglieder!$C$24:$BA$323,G$303),"")</f>
        <v/>
      </c>
      <c r="H222" s="42" t="str">
        <f ca="1">IF($G222="","",VLOOKUP($A222,Mitglieder!$C$24:$BG$323,H$303))</f>
        <v/>
      </c>
      <c r="I222" s="54" t="str">
        <f ca="1">IF(OR(VLOOKUP($A222,Mitglieder!$C$24:$BG$323,I$303)="",$G222=""),"",VLOOKUP($A222,Mitglieder!$C$24:$BG$323,I$303))</f>
        <v/>
      </c>
      <c r="J222" s="42" t="str">
        <f ca="1">IF($G222="","",VLOOKUP($A222,Mitglieder!$C$24:$BG$323,J$303))</f>
        <v/>
      </c>
      <c r="K222" s="54" t="str">
        <f ca="1">IF(OR(VLOOKUP($A222,Mitglieder!$C$24:$BG$323,K$303)="",$G222=""),"",VLOOKUP($A222,Mitglieder!$C$24:$BG$323,K$303))</f>
        <v/>
      </c>
      <c r="L222" s="42" t="str">
        <f ca="1">IF($G222="","",VLOOKUP($A222,Mitglieder!$C$24:$BG$323,L$303))</f>
        <v/>
      </c>
      <c r="M222" s="42" t="str">
        <f ca="1">IF($G222="","",VLOOKUP($A222,Mitglieder!$C$24:$BG$323,M$303))</f>
        <v/>
      </c>
      <c r="N222" s="42" t="str">
        <f ca="1">IF($G222="","",VLOOKUP($A222,Mitglieder!$C$24:$BG$323,N$303))</f>
        <v/>
      </c>
      <c r="O222" s="42" t="str">
        <f ca="1">IF($G222="","",VLOOKUP($A222,Mitglieder!$C$24:$BG$323,O$303))</f>
        <v/>
      </c>
      <c r="P222" s="42" t="str">
        <f ca="1">IF($G222="","",VLOOKUP($A222,Mitglieder!$C$24:$BG$323,P$303))</f>
        <v/>
      </c>
      <c r="Q222" s="42" t="str">
        <f ca="1">IF($G222="","",VLOOKUP($A222,Mitglieder!$C$24:$BG$323,Q$303))</f>
        <v/>
      </c>
      <c r="R222" s="54" t="str">
        <f ca="1">IF(OR(VLOOKUP($A222,Mitglieder!$C$24:$BG$323,R$303)="",$G222=""),"",VLOOKUP($A222,Mitglieder!$C$24:$BG$323,R$303))</f>
        <v/>
      </c>
      <c r="S222" s="43" t="str">
        <f ca="1">IF($G222="","",TEXT(VLOOKUP($A222,Mitglieder!$C$24:$BG$323,S$303),"TT.MM.JJJJ"))</f>
        <v/>
      </c>
      <c r="T222" s="43" t="str">
        <f ca="1">IF($G222="","",TEXT(VLOOKUP($A222,Mitglieder!$C$24:$BG$323,T$303),"TT.MM.JJJJ"))</f>
        <v/>
      </c>
      <c r="U222" s="43" t="str">
        <f ca="1">IF($G222="","",TEXT(VLOOKUP($A222,Mitglieder!$C$24:$BG$323,U$303),"TT.MM.JJJJ"))</f>
        <v/>
      </c>
      <c r="V222" s="54" t="str">
        <f ca="1">IF(OR(VLOOKUP($A222,Mitglieder!$C$24:$BG$323,V$303)="",$G222=""),"",VLOOKUP($A222,Mitglieder!$C$24:$BG$323,V$303))</f>
        <v/>
      </c>
      <c r="W222" s="54" t="str">
        <f ca="1">IF(OR(VLOOKUP($A222,Mitglieder!$C$24:$BG$323,W$303)="",$G222=""),"",VLOOKUP($A222,Mitglieder!$C$24:$BG$323,W$303))</f>
        <v/>
      </c>
      <c r="X222" s="54" t="str">
        <f ca="1">IF(OR(VLOOKUP($A222,Mitglieder!$C$24:$BG$323,X$303)="",$G222=""),"",VLOOKUP($A222,Mitglieder!$C$24:$BG$323,X$303))</f>
        <v/>
      </c>
      <c r="Y222" s="54" t="str">
        <f ca="1">IF(OR(VLOOKUP($A222,Mitglieder!$C$24:$BG$323,Y$303)="",$G222=""),"",VLOOKUP($A222,Mitglieder!$C$24:$BG$323,Y$303))</f>
        <v/>
      </c>
      <c r="Z222" s="54" t="str">
        <f ca="1">IF(OR(VLOOKUP($A222,Mitglieder!$C$24:$BG$323,Z$303)="",$G222=""),"",VLOOKUP($A222,Mitglieder!$C$24:$BG$323,Z$303))</f>
        <v/>
      </c>
      <c r="AA222" s="54" t="str">
        <f ca="1">IF(OR(VLOOKUP($A222,Mitglieder!$C$24:$BG$323,AA$303)="",$G222=""),"",VLOOKUP($A222,Mitglieder!$C$24:$BG$323,AA$303))</f>
        <v/>
      </c>
      <c r="AB222" s="54" t="str">
        <f ca="1">IF(OR(VLOOKUP($A222,Mitglieder!$C$24:$BG$323,AB$303)="",$G222=""),"",VLOOKUP($A222,Mitglieder!$C$24:$BG$323,AB$303))</f>
        <v/>
      </c>
      <c r="AC222" s="54" t="str">
        <f ca="1">IF(OR(VLOOKUP($A222,Mitglieder!$C$24:$BG$323,AC$303)="",$G222=""),"",VLOOKUP($A222,Mitglieder!$C$24:$BG$323,AC$303))</f>
        <v/>
      </c>
      <c r="AD222" s="54" t="str">
        <f ca="1">IF(OR(VLOOKUP($A222,Mitglieder!$C$24:$BG$323,AD$303)="",$G222=""),"",VLOOKUP($A222,Mitglieder!$C$24:$BG$323,AD$303))</f>
        <v/>
      </c>
      <c r="AE222" s="54" t="str">
        <f ca="1">IF(OR(VLOOKUP($A222,Mitglieder!$C$24:$BG$323,AE$303)="",$G222=""),"",VLOOKUP($A222,Mitglieder!$C$24:$BG$323,AE$303))</f>
        <v/>
      </c>
      <c r="AF222" s="54" t="str">
        <f ca="1">IF(OR(VLOOKUP($A222,Mitglieder!$C$24:$BG$323,AF$303)="",$G222=""),"",VLOOKUP($A222,Mitglieder!$C$24:$BG$323,AF$303))</f>
        <v/>
      </c>
      <c r="AG222" s="54" t="str">
        <f ca="1">IF(OR(VLOOKUP($A222,Mitglieder!$C$24:$BG$323,AG$303)="",$G222=""),"",VLOOKUP($A222,Mitglieder!$C$24:$BG$323,AG$303))</f>
        <v/>
      </c>
      <c r="AH222" s="54" t="str">
        <f ca="1">IF(OR(VLOOKUP($A222,Mitglieder!$C$24:$BG$323,AH$303)="",$G222=""),"",VLOOKUP($A222,Mitglieder!$C$24:$BG$323,AH$303))</f>
        <v/>
      </c>
      <c r="AI222" s="54" t="str">
        <f ca="1">IF(OR(VLOOKUP($A222,Mitglieder!$C$24:$BG$323,AI$303)="",$G222=""),"",VLOOKUP($A222,Mitglieder!$C$24:$BG$323,AI$303))</f>
        <v/>
      </c>
      <c r="AJ222" s="54" t="str">
        <f ca="1">IF(OR(VLOOKUP($A222,Mitglieder!$C$24:$BG$323,AJ$303)="",$G222=""),"",VLOOKUP($A222,Mitglieder!$C$24:$BG$323,AJ$303))</f>
        <v/>
      </c>
      <c r="AK222" s="54" t="str">
        <f ca="1">IF(OR(VLOOKUP($A222,Mitglieder!$C$24:$BG$323,AK$303)="",$G222=""),"",VLOOKUP($A222,Mitglieder!$C$24:$BG$323,AK$303))</f>
        <v/>
      </c>
      <c r="AL222" s="54" t="str">
        <f ca="1">IF(OR(VLOOKUP($A222,Mitglieder!$C$24:$BG$323,AL$303)="",$G222=""),"",VLOOKUP($A222,Mitglieder!$C$24:$BG$323,AL$303))</f>
        <v/>
      </c>
      <c r="AM222" s="42" t="str">
        <f ca="1">IF($G222="","",VLOOKUP($A222,Mitglieder!$C$24:$BG$323,AM$303))</f>
        <v/>
      </c>
      <c r="AN222" s="54" t="str">
        <f ca="1">IF(OR(VLOOKUP($A222,Mitglieder!$C$24:$BG$323,AN$303)="",$G222=""),"",VLOOKUP($A222,Mitglieder!$C$24:$BG$323,AN$303))</f>
        <v/>
      </c>
      <c r="AO222" s="43" t="str">
        <f ca="1">IF($G222="","",TEXT(VLOOKUP($A222,Mitglieder!$C$24:$BG$323,AO$303),"TT.MM.JJJJ"))</f>
        <v/>
      </c>
      <c r="AP222" s="42" t="str">
        <f ca="1">IF($G222="","",VLOOKUP($A222,Mitglieder!$C$24:$BG$323,AP$303))</f>
        <v/>
      </c>
      <c r="AQ222" s="45" t="str">
        <f ca="1">IF($G222="","",TEXT(VLOOKUP($A222,Mitglieder!$C$24:$BG$323,AQ$303),"0.00"))</f>
        <v/>
      </c>
      <c r="AR222" s="54" t="str">
        <f ca="1">IF(OR(VLOOKUP($A222,Mitglieder!$C$24:$BG$323,AR$303)="",$G222=""),"",VLOOKUP($A222,Mitglieder!$C$24:$BG$323,AR$303))</f>
        <v/>
      </c>
      <c r="AS222" s="45" t="str">
        <f ca="1">IF($G222="","",TEXT(VLOOKUP($A222,Mitglieder!$C$24:$BG$323,AS$303),"0.00"))</f>
        <v/>
      </c>
      <c r="AT222" s="54" t="str">
        <f ca="1">IF(OR(VLOOKUP($A222,Mitglieder!$C$24:$BG$323,AT$303)="",$G222=""),"",VLOOKUP($A222,Mitglieder!$C$24:$BG$323,AT$303))</f>
        <v/>
      </c>
      <c r="AU222" s="45" t="str">
        <f ca="1">IF($G222="","",TEXT(VLOOKUP($A222,Mitglieder!$C$24:$BG$323,AU$303),"0.00"))</f>
        <v/>
      </c>
      <c r="AV222" s="45" t="str">
        <f ca="1">IF($G222="","",TEXT(VLOOKUP($A222,Mitglieder!$C$24:$BG$323,AV$303),"0.00"))</f>
        <v/>
      </c>
      <c r="AW222" s="42" t="str">
        <f ca="1">IF($G222="","",VLOOKUP($A222,Mitglieder!$C$24:$BG$323,AW$303))</f>
        <v/>
      </c>
      <c r="AX222" s="54" t="str">
        <f ca="1">IF(OR(VLOOKUP($A222,Mitglieder!$C$24:$BG$323,AX$303)="",$G222=""),"",VLOOKUP($A222,Mitglieder!$C$24:$BG$323,AX$303))</f>
        <v/>
      </c>
      <c r="AY222" s="43" t="str">
        <f ca="1">IF($G222="","",TEXT(VLOOKUP($A222,Mitglieder!$C$24:$BG$323,AY$303),"TT.MM.JJJJ"))</f>
        <v/>
      </c>
      <c r="AZ222" s="43" t="str">
        <f ca="1">IF($G222="","",TEXT(VLOOKUP($A222,Mitglieder!$C$24:$BG$323,AZ$303),"TT.MM.JJJJ"))</f>
        <v/>
      </c>
      <c r="BA222" s="43" t="str">
        <f ca="1">IF($G222="","",TEXT(VLOOKUP($A222,Mitglieder!$C$24:$BG$323,BA$303),"TT.MM.JJJJ"))</f>
        <v/>
      </c>
      <c r="BB222" s="43" t="str">
        <f ca="1">IF($G222="","",TEXT(VLOOKUP($A222,Mitglieder!$C$24:$BG$323,BB$303),"TT.MM.JJJJ"))</f>
        <v/>
      </c>
      <c r="BC222" s="43" t="str">
        <f ca="1">IF($G222="","",TEXT(VLOOKUP($A222,Mitglieder!$C$24:$BG$323,BC$303),"TT.MM.JJJJ"))</f>
        <v/>
      </c>
      <c r="BD222" s="43" t="str">
        <f ca="1">IF($G222="","",TEXT(VLOOKUP($A222,Mitglieder!$C$24:$BG$323,BD$303),"TT.MM.JJJJ"))</f>
        <v/>
      </c>
      <c r="BE222" s="42" t="str">
        <f ca="1">IF($G222="","",VLOOKUP($A222,Mitglieder!$C$24:$BG$323,BE$303))</f>
        <v/>
      </c>
      <c r="BF222" s="42" t="str">
        <f ca="1">IF($G222="","",VLOOKUP($A222,Mitglieder!$C$24:$BG$323,BF$303))</f>
        <v/>
      </c>
    </row>
    <row r="223" spans="1:58" x14ac:dyDescent="0.35">
      <c r="A223" s="42">
        <v>223</v>
      </c>
      <c r="B223" s="42">
        <f ca="1">VLOOKUP($A223,Mitglieder!$C$24:$BA$323,B$303)</f>
        <v>1.0299999999999967</v>
      </c>
      <c r="C223" s="42" t="str">
        <f ca="1">IF($G223="","",VLOOKUP($A223,Mitglieder!$C$24:$BG$323,C$303))</f>
        <v/>
      </c>
      <c r="D223" s="42" t="str">
        <f ca="1">IF($G223="","",VLOOKUP($A223,Mitglieder!$C$24:$BG$323,D$303))</f>
        <v/>
      </c>
      <c r="E223" s="42" t="str">
        <f ca="1">IF($G223="","",VLOOKUP($A223,Mitglieder!$C$24:$BG$323,E$303))</f>
        <v/>
      </c>
      <c r="F223" s="54" t="str">
        <f ca="1">IF(OR(VLOOKUP($A223,Mitglieder!$C$24:$BG$323,F$303)="",$G223=""),"",VLOOKUP($A223,Mitglieder!$C$24:$BG$323,F$303))</f>
        <v/>
      </c>
      <c r="G223" s="72" t="str">
        <f ca="1">IF(B223/ROUND(B223,0)=1,VLOOKUP($A223,Mitglieder!$C$24:$BA$323,G$303),"")</f>
        <v/>
      </c>
      <c r="H223" s="42" t="str">
        <f ca="1">IF($G223="","",VLOOKUP($A223,Mitglieder!$C$24:$BG$323,H$303))</f>
        <v/>
      </c>
      <c r="I223" s="54" t="str">
        <f ca="1">IF(OR(VLOOKUP($A223,Mitglieder!$C$24:$BG$323,I$303)="",$G223=""),"",VLOOKUP($A223,Mitglieder!$C$24:$BG$323,I$303))</f>
        <v/>
      </c>
      <c r="J223" s="42" t="str">
        <f ca="1">IF($G223="","",VLOOKUP($A223,Mitglieder!$C$24:$BG$323,J$303))</f>
        <v/>
      </c>
      <c r="K223" s="54" t="str">
        <f ca="1">IF(OR(VLOOKUP($A223,Mitglieder!$C$24:$BG$323,K$303)="",$G223=""),"",VLOOKUP($A223,Mitglieder!$C$24:$BG$323,K$303))</f>
        <v/>
      </c>
      <c r="L223" s="42" t="str">
        <f ca="1">IF($G223="","",VLOOKUP($A223,Mitglieder!$C$24:$BG$323,L$303))</f>
        <v/>
      </c>
      <c r="M223" s="42" t="str">
        <f ca="1">IF($G223="","",VLOOKUP($A223,Mitglieder!$C$24:$BG$323,M$303))</f>
        <v/>
      </c>
      <c r="N223" s="42" t="str">
        <f ca="1">IF($G223="","",VLOOKUP($A223,Mitglieder!$C$24:$BG$323,N$303))</f>
        <v/>
      </c>
      <c r="O223" s="42" t="str">
        <f ca="1">IF($G223="","",VLOOKUP($A223,Mitglieder!$C$24:$BG$323,O$303))</f>
        <v/>
      </c>
      <c r="P223" s="42" t="str">
        <f ca="1">IF($G223="","",VLOOKUP($A223,Mitglieder!$C$24:$BG$323,P$303))</f>
        <v/>
      </c>
      <c r="Q223" s="42" t="str">
        <f ca="1">IF($G223="","",VLOOKUP($A223,Mitglieder!$C$24:$BG$323,Q$303))</f>
        <v/>
      </c>
      <c r="R223" s="54" t="str">
        <f ca="1">IF(OR(VLOOKUP($A223,Mitglieder!$C$24:$BG$323,R$303)="",$G223=""),"",VLOOKUP($A223,Mitglieder!$C$24:$BG$323,R$303))</f>
        <v/>
      </c>
      <c r="S223" s="43" t="str">
        <f ca="1">IF($G223="","",TEXT(VLOOKUP($A223,Mitglieder!$C$24:$BG$323,S$303),"TT.MM.JJJJ"))</f>
        <v/>
      </c>
      <c r="T223" s="43" t="str">
        <f ca="1">IF($G223="","",TEXT(VLOOKUP($A223,Mitglieder!$C$24:$BG$323,T$303),"TT.MM.JJJJ"))</f>
        <v/>
      </c>
      <c r="U223" s="43" t="str">
        <f ca="1">IF($G223="","",TEXT(VLOOKUP($A223,Mitglieder!$C$24:$BG$323,U$303),"TT.MM.JJJJ"))</f>
        <v/>
      </c>
      <c r="V223" s="54" t="str">
        <f ca="1">IF(OR(VLOOKUP($A223,Mitglieder!$C$24:$BG$323,V$303)="",$G223=""),"",VLOOKUP($A223,Mitglieder!$C$24:$BG$323,V$303))</f>
        <v/>
      </c>
      <c r="W223" s="54" t="str">
        <f ca="1">IF(OR(VLOOKUP($A223,Mitglieder!$C$24:$BG$323,W$303)="",$G223=""),"",VLOOKUP($A223,Mitglieder!$C$24:$BG$323,W$303))</f>
        <v/>
      </c>
      <c r="X223" s="54" t="str">
        <f ca="1">IF(OR(VLOOKUP($A223,Mitglieder!$C$24:$BG$323,X$303)="",$G223=""),"",VLOOKUP($A223,Mitglieder!$C$24:$BG$323,X$303))</f>
        <v/>
      </c>
      <c r="Y223" s="54" t="str">
        <f ca="1">IF(OR(VLOOKUP($A223,Mitglieder!$C$24:$BG$323,Y$303)="",$G223=""),"",VLOOKUP($A223,Mitglieder!$C$24:$BG$323,Y$303))</f>
        <v/>
      </c>
      <c r="Z223" s="54" t="str">
        <f ca="1">IF(OR(VLOOKUP($A223,Mitglieder!$C$24:$BG$323,Z$303)="",$G223=""),"",VLOOKUP($A223,Mitglieder!$C$24:$BG$323,Z$303))</f>
        <v/>
      </c>
      <c r="AA223" s="54" t="str">
        <f ca="1">IF(OR(VLOOKUP($A223,Mitglieder!$C$24:$BG$323,AA$303)="",$G223=""),"",VLOOKUP($A223,Mitglieder!$C$24:$BG$323,AA$303))</f>
        <v/>
      </c>
      <c r="AB223" s="54" t="str">
        <f ca="1">IF(OR(VLOOKUP($A223,Mitglieder!$C$24:$BG$323,AB$303)="",$G223=""),"",VLOOKUP($A223,Mitglieder!$C$24:$BG$323,AB$303))</f>
        <v/>
      </c>
      <c r="AC223" s="54" t="str">
        <f ca="1">IF(OR(VLOOKUP($A223,Mitglieder!$C$24:$BG$323,AC$303)="",$G223=""),"",VLOOKUP($A223,Mitglieder!$C$24:$BG$323,AC$303))</f>
        <v/>
      </c>
      <c r="AD223" s="54" t="str">
        <f ca="1">IF(OR(VLOOKUP($A223,Mitglieder!$C$24:$BG$323,AD$303)="",$G223=""),"",VLOOKUP($A223,Mitglieder!$C$24:$BG$323,AD$303))</f>
        <v/>
      </c>
      <c r="AE223" s="54" t="str">
        <f ca="1">IF(OR(VLOOKUP($A223,Mitglieder!$C$24:$BG$323,AE$303)="",$G223=""),"",VLOOKUP($A223,Mitglieder!$C$24:$BG$323,AE$303))</f>
        <v/>
      </c>
      <c r="AF223" s="54" t="str">
        <f ca="1">IF(OR(VLOOKUP($A223,Mitglieder!$C$24:$BG$323,AF$303)="",$G223=""),"",VLOOKUP($A223,Mitglieder!$C$24:$BG$323,AF$303))</f>
        <v/>
      </c>
      <c r="AG223" s="54" t="str">
        <f ca="1">IF(OR(VLOOKUP($A223,Mitglieder!$C$24:$BG$323,AG$303)="",$G223=""),"",VLOOKUP($A223,Mitglieder!$C$24:$BG$323,AG$303))</f>
        <v/>
      </c>
      <c r="AH223" s="54" t="str">
        <f ca="1">IF(OR(VLOOKUP($A223,Mitglieder!$C$24:$BG$323,AH$303)="",$G223=""),"",VLOOKUP($A223,Mitglieder!$C$24:$BG$323,AH$303))</f>
        <v/>
      </c>
      <c r="AI223" s="54" t="str">
        <f ca="1">IF(OR(VLOOKUP($A223,Mitglieder!$C$24:$BG$323,AI$303)="",$G223=""),"",VLOOKUP($A223,Mitglieder!$C$24:$BG$323,AI$303))</f>
        <v/>
      </c>
      <c r="AJ223" s="54" t="str">
        <f ca="1">IF(OR(VLOOKUP($A223,Mitglieder!$C$24:$BG$323,AJ$303)="",$G223=""),"",VLOOKUP($A223,Mitglieder!$C$24:$BG$323,AJ$303))</f>
        <v/>
      </c>
      <c r="AK223" s="54" t="str">
        <f ca="1">IF(OR(VLOOKUP($A223,Mitglieder!$C$24:$BG$323,AK$303)="",$G223=""),"",VLOOKUP($A223,Mitglieder!$C$24:$BG$323,AK$303))</f>
        <v/>
      </c>
      <c r="AL223" s="54" t="str">
        <f ca="1">IF(OR(VLOOKUP($A223,Mitglieder!$C$24:$BG$323,AL$303)="",$G223=""),"",VLOOKUP($A223,Mitglieder!$C$24:$BG$323,AL$303))</f>
        <v/>
      </c>
      <c r="AM223" s="42" t="str">
        <f ca="1">IF($G223="","",VLOOKUP($A223,Mitglieder!$C$24:$BG$323,AM$303))</f>
        <v/>
      </c>
      <c r="AN223" s="54" t="str">
        <f ca="1">IF(OR(VLOOKUP($A223,Mitglieder!$C$24:$BG$323,AN$303)="",$G223=""),"",VLOOKUP($A223,Mitglieder!$C$24:$BG$323,AN$303))</f>
        <v/>
      </c>
      <c r="AO223" s="43" t="str">
        <f ca="1">IF($G223="","",TEXT(VLOOKUP($A223,Mitglieder!$C$24:$BG$323,AO$303),"TT.MM.JJJJ"))</f>
        <v/>
      </c>
      <c r="AP223" s="42" t="str">
        <f ca="1">IF($G223="","",VLOOKUP($A223,Mitglieder!$C$24:$BG$323,AP$303))</f>
        <v/>
      </c>
      <c r="AQ223" s="45" t="str">
        <f ca="1">IF($G223="","",TEXT(VLOOKUP($A223,Mitglieder!$C$24:$BG$323,AQ$303),"0.00"))</f>
        <v/>
      </c>
      <c r="AR223" s="54" t="str">
        <f ca="1">IF(OR(VLOOKUP($A223,Mitglieder!$C$24:$BG$323,AR$303)="",$G223=""),"",VLOOKUP($A223,Mitglieder!$C$24:$BG$323,AR$303))</f>
        <v/>
      </c>
      <c r="AS223" s="45" t="str">
        <f ca="1">IF($G223="","",TEXT(VLOOKUP($A223,Mitglieder!$C$24:$BG$323,AS$303),"0.00"))</f>
        <v/>
      </c>
      <c r="AT223" s="54" t="str">
        <f ca="1">IF(OR(VLOOKUP($A223,Mitglieder!$C$24:$BG$323,AT$303)="",$G223=""),"",VLOOKUP($A223,Mitglieder!$C$24:$BG$323,AT$303))</f>
        <v/>
      </c>
      <c r="AU223" s="45" t="str">
        <f ca="1">IF($G223="","",TEXT(VLOOKUP($A223,Mitglieder!$C$24:$BG$323,AU$303),"0.00"))</f>
        <v/>
      </c>
      <c r="AV223" s="45" t="str">
        <f ca="1">IF($G223="","",TEXT(VLOOKUP($A223,Mitglieder!$C$24:$BG$323,AV$303),"0.00"))</f>
        <v/>
      </c>
      <c r="AW223" s="42" t="str">
        <f ca="1">IF($G223="","",VLOOKUP($A223,Mitglieder!$C$24:$BG$323,AW$303))</f>
        <v/>
      </c>
      <c r="AX223" s="54" t="str">
        <f ca="1">IF(OR(VLOOKUP($A223,Mitglieder!$C$24:$BG$323,AX$303)="",$G223=""),"",VLOOKUP($A223,Mitglieder!$C$24:$BG$323,AX$303))</f>
        <v/>
      </c>
      <c r="AY223" s="43" t="str">
        <f ca="1">IF($G223="","",TEXT(VLOOKUP($A223,Mitglieder!$C$24:$BG$323,AY$303),"TT.MM.JJJJ"))</f>
        <v/>
      </c>
      <c r="AZ223" s="43" t="str">
        <f ca="1">IF($G223="","",TEXT(VLOOKUP($A223,Mitglieder!$C$24:$BG$323,AZ$303),"TT.MM.JJJJ"))</f>
        <v/>
      </c>
      <c r="BA223" s="43" t="str">
        <f ca="1">IF($G223="","",TEXT(VLOOKUP($A223,Mitglieder!$C$24:$BG$323,BA$303),"TT.MM.JJJJ"))</f>
        <v/>
      </c>
      <c r="BB223" s="43" t="str">
        <f ca="1">IF($G223="","",TEXT(VLOOKUP($A223,Mitglieder!$C$24:$BG$323,BB$303),"TT.MM.JJJJ"))</f>
        <v/>
      </c>
      <c r="BC223" s="43" t="str">
        <f ca="1">IF($G223="","",TEXT(VLOOKUP($A223,Mitglieder!$C$24:$BG$323,BC$303),"TT.MM.JJJJ"))</f>
        <v/>
      </c>
      <c r="BD223" s="43" t="str">
        <f ca="1">IF($G223="","",TEXT(VLOOKUP($A223,Mitglieder!$C$24:$BG$323,BD$303),"TT.MM.JJJJ"))</f>
        <v/>
      </c>
      <c r="BE223" s="42" t="str">
        <f ca="1">IF($G223="","",VLOOKUP($A223,Mitglieder!$C$24:$BG$323,BE$303))</f>
        <v/>
      </c>
      <c r="BF223" s="42" t="str">
        <f ca="1">IF($G223="","",VLOOKUP($A223,Mitglieder!$C$24:$BG$323,BF$303))</f>
        <v/>
      </c>
    </row>
    <row r="224" spans="1:58" x14ac:dyDescent="0.35">
      <c r="A224" s="42">
        <v>224</v>
      </c>
      <c r="B224" s="42">
        <f ca="1">VLOOKUP($A224,Mitglieder!$C$24:$BA$323,B$303)</f>
        <v>1.0299999999999967</v>
      </c>
      <c r="C224" s="42" t="str">
        <f ca="1">IF($G224="","",VLOOKUP($A224,Mitglieder!$C$24:$BG$323,C$303))</f>
        <v/>
      </c>
      <c r="D224" s="42" t="str">
        <f ca="1">IF($G224="","",VLOOKUP($A224,Mitglieder!$C$24:$BG$323,D$303))</f>
        <v/>
      </c>
      <c r="E224" s="42" t="str">
        <f ca="1">IF($G224="","",VLOOKUP($A224,Mitglieder!$C$24:$BG$323,E$303))</f>
        <v/>
      </c>
      <c r="F224" s="54" t="str">
        <f ca="1">IF(OR(VLOOKUP($A224,Mitglieder!$C$24:$BG$323,F$303)="",$G224=""),"",VLOOKUP($A224,Mitglieder!$C$24:$BG$323,F$303))</f>
        <v/>
      </c>
      <c r="G224" s="72" t="str">
        <f ca="1">IF(B224/ROUND(B224,0)=1,VLOOKUP($A224,Mitglieder!$C$24:$BA$323,G$303),"")</f>
        <v/>
      </c>
      <c r="H224" s="42" t="str">
        <f ca="1">IF($G224="","",VLOOKUP($A224,Mitglieder!$C$24:$BG$323,H$303))</f>
        <v/>
      </c>
      <c r="I224" s="54" t="str">
        <f ca="1">IF(OR(VLOOKUP($A224,Mitglieder!$C$24:$BG$323,I$303)="",$G224=""),"",VLOOKUP($A224,Mitglieder!$C$24:$BG$323,I$303))</f>
        <v/>
      </c>
      <c r="J224" s="42" t="str">
        <f ca="1">IF($G224="","",VLOOKUP($A224,Mitglieder!$C$24:$BG$323,J$303))</f>
        <v/>
      </c>
      <c r="K224" s="54" t="str">
        <f ca="1">IF(OR(VLOOKUP($A224,Mitglieder!$C$24:$BG$323,K$303)="",$G224=""),"",VLOOKUP($A224,Mitglieder!$C$24:$BG$323,K$303))</f>
        <v/>
      </c>
      <c r="L224" s="42" t="str">
        <f ca="1">IF($G224="","",VLOOKUP($A224,Mitglieder!$C$24:$BG$323,L$303))</f>
        <v/>
      </c>
      <c r="M224" s="42" t="str">
        <f ca="1">IF($G224="","",VLOOKUP($A224,Mitglieder!$C$24:$BG$323,M$303))</f>
        <v/>
      </c>
      <c r="N224" s="42" t="str">
        <f ca="1">IF($G224="","",VLOOKUP($A224,Mitglieder!$C$24:$BG$323,N$303))</f>
        <v/>
      </c>
      <c r="O224" s="42" t="str">
        <f ca="1">IF($G224="","",VLOOKUP($A224,Mitglieder!$C$24:$BG$323,O$303))</f>
        <v/>
      </c>
      <c r="P224" s="42" t="str">
        <f ca="1">IF($G224="","",VLOOKUP($A224,Mitglieder!$C$24:$BG$323,P$303))</f>
        <v/>
      </c>
      <c r="Q224" s="42" t="str">
        <f ca="1">IF($G224="","",VLOOKUP($A224,Mitglieder!$C$24:$BG$323,Q$303))</f>
        <v/>
      </c>
      <c r="R224" s="54" t="str">
        <f ca="1">IF(OR(VLOOKUP($A224,Mitglieder!$C$24:$BG$323,R$303)="",$G224=""),"",VLOOKUP($A224,Mitglieder!$C$24:$BG$323,R$303))</f>
        <v/>
      </c>
      <c r="S224" s="43" t="str">
        <f ca="1">IF($G224="","",TEXT(VLOOKUP($A224,Mitglieder!$C$24:$BG$323,S$303),"TT.MM.JJJJ"))</f>
        <v/>
      </c>
      <c r="T224" s="43" t="str">
        <f ca="1">IF($G224="","",TEXT(VLOOKUP($A224,Mitglieder!$C$24:$BG$323,T$303),"TT.MM.JJJJ"))</f>
        <v/>
      </c>
      <c r="U224" s="43" t="str">
        <f ca="1">IF($G224="","",TEXT(VLOOKUP($A224,Mitglieder!$C$24:$BG$323,U$303),"TT.MM.JJJJ"))</f>
        <v/>
      </c>
      <c r="V224" s="54" t="str">
        <f ca="1">IF(OR(VLOOKUP($A224,Mitglieder!$C$24:$BG$323,V$303)="",$G224=""),"",VLOOKUP($A224,Mitglieder!$C$24:$BG$323,V$303))</f>
        <v/>
      </c>
      <c r="W224" s="54" t="str">
        <f ca="1">IF(OR(VLOOKUP($A224,Mitglieder!$C$24:$BG$323,W$303)="",$G224=""),"",VLOOKUP($A224,Mitglieder!$C$24:$BG$323,W$303))</f>
        <v/>
      </c>
      <c r="X224" s="54" t="str">
        <f ca="1">IF(OR(VLOOKUP($A224,Mitglieder!$C$24:$BG$323,X$303)="",$G224=""),"",VLOOKUP($A224,Mitglieder!$C$24:$BG$323,X$303))</f>
        <v/>
      </c>
      <c r="Y224" s="54" t="str">
        <f ca="1">IF(OR(VLOOKUP($A224,Mitglieder!$C$24:$BG$323,Y$303)="",$G224=""),"",VLOOKUP($A224,Mitglieder!$C$24:$BG$323,Y$303))</f>
        <v/>
      </c>
      <c r="Z224" s="54" t="str">
        <f ca="1">IF(OR(VLOOKUP($A224,Mitglieder!$C$24:$BG$323,Z$303)="",$G224=""),"",VLOOKUP($A224,Mitglieder!$C$24:$BG$323,Z$303))</f>
        <v/>
      </c>
      <c r="AA224" s="54" t="str">
        <f ca="1">IF(OR(VLOOKUP($A224,Mitglieder!$C$24:$BG$323,AA$303)="",$G224=""),"",VLOOKUP($A224,Mitglieder!$C$24:$BG$323,AA$303))</f>
        <v/>
      </c>
      <c r="AB224" s="54" t="str">
        <f ca="1">IF(OR(VLOOKUP($A224,Mitglieder!$C$24:$BG$323,AB$303)="",$G224=""),"",VLOOKUP($A224,Mitglieder!$C$24:$BG$323,AB$303))</f>
        <v/>
      </c>
      <c r="AC224" s="54" t="str">
        <f ca="1">IF(OR(VLOOKUP($A224,Mitglieder!$C$24:$BG$323,AC$303)="",$G224=""),"",VLOOKUP($A224,Mitglieder!$C$24:$BG$323,AC$303))</f>
        <v/>
      </c>
      <c r="AD224" s="54" t="str">
        <f ca="1">IF(OR(VLOOKUP($A224,Mitglieder!$C$24:$BG$323,AD$303)="",$G224=""),"",VLOOKUP($A224,Mitglieder!$C$24:$BG$323,AD$303))</f>
        <v/>
      </c>
      <c r="AE224" s="54" t="str">
        <f ca="1">IF(OR(VLOOKUP($A224,Mitglieder!$C$24:$BG$323,AE$303)="",$G224=""),"",VLOOKUP($A224,Mitglieder!$C$24:$BG$323,AE$303))</f>
        <v/>
      </c>
      <c r="AF224" s="54" t="str">
        <f ca="1">IF(OR(VLOOKUP($A224,Mitglieder!$C$24:$BG$323,AF$303)="",$G224=""),"",VLOOKUP($A224,Mitglieder!$C$24:$BG$323,AF$303))</f>
        <v/>
      </c>
      <c r="AG224" s="54" t="str">
        <f ca="1">IF(OR(VLOOKUP($A224,Mitglieder!$C$24:$BG$323,AG$303)="",$G224=""),"",VLOOKUP($A224,Mitglieder!$C$24:$BG$323,AG$303))</f>
        <v/>
      </c>
      <c r="AH224" s="54" t="str">
        <f ca="1">IF(OR(VLOOKUP($A224,Mitglieder!$C$24:$BG$323,AH$303)="",$G224=""),"",VLOOKUP($A224,Mitglieder!$C$24:$BG$323,AH$303))</f>
        <v/>
      </c>
      <c r="AI224" s="54" t="str">
        <f ca="1">IF(OR(VLOOKUP($A224,Mitglieder!$C$24:$BG$323,AI$303)="",$G224=""),"",VLOOKUP($A224,Mitglieder!$C$24:$BG$323,AI$303))</f>
        <v/>
      </c>
      <c r="AJ224" s="54" t="str">
        <f ca="1">IF(OR(VLOOKUP($A224,Mitglieder!$C$24:$BG$323,AJ$303)="",$G224=""),"",VLOOKUP($A224,Mitglieder!$C$24:$BG$323,AJ$303))</f>
        <v/>
      </c>
      <c r="AK224" s="54" t="str">
        <f ca="1">IF(OR(VLOOKUP($A224,Mitglieder!$C$24:$BG$323,AK$303)="",$G224=""),"",VLOOKUP($A224,Mitglieder!$C$24:$BG$323,AK$303))</f>
        <v/>
      </c>
      <c r="AL224" s="54" t="str">
        <f ca="1">IF(OR(VLOOKUP($A224,Mitglieder!$C$24:$BG$323,AL$303)="",$G224=""),"",VLOOKUP($A224,Mitglieder!$C$24:$BG$323,AL$303))</f>
        <v/>
      </c>
      <c r="AM224" s="42" t="str">
        <f ca="1">IF($G224="","",VLOOKUP($A224,Mitglieder!$C$24:$BG$323,AM$303))</f>
        <v/>
      </c>
      <c r="AN224" s="54" t="str">
        <f ca="1">IF(OR(VLOOKUP($A224,Mitglieder!$C$24:$BG$323,AN$303)="",$G224=""),"",VLOOKUP($A224,Mitglieder!$C$24:$BG$323,AN$303))</f>
        <v/>
      </c>
      <c r="AO224" s="43" t="str">
        <f ca="1">IF($G224="","",TEXT(VLOOKUP($A224,Mitglieder!$C$24:$BG$323,AO$303),"TT.MM.JJJJ"))</f>
        <v/>
      </c>
      <c r="AP224" s="42" t="str">
        <f ca="1">IF($G224="","",VLOOKUP($A224,Mitglieder!$C$24:$BG$323,AP$303))</f>
        <v/>
      </c>
      <c r="AQ224" s="45" t="str">
        <f ca="1">IF($G224="","",TEXT(VLOOKUP($A224,Mitglieder!$C$24:$BG$323,AQ$303),"0.00"))</f>
        <v/>
      </c>
      <c r="AR224" s="54" t="str">
        <f ca="1">IF(OR(VLOOKUP($A224,Mitglieder!$C$24:$BG$323,AR$303)="",$G224=""),"",VLOOKUP($A224,Mitglieder!$C$24:$BG$323,AR$303))</f>
        <v/>
      </c>
      <c r="AS224" s="45" t="str">
        <f ca="1">IF($G224="","",TEXT(VLOOKUP($A224,Mitglieder!$C$24:$BG$323,AS$303),"0.00"))</f>
        <v/>
      </c>
      <c r="AT224" s="54" t="str">
        <f ca="1">IF(OR(VLOOKUP($A224,Mitglieder!$C$24:$BG$323,AT$303)="",$G224=""),"",VLOOKUP($A224,Mitglieder!$C$24:$BG$323,AT$303))</f>
        <v/>
      </c>
      <c r="AU224" s="45" t="str">
        <f ca="1">IF($G224="","",TEXT(VLOOKUP($A224,Mitglieder!$C$24:$BG$323,AU$303),"0.00"))</f>
        <v/>
      </c>
      <c r="AV224" s="45" t="str">
        <f ca="1">IF($G224="","",TEXT(VLOOKUP($A224,Mitglieder!$C$24:$BG$323,AV$303),"0.00"))</f>
        <v/>
      </c>
      <c r="AW224" s="42" t="str">
        <f ca="1">IF($G224="","",VLOOKUP($A224,Mitglieder!$C$24:$BG$323,AW$303))</f>
        <v/>
      </c>
      <c r="AX224" s="54" t="str">
        <f ca="1">IF(OR(VLOOKUP($A224,Mitglieder!$C$24:$BG$323,AX$303)="",$G224=""),"",VLOOKUP($A224,Mitglieder!$C$24:$BG$323,AX$303))</f>
        <v/>
      </c>
      <c r="AY224" s="43" t="str">
        <f ca="1">IF($G224="","",TEXT(VLOOKUP($A224,Mitglieder!$C$24:$BG$323,AY$303),"TT.MM.JJJJ"))</f>
        <v/>
      </c>
      <c r="AZ224" s="43" t="str">
        <f ca="1">IF($G224="","",TEXT(VLOOKUP($A224,Mitglieder!$C$24:$BG$323,AZ$303),"TT.MM.JJJJ"))</f>
        <v/>
      </c>
      <c r="BA224" s="43" t="str">
        <f ca="1">IF($G224="","",TEXT(VLOOKUP($A224,Mitglieder!$C$24:$BG$323,BA$303),"TT.MM.JJJJ"))</f>
        <v/>
      </c>
      <c r="BB224" s="43" t="str">
        <f ca="1">IF($G224="","",TEXT(VLOOKUP($A224,Mitglieder!$C$24:$BG$323,BB$303),"TT.MM.JJJJ"))</f>
        <v/>
      </c>
      <c r="BC224" s="43" t="str">
        <f ca="1">IF($G224="","",TEXT(VLOOKUP($A224,Mitglieder!$C$24:$BG$323,BC$303),"TT.MM.JJJJ"))</f>
        <v/>
      </c>
      <c r="BD224" s="43" t="str">
        <f ca="1">IF($G224="","",TEXT(VLOOKUP($A224,Mitglieder!$C$24:$BG$323,BD$303),"TT.MM.JJJJ"))</f>
        <v/>
      </c>
      <c r="BE224" s="42" t="str">
        <f ca="1">IF($G224="","",VLOOKUP($A224,Mitglieder!$C$24:$BG$323,BE$303))</f>
        <v/>
      </c>
      <c r="BF224" s="42" t="str">
        <f ca="1">IF($G224="","",VLOOKUP($A224,Mitglieder!$C$24:$BG$323,BF$303))</f>
        <v/>
      </c>
    </row>
    <row r="225" spans="1:58" x14ac:dyDescent="0.35">
      <c r="A225" s="42">
        <v>225</v>
      </c>
      <c r="B225" s="42">
        <f ca="1">VLOOKUP($A225,Mitglieder!$C$24:$BA$323,B$303)</f>
        <v>1.0299999999999967</v>
      </c>
      <c r="C225" s="42" t="str">
        <f ca="1">IF($G225="","",VLOOKUP($A225,Mitglieder!$C$24:$BG$323,C$303))</f>
        <v/>
      </c>
      <c r="D225" s="42" t="str">
        <f ca="1">IF($G225="","",VLOOKUP($A225,Mitglieder!$C$24:$BG$323,D$303))</f>
        <v/>
      </c>
      <c r="E225" s="42" t="str">
        <f ca="1">IF($G225="","",VLOOKUP($A225,Mitglieder!$C$24:$BG$323,E$303))</f>
        <v/>
      </c>
      <c r="F225" s="54" t="str">
        <f ca="1">IF(OR(VLOOKUP($A225,Mitglieder!$C$24:$BG$323,F$303)="",$G225=""),"",VLOOKUP($A225,Mitglieder!$C$24:$BG$323,F$303))</f>
        <v/>
      </c>
      <c r="G225" s="72" t="str">
        <f ca="1">IF(B225/ROUND(B225,0)=1,VLOOKUP($A225,Mitglieder!$C$24:$BA$323,G$303),"")</f>
        <v/>
      </c>
      <c r="H225" s="42" t="str">
        <f ca="1">IF($G225="","",VLOOKUP($A225,Mitglieder!$C$24:$BG$323,H$303))</f>
        <v/>
      </c>
      <c r="I225" s="54" t="str">
        <f ca="1">IF(OR(VLOOKUP($A225,Mitglieder!$C$24:$BG$323,I$303)="",$G225=""),"",VLOOKUP($A225,Mitglieder!$C$24:$BG$323,I$303))</f>
        <v/>
      </c>
      <c r="J225" s="42" t="str">
        <f ca="1">IF($G225="","",VLOOKUP($A225,Mitglieder!$C$24:$BG$323,J$303))</f>
        <v/>
      </c>
      <c r="K225" s="54" t="str">
        <f ca="1">IF(OR(VLOOKUP($A225,Mitglieder!$C$24:$BG$323,K$303)="",$G225=""),"",VLOOKUP($A225,Mitglieder!$C$24:$BG$323,K$303))</f>
        <v/>
      </c>
      <c r="L225" s="42" t="str">
        <f ca="1">IF($G225="","",VLOOKUP($A225,Mitglieder!$C$24:$BG$323,L$303))</f>
        <v/>
      </c>
      <c r="M225" s="42" t="str">
        <f ca="1">IF($G225="","",VLOOKUP($A225,Mitglieder!$C$24:$BG$323,M$303))</f>
        <v/>
      </c>
      <c r="N225" s="42" t="str">
        <f ca="1">IF($G225="","",VLOOKUP($A225,Mitglieder!$C$24:$BG$323,N$303))</f>
        <v/>
      </c>
      <c r="O225" s="42" t="str">
        <f ca="1">IF($G225="","",VLOOKUP($A225,Mitglieder!$C$24:$BG$323,O$303))</f>
        <v/>
      </c>
      <c r="P225" s="42" t="str">
        <f ca="1">IF($G225="","",VLOOKUP($A225,Mitglieder!$C$24:$BG$323,P$303))</f>
        <v/>
      </c>
      <c r="Q225" s="42" t="str">
        <f ca="1">IF($G225="","",VLOOKUP($A225,Mitglieder!$C$24:$BG$323,Q$303))</f>
        <v/>
      </c>
      <c r="R225" s="54" t="str">
        <f ca="1">IF(OR(VLOOKUP($A225,Mitglieder!$C$24:$BG$323,R$303)="",$G225=""),"",VLOOKUP($A225,Mitglieder!$C$24:$BG$323,R$303))</f>
        <v/>
      </c>
      <c r="S225" s="43" t="str">
        <f ca="1">IF($G225="","",TEXT(VLOOKUP($A225,Mitglieder!$C$24:$BG$323,S$303),"TT.MM.JJJJ"))</f>
        <v/>
      </c>
      <c r="T225" s="43" t="str">
        <f ca="1">IF($G225="","",TEXT(VLOOKUP($A225,Mitglieder!$C$24:$BG$323,T$303),"TT.MM.JJJJ"))</f>
        <v/>
      </c>
      <c r="U225" s="43" t="str">
        <f ca="1">IF($G225="","",TEXT(VLOOKUP($A225,Mitglieder!$C$24:$BG$323,U$303),"TT.MM.JJJJ"))</f>
        <v/>
      </c>
      <c r="V225" s="54" t="str">
        <f ca="1">IF(OR(VLOOKUP($A225,Mitglieder!$C$24:$BG$323,V$303)="",$G225=""),"",VLOOKUP($A225,Mitglieder!$C$24:$BG$323,V$303))</f>
        <v/>
      </c>
      <c r="W225" s="54" t="str">
        <f ca="1">IF(OR(VLOOKUP($A225,Mitglieder!$C$24:$BG$323,W$303)="",$G225=""),"",VLOOKUP($A225,Mitglieder!$C$24:$BG$323,W$303))</f>
        <v/>
      </c>
      <c r="X225" s="54" t="str">
        <f ca="1">IF(OR(VLOOKUP($A225,Mitglieder!$C$24:$BG$323,X$303)="",$G225=""),"",VLOOKUP($A225,Mitglieder!$C$24:$BG$323,X$303))</f>
        <v/>
      </c>
      <c r="Y225" s="54" t="str">
        <f ca="1">IF(OR(VLOOKUP($A225,Mitglieder!$C$24:$BG$323,Y$303)="",$G225=""),"",VLOOKUP($A225,Mitglieder!$C$24:$BG$323,Y$303))</f>
        <v/>
      </c>
      <c r="Z225" s="54" t="str">
        <f ca="1">IF(OR(VLOOKUP($A225,Mitglieder!$C$24:$BG$323,Z$303)="",$G225=""),"",VLOOKUP($A225,Mitglieder!$C$24:$BG$323,Z$303))</f>
        <v/>
      </c>
      <c r="AA225" s="54" t="str">
        <f ca="1">IF(OR(VLOOKUP($A225,Mitglieder!$C$24:$BG$323,AA$303)="",$G225=""),"",VLOOKUP($A225,Mitglieder!$C$24:$BG$323,AA$303))</f>
        <v/>
      </c>
      <c r="AB225" s="54" t="str">
        <f ca="1">IF(OR(VLOOKUP($A225,Mitglieder!$C$24:$BG$323,AB$303)="",$G225=""),"",VLOOKUP($A225,Mitglieder!$C$24:$BG$323,AB$303))</f>
        <v/>
      </c>
      <c r="AC225" s="54" t="str">
        <f ca="1">IF(OR(VLOOKUP($A225,Mitglieder!$C$24:$BG$323,AC$303)="",$G225=""),"",VLOOKUP($A225,Mitglieder!$C$24:$BG$323,AC$303))</f>
        <v/>
      </c>
      <c r="AD225" s="54" t="str">
        <f ca="1">IF(OR(VLOOKUP($A225,Mitglieder!$C$24:$BG$323,AD$303)="",$G225=""),"",VLOOKUP($A225,Mitglieder!$C$24:$BG$323,AD$303))</f>
        <v/>
      </c>
      <c r="AE225" s="54" t="str">
        <f ca="1">IF(OR(VLOOKUP($A225,Mitglieder!$C$24:$BG$323,AE$303)="",$G225=""),"",VLOOKUP($A225,Mitglieder!$C$24:$BG$323,AE$303))</f>
        <v/>
      </c>
      <c r="AF225" s="54" t="str">
        <f ca="1">IF(OR(VLOOKUP($A225,Mitglieder!$C$24:$BG$323,AF$303)="",$G225=""),"",VLOOKUP($A225,Mitglieder!$C$24:$BG$323,AF$303))</f>
        <v/>
      </c>
      <c r="AG225" s="54" t="str">
        <f ca="1">IF(OR(VLOOKUP($A225,Mitglieder!$C$24:$BG$323,AG$303)="",$G225=""),"",VLOOKUP($A225,Mitglieder!$C$24:$BG$323,AG$303))</f>
        <v/>
      </c>
      <c r="AH225" s="54" t="str">
        <f ca="1">IF(OR(VLOOKUP($A225,Mitglieder!$C$24:$BG$323,AH$303)="",$G225=""),"",VLOOKUP($A225,Mitglieder!$C$24:$BG$323,AH$303))</f>
        <v/>
      </c>
      <c r="AI225" s="54" t="str">
        <f ca="1">IF(OR(VLOOKUP($A225,Mitglieder!$C$24:$BG$323,AI$303)="",$G225=""),"",VLOOKUP($A225,Mitglieder!$C$24:$BG$323,AI$303))</f>
        <v/>
      </c>
      <c r="AJ225" s="54" t="str">
        <f ca="1">IF(OR(VLOOKUP($A225,Mitglieder!$C$24:$BG$323,AJ$303)="",$G225=""),"",VLOOKUP($A225,Mitglieder!$C$24:$BG$323,AJ$303))</f>
        <v/>
      </c>
      <c r="AK225" s="54" t="str">
        <f ca="1">IF(OR(VLOOKUP($A225,Mitglieder!$C$24:$BG$323,AK$303)="",$G225=""),"",VLOOKUP($A225,Mitglieder!$C$24:$BG$323,AK$303))</f>
        <v/>
      </c>
      <c r="AL225" s="54" t="str">
        <f ca="1">IF(OR(VLOOKUP($A225,Mitglieder!$C$24:$BG$323,AL$303)="",$G225=""),"",VLOOKUP($A225,Mitglieder!$C$24:$BG$323,AL$303))</f>
        <v/>
      </c>
      <c r="AM225" s="42" t="str">
        <f ca="1">IF($G225="","",VLOOKUP($A225,Mitglieder!$C$24:$BG$323,AM$303))</f>
        <v/>
      </c>
      <c r="AN225" s="54" t="str">
        <f ca="1">IF(OR(VLOOKUP($A225,Mitglieder!$C$24:$BG$323,AN$303)="",$G225=""),"",VLOOKUP($A225,Mitglieder!$C$24:$BG$323,AN$303))</f>
        <v/>
      </c>
      <c r="AO225" s="43" t="str">
        <f ca="1">IF($G225="","",TEXT(VLOOKUP($A225,Mitglieder!$C$24:$BG$323,AO$303),"TT.MM.JJJJ"))</f>
        <v/>
      </c>
      <c r="AP225" s="42" t="str">
        <f ca="1">IF($G225="","",VLOOKUP($A225,Mitglieder!$C$24:$BG$323,AP$303))</f>
        <v/>
      </c>
      <c r="AQ225" s="45" t="str">
        <f ca="1">IF($G225="","",TEXT(VLOOKUP($A225,Mitglieder!$C$24:$BG$323,AQ$303),"0.00"))</f>
        <v/>
      </c>
      <c r="AR225" s="54" t="str">
        <f ca="1">IF(OR(VLOOKUP($A225,Mitglieder!$C$24:$BG$323,AR$303)="",$G225=""),"",VLOOKUP($A225,Mitglieder!$C$24:$BG$323,AR$303))</f>
        <v/>
      </c>
      <c r="AS225" s="45" t="str">
        <f ca="1">IF($G225="","",TEXT(VLOOKUP($A225,Mitglieder!$C$24:$BG$323,AS$303),"0.00"))</f>
        <v/>
      </c>
      <c r="AT225" s="54" t="str">
        <f ca="1">IF(OR(VLOOKUP($A225,Mitglieder!$C$24:$BG$323,AT$303)="",$G225=""),"",VLOOKUP($A225,Mitglieder!$C$24:$BG$323,AT$303))</f>
        <v/>
      </c>
      <c r="AU225" s="45" t="str">
        <f ca="1">IF($G225="","",TEXT(VLOOKUP($A225,Mitglieder!$C$24:$BG$323,AU$303),"0.00"))</f>
        <v/>
      </c>
      <c r="AV225" s="45" t="str">
        <f ca="1">IF($G225="","",TEXT(VLOOKUP($A225,Mitglieder!$C$24:$BG$323,AV$303),"0.00"))</f>
        <v/>
      </c>
      <c r="AW225" s="42" t="str">
        <f ca="1">IF($G225="","",VLOOKUP($A225,Mitglieder!$C$24:$BG$323,AW$303))</f>
        <v/>
      </c>
      <c r="AX225" s="54" t="str">
        <f ca="1">IF(OR(VLOOKUP($A225,Mitglieder!$C$24:$BG$323,AX$303)="",$G225=""),"",VLOOKUP($A225,Mitglieder!$C$24:$BG$323,AX$303))</f>
        <v/>
      </c>
      <c r="AY225" s="43" t="str">
        <f ca="1">IF($G225="","",TEXT(VLOOKUP($A225,Mitglieder!$C$24:$BG$323,AY$303),"TT.MM.JJJJ"))</f>
        <v/>
      </c>
      <c r="AZ225" s="43" t="str">
        <f ca="1">IF($G225="","",TEXT(VLOOKUP($A225,Mitglieder!$C$24:$BG$323,AZ$303),"TT.MM.JJJJ"))</f>
        <v/>
      </c>
      <c r="BA225" s="43" t="str">
        <f ca="1">IF($G225="","",TEXT(VLOOKUP($A225,Mitglieder!$C$24:$BG$323,BA$303),"TT.MM.JJJJ"))</f>
        <v/>
      </c>
      <c r="BB225" s="43" t="str">
        <f ca="1">IF($G225="","",TEXT(VLOOKUP($A225,Mitglieder!$C$24:$BG$323,BB$303),"TT.MM.JJJJ"))</f>
        <v/>
      </c>
      <c r="BC225" s="43" t="str">
        <f ca="1">IF($G225="","",TEXT(VLOOKUP($A225,Mitglieder!$C$24:$BG$323,BC$303),"TT.MM.JJJJ"))</f>
        <v/>
      </c>
      <c r="BD225" s="43" t="str">
        <f ca="1">IF($G225="","",TEXT(VLOOKUP($A225,Mitglieder!$C$24:$BG$323,BD$303),"TT.MM.JJJJ"))</f>
        <v/>
      </c>
      <c r="BE225" s="42" t="str">
        <f ca="1">IF($G225="","",VLOOKUP($A225,Mitglieder!$C$24:$BG$323,BE$303))</f>
        <v/>
      </c>
      <c r="BF225" s="42" t="str">
        <f ca="1">IF($G225="","",VLOOKUP($A225,Mitglieder!$C$24:$BG$323,BF$303))</f>
        <v/>
      </c>
    </row>
    <row r="226" spans="1:58" x14ac:dyDescent="0.35">
      <c r="A226" s="42">
        <v>226</v>
      </c>
      <c r="B226" s="42">
        <f ca="1">VLOOKUP($A226,Mitglieder!$C$24:$BA$323,B$303)</f>
        <v>1.0299999999999967</v>
      </c>
      <c r="C226" s="42" t="str">
        <f ca="1">IF($G226="","",VLOOKUP($A226,Mitglieder!$C$24:$BG$323,C$303))</f>
        <v/>
      </c>
      <c r="D226" s="42" t="str">
        <f ca="1">IF($G226="","",VLOOKUP($A226,Mitglieder!$C$24:$BG$323,D$303))</f>
        <v/>
      </c>
      <c r="E226" s="42" t="str">
        <f ca="1">IF($G226="","",VLOOKUP($A226,Mitglieder!$C$24:$BG$323,E$303))</f>
        <v/>
      </c>
      <c r="F226" s="54" t="str">
        <f ca="1">IF(OR(VLOOKUP($A226,Mitglieder!$C$24:$BG$323,F$303)="",$G226=""),"",VLOOKUP($A226,Mitglieder!$C$24:$BG$323,F$303))</f>
        <v/>
      </c>
      <c r="G226" s="72" t="str">
        <f ca="1">IF(B226/ROUND(B226,0)=1,VLOOKUP($A226,Mitglieder!$C$24:$BA$323,G$303),"")</f>
        <v/>
      </c>
      <c r="H226" s="42" t="str">
        <f ca="1">IF($G226="","",VLOOKUP($A226,Mitglieder!$C$24:$BG$323,H$303))</f>
        <v/>
      </c>
      <c r="I226" s="54" t="str">
        <f ca="1">IF(OR(VLOOKUP($A226,Mitglieder!$C$24:$BG$323,I$303)="",$G226=""),"",VLOOKUP($A226,Mitglieder!$C$24:$BG$323,I$303))</f>
        <v/>
      </c>
      <c r="J226" s="42" t="str">
        <f ca="1">IF($G226="","",VLOOKUP($A226,Mitglieder!$C$24:$BG$323,J$303))</f>
        <v/>
      </c>
      <c r="K226" s="54" t="str">
        <f ca="1">IF(OR(VLOOKUP($A226,Mitglieder!$C$24:$BG$323,K$303)="",$G226=""),"",VLOOKUP($A226,Mitglieder!$C$24:$BG$323,K$303))</f>
        <v/>
      </c>
      <c r="L226" s="42" t="str">
        <f ca="1">IF($G226="","",VLOOKUP($A226,Mitglieder!$C$24:$BG$323,L$303))</f>
        <v/>
      </c>
      <c r="M226" s="42" t="str">
        <f ca="1">IF($G226="","",VLOOKUP($A226,Mitglieder!$C$24:$BG$323,M$303))</f>
        <v/>
      </c>
      <c r="N226" s="42" t="str">
        <f ca="1">IF($G226="","",VLOOKUP($A226,Mitglieder!$C$24:$BG$323,N$303))</f>
        <v/>
      </c>
      <c r="O226" s="42" t="str">
        <f ca="1">IF($G226="","",VLOOKUP($A226,Mitglieder!$C$24:$BG$323,O$303))</f>
        <v/>
      </c>
      <c r="P226" s="42" t="str">
        <f ca="1">IF($G226="","",VLOOKUP($A226,Mitglieder!$C$24:$BG$323,P$303))</f>
        <v/>
      </c>
      <c r="Q226" s="42" t="str">
        <f ca="1">IF($G226="","",VLOOKUP($A226,Mitglieder!$C$24:$BG$323,Q$303))</f>
        <v/>
      </c>
      <c r="R226" s="54" t="str">
        <f ca="1">IF(OR(VLOOKUP($A226,Mitglieder!$C$24:$BG$323,R$303)="",$G226=""),"",VLOOKUP($A226,Mitglieder!$C$24:$BG$323,R$303))</f>
        <v/>
      </c>
      <c r="S226" s="43" t="str">
        <f ca="1">IF($G226="","",TEXT(VLOOKUP($A226,Mitglieder!$C$24:$BG$323,S$303),"TT.MM.JJJJ"))</f>
        <v/>
      </c>
      <c r="T226" s="43" t="str">
        <f ca="1">IF($G226="","",TEXT(VLOOKUP($A226,Mitglieder!$C$24:$BG$323,T$303),"TT.MM.JJJJ"))</f>
        <v/>
      </c>
      <c r="U226" s="43" t="str">
        <f ca="1">IF($G226="","",TEXT(VLOOKUP($A226,Mitglieder!$C$24:$BG$323,U$303),"TT.MM.JJJJ"))</f>
        <v/>
      </c>
      <c r="V226" s="54" t="str">
        <f ca="1">IF(OR(VLOOKUP($A226,Mitglieder!$C$24:$BG$323,V$303)="",$G226=""),"",VLOOKUP($A226,Mitglieder!$C$24:$BG$323,V$303))</f>
        <v/>
      </c>
      <c r="W226" s="54" t="str">
        <f ca="1">IF(OR(VLOOKUP($A226,Mitglieder!$C$24:$BG$323,W$303)="",$G226=""),"",VLOOKUP($A226,Mitglieder!$C$24:$BG$323,W$303))</f>
        <v/>
      </c>
      <c r="X226" s="54" t="str">
        <f ca="1">IF(OR(VLOOKUP($A226,Mitglieder!$C$24:$BG$323,X$303)="",$G226=""),"",VLOOKUP($A226,Mitglieder!$C$24:$BG$323,X$303))</f>
        <v/>
      </c>
      <c r="Y226" s="54" t="str">
        <f ca="1">IF(OR(VLOOKUP($A226,Mitglieder!$C$24:$BG$323,Y$303)="",$G226=""),"",VLOOKUP($A226,Mitglieder!$C$24:$BG$323,Y$303))</f>
        <v/>
      </c>
      <c r="Z226" s="54" t="str">
        <f ca="1">IF(OR(VLOOKUP($A226,Mitglieder!$C$24:$BG$323,Z$303)="",$G226=""),"",VLOOKUP($A226,Mitglieder!$C$24:$BG$323,Z$303))</f>
        <v/>
      </c>
      <c r="AA226" s="54" t="str">
        <f ca="1">IF(OR(VLOOKUP($A226,Mitglieder!$C$24:$BG$323,AA$303)="",$G226=""),"",VLOOKUP($A226,Mitglieder!$C$24:$BG$323,AA$303))</f>
        <v/>
      </c>
      <c r="AB226" s="54" t="str">
        <f ca="1">IF(OR(VLOOKUP($A226,Mitglieder!$C$24:$BG$323,AB$303)="",$G226=""),"",VLOOKUP($A226,Mitglieder!$C$24:$BG$323,AB$303))</f>
        <v/>
      </c>
      <c r="AC226" s="54" t="str">
        <f ca="1">IF(OR(VLOOKUP($A226,Mitglieder!$C$24:$BG$323,AC$303)="",$G226=""),"",VLOOKUP($A226,Mitglieder!$C$24:$BG$323,AC$303))</f>
        <v/>
      </c>
      <c r="AD226" s="54" t="str">
        <f ca="1">IF(OR(VLOOKUP($A226,Mitglieder!$C$24:$BG$323,AD$303)="",$G226=""),"",VLOOKUP($A226,Mitglieder!$C$24:$BG$323,AD$303))</f>
        <v/>
      </c>
      <c r="AE226" s="54" t="str">
        <f ca="1">IF(OR(VLOOKUP($A226,Mitglieder!$C$24:$BG$323,AE$303)="",$G226=""),"",VLOOKUP($A226,Mitglieder!$C$24:$BG$323,AE$303))</f>
        <v/>
      </c>
      <c r="AF226" s="54" t="str">
        <f ca="1">IF(OR(VLOOKUP($A226,Mitglieder!$C$24:$BG$323,AF$303)="",$G226=""),"",VLOOKUP($A226,Mitglieder!$C$24:$BG$323,AF$303))</f>
        <v/>
      </c>
      <c r="AG226" s="54" t="str">
        <f ca="1">IF(OR(VLOOKUP($A226,Mitglieder!$C$24:$BG$323,AG$303)="",$G226=""),"",VLOOKUP($A226,Mitglieder!$C$24:$BG$323,AG$303))</f>
        <v/>
      </c>
      <c r="AH226" s="54" t="str">
        <f ca="1">IF(OR(VLOOKUP($A226,Mitglieder!$C$24:$BG$323,AH$303)="",$G226=""),"",VLOOKUP($A226,Mitglieder!$C$24:$BG$323,AH$303))</f>
        <v/>
      </c>
      <c r="AI226" s="54" t="str">
        <f ca="1">IF(OR(VLOOKUP($A226,Mitglieder!$C$24:$BG$323,AI$303)="",$G226=""),"",VLOOKUP($A226,Mitglieder!$C$24:$BG$323,AI$303))</f>
        <v/>
      </c>
      <c r="AJ226" s="54" t="str">
        <f ca="1">IF(OR(VLOOKUP($A226,Mitglieder!$C$24:$BG$323,AJ$303)="",$G226=""),"",VLOOKUP($A226,Mitglieder!$C$24:$BG$323,AJ$303))</f>
        <v/>
      </c>
      <c r="AK226" s="54" t="str">
        <f ca="1">IF(OR(VLOOKUP($A226,Mitglieder!$C$24:$BG$323,AK$303)="",$G226=""),"",VLOOKUP($A226,Mitglieder!$C$24:$BG$323,AK$303))</f>
        <v/>
      </c>
      <c r="AL226" s="54" t="str">
        <f ca="1">IF(OR(VLOOKUP($A226,Mitglieder!$C$24:$BG$323,AL$303)="",$G226=""),"",VLOOKUP($A226,Mitglieder!$C$24:$BG$323,AL$303))</f>
        <v/>
      </c>
      <c r="AM226" s="42" t="str">
        <f ca="1">IF($G226="","",VLOOKUP($A226,Mitglieder!$C$24:$BG$323,AM$303))</f>
        <v/>
      </c>
      <c r="AN226" s="54" t="str">
        <f ca="1">IF(OR(VLOOKUP($A226,Mitglieder!$C$24:$BG$323,AN$303)="",$G226=""),"",VLOOKUP($A226,Mitglieder!$C$24:$BG$323,AN$303))</f>
        <v/>
      </c>
      <c r="AO226" s="43" t="str">
        <f ca="1">IF($G226="","",TEXT(VLOOKUP($A226,Mitglieder!$C$24:$BG$323,AO$303),"TT.MM.JJJJ"))</f>
        <v/>
      </c>
      <c r="AP226" s="42" t="str">
        <f ca="1">IF($G226="","",VLOOKUP($A226,Mitglieder!$C$24:$BG$323,AP$303))</f>
        <v/>
      </c>
      <c r="AQ226" s="45" t="str">
        <f ca="1">IF($G226="","",TEXT(VLOOKUP($A226,Mitglieder!$C$24:$BG$323,AQ$303),"0.00"))</f>
        <v/>
      </c>
      <c r="AR226" s="54" t="str">
        <f ca="1">IF(OR(VLOOKUP($A226,Mitglieder!$C$24:$BG$323,AR$303)="",$G226=""),"",VLOOKUP($A226,Mitglieder!$C$24:$BG$323,AR$303))</f>
        <v/>
      </c>
      <c r="AS226" s="45" t="str">
        <f ca="1">IF($G226="","",TEXT(VLOOKUP($A226,Mitglieder!$C$24:$BG$323,AS$303),"0.00"))</f>
        <v/>
      </c>
      <c r="AT226" s="54" t="str">
        <f ca="1">IF(OR(VLOOKUP($A226,Mitglieder!$C$24:$BG$323,AT$303)="",$G226=""),"",VLOOKUP($A226,Mitglieder!$C$24:$BG$323,AT$303))</f>
        <v/>
      </c>
      <c r="AU226" s="45" t="str">
        <f ca="1">IF($G226="","",TEXT(VLOOKUP($A226,Mitglieder!$C$24:$BG$323,AU$303),"0.00"))</f>
        <v/>
      </c>
      <c r="AV226" s="45" t="str">
        <f ca="1">IF($G226="","",TEXT(VLOOKUP($A226,Mitglieder!$C$24:$BG$323,AV$303),"0.00"))</f>
        <v/>
      </c>
      <c r="AW226" s="42" t="str">
        <f ca="1">IF($G226="","",VLOOKUP($A226,Mitglieder!$C$24:$BG$323,AW$303))</f>
        <v/>
      </c>
      <c r="AX226" s="54" t="str">
        <f ca="1">IF(OR(VLOOKUP($A226,Mitglieder!$C$24:$BG$323,AX$303)="",$G226=""),"",VLOOKUP($A226,Mitglieder!$C$24:$BG$323,AX$303))</f>
        <v/>
      </c>
      <c r="AY226" s="43" t="str">
        <f ca="1">IF($G226="","",TEXT(VLOOKUP($A226,Mitglieder!$C$24:$BG$323,AY$303),"TT.MM.JJJJ"))</f>
        <v/>
      </c>
      <c r="AZ226" s="43" t="str">
        <f ca="1">IF($G226="","",TEXT(VLOOKUP($A226,Mitglieder!$C$24:$BG$323,AZ$303),"TT.MM.JJJJ"))</f>
        <v/>
      </c>
      <c r="BA226" s="43" t="str">
        <f ca="1">IF($G226="","",TEXT(VLOOKUP($A226,Mitglieder!$C$24:$BG$323,BA$303),"TT.MM.JJJJ"))</f>
        <v/>
      </c>
      <c r="BB226" s="43" t="str">
        <f ca="1">IF($G226="","",TEXT(VLOOKUP($A226,Mitglieder!$C$24:$BG$323,BB$303),"TT.MM.JJJJ"))</f>
        <v/>
      </c>
      <c r="BC226" s="43" t="str">
        <f ca="1">IF($G226="","",TEXT(VLOOKUP($A226,Mitglieder!$C$24:$BG$323,BC$303),"TT.MM.JJJJ"))</f>
        <v/>
      </c>
      <c r="BD226" s="43" t="str">
        <f ca="1">IF($G226="","",TEXT(VLOOKUP($A226,Mitglieder!$C$24:$BG$323,BD$303),"TT.MM.JJJJ"))</f>
        <v/>
      </c>
      <c r="BE226" s="42" t="str">
        <f ca="1">IF($G226="","",VLOOKUP($A226,Mitglieder!$C$24:$BG$323,BE$303))</f>
        <v/>
      </c>
      <c r="BF226" s="42" t="str">
        <f ca="1">IF($G226="","",VLOOKUP($A226,Mitglieder!$C$24:$BG$323,BF$303))</f>
        <v/>
      </c>
    </row>
    <row r="227" spans="1:58" x14ac:dyDescent="0.35">
      <c r="A227" s="42">
        <v>227</v>
      </c>
      <c r="B227" s="42">
        <f ca="1">VLOOKUP($A227,Mitglieder!$C$24:$BA$323,B$303)</f>
        <v>1.0299999999999967</v>
      </c>
      <c r="C227" s="42" t="str">
        <f ca="1">IF($G227="","",VLOOKUP($A227,Mitglieder!$C$24:$BG$323,C$303))</f>
        <v/>
      </c>
      <c r="D227" s="42" t="str">
        <f ca="1">IF($G227="","",VLOOKUP($A227,Mitglieder!$C$24:$BG$323,D$303))</f>
        <v/>
      </c>
      <c r="E227" s="42" t="str">
        <f ca="1">IF($G227="","",VLOOKUP($A227,Mitglieder!$C$24:$BG$323,E$303))</f>
        <v/>
      </c>
      <c r="F227" s="54" t="str">
        <f ca="1">IF(OR(VLOOKUP($A227,Mitglieder!$C$24:$BG$323,F$303)="",$G227=""),"",VLOOKUP($A227,Mitglieder!$C$24:$BG$323,F$303))</f>
        <v/>
      </c>
      <c r="G227" s="72" t="str">
        <f ca="1">IF(B227/ROUND(B227,0)=1,VLOOKUP($A227,Mitglieder!$C$24:$BA$323,G$303),"")</f>
        <v/>
      </c>
      <c r="H227" s="42" t="str">
        <f ca="1">IF($G227="","",VLOOKUP($A227,Mitglieder!$C$24:$BG$323,H$303))</f>
        <v/>
      </c>
      <c r="I227" s="54" t="str">
        <f ca="1">IF(OR(VLOOKUP($A227,Mitglieder!$C$24:$BG$323,I$303)="",$G227=""),"",VLOOKUP($A227,Mitglieder!$C$24:$BG$323,I$303))</f>
        <v/>
      </c>
      <c r="J227" s="42" t="str">
        <f ca="1">IF($G227="","",VLOOKUP($A227,Mitglieder!$C$24:$BG$323,J$303))</f>
        <v/>
      </c>
      <c r="K227" s="54" t="str">
        <f ca="1">IF(OR(VLOOKUP($A227,Mitglieder!$C$24:$BG$323,K$303)="",$G227=""),"",VLOOKUP($A227,Mitglieder!$C$24:$BG$323,K$303))</f>
        <v/>
      </c>
      <c r="L227" s="42" t="str">
        <f ca="1">IF($G227="","",VLOOKUP($A227,Mitglieder!$C$24:$BG$323,L$303))</f>
        <v/>
      </c>
      <c r="M227" s="42" t="str">
        <f ca="1">IF($G227="","",VLOOKUP($A227,Mitglieder!$C$24:$BG$323,M$303))</f>
        <v/>
      </c>
      <c r="N227" s="42" t="str">
        <f ca="1">IF($G227="","",VLOOKUP($A227,Mitglieder!$C$24:$BG$323,N$303))</f>
        <v/>
      </c>
      <c r="O227" s="42" t="str">
        <f ca="1">IF($G227="","",VLOOKUP($A227,Mitglieder!$C$24:$BG$323,O$303))</f>
        <v/>
      </c>
      <c r="P227" s="42" t="str">
        <f ca="1">IF($G227="","",VLOOKUP($A227,Mitglieder!$C$24:$BG$323,P$303))</f>
        <v/>
      </c>
      <c r="Q227" s="42" t="str">
        <f ca="1">IF($G227="","",VLOOKUP($A227,Mitglieder!$C$24:$BG$323,Q$303))</f>
        <v/>
      </c>
      <c r="R227" s="54" t="str">
        <f ca="1">IF(OR(VLOOKUP($A227,Mitglieder!$C$24:$BG$323,R$303)="",$G227=""),"",VLOOKUP($A227,Mitglieder!$C$24:$BG$323,R$303))</f>
        <v/>
      </c>
      <c r="S227" s="43" t="str">
        <f ca="1">IF($G227="","",TEXT(VLOOKUP($A227,Mitglieder!$C$24:$BG$323,S$303),"TT.MM.JJJJ"))</f>
        <v/>
      </c>
      <c r="T227" s="43" t="str">
        <f ca="1">IF($G227="","",TEXT(VLOOKUP($A227,Mitglieder!$C$24:$BG$323,T$303),"TT.MM.JJJJ"))</f>
        <v/>
      </c>
      <c r="U227" s="43" t="str">
        <f ca="1">IF($G227="","",TEXT(VLOOKUP($A227,Mitglieder!$C$24:$BG$323,U$303),"TT.MM.JJJJ"))</f>
        <v/>
      </c>
      <c r="V227" s="54" t="str">
        <f ca="1">IF(OR(VLOOKUP($A227,Mitglieder!$C$24:$BG$323,V$303)="",$G227=""),"",VLOOKUP($A227,Mitglieder!$C$24:$BG$323,V$303))</f>
        <v/>
      </c>
      <c r="W227" s="54" t="str">
        <f ca="1">IF(OR(VLOOKUP($A227,Mitglieder!$C$24:$BG$323,W$303)="",$G227=""),"",VLOOKUP($A227,Mitglieder!$C$24:$BG$323,W$303))</f>
        <v/>
      </c>
      <c r="X227" s="54" t="str">
        <f ca="1">IF(OR(VLOOKUP($A227,Mitglieder!$C$24:$BG$323,X$303)="",$G227=""),"",VLOOKUP($A227,Mitglieder!$C$24:$BG$323,X$303))</f>
        <v/>
      </c>
      <c r="Y227" s="54" t="str">
        <f ca="1">IF(OR(VLOOKUP($A227,Mitglieder!$C$24:$BG$323,Y$303)="",$G227=""),"",VLOOKUP($A227,Mitglieder!$C$24:$BG$323,Y$303))</f>
        <v/>
      </c>
      <c r="Z227" s="54" t="str">
        <f ca="1">IF(OR(VLOOKUP($A227,Mitglieder!$C$24:$BG$323,Z$303)="",$G227=""),"",VLOOKUP($A227,Mitglieder!$C$24:$BG$323,Z$303))</f>
        <v/>
      </c>
      <c r="AA227" s="54" t="str">
        <f ca="1">IF(OR(VLOOKUP($A227,Mitglieder!$C$24:$BG$323,AA$303)="",$G227=""),"",VLOOKUP($A227,Mitglieder!$C$24:$BG$323,AA$303))</f>
        <v/>
      </c>
      <c r="AB227" s="54" t="str">
        <f ca="1">IF(OR(VLOOKUP($A227,Mitglieder!$C$24:$BG$323,AB$303)="",$G227=""),"",VLOOKUP($A227,Mitglieder!$C$24:$BG$323,AB$303))</f>
        <v/>
      </c>
      <c r="AC227" s="54" t="str">
        <f ca="1">IF(OR(VLOOKUP($A227,Mitglieder!$C$24:$BG$323,AC$303)="",$G227=""),"",VLOOKUP($A227,Mitglieder!$C$24:$BG$323,AC$303))</f>
        <v/>
      </c>
      <c r="AD227" s="54" t="str">
        <f ca="1">IF(OR(VLOOKUP($A227,Mitglieder!$C$24:$BG$323,AD$303)="",$G227=""),"",VLOOKUP($A227,Mitglieder!$C$24:$BG$323,AD$303))</f>
        <v/>
      </c>
      <c r="AE227" s="54" t="str">
        <f ca="1">IF(OR(VLOOKUP($A227,Mitglieder!$C$24:$BG$323,AE$303)="",$G227=""),"",VLOOKUP($A227,Mitglieder!$C$24:$BG$323,AE$303))</f>
        <v/>
      </c>
      <c r="AF227" s="54" t="str">
        <f ca="1">IF(OR(VLOOKUP($A227,Mitglieder!$C$24:$BG$323,AF$303)="",$G227=""),"",VLOOKUP($A227,Mitglieder!$C$24:$BG$323,AF$303))</f>
        <v/>
      </c>
      <c r="AG227" s="54" t="str">
        <f ca="1">IF(OR(VLOOKUP($A227,Mitglieder!$C$24:$BG$323,AG$303)="",$G227=""),"",VLOOKUP($A227,Mitglieder!$C$24:$BG$323,AG$303))</f>
        <v/>
      </c>
      <c r="AH227" s="54" t="str">
        <f ca="1">IF(OR(VLOOKUP($A227,Mitglieder!$C$24:$BG$323,AH$303)="",$G227=""),"",VLOOKUP($A227,Mitglieder!$C$24:$BG$323,AH$303))</f>
        <v/>
      </c>
      <c r="AI227" s="54" t="str">
        <f ca="1">IF(OR(VLOOKUP($A227,Mitglieder!$C$24:$BG$323,AI$303)="",$G227=""),"",VLOOKUP($A227,Mitglieder!$C$24:$BG$323,AI$303))</f>
        <v/>
      </c>
      <c r="AJ227" s="54" t="str">
        <f ca="1">IF(OR(VLOOKUP($A227,Mitglieder!$C$24:$BG$323,AJ$303)="",$G227=""),"",VLOOKUP($A227,Mitglieder!$C$24:$BG$323,AJ$303))</f>
        <v/>
      </c>
      <c r="AK227" s="54" t="str">
        <f ca="1">IF(OR(VLOOKUP($A227,Mitglieder!$C$24:$BG$323,AK$303)="",$G227=""),"",VLOOKUP($A227,Mitglieder!$C$24:$BG$323,AK$303))</f>
        <v/>
      </c>
      <c r="AL227" s="54" t="str">
        <f ca="1">IF(OR(VLOOKUP($A227,Mitglieder!$C$24:$BG$323,AL$303)="",$G227=""),"",VLOOKUP($A227,Mitglieder!$C$24:$BG$323,AL$303))</f>
        <v/>
      </c>
      <c r="AM227" s="42" t="str">
        <f ca="1">IF($G227="","",VLOOKUP($A227,Mitglieder!$C$24:$BG$323,AM$303))</f>
        <v/>
      </c>
      <c r="AN227" s="54" t="str">
        <f ca="1">IF(OR(VLOOKUP($A227,Mitglieder!$C$24:$BG$323,AN$303)="",$G227=""),"",VLOOKUP($A227,Mitglieder!$C$24:$BG$323,AN$303))</f>
        <v/>
      </c>
      <c r="AO227" s="43" t="str">
        <f ca="1">IF($G227="","",TEXT(VLOOKUP($A227,Mitglieder!$C$24:$BG$323,AO$303),"TT.MM.JJJJ"))</f>
        <v/>
      </c>
      <c r="AP227" s="42" t="str">
        <f ca="1">IF($G227="","",VLOOKUP($A227,Mitglieder!$C$24:$BG$323,AP$303))</f>
        <v/>
      </c>
      <c r="AQ227" s="45" t="str">
        <f ca="1">IF($G227="","",TEXT(VLOOKUP($A227,Mitglieder!$C$24:$BG$323,AQ$303),"0.00"))</f>
        <v/>
      </c>
      <c r="AR227" s="54" t="str">
        <f ca="1">IF(OR(VLOOKUP($A227,Mitglieder!$C$24:$BG$323,AR$303)="",$G227=""),"",VLOOKUP($A227,Mitglieder!$C$24:$BG$323,AR$303))</f>
        <v/>
      </c>
      <c r="AS227" s="45" t="str">
        <f ca="1">IF($G227="","",TEXT(VLOOKUP($A227,Mitglieder!$C$24:$BG$323,AS$303),"0.00"))</f>
        <v/>
      </c>
      <c r="AT227" s="54" t="str">
        <f ca="1">IF(OR(VLOOKUP($A227,Mitglieder!$C$24:$BG$323,AT$303)="",$G227=""),"",VLOOKUP($A227,Mitglieder!$C$24:$BG$323,AT$303))</f>
        <v/>
      </c>
      <c r="AU227" s="45" t="str">
        <f ca="1">IF($G227="","",TEXT(VLOOKUP($A227,Mitglieder!$C$24:$BG$323,AU$303),"0.00"))</f>
        <v/>
      </c>
      <c r="AV227" s="45" t="str">
        <f ca="1">IF($G227="","",TEXT(VLOOKUP($A227,Mitglieder!$C$24:$BG$323,AV$303),"0.00"))</f>
        <v/>
      </c>
      <c r="AW227" s="42" t="str">
        <f ca="1">IF($G227="","",VLOOKUP($A227,Mitglieder!$C$24:$BG$323,AW$303))</f>
        <v/>
      </c>
      <c r="AX227" s="54" t="str">
        <f ca="1">IF(OR(VLOOKUP($A227,Mitglieder!$C$24:$BG$323,AX$303)="",$G227=""),"",VLOOKUP($A227,Mitglieder!$C$24:$BG$323,AX$303))</f>
        <v/>
      </c>
      <c r="AY227" s="43" t="str">
        <f ca="1">IF($G227="","",TEXT(VLOOKUP($A227,Mitglieder!$C$24:$BG$323,AY$303),"TT.MM.JJJJ"))</f>
        <v/>
      </c>
      <c r="AZ227" s="43" t="str">
        <f ca="1">IF($G227="","",TEXT(VLOOKUP($A227,Mitglieder!$C$24:$BG$323,AZ$303),"TT.MM.JJJJ"))</f>
        <v/>
      </c>
      <c r="BA227" s="43" t="str">
        <f ca="1">IF($G227="","",TEXT(VLOOKUP($A227,Mitglieder!$C$24:$BG$323,BA$303),"TT.MM.JJJJ"))</f>
        <v/>
      </c>
      <c r="BB227" s="43" t="str">
        <f ca="1">IF($G227="","",TEXT(VLOOKUP($A227,Mitglieder!$C$24:$BG$323,BB$303),"TT.MM.JJJJ"))</f>
        <v/>
      </c>
      <c r="BC227" s="43" t="str">
        <f ca="1">IF($G227="","",TEXT(VLOOKUP($A227,Mitglieder!$C$24:$BG$323,BC$303),"TT.MM.JJJJ"))</f>
        <v/>
      </c>
      <c r="BD227" s="43" t="str">
        <f ca="1">IF($G227="","",TEXT(VLOOKUP($A227,Mitglieder!$C$24:$BG$323,BD$303),"TT.MM.JJJJ"))</f>
        <v/>
      </c>
      <c r="BE227" s="42" t="str">
        <f ca="1">IF($G227="","",VLOOKUP($A227,Mitglieder!$C$24:$BG$323,BE$303))</f>
        <v/>
      </c>
      <c r="BF227" s="42" t="str">
        <f ca="1">IF($G227="","",VLOOKUP($A227,Mitglieder!$C$24:$BG$323,BF$303))</f>
        <v/>
      </c>
    </row>
    <row r="228" spans="1:58" x14ac:dyDescent="0.35">
      <c r="A228" s="42">
        <v>228</v>
      </c>
      <c r="B228" s="42">
        <f ca="1">VLOOKUP($A228,Mitglieder!$C$24:$BA$323,B$303)</f>
        <v>1.0299999999999967</v>
      </c>
      <c r="C228" s="42" t="str">
        <f ca="1">IF($G228="","",VLOOKUP($A228,Mitglieder!$C$24:$BG$323,C$303))</f>
        <v/>
      </c>
      <c r="D228" s="42" t="str">
        <f ca="1">IF($G228="","",VLOOKUP($A228,Mitglieder!$C$24:$BG$323,D$303))</f>
        <v/>
      </c>
      <c r="E228" s="42" t="str">
        <f ca="1">IF($G228="","",VLOOKUP($A228,Mitglieder!$C$24:$BG$323,E$303))</f>
        <v/>
      </c>
      <c r="F228" s="54" t="str">
        <f ca="1">IF(OR(VLOOKUP($A228,Mitglieder!$C$24:$BG$323,F$303)="",$G228=""),"",VLOOKUP($A228,Mitglieder!$C$24:$BG$323,F$303))</f>
        <v/>
      </c>
      <c r="G228" s="72" t="str">
        <f ca="1">IF(B228/ROUND(B228,0)=1,VLOOKUP($A228,Mitglieder!$C$24:$BA$323,G$303),"")</f>
        <v/>
      </c>
      <c r="H228" s="42" t="str">
        <f ca="1">IF($G228="","",VLOOKUP($A228,Mitglieder!$C$24:$BG$323,H$303))</f>
        <v/>
      </c>
      <c r="I228" s="54" t="str">
        <f ca="1">IF(OR(VLOOKUP($A228,Mitglieder!$C$24:$BG$323,I$303)="",$G228=""),"",VLOOKUP($A228,Mitglieder!$C$24:$BG$323,I$303))</f>
        <v/>
      </c>
      <c r="J228" s="42" t="str">
        <f ca="1">IF($G228="","",VLOOKUP($A228,Mitglieder!$C$24:$BG$323,J$303))</f>
        <v/>
      </c>
      <c r="K228" s="54" t="str">
        <f ca="1">IF(OR(VLOOKUP($A228,Mitglieder!$C$24:$BG$323,K$303)="",$G228=""),"",VLOOKUP($A228,Mitglieder!$C$24:$BG$323,K$303))</f>
        <v/>
      </c>
      <c r="L228" s="42" t="str">
        <f ca="1">IF($G228="","",VLOOKUP($A228,Mitglieder!$C$24:$BG$323,L$303))</f>
        <v/>
      </c>
      <c r="M228" s="42" t="str">
        <f ca="1">IF($G228="","",VLOOKUP($A228,Mitglieder!$C$24:$BG$323,M$303))</f>
        <v/>
      </c>
      <c r="N228" s="42" t="str">
        <f ca="1">IF($G228="","",VLOOKUP($A228,Mitglieder!$C$24:$BG$323,N$303))</f>
        <v/>
      </c>
      <c r="O228" s="42" t="str">
        <f ca="1">IF($G228="","",VLOOKUP($A228,Mitglieder!$C$24:$BG$323,O$303))</f>
        <v/>
      </c>
      <c r="P228" s="42" t="str">
        <f ca="1">IF($G228="","",VLOOKUP($A228,Mitglieder!$C$24:$BG$323,P$303))</f>
        <v/>
      </c>
      <c r="Q228" s="42" t="str">
        <f ca="1">IF($G228="","",VLOOKUP($A228,Mitglieder!$C$24:$BG$323,Q$303))</f>
        <v/>
      </c>
      <c r="R228" s="54" t="str">
        <f ca="1">IF(OR(VLOOKUP($A228,Mitglieder!$C$24:$BG$323,R$303)="",$G228=""),"",VLOOKUP($A228,Mitglieder!$C$24:$BG$323,R$303))</f>
        <v/>
      </c>
      <c r="S228" s="43" t="str">
        <f ca="1">IF($G228="","",TEXT(VLOOKUP($A228,Mitglieder!$C$24:$BG$323,S$303),"TT.MM.JJJJ"))</f>
        <v/>
      </c>
      <c r="T228" s="43" t="str">
        <f ca="1">IF($G228="","",TEXT(VLOOKUP($A228,Mitglieder!$C$24:$BG$323,T$303),"TT.MM.JJJJ"))</f>
        <v/>
      </c>
      <c r="U228" s="43" t="str">
        <f ca="1">IF($G228="","",TEXT(VLOOKUP($A228,Mitglieder!$C$24:$BG$323,U$303),"TT.MM.JJJJ"))</f>
        <v/>
      </c>
      <c r="V228" s="54" t="str">
        <f ca="1">IF(OR(VLOOKUP($A228,Mitglieder!$C$24:$BG$323,V$303)="",$G228=""),"",VLOOKUP($A228,Mitglieder!$C$24:$BG$323,V$303))</f>
        <v/>
      </c>
      <c r="W228" s="54" t="str">
        <f ca="1">IF(OR(VLOOKUP($A228,Mitglieder!$C$24:$BG$323,W$303)="",$G228=""),"",VLOOKUP($A228,Mitglieder!$C$24:$BG$323,W$303))</f>
        <v/>
      </c>
      <c r="X228" s="54" t="str">
        <f ca="1">IF(OR(VLOOKUP($A228,Mitglieder!$C$24:$BG$323,X$303)="",$G228=""),"",VLOOKUP($A228,Mitglieder!$C$24:$BG$323,X$303))</f>
        <v/>
      </c>
      <c r="Y228" s="54" t="str">
        <f ca="1">IF(OR(VLOOKUP($A228,Mitglieder!$C$24:$BG$323,Y$303)="",$G228=""),"",VLOOKUP($A228,Mitglieder!$C$24:$BG$323,Y$303))</f>
        <v/>
      </c>
      <c r="Z228" s="54" t="str">
        <f ca="1">IF(OR(VLOOKUP($A228,Mitglieder!$C$24:$BG$323,Z$303)="",$G228=""),"",VLOOKUP($A228,Mitglieder!$C$24:$BG$323,Z$303))</f>
        <v/>
      </c>
      <c r="AA228" s="54" t="str">
        <f ca="1">IF(OR(VLOOKUP($A228,Mitglieder!$C$24:$BG$323,AA$303)="",$G228=""),"",VLOOKUP($A228,Mitglieder!$C$24:$BG$323,AA$303))</f>
        <v/>
      </c>
      <c r="AB228" s="54" t="str">
        <f ca="1">IF(OR(VLOOKUP($A228,Mitglieder!$C$24:$BG$323,AB$303)="",$G228=""),"",VLOOKUP($A228,Mitglieder!$C$24:$BG$323,AB$303))</f>
        <v/>
      </c>
      <c r="AC228" s="54" t="str">
        <f ca="1">IF(OR(VLOOKUP($A228,Mitglieder!$C$24:$BG$323,AC$303)="",$G228=""),"",VLOOKUP($A228,Mitglieder!$C$24:$BG$323,AC$303))</f>
        <v/>
      </c>
      <c r="AD228" s="54" t="str">
        <f ca="1">IF(OR(VLOOKUP($A228,Mitglieder!$C$24:$BG$323,AD$303)="",$G228=""),"",VLOOKUP($A228,Mitglieder!$C$24:$BG$323,AD$303))</f>
        <v/>
      </c>
      <c r="AE228" s="54" t="str">
        <f ca="1">IF(OR(VLOOKUP($A228,Mitglieder!$C$24:$BG$323,AE$303)="",$G228=""),"",VLOOKUP($A228,Mitglieder!$C$24:$BG$323,AE$303))</f>
        <v/>
      </c>
      <c r="AF228" s="54" t="str">
        <f ca="1">IF(OR(VLOOKUP($A228,Mitglieder!$C$24:$BG$323,AF$303)="",$G228=""),"",VLOOKUP($A228,Mitglieder!$C$24:$BG$323,AF$303))</f>
        <v/>
      </c>
      <c r="AG228" s="54" t="str">
        <f ca="1">IF(OR(VLOOKUP($A228,Mitglieder!$C$24:$BG$323,AG$303)="",$G228=""),"",VLOOKUP($A228,Mitglieder!$C$24:$BG$323,AG$303))</f>
        <v/>
      </c>
      <c r="AH228" s="54" t="str">
        <f ca="1">IF(OR(VLOOKUP($A228,Mitglieder!$C$24:$BG$323,AH$303)="",$G228=""),"",VLOOKUP($A228,Mitglieder!$C$24:$BG$323,AH$303))</f>
        <v/>
      </c>
      <c r="AI228" s="54" t="str">
        <f ca="1">IF(OR(VLOOKUP($A228,Mitglieder!$C$24:$BG$323,AI$303)="",$G228=""),"",VLOOKUP($A228,Mitglieder!$C$24:$BG$323,AI$303))</f>
        <v/>
      </c>
      <c r="AJ228" s="54" t="str">
        <f ca="1">IF(OR(VLOOKUP($A228,Mitglieder!$C$24:$BG$323,AJ$303)="",$G228=""),"",VLOOKUP($A228,Mitglieder!$C$24:$BG$323,AJ$303))</f>
        <v/>
      </c>
      <c r="AK228" s="54" t="str">
        <f ca="1">IF(OR(VLOOKUP($A228,Mitglieder!$C$24:$BG$323,AK$303)="",$G228=""),"",VLOOKUP($A228,Mitglieder!$C$24:$BG$323,AK$303))</f>
        <v/>
      </c>
      <c r="AL228" s="54" t="str">
        <f ca="1">IF(OR(VLOOKUP($A228,Mitglieder!$C$24:$BG$323,AL$303)="",$G228=""),"",VLOOKUP($A228,Mitglieder!$C$24:$BG$323,AL$303))</f>
        <v/>
      </c>
      <c r="AM228" s="42" t="str">
        <f ca="1">IF($G228="","",VLOOKUP($A228,Mitglieder!$C$24:$BG$323,AM$303))</f>
        <v/>
      </c>
      <c r="AN228" s="54" t="str">
        <f ca="1">IF(OR(VLOOKUP($A228,Mitglieder!$C$24:$BG$323,AN$303)="",$G228=""),"",VLOOKUP($A228,Mitglieder!$C$24:$BG$323,AN$303))</f>
        <v/>
      </c>
      <c r="AO228" s="43" t="str">
        <f ca="1">IF($G228="","",TEXT(VLOOKUP($A228,Mitglieder!$C$24:$BG$323,AO$303),"TT.MM.JJJJ"))</f>
        <v/>
      </c>
      <c r="AP228" s="42" t="str">
        <f ca="1">IF($G228="","",VLOOKUP($A228,Mitglieder!$C$24:$BG$323,AP$303))</f>
        <v/>
      </c>
      <c r="AQ228" s="45" t="str">
        <f ca="1">IF($G228="","",TEXT(VLOOKUP($A228,Mitglieder!$C$24:$BG$323,AQ$303),"0.00"))</f>
        <v/>
      </c>
      <c r="AR228" s="54" t="str">
        <f ca="1">IF(OR(VLOOKUP($A228,Mitglieder!$C$24:$BG$323,AR$303)="",$G228=""),"",VLOOKUP($A228,Mitglieder!$C$24:$BG$323,AR$303))</f>
        <v/>
      </c>
      <c r="AS228" s="45" t="str">
        <f ca="1">IF($G228="","",TEXT(VLOOKUP($A228,Mitglieder!$C$24:$BG$323,AS$303),"0.00"))</f>
        <v/>
      </c>
      <c r="AT228" s="54" t="str">
        <f ca="1">IF(OR(VLOOKUP($A228,Mitglieder!$C$24:$BG$323,AT$303)="",$G228=""),"",VLOOKUP($A228,Mitglieder!$C$24:$BG$323,AT$303))</f>
        <v/>
      </c>
      <c r="AU228" s="45" t="str">
        <f ca="1">IF($G228="","",TEXT(VLOOKUP($A228,Mitglieder!$C$24:$BG$323,AU$303),"0.00"))</f>
        <v/>
      </c>
      <c r="AV228" s="45" t="str">
        <f ca="1">IF($G228="","",TEXT(VLOOKUP($A228,Mitglieder!$C$24:$BG$323,AV$303),"0.00"))</f>
        <v/>
      </c>
      <c r="AW228" s="42" t="str">
        <f ca="1">IF($G228="","",VLOOKUP($A228,Mitglieder!$C$24:$BG$323,AW$303))</f>
        <v/>
      </c>
      <c r="AX228" s="54" t="str">
        <f ca="1">IF(OR(VLOOKUP($A228,Mitglieder!$C$24:$BG$323,AX$303)="",$G228=""),"",VLOOKUP($A228,Mitglieder!$C$24:$BG$323,AX$303))</f>
        <v/>
      </c>
      <c r="AY228" s="43" t="str">
        <f ca="1">IF($G228="","",TEXT(VLOOKUP($A228,Mitglieder!$C$24:$BG$323,AY$303),"TT.MM.JJJJ"))</f>
        <v/>
      </c>
      <c r="AZ228" s="43" t="str">
        <f ca="1">IF($G228="","",TEXT(VLOOKUP($A228,Mitglieder!$C$24:$BG$323,AZ$303),"TT.MM.JJJJ"))</f>
        <v/>
      </c>
      <c r="BA228" s="43" t="str">
        <f ca="1">IF($G228="","",TEXT(VLOOKUP($A228,Mitglieder!$C$24:$BG$323,BA$303),"TT.MM.JJJJ"))</f>
        <v/>
      </c>
      <c r="BB228" s="43" t="str">
        <f ca="1">IF($G228="","",TEXT(VLOOKUP($A228,Mitglieder!$C$24:$BG$323,BB$303),"TT.MM.JJJJ"))</f>
        <v/>
      </c>
      <c r="BC228" s="43" t="str">
        <f ca="1">IF($G228="","",TEXT(VLOOKUP($A228,Mitglieder!$C$24:$BG$323,BC$303),"TT.MM.JJJJ"))</f>
        <v/>
      </c>
      <c r="BD228" s="43" t="str">
        <f ca="1">IF($G228="","",TEXT(VLOOKUP($A228,Mitglieder!$C$24:$BG$323,BD$303),"TT.MM.JJJJ"))</f>
        <v/>
      </c>
      <c r="BE228" s="42" t="str">
        <f ca="1">IF($G228="","",VLOOKUP($A228,Mitglieder!$C$24:$BG$323,BE$303))</f>
        <v/>
      </c>
      <c r="BF228" s="42" t="str">
        <f ca="1">IF($G228="","",VLOOKUP($A228,Mitglieder!$C$24:$BG$323,BF$303))</f>
        <v/>
      </c>
    </row>
    <row r="229" spans="1:58" x14ac:dyDescent="0.35">
      <c r="A229" s="42">
        <v>229</v>
      </c>
      <c r="B229" s="42">
        <f ca="1">VLOOKUP($A229,Mitglieder!$C$24:$BA$323,B$303)</f>
        <v>1.0299999999999967</v>
      </c>
      <c r="C229" s="42" t="str">
        <f ca="1">IF($G229="","",VLOOKUP($A229,Mitglieder!$C$24:$BG$323,C$303))</f>
        <v/>
      </c>
      <c r="D229" s="42" t="str">
        <f ca="1">IF($G229="","",VLOOKUP($A229,Mitglieder!$C$24:$BG$323,D$303))</f>
        <v/>
      </c>
      <c r="E229" s="42" t="str">
        <f ca="1">IF($G229="","",VLOOKUP($A229,Mitglieder!$C$24:$BG$323,E$303))</f>
        <v/>
      </c>
      <c r="F229" s="54" t="str">
        <f ca="1">IF(OR(VLOOKUP($A229,Mitglieder!$C$24:$BG$323,F$303)="",$G229=""),"",VLOOKUP($A229,Mitglieder!$C$24:$BG$323,F$303))</f>
        <v/>
      </c>
      <c r="G229" s="72" t="str">
        <f ca="1">IF(B229/ROUND(B229,0)=1,VLOOKUP($A229,Mitglieder!$C$24:$BA$323,G$303),"")</f>
        <v/>
      </c>
      <c r="H229" s="42" t="str">
        <f ca="1">IF($G229="","",VLOOKUP($A229,Mitglieder!$C$24:$BG$323,H$303))</f>
        <v/>
      </c>
      <c r="I229" s="54" t="str">
        <f ca="1">IF(OR(VLOOKUP($A229,Mitglieder!$C$24:$BG$323,I$303)="",$G229=""),"",VLOOKUP($A229,Mitglieder!$C$24:$BG$323,I$303))</f>
        <v/>
      </c>
      <c r="J229" s="42" t="str">
        <f ca="1">IF($G229="","",VLOOKUP($A229,Mitglieder!$C$24:$BG$323,J$303))</f>
        <v/>
      </c>
      <c r="K229" s="54" t="str">
        <f ca="1">IF(OR(VLOOKUP($A229,Mitglieder!$C$24:$BG$323,K$303)="",$G229=""),"",VLOOKUP($A229,Mitglieder!$C$24:$BG$323,K$303))</f>
        <v/>
      </c>
      <c r="L229" s="42" t="str">
        <f ca="1">IF($G229="","",VLOOKUP($A229,Mitglieder!$C$24:$BG$323,L$303))</f>
        <v/>
      </c>
      <c r="M229" s="42" t="str">
        <f ca="1">IF($G229="","",VLOOKUP($A229,Mitglieder!$C$24:$BG$323,M$303))</f>
        <v/>
      </c>
      <c r="N229" s="42" t="str">
        <f ca="1">IF($G229="","",VLOOKUP($A229,Mitglieder!$C$24:$BG$323,N$303))</f>
        <v/>
      </c>
      <c r="O229" s="42" t="str">
        <f ca="1">IF($G229="","",VLOOKUP($A229,Mitglieder!$C$24:$BG$323,O$303))</f>
        <v/>
      </c>
      <c r="P229" s="42" t="str">
        <f ca="1">IF($G229="","",VLOOKUP($A229,Mitglieder!$C$24:$BG$323,P$303))</f>
        <v/>
      </c>
      <c r="Q229" s="42" t="str">
        <f ca="1">IF($G229="","",VLOOKUP($A229,Mitglieder!$C$24:$BG$323,Q$303))</f>
        <v/>
      </c>
      <c r="R229" s="54" t="str">
        <f ca="1">IF(OR(VLOOKUP($A229,Mitglieder!$C$24:$BG$323,R$303)="",$G229=""),"",VLOOKUP($A229,Mitglieder!$C$24:$BG$323,R$303))</f>
        <v/>
      </c>
      <c r="S229" s="43" t="str">
        <f ca="1">IF($G229="","",TEXT(VLOOKUP($A229,Mitglieder!$C$24:$BG$323,S$303),"TT.MM.JJJJ"))</f>
        <v/>
      </c>
      <c r="T229" s="43" t="str">
        <f ca="1">IF($G229="","",TEXT(VLOOKUP($A229,Mitglieder!$C$24:$BG$323,T$303),"TT.MM.JJJJ"))</f>
        <v/>
      </c>
      <c r="U229" s="43" t="str">
        <f ca="1">IF($G229="","",TEXT(VLOOKUP($A229,Mitglieder!$C$24:$BG$323,U$303),"TT.MM.JJJJ"))</f>
        <v/>
      </c>
      <c r="V229" s="54" t="str">
        <f ca="1">IF(OR(VLOOKUP($A229,Mitglieder!$C$24:$BG$323,V$303)="",$G229=""),"",VLOOKUP($A229,Mitglieder!$C$24:$BG$323,V$303))</f>
        <v/>
      </c>
      <c r="W229" s="54" t="str">
        <f ca="1">IF(OR(VLOOKUP($A229,Mitglieder!$C$24:$BG$323,W$303)="",$G229=""),"",VLOOKUP($A229,Mitglieder!$C$24:$BG$323,W$303))</f>
        <v/>
      </c>
      <c r="X229" s="54" t="str">
        <f ca="1">IF(OR(VLOOKUP($A229,Mitglieder!$C$24:$BG$323,X$303)="",$G229=""),"",VLOOKUP($A229,Mitglieder!$C$24:$BG$323,X$303))</f>
        <v/>
      </c>
      <c r="Y229" s="54" t="str">
        <f ca="1">IF(OR(VLOOKUP($A229,Mitglieder!$C$24:$BG$323,Y$303)="",$G229=""),"",VLOOKUP($A229,Mitglieder!$C$24:$BG$323,Y$303))</f>
        <v/>
      </c>
      <c r="Z229" s="54" t="str">
        <f ca="1">IF(OR(VLOOKUP($A229,Mitglieder!$C$24:$BG$323,Z$303)="",$G229=""),"",VLOOKUP($A229,Mitglieder!$C$24:$BG$323,Z$303))</f>
        <v/>
      </c>
      <c r="AA229" s="54" t="str">
        <f ca="1">IF(OR(VLOOKUP($A229,Mitglieder!$C$24:$BG$323,AA$303)="",$G229=""),"",VLOOKUP($A229,Mitglieder!$C$24:$BG$323,AA$303))</f>
        <v/>
      </c>
      <c r="AB229" s="54" t="str">
        <f ca="1">IF(OR(VLOOKUP($A229,Mitglieder!$C$24:$BG$323,AB$303)="",$G229=""),"",VLOOKUP($A229,Mitglieder!$C$24:$BG$323,AB$303))</f>
        <v/>
      </c>
      <c r="AC229" s="54" t="str">
        <f ca="1">IF(OR(VLOOKUP($A229,Mitglieder!$C$24:$BG$323,AC$303)="",$G229=""),"",VLOOKUP($A229,Mitglieder!$C$24:$BG$323,AC$303))</f>
        <v/>
      </c>
      <c r="AD229" s="54" t="str">
        <f ca="1">IF(OR(VLOOKUP($A229,Mitglieder!$C$24:$BG$323,AD$303)="",$G229=""),"",VLOOKUP($A229,Mitglieder!$C$24:$BG$323,AD$303))</f>
        <v/>
      </c>
      <c r="AE229" s="54" t="str">
        <f ca="1">IF(OR(VLOOKUP($A229,Mitglieder!$C$24:$BG$323,AE$303)="",$G229=""),"",VLOOKUP($A229,Mitglieder!$C$24:$BG$323,AE$303))</f>
        <v/>
      </c>
      <c r="AF229" s="54" t="str">
        <f ca="1">IF(OR(VLOOKUP($A229,Mitglieder!$C$24:$BG$323,AF$303)="",$G229=""),"",VLOOKUP($A229,Mitglieder!$C$24:$BG$323,AF$303))</f>
        <v/>
      </c>
      <c r="AG229" s="54" t="str">
        <f ca="1">IF(OR(VLOOKUP($A229,Mitglieder!$C$24:$BG$323,AG$303)="",$G229=""),"",VLOOKUP($A229,Mitglieder!$C$24:$BG$323,AG$303))</f>
        <v/>
      </c>
      <c r="AH229" s="54" t="str">
        <f ca="1">IF(OR(VLOOKUP($A229,Mitglieder!$C$24:$BG$323,AH$303)="",$G229=""),"",VLOOKUP($A229,Mitglieder!$C$24:$BG$323,AH$303))</f>
        <v/>
      </c>
      <c r="AI229" s="54" t="str">
        <f ca="1">IF(OR(VLOOKUP($A229,Mitglieder!$C$24:$BG$323,AI$303)="",$G229=""),"",VLOOKUP($A229,Mitglieder!$C$24:$BG$323,AI$303))</f>
        <v/>
      </c>
      <c r="AJ229" s="54" t="str">
        <f ca="1">IF(OR(VLOOKUP($A229,Mitglieder!$C$24:$BG$323,AJ$303)="",$G229=""),"",VLOOKUP($A229,Mitglieder!$C$24:$BG$323,AJ$303))</f>
        <v/>
      </c>
      <c r="AK229" s="54" t="str">
        <f ca="1">IF(OR(VLOOKUP($A229,Mitglieder!$C$24:$BG$323,AK$303)="",$G229=""),"",VLOOKUP($A229,Mitglieder!$C$24:$BG$323,AK$303))</f>
        <v/>
      </c>
      <c r="AL229" s="54" t="str">
        <f ca="1">IF(OR(VLOOKUP($A229,Mitglieder!$C$24:$BG$323,AL$303)="",$G229=""),"",VLOOKUP($A229,Mitglieder!$C$24:$BG$323,AL$303))</f>
        <v/>
      </c>
      <c r="AM229" s="42" t="str">
        <f ca="1">IF($G229="","",VLOOKUP($A229,Mitglieder!$C$24:$BG$323,AM$303))</f>
        <v/>
      </c>
      <c r="AN229" s="54" t="str">
        <f ca="1">IF(OR(VLOOKUP($A229,Mitglieder!$C$24:$BG$323,AN$303)="",$G229=""),"",VLOOKUP($A229,Mitglieder!$C$24:$BG$323,AN$303))</f>
        <v/>
      </c>
      <c r="AO229" s="43" t="str">
        <f ca="1">IF($G229="","",TEXT(VLOOKUP($A229,Mitglieder!$C$24:$BG$323,AO$303),"TT.MM.JJJJ"))</f>
        <v/>
      </c>
      <c r="AP229" s="42" t="str">
        <f ca="1">IF($G229="","",VLOOKUP($A229,Mitglieder!$C$24:$BG$323,AP$303))</f>
        <v/>
      </c>
      <c r="AQ229" s="45" t="str">
        <f ca="1">IF($G229="","",TEXT(VLOOKUP($A229,Mitglieder!$C$24:$BG$323,AQ$303),"0.00"))</f>
        <v/>
      </c>
      <c r="AR229" s="54" t="str">
        <f ca="1">IF(OR(VLOOKUP($A229,Mitglieder!$C$24:$BG$323,AR$303)="",$G229=""),"",VLOOKUP($A229,Mitglieder!$C$24:$BG$323,AR$303))</f>
        <v/>
      </c>
      <c r="AS229" s="45" t="str">
        <f ca="1">IF($G229="","",TEXT(VLOOKUP($A229,Mitglieder!$C$24:$BG$323,AS$303),"0.00"))</f>
        <v/>
      </c>
      <c r="AT229" s="54" t="str">
        <f ca="1">IF(OR(VLOOKUP($A229,Mitglieder!$C$24:$BG$323,AT$303)="",$G229=""),"",VLOOKUP($A229,Mitglieder!$C$24:$BG$323,AT$303))</f>
        <v/>
      </c>
      <c r="AU229" s="45" t="str">
        <f ca="1">IF($G229="","",TEXT(VLOOKUP($A229,Mitglieder!$C$24:$BG$323,AU$303),"0.00"))</f>
        <v/>
      </c>
      <c r="AV229" s="45" t="str">
        <f ca="1">IF($G229="","",TEXT(VLOOKUP($A229,Mitglieder!$C$24:$BG$323,AV$303),"0.00"))</f>
        <v/>
      </c>
      <c r="AW229" s="42" t="str">
        <f ca="1">IF($G229="","",VLOOKUP($A229,Mitglieder!$C$24:$BG$323,AW$303))</f>
        <v/>
      </c>
      <c r="AX229" s="54" t="str">
        <f ca="1">IF(OR(VLOOKUP($A229,Mitglieder!$C$24:$BG$323,AX$303)="",$G229=""),"",VLOOKUP($A229,Mitglieder!$C$24:$BG$323,AX$303))</f>
        <v/>
      </c>
      <c r="AY229" s="43" t="str">
        <f ca="1">IF($G229="","",TEXT(VLOOKUP($A229,Mitglieder!$C$24:$BG$323,AY$303),"TT.MM.JJJJ"))</f>
        <v/>
      </c>
      <c r="AZ229" s="43" t="str">
        <f ca="1">IF($G229="","",TEXT(VLOOKUP($A229,Mitglieder!$C$24:$BG$323,AZ$303),"TT.MM.JJJJ"))</f>
        <v/>
      </c>
      <c r="BA229" s="43" t="str">
        <f ca="1">IF($G229="","",TEXT(VLOOKUP($A229,Mitglieder!$C$24:$BG$323,BA$303),"TT.MM.JJJJ"))</f>
        <v/>
      </c>
      <c r="BB229" s="43" t="str">
        <f ca="1">IF($G229="","",TEXT(VLOOKUP($A229,Mitglieder!$C$24:$BG$323,BB$303),"TT.MM.JJJJ"))</f>
        <v/>
      </c>
      <c r="BC229" s="43" t="str">
        <f ca="1">IF($G229="","",TEXT(VLOOKUP($A229,Mitglieder!$C$24:$BG$323,BC$303),"TT.MM.JJJJ"))</f>
        <v/>
      </c>
      <c r="BD229" s="43" t="str">
        <f ca="1">IF($G229="","",TEXT(VLOOKUP($A229,Mitglieder!$C$24:$BG$323,BD$303),"TT.MM.JJJJ"))</f>
        <v/>
      </c>
      <c r="BE229" s="42" t="str">
        <f ca="1">IF($G229="","",VLOOKUP($A229,Mitglieder!$C$24:$BG$323,BE$303))</f>
        <v/>
      </c>
      <c r="BF229" s="42" t="str">
        <f ca="1">IF($G229="","",VLOOKUP($A229,Mitglieder!$C$24:$BG$323,BF$303))</f>
        <v/>
      </c>
    </row>
    <row r="230" spans="1:58" x14ac:dyDescent="0.35">
      <c r="A230" s="42">
        <v>230</v>
      </c>
      <c r="B230" s="42">
        <f ca="1">VLOOKUP($A230,Mitglieder!$C$24:$BA$323,B$303)</f>
        <v>1.0299999999999967</v>
      </c>
      <c r="C230" s="42" t="str">
        <f ca="1">IF($G230="","",VLOOKUP($A230,Mitglieder!$C$24:$BG$323,C$303))</f>
        <v/>
      </c>
      <c r="D230" s="42" t="str">
        <f ca="1">IF($G230="","",VLOOKUP($A230,Mitglieder!$C$24:$BG$323,D$303))</f>
        <v/>
      </c>
      <c r="E230" s="42" t="str">
        <f ca="1">IF($G230="","",VLOOKUP($A230,Mitglieder!$C$24:$BG$323,E$303))</f>
        <v/>
      </c>
      <c r="F230" s="54" t="str">
        <f ca="1">IF(OR(VLOOKUP($A230,Mitglieder!$C$24:$BG$323,F$303)="",$G230=""),"",VLOOKUP($A230,Mitglieder!$C$24:$BG$323,F$303))</f>
        <v/>
      </c>
      <c r="G230" s="72" t="str">
        <f ca="1">IF(B230/ROUND(B230,0)=1,VLOOKUP($A230,Mitglieder!$C$24:$BA$323,G$303),"")</f>
        <v/>
      </c>
      <c r="H230" s="42" t="str">
        <f ca="1">IF($G230="","",VLOOKUP($A230,Mitglieder!$C$24:$BG$323,H$303))</f>
        <v/>
      </c>
      <c r="I230" s="54" t="str">
        <f ca="1">IF(OR(VLOOKUP($A230,Mitglieder!$C$24:$BG$323,I$303)="",$G230=""),"",VLOOKUP($A230,Mitglieder!$C$24:$BG$323,I$303))</f>
        <v/>
      </c>
      <c r="J230" s="42" t="str">
        <f ca="1">IF($G230="","",VLOOKUP($A230,Mitglieder!$C$24:$BG$323,J$303))</f>
        <v/>
      </c>
      <c r="K230" s="54" t="str">
        <f ca="1">IF(OR(VLOOKUP($A230,Mitglieder!$C$24:$BG$323,K$303)="",$G230=""),"",VLOOKUP($A230,Mitglieder!$C$24:$BG$323,K$303))</f>
        <v/>
      </c>
      <c r="L230" s="42" t="str">
        <f ca="1">IF($G230="","",VLOOKUP($A230,Mitglieder!$C$24:$BG$323,L$303))</f>
        <v/>
      </c>
      <c r="M230" s="42" t="str">
        <f ca="1">IF($G230="","",VLOOKUP($A230,Mitglieder!$C$24:$BG$323,M$303))</f>
        <v/>
      </c>
      <c r="N230" s="42" t="str">
        <f ca="1">IF($G230="","",VLOOKUP($A230,Mitglieder!$C$24:$BG$323,N$303))</f>
        <v/>
      </c>
      <c r="O230" s="42" t="str">
        <f ca="1">IF($G230="","",VLOOKUP($A230,Mitglieder!$C$24:$BG$323,O$303))</f>
        <v/>
      </c>
      <c r="P230" s="42" t="str">
        <f ca="1">IF($G230="","",VLOOKUP($A230,Mitglieder!$C$24:$BG$323,P$303))</f>
        <v/>
      </c>
      <c r="Q230" s="42" t="str">
        <f ca="1">IF($G230="","",VLOOKUP($A230,Mitglieder!$C$24:$BG$323,Q$303))</f>
        <v/>
      </c>
      <c r="R230" s="54" t="str">
        <f ca="1">IF(OR(VLOOKUP($A230,Mitglieder!$C$24:$BG$323,R$303)="",$G230=""),"",VLOOKUP($A230,Mitglieder!$C$24:$BG$323,R$303))</f>
        <v/>
      </c>
      <c r="S230" s="43" t="str">
        <f ca="1">IF($G230="","",TEXT(VLOOKUP($A230,Mitglieder!$C$24:$BG$323,S$303),"TT.MM.JJJJ"))</f>
        <v/>
      </c>
      <c r="T230" s="43" t="str">
        <f ca="1">IF($G230="","",TEXT(VLOOKUP($A230,Mitglieder!$C$24:$BG$323,T$303),"TT.MM.JJJJ"))</f>
        <v/>
      </c>
      <c r="U230" s="43" t="str">
        <f ca="1">IF($G230="","",TEXT(VLOOKUP($A230,Mitglieder!$C$24:$BG$323,U$303),"TT.MM.JJJJ"))</f>
        <v/>
      </c>
      <c r="V230" s="54" t="str">
        <f ca="1">IF(OR(VLOOKUP($A230,Mitglieder!$C$24:$BG$323,V$303)="",$G230=""),"",VLOOKUP($A230,Mitglieder!$C$24:$BG$323,V$303))</f>
        <v/>
      </c>
      <c r="W230" s="54" t="str">
        <f ca="1">IF(OR(VLOOKUP($A230,Mitglieder!$C$24:$BG$323,W$303)="",$G230=""),"",VLOOKUP($A230,Mitglieder!$C$24:$BG$323,W$303))</f>
        <v/>
      </c>
      <c r="X230" s="54" t="str">
        <f ca="1">IF(OR(VLOOKUP($A230,Mitglieder!$C$24:$BG$323,X$303)="",$G230=""),"",VLOOKUP($A230,Mitglieder!$C$24:$BG$323,X$303))</f>
        <v/>
      </c>
      <c r="Y230" s="54" t="str">
        <f ca="1">IF(OR(VLOOKUP($A230,Mitglieder!$C$24:$BG$323,Y$303)="",$G230=""),"",VLOOKUP($A230,Mitglieder!$C$24:$BG$323,Y$303))</f>
        <v/>
      </c>
      <c r="Z230" s="54" t="str">
        <f ca="1">IF(OR(VLOOKUP($A230,Mitglieder!$C$24:$BG$323,Z$303)="",$G230=""),"",VLOOKUP($A230,Mitglieder!$C$24:$BG$323,Z$303))</f>
        <v/>
      </c>
      <c r="AA230" s="54" t="str">
        <f ca="1">IF(OR(VLOOKUP($A230,Mitglieder!$C$24:$BG$323,AA$303)="",$G230=""),"",VLOOKUP($A230,Mitglieder!$C$24:$BG$323,AA$303))</f>
        <v/>
      </c>
      <c r="AB230" s="54" t="str">
        <f ca="1">IF(OR(VLOOKUP($A230,Mitglieder!$C$24:$BG$323,AB$303)="",$G230=""),"",VLOOKUP($A230,Mitglieder!$C$24:$BG$323,AB$303))</f>
        <v/>
      </c>
      <c r="AC230" s="54" t="str">
        <f ca="1">IF(OR(VLOOKUP($A230,Mitglieder!$C$24:$BG$323,AC$303)="",$G230=""),"",VLOOKUP($A230,Mitglieder!$C$24:$BG$323,AC$303))</f>
        <v/>
      </c>
      <c r="AD230" s="54" t="str">
        <f ca="1">IF(OR(VLOOKUP($A230,Mitglieder!$C$24:$BG$323,AD$303)="",$G230=""),"",VLOOKUP($A230,Mitglieder!$C$24:$BG$323,AD$303))</f>
        <v/>
      </c>
      <c r="AE230" s="54" t="str">
        <f ca="1">IF(OR(VLOOKUP($A230,Mitglieder!$C$24:$BG$323,AE$303)="",$G230=""),"",VLOOKUP($A230,Mitglieder!$C$24:$BG$323,AE$303))</f>
        <v/>
      </c>
      <c r="AF230" s="54" t="str">
        <f ca="1">IF(OR(VLOOKUP($A230,Mitglieder!$C$24:$BG$323,AF$303)="",$G230=""),"",VLOOKUP($A230,Mitglieder!$C$24:$BG$323,AF$303))</f>
        <v/>
      </c>
      <c r="AG230" s="54" t="str">
        <f ca="1">IF(OR(VLOOKUP($A230,Mitglieder!$C$24:$BG$323,AG$303)="",$G230=""),"",VLOOKUP($A230,Mitglieder!$C$24:$BG$323,AG$303))</f>
        <v/>
      </c>
      <c r="AH230" s="54" t="str">
        <f ca="1">IF(OR(VLOOKUP($A230,Mitglieder!$C$24:$BG$323,AH$303)="",$G230=""),"",VLOOKUP($A230,Mitglieder!$C$24:$BG$323,AH$303))</f>
        <v/>
      </c>
      <c r="AI230" s="54" t="str">
        <f ca="1">IF(OR(VLOOKUP($A230,Mitglieder!$C$24:$BG$323,AI$303)="",$G230=""),"",VLOOKUP($A230,Mitglieder!$C$24:$BG$323,AI$303))</f>
        <v/>
      </c>
      <c r="AJ230" s="54" t="str">
        <f ca="1">IF(OR(VLOOKUP($A230,Mitglieder!$C$24:$BG$323,AJ$303)="",$G230=""),"",VLOOKUP($A230,Mitglieder!$C$24:$BG$323,AJ$303))</f>
        <v/>
      </c>
      <c r="AK230" s="54" t="str">
        <f ca="1">IF(OR(VLOOKUP($A230,Mitglieder!$C$24:$BG$323,AK$303)="",$G230=""),"",VLOOKUP($A230,Mitglieder!$C$24:$BG$323,AK$303))</f>
        <v/>
      </c>
      <c r="AL230" s="54" t="str">
        <f ca="1">IF(OR(VLOOKUP($A230,Mitglieder!$C$24:$BG$323,AL$303)="",$G230=""),"",VLOOKUP($A230,Mitglieder!$C$24:$BG$323,AL$303))</f>
        <v/>
      </c>
      <c r="AM230" s="42" t="str">
        <f ca="1">IF($G230="","",VLOOKUP($A230,Mitglieder!$C$24:$BG$323,AM$303))</f>
        <v/>
      </c>
      <c r="AN230" s="54" t="str">
        <f ca="1">IF(OR(VLOOKUP($A230,Mitglieder!$C$24:$BG$323,AN$303)="",$G230=""),"",VLOOKUP($A230,Mitglieder!$C$24:$BG$323,AN$303))</f>
        <v/>
      </c>
      <c r="AO230" s="43" t="str">
        <f ca="1">IF($G230="","",TEXT(VLOOKUP($A230,Mitglieder!$C$24:$BG$323,AO$303),"TT.MM.JJJJ"))</f>
        <v/>
      </c>
      <c r="AP230" s="42" t="str">
        <f ca="1">IF($G230="","",VLOOKUP($A230,Mitglieder!$C$24:$BG$323,AP$303))</f>
        <v/>
      </c>
      <c r="AQ230" s="45" t="str">
        <f ca="1">IF($G230="","",TEXT(VLOOKUP($A230,Mitglieder!$C$24:$BG$323,AQ$303),"0.00"))</f>
        <v/>
      </c>
      <c r="AR230" s="54" t="str">
        <f ca="1">IF(OR(VLOOKUP($A230,Mitglieder!$C$24:$BG$323,AR$303)="",$G230=""),"",VLOOKUP($A230,Mitglieder!$C$24:$BG$323,AR$303))</f>
        <v/>
      </c>
      <c r="AS230" s="45" t="str">
        <f ca="1">IF($G230="","",TEXT(VLOOKUP($A230,Mitglieder!$C$24:$BG$323,AS$303),"0.00"))</f>
        <v/>
      </c>
      <c r="AT230" s="54" t="str">
        <f ca="1">IF(OR(VLOOKUP($A230,Mitglieder!$C$24:$BG$323,AT$303)="",$G230=""),"",VLOOKUP($A230,Mitglieder!$C$24:$BG$323,AT$303))</f>
        <v/>
      </c>
      <c r="AU230" s="45" t="str">
        <f ca="1">IF($G230="","",TEXT(VLOOKUP($A230,Mitglieder!$C$24:$BG$323,AU$303),"0.00"))</f>
        <v/>
      </c>
      <c r="AV230" s="45" t="str">
        <f ca="1">IF($G230="","",TEXT(VLOOKUP($A230,Mitglieder!$C$24:$BG$323,AV$303),"0.00"))</f>
        <v/>
      </c>
      <c r="AW230" s="42" t="str">
        <f ca="1">IF($G230="","",VLOOKUP($A230,Mitglieder!$C$24:$BG$323,AW$303))</f>
        <v/>
      </c>
      <c r="AX230" s="54" t="str">
        <f ca="1">IF(OR(VLOOKUP($A230,Mitglieder!$C$24:$BG$323,AX$303)="",$G230=""),"",VLOOKUP($A230,Mitglieder!$C$24:$BG$323,AX$303))</f>
        <v/>
      </c>
      <c r="AY230" s="43" t="str">
        <f ca="1">IF($G230="","",TEXT(VLOOKUP($A230,Mitglieder!$C$24:$BG$323,AY$303),"TT.MM.JJJJ"))</f>
        <v/>
      </c>
      <c r="AZ230" s="43" t="str">
        <f ca="1">IF($G230="","",TEXT(VLOOKUP($A230,Mitglieder!$C$24:$BG$323,AZ$303),"TT.MM.JJJJ"))</f>
        <v/>
      </c>
      <c r="BA230" s="43" t="str">
        <f ca="1">IF($G230="","",TEXT(VLOOKUP($A230,Mitglieder!$C$24:$BG$323,BA$303),"TT.MM.JJJJ"))</f>
        <v/>
      </c>
      <c r="BB230" s="43" t="str">
        <f ca="1">IF($G230="","",TEXT(VLOOKUP($A230,Mitglieder!$C$24:$BG$323,BB$303),"TT.MM.JJJJ"))</f>
        <v/>
      </c>
      <c r="BC230" s="43" t="str">
        <f ca="1">IF($G230="","",TEXT(VLOOKUP($A230,Mitglieder!$C$24:$BG$323,BC$303),"TT.MM.JJJJ"))</f>
        <v/>
      </c>
      <c r="BD230" s="43" t="str">
        <f ca="1">IF($G230="","",TEXT(VLOOKUP($A230,Mitglieder!$C$24:$BG$323,BD$303),"TT.MM.JJJJ"))</f>
        <v/>
      </c>
      <c r="BE230" s="42" t="str">
        <f ca="1">IF($G230="","",VLOOKUP($A230,Mitglieder!$C$24:$BG$323,BE$303))</f>
        <v/>
      </c>
      <c r="BF230" s="42" t="str">
        <f ca="1">IF($G230="","",VLOOKUP($A230,Mitglieder!$C$24:$BG$323,BF$303))</f>
        <v/>
      </c>
    </row>
    <row r="231" spans="1:58" x14ac:dyDescent="0.35">
      <c r="A231" s="42">
        <v>231</v>
      </c>
      <c r="B231" s="42">
        <f ca="1">VLOOKUP($A231,Mitglieder!$C$24:$BA$323,B$303)</f>
        <v>1.0299999999999967</v>
      </c>
      <c r="C231" s="42" t="str">
        <f ca="1">IF($G231="","",VLOOKUP($A231,Mitglieder!$C$24:$BG$323,C$303))</f>
        <v/>
      </c>
      <c r="D231" s="42" t="str">
        <f ca="1">IF($G231="","",VLOOKUP($A231,Mitglieder!$C$24:$BG$323,D$303))</f>
        <v/>
      </c>
      <c r="E231" s="42" t="str">
        <f ca="1">IF($G231="","",VLOOKUP($A231,Mitglieder!$C$24:$BG$323,E$303))</f>
        <v/>
      </c>
      <c r="F231" s="54" t="str">
        <f ca="1">IF(OR(VLOOKUP($A231,Mitglieder!$C$24:$BG$323,F$303)="",$G231=""),"",VLOOKUP($A231,Mitglieder!$C$24:$BG$323,F$303))</f>
        <v/>
      </c>
      <c r="G231" s="72" t="str">
        <f ca="1">IF(B231/ROUND(B231,0)=1,VLOOKUP($A231,Mitglieder!$C$24:$BA$323,G$303),"")</f>
        <v/>
      </c>
      <c r="H231" s="42" t="str">
        <f ca="1">IF($G231="","",VLOOKUP($A231,Mitglieder!$C$24:$BG$323,H$303))</f>
        <v/>
      </c>
      <c r="I231" s="54" t="str">
        <f ca="1">IF(OR(VLOOKUP($A231,Mitglieder!$C$24:$BG$323,I$303)="",$G231=""),"",VLOOKUP($A231,Mitglieder!$C$24:$BG$323,I$303))</f>
        <v/>
      </c>
      <c r="J231" s="42" t="str">
        <f ca="1">IF($G231="","",VLOOKUP($A231,Mitglieder!$C$24:$BG$323,J$303))</f>
        <v/>
      </c>
      <c r="K231" s="54" t="str">
        <f ca="1">IF(OR(VLOOKUP($A231,Mitglieder!$C$24:$BG$323,K$303)="",$G231=""),"",VLOOKUP($A231,Mitglieder!$C$24:$BG$323,K$303))</f>
        <v/>
      </c>
      <c r="L231" s="42" t="str">
        <f ca="1">IF($G231="","",VLOOKUP($A231,Mitglieder!$C$24:$BG$323,L$303))</f>
        <v/>
      </c>
      <c r="M231" s="42" t="str">
        <f ca="1">IF($G231="","",VLOOKUP($A231,Mitglieder!$C$24:$BG$323,M$303))</f>
        <v/>
      </c>
      <c r="N231" s="42" t="str">
        <f ca="1">IF($G231="","",VLOOKUP($A231,Mitglieder!$C$24:$BG$323,N$303))</f>
        <v/>
      </c>
      <c r="O231" s="42" t="str">
        <f ca="1">IF($G231="","",VLOOKUP($A231,Mitglieder!$C$24:$BG$323,O$303))</f>
        <v/>
      </c>
      <c r="P231" s="42" t="str">
        <f ca="1">IF($G231="","",VLOOKUP($A231,Mitglieder!$C$24:$BG$323,P$303))</f>
        <v/>
      </c>
      <c r="Q231" s="42" t="str">
        <f ca="1">IF($G231="","",VLOOKUP($A231,Mitglieder!$C$24:$BG$323,Q$303))</f>
        <v/>
      </c>
      <c r="R231" s="54" t="str">
        <f ca="1">IF(OR(VLOOKUP($A231,Mitglieder!$C$24:$BG$323,R$303)="",$G231=""),"",VLOOKUP($A231,Mitglieder!$C$24:$BG$323,R$303))</f>
        <v/>
      </c>
      <c r="S231" s="43" t="str">
        <f ca="1">IF($G231="","",TEXT(VLOOKUP($A231,Mitglieder!$C$24:$BG$323,S$303),"TT.MM.JJJJ"))</f>
        <v/>
      </c>
      <c r="T231" s="43" t="str">
        <f ca="1">IF($G231="","",TEXT(VLOOKUP($A231,Mitglieder!$C$24:$BG$323,T$303),"TT.MM.JJJJ"))</f>
        <v/>
      </c>
      <c r="U231" s="43" t="str">
        <f ca="1">IF($G231="","",TEXT(VLOOKUP($A231,Mitglieder!$C$24:$BG$323,U$303),"TT.MM.JJJJ"))</f>
        <v/>
      </c>
      <c r="V231" s="54" t="str">
        <f ca="1">IF(OR(VLOOKUP($A231,Mitglieder!$C$24:$BG$323,V$303)="",$G231=""),"",VLOOKUP($A231,Mitglieder!$C$24:$BG$323,V$303))</f>
        <v/>
      </c>
      <c r="W231" s="54" t="str">
        <f ca="1">IF(OR(VLOOKUP($A231,Mitglieder!$C$24:$BG$323,W$303)="",$G231=""),"",VLOOKUP($A231,Mitglieder!$C$24:$BG$323,W$303))</f>
        <v/>
      </c>
      <c r="X231" s="54" t="str">
        <f ca="1">IF(OR(VLOOKUP($A231,Mitglieder!$C$24:$BG$323,X$303)="",$G231=""),"",VLOOKUP($A231,Mitglieder!$C$24:$BG$323,X$303))</f>
        <v/>
      </c>
      <c r="Y231" s="54" t="str">
        <f ca="1">IF(OR(VLOOKUP($A231,Mitglieder!$C$24:$BG$323,Y$303)="",$G231=""),"",VLOOKUP($A231,Mitglieder!$C$24:$BG$323,Y$303))</f>
        <v/>
      </c>
      <c r="Z231" s="54" t="str">
        <f ca="1">IF(OR(VLOOKUP($A231,Mitglieder!$C$24:$BG$323,Z$303)="",$G231=""),"",VLOOKUP($A231,Mitglieder!$C$24:$BG$323,Z$303))</f>
        <v/>
      </c>
      <c r="AA231" s="54" t="str">
        <f ca="1">IF(OR(VLOOKUP($A231,Mitglieder!$C$24:$BG$323,AA$303)="",$G231=""),"",VLOOKUP($A231,Mitglieder!$C$24:$BG$323,AA$303))</f>
        <v/>
      </c>
      <c r="AB231" s="54" t="str">
        <f ca="1">IF(OR(VLOOKUP($A231,Mitglieder!$C$24:$BG$323,AB$303)="",$G231=""),"",VLOOKUP($A231,Mitglieder!$C$24:$BG$323,AB$303))</f>
        <v/>
      </c>
      <c r="AC231" s="54" t="str">
        <f ca="1">IF(OR(VLOOKUP($A231,Mitglieder!$C$24:$BG$323,AC$303)="",$G231=""),"",VLOOKUP($A231,Mitglieder!$C$24:$BG$323,AC$303))</f>
        <v/>
      </c>
      <c r="AD231" s="54" t="str">
        <f ca="1">IF(OR(VLOOKUP($A231,Mitglieder!$C$24:$BG$323,AD$303)="",$G231=""),"",VLOOKUP($A231,Mitglieder!$C$24:$BG$323,AD$303))</f>
        <v/>
      </c>
      <c r="AE231" s="54" t="str">
        <f ca="1">IF(OR(VLOOKUP($A231,Mitglieder!$C$24:$BG$323,AE$303)="",$G231=""),"",VLOOKUP($A231,Mitglieder!$C$24:$BG$323,AE$303))</f>
        <v/>
      </c>
      <c r="AF231" s="54" t="str">
        <f ca="1">IF(OR(VLOOKUP($A231,Mitglieder!$C$24:$BG$323,AF$303)="",$G231=""),"",VLOOKUP($A231,Mitglieder!$C$24:$BG$323,AF$303))</f>
        <v/>
      </c>
      <c r="AG231" s="54" t="str">
        <f ca="1">IF(OR(VLOOKUP($A231,Mitglieder!$C$24:$BG$323,AG$303)="",$G231=""),"",VLOOKUP($A231,Mitglieder!$C$24:$BG$323,AG$303))</f>
        <v/>
      </c>
      <c r="AH231" s="54" t="str">
        <f ca="1">IF(OR(VLOOKUP($A231,Mitglieder!$C$24:$BG$323,AH$303)="",$G231=""),"",VLOOKUP($A231,Mitglieder!$C$24:$BG$323,AH$303))</f>
        <v/>
      </c>
      <c r="AI231" s="54" t="str">
        <f ca="1">IF(OR(VLOOKUP($A231,Mitglieder!$C$24:$BG$323,AI$303)="",$G231=""),"",VLOOKUP($A231,Mitglieder!$C$24:$BG$323,AI$303))</f>
        <v/>
      </c>
      <c r="AJ231" s="54" t="str">
        <f ca="1">IF(OR(VLOOKUP($A231,Mitglieder!$C$24:$BG$323,AJ$303)="",$G231=""),"",VLOOKUP($A231,Mitglieder!$C$24:$BG$323,AJ$303))</f>
        <v/>
      </c>
      <c r="AK231" s="54" t="str">
        <f ca="1">IF(OR(VLOOKUP($A231,Mitglieder!$C$24:$BG$323,AK$303)="",$G231=""),"",VLOOKUP($A231,Mitglieder!$C$24:$BG$323,AK$303))</f>
        <v/>
      </c>
      <c r="AL231" s="54" t="str">
        <f ca="1">IF(OR(VLOOKUP($A231,Mitglieder!$C$24:$BG$323,AL$303)="",$G231=""),"",VLOOKUP($A231,Mitglieder!$C$24:$BG$323,AL$303))</f>
        <v/>
      </c>
      <c r="AM231" s="42" t="str">
        <f ca="1">IF($G231="","",VLOOKUP($A231,Mitglieder!$C$24:$BG$323,AM$303))</f>
        <v/>
      </c>
      <c r="AN231" s="54" t="str">
        <f ca="1">IF(OR(VLOOKUP($A231,Mitglieder!$C$24:$BG$323,AN$303)="",$G231=""),"",VLOOKUP($A231,Mitglieder!$C$24:$BG$323,AN$303))</f>
        <v/>
      </c>
      <c r="AO231" s="43" t="str">
        <f ca="1">IF($G231="","",TEXT(VLOOKUP($A231,Mitglieder!$C$24:$BG$323,AO$303),"TT.MM.JJJJ"))</f>
        <v/>
      </c>
      <c r="AP231" s="42" t="str">
        <f ca="1">IF($G231="","",VLOOKUP($A231,Mitglieder!$C$24:$BG$323,AP$303))</f>
        <v/>
      </c>
      <c r="AQ231" s="45" t="str">
        <f ca="1">IF($G231="","",TEXT(VLOOKUP($A231,Mitglieder!$C$24:$BG$323,AQ$303),"0.00"))</f>
        <v/>
      </c>
      <c r="AR231" s="54" t="str">
        <f ca="1">IF(OR(VLOOKUP($A231,Mitglieder!$C$24:$BG$323,AR$303)="",$G231=""),"",VLOOKUP($A231,Mitglieder!$C$24:$BG$323,AR$303))</f>
        <v/>
      </c>
      <c r="AS231" s="45" t="str">
        <f ca="1">IF($G231="","",TEXT(VLOOKUP($A231,Mitglieder!$C$24:$BG$323,AS$303),"0.00"))</f>
        <v/>
      </c>
      <c r="AT231" s="54" t="str">
        <f ca="1">IF(OR(VLOOKUP($A231,Mitglieder!$C$24:$BG$323,AT$303)="",$G231=""),"",VLOOKUP($A231,Mitglieder!$C$24:$BG$323,AT$303))</f>
        <v/>
      </c>
      <c r="AU231" s="45" t="str">
        <f ca="1">IF($G231="","",TEXT(VLOOKUP($A231,Mitglieder!$C$24:$BG$323,AU$303),"0.00"))</f>
        <v/>
      </c>
      <c r="AV231" s="45" t="str">
        <f ca="1">IF($G231="","",TEXT(VLOOKUP($A231,Mitglieder!$C$24:$BG$323,AV$303),"0.00"))</f>
        <v/>
      </c>
      <c r="AW231" s="42" t="str">
        <f ca="1">IF($G231="","",VLOOKUP($A231,Mitglieder!$C$24:$BG$323,AW$303))</f>
        <v/>
      </c>
      <c r="AX231" s="54" t="str">
        <f ca="1">IF(OR(VLOOKUP($A231,Mitglieder!$C$24:$BG$323,AX$303)="",$G231=""),"",VLOOKUP($A231,Mitglieder!$C$24:$BG$323,AX$303))</f>
        <v/>
      </c>
      <c r="AY231" s="43" t="str">
        <f ca="1">IF($G231="","",TEXT(VLOOKUP($A231,Mitglieder!$C$24:$BG$323,AY$303),"TT.MM.JJJJ"))</f>
        <v/>
      </c>
      <c r="AZ231" s="43" t="str">
        <f ca="1">IF($G231="","",TEXT(VLOOKUP($A231,Mitglieder!$C$24:$BG$323,AZ$303),"TT.MM.JJJJ"))</f>
        <v/>
      </c>
      <c r="BA231" s="43" t="str">
        <f ca="1">IF($G231="","",TEXT(VLOOKUP($A231,Mitglieder!$C$24:$BG$323,BA$303),"TT.MM.JJJJ"))</f>
        <v/>
      </c>
      <c r="BB231" s="43" t="str">
        <f ca="1">IF($G231="","",TEXT(VLOOKUP($A231,Mitglieder!$C$24:$BG$323,BB$303),"TT.MM.JJJJ"))</f>
        <v/>
      </c>
      <c r="BC231" s="43" t="str">
        <f ca="1">IF($G231="","",TEXT(VLOOKUP($A231,Mitglieder!$C$24:$BG$323,BC$303),"TT.MM.JJJJ"))</f>
        <v/>
      </c>
      <c r="BD231" s="43" t="str">
        <f ca="1">IF($G231="","",TEXT(VLOOKUP($A231,Mitglieder!$C$24:$BG$323,BD$303),"TT.MM.JJJJ"))</f>
        <v/>
      </c>
      <c r="BE231" s="42" t="str">
        <f ca="1">IF($G231="","",VLOOKUP($A231,Mitglieder!$C$24:$BG$323,BE$303))</f>
        <v/>
      </c>
      <c r="BF231" s="42" t="str">
        <f ca="1">IF($G231="","",VLOOKUP($A231,Mitglieder!$C$24:$BG$323,BF$303))</f>
        <v/>
      </c>
    </row>
    <row r="232" spans="1:58" x14ac:dyDescent="0.35">
      <c r="A232" s="42">
        <v>232</v>
      </c>
      <c r="B232" s="42">
        <f ca="1">VLOOKUP($A232,Mitglieder!$C$24:$BA$323,B$303)</f>
        <v>1.0299999999999967</v>
      </c>
      <c r="C232" s="42" t="str">
        <f ca="1">IF($G232="","",VLOOKUP($A232,Mitglieder!$C$24:$BG$323,C$303))</f>
        <v/>
      </c>
      <c r="D232" s="42" t="str">
        <f ca="1">IF($G232="","",VLOOKUP($A232,Mitglieder!$C$24:$BG$323,D$303))</f>
        <v/>
      </c>
      <c r="E232" s="42" t="str">
        <f ca="1">IF($G232="","",VLOOKUP($A232,Mitglieder!$C$24:$BG$323,E$303))</f>
        <v/>
      </c>
      <c r="F232" s="54" t="str">
        <f ca="1">IF(OR(VLOOKUP($A232,Mitglieder!$C$24:$BG$323,F$303)="",$G232=""),"",VLOOKUP($A232,Mitglieder!$C$24:$BG$323,F$303))</f>
        <v/>
      </c>
      <c r="G232" s="72" t="str">
        <f ca="1">IF(B232/ROUND(B232,0)=1,VLOOKUP($A232,Mitglieder!$C$24:$BA$323,G$303),"")</f>
        <v/>
      </c>
      <c r="H232" s="42" t="str">
        <f ca="1">IF($G232="","",VLOOKUP($A232,Mitglieder!$C$24:$BG$323,H$303))</f>
        <v/>
      </c>
      <c r="I232" s="54" t="str">
        <f ca="1">IF(OR(VLOOKUP($A232,Mitglieder!$C$24:$BG$323,I$303)="",$G232=""),"",VLOOKUP($A232,Mitglieder!$C$24:$BG$323,I$303))</f>
        <v/>
      </c>
      <c r="J232" s="42" t="str">
        <f ca="1">IF($G232="","",VLOOKUP($A232,Mitglieder!$C$24:$BG$323,J$303))</f>
        <v/>
      </c>
      <c r="K232" s="54" t="str">
        <f ca="1">IF(OR(VLOOKUP($A232,Mitglieder!$C$24:$BG$323,K$303)="",$G232=""),"",VLOOKUP($A232,Mitglieder!$C$24:$BG$323,K$303))</f>
        <v/>
      </c>
      <c r="L232" s="42" t="str">
        <f ca="1">IF($G232="","",VLOOKUP($A232,Mitglieder!$C$24:$BG$323,L$303))</f>
        <v/>
      </c>
      <c r="M232" s="42" t="str">
        <f ca="1">IF($G232="","",VLOOKUP($A232,Mitglieder!$C$24:$BG$323,M$303))</f>
        <v/>
      </c>
      <c r="N232" s="42" t="str">
        <f ca="1">IF($G232="","",VLOOKUP($A232,Mitglieder!$C$24:$BG$323,N$303))</f>
        <v/>
      </c>
      <c r="O232" s="42" t="str">
        <f ca="1">IF($G232="","",VLOOKUP($A232,Mitglieder!$C$24:$BG$323,O$303))</f>
        <v/>
      </c>
      <c r="P232" s="42" t="str">
        <f ca="1">IF($G232="","",VLOOKUP($A232,Mitglieder!$C$24:$BG$323,P$303))</f>
        <v/>
      </c>
      <c r="Q232" s="42" t="str">
        <f ca="1">IF($G232="","",VLOOKUP($A232,Mitglieder!$C$24:$BG$323,Q$303))</f>
        <v/>
      </c>
      <c r="R232" s="54" t="str">
        <f ca="1">IF(OR(VLOOKUP($A232,Mitglieder!$C$24:$BG$323,R$303)="",$G232=""),"",VLOOKUP($A232,Mitglieder!$C$24:$BG$323,R$303))</f>
        <v/>
      </c>
      <c r="S232" s="43" t="str">
        <f ca="1">IF($G232="","",TEXT(VLOOKUP($A232,Mitglieder!$C$24:$BG$323,S$303),"TT.MM.JJJJ"))</f>
        <v/>
      </c>
      <c r="T232" s="43" t="str">
        <f ca="1">IF($G232="","",TEXT(VLOOKUP($A232,Mitglieder!$C$24:$BG$323,T$303),"TT.MM.JJJJ"))</f>
        <v/>
      </c>
      <c r="U232" s="43" t="str">
        <f ca="1">IF($G232="","",TEXT(VLOOKUP($A232,Mitglieder!$C$24:$BG$323,U$303),"TT.MM.JJJJ"))</f>
        <v/>
      </c>
      <c r="V232" s="54" t="str">
        <f ca="1">IF(OR(VLOOKUP($A232,Mitglieder!$C$24:$BG$323,V$303)="",$G232=""),"",VLOOKUP($A232,Mitglieder!$C$24:$BG$323,V$303))</f>
        <v/>
      </c>
      <c r="W232" s="54" t="str">
        <f ca="1">IF(OR(VLOOKUP($A232,Mitglieder!$C$24:$BG$323,W$303)="",$G232=""),"",VLOOKUP($A232,Mitglieder!$C$24:$BG$323,W$303))</f>
        <v/>
      </c>
      <c r="X232" s="54" t="str">
        <f ca="1">IF(OR(VLOOKUP($A232,Mitglieder!$C$24:$BG$323,X$303)="",$G232=""),"",VLOOKUP($A232,Mitglieder!$C$24:$BG$323,X$303))</f>
        <v/>
      </c>
      <c r="Y232" s="54" t="str">
        <f ca="1">IF(OR(VLOOKUP($A232,Mitglieder!$C$24:$BG$323,Y$303)="",$G232=""),"",VLOOKUP($A232,Mitglieder!$C$24:$BG$323,Y$303))</f>
        <v/>
      </c>
      <c r="Z232" s="54" t="str">
        <f ca="1">IF(OR(VLOOKUP($A232,Mitglieder!$C$24:$BG$323,Z$303)="",$G232=""),"",VLOOKUP($A232,Mitglieder!$C$24:$BG$323,Z$303))</f>
        <v/>
      </c>
      <c r="AA232" s="54" t="str">
        <f ca="1">IF(OR(VLOOKUP($A232,Mitglieder!$C$24:$BG$323,AA$303)="",$G232=""),"",VLOOKUP($A232,Mitglieder!$C$24:$BG$323,AA$303))</f>
        <v/>
      </c>
      <c r="AB232" s="54" t="str">
        <f ca="1">IF(OR(VLOOKUP($A232,Mitglieder!$C$24:$BG$323,AB$303)="",$G232=""),"",VLOOKUP($A232,Mitglieder!$C$24:$BG$323,AB$303))</f>
        <v/>
      </c>
      <c r="AC232" s="54" t="str">
        <f ca="1">IF(OR(VLOOKUP($A232,Mitglieder!$C$24:$BG$323,AC$303)="",$G232=""),"",VLOOKUP($A232,Mitglieder!$C$24:$BG$323,AC$303))</f>
        <v/>
      </c>
      <c r="AD232" s="54" t="str">
        <f ca="1">IF(OR(VLOOKUP($A232,Mitglieder!$C$24:$BG$323,AD$303)="",$G232=""),"",VLOOKUP($A232,Mitglieder!$C$24:$BG$323,AD$303))</f>
        <v/>
      </c>
      <c r="AE232" s="54" t="str">
        <f ca="1">IF(OR(VLOOKUP($A232,Mitglieder!$C$24:$BG$323,AE$303)="",$G232=""),"",VLOOKUP($A232,Mitglieder!$C$24:$BG$323,AE$303))</f>
        <v/>
      </c>
      <c r="AF232" s="54" t="str">
        <f ca="1">IF(OR(VLOOKUP($A232,Mitglieder!$C$24:$BG$323,AF$303)="",$G232=""),"",VLOOKUP($A232,Mitglieder!$C$24:$BG$323,AF$303))</f>
        <v/>
      </c>
      <c r="AG232" s="54" t="str">
        <f ca="1">IF(OR(VLOOKUP($A232,Mitglieder!$C$24:$BG$323,AG$303)="",$G232=""),"",VLOOKUP($A232,Mitglieder!$C$24:$BG$323,AG$303))</f>
        <v/>
      </c>
      <c r="AH232" s="54" t="str">
        <f ca="1">IF(OR(VLOOKUP($A232,Mitglieder!$C$24:$BG$323,AH$303)="",$G232=""),"",VLOOKUP($A232,Mitglieder!$C$24:$BG$323,AH$303))</f>
        <v/>
      </c>
      <c r="AI232" s="54" t="str">
        <f ca="1">IF(OR(VLOOKUP($A232,Mitglieder!$C$24:$BG$323,AI$303)="",$G232=""),"",VLOOKUP($A232,Mitglieder!$C$24:$BG$323,AI$303))</f>
        <v/>
      </c>
      <c r="AJ232" s="54" t="str">
        <f ca="1">IF(OR(VLOOKUP($A232,Mitglieder!$C$24:$BG$323,AJ$303)="",$G232=""),"",VLOOKUP($A232,Mitglieder!$C$24:$BG$323,AJ$303))</f>
        <v/>
      </c>
      <c r="AK232" s="54" t="str">
        <f ca="1">IF(OR(VLOOKUP($A232,Mitglieder!$C$24:$BG$323,AK$303)="",$G232=""),"",VLOOKUP($A232,Mitglieder!$C$24:$BG$323,AK$303))</f>
        <v/>
      </c>
      <c r="AL232" s="54" t="str">
        <f ca="1">IF(OR(VLOOKUP($A232,Mitglieder!$C$24:$BG$323,AL$303)="",$G232=""),"",VLOOKUP($A232,Mitglieder!$C$24:$BG$323,AL$303))</f>
        <v/>
      </c>
      <c r="AM232" s="42" t="str">
        <f ca="1">IF($G232="","",VLOOKUP($A232,Mitglieder!$C$24:$BG$323,AM$303))</f>
        <v/>
      </c>
      <c r="AN232" s="54" t="str">
        <f ca="1">IF(OR(VLOOKUP($A232,Mitglieder!$C$24:$BG$323,AN$303)="",$G232=""),"",VLOOKUP($A232,Mitglieder!$C$24:$BG$323,AN$303))</f>
        <v/>
      </c>
      <c r="AO232" s="43" t="str">
        <f ca="1">IF($G232="","",TEXT(VLOOKUP($A232,Mitglieder!$C$24:$BG$323,AO$303),"TT.MM.JJJJ"))</f>
        <v/>
      </c>
      <c r="AP232" s="42" t="str">
        <f ca="1">IF($G232="","",VLOOKUP($A232,Mitglieder!$C$24:$BG$323,AP$303))</f>
        <v/>
      </c>
      <c r="AQ232" s="45" t="str">
        <f ca="1">IF($G232="","",TEXT(VLOOKUP($A232,Mitglieder!$C$24:$BG$323,AQ$303),"0.00"))</f>
        <v/>
      </c>
      <c r="AR232" s="54" t="str">
        <f ca="1">IF(OR(VLOOKUP($A232,Mitglieder!$C$24:$BG$323,AR$303)="",$G232=""),"",VLOOKUP($A232,Mitglieder!$C$24:$BG$323,AR$303))</f>
        <v/>
      </c>
      <c r="AS232" s="45" t="str">
        <f ca="1">IF($G232="","",TEXT(VLOOKUP($A232,Mitglieder!$C$24:$BG$323,AS$303),"0.00"))</f>
        <v/>
      </c>
      <c r="AT232" s="54" t="str">
        <f ca="1">IF(OR(VLOOKUP($A232,Mitglieder!$C$24:$BG$323,AT$303)="",$G232=""),"",VLOOKUP($A232,Mitglieder!$C$24:$BG$323,AT$303))</f>
        <v/>
      </c>
      <c r="AU232" s="45" t="str">
        <f ca="1">IF($G232="","",TEXT(VLOOKUP($A232,Mitglieder!$C$24:$BG$323,AU$303),"0.00"))</f>
        <v/>
      </c>
      <c r="AV232" s="45" t="str">
        <f ca="1">IF($G232="","",TEXT(VLOOKUP($A232,Mitglieder!$C$24:$BG$323,AV$303),"0.00"))</f>
        <v/>
      </c>
      <c r="AW232" s="42" t="str">
        <f ca="1">IF($G232="","",VLOOKUP($A232,Mitglieder!$C$24:$BG$323,AW$303))</f>
        <v/>
      </c>
      <c r="AX232" s="54" t="str">
        <f ca="1">IF(OR(VLOOKUP($A232,Mitglieder!$C$24:$BG$323,AX$303)="",$G232=""),"",VLOOKUP($A232,Mitglieder!$C$24:$BG$323,AX$303))</f>
        <v/>
      </c>
      <c r="AY232" s="43" t="str">
        <f ca="1">IF($G232="","",TEXT(VLOOKUP($A232,Mitglieder!$C$24:$BG$323,AY$303),"TT.MM.JJJJ"))</f>
        <v/>
      </c>
      <c r="AZ232" s="43" t="str">
        <f ca="1">IF($G232="","",TEXT(VLOOKUP($A232,Mitglieder!$C$24:$BG$323,AZ$303),"TT.MM.JJJJ"))</f>
        <v/>
      </c>
      <c r="BA232" s="43" t="str">
        <f ca="1">IF($G232="","",TEXT(VLOOKUP($A232,Mitglieder!$C$24:$BG$323,BA$303),"TT.MM.JJJJ"))</f>
        <v/>
      </c>
      <c r="BB232" s="43" t="str">
        <f ca="1">IF($G232="","",TEXT(VLOOKUP($A232,Mitglieder!$C$24:$BG$323,BB$303),"TT.MM.JJJJ"))</f>
        <v/>
      </c>
      <c r="BC232" s="43" t="str">
        <f ca="1">IF($G232="","",TEXT(VLOOKUP($A232,Mitglieder!$C$24:$BG$323,BC$303),"TT.MM.JJJJ"))</f>
        <v/>
      </c>
      <c r="BD232" s="43" t="str">
        <f ca="1">IF($G232="","",TEXT(VLOOKUP($A232,Mitglieder!$C$24:$BG$323,BD$303),"TT.MM.JJJJ"))</f>
        <v/>
      </c>
      <c r="BE232" s="42" t="str">
        <f ca="1">IF($G232="","",VLOOKUP($A232,Mitglieder!$C$24:$BG$323,BE$303))</f>
        <v/>
      </c>
      <c r="BF232" s="42" t="str">
        <f ca="1">IF($G232="","",VLOOKUP($A232,Mitglieder!$C$24:$BG$323,BF$303))</f>
        <v/>
      </c>
    </row>
    <row r="233" spans="1:58" x14ac:dyDescent="0.35">
      <c r="A233" s="42">
        <v>233</v>
      </c>
      <c r="B233" s="42">
        <f ca="1">VLOOKUP($A233,Mitglieder!$C$24:$BA$323,B$303)</f>
        <v>1.0299999999999967</v>
      </c>
      <c r="C233" s="42" t="str">
        <f ca="1">IF($G233="","",VLOOKUP($A233,Mitglieder!$C$24:$BG$323,C$303))</f>
        <v/>
      </c>
      <c r="D233" s="42" t="str">
        <f ca="1">IF($G233="","",VLOOKUP($A233,Mitglieder!$C$24:$BG$323,D$303))</f>
        <v/>
      </c>
      <c r="E233" s="42" t="str">
        <f ca="1">IF($G233="","",VLOOKUP($A233,Mitglieder!$C$24:$BG$323,E$303))</f>
        <v/>
      </c>
      <c r="F233" s="54" t="str">
        <f ca="1">IF(OR(VLOOKUP($A233,Mitglieder!$C$24:$BG$323,F$303)="",$G233=""),"",VLOOKUP($A233,Mitglieder!$C$24:$BG$323,F$303))</f>
        <v/>
      </c>
      <c r="G233" s="72" t="str">
        <f ca="1">IF(B233/ROUND(B233,0)=1,VLOOKUP($A233,Mitglieder!$C$24:$BA$323,G$303),"")</f>
        <v/>
      </c>
      <c r="H233" s="42" t="str">
        <f ca="1">IF($G233="","",VLOOKUP($A233,Mitglieder!$C$24:$BG$323,H$303))</f>
        <v/>
      </c>
      <c r="I233" s="54" t="str">
        <f ca="1">IF(OR(VLOOKUP($A233,Mitglieder!$C$24:$BG$323,I$303)="",$G233=""),"",VLOOKUP($A233,Mitglieder!$C$24:$BG$323,I$303))</f>
        <v/>
      </c>
      <c r="J233" s="42" t="str">
        <f ca="1">IF($G233="","",VLOOKUP($A233,Mitglieder!$C$24:$BG$323,J$303))</f>
        <v/>
      </c>
      <c r="K233" s="54" t="str">
        <f ca="1">IF(OR(VLOOKUP($A233,Mitglieder!$C$24:$BG$323,K$303)="",$G233=""),"",VLOOKUP($A233,Mitglieder!$C$24:$BG$323,K$303))</f>
        <v/>
      </c>
      <c r="L233" s="42" t="str">
        <f ca="1">IF($G233="","",VLOOKUP($A233,Mitglieder!$C$24:$BG$323,L$303))</f>
        <v/>
      </c>
      <c r="M233" s="42" t="str">
        <f ca="1">IF($G233="","",VLOOKUP($A233,Mitglieder!$C$24:$BG$323,M$303))</f>
        <v/>
      </c>
      <c r="N233" s="42" t="str">
        <f ca="1">IF($G233="","",VLOOKUP($A233,Mitglieder!$C$24:$BG$323,N$303))</f>
        <v/>
      </c>
      <c r="O233" s="42" t="str">
        <f ca="1">IF($G233="","",VLOOKUP($A233,Mitglieder!$C$24:$BG$323,O$303))</f>
        <v/>
      </c>
      <c r="P233" s="42" t="str">
        <f ca="1">IF($G233="","",VLOOKUP($A233,Mitglieder!$C$24:$BG$323,P$303))</f>
        <v/>
      </c>
      <c r="Q233" s="42" t="str">
        <f ca="1">IF($G233="","",VLOOKUP($A233,Mitglieder!$C$24:$BG$323,Q$303))</f>
        <v/>
      </c>
      <c r="R233" s="54" t="str">
        <f ca="1">IF(OR(VLOOKUP($A233,Mitglieder!$C$24:$BG$323,R$303)="",$G233=""),"",VLOOKUP($A233,Mitglieder!$C$24:$BG$323,R$303))</f>
        <v/>
      </c>
      <c r="S233" s="43" t="str">
        <f ca="1">IF($G233="","",TEXT(VLOOKUP($A233,Mitglieder!$C$24:$BG$323,S$303),"TT.MM.JJJJ"))</f>
        <v/>
      </c>
      <c r="T233" s="43" t="str">
        <f ca="1">IF($G233="","",TEXT(VLOOKUP($A233,Mitglieder!$C$24:$BG$323,T$303),"TT.MM.JJJJ"))</f>
        <v/>
      </c>
      <c r="U233" s="43" t="str">
        <f ca="1">IF($G233="","",TEXT(VLOOKUP($A233,Mitglieder!$C$24:$BG$323,U$303),"TT.MM.JJJJ"))</f>
        <v/>
      </c>
      <c r="V233" s="54" t="str">
        <f ca="1">IF(OR(VLOOKUP($A233,Mitglieder!$C$24:$BG$323,V$303)="",$G233=""),"",VLOOKUP($A233,Mitglieder!$C$24:$BG$323,V$303))</f>
        <v/>
      </c>
      <c r="W233" s="54" t="str">
        <f ca="1">IF(OR(VLOOKUP($A233,Mitglieder!$C$24:$BG$323,W$303)="",$G233=""),"",VLOOKUP($A233,Mitglieder!$C$24:$BG$323,W$303))</f>
        <v/>
      </c>
      <c r="X233" s="54" t="str">
        <f ca="1">IF(OR(VLOOKUP($A233,Mitglieder!$C$24:$BG$323,X$303)="",$G233=""),"",VLOOKUP($A233,Mitglieder!$C$24:$BG$323,X$303))</f>
        <v/>
      </c>
      <c r="Y233" s="54" t="str">
        <f ca="1">IF(OR(VLOOKUP($A233,Mitglieder!$C$24:$BG$323,Y$303)="",$G233=""),"",VLOOKUP($A233,Mitglieder!$C$24:$BG$323,Y$303))</f>
        <v/>
      </c>
      <c r="Z233" s="54" t="str">
        <f ca="1">IF(OR(VLOOKUP($A233,Mitglieder!$C$24:$BG$323,Z$303)="",$G233=""),"",VLOOKUP($A233,Mitglieder!$C$24:$BG$323,Z$303))</f>
        <v/>
      </c>
      <c r="AA233" s="54" t="str">
        <f ca="1">IF(OR(VLOOKUP($A233,Mitglieder!$C$24:$BG$323,AA$303)="",$G233=""),"",VLOOKUP($A233,Mitglieder!$C$24:$BG$323,AA$303))</f>
        <v/>
      </c>
      <c r="AB233" s="54" t="str">
        <f ca="1">IF(OR(VLOOKUP($A233,Mitglieder!$C$24:$BG$323,AB$303)="",$G233=""),"",VLOOKUP($A233,Mitglieder!$C$24:$BG$323,AB$303))</f>
        <v/>
      </c>
      <c r="AC233" s="54" t="str">
        <f ca="1">IF(OR(VLOOKUP($A233,Mitglieder!$C$24:$BG$323,AC$303)="",$G233=""),"",VLOOKUP($A233,Mitglieder!$C$24:$BG$323,AC$303))</f>
        <v/>
      </c>
      <c r="AD233" s="54" t="str">
        <f ca="1">IF(OR(VLOOKUP($A233,Mitglieder!$C$24:$BG$323,AD$303)="",$G233=""),"",VLOOKUP($A233,Mitglieder!$C$24:$BG$323,AD$303))</f>
        <v/>
      </c>
      <c r="AE233" s="54" t="str">
        <f ca="1">IF(OR(VLOOKUP($A233,Mitglieder!$C$24:$BG$323,AE$303)="",$G233=""),"",VLOOKUP($A233,Mitglieder!$C$24:$BG$323,AE$303))</f>
        <v/>
      </c>
      <c r="AF233" s="54" t="str">
        <f ca="1">IF(OR(VLOOKUP($A233,Mitglieder!$C$24:$BG$323,AF$303)="",$G233=""),"",VLOOKUP($A233,Mitglieder!$C$24:$BG$323,AF$303))</f>
        <v/>
      </c>
      <c r="AG233" s="54" t="str">
        <f ca="1">IF(OR(VLOOKUP($A233,Mitglieder!$C$24:$BG$323,AG$303)="",$G233=""),"",VLOOKUP($A233,Mitglieder!$C$24:$BG$323,AG$303))</f>
        <v/>
      </c>
      <c r="AH233" s="54" t="str">
        <f ca="1">IF(OR(VLOOKUP($A233,Mitglieder!$C$24:$BG$323,AH$303)="",$G233=""),"",VLOOKUP($A233,Mitglieder!$C$24:$BG$323,AH$303))</f>
        <v/>
      </c>
      <c r="AI233" s="54" t="str">
        <f ca="1">IF(OR(VLOOKUP($A233,Mitglieder!$C$24:$BG$323,AI$303)="",$G233=""),"",VLOOKUP($A233,Mitglieder!$C$24:$BG$323,AI$303))</f>
        <v/>
      </c>
      <c r="AJ233" s="54" t="str">
        <f ca="1">IF(OR(VLOOKUP($A233,Mitglieder!$C$24:$BG$323,AJ$303)="",$G233=""),"",VLOOKUP($A233,Mitglieder!$C$24:$BG$323,AJ$303))</f>
        <v/>
      </c>
      <c r="AK233" s="54" t="str">
        <f ca="1">IF(OR(VLOOKUP($A233,Mitglieder!$C$24:$BG$323,AK$303)="",$G233=""),"",VLOOKUP($A233,Mitglieder!$C$24:$BG$323,AK$303))</f>
        <v/>
      </c>
      <c r="AL233" s="54" t="str">
        <f ca="1">IF(OR(VLOOKUP($A233,Mitglieder!$C$24:$BG$323,AL$303)="",$G233=""),"",VLOOKUP($A233,Mitglieder!$C$24:$BG$323,AL$303))</f>
        <v/>
      </c>
      <c r="AM233" s="42" t="str">
        <f ca="1">IF($G233="","",VLOOKUP($A233,Mitglieder!$C$24:$BG$323,AM$303))</f>
        <v/>
      </c>
      <c r="AN233" s="54" t="str">
        <f ca="1">IF(OR(VLOOKUP($A233,Mitglieder!$C$24:$BG$323,AN$303)="",$G233=""),"",VLOOKUP($A233,Mitglieder!$C$24:$BG$323,AN$303))</f>
        <v/>
      </c>
      <c r="AO233" s="43" t="str">
        <f ca="1">IF($G233="","",TEXT(VLOOKUP($A233,Mitglieder!$C$24:$BG$323,AO$303),"TT.MM.JJJJ"))</f>
        <v/>
      </c>
      <c r="AP233" s="42" t="str">
        <f ca="1">IF($G233="","",VLOOKUP($A233,Mitglieder!$C$24:$BG$323,AP$303))</f>
        <v/>
      </c>
      <c r="AQ233" s="45" t="str">
        <f ca="1">IF($G233="","",TEXT(VLOOKUP($A233,Mitglieder!$C$24:$BG$323,AQ$303),"0.00"))</f>
        <v/>
      </c>
      <c r="AR233" s="54" t="str">
        <f ca="1">IF(OR(VLOOKUP($A233,Mitglieder!$C$24:$BG$323,AR$303)="",$G233=""),"",VLOOKUP($A233,Mitglieder!$C$24:$BG$323,AR$303))</f>
        <v/>
      </c>
      <c r="AS233" s="45" t="str">
        <f ca="1">IF($G233="","",TEXT(VLOOKUP($A233,Mitglieder!$C$24:$BG$323,AS$303),"0.00"))</f>
        <v/>
      </c>
      <c r="AT233" s="54" t="str">
        <f ca="1">IF(OR(VLOOKUP($A233,Mitglieder!$C$24:$BG$323,AT$303)="",$G233=""),"",VLOOKUP($A233,Mitglieder!$C$24:$BG$323,AT$303))</f>
        <v/>
      </c>
      <c r="AU233" s="45" t="str">
        <f ca="1">IF($G233="","",TEXT(VLOOKUP($A233,Mitglieder!$C$24:$BG$323,AU$303),"0.00"))</f>
        <v/>
      </c>
      <c r="AV233" s="45" t="str">
        <f ca="1">IF($G233="","",TEXT(VLOOKUP($A233,Mitglieder!$C$24:$BG$323,AV$303),"0.00"))</f>
        <v/>
      </c>
      <c r="AW233" s="42" t="str">
        <f ca="1">IF($G233="","",VLOOKUP($A233,Mitglieder!$C$24:$BG$323,AW$303))</f>
        <v/>
      </c>
      <c r="AX233" s="54" t="str">
        <f ca="1">IF(OR(VLOOKUP($A233,Mitglieder!$C$24:$BG$323,AX$303)="",$G233=""),"",VLOOKUP($A233,Mitglieder!$C$24:$BG$323,AX$303))</f>
        <v/>
      </c>
      <c r="AY233" s="43" t="str">
        <f ca="1">IF($G233="","",TEXT(VLOOKUP($A233,Mitglieder!$C$24:$BG$323,AY$303),"TT.MM.JJJJ"))</f>
        <v/>
      </c>
      <c r="AZ233" s="43" t="str">
        <f ca="1">IF($G233="","",TEXT(VLOOKUP($A233,Mitglieder!$C$24:$BG$323,AZ$303),"TT.MM.JJJJ"))</f>
        <v/>
      </c>
      <c r="BA233" s="43" t="str">
        <f ca="1">IF($G233="","",TEXT(VLOOKUP($A233,Mitglieder!$C$24:$BG$323,BA$303),"TT.MM.JJJJ"))</f>
        <v/>
      </c>
      <c r="BB233" s="43" t="str">
        <f ca="1">IF($G233="","",TEXT(VLOOKUP($A233,Mitglieder!$C$24:$BG$323,BB$303),"TT.MM.JJJJ"))</f>
        <v/>
      </c>
      <c r="BC233" s="43" t="str">
        <f ca="1">IF($G233="","",TEXT(VLOOKUP($A233,Mitglieder!$C$24:$BG$323,BC$303),"TT.MM.JJJJ"))</f>
        <v/>
      </c>
      <c r="BD233" s="43" t="str">
        <f ca="1">IF($G233="","",TEXT(VLOOKUP($A233,Mitglieder!$C$24:$BG$323,BD$303),"TT.MM.JJJJ"))</f>
        <v/>
      </c>
      <c r="BE233" s="42" t="str">
        <f ca="1">IF($G233="","",VLOOKUP($A233,Mitglieder!$C$24:$BG$323,BE$303))</f>
        <v/>
      </c>
      <c r="BF233" s="42" t="str">
        <f ca="1">IF($G233="","",VLOOKUP($A233,Mitglieder!$C$24:$BG$323,BF$303))</f>
        <v/>
      </c>
    </row>
    <row r="234" spans="1:58" x14ac:dyDescent="0.35">
      <c r="A234" s="42">
        <v>234</v>
      </c>
      <c r="B234" s="42">
        <f ca="1">VLOOKUP($A234,Mitglieder!$C$24:$BA$323,B$303)</f>
        <v>1.0299999999999967</v>
      </c>
      <c r="C234" s="42" t="str">
        <f ca="1">IF($G234="","",VLOOKUP($A234,Mitglieder!$C$24:$BG$323,C$303))</f>
        <v/>
      </c>
      <c r="D234" s="42" t="str">
        <f ca="1">IF($G234="","",VLOOKUP($A234,Mitglieder!$C$24:$BG$323,D$303))</f>
        <v/>
      </c>
      <c r="E234" s="42" t="str">
        <f ca="1">IF($G234="","",VLOOKUP($A234,Mitglieder!$C$24:$BG$323,E$303))</f>
        <v/>
      </c>
      <c r="F234" s="54" t="str">
        <f ca="1">IF(OR(VLOOKUP($A234,Mitglieder!$C$24:$BG$323,F$303)="",$G234=""),"",VLOOKUP($A234,Mitglieder!$C$24:$BG$323,F$303))</f>
        <v/>
      </c>
      <c r="G234" s="72" t="str">
        <f ca="1">IF(B234/ROUND(B234,0)=1,VLOOKUP($A234,Mitglieder!$C$24:$BA$323,G$303),"")</f>
        <v/>
      </c>
      <c r="H234" s="42" t="str">
        <f ca="1">IF($G234="","",VLOOKUP($A234,Mitglieder!$C$24:$BG$323,H$303))</f>
        <v/>
      </c>
      <c r="I234" s="54" t="str">
        <f ca="1">IF(OR(VLOOKUP($A234,Mitglieder!$C$24:$BG$323,I$303)="",$G234=""),"",VLOOKUP($A234,Mitglieder!$C$24:$BG$323,I$303))</f>
        <v/>
      </c>
      <c r="J234" s="42" t="str">
        <f ca="1">IF($G234="","",VLOOKUP($A234,Mitglieder!$C$24:$BG$323,J$303))</f>
        <v/>
      </c>
      <c r="K234" s="54" t="str">
        <f ca="1">IF(OR(VLOOKUP($A234,Mitglieder!$C$24:$BG$323,K$303)="",$G234=""),"",VLOOKUP($A234,Mitglieder!$C$24:$BG$323,K$303))</f>
        <v/>
      </c>
      <c r="L234" s="42" t="str">
        <f ca="1">IF($G234="","",VLOOKUP($A234,Mitglieder!$C$24:$BG$323,L$303))</f>
        <v/>
      </c>
      <c r="M234" s="42" t="str">
        <f ca="1">IF($G234="","",VLOOKUP($A234,Mitglieder!$C$24:$BG$323,M$303))</f>
        <v/>
      </c>
      <c r="N234" s="42" t="str">
        <f ca="1">IF($G234="","",VLOOKUP($A234,Mitglieder!$C$24:$BG$323,N$303))</f>
        <v/>
      </c>
      <c r="O234" s="42" t="str">
        <f ca="1">IF($G234="","",VLOOKUP($A234,Mitglieder!$C$24:$BG$323,O$303))</f>
        <v/>
      </c>
      <c r="P234" s="42" t="str">
        <f ca="1">IF($G234="","",VLOOKUP($A234,Mitglieder!$C$24:$BG$323,P$303))</f>
        <v/>
      </c>
      <c r="Q234" s="42" t="str">
        <f ca="1">IF($G234="","",VLOOKUP($A234,Mitglieder!$C$24:$BG$323,Q$303))</f>
        <v/>
      </c>
      <c r="R234" s="54" t="str">
        <f ca="1">IF(OR(VLOOKUP($A234,Mitglieder!$C$24:$BG$323,R$303)="",$G234=""),"",VLOOKUP($A234,Mitglieder!$C$24:$BG$323,R$303))</f>
        <v/>
      </c>
      <c r="S234" s="43" t="str">
        <f ca="1">IF($G234="","",TEXT(VLOOKUP($A234,Mitglieder!$C$24:$BG$323,S$303),"TT.MM.JJJJ"))</f>
        <v/>
      </c>
      <c r="T234" s="43" t="str">
        <f ca="1">IF($G234="","",TEXT(VLOOKUP($A234,Mitglieder!$C$24:$BG$323,T$303),"TT.MM.JJJJ"))</f>
        <v/>
      </c>
      <c r="U234" s="43" t="str">
        <f ca="1">IF($G234="","",TEXT(VLOOKUP($A234,Mitglieder!$C$24:$BG$323,U$303),"TT.MM.JJJJ"))</f>
        <v/>
      </c>
      <c r="V234" s="54" t="str">
        <f ca="1">IF(OR(VLOOKUP($A234,Mitglieder!$C$24:$BG$323,V$303)="",$G234=""),"",VLOOKUP($A234,Mitglieder!$C$24:$BG$323,V$303))</f>
        <v/>
      </c>
      <c r="W234" s="54" t="str">
        <f ca="1">IF(OR(VLOOKUP($A234,Mitglieder!$C$24:$BG$323,W$303)="",$G234=""),"",VLOOKUP($A234,Mitglieder!$C$24:$BG$323,W$303))</f>
        <v/>
      </c>
      <c r="X234" s="54" t="str">
        <f ca="1">IF(OR(VLOOKUP($A234,Mitglieder!$C$24:$BG$323,X$303)="",$G234=""),"",VLOOKUP($A234,Mitglieder!$C$24:$BG$323,X$303))</f>
        <v/>
      </c>
      <c r="Y234" s="54" t="str">
        <f ca="1">IF(OR(VLOOKUP($A234,Mitglieder!$C$24:$BG$323,Y$303)="",$G234=""),"",VLOOKUP($A234,Mitglieder!$C$24:$BG$323,Y$303))</f>
        <v/>
      </c>
      <c r="Z234" s="54" t="str">
        <f ca="1">IF(OR(VLOOKUP($A234,Mitglieder!$C$24:$BG$323,Z$303)="",$G234=""),"",VLOOKUP($A234,Mitglieder!$C$24:$BG$323,Z$303))</f>
        <v/>
      </c>
      <c r="AA234" s="54" t="str">
        <f ca="1">IF(OR(VLOOKUP($A234,Mitglieder!$C$24:$BG$323,AA$303)="",$G234=""),"",VLOOKUP($A234,Mitglieder!$C$24:$BG$323,AA$303))</f>
        <v/>
      </c>
      <c r="AB234" s="54" t="str">
        <f ca="1">IF(OR(VLOOKUP($A234,Mitglieder!$C$24:$BG$323,AB$303)="",$G234=""),"",VLOOKUP($A234,Mitglieder!$C$24:$BG$323,AB$303))</f>
        <v/>
      </c>
      <c r="AC234" s="54" t="str">
        <f ca="1">IF(OR(VLOOKUP($A234,Mitglieder!$C$24:$BG$323,AC$303)="",$G234=""),"",VLOOKUP($A234,Mitglieder!$C$24:$BG$323,AC$303))</f>
        <v/>
      </c>
      <c r="AD234" s="54" t="str">
        <f ca="1">IF(OR(VLOOKUP($A234,Mitglieder!$C$24:$BG$323,AD$303)="",$G234=""),"",VLOOKUP($A234,Mitglieder!$C$24:$BG$323,AD$303))</f>
        <v/>
      </c>
      <c r="AE234" s="54" t="str">
        <f ca="1">IF(OR(VLOOKUP($A234,Mitglieder!$C$24:$BG$323,AE$303)="",$G234=""),"",VLOOKUP($A234,Mitglieder!$C$24:$BG$323,AE$303))</f>
        <v/>
      </c>
      <c r="AF234" s="54" t="str">
        <f ca="1">IF(OR(VLOOKUP($A234,Mitglieder!$C$24:$BG$323,AF$303)="",$G234=""),"",VLOOKUP($A234,Mitglieder!$C$24:$BG$323,AF$303))</f>
        <v/>
      </c>
      <c r="AG234" s="54" t="str">
        <f ca="1">IF(OR(VLOOKUP($A234,Mitglieder!$C$24:$BG$323,AG$303)="",$G234=""),"",VLOOKUP($A234,Mitglieder!$C$24:$BG$323,AG$303))</f>
        <v/>
      </c>
      <c r="AH234" s="54" t="str">
        <f ca="1">IF(OR(VLOOKUP($A234,Mitglieder!$C$24:$BG$323,AH$303)="",$G234=""),"",VLOOKUP($A234,Mitglieder!$C$24:$BG$323,AH$303))</f>
        <v/>
      </c>
      <c r="AI234" s="54" t="str">
        <f ca="1">IF(OR(VLOOKUP($A234,Mitglieder!$C$24:$BG$323,AI$303)="",$G234=""),"",VLOOKUP($A234,Mitglieder!$C$24:$BG$323,AI$303))</f>
        <v/>
      </c>
      <c r="AJ234" s="54" t="str">
        <f ca="1">IF(OR(VLOOKUP($A234,Mitglieder!$C$24:$BG$323,AJ$303)="",$G234=""),"",VLOOKUP($A234,Mitglieder!$C$24:$BG$323,AJ$303))</f>
        <v/>
      </c>
      <c r="AK234" s="54" t="str">
        <f ca="1">IF(OR(VLOOKUP($A234,Mitglieder!$C$24:$BG$323,AK$303)="",$G234=""),"",VLOOKUP($A234,Mitglieder!$C$24:$BG$323,AK$303))</f>
        <v/>
      </c>
      <c r="AL234" s="54" t="str">
        <f ca="1">IF(OR(VLOOKUP($A234,Mitglieder!$C$24:$BG$323,AL$303)="",$G234=""),"",VLOOKUP($A234,Mitglieder!$C$24:$BG$323,AL$303))</f>
        <v/>
      </c>
      <c r="AM234" s="42" t="str">
        <f ca="1">IF($G234="","",VLOOKUP($A234,Mitglieder!$C$24:$BG$323,AM$303))</f>
        <v/>
      </c>
      <c r="AN234" s="54" t="str">
        <f ca="1">IF(OR(VLOOKUP($A234,Mitglieder!$C$24:$BG$323,AN$303)="",$G234=""),"",VLOOKUP($A234,Mitglieder!$C$24:$BG$323,AN$303))</f>
        <v/>
      </c>
      <c r="AO234" s="43" t="str">
        <f ca="1">IF($G234="","",TEXT(VLOOKUP($A234,Mitglieder!$C$24:$BG$323,AO$303),"TT.MM.JJJJ"))</f>
        <v/>
      </c>
      <c r="AP234" s="42" t="str">
        <f ca="1">IF($G234="","",VLOOKUP($A234,Mitglieder!$C$24:$BG$323,AP$303))</f>
        <v/>
      </c>
      <c r="AQ234" s="45" t="str">
        <f ca="1">IF($G234="","",TEXT(VLOOKUP($A234,Mitglieder!$C$24:$BG$323,AQ$303),"0.00"))</f>
        <v/>
      </c>
      <c r="AR234" s="54" t="str">
        <f ca="1">IF(OR(VLOOKUP($A234,Mitglieder!$C$24:$BG$323,AR$303)="",$G234=""),"",VLOOKUP($A234,Mitglieder!$C$24:$BG$323,AR$303))</f>
        <v/>
      </c>
      <c r="AS234" s="45" t="str">
        <f ca="1">IF($G234="","",TEXT(VLOOKUP($A234,Mitglieder!$C$24:$BG$323,AS$303),"0.00"))</f>
        <v/>
      </c>
      <c r="AT234" s="54" t="str">
        <f ca="1">IF(OR(VLOOKUP($A234,Mitglieder!$C$24:$BG$323,AT$303)="",$G234=""),"",VLOOKUP($A234,Mitglieder!$C$24:$BG$323,AT$303))</f>
        <v/>
      </c>
      <c r="AU234" s="45" t="str">
        <f ca="1">IF($G234="","",TEXT(VLOOKUP($A234,Mitglieder!$C$24:$BG$323,AU$303),"0.00"))</f>
        <v/>
      </c>
      <c r="AV234" s="45" t="str">
        <f ca="1">IF($G234="","",TEXT(VLOOKUP($A234,Mitglieder!$C$24:$BG$323,AV$303),"0.00"))</f>
        <v/>
      </c>
      <c r="AW234" s="42" t="str">
        <f ca="1">IF($G234="","",VLOOKUP($A234,Mitglieder!$C$24:$BG$323,AW$303))</f>
        <v/>
      </c>
      <c r="AX234" s="54" t="str">
        <f ca="1">IF(OR(VLOOKUP($A234,Mitglieder!$C$24:$BG$323,AX$303)="",$G234=""),"",VLOOKUP($A234,Mitglieder!$C$24:$BG$323,AX$303))</f>
        <v/>
      </c>
      <c r="AY234" s="43" t="str">
        <f ca="1">IF($G234="","",TEXT(VLOOKUP($A234,Mitglieder!$C$24:$BG$323,AY$303),"TT.MM.JJJJ"))</f>
        <v/>
      </c>
      <c r="AZ234" s="43" t="str">
        <f ca="1">IF($G234="","",TEXT(VLOOKUP($A234,Mitglieder!$C$24:$BG$323,AZ$303),"TT.MM.JJJJ"))</f>
        <v/>
      </c>
      <c r="BA234" s="43" t="str">
        <f ca="1">IF($G234="","",TEXT(VLOOKUP($A234,Mitglieder!$C$24:$BG$323,BA$303),"TT.MM.JJJJ"))</f>
        <v/>
      </c>
      <c r="BB234" s="43" t="str">
        <f ca="1">IF($G234="","",TEXT(VLOOKUP($A234,Mitglieder!$C$24:$BG$323,BB$303),"TT.MM.JJJJ"))</f>
        <v/>
      </c>
      <c r="BC234" s="43" t="str">
        <f ca="1">IF($G234="","",TEXT(VLOOKUP($A234,Mitglieder!$C$24:$BG$323,BC$303),"TT.MM.JJJJ"))</f>
        <v/>
      </c>
      <c r="BD234" s="43" t="str">
        <f ca="1">IF($G234="","",TEXT(VLOOKUP($A234,Mitglieder!$C$24:$BG$323,BD$303),"TT.MM.JJJJ"))</f>
        <v/>
      </c>
      <c r="BE234" s="42" t="str">
        <f ca="1">IF($G234="","",VLOOKUP($A234,Mitglieder!$C$24:$BG$323,BE$303))</f>
        <v/>
      </c>
      <c r="BF234" s="42" t="str">
        <f ca="1">IF($G234="","",VLOOKUP($A234,Mitglieder!$C$24:$BG$323,BF$303))</f>
        <v/>
      </c>
    </row>
    <row r="235" spans="1:58" x14ac:dyDescent="0.35">
      <c r="A235" s="42">
        <v>235</v>
      </c>
      <c r="B235" s="42">
        <f ca="1">VLOOKUP($A235,Mitglieder!$C$24:$BA$323,B$303)</f>
        <v>1.0299999999999967</v>
      </c>
      <c r="C235" s="42" t="str">
        <f ca="1">IF($G235="","",VLOOKUP($A235,Mitglieder!$C$24:$BG$323,C$303))</f>
        <v/>
      </c>
      <c r="D235" s="42" t="str">
        <f ca="1">IF($G235="","",VLOOKUP($A235,Mitglieder!$C$24:$BG$323,D$303))</f>
        <v/>
      </c>
      <c r="E235" s="42" t="str">
        <f ca="1">IF($G235="","",VLOOKUP($A235,Mitglieder!$C$24:$BG$323,E$303))</f>
        <v/>
      </c>
      <c r="F235" s="54" t="str">
        <f ca="1">IF(OR(VLOOKUP($A235,Mitglieder!$C$24:$BG$323,F$303)="",$G235=""),"",VLOOKUP($A235,Mitglieder!$C$24:$BG$323,F$303))</f>
        <v/>
      </c>
      <c r="G235" s="72" t="str">
        <f ca="1">IF(B235/ROUND(B235,0)=1,VLOOKUP($A235,Mitglieder!$C$24:$BA$323,G$303),"")</f>
        <v/>
      </c>
      <c r="H235" s="42" t="str">
        <f ca="1">IF($G235="","",VLOOKUP($A235,Mitglieder!$C$24:$BG$323,H$303))</f>
        <v/>
      </c>
      <c r="I235" s="54" t="str">
        <f ca="1">IF(OR(VLOOKUP($A235,Mitglieder!$C$24:$BG$323,I$303)="",$G235=""),"",VLOOKUP($A235,Mitglieder!$C$24:$BG$323,I$303))</f>
        <v/>
      </c>
      <c r="J235" s="42" t="str">
        <f ca="1">IF($G235="","",VLOOKUP($A235,Mitglieder!$C$24:$BG$323,J$303))</f>
        <v/>
      </c>
      <c r="K235" s="54" t="str">
        <f ca="1">IF(OR(VLOOKUP($A235,Mitglieder!$C$24:$BG$323,K$303)="",$G235=""),"",VLOOKUP($A235,Mitglieder!$C$24:$BG$323,K$303))</f>
        <v/>
      </c>
      <c r="L235" s="42" t="str">
        <f ca="1">IF($G235="","",VLOOKUP($A235,Mitglieder!$C$24:$BG$323,L$303))</f>
        <v/>
      </c>
      <c r="M235" s="42" t="str">
        <f ca="1">IF($G235="","",VLOOKUP($A235,Mitglieder!$C$24:$BG$323,M$303))</f>
        <v/>
      </c>
      <c r="N235" s="42" t="str">
        <f ca="1">IF($G235="","",VLOOKUP($A235,Mitglieder!$C$24:$BG$323,N$303))</f>
        <v/>
      </c>
      <c r="O235" s="42" t="str">
        <f ca="1">IF($G235="","",VLOOKUP($A235,Mitglieder!$C$24:$BG$323,O$303))</f>
        <v/>
      </c>
      <c r="P235" s="42" t="str">
        <f ca="1">IF($G235="","",VLOOKUP($A235,Mitglieder!$C$24:$BG$323,P$303))</f>
        <v/>
      </c>
      <c r="Q235" s="42" t="str">
        <f ca="1">IF($G235="","",VLOOKUP($A235,Mitglieder!$C$24:$BG$323,Q$303))</f>
        <v/>
      </c>
      <c r="R235" s="54" t="str">
        <f ca="1">IF(OR(VLOOKUP($A235,Mitglieder!$C$24:$BG$323,R$303)="",$G235=""),"",VLOOKUP($A235,Mitglieder!$C$24:$BG$323,R$303))</f>
        <v/>
      </c>
      <c r="S235" s="43" t="str">
        <f ca="1">IF($G235="","",TEXT(VLOOKUP($A235,Mitglieder!$C$24:$BG$323,S$303),"TT.MM.JJJJ"))</f>
        <v/>
      </c>
      <c r="T235" s="43" t="str">
        <f ca="1">IF($G235="","",TEXT(VLOOKUP($A235,Mitglieder!$C$24:$BG$323,T$303),"TT.MM.JJJJ"))</f>
        <v/>
      </c>
      <c r="U235" s="43" t="str">
        <f ca="1">IF($G235="","",TEXT(VLOOKUP($A235,Mitglieder!$C$24:$BG$323,U$303),"TT.MM.JJJJ"))</f>
        <v/>
      </c>
      <c r="V235" s="54" t="str">
        <f ca="1">IF(OR(VLOOKUP($A235,Mitglieder!$C$24:$BG$323,V$303)="",$G235=""),"",VLOOKUP($A235,Mitglieder!$C$24:$BG$323,V$303))</f>
        <v/>
      </c>
      <c r="W235" s="54" t="str">
        <f ca="1">IF(OR(VLOOKUP($A235,Mitglieder!$C$24:$BG$323,W$303)="",$G235=""),"",VLOOKUP($A235,Mitglieder!$C$24:$BG$323,W$303))</f>
        <v/>
      </c>
      <c r="X235" s="54" t="str">
        <f ca="1">IF(OR(VLOOKUP($A235,Mitglieder!$C$24:$BG$323,X$303)="",$G235=""),"",VLOOKUP($A235,Mitglieder!$C$24:$BG$323,X$303))</f>
        <v/>
      </c>
      <c r="Y235" s="54" t="str">
        <f ca="1">IF(OR(VLOOKUP($A235,Mitglieder!$C$24:$BG$323,Y$303)="",$G235=""),"",VLOOKUP($A235,Mitglieder!$C$24:$BG$323,Y$303))</f>
        <v/>
      </c>
      <c r="Z235" s="54" t="str">
        <f ca="1">IF(OR(VLOOKUP($A235,Mitglieder!$C$24:$BG$323,Z$303)="",$G235=""),"",VLOOKUP($A235,Mitglieder!$C$24:$BG$323,Z$303))</f>
        <v/>
      </c>
      <c r="AA235" s="54" t="str">
        <f ca="1">IF(OR(VLOOKUP($A235,Mitglieder!$C$24:$BG$323,AA$303)="",$G235=""),"",VLOOKUP($A235,Mitglieder!$C$24:$BG$323,AA$303))</f>
        <v/>
      </c>
      <c r="AB235" s="54" t="str">
        <f ca="1">IF(OR(VLOOKUP($A235,Mitglieder!$C$24:$BG$323,AB$303)="",$G235=""),"",VLOOKUP($A235,Mitglieder!$C$24:$BG$323,AB$303))</f>
        <v/>
      </c>
      <c r="AC235" s="54" t="str">
        <f ca="1">IF(OR(VLOOKUP($A235,Mitglieder!$C$24:$BG$323,AC$303)="",$G235=""),"",VLOOKUP($A235,Mitglieder!$C$24:$BG$323,AC$303))</f>
        <v/>
      </c>
      <c r="AD235" s="54" t="str">
        <f ca="1">IF(OR(VLOOKUP($A235,Mitglieder!$C$24:$BG$323,AD$303)="",$G235=""),"",VLOOKUP($A235,Mitglieder!$C$24:$BG$323,AD$303))</f>
        <v/>
      </c>
      <c r="AE235" s="54" t="str">
        <f ca="1">IF(OR(VLOOKUP($A235,Mitglieder!$C$24:$BG$323,AE$303)="",$G235=""),"",VLOOKUP($A235,Mitglieder!$C$24:$BG$323,AE$303))</f>
        <v/>
      </c>
      <c r="AF235" s="54" t="str">
        <f ca="1">IF(OR(VLOOKUP($A235,Mitglieder!$C$24:$BG$323,AF$303)="",$G235=""),"",VLOOKUP($A235,Mitglieder!$C$24:$BG$323,AF$303))</f>
        <v/>
      </c>
      <c r="AG235" s="54" t="str">
        <f ca="1">IF(OR(VLOOKUP($A235,Mitglieder!$C$24:$BG$323,AG$303)="",$G235=""),"",VLOOKUP($A235,Mitglieder!$C$24:$BG$323,AG$303))</f>
        <v/>
      </c>
      <c r="AH235" s="54" t="str">
        <f ca="1">IF(OR(VLOOKUP($A235,Mitglieder!$C$24:$BG$323,AH$303)="",$G235=""),"",VLOOKUP($A235,Mitglieder!$C$24:$BG$323,AH$303))</f>
        <v/>
      </c>
      <c r="AI235" s="54" t="str">
        <f ca="1">IF(OR(VLOOKUP($A235,Mitglieder!$C$24:$BG$323,AI$303)="",$G235=""),"",VLOOKUP($A235,Mitglieder!$C$24:$BG$323,AI$303))</f>
        <v/>
      </c>
      <c r="AJ235" s="54" t="str">
        <f ca="1">IF(OR(VLOOKUP($A235,Mitglieder!$C$24:$BG$323,AJ$303)="",$G235=""),"",VLOOKUP($A235,Mitglieder!$C$24:$BG$323,AJ$303))</f>
        <v/>
      </c>
      <c r="AK235" s="54" t="str">
        <f ca="1">IF(OR(VLOOKUP($A235,Mitglieder!$C$24:$BG$323,AK$303)="",$G235=""),"",VLOOKUP($A235,Mitglieder!$C$24:$BG$323,AK$303))</f>
        <v/>
      </c>
      <c r="AL235" s="54" t="str">
        <f ca="1">IF(OR(VLOOKUP($A235,Mitglieder!$C$24:$BG$323,AL$303)="",$G235=""),"",VLOOKUP($A235,Mitglieder!$C$24:$BG$323,AL$303))</f>
        <v/>
      </c>
      <c r="AM235" s="42" t="str">
        <f ca="1">IF($G235="","",VLOOKUP($A235,Mitglieder!$C$24:$BG$323,AM$303))</f>
        <v/>
      </c>
      <c r="AN235" s="54" t="str">
        <f ca="1">IF(OR(VLOOKUP($A235,Mitglieder!$C$24:$BG$323,AN$303)="",$G235=""),"",VLOOKUP($A235,Mitglieder!$C$24:$BG$323,AN$303))</f>
        <v/>
      </c>
      <c r="AO235" s="43" t="str">
        <f ca="1">IF($G235="","",TEXT(VLOOKUP($A235,Mitglieder!$C$24:$BG$323,AO$303),"TT.MM.JJJJ"))</f>
        <v/>
      </c>
      <c r="AP235" s="42" t="str">
        <f ca="1">IF($G235="","",VLOOKUP($A235,Mitglieder!$C$24:$BG$323,AP$303))</f>
        <v/>
      </c>
      <c r="AQ235" s="45" t="str">
        <f ca="1">IF($G235="","",TEXT(VLOOKUP($A235,Mitglieder!$C$24:$BG$323,AQ$303),"0.00"))</f>
        <v/>
      </c>
      <c r="AR235" s="54" t="str">
        <f ca="1">IF(OR(VLOOKUP($A235,Mitglieder!$C$24:$BG$323,AR$303)="",$G235=""),"",VLOOKUP($A235,Mitglieder!$C$24:$BG$323,AR$303))</f>
        <v/>
      </c>
      <c r="AS235" s="45" t="str">
        <f ca="1">IF($G235="","",TEXT(VLOOKUP($A235,Mitglieder!$C$24:$BG$323,AS$303),"0.00"))</f>
        <v/>
      </c>
      <c r="AT235" s="54" t="str">
        <f ca="1">IF(OR(VLOOKUP($A235,Mitglieder!$C$24:$BG$323,AT$303)="",$G235=""),"",VLOOKUP($A235,Mitglieder!$C$24:$BG$323,AT$303))</f>
        <v/>
      </c>
      <c r="AU235" s="45" t="str">
        <f ca="1">IF($G235="","",TEXT(VLOOKUP($A235,Mitglieder!$C$24:$BG$323,AU$303),"0.00"))</f>
        <v/>
      </c>
      <c r="AV235" s="45" t="str">
        <f ca="1">IF($G235="","",TEXT(VLOOKUP($A235,Mitglieder!$C$24:$BG$323,AV$303),"0.00"))</f>
        <v/>
      </c>
      <c r="AW235" s="42" t="str">
        <f ca="1">IF($G235="","",VLOOKUP($A235,Mitglieder!$C$24:$BG$323,AW$303))</f>
        <v/>
      </c>
      <c r="AX235" s="54" t="str">
        <f ca="1">IF(OR(VLOOKUP($A235,Mitglieder!$C$24:$BG$323,AX$303)="",$G235=""),"",VLOOKUP($A235,Mitglieder!$C$24:$BG$323,AX$303))</f>
        <v/>
      </c>
      <c r="AY235" s="43" t="str">
        <f ca="1">IF($G235="","",TEXT(VLOOKUP($A235,Mitglieder!$C$24:$BG$323,AY$303),"TT.MM.JJJJ"))</f>
        <v/>
      </c>
      <c r="AZ235" s="43" t="str">
        <f ca="1">IF($G235="","",TEXT(VLOOKUP($A235,Mitglieder!$C$24:$BG$323,AZ$303),"TT.MM.JJJJ"))</f>
        <v/>
      </c>
      <c r="BA235" s="43" t="str">
        <f ca="1">IF($G235="","",TEXT(VLOOKUP($A235,Mitglieder!$C$24:$BG$323,BA$303),"TT.MM.JJJJ"))</f>
        <v/>
      </c>
      <c r="BB235" s="43" t="str">
        <f ca="1">IF($G235="","",TEXT(VLOOKUP($A235,Mitglieder!$C$24:$BG$323,BB$303),"TT.MM.JJJJ"))</f>
        <v/>
      </c>
      <c r="BC235" s="43" t="str">
        <f ca="1">IF($G235="","",TEXT(VLOOKUP($A235,Mitglieder!$C$24:$BG$323,BC$303),"TT.MM.JJJJ"))</f>
        <v/>
      </c>
      <c r="BD235" s="43" t="str">
        <f ca="1">IF($G235="","",TEXT(VLOOKUP($A235,Mitglieder!$C$24:$BG$323,BD$303),"TT.MM.JJJJ"))</f>
        <v/>
      </c>
      <c r="BE235" s="42" t="str">
        <f ca="1">IF($G235="","",VLOOKUP($A235,Mitglieder!$C$24:$BG$323,BE$303))</f>
        <v/>
      </c>
      <c r="BF235" s="42" t="str">
        <f ca="1">IF($G235="","",VLOOKUP($A235,Mitglieder!$C$24:$BG$323,BF$303))</f>
        <v/>
      </c>
    </row>
    <row r="236" spans="1:58" x14ac:dyDescent="0.35">
      <c r="A236" s="42">
        <v>236</v>
      </c>
      <c r="B236" s="42">
        <f ca="1">VLOOKUP($A236,Mitglieder!$C$24:$BA$323,B$303)</f>
        <v>1.0299999999999967</v>
      </c>
      <c r="C236" s="42" t="str">
        <f ca="1">IF($G236="","",VLOOKUP($A236,Mitglieder!$C$24:$BG$323,C$303))</f>
        <v/>
      </c>
      <c r="D236" s="42" t="str">
        <f ca="1">IF($G236="","",VLOOKUP($A236,Mitglieder!$C$24:$BG$323,D$303))</f>
        <v/>
      </c>
      <c r="E236" s="42" t="str">
        <f ca="1">IF($G236="","",VLOOKUP($A236,Mitglieder!$C$24:$BG$323,E$303))</f>
        <v/>
      </c>
      <c r="F236" s="54" t="str">
        <f ca="1">IF(OR(VLOOKUP($A236,Mitglieder!$C$24:$BG$323,F$303)="",$G236=""),"",VLOOKUP($A236,Mitglieder!$C$24:$BG$323,F$303))</f>
        <v/>
      </c>
      <c r="G236" s="72" t="str">
        <f ca="1">IF(B236/ROUND(B236,0)=1,VLOOKUP($A236,Mitglieder!$C$24:$BA$323,G$303),"")</f>
        <v/>
      </c>
      <c r="H236" s="42" t="str">
        <f ca="1">IF($G236="","",VLOOKUP($A236,Mitglieder!$C$24:$BG$323,H$303))</f>
        <v/>
      </c>
      <c r="I236" s="54" t="str">
        <f ca="1">IF(OR(VLOOKUP($A236,Mitglieder!$C$24:$BG$323,I$303)="",$G236=""),"",VLOOKUP($A236,Mitglieder!$C$24:$BG$323,I$303))</f>
        <v/>
      </c>
      <c r="J236" s="42" t="str">
        <f ca="1">IF($G236="","",VLOOKUP($A236,Mitglieder!$C$24:$BG$323,J$303))</f>
        <v/>
      </c>
      <c r="K236" s="54" t="str">
        <f ca="1">IF(OR(VLOOKUP($A236,Mitglieder!$C$24:$BG$323,K$303)="",$G236=""),"",VLOOKUP($A236,Mitglieder!$C$24:$BG$323,K$303))</f>
        <v/>
      </c>
      <c r="L236" s="42" t="str">
        <f ca="1">IF($G236="","",VLOOKUP($A236,Mitglieder!$C$24:$BG$323,L$303))</f>
        <v/>
      </c>
      <c r="M236" s="42" t="str">
        <f ca="1">IF($G236="","",VLOOKUP($A236,Mitglieder!$C$24:$BG$323,M$303))</f>
        <v/>
      </c>
      <c r="N236" s="42" t="str">
        <f ca="1">IF($G236="","",VLOOKUP($A236,Mitglieder!$C$24:$BG$323,N$303))</f>
        <v/>
      </c>
      <c r="O236" s="42" t="str">
        <f ca="1">IF($G236="","",VLOOKUP($A236,Mitglieder!$C$24:$BG$323,O$303))</f>
        <v/>
      </c>
      <c r="P236" s="42" t="str">
        <f ca="1">IF($G236="","",VLOOKUP($A236,Mitglieder!$C$24:$BG$323,P$303))</f>
        <v/>
      </c>
      <c r="Q236" s="42" t="str">
        <f ca="1">IF($G236="","",VLOOKUP($A236,Mitglieder!$C$24:$BG$323,Q$303))</f>
        <v/>
      </c>
      <c r="R236" s="54" t="str">
        <f ca="1">IF(OR(VLOOKUP($A236,Mitglieder!$C$24:$BG$323,R$303)="",$G236=""),"",VLOOKUP($A236,Mitglieder!$C$24:$BG$323,R$303))</f>
        <v/>
      </c>
      <c r="S236" s="43" t="str">
        <f ca="1">IF($G236="","",TEXT(VLOOKUP($A236,Mitglieder!$C$24:$BG$323,S$303),"TT.MM.JJJJ"))</f>
        <v/>
      </c>
      <c r="T236" s="43" t="str">
        <f ca="1">IF($G236="","",TEXT(VLOOKUP($A236,Mitglieder!$C$24:$BG$323,T$303),"TT.MM.JJJJ"))</f>
        <v/>
      </c>
      <c r="U236" s="43" t="str">
        <f ca="1">IF($G236="","",TEXT(VLOOKUP($A236,Mitglieder!$C$24:$BG$323,U$303),"TT.MM.JJJJ"))</f>
        <v/>
      </c>
      <c r="V236" s="54" t="str">
        <f ca="1">IF(OR(VLOOKUP($A236,Mitglieder!$C$24:$BG$323,V$303)="",$G236=""),"",VLOOKUP($A236,Mitglieder!$C$24:$BG$323,V$303))</f>
        <v/>
      </c>
      <c r="W236" s="54" t="str">
        <f ca="1">IF(OR(VLOOKUP($A236,Mitglieder!$C$24:$BG$323,W$303)="",$G236=""),"",VLOOKUP($A236,Mitglieder!$C$24:$BG$323,W$303))</f>
        <v/>
      </c>
      <c r="X236" s="54" t="str">
        <f ca="1">IF(OR(VLOOKUP($A236,Mitglieder!$C$24:$BG$323,X$303)="",$G236=""),"",VLOOKUP($A236,Mitglieder!$C$24:$BG$323,X$303))</f>
        <v/>
      </c>
      <c r="Y236" s="54" t="str">
        <f ca="1">IF(OR(VLOOKUP($A236,Mitglieder!$C$24:$BG$323,Y$303)="",$G236=""),"",VLOOKUP($A236,Mitglieder!$C$24:$BG$323,Y$303))</f>
        <v/>
      </c>
      <c r="Z236" s="54" t="str">
        <f ca="1">IF(OR(VLOOKUP($A236,Mitglieder!$C$24:$BG$323,Z$303)="",$G236=""),"",VLOOKUP($A236,Mitglieder!$C$24:$BG$323,Z$303))</f>
        <v/>
      </c>
      <c r="AA236" s="54" t="str">
        <f ca="1">IF(OR(VLOOKUP($A236,Mitglieder!$C$24:$BG$323,AA$303)="",$G236=""),"",VLOOKUP($A236,Mitglieder!$C$24:$BG$323,AA$303))</f>
        <v/>
      </c>
      <c r="AB236" s="54" t="str">
        <f ca="1">IF(OR(VLOOKUP($A236,Mitglieder!$C$24:$BG$323,AB$303)="",$G236=""),"",VLOOKUP($A236,Mitglieder!$C$24:$BG$323,AB$303))</f>
        <v/>
      </c>
      <c r="AC236" s="54" t="str">
        <f ca="1">IF(OR(VLOOKUP($A236,Mitglieder!$C$24:$BG$323,AC$303)="",$G236=""),"",VLOOKUP($A236,Mitglieder!$C$24:$BG$323,AC$303))</f>
        <v/>
      </c>
      <c r="AD236" s="54" t="str">
        <f ca="1">IF(OR(VLOOKUP($A236,Mitglieder!$C$24:$BG$323,AD$303)="",$G236=""),"",VLOOKUP($A236,Mitglieder!$C$24:$BG$323,AD$303))</f>
        <v/>
      </c>
      <c r="AE236" s="54" t="str">
        <f ca="1">IF(OR(VLOOKUP($A236,Mitglieder!$C$24:$BG$323,AE$303)="",$G236=""),"",VLOOKUP($A236,Mitglieder!$C$24:$BG$323,AE$303))</f>
        <v/>
      </c>
      <c r="AF236" s="54" t="str">
        <f ca="1">IF(OR(VLOOKUP($A236,Mitglieder!$C$24:$BG$323,AF$303)="",$G236=""),"",VLOOKUP($A236,Mitglieder!$C$24:$BG$323,AF$303))</f>
        <v/>
      </c>
      <c r="AG236" s="54" t="str">
        <f ca="1">IF(OR(VLOOKUP($A236,Mitglieder!$C$24:$BG$323,AG$303)="",$G236=""),"",VLOOKUP($A236,Mitglieder!$C$24:$BG$323,AG$303))</f>
        <v/>
      </c>
      <c r="AH236" s="54" t="str">
        <f ca="1">IF(OR(VLOOKUP($A236,Mitglieder!$C$24:$BG$323,AH$303)="",$G236=""),"",VLOOKUP($A236,Mitglieder!$C$24:$BG$323,AH$303))</f>
        <v/>
      </c>
      <c r="AI236" s="54" t="str">
        <f ca="1">IF(OR(VLOOKUP($A236,Mitglieder!$C$24:$BG$323,AI$303)="",$G236=""),"",VLOOKUP($A236,Mitglieder!$C$24:$BG$323,AI$303))</f>
        <v/>
      </c>
      <c r="AJ236" s="54" t="str">
        <f ca="1">IF(OR(VLOOKUP($A236,Mitglieder!$C$24:$BG$323,AJ$303)="",$G236=""),"",VLOOKUP($A236,Mitglieder!$C$24:$BG$323,AJ$303))</f>
        <v/>
      </c>
      <c r="AK236" s="54" t="str">
        <f ca="1">IF(OR(VLOOKUP($A236,Mitglieder!$C$24:$BG$323,AK$303)="",$G236=""),"",VLOOKUP($A236,Mitglieder!$C$24:$BG$323,AK$303))</f>
        <v/>
      </c>
      <c r="AL236" s="54" t="str">
        <f ca="1">IF(OR(VLOOKUP($A236,Mitglieder!$C$24:$BG$323,AL$303)="",$G236=""),"",VLOOKUP($A236,Mitglieder!$C$24:$BG$323,AL$303))</f>
        <v/>
      </c>
      <c r="AM236" s="42" t="str">
        <f ca="1">IF($G236="","",VLOOKUP($A236,Mitglieder!$C$24:$BG$323,AM$303))</f>
        <v/>
      </c>
      <c r="AN236" s="54" t="str">
        <f ca="1">IF(OR(VLOOKUP($A236,Mitglieder!$C$24:$BG$323,AN$303)="",$G236=""),"",VLOOKUP($A236,Mitglieder!$C$24:$BG$323,AN$303))</f>
        <v/>
      </c>
      <c r="AO236" s="43" t="str">
        <f ca="1">IF($G236="","",TEXT(VLOOKUP($A236,Mitglieder!$C$24:$BG$323,AO$303),"TT.MM.JJJJ"))</f>
        <v/>
      </c>
      <c r="AP236" s="42" t="str">
        <f ca="1">IF($G236="","",VLOOKUP($A236,Mitglieder!$C$24:$BG$323,AP$303))</f>
        <v/>
      </c>
      <c r="AQ236" s="45" t="str">
        <f ca="1">IF($G236="","",TEXT(VLOOKUP($A236,Mitglieder!$C$24:$BG$323,AQ$303),"0.00"))</f>
        <v/>
      </c>
      <c r="AR236" s="54" t="str">
        <f ca="1">IF(OR(VLOOKUP($A236,Mitglieder!$C$24:$BG$323,AR$303)="",$G236=""),"",VLOOKUP($A236,Mitglieder!$C$24:$BG$323,AR$303))</f>
        <v/>
      </c>
      <c r="AS236" s="45" t="str">
        <f ca="1">IF($G236="","",TEXT(VLOOKUP($A236,Mitglieder!$C$24:$BG$323,AS$303),"0.00"))</f>
        <v/>
      </c>
      <c r="AT236" s="54" t="str">
        <f ca="1">IF(OR(VLOOKUP($A236,Mitglieder!$C$24:$BG$323,AT$303)="",$G236=""),"",VLOOKUP($A236,Mitglieder!$C$24:$BG$323,AT$303))</f>
        <v/>
      </c>
      <c r="AU236" s="45" t="str">
        <f ca="1">IF($G236="","",TEXT(VLOOKUP($A236,Mitglieder!$C$24:$BG$323,AU$303),"0.00"))</f>
        <v/>
      </c>
      <c r="AV236" s="45" t="str">
        <f ca="1">IF($G236="","",TEXT(VLOOKUP($A236,Mitglieder!$C$24:$BG$323,AV$303),"0.00"))</f>
        <v/>
      </c>
      <c r="AW236" s="42" t="str">
        <f ca="1">IF($G236="","",VLOOKUP($A236,Mitglieder!$C$24:$BG$323,AW$303))</f>
        <v/>
      </c>
      <c r="AX236" s="54" t="str">
        <f ca="1">IF(OR(VLOOKUP($A236,Mitglieder!$C$24:$BG$323,AX$303)="",$G236=""),"",VLOOKUP($A236,Mitglieder!$C$24:$BG$323,AX$303))</f>
        <v/>
      </c>
      <c r="AY236" s="43" t="str">
        <f ca="1">IF($G236="","",TEXT(VLOOKUP($A236,Mitglieder!$C$24:$BG$323,AY$303),"TT.MM.JJJJ"))</f>
        <v/>
      </c>
      <c r="AZ236" s="43" t="str">
        <f ca="1">IF($G236="","",TEXT(VLOOKUP($A236,Mitglieder!$C$24:$BG$323,AZ$303),"TT.MM.JJJJ"))</f>
        <v/>
      </c>
      <c r="BA236" s="43" t="str">
        <f ca="1">IF($G236="","",TEXT(VLOOKUP($A236,Mitglieder!$C$24:$BG$323,BA$303),"TT.MM.JJJJ"))</f>
        <v/>
      </c>
      <c r="BB236" s="43" t="str">
        <f ca="1">IF($G236="","",TEXT(VLOOKUP($A236,Mitglieder!$C$24:$BG$323,BB$303),"TT.MM.JJJJ"))</f>
        <v/>
      </c>
      <c r="BC236" s="43" t="str">
        <f ca="1">IF($G236="","",TEXT(VLOOKUP($A236,Mitglieder!$C$24:$BG$323,BC$303),"TT.MM.JJJJ"))</f>
        <v/>
      </c>
      <c r="BD236" s="43" t="str">
        <f ca="1">IF($G236="","",TEXT(VLOOKUP($A236,Mitglieder!$C$24:$BG$323,BD$303),"TT.MM.JJJJ"))</f>
        <v/>
      </c>
      <c r="BE236" s="42" t="str">
        <f ca="1">IF($G236="","",VLOOKUP($A236,Mitglieder!$C$24:$BG$323,BE$303))</f>
        <v/>
      </c>
      <c r="BF236" s="42" t="str">
        <f ca="1">IF($G236="","",VLOOKUP($A236,Mitglieder!$C$24:$BG$323,BF$303))</f>
        <v/>
      </c>
    </row>
    <row r="237" spans="1:58" x14ac:dyDescent="0.35">
      <c r="A237" s="42">
        <v>237</v>
      </c>
      <c r="B237" s="42">
        <f ca="1">VLOOKUP($A237,Mitglieder!$C$24:$BA$323,B$303)</f>
        <v>1.0299999999999967</v>
      </c>
      <c r="C237" s="42" t="str">
        <f ca="1">IF($G237="","",VLOOKUP($A237,Mitglieder!$C$24:$BG$323,C$303))</f>
        <v/>
      </c>
      <c r="D237" s="42" t="str">
        <f ca="1">IF($G237="","",VLOOKUP($A237,Mitglieder!$C$24:$BG$323,D$303))</f>
        <v/>
      </c>
      <c r="E237" s="42" t="str">
        <f ca="1">IF($G237="","",VLOOKUP($A237,Mitglieder!$C$24:$BG$323,E$303))</f>
        <v/>
      </c>
      <c r="F237" s="54" t="str">
        <f ca="1">IF(OR(VLOOKUP($A237,Mitglieder!$C$24:$BG$323,F$303)="",$G237=""),"",VLOOKUP($A237,Mitglieder!$C$24:$BG$323,F$303))</f>
        <v/>
      </c>
      <c r="G237" s="72" t="str">
        <f ca="1">IF(B237/ROUND(B237,0)=1,VLOOKUP($A237,Mitglieder!$C$24:$BA$323,G$303),"")</f>
        <v/>
      </c>
      <c r="H237" s="42" t="str">
        <f ca="1">IF($G237="","",VLOOKUP($A237,Mitglieder!$C$24:$BG$323,H$303))</f>
        <v/>
      </c>
      <c r="I237" s="54" t="str">
        <f ca="1">IF(OR(VLOOKUP($A237,Mitglieder!$C$24:$BG$323,I$303)="",$G237=""),"",VLOOKUP($A237,Mitglieder!$C$24:$BG$323,I$303))</f>
        <v/>
      </c>
      <c r="J237" s="42" t="str">
        <f ca="1">IF($G237="","",VLOOKUP($A237,Mitglieder!$C$24:$BG$323,J$303))</f>
        <v/>
      </c>
      <c r="K237" s="54" t="str">
        <f ca="1">IF(OR(VLOOKUP($A237,Mitglieder!$C$24:$BG$323,K$303)="",$G237=""),"",VLOOKUP($A237,Mitglieder!$C$24:$BG$323,K$303))</f>
        <v/>
      </c>
      <c r="L237" s="42" t="str">
        <f ca="1">IF($G237="","",VLOOKUP($A237,Mitglieder!$C$24:$BG$323,L$303))</f>
        <v/>
      </c>
      <c r="M237" s="42" t="str">
        <f ca="1">IF($G237="","",VLOOKUP($A237,Mitglieder!$C$24:$BG$323,M$303))</f>
        <v/>
      </c>
      <c r="N237" s="42" t="str">
        <f ca="1">IF($G237="","",VLOOKUP($A237,Mitglieder!$C$24:$BG$323,N$303))</f>
        <v/>
      </c>
      <c r="O237" s="42" t="str">
        <f ca="1">IF($G237="","",VLOOKUP($A237,Mitglieder!$C$24:$BG$323,O$303))</f>
        <v/>
      </c>
      <c r="P237" s="42" t="str">
        <f ca="1">IF($G237="","",VLOOKUP($A237,Mitglieder!$C$24:$BG$323,P$303))</f>
        <v/>
      </c>
      <c r="Q237" s="42" t="str">
        <f ca="1">IF($G237="","",VLOOKUP($A237,Mitglieder!$C$24:$BG$323,Q$303))</f>
        <v/>
      </c>
      <c r="R237" s="54" t="str">
        <f ca="1">IF(OR(VLOOKUP($A237,Mitglieder!$C$24:$BG$323,R$303)="",$G237=""),"",VLOOKUP($A237,Mitglieder!$C$24:$BG$323,R$303))</f>
        <v/>
      </c>
      <c r="S237" s="43" t="str">
        <f ca="1">IF($G237="","",TEXT(VLOOKUP($A237,Mitglieder!$C$24:$BG$323,S$303),"TT.MM.JJJJ"))</f>
        <v/>
      </c>
      <c r="T237" s="43" t="str">
        <f ca="1">IF($G237="","",TEXT(VLOOKUP($A237,Mitglieder!$C$24:$BG$323,T$303),"TT.MM.JJJJ"))</f>
        <v/>
      </c>
      <c r="U237" s="43" t="str">
        <f ca="1">IF($G237="","",TEXT(VLOOKUP($A237,Mitglieder!$C$24:$BG$323,U$303),"TT.MM.JJJJ"))</f>
        <v/>
      </c>
      <c r="V237" s="54" t="str">
        <f ca="1">IF(OR(VLOOKUP($A237,Mitglieder!$C$24:$BG$323,V$303)="",$G237=""),"",VLOOKUP($A237,Mitglieder!$C$24:$BG$323,V$303))</f>
        <v/>
      </c>
      <c r="W237" s="54" t="str">
        <f ca="1">IF(OR(VLOOKUP($A237,Mitglieder!$C$24:$BG$323,W$303)="",$G237=""),"",VLOOKUP($A237,Mitglieder!$C$24:$BG$323,W$303))</f>
        <v/>
      </c>
      <c r="X237" s="54" t="str">
        <f ca="1">IF(OR(VLOOKUP($A237,Mitglieder!$C$24:$BG$323,X$303)="",$G237=""),"",VLOOKUP($A237,Mitglieder!$C$24:$BG$323,X$303))</f>
        <v/>
      </c>
      <c r="Y237" s="54" t="str">
        <f ca="1">IF(OR(VLOOKUP($A237,Mitglieder!$C$24:$BG$323,Y$303)="",$G237=""),"",VLOOKUP($A237,Mitglieder!$C$24:$BG$323,Y$303))</f>
        <v/>
      </c>
      <c r="Z237" s="54" t="str">
        <f ca="1">IF(OR(VLOOKUP($A237,Mitglieder!$C$24:$BG$323,Z$303)="",$G237=""),"",VLOOKUP($A237,Mitglieder!$C$24:$BG$323,Z$303))</f>
        <v/>
      </c>
      <c r="AA237" s="54" t="str">
        <f ca="1">IF(OR(VLOOKUP($A237,Mitglieder!$C$24:$BG$323,AA$303)="",$G237=""),"",VLOOKUP($A237,Mitglieder!$C$24:$BG$323,AA$303))</f>
        <v/>
      </c>
      <c r="AB237" s="54" t="str">
        <f ca="1">IF(OR(VLOOKUP($A237,Mitglieder!$C$24:$BG$323,AB$303)="",$G237=""),"",VLOOKUP($A237,Mitglieder!$C$24:$BG$323,AB$303))</f>
        <v/>
      </c>
      <c r="AC237" s="54" t="str">
        <f ca="1">IF(OR(VLOOKUP($A237,Mitglieder!$C$24:$BG$323,AC$303)="",$G237=""),"",VLOOKUP($A237,Mitglieder!$C$24:$BG$323,AC$303))</f>
        <v/>
      </c>
      <c r="AD237" s="54" t="str">
        <f ca="1">IF(OR(VLOOKUP($A237,Mitglieder!$C$24:$BG$323,AD$303)="",$G237=""),"",VLOOKUP($A237,Mitglieder!$C$24:$BG$323,AD$303))</f>
        <v/>
      </c>
      <c r="AE237" s="54" t="str">
        <f ca="1">IF(OR(VLOOKUP($A237,Mitglieder!$C$24:$BG$323,AE$303)="",$G237=""),"",VLOOKUP($A237,Mitglieder!$C$24:$BG$323,AE$303))</f>
        <v/>
      </c>
      <c r="AF237" s="54" t="str">
        <f ca="1">IF(OR(VLOOKUP($A237,Mitglieder!$C$24:$BG$323,AF$303)="",$G237=""),"",VLOOKUP($A237,Mitglieder!$C$24:$BG$323,AF$303))</f>
        <v/>
      </c>
      <c r="AG237" s="54" t="str">
        <f ca="1">IF(OR(VLOOKUP($A237,Mitglieder!$C$24:$BG$323,AG$303)="",$G237=""),"",VLOOKUP($A237,Mitglieder!$C$24:$BG$323,AG$303))</f>
        <v/>
      </c>
      <c r="AH237" s="54" t="str">
        <f ca="1">IF(OR(VLOOKUP($A237,Mitglieder!$C$24:$BG$323,AH$303)="",$G237=""),"",VLOOKUP($A237,Mitglieder!$C$24:$BG$323,AH$303))</f>
        <v/>
      </c>
      <c r="AI237" s="54" t="str">
        <f ca="1">IF(OR(VLOOKUP($A237,Mitglieder!$C$24:$BG$323,AI$303)="",$G237=""),"",VLOOKUP($A237,Mitglieder!$C$24:$BG$323,AI$303))</f>
        <v/>
      </c>
      <c r="AJ237" s="54" t="str">
        <f ca="1">IF(OR(VLOOKUP($A237,Mitglieder!$C$24:$BG$323,AJ$303)="",$G237=""),"",VLOOKUP($A237,Mitglieder!$C$24:$BG$323,AJ$303))</f>
        <v/>
      </c>
      <c r="AK237" s="54" t="str">
        <f ca="1">IF(OR(VLOOKUP($A237,Mitglieder!$C$24:$BG$323,AK$303)="",$G237=""),"",VLOOKUP($A237,Mitglieder!$C$24:$BG$323,AK$303))</f>
        <v/>
      </c>
      <c r="AL237" s="54" t="str">
        <f ca="1">IF(OR(VLOOKUP($A237,Mitglieder!$C$24:$BG$323,AL$303)="",$G237=""),"",VLOOKUP($A237,Mitglieder!$C$24:$BG$323,AL$303))</f>
        <v/>
      </c>
      <c r="AM237" s="42" t="str">
        <f ca="1">IF($G237="","",VLOOKUP($A237,Mitglieder!$C$24:$BG$323,AM$303))</f>
        <v/>
      </c>
      <c r="AN237" s="54" t="str">
        <f ca="1">IF(OR(VLOOKUP($A237,Mitglieder!$C$24:$BG$323,AN$303)="",$G237=""),"",VLOOKUP($A237,Mitglieder!$C$24:$BG$323,AN$303))</f>
        <v/>
      </c>
      <c r="AO237" s="43" t="str">
        <f ca="1">IF($G237="","",TEXT(VLOOKUP($A237,Mitglieder!$C$24:$BG$323,AO$303),"TT.MM.JJJJ"))</f>
        <v/>
      </c>
      <c r="AP237" s="42" t="str">
        <f ca="1">IF($G237="","",VLOOKUP($A237,Mitglieder!$C$24:$BG$323,AP$303))</f>
        <v/>
      </c>
      <c r="AQ237" s="45" t="str">
        <f ca="1">IF($G237="","",TEXT(VLOOKUP($A237,Mitglieder!$C$24:$BG$323,AQ$303),"0.00"))</f>
        <v/>
      </c>
      <c r="AR237" s="54" t="str">
        <f ca="1">IF(OR(VLOOKUP($A237,Mitglieder!$C$24:$BG$323,AR$303)="",$G237=""),"",VLOOKUP($A237,Mitglieder!$C$24:$BG$323,AR$303))</f>
        <v/>
      </c>
      <c r="AS237" s="45" t="str">
        <f ca="1">IF($G237="","",TEXT(VLOOKUP($A237,Mitglieder!$C$24:$BG$323,AS$303),"0.00"))</f>
        <v/>
      </c>
      <c r="AT237" s="54" t="str">
        <f ca="1">IF(OR(VLOOKUP($A237,Mitglieder!$C$24:$BG$323,AT$303)="",$G237=""),"",VLOOKUP($A237,Mitglieder!$C$24:$BG$323,AT$303))</f>
        <v/>
      </c>
      <c r="AU237" s="45" t="str">
        <f ca="1">IF($G237="","",TEXT(VLOOKUP($A237,Mitglieder!$C$24:$BG$323,AU$303),"0.00"))</f>
        <v/>
      </c>
      <c r="AV237" s="45" t="str">
        <f ca="1">IF($G237="","",TEXT(VLOOKUP($A237,Mitglieder!$C$24:$BG$323,AV$303),"0.00"))</f>
        <v/>
      </c>
      <c r="AW237" s="42" t="str">
        <f ca="1">IF($G237="","",VLOOKUP($A237,Mitglieder!$C$24:$BG$323,AW$303))</f>
        <v/>
      </c>
      <c r="AX237" s="54" t="str">
        <f ca="1">IF(OR(VLOOKUP($A237,Mitglieder!$C$24:$BG$323,AX$303)="",$G237=""),"",VLOOKUP($A237,Mitglieder!$C$24:$BG$323,AX$303))</f>
        <v/>
      </c>
      <c r="AY237" s="43" t="str">
        <f ca="1">IF($G237="","",TEXT(VLOOKUP($A237,Mitglieder!$C$24:$BG$323,AY$303),"TT.MM.JJJJ"))</f>
        <v/>
      </c>
      <c r="AZ237" s="43" t="str">
        <f ca="1">IF($G237="","",TEXT(VLOOKUP($A237,Mitglieder!$C$24:$BG$323,AZ$303),"TT.MM.JJJJ"))</f>
        <v/>
      </c>
      <c r="BA237" s="43" t="str">
        <f ca="1">IF($G237="","",TEXT(VLOOKUP($A237,Mitglieder!$C$24:$BG$323,BA$303),"TT.MM.JJJJ"))</f>
        <v/>
      </c>
      <c r="BB237" s="43" t="str">
        <f ca="1">IF($G237="","",TEXT(VLOOKUP($A237,Mitglieder!$C$24:$BG$323,BB$303),"TT.MM.JJJJ"))</f>
        <v/>
      </c>
      <c r="BC237" s="43" t="str">
        <f ca="1">IF($G237="","",TEXT(VLOOKUP($A237,Mitglieder!$C$24:$BG$323,BC$303),"TT.MM.JJJJ"))</f>
        <v/>
      </c>
      <c r="BD237" s="43" t="str">
        <f ca="1">IF($G237="","",TEXT(VLOOKUP($A237,Mitglieder!$C$24:$BG$323,BD$303),"TT.MM.JJJJ"))</f>
        <v/>
      </c>
      <c r="BE237" s="42" t="str">
        <f ca="1">IF($G237="","",VLOOKUP($A237,Mitglieder!$C$24:$BG$323,BE$303))</f>
        <v/>
      </c>
      <c r="BF237" s="42" t="str">
        <f ca="1">IF($G237="","",VLOOKUP($A237,Mitglieder!$C$24:$BG$323,BF$303))</f>
        <v/>
      </c>
    </row>
    <row r="238" spans="1:58" x14ac:dyDescent="0.35">
      <c r="A238" s="42">
        <v>238</v>
      </c>
      <c r="B238" s="42">
        <f ca="1">VLOOKUP($A238,Mitglieder!$C$24:$BA$323,B$303)</f>
        <v>1.0299999999999967</v>
      </c>
      <c r="C238" s="42" t="str">
        <f ca="1">IF($G238="","",VLOOKUP($A238,Mitglieder!$C$24:$BG$323,C$303))</f>
        <v/>
      </c>
      <c r="D238" s="42" t="str">
        <f ca="1">IF($G238="","",VLOOKUP($A238,Mitglieder!$C$24:$BG$323,D$303))</f>
        <v/>
      </c>
      <c r="E238" s="42" t="str">
        <f ca="1">IF($G238="","",VLOOKUP($A238,Mitglieder!$C$24:$BG$323,E$303))</f>
        <v/>
      </c>
      <c r="F238" s="54" t="str">
        <f ca="1">IF(OR(VLOOKUP($A238,Mitglieder!$C$24:$BG$323,F$303)="",$G238=""),"",VLOOKUP($A238,Mitglieder!$C$24:$BG$323,F$303))</f>
        <v/>
      </c>
      <c r="G238" s="72" t="str">
        <f ca="1">IF(B238/ROUND(B238,0)=1,VLOOKUP($A238,Mitglieder!$C$24:$BA$323,G$303),"")</f>
        <v/>
      </c>
      <c r="H238" s="42" t="str">
        <f ca="1">IF($G238="","",VLOOKUP($A238,Mitglieder!$C$24:$BG$323,H$303))</f>
        <v/>
      </c>
      <c r="I238" s="54" t="str">
        <f ca="1">IF(OR(VLOOKUP($A238,Mitglieder!$C$24:$BG$323,I$303)="",$G238=""),"",VLOOKUP($A238,Mitglieder!$C$24:$BG$323,I$303))</f>
        <v/>
      </c>
      <c r="J238" s="42" t="str">
        <f ca="1">IF($G238="","",VLOOKUP($A238,Mitglieder!$C$24:$BG$323,J$303))</f>
        <v/>
      </c>
      <c r="K238" s="54" t="str">
        <f ca="1">IF(OR(VLOOKUP($A238,Mitglieder!$C$24:$BG$323,K$303)="",$G238=""),"",VLOOKUP($A238,Mitglieder!$C$24:$BG$323,K$303))</f>
        <v/>
      </c>
      <c r="L238" s="42" t="str">
        <f ca="1">IF($G238="","",VLOOKUP($A238,Mitglieder!$C$24:$BG$323,L$303))</f>
        <v/>
      </c>
      <c r="M238" s="42" t="str">
        <f ca="1">IF($G238="","",VLOOKUP($A238,Mitglieder!$C$24:$BG$323,M$303))</f>
        <v/>
      </c>
      <c r="N238" s="42" t="str">
        <f ca="1">IF($G238="","",VLOOKUP($A238,Mitglieder!$C$24:$BG$323,N$303))</f>
        <v/>
      </c>
      <c r="O238" s="42" t="str">
        <f ca="1">IF($G238="","",VLOOKUP($A238,Mitglieder!$C$24:$BG$323,O$303))</f>
        <v/>
      </c>
      <c r="P238" s="42" t="str">
        <f ca="1">IF($G238="","",VLOOKUP($A238,Mitglieder!$C$24:$BG$323,P$303))</f>
        <v/>
      </c>
      <c r="Q238" s="42" t="str">
        <f ca="1">IF($G238="","",VLOOKUP($A238,Mitglieder!$C$24:$BG$323,Q$303))</f>
        <v/>
      </c>
      <c r="R238" s="54" t="str">
        <f ca="1">IF(OR(VLOOKUP($A238,Mitglieder!$C$24:$BG$323,R$303)="",$G238=""),"",VLOOKUP($A238,Mitglieder!$C$24:$BG$323,R$303))</f>
        <v/>
      </c>
      <c r="S238" s="43" t="str">
        <f ca="1">IF($G238="","",TEXT(VLOOKUP($A238,Mitglieder!$C$24:$BG$323,S$303),"TT.MM.JJJJ"))</f>
        <v/>
      </c>
      <c r="T238" s="43" t="str">
        <f ca="1">IF($G238="","",TEXT(VLOOKUP($A238,Mitglieder!$C$24:$BG$323,T$303),"TT.MM.JJJJ"))</f>
        <v/>
      </c>
      <c r="U238" s="43" t="str">
        <f ca="1">IF($G238="","",TEXT(VLOOKUP($A238,Mitglieder!$C$24:$BG$323,U$303),"TT.MM.JJJJ"))</f>
        <v/>
      </c>
      <c r="V238" s="54" t="str">
        <f ca="1">IF(OR(VLOOKUP($A238,Mitglieder!$C$24:$BG$323,V$303)="",$G238=""),"",VLOOKUP($A238,Mitglieder!$C$24:$BG$323,V$303))</f>
        <v/>
      </c>
      <c r="W238" s="54" t="str">
        <f ca="1">IF(OR(VLOOKUP($A238,Mitglieder!$C$24:$BG$323,W$303)="",$G238=""),"",VLOOKUP($A238,Mitglieder!$C$24:$BG$323,W$303))</f>
        <v/>
      </c>
      <c r="X238" s="54" t="str">
        <f ca="1">IF(OR(VLOOKUP($A238,Mitglieder!$C$24:$BG$323,X$303)="",$G238=""),"",VLOOKUP($A238,Mitglieder!$C$24:$BG$323,X$303))</f>
        <v/>
      </c>
      <c r="Y238" s="54" t="str">
        <f ca="1">IF(OR(VLOOKUP($A238,Mitglieder!$C$24:$BG$323,Y$303)="",$G238=""),"",VLOOKUP($A238,Mitglieder!$C$24:$BG$323,Y$303))</f>
        <v/>
      </c>
      <c r="Z238" s="54" t="str">
        <f ca="1">IF(OR(VLOOKUP($A238,Mitglieder!$C$24:$BG$323,Z$303)="",$G238=""),"",VLOOKUP($A238,Mitglieder!$C$24:$BG$323,Z$303))</f>
        <v/>
      </c>
      <c r="AA238" s="54" t="str">
        <f ca="1">IF(OR(VLOOKUP($A238,Mitglieder!$C$24:$BG$323,AA$303)="",$G238=""),"",VLOOKUP($A238,Mitglieder!$C$24:$BG$323,AA$303))</f>
        <v/>
      </c>
      <c r="AB238" s="54" t="str">
        <f ca="1">IF(OR(VLOOKUP($A238,Mitglieder!$C$24:$BG$323,AB$303)="",$G238=""),"",VLOOKUP($A238,Mitglieder!$C$24:$BG$323,AB$303))</f>
        <v/>
      </c>
      <c r="AC238" s="54" t="str">
        <f ca="1">IF(OR(VLOOKUP($A238,Mitglieder!$C$24:$BG$323,AC$303)="",$G238=""),"",VLOOKUP($A238,Mitglieder!$C$24:$BG$323,AC$303))</f>
        <v/>
      </c>
      <c r="AD238" s="54" t="str">
        <f ca="1">IF(OR(VLOOKUP($A238,Mitglieder!$C$24:$BG$323,AD$303)="",$G238=""),"",VLOOKUP($A238,Mitglieder!$C$24:$BG$323,AD$303))</f>
        <v/>
      </c>
      <c r="AE238" s="54" t="str">
        <f ca="1">IF(OR(VLOOKUP($A238,Mitglieder!$C$24:$BG$323,AE$303)="",$G238=""),"",VLOOKUP($A238,Mitglieder!$C$24:$BG$323,AE$303))</f>
        <v/>
      </c>
      <c r="AF238" s="54" t="str">
        <f ca="1">IF(OR(VLOOKUP($A238,Mitglieder!$C$24:$BG$323,AF$303)="",$G238=""),"",VLOOKUP($A238,Mitglieder!$C$24:$BG$323,AF$303))</f>
        <v/>
      </c>
      <c r="AG238" s="54" t="str">
        <f ca="1">IF(OR(VLOOKUP($A238,Mitglieder!$C$24:$BG$323,AG$303)="",$G238=""),"",VLOOKUP($A238,Mitglieder!$C$24:$BG$323,AG$303))</f>
        <v/>
      </c>
      <c r="AH238" s="54" t="str">
        <f ca="1">IF(OR(VLOOKUP($A238,Mitglieder!$C$24:$BG$323,AH$303)="",$G238=""),"",VLOOKUP($A238,Mitglieder!$C$24:$BG$323,AH$303))</f>
        <v/>
      </c>
      <c r="AI238" s="54" t="str">
        <f ca="1">IF(OR(VLOOKUP($A238,Mitglieder!$C$24:$BG$323,AI$303)="",$G238=""),"",VLOOKUP($A238,Mitglieder!$C$24:$BG$323,AI$303))</f>
        <v/>
      </c>
      <c r="AJ238" s="54" t="str">
        <f ca="1">IF(OR(VLOOKUP($A238,Mitglieder!$C$24:$BG$323,AJ$303)="",$G238=""),"",VLOOKUP($A238,Mitglieder!$C$24:$BG$323,AJ$303))</f>
        <v/>
      </c>
      <c r="AK238" s="54" t="str">
        <f ca="1">IF(OR(VLOOKUP($A238,Mitglieder!$C$24:$BG$323,AK$303)="",$G238=""),"",VLOOKUP($A238,Mitglieder!$C$24:$BG$323,AK$303))</f>
        <v/>
      </c>
      <c r="AL238" s="54" t="str">
        <f ca="1">IF(OR(VLOOKUP($A238,Mitglieder!$C$24:$BG$323,AL$303)="",$G238=""),"",VLOOKUP($A238,Mitglieder!$C$24:$BG$323,AL$303))</f>
        <v/>
      </c>
      <c r="AM238" s="42" t="str">
        <f ca="1">IF($G238="","",VLOOKUP($A238,Mitglieder!$C$24:$BG$323,AM$303))</f>
        <v/>
      </c>
      <c r="AN238" s="54" t="str">
        <f ca="1">IF(OR(VLOOKUP($A238,Mitglieder!$C$24:$BG$323,AN$303)="",$G238=""),"",VLOOKUP($A238,Mitglieder!$C$24:$BG$323,AN$303))</f>
        <v/>
      </c>
      <c r="AO238" s="43" t="str">
        <f ca="1">IF($G238="","",TEXT(VLOOKUP($A238,Mitglieder!$C$24:$BG$323,AO$303),"TT.MM.JJJJ"))</f>
        <v/>
      </c>
      <c r="AP238" s="42" t="str">
        <f ca="1">IF($G238="","",VLOOKUP($A238,Mitglieder!$C$24:$BG$323,AP$303))</f>
        <v/>
      </c>
      <c r="AQ238" s="45" t="str">
        <f ca="1">IF($G238="","",TEXT(VLOOKUP($A238,Mitglieder!$C$24:$BG$323,AQ$303),"0.00"))</f>
        <v/>
      </c>
      <c r="AR238" s="54" t="str">
        <f ca="1">IF(OR(VLOOKUP($A238,Mitglieder!$C$24:$BG$323,AR$303)="",$G238=""),"",VLOOKUP($A238,Mitglieder!$C$24:$BG$323,AR$303))</f>
        <v/>
      </c>
      <c r="AS238" s="45" t="str">
        <f ca="1">IF($G238="","",TEXT(VLOOKUP($A238,Mitglieder!$C$24:$BG$323,AS$303),"0.00"))</f>
        <v/>
      </c>
      <c r="AT238" s="54" t="str">
        <f ca="1">IF(OR(VLOOKUP($A238,Mitglieder!$C$24:$BG$323,AT$303)="",$G238=""),"",VLOOKUP($A238,Mitglieder!$C$24:$BG$323,AT$303))</f>
        <v/>
      </c>
      <c r="AU238" s="45" t="str">
        <f ca="1">IF($G238="","",TEXT(VLOOKUP($A238,Mitglieder!$C$24:$BG$323,AU$303),"0.00"))</f>
        <v/>
      </c>
      <c r="AV238" s="45" t="str">
        <f ca="1">IF($G238="","",TEXT(VLOOKUP($A238,Mitglieder!$C$24:$BG$323,AV$303),"0.00"))</f>
        <v/>
      </c>
      <c r="AW238" s="42" t="str">
        <f ca="1">IF($G238="","",VLOOKUP($A238,Mitglieder!$C$24:$BG$323,AW$303))</f>
        <v/>
      </c>
      <c r="AX238" s="54" t="str">
        <f ca="1">IF(OR(VLOOKUP($A238,Mitglieder!$C$24:$BG$323,AX$303)="",$G238=""),"",VLOOKUP($A238,Mitglieder!$C$24:$BG$323,AX$303))</f>
        <v/>
      </c>
      <c r="AY238" s="43" t="str">
        <f ca="1">IF($G238="","",TEXT(VLOOKUP($A238,Mitglieder!$C$24:$BG$323,AY$303),"TT.MM.JJJJ"))</f>
        <v/>
      </c>
      <c r="AZ238" s="43" t="str">
        <f ca="1">IF($G238="","",TEXT(VLOOKUP($A238,Mitglieder!$C$24:$BG$323,AZ$303),"TT.MM.JJJJ"))</f>
        <v/>
      </c>
      <c r="BA238" s="43" t="str">
        <f ca="1">IF($G238="","",TEXT(VLOOKUP($A238,Mitglieder!$C$24:$BG$323,BA$303),"TT.MM.JJJJ"))</f>
        <v/>
      </c>
      <c r="BB238" s="43" t="str">
        <f ca="1">IF($G238="","",TEXT(VLOOKUP($A238,Mitglieder!$C$24:$BG$323,BB$303),"TT.MM.JJJJ"))</f>
        <v/>
      </c>
      <c r="BC238" s="43" t="str">
        <f ca="1">IF($G238="","",TEXT(VLOOKUP($A238,Mitglieder!$C$24:$BG$323,BC$303),"TT.MM.JJJJ"))</f>
        <v/>
      </c>
      <c r="BD238" s="43" t="str">
        <f ca="1">IF($G238="","",TEXT(VLOOKUP($A238,Mitglieder!$C$24:$BG$323,BD$303),"TT.MM.JJJJ"))</f>
        <v/>
      </c>
      <c r="BE238" s="42" t="str">
        <f ca="1">IF($G238="","",VLOOKUP($A238,Mitglieder!$C$24:$BG$323,BE$303))</f>
        <v/>
      </c>
      <c r="BF238" s="42" t="str">
        <f ca="1">IF($G238="","",VLOOKUP($A238,Mitglieder!$C$24:$BG$323,BF$303))</f>
        <v/>
      </c>
    </row>
    <row r="239" spans="1:58" x14ac:dyDescent="0.35">
      <c r="A239" s="42">
        <v>239</v>
      </c>
      <c r="B239" s="42">
        <f ca="1">VLOOKUP($A239,Mitglieder!$C$24:$BA$323,B$303)</f>
        <v>1.0299999999999967</v>
      </c>
      <c r="C239" s="42" t="str">
        <f ca="1">IF($G239="","",VLOOKUP($A239,Mitglieder!$C$24:$BG$323,C$303))</f>
        <v/>
      </c>
      <c r="D239" s="42" t="str">
        <f ca="1">IF($G239="","",VLOOKUP($A239,Mitglieder!$C$24:$BG$323,D$303))</f>
        <v/>
      </c>
      <c r="E239" s="42" t="str">
        <f ca="1">IF($G239="","",VLOOKUP($A239,Mitglieder!$C$24:$BG$323,E$303))</f>
        <v/>
      </c>
      <c r="F239" s="54" t="str">
        <f ca="1">IF(OR(VLOOKUP($A239,Mitglieder!$C$24:$BG$323,F$303)="",$G239=""),"",VLOOKUP($A239,Mitglieder!$C$24:$BG$323,F$303))</f>
        <v/>
      </c>
      <c r="G239" s="72" t="str">
        <f ca="1">IF(B239/ROUND(B239,0)=1,VLOOKUP($A239,Mitglieder!$C$24:$BA$323,G$303),"")</f>
        <v/>
      </c>
      <c r="H239" s="42" t="str">
        <f ca="1">IF($G239="","",VLOOKUP($A239,Mitglieder!$C$24:$BG$323,H$303))</f>
        <v/>
      </c>
      <c r="I239" s="54" t="str">
        <f ca="1">IF(OR(VLOOKUP($A239,Mitglieder!$C$24:$BG$323,I$303)="",$G239=""),"",VLOOKUP($A239,Mitglieder!$C$24:$BG$323,I$303))</f>
        <v/>
      </c>
      <c r="J239" s="42" t="str">
        <f ca="1">IF($G239="","",VLOOKUP($A239,Mitglieder!$C$24:$BG$323,J$303))</f>
        <v/>
      </c>
      <c r="K239" s="54" t="str">
        <f ca="1">IF(OR(VLOOKUP($A239,Mitglieder!$C$24:$BG$323,K$303)="",$G239=""),"",VLOOKUP($A239,Mitglieder!$C$24:$BG$323,K$303))</f>
        <v/>
      </c>
      <c r="L239" s="42" t="str">
        <f ca="1">IF($G239="","",VLOOKUP($A239,Mitglieder!$C$24:$BG$323,L$303))</f>
        <v/>
      </c>
      <c r="M239" s="42" t="str">
        <f ca="1">IF($G239="","",VLOOKUP($A239,Mitglieder!$C$24:$BG$323,M$303))</f>
        <v/>
      </c>
      <c r="N239" s="42" t="str">
        <f ca="1">IF($G239="","",VLOOKUP($A239,Mitglieder!$C$24:$BG$323,N$303))</f>
        <v/>
      </c>
      <c r="O239" s="42" t="str">
        <f ca="1">IF($G239="","",VLOOKUP($A239,Mitglieder!$C$24:$BG$323,O$303))</f>
        <v/>
      </c>
      <c r="P239" s="42" t="str">
        <f ca="1">IF($G239="","",VLOOKUP($A239,Mitglieder!$C$24:$BG$323,P$303))</f>
        <v/>
      </c>
      <c r="Q239" s="42" t="str">
        <f ca="1">IF($G239="","",VLOOKUP($A239,Mitglieder!$C$24:$BG$323,Q$303))</f>
        <v/>
      </c>
      <c r="R239" s="54" t="str">
        <f ca="1">IF(OR(VLOOKUP($A239,Mitglieder!$C$24:$BG$323,R$303)="",$G239=""),"",VLOOKUP($A239,Mitglieder!$C$24:$BG$323,R$303))</f>
        <v/>
      </c>
      <c r="S239" s="43" t="str">
        <f ca="1">IF($G239="","",TEXT(VLOOKUP($A239,Mitglieder!$C$24:$BG$323,S$303),"TT.MM.JJJJ"))</f>
        <v/>
      </c>
      <c r="T239" s="43" t="str">
        <f ca="1">IF($G239="","",TEXT(VLOOKUP($A239,Mitglieder!$C$24:$BG$323,T$303),"TT.MM.JJJJ"))</f>
        <v/>
      </c>
      <c r="U239" s="43" t="str">
        <f ca="1">IF($G239="","",TEXT(VLOOKUP($A239,Mitglieder!$C$24:$BG$323,U$303),"TT.MM.JJJJ"))</f>
        <v/>
      </c>
      <c r="V239" s="54" t="str">
        <f ca="1">IF(OR(VLOOKUP($A239,Mitglieder!$C$24:$BG$323,V$303)="",$G239=""),"",VLOOKUP($A239,Mitglieder!$C$24:$BG$323,V$303))</f>
        <v/>
      </c>
      <c r="W239" s="54" t="str">
        <f ca="1">IF(OR(VLOOKUP($A239,Mitglieder!$C$24:$BG$323,W$303)="",$G239=""),"",VLOOKUP($A239,Mitglieder!$C$24:$BG$323,W$303))</f>
        <v/>
      </c>
      <c r="X239" s="54" t="str">
        <f ca="1">IF(OR(VLOOKUP($A239,Mitglieder!$C$24:$BG$323,X$303)="",$G239=""),"",VLOOKUP($A239,Mitglieder!$C$24:$BG$323,X$303))</f>
        <v/>
      </c>
      <c r="Y239" s="54" t="str">
        <f ca="1">IF(OR(VLOOKUP($A239,Mitglieder!$C$24:$BG$323,Y$303)="",$G239=""),"",VLOOKUP($A239,Mitglieder!$C$24:$BG$323,Y$303))</f>
        <v/>
      </c>
      <c r="Z239" s="54" t="str">
        <f ca="1">IF(OR(VLOOKUP($A239,Mitglieder!$C$24:$BG$323,Z$303)="",$G239=""),"",VLOOKUP($A239,Mitglieder!$C$24:$BG$323,Z$303))</f>
        <v/>
      </c>
      <c r="AA239" s="54" t="str">
        <f ca="1">IF(OR(VLOOKUP($A239,Mitglieder!$C$24:$BG$323,AA$303)="",$G239=""),"",VLOOKUP($A239,Mitglieder!$C$24:$BG$323,AA$303))</f>
        <v/>
      </c>
      <c r="AB239" s="54" t="str">
        <f ca="1">IF(OR(VLOOKUP($A239,Mitglieder!$C$24:$BG$323,AB$303)="",$G239=""),"",VLOOKUP($A239,Mitglieder!$C$24:$BG$323,AB$303))</f>
        <v/>
      </c>
      <c r="AC239" s="54" t="str">
        <f ca="1">IF(OR(VLOOKUP($A239,Mitglieder!$C$24:$BG$323,AC$303)="",$G239=""),"",VLOOKUP($A239,Mitglieder!$C$24:$BG$323,AC$303))</f>
        <v/>
      </c>
      <c r="AD239" s="54" t="str">
        <f ca="1">IF(OR(VLOOKUP($A239,Mitglieder!$C$24:$BG$323,AD$303)="",$G239=""),"",VLOOKUP($A239,Mitglieder!$C$24:$BG$323,AD$303))</f>
        <v/>
      </c>
      <c r="AE239" s="54" t="str">
        <f ca="1">IF(OR(VLOOKUP($A239,Mitglieder!$C$24:$BG$323,AE$303)="",$G239=""),"",VLOOKUP($A239,Mitglieder!$C$24:$BG$323,AE$303))</f>
        <v/>
      </c>
      <c r="AF239" s="54" t="str">
        <f ca="1">IF(OR(VLOOKUP($A239,Mitglieder!$C$24:$BG$323,AF$303)="",$G239=""),"",VLOOKUP($A239,Mitglieder!$C$24:$BG$323,AF$303))</f>
        <v/>
      </c>
      <c r="AG239" s="54" t="str">
        <f ca="1">IF(OR(VLOOKUP($A239,Mitglieder!$C$24:$BG$323,AG$303)="",$G239=""),"",VLOOKUP($A239,Mitglieder!$C$24:$BG$323,AG$303))</f>
        <v/>
      </c>
      <c r="AH239" s="54" t="str">
        <f ca="1">IF(OR(VLOOKUP($A239,Mitglieder!$C$24:$BG$323,AH$303)="",$G239=""),"",VLOOKUP($A239,Mitglieder!$C$24:$BG$323,AH$303))</f>
        <v/>
      </c>
      <c r="AI239" s="54" t="str">
        <f ca="1">IF(OR(VLOOKUP($A239,Mitglieder!$C$24:$BG$323,AI$303)="",$G239=""),"",VLOOKUP($A239,Mitglieder!$C$24:$BG$323,AI$303))</f>
        <v/>
      </c>
      <c r="AJ239" s="54" t="str">
        <f ca="1">IF(OR(VLOOKUP($A239,Mitglieder!$C$24:$BG$323,AJ$303)="",$G239=""),"",VLOOKUP($A239,Mitglieder!$C$24:$BG$323,AJ$303))</f>
        <v/>
      </c>
      <c r="AK239" s="54" t="str">
        <f ca="1">IF(OR(VLOOKUP($A239,Mitglieder!$C$24:$BG$323,AK$303)="",$G239=""),"",VLOOKUP($A239,Mitglieder!$C$24:$BG$323,AK$303))</f>
        <v/>
      </c>
      <c r="AL239" s="54" t="str">
        <f ca="1">IF(OR(VLOOKUP($A239,Mitglieder!$C$24:$BG$323,AL$303)="",$G239=""),"",VLOOKUP($A239,Mitglieder!$C$24:$BG$323,AL$303))</f>
        <v/>
      </c>
      <c r="AM239" s="42" t="str">
        <f ca="1">IF($G239="","",VLOOKUP($A239,Mitglieder!$C$24:$BG$323,AM$303))</f>
        <v/>
      </c>
      <c r="AN239" s="54" t="str">
        <f ca="1">IF(OR(VLOOKUP($A239,Mitglieder!$C$24:$BG$323,AN$303)="",$G239=""),"",VLOOKUP($A239,Mitglieder!$C$24:$BG$323,AN$303))</f>
        <v/>
      </c>
      <c r="AO239" s="43" t="str">
        <f ca="1">IF($G239="","",TEXT(VLOOKUP($A239,Mitglieder!$C$24:$BG$323,AO$303),"TT.MM.JJJJ"))</f>
        <v/>
      </c>
      <c r="AP239" s="42" t="str">
        <f ca="1">IF($G239="","",VLOOKUP($A239,Mitglieder!$C$24:$BG$323,AP$303))</f>
        <v/>
      </c>
      <c r="AQ239" s="45" t="str">
        <f ca="1">IF($G239="","",TEXT(VLOOKUP($A239,Mitglieder!$C$24:$BG$323,AQ$303),"0.00"))</f>
        <v/>
      </c>
      <c r="AR239" s="54" t="str">
        <f ca="1">IF(OR(VLOOKUP($A239,Mitglieder!$C$24:$BG$323,AR$303)="",$G239=""),"",VLOOKUP($A239,Mitglieder!$C$24:$BG$323,AR$303))</f>
        <v/>
      </c>
      <c r="AS239" s="45" t="str">
        <f ca="1">IF($G239="","",TEXT(VLOOKUP($A239,Mitglieder!$C$24:$BG$323,AS$303),"0.00"))</f>
        <v/>
      </c>
      <c r="AT239" s="54" t="str">
        <f ca="1">IF(OR(VLOOKUP($A239,Mitglieder!$C$24:$BG$323,AT$303)="",$G239=""),"",VLOOKUP($A239,Mitglieder!$C$24:$BG$323,AT$303))</f>
        <v/>
      </c>
      <c r="AU239" s="45" t="str">
        <f ca="1">IF($G239="","",TEXT(VLOOKUP($A239,Mitglieder!$C$24:$BG$323,AU$303),"0.00"))</f>
        <v/>
      </c>
      <c r="AV239" s="45" t="str">
        <f ca="1">IF($G239="","",TEXT(VLOOKUP($A239,Mitglieder!$C$24:$BG$323,AV$303),"0.00"))</f>
        <v/>
      </c>
      <c r="AW239" s="42" t="str">
        <f ca="1">IF($G239="","",VLOOKUP($A239,Mitglieder!$C$24:$BG$323,AW$303))</f>
        <v/>
      </c>
      <c r="AX239" s="54" t="str">
        <f ca="1">IF(OR(VLOOKUP($A239,Mitglieder!$C$24:$BG$323,AX$303)="",$G239=""),"",VLOOKUP($A239,Mitglieder!$C$24:$BG$323,AX$303))</f>
        <v/>
      </c>
      <c r="AY239" s="43" t="str">
        <f ca="1">IF($G239="","",TEXT(VLOOKUP($A239,Mitglieder!$C$24:$BG$323,AY$303),"TT.MM.JJJJ"))</f>
        <v/>
      </c>
      <c r="AZ239" s="43" t="str">
        <f ca="1">IF($G239="","",TEXT(VLOOKUP($A239,Mitglieder!$C$24:$BG$323,AZ$303),"TT.MM.JJJJ"))</f>
        <v/>
      </c>
      <c r="BA239" s="43" t="str">
        <f ca="1">IF($G239="","",TEXT(VLOOKUP($A239,Mitglieder!$C$24:$BG$323,BA$303),"TT.MM.JJJJ"))</f>
        <v/>
      </c>
      <c r="BB239" s="43" t="str">
        <f ca="1">IF($G239="","",TEXT(VLOOKUP($A239,Mitglieder!$C$24:$BG$323,BB$303),"TT.MM.JJJJ"))</f>
        <v/>
      </c>
      <c r="BC239" s="43" t="str">
        <f ca="1">IF($G239="","",TEXT(VLOOKUP($A239,Mitglieder!$C$24:$BG$323,BC$303),"TT.MM.JJJJ"))</f>
        <v/>
      </c>
      <c r="BD239" s="43" t="str">
        <f ca="1">IF($G239="","",TEXT(VLOOKUP($A239,Mitglieder!$C$24:$BG$323,BD$303),"TT.MM.JJJJ"))</f>
        <v/>
      </c>
      <c r="BE239" s="42" t="str">
        <f ca="1">IF($G239="","",VLOOKUP($A239,Mitglieder!$C$24:$BG$323,BE$303))</f>
        <v/>
      </c>
      <c r="BF239" s="42" t="str">
        <f ca="1">IF($G239="","",VLOOKUP($A239,Mitglieder!$C$24:$BG$323,BF$303))</f>
        <v/>
      </c>
    </row>
    <row r="240" spans="1:58" x14ac:dyDescent="0.35">
      <c r="A240" s="42">
        <v>240</v>
      </c>
      <c r="B240" s="42">
        <f ca="1">VLOOKUP($A240,Mitglieder!$C$24:$BA$323,B$303)</f>
        <v>1.0299999999999967</v>
      </c>
      <c r="C240" s="42" t="str">
        <f ca="1">IF($G240="","",VLOOKUP($A240,Mitglieder!$C$24:$BG$323,C$303))</f>
        <v/>
      </c>
      <c r="D240" s="42" t="str">
        <f ca="1">IF($G240="","",VLOOKUP($A240,Mitglieder!$C$24:$BG$323,D$303))</f>
        <v/>
      </c>
      <c r="E240" s="42" t="str">
        <f ca="1">IF($G240="","",VLOOKUP($A240,Mitglieder!$C$24:$BG$323,E$303))</f>
        <v/>
      </c>
      <c r="F240" s="54" t="str">
        <f ca="1">IF(OR(VLOOKUP($A240,Mitglieder!$C$24:$BG$323,F$303)="",$G240=""),"",VLOOKUP($A240,Mitglieder!$C$24:$BG$323,F$303))</f>
        <v/>
      </c>
      <c r="G240" s="72" t="str">
        <f ca="1">IF(B240/ROUND(B240,0)=1,VLOOKUP($A240,Mitglieder!$C$24:$BA$323,G$303),"")</f>
        <v/>
      </c>
      <c r="H240" s="42" t="str">
        <f ca="1">IF($G240="","",VLOOKUP($A240,Mitglieder!$C$24:$BG$323,H$303))</f>
        <v/>
      </c>
      <c r="I240" s="54" t="str">
        <f ca="1">IF(OR(VLOOKUP($A240,Mitglieder!$C$24:$BG$323,I$303)="",$G240=""),"",VLOOKUP($A240,Mitglieder!$C$24:$BG$323,I$303))</f>
        <v/>
      </c>
      <c r="J240" s="42" t="str">
        <f ca="1">IF($G240="","",VLOOKUP($A240,Mitglieder!$C$24:$BG$323,J$303))</f>
        <v/>
      </c>
      <c r="K240" s="54" t="str">
        <f ca="1">IF(OR(VLOOKUP($A240,Mitglieder!$C$24:$BG$323,K$303)="",$G240=""),"",VLOOKUP($A240,Mitglieder!$C$24:$BG$323,K$303))</f>
        <v/>
      </c>
      <c r="L240" s="42" t="str">
        <f ca="1">IF($G240="","",VLOOKUP($A240,Mitglieder!$C$24:$BG$323,L$303))</f>
        <v/>
      </c>
      <c r="M240" s="42" t="str">
        <f ca="1">IF($G240="","",VLOOKUP($A240,Mitglieder!$C$24:$BG$323,M$303))</f>
        <v/>
      </c>
      <c r="N240" s="42" t="str">
        <f ca="1">IF($G240="","",VLOOKUP($A240,Mitglieder!$C$24:$BG$323,N$303))</f>
        <v/>
      </c>
      <c r="O240" s="42" t="str">
        <f ca="1">IF($G240="","",VLOOKUP($A240,Mitglieder!$C$24:$BG$323,O$303))</f>
        <v/>
      </c>
      <c r="P240" s="42" t="str">
        <f ca="1">IF($G240="","",VLOOKUP($A240,Mitglieder!$C$24:$BG$323,P$303))</f>
        <v/>
      </c>
      <c r="Q240" s="42" t="str">
        <f ca="1">IF($G240="","",VLOOKUP($A240,Mitglieder!$C$24:$BG$323,Q$303))</f>
        <v/>
      </c>
      <c r="R240" s="54" t="str">
        <f ca="1">IF(OR(VLOOKUP($A240,Mitglieder!$C$24:$BG$323,R$303)="",$G240=""),"",VLOOKUP($A240,Mitglieder!$C$24:$BG$323,R$303))</f>
        <v/>
      </c>
      <c r="S240" s="43" t="str">
        <f ca="1">IF($G240="","",TEXT(VLOOKUP($A240,Mitglieder!$C$24:$BG$323,S$303),"TT.MM.JJJJ"))</f>
        <v/>
      </c>
      <c r="T240" s="43" t="str">
        <f ca="1">IF($G240="","",TEXT(VLOOKUP($A240,Mitglieder!$C$24:$BG$323,T$303),"TT.MM.JJJJ"))</f>
        <v/>
      </c>
      <c r="U240" s="43" t="str">
        <f ca="1">IF($G240="","",TEXT(VLOOKUP($A240,Mitglieder!$C$24:$BG$323,U$303),"TT.MM.JJJJ"))</f>
        <v/>
      </c>
      <c r="V240" s="54" t="str">
        <f ca="1">IF(OR(VLOOKUP($A240,Mitglieder!$C$24:$BG$323,V$303)="",$G240=""),"",VLOOKUP($A240,Mitglieder!$C$24:$BG$323,V$303))</f>
        <v/>
      </c>
      <c r="W240" s="54" t="str">
        <f ca="1">IF(OR(VLOOKUP($A240,Mitglieder!$C$24:$BG$323,W$303)="",$G240=""),"",VLOOKUP($A240,Mitglieder!$C$24:$BG$323,W$303))</f>
        <v/>
      </c>
      <c r="X240" s="54" t="str">
        <f ca="1">IF(OR(VLOOKUP($A240,Mitglieder!$C$24:$BG$323,X$303)="",$G240=""),"",VLOOKUP($A240,Mitglieder!$C$24:$BG$323,X$303))</f>
        <v/>
      </c>
      <c r="Y240" s="54" t="str">
        <f ca="1">IF(OR(VLOOKUP($A240,Mitglieder!$C$24:$BG$323,Y$303)="",$G240=""),"",VLOOKUP($A240,Mitglieder!$C$24:$BG$323,Y$303))</f>
        <v/>
      </c>
      <c r="Z240" s="54" t="str">
        <f ca="1">IF(OR(VLOOKUP($A240,Mitglieder!$C$24:$BG$323,Z$303)="",$G240=""),"",VLOOKUP($A240,Mitglieder!$C$24:$BG$323,Z$303))</f>
        <v/>
      </c>
      <c r="AA240" s="54" t="str">
        <f ca="1">IF(OR(VLOOKUP($A240,Mitglieder!$C$24:$BG$323,AA$303)="",$G240=""),"",VLOOKUP($A240,Mitglieder!$C$24:$BG$323,AA$303))</f>
        <v/>
      </c>
      <c r="AB240" s="54" t="str">
        <f ca="1">IF(OR(VLOOKUP($A240,Mitglieder!$C$24:$BG$323,AB$303)="",$G240=""),"",VLOOKUP($A240,Mitglieder!$C$24:$BG$323,AB$303))</f>
        <v/>
      </c>
      <c r="AC240" s="54" t="str">
        <f ca="1">IF(OR(VLOOKUP($A240,Mitglieder!$C$24:$BG$323,AC$303)="",$G240=""),"",VLOOKUP($A240,Mitglieder!$C$24:$BG$323,AC$303))</f>
        <v/>
      </c>
      <c r="AD240" s="54" t="str">
        <f ca="1">IF(OR(VLOOKUP($A240,Mitglieder!$C$24:$BG$323,AD$303)="",$G240=""),"",VLOOKUP($A240,Mitglieder!$C$24:$BG$323,AD$303))</f>
        <v/>
      </c>
      <c r="AE240" s="54" t="str">
        <f ca="1">IF(OR(VLOOKUP($A240,Mitglieder!$C$24:$BG$323,AE$303)="",$G240=""),"",VLOOKUP($A240,Mitglieder!$C$24:$BG$323,AE$303))</f>
        <v/>
      </c>
      <c r="AF240" s="54" t="str">
        <f ca="1">IF(OR(VLOOKUP($A240,Mitglieder!$C$24:$BG$323,AF$303)="",$G240=""),"",VLOOKUP($A240,Mitglieder!$C$24:$BG$323,AF$303))</f>
        <v/>
      </c>
      <c r="AG240" s="54" t="str">
        <f ca="1">IF(OR(VLOOKUP($A240,Mitglieder!$C$24:$BG$323,AG$303)="",$G240=""),"",VLOOKUP($A240,Mitglieder!$C$24:$BG$323,AG$303))</f>
        <v/>
      </c>
      <c r="AH240" s="54" t="str">
        <f ca="1">IF(OR(VLOOKUP($A240,Mitglieder!$C$24:$BG$323,AH$303)="",$G240=""),"",VLOOKUP($A240,Mitglieder!$C$24:$BG$323,AH$303))</f>
        <v/>
      </c>
      <c r="AI240" s="54" t="str">
        <f ca="1">IF(OR(VLOOKUP($A240,Mitglieder!$C$24:$BG$323,AI$303)="",$G240=""),"",VLOOKUP($A240,Mitglieder!$C$24:$BG$323,AI$303))</f>
        <v/>
      </c>
      <c r="AJ240" s="54" t="str">
        <f ca="1">IF(OR(VLOOKUP($A240,Mitglieder!$C$24:$BG$323,AJ$303)="",$G240=""),"",VLOOKUP($A240,Mitglieder!$C$24:$BG$323,AJ$303))</f>
        <v/>
      </c>
      <c r="AK240" s="54" t="str">
        <f ca="1">IF(OR(VLOOKUP($A240,Mitglieder!$C$24:$BG$323,AK$303)="",$G240=""),"",VLOOKUP($A240,Mitglieder!$C$24:$BG$323,AK$303))</f>
        <v/>
      </c>
      <c r="AL240" s="54" t="str">
        <f ca="1">IF(OR(VLOOKUP($A240,Mitglieder!$C$24:$BG$323,AL$303)="",$G240=""),"",VLOOKUP($A240,Mitglieder!$C$24:$BG$323,AL$303))</f>
        <v/>
      </c>
      <c r="AM240" s="42" t="str">
        <f ca="1">IF($G240="","",VLOOKUP($A240,Mitglieder!$C$24:$BG$323,AM$303))</f>
        <v/>
      </c>
      <c r="AN240" s="54" t="str">
        <f ca="1">IF(OR(VLOOKUP($A240,Mitglieder!$C$24:$BG$323,AN$303)="",$G240=""),"",VLOOKUP($A240,Mitglieder!$C$24:$BG$323,AN$303))</f>
        <v/>
      </c>
      <c r="AO240" s="43" t="str">
        <f ca="1">IF($G240="","",TEXT(VLOOKUP($A240,Mitglieder!$C$24:$BG$323,AO$303),"TT.MM.JJJJ"))</f>
        <v/>
      </c>
      <c r="AP240" s="42" t="str">
        <f ca="1">IF($G240="","",VLOOKUP($A240,Mitglieder!$C$24:$BG$323,AP$303))</f>
        <v/>
      </c>
      <c r="AQ240" s="45" t="str">
        <f ca="1">IF($G240="","",TEXT(VLOOKUP($A240,Mitglieder!$C$24:$BG$323,AQ$303),"0.00"))</f>
        <v/>
      </c>
      <c r="AR240" s="54" t="str">
        <f ca="1">IF(OR(VLOOKUP($A240,Mitglieder!$C$24:$BG$323,AR$303)="",$G240=""),"",VLOOKUP($A240,Mitglieder!$C$24:$BG$323,AR$303))</f>
        <v/>
      </c>
      <c r="AS240" s="45" t="str">
        <f ca="1">IF($G240="","",TEXT(VLOOKUP($A240,Mitglieder!$C$24:$BG$323,AS$303),"0.00"))</f>
        <v/>
      </c>
      <c r="AT240" s="54" t="str">
        <f ca="1">IF(OR(VLOOKUP($A240,Mitglieder!$C$24:$BG$323,AT$303)="",$G240=""),"",VLOOKUP($A240,Mitglieder!$C$24:$BG$323,AT$303))</f>
        <v/>
      </c>
      <c r="AU240" s="45" t="str">
        <f ca="1">IF($G240="","",TEXT(VLOOKUP($A240,Mitglieder!$C$24:$BG$323,AU$303),"0.00"))</f>
        <v/>
      </c>
      <c r="AV240" s="45" t="str">
        <f ca="1">IF($G240="","",TEXT(VLOOKUP($A240,Mitglieder!$C$24:$BG$323,AV$303),"0.00"))</f>
        <v/>
      </c>
      <c r="AW240" s="42" t="str">
        <f ca="1">IF($G240="","",VLOOKUP($A240,Mitglieder!$C$24:$BG$323,AW$303))</f>
        <v/>
      </c>
      <c r="AX240" s="54" t="str">
        <f ca="1">IF(OR(VLOOKUP($A240,Mitglieder!$C$24:$BG$323,AX$303)="",$G240=""),"",VLOOKUP($A240,Mitglieder!$C$24:$BG$323,AX$303))</f>
        <v/>
      </c>
      <c r="AY240" s="43" t="str">
        <f ca="1">IF($G240="","",TEXT(VLOOKUP($A240,Mitglieder!$C$24:$BG$323,AY$303),"TT.MM.JJJJ"))</f>
        <v/>
      </c>
      <c r="AZ240" s="43" t="str">
        <f ca="1">IF($G240="","",TEXT(VLOOKUP($A240,Mitglieder!$C$24:$BG$323,AZ$303),"TT.MM.JJJJ"))</f>
        <v/>
      </c>
      <c r="BA240" s="43" t="str">
        <f ca="1">IF($G240="","",TEXT(VLOOKUP($A240,Mitglieder!$C$24:$BG$323,BA$303),"TT.MM.JJJJ"))</f>
        <v/>
      </c>
      <c r="BB240" s="43" t="str">
        <f ca="1">IF($G240="","",TEXT(VLOOKUP($A240,Mitglieder!$C$24:$BG$323,BB$303),"TT.MM.JJJJ"))</f>
        <v/>
      </c>
      <c r="BC240" s="43" t="str">
        <f ca="1">IF($G240="","",TEXT(VLOOKUP($A240,Mitglieder!$C$24:$BG$323,BC$303),"TT.MM.JJJJ"))</f>
        <v/>
      </c>
      <c r="BD240" s="43" t="str">
        <f ca="1">IF($G240="","",TEXT(VLOOKUP($A240,Mitglieder!$C$24:$BG$323,BD$303),"TT.MM.JJJJ"))</f>
        <v/>
      </c>
      <c r="BE240" s="42" t="str">
        <f ca="1">IF($G240="","",VLOOKUP($A240,Mitglieder!$C$24:$BG$323,BE$303))</f>
        <v/>
      </c>
      <c r="BF240" s="42" t="str">
        <f ca="1">IF($G240="","",VLOOKUP($A240,Mitglieder!$C$24:$BG$323,BF$303))</f>
        <v/>
      </c>
    </row>
    <row r="241" spans="1:58" x14ac:dyDescent="0.35">
      <c r="A241" s="42">
        <v>241</v>
      </c>
      <c r="B241" s="42">
        <f ca="1">VLOOKUP($A241,Mitglieder!$C$24:$BA$323,B$303)</f>
        <v>1.0299999999999967</v>
      </c>
      <c r="C241" s="42" t="str">
        <f ca="1">IF($G241="","",VLOOKUP($A241,Mitglieder!$C$24:$BG$323,C$303))</f>
        <v/>
      </c>
      <c r="D241" s="42" t="str">
        <f ca="1">IF($G241="","",VLOOKUP($A241,Mitglieder!$C$24:$BG$323,D$303))</f>
        <v/>
      </c>
      <c r="E241" s="42" t="str">
        <f ca="1">IF($G241="","",VLOOKUP($A241,Mitglieder!$C$24:$BG$323,E$303))</f>
        <v/>
      </c>
      <c r="F241" s="54" t="str">
        <f ca="1">IF(OR(VLOOKUP($A241,Mitglieder!$C$24:$BG$323,F$303)="",$G241=""),"",VLOOKUP($A241,Mitglieder!$C$24:$BG$323,F$303))</f>
        <v/>
      </c>
      <c r="G241" s="72" t="str">
        <f ca="1">IF(B241/ROUND(B241,0)=1,VLOOKUP($A241,Mitglieder!$C$24:$BA$323,G$303),"")</f>
        <v/>
      </c>
      <c r="H241" s="42" t="str">
        <f ca="1">IF($G241="","",VLOOKUP($A241,Mitglieder!$C$24:$BG$323,H$303))</f>
        <v/>
      </c>
      <c r="I241" s="54" t="str">
        <f ca="1">IF(OR(VLOOKUP($A241,Mitglieder!$C$24:$BG$323,I$303)="",$G241=""),"",VLOOKUP($A241,Mitglieder!$C$24:$BG$323,I$303))</f>
        <v/>
      </c>
      <c r="J241" s="42" t="str">
        <f ca="1">IF($G241="","",VLOOKUP($A241,Mitglieder!$C$24:$BG$323,J$303))</f>
        <v/>
      </c>
      <c r="K241" s="54" t="str">
        <f ca="1">IF(OR(VLOOKUP($A241,Mitglieder!$C$24:$BG$323,K$303)="",$G241=""),"",VLOOKUP($A241,Mitglieder!$C$24:$BG$323,K$303))</f>
        <v/>
      </c>
      <c r="L241" s="42" t="str">
        <f ca="1">IF($G241="","",VLOOKUP($A241,Mitglieder!$C$24:$BG$323,L$303))</f>
        <v/>
      </c>
      <c r="M241" s="42" t="str">
        <f ca="1">IF($G241="","",VLOOKUP($A241,Mitglieder!$C$24:$BG$323,M$303))</f>
        <v/>
      </c>
      <c r="N241" s="42" t="str">
        <f ca="1">IF($G241="","",VLOOKUP($A241,Mitglieder!$C$24:$BG$323,N$303))</f>
        <v/>
      </c>
      <c r="O241" s="42" t="str">
        <f ca="1">IF($G241="","",VLOOKUP($A241,Mitglieder!$C$24:$BG$323,O$303))</f>
        <v/>
      </c>
      <c r="P241" s="42" t="str">
        <f ca="1">IF($G241="","",VLOOKUP($A241,Mitglieder!$C$24:$BG$323,P$303))</f>
        <v/>
      </c>
      <c r="Q241" s="42" t="str">
        <f ca="1">IF($G241="","",VLOOKUP($A241,Mitglieder!$C$24:$BG$323,Q$303))</f>
        <v/>
      </c>
      <c r="R241" s="54" t="str">
        <f ca="1">IF(OR(VLOOKUP($A241,Mitglieder!$C$24:$BG$323,R$303)="",$G241=""),"",VLOOKUP($A241,Mitglieder!$C$24:$BG$323,R$303))</f>
        <v/>
      </c>
      <c r="S241" s="43" t="str">
        <f ca="1">IF($G241="","",TEXT(VLOOKUP($A241,Mitglieder!$C$24:$BG$323,S$303),"TT.MM.JJJJ"))</f>
        <v/>
      </c>
      <c r="T241" s="43" t="str">
        <f ca="1">IF($G241="","",TEXT(VLOOKUP($A241,Mitglieder!$C$24:$BG$323,T$303),"TT.MM.JJJJ"))</f>
        <v/>
      </c>
      <c r="U241" s="43" t="str">
        <f ca="1">IF($G241="","",TEXT(VLOOKUP($A241,Mitglieder!$C$24:$BG$323,U$303),"TT.MM.JJJJ"))</f>
        <v/>
      </c>
      <c r="V241" s="54" t="str">
        <f ca="1">IF(OR(VLOOKUP($A241,Mitglieder!$C$24:$BG$323,V$303)="",$G241=""),"",VLOOKUP($A241,Mitglieder!$C$24:$BG$323,V$303))</f>
        <v/>
      </c>
      <c r="W241" s="54" t="str">
        <f ca="1">IF(OR(VLOOKUP($A241,Mitglieder!$C$24:$BG$323,W$303)="",$G241=""),"",VLOOKUP($A241,Mitglieder!$C$24:$BG$323,W$303))</f>
        <v/>
      </c>
      <c r="X241" s="54" t="str">
        <f ca="1">IF(OR(VLOOKUP($A241,Mitglieder!$C$24:$BG$323,X$303)="",$G241=""),"",VLOOKUP($A241,Mitglieder!$C$24:$BG$323,X$303))</f>
        <v/>
      </c>
      <c r="Y241" s="54" t="str">
        <f ca="1">IF(OR(VLOOKUP($A241,Mitglieder!$C$24:$BG$323,Y$303)="",$G241=""),"",VLOOKUP($A241,Mitglieder!$C$24:$BG$323,Y$303))</f>
        <v/>
      </c>
      <c r="Z241" s="54" t="str">
        <f ca="1">IF(OR(VLOOKUP($A241,Mitglieder!$C$24:$BG$323,Z$303)="",$G241=""),"",VLOOKUP($A241,Mitglieder!$C$24:$BG$323,Z$303))</f>
        <v/>
      </c>
      <c r="AA241" s="54" t="str">
        <f ca="1">IF(OR(VLOOKUP($A241,Mitglieder!$C$24:$BG$323,AA$303)="",$G241=""),"",VLOOKUP($A241,Mitglieder!$C$24:$BG$323,AA$303))</f>
        <v/>
      </c>
      <c r="AB241" s="54" t="str">
        <f ca="1">IF(OR(VLOOKUP($A241,Mitglieder!$C$24:$BG$323,AB$303)="",$G241=""),"",VLOOKUP($A241,Mitglieder!$C$24:$BG$323,AB$303))</f>
        <v/>
      </c>
      <c r="AC241" s="54" t="str">
        <f ca="1">IF(OR(VLOOKUP($A241,Mitglieder!$C$24:$BG$323,AC$303)="",$G241=""),"",VLOOKUP($A241,Mitglieder!$C$24:$BG$323,AC$303))</f>
        <v/>
      </c>
      <c r="AD241" s="54" t="str">
        <f ca="1">IF(OR(VLOOKUP($A241,Mitglieder!$C$24:$BG$323,AD$303)="",$G241=""),"",VLOOKUP($A241,Mitglieder!$C$24:$BG$323,AD$303))</f>
        <v/>
      </c>
      <c r="AE241" s="54" t="str">
        <f ca="1">IF(OR(VLOOKUP($A241,Mitglieder!$C$24:$BG$323,AE$303)="",$G241=""),"",VLOOKUP($A241,Mitglieder!$C$24:$BG$323,AE$303))</f>
        <v/>
      </c>
      <c r="AF241" s="54" t="str">
        <f ca="1">IF(OR(VLOOKUP($A241,Mitglieder!$C$24:$BG$323,AF$303)="",$G241=""),"",VLOOKUP($A241,Mitglieder!$C$24:$BG$323,AF$303))</f>
        <v/>
      </c>
      <c r="AG241" s="54" t="str">
        <f ca="1">IF(OR(VLOOKUP($A241,Mitglieder!$C$24:$BG$323,AG$303)="",$G241=""),"",VLOOKUP($A241,Mitglieder!$C$24:$BG$323,AG$303))</f>
        <v/>
      </c>
      <c r="AH241" s="54" t="str">
        <f ca="1">IF(OR(VLOOKUP($A241,Mitglieder!$C$24:$BG$323,AH$303)="",$G241=""),"",VLOOKUP($A241,Mitglieder!$C$24:$BG$323,AH$303))</f>
        <v/>
      </c>
      <c r="AI241" s="54" t="str">
        <f ca="1">IF(OR(VLOOKUP($A241,Mitglieder!$C$24:$BG$323,AI$303)="",$G241=""),"",VLOOKUP($A241,Mitglieder!$C$24:$BG$323,AI$303))</f>
        <v/>
      </c>
      <c r="AJ241" s="54" t="str">
        <f ca="1">IF(OR(VLOOKUP($A241,Mitglieder!$C$24:$BG$323,AJ$303)="",$G241=""),"",VLOOKUP($A241,Mitglieder!$C$24:$BG$323,AJ$303))</f>
        <v/>
      </c>
      <c r="AK241" s="54" t="str">
        <f ca="1">IF(OR(VLOOKUP($A241,Mitglieder!$C$24:$BG$323,AK$303)="",$G241=""),"",VLOOKUP($A241,Mitglieder!$C$24:$BG$323,AK$303))</f>
        <v/>
      </c>
      <c r="AL241" s="54" t="str">
        <f ca="1">IF(OR(VLOOKUP($A241,Mitglieder!$C$24:$BG$323,AL$303)="",$G241=""),"",VLOOKUP($A241,Mitglieder!$C$24:$BG$323,AL$303))</f>
        <v/>
      </c>
      <c r="AM241" s="42" t="str">
        <f ca="1">IF($G241="","",VLOOKUP($A241,Mitglieder!$C$24:$BG$323,AM$303))</f>
        <v/>
      </c>
      <c r="AN241" s="54" t="str">
        <f ca="1">IF(OR(VLOOKUP($A241,Mitglieder!$C$24:$BG$323,AN$303)="",$G241=""),"",VLOOKUP($A241,Mitglieder!$C$24:$BG$323,AN$303))</f>
        <v/>
      </c>
      <c r="AO241" s="43" t="str">
        <f ca="1">IF($G241="","",TEXT(VLOOKUP($A241,Mitglieder!$C$24:$BG$323,AO$303),"TT.MM.JJJJ"))</f>
        <v/>
      </c>
      <c r="AP241" s="42" t="str">
        <f ca="1">IF($G241="","",VLOOKUP($A241,Mitglieder!$C$24:$BG$323,AP$303))</f>
        <v/>
      </c>
      <c r="AQ241" s="45" t="str">
        <f ca="1">IF($G241="","",TEXT(VLOOKUP($A241,Mitglieder!$C$24:$BG$323,AQ$303),"0.00"))</f>
        <v/>
      </c>
      <c r="AR241" s="54" t="str">
        <f ca="1">IF(OR(VLOOKUP($A241,Mitglieder!$C$24:$BG$323,AR$303)="",$G241=""),"",VLOOKUP($A241,Mitglieder!$C$24:$BG$323,AR$303))</f>
        <v/>
      </c>
      <c r="AS241" s="45" t="str">
        <f ca="1">IF($G241="","",TEXT(VLOOKUP($A241,Mitglieder!$C$24:$BG$323,AS$303),"0.00"))</f>
        <v/>
      </c>
      <c r="AT241" s="54" t="str">
        <f ca="1">IF(OR(VLOOKUP($A241,Mitglieder!$C$24:$BG$323,AT$303)="",$G241=""),"",VLOOKUP($A241,Mitglieder!$C$24:$BG$323,AT$303))</f>
        <v/>
      </c>
      <c r="AU241" s="45" t="str">
        <f ca="1">IF($G241="","",TEXT(VLOOKUP($A241,Mitglieder!$C$24:$BG$323,AU$303),"0.00"))</f>
        <v/>
      </c>
      <c r="AV241" s="45" t="str">
        <f ca="1">IF($G241="","",TEXT(VLOOKUP($A241,Mitglieder!$C$24:$BG$323,AV$303),"0.00"))</f>
        <v/>
      </c>
      <c r="AW241" s="42" t="str">
        <f ca="1">IF($G241="","",VLOOKUP($A241,Mitglieder!$C$24:$BG$323,AW$303))</f>
        <v/>
      </c>
      <c r="AX241" s="54" t="str">
        <f ca="1">IF(OR(VLOOKUP($A241,Mitglieder!$C$24:$BG$323,AX$303)="",$G241=""),"",VLOOKUP($A241,Mitglieder!$C$24:$BG$323,AX$303))</f>
        <v/>
      </c>
      <c r="AY241" s="43" t="str">
        <f ca="1">IF($G241="","",TEXT(VLOOKUP($A241,Mitglieder!$C$24:$BG$323,AY$303),"TT.MM.JJJJ"))</f>
        <v/>
      </c>
      <c r="AZ241" s="43" t="str">
        <f ca="1">IF($G241="","",TEXT(VLOOKUP($A241,Mitglieder!$C$24:$BG$323,AZ$303),"TT.MM.JJJJ"))</f>
        <v/>
      </c>
      <c r="BA241" s="43" t="str">
        <f ca="1">IF($G241="","",TEXT(VLOOKUP($A241,Mitglieder!$C$24:$BG$323,BA$303),"TT.MM.JJJJ"))</f>
        <v/>
      </c>
      <c r="BB241" s="43" t="str">
        <f ca="1">IF($G241="","",TEXT(VLOOKUP($A241,Mitglieder!$C$24:$BG$323,BB$303),"TT.MM.JJJJ"))</f>
        <v/>
      </c>
      <c r="BC241" s="43" t="str">
        <f ca="1">IF($G241="","",TEXT(VLOOKUP($A241,Mitglieder!$C$24:$BG$323,BC$303),"TT.MM.JJJJ"))</f>
        <v/>
      </c>
      <c r="BD241" s="43" t="str">
        <f ca="1">IF($G241="","",TEXT(VLOOKUP($A241,Mitglieder!$C$24:$BG$323,BD$303),"TT.MM.JJJJ"))</f>
        <v/>
      </c>
      <c r="BE241" s="42" t="str">
        <f ca="1">IF($G241="","",VLOOKUP($A241,Mitglieder!$C$24:$BG$323,BE$303))</f>
        <v/>
      </c>
      <c r="BF241" s="42" t="str">
        <f ca="1">IF($G241="","",VLOOKUP($A241,Mitglieder!$C$24:$BG$323,BF$303))</f>
        <v/>
      </c>
    </row>
    <row r="242" spans="1:58" x14ac:dyDescent="0.35">
      <c r="A242" s="42">
        <v>242</v>
      </c>
      <c r="B242" s="42">
        <f ca="1">VLOOKUP($A242,Mitglieder!$C$24:$BA$323,B$303)</f>
        <v>1.0299999999999967</v>
      </c>
      <c r="C242" s="42" t="str">
        <f ca="1">IF($G242="","",VLOOKUP($A242,Mitglieder!$C$24:$BG$323,C$303))</f>
        <v/>
      </c>
      <c r="D242" s="42" t="str">
        <f ca="1">IF($G242="","",VLOOKUP($A242,Mitglieder!$C$24:$BG$323,D$303))</f>
        <v/>
      </c>
      <c r="E242" s="42" t="str">
        <f ca="1">IF($G242="","",VLOOKUP($A242,Mitglieder!$C$24:$BG$323,E$303))</f>
        <v/>
      </c>
      <c r="F242" s="54" t="str">
        <f ca="1">IF(OR(VLOOKUP($A242,Mitglieder!$C$24:$BG$323,F$303)="",$G242=""),"",VLOOKUP($A242,Mitglieder!$C$24:$BG$323,F$303))</f>
        <v/>
      </c>
      <c r="G242" s="72" t="str">
        <f ca="1">IF(B242/ROUND(B242,0)=1,VLOOKUP($A242,Mitglieder!$C$24:$BA$323,G$303),"")</f>
        <v/>
      </c>
      <c r="H242" s="42" t="str">
        <f ca="1">IF($G242="","",VLOOKUP($A242,Mitglieder!$C$24:$BG$323,H$303))</f>
        <v/>
      </c>
      <c r="I242" s="54" t="str">
        <f ca="1">IF(OR(VLOOKUP($A242,Mitglieder!$C$24:$BG$323,I$303)="",$G242=""),"",VLOOKUP($A242,Mitglieder!$C$24:$BG$323,I$303))</f>
        <v/>
      </c>
      <c r="J242" s="42" t="str">
        <f ca="1">IF($G242="","",VLOOKUP($A242,Mitglieder!$C$24:$BG$323,J$303))</f>
        <v/>
      </c>
      <c r="K242" s="54" t="str">
        <f ca="1">IF(OR(VLOOKUP($A242,Mitglieder!$C$24:$BG$323,K$303)="",$G242=""),"",VLOOKUP($A242,Mitglieder!$C$24:$BG$323,K$303))</f>
        <v/>
      </c>
      <c r="L242" s="42" t="str">
        <f ca="1">IF($G242="","",VLOOKUP($A242,Mitglieder!$C$24:$BG$323,L$303))</f>
        <v/>
      </c>
      <c r="M242" s="42" t="str">
        <f ca="1">IF($G242="","",VLOOKUP($A242,Mitglieder!$C$24:$BG$323,M$303))</f>
        <v/>
      </c>
      <c r="N242" s="42" t="str">
        <f ca="1">IF($G242="","",VLOOKUP($A242,Mitglieder!$C$24:$BG$323,N$303))</f>
        <v/>
      </c>
      <c r="O242" s="42" t="str">
        <f ca="1">IF($G242="","",VLOOKUP($A242,Mitglieder!$C$24:$BG$323,O$303))</f>
        <v/>
      </c>
      <c r="P242" s="42" t="str">
        <f ca="1">IF($G242="","",VLOOKUP($A242,Mitglieder!$C$24:$BG$323,P$303))</f>
        <v/>
      </c>
      <c r="Q242" s="42" t="str">
        <f ca="1">IF($G242="","",VLOOKUP($A242,Mitglieder!$C$24:$BG$323,Q$303))</f>
        <v/>
      </c>
      <c r="R242" s="54" t="str">
        <f ca="1">IF(OR(VLOOKUP($A242,Mitglieder!$C$24:$BG$323,R$303)="",$G242=""),"",VLOOKUP($A242,Mitglieder!$C$24:$BG$323,R$303))</f>
        <v/>
      </c>
      <c r="S242" s="43" t="str">
        <f ca="1">IF($G242="","",TEXT(VLOOKUP($A242,Mitglieder!$C$24:$BG$323,S$303),"TT.MM.JJJJ"))</f>
        <v/>
      </c>
      <c r="T242" s="43" t="str">
        <f ca="1">IF($G242="","",TEXT(VLOOKUP($A242,Mitglieder!$C$24:$BG$323,T$303),"TT.MM.JJJJ"))</f>
        <v/>
      </c>
      <c r="U242" s="43" t="str">
        <f ca="1">IF($G242="","",TEXT(VLOOKUP($A242,Mitglieder!$C$24:$BG$323,U$303),"TT.MM.JJJJ"))</f>
        <v/>
      </c>
      <c r="V242" s="54" t="str">
        <f ca="1">IF(OR(VLOOKUP($A242,Mitglieder!$C$24:$BG$323,V$303)="",$G242=""),"",VLOOKUP($A242,Mitglieder!$C$24:$BG$323,V$303))</f>
        <v/>
      </c>
      <c r="W242" s="54" t="str">
        <f ca="1">IF(OR(VLOOKUP($A242,Mitglieder!$C$24:$BG$323,W$303)="",$G242=""),"",VLOOKUP($A242,Mitglieder!$C$24:$BG$323,W$303))</f>
        <v/>
      </c>
      <c r="X242" s="54" t="str">
        <f ca="1">IF(OR(VLOOKUP($A242,Mitglieder!$C$24:$BG$323,X$303)="",$G242=""),"",VLOOKUP($A242,Mitglieder!$C$24:$BG$323,X$303))</f>
        <v/>
      </c>
      <c r="Y242" s="54" t="str">
        <f ca="1">IF(OR(VLOOKUP($A242,Mitglieder!$C$24:$BG$323,Y$303)="",$G242=""),"",VLOOKUP($A242,Mitglieder!$C$24:$BG$323,Y$303))</f>
        <v/>
      </c>
      <c r="Z242" s="54" t="str">
        <f ca="1">IF(OR(VLOOKUP($A242,Mitglieder!$C$24:$BG$323,Z$303)="",$G242=""),"",VLOOKUP($A242,Mitglieder!$C$24:$BG$323,Z$303))</f>
        <v/>
      </c>
      <c r="AA242" s="54" t="str">
        <f ca="1">IF(OR(VLOOKUP($A242,Mitglieder!$C$24:$BG$323,AA$303)="",$G242=""),"",VLOOKUP($A242,Mitglieder!$C$24:$BG$323,AA$303))</f>
        <v/>
      </c>
      <c r="AB242" s="54" t="str">
        <f ca="1">IF(OR(VLOOKUP($A242,Mitglieder!$C$24:$BG$323,AB$303)="",$G242=""),"",VLOOKUP($A242,Mitglieder!$C$24:$BG$323,AB$303))</f>
        <v/>
      </c>
      <c r="AC242" s="54" t="str">
        <f ca="1">IF(OR(VLOOKUP($A242,Mitglieder!$C$24:$BG$323,AC$303)="",$G242=""),"",VLOOKUP($A242,Mitglieder!$C$24:$BG$323,AC$303))</f>
        <v/>
      </c>
      <c r="AD242" s="54" t="str">
        <f ca="1">IF(OR(VLOOKUP($A242,Mitglieder!$C$24:$BG$323,AD$303)="",$G242=""),"",VLOOKUP($A242,Mitglieder!$C$24:$BG$323,AD$303))</f>
        <v/>
      </c>
      <c r="AE242" s="54" t="str">
        <f ca="1">IF(OR(VLOOKUP($A242,Mitglieder!$C$24:$BG$323,AE$303)="",$G242=""),"",VLOOKUP($A242,Mitglieder!$C$24:$BG$323,AE$303))</f>
        <v/>
      </c>
      <c r="AF242" s="54" t="str">
        <f ca="1">IF(OR(VLOOKUP($A242,Mitglieder!$C$24:$BG$323,AF$303)="",$G242=""),"",VLOOKUP($A242,Mitglieder!$C$24:$BG$323,AF$303))</f>
        <v/>
      </c>
      <c r="AG242" s="54" t="str">
        <f ca="1">IF(OR(VLOOKUP($A242,Mitglieder!$C$24:$BG$323,AG$303)="",$G242=""),"",VLOOKUP($A242,Mitglieder!$C$24:$BG$323,AG$303))</f>
        <v/>
      </c>
      <c r="AH242" s="54" t="str">
        <f ca="1">IF(OR(VLOOKUP($A242,Mitglieder!$C$24:$BG$323,AH$303)="",$G242=""),"",VLOOKUP($A242,Mitglieder!$C$24:$BG$323,AH$303))</f>
        <v/>
      </c>
      <c r="AI242" s="54" t="str">
        <f ca="1">IF(OR(VLOOKUP($A242,Mitglieder!$C$24:$BG$323,AI$303)="",$G242=""),"",VLOOKUP($A242,Mitglieder!$C$24:$BG$323,AI$303))</f>
        <v/>
      </c>
      <c r="AJ242" s="54" t="str">
        <f ca="1">IF(OR(VLOOKUP($A242,Mitglieder!$C$24:$BG$323,AJ$303)="",$G242=""),"",VLOOKUP($A242,Mitglieder!$C$24:$BG$323,AJ$303))</f>
        <v/>
      </c>
      <c r="AK242" s="54" t="str">
        <f ca="1">IF(OR(VLOOKUP($A242,Mitglieder!$C$24:$BG$323,AK$303)="",$G242=""),"",VLOOKUP($A242,Mitglieder!$C$24:$BG$323,AK$303))</f>
        <v/>
      </c>
      <c r="AL242" s="54" t="str">
        <f ca="1">IF(OR(VLOOKUP($A242,Mitglieder!$C$24:$BG$323,AL$303)="",$G242=""),"",VLOOKUP($A242,Mitglieder!$C$24:$BG$323,AL$303))</f>
        <v/>
      </c>
      <c r="AM242" s="42" t="str">
        <f ca="1">IF($G242="","",VLOOKUP($A242,Mitglieder!$C$24:$BG$323,AM$303))</f>
        <v/>
      </c>
      <c r="AN242" s="54" t="str">
        <f ca="1">IF(OR(VLOOKUP($A242,Mitglieder!$C$24:$BG$323,AN$303)="",$G242=""),"",VLOOKUP($A242,Mitglieder!$C$24:$BG$323,AN$303))</f>
        <v/>
      </c>
      <c r="AO242" s="43" t="str">
        <f ca="1">IF($G242="","",TEXT(VLOOKUP($A242,Mitglieder!$C$24:$BG$323,AO$303),"TT.MM.JJJJ"))</f>
        <v/>
      </c>
      <c r="AP242" s="42" t="str">
        <f ca="1">IF($G242="","",VLOOKUP($A242,Mitglieder!$C$24:$BG$323,AP$303))</f>
        <v/>
      </c>
      <c r="AQ242" s="45" t="str">
        <f ca="1">IF($G242="","",TEXT(VLOOKUP($A242,Mitglieder!$C$24:$BG$323,AQ$303),"0.00"))</f>
        <v/>
      </c>
      <c r="AR242" s="54" t="str">
        <f ca="1">IF(OR(VLOOKUP($A242,Mitglieder!$C$24:$BG$323,AR$303)="",$G242=""),"",VLOOKUP($A242,Mitglieder!$C$24:$BG$323,AR$303))</f>
        <v/>
      </c>
      <c r="AS242" s="45" t="str">
        <f ca="1">IF($G242="","",TEXT(VLOOKUP($A242,Mitglieder!$C$24:$BG$323,AS$303),"0.00"))</f>
        <v/>
      </c>
      <c r="AT242" s="54" t="str">
        <f ca="1">IF(OR(VLOOKUP($A242,Mitglieder!$C$24:$BG$323,AT$303)="",$G242=""),"",VLOOKUP($A242,Mitglieder!$C$24:$BG$323,AT$303))</f>
        <v/>
      </c>
      <c r="AU242" s="45" t="str">
        <f ca="1">IF($G242="","",TEXT(VLOOKUP($A242,Mitglieder!$C$24:$BG$323,AU$303),"0.00"))</f>
        <v/>
      </c>
      <c r="AV242" s="45" t="str">
        <f ca="1">IF($G242="","",TEXT(VLOOKUP($A242,Mitglieder!$C$24:$BG$323,AV$303),"0.00"))</f>
        <v/>
      </c>
      <c r="AW242" s="42" t="str">
        <f ca="1">IF($G242="","",VLOOKUP($A242,Mitglieder!$C$24:$BG$323,AW$303))</f>
        <v/>
      </c>
      <c r="AX242" s="54" t="str">
        <f ca="1">IF(OR(VLOOKUP($A242,Mitglieder!$C$24:$BG$323,AX$303)="",$G242=""),"",VLOOKUP($A242,Mitglieder!$C$24:$BG$323,AX$303))</f>
        <v/>
      </c>
      <c r="AY242" s="43" t="str">
        <f ca="1">IF($G242="","",TEXT(VLOOKUP($A242,Mitglieder!$C$24:$BG$323,AY$303),"TT.MM.JJJJ"))</f>
        <v/>
      </c>
      <c r="AZ242" s="43" t="str">
        <f ca="1">IF($G242="","",TEXT(VLOOKUP($A242,Mitglieder!$C$24:$BG$323,AZ$303),"TT.MM.JJJJ"))</f>
        <v/>
      </c>
      <c r="BA242" s="43" t="str">
        <f ca="1">IF($G242="","",TEXT(VLOOKUP($A242,Mitglieder!$C$24:$BG$323,BA$303),"TT.MM.JJJJ"))</f>
        <v/>
      </c>
      <c r="BB242" s="43" t="str">
        <f ca="1">IF($G242="","",TEXT(VLOOKUP($A242,Mitglieder!$C$24:$BG$323,BB$303),"TT.MM.JJJJ"))</f>
        <v/>
      </c>
      <c r="BC242" s="43" t="str">
        <f ca="1">IF($G242="","",TEXT(VLOOKUP($A242,Mitglieder!$C$24:$BG$323,BC$303),"TT.MM.JJJJ"))</f>
        <v/>
      </c>
      <c r="BD242" s="43" t="str">
        <f ca="1">IF($G242="","",TEXT(VLOOKUP($A242,Mitglieder!$C$24:$BG$323,BD$303),"TT.MM.JJJJ"))</f>
        <v/>
      </c>
      <c r="BE242" s="42" t="str">
        <f ca="1">IF($G242="","",VLOOKUP($A242,Mitglieder!$C$24:$BG$323,BE$303))</f>
        <v/>
      </c>
      <c r="BF242" s="42" t="str">
        <f ca="1">IF($G242="","",VLOOKUP($A242,Mitglieder!$C$24:$BG$323,BF$303))</f>
        <v/>
      </c>
    </row>
    <row r="243" spans="1:58" x14ac:dyDescent="0.35">
      <c r="A243" s="42">
        <v>243</v>
      </c>
      <c r="B243" s="42">
        <f ca="1">VLOOKUP($A243,Mitglieder!$C$24:$BA$323,B$303)</f>
        <v>1.0299999999999967</v>
      </c>
      <c r="C243" s="42" t="str">
        <f ca="1">IF($G243="","",VLOOKUP($A243,Mitglieder!$C$24:$BG$323,C$303))</f>
        <v/>
      </c>
      <c r="D243" s="42" t="str">
        <f ca="1">IF($G243="","",VLOOKUP($A243,Mitglieder!$C$24:$BG$323,D$303))</f>
        <v/>
      </c>
      <c r="E243" s="42" t="str">
        <f ca="1">IF($G243="","",VLOOKUP($A243,Mitglieder!$C$24:$BG$323,E$303))</f>
        <v/>
      </c>
      <c r="F243" s="54" t="str">
        <f ca="1">IF(OR(VLOOKUP($A243,Mitglieder!$C$24:$BG$323,F$303)="",$G243=""),"",VLOOKUP($A243,Mitglieder!$C$24:$BG$323,F$303))</f>
        <v/>
      </c>
      <c r="G243" s="72" t="str">
        <f ca="1">IF(B243/ROUND(B243,0)=1,VLOOKUP($A243,Mitglieder!$C$24:$BA$323,G$303),"")</f>
        <v/>
      </c>
      <c r="H243" s="42" t="str">
        <f ca="1">IF($G243="","",VLOOKUP($A243,Mitglieder!$C$24:$BG$323,H$303))</f>
        <v/>
      </c>
      <c r="I243" s="54" t="str">
        <f ca="1">IF(OR(VLOOKUP($A243,Mitglieder!$C$24:$BG$323,I$303)="",$G243=""),"",VLOOKUP($A243,Mitglieder!$C$24:$BG$323,I$303))</f>
        <v/>
      </c>
      <c r="J243" s="42" t="str">
        <f ca="1">IF($G243="","",VLOOKUP($A243,Mitglieder!$C$24:$BG$323,J$303))</f>
        <v/>
      </c>
      <c r="K243" s="54" t="str">
        <f ca="1">IF(OR(VLOOKUP($A243,Mitglieder!$C$24:$BG$323,K$303)="",$G243=""),"",VLOOKUP($A243,Mitglieder!$C$24:$BG$323,K$303))</f>
        <v/>
      </c>
      <c r="L243" s="42" t="str">
        <f ca="1">IF($G243="","",VLOOKUP($A243,Mitglieder!$C$24:$BG$323,L$303))</f>
        <v/>
      </c>
      <c r="M243" s="42" t="str">
        <f ca="1">IF($G243="","",VLOOKUP($A243,Mitglieder!$C$24:$BG$323,M$303))</f>
        <v/>
      </c>
      <c r="N243" s="42" t="str">
        <f ca="1">IF($G243="","",VLOOKUP($A243,Mitglieder!$C$24:$BG$323,N$303))</f>
        <v/>
      </c>
      <c r="O243" s="42" t="str">
        <f ca="1">IF($G243="","",VLOOKUP($A243,Mitglieder!$C$24:$BG$323,O$303))</f>
        <v/>
      </c>
      <c r="P243" s="42" t="str">
        <f ca="1">IF($G243="","",VLOOKUP($A243,Mitglieder!$C$24:$BG$323,P$303))</f>
        <v/>
      </c>
      <c r="Q243" s="42" t="str">
        <f ca="1">IF($G243="","",VLOOKUP($A243,Mitglieder!$C$24:$BG$323,Q$303))</f>
        <v/>
      </c>
      <c r="R243" s="54" t="str">
        <f ca="1">IF(OR(VLOOKUP($A243,Mitglieder!$C$24:$BG$323,R$303)="",$G243=""),"",VLOOKUP($A243,Mitglieder!$C$24:$BG$323,R$303))</f>
        <v/>
      </c>
      <c r="S243" s="43" t="str">
        <f ca="1">IF($G243="","",TEXT(VLOOKUP($A243,Mitglieder!$C$24:$BG$323,S$303),"TT.MM.JJJJ"))</f>
        <v/>
      </c>
      <c r="T243" s="43" t="str">
        <f ca="1">IF($G243="","",TEXT(VLOOKUP($A243,Mitglieder!$C$24:$BG$323,T$303),"TT.MM.JJJJ"))</f>
        <v/>
      </c>
      <c r="U243" s="43" t="str">
        <f ca="1">IF($G243="","",TEXT(VLOOKUP($A243,Mitglieder!$C$24:$BG$323,U$303),"TT.MM.JJJJ"))</f>
        <v/>
      </c>
      <c r="V243" s="54" t="str">
        <f ca="1">IF(OR(VLOOKUP($A243,Mitglieder!$C$24:$BG$323,V$303)="",$G243=""),"",VLOOKUP($A243,Mitglieder!$C$24:$BG$323,V$303))</f>
        <v/>
      </c>
      <c r="W243" s="54" t="str">
        <f ca="1">IF(OR(VLOOKUP($A243,Mitglieder!$C$24:$BG$323,W$303)="",$G243=""),"",VLOOKUP($A243,Mitglieder!$C$24:$BG$323,W$303))</f>
        <v/>
      </c>
      <c r="X243" s="54" t="str">
        <f ca="1">IF(OR(VLOOKUP($A243,Mitglieder!$C$24:$BG$323,X$303)="",$G243=""),"",VLOOKUP($A243,Mitglieder!$C$24:$BG$323,X$303))</f>
        <v/>
      </c>
      <c r="Y243" s="54" t="str">
        <f ca="1">IF(OR(VLOOKUP($A243,Mitglieder!$C$24:$BG$323,Y$303)="",$G243=""),"",VLOOKUP($A243,Mitglieder!$C$24:$BG$323,Y$303))</f>
        <v/>
      </c>
      <c r="Z243" s="54" t="str">
        <f ca="1">IF(OR(VLOOKUP($A243,Mitglieder!$C$24:$BG$323,Z$303)="",$G243=""),"",VLOOKUP($A243,Mitglieder!$C$24:$BG$323,Z$303))</f>
        <v/>
      </c>
      <c r="AA243" s="54" t="str">
        <f ca="1">IF(OR(VLOOKUP($A243,Mitglieder!$C$24:$BG$323,AA$303)="",$G243=""),"",VLOOKUP($A243,Mitglieder!$C$24:$BG$323,AA$303))</f>
        <v/>
      </c>
      <c r="AB243" s="54" t="str">
        <f ca="1">IF(OR(VLOOKUP($A243,Mitglieder!$C$24:$BG$323,AB$303)="",$G243=""),"",VLOOKUP($A243,Mitglieder!$C$24:$BG$323,AB$303))</f>
        <v/>
      </c>
      <c r="AC243" s="54" t="str">
        <f ca="1">IF(OR(VLOOKUP($A243,Mitglieder!$C$24:$BG$323,AC$303)="",$G243=""),"",VLOOKUP($A243,Mitglieder!$C$24:$BG$323,AC$303))</f>
        <v/>
      </c>
      <c r="AD243" s="54" t="str">
        <f ca="1">IF(OR(VLOOKUP($A243,Mitglieder!$C$24:$BG$323,AD$303)="",$G243=""),"",VLOOKUP($A243,Mitglieder!$C$24:$BG$323,AD$303))</f>
        <v/>
      </c>
      <c r="AE243" s="54" t="str">
        <f ca="1">IF(OR(VLOOKUP($A243,Mitglieder!$C$24:$BG$323,AE$303)="",$G243=""),"",VLOOKUP($A243,Mitglieder!$C$24:$BG$323,AE$303))</f>
        <v/>
      </c>
      <c r="AF243" s="54" t="str">
        <f ca="1">IF(OR(VLOOKUP($A243,Mitglieder!$C$24:$BG$323,AF$303)="",$G243=""),"",VLOOKUP($A243,Mitglieder!$C$24:$BG$323,AF$303))</f>
        <v/>
      </c>
      <c r="AG243" s="54" t="str">
        <f ca="1">IF(OR(VLOOKUP($A243,Mitglieder!$C$24:$BG$323,AG$303)="",$G243=""),"",VLOOKUP($A243,Mitglieder!$C$24:$BG$323,AG$303))</f>
        <v/>
      </c>
      <c r="AH243" s="54" t="str">
        <f ca="1">IF(OR(VLOOKUP($A243,Mitglieder!$C$24:$BG$323,AH$303)="",$G243=""),"",VLOOKUP($A243,Mitglieder!$C$24:$BG$323,AH$303))</f>
        <v/>
      </c>
      <c r="AI243" s="54" t="str">
        <f ca="1">IF(OR(VLOOKUP($A243,Mitglieder!$C$24:$BG$323,AI$303)="",$G243=""),"",VLOOKUP($A243,Mitglieder!$C$24:$BG$323,AI$303))</f>
        <v/>
      </c>
      <c r="AJ243" s="54" t="str">
        <f ca="1">IF(OR(VLOOKUP($A243,Mitglieder!$C$24:$BG$323,AJ$303)="",$G243=""),"",VLOOKUP($A243,Mitglieder!$C$24:$BG$323,AJ$303))</f>
        <v/>
      </c>
      <c r="AK243" s="54" t="str">
        <f ca="1">IF(OR(VLOOKUP($A243,Mitglieder!$C$24:$BG$323,AK$303)="",$G243=""),"",VLOOKUP($A243,Mitglieder!$C$24:$BG$323,AK$303))</f>
        <v/>
      </c>
      <c r="AL243" s="54" t="str">
        <f ca="1">IF(OR(VLOOKUP($A243,Mitglieder!$C$24:$BG$323,AL$303)="",$G243=""),"",VLOOKUP($A243,Mitglieder!$C$24:$BG$323,AL$303))</f>
        <v/>
      </c>
      <c r="AM243" s="42" t="str">
        <f ca="1">IF($G243="","",VLOOKUP($A243,Mitglieder!$C$24:$BG$323,AM$303))</f>
        <v/>
      </c>
      <c r="AN243" s="54" t="str">
        <f ca="1">IF(OR(VLOOKUP($A243,Mitglieder!$C$24:$BG$323,AN$303)="",$G243=""),"",VLOOKUP($A243,Mitglieder!$C$24:$BG$323,AN$303))</f>
        <v/>
      </c>
      <c r="AO243" s="43" t="str">
        <f ca="1">IF($G243="","",TEXT(VLOOKUP($A243,Mitglieder!$C$24:$BG$323,AO$303),"TT.MM.JJJJ"))</f>
        <v/>
      </c>
      <c r="AP243" s="42" t="str">
        <f ca="1">IF($G243="","",VLOOKUP($A243,Mitglieder!$C$24:$BG$323,AP$303))</f>
        <v/>
      </c>
      <c r="AQ243" s="45" t="str">
        <f ca="1">IF($G243="","",TEXT(VLOOKUP($A243,Mitglieder!$C$24:$BG$323,AQ$303),"0.00"))</f>
        <v/>
      </c>
      <c r="AR243" s="54" t="str">
        <f ca="1">IF(OR(VLOOKUP($A243,Mitglieder!$C$24:$BG$323,AR$303)="",$G243=""),"",VLOOKUP($A243,Mitglieder!$C$24:$BG$323,AR$303))</f>
        <v/>
      </c>
      <c r="AS243" s="45" t="str">
        <f ca="1">IF($G243="","",TEXT(VLOOKUP($A243,Mitglieder!$C$24:$BG$323,AS$303),"0.00"))</f>
        <v/>
      </c>
      <c r="AT243" s="54" t="str">
        <f ca="1">IF(OR(VLOOKUP($A243,Mitglieder!$C$24:$BG$323,AT$303)="",$G243=""),"",VLOOKUP($A243,Mitglieder!$C$24:$BG$323,AT$303))</f>
        <v/>
      </c>
      <c r="AU243" s="45" t="str">
        <f ca="1">IF($G243="","",TEXT(VLOOKUP($A243,Mitglieder!$C$24:$BG$323,AU$303),"0.00"))</f>
        <v/>
      </c>
      <c r="AV243" s="45" t="str">
        <f ca="1">IF($G243="","",TEXT(VLOOKUP($A243,Mitglieder!$C$24:$BG$323,AV$303),"0.00"))</f>
        <v/>
      </c>
      <c r="AW243" s="42" t="str">
        <f ca="1">IF($G243="","",VLOOKUP($A243,Mitglieder!$C$24:$BG$323,AW$303))</f>
        <v/>
      </c>
      <c r="AX243" s="54" t="str">
        <f ca="1">IF(OR(VLOOKUP($A243,Mitglieder!$C$24:$BG$323,AX$303)="",$G243=""),"",VLOOKUP($A243,Mitglieder!$C$24:$BG$323,AX$303))</f>
        <v/>
      </c>
      <c r="AY243" s="43" t="str">
        <f ca="1">IF($G243="","",TEXT(VLOOKUP($A243,Mitglieder!$C$24:$BG$323,AY$303),"TT.MM.JJJJ"))</f>
        <v/>
      </c>
      <c r="AZ243" s="43" t="str">
        <f ca="1">IF($G243="","",TEXT(VLOOKUP($A243,Mitglieder!$C$24:$BG$323,AZ$303),"TT.MM.JJJJ"))</f>
        <v/>
      </c>
      <c r="BA243" s="43" t="str">
        <f ca="1">IF($G243="","",TEXT(VLOOKUP($A243,Mitglieder!$C$24:$BG$323,BA$303),"TT.MM.JJJJ"))</f>
        <v/>
      </c>
      <c r="BB243" s="43" t="str">
        <f ca="1">IF($G243="","",TEXT(VLOOKUP($A243,Mitglieder!$C$24:$BG$323,BB$303),"TT.MM.JJJJ"))</f>
        <v/>
      </c>
      <c r="BC243" s="43" t="str">
        <f ca="1">IF($G243="","",TEXT(VLOOKUP($A243,Mitglieder!$C$24:$BG$323,BC$303),"TT.MM.JJJJ"))</f>
        <v/>
      </c>
      <c r="BD243" s="43" t="str">
        <f ca="1">IF($G243="","",TEXT(VLOOKUP($A243,Mitglieder!$C$24:$BG$323,BD$303),"TT.MM.JJJJ"))</f>
        <v/>
      </c>
      <c r="BE243" s="42" t="str">
        <f ca="1">IF($G243="","",VLOOKUP($A243,Mitglieder!$C$24:$BG$323,BE$303))</f>
        <v/>
      </c>
      <c r="BF243" s="42" t="str">
        <f ca="1">IF($G243="","",VLOOKUP($A243,Mitglieder!$C$24:$BG$323,BF$303))</f>
        <v/>
      </c>
    </row>
    <row r="244" spans="1:58" x14ac:dyDescent="0.35">
      <c r="A244" s="42">
        <v>244</v>
      </c>
      <c r="B244" s="42">
        <f ca="1">VLOOKUP($A244,Mitglieder!$C$24:$BA$323,B$303)</f>
        <v>1.0299999999999967</v>
      </c>
      <c r="C244" s="42" t="str">
        <f ca="1">IF($G244="","",VLOOKUP($A244,Mitglieder!$C$24:$BG$323,C$303))</f>
        <v/>
      </c>
      <c r="D244" s="42" t="str">
        <f ca="1">IF($G244="","",VLOOKUP($A244,Mitglieder!$C$24:$BG$323,D$303))</f>
        <v/>
      </c>
      <c r="E244" s="42" t="str">
        <f ca="1">IF($G244="","",VLOOKUP($A244,Mitglieder!$C$24:$BG$323,E$303))</f>
        <v/>
      </c>
      <c r="F244" s="54" t="str">
        <f ca="1">IF(OR(VLOOKUP($A244,Mitglieder!$C$24:$BG$323,F$303)="",$G244=""),"",VLOOKUP($A244,Mitglieder!$C$24:$BG$323,F$303))</f>
        <v/>
      </c>
      <c r="G244" s="72" t="str">
        <f ca="1">IF(B244/ROUND(B244,0)=1,VLOOKUP($A244,Mitglieder!$C$24:$BA$323,G$303),"")</f>
        <v/>
      </c>
      <c r="H244" s="42" t="str">
        <f ca="1">IF($G244="","",VLOOKUP($A244,Mitglieder!$C$24:$BG$323,H$303))</f>
        <v/>
      </c>
      <c r="I244" s="54" t="str">
        <f ca="1">IF(OR(VLOOKUP($A244,Mitglieder!$C$24:$BG$323,I$303)="",$G244=""),"",VLOOKUP($A244,Mitglieder!$C$24:$BG$323,I$303))</f>
        <v/>
      </c>
      <c r="J244" s="42" t="str">
        <f ca="1">IF($G244="","",VLOOKUP($A244,Mitglieder!$C$24:$BG$323,J$303))</f>
        <v/>
      </c>
      <c r="K244" s="54" t="str">
        <f ca="1">IF(OR(VLOOKUP($A244,Mitglieder!$C$24:$BG$323,K$303)="",$G244=""),"",VLOOKUP($A244,Mitglieder!$C$24:$BG$323,K$303))</f>
        <v/>
      </c>
      <c r="L244" s="42" t="str">
        <f ca="1">IF($G244="","",VLOOKUP($A244,Mitglieder!$C$24:$BG$323,L$303))</f>
        <v/>
      </c>
      <c r="M244" s="42" t="str">
        <f ca="1">IF($G244="","",VLOOKUP($A244,Mitglieder!$C$24:$BG$323,M$303))</f>
        <v/>
      </c>
      <c r="N244" s="42" t="str">
        <f ca="1">IF($G244="","",VLOOKUP($A244,Mitglieder!$C$24:$BG$323,N$303))</f>
        <v/>
      </c>
      <c r="O244" s="42" t="str">
        <f ca="1">IF($G244="","",VLOOKUP($A244,Mitglieder!$C$24:$BG$323,O$303))</f>
        <v/>
      </c>
      <c r="P244" s="42" t="str">
        <f ca="1">IF($G244="","",VLOOKUP($A244,Mitglieder!$C$24:$BG$323,P$303))</f>
        <v/>
      </c>
      <c r="Q244" s="42" t="str">
        <f ca="1">IF($G244="","",VLOOKUP($A244,Mitglieder!$C$24:$BG$323,Q$303))</f>
        <v/>
      </c>
      <c r="R244" s="54" t="str">
        <f ca="1">IF(OR(VLOOKUP($A244,Mitglieder!$C$24:$BG$323,R$303)="",$G244=""),"",VLOOKUP($A244,Mitglieder!$C$24:$BG$323,R$303))</f>
        <v/>
      </c>
      <c r="S244" s="43" t="str">
        <f ca="1">IF($G244="","",TEXT(VLOOKUP($A244,Mitglieder!$C$24:$BG$323,S$303),"TT.MM.JJJJ"))</f>
        <v/>
      </c>
      <c r="T244" s="43" t="str">
        <f ca="1">IF($G244="","",TEXT(VLOOKUP($A244,Mitglieder!$C$24:$BG$323,T$303),"TT.MM.JJJJ"))</f>
        <v/>
      </c>
      <c r="U244" s="43" t="str">
        <f ca="1">IF($G244="","",TEXT(VLOOKUP($A244,Mitglieder!$C$24:$BG$323,U$303),"TT.MM.JJJJ"))</f>
        <v/>
      </c>
      <c r="V244" s="54" t="str">
        <f ca="1">IF(OR(VLOOKUP($A244,Mitglieder!$C$24:$BG$323,V$303)="",$G244=""),"",VLOOKUP($A244,Mitglieder!$C$24:$BG$323,V$303))</f>
        <v/>
      </c>
      <c r="W244" s="54" t="str">
        <f ca="1">IF(OR(VLOOKUP($A244,Mitglieder!$C$24:$BG$323,W$303)="",$G244=""),"",VLOOKUP($A244,Mitglieder!$C$24:$BG$323,W$303))</f>
        <v/>
      </c>
      <c r="X244" s="54" t="str">
        <f ca="1">IF(OR(VLOOKUP($A244,Mitglieder!$C$24:$BG$323,X$303)="",$G244=""),"",VLOOKUP($A244,Mitglieder!$C$24:$BG$323,X$303))</f>
        <v/>
      </c>
      <c r="Y244" s="54" t="str">
        <f ca="1">IF(OR(VLOOKUP($A244,Mitglieder!$C$24:$BG$323,Y$303)="",$G244=""),"",VLOOKUP($A244,Mitglieder!$C$24:$BG$323,Y$303))</f>
        <v/>
      </c>
      <c r="Z244" s="54" t="str">
        <f ca="1">IF(OR(VLOOKUP($A244,Mitglieder!$C$24:$BG$323,Z$303)="",$G244=""),"",VLOOKUP($A244,Mitglieder!$C$24:$BG$323,Z$303))</f>
        <v/>
      </c>
      <c r="AA244" s="54" t="str">
        <f ca="1">IF(OR(VLOOKUP($A244,Mitglieder!$C$24:$BG$323,AA$303)="",$G244=""),"",VLOOKUP($A244,Mitglieder!$C$24:$BG$323,AA$303))</f>
        <v/>
      </c>
      <c r="AB244" s="54" t="str">
        <f ca="1">IF(OR(VLOOKUP($A244,Mitglieder!$C$24:$BG$323,AB$303)="",$G244=""),"",VLOOKUP($A244,Mitglieder!$C$24:$BG$323,AB$303))</f>
        <v/>
      </c>
      <c r="AC244" s="54" t="str">
        <f ca="1">IF(OR(VLOOKUP($A244,Mitglieder!$C$24:$BG$323,AC$303)="",$G244=""),"",VLOOKUP($A244,Mitglieder!$C$24:$BG$323,AC$303))</f>
        <v/>
      </c>
      <c r="AD244" s="54" t="str">
        <f ca="1">IF(OR(VLOOKUP($A244,Mitglieder!$C$24:$BG$323,AD$303)="",$G244=""),"",VLOOKUP($A244,Mitglieder!$C$24:$BG$323,AD$303))</f>
        <v/>
      </c>
      <c r="AE244" s="54" t="str">
        <f ca="1">IF(OR(VLOOKUP($A244,Mitglieder!$C$24:$BG$323,AE$303)="",$G244=""),"",VLOOKUP($A244,Mitglieder!$C$24:$BG$323,AE$303))</f>
        <v/>
      </c>
      <c r="AF244" s="54" t="str">
        <f ca="1">IF(OR(VLOOKUP($A244,Mitglieder!$C$24:$BG$323,AF$303)="",$G244=""),"",VLOOKUP($A244,Mitglieder!$C$24:$BG$323,AF$303))</f>
        <v/>
      </c>
      <c r="AG244" s="54" t="str">
        <f ca="1">IF(OR(VLOOKUP($A244,Mitglieder!$C$24:$BG$323,AG$303)="",$G244=""),"",VLOOKUP($A244,Mitglieder!$C$24:$BG$323,AG$303))</f>
        <v/>
      </c>
      <c r="AH244" s="54" t="str">
        <f ca="1">IF(OR(VLOOKUP($A244,Mitglieder!$C$24:$BG$323,AH$303)="",$G244=""),"",VLOOKUP($A244,Mitglieder!$C$24:$BG$323,AH$303))</f>
        <v/>
      </c>
      <c r="AI244" s="54" t="str">
        <f ca="1">IF(OR(VLOOKUP($A244,Mitglieder!$C$24:$BG$323,AI$303)="",$G244=""),"",VLOOKUP($A244,Mitglieder!$C$24:$BG$323,AI$303))</f>
        <v/>
      </c>
      <c r="AJ244" s="54" t="str">
        <f ca="1">IF(OR(VLOOKUP($A244,Mitglieder!$C$24:$BG$323,AJ$303)="",$G244=""),"",VLOOKUP($A244,Mitglieder!$C$24:$BG$323,AJ$303))</f>
        <v/>
      </c>
      <c r="AK244" s="54" t="str">
        <f ca="1">IF(OR(VLOOKUP($A244,Mitglieder!$C$24:$BG$323,AK$303)="",$G244=""),"",VLOOKUP($A244,Mitglieder!$C$24:$BG$323,AK$303))</f>
        <v/>
      </c>
      <c r="AL244" s="54" t="str">
        <f ca="1">IF(OR(VLOOKUP($A244,Mitglieder!$C$24:$BG$323,AL$303)="",$G244=""),"",VLOOKUP($A244,Mitglieder!$C$24:$BG$323,AL$303))</f>
        <v/>
      </c>
      <c r="AM244" s="42" t="str">
        <f ca="1">IF($G244="","",VLOOKUP($A244,Mitglieder!$C$24:$BG$323,AM$303))</f>
        <v/>
      </c>
      <c r="AN244" s="54" t="str">
        <f ca="1">IF(OR(VLOOKUP($A244,Mitglieder!$C$24:$BG$323,AN$303)="",$G244=""),"",VLOOKUP($A244,Mitglieder!$C$24:$BG$323,AN$303))</f>
        <v/>
      </c>
      <c r="AO244" s="43" t="str">
        <f ca="1">IF($G244="","",TEXT(VLOOKUP($A244,Mitglieder!$C$24:$BG$323,AO$303),"TT.MM.JJJJ"))</f>
        <v/>
      </c>
      <c r="AP244" s="42" t="str">
        <f ca="1">IF($G244="","",VLOOKUP($A244,Mitglieder!$C$24:$BG$323,AP$303))</f>
        <v/>
      </c>
      <c r="AQ244" s="45" t="str">
        <f ca="1">IF($G244="","",TEXT(VLOOKUP($A244,Mitglieder!$C$24:$BG$323,AQ$303),"0.00"))</f>
        <v/>
      </c>
      <c r="AR244" s="54" t="str">
        <f ca="1">IF(OR(VLOOKUP($A244,Mitglieder!$C$24:$BG$323,AR$303)="",$G244=""),"",VLOOKUP($A244,Mitglieder!$C$24:$BG$323,AR$303))</f>
        <v/>
      </c>
      <c r="AS244" s="45" t="str">
        <f ca="1">IF($G244="","",TEXT(VLOOKUP($A244,Mitglieder!$C$24:$BG$323,AS$303),"0.00"))</f>
        <v/>
      </c>
      <c r="AT244" s="54" t="str">
        <f ca="1">IF(OR(VLOOKUP($A244,Mitglieder!$C$24:$BG$323,AT$303)="",$G244=""),"",VLOOKUP($A244,Mitglieder!$C$24:$BG$323,AT$303))</f>
        <v/>
      </c>
      <c r="AU244" s="45" t="str">
        <f ca="1">IF($G244="","",TEXT(VLOOKUP($A244,Mitglieder!$C$24:$BG$323,AU$303),"0.00"))</f>
        <v/>
      </c>
      <c r="AV244" s="45" t="str">
        <f ca="1">IF($G244="","",TEXT(VLOOKUP($A244,Mitglieder!$C$24:$BG$323,AV$303),"0.00"))</f>
        <v/>
      </c>
      <c r="AW244" s="42" t="str">
        <f ca="1">IF($G244="","",VLOOKUP($A244,Mitglieder!$C$24:$BG$323,AW$303))</f>
        <v/>
      </c>
      <c r="AX244" s="54" t="str">
        <f ca="1">IF(OR(VLOOKUP($A244,Mitglieder!$C$24:$BG$323,AX$303)="",$G244=""),"",VLOOKUP($A244,Mitglieder!$C$24:$BG$323,AX$303))</f>
        <v/>
      </c>
      <c r="AY244" s="43" t="str">
        <f ca="1">IF($G244="","",TEXT(VLOOKUP($A244,Mitglieder!$C$24:$BG$323,AY$303),"TT.MM.JJJJ"))</f>
        <v/>
      </c>
      <c r="AZ244" s="43" t="str">
        <f ca="1">IF($G244="","",TEXT(VLOOKUP($A244,Mitglieder!$C$24:$BG$323,AZ$303),"TT.MM.JJJJ"))</f>
        <v/>
      </c>
      <c r="BA244" s="43" t="str">
        <f ca="1">IF($G244="","",TEXT(VLOOKUP($A244,Mitglieder!$C$24:$BG$323,BA$303),"TT.MM.JJJJ"))</f>
        <v/>
      </c>
      <c r="BB244" s="43" t="str">
        <f ca="1">IF($G244="","",TEXT(VLOOKUP($A244,Mitglieder!$C$24:$BG$323,BB$303),"TT.MM.JJJJ"))</f>
        <v/>
      </c>
      <c r="BC244" s="43" t="str">
        <f ca="1">IF($G244="","",TEXT(VLOOKUP($A244,Mitglieder!$C$24:$BG$323,BC$303),"TT.MM.JJJJ"))</f>
        <v/>
      </c>
      <c r="BD244" s="43" t="str">
        <f ca="1">IF($G244="","",TEXT(VLOOKUP($A244,Mitglieder!$C$24:$BG$323,BD$303),"TT.MM.JJJJ"))</f>
        <v/>
      </c>
      <c r="BE244" s="42" t="str">
        <f ca="1">IF($G244="","",VLOOKUP($A244,Mitglieder!$C$24:$BG$323,BE$303))</f>
        <v/>
      </c>
      <c r="BF244" s="42" t="str">
        <f ca="1">IF($G244="","",VLOOKUP($A244,Mitglieder!$C$24:$BG$323,BF$303))</f>
        <v/>
      </c>
    </row>
    <row r="245" spans="1:58" x14ac:dyDescent="0.35">
      <c r="A245" s="42">
        <v>245</v>
      </c>
      <c r="B245" s="42">
        <f ca="1">VLOOKUP($A245,Mitglieder!$C$24:$BA$323,B$303)</f>
        <v>1.0299999999999967</v>
      </c>
      <c r="C245" s="42" t="str">
        <f ca="1">IF($G245="","",VLOOKUP($A245,Mitglieder!$C$24:$BG$323,C$303))</f>
        <v/>
      </c>
      <c r="D245" s="42" t="str">
        <f ca="1">IF($G245="","",VLOOKUP($A245,Mitglieder!$C$24:$BG$323,D$303))</f>
        <v/>
      </c>
      <c r="E245" s="42" t="str">
        <f ca="1">IF($G245="","",VLOOKUP($A245,Mitglieder!$C$24:$BG$323,E$303))</f>
        <v/>
      </c>
      <c r="F245" s="54" t="str">
        <f ca="1">IF(OR(VLOOKUP($A245,Mitglieder!$C$24:$BG$323,F$303)="",$G245=""),"",VLOOKUP($A245,Mitglieder!$C$24:$BG$323,F$303))</f>
        <v/>
      </c>
      <c r="G245" s="72" t="str">
        <f ca="1">IF(B245/ROUND(B245,0)=1,VLOOKUP($A245,Mitglieder!$C$24:$BA$323,G$303),"")</f>
        <v/>
      </c>
      <c r="H245" s="42" t="str">
        <f ca="1">IF($G245="","",VLOOKUP($A245,Mitglieder!$C$24:$BG$323,H$303))</f>
        <v/>
      </c>
      <c r="I245" s="54" t="str">
        <f ca="1">IF(OR(VLOOKUP($A245,Mitglieder!$C$24:$BG$323,I$303)="",$G245=""),"",VLOOKUP($A245,Mitglieder!$C$24:$BG$323,I$303))</f>
        <v/>
      </c>
      <c r="J245" s="42" t="str">
        <f ca="1">IF($G245="","",VLOOKUP($A245,Mitglieder!$C$24:$BG$323,J$303))</f>
        <v/>
      </c>
      <c r="K245" s="54" t="str">
        <f ca="1">IF(OR(VLOOKUP($A245,Mitglieder!$C$24:$BG$323,K$303)="",$G245=""),"",VLOOKUP($A245,Mitglieder!$C$24:$BG$323,K$303))</f>
        <v/>
      </c>
      <c r="L245" s="42" t="str">
        <f ca="1">IF($G245="","",VLOOKUP($A245,Mitglieder!$C$24:$BG$323,L$303))</f>
        <v/>
      </c>
      <c r="M245" s="42" t="str">
        <f ca="1">IF($G245="","",VLOOKUP($A245,Mitglieder!$C$24:$BG$323,M$303))</f>
        <v/>
      </c>
      <c r="N245" s="42" t="str">
        <f ca="1">IF($G245="","",VLOOKUP($A245,Mitglieder!$C$24:$BG$323,N$303))</f>
        <v/>
      </c>
      <c r="O245" s="42" t="str">
        <f ca="1">IF($G245="","",VLOOKUP($A245,Mitglieder!$C$24:$BG$323,O$303))</f>
        <v/>
      </c>
      <c r="P245" s="42" t="str">
        <f ca="1">IF($G245="","",VLOOKUP($A245,Mitglieder!$C$24:$BG$323,P$303))</f>
        <v/>
      </c>
      <c r="Q245" s="42" t="str">
        <f ca="1">IF($G245="","",VLOOKUP($A245,Mitglieder!$C$24:$BG$323,Q$303))</f>
        <v/>
      </c>
      <c r="R245" s="54" t="str">
        <f ca="1">IF(OR(VLOOKUP($A245,Mitglieder!$C$24:$BG$323,R$303)="",$G245=""),"",VLOOKUP($A245,Mitglieder!$C$24:$BG$323,R$303))</f>
        <v/>
      </c>
      <c r="S245" s="43" t="str">
        <f ca="1">IF($G245="","",TEXT(VLOOKUP($A245,Mitglieder!$C$24:$BG$323,S$303),"TT.MM.JJJJ"))</f>
        <v/>
      </c>
      <c r="T245" s="43" t="str">
        <f ca="1">IF($G245="","",TEXT(VLOOKUP($A245,Mitglieder!$C$24:$BG$323,T$303),"TT.MM.JJJJ"))</f>
        <v/>
      </c>
      <c r="U245" s="43" t="str">
        <f ca="1">IF($G245="","",TEXT(VLOOKUP($A245,Mitglieder!$C$24:$BG$323,U$303),"TT.MM.JJJJ"))</f>
        <v/>
      </c>
      <c r="V245" s="54" t="str">
        <f ca="1">IF(OR(VLOOKUP($A245,Mitglieder!$C$24:$BG$323,V$303)="",$G245=""),"",VLOOKUP($A245,Mitglieder!$C$24:$BG$323,V$303))</f>
        <v/>
      </c>
      <c r="W245" s="54" t="str">
        <f ca="1">IF(OR(VLOOKUP($A245,Mitglieder!$C$24:$BG$323,W$303)="",$G245=""),"",VLOOKUP($A245,Mitglieder!$C$24:$BG$323,W$303))</f>
        <v/>
      </c>
      <c r="X245" s="54" t="str">
        <f ca="1">IF(OR(VLOOKUP($A245,Mitglieder!$C$24:$BG$323,X$303)="",$G245=""),"",VLOOKUP($A245,Mitglieder!$C$24:$BG$323,X$303))</f>
        <v/>
      </c>
      <c r="Y245" s="54" t="str">
        <f ca="1">IF(OR(VLOOKUP($A245,Mitglieder!$C$24:$BG$323,Y$303)="",$G245=""),"",VLOOKUP($A245,Mitglieder!$C$24:$BG$323,Y$303))</f>
        <v/>
      </c>
      <c r="Z245" s="54" t="str">
        <f ca="1">IF(OR(VLOOKUP($A245,Mitglieder!$C$24:$BG$323,Z$303)="",$G245=""),"",VLOOKUP($A245,Mitglieder!$C$24:$BG$323,Z$303))</f>
        <v/>
      </c>
      <c r="AA245" s="54" t="str">
        <f ca="1">IF(OR(VLOOKUP($A245,Mitglieder!$C$24:$BG$323,AA$303)="",$G245=""),"",VLOOKUP($A245,Mitglieder!$C$24:$BG$323,AA$303))</f>
        <v/>
      </c>
      <c r="AB245" s="54" t="str">
        <f ca="1">IF(OR(VLOOKUP($A245,Mitglieder!$C$24:$BG$323,AB$303)="",$G245=""),"",VLOOKUP($A245,Mitglieder!$C$24:$BG$323,AB$303))</f>
        <v/>
      </c>
      <c r="AC245" s="54" t="str">
        <f ca="1">IF(OR(VLOOKUP($A245,Mitglieder!$C$24:$BG$323,AC$303)="",$G245=""),"",VLOOKUP($A245,Mitglieder!$C$24:$BG$323,AC$303))</f>
        <v/>
      </c>
      <c r="AD245" s="54" t="str">
        <f ca="1">IF(OR(VLOOKUP($A245,Mitglieder!$C$24:$BG$323,AD$303)="",$G245=""),"",VLOOKUP($A245,Mitglieder!$C$24:$BG$323,AD$303))</f>
        <v/>
      </c>
      <c r="AE245" s="54" t="str">
        <f ca="1">IF(OR(VLOOKUP($A245,Mitglieder!$C$24:$BG$323,AE$303)="",$G245=""),"",VLOOKUP($A245,Mitglieder!$C$24:$BG$323,AE$303))</f>
        <v/>
      </c>
      <c r="AF245" s="54" t="str">
        <f ca="1">IF(OR(VLOOKUP($A245,Mitglieder!$C$24:$BG$323,AF$303)="",$G245=""),"",VLOOKUP($A245,Mitglieder!$C$24:$BG$323,AF$303))</f>
        <v/>
      </c>
      <c r="AG245" s="54" t="str">
        <f ca="1">IF(OR(VLOOKUP($A245,Mitglieder!$C$24:$BG$323,AG$303)="",$G245=""),"",VLOOKUP($A245,Mitglieder!$C$24:$BG$323,AG$303))</f>
        <v/>
      </c>
      <c r="AH245" s="54" t="str">
        <f ca="1">IF(OR(VLOOKUP($A245,Mitglieder!$C$24:$BG$323,AH$303)="",$G245=""),"",VLOOKUP($A245,Mitglieder!$C$24:$BG$323,AH$303))</f>
        <v/>
      </c>
      <c r="AI245" s="54" t="str">
        <f ca="1">IF(OR(VLOOKUP($A245,Mitglieder!$C$24:$BG$323,AI$303)="",$G245=""),"",VLOOKUP($A245,Mitglieder!$C$24:$BG$323,AI$303))</f>
        <v/>
      </c>
      <c r="AJ245" s="54" t="str">
        <f ca="1">IF(OR(VLOOKUP($A245,Mitglieder!$C$24:$BG$323,AJ$303)="",$G245=""),"",VLOOKUP($A245,Mitglieder!$C$24:$BG$323,AJ$303))</f>
        <v/>
      </c>
      <c r="AK245" s="54" t="str">
        <f ca="1">IF(OR(VLOOKUP($A245,Mitglieder!$C$24:$BG$323,AK$303)="",$G245=""),"",VLOOKUP($A245,Mitglieder!$C$24:$BG$323,AK$303))</f>
        <v/>
      </c>
      <c r="AL245" s="54" t="str">
        <f ca="1">IF(OR(VLOOKUP($A245,Mitglieder!$C$24:$BG$323,AL$303)="",$G245=""),"",VLOOKUP($A245,Mitglieder!$C$24:$BG$323,AL$303))</f>
        <v/>
      </c>
      <c r="AM245" s="42" t="str">
        <f ca="1">IF($G245="","",VLOOKUP($A245,Mitglieder!$C$24:$BG$323,AM$303))</f>
        <v/>
      </c>
      <c r="AN245" s="54" t="str">
        <f ca="1">IF(OR(VLOOKUP($A245,Mitglieder!$C$24:$BG$323,AN$303)="",$G245=""),"",VLOOKUP($A245,Mitglieder!$C$24:$BG$323,AN$303))</f>
        <v/>
      </c>
      <c r="AO245" s="43" t="str">
        <f ca="1">IF($G245="","",TEXT(VLOOKUP($A245,Mitglieder!$C$24:$BG$323,AO$303),"TT.MM.JJJJ"))</f>
        <v/>
      </c>
      <c r="AP245" s="42" t="str">
        <f ca="1">IF($G245="","",VLOOKUP($A245,Mitglieder!$C$24:$BG$323,AP$303))</f>
        <v/>
      </c>
      <c r="AQ245" s="45" t="str">
        <f ca="1">IF($G245="","",TEXT(VLOOKUP($A245,Mitglieder!$C$24:$BG$323,AQ$303),"0.00"))</f>
        <v/>
      </c>
      <c r="AR245" s="54" t="str">
        <f ca="1">IF(OR(VLOOKUP($A245,Mitglieder!$C$24:$BG$323,AR$303)="",$G245=""),"",VLOOKUP($A245,Mitglieder!$C$24:$BG$323,AR$303))</f>
        <v/>
      </c>
      <c r="AS245" s="45" t="str">
        <f ca="1">IF($G245="","",TEXT(VLOOKUP($A245,Mitglieder!$C$24:$BG$323,AS$303),"0.00"))</f>
        <v/>
      </c>
      <c r="AT245" s="54" t="str">
        <f ca="1">IF(OR(VLOOKUP($A245,Mitglieder!$C$24:$BG$323,AT$303)="",$G245=""),"",VLOOKUP($A245,Mitglieder!$C$24:$BG$323,AT$303))</f>
        <v/>
      </c>
      <c r="AU245" s="45" t="str">
        <f ca="1">IF($G245="","",TEXT(VLOOKUP($A245,Mitglieder!$C$24:$BG$323,AU$303),"0.00"))</f>
        <v/>
      </c>
      <c r="AV245" s="45" t="str">
        <f ca="1">IF($G245="","",TEXT(VLOOKUP($A245,Mitglieder!$C$24:$BG$323,AV$303),"0.00"))</f>
        <v/>
      </c>
      <c r="AW245" s="42" t="str">
        <f ca="1">IF($G245="","",VLOOKUP($A245,Mitglieder!$C$24:$BG$323,AW$303))</f>
        <v/>
      </c>
      <c r="AX245" s="54" t="str">
        <f ca="1">IF(OR(VLOOKUP($A245,Mitglieder!$C$24:$BG$323,AX$303)="",$G245=""),"",VLOOKUP($A245,Mitglieder!$C$24:$BG$323,AX$303))</f>
        <v/>
      </c>
      <c r="AY245" s="43" t="str">
        <f ca="1">IF($G245="","",TEXT(VLOOKUP($A245,Mitglieder!$C$24:$BG$323,AY$303),"TT.MM.JJJJ"))</f>
        <v/>
      </c>
      <c r="AZ245" s="43" t="str">
        <f ca="1">IF($G245="","",TEXT(VLOOKUP($A245,Mitglieder!$C$24:$BG$323,AZ$303),"TT.MM.JJJJ"))</f>
        <v/>
      </c>
      <c r="BA245" s="43" t="str">
        <f ca="1">IF($G245="","",TEXT(VLOOKUP($A245,Mitglieder!$C$24:$BG$323,BA$303),"TT.MM.JJJJ"))</f>
        <v/>
      </c>
      <c r="BB245" s="43" t="str">
        <f ca="1">IF($G245="","",TEXT(VLOOKUP($A245,Mitglieder!$C$24:$BG$323,BB$303),"TT.MM.JJJJ"))</f>
        <v/>
      </c>
      <c r="BC245" s="43" t="str">
        <f ca="1">IF($G245="","",TEXT(VLOOKUP($A245,Mitglieder!$C$24:$BG$323,BC$303),"TT.MM.JJJJ"))</f>
        <v/>
      </c>
      <c r="BD245" s="43" t="str">
        <f ca="1">IF($G245="","",TEXT(VLOOKUP($A245,Mitglieder!$C$24:$BG$323,BD$303),"TT.MM.JJJJ"))</f>
        <v/>
      </c>
      <c r="BE245" s="42" t="str">
        <f ca="1">IF($G245="","",VLOOKUP($A245,Mitglieder!$C$24:$BG$323,BE$303))</f>
        <v/>
      </c>
      <c r="BF245" s="42" t="str">
        <f ca="1">IF($G245="","",VLOOKUP($A245,Mitglieder!$C$24:$BG$323,BF$303))</f>
        <v/>
      </c>
    </row>
    <row r="246" spans="1:58" x14ac:dyDescent="0.35">
      <c r="A246" s="42">
        <v>246</v>
      </c>
      <c r="B246" s="42">
        <f ca="1">VLOOKUP($A246,Mitglieder!$C$24:$BA$323,B$303)</f>
        <v>1.0299999999999967</v>
      </c>
      <c r="C246" s="42" t="str">
        <f ca="1">IF($G246="","",VLOOKUP($A246,Mitglieder!$C$24:$BG$323,C$303))</f>
        <v/>
      </c>
      <c r="D246" s="42" t="str">
        <f ca="1">IF($G246="","",VLOOKUP($A246,Mitglieder!$C$24:$BG$323,D$303))</f>
        <v/>
      </c>
      <c r="E246" s="42" t="str">
        <f ca="1">IF($G246="","",VLOOKUP($A246,Mitglieder!$C$24:$BG$323,E$303))</f>
        <v/>
      </c>
      <c r="F246" s="54" t="str">
        <f ca="1">IF(OR(VLOOKUP($A246,Mitglieder!$C$24:$BG$323,F$303)="",$G246=""),"",VLOOKUP($A246,Mitglieder!$C$24:$BG$323,F$303))</f>
        <v/>
      </c>
      <c r="G246" s="72" t="str">
        <f ca="1">IF(B246/ROUND(B246,0)=1,VLOOKUP($A246,Mitglieder!$C$24:$BA$323,G$303),"")</f>
        <v/>
      </c>
      <c r="H246" s="42" t="str">
        <f ca="1">IF($G246="","",VLOOKUP($A246,Mitglieder!$C$24:$BG$323,H$303))</f>
        <v/>
      </c>
      <c r="I246" s="54" t="str">
        <f ca="1">IF(OR(VLOOKUP($A246,Mitglieder!$C$24:$BG$323,I$303)="",$G246=""),"",VLOOKUP($A246,Mitglieder!$C$24:$BG$323,I$303))</f>
        <v/>
      </c>
      <c r="J246" s="42" t="str">
        <f ca="1">IF($G246="","",VLOOKUP($A246,Mitglieder!$C$24:$BG$323,J$303))</f>
        <v/>
      </c>
      <c r="K246" s="54" t="str">
        <f ca="1">IF(OR(VLOOKUP($A246,Mitglieder!$C$24:$BG$323,K$303)="",$G246=""),"",VLOOKUP($A246,Mitglieder!$C$24:$BG$323,K$303))</f>
        <v/>
      </c>
      <c r="L246" s="42" t="str">
        <f ca="1">IF($G246="","",VLOOKUP($A246,Mitglieder!$C$24:$BG$323,L$303))</f>
        <v/>
      </c>
      <c r="M246" s="42" t="str">
        <f ca="1">IF($G246="","",VLOOKUP($A246,Mitglieder!$C$24:$BG$323,M$303))</f>
        <v/>
      </c>
      <c r="N246" s="42" t="str">
        <f ca="1">IF($G246="","",VLOOKUP($A246,Mitglieder!$C$24:$BG$323,N$303))</f>
        <v/>
      </c>
      <c r="O246" s="42" t="str">
        <f ca="1">IF($G246="","",VLOOKUP($A246,Mitglieder!$C$24:$BG$323,O$303))</f>
        <v/>
      </c>
      <c r="P246" s="42" t="str">
        <f ca="1">IF($G246="","",VLOOKUP($A246,Mitglieder!$C$24:$BG$323,P$303))</f>
        <v/>
      </c>
      <c r="Q246" s="42" t="str">
        <f ca="1">IF($G246="","",VLOOKUP($A246,Mitglieder!$C$24:$BG$323,Q$303))</f>
        <v/>
      </c>
      <c r="R246" s="54" t="str">
        <f ca="1">IF(OR(VLOOKUP($A246,Mitglieder!$C$24:$BG$323,R$303)="",$G246=""),"",VLOOKUP($A246,Mitglieder!$C$24:$BG$323,R$303))</f>
        <v/>
      </c>
      <c r="S246" s="43" t="str">
        <f ca="1">IF($G246="","",TEXT(VLOOKUP($A246,Mitglieder!$C$24:$BG$323,S$303),"TT.MM.JJJJ"))</f>
        <v/>
      </c>
      <c r="T246" s="43" t="str">
        <f ca="1">IF($G246="","",TEXT(VLOOKUP($A246,Mitglieder!$C$24:$BG$323,T$303),"TT.MM.JJJJ"))</f>
        <v/>
      </c>
      <c r="U246" s="43" t="str">
        <f ca="1">IF($G246="","",TEXT(VLOOKUP($A246,Mitglieder!$C$24:$BG$323,U$303),"TT.MM.JJJJ"))</f>
        <v/>
      </c>
      <c r="V246" s="54" t="str">
        <f ca="1">IF(OR(VLOOKUP($A246,Mitglieder!$C$24:$BG$323,V$303)="",$G246=""),"",VLOOKUP($A246,Mitglieder!$C$24:$BG$323,V$303))</f>
        <v/>
      </c>
      <c r="W246" s="54" t="str">
        <f ca="1">IF(OR(VLOOKUP($A246,Mitglieder!$C$24:$BG$323,W$303)="",$G246=""),"",VLOOKUP($A246,Mitglieder!$C$24:$BG$323,W$303))</f>
        <v/>
      </c>
      <c r="X246" s="54" t="str">
        <f ca="1">IF(OR(VLOOKUP($A246,Mitglieder!$C$24:$BG$323,X$303)="",$G246=""),"",VLOOKUP($A246,Mitglieder!$C$24:$BG$323,X$303))</f>
        <v/>
      </c>
      <c r="Y246" s="54" t="str">
        <f ca="1">IF(OR(VLOOKUP($A246,Mitglieder!$C$24:$BG$323,Y$303)="",$G246=""),"",VLOOKUP($A246,Mitglieder!$C$24:$BG$323,Y$303))</f>
        <v/>
      </c>
      <c r="Z246" s="54" t="str">
        <f ca="1">IF(OR(VLOOKUP($A246,Mitglieder!$C$24:$BG$323,Z$303)="",$G246=""),"",VLOOKUP($A246,Mitglieder!$C$24:$BG$323,Z$303))</f>
        <v/>
      </c>
      <c r="AA246" s="54" t="str">
        <f ca="1">IF(OR(VLOOKUP($A246,Mitglieder!$C$24:$BG$323,AA$303)="",$G246=""),"",VLOOKUP($A246,Mitglieder!$C$24:$BG$323,AA$303))</f>
        <v/>
      </c>
      <c r="AB246" s="54" t="str">
        <f ca="1">IF(OR(VLOOKUP($A246,Mitglieder!$C$24:$BG$323,AB$303)="",$G246=""),"",VLOOKUP($A246,Mitglieder!$C$24:$BG$323,AB$303))</f>
        <v/>
      </c>
      <c r="AC246" s="54" t="str">
        <f ca="1">IF(OR(VLOOKUP($A246,Mitglieder!$C$24:$BG$323,AC$303)="",$G246=""),"",VLOOKUP($A246,Mitglieder!$C$24:$BG$323,AC$303))</f>
        <v/>
      </c>
      <c r="AD246" s="54" t="str">
        <f ca="1">IF(OR(VLOOKUP($A246,Mitglieder!$C$24:$BG$323,AD$303)="",$G246=""),"",VLOOKUP($A246,Mitglieder!$C$24:$BG$323,AD$303))</f>
        <v/>
      </c>
      <c r="AE246" s="54" t="str">
        <f ca="1">IF(OR(VLOOKUP($A246,Mitglieder!$C$24:$BG$323,AE$303)="",$G246=""),"",VLOOKUP($A246,Mitglieder!$C$24:$BG$323,AE$303))</f>
        <v/>
      </c>
      <c r="AF246" s="54" t="str">
        <f ca="1">IF(OR(VLOOKUP($A246,Mitglieder!$C$24:$BG$323,AF$303)="",$G246=""),"",VLOOKUP($A246,Mitglieder!$C$24:$BG$323,AF$303))</f>
        <v/>
      </c>
      <c r="AG246" s="54" t="str">
        <f ca="1">IF(OR(VLOOKUP($A246,Mitglieder!$C$24:$BG$323,AG$303)="",$G246=""),"",VLOOKUP($A246,Mitglieder!$C$24:$BG$323,AG$303))</f>
        <v/>
      </c>
      <c r="AH246" s="54" t="str">
        <f ca="1">IF(OR(VLOOKUP($A246,Mitglieder!$C$24:$BG$323,AH$303)="",$G246=""),"",VLOOKUP($A246,Mitglieder!$C$24:$BG$323,AH$303))</f>
        <v/>
      </c>
      <c r="AI246" s="54" t="str">
        <f ca="1">IF(OR(VLOOKUP($A246,Mitglieder!$C$24:$BG$323,AI$303)="",$G246=""),"",VLOOKUP($A246,Mitglieder!$C$24:$BG$323,AI$303))</f>
        <v/>
      </c>
      <c r="AJ246" s="54" t="str">
        <f ca="1">IF(OR(VLOOKUP($A246,Mitglieder!$C$24:$BG$323,AJ$303)="",$G246=""),"",VLOOKUP($A246,Mitglieder!$C$24:$BG$323,AJ$303))</f>
        <v/>
      </c>
      <c r="AK246" s="54" t="str">
        <f ca="1">IF(OR(VLOOKUP($A246,Mitglieder!$C$24:$BG$323,AK$303)="",$G246=""),"",VLOOKUP($A246,Mitglieder!$C$24:$BG$323,AK$303))</f>
        <v/>
      </c>
      <c r="AL246" s="54" t="str">
        <f ca="1">IF(OR(VLOOKUP($A246,Mitglieder!$C$24:$BG$323,AL$303)="",$G246=""),"",VLOOKUP($A246,Mitglieder!$C$24:$BG$323,AL$303))</f>
        <v/>
      </c>
      <c r="AM246" s="42" t="str">
        <f ca="1">IF($G246="","",VLOOKUP($A246,Mitglieder!$C$24:$BG$323,AM$303))</f>
        <v/>
      </c>
      <c r="AN246" s="54" t="str">
        <f ca="1">IF(OR(VLOOKUP($A246,Mitglieder!$C$24:$BG$323,AN$303)="",$G246=""),"",VLOOKUP($A246,Mitglieder!$C$24:$BG$323,AN$303))</f>
        <v/>
      </c>
      <c r="AO246" s="43" t="str">
        <f ca="1">IF($G246="","",TEXT(VLOOKUP($A246,Mitglieder!$C$24:$BG$323,AO$303),"TT.MM.JJJJ"))</f>
        <v/>
      </c>
      <c r="AP246" s="42" t="str">
        <f ca="1">IF($G246="","",VLOOKUP($A246,Mitglieder!$C$24:$BG$323,AP$303))</f>
        <v/>
      </c>
      <c r="AQ246" s="45" t="str">
        <f ca="1">IF($G246="","",TEXT(VLOOKUP($A246,Mitglieder!$C$24:$BG$323,AQ$303),"0.00"))</f>
        <v/>
      </c>
      <c r="AR246" s="54" t="str">
        <f ca="1">IF(OR(VLOOKUP($A246,Mitglieder!$C$24:$BG$323,AR$303)="",$G246=""),"",VLOOKUP($A246,Mitglieder!$C$24:$BG$323,AR$303))</f>
        <v/>
      </c>
      <c r="AS246" s="45" t="str">
        <f ca="1">IF($G246="","",TEXT(VLOOKUP($A246,Mitglieder!$C$24:$BG$323,AS$303),"0.00"))</f>
        <v/>
      </c>
      <c r="AT246" s="54" t="str">
        <f ca="1">IF(OR(VLOOKUP($A246,Mitglieder!$C$24:$BG$323,AT$303)="",$G246=""),"",VLOOKUP($A246,Mitglieder!$C$24:$BG$323,AT$303))</f>
        <v/>
      </c>
      <c r="AU246" s="45" t="str">
        <f ca="1">IF($G246="","",TEXT(VLOOKUP($A246,Mitglieder!$C$24:$BG$323,AU$303),"0.00"))</f>
        <v/>
      </c>
      <c r="AV246" s="45" t="str">
        <f ca="1">IF($G246="","",TEXT(VLOOKUP($A246,Mitglieder!$C$24:$BG$323,AV$303),"0.00"))</f>
        <v/>
      </c>
      <c r="AW246" s="42" t="str">
        <f ca="1">IF($G246="","",VLOOKUP($A246,Mitglieder!$C$24:$BG$323,AW$303))</f>
        <v/>
      </c>
      <c r="AX246" s="54" t="str">
        <f ca="1">IF(OR(VLOOKUP($A246,Mitglieder!$C$24:$BG$323,AX$303)="",$G246=""),"",VLOOKUP($A246,Mitglieder!$C$24:$BG$323,AX$303))</f>
        <v/>
      </c>
      <c r="AY246" s="43" t="str">
        <f ca="1">IF($G246="","",TEXT(VLOOKUP($A246,Mitglieder!$C$24:$BG$323,AY$303),"TT.MM.JJJJ"))</f>
        <v/>
      </c>
      <c r="AZ246" s="43" t="str">
        <f ca="1">IF($G246="","",TEXT(VLOOKUP($A246,Mitglieder!$C$24:$BG$323,AZ$303),"TT.MM.JJJJ"))</f>
        <v/>
      </c>
      <c r="BA246" s="43" t="str">
        <f ca="1">IF($G246="","",TEXT(VLOOKUP($A246,Mitglieder!$C$24:$BG$323,BA$303),"TT.MM.JJJJ"))</f>
        <v/>
      </c>
      <c r="BB246" s="43" t="str">
        <f ca="1">IF($G246="","",TEXT(VLOOKUP($A246,Mitglieder!$C$24:$BG$323,BB$303),"TT.MM.JJJJ"))</f>
        <v/>
      </c>
      <c r="BC246" s="43" t="str">
        <f ca="1">IF($G246="","",TEXT(VLOOKUP($A246,Mitglieder!$C$24:$BG$323,BC$303),"TT.MM.JJJJ"))</f>
        <v/>
      </c>
      <c r="BD246" s="43" t="str">
        <f ca="1">IF($G246="","",TEXT(VLOOKUP($A246,Mitglieder!$C$24:$BG$323,BD$303),"TT.MM.JJJJ"))</f>
        <v/>
      </c>
      <c r="BE246" s="42" t="str">
        <f ca="1">IF($G246="","",VLOOKUP($A246,Mitglieder!$C$24:$BG$323,BE$303))</f>
        <v/>
      </c>
      <c r="BF246" s="42" t="str">
        <f ca="1">IF($G246="","",VLOOKUP($A246,Mitglieder!$C$24:$BG$323,BF$303))</f>
        <v/>
      </c>
    </row>
    <row r="247" spans="1:58" x14ac:dyDescent="0.35">
      <c r="A247" s="42">
        <v>247</v>
      </c>
      <c r="B247" s="42">
        <f ca="1">VLOOKUP($A247,Mitglieder!$C$24:$BA$323,B$303)</f>
        <v>1.0299999999999967</v>
      </c>
      <c r="C247" s="42" t="str">
        <f ca="1">IF($G247="","",VLOOKUP($A247,Mitglieder!$C$24:$BG$323,C$303))</f>
        <v/>
      </c>
      <c r="D247" s="42" t="str">
        <f ca="1">IF($G247="","",VLOOKUP($A247,Mitglieder!$C$24:$BG$323,D$303))</f>
        <v/>
      </c>
      <c r="E247" s="42" t="str">
        <f ca="1">IF($G247="","",VLOOKUP($A247,Mitglieder!$C$24:$BG$323,E$303))</f>
        <v/>
      </c>
      <c r="F247" s="54" t="str">
        <f ca="1">IF(OR(VLOOKUP($A247,Mitglieder!$C$24:$BG$323,F$303)="",$G247=""),"",VLOOKUP($A247,Mitglieder!$C$24:$BG$323,F$303))</f>
        <v/>
      </c>
      <c r="G247" s="72" t="str">
        <f ca="1">IF(B247/ROUND(B247,0)=1,VLOOKUP($A247,Mitglieder!$C$24:$BA$323,G$303),"")</f>
        <v/>
      </c>
      <c r="H247" s="42" t="str">
        <f ca="1">IF($G247="","",VLOOKUP($A247,Mitglieder!$C$24:$BG$323,H$303))</f>
        <v/>
      </c>
      <c r="I247" s="54" t="str">
        <f ca="1">IF(OR(VLOOKUP($A247,Mitglieder!$C$24:$BG$323,I$303)="",$G247=""),"",VLOOKUP($A247,Mitglieder!$C$24:$BG$323,I$303))</f>
        <v/>
      </c>
      <c r="J247" s="42" t="str">
        <f ca="1">IF($G247="","",VLOOKUP($A247,Mitglieder!$C$24:$BG$323,J$303))</f>
        <v/>
      </c>
      <c r="K247" s="54" t="str">
        <f ca="1">IF(OR(VLOOKUP($A247,Mitglieder!$C$24:$BG$323,K$303)="",$G247=""),"",VLOOKUP($A247,Mitglieder!$C$24:$BG$323,K$303))</f>
        <v/>
      </c>
      <c r="L247" s="42" t="str">
        <f ca="1">IF($G247="","",VLOOKUP($A247,Mitglieder!$C$24:$BG$323,L$303))</f>
        <v/>
      </c>
      <c r="M247" s="42" t="str">
        <f ca="1">IF($G247="","",VLOOKUP($A247,Mitglieder!$C$24:$BG$323,M$303))</f>
        <v/>
      </c>
      <c r="N247" s="42" t="str">
        <f ca="1">IF($G247="","",VLOOKUP($A247,Mitglieder!$C$24:$BG$323,N$303))</f>
        <v/>
      </c>
      <c r="O247" s="42" t="str">
        <f ca="1">IF($G247="","",VLOOKUP($A247,Mitglieder!$C$24:$BG$323,O$303))</f>
        <v/>
      </c>
      <c r="P247" s="42" t="str">
        <f ca="1">IF($G247="","",VLOOKUP($A247,Mitglieder!$C$24:$BG$323,P$303))</f>
        <v/>
      </c>
      <c r="Q247" s="42" t="str">
        <f ca="1">IF($G247="","",VLOOKUP($A247,Mitglieder!$C$24:$BG$323,Q$303))</f>
        <v/>
      </c>
      <c r="R247" s="54" t="str">
        <f ca="1">IF(OR(VLOOKUP($A247,Mitglieder!$C$24:$BG$323,R$303)="",$G247=""),"",VLOOKUP($A247,Mitglieder!$C$24:$BG$323,R$303))</f>
        <v/>
      </c>
      <c r="S247" s="43" t="str">
        <f ca="1">IF($G247="","",TEXT(VLOOKUP($A247,Mitglieder!$C$24:$BG$323,S$303),"TT.MM.JJJJ"))</f>
        <v/>
      </c>
      <c r="T247" s="43" t="str">
        <f ca="1">IF($G247="","",TEXT(VLOOKUP($A247,Mitglieder!$C$24:$BG$323,T$303),"TT.MM.JJJJ"))</f>
        <v/>
      </c>
      <c r="U247" s="43" t="str">
        <f ca="1">IF($G247="","",TEXT(VLOOKUP($A247,Mitglieder!$C$24:$BG$323,U$303),"TT.MM.JJJJ"))</f>
        <v/>
      </c>
      <c r="V247" s="54" t="str">
        <f ca="1">IF(OR(VLOOKUP($A247,Mitglieder!$C$24:$BG$323,V$303)="",$G247=""),"",VLOOKUP($A247,Mitglieder!$C$24:$BG$323,V$303))</f>
        <v/>
      </c>
      <c r="W247" s="54" t="str">
        <f ca="1">IF(OR(VLOOKUP($A247,Mitglieder!$C$24:$BG$323,W$303)="",$G247=""),"",VLOOKUP($A247,Mitglieder!$C$24:$BG$323,W$303))</f>
        <v/>
      </c>
      <c r="X247" s="54" t="str">
        <f ca="1">IF(OR(VLOOKUP($A247,Mitglieder!$C$24:$BG$323,X$303)="",$G247=""),"",VLOOKUP($A247,Mitglieder!$C$24:$BG$323,X$303))</f>
        <v/>
      </c>
      <c r="Y247" s="54" t="str">
        <f ca="1">IF(OR(VLOOKUP($A247,Mitglieder!$C$24:$BG$323,Y$303)="",$G247=""),"",VLOOKUP($A247,Mitglieder!$C$24:$BG$323,Y$303))</f>
        <v/>
      </c>
      <c r="Z247" s="54" t="str">
        <f ca="1">IF(OR(VLOOKUP($A247,Mitglieder!$C$24:$BG$323,Z$303)="",$G247=""),"",VLOOKUP($A247,Mitglieder!$C$24:$BG$323,Z$303))</f>
        <v/>
      </c>
      <c r="AA247" s="54" t="str">
        <f ca="1">IF(OR(VLOOKUP($A247,Mitglieder!$C$24:$BG$323,AA$303)="",$G247=""),"",VLOOKUP($A247,Mitglieder!$C$24:$BG$323,AA$303))</f>
        <v/>
      </c>
      <c r="AB247" s="54" t="str">
        <f ca="1">IF(OR(VLOOKUP($A247,Mitglieder!$C$24:$BG$323,AB$303)="",$G247=""),"",VLOOKUP($A247,Mitglieder!$C$24:$BG$323,AB$303))</f>
        <v/>
      </c>
      <c r="AC247" s="54" t="str">
        <f ca="1">IF(OR(VLOOKUP($A247,Mitglieder!$C$24:$BG$323,AC$303)="",$G247=""),"",VLOOKUP($A247,Mitglieder!$C$24:$BG$323,AC$303))</f>
        <v/>
      </c>
      <c r="AD247" s="54" t="str">
        <f ca="1">IF(OR(VLOOKUP($A247,Mitglieder!$C$24:$BG$323,AD$303)="",$G247=""),"",VLOOKUP($A247,Mitglieder!$C$24:$BG$323,AD$303))</f>
        <v/>
      </c>
      <c r="AE247" s="54" t="str">
        <f ca="1">IF(OR(VLOOKUP($A247,Mitglieder!$C$24:$BG$323,AE$303)="",$G247=""),"",VLOOKUP($A247,Mitglieder!$C$24:$BG$323,AE$303))</f>
        <v/>
      </c>
      <c r="AF247" s="54" t="str">
        <f ca="1">IF(OR(VLOOKUP($A247,Mitglieder!$C$24:$BG$323,AF$303)="",$G247=""),"",VLOOKUP($A247,Mitglieder!$C$24:$BG$323,AF$303))</f>
        <v/>
      </c>
      <c r="AG247" s="54" t="str">
        <f ca="1">IF(OR(VLOOKUP($A247,Mitglieder!$C$24:$BG$323,AG$303)="",$G247=""),"",VLOOKUP($A247,Mitglieder!$C$24:$BG$323,AG$303))</f>
        <v/>
      </c>
      <c r="AH247" s="54" t="str">
        <f ca="1">IF(OR(VLOOKUP($A247,Mitglieder!$C$24:$BG$323,AH$303)="",$G247=""),"",VLOOKUP($A247,Mitglieder!$C$24:$BG$323,AH$303))</f>
        <v/>
      </c>
      <c r="AI247" s="54" t="str">
        <f ca="1">IF(OR(VLOOKUP($A247,Mitglieder!$C$24:$BG$323,AI$303)="",$G247=""),"",VLOOKUP($A247,Mitglieder!$C$24:$BG$323,AI$303))</f>
        <v/>
      </c>
      <c r="AJ247" s="54" t="str">
        <f ca="1">IF(OR(VLOOKUP($A247,Mitglieder!$C$24:$BG$323,AJ$303)="",$G247=""),"",VLOOKUP($A247,Mitglieder!$C$24:$BG$323,AJ$303))</f>
        <v/>
      </c>
      <c r="AK247" s="54" t="str">
        <f ca="1">IF(OR(VLOOKUP($A247,Mitglieder!$C$24:$BG$323,AK$303)="",$G247=""),"",VLOOKUP($A247,Mitglieder!$C$24:$BG$323,AK$303))</f>
        <v/>
      </c>
      <c r="AL247" s="54" t="str">
        <f ca="1">IF(OR(VLOOKUP($A247,Mitglieder!$C$24:$BG$323,AL$303)="",$G247=""),"",VLOOKUP($A247,Mitglieder!$C$24:$BG$323,AL$303))</f>
        <v/>
      </c>
      <c r="AM247" s="42" t="str">
        <f ca="1">IF($G247="","",VLOOKUP($A247,Mitglieder!$C$24:$BG$323,AM$303))</f>
        <v/>
      </c>
      <c r="AN247" s="54" t="str">
        <f ca="1">IF(OR(VLOOKUP($A247,Mitglieder!$C$24:$BG$323,AN$303)="",$G247=""),"",VLOOKUP($A247,Mitglieder!$C$24:$BG$323,AN$303))</f>
        <v/>
      </c>
      <c r="AO247" s="43" t="str">
        <f ca="1">IF($G247="","",TEXT(VLOOKUP($A247,Mitglieder!$C$24:$BG$323,AO$303),"TT.MM.JJJJ"))</f>
        <v/>
      </c>
      <c r="AP247" s="42" t="str">
        <f ca="1">IF($G247="","",VLOOKUP($A247,Mitglieder!$C$24:$BG$323,AP$303))</f>
        <v/>
      </c>
      <c r="AQ247" s="45" t="str">
        <f ca="1">IF($G247="","",TEXT(VLOOKUP($A247,Mitglieder!$C$24:$BG$323,AQ$303),"0.00"))</f>
        <v/>
      </c>
      <c r="AR247" s="54" t="str">
        <f ca="1">IF(OR(VLOOKUP($A247,Mitglieder!$C$24:$BG$323,AR$303)="",$G247=""),"",VLOOKUP($A247,Mitglieder!$C$24:$BG$323,AR$303))</f>
        <v/>
      </c>
      <c r="AS247" s="45" t="str">
        <f ca="1">IF($G247="","",TEXT(VLOOKUP($A247,Mitglieder!$C$24:$BG$323,AS$303),"0.00"))</f>
        <v/>
      </c>
      <c r="AT247" s="54" t="str">
        <f ca="1">IF(OR(VLOOKUP($A247,Mitglieder!$C$24:$BG$323,AT$303)="",$G247=""),"",VLOOKUP($A247,Mitglieder!$C$24:$BG$323,AT$303))</f>
        <v/>
      </c>
      <c r="AU247" s="45" t="str">
        <f ca="1">IF($G247="","",TEXT(VLOOKUP($A247,Mitglieder!$C$24:$BG$323,AU$303),"0.00"))</f>
        <v/>
      </c>
      <c r="AV247" s="45" t="str">
        <f ca="1">IF($G247="","",TEXT(VLOOKUP($A247,Mitglieder!$C$24:$BG$323,AV$303),"0.00"))</f>
        <v/>
      </c>
      <c r="AW247" s="42" t="str">
        <f ca="1">IF($G247="","",VLOOKUP($A247,Mitglieder!$C$24:$BG$323,AW$303))</f>
        <v/>
      </c>
      <c r="AX247" s="54" t="str">
        <f ca="1">IF(OR(VLOOKUP($A247,Mitglieder!$C$24:$BG$323,AX$303)="",$G247=""),"",VLOOKUP($A247,Mitglieder!$C$24:$BG$323,AX$303))</f>
        <v/>
      </c>
      <c r="AY247" s="43" t="str">
        <f ca="1">IF($G247="","",TEXT(VLOOKUP($A247,Mitglieder!$C$24:$BG$323,AY$303),"TT.MM.JJJJ"))</f>
        <v/>
      </c>
      <c r="AZ247" s="43" t="str">
        <f ca="1">IF($G247="","",TEXT(VLOOKUP($A247,Mitglieder!$C$24:$BG$323,AZ$303),"TT.MM.JJJJ"))</f>
        <v/>
      </c>
      <c r="BA247" s="43" t="str">
        <f ca="1">IF($G247="","",TEXT(VLOOKUP($A247,Mitglieder!$C$24:$BG$323,BA$303),"TT.MM.JJJJ"))</f>
        <v/>
      </c>
      <c r="BB247" s="43" t="str">
        <f ca="1">IF($G247="","",TEXT(VLOOKUP($A247,Mitglieder!$C$24:$BG$323,BB$303),"TT.MM.JJJJ"))</f>
        <v/>
      </c>
      <c r="BC247" s="43" t="str">
        <f ca="1">IF($G247="","",TEXT(VLOOKUP($A247,Mitglieder!$C$24:$BG$323,BC$303),"TT.MM.JJJJ"))</f>
        <v/>
      </c>
      <c r="BD247" s="43" t="str">
        <f ca="1">IF($G247="","",TEXT(VLOOKUP($A247,Mitglieder!$C$24:$BG$323,BD$303),"TT.MM.JJJJ"))</f>
        <v/>
      </c>
      <c r="BE247" s="42" t="str">
        <f ca="1">IF($G247="","",VLOOKUP($A247,Mitglieder!$C$24:$BG$323,BE$303))</f>
        <v/>
      </c>
      <c r="BF247" s="42" t="str">
        <f ca="1">IF($G247="","",VLOOKUP($A247,Mitglieder!$C$24:$BG$323,BF$303))</f>
        <v/>
      </c>
    </row>
    <row r="248" spans="1:58" x14ac:dyDescent="0.35">
      <c r="A248" s="42">
        <v>248</v>
      </c>
      <c r="B248" s="42">
        <f ca="1">VLOOKUP($A248,Mitglieder!$C$24:$BA$323,B$303)</f>
        <v>1.0299999999999967</v>
      </c>
      <c r="C248" s="42" t="str">
        <f ca="1">IF($G248="","",VLOOKUP($A248,Mitglieder!$C$24:$BG$323,C$303))</f>
        <v/>
      </c>
      <c r="D248" s="42" t="str">
        <f ca="1">IF($G248="","",VLOOKUP($A248,Mitglieder!$C$24:$BG$323,D$303))</f>
        <v/>
      </c>
      <c r="E248" s="42" t="str">
        <f ca="1">IF($G248="","",VLOOKUP($A248,Mitglieder!$C$24:$BG$323,E$303))</f>
        <v/>
      </c>
      <c r="F248" s="54" t="str">
        <f ca="1">IF(OR(VLOOKUP($A248,Mitglieder!$C$24:$BG$323,F$303)="",$G248=""),"",VLOOKUP($A248,Mitglieder!$C$24:$BG$323,F$303))</f>
        <v/>
      </c>
      <c r="G248" s="72" t="str">
        <f ca="1">IF(B248/ROUND(B248,0)=1,VLOOKUP($A248,Mitglieder!$C$24:$BA$323,G$303),"")</f>
        <v/>
      </c>
      <c r="H248" s="42" t="str">
        <f ca="1">IF($G248="","",VLOOKUP($A248,Mitglieder!$C$24:$BG$323,H$303))</f>
        <v/>
      </c>
      <c r="I248" s="54" t="str">
        <f ca="1">IF(OR(VLOOKUP($A248,Mitglieder!$C$24:$BG$323,I$303)="",$G248=""),"",VLOOKUP($A248,Mitglieder!$C$24:$BG$323,I$303))</f>
        <v/>
      </c>
      <c r="J248" s="42" t="str">
        <f ca="1">IF($G248="","",VLOOKUP($A248,Mitglieder!$C$24:$BG$323,J$303))</f>
        <v/>
      </c>
      <c r="K248" s="54" t="str">
        <f ca="1">IF(OR(VLOOKUP($A248,Mitglieder!$C$24:$BG$323,K$303)="",$G248=""),"",VLOOKUP($A248,Mitglieder!$C$24:$BG$323,K$303))</f>
        <v/>
      </c>
      <c r="L248" s="42" t="str">
        <f ca="1">IF($G248="","",VLOOKUP($A248,Mitglieder!$C$24:$BG$323,L$303))</f>
        <v/>
      </c>
      <c r="M248" s="42" t="str">
        <f ca="1">IF($G248="","",VLOOKUP($A248,Mitglieder!$C$24:$BG$323,M$303))</f>
        <v/>
      </c>
      <c r="N248" s="42" t="str">
        <f ca="1">IF($G248="","",VLOOKUP($A248,Mitglieder!$C$24:$BG$323,N$303))</f>
        <v/>
      </c>
      <c r="O248" s="42" t="str">
        <f ca="1">IF($G248="","",VLOOKUP($A248,Mitglieder!$C$24:$BG$323,O$303))</f>
        <v/>
      </c>
      <c r="P248" s="42" t="str">
        <f ca="1">IF($G248="","",VLOOKUP($A248,Mitglieder!$C$24:$BG$323,P$303))</f>
        <v/>
      </c>
      <c r="Q248" s="42" t="str">
        <f ca="1">IF($G248="","",VLOOKUP($A248,Mitglieder!$C$24:$BG$323,Q$303))</f>
        <v/>
      </c>
      <c r="R248" s="54" t="str">
        <f ca="1">IF(OR(VLOOKUP($A248,Mitglieder!$C$24:$BG$323,R$303)="",$G248=""),"",VLOOKUP($A248,Mitglieder!$C$24:$BG$323,R$303))</f>
        <v/>
      </c>
      <c r="S248" s="43" t="str">
        <f ca="1">IF($G248="","",TEXT(VLOOKUP($A248,Mitglieder!$C$24:$BG$323,S$303),"TT.MM.JJJJ"))</f>
        <v/>
      </c>
      <c r="T248" s="43" t="str">
        <f ca="1">IF($G248="","",TEXT(VLOOKUP($A248,Mitglieder!$C$24:$BG$323,T$303),"TT.MM.JJJJ"))</f>
        <v/>
      </c>
      <c r="U248" s="43" t="str">
        <f ca="1">IF($G248="","",TEXT(VLOOKUP($A248,Mitglieder!$C$24:$BG$323,U$303),"TT.MM.JJJJ"))</f>
        <v/>
      </c>
      <c r="V248" s="54" t="str">
        <f ca="1">IF(OR(VLOOKUP($A248,Mitglieder!$C$24:$BG$323,V$303)="",$G248=""),"",VLOOKUP($A248,Mitglieder!$C$24:$BG$323,V$303))</f>
        <v/>
      </c>
      <c r="W248" s="54" t="str">
        <f ca="1">IF(OR(VLOOKUP($A248,Mitglieder!$C$24:$BG$323,W$303)="",$G248=""),"",VLOOKUP($A248,Mitglieder!$C$24:$BG$323,W$303))</f>
        <v/>
      </c>
      <c r="X248" s="54" t="str">
        <f ca="1">IF(OR(VLOOKUP($A248,Mitglieder!$C$24:$BG$323,X$303)="",$G248=""),"",VLOOKUP($A248,Mitglieder!$C$24:$BG$323,X$303))</f>
        <v/>
      </c>
      <c r="Y248" s="54" t="str">
        <f ca="1">IF(OR(VLOOKUP($A248,Mitglieder!$C$24:$BG$323,Y$303)="",$G248=""),"",VLOOKUP($A248,Mitglieder!$C$24:$BG$323,Y$303))</f>
        <v/>
      </c>
      <c r="Z248" s="54" t="str">
        <f ca="1">IF(OR(VLOOKUP($A248,Mitglieder!$C$24:$BG$323,Z$303)="",$G248=""),"",VLOOKUP($A248,Mitglieder!$C$24:$BG$323,Z$303))</f>
        <v/>
      </c>
      <c r="AA248" s="54" t="str">
        <f ca="1">IF(OR(VLOOKUP($A248,Mitglieder!$C$24:$BG$323,AA$303)="",$G248=""),"",VLOOKUP($A248,Mitglieder!$C$24:$BG$323,AA$303))</f>
        <v/>
      </c>
      <c r="AB248" s="54" t="str">
        <f ca="1">IF(OR(VLOOKUP($A248,Mitglieder!$C$24:$BG$323,AB$303)="",$G248=""),"",VLOOKUP($A248,Mitglieder!$C$24:$BG$323,AB$303))</f>
        <v/>
      </c>
      <c r="AC248" s="54" t="str">
        <f ca="1">IF(OR(VLOOKUP($A248,Mitglieder!$C$24:$BG$323,AC$303)="",$G248=""),"",VLOOKUP($A248,Mitglieder!$C$24:$BG$323,AC$303))</f>
        <v/>
      </c>
      <c r="AD248" s="54" t="str">
        <f ca="1">IF(OR(VLOOKUP($A248,Mitglieder!$C$24:$BG$323,AD$303)="",$G248=""),"",VLOOKUP($A248,Mitglieder!$C$24:$BG$323,AD$303))</f>
        <v/>
      </c>
      <c r="AE248" s="54" t="str">
        <f ca="1">IF(OR(VLOOKUP($A248,Mitglieder!$C$24:$BG$323,AE$303)="",$G248=""),"",VLOOKUP($A248,Mitglieder!$C$24:$BG$323,AE$303))</f>
        <v/>
      </c>
      <c r="AF248" s="54" t="str">
        <f ca="1">IF(OR(VLOOKUP($A248,Mitglieder!$C$24:$BG$323,AF$303)="",$G248=""),"",VLOOKUP($A248,Mitglieder!$C$24:$BG$323,AF$303))</f>
        <v/>
      </c>
      <c r="AG248" s="54" t="str">
        <f ca="1">IF(OR(VLOOKUP($A248,Mitglieder!$C$24:$BG$323,AG$303)="",$G248=""),"",VLOOKUP($A248,Mitglieder!$C$24:$BG$323,AG$303))</f>
        <v/>
      </c>
      <c r="AH248" s="54" t="str">
        <f ca="1">IF(OR(VLOOKUP($A248,Mitglieder!$C$24:$BG$323,AH$303)="",$G248=""),"",VLOOKUP($A248,Mitglieder!$C$24:$BG$323,AH$303))</f>
        <v/>
      </c>
      <c r="AI248" s="54" t="str">
        <f ca="1">IF(OR(VLOOKUP($A248,Mitglieder!$C$24:$BG$323,AI$303)="",$G248=""),"",VLOOKUP($A248,Mitglieder!$C$24:$BG$323,AI$303))</f>
        <v/>
      </c>
      <c r="AJ248" s="54" t="str">
        <f ca="1">IF(OR(VLOOKUP($A248,Mitglieder!$C$24:$BG$323,AJ$303)="",$G248=""),"",VLOOKUP($A248,Mitglieder!$C$24:$BG$323,AJ$303))</f>
        <v/>
      </c>
      <c r="AK248" s="54" t="str">
        <f ca="1">IF(OR(VLOOKUP($A248,Mitglieder!$C$24:$BG$323,AK$303)="",$G248=""),"",VLOOKUP($A248,Mitglieder!$C$24:$BG$323,AK$303))</f>
        <v/>
      </c>
      <c r="AL248" s="54" t="str">
        <f ca="1">IF(OR(VLOOKUP($A248,Mitglieder!$C$24:$BG$323,AL$303)="",$G248=""),"",VLOOKUP($A248,Mitglieder!$C$24:$BG$323,AL$303))</f>
        <v/>
      </c>
      <c r="AM248" s="42" t="str">
        <f ca="1">IF($G248="","",VLOOKUP($A248,Mitglieder!$C$24:$BG$323,AM$303))</f>
        <v/>
      </c>
      <c r="AN248" s="54" t="str">
        <f ca="1">IF(OR(VLOOKUP($A248,Mitglieder!$C$24:$BG$323,AN$303)="",$G248=""),"",VLOOKUP($A248,Mitglieder!$C$24:$BG$323,AN$303))</f>
        <v/>
      </c>
      <c r="AO248" s="43" t="str">
        <f ca="1">IF($G248="","",TEXT(VLOOKUP($A248,Mitglieder!$C$24:$BG$323,AO$303),"TT.MM.JJJJ"))</f>
        <v/>
      </c>
      <c r="AP248" s="42" t="str">
        <f ca="1">IF($G248="","",VLOOKUP($A248,Mitglieder!$C$24:$BG$323,AP$303))</f>
        <v/>
      </c>
      <c r="AQ248" s="45" t="str">
        <f ca="1">IF($G248="","",TEXT(VLOOKUP($A248,Mitglieder!$C$24:$BG$323,AQ$303),"0.00"))</f>
        <v/>
      </c>
      <c r="AR248" s="54" t="str">
        <f ca="1">IF(OR(VLOOKUP($A248,Mitglieder!$C$24:$BG$323,AR$303)="",$G248=""),"",VLOOKUP($A248,Mitglieder!$C$24:$BG$323,AR$303))</f>
        <v/>
      </c>
      <c r="AS248" s="45" t="str">
        <f ca="1">IF($G248="","",TEXT(VLOOKUP($A248,Mitglieder!$C$24:$BG$323,AS$303),"0.00"))</f>
        <v/>
      </c>
      <c r="AT248" s="54" t="str">
        <f ca="1">IF(OR(VLOOKUP($A248,Mitglieder!$C$24:$BG$323,AT$303)="",$G248=""),"",VLOOKUP($A248,Mitglieder!$C$24:$BG$323,AT$303))</f>
        <v/>
      </c>
      <c r="AU248" s="45" t="str">
        <f ca="1">IF($G248="","",TEXT(VLOOKUP($A248,Mitglieder!$C$24:$BG$323,AU$303),"0.00"))</f>
        <v/>
      </c>
      <c r="AV248" s="45" t="str">
        <f ca="1">IF($G248="","",TEXT(VLOOKUP($A248,Mitglieder!$C$24:$BG$323,AV$303),"0.00"))</f>
        <v/>
      </c>
      <c r="AW248" s="42" t="str">
        <f ca="1">IF($G248="","",VLOOKUP($A248,Mitglieder!$C$24:$BG$323,AW$303))</f>
        <v/>
      </c>
      <c r="AX248" s="54" t="str">
        <f ca="1">IF(OR(VLOOKUP($A248,Mitglieder!$C$24:$BG$323,AX$303)="",$G248=""),"",VLOOKUP($A248,Mitglieder!$C$24:$BG$323,AX$303))</f>
        <v/>
      </c>
      <c r="AY248" s="43" t="str">
        <f ca="1">IF($G248="","",TEXT(VLOOKUP($A248,Mitglieder!$C$24:$BG$323,AY$303),"TT.MM.JJJJ"))</f>
        <v/>
      </c>
      <c r="AZ248" s="43" t="str">
        <f ca="1">IF($G248="","",TEXT(VLOOKUP($A248,Mitglieder!$C$24:$BG$323,AZ$303),"TT.MM.JJJJ"))</f>
        <v/>
      </c>
      <c r="BA248" s="43" t="str">
        <f ca="1">IF($G248="","",TEXT(VLOOKUP($A248,Mitglieder!$C$24:$BG$323,BA$303),"TT.MM.JJJJ"))</f>
        <v/>
      </c>
      <c r="BB248" s="43" t="str">
        <f ca="1">IF($G248="","",TEXT(VLOOKUP($A248,Mitglieder!$C$24:$BG$323,BB$303),"TT.MM.JJJJ"))</f>
        <v/>
      </c>
      <c r="BC248" s="43" t="str">
        <f ca="1">IF($G248="","",TEXT(VLOOKUP($A248,Mitglieder!$C$24:$BG$323,BC$303),"TT.MM.JJJJ"))</f>
        <v/>
      </c>
      <c r="BD248" s="43" t="str">
        <f ca="1">IF($G248="","",TEXT(VLOOKUP($A248,Mitglieder!$C$24:$BG$323,BD$303),"TT.MM.JJJJ"))</f>
        <v/>
      </c>
      <c r="BE248" s="42" t="str">
        <f ca="1">IF($G248="","",VLOOKUP($A248,Mitglieder!$C$24:$BG$323,BE$303))</f>
        <v/>
      </c>
      <c r="BF248" s="42" t="str">
        <f ca="1">IF($G248="","",VLOOKUP($A248,Mitglieder!$C$24:$BG$323,BF$303))</f>
        <v/>
      </c>
    </row>
    <row r="249" spans="1:58" x14ac:dyDescent="0.35">
      <c r="A249" s="42">
        <v>249</v>
      </c>
      <c r="B249" s="42">
        <f ca="1">VLOOKUP($A249,Mitglieder!$C$24:$BA$323,B$303)</f>
        <v>1.0299999999999967</v>
      </c>
      <c r="C249" s="42" t="str">
        <f ca="1">IF($G249="","",VLOOKUP($A249,Mitglieder!$C$24:$BG$323,C$303))</f>
        <v/>
      </c>
      <c r="D249" s="42" t="str">
        <f ca="1">IF($G249="","",VLOOKUP($A249,Mitglieder!$C$24:$BG$323,D$303))</f>
        <v/>
      </c>
      <c r="E249" s="42" t="str">
        <f ca="1">IF($G249="","",VLOOKUP($A249,Mitglieder!$C$24:$BG$323,E$303))</f>
        <v/>
      </c>
      <c r="F249" s="54" t="str">
        <f ca="1">IF(OR(VLOOKUP($A249,Mitglieder!$C$24:$BG$323,F$303)="",$G249=""),"",VLOOKUP($A249,Mitglieder!$C$24:$BG$323,F$303))</f>
        <v/>
      </c>
      <c r="G249" s="72" t="str">
        <f ca="1">IF(B249/ROUND(B249,0)=1,VLOOKUP($A249,Mitglieder!$C$24:$BA$323,G$303),"")</f>
        <v/>
      </c>
      <c r="H249" s="42" t="str">
        <f ca="1">IF($G249="","",VLOOKUP($A249,Mitglieder!$C$24:$BG$323,H$303))</f>
        <v/>
      </c>
      <c r="I249" s="54" t="str">
        <f ca="1">IF(OR(VLOOKUP($A249,Mitglieder!$C$24:$BG$323,I$303)="",$G249=""),"",VLOOKUP($A249,Mitglieder!$C$24:$BG$323,I$303))</f>
        <v/>
      </c>
      <c r="J249" s="42" t="str">
        <f ca="1">IF($G249="","",VLOOKUP($A249,Mitglieder!$C$24:$BG$323,J$303))</f>
        <v/>
      </c>
      <c r="K249" s="54" t="str">
        <f ca="1">IF(OR(VLOOKUP($A249,Mitglieder!$C$24:$BG$323,K$303)="",$G249=""),"",VLOOKUP($A249,Mitglieder!$C$24:$BG$323,K$303))</f>
        <v/>
      </c>
      <c r="L249" s="42" t="str">
        <f ca="1">IF($G249="","",VLOOKUP($A249,Mitglieder!$C$24:$BG$323,L$303))</f>
        <v/>
      </c>
      <c r="M249" s="42" t="str">
        <f ca="1">IF($G249="","",VLOOKUP($A249,Mitglieder!$C$24:$BG$323,M$303))</f>
        <v/>
      </c>
      <c r="N249" s="42" t="str">
        <f ca="1">IF($G249="","",VLOOKUP($A249,Mitglieder!$C$24:$BG$323,N$303))</f>
        <v/>
      </c>
      <c r="O249" s="42" t="str">
        <f ca="1">IF($G249="","",VLOOKUP($A249,Mitglieder!$C$24:$BG$323,O$303))</f>
        <v/>
      </c>
      <c r="P249" s="42" t="str">
        <f ca="1">IF($G249="","",VLOOKUP($A249,Mitglieder!$C$24:$BG$323,P$303))</f>
        <v/>
      </c>
      <c r="Q249" s="42" t="str">
        <f ca="1">IF($G249="","",VLOOKUP($A249,Mitglieder!$C$24:$BG$323,Q$303))</f>
        <v/>
      </c>
      <c r="R249" s="54" t="str">
        <f ca="1">IF(OR(VLOOKUP($A249,Mitglieder!$C$24:$BG$323,R$303)="",$G249=""),"",VLOOKUP($A249,Mitglieder!$C$24:$BG$323,R$303))</f>
        <v/>
      </c>
      <c r="S249" s="43" t="str">
        <f ca="1">IF($G249="","",TEXT(VLOOKUP($A249,Mitglieder!$C$24:$BG$323,S$303),"TT.MM.JJJJ"))</f>
        <v/>
      </c>
      <c r="T249" s="43" t="str">
        <f ca="1">IF($G249="","",TEXT(VLOOKUP($A249,Mitglieder!$C$24:$BG$323,T$303),"TT.MM.JJJJ"))</f>
        <v/>
      </c>
      <c r="U249" s="43" t="str">
        <f ca="1">IF($G249="","",TEXT(VLOOKUP($A249,Mitglieder!$C$24:$BG$323,U$303),"TT.MM.JJJJ"))</f>
        <v/>
      </c>
      <c r="V249" s="54" t="str">
        <f ca="1">IF(OR(VLOOKUP($A249,Mitglieder!$C$24:$BG$323,V$303)="",$G249=""),"",VLOOKUP($A249,Mitglieder!$C$24:$BG$323,V$303))</f>
        <v/>
      </c>
      <c r="W249" s="54" t="str">
        <f ca="1">IF(OR(VLOOKUP($A249,Mitglieder!$C$24:$BG$323,W$303)="",$G249=""),"",VLOOKUP($A249,Mitglieder!$C$24:$BG$323,W$303))</f>
        <v/>
      </c>
      <c r="X249" s="54" t="str">
        <f ca="1">IF(OR(VLOOKUP($A249,Mitglieder!$C$24:$BG$323,X$303)="",$G249=""),"",VLOOKUP($A249,Mitglieder!$C$24:$BG$323,X$303))</f>
        <v/>
      </c>
      <c r="Y249" s="54" t="str">
        <f ca="1">IF(OR(VLOOKUP($A249,Mitglieder!$C$24:$BG$323,Y$303)="",$G249=""),"",VLOOKUP($A249,Mitglieder!$C$24:$BG$323,Y$303))</f>
        <v/>
      </c>
      <c r="Z249" s="54" t="str">
        <f ca="1">IF(OR(VLOOKUP($A249,Mitglieder!$C$24:$BG$323,Z$303)="",$G249=""),"",VLOOKUP($A249,Mitglieder!$C$24:$BG$323,Z$303))</f>
        <v/>
      </c>
      <c r="AA249" s="54" t="str">
        <f ca="1">IF(OR(VLOOKUP($A249,Mitglieder!$C$24:$BG$323,AA$303)="",$G249=""),"",VLOOKUP($A249,Mitglieder!$C$24:$BG$323,AA$303))</f>
        <v/>
      </c>
      <c r="AB249" s="54" t="str">
        <f ca="1">IF(OR(VLOOKUP($A249,Mitglieder!$C$24:$BG$323,AB$303)="",$G249=""),"",VLOOKUP($A249,Mitglieder!$C$24:$BG$323,AB$303))</f>
        <v/>
      </c>
      <c r="AC249" s="54" t="str">
        <f ca="1">IF(OR(VLOOKUP($A249,Mitglieder!$C$24:$BG$323,AC$303)="",$G249=""),"",VLOOKUP($A249,Mitglieder!$C$24:$BG$323,AC$303))</f>
        <v/>
      </c>
      <c r="AD249" s="54" t="str">
        <f ca="1">IF(OR(VLOOKUP($A249,Mitglieder!$C$24:$BG$323,AD$303)="",$G249=""),"",VLOOKUP($A249,Mitglieder!$C$24:$BG$323,AD$303))</f>
        <v/>
      </c>
      <c r="AE249" s="54" t="str">
        <f ca="1">IF(OR(VLOOKUP($A249,Mitglieder!$C$24:$BG$323,AE$303)="",$G249=""),"",VLOOKUP($A249,Mitglieder!$C$24:$BG$323,AE$303))</f>
        <v/>
      </c>
      <c r="AF249" s="54" t="str">
        <f ca="1">IF(OR(VLOOKUP($A249,Mitglieder!$C$24:$BG$323,AF$303)="",$G249=""),"",VLOOKUP($A249,Mitglieder!$C$24:$BG$323,AF$303))</f>
        <v/>
      </c>
      <c r="AG249" s="54" t="str">
        <f ca="1">IF(OR(VLOOKUP($A249,Mitglieder!$C$24:$BG$323,AG$303)="",$G249=""),"",VLOOKUP($A249,Mitglieder!$C$24:$BG$323,AG$303))</f>
        <v/>
      </c>
      <c r="AH249" s="54" t="str">
        <f ca="1">IF(OR(VLOOKUP($A249,Mitglieder!$C$24:$BG$323,AH$303)="",$G249=""),"",VLOOKUP($A249,Mitglieder!$C$24:$BG$323,AH$303))</f>
        <v/>
      </c>
      <c r="AI249" s="54" t="str">
        <f ca="1">IF(OR(VLOOKUP($A249,Mitglieder!$C$24:$BG$323,AI$303)="",$G249=""),"",VLOOKUP($A249,Mitglieder!$C$24:$BG$323,AI$303))</f>
        <v/>
      </c>
      <c r="AJ249" s="54" t="str">
        <f ca="1">IF(OR(VLOOKUP($A249,Mitglieder!$C$24:$BG$323,AJ$303)="",$G249=""),"",VLOOKUP($A249,Mitglieder!$C$24:$BG$323,AJ$303))</f>
        <v/>
      </c>
      <c r="AK249" s="54" t="str">
        <f ca="1">IF(OR(VLOOKUP($A249,Mitglieder!$C$24:$BG$323,AK$303)="",$G249=""),"",VLOOKUP($A249,Mitglieder!$C$24:$BG$323,AK$303))</f>
        <v/>
      </c>
      <c r="AL249" s="54" t="str">
        <f ca="1">IF(OR(VLOOKUP($A249,Mitglieder!$C$24:$BG$323,AL$303)="",$G249=""),"",VLOOKUP($A249,Mitglieder!$C$24:$BG$323,AL$303))</f>
        <v/>
      </c>
      <c r="AM249" s="42" t="str">
        <f ca="1">IF($G249="","",VLOOKUP($A249,Mitglieder!$C$24:$BG$323,AM$303))</f>
        <v/>
      </c>
      <c r="AN249" s="54" t="str">
        <f ca="1">IF(OR(VLOOKUP($A249,Mitglieder!$C$24:$BG$323,AN$303)="",$G249=""),"",VLOOKUP($A249,Mitglieder!$C$24:$BG$323,AN$303))</f>
        <v/>
      </c>
      <c r="AO249" s="43" t="str">
        <f ca="1">IF($G249="","",TEXT(VLOOKUP($A249,Mitglieder!$C$24:$BG$323,AO$303),"TT.MM.JJJJ"))</f>
        <v/>
      </c>
      <c r="AP249" s="42" t="str">
        <f ca="1">IF($G249="","",VLOOKUP($A249,Mitglieder!$C$24:$BG$323,AP$303))</f>
        <v/>
      </c>
      <c r="AQ249" s="45" t="str">
        <f ca="1">IF($G249="","",TEXT(VLOOKUP($A249,Mitglieder!$C$24:$BG$323,AQ$303),"0.00"))</f>
        <v/>
      </c>
      <c r="AR249" s="54" t="str">
        <f ca="1">IF(OR(VLOOKUP($A249,Mitglieder!$C$24:$BG$323,AR$303)="",$G249=""),"",VLOOKUP($A249,Mitglieder!$C$24:$BG$323,AR$303))</f>
        <v/>
      </c>
      <c r="AS249" s="45" t="str">
        <f ca="1">IF($G249="","",TEXT(VLOOKUP($A249,Mitglieder!$C$24:$BG$323,AS$303),"0.00"))</f>
        <v/>
      </c>
      <c r="AT249" s="54" t="str">
        <f ca="1">IF(OR(VLOOKUP($A249,Mitglieder!$C$24:$BG$323,AT$303)="",$G249=""),"",VLOOKUP($A249,Mitglieder!$C$24:$BG$323,AT$303))</f>
        <v/>
      </c>
      <c r="AU249" s="45" t="str">
        <f ca="1">IF($G249="","",TEXT(VLOOKUP($A249,Mitglieder!$C$24:$BG$323,AU$303),"0.00"))</f>
        <v/>
      </c>
      <c r="AV249" s="45" t="str">
        <f ca="1">IF($G249="","",TEXT(VLOOKUP($A249,Mitglieder!$C$24:$BG$323,AV$303),"0.00"))</f>
        <v/>
      </c>
      <c r="AW249" s="42" t="str">
        <f ca="1">IF($G249="","",VLOOKUP($A249,Mitglieder!$C$24:$BG$323,AW$303))</f>
        <v/>
      </c>
      <c r="AX249" s="54" t="str">
        <f ca="1">IF(OR(VLOOKUP($A249,Mitglieder!$C$24:$BG$323,AX$303)="",$G249=""),"",VLOOKUP($A249,Mitglieder!$C$24:$BG$323,AX$303))</f>
        <v/>
      </c>
      <c r="AY249" s="43" t="str">
        <f ca="1">IF($G249="","",TEXT(VLOOKUP($A249,Mitglieder!$C$24:$BG$323,AY$303),"TT.MM.JJJJ"))</f>
        <v/>
      </c>
      <c r="AZ249" s="43" t="str">
        <f ca="1">IF($G249="","",TEXT(VLOOKUP($A249,Mitglieder!$C$24:$BG$323,AZ$303),"TT.MM.JJJJ"))</f>
        <v/>
      </c>
      <c r="BA249" s="43" t="str">
        <f ca="1">IF($G249="","",TEXT(VLOOKUP($A249,Mitglieder!$C$24:$BG$323,BA$303),"TT.MM.JJJJ"))</f>
        <v/>
      </c>
      <c r="BB249" s="43" t="str">
        <f ca="1">IF($G249="","",TEXT(VLOOKUP($A249,Mitglieder!$C$24:$BG$323,BB$303),"TT.MM.JJJJ"))</f>
        <v/>
      </c>
      <c r="BC249" s="43" t="str">
        <f ca="1">IF($G249="","",TEXT(VLOOKUP($A249,Mitglieder!$C$24:$BG$323,BC$303),"TT.MM.JJJJ"))</f>
        <v/>
      </c>
      <c r="BD249" s="43" t="str">
        <f ca="1">IF($G249="","",TEXT(VLOOKUP($A249,Mitglieder!$C$24:$BG$323,BD$303),"TT.MM.JJJJ"))</f>
        <v/>
      </c>
      <c r="BE249" s="42" t="str">
        <f ca="1">IF($G249="","",VLOOKUP($A249,Mitglieder!$C$24:$BG$323,BE$303))</f>
        <v/>
      </c>
      <c r="BF249" s="42" t="str">
        <f ca="1">IF($G249="","",VLOOKUP($A249,Mitglieder!$C$24:$BG$323,BF$303))</f>
        <v/>
      </c>
    </row>
    <row r="250" spans="1:58" x14ac:dyDescent="0.35">
      <c r="A250" s="42">
        <v>250</v>
      </c>
      <c r="B250" s="42">
        <f ca="1">VLOOKUP($A250,Mitglieder!$C$24:$BA$323,B$303)</f>
        <v>1.0299999999999967</v>
      </c>
      <c r="C250" s="42" t="str">
        <f ca="1">IF($G250="","",VLOOKUP($A250,Mitglieder!$C$24:$BG$323,C$303))</f>
        <v/>
      </c>
      <c r="D250" s="42" t="str">
        <f ca="1">IF($G250="","",VLOOKUP($A250,Mitglieder!$C$24:$BG$323,D$303))</f>
        <v/>
      </c>
      <c r="E250" s="42" t="str">
        <f ca="1">IF($G250="","",VLOOKUP($A250,Mitglieder!$C$24:$BG$323,E$303))</f>
        <v/>
      </c>
      <c r="F250" s="54" t="str">
        <f ca="1">IF(OR(VLOOKUP($A250,Mitglieder!$C$24:$BG$323,F$303)="",$G250=""),"",VLOOKUP($A250,Mitglieder!$C$24:$BG$323,F$303))</f>
        <v/>
      </c>
      <c r="G250" s="72" t="str">
        <f ca="1">IF(B250/ROUND(B250,0)=1,VLOOKUP($A250,Mitglieder!$C$24:$BA$323,G$303),"")</f>
        <v/>
      </c>
      <c r="H250" s="42" t="str">
        <f ca="1">IF($G250="","",VLOOKUP($A250,Mitglieder!$C$24:$BG$323,H$303))</f>
        <v/>
      </c>
      <c r="I250" s="54" t="str">
        <f ca="1">IF(OR(VLOOKUP($A250,Mitglieder!$C$24:$BG$323,I$303)="",$G250=""),"",VLOOKUP($A250,Mitglieder!$C$24:$BG$323,I$303))</f>
        <v/>
      </c>
      <c r="J250" s="42" t="str">
        <f ca="1">IF($G250="","",VLOOKUP($A250,Mitglieder!$C$24:$BG$323,J$303))</f>
        <v/>
      </c>
      <c r="K250" s="54" t="str">
        <f ca="1">IF(OR(VLOOKUP($A250,Mitglieder!$C$24:$BG$323,K$303)="",$G250=""),"",VLOOKUP($A250,Mitglieder!$C$24:$BG$323,K$303))</f>
        <v/>
      </c>
      <c r="L250" s="42" t="str">
        <f ca="1">IF($G250="","",VLOOKUP($A250,Mitglieder!$C$24:$BG$323,L$303))</f>
        <v/>
      </c>
      <c r="M250" s="42" t="str">
        <f ca="1">IF($G250="","",VLOOKUP($A250,Mitglieder!$C$24:$BG$323,M$303))</f>
        <v/>
      </c>
      <c r="N250" s="42" t="str">
        <f ca="1">IF($G250="","",VLOOKUP($A250,Mitglieder!$C$24:$BG$323,N$303))</f>
        <v/>
      </c>
      <c r="O250" s="42" t="str">
        <f ca="1">IF($G250="","",VLOOKUP($A250,Mitglieder!$C$24:$BG$323,O$303))</f>
        <v/>
      </c>
      <c r="P250" s="42" t="str">
        <f ca="1">IF($G250="","",VLOOKUP($A250,Mitglieder!$C$24:$BG$323,P$303))</f>
        <v/>
      </c>
      <c r="Q250" s="42" t="str">
        <f ca="1">IF($G250="","",VLOOKUP($A250,Mitglieder!$C$24:$BG$323,Q$303))</f>
        <v/>
      </c>
      <c r="R250" s="54" t="str">
        <f ca="1">IF(OR(VLOOKUP($A250,Mitglieder!$C$24:$BG$323,R$303)="",$G250=""),"",VLOOKUP($A250,Mitglieder!$C$24:$BG$323,R$303))</f>
        <v/>
      </c>
      <c r="S250" s="43" t="str">
        <f ca="1">IF($G250="","",TEXT(VLOOKUP($A250,Mitglieder!$C$24:$BG$323,S$303),"TT.MM.JJJJ"))</f>
        <v/>
      </c>
      <c r="T250" s="43" t="str">
        <f ca="1">IF($G250="","",TEXT(VLOOKUP($A250,Mitglieder!$C$24:$BG$323,T$303),"TT.MM.JJJJ"))</f>
        <v/>
      </c>
      <c r="U250" s="43" t="str">
        <f ca="1">IF($G250="","",TEXT(VLOOKUP($A250,Mitglieder!$C$24:$BG$323,U$303),"TT.MM.JJJJ"))</f>
        <v/>
      </c>
      <c r="V250" s="54" t="str">
        <f ca="1">IF(OR(VLOOKUP($A250,Mitglieder!$C$24:$BG$323,V$303)="",$G250=""),"",VLOOKUP($A250,Mitglieder!$C$24:$BG$323,V$303))</f>
        <v/>
      </c>
      <c r="W250" s="54" t="str">
        <f ca="1">IF(OR(VLOOKUP($A250,Mitglieder!$C$24:$BG$323,W$303)="",$G250=""),"",VLOOKUP($A250,Mitglieder!$C$24:$BG$323,W$303))</f>
        <v/>
      </c>
      <c r="X250" s="54" t="str">
        <f ca="1">IF(OR(VLOOKUP($A250,Mitglieder!$C$24:$BG$323,X$303)="",$G250=""),"",VLOOKUP($A250,Mitglieder!$C$24:$BG$323,X$303))</f>
        <v/>
      </c>
      <c r="Y250" s="54" t="str">
        <f ca="1">IF(OR(VLOOKUP($A250,Mitglieder!$C$24:$BG$323,Y$303)="",$G250=""),"",VLOOKUP($A250,Mitglieder!$C$24:$BG$323,Y$303))</f>
        <v/>
      </c>
      <c r="Z250" s="54" t="str">
        <f ca="1">IF(OR(VLOOKUP($A250,Mitglieder!$C$24:$BG$323,Z$303)="",$G250=""),"",VLOOKUP($A250,Mitglieder!$C$24:$BG$323,Z$303))</f>
        <v/>
      </c>
      <c r="AA250" s="54" t="str">
        <f ca="1">IF(OR(VLOOKUP($A250,Mitglieder!$C$24:$BG$323,AA$303)="",$G250=""),"",VLOOKUP($A250,Mitglieder!$C$24:$BG$323,AA$303))</f>
        <v/>
      </c>
      <c r="AB250" s="54" t="str">
        <f ca="1">IF(OR(VLOOKUP($A250,Mitglieder!$C$24:$BG$323,AB$303)="",$G250=""),"",VLOOKUP($A250,Mitglieder!$C$24:$BG$323,AB$303))</f>
        <v/>
      </c>
      <c r="AC250" s="54" t="str">
        <f ca="1">IF(OR(VLOOKUP($A250,Mitglieder!$C$24:$BG$323,AC$303)="",$G250=""),"",VLOOKUP($A250,Mitglieder!$C$24:$BG$323,AC$303))</f>
        <v/>
      </c>
      <c r="AD250" s="54" t="str">
        <f ca="1">IF(OR(VLOOKUP($A250,Mitglieder!$C$24:$BG$323,AD$303)="",$G250=""),"",VLOOKUP($A250,Mitglieder!$C$24:$BG$323,AD$303))</f>
        <v/>
      </c>
      <c r="AE250" s="54" t="str">
        <f ca="1">IF(OR(VLOOKUP($A250,Mitglieder!$C$24:$BG$323,AE$303)="",$G250=""),"",VLOOKUP($A250,Mitglieder!$C$24:$BG$323,AE$303))</f>
        <v/>
      </c>
      <c r="AF250" s="54" t="str">
        <f ca="1">IF(OR(VLOOKUP($A250,Mitglieder!$C$24:$BG$323,AF$303)="",$G250=""),"",VLOOKUP($A250,Mitglieder!$C$24:$BG$323,AF$303))</f>
        <v/>
      </c>
      <c r="AG250" s="54" t="str">
        <f ca="1">IF(OR(VLOOKUP($A250,Mitglieder!$C$24:$BG$323,AG$303)="",$G250=""),"",VLOOKUP($A250,Mitglieder!$C$24:$BG$323,AG$303))</f>
        <v/>
      </c>
      <c r="AH250" s="54" t="str">
        <f ca="1">IF(OR(VLOOKUP($A250,Mitglieder!$C$24:$BG$323,AH$303)="",$G250=""),"",VLOOKUP($A250,Mitglieder!$C$24:$BG$323,AH$303))</f>
        <v/>
      </c>
      <c r="AI250" s="54" t="str">
        <f ca="1">IF(OR(VLOOKUP($A250,Mitglieder!$C$24:$BG$323,AI$303)="",$G250=""),"",VLOOKUP($A250,Mitglieder!$C$24:$BG$323,AI$303))</f>
        <v/>
      </c>
      <c r="AJ250" s="54" t="str">
        <f ca="1">IF(OR(VLOOKUP($A250,Mitglieder!$C$24:$BG$323,AJ$303)="",$G250=""),"",VLOOKUP($A250,Mitglieder!$C$24:$BG$323,AJ$303))</f>
        <v/>
      </c>
      <c r="AK250" s="54" t="str">
        <f ca="1">IF(OR(VLOOKUP($A250,Mitglieder!$C$24:$BG$323,AK$303)="",$G250=""),"",VLOOKUP($A250,Mitglieder!$C$24:$BG$323,AK$303))</f>
        <v/>
      </c>
      <c r="AL250" s="54" t="str">
        <f ca="1">IF(OR(VLOOKUP($A250,Mitglieder!$C$24:$BG$323,AL$303)="",$G250=""),"",VLOOKUP($A250,Mitglieder!$C$24:$BG$323,AL$303))</f>
        <v/>
      </c>
      <c r="AM250" s="42" t="str">
        <f ca="1">IF($G250="","",VLOOKUP($A250,Mitglieder!$C$24:$BG$323,AM$303))</f>
        <v/>
      </c>
      <c r="AN250" s="54" t="str">
        <f ca="1">IF(OR(VLOOKUP($A250,Mitglieder!$C$24:$BG$323,AN$303)="",$G250=""),"",VLOOKUP($A250,Mitglieder!$C$24:$BG$323,AN$303))</f>
        <v/>
      </c>
      <c r="AO250" s="43" t="str">
        <f ca="1">IF($G250="","",TEXT(VLOOKUP($A250,Mitglieder!$C$24:$BG$323,AO$303),"TT.MM.JJJJ"))</f>
        <v/>
      </c>
      <c r="AP250" s="42" t="str">
        <f ca="1">IF($G250="","",VLOOKUP($A250,Mitglieder!$C$24:$BG$323,AP$303))</f>
        <v/>
      </c>
      <c r="AQ250" s="45" t="str">
        <f ca="1">IF($G250="","",TEXT(VLOOKUP($A250,Mitglieder!$C$24:$BG$323,AQ$303),"0.00"))</f>
        <v/>
      </c>
      <c r="AR250" s="54" t="str">
        <f ca="1">IF(OR(VLOOKUP($A250,Mitglieder!$C$24:$BG$323,AR$303)="",$G250=""),"",VLOOKUP($A250,Mitglieder!$C$24:$BG$323,AR$303))</f>
        <v/>
      </c>
      <c r="AS250" s="45" t="str">
        <f ca="1">IF($G250="","",TEXT(VLOOKUP($A250,Mitglieder!$C$24:$BG$323,AS$303),"0.00"))</f>
        <v/>
      </c>
      <c r="AT250" s="54" t="str">
        <f ca="1">IF(OR(VLOOKUP($A250,Mitglieder!$C$24:$BG$323,AT$303)="",$G250=""),"",VLOOKUP($A250,Mitglieder!$C$24:$BG$323,AT$303))</f>
        <v/>
      </c>
      <c r="AU250" s="45" t="str">
        <f ca="1">IF($G250="","",TEXT(VLOOKUP($A250,Mitglieder!$C$24:$BG$323,AU$303),"0.00"))</f>
        <v/>
      </c>
      <c r="AV250" s="45" t="str">
        <f ca="1">IF($G250="","",TEXT(VLOOKUP($A250,Mitglieder!$C$24:$BG$323,AV$303),"0.00"))</f>
        <v/>
      </c>
      <c r="AW250" s="42" t="str">
        <f ca="1">IF($G250="","",VLOOKUP($A250,Mitglieder!$C$24:$BG$323,AW$303))</f>
        <v/>
      </c>
      <c r="AX250" s="54" t="str">
        <f ca="1">IF(OR(VLOOKUP($A250,Mitglieder!$C$24:$BG$323,AX$303)="",$G250=""),"",VLOOKUP($A250,Mitglieder!$C$24:$BG$323,AX$303))</f>
        <v/>
      </c>
      <c r="AY250" s="43" t="str">
        <f ca="1">IF($G250="","",TEXT(VLOOKUP($A250,Mitglieder!$C$24:$BG$323,AY$303),"TT.MM.JJJJ"))</f>
        <v/>
      </c>
      <c r="AZ250" s="43" t="str">
        <f ca="1">IF($G250="","",TEXT(VLOOKUP($A250,Mitglieder!$C$24:$BG$323,AZ$303),"TT.MM.JJJJ"))</f>
        <v/>
      </c>
      <c r="BA250" s="43" t="str">
        <f ca="1">IF($G250="","",TEXT(VLOOKUP($A250,Mitglieder!$C$24:$BG$323,BA$303),"TT.MM.JJJJ"))</f>
        <v/>
      </c>
      <c r="BB250" s="43" t="str">
        <f ca="1">IF($G250="","",TEXT(VLOOKUP($A250,Mitglieder!$C$24:$BG$323,BB$303),"TT.MM.JJJJ"))</f>
        <v/>
      </c>
      <c r="BC250" s="43" t="str">
        <f ca="1">IF($G250="","",TEXT(VLOOKUP($A250,Mitglieder!$C$24:$BG$323,BC$303),"TT.MM.JJJJ"))</f>
        <v/>
      </c>
      <c r="BD250" s="43" t="str">
        <f ca="1">IF($G250="","",TEXT(VLOOKUP($A250,Mitglieder!$C$24:$BG$323,BD$303),"TT.MM.JJJJ"))</f>
        <v/>
      </c>
      <c r="BE250" s="42" t="str">
        <f ca="1">IF($G250="","",VLOOKUP($A250,Mitglieder!$C$24:$BG$323,BE$303))</f>
        <v/>
      </c>
      <c r="BF250" s="42" t="str">
        <f ca="1">IF($G250="","",VLOOKUP($A250,Mitglieder!$C$24:$BG$323,BF$303))</f>
        <v/>
      </c>
    </row>
    <row r="251" spans="1:58" x14ac:dyDescent="0.35">
      <c r="A251" s="42">
        <v>251</v>
      </c>
      <c r="B251" s="42">
        <f ca="1">VLOOKUP($A251,Mitglieder!$C$24:$BA$323,B$303)</f>
        <v>1.0299999999999967</v>
      </c>
      <c r="C251" s="42" t="str">
        <f ca="1">IF($G251="","",VLOOKUP($A251,Mitglieder!$C$24:$BG$323,C$303))</f>
        <v/>
      </c>
      <c r="D251" s="42" t="str">
        <f ca="1">IF($G251="","",VLOOKUP($A251,Mitglieder!$C$24:$BG$323,D$303))</f>
        <v/>
      </c>
      <c r="E251" s="42" t="str">
        <f ca="1">IF($G251="","",VLOOKUP($A251,Mitglieder!$C$24:$BG$323,E$303))</f>
        <v/>
      </c>
      <c r="F251" s="54" t="str">
        <f ca="1">IF(OR(VLOOKUP($A251,Mitglieder!$C$24:$BG$323,F$303)="",$G251=""),"",VLOOKUP($A251,Mitglieder!$C$24:$BG$323,F$303))</f>
        <v/>
      </c>
      <c r="G251" s="72" t="str">
        <f ca="1">IF(B251/ROUND(B251,0)=1,VLOOKUP($A251,Mitglieder!$C$24:$BA$323,G$303),"")</f>
        <v/>
      </c>
      <c r="H251" s="42" t="str">
        <f ca="1">IF($G251="","",VLOOKUP($A251,Mitglieder!$C$24:$BG$323,H$303))</f>
        <v/>
      </c>
      <c r="I251" s="54" t="str">
        <f ca="1">IF(OR(VLOOKUP($A251,Mitglieder!$C$24:$BG$323,I$303)="",$G251=""),"",VLOOKUP($A251,Mitglieder!$C$24:$BG$323,I$303))</f>
        <v/>
      </c>
      <c r="J251" s="42" t="str">
        <f ca="1">IF($G251="","",VLOOKUP($A251,Mitglieder!$C$24:$BG$323,J$303))</f>
        <v/>
      </c>
      <c r="K251" s="54" t="str">
        <f ca="1">IF(OR(VLOOKUP($A251,Mitglieder!$C$24:$BG$323,K$303)="",$G251=""),"",VLOOKUP($A251,Mitglieder!$C$24:$BG$323,K$303))</f>
        <v/>
      </c>
      <c r="L251" s="42" t="str">
        <f ca="1">IF($G251="","",VLOOKUP($A251,Mitglieder!$C$24:$BG$323,L$303))</f>
        <v/>
      </c>
      <c r="M251" s="42" t="str">
        <f ca="1">IF($G251="","",VLOOKUP($A251,Mitglieder!$C$24:$BG$323,M$303))</f>
        <v/>
      </c>
      <c r="N251" s="42" t="str">
        <f ca="1">IF($G251="","",VLOOKUP($A251,Mitglieder!$C$24:$BG$323,N$303))</f>
        <v/>
      </c>
      <c r="O251" s="42" t="str">
        <f ca="1">IF($G251="","",VLOOKUP($A251,Mitglieder!$C$24:$BG$323,O$303))</f>
        <v/>
      </c>
      <c r="P251" s="42" t="str">
        <f ca="1">IF($G251="","",VLOOKUP($A251,Mitglieder!$C$24:$BG$323,P$303))</f>
        <v/>
      </c>
      <c r="Q251" s="42" t="str">
        <f ca="1">IF($G251="","",VLOOKUP($A251,Mitglieder!$C$24:$BG$323,Q$303))</f>
        <v/>
      </c>
      <c r="R251" s="54" t="str">
        <f ca="1">IF(OR(VLOOKUP($A251,Mitglieder!$C$24:$BG$323,R$303)="",$G251=""),"",VLOOKUP($A251,Mitglieder!$C$24:$BG$323,R$303))</f>
        <v/>
      </c>
      <c r="S251" s="43" t="str">
        <f ca="1">IF($G251="","",TEXT(VLOOKUP($A251,Mitglieder!$C$24:$BG$323,S$303),"TT.MM.JJJJ"))</f>
        <v/>
      </c>
      <c r="T251" s="43" t="str">
        <f ca="1">IF($G251="","",TEXT(VLOOKUP($A251,Mitglieder!$C$24:$BG$323,T$303),"TT.MM.JJJJ"))</f>
        <v/>
      </c>
      <c r="U251" s="43" t="str">
        <f ca="1">IF($G251="","",TEXT(VLOOKUP($A251,Mitglieder!$C$24:$BG$323,U$303),"TT.MM.JJJJ"))</f>
        <v/>
      </c>
      <c r="V251" s="54" t="str">
        <f ca="1">IF(OR(VLOOKUP($A251,Mitglieder!$C$24:$BG$323,V$303)="",$G251=""),"",VLOOKUP($A251,Mitglieder!$C$24:$BG$323,V$303))</f>
        <v/>
      </c>
      <c r="W251" s="54" t="str">
        <f ca="1">IF(OR(VLOOKUP($A251,Mitglieder!$C$24:$BG$323,W$303)="",$G251=""),"",VLOOKUP($A251,Mitglieder!$C$24:$BG$323,W$303))</f>
        <v/>
      </c>
      <c r="X251" s="54" t="str">
        <f ca="1">IF(OR(VLOOKUP($A251,Mitglieder!$C$24:$BG$323,X$303)="",$G251=""),"",VLOOKUP($A251,Mitglieder!$C$24:$BG$323,X$303))</f>
        <v/>
      </c>
      <c r="Y251" s="54" t="str">
        <f ca="1">IF(OR(VLOOKUP($A251,Mitglieder!$C$24:$BG$323,Y$303)="",$G251=""),"",VLOOKUP($A251,Mitglieder!$C$24:$BG$323,Y$303))</f>
        <v/>
      </c>
      <c r="Z251" s="54" t="str">
        <f ca="1">IF(OR(VLOOKUP($A251,Mitglieder!$C$24:$BG$323,Z$303)="",$G251=""),"",VLOOKUP($A251,Mitglieder!$C$24:$BG$323,Z$303))</f>
        <v/>
      </c>
      <c r="AA251" s="54" t="str">
        <f ca="1">IF(OR(VLOOKUP($A251,Mitglieder!$C$24:$BG$323,AA$303)="",$G251=""),"",VLOOKUP($A251,Mitglieder!$C$24:$BG$323,AA$303))</f>
        <v/>
      </c>
      <c r="AB251" s="54" t="str">
        <f ca="1">IF(OR(VLOOKUP($A251,Mitglieder!$C$24:$BG$323,AB$303)="",$G251=""),"",VLOOKUP($A251,Mitglieder!$C$24:$BG$323,AB$303))</f>
        <v/>
      </c>
      <c r="AC251" s="54" t="str">
        <f ca="1">IF(OR(VLOOKUP($A251,Mitglieder!$C$24:$BG$323,AC$303)="",$G251=""),"",VLOOKUP($A251,Mitglieder!$C$24:$BG$323,AC$303))</f>
        <v/>
      </c>
      <c r="AD251" s="54" t="str">
        <f ca="1">IF(OR(VLOOKUP($A251,Mitglieder!$C$24:$BG$323,AD$303)="",$G251=""),"",VLOOKUP($A251,Mitglieder!$C$24:$BG$323,AD$303))</f>
        <v/>
      </c>
      <c r="AE251" s="54" t="str">
        <f ca="1">IF(OR(VLOOKUP($A251,Mitglieder!$C$24:$BG$323,AE$303)="",$G251=""),"",VLOOKUP($A251,Mitglieder!$C$24:$BG$323,AE$303))</f>
        <v/>
      </c>
      <c r="AF251" s="54" t="str">
        <f ca="1">IF(OR(VLOOKUP($A251,Mitglieder!$C$24:$BG$323,AF$303)="",$G251=""),"",VLOOKUP($A251,Mitglieder!$C$24:$BG$323,AF$303))</f>
        <v/>
      </c>
      <c r="AG251" s="54" t="str">
        <f ca="1">IF(OR(VLOOKUP($A251,Mitglieder!$C$24:$BG$323,AG$303)="",$G251=""),"",VLOOKUP($A251,Mitglieder!$C$24:$BG$323,AG$303))</f>
        <v/>
      </c>
      <c r="AH251" s="54" t="str">
        <f ca="1">IF(OR(VLOOKUP($A251,Mitglieder!$C$24:$BG$323,AH$303)="",$G251=""),"",VLOOKUP($A251,Mitglieder!$C$24:$BG$323,AH$303))</f>
        <v/>
      </c>
      <c r="AI251" s="54" t="str">
        <f ca="1">IF(OR(VLOOKUP($A251,Mitglieder!$C$24:$BG$323,AI$303)="",$G251=""),"",VLOOKUP($A251,Mitglieder!$C$24:$BG$323,AI$303))</f>
        <v/>
      </c>
      <c r="AJ251" s="54" t="str">
        <f ca="1">IF(OR(VLOOKUP($A251,Mitglieder!$C$24:$BG$323,AJ$303)="",$G251=""),"",VLOOKUP($A251,Mitglieder!$C$24:$BG$323,AJ$303))</f>
        <v/>
      </c>
      <c r="AK251" s="54" t="str">
        <f ca="1">IF(OR(VLOOKUP($A251,Mitglieder!$C$24:$BG$323,AK$303)="",$G251=""),"",VLOOKUP($A251,Mitglieder!$C$24:$BG$323,AK$303))</f>
        <v/>
      </c>
      <c r="AL251" s="54" t="str">
        <f ca="1">IF(OR(VLOOKUP($A251,Mitglieder!$C$24:$BG$323,AL$303)="",$G251=""),"",VLOOKUP($A251,Mitglieder!$C$24:$BG$323,AL$303))</f>
        <v/>
      </c>
      <c r="AM251" s="42" t="str">
        <f ca="1">IF($G251="","",VLOOKUP($A251,Mitglieder!$C$24:$BG$323,AM$303))</f>
        <v/>
      </c>
      <c r="AN251" s="54" t="str">
        <f ca="1">IF(OR(VLOOKUP($A251,Mitglieder!$C$24:$BG$323,AN$303)="",$G251=""),"",VLOOKUP($A251,Mitglieder!$C$24:$BG$323,AN$303))</f>
        <v/>
      </c>
      <c r="AO251" s="43" t="str">
        <f ca="1">IF($G251="","",TEXT(VLOOKUP($A251,Mitglieder!$C$24:$BG$323,AO$303),"TT.MM.JJJJ"))</f>
        <v/>
      </c>
      <c r="AP251" s="42" t="str">
        <f ca="1">IF($G251="","",VLOOKUP($A251,Mitglieder!$C$24:$BG$323,AP$303))</f>
        <v/>
      </c>
      <c r="AQ251" s="45" t="str">
        <f ca="1">IF($G251="","",TEXT(VLOOKUP($A251,Mitglieder!$C$24:$BG$323,AQ$303),"0.00"))</f>
        <v/>
      </c>
      <c r="AR251" s="54" t="str">
        <f ca="1">IF(OR(VLOOKUP($A251,Mitglieder!$C$24:$BG$323,AR$303)="",$G251=""),"",VLOOKUP($A251,Mitglieder!$C$24:$BG$323,AR$303))</f>
        <v/>
      </c>
      <c r="AS251" s="45" t="str">
        <f ca="1">IF($G251="","",TEXT(VLOOKUP($A251,Mitglieder!$C$24:$BG$323,AS$303),"0.00"))</f>
        <v/>
      </c>
      <c r="AT251" s="54" t="str">
        <f ca="1">IF(OR(VLOOKUP($A251,Mitglieder!$C$24:$BG$323,AT$303)="",$G251=""),"",VLOOKUP($A251,Mitglieder!$C$24:$BG$323,AT$303))</f>
        <v/>
      </c>
      <c r="AU251" s="45" t="str">
        <f ca="1">IF($G251="","",TEXT(VLOOKUP($A251,Mitglieder!$C$24:$BG$323,AU$303),"0.00"))</f>
        <v/>
      </c>
      <c r="AV251" s="45" t="str">
        <f ca="1">IF($G251="","",TEXT(VLOOKUP($A251,Mitglieder!$C$24:$BG$323,AV$303),"0.00"))</f>
        <v/>
      </c>
      <c r="AW251" s="42" t="str">
        <f ca="1">IF($G251="","",VLOOKUP($A251,Mitglieder!$C$24:$BG$323,AW$303))</f>
        <v/>
      </c>
      <c r="AX251" s="54" t="str">
        <f ca="1">IF(OR(VLOOKUP($A251,Mitglieder!$C$24:$BG$323,AX$303)="",$G251=""),"",VLOOKUP($A251,Mitglieder!$C$24:$BG$323,AX$303))</f>
        <v/>
      </c>
      <c r="AY251" s="43" t="str">
        <f ca="1">IF($G251="","",TEXT(VLOOKUP($A251,Mitglieder!$C$24:$BG$323,AY$303),"TT.MM.JJJJ"))</f>
        <v/>
      </c>
      <c r="AZ251" s="43" t="str">
        <f ca="1">IF($G251="","",TEXT(VLOOKUP($A251,Mitglieder!$C$24:$BG$323,AZ$303),"TT.MM.JJJJ"))</f>
        <v/>
      </c>
      <c r="BA251" s="43" t="str">
        <f ca="1">IF($G251="","",TEXT(VLOOKUP($A251,Mitglieder!$C$24:$BG$323,BA$303),"TT.MM.JJJJ"))</f>
        <v/>
      </c>
      <c r="BB251" s="43" t="str">
        <f ca="1">IF($G251="","",TEXT(VLOOKUP($A251,Mitglieder!$C$24:$BG$323,BB$303),"TT.MM.JJJJ"))</f>
        <v/>
      </c>
      <c r="BC251" s="43" t="str">
        <f ca="1">IF($G251="","",TEXT(VLOOKUP($A251,Mitglieder!$C$24:$BG$323,BC$303),"TT.MM.JJJJ"))</f>
        <v/>
      </c>
      <c r="BD251" s="43" t="str">
        <f ca="1">IF($G251="","",TEXT(VLOOKUP($A251,Mitglieder!$C$24:$BG$323,BD$303),"TT.MM.JJJJ"))</f>
        <v/>
      </c>
      <c r="BE251" s="42" t="str">
        <f ca="1">IF($G251="","",VLOOKUP($A251,Mitglieder!$C$24:$BG$323,BE$303))</f>
        <v/>
      </c>
      <c r="BF251" s="42" t="str">
        <f ca="1">IF($G251="","",VLOOKUP($A251,Mitglieder!$C$24:$BG$323,BF$303))</f>
        <v/>
      </c>
    </row>
    <row r="252" spans="1:58" x14ac:dyDescent="0.35">
      <c r="A252" s="42">
        <v>252</v>
      </c>
      <c r="B252" s="42">
        <f ca="1">VLOOKUP($A252,Mitglieder!$C$24:$BA$323,B$303)</f>
        <v>1.0299999999999967</v>
      </c>
      <c r="C252" s="42" t="str">
        <f ca="1">IF($G252="","",VLOOKUP($A252,Mitglieder!$C$24:$BG$323,C$303))</f>
        <v/>
      </c>
      <c r="D252" s="42" t="str">
        <f ca="1">IF($G252="","",VLOOKUP($A252,Mitglieder!$C$24:$BG$323,D$303))</f>
        <v/>
      </c>
      <c r="E252" s="42" t="str">
        <f ca="1">IF($G252="","",VLOOKUP($A252,Mitglieder!$C$24:$BG$323,E$303))</f>
        <v/>
      </c>
      <c r="F252" s="54" t="str">
        <f ca="1">IF(OR(VLOOKUP($A252,Mitglieder!$C$24:$BG$323,F$303)="",$G252=""),"",VLOOKUP($A252,Mitglieder!$C$24:$BG$323,F$303))</f>
        <v/>
      </c>
      <c r="G252" s="72" t="str">
        <f ca="1">IF(B252/ROUND(B252,0)=1,VLOOKUP($A252,Mitglieder!$C$24:$BA$323,G$303),"")</f>
        <v/>
      </c>
      <c r="H252" s="42" t="str">
        <f ca="1">IF($G252="","",VLOOKUP($A252,Mitglieder!$C$24:$BG$323,H$303))</f>
        <v/>
      </c>
      <c r="I252" s="54" t="str">
        <f ca="1">IF(OR(VLOOKUP($A252,Mitglieder!$C$24:$BG$323,I$303)="",$G252=""),"",VLOOKUP($A252,Mitglieder!$C$24:$BG$323,I$303))</f>
        <v/>
      </c>
      <c r="J252" s="42" t="str">
        <f ca="1">IF($G252="","",VLOOKUP($A252,Mitglieder!$C$24:$BG$323,J$303))</f>
        <v/>
      </c>
      <c r="K252" s="54" t="str">
        <f ca="1">IF(OR(VLOOKUP($A252,Mitglieder!$C$24:$BG$323,K$303)="",$G252=""),"",VLOOKUP($A252,Mitglieder!$C$24:$BG$323,K$303))</f>
        <v/>
      </c>
      <c r="L252" s="42" t="str">
        <f ca="1">IF($G252="","",VLOOKUP($A252,Mitglieder!$C$24:$BG$323,L$303))</f>
        <v/>
      </c>
      <c r="M252" s="42" t="str">
        <f ca="1">IF($G252="","",VLOOKUP($A252,Mitglieder!$C$24:$BG$323,M$303))</f>
        <v/>
      </c>
      <c r="N252" s="42" t="str">
        <f ca="1">IF($G252="","",VLOOKUP($A252,Mitglieder!$C$24:$BG$323,N$303))</f>
        <v/>
      </c>
      <c r="O252" s="42" t="str">
        <f ca="1">IF($G252="","",VLOOKUP($A252,Mitglieder!$C$24:$BG$323,O$303))</f>
        <v/>
      </c>
      <c r="P252" s="42" t="str">
        <f ca="1">IF($G252="","",VLOOKUP($A252,Mitglieder!$C$24:$BG$323,P$303))</f>
        <v/>
      </c>
      <c r="Q252" s="42" t="str">
        <f ca="1">IF($G252="","",VLOOKUP($A252,Mitglieder!$C$24:$BG$323,Q$303))</f>
        <v/>
      </c>
      <c r="R252" s="54" t="str">
        <f ca="1">IF(OR(VLOOKUP($A252,Mitglieder!$C$24:$BG$323,R$303)="",$G252=""),"",VLOOKUP($A252,Mitglieder!$C$24:$BG$323,R$303))</f>
        <v/>
      </c>
      <c r="S252" s="43" t="str">
        <f ca="1">IF($G252="","",TEXT(VLOOKUP($A252,Mitglieder!$C$24:$BG$323,S$303),"TT.MM.JJJJ"))</f>
        <v/>
      </c>
      <c r="T252" s="43" t="str">
        <f ca="1">IF($G252="","",TEXT(VLOOKUP($A252,Mitglieder!$C$24:$BG$323,T$303),"TT.MM.JJJJ"))</f>
        <v/>
      </c>
      <c r="U252" s="43" t="str">
        <f ca="1">IF($G252="","",TEXT(VLOOKUP($A252,Mitglieder!$C$24:$BG$323,U$303),"TT.MM.JJJJ"))</f>
        <v/>
      </c>
      <c r="V252" s="54" t="str">
        <f ca="1">IF(OR(VLOOKUP($A252,Mitglieder!$C$24:$BG$323,V$303)="",$G252=""),"",VLOOKUP($A252,Mitglieder!$C$24:$BG$323,V$303))</f>
        <v/>
      </c>
      <c r="W252" s="54" t="str">
        <f ca="1">IF(OR(VLOOKUP($A252,Mitglieder!$C$24:$BG$323,W$303)="",$G252=""),"",VLOOKUP($A252,Mitglieder!$C$24:$BG$323,W$303))</f>
        <v/>
      </c>
      <c r="X252" s="54" t="str">
        <f ca="1">IF(OR(VLOOKUP($A252,Mitglieder!$C$24:$BG$323,X$303)="",$G252=""),"",VLOOKUP($A252,Mitglieder!$C$24:$BG$323,X$303))</f>
        <v/>
      </c>
      <c r="Y252" s="54" t="str">
        <f ca="1">IF(OR(VLOOKUP($A252,Mitglieder!$C$24:$BG$323,Y$303)="",$G252=""),"",VLOOKUP($A252,Mitglieder!$C$24:$BG$323,Y$303))</f>
        <v/>
      </c>
      <c r="Z252" s="54" t="str">
        <f ca="1">IF(OR(VLOOKUP($A252,Mitglieder!$C$24:$BG$323,Z$303)="",$G252=""),"",VLOOKUP($A252,Mitglieder!$C$24:$BG$323,Z$303))</f>
        <v/>
      </c>
      <c r="AA252" s="54" t="str">
        <f ca="1">IF(OR(VLOOKUP($A252,Mitglieder!$C$24:$BG$323,AA$303)="",$G252=""),"",VLOOKUP($A252,Mitglieder!$C$24:$BG$323,AA$303))</f>
        <v/>
      </c>
      <c r="AB252" s="54" t="str">
        <f ca="1">IF(OR(VLOOKUP($A252,Mitglieder!$C$24:$BG$323,AB$303)="",$G252=""),"",VLOOKUP($A252,Mitglieder!$C$24:$BG$323,AB$303))</f>
        <v/>
      </c>
      <c r="AC252" s="54" t="str">
        <f ca="1">IF(OR(VLOOKUP($A252,Mitglieder!$C$24:$BG$323,AC$303)="",$G252=""),"",VLOOKUP($A252,Mitglieder!$C$24:$BG$323,AC$303))</f>
        <v/>
      </c>
      <c r="AD252" s="54" t="str">
        <f ca="1">IF(OR(VLOOKUP($A252,Mitglieder!$C$24:$BG$323,AD$303)="",$G252=""),"",VLOOKUP($A252,Mitglieder!$C$24:$BG$323,AD$303))</f>
        <v/>
      </c>
      <c r="AE252" s="54" t="str">
        <f ca="1">IF(OR(VLOOKUP($A252,Mitglieder!$C$24:$BG$323,AE$303)="",$G252=""),"",VLOOKUP($A252,Mitglieder!$C$24:$BG$323,AE$303))</f>
        <v/>
      </c>
      <c r="AF252" s="54" t="str">
        <f ca="1">IF(OR(VLOOKUP($A252,Mitglieder!$C$24:$BG$323,AF$303)="",$G252=""),"",VLOOKUP($A252,Mitglieder!$C$24:$BG$323,AF$303))</f>
        <v/>
      </c>
      <c r="AG252" s="54" t="str">
        <f ca="1">IF(OR(VLOOKUP($A252,Mitglieder!$C$24:$BG$323,AG$303)="",$G252=""),"",VLOOKUP($A252,Mitglieder!$C$24:$BG$323,AG$303))</f>
        <v/>
      </c>
      <c r="AH252" s="54" t="str">
        <f ca="1">IF(OR(VLOOKUP($A252,Mitglieder!$C$24:$BG$323,AH$303)="",$G252=""),"",VLOOKUP($A252,Mitglieder!$C$24:$BG$323,AH$303))</f>
        <v/>
      </c>
      <c r="AI252" s="54" t="str">
        <f ca="1">IF(OR(VLOOKUP($A252,Mitglieder!$C$24:$BG$323,AI$303)="",$G252=""),"",VLOOKUP($A252,Mitglieder!$C$24:$BG$323,AI$303))</f>
        <v/>
      </c>
      <c r="AJ252" s="54" t="str">
        <f ca="1">IF(OR(VLOOKUP($A252,Mitglieder!$C$24:$BG$323,AJ$303)="",$G252=""),"",VLOOKUP($A252,Mitglieder!$C$24:$BG$323,AJ$303))</f>
        <v/>
      </c>
      <c r="AK252" s="54" t="str">
        <f ca="1">IF(OR(VLOOKUP($A252,Mitglieder!$C$24:$BG$323,AK$303)="",$G252=""),"",VLOOKUP($A252,Mitglieder!$C$24:$BG$323,AK$303))</f>
        <v/>
      </c>
      <c r="AL252" s="54" t="str">
        <f ca="1">IF(OR(VLOOKUP($A252,Mitglieder!$C$24:$BG$323,AL$303)="",$G252=""),"",VLOOKUP($A252,Mitglieder!$C$24:$BG$323,AL$303))</f>
        <v/>
      </c>
      <c r="AM252" s="42" t="str">
        <f ca="1">IF($G252="","",VLOOKUP($A252,Mitglieder!$C$24:$BG$323,AM$303))</f>
        <v/>
      </c>
      <c r="AN252" s="54" t="str">
        <f ca="1">IF(OR(VLOOKUP($A252,Mitglieder!$C$24:$BG$323,AN$303)="",$G252=""),"",VLOOKUP($A252,Mitglieder!$C$24:$BG$323,AN$303))</f>
        <v/>
      </c>
      <c r="AO252" s="43" t="str">
        <f ca="1">IF($G252="","",TEXT(VLOOKUP($A252,Mitglieder!$C$24:$BG$323,AO$303),"TT.MM.JJJJ"))</f>
        <v/>
      </c>
      <c r="AP252" s="42" t="str">
        <f ca="1">IF($G252="","",VLOOKUP($A252,Mitglieder!$C$24:$BG$323,AP$303))</f>
        <v/>
      </c>
      <c r="AQ252" s="45" t="str">
        <f ca="1">IF($G252="","",TEXT(VLOOKUP($A252,Mitglieder!$C$24:$BG$323,AQ$303),"0.00"))</f>
        <v/>
      </c>
      <c r="AR252" s="54" t="str">
        <f ca="1">IF(OR(VLOOKUP($A252,Mitglieder!$C$24:$BG$323,AR$303)="",$G252=""),"",VLOOKUP($A252,Mitglieder!$C$24:$BG$323,AR$303))</f>
        <v/>
      </c>
      <c r="AS252" s="45" t="str">
        <f ca="1">IF($G252="","",TEXT(VLOOKUP($A252,Mitglieder!$C$24:$BG$323,AS$303),"0.00"))</f>
        <v/>
      </c>
      <c r="AT252" s="54" t="str">
        <f ca="1">IF(OR(VLOOKUP($A252,Mitglieder!$C$24:$BG$323,AT$303)="",$G252=""),"",VLOOKUP($A252,Mitglieder!$C$24:$BG$323,AT$303))</f>
        <v/>
      </c>
      <c r="AU252" s="45" t="str">
        <f ca="1">IF($G252="","",TEXT(VLOOKUP($A252,Mitglieder!$C$24:$BG$323,AU$303),"0.00"))</f>
        <v/>
      </c>
      <c r="AV252" s="45" t="str">
        <f ca="1">IF($G252="","",TEXT(VLOOKUP($A252,Mitglieder!$C$24:$BG$323,AV$303),"0.00"))</f>
        <v/>
      </c>
      <c r="AW252" s="42" t="str">
        <f ca="1">IF($G252="","",VLOOKUP($A252,Mitglieder!$C$24:$BG$323,AW$303))</f>
        <v/>
      </c>
      <c r="AX252" s="54" t="str">
        <f ca="1">IF(OR(VLOOKUP($A252,Mitglieder!$C$24:$BG$323,AX$303)="",$G252=""),"",VLOOKUP($A252,Mitglieder!$C$24:$BG$323,AX$303))</f>
        <v/>
      </c>
      <c r="AY252" s="43" t="str">
        <f ca="1">IF($G252="","",TEXT(VLOOKUP($A252,Mitglieder!$C$24:$BG$323,AY$303),"TT.MM.JJJJ"))</f>
        <v/>
      </c>
      <c r="AZ252" s="43" t="str">
        <f ca="1">IF($G252="","",TEXT(VLOOKUP($A252,Mitglieder!$C$24:$BG$323,AZ$303),"TT.MM.JJJJ"))</f>
        <v/>
      </c>
      <c r="BA252" s="43" t="str">
        <f ca="1">IF($G252="","",TEXT(VLOOKUP($A252,Mitglieder!$C$24:$BG$323,BA$303),"TT.MM.JJJJ"))</f>
        <v/>
      </c>
      <c r="BB252" s="43" t="str">
        <f ca="1">IF($G252="","",TEXT(VLOOKUP($A252,Mitglieder!$C$24:$BG$323,BB$303),"TT.MM.JJJJ"))</f>
        <v/>
      </c>
      <c r="BC252" s="43" t="str">
        <f ca="1">IF($G252="","",TEXT(VLOOKUP($A252,Mitglieder!$C$24:$BG$323,BC$303),"TT.MM.JJJJ"))</f>
        <v/>
      </c>
      <c r="BD252" s="43" t="str">
        <f ca="1">IF($G252="","",TEXT(VLOOKUP($A252,Mitglieder!$C$24:$BG$323,BD$303),"TT.MM.JJJJ"))</f>
        <v/>
      </c>
      <c r="BE252" s="42" t="str">
        <f ca="1">IF($G252="","",VLOOKUP($A252,Mitglieder!$C$24:$BG$323,BE$303))</f>
        <v/>
      </c>
      <c r="BF252" s="42" t="str">
        <f ca="1">IF($G252="","",VLOOKUP($A252,Mitglieder!$C$24:$BG$323,BF$303))</f>
        <v/>
      </c>
    </row>
    <row r="253" spans="1:58" x14ac:dyDescent="0.35">
      <c r="A253" s="42">
        <v>253</v>
      </c>
      <c r="B253" s="42">
        <f ca="1">VLOOKUP($A253,Mitglieder!$C$24:$BA$323,B$303)</f>
        <v>1.0299999999999967</v>
      </c>
      <c r="C253" s="42" t="str">
        <f ca="1">IF($G253="","",VLOOKUP($A253,Mitglieder!$C$24:$BG$323,C$303))</f>
        <v/>
      </c>
      <c r="D253" s="42" t="str">
        <f ca="1">IF($G253="","",VLOOKUP($A253,Mitglieder!$C$24:$BG$323,D$303))</f>
        <v/>
      </c>
      <c r="E253" s="42" t="str">
        <f ca="1">IF($G253="","",VLOOKUP($A253,Mitglieder!$C$24:$BG$323,E$303))</f>
        <v/>
      </c>
      <c r="F253" s="54" t="str">
        <f ca="1">IF(OR(VLOOKUP($A253,Mitglieder!$C$24:$BG$323,F$303)="",$G253=""),"",VLOOKUP($A253,Mitglieder!$C$24:$BG$323,F$303))</f>
        <v/>
      </c>
      <c r="G253" s="72" t="str">
        <f ca="1">IF(B253/ROUND(B253,0)=1,VLOOKUP($A253,Mitglieder!$C$24:$BA$323,G$303),"")</f>
        <v/>
      </c>
      <c r="H253" s="42" t="str">
        <f ca="1">IF($G253="","",VLOOKUP($A253,Mitglieder!$C$24:$BG$323,H$303))</f>
        <v/>
      </c>
      <c r="I253" s="54" t="str">
        <f ca="1">IF(OR(VLOOKUP($A253,Mitglieder!$C$24:$BG$323,I$303)="",$G253=""),"",VLOOKUP($A253,Mitglieder!$C$24:$BG$323,I$303))</f>
        <v/>
      </c>
      <c r="J253" s="42" t="str">
        <f ca="1">IF($G253="","",VLOOKUP($A253,Mitglieder!$C$24:$BG$323,J$303))</f>
        <v/>
      </c>
      <c r="K253" s="54" t="str">
        <f ca="1">IF(OR(VLOOKUP($A253,Mitglieder!$C$24:$BG$323,K$303)="",$G253=""),"",VLOOKUP($A253,Mitglieder!$C$24:$BG$323,K$303))</f>
        <v/>
      </c>
      <c r="L253" s="42" t="str">
        <f ca="1">IF($G253="","",VLOOKUP($A253,Mitglieder!$C$24:$BG$323,L$303))</f>
        <v/>
      </c>
      <c r="M253" s="42" t="str">
        <f ca="1">IF($G253="","",VLOOKUP($A253,Mitglieder!$C$24:$BG$323,M$303))</f>
        <v/>
      </c>
      <c r="N253" s="42" t="str">
        <f ca="1">IF($G253="","",VLOOKUP($A253,Mitglieder!$C$24:$BG$323,N$303))</f>
        <v/>
      </c>
      <c r="O253" s="42" t="str">
        <f ca="1">IF($G253="","",VLOOKUP($A253,Mitglieder!$C$24:$BG$323,O$303))</f>
        <v/>
      </c>
      <c r="P253" s="42" t="str">
        <f ca="1">IF($G253="","",VLOOKUP($A253,Mitglieder!$C$24:$BG$323,P$303))</f>
        <v/>
      </c>
      <c r="Q253" s="42" t="str">
        <f ca="1">IF($G253="","",VLOOKUP($A253,Mitglieder!$C$24:$BG$323,Q$303))</f>
        <v/>
      </c>
      <c r="R253" s="54" t="str">
        <f ca="1">IF(OR(VLOOKUP($A253,Mitglieder!$C$24:$BG$323,R$303)="",$G253=""),"",VLOOKUP($A253,Mitglieder!$C$24:$BG$323,R$303))</f>
        <v/>
      </c>
      <c r="S253" s="43" t="str">
        <f ca="1">IF($G253="","",TEXT(VLOOKUP($A253,Mitglieder!$C$24:$BG$323,S$303),"TT.MM.JJJJ"))</f>
        <v/>
      </c>
      <c r="T253" s="43" t="str">
        <f ca="1">IF($G253="","",TEXT(VLOOKUP($A253,Mitglieder!$C$24:$BG$323,T$303),"TT.MM.JJJJ"))</f>
        <v/>
      </c>
      <c r="U253" s="43" t="str">
        <f ca="1">IF($G253="","",TEXT(VLOOKUP($A253,Mitglieder!$C$24:$BG$323,U$303),"TT.MM.JJJJ"))</f>
        <v/>
      </c>
      <c r="V253" s="54" t="str">
        <f ca="1">IF(OR(VLOOKUP($A253,Mitglieder!$C$24:$BG$323,V$303)="",$G253=""),"",VLOOKUP($A253,Mitglieder!$C$24:$BG$323,V$303))</f>
        <v/>
      </c>
      <c r="W253" s="54" t="str">
        <f ca="1">IF(OR(VLOOKUP($A253,Mitglieder!$C$24:$BG$323,W$303)="",$G253=""),"",VLOOKUP($A253,Mitglieder!$C$24:$BG$323,W$303))</f>
        <v/>
      </c>
      <c r="X253" s="54" t="str">
        <f ca="1">IF(OR(VLOOKUP($A253,Mitglieder!$C$24:$BG$323,X$303)="",$G253=""),"",VLOOKUP($A253,Mitglieder!$C$24:$BG$323,X$303))</f>
        <v/>
      </c>
      <c r="Y253" s="54" t="str">
        <f ca="1">IF(OR(VLOOKUP($A253,Mitglieder!$C$24:$BG$323,Y$303)="",$G253=""),"",VLOOKUP($A253,Mitglieder!$C$24:$BG$323,Y$303))</f>
        <v/>
      </c>
      <c r="Z253" s="54" t="str">
        <f ca="1">IF(OR(VLOOKUP($A253,Mitglieder!$C$24:$BG$323,Z$303)="",$G253=""),"",VLOOKUP($A253,Mitglieder!$C$24:$BG$323,Z$303))</f>
        <v/>
      </c>
      <c r="AA253" s="54" t="str">
        <f ca="1">IF(OR(VLOOKUP($A253,Mitglieder!$C$24:$BG$323,AA$303)="",$G253=""),"",VLOOKUP($A253,Mitglieder!$C$24:$BG$323,AA$303))</f>
        <v/>
      </c>
      <c r="AB253" s="54" t="str">
        <f ca="1">IF(OR(VLOOKUP($A253,Mitglieder!$C$24:$BG$323,AB$303)="",$G253=""),"",VLOOKUP($A253,Mitglieder!$C$24:$BG$323,AB$303))</f>
        <v/>
      </c>
      <c r="AC253" s="54" t="str">
        <f ca="1">IF(OR(VLOOKUP($A253,Mitglieder!$C$24:$BG$323,AC$303)="",$G253=""),"",VLOOKUP($A253,Mitglieder!$C$24:$BG$323,AC$303))</f>
        <v/>
      </c>
      <c r="AD253" s="54" t="str">
        <f ca="1">IF(OR(VLOOKUP($A253,Mitglieder!$C$24:$BG$323,AD$303)="",$G253=""),"",VLOOKUP($A253,Mitglieder!$C$24:$BG$323,AD$303))</f>
        <v/>
      </c>
      <c r="AE253" s="54" t="str">
        <f ca="1">IF(OR(VLOOKUP($A253,Mitglieder!$C$24:$BG$323,AE$303)="",$G253=""),"",VLOOKUP($A253,Mitglieder!$C$24:$BG$323,AE$303))</f>
        <v/>
      </c>
      <c r="AF253" s="54" t="str">
        <f ca="1">IF(OR(VLOOKUP($A253,Mitglieder!$C$24:$BG$323,AF$303)="",$G253=""),"",VLOOKUP($A253,Mitglieder!$C$24:$BG$323,AF$303))</f>
        <v/>
      </c>
      <c r="AG253" s="54" t="str">
        <f ca="1">IF(OR(VLOOKUP($A253,Mitglieder!$C$24:$BG$323,AG$303)="",$G253=""),"",VLOOKUP($A253,Mitglieder!$C$24:$BG$323,AG$303))</f>
        <v/>
      </c>
      <c r="AH253" s="54" t="str">
        <f ca="1">IF(OR(VLOOKUP($A253,Mitglieder!$C$24:$BG$323,AH$303)="",$G253=""),"",VLOOKUP($A253,Mitglieder!$C$24:$BG$323,AH$303))</f>
        <v/>
      </c>
      <c r="AI253" s="54" t="str">
        <f ca="1">IF(OR(VLOOKUP($A253,Mitglieder!$C$24:$BG$323,AI$303)="",$G253=""),"",VLOOKUP($A253,Mitglieder!$C$24:$BG$323,AI$303))</f>
        <v/>
      </c>
      <c r="AJ253" s="54" t="str">
        <f ca="1">IF(OR(VLOOKUP($A253,Mitglieder!$C$24:$BG$323,AJ$303)="",$G253=""),"",VLOOKUP($A253,Mitglieder!$C$24:$BG$323,AJ$303))</f>
        <v/>
      </c>
      <c r="AK253" s="54" t="str">
        <f ca="1">IF(OR(VLOOKUP($A253,Mitglieder!$C$24:$BG$323,AK$303)="",$G253=""),"",VLOOKUP($A253,Mitglieder!$C$24:$BG$323,AK$303))</f>
        <v/>
      </c>
      <c r="AL253" s="54" t="str">
        <f ca="1">IF(OR(VLOOKUP($A253,Mitglieder!$C$24:$BG$323,AL$303)="",$G253=""),"",VLOOKUP($A253,Mitglieder!$C$24:$BG$323,AL$303))</f>
        <v/>
      </c>
      <c r="AM253" s="42" t="str">
        <f ca="1">IF($G253="","",VLOOKUP($A253,Mitglieder!$C$24:$BG$323,AM$303))</f>
        <v/>
      </c>
      <c r="AN253" s="54" t="str">
        <f ca="1">IF(OR(VLOOKUP($A253,Mitglieder!$C$24:$BG$323,AN$303)="",$G253=""),"",VLOOKUP($A253,Mitglieder!$C$24:$BG$323,AN$303))</f>
        <v/>
      </c>
      <c r="AO253" s="43" t="str">
        <f ca="1">IF($G253="","",TEXT(VLOOKUP($A253,Mitglieder!$C$24:$BG$323,AO$303),"TT.MM.JJJJ"))</f>
        <v/>
      </c>
      <c r="AP253" s="42" t="str">
        <f ca="1">IF($G253="","",VLOOKUP($A253,Mitglieder!$C$24:$BG$323,AP$303))</f>
        <v/>
      </c>
      <c r="AQ253" s="45" t="str">
        <f ca="1">IF($G253="","",TEXT(VLOOKUP($A253,Mitglieder!$C$24:$BG$323,AQ$303),"0.00"))</f>
        <v/>
      </c>
      <c r="AR253" s="54" t="str">
        <f ca="1">IF(OR(VLOOKUP($A253,Mitglieder!$C$24:$BG$323,AR$303)="",$G253=""),"",VLOOKUP($A253,Mitglieder!$C$24:$BG$323,AR$303))</f>
        <v/>
      </c>
      <c r="AS253" s="45" t="str">
        <f ca="1">IF($G253="","",TEXT(VLOOKUP($A253,Mitglieder!$C$24:$BG$323,AS$303),"0.00"))</f>
        <v/>
      </c>
      <c r="AT253" s="54" t="str">
        <f ca="1">IF(OR(VLOOKUP($A253,Mitglieder!$C$24:$BG$323,AT$303)="",$G253=""),"",VLOOKUP($A253,Mitglieder!$C$24:$BG$323,AT$303))</f>
        <v/>
      </c>
      <c r="AU253" s="45" t="str">
        <f ca="1">IF($G253="","",TEXT(VLOOKUP($A253,Mitglieder!$C$24:$BG$323,AU$303),"0.00"))</f>
        <v/>
      </c>
      <c r="AV253" s="45" t="str">
        <f ca="1">IF($G253="","",TEXT(VLOOKUP($A253,Mitglieder!$C$24:$BG$323,AV$303),"0.00"))</f>
        <v/>
      </c>
      <c r="AW253" s="42" t="str">
        <f ca="1">IF($G253="","",VLOOKUP($A253,Mitglieder!$C$24:$BG$323,AW$303))</f>
        <v/>
      </c>
      <c r="AX253" s="54" t="str">
        <f ca="1">IF(OR(VLOOKUP($A253,Mitglieder!$C$24:$BG$323,AX$303)="",$G253=""),"",VLOOKUP($A253,Mitglieder!$C$24:$BG$323,AX$303))</f>
        <v/>
      </c>
      <c r="AY253" s="43" t="str">
        <f ca="1">IF($G253="","",TEXT(VLOOKUP($A253,Mitglieder!$C$24:$BG$323,AY$303),"TT.MM.JJJJ"))</f>
        <v/>
      </c>
      <c r="AZ253" s="43" t="str">
        <f ca="1">IF($G253="","",TEXT(VLOOKUP($A253,Mitglieder!$C$24:$BG$323,AZ$303),"TT.MM.JJJJ"))</f>
        <v/>
      </c>
      <c r="BA253" s="43" t="str">
        <f ca="1">IF($G253="","",TEXT(VLOOKUP($A253,Mitglieder!$C$24:$BG$323,BA$303),"TT.MM.JJJJ"))</f>
        <v/>
      </c>
      <c r="BB253" s="43" t="str">
        <f ca="1">IF($G253="","",TEXT(VLOOKUP($A253,Mitglieder!$C$24:$BG$323,BB$303),"TT.MM.JJJJ"))</f>
        <v/>
      </c>
      <c r="BC253" s="43" t="str">
        <f ca="1">IF($G253="","",TEXT(VLOOKUP($A253,Mitglieder!$C$24:$BG$323,BC$303),"TT.MM.JJJJ"))</f>
        <v/>
      </c>
      <c r="BD253" s="43" t="str">
        <f ca="1">IF($G253="","",TEXT(VLOOKUP($A253,Mitglieder!$C$24:$BG$323,BD$303),"TT.MM.JJJJ"))</f>
        <v/>
      </c>
      <c r="BE253" s="42" t="str">
        <f ca="1">IF($G253="","",VLOOKUP($A253,Mitglieder!$C$24:$BG$323,BE$303))</f>
        <v/>
      </c>
      <c r="BF253" s="42" t="str">
        <f ca="1">IF($G253="","",VLOOKUP($A253,Mitglieder!$C$24:$BG$323,BF$303))</f>
        <v/>
      </c>
    </row>
    <row r="254" spans="1:58" x14ac:dyDescent="0.35">
      <c r="A254" s="42">
        <v>254</v>
      </c>
      <c r="B254" s="42">
        <f ca="1">VLOOKUP($A254,Mitglieder!$C$24:$BA$323,B$303)</f>
        <v>1.0299999999999967</v>
      </c>
      <c r="C254" s="42" t="str">
        <f ca="1">IF($G254="","",VLOOKUP($A254,Mitglieder!$C$24:$BG$323,C$303))</f>
        <v/>
      </c>
      <c r="D254" s="42" t="str">
        <f ca="1">IF($G254="","",VLOOKUP($A254,Mitglieder!$C$24:$BG$323,D$303))</f>
        <v/>
      </c>
      <c r="E254" s="42" t="str">
        <f ca="1">IF($G254="","",VLOOKUP($A254,Mitglieder!$C$24:$BG$323,E$303))</f>
        <v/>
      </c>
      <c r="F254" s="54" t="str">
        <f ca="1">IF(OR(VLOOKUP($A254,Mitglieder!$C$24:$BG$323,F$303)="",$G254=""),"",VLOOKUP($A254,Mitglieder!$C$24:$BG$323,F$303))</f>
        <v/>
      </c>
      <c r="G254" s="72" t="str">
        <f ca="1">IF(B254/ROUND(B254,0)=1,VLOOKUP($A254,Mitglieder!$C$24:$BA$323,G$303),"")</f>
        <v/>
      </c>
      <c r="H254" s="42" t="str">
        <f ca="1">IF($G254="","",VLOOKUP($A254,Mitglieder!$C$24:$BG$323,H$303))</f>
        <v/>
      </c>
      <c r="I254" s="54" t="str">
        <f ca="1">IF(OR(VLOOKUP($A254,Mitglieder!$C$24:$BG$323,I$303)="",$G254=""),"",VLOOKUP($A254,Mitglieder!$C$24:$BG$323,I$303))</f>
        <v/>
      </c>
      <c r="J254" s="42" t="str">
        <f ca="1">IF($G254="","",VLOOKUP($A254,Mitglieder!$C$24:$BG$323,J$303))</f>
        <v/>
      </c>
      <c r="K254" s="54" t="str">
        <f ca="1">IF(OR(VLOOKUP($A254,Mitglieder!$C$24:$BG$323,K$303)="",$G254=""),"",VLOOKUP($A254,Mitglieder!$C$24:$BG$323,K$303))</f>
        <v/>
      </c>
      <c r="L254" s="42" t="str">
        <f ca="1">IF($G254="","",VLOOKUP($A254,Mitglieder!$C$24:$BG$323,L$303))</f>
        <v/>
      </c>
      <c r="M254" s="42" t="str">
        <f ca="1">IF($G254="","",VLOOKUP($A254,Mitglieder!$C$24:$BG$323,M$303))</f>
        <v/>
      </c>
      <c r="N254" s="42" t="str">
        <f ca="1">IF($G254="","",VLOOKUP($A254,Mitglieder!$C$24:$BG$323,N$303))</f>
        <v/>
      </c>
      <c r="O254" s="42" t="str">
        <f ca="1">IF($G254="","",VLOOKUP($A254,Mitglieder!$C$24:$BG$323,O$303))</f>
        <v/>
      </c>
      <c r="P254" s="42" t="str">
        <f ca="1">IF($G254="","",VLOOKUP($A254,Mitglieder!$C$24:$BG$323,P$303))</f>
        <v/>
      </c>
      <c r="Q254" s="42" t="str">
        <f ca="1">IF($G254="","",VLOOKUP($A254,Mitglieder!$C$24:$BG$323,Q$303))</f>
        <v/>
      </c>
      <c r="R254" s="54" t="str">
        <f ca="1">IF(OR(VLOOKUP($A254,Mitglieder!$C$24:$BG$323,R$303)="",$G254=""),"",VLOOKUP($A254,Mitglieder!$C$24:$BG$323,R$303))</f>
        <v/>
      </c>
      <c r="S254" s="43" t="str">
        <f ca="1">IF($G254="","",TEXT(VLOOKUP($A254,Mitglieder!$C$24:$BG$323,S$303),"TT.MM.JJJJ"))</f>
        <v/>
      </c>
      <c r="T254" s="43" t="str">
        <f ca="1">IF($G254="","",TEXT(VLOOKUP($A254,Mitglieder!$C$24:$BG$323,T$303),"TT.MM.JJJJ"))</f>
        <v/>
      </c>
      <c r="U254" s="43" t="str">
        <f ca="1">IF($G254="","",TEXT(VLOOKUP($A254,Mitglieder!$C$24:$BG$323,U$303),"TT.MM.JJJJ"))</f>
        <v/>
      </c>
      <c r="V254" s="54" t="str">
        <f ca="1">IF(OR(VLOOKUP($A254,Mitglieder!$C$24:$BG$323,V$303)="",$G254=""),"",VLOOKUP($A254,Mitglieder!$C$24:$BG$323,V$303))</f>
        <v/>
      </c>
      <c r="W254" s="54" t="str">
        <f ca="1">IF(OR(VLOOKUP($A254,Mitglieder!$C$24:$BG$323,W$303)="",$G254=""),"",VLOOKUP($A254,Mitglieder!$C$24:$BG$323,W$303))</f>
        <v/>
      </c>
      <c r="X254" s="54" t="str">
        <f ca="1">IF(OR(VLOOKUP($A254,Mitglieder!$C$24:$BG$323,X$303)="",$G254=""),"",VLOOKUP($A254,Mitglieder!$C$24:$BG$323,X$303))</f>
        <v/>
      </c>
      <c r="Y254" s="54" t="str">
        <f ca="1">IF(OR(VLOOKUP($A254,Mitglieder!$C$24:$BG$323,Y$303)="",$G254=""),"",VLOOKUP($A254,Mitglieder!$C$24:$BG$323,Y$303))</f>
        <v/>
      </c>
      <c r="Z254" s="54" t="str">
        <f ca="1">IF(OR(VLOOKUP($A254,Mitglieder!$C$24:$BG$323,Z$303)="",$G254=""),"",VLOOKUP($A254,Mitglieder!$C$24:$BG$323,Z$303))</f>
        <v/>
      </c>
      <c r="AA254" s="54" t="str">
        <f ca="1">IF(OR(VLOOKUP($A254,Mitglieder!$C$24:$BG$323,AA$303)="",$G254=""),"",VLOOKUP($A254,Mitglieder!$C$24:$BG$323,AA$303))</f>
        <v/>
      </c>
      <c r="AB254" s="54" t="str">
        <f ca="1">IF(OR(VLOOKUP($A254,Mitglieder!$C$24:$BG$323,AB$303)="",$G254=""),"",VLOOKUP($A254,Mitglieder!$C$24:$BG$323,AB$303))</f>
        <v/>
      </c>
      <c r="AC254" s="54" t="str">
        <f ca="1">IF(OR(VLOOKUP($A254,Mitglieder!$C$24:$BG$323,AC$303)="",$G254=""),"",VLOOKUP($A254,Mitglieder!$C$24:$BG$323,AC$303))</f>
        <v/>
      </c>
      <c r="AD254" s="54" t="str">
        <f ca="1">IF(OR(VLOOKUP($A254,Mitglieder!$C$24:$BG$323,AD$303)="",$G254=""),"",VLOOKUP($A254,Mitglieder!$C$24:$BG$323,AD$303))</f>
        <v/>
      </c>
      <c r="AE254" s="54" t="str">
        <f ca="1">IF(OR(VLOOKUP($A254,Mitglieder!$C$24:$BG$323,AE$303)="",$G254=""),"",VLOOKUP($A254,Mitglieder!$C$24:$BG$323,AE$303))</f>
        <v/>
      </c>
      <c r="AF254" s="54" t="str">
        <f ca="1">IF(OR(VLOOKUP($A254,Mitglieder!$C$24:$BG$323,AF$303)="",$G254=""),"",VLOOKUP($A254,Mitglieder!$C$24:$BG$323,AF$303))</f>
        <v/>
      </c>
      <c r="AG254" s="54" t="str">
        <f ca="1">IF(OR(VLOOKUP($A254,Mitglieder!$C$24:$BG$323,AG$303)="",$G254=""),"",VLOOKUP($A254,Mitglieder!$C$24:$BG$323,AG$303))</f>
        <v/>
      </c>
      <c r="AH254" s="54" t="str">
        <f ca="1">IF(OR(VLOOKUP($A254,Mitglieder!$C$24:$BG$323,AH$303)="",$G254=""),"",VLOOKUP($A254,Mitglieder!$C$24:$BG$323,AH$303))</f>
        <v/>
      </c>
      <c r="AI254" s="54" t="str">
        <f ca="1">IF(OR(VLOOKUP($A254,Mitglieder!$C$24:$BG$323,AI$303)="",$G254=""),"",VLOOKUP($A254,Mitglieder!$C$24:$BG$323,AI$303))</f>
        <v/>
      </c>
      <c r="AJ254" s="54" t="str">
        <f ca="1">IF(OR(VLOOKUP($A254,Mitglieder!$C$24:$BG$323,AJ$303)="",$G254=""),"",VLOOKUP($A254,Mitglieder!$C$24:$BG$323,AJ$303))</f>
        <v/>
      </c>
      <c r="AK254" s="54" t="str">
        <f ca="1">IF(OR(VLOOKUP($A254,Mitglieder!$C$24:$BG$323,AK$303)="",$G254=""),"",VLOOKUP($A254,Mitglieder!$C$24:$BG$323,AK$303))</f>
        <v/>
      </c>
      <c r="AL254" s="54" t="str">
        <f ca="1">IF(OR(VLOOKUP($A254,Mitglieder!$C$24:$BG$323,AL$303)="",$G254=""),"",VLOOKUP($A254,Mitglieder!$C$24:$BG$323,AL$303))</f>
        <v/>
      </c>
      <c r="AM254" s="42" t="str">
        <f ca="1">IF($G254="","",VLOOKUP($A254,Mitglieder!$C$24:$BG$323,AM$303))</f>
        <v/>
      </c>
      <c r="AN254" s="54" t="str">
        <f ca="1">IF(OR(VLOOKUP($A254,Mitglieder!$C$24:$BG$323,AN$303)="",$G254=""),"",VLOOKUP($A254,Mitglieder!$C$24:$BG$323,AN$303))</f>
        <v/>
      </c>
      <c r="AO254" s="43" t="str">
        <f ca="1">IF($G254="","",TEXT(VLOOKUP($A254,Mitglieder!$C$24:$BG$323,AO$303),"TT.MM.JJJJ"))</f>
        <v/>
      </c>
      <c r="AP254" s="42" t="str">
        <f ca="1">IF($G254="","",VLOOKUP($A254,Mitglieder!$C$24:$BG$323,AP$303))</f>
        <v/>
      </c>
      <c r="AQ254" s="45" t="str">
        <f ca="1">IF($G254="","",TEXT(VLOOKUP($A254,Mitglieder!$C$24:$BG$323,AQ$303),"0.00"))</f>
        <v/>
      </c>
      <c r="AR254" s="54" t="str">
        <f ca="1">IF(OR(VLOOKUP($A254,Mitglieder!$C$24:$BG$323,AR$303)="",$G254=""),"",VLOOKUP($A254,Mitglieder!$C$24:$BG$323,AR$303))</f>
        <v/>
      </c>
      <c r="AS254" s="45" t="str">
        <f ca="1">IF($G254="","",TEXT(VLOOKUP($A254,Mitglieder!$C$24:$BG$323,AS$303),"0.00"))</f>
        <v/>
      </c>
      <c r="AT254" s="54" t="str">
        <f ca="1">IF(OR(VLOOKUP($A254,Mitglieder!$C$24:$BG$323,AT$303)="",$G254=""),"",VLOOKUP($A254,Mitglieder!$C$24:$BG$323,AT$303))</f>
        <v/>
      </c>
      <c r="AU254" s="45" t="str">
        <f ca="1">IF($G254="","",TEXT(VLOOKUP($A254,Mitglieder!$C$24:$BG$323,AU$303),"0.00"))</f>
        <v/>
      </c>
      <c r="AV254" s="45" t="str">
        <f ca="1">IF($G254="","",TEXT(VLOOKUP($A254,Mitglieder!$C$24:$BG$323,AV$303),"0.00"))</f>
        <v/>
      </c>
      <c r="AW254" s="42" t="str">
        <f ca="1">IF($G254="","",VLOOKUP($A254,Mitglieder!$C$24:$BG$323,AW$303))</f>
        <v/>
      </c>
      <c r="AX254" s="54" t="str">
        <f ca="1">IF(OR(VLOOKUP($A254,Mitglieder!$C$24:$BG$323,AX$303)="",$G254=""),"",VLOOKUP($A254,Mitglieder!$C$24:$BG$323,AX$303))</f>
        <v/>
      </c>
      <c r="AY254" s="43" t="str">
        <f ca="1">IF($G254="","",TEXT(VLOOKUP($A254,Mitglieder!$C$24:$BG$323,AY$303),"TT.MM.JJJJ"))</f>
        <v/>
      </c>
      <c r="AZ254" s="43" t="str">
        <f ca="1">IF($G254="","",TEXT(VLOOKUP($A254,Mitglieder!$C$24:$BG$323,AZ$303),"TT.MM.JJJJ"))</f>
        <v/>
      </c>
      <c r="BA254" s="43" t="str">
        <f ca="1">IF($G254="","",TEXT(VLOOKUP($A254,Mitglieder!$C$24:$BG$323,BA$303),"TT.MM.JJJJ"))</f>
        <v/>
      </c>
      <c r="BB254" s="43" t="str">
        <f ca="1">IF($G254="","",TEXT(VLOOKUP($A254,Mitglieder!$C$24:$BG$323,BB$303),"TT.MM.JJJJ"))</f>
        <v/>
      </c>
      <c r="BC254" s="43" t="str">
        <f ca="1">IF($G254="","",TEXT(VLOOKUP($A254,Mitglieder!$C$24:$BG$323,BC$303),"TT.MM.JJJJ"))</f>
        <v/>
      </c>
      <c r="BD254" s="43" t="str">
        <f ca="1">IF($G254="","",TEXT(VLOOKUP($A254,Mitglieder!$C$24:$BG$323,BD$303),"TT.MM.JJJJ"))</f>
        <v/>
      </c>
      <c r="BE254" s="42" t="str">
        <f ca="1">IF($G254="","",VLOOKUP($A254,Mitglieder!$C$24:$BG$323,BE$303))</f>
        <v/>
      </c>
      <c r="BF254" s="42" t="str">
        <f ca="1">IF($G254="","",VLOOKUP($A254,Mitglieder!$C$24:$BG$323,BF$303))</f>
        <v/>
      </c>
    </row>
    <row r="255" spans="1:58" x14ac:dyDescent="0.35">
      <c r="A255" s="42">
        <v>255</v>
      </c>
      <c r="B255" s="42">
        <f ca="1">VLOOKUP($A255,Mitglieder!$C$24:$BA$323,B$303)</f>
        <v>1.0299999999999967</v>
      </c>
      <c r="C255" s="42" t="str">
        <f ca="1">IF($G255="","",VLOOKUP($A255,Mitglieder!$C$24:$BG$323,C$303))</f>
        <v/>
      </c>
      <c r="D255" s="42" t="str">
        <f ca="1">IF($G255="","",VLOOKUP($A255,Mitglieder!$C$24:$BG$323,D$303))</f>
        <v/>
      </c>
      <c r="E255" s="42" t="str">
        <f ca="1">IF($G255="","",VLOOKUP($A255,Mitglieder!$C$24:$BG$323,E$303))</f>
        <v/>
      </c>
      <c r="F255" s="54" t="str">
        <f ca="1">IF(OR(VLOOKUP($A255,Mitglieder!$C$24:$BG$323,F$303)="",$G255=""),"",VLOOKUP($A255,Mitglieder!$C$24:$BG$323,F$303))</f>
        <v/>
      </c>
      <c r="G255" s="72" t="str">
        <f ca="1">IF(B255/ROUND(B255,0)=1,VLOOKUP($A255,Mitglieder!$C$24:$BA$323,G$303),"")</f>
        <v/>
      </c>
      <c r="H255" s="42" t="str">
        <f ca="1">IF($G255="","",VLOOKUP($A255,Mitglieder!$C$24:$BG$323,H$303))</f>
        <v/>
      </c>
      <c r="I255" s="54" t="str">
        <f ca="1">IF(OR(VLOOKUP($A255,Mitglieder!$C$24:$BG$323,I$303)="",$G255=""),"",VLOOKUP($A255,Mitglieder!$C$24:$BG$323,I$303))</f>
        <v/>
      </c>
      <c r="J255" s="42" t="str">
        <f ca="1">IF($G255="","",VLOOKUP($A255,Mitglieder!$C$24:$BG$323,J$303))</f>
        <v/>
      </c>
      <c r="K255" s="54" t="str">
        <f ca="1">IF(OR(VLOOKUP($A255,Mitglieder!$C$24:$BG$323,K$303)="",$G255=""),"",VLOOKUP($A255,Mitglieder!$C$24:$BG$323,K$303))</f>
        <v/>
      </c>
      <c r="L255" s="42" t="str">
        <f ca="1">IF($G255="","",VLOOKUP($A255,Mitglieder!$C$24:$BG$323,L$303))</f>
        <v/>
      </c>
      <c r="M255" s="42" t="str">
        <f ca="1">IF($G255="","",VLOOKUP($A255,Mitglieder!$C$24:$BG$323,M$303))</f>
        <v/>
      </c>
      <c r="N255" s="42" t="str">
        <f ca="1">IF($G255="","",VLOOKUP($A255,Mitglieder!$C$24:$BG$323,N$303))</f>
        <v/>
      </c>
      <c r="O255" s="42" t="str">
        <f ca="1">IF($G255="","",VLOOKUP($A255,Mitglieder!$C$24:$BG$323,O$303))</f>
        <v/>
      </c>
      <c r="P255" s="42" t="str">
        <f ca="1">IF($G255="","",VLOOKUP($A255,Mitglieder!$C$24:$BG$323,P$303))</f>
        <v/>
      </c>
      <c r="Q255" s="42" t="str">
        <f ca="1">IF($G255="","",VLOOKUP($A255,Mitglieder!$C$24:$BG$323,Q$303))</f>
        <v/>
      </c>
      <c r="R255" s="54" t="str">
        <f ca="1">IF(OR(VLOOKUP($A255,Mitglieder!$C$24:$BG$323,R$303)="",$G255=""),"",VLOOKUP($A255,Mitglieder!$C$24:$BG$323,R$303))</f>
        <v/>
      </c>
      <c r="S255" s="43" t="str">
        <f ca="1">IF($G255="","",TEXT(VLOOKUP($A255,Mitglieder!$C$24:$BG$323,S$303),"TT.MM.JJJJ"))</f>
        <v/>
      </c>
      <c r="T255" s="43" t="str">
        <f ca="1">IF($G255="","",TEXT(VLOOKUP($A255,Mitglieder!$C$24:$BG$323,T$303),"TT.MM.JJJJ"))</f>
        <v/>
      </c>
      <c r="U255" s="43" t="str">
        <f ca="1">IF($G255="","",TEXT(VLOOKUP($A255,Mitglieder!$C$24:$BG$323,U$303),"TT.MM.JJJJ"))</f>
        <v/>
      </c>
      <c r="V255" s="54" t="str">
        <f ca="1">IF(OR(VLOOKUP($A255,Mitglieder!$C$24:$BG$323,V$303)="",$G255=""),"",VLOOKUP($A255,Mitglieder!$C$24:$BG$323,V$303))</f>
        <v/>
      </c>
      <c r="W255" s="54" t="str">
        <f ca="1">IF(OR(VLOOKUP($A255,Mitglieder!$C$24:$BG$323,W$303)="",$G255=""),"",VLOOKUP($A255,Mitglieder!$C$24:$BG$323,W$303))</f>
        <v/>
      </c>
      <c r="X255" s="54" t="str">
        <f ca="1">IF(OR(VLOOKUP($A255,Mitglieder!$C$24:$BG$323,X$303)="",$G255=""),"",VLOOKUP($A255,Mitglieder!$C$24:$BG$323,X$303))</f>
        <v/>
      </c>
      <c r="Y255" s="54" t="str">
        <f ca="1">IF(OR(VLOOKUP($A255,Mitglieder!$C$24:$BG$323,Y$303)="",$G255=""),"",VLOOKUP($A255,Mitglieder!$C$24:$BG$323,Y$303))</f>
        <v/>
      </c>
      <c r="Z255" s="54" t="str">
        <f ca="1">IF(OR(VLOOKUP($A255,Mitglieder!$C$24:$BG$323,Z$303)="",$G255=""),"",VLOOKUP($A255,Mitglieder!$C$24:$BG$323,Z$303))</f>
        <v/>
      </c>
      <c r="AA255" s="54" t="str">
        <f ca="1">IF(OR(VLOOKUP($A255,Mitglieder!$C$24:$BG$323,AA$303)="",$G255=""),"",VLOOKUP($A255,Mitglieder!$C$24:$BG$323,AA$303))</f>
        <v/>
      </c>
      <c r="AB255" s="54" t="str">
        <f ca="1">IF(OR(VLOOKUP($A255,Mitglieder!$C$24:$BG$323,AB$303)="",$G255=""),"",VLOOKUP($A255,Mitglieder!$C$24:$BG$323,AB$303))</f>
        <v/>
      </c>
      <c r="AC255" s="54" t="str">
        <f ca="1">IF(OR(VLOOKUP($A255,Mitglieder!$C$24:$BG$323,AC$303)="",$G255=""),"",VLOOKUP($A255,Mitglieder!$C$24:$BG$323,AC$303))</f>
        <v/>
      </c>
      <c r="AD255" s="54" t="str">
        <f ca="1">IF(OR(VLOOKUP($A255,Mitglieder!$C$24:$BG$323,AD$303)="",$G255=""),"",VLOOKUP($A255,Mitglieder!$C$24:$BG$323,AD$303))</f>
        <v/>
      </c>
      <c r="AE255" s="54" t="str">
        <f ca="1">IF(OR(VLOOKUP($A255,Mitglieder!$C$24:$BG$323,AE$303)="",$G255=""),"",VLOOKUP($A255,Mitglieder!$C$24:$BG$323,AE$303))</f>
        <v/>
      </c>
      <c r="AF255" s="54" t="str">
        <f ca="1">IF(OR(VLOOKUP($A255,Mitglieder!$C$24:$BG$323,AF$303)="",$G255=""),"",VLOOKUP($A255,Mitglieder!$C$24:$BG$323,AF$303))</f>
        <v/>
      </c>
      <c r="AG255" s="54" t="str">
        <f ca="1">IF(OR(VLOOKUP($A255,Mitglieder!$C$24:$BG$323,AG$303)="",$G255=""),"",VLOOKUP($A255,Mitglieder!$C$24:$BG$323,AG$303))</f>
        <v/>
      </c>
      <c r="AH255" s="54" t="str">
        <f ca="1">IF(OR(VLOOKUP($A255,Mitglieder!$C$24:$BG$323,AH$303)="",$G255=""),"",VLOOKUP($A255,Mitglieder!$C$24:$BG$323,AH$303))</f>
        <v/>
      </c>
      <c r="AI255" s="54" t="str">
        <f ca="1">IF(OR(VLOOKUP($A255,Mitglieder!$C$24:$BG$323,AI$303)="",$G255=""),"",VLOOKUP($A255,Mitglieder!$C$24:$BG$323,AI$303))</f>
        <v/>
      </c>
      <c r="AJ255" s="54" t="str">
        <f ca="1">IF(OR(VLOOKUP($A255,Mitglieder!$C$24:$BG$323,AJ$303)="",$G255=""),"",VLOOKUP($A255,Mitglieder!$C$24:$BG$323,AJ$303))</f>
        <v/>
      </c>
      <c r="AK255" s="54" t="str">
        <f ca="1">IF(OR(VLOOKUP($A255,Mitglieder!$C$24:$BG$323,AK$303)="",$G255=""),"",VLOOKUP($A255,Mitglieder!$C$24:$BG$323,AK$303))</f>
        <v/>
      </c>
      <c r="AL255" s="54" t="str">
        <f ca="1">IF(OR(VLOOKUP($A255,Mitglieder!$C$24:$BG$323,AL$303)="",$G255=""),"",VLOOKUP($A255,Mitglieder!$C$24:$BG$323,AL$303))</f>
        <v/>
      </c>
      <c r="AM255" s="42" t="str">
        <f ca="1">IF($G255="","",VLOOKUP($A255,Mitglieder!$C$24:$BG$323,AM$303))</f>
        <v/>
      </c>
      <c r="AN255" s="54" t="str">
        <f ca="1">IF(OR(VLOOKUP($A255,Mitglieder!$C$24:$BG$323,AN$303)="",$G255=""),"",VLOOKUP($A255,Mitglieder!$C$24:$BG$323,AN$303))</f>
        <v/>
      </c>
      <c r="AO255" s="43" t="str">
        <f ca="1">IF($G255="","",TEXT(VLOOKUP($A255,Mitglieder!$C$24:$BG$323,AO$303),"TT.MM.JJJJ"))</f>
        <v/>
      </c>
      <c r="AP255" s="42" t="str">
        <f ca="1">IF($G255="","",VLOOKUP($A255,Mitglieder!$C$24:$BG$323,AP$303))</f>
        <v/>
      </c>
      <c r="AQ255" s="45" t="str">
        <f ca="1">IF($G255="","",TEXT(VLOOKUP($A255,Mitglieder!$C$24:$BG$323,AQ$303),"0.00"))</f>
        <v/>
      </c>
      <c r="AR255" s="54" t="str">
        <f ca="1">IF(OR(VLOOKUP($A255,Mitglieder!$C$24:$BG$323,AR$303)="",$G255=""),"",VLOOKUP($A255,Mitglieder!$C$24:$BG$323,AR$303))</f>
        <v/>
      </c>
      <c r="AS255" s="45" t="str">
        <f ca="1">IF($G255="","",TEXT(VLOOKUP($A255,Mitglieder!$C$24:$BG$323,AS$303),"0.00"))</f>
        <v/>
      </c>
      <c r="AT255" s="54" t="str">
        <f ca="1">IF(OR(VLOOKUP($A255,Mitglieder!$C$24:$BG$323,AT$303)="",$G255=""),"",VLOOKUP($A255,Mitglieder!$C$24:$BG$323,AT$303))</f>
        <v/>
      </c>
      <c r="AU255" s="45" t="str">
        <f ca="1">IF($G255="","",TEXT(VLOOKUP($A255,Mitglieder!$C$24:$BG$323,AU$303),"0.00"))</f>
        <v/>
      </c>
      <c r="AV255" s="45" t="str">
        <f ca="1">IF($G255="","",TEXT(VLOOKUP($A255,Mitglieder!$C$24:$BG$323,AV$303),"0.00"))</f>
        <v/>
      </c>
      <c r="AW255" s="42" t="str">
        <f ca="1">IF($G255="","",VLOOKUP($A255,Mitglieder!$C$24:$BG$323,AW$303))</f>
        <v/>
      </c>
      <c r="AX255" s="54" t="str">
        <f ca="1">IF(OR(VLOOKUP($A255,Mitglieder!$C$24:$BG$323,AX$303)="",$G255=""),"",VLOOKUP($A255,Mitglieder!$C$24:$BG$323,AX$303))</f>
        <v/>
      </c>
      <c r="AY255" s="43" t="str">
        <f ca="1">IF($G255="","",TEXT(VLOOKUP($A255,Mitglieder!$C$24:$BG$323,AY$303),"TT.MM.JJJJ"))</f>
        <v/>
      </c>
      <c r="AZ255" s="43" t="str">
        <f ca="1">IF($G255="","",TEXT(VLOOKUP($A255,Mitglieder!$C$24:$BG$323,AZ$303),"TT.MM.JJJJ"))</f>
        <v/>
      </c>
      <c r="BA255" s="43" t="str">
        <f ca="1">IF($G255="","",TEXT(VLOOKUP($A255,Mitglieder!$C$24:$BG$323,BA$303),"TT.MM.JJJJ"))</f>
        <v/>
      </c>
      <c r="BB255" s="43" t="str">
        <f ca="1">IF($G255="","",TEXT(VLOOKUP($A255,Mitglieder!$C$24:$BG$323,BB$303),"TT.MM.JJJJ"))</f>
        <v/>
      </c>
      <c r="BC255" s="43" t="str">
        <f ca="1">IF($G255="","",TEXT(VLOOKUP($A255,Mitglieder!$C$24:$BG$323,BC$303),"TT.MM.JJJJ"))</f>
        <v/>
      </c>
      <c r="BD255" s="43" t="str">
        <f ca="1">IF($G255="","",TEXT(VLOOKUP($A255,Mitglieder!$C$24:$BG$323,BD$303),"TT.MM.JJJJ"))</f>
        <v/>
      </c>
      <c r="BE255" s="42" t="str">
        <f ca="1">IF($G255="","",VLOOKUP($A255,Mitglieder!$C$24:$BG$323,BE$303))</f>
        <v/>
      </c>
      <c r="BF255" s="42" t="str">
        <f ca="1">IF($G255="","",VLOOKUP($A255,Mitglieder!$C$24:$BG$323,BF$303))</f>
        <v/>
      </c>
    </row>
    <row r="256" spans="1:58" x14ac:dyDescent="0.35">
      <c r="A256" s="42">
        <v>256</v>
      </c>
      <c r="B256" s="42">
        <f ca="1">VLOOKUP($A256,Mitglieder!$C$24:$BA$323,B$303)</f>
        <v>1.0299999999999967</v>
      </c>
      <c r="C256" s="42" t="str">
        <f ca="1">IF($G256="","",VLOOKUP($A256,Mitglieder!$C$24:$BG$323,C$303))</f>
        <v/>
      </c>
      <c r="D256" s="42" t="str">
        <f ca="1">IF($G256="","",VLOOKUP($A256,Mitglieder!$C$24:$BG$323,D$303))</f>
        <v/>
      </c>
      <c r="E256" s="42" t="str">
        <f ca="1">IF($G256="","",VLOOKUP($A256,Mitglieder!$C$24:$BG$323,E$303))</f>
        <v/>
      </c>
      <c r="F256" s="54" t="str">
        <f ca="1">IF(OR(VLOOKUP($A256,Mitglieder!$C$24:$BG$323,F$303)="",$G256=""),"",VLOOKUP($A256,Mitglieder!$C$24:$BG$323,F$303))</f>
        <v/>
      </c>
      <c r="G256" s="72" t="str">
        <f ca="1">IF(B256/ROUND(B256,0)=1,VLOOKUP($A256,Mitglieder!$C$24:$BA$323,G$303),"")</f>
        <v/>
      </c>
      <c r="H256" s="42" t="str">
        <f ca="1">IF($G256="","",VLOOKUP($A256,Mitglieder!$C$24:$BG$323,H$303))</f>
        <v/>
      </c>
      <c r="I256" s="54" t="str">
        <f ca="1">IF(OR(VLOOKUP($A256,Mitglieder!$C$24:$BG$323,I$303)="",$G256=""),"",VLOOKUP($A256,Mitglieder!$C$24:$BG$323,I$303))</f>
        <v/>
      </c>
      <c r="J256" s="42" t="str">
        <f ca="1">IF($G256="","",VLOOKUP($A256,Mitglieder!$C$24:$BG$323,J$303))</f>
        <v/>
      </c>
      <c r="K256" s="54" t="str">
        <f ca="1">IF(OR(VLOOKUP($A256,Mitglieder!$C$24:$BG$323,K$303)="",$G256=""),"",VLOOKUP($A256,Mitglieder!$C$24:$BG$323,K$303))</f>
        <v/>
      </c>
      <c r="L256" s="42" t="str">
        <f ca="1">IF($G256="","",VLOOKUP($A256,Mitglieder!$C$24:$BG$323,L$303))</f>
        <v/>
      </c>
      <c r="M256" s="42" t="str">
        <f ca="1">IF($G256="","",VLOOKUP($A256,Mitglieder!$C$24:$BG$323,M$303))</f>
        <v/>
      </c>
      <c r="N256" s="42" t="str">
        <f ca="1">IF($G256="","",VLOOKUP($A256,Mitglieder!$C$24:$BG$323,N$303))</f>
        <v/>
      </c>
      <c r="O256" s="42" t="str">
        <f ca="1">IF($G256="","",VLOOKUP($A256,Mitglieder!$C$24:$BG$323,O$303))</f>
        <v/>
      </c>
      <c r="P256" s="42" t="str">
        <f ca="1">IF($G256="","",VLOOKUP($A256,Mitglieder!$C$24:$BG$323,P$303))</f>
        <v/>
      </c>
      <c r="Q256" s="42" t="str">
        <f ca="1">IF($G256="","",VLOOKUP($A256,Mitglieder!$C$24:$BG$323,Q$303))</f>
        <v/>
      </c>
      <c r="R256" s="54" t="str">
        <f ca="1">IF(OR(VLOOKUP($A256,Mitglieder!$C$24:$BG$323,R$303)="",$G256=""),"",VLOOKUP($A256,Mitglieder!$C$24:$BG$323,R$303))</f>
        <v/>
      </c>
      <c r="S256" s="43" t="str">
        <f ca="1">IF($G256="","",TEXT(VLOOKUP($A256,Mitglieder!$C$24:$BG$323,S$303),"TT.MM.JJJJ"))</f>
        <v/>
      </c>
      <c r="T256" s="43" t="str">
        <f ca="1">IF($G256="","",TEXT(VLOOKUP($A256,Mitglieder!$C$24:$BG$323,T$303),"TT.MM.JJJJ"))</f>
        <v/>
      </c>
      <c r="U256" s="43" t="str">
        <f ca="1">IF($G256="","",TEXT(VLOOKUP($A256,Mitglieder!$C$24:$BG$323,U$303),"TT.MM.JJJJ"))</f>
        <v/>
      </c>
      <c r="V256" s="54" t="str">
        <f ca="1">IF(OR(VLOOKUP($A256,Mitglieder!$C$24:$BG$323,V$303)="",$G256=""),"",VLOOKUP($A256,Mitglieder!$C$24:$BG$323,V$303))</f>
        <v/>
      </c>
      <c r="W256" s="54" t="str">
        <f ca="1">IF(OR(VLOOKUP($A256,Mitglieder!$C$24:$BG$323,W$303)="",$G256=""),"",VLOOKUP($A256,Mitglieder!$C$24:$BG$323,W$303))</f>
        <v/>
      </c>
      <c r="X256" s="54" t="str">
        <f ca="1">IF(OR(VLOOKUP($A256,Mitglieder!$C$24:$BG$323,X$303)="",$G256=""),"",VLOOKUP($A256,Mitglieder!$C$24:$BG$323,X$303))</f>
        <v/>
      </c>
      <c r="Y256" s="54" t="str">
        <f ca="1">IF(OR(VLOOKUP($A256,Mitglieder!$C$24:$BG$323,Y$303)="",$G256=""),"",VLOOKUP($A256,Mitglieder!$C$24:$BG$323,Y$303))</f>
        <v/>
      </c>
      <c r="Z256" s="54" t="str">
        <f ca="1">IF(OR(VLOOKUP($A256,Mitglieder!$C$24:$BG$323,Z$303)="",$G256=""),"",VLOOKUP($A256,Mitglieder!$C$24:$BG$323,Z$303))</f>
        <v/>
      </c>
      <c r="AA256" s="54" t="str">
        <f ca="1">IF(OR(VLOOKUP($A256,Mitglieder!$C$24:$BG$323,AA$303)="",$G256=""),"",VLOOKUP($A256,Mitglieder!$C$24:$BG$323,AA$303))</f>
        <v/>
      </c>
      <c r="AB256" s="54" t="str">
        <f ca="1">IF(OR(VLOOKUP($A256,Mitglieder!$C$24:$BG$323,AB$303)="",$G256=""),"",VLOOKUP($A256,Mitglieder!$C$24:$BG$323,AB$303))</f>
        <v/>
      </c>
      <c r="AC256" s="54" t="str">
        <f ca="1">IF(OR(VLOOKUP($A256,Mitglieder!$C$24:$BG$323,AC$303)="",$G256=""),"",VLOOKUP($A256,Mitglieder!$C$24:$BG$323,AC$303))</f>
        <v/>
      </c>
      <c r="AD256" s="54" t="str">
        <f ca="1">IF(OR(VLOOKUP($A256,Mitglieder!$C$24:$BG$323,AD$303)="",$G256=""),"",VLOOKUP($A256,Mitglieder!$C$24:$BG$323,AD$303))</f>
        <v/>
      </c>
      <c r="AE256" s="54" t="str">
        <f ca="1">IF(OR(VLOOKUP($A256,Mitglieder!$C$24:$BG$323,AE$303)="",$G256=""),"",VLOOKUP($A256,Mitglieder!$C$24:$BG$323,AE$303))</f>
        <v/>
      </c>
      <c r="AF256" s="54" t="str">
        <f ca="1">IF(OR(VLOOKUP($A256,Mitglieder!$C$24:$BG$323,AF$303)="",$G256=""),"",VLOOKUP($A256,Mitglieder!$C$24:$BG$323,AF$303))</f>
        <v/>
      </c>
      <c r="AG256" s="54" t="str">
        <f ca="1">IF(OR(VLOOKUP($A256,Mitglieder!$C$24:$BG$323,AG$303)="",$G256=""),"",VLOOKUP($A256,Mitglieder!$C$24:$BG$323,AG$303))</f>
        <v/>
      </c>
      <c r="AH256" s="54" t="str">
        <f ca="1">IF(OR(VLOOKUP($A256,Mitglieder!$C$24:$BG$323,AH$303)="",$G256=""),"",VLOOKUP($A256,Mitglieder!$C$24:$BG$323,AH$303))</f>
        <v/>
      </c>
      <c r="AI256" s="54" t="str">
        <f ca="1">IF(OR(VLOOKUP($A256,Mitglieder!$C$24:$BG$323,AI$303)="",$G256=""),"",VLOOKUP($A256,Mitglieder!$C$24:$BG$323,AI$303))</f>
        <v/>
      </c>
      <c r="AJ256" s="54" t="str">
        <f ca="1">IF(OR(VLOOKUP($A256,Mitglieder!$C$24:$BG$323,AJ$303)="",$G256=""),"",VLOOKUP($A256,Mitglieder!$C$24:$BG$323,AJ$303))</f>
        <v/>
      </c>
      <c r="AK256" s="54" t="str">
        <f ca="1">IF(OR(VLOOKUP($A256,Mitglieder!$C$24:$BG$323,AK$303)="",$G256=""),"",VLOOKUP($A256,Mitglieder!$C$24:$BG$323,AK$303))</f>
        <v/>
      </c>
      <c r="AL256" s="54" t="str">
        <f ca="1">IF(OR(VLOOKUP($A256,Mitglieder!$C$24:$BG$323,AL$303)="",$G256=""),"",VLOOKUP($A256,Mitglieder!$C$24:$BG$323,AL$303))</f>
        <v/>
      </c>
      <c r="AM256" s="42" t="str">
        <f ca="1">IF($G256="","",VLOOKUP($A256,Mitglieder!$C$24:$BG$323,AM$303))</f>
        <v/>
      </c>
      <c r="AN256" s="54" t="str">
        <f ca="1">IF(OR(VLOOKUP($A256,Mitglieder!$C$24:$BG$323,AN$303)="",$G256=""),"",VLOOKUP($A256,Mitglieder!$C$24:$BG$323,AN$303))</f>
        <v/>
      </c>
      <c r="AO256" s="43" t="str">
        <f ca="1">IF($G256="","",TEXT(VLOOKUP($A256,Mitglieder!$C$24:$BG$323,AO$303),"TT.MM.JJJJ"))</f>
        <v/>
      </c>
      <c r="AP256" s="42" t="str">
        <f ca="1">IF($G256="","",VLOOKUP($A256,Mitglieder!$C$24:$BG$323,AP$303))</f>
        <v/>
      </c>
      <c r="AQ256" s="45" t="str">
        <f ca="1">IF($G256="","",TEXT(VLOOKUP($A256,Mitglieder!$C$24:$BG$323,AQ$303),"0.00"))</f>
        <v/>
      </c>
      <c r="AR256" s="54" t="str">
        <f ca="1">IF(OR(VLOOKUP($A256,Mitglieder!$C$24:$BG$323,AR$303)="",$G256=""),"",VLOOKUP($A256,Mitglieder!$C$24:$BG$323,AR$303))</f>
        <v/>
      </c>
      <c r="AS256" s="45" t="str">
        <f ca="1">IF($G256="","",TEXT(VLOOKUP($A256,Mitglieder!$C$24:$BG$323,AS$303),"0.00"))</f>
        <v/>
      </c>
      <c r="AT256" s="54" t="str">
        <f ca="1">IF(OR(VLOOKUP($A256,Mitglieder!$C$24:$BG$323,AT$303)="",$G256=""),"",VLOOKUP($A256,Mitglieder!$C$24:$BG$323,AT$303))</f>
        <v/>
      </c>
      <c r="AU256" s="45" t="str">
        <f ca="1">IF($G256="","",TEXT(VLOOKUP($A256,Mitglieder!$C$24:$BG$323,AU$303),"0.00"))</f>
        <v/>
      </c>
      <c r="AV256" s="45" t="str">
        <f ca="1">IF($G256="","",TEXT(VLOOKUP($A256,Mitglieder!$C$24:$BG$323,AV$303),"0.00"))</f>
        <v/>
      </c>
      <c r="AW256" s="42" t="str">
        <f ca="1">IF($G256="","",VLOOKUP($A256,Mitglieder!$C$24:$BG$323,AW$303))</f>
        <v/>
      </c>
      <c r="AX256" s="54" t="str">
        <f ca="1">IF(OR(VLOOKUP($A256,Mitglieder!$C$24:$BG$323,AX$303)="",$G256=""),"",VLOOKUP($A256,Mitglieder!$C$24:$BG$323,AX$303))</f>
        <v/>
      </c>
      <c r="AY256" s="43" t="str">
        <f ca="1">IF($G256="","",TEXT(VLOOKUP($A256,Mitglieder!$C$24:$BG$323,AY$303),"TT.MM.JJJJ"))</f>
        <v/>
      </c>
      <c r="AZ256" s="43" t="str">
        <f ca="1">IF($G256="","",TEXT(VLOOKUP($A256,Mitglieder!$C$24:$BG$323,AZ$303),"TT.MM.JJJJ"))</f>
        <v/>
      </c>
      <c r="BA256" s="43" t="str">
        <f ca="1">IF($G256="","",TEXT(VLOOKUP($A256,Mitglieder!$C$24:$BG$323,BA$303),"TT.MM.JJJJ"))</f>
        <v/>
      </c>
      <c r="BB256" s="43" t="str">
        <f ca="1">IF($G256="","",TEXT(VLOOKUP($A256,Mitglieder!$C$24:$BG$323,BB$303),"TT.MM.JJJJ"))</f>
        <v/>
      </c>
      <c r="BC256" s="43" t="str">
        <f ca="1">IF($G256="","",TEXT(VLOOKUP($A256,Mitglieder!$C$24:$BG$323,BC$303),"TT.MM.JJJJ"))</f>
        <v/>
      </c>
      <c r="BD256" s="43" t="str">
        <f ca="1">IF($G256="","",TEXT(VLOOKUP($A256,Mitglieder!$C$24:$BG$323,BD$303),"TT.MM.JJJJ"))</f>
        <v/>
      </c>
      <c r="BE256" s="42" t="str">
        <f ca="1">IF($G256="","",VLOOKUP($A256,Mitglieder!$C$24:$BG$323,BE$303))</f>
        <v/>
      </c>
      <c r="BF256" s="42" t="str">
        <f ca="1">IF($G256="","",VLOOKUP($A256,Mitglieder!$C$24:$BG$323,BF$303))</f>
        <v/>
      </c>
    </row>
    <row r="257" spans="1:58" x14ac:dyDescent="0.35">
      <c r="A257" s="42">
        <v>257</v>
      </c>
      <c r="B257" s="42">
        <f ca="1">VLOOKUP($A257,Mitglieder!$C$24:$BA$323,B$303)</f>
        <v>1.0299999999999967</v>
      </c>
      <c r="C257" s="42" t="str">
        <f ca="1">IF($G257="","",VLOOKUP($A257,Mitglieder!$C$24:$BG$323,C$303))</f>
        <v/>
      </c>
      <c r="D257" s="42" t="str">
        <f ca="1">IF($G257="","",VLOOKUP($A257,Mitglieder!$C$24:$BG$323,D$303))</f>
        <v/>
      </c>
      <c r="E257" s="42" t="str">
        <f ca="1">IF($G257="","",VLOOKUP($A257,Mitglieder!$C$24:$BG$323,E$303))</f>
        <v/>
      </c>
      <c r="F257" s="54" t="str">
        <f ca="1">IF(OR(VLOOKUP($A257,Mitglieder!$C$24:$BG$323,F$303)="",$G257=""),"",VLOOKUP($A257,Mitglieder!$C$24:$BG$323,F$303))</f>
        <v/>
      </c>
      <c r="G257" s="72" t="str">
        <f ca="1">IF(B257/ROUND(B257,0)=1,VLOOKUP($A257,Mitglieder!$C$24:$BA$323,G$303),"")</f>
        <v/>
      </c>
      <c r="H257" s="42" t="str">
        <f ca="1">IF($G257="","",VLOOKUP($A257,Mitglieder!$C$24:$BG$323,H$303))</f>
        <v/>
      </c>
      <c r="I257" s="54" t="str">
        <f ca="1">IF(OR(VLOOKUP($A257,Mitglieder!$C$24:$BG$323,I$303)="",$G257=""),"",VLOOKUP($A257,Mitglieder!$C$24:$BG$323,I$303))</f>
        <v/>
      </c>
      <c r="J257" s="42" t="str">
        <f ca="1">IF($G257="","",VLOOKUP($A257,Mitglieder!$C$24:$BG$323,J$303))</f>
        <v/>
      </c>
      <c r="K257" s="54" t="str">
        <f ca="1">IF(OR(VLOOKUP($A257,Mitglieder!$C$24:$BG$323,K$303)="",$G257=""),"",VLOOKUP($A257,Mitglieder!$C$24:$BG$323,K$303))</f>
        <v/>
      </c>
      <c r="L257" s="42" t="str">
        <f ca="1">IF($G257="","",VLOOKUP($A257,Mitglieder!$C$24:$BG$323,L$303))</f>
        <v/>
      </c>
      <c r="M257" s="42" t="str">
        <f ca="1">IF($G257="","",VLOOKUP($A257,Mitglieder!$C$24:$BG$323,M$303))</f>
        <v/>
      </c>
      <c r="N257" s="42" t="str">
        <f ca="1">IF($G257="","",VLOOKUP($A257,Mitglieder!$C$24:$BG$323,N$303))</f>
        <v/>
      </c>
      <c r="O257" s="42" t="str">
        <f ca="1">IF($G257="","",VLOOKUP($A257,Mitglieder!$C$24:$BG$323,O$303))</f>
        <v/>
      </c>
      <c r="P257" s="42" t="str">
        <f ca="1">IF($G257="","",VLOOKUP($A257,Mitglieder!$C$24:$BG$323,P$303))</f>
        <v/>
      </c>
      <c r="Q257" s="42" t="str">
        <f ca="1">IF($G257="","",VLOOKUP($A257,Mitglieder!$C$24:$BG$323,Q$303))</f>
        <v/>
      </c>
      <c r="R257" s="54" t="str">
        <f ca="1">IF(OR(VLOOKUP($A257,Mitglieder!$C$24:$BG$323,R$303)="",$G257=""),"",VLOOKUP($A257,Mitglieder!$C$24:$BG$323,R$303))</f>
        <v/>
      </c>
      <c r="S257" s="43" t="str">
        <f ca="1">IF($G257="","",TEXT(VLOOKUP($A257,Mitglieder!$C$24:$BG$323,S$303),"TT.MM.JJJJ"))</f>
        <v/>
      </c>
      <c r="T257" s="43" t="str">
        <f ca="1">IF($G257="","",TEXT(VLOOKUP($A257,Mitglieder!$C$24:$BG$323,T$303),"TT.MM.JJJJ"))</f>
        <v/>
      </c>
      <c r="U257" s="43" t="str">
        <f ca="1">IF($G257="","",TEXT(VLOOKUP($A257,Mitglieder!$C$24:$BG$323,U$303),"TT.MM.JJJJ"))</f>
        <v/>
      </c>
      <c r="V257" s="54" t="str">
        <f ca="1">IF(OR(VLOOKUP($A257,Mitglieder!$C$24:$BG$323,V$303)="",$G257=""),"",VLOOKUP($A257,Mitglieder!$C$24:$BG$323,V$303))</f>
        <v/>
      </c>
      <c r="W257" s="54" t="str">
        <f ca="1">IF(OR(VLOOKUP($A257,Mitglieder!$C$24:$BG$323,W$303)="",$G257=""),"",VLOOKUP($A257,Mitglieder!$C$24:$BG$323,W$303))</f>
        <v/>
      </c>
      <c r="X257" s="54" t="str">
        <f ca="1">IF(OR(VLOOKUP($A257,Mitglieder!$C$24:$BG$323,X$303)="",$G257=""),"",VLOOKUP($A257,Mitglieder!$C$24:$BG$323,X$303))</f>
        <v/>
      </c>
      <c r="Y257" s="54" t="str">
        <f ca="1">IF(OR(VLOOKUP($A257,Mitglieder!$C$24:$BG$323,Y$303)="",$G257=""),"",VLOOKUP($A257,Mitglieder!$C$24:$BG$323,Y$303))</f>
        <v/>
      </c>
      <c r="Z257" s="54" t="str">
        <f ca="1">IF(OR(VLOOKUP($A257,Mitglieder!$C$24:$BG$323,Z$303)="",$G257=""),"",VLOOKUP($A257,Mitglieder!$C$24:$BG$323,Z$303))</f>
        <v/>
      </c>
      <c r="AA257" s="54" t="str">
        <f ca="1">IF(OR(VLOOKUP($A257,Mitglieder!$C$24:$BG$323,AA$303)="",$G257=""),"",VLOOKUP($A257,Mitglieder!$C$24:$BG$323,AA$303))</f>
        <v/>
      </c>
      <c r="AB257" s="54" t="str">
        <f ca="1">IF(OR(VLOOKUP($A257,Mitglieder!$C$24:$BG$323,AB$303)="",$G257=""),"",VLOOKUP($A257,Mitglieder!$C$24:$BG$323,AB$303))</f>
        <v/>
      </c>
      <c r="AC257" s="54" t="str">
        <f ca="1">IF(OR(VLOOKUP($A257,Mitglieder!$C$24:$BG$323,AC$303)="",$G257=""),"",VLOOKUP($A257,Mitglieder!$C$24:$BG$323,AC$303))</f>
        <v/>
      </c>
      <c r="AD257" s="54" t="str">
        <f ca="1">IF(OR(VLOOKUP($A257,Mitglieder!$C$24:$BG$323,AD$303)="",$G257=""),"",VLOOKUP($A257,Mitglieder!$C$24:$BG$323,AD$303))</f>
        <v/>
      </c>
      <c r="AE257" s="54" t="str">
        <f ca="1">IF(OR(VLOOKUP($A257,Mitglieder!$C$24:$BG$323,AE$303)="",$G257=""),"",VLOOKUP($A257,Mitglieder!$C$24:$BG$323,AE$303))</f>
        <v/>
      </c>
      <c r="AF257" s="54" t="str">
        <f ca="1">IF(OR(VLOOKUP($A257,Mitglieder!$C$24:$BG$323,AF$303)="",$G257=""),"",VLOOKUP($A257,Mitglieder!$C$24:$BG$323,AF$303))</f>
        <v/>
      </c>
      <c r="AG257" s="54" t="str">
        <f ca="1">IF(OR(VLOOKUP($A257,Mitglieder!$C$24:$BG$323,AG$303)="",$G257=""),"",VLOOKUP($A257,Mitglieder!$C$24:$BG$323,AG$303))</f>
        <v/>
      </c>
      <c r="AH257" s="54" t="str">
        <f ca="1">IF(OR(VLOOKUP($A257,Mitglieder!$C$24:$BG$323,AH$303)="",$G257=""),"",VLOOKUP($A257,Mitglieder!$C$24:$BG$323,AH$303))</f>
        <v/>
      </c>
      <c r="AI257" s="54" t="str">
        <f ca="1">IF(OR(VLOOKUP($A257,Mitglieder!$C$24:$BG$323,AI$303)="",$G257=""),"",VLOOKUP($A257,Mitglieder!$C$24:$BG$323,AI$303))</f>
        <v/>
      </c>
      <c r="AJ257" s="54" t="str">
        <f ca="1">IF(OR(VLOOKUP($A257,Mitglieder!$C$24:$BG$323,AJ$303)="",$G257=""),"",VLOOKUP($A257,Mitglieder!$C$24:$BG$323,AJ$303))</f>
        <v/>
      </c>
      <c r="AK257" s="54" t="str">
        <f ca="1">IF(OR(VLOOKUP($A257,Mitglieder!$C$24:$BG$323,AK$303)="",$G257=""),"",VLOOKUP($A257,Mitglieder!$C$24:$BG$323,AK$303))</f>
        <v/>
      </c>
      <c r="AL257" s="54" t="str">
        <f ca="1">IF(OR(VLOOKUP($A257,Mitglieder!$C$24:$BG$323,AL$303)="",$G257=""),"",VLOOKUP($A257,Mitglieder!$C$24:$BG$323,AL$303))</f>
        <v/>
      </c>
      <c r="AM257" s="42" t="str">
        <f ca="1">IF($G257="","",VLOOKUP($A257,Mitglieder!$C$24:$BG$323,AM$303))</f>
        <v/>
      </c>
      <c r="AN257" s="54" t="str">
        <f ca="1">IF(OR(VLOOKUP($A257,Mitglieder!$C$24:$BG$323,AN$303)="",$G257=""),"",VLOOKUP($A257,Mitglieder!$C$24:$BG$323,AN$303))</f>
        <v/>
      </c>
      <c r="AO257" s="43" t="str">
        <f ca="1">IF($G257="","",TEXT(VLOOKUP($A257,Mitglieder!$C$24:$BG$323,AO$303),"TT.MM.JJJJ"))</f>
        <v/>
      </c>
      <c r="AP257" s="42" t="str">
        <f ca="1">IF($G257="","",VLOOKUP($A257,Mitglieder!$C$24:$BG$323,AP$303))</f>
        <v/>
      </c>
      <c r="AQ257" s="45" t="str">
        <f ca="1">IF($G257="","",TEXT(VLOOKUP($A257,Mitglieder!$C$24:$BG$323,AQ$303),"0.00"))</f>
        <v/>
      </c>
      <c r="AR257" s="54" t="str">
        <f ca="1">IF(OR(VLOOKUP($A257,Mitglieder!$C$24:$BG$323,AR$303)="",$G257=""),"",VLOOKUP($A257,Mitglieder!$C$24:$BG$323,AR$303))</f>
        <v/>
      </c>
      <c r="AS257" s="45" t="str">
        <f ca="1">IF($G257="","",TEXT(VLOOKUP($A257,Mitglieder!$C$24:$BG$323,AS$303),"0.00"))</f>
        <v/>
      </c>
      <c r="AT257" s="54" t="str">
        <f ca="1">IF(OR(VLOOKUP($A257,Mitglieder!$C$24:$BG$323,AT$303)="",$G257=""),"",VLOOKUP($A257,Mitglieder!$C$24:$BG$323,AT$303))</f>
        <v/>
      </c>
      <c r="AU257" s="45" t="str">
        <f ca="1">IF($G257="","",TEXT(VLOOKUP($A257,Mitglieder!$C$24:$BG$323,AU$303),"0.00"))</f>
        <v/>
      </c>
      <c r="AV257" s="45" t="str">
        <f ca="1">IF($G257="","",TEXT(VLOOKUP($A257,Mitglieder!$C$24:$BG$323,AV$303),"0.00"))</f>
        <v/>
      </c>
      <c r="AW257" s="42" t="str">
        <f ca="1">IF($G257="","",VLOOKUP($A257,Mitglieder!$C$24:$BG$323,AW$303))</f>
        <v/>
      </c>
      <c r="AX257" s="54" t="str">
        <f ca="1">IF(OR(VLOOKUP($A257,Mitglieder!$C$24:$BG$323,AX$303)="",$G257=""),"",VLOOKUP($A257,Mitglieder!$C$24:$BG$323,AX$303))</f>
        <v/>
      </c>
      <c r="AY257" s="43" t="str">
        <f ca="1">IF($G257="","",TEXT(VLOOKUP($A257,Mitglieder!$C$24:$BG$323,AY$303),"TT.MM.JJJJ"))</f>
        <v/>
      </c>
      <c r="AZ257" s="43" t="str">
        <f ca="1">IF($G257="","",TEXT(VLOOKUP($A257,Mitglieder!$C$24:$BG$323,AZ$303),"TT.MM.JJJJ"))</f>
        <v/>
      </c>
      <c r="BA257" s="43" t="str">
        <f ca="1">IF($G257="","",TEXT(VLOOKUP($A257,Mitglieder!$C$24:$BG$323,BA$303),"TT.MM.JJJJ"))</f>
        <v/>
      </c>
      <c r="BB257" s="43" t="str">
        <f ca="1">IF($G257="","",TEXT(VLOOKUP($A257,Mitglieder!$C$24:$BG$323,BB$303),"TT.MM.JJJJ"))</f>
        <v/>
      </c>
      <c r="BC257" s="43" t="str">
        <f ca="1">IF($G257="","",TEXT(VLOOKUP($A257,Mitglieder!$C$24:$BG$323,BC$303),"TT.MM.JJJJ"))</f>
        <v/>
      </c>
      <c r="BD257" s="43" t="str">
        <f ca="1">IF($G257="","",TEXT(VLOOKUP($A257,Mitglieder!$C$24:$BG$323,BD$303),"TT.MM.JJJJ"))</f>
        <v/>
      </c>
      <c r="BE257" s="42" t="str">
        <f ca="1">IF($G257="","",VLOOKUP($A257,Mitglieder!$C$24:$BG$323,BE$303))</f>
        <v/>
      </c>
      <c r="BF257" s="42" t="str">
        <f ca="1">IF($G257="","",VLOOKUP($A257,Mitglieder!$C$24:$BG$323,BF$303))</f>
        <v/>
      </c>
    </row>
    <row r="258" spans="1:58" x14ac:dyDescent="0.35">
      <c r="A258" s="42">
        <v>258</v>
      </c>
      <c r="B258" s="42">
        <f ca="1">VLOOKUP($A258,Mitglieder!$C$24:$BA$323,B$303)</f>
        <v>1.0299999999999967</v>
      </c>
      <c r="C258" s="42" t="str">
        <f ca="1">IF($G258="","",VLOOKUP($A258,Mitglieder!$C$24:$BG$323,C$303))</f>
        <v/>
      </c>
      <c r="D258" s="42" t="str">
        <f ca="1">IF($G258="","",VLOOKUP($A258,Mitglieder!$C$24:$BG$323,D$303))</f>
        <v/>
      </c>
      <c r="E258" s="42" t="str">
        <f ca="1">IF($G258="","",VLOOKUP($A258,Mitglieder!$C$24:$BG$323,E$303))</f>
        <v/>
      </c>
      <c r="F258" s="54" t="str">
        <f ca="1">IF(OR(VLOOKUP($A258,Mitglieder!$C$24:$BG$323,F$303)="",$G258=""),"",VLOOKUP($A258,Mitglieder!$C$24:$BG$323,F$303))</f>
        <v/>
      </c>
      <c r="G258" s="72" t="str">
        <f ca="1">IF(B258/ROUND(B258,0)=1,VLOOKUP($A258,Mitglieder!$C$24:$BA$323,G$303),"")</f>
        <v/>
      </c>
      <c r="H258" s="42" t="str">
        <f ca="1">IF($G258="","",VLOOKUP($A258,Mitglieder!$C$24:$BG$323,H$303))</f>
        <v/>
      </c>
      <c r="I258" s="54" t="str">
        <f ca="1">IF(OR(VLOOKUP($A258,Mitglieder!$C$24:$BG$323,I$303)="",$G258=""),"",VLOOKUP($A258,Mitglieder!$C$24:$BG$323,I$303))</f>
        <v/>
      </c>
      <c r="J258" s="42" t="str">
        <f ca="1">IF($G258="","",VLOOKUP($A258,Mitglieder!$C$24:$BG$323,J$303))</f>
        <v/>
      </c>
      <c r="K258" s="54" t="str">
        <f ca="1">IF(OR(VLOOKUP($A258,Mitglieder!$C$24:$BG$323,K$303)="",$G258=""),"",VLOOKUP($A258,Mitglieder!$C$24:$BG$323,K$303))</f>
        <v/>
      </c>
      <c r="L258" s="42" t="str">
        <f ca="1">IF($G258="","",VLOOKUP($A258,Mitglieder!$C$24:$BG$323,L$303))</f>
        <v/>
      </c>
      <c r="M258" s="42" t="str">
        <f ca="1">IF($G258="","",VLOOKUP($A258,Mitglieder!$C$24:$BG$323,M$303))</f>
        <v/>
      </c>
      <c r="N258" s="42" t="str">
        <f ca="1">IF($G258="","",VLOOKUP($A258,Mitglieder!$C$24:$BG$323,N$303))</f>
        <v/>
      </c>
      <c r="O258" s="42" t="str">
        <f ca="1">IF($G258="","",VLOOKUP($A258,Mitglieder!$C$24:$BG$323,O$303))</f>
        <v/>
      </c>
      <c r="P258" s="42" t="str">
        <f ca="1">IF($G258="","",VLOOKUP($A258,Mitglieder!$C$24:$BG$323,P$303))</f>
        <v/>
      </c>
      <c r="Q258" s="42" t="str">
        <f ca="1">IF($G258="","",VLOOKUP($A258,Mitglieder!$C$24:$BG$323,Q$303))</f>
        <v/>
      </c>
      <c r="R258" s="54" t="str">
        <f ca="1">IF(OR(VLOOKUP($A258,Mitglieder!$C$24:$BG$323,R$303)="",$G258=""),"",VLOOKUP($A258,Mitglieder!$C$24:$BG$323,R$303))</f>
        <v/>
      </c>
      <c r="S258" s="43" t="str">
        <f ca="1">IF($G258="","",TEXT(VLOOKUP($A258,Mitglieder!$C$24:$BG$323,S$303),"TT.MM.JJJJ"))</f>
        <v/>
      </c>
      <c r="T258" s="43" t="str">
        <f ca="1">IF($G258="","",TEXT(VLOOKUP($A258,Mitglieder!$C$24:$BG$323,T$303),"TT.MM.JJJJ"))</f>
        <v/>
      </c>
      <c r="U258" s="43" t="str">
        <f ca="1">IF($G258="","",TEXT(VLOOKUP($A258,Mitglieder!$C$24:$BG$323,U$303),"TT.MM.JJJJ"))</f>
        <v/>
      </c>
      <c r="V258" s="54" t="str">
        <f ca="1">IF(OR(VLOOKUP($A258,Mitglieder!$C$24:$BG$323,V$303)="",$G258=""),"",VLOOKUP($A258,Mitglieder!$C$24:$BG$323,V$303))</f>
        <v/>
      </c>
      <c r="W258" s="54" t="str">
        <f ca="1">IF(OR(VLOOKUP($A258,Mitglieder!$C$24:$BG$323,W$303)="",$G258=""),"",VLOOKUP($A258,Mitglieder!$C$24:$BG$323,W$303))</f>
        <v/>
      </c>
      <c r="X258" s="54" t="str">
        <f ca="1">IF(OR(VLOOKUP($A258,Mitglieder!$C$24:$BG$323,X$303)="",$G258=""),"",VLOOKUP($A258,Mitglieder!$C$24:$BG$323,X$303))</f>
        <v/>
      </c>
      <c r="Y258" s="54" t="str">
        <f ca="1">IF(OR(VLOOKUP($A258,Mitglieder!$C$24:$BG$323,Y$303)="",$G258=""),"",VLOOKUP($A258,Mitglieder!$C$24:$BG$323,Y$303))</f>
        <v/>
      </c>
      <c r="Z258" s="54" t="str">
        <f ca="1">IF(OR(VLOOKUP($A258,Mitglieder!$C$24:$BG$323,Z$303)="",$G258=""),"",VLOOKUP($A258,Mitglieder!$C$24:$BG$323,Z$303))</f>
        <v/>
      </c>
      <c r="AA258" s="54" t="str">
        <f ca="1">IF(OR(VLOOKUP($A258,Mitglieder!$C$24:$BG$323,AA$303)="",$G258=""),"",VLOOKUP($A258,Mitglieder!$C$24:$BG$323,AA$303))</f>
        <v/>
      </c>
      <c r="AB258" s="54" t="str">
        <f ca="1">IF(OR(VLOOKUP($A258,Mitglieder!$C$24:$BG$323,AB$303)="",$G258=""),"",VLOOKUP($A258,Mitglieder!$C$24:$BG$323,AB$303))</f>
        <v/>
      </c>
      <c r="AC258" s="54" t="str">
        <f ca="1">IF(OR(VLOOKUP($A258,Mitglieder!$C$24:$BG$323,AC$303)="",$G258=""),"",VLOOKUP($A258,Mitglieder!$C$24:$BG$323,AC$303))</f>
        <v/>
      </c>
      <c r="AD258" s="54" t="str">
        <f ca="1">IF(OR(VLOOKUP($A258,Mitglieder!$C$24:$BG$323,AD$303)="",$G258=""),"",VLOOKUP($A258,Mitglieder!$C$24:$BG$323,AD$303))</f>
        <v/>
      </c>
      <c r="AE258" s="54" t="str">
        <f ca="1">IF(OR(VLOOKUP($A258,Mitglieder!$C$24:$BG$323,AE$303)="",$G258=""),"",VLOOKUP($A258,Mitglieder!$C$24:$BG$323,AE$303))</f>
        <v/>
      </c>
      <c r="AF258" s="54" t="str">
        <f ca="1">IF(OR(VLOOKUP($A258,Mitglieder!$C$24:$BG$323,AF$303)="",$G258=""),"",VLOOKUP($A258,Mitglieder!$C$24:$BG$323,AF$303))</f>
        <v/>
      </c>
      <c r="AG258" s="54" t="str">
        <f ca="1">IF(OR(VLOOKUP($A258,Mitglieder!$C$24:$BG$323,AG$303)="",$G258=""),"",VLOOKUP($A258,Mitglieder!$C$24:$BG$323,AG$303))</f>
        <v/>
      </c>
      <c r="AH258" s="54" t="str">
        <f ca="1">IF(OR(VLOOKUP($A258,Mitglieder!$C$24:$BG$323,AH$303)="",$G258=""),"",VLOOKUP($A258,Mitglieder!$C$24:$BG$323,AH$303))</f>
        <v/>
      </c>
      <c r="AI258" s="54" t="str">
        <f ca="1">IF(OR(VLOOKUP($A258,Mitglieder!$C$24:$BG$323,AI$303)="",$G258=""),"",VLOOKUP($A258,Mitglieder!$C$24:$BG$323,AI$303))</f>
        <v/>
      </c>
      <c r="AJ258" s="54" t="str">
        <f ca="1">IF(OR(VLOOKUP($A258,Mitglieder!$C$24:$BG$323,AJ$303)="",$G258=""),"",VLOOKUP($A258,Mitglieder!$C$24:$BG$323,AJ$303))</f>
        <v/>
      </c>
      <c r="AK258" s="54" t="str">
        <f ca="1">IF(OR(VLOOKUP($A258,Mitglieder!$C$24:$BG$323,AK$303)="",$G258=""),"",VLOOKUP($A258,Mitglieder!$C$24:$BG$323,AK$303))</f>
        <v/>
      </c>
      <c r="AL258" s="54" t="str">
        <f ca="1">IF(OR(VLOOKUP($A258,Mitglieder!$C$24:$BG$323,AL$303)="",$G258=""),"",VLOOKUP($A258,Mitglieder!$C$24:$BG$323,AL$303))</f>
        <v/>
      </c>
      <c r="AM258" s="42" t="str">
        <f ca="1">IF($G258="","",VLOOKUP($A258,Mitglieder!$C$24:$BG$323,AM$303))</f>
        <v/>
      </c>
      <c r="AN258" s="54" t="str">
        <f ca="1">IF(OR(VLOOKUP($A258,Mitglieder!$C$24:$BG$323,AN$303)="",$G258=""),"",VLOOKUP($A258,Mitglieder!$C$24:$BG$323,AN$303))</f>
        <v/>
      </c>
      <c r="AO258" s="43" t="str">
        <f ca="1">IF($G258="","",TEXT(VLOOKUP($A258,Mitglieder!$C$24:$BG$323,AO$303),"TT.MM.JJJJ"))</f>
        <v/>
      </c>
      <c r="AP258" s="42" t="str">
        <f ca="1">IF($G258="","",VLOOKUP($A258,Mitglieder!$C$24:$BG$323,AP$303))</f>
        <v/>
      </c>
      <c r="AQ258" s="45" t="str">
        <f ca="1">IF($G258="","",TEXT(VLOOKUP($A258,Mitglieder!$C$24:$BG$323,AQ$303),"0.00"))</f>
        <v/>
      </c>
      <c r="AR258" s="54" t="str">
        <f ca="1">IF(OR(VLOOKUP($A258,Mitglieder!$C$24:$BG$323,AR$303)="",$G258=""),"",VLOOKUP($A258,Mitglieder!$C$24:$BG$323,AR$303))</f>
        <v/>
      </c>
      <c r="AS258" s="45" t="str">
        <f ca="1">IF($G258="","",TEXT(VLOOKUP($A258,Mitglieder!$C$24:$BG$323,AS$303),"0.00"))</f>
        <v/>
      </c>
      <c r="AT258" s="54" t="str">
        <f ca="1">IF(OR(VLOOKUP($A258,Mitglieder!$C$24:$BG$323,AT$303)="",$G258=""),"",VLOOKUP($A258,Mitglieder!$C$24:$BG$323,AT$303))</f>
        <v/>
      </c>
      <c r="AU258" s="45" t="str">
        <f ca="1">IF($G258="","",TEXT(VLOOKUP($A258,Mitglieder!$C$24:$BG$323,AU$303),"0.00"))</f>
        <v/>
      </c>
      <c r="AV258" s="45" t="str">
        <f ca="1">IF($G258="","",TEXT(VLOOKUP($A258,Mitglieder!$C$24:$BG$323,AV$303),"0.00"))</f>
        <v/>
      </c>
      <c r="AW258" s="42" t="str">
        <f ca="1">IF($G258="","",VLOOKUP($A258,Mitglieder!$C$24:$BG$323,AW$303))</f>
        <v/>
      </c>
      <c r="AX258" s="54" t="str">
        <f ca="1">IF(OR(VLOOKUP($A258,Mitglieder!$C$24:$BG$323,AX$303)="",$G258=""),"",VLOOKUP($A258,Mitglieder!$C$24:$BG$323,AX$303))</f>
        <v/>
      </c>
      <c r="AY258" s="43" t="str">
        <f ca="1">IF($G258="","",TEXT(VLOOKUP($A258,Mitglieder!$C$24:$BG$323,AY$303),"TT.MM.JJJJ"))</f>
        <v/>
      </c>
      <c r="AZ258" s="43" t="str">
        <f ca="1">IF($G258="","",TEXT(VLOOKUP($A258,Mitglieder!$C$24:$BG$323,AZ$303),"TT.MM.JJJJ"))</f>
        <v/>
      </c>
      <c r="BA258" s="43" t="str">
        <f ca="1">IF($G258="","",TEXT(VLOOKUP($A258,Mitglieder!$C$24:$BG$323,BA$303),"TT.MM.JJJJ"))</f>
        <v/>
      </c>
      <c r="BB258" s="43" t="str">
        <f ca="1">IF($G258="","",TEXT(VLOOKUP($A258,Mitglieder!$C$24:$BG$323,BB$303),"TT.MM.JJJJ"))</f>
        <v/>
      </c>
      <c r="BC258" s="43" t="str">
        <f ca="1">IF($G258="","",TEXT(VLOOKUP($A258,Mitglieder!$C$24:$BG$323,BC$303),"TT.MM.JJJJ"))</f>
        <v/>
      </c>
      <c r="BD258" s="43" t="str">
        <f ca="1">IF($G258="","",TEXT(VLOOKUP($A258,Mitglieder!$C$24:$BG$323,BD$303),"TT.MM.JJJJ"))</f>
        <v/>
      </c>
      <c r="BE258" s="42" t="str">
        <f ca="1">IF($G258="","",VLOOKUP($A258,Mitglieder!$C$24:$BG$323,BE$303))</f>
        <v/>
      </c>
      <c r="BF258" s="42" t="str">
        <f ca="1">IF($G258="","",VLOOKUP($A258,Mitglieder!$C$24:$BG$323,BF$303))</f>
        <v/>
      </c>
    </row>
    <row r="259" spans="1:58" x14ac:dyDescent="0.35">
      <c r="A259" s="42">
        <v>259</v>
      </c>
      <c r="B259" s="42">
        <f ca="1">VLOOKUP($A259,Mitglieder!$C$24:$BA$323,B$303)</f>
        <v>1.0299999999999967</v>
      </c>
      <c r="C259" s="42" t="str">
        <f ca="1">IF($G259="","",VLOOKUP($A259,Mitglieder!$C$24:$BG$323,C$303))</f>
        <v/>
      </c>
      <c r="D259" s="42" t="str">
        <f ca="1">IF($G259="","",VLOOKUP($A259,Mitglieder!$C$24:$BG$323,D$303))</f>
        <v/>
      </c>
      <c r="E259" s="42" t="str">
        <f ca="1">IF($G259="","",VLOOKUP($A259,Mitglieder!$C$24:$BG$323,E$303))</f>
        <v/>
      </c>
      <c r="F259" s="54" t="str">
        <f ca="1">IF(OR(VLOOKUP($A259,Mitglieder!$C$24:$BG$323,F$303)="",$G259=""),"",VLOOKUP($A259,Mitglieder!$C$24:$BG$323,F$303))</f>
        <v/>
      </c>
      <c r="G259" s="72" t="str">
        <f ca="1">IF(B259/ROUND(B259,0)=1,VLOOKUP($A259,Mitglieder!$C$24:$BA$323,G$303),"")</f>
        <v/>
      </c>
      <c r="H259" s="42" t="str">
        <f ca="1">IF($G259="","",VLOOKUP($A259,Mitglieder!$C$24:$BG$323,H$303))</f>
        <v/>
      </c>
      <c r="I259" s="54" t="str">
        <f ca="1">IF(OR(VLOOKUP($A259,Mitglieder!$C$24:$BG$323,I$303)="",$G259=""),"",VLOOKUP($A259,Mitglieder!$C$24:$BG$323,I$303))</f>
        <v/>
      </c>
      <c r="J259" s="42" t="str">
        <f ca="1">IF($G259="","",VLOOKUP($A259,Mitglieder!$C$24:$BG$323,J$303))</f>
        <v/>
      </c>
      <c r="K259" s="54" t="str">
        <f ca="1">IF(OR(VLOOKUP($A259,Mitglieder!$C$24:$BG$323,K$303)="",$G259=""),"",VLOOKUP($A259,Mitglieder!$C$24:$BG$323,K$303))</f>
        <v/>
      </c>
      <c r="L259" s="42" t="str">
        <f ca="1">IF($G259="","",VLOOKUP($A259,Mitglieder!$C$24:$BG$323,L$303))</f>
        <v/>
      </c>
      <c r="M259" s="42" t="str">
        <f ca="1">IF($G259="","",VLOOKUP($A259,Mitglieder!$C$24:$BG$323,M$303))</f>
        <v/>
      </c>
      <c r="N259" s="42" t="str">
        <f ca="1">IF($G259="","",VLOOKUP($A259,Mitglieder!$C$24:$BG$323,N$303))</f>
        <v/>
      </c>
      <c r="O259" s="42" t="str">
        <f ca="1">IF($G259="","",VLOOKUP($A259,Mitglieder!$C$24:$BG$323,O$303))</f>
        <v/>
      </c>
      <c r="P259" s="42" t="str">
        <f ca="1">IF($G259="","",VLOOKUP($A259,Mitglieder!$C$24:$BG$323,P$303))</f>
        <v/>
      </c>
      <c r="Q259" s="42" t="str">
        <f ca="1">IF($G259="","",VLOOKUP($A259,Mitglieder!$C$24:$BG$323,Q$303))</f>
        <v/>
      </c>
      <c r="R259" s="54" t="str">
        <f ca="1">IF(OR(VLOOKUP($A259,Mitglieder!$C$24:$BG$323,R$303)="",$G259=""),"",VLOOKUP($A259,Mitglieder!$C$24:$BG$323,R$303))</f>
        <v/>
      </c>
      <c r="S259" s="43" t="str">
        <f ca="1">IF($G259="","",TEXT(VLOOKUP($A259,Mitglieder!$C$24:$BG$323,S$303),"TT.MM.JJJJ"))</f>
        <v/>
      </c>
      <c r="T259" s="43" t="str">
        <f ca="1">IF($G259="","",TEXT(VLOOKUP($A259,Mitglieder!$C$24:$BG$323,T$303),"TT.MM.JJJJ"))</f>
        <v/>
      </c>
      <c r="U259" s="43" t="str">
        <f ca="1">IF($G259="","",TEXT(VLOOKUP($A259,Mitglieder!$C$24:$BG$323,U$303),"TT.MM.JJJJ"))</f>
        <v/>
      </c>
      <c r="V259" s="54" t="str">
        <f ca="1">IF(OR(VLOOKUP($A259,Mitglieder!$C$24:$BG$323,V$303)="",$G259=""),"",VLOOKUP($A259,Mitglieder!$C$24:$BG$323,V$303))</f>
        <v/>
      </c>
      <c r="W259" s="54" t="str">
        <f ca="1">IF(OR(VLOOKUP($A259,Mitglieder!$C$24:$BG$323,W$303)="",$G259=""),"",VLOOKUP($A259,Mitglieder!$C$24:$BG$323,W$303))</f>
        <v/>
      </c>
      <c r="X259" s="54" t="str">
        <f ca="1">IF(OR(VLOOKUP($A259,Mitglieder!$C$24:$BG$323,X$303)="",$G259=""),"",VLOOKUP($A259,Mitglieder!$C$24:$BG$323,X$303))</f>
        <v/>
      </c>
      <c r="Y259" s="54" t="str">
        <f ca="1">IF(OR(VLOOKUP($A259,Mitglieder!$C$24:$BG$323,Y$303)="",$G259=""),"",VLOOKUP($A259,Mitglieder!$C$24:$BG$323,Y$303))</f>
        <v/>
      </c>
      <c r="Z259" s="54" t="str">
        <f ca="1">IF(OR(VLOOKUP($A259,Mitglieder!$C$24:$BG$323,Z$303)="",$G259=""),"",VLOOKUP($A259,Mitglieder!$C$24:$BG$323,Z$303))</f>
        <v/>
      </c>
      <c r="AA259" s="54" t="str">
        <f ca="1">IF(OR(VLOOKUP($A259,Mitglieder!$C$24:$BG$323,AA$303)="",$G259=""),"",VLOOKUP($A259,Mitglieder!$C$24:$BG$323,AA$303))</f>
        <v/>
      </c>
      <c r="AB259" s="54" t="str">
        <f ca="1">IF(OR(VLOOKUP($A259,Mitglieder!$C$24:$BG$323,AB$303)="",$G259=""),"",VLOOKUP($A259,Mitglieder!$C$24:$BG$323,AB$303))</f>
        <v/>
      </c>
      <c r="AC259" s="54" t="str">
        <f ca="1">IF(OR(VLOOKUP($A259,Mitglieder!$C$24:$BG$323,AC$303)="",$G259=""),"",VLOOKUP($A259,Mitglieder!$C$24:$BG$323,AC$303))</f>
        <v/>
      </c>
      <c r="AD259" s="54" t="str">
        <f ca="1">IF(OR(VLOOKUP($A259,Mitglieder!$C$24:$BG$323,AD$303)="",$G259=""),"",VLOOKUP($A259,Mitglieder!$C$24:$BG$323,AD$303))</f>
        <v/>
      </c>
      <c r="AE259" s="54" t="str">
        <f ca="1">IF(OR(VLOOKUP($A259,Mitglieder!$C$24:$BG$323,AE$303)="",$G259=""),"",VLOOKUP($A259,Mitglieder!$C$24:$BG$323,AE$303))</f>
        <v/>
      </c>
      <c r="AF259" s="54" t="str">
        <f ca="1">IF(OR(VLOOKUP($A259,Mitglieder!$C$24:$BG$323,AF$303)="",$G259=""),"",VLOOKUP($A259,Mitglieder!$C$24:$BG$323,AF$303))</f>
        <v/>
      </c>
      <c r="AG259" s="54" t="str">
        <f ca="1">IF(OR(VLOOKUP($A259,Mitglieder!$C$24:$BG$323,AG$303)="",$G259=""),"",VLOOKUP($A259,Mitglieder!$C$24:$BG$323,AG$303))</f>
        <v/>
      </c>
      <c r="AH259" s="54" t="str">
        <f ca="1">IF(OR(VLOOKUP($A259,Mitglieder!$C$24:$BG$323,AH$303)="",$G259=""),"",VLOOKUP($A259,Mitglieder!$C$24:$BG$323,AH$303))</f>
        <v/>
      </c>
      <c r="AI259" s="54" t="str">
        <f ca="1">IF(OR(VLOOKUP($A259,Mitglieder!$C$24:$BG$323,AI$303)="",$G259=""),"",VLOOKUP($A259,Mitglieder!$C$24:$BG$323,AI$303))</f>
        <v/>
      </c>
      <c r="AJ259" s="54" t="str">
        <f ca="1">IF(OR(VLOOKUP($A259,Mitglieder!$C$24:$BG$323,AJ$303)="",$G259=""),"",VLOOKUP($A259,Mitglieder!$C$24:$BG$323,AJ$303))</f>
        <v/>
      </c>
      <c r="AK259" s="54" t="str">
        <f ca="1">IF(OR(VLOOKUP($A259,Mitglieder!$C$24:$BG$323,AK$303)="",$G259=""),"",VLOOKUP($A259,Mitglieder!$C$24:$BG$323,AK$303))</f>
        <v/>
      </c>
      <c r="AL259" s="54" t="str">
        <f ca="1">IF(OR(VLOOKUP($A259,Mitglieder!$C$24:$BG$323,AL$303)="",$G259=""),"",VLOOKUP($A259,Mitglieder!$C$24:$BG$323,AL$303))</f>
        <v/>
      </c>
      <c r="AM259" s="42" t="str">
        <f ca="1">IF($G259="","",VLOOKUP($A259,Mitglieder!$C$24:$BG$323,AM$303))</f>
        <v/>
      </c>
      <c r="AN259" s="54" t="str">
        <f ca="1">IF(OR(VLOOKUP($A259,Mitglieder!$C$24:$BG$323,AN$303)="",$G259=""),"",VLOOKUP($A259,Mitglieder!$C$24:$BG$323,AN$303))</f>
        <v/>
      </c>
      <c r="AO259" s="43" t="str">
        <f ca="1">IF($G259="","",TEXT(VLOOKUP($A259,Mitglieder!$C$24:$BG$323,AO$303),"TT.MM.JJJJ"))</f>
        <v/>
      </c>
      <c r="AP259" s="42" t="str">
        <f ca="1">IF($G259="","",VLOOKUP($A259,Mitglieder!$C$24:$BG$323,AP$303))</f>
        <v/>
      </c>
      <c r="AQ259" s="45" t="str">
        <f ca="1">IF($G259="","",TEXT(VLOOKUP($A259,Mitglieder!$C$24:$BG$323,AQ$303),"0.00"))</f>
        <v/>
      </c>
      <c r="AR259" s="54" t="str">
        <f ca="1">IF(OR(VLOOKUP($A259,Mitglieder!$C$24:$BG$323,AR$303)="",$G259=""),"",VLOOKUP($A259,Mitglieder!$C$24:$BG$323,AR$303))</f>
        <v/>
      </c>
      <c r="AS259" s="45" t="str">
        <f ca="1">IF($G259="","",TEXT(VLOOKUP($A259,Mitglieder!$C$24:$BG$323,AS$303),"0.00"))</f>
        <v/>
      </c>
      <c r="AT259" s="54" t="str">
        <f ca="1">IF(OR(VLOOKUP($A259,Mitglieder!$C$24:$BG$323,AT$303)="",$G259=""),"",VLOOKUP($A259,Mitglieder!$C$24:$BG$323,AT$303))</f>
        <v/>
      </c>
      <c r="AU259" s="45" t="str">
        <f ca="1">IF($G259="","",TEXT(VLOOKUP($A259,Mitglieder!$C$24:$BG$323,AU$303),"0.00"))</f>
        <v/>
      </c>
      <c r="AV259" s="45" t="str">
        <f ca="1">IF($G259="","",TEXT(VLOOKUP($A259,Mitglieder!$C$24:$BG$323,AV$303),"0.00"))</f>
        <v/>
      </c>
      <c r="AW259" s="42" t="str">
        <f ca="1">IF($G259="","",VLOOKUP($A259,Mitglieder!$C$24:$BG$323,AW$303))</f>
        <v/>
      </c>
      <c r="AX259" s="54" t="str">
        <f ca="1">IF(OR(VLOOKUP($A259,Mitglieder!$C$24:$BG$323,AX$303)="",$G259=""),"",VLOOKUP($A259,Mitglieder!$C$24:$BG$323,AX$303))</f>
        <v/>
      </c>
      <c r="AY259" s="43" t="str">
        <f ca="1">IF($G259="","",TEXT(VLOOKUP($A259,Mitglieder!$C$24:$BG$323,AY$303),"TT.MM.JJJJ"))</f>
        <v/>
      </c>
      <c r="AZ259" s="43" t="str">
        <f ca="1">IF($G259="","",TEXT(VLOOKUP($A259,Mitglieder!$C$24:$BG$323,AZ$303),"TT.MM.JJJJ"))</f>
        <v/>
      </c>
      <c r="BA259" s="43" t="str">
        <f ca="1">IF($G259="","",TEXT(VLOOKUP($A259,Mitglieder!$C$24:$BG$323,BA$303),"TT.MM.JJJJ"))</f>
        <v/>
      </c>
      <c r="BB259" s="43" t="str">
        <f ca="1">IF($G259="","",TEXT(VLOOKUP($A259,Mitglieder!$C$24:$BG$323,BB$303),"TT.MM.JJJJ"))</f>
        <v/>
      </c>
      <c r="BC259" s="43" t="str">
        <f ca="1">IF($G259="","",TEXT(VLOOKUP($A259,Mitglieder!$C$24:$BG$323,BC$303),"TT.MM.JJJJ"))</f>
        <v/>
      </c>
      <c r="BD259" s="43" t="str">
        <f ca="1">IF($G259="","",TEXT(VLOOKUP($A259,Mitglieder!$C$24:$BG$323,BD$303),"TT.MM.JJJJ"))</f>
        <v/>
      </c>
      <c r="BE259" s="42" t="str">
        <f ca="1">IF($G259="","",VLOOKUP($A259,Mitglieder!$C$24:$BG$323,BE$303))</f>
        <v/>
      </c>
      <c r="BF259" s="42" t="str">
        <f ca="1">IF($G259="","",VLOOKUP($A259,Mitglieder!$C$24:$BG$323,BF$303))</f>
        <v/>
      </c>
    </row>
    <row r="260" spans="1:58" x14ac:dyDescent="0.35">
      <c r="A260" s="42">
        <v>260</v>
      </c>
      <c r="B260" s="42">
        <f ca="1">VLOOKUP($A260,Mitglieder!$C$24:$BA$323,B$303)</f>
        <v>1.0299999999999967</v>
      </c>
      <c r="C260" s="42" t="str">
        <f ca="1">IF($G260="","",VLOOKUP($A260,Mitglieder!$C$24:$BG$323,C$303))</f>
        <v/>
      </c>
      <c r="D260" s="42" t="str">
        <f ca="1">IF($G260="","",VLOOKUP($A260,Mitglieder!$C$24:$BG$323,D$303))</f>
        <v/>
      </c>
      <c r="E260" s="42" t="str">
        <f ca="1">IF($G260="","",VLOOKUP($A260,Mitglieder!$C$24:$BG$323,E$303))</f>
        <v/>
      </c>
      <c r="F260" s="54" t="str">
        <f ca="1">IF(OR(VLOOKUP($A260,Mitglieder!$C$24:$BG$323,F$303)="",$G260=""),"",VLOOKUP($A260,Mitglieder!$C$24:$BG$323,F$303))</f>
        <v/>
      </c>
      <c r="G260" s="72" t="str">
        <f ca="1">IF(B260/ROUND(B260,0)=1,VLOOKUP($A260,Mitglieder!$C$24:$BA$323,G$303),"")</f>
        <v/>
      </c>
      <c r="H260" s="42" t="str">
        <f ca="1">IF($G260="","",VLOOKUP($A260,Mitglieder!$C$24:$BG$323,H$303))</f>
        <v/>
      </c>
      <c r="I260" s="54" t="str">
        <f ca="1">IF(OR(VLOOKUP($A260,Mitglieder!$C$24:$BG$323,I$303)="",$G260=""),"",VLOOKUP($A260,Mitglieder!$C$24:$BG$323,I$303))</f>
        <v/>
      </c>
      <c r="J260" s="42" t="str">
        <f ca="1">IF($G260="","",VLOOKUP($A260,Mitglieder!$C$24:$BG$323,J$303))</f>
        <v/>
      </c>
      <c r="K260" s="54" t="str">
        <f ca="1">IF(OR(VLOOKUP($A260,Mitglieder!$C$24:$BG$323,K$303)="",$G260=""),"",VLOOKUP($A260,Mitglieder!$C$24:$BG$323,K$303))</f>
        <v/>
      </c>
      <c r="L260" s="42" t="str">
        <f ca="1">IF($G260="","",VLOOKUP($A260,Mitglieder!$C$24:$BG$323,L$303))</f>
        <v/>
      </c>
      <c r="M260" s="42" t="str">
        <f ca="1">IF($G260="","",VLOOKUP($A260,Mitglieder!$C$24:$BG$323,M$303))</f>
        <v/>
      </c>
      <c r="N260" s="42" t="str">
        <f ca="1">IF($G260="","",VLOOKUP($A260,Mitglieder!$C$24:$BG$323,N$303))</f>
        <v/>
      </c>
      <c r="O260" s="42" t="str">
        <f ca="1">IF($G260="","",VLOOKUP($A260,Mitglieder!$C$24:$BG$323,O$303))</f>
        <v/>
      </c>
      <c r="P260" s="42" t="str">
        <f ca="1">IF($G260="","",VLOOKUP($A260,Mitglieder!$C$24:$BG$323,P$303))</f>
        <v/>
      </c>
      <c r="Q260" s="42" t="str">
        <f ca="1">IF($G260="","",VLOOKUP($A260,Mitglieder!$C$24:$BG$323,Q$303))</f>
        <v/>
      </c>
      <c r="R260" s="54" t="str">
        <f ca="1">IF(OR(VLOOKUP($A260,Mitglieder!$C$24:$BG$323,R$303)="",$G260=""),"",VLOOKUP($A260,Mitglieder!$C$24:$BG$323,R$303))</f>
        <v/>
      </c>
      <c r="S260" s="43" t="str">
        <f ca="1">IF($G260="","",TEXT(VLOOKUP($A260,Mitglieder!$C$24:$BG$323,S$303),"TT.MM.JJJJ"))</f>
        <v/>
      </c>
      <c r="T260" s="43" t="str">
        <f ca="1">IF($G260="","",TEXT(VLOOKUP($A260,Mitglieder!$C$24:$BG$323,T$303),"TT.MM.JJJJ"))</f>
        <v/>
      </c>
      <c r="U260" s="43" t="str">
        <f ca="1">IF($G260="","",TEXT(VLOOKUP($A260,Mitglieder!$C$24:$BG$323,U$303),"TT.MM.JJJJ"))</f>
        <v/>
      </c>
      <c r="V260" s="54" t="str">
        <f ca="1">IF(OR(VLOOKUP($A260,Mitglieder!$C$24:$BG$323,V$303)="",$G260=""),"",VLOOKUP($A260,Mitglieder!$C$24:$BG$323,V$303))</f>
        <v/>
      </c>
      <c r="W260" s="54" t="str">
        <f ca="1">IF(OR(VLOOKUP($A260,Mitglieder!$C$24:$BG$323,W$303)="",$G260=""),"",VLOOKUP($A260,Mitglieder!$C$24:$BG$323,W$303))</f>
        <v/>
      </c>
      <c r="X260" s="54" t="str">
        <f ca="1">IF(OR(VLOOKUP($A260,Mitglieder!$C$24:$BG$323,X$303)="",$G260=""),"",VLOOKUP($A260,Mitglieder!$C$24:$BG$323,X$303))</f>
        <v/>
      </c>
      <c r="Y260" s="54" t="str">
        <f ca="1">IF(OR(VLOOKUP($A260,Mitglieder!$C$24:$BG$323,Y$303)="",$G260=""),"",VLOOKUP($A260,Mitglieder!$C$24:$BG$323,Y$303))</f>
        <v/>
      </c>
      <c r="Z260" s="54" t="str">
        <f ca="1">IF(OR(VLOOKUP($A260,Mitglieder!$C$24:$BG$323,Z$303)="",$G260=""),"",VLOOKUP($A260,Mitglieder!$C$24:$BG$323,Z$303))</f>
        <v/>
      </c>
      <c r="AA260" s="54" t="str">
        <f ca="1">IF(OR(VLOOKUP($A260,Mitglieder!$C$24:$BG$323,AA$303)="",$G260=""),"",VLOOKUP($A260,Mitglieder!$C$24:$BG$323,AA$303))</f>
        <v/>
      </c>
      <c r="AB260" s="54" t="str">
        <f ca="1">IF(OR(VLOOKUP($A260,Mitglieder!$C$24:$BG$323,AB$303)="",$G260=""),"",VLOOKUP($A260,Mitglieder!$C$24:$BG$323,AB$303))</f>
        <v/>
      </c>
      <c r="AC260" s="54" t="str">
        <f ca="1">IF(OR(VLOOKUP($A260,Mitglieder!$C$24:$BG$323,AC$303)="",$G260=""),"",VLOOKUP($A260,Mitglieder!$C$24:$BG$323,AC$303))</f>
        <v/>
      </c>
      <c r="AD260" s="54" t="str">
        <f ca="1">IF(OR(VLOOKUP($A260,Mitglieder!$C$24:$BG$323,AD$303)="",$G260=""),"",VLOOKUP($A260,Mitglieder!$C$24:$BG$323,AD$303))</f>
        <v/>
      </c>
      <c r="AE260" s="54" t="str">
        <f ca="1">IF(OR(VLOOKUP($A260,Mitglieder!$C$24:$BG$323,AE$303)="",$G260=""),"",VLOOKUP($A260,Mitglieder!$C$24:$BG$323,AE$303))</f>
        <v/>
      </c>
      <c r="AF260" s="54" t="str">
        <f ca="1">IF(OR(VLOOKUP($A260,Mitglieder!$C$24:$BG$323,AF$303)="",$G260=""),"",VLOOKUP($A260,Mitglieder!$C$24:$BG$323,AF$303))</f>
        <v/>
      </c>
      <c r="AG260" s="54" t="str">
        <f ca="1">IF(OR(VLOOKUP($A260,Mitglieder!$C$24:$BG$323,AG$303)="",$G260=""),"",VLOOKUP($A260,Mitglieder!$C$24:$BG$323,AG$303))</f>
        <v/>
      </c>
      <c r="AH260" s="54" t="str">
        <f ca="1">IF(OR(VLOOKUP($A260,Mitglieder!$C$24:$BG$323,AH$303)="",$G260=""),"",VLOOKUP($A260,Mitglieder!$C$24:$BG$323,AH$303))</f>
        <v/>
      </c>
      <c r="AI260" s="54" t="str">
        <f ca="1">IF(OR(VLOOKUP($A260,Mitglieder!$C$24:$BG$323,AI$303)="",$G260=""),"",VLOOKUP($A260,Mitglieder!$C$24:$BG$323,AI$303))</f>
        <v/>
      </c>
      <c r="AJ260" s="54" t="str">
        <f ca="1">IF(OR(VLOOKUP($A260,Mitglieder!$C$24:$BG$323,AJ$303)="",$G260=""),"",VLOOKUP($A260,Mitglieder!$C$24:$BG$323,AJ$303))</f>
        <v/>
      </c>
      <c r="AK260" s="54" t="str">
        <f ca="1">IF(OR(VLOOKUP($A260,Mitglieder!$C$24:$BG$323,AK$303)="",$G260=""),"",VLOOKUP($A260,Mitglieder!$C$24:$BG$323,AK$303))</f>
        <v/>
      </c>
      <c r="AL260" s="54" t="str">
        <f ca="1">IF(OR(VLOOKUP($A260,Mitglieder!$C$24:$BG$323,AL$303)="",$G260=""),"",VLOOKUP($A260,Mitglieder!$C$24:$BG$323,AL$303))</f>
        <v/>
      </c>
      <c r="AM260" s="42" t="str">
        <f ca="1">IF($G260="","",VLOOKUP($A260,Mitglieder!$C$24:$BG$323,AM$303))</f>
        <v/>
      </c>
      <c r="AN260" s="54" t="str">
        <f ca="1">IF(OR(VLOOKUP($A260,Mitglieder!$C$24:$BG$323,AN$303)="",$G260=""),"",VLOOKUP($A260,Mitglieder!$C$24:$BG$323,AN$303))</f>
        <v/>
      </c>
      <c r="AO260" s="43" t="str">
        <f ca="1">IF($G260="","",TEXT(VLOOKUP($A260,Mitglieder!$C$24:$BG$323,AO$303),"TT.MM.JJJJ"))</f>
        <v/>
      </c>
      <c r="AP260" s="42" t="str">
        <f ca="1">IF($G260="","",VLOOKUP($A260,Mitglieder!$C$24:$BG$323,AP$303))</f>
        <v/>
      </c>
      <c r="AQ260" s="45" t="str">
        <f ca="1">IF($G260="","",TEXT(VLOOKUP($A260,Mitglieder!$C$24:$BG$323,AQ$303),"0.00"))</f>
        <v/>
      </c>
      <c r="AR260" s="54" t="str">
        <f ca="1">IF(OR(VLOOKUP($A260,Mitglieder!$C$24:$BG$323,AR$303)="",$G260=""),"",VLOOKUP($A260,Mitglieder!$C$24:$BG$323,AR$303))</f>
        <v/>
      </c>
      <c r="AS260" s="45" t="str">
        <f ca="1">IF($G260="","",TEXT(VLOOKUP($A260,Mitglieder!$C$24:$BG$323,AS$303),"0.00"))</f>
        <v/>
      </c>
      <c r="AT260" s="54" t="str">
        <f ca="1">IF(OR(VLOOKUP($A260,Mitglieder!$C$24:$BG$323,AT$303)="",$G260=""),"",VLOOKUP($A260,Mitglieder!$C$24:$BG$323,AT$303))</f>
        <v/>
      </c>
      <c r="AU260" s="45" t="str">
        <f ca="1">IF($G260="","",TEXT(VLOOKUP($A260,Mitglieder!$C$24:$BG$323,AU$303),"0.00"))</f>
        <v/>
      </c>
      <c r="AV260" s="45" t="str">
        <f ca="1">IF($G260="","",TEXT(VLOOKUP($A260,Mitglieder!$C$24:$BG$323,AV$303),"0.00"))</f>
        <v/>
      </c>
      <c r="AW260" s="42" t="str">
        <f ca="1">IF($G260="","",VLOOKUP($A260,Mitglieder!$C$24:$BG$323,AW$303))</f>
        <v/>
      </c>
      <c r="AX260" s="54" t="str">
        <f ca="1">IF(OR(VLOOKUP($A260,Mitglieder!$C$24:$BG$323,AX$303)="",$G260=""),"",VLOOKUP($A260,Mitglieder!$C$24:$BG$323,AX$303))</f>
        <v/>
      </c>
      <c r="AY260" s="43" t="str">
        <f ca="1">IF($G260="","",TEXT(VLOOKUP($A260,Mitglieder!$C$24:$BG$323,AY$303),"TT.MM.JJJJ"))</f>
        <v/>
      </c>
      <c r="AZ260" s="43" t="str">
        <f ca="1">IF($G260="","",TEXT(VLOOKUP($A260,Mitglieder!$C$24:$BG$323,AZ$303),"TT.MM.JJJJ"))</f>
        <v/>
      </c>
      <c r="BA260" s="43" t="str">
        <f ca="1">IF($G260="","",TEXT(VLOOKUP($A260,Mitglieder!$C$24:$BG$323,BA$303),"TT.MM.JJJJ"))</f>
        <v/>
      </c>
      <c r="BB260" s="43" t="str">
        <f ca="1">IF($G260="","",TEXT(VLOOKUP($A260,Mitglieder!$C$24:$BG$323,BB$303),"TT.MM.JJJJ"))</f>
        <v/>
      </c>
      <c r="BC260" s="43" t="str">
        <f ca="1">IF($G260="","",TEXT(VLOOKUP($A260,Mitglieder!$C$24:$BG$323,BC$303),"TT.MM.JJJJ"))</f>
        <v/>
      </c>
      <c r="BD260" s="43" t="str">
        <f ca="1">IF($G260="","",TEXT(VLOOKUP($A260,Mitglieder!$C$24:$BG$323,BD$303),"TT.MM.JJJJ"))</f>
        <v/>
      </c>
      <c r="BE260" s="42" t="str">
        <f ca="1">IF($G260="","",VLOOKUP($A260,Mitglieder!$C$24:$BG$323,BE$303))</f>
        <v/>
      </c>
      <c r="BF260" s="42" t="str">
        <f ca="1">IF($G260="","",VLOOKUP($A260,Mitglieder!$C$24:$BG$323,BF$303))</f>
        <v/>
      </c>
    </row>
    <row r="261" spans="1:58" x14ac:dyDescent="0.35">
      <c r="A261" s="42">
        <v>261</v>
      </c>
      <c r="B261" s="42">
        <f ca="1">VLOOKUP($A261,Mitglieder!$C$24:$BA$323,B$303)</f>
        <v>1.0299999999999967</v>
      </c>
      <c r="C261" s="42" t="str">
        <f ca="1">IF($G261="","",VLOOKUP($A261,Mitglieder!$C$24:$BG$323,C$303))</f>
        <v/>
      </c>
      <c r="D261" s="42" t="str">
        <f ca="1">IF($G261="","",VLOOKUP($A261,Mitglieder!$C$24:$BG$323,D$303))</f>
        <v/>
      </c>
      <c r="E261" s="42" t="str">
        <f ca="1">IF($G261="","",VLOOKUP($A261,Mitglieder!$C$24:$BG$323,E$303))</f>
        <v/>
      </c>
      <c r="F261" s="54" t="str">
        <f ca="1">IF(OR(VLOOKUP($A261,Mitglieder!$C$24:$BG$323,F$303)="",$G261=""),"",VLOOKUP($A261,Mitglieder!$C$24:$BG$323,F$303))</f>
        <v/>
      </c>
      <c r="G261" s="72" t="str">
        <f ca="1">IF(B261/ROUND(B261,0)=1,VLOOKUP($A261,Mitglieder!$C$24:$BA$323,G$303),"")</f>
        <v/>
      </c>
      <c r="H261" s="42" t="str">
        <f ca="1">IF($G261="","",VLOOKUP($A261,Mitglieder!$C$24:$BG$323,H$303))</f>
        <v/>
      </c>
      <c r="I261" s="54" t="str">
        <f ca="1">IF(OR(VLOOKUP($A261,Mitglieder!$C$24:$BG$323,I$303)="",$G261=""),"",VLOOKUP($A261,Mitglieder!$C$24:$BG$323,I$303))</f>
        <v/>
      </c>
      <c r="J261" s="42" t="str">
        <f ca="1">IF($G261="","",VLOOKUP($A261,Mitglieder!$C$24:$BG$323,J$303))</f>
        <v/>
      </c>
      <c r="K261" s="54" t="str">
        <f ca="1">IF(OR(VLOOKUP($A261,Mitglieder!$C$24:$BG$323,K$303)="",$G261=""),"",VLOOKUP($A261,Mitglieder!$C$24:$BG$323,K$303))</f>
        <v/>
      </c>
      <c r="L261" s="42" t="str">
        <f ca="1">IF($G261="","",VLOOKUP($A261,Mitglieder!$C$24:$BG$323,L$303))</f>
        <v/>
      </c>
      <c r="M261" s="42" t="str">
        <f ca="1">IF($G261="","",VLOOKUP($A261,Mitglieder!$C$24:$BG$323,M$303))</f>
        <v/>
      </c>
      <c r="N261" s="42" t="str">
        <f ca="1">IF($G261="","",VLOOKUP($A261,Mitglieder!$C$24:$BG$323,N$303))</f>
        <v/>
      </c>
      <c r="O261" s="42" t="str">
        <f ca="1">IF($G261="","",VLOOKUP($A261,Mitglieder!$C$24:$BG$323,O$303))</f>
        <v/>
      </c>
      <c r="P261" s="42" t="str">
        <f ca="1">IF($G261="","",VLOOKUP($A261,Mitglieder!$C$24:$BG$323,P$303))</f>
        <v/>
      </c>
      <c r="Q261" s="42" t="str">
        <f ca="1">IF($G261="","",VLOOKUP($A261,Mitglieder!$C$24:$BG$323,Q$303))</f>
        <v/>
      </c>
      <c r="R261" s="54" t="str">
        <f ca="1">IF(OR(VLOOKUP($A261,Mitglieder!$C$24:$BG$323,R$303)="",$G261=""),"",VLOOKUP($A261,Mitglieder!$C$24:$BG$323,R$303))</f>
        <v/>
      </c>
      <c r="S261" s="43" t="str">
        <f ca="1">IF($G261="","",TEXT(VLOOKUP($A261,Mitglieder!$C$24:$BG$323,S$303),"TT.MM.JJJJ"))</f>
        <v/>
      </c>
      <c r="T261" s="43" t="str">
        <f ca="1">IF($G261="","",TEXT(VLOOKUP($A261,Mitglieder!$C$24:$BG$323,T$303),"TT.MM.JJJJ"))</f>
        <v/>
      </c>
      <c r="U261" s="43" t="str">
        <f ca="1">IF($G261="","",TEXT(VLOOKUP($A261,Mitglieder!$C$24:$BG$323,U$303),"TT.MM.JJJJ"))</f>
        <v/>
      </c>
      <c r="V261" s="54" t="str">
        <f ca="1">IF(OR(VLOOKUP($A261,Mitglieder!$C$24:$BG$323,V$303)="",$G261=""),"",VLOOKUP($A261,Mitglieder!$C$24:$BG$323,V$303))</f>
        <v/>
      </c>
      <c r="W261" s="54" t="str">
        <f ca="1">IF(OR(VLOOKUP($A261,Mitglieder!$C$24:$BG$323,W$303)="",$G261=""),"",VLOOKUP($A261,Mitglieder!$C$24:$BG$323,W$303))</f>
        <v/>
      </c>
      <c r="X261" s="54" t="str">
        <f ca="1">IF(OR(VLOOKUP($A261,Mitglieder!$C$24:$BG$323,X$303)="",$G261=""),"",VLOOKUP($A261,Mitglieder!$C$24:$BG$323,X$303))</f>
        <v/>
      </c>
      <c r="Y261" s="54" t="str">
        <f ca="1">IF(OR(VLOOKUP($A261,Mitglieder!$C$24:$BG$323,Y$303)="",$G261=""),"",VLOOKUP($A261,Mitglieder!$C$24:$BG$323,Y$303))</f>
        <v/>
      </c>
      <c r="Z261" s="54" t="str">
        <f ca="1">IF(OR(VLOOKUP($A261,Mitglieder!$C$24:$BG$323,Z$303)="",$G261=""),"",VLOOKUP($A261,Mitglieder!$C$24:$BG$323,Z$303))</f>
        <v/>
      </c>
      <c r="AA261" s="54" t="str">
        <f ca="1">IF(OR(VLOOKUP($A261,Mitglieder!$C$24:$BG$323,AA$303)="",$G261=""),"",VLOOKUP($A261,Mitglieder!$C$24:$BG$323,AA$303))</f>
        <v/>
      </c>
      <c r="AB261" s="54" t="str">
        <f ca="1">IF(OR(VLOOKUP($A261,Mitglieder!$C$24:$BG$323,AB$303)="",$G261=""),"",VLOOKUP($A261,Mitglieder!$C$24:$BG$323,AB$303))</f>
        <v/>
      </c>
      <c r="AC261" s="54" t="str">
        <f ca="1">IF(OR(VLOOKUP($A261,Mitglieder!$C$24:$BG$323,AC$303)="",$G261=""),"",VLOOKUP($A261,Mitglieder!$C$24:$BG$323,AC$303))</f>
        <v/>
      </c>
      <c r="AD261" s="54" t="str">
        <f ca="1">IF(OR(VLOOKUP($A261,Mitglieder!$C$24:$BG$323,AD$303)="",$G261=""),"",VLOOKUP($A261,Mitglieder!$C$24:$BG$323,AD$303))</f>
        <v/>
      </c>
      <c r="AE261" s="54" t="str">
        <f ca="1">IF(OR(VLOOKUP($A261,Mitglieder!$C$24:$BG$323,AE$303)="",$G261=""),"",VLOOKUP($A261,Mitglieder!$C$24:$BG$323,AE$303))</f>
        <v/>
      </c>
      <c r="AF261" s="54" t="str">
        <f ca="1">IF(OR(VLOOKUP($A261,Mitglieder!$C$24:$BG$323,AF$303)="",$G261=""),"",VLOOKUP($A261,Mitglieder!$C$24:$BG$323,AF$303))</f>
        <v/>
      </c>
      <c r="AG261" s="54" t="str">
        <f ca="1">IF(OR(VLOOKUP($A261,Mitglieder!$C$24:$BG$323,AG$303)="",$G261=""),"",VLOOKUP($A261,Mitglieder!$C$24:$BG$323,AG$303))</f>
        <v/>
      </c>
      <c r="AH261" s="54" t="str">
        <f ca="1">IF(OR(VLOOKUP($A261,Mitglieder!$C$24:$BG$323,AH$303)="",$G261=""),"",VLOOKUP($A261,Mitglieder!$C$24:$BG$323,AH$303))</f>
        <v/>
      </c>
      <c r="AI261" s="54" t="str">
        <f ca="1">IF(OR(VLOOKUP($A261,Mitglieder!$C$24:$BG$323,AI$303)="",$G261=""),"",VLOOKUP($A261,Mitglieder!$C$24:$BG$323,AI$303))</f>
        <v/>
      </c>
      <c r="AJ261" s="54" t="str">
        <f ca="1">IF(OR(VLOOKUP($A261,Mitglieder!$C$24:$BG$323,AJ$303)="",$G261=""),"",VLOOKUP($A261,Mitglieder!$C$24:$BG$323,AJ$303))</f>
        <v/>
      </c>
      <c r="AK261" s="54" t="str">
        <f ca="1">IF(OR(VLOOKUP($A261,Mitglieder!$C$24:$BG$323,AK$303)="",$G261=""),"",VLOOKUP($A261,Mitglieder!$C$24:$BG$323,AK$303))</f>
        <v/>
      </c>
      <c r="AL261" s="54" t="str">
        <f ca="1">IF(OR(VLOOKUP($A261,Mitglieder!$C$24:$BG$323,AL$303)="",$G261=""),"",VLOOKUP($A261,Mitglieder!$C$24:$BG$323,AL$303))</f>
        <v/>
      </c>
      <c r="AM261" s="42" t="str">
        <f ca="1">IF($G261="","",VLOOKUP($A261,Mitglieder!$C$24:$BG$323,AM$303))</f>
        <v/>
      </c>
      <c r="AN261" s="54" t="str">
        <f ca="1">IF(OR(VLOOKUP($A261,Mitglieder!$C$24:$BG$323,AN$303)="",$G261=""),"",VLOOKUP($A261,Mitglieder!$C$24:$BG$323,AN$303))</f>
        <v/>
      </c>
      <c r="AO261" s="43" t="str">
        <f ca="1">IF($G261="","",TEXT(VLOOKUP($A261,Mitglieder!$C$24:$BG$323,AO$303),"TT.MM.JJJJ"))</f>
        <v/>
      </c>
      <c r="AP261" s="42" t="str">
        <f ca="1">IF($G261="","",VLOOKUP($A261,Mitglieder!$C$24:$BG$323,AP$303))</f>
        <v/>
      </c>
      <c r="AQ261" s="45" t="str">
        <f ca="1">IF($G261="","",TEXT(VLOOKUP($A261,Mitglieder!$C$24:$BG$323,AQ$303),"0.00"))</f>
        <v/>
      </c>
      <c r="AR261" s="54" t="str">
        <f ca="1">IF(OR(VLOOKUP($A261,Mitglieder!$C$24:$BG$323,AR$303)="",$G261=""),"",VLOOKUP($A261,Mitglieder!$C$24:$BG$323,AR$303))</f>
        <v/>
      </c>
      <c r="AS261" s="45" t="str">
        <f ca="1">IF($G261="","",TEXT(VLOOKUP($A261,Mitglieder!$C$24:$BG$323,AS$303),"0.00"))</f>
        <v/>
      </c>
      <c r="AT261" s="54" t="str">
        <f ca="1">IF(OR(VLOOKUP($A261,Mitglieder!$C$24:$BG$323,AT$303)="",$G261=""),"",VLOOKUP($A261,Mitglieder!$C$24:$BG$323,AT$303))</f>
        <v/>
      </c>
      <c r="AU261" s="45" t="str">
        <f ca="1">IF($G261="","",TEXT(VLOOKUP($A261,Mitglieder!$C$24:$BG$323,AU$303),"0.00"))</f>
        <v/>
      </c>
      <c r="AV261" s="45" t="str">
        <f ca="1">IF($G261="","",TEXT(VLOOKUP($A261,Mitglieder!$C$24:$BG$323,AV$303),"0.00"))</f>
        <v/>
      </c>
      <c r="AW261" s="42" t="str">
        <f ca="1">IF($G261="","",VLOOKUP($A261,Mitglieder!$C$24:$BG$323,AW$303))</f>
        <v/>
      </c>
      <c r="AX261" s="54" t="str">
        <f ca="1">IF(OR(VLOOKUP($A261,Mitglieder!$C$24:$BG$323,AX$303)="",$G261=""),"",VLOOKUP($A261,Mitglieder!$C$24:$BG$323,AX$303))</f>
        <v/>
      </c>
      <c r="AY261" s="43" t="str">
        <f ca="1">IF($G261="","",TEXT(VLOOKUP($A261,Mitglieder!$C$24:$BG$323,AY$303),"TT.MM.JJJJ"))</f>
        <v/>
      </c>
      <c r="AZ261" s="43" t="str">
        <f ca="1">IF($G261="","",TEXT(VLOOKUP($A261,Mitglieder!$C$24:$BG$323,AZ$303),"TT.MM.JJJJ"))</f>
        <v/>
      </c>
      <c r="BA261" s="43" t="str">
        <f ca="1">IF($G261="","",TEXT(VLOOKUP($A261,Mitglieder!$C$24:$BG$323,BA$303),"TT.MM.JJJJ"))</f>
        <v/>
      </c>
      <c r="BB261" s="43" t="str">
        <f ca="1">IF($G261="","",TEXT(VLOOKUP($A261,Mitglieder!$C$24:$BG$323,BB$303),"TT.MM.JJJJ"))</f>
        <v/>
      </c>
      <c r="BC261" s="43" t="str">
        <f ca="1">IF($G261="","",TEXT(VLOOKUP($A261,Mitglieder!$C$24:$BG$323,BC$303),"TT.MM.JJJJ"))</f>
        <v/>
      </c>
      <c r="BD261" s="43" t="str">
        <f ca="1">IF($G261="","",TEXT(VLOOKUP($A261,Mitglieder!$C$24:$BG$323,BD$303),"TT.MM.JJJJ"))</f>
        <v/>
      </c>
      <c r="BE261" s="42" t="str">
        <f ca="1">IF($G261="","",VLOOKUP($A261,Mitglieder!$C$24:$BG$323,BE$303))</f>
        <v/>
      </c>
      <c r="BF261" s="42" t="str">
        <f ca="1">IF($G261="","",VLOOKUP($A261,Mitglieder!$C$24:$BG$323,BF$303))</f>
        <v/>
      </c>
    </row>
    <row r="262" spans="1:58" x14ac:dyDescent="0.35">
      <c r="A262" s="42">
        <v>262</v>
      </c>
      <c r="B262" s="42">
        <f ca="1">VLOOKUP($A262,Mitglieder!$C$24:$BA$323,B$303)</f>
        <v>1.0299999999999967</v>
      </c>
      <c r="C262" s="42" t="str">
        <f ca="1">IF($G262="","",VLOOKUP($A262,Mitglieder!$C$24:$BG$323,C$303))</f>
        <v/>
      </c>
      <c r="D262" s="42" t="str">
        <f ca="1">IF($G262="","",VLOOKUP($A262,Mitglieder!$C$24:$BG$323,D$303))</f>
        <v/>
      </c>
      <c r="E262" s="42" t="str">
        <f ca="1">IF($G262="","",VLOOKUP($A262,Mitglieder!$C$24:$BG$323,E$303))</f>
        <v/>
      </c>
      <c r="F262" s="54" t="str">
        <f ca="1">IF(OR(VLOOKUP($A262,Mitglieder!$C$24:$BG$323,F$303)="",$G262=""),"",VLOOKUP($A262,Mitglieder!$C$24:$BG$323,F$303))</f>
        <v/>
      </c>
      <c r="G262" s="72" t="str">
        <f ca="1">IF(B262/ROUND(B262,0)=1,VLOOKUP($A262,Mitglieder!$C$24:$BA$323,G$303),"")</f>
        <v/>
      </c>
      <c r="H262" s="42" t="str">
        <f ca="1">IF($G262="","",VLOOKUP($A262,Mitglieder!$C$24:$BG$323,H$303))</f>
        <v/>
      </c>
      <c r="I262" s="54" t="str">
        <f ca="1">IF(OR(VLOOKUP($A262,Mitglieder!$C$24:$BG$323,I$303)="",$G262=""),"",VLOOKUP($A262,Mitglieder!$C$24:$BG$323,I$303))</f>
        <v/>
      </c>
      <c r="J262" s="42" t="str">
        <f ca="1">IF($G262="","",VLOOKUP($A262,Mitglieder!$C$24:$BG$323,J$303))</f>
        <v/>
      </c>
      <c r="K262" s="54" t="str">
        <f ca="1">IF(OR(VLOOKUP($A262,Mitglieder!$C$24:$BG$323,K$303)="",$G262=""),"",VLOOKUP($A262,Mitglieder!$C$24:$BG$323,K$303))</f>
        <v/>
      </c>
      <c r="L262" s="42" t="str">
        <f ca="1">IF($G262="","",VLOOKUP($A262,Mitglieder!$C$24:$BG$323,L$303))</f>
        <v/>
      </c>
      <c r="M262" s="42" t="str">
        <f ca="1">IF($G262="","",VLOOKUP($A262,Mitglieder!$C$24:$BG$323,M$303))</f>
        <v/>
      </c>
      <c r="N262" s="42" t="str">
        <f ca="1">IF($G262="","",VLOOKUP($A262,Mitglieder!$C$24:$BG$323,N$303))</f>
        <v/>
      </c>
      <c r="O262" s="42" t="str">
        <f ca="1">IF($G262="","",VLOOKUP($A262,Mitglieder!$C$24:$BG$323,O$303))</f>
        <v/>
      </c>
      <c r="P262" s="42" t="str">
        <f ca="1">IF($G262="","",VLOOKUP($A262,Mitglieder!$C$24:$BG$323,P$303))</f>
        <v/>
      </c>
      <c r="Q262" s="42" t="str">
        <f ca="1">IF($G262="","",VLOOKUP($A262,Mitglieder!$C$24:$BG$323,Q$303))</f>
        <v/>
      </c>
      <c r="R262" s="54" t="str">
        <f ca="1">IF(OR(VLOOKUP($A262,Mitglieder!$C$24:$BG$323,R$303)="",$G262=""),"",VLOOKUP($A262,Mitglieder!$C$24:$BG$323,R$303))</f>
        <v/>
      </c>
      <c r="S262" s="43" t="str">
        <f ca="1">IF($G262="","",TEXT(VLOOKUP($A262,Mitglieder!$C$24:$BG$323,S$303),"TT.MM.JJJJ"))</f>
        <v/>
      </c>
      <c r="T262" s="43" t="str">
        <f ca="1">IF($G262="","",TEXT(VLOOKUP($A262,Mitglieder!$C$24:$BG$323,T$303),"TT.MM.JJJJ"))</f>
        <v/>
      </c>
      <c r="U262" s="43" t="str">
        <f ca="1">IF($G262="","",TEXT(VLOOKUP($A262,Mitglieder!$C$24:$BG$323,U$303),"TT.MM.JJJJ"))</f>
        <v/>
      </c>
      <c r="V262" s="54" t="str">
        <f ca="1">IF(OR(VLOOKUP($A262,Mitglieder!$C$24:$BG$323,V$303)="",$G262=""),"",VLOOKUP($A262,Mitglieder!$C$24:$BG$323,V$303))</f>
        <v/>
      </c>
      <c r="W262" s="54" t="str">
        <f ca="1">IF(OR(VLOOKUP($A262,Mitglieder!$C$24:$BG$323,W$303)="",$G262=""),"",VLOOKUP($A262,Mitglieder!$C$24:$BG$323,W$303))</f>
        <v/>
      </c>
      <c r="X262" s="54" t="str">
        <f ca="1">IF(OR(VLOOKUP($A262,Mitglieder!$C$24:$BG$323,X$303)="",$G262=""),"",VLOOKUP($A262,Mitglieder!$C$24:$BG$323,X$303))</f>
        <v/>
      </c>
      <c r="Y262" s="54" t="str">
        <f ca="1">IF(OR(VLOOKUP($A262,Mitglieder!$C$24:$BG$323,Y$303)="",$G262=""),"",VLOOKUP($A262,Mitglieder!$C$24:$BG$323,Y$303))</f>
        <v/>
      </c>
      <c r="Z262" s="54" t="str">
        <f ca="1">IF(OR(VLOOKUP($A262,Mitglieder!$C$24:$BG$323,Z$303)="",$G262=""),"",VLOOKUP($A262,Mitglieder!$C$24:$BG$323,Z$303))</f>
        <v/>
      </c>
      <c r="AA262" s="54" t="str">
        <f ca="1">IF(OR(VLOOKUP($A262,Mitglieder!$C$24:$BG$323,AA$303)="",$G262=""),"",VLOOKUP($A262,Mitglieder!$C$24:$BG$323,AA$303))</f>
        <v/>
      </c>
      <c r="AB262" s="54" t="str">
        <f ca="1">IF(OR(VLOOKUP($A262,Mitglieder!$C$24:$BG$323,AB$303)="",$G262=""),"",VLOOKUP($A262,Mitglieder!$C$24:$BG$323,AB$303))</f>
        <v/>
      </c>
      <c r="AC262" s="54" t="str">
        <f ca="1">IF(OR(VLOOKUP($A262,Mitglieder!$C$24:$BG$323,AC$303)="",$G262=""),"",VLOOKUP($A262,Mitglieder!$C$24:$BG$323,AC$303))</f>
        <v/>
      </c>
      <c r="AD262" s="54" t="str">
        <f ca="1">IF(OR(VLOOKUP($A262,Mitglieder!$C$24:$BG$323,AD$303)="",$G262=""),"",VLOOKUP($A262,Mitglieder!$C$24:$BG$323,AD$303))</f>
        <v/>
      </c>
      <c r="AE262" s="54" t="str">
        <f ca="1">IF(OR(VLOOKUP($A262,Mitglieder!$C$24:$BG$323,AE$303)="",$G262=""),"",VLOOKUP($A262,Mitglieder!$C$24:$BG$323,AE$303))</f>
        <v/>
      </c>
      <c r="AF262" s="54" t="str">
        <f ca="1">IF(OR(VLOOKUP($A262,Mitglieder!$C$24:$BG$323,AF$303)="",$G262=""),"",VLOOKUP($A262,Mitglieder!$C$24:$BG$323,AF$303))</f>
        <v/>
      </c>
      <c r="AG262" s="54" t="str">
        <f ca="1">IF(OR(VLOOKUP($A262,Mitglieder!$C$24:$BG$323,AG$303)="",$G262=""),"",VLOOKUP($A262,Mitglieder!$C$24:$BG$323,AG$303))</f>
        <v/>
      </c>
      <c r="AH262" s="54" t="str">
        <f ca="1">IF(OR(VLOOKUP($A262,Mitglieder!$C$24:$BG$323,AH$303)="",$G262=""),"",VLOOKUP($A262,Mitglieder!$C$24:$BG$323,AH$303))</f>
        <v/>
      </c>
      <c r="AI262" s="54" t="str">
        <f ca="1">IF(OR(VLOOKUP($A262,Mitglieder!$C$24:$BG$323,AI$303)="",$G262=""),"",VLOOKUP($A262,Mitglieder!$C$24:$BG$323,AI$303))</f>
        <v/>
      </c>
      <c r="AJ262" s="54" t="str">
        <f ca="1">IF(OR(VLOOKUP($A262,Mitglieder!$C$24:$BG$323,AJ$303)="",$G262=""),"",VLOOKUP($A262,Mitglieder!$C$24:$BG$323,AJ$303))</f>
        <v/>
      </c>
      <c r="AK262" s="54" t="str">
        <f ca="1">IF(OR(VLOOKUP($A262,Mitglieder!$C$24:$BG$323,AK$303)="",$G262=""),"",VLOOKUP($A262,Mitglieder!$C$24:$BG$323,AK$303))</f>
        <v/>
      </c>
      <c r="AL262" s="54" t="str">
        <f ca="1">IF(OR(VLOOKUP($A262,Mitglieder!$C$24:$BG$323,AL$303)="",$G262=""),"",VLOOKUP($A262,Mitglieder!$C$24:$BG$323,AL$303))</f>
        <v/>
      </c>
      <c r="AM262" s="42" t="str">
        <f ca="1">IF($G262="","",VLOOKUP($A262,Mitglieder!$C$24:$BG$323,AM$303))</f>
        <v/>
      </c>
      <c r="AN262" s="54" t="str">
        <f ca="1">IF(OR(VLOOKUP($A262,Mitglieder!$C$24:$BG$323,AN$303)="",$G262=""),"",VLOOKUP($A262,Mitglieder!$C$24:$BG$323,AN$303))</f>
        <v/>
      </c>
      <c r="AO262" s="43" t="str">
        <f ca="1">IF($G262="","",TEXT(VLOOKUP($A262,Mitglieder!$C$24:$BG$323,AO$303),"TT.MM.JJJJ"))</f>
        <v/>
      </c>
      <c r="AP262" s="42" t="str">
        <f ca="1">IF($G262="","",VLOOKUP($A262,Mitglieder!$C$24:$BG$323,AP$303))</f>
        <v/>
      </c>
      <c r="AQ262" s="45" t="str">
        <f ca="1">IF($G262="","",TEXT(VLOOKUP($A262,Mitglieder!$C$24:$BG$323,AQ$303),"0.00"))</f>
        <v/>
      </c>
      <c r="AR262" s="54" t="str">
        <f ca="1">IF(OR(VLOOKUP($A262,Mitglieder!$C$24:$BG$323,AR$303)="",$G262=""),"",VLOOKUP($A262,Mitglieder!$C$24:$BG$323,AR$303))</f>
        <v/>
      </c>
      <c r="AS262" s="45" t="str">
        <f ca="1">IF($G262="","",TEXT(VLOOKUP($A262,Mitglieder!$C$24:$BG$323,AS$303),"0.00"))</f>
        <v/>
      </c>
      <c r="AT262" s="54" t="str">
        <f ca="1">IF(OR(VLOOKUP($A262,Mitglieder!$C$24:$BG$323,AT$303)="",$G262=""),"",VLOOKUP($A262,Mitglieder!$C$24:$BG$323,AT$303))</f>
        <v/>
      </c>
      <c r="AU262" s="45" t="str">
        <f ca="1">IF($G262="","",TEXT(VLOOKUP($A262,Mitglieder!$C$24:$BG$323,AU$303),"0.00"))</f>
        <v/>
      </c>
      <c r="AV262" s="45" t="str">
        <f ca="1">IF($G262="","",TEXT(VLOOKUP($A262,Mitglieder!$C$24:$BG$323,AV$303),"0.00"))</f>
        <v/>
      </c>
      <c r="AW262" s="42" t="str">
        <f ca="1">IF($G262="","",VLOOKUP($A262,Mitglieder!$C$24:$BG$323,AW$303))</f>
        <v/>
      </c>
      <c r="AX262" s="54" t="str">
        <f ca="1">IF(OR(VLOOKUP($A262,Mitglieder!$C$24:$BG$323,AX$303)="",$G262=""),"",VLOOKUP($A262,Mitglieder!$C$24:$BG$323,AX$303))</f>
        <v/>
      </c>
      <c r="AY262" s="43" t="str">
        <f ca="1">IF($G262="","",TEXT(VLOOKUP($A262,Mitglieder!$C$24:$BG$323,AY$303),"TT.MM.JJJJ"))</f>
        <v/>
      </c>
      <c r="AZ262" s="43" t="str">
        <f ca="1">IF($G262="","",TEXT(VLOOKUP($A262,Mitglieder!$C$24:$BG$323,AZ$303),"TT.MM.JJJJ"))</f>
        <v/>
      </c>
      <c r="BA262" s="43" t="str">
        <f ca="1">IF($G262="","",TEXT(VLOOKUP($A262,Mitglieder!$C$24:$BG$323,BA$303),"TT.MM.JJJJ"))</f>
        <v/>
      </c>
      <c r="BB262" s="43" t="str">
        <f ca="1">IF($G262="","",TEXT(VLOOKUP($A262,Mitglieder!$C$24:$BG$323,BB$303),"TT.MM.JJJJ"))</f>
        <v/>
      </c>
      <c r="BC262" s="43" t="str">
        <f ca="1">IF($G262="","",TEXT(VLOOKUP($A262,Mitglieder!$C$24:$BG$323,BC$303),"TT.MM.JJJJ"))</f>
        <v/>
      </c>
      <c r="BD262" s="43" t="str">
        <f ca="1">IF($G262="","",TEXT(VLOOKUP($A262,Mitglieder!$C$24:$BG$323,BD$303),"TT.MM.JJJJ"))</f>
        <v/>
      </c>
      <c r="BE262" s="42" t="str">
        <f ca="1">IF($G262="","",VLOOKUP($A262,Mitglieder!$C$24:$BG$323,BE$303))</f>
        <v/>
      </c>
      <c r="BF262" s="42" t="str">
        <f ca="1">IF($G262="","",VLOOKUP($A262,Mitglieder!$C$24:$BG$323,BF$303))</f>
        <v/>
      </c>
    </row>
    <row r="263" spans="1:58" x14ac:dyDescent="0.35">
      <c r="A263" s="42">
        <v>263</v>
      </c>
      <c r="B263" s="42">
        <f ca="1">VLOOKUP($A263,Mitglieder!$C$24:$BA$323,B$303)</f>
        <v>1.0299999999999967</v>
      </c>
      <c r="C263" s="42" t="str">
        <f ca="1">IF($G263="","",VLOOKUP($A263,Mitglieder!$C$24:$BG$323,C$303))</f>
        <v/>
      </c>
      <c r="D263" s="42" t="str">
        <f ca="1">IF($G263="","",VLOOKUP($A263,Mitglieder!$C$24:$BG$323,D$303))</f>
        <v/>
      </c>
      <c r="E263" s="42" t="str">
        <f ca="1">IF($G263="","",VLOOKUP($A263,Mitglieder!$C$24:$BG$323,E$303))</f>
        <v/>
      </c>
      <c r="F263" s="54" t="str">
        <f ca="1">IF(OR(VLOOKUP($A263,Mitglieder!$C$24:$BG$323,F$303)="",$G263=""),"",VLOOKUP($A263,Mitglieder!$C$24:$BG$323,F$303))</f>
        <v/>
      </c>
      <c r="G263" s="72" t="str">
        <f ca="1">IF(B263/ROUND(B263,0)=1,VLOOKUP($A263,Mitglieder!$C$24:$BA$323,G$303),"")</f>
        <v/>
      </c>
      <c r="H263" s="42" t="str">
        <f ca="1">IF($G263="","",VLOOKUP($A263,Mitglieder!$C$24:$BG$323,H$303))</f>
        <v/>
      </c>
      <c r="I263" s="54" t="str">
        <f ca="1">IF(OR(VLOOKUP($A263,Mitglieder!$C$24:$BG$323,I$303)="",$G263=""),"",VLOOKUP($A263,Mitglieder!$C$24:$BG$323,I$303))</f>
        <v/>
      </c>
      <c r="J263" s="42" t="str">
        <f ca="1">IF($G263="","",VLOOKUP($A263,Mitglieder!$C$24:$BG$323,J$303))</f>
        <v/>
      </c>
      <c r="K263" s="54" t="str">
        <f ca="1">IF(OR(VLOOKUP($A263,Mitglieder!$C$24:$BG$323,K$303)="",$G263=""),"",VLOOKUP($A263,Mitglieder!$C$24:$BG$323,K$303))</f>
        <v/>
      </c>
      <c r="L263" s="42" t="str">
        <f ca="1">IF($G263="","",VLOOKUP($A263,Mitglieder!$C$24:$BG$323,L$303))</f>
        <v/>
      </c>
      <c r="M263" s="42" t="str">
        <f ca="1">IF($G263="","",VLOOKUP($A263,Mitglieder!$C$24:$BG$323,M$303))</f>
        <v/>
      </c>
      <c r="N263" s="42" t="str">
        <f ca="1">IF($G263="","",VLOOKUP($A263,Mitglieder!$C$24:$BG$323,N$303))</f>
        <v/>
      </c>
      <c r="O263" s="42" t="str">
        <f ca="1">IF($G263="","",VLOOKUP($A263,Mitglieder!$C$24:$BG$323,O$303))</f>
        <v/>
      </c>
      <c r="P263" s="42" t="str">
        <f ca="1">IF($G263="","",VLOOKUP($A263,Mitglieder!$C$24:$BG$323,P$303))</f>
        <v/>
      </c>
      <c r="Q263" s="42" t="str">
        <f ca="1">IF($G263="","",VLOOKUP($A263,Mitglieder!$C$24:$BG$323,Q$303))</f>
        <v/>
      </c>
      <c r="R263" s="54" t="str">
        <f ca="1">IF(OR(VLOOKUP($A263,Mitglieder!$C$24:$BG$323,R$303)="",$G263=""),"",VLOOKUP($A263,Mitglieder!$C$24:$BG$323,R$303))</f>
        <v/>
      </c>
      <c r="S263" s="43" t="str">
        <f ca="1">IF($G263="","",TEXT(VLOOKUP($A263,Mitglieder!$C$24:$BG$323,S$303),"TT.MM.JJJJ"))</f>
        <v/>
      </c>
      <c r="T263" s="43" t="str">
        <f ca="1">IF($G263="","",TEXT(VLOOKUP($A263,Mitglieder!$C$24:$BG$323,T$303),"TT.MM.JJJJ"))</f>
        <v/>
      </c>
      <c r="U263" s="43" t="str">
        <f ca="1">IF($G263="","",TEXT(VLOOKUP($A263,Mitglieder!$C$24:$BG$323,U$303),"TT.MM.JJJJ"))</f>
        <v/>
      </c>
      <c r="V263" s="54" t="str">
        <f ca="1">IF(OR(VLOOKUP($A263,Mitglieder!$C$24:$BG$323,V$303)="",$G263=""),"",VLOOKUP($A263,Mitglieder!$C$24:$BG$323,V$303))</f>
        <v/>
      </c>
      <c r="W263" s="54" t="str">
        <f ca="1">IF(OR(VLOOKUP($A263,Mitglieder!$C$24:$BG$323,W$303)="",$G263=""),"",VLOOKUP($A263,Mitglieder!$C$24:$BG$323,W$303))</f>
        <v/>
      </c>
      <c r="X263" s="54" t="str">
        <f ca="1">IF(OR(VLOOKUP($A263,Mitglieder!$C$24:$BG$323,X$303)="",$G263=""),"",VLOOKUP($A263,Mitglieder!$C$24:$BG$323,X$303))</f>
        <v/>
      </c>
      <c r="Y263" s="54" t="str">
        <f ca="1">IF(OR(VLOOKUP($A263,Mitglieder!$C$24:$BG$323,Y$303)="",$G263=""),"",VLOOKUP($A263,Mitglieder!$C$24:$BG$323,Y$303))</f>
        <v/>
      </c>
      <c r="Z263" s="54" t="str">
        <f ca="1">IF(OR(VLOOKUP($A263,Mitglieder!$C$24:$BG$323,Z$303)="",$G263=""),"",VLOOKUP($A263,Mitglieder!$C$24:$BG$323,Z$303))</f>
        <v/>
      </c>
      <c r="AA263" s="54" t="str">
        <f ca="1">IF(OR(VLOOKUP($A263,Mitglieder!$C$24:$BG$323,AA$303)="",$G263=""),"",VLOOKUP($A263,Mitglieder!$C$24:$BG$323,AA$303))</f>
        <v/>
      </c>
      <c r="AB263" s="54" t="str">
        <f ca="1">IF(OR(VLOOKUP($A263,Mitglieder!$C$24:$BG$323,AB$303)="",$G263=""),"",VLOOKUP($A263,Mitglieder!$C$24:$BG$323,AB$303))</f>
        <v/>
      </c>
      <c r="AC263" s="54" t="str">
        <f ca="1">IF(OR(VLOOKUP($A263,Mitglieder!$C$24:$BG$323,AC$303)="",$G263=""),"",VLOOKUP($A263,Mitglieder!$C$24:$BG$323,AC$303))</f>
        <v/>
      </c>
      <c r="AD263" s="54" t="str">
        <f ca="1">IF(OR(VLOOKUP($A263,Mitglieder!$C$24:$BG$323,AD$303)="",$G263=""),"",VLOOKUP($A263,Mitglieder!$C$24:$BG$323,AD$303))</f>
        <v/>
      </c>
      <c r="AE263" s="54" t="str">
        <f ca="1">IF(OR(VLOOKUP($A263,Mitglieder!$C$24:$BG$323,AE$303)="",$G263=""),"",VLOOKUP($A263,Mitglieder!$C$24:$BG$323,AE$303))</f>
        <v/>
      </c>
      <c r="AF263" s="54" t="str">
        <f ca="1">IF(OR(VLOOKUP($A263,Mitglieder!$C$24:$BG$323,AF$303)="",$G263=""),"",VLOOKUP($A263,Mitglieder!$C$24:$BG$323,AF$303))</f>
        <v/>
      </c>
      <c r="AG263" s="54" t="str">
        <f ca="1">IF(OR(VLOOKUP($A263,Mitglieder!$C$24:$BG$323,AG$303)="",$G263=""),"",VLOOKUP($A263,Mitglieder!$C$24:$BG$323,AG$303))</f>
        <v/>
      </c>
      <c r="AH263" s="54" t="str">
        <f ca="1">IF(OR(VLOOKUP($A263,Mitglieder!$C$24:$BG$323,AH$303)="",$G263=""),"",VLOOKUP($A263,Mitglieder!$C$24:$BG$323,AH$303))</f>
        <v/>
      </c>
      <c r="AI263" s="54" t="str">
        <f ca="1">IF(OR(VLOOKUP($A263,Mitglieder!$C$24:$BG$323,AI$303)="",$G263=""),"",VLOOKUP($A263,Mitglieder!$C$24:$BG$323,AI$303))</f>
        <v/>
      </c>
      <c r="AJ263" s="54" t="str">
        <f ca="1">IF(OR(VLOOKUP($A263,Mitglieder!$C$24:$BG$323,AJ$303)="",$G263=""),"",VLOOKUP($A263,Mitglieder!$C$24:$BG$323,AJ$303))</f>
        <v/>
      </c>
      <c r="AK263" s="54" t="str">
        <f ca="1">IF(OR(VLOOKUP($A263,Mitglieder!$C$24:$BG$323,AK$303)="",$G263=""),"",VLOOKUP($A263,Mitglieder!$C$24:$BG$323,AK$303))</f>
        <v/>
      </c>
      <c r="AL263" s="54" t="str">
        <f ca="1">IF(OR(VLOOKUP($A263,Mitglieder!$C$24:$BG$323,AL$303)="",$G263=""),"",VLOOKUP($A263,Mitglieder!$C$24:$BG$323,AL$303))</f>
        <v/>
      </c>
      <c r="AM263" s="42" t="str">
        <f ca="1">IF($G263="","",VLOOKUP($A263,Mitglieder!$C$24:$BG$323,AM$303))</f>
        <v/>
      </c>
      <c r="AN263" s="54" t="str">
        <f ca="1">IF(OR(VLOOKUP($A263,Mitglieder!$C$24:$BG$323,AN$303)="",$G263=""),"",VLOOKUP($A263,Mitglieder!$C$24:$BG$323,AN$303))</f>
        <v/>
      </c>
      <c r="AO263" s="43" t="str">
        <f ca="1">IF($G263="","",TEXT(VLOOKUP($A263,Mitglieder!$C$24:$BG$323,AO$303),"TT.MM.JJJJ"))</f>
        <v/>
      </c>
      <c r="AP263" s="42" t="str">
        <f ca="1">IF($G263="","",VLOOKUP($A263,Mitglieder!$C$24:$BG$323,AP$303))</f>
        <v/>
      </c>
      <c r="AQ263" s="45" t="str">
        <f ca="1">IF($G263="","",TEXT(VLOOKUP($A263,Mitglieder!$C$24:$BG$323,AQ$303),"0.00"))</f>
        <v/>
      </c>
      <c r="AR263" s="54" t="str">
        <f ca="1">IF(OR(VLOOKUP($A263,Mitglieder!$C$24:$BG$323,AR$303)="",$G263=""),"",VLOOKUP($A263,Mitglieder!$C$24:$BG$323,AR$303))</f>
        <v/>
      </c>
      <c r="AS263" s="45" t="str">
        <f ca="1">IF($G263="","",TEXT(VLOOKUP($A263,Mitglieder!$C$24:$BG$323,AS$303),"0.00"))</f>
        <v/>
      </c>
      <c r="AT263" s="54" t="str">
        <f ca="1">IF(OR(VLOOKUP($A263,Mitglieder!$C$24:$BG$323,AT$303)="",$G263=""),"",VLOOKUP($A263,Mitglieder!$C$24:$BG$323,AT$303))</f>
        <v/>
      </c>
      <c r="AU263" s="45" t="str">
        <f ca="1">IF($G263="","",TEXT(VLOOKUP($A263,Mitglieder!$C$24:$BG$323,AU$303),"0.00"))</f>
        <v/>
      </c>
      <c r="AV263" s="45" t="str">
        <f ca="1">IF($G263="","",TEXT(VLOOKUP($A263,Mitglieder!$C$24:$BG$323,AV$303),"0.00"))</f>
        <v/>
      </c>
      <c r="AW263" s="42" t="str">
        <f ca="1">IF($G263="","",VLOOKUP($A263,Mitglieder!$C$24:$BG$323,AW$303))</f>
        <v/>
      </c>
      <c r="AX263" s="54" t="str">
        <f ca="1">IF(OR(VLOOKUP($A263,Mitglieder!$C$24:$BG$323,AX$303)="",$G263=""),"",VLOOKUP($A263,Mitglieder!$C$24:$BG$323,AX$303))</f>
        <v/>
      </c>
      <c r="AY263" s="43" t="str">
        <f ca="1">IF($G263="","",TEXT(VLOOKUP($A263,Mitglieder!$C$24:$BG$323,AY$303),"TT.MM.JJJJ"))</f>
        <v/>
      </c>
      <c r="AZ263" s="43" t="str">
        <f ca="1">IF($G263="","",TEXT(VLOOKUP($A263,Mitglieder!$C$24:$BG$323,AZ$303),"TT.MM.JJJJ"))</f>
        <v/>
      </c>
      <c r="BA263" s="43" t="str">
        <f ca="1">IF($G263="","",TEXT(VLOOKUP($A263,Mitglieder!$C$24:$BG$323,BA$303),"TT.MM.JJJJ"))</f>
        <v/>
      </c>
      <c r="BB263" s="43" t="str">
        <f ca="1">IF($G263="","",TEXT(VLOOKUP($A263,Mitglieder!$C$24:$BG$323,BB$303),"TT.MM.JJJJ"))</f>
        <v/>
      </c>
      <c r="BC263" s="43" t="str">
        <f ca="1">IF($G263="","",TEXT(VLOOKUP($A263,Mitglieder!$C$24:$BG$323,BC$303),"TT.MM.JJJJ"))</f>
        <v/>
      </c>
      <c r="BD263" s="43" t="str">
        <f ca="1">IF($G263="","",TEXT(VLOOKUP($A263,Mitglieder!$C$24:$BG$323,BD$303),"TT.MM.JJJJ"))</f>
        <v/>
      </c>
      <c r="BE263" s="42" t="str">
        <f ca="1">IF($G263="","",VLOOKUP($A263,Mitglieder!$C$24:$BG$323,BE$303))</f>
        <v/>
      </c>
      <c r="BF263" s="42" t="str">
        <f ca="1">IF($G263="","",VLOOKUP($A263,Mitglieder!$C$24:$BG$323,BF$303))</f>
        <v/>
      </c>
    </row>
    <row r="264" spans="1:58" x14ac:dyDescent="0.35">
      <c r="A264" s="42">
        <v>264</v>
      </c>
      <c r="B264" s="42">
        <f ca="1">VLOOKUP($A264,Mitglieder!$C$24:$BA$323,B$303)</f>
        <v>1.0299999999999967</v>
      </c>
      <c r="C264" s="42" t="str">
        <f ca="1">IF($G264="","",VLOOKUP($A264,Mitglieder!$C$24:$BG$323,C$303))</f>
        <v/>
      </c>
      <c r="D264" s="42" t="str">
        <f ca="1">IF($G264="","",VLOOKUP($A264,Mitglieder!$C$24:$BG$323,D$303))</f>
        <v/>
      </c>
      <c r="E264" s="42" t="str">
        <f ca="1">IF($G264="","",VLOOKUP($A264,Mitglieder!$C$24:$BG$323,E$303))</f>
        <v/>
      </c>
      <c r="F264" s="54" t="str">
        <f ca="1">IF(OR(VLOOKUP($A264,Mitglieder!$C$24:$BG$323,F$303)="",$G264=""),"",VLOOKUP($A264,Mitglieder!$C$24:$BG$323,F$303))</f>
        <v/>
      </c>
      <c r="G264" s="72" t="str">
        <f ca="1">IF(B264/ROUND(B264,0)=1,VLOOKUP($A264,Mitglieder!$C$24:$BA$323,G$303),"")</f>
        <v/>
      </c>
      <c r="H264" s="42" t="str">
        <f ca="1">IF($G264="","",VLOOKUP($A264,Mitglieder!$C$24:$BG$323,H$303))</f>
        <v/>
      </c>
      <c r="I264" s="54" t="str">
        <f ca="1">IF(OR(VLOOKUP($A264,Mitglieder!$C$24:$BG$323,I$303)="",$G264=""),"",VLOOKUP($A264,Mitglieder!$C$24:$BG$323,I$303))</f>
        <v/>
      </c>
      <c r="J264" s="42" t="str">
        <f ca="1">IF($G264="","",VLOOKUP($A264,Mitglieder!$C$24:$BG$323,J$303))</f>
        <v/>
      </c>
      <c r="K264" s="54" t="str">
        <f ca="1">IF(OR(VLOOKUP($A264,Mitglieder!$C$24:$BG$323,K$303)="",$G264=""),"",VLOOKUP($A264,Mitglieder!$C$24:$BG$323,K$303))</f>
        <v/>
      </c>
      <c r="L264" s="42" t="str">
        <f ca="1">IF($G264="","",VLOOKUP($A264,Mitglieder!$C$24:$BG$323,L$303))</f>
        <v/>
      </c>
      <c r="M264" s="42" t="str">
        <f ca="1">IF($G264="","",VLOOKUP($A264,Mitglieder!$C$24:$BG$323,M$303))</f>
        <v/>
      </c>
      <c r="N264" s="42" t="str">
        <f ca="1">IF($G264="","",VLOOKUP($A264,Mitglieder!$C$24:$BG$323,N$303))</f>
        <v/>
      </c>
      <c r="O264" s="42" t="str">
        <f ca="1">IF($G264="","",VLOOKUP($A264,Mitglieder!$C$24:$BG$323,O$303))</f>
        <v/>
      </c>
      <c r="P264" s="42" t="str">
        <f ca="1">IF($G264="","",VLOOKUP($A264,Mitglieder!$C$24:$BG$323,P$303))</f>
        <v/>
      </c>
      <c r="Q264" s="42" t="str">
        <f ca="1">IF($G264="","",VLOOKUP($A264,Mitglieder!$C$24:$BG$323,Q$303))</f>
        <v/>
      </c>
      <c r="R264" s="54" t="str">
        <f ca="1">IF(OR(VLOOKUP($A264,Mitglieder!$C$24:$BG$323,R$303)="",$G264=""),"",VLOOKUP($A264,Mitglieder!$C$24:$BG$323,R$303))</f>
        <v/>
      </c>
      <c r="S264" s="43" t="str">
        <f ca="1">IF($G264="","",TEXT(VLOOKUP($A264,Mitglieder!$C$24:$BG$323,S$303),"TT.MM.JJJJ"))</f>
        <v/>
      </c>
      <c r="T264" s="43" t="str">
        <f ca="1">IF($G264="","",TEXT(VLOOKUP($A264,Mitglieder!$C$24:$BG$323,T$303),"TT.MM.JJJJ"))</f>
        <v/>
      </c>
      <c r="U264" s="43" t="str">
        <f ca="1">IF($G264="","",TEXT(VLOOKUP($A264,Mitglieder!$C$24:$BG$323,U$303),"TT.MM.JJJJ"))</f>
        <v/>
      </c>
      <c r="V264" s="54" t="str">
        <f ca="1">IF(OR(VLOOKUP($A264,Mitglieder!$C$24:$BG$323,V$303)="",$G264=""),"",VLOOKUP($A264,Mitglieder!$C$24:$BG$323,V$303))</f>
        <v/>
      </c>
      <c r="W264" s="54" t="str">
        <f ca="1">IF(OR(VLOOKUP($A264,Mitglieder!$C$24:$BG$323,W$303)="",$G264=""),"",VLOOKUP($A264,Mitglieder!$C$24:$BG$323,W$303))</f>
        <v/>
      </c>
      <c r="X264" s="54" t="str">
        <f ca="1">IF(OR(VLOOKUP($A264,Mitglieder!$C$24:$BG$323,X$303)="",$G264=""),"",VLOOKUP($A264,Mitglieder!$C$24:$BG$323,X$303))</f>
        <v/>
      </c>
      <c r="Y264" s="54" t="str">
        <f ca="1">IF(OR(VLOOKUP($A264,Mitglieder!$C$24:$BG$323,Y$303)="",$G264=""),"",VLOOKUP($A264,Mitglieder!$C$24:$BG$323,Y$303))</f>
        <v/>
      </c>
      <c r="Z264" s="54" t="str">
        <f ca="1">IF(OR(VLOOKUP($A264,Mitglieder!$C$24:$BG$323,Z$303)="",$G264=""),"",VLOOKUP($A264,Mitglieder!$C$24:$BG$323,Z$303))</f>
        <v/>
      </c>
      <c r="AA264" s="54" t="str">
        <f ca="1">IF(OR(VLOOKUP($A264,Mitglieder!$C$24:$BG$323,AA$303)="",$G264=""),"",VLOOKUP($A264,Mitglieder!$C$24:$BG$323,AA$303))</f>
        <v/>
      </c>
      <c r="AB264" s="54" t="str">
        <f ca="1">IF(OR(VLOOKUP($A264,Mitglieder!$C$24:$BG$323,AB$303)="",$G264=""),"",VLOOKUP($A264,Mitglieder!$C$24:$BG$323,AB$303))</f>
        <v/>
      </c>
      <c r="AC264" s="54" t="str">
        <f ca="1">IF(OR(VLOOKUP($A264,Mitglieder!$C$24:$BG$323,AC$303)="",$G264=""),"",VLOOKUP($A264,Mitglieder!$C$24:$BG$323,AC$303))</f>
        <v/>
      </c>
      <c r="AD264" s="54" t="str">
        <f ca="1">IF(OR(VLOOKUP($A264,Mitglieder!$C$24:$BG$323,AD$303)="",$G264=""),"",VLOOKUP($A264,Mitglieder!$C$24:$BG$323,AD$303))</f>
        <v/>
      </c>
      <c r="AE264" s="54" t="str">
        <f ca="1">IF(OR(VLOOKUP($A264,Mitglieder!$C$24:$BG$323,AE$303)="",$G264=""),"",VLOOKUP($A264,Mitglieder!$C$24:$BG$323,AE$303))</f>
        <v/>
      </c>
      <c r="AF264" s="54" t="str">
        <f ca="1">IF(OR(VLOOKUP($A264,Mitglieder!$C$24:$BG$323,AF$303)="",$G264=""),"",VLOOKUP($A264,Mitglieder!$C$24:$BG$323,AF$303))</f>
        <v/>
      </c>
      <c r="AG264" s="54" t="str">
        <f ca="1">IF(OR(VLOOKUP($A264,Mitglieder!$C$24:$BG$323,AG$303)="",$G264=""),"",VLOOKUP($A264,Mitglieder!$C$24:$BG$323,AG$303))</f>
        <v/>
      </c>
      <c r="AH264" s="54" t="str">
        <f ca="1">IF(OR(VLOOKUP($A264,Mitglieder!$C$24:$BG$323,AH$303)="",$G264=""),"",VLOOKUP($A264,Mitglieder!$C$24:$BG$323,AH$303))</f>
        <v/>
      </c>
      <c r="AI264" s="54" t="str">
        <f ca="1">IF(OR(VLOOKUP($A264,Mitglieder!$C$24:$BG$323,AI$303)="",$G264=""),"",VLOOKUP($A264,Mitglieder!$C$24:$BG$323,AI$303))</f>
        <v/>
      </c>
      <c r="AJ264" s="54" t="str">
        <f ca="1">IF(OR(VLOOKUP($A264,Mitglieder!$C$24:$BG$323,AJ$303)="",$G264=""),"",VLOOKUP($A264,Mitglieder!$C$24:$BG$323,AJ$303))</f>
        <v/>
      </c>
      <c r="AK264" s="54" t="str">
        <f ca="1">IF(OR(VLOOKUP($A264,Mitglieder!$C$24:$BG$323,AK$303)="",$G264=""),"",VLOOKUP($A264,Mitglieder!$C$24:$BG$323,AK$303))</f>
        <v/>
      </c>
      <c r="AL264" s="54" t="str">
        <f ca="1">IF(OR(VLOOKUP($A264,Mitglieder!$C$24:$BG$323,AL$303)="",$G264=""),"",VLOOKUP($A264,Mitglieder!$C$24:$BG$323,AL$303))</f>
        <v/>
      </c>
      <c r="AM264" s="42" t="str">
        <f ca="1">IF($G264="","",VLOOKUP($A264,Mitglieder!$C$24:$BG$323,AM$303))</f>
        <v/>
      </c>
      <c r="AN264" s="54" t="str">
        <f ca="1">IF(OR(VLOOKUP($A264,Mitglieder!$C$24:$BG$323,AN$303)="",$G264=""),"",VLOOKUP($A264,Mitglieder!$C$24:$BG$323,AN$303))</f>
        <v/>
      </c>
      <c r="AO264" s="43" t="str">
        <f ca="1">IF($G264="","",TEXT(VLOOKUP($A264,Mitglieder!$C$24:$BG$323,AO$303),"TT.MM.JJJJ"))</f>
        <v/>
      </c>
      <c r="AP264" s="42" t="str">
        <f ca="1">IF($G264="","",VLOOKUP($A264,Mitglieder!$C$24:$BG$323,AP$303))</f>
        <v/>
      </c>
      <c r="AQ264" s="45" t="str">
        <f ca="1">IF($G264="","",TEXT(VLOOKUP($A264,Mitglieder!$C$24:$BG$323,AQ$303),"0.00"))</f>
        <v/>
      </c>
      <c r="AR264" s="54" t="str">
        <f ca="1">IF(OR(VLOOKUP($A264,Mitglieder!$C$24:$BG$323,AR$303)="",$G264=""),"",VLOOKUP($A264,Mitglieder!$C$24:$BG$323,AR$303))</f>
        <v/>
      </c>
      <c r="AS264" s="45" t="str">
        <f ca="1">IF($G264="","",TEXT(VLOOKUP($A264,Mitglieder!$C$24:$BG$323,AS$303),"0.00"))</f>
        <v/>
      </c>
      <c r="AT264" s="54" t="str">
        <f ca="1">IF(OR(VLOOKUP($A264,Mitglieder!$C$24:$BG$323,AT$303)="",$G264=""),"",VLOOKUP($A264,Mitglieder!$C$24:$BG$323,AT$303))</f>
        <v/>
      </c>
      <c r="AU264" s="45" t="str">
        <f ca="1">IF($G264="","",TEXT(VLOOKUP($A264,Mitglieder!$C$24:$BG$323,AU$303),"0.00"))</f>
        <v/>
      </c>
      <c r="AV264" s="45" t="str">
        <f ca="1">IF($G264="","",TEXT(VLOOKUP($A264,Mitglieder!$C$24:$BG$323,AV$303),"0.00"))</f>
        <v/>
      </c>
      <c r="AW264" s="42" t="str">
        <f ca="1">IF($G264="","",VLOOKUP($A264,Mitglieder!$C$24:$BG$323,AW$303))</f>
        <v/>
      </c>
      <c r="AX264" s="54" t="str">
        <f ca="1">IF(OR(VLOOKUP($A264,Mitglieder!$C$24:$BG$323,AX$303)="",$G264=""),"",VLOOKUP($A264,Mitglieder!$C$24:$BG$323,AX$303))</f>
        <v/>
      </c>
      <c r="AY264" s="43" t="str">
        <f ca="1">IF($G264="","",TEXT(VLOOKUP($A264,Mitglieder!$C$24:$BG$323,AY$303),"TT.MM.JJJJ"))</f>
        <v/>
      </c>
      <c r="AZ264" s="43" t="str">
        <f ca="1">IF($G264="","",TEXT(VLOOKUP($A264,Mitglieder!$C$24:$BG$323,AZ$303),"TT.MM.JJJJ"))</f>
        <v/>
      </c>
      <c r="BA264" s="43" t="str">
        <f ca="1">IF($G264="","",TEXT(VLOOKUP($A264,Mitglieder!$C$24:$BG$323,BA$303),"TT.MM.JJJJ"))</f>
        <v/>
      </c>
      <c r="BB264" s="43" t="str">
        <f ca="1">IF($G264="","",TEXT(VLOOKUP($A264,Mitglieder!$C$24:$BG$323,BB$303),"TT.MM.JJJJ"))</f>
        <v/>
      </c>
      <c r="BC264" s="43" t="str">
        <f ca="1">IF($G264="","",TEXT(VLOOKUP($A264,Mitglieder!$C$24:$BG$323,BC$303),"TT.MM.JJJJ"))</f>
        <v/>
      </c>
      <c r="BD264" s="43" t="str">
        <f ca="1">IF($G264="","",TEXT(VLOOKUP($A264,Mitglieder!$C$24:$BG$323,BD$303),"TT.MM.JJJJ"))</f>
        <v/>
      </c>
      <c r="BE264" s="42" t="str">
        <f ca="1">IF($G264="","",VLOOKUP($A264,Mitglieder!$C$24:$BG$323,BE$303))</f>
        <v/>
      </c>
      <c r="BF264" s="42" t="str">
        <f ca="1">IF($G264="","",VLOOKUP($A264,Mitglieder!$C$24:$BG$323,BF$303))</f>
        <v/>
      </c>
    </row>
    <row r="265" spans="1:58" x14ac:dyDescent="0.35">
      <c r="A265" s="42">
        <v>265</v>
      </c>
      <c r="B265" s="42">
        <f ca="1">VLOOKUP($A265,Mitglieder!$C$24:$BA$323,B$303)</f>
        <v>1.0299999999999967</v>
      </c>
      <c r="C265" s="42" t="str">
        <f ca="1">IF($G265="","",VLOOKUP($A265,Mitglieder!$C$24:$BG$323,C$303))</f>
        <v/>
      </c>
      <c r="D265" s="42" t="str">
        <f ca="1">IF($G265="","",VLOOKUP($A265,Mitglieder!$C$24:$BG$323,D$303))</f>
        <v/>
      </c>
      <c r="E265" s="42" t="str">
        <f ca="1">IF($G265="","",VLOOKUP($A265,Mitglieder!$C$24:$BG$323,E$303))</f>
        <v/>
      </c>
      <c r="F265" s="54" t="str">
        <f ca="1">IF(OR(VLOOKUP($A265,Mitglieder!$C$24:$BG$323,F$303)="",$G265=""),"",VLOOKUP($A265,Mitglieder!$C$24:$BG$323,F$303))</f>
        <v/>
      </c>
      <c r="G265" s="72" t="str">
        <f ca="1">IF(B265/ROUND(B265,0)=1,VLOOKUP($A265,Mitglieder!$C$24:$BA$323,G$303),"")</f>
        <v/>
      </c>
      <c r="H265" s="42" t="str">
        <f ca="1">IF($G265="","",VLOOKUP($A265,Mitglieder!$C$24:$BG$323,H$303))</f>
        <v/>
      </c>
      <c r="I265" s="54" t="str">
        <f ca="1">IF(OR(VLOOKUP($A265,Mitglieder!$C$24:$BG$323,I$303)="",$G265=""),"",VLOOKUP($A265,Mitglieder!$C$24:$BG$323,I$303))</f>
        <v/>
      </c>
      <c r="J265" s="42" t="str">
        <f ca="1">IF($G265="","",VLOOKUP($A265,Mitglieder!$C$24:$BG$323,J$303))</f>
        <v/>
      </c>
      <c r="K265" s="54" t="str">
        <f ca="1">IF(OR(VLOOKUP($A265,Mitglieder!$C$24:$BG$323,K$303)="",$G265=""),"",VLOOKUP($A265,Mitglieder!$C$24:$BG$323,K$303))</f>
        <v/>
      </c>
      <c r="L265" s="42" t="str">
        <f ca="1">IF($G265="","",VLOOKUP($A265,Mitglieder!$C$24:$BG$323,L$303))</f>
        <v/>
      </c>
      <c r="M265" s="42" t="str">
        <f ca="1">IF($G265="","",VLOOKUP($A265,Mitglieder!$C$24:$BG$323,M$303))</f>
        <v/>
      </c>
      <c r="N265" s="42" t="str">
        <f ca="1">IF($G265="","",VLOOKUP($A265,Mitglieder!$C$24:$BG$323,N$303))</f>
        <v/>
      </c>
      <c r="O265" s="42" t="str">
        <f ca="1">IF($G265="","",VLOOKUP($A265,Mitglieder!$C$24:$BG$323,O$303))</f>
        <v/>
      </c>
      <c r="P265" s="42" t="str">
        <f ca="1">IF($G265="","",VLOOKUP($A265,Mitglieder!$C$24:$BG$323,P$303))</f>
        <v/>
      </c>
      <c r="Q265" s="42" t="str">
        <f ca="1">IF($G265="","",VLOOKUP($A265,Mitglieder!$C$24:$BG$323,Q$303))</f>
        <v/>
      </c>
      <c r="R265" s="54" t="str">
        <f ca="1">IF(OR(VLOOKUP($A265,Mitglieder!$C$24:$BG$323,R$303)="",$G265=""),"",VLOOKUP($A265,Mitglieder!$C$24:$BG$323,R$303))</f>
        <v/>
      </c>
      <c r="S265" s="43" t="str">
        <f ca="1">IF($G265="","",TEXT(VLOOKUP($A265,Mitglieder!$C$24:$BG$323,S$303),"TT.MM.JJJJ"))</f>
        <v/>
      </c>
      <c r="T265" s="43" t="str">
        <f ca="1">IF($G265="","",TEXT(VLOOKUP($A265,Mitglieder!$C$24:$BG$323,T$303),"TT.MM.JJJJ"))</f>
        <v/>
      </c>
      <c r="U265" s="43" t="str">
        <f ca="1">IF($G265="","",TEXT(VLOOKUP($A265,Mitglieder!$C$24:$BG$323,U$303),"TT.MM.JJJJ"))</f>
        <v/>
      </c>
      <c r="V265" s="54" t="str">
        <f ca="1">IF(OR(VLOOKUP($A265,Mitglieder!$C$24:$BG$323,V$303)="",$G265=""),"",VLOOKUP($A265,Mitglieder!$C$24:$BG$323,V$303))</f>
        <v/>
      </c>
      <c r="W265" s="54" t="str">
        <f ca="1">IF(OR(VLOOKUP($A265,Mitglieder!$C$24:$BG$323,W$303)="",$G265=""),"",VLOOKUP($A265,Mitglieder!$C$24:$BG$323,W$303))</f>
        <v/>
      </c>
      <c r="X265" s="54" t="str">
        <f ca="1">IF(OR(VLOOKUP($A265,Mitglieder!$C$24:$BG$323,X$303)="",$G265=""),"",VLOOKUP($A265,Mitglieder!$C$24:$BG$323,X$303))</f>
        <v/>
      </c>
      <c r="Y265" s="54" t="str">
        <f ca="1">IF(OR(VLOOKUP($A265,Mitglieder!$C$24:$BG$323,Y$303)="",$G265=""),"",VLOOKUP($A265,Mitglieder!$C$24:$BG$323,Y$303))</f>
        <v/>
      </c>
      <c r="Z265" s="54" t="str">
        <f ca="1">IF(OR(VLOOKUP($A265,Mitglieder!$C$24:$BG$323,Z$303)="",$G265=""),"",VLOOKUP($A265,Mitglieder!$C$24:$BG$323,Z$303))</f>
        <v/>
      </c>
      <c r="AA265" s="54" t="str">
        <f ca="1">IF(OR(VLOOKUP($A265,Mitglieder!$C$24:$BG$323,AA$303)="",$G265=""),"",VLOOKUP($A265,Mitglieder!$C$24:$BG$323,AA$303))</f>
        <v/>
      </c>
      <c r="AB265" s="54" t="str">
        <f ca="1">IF(OR(VLOOKUP($A265,Mitglieder!$C$24:$BG$323,AB$303)="",$G265=""),"",VLOOKUP($A265,Mitglieder!$C$24:$BG$323,AB$303))</f>
        <v/>
      </c>
      <c r="AC265" s="54" t="str">
        <f ca="1">IF(OR(VLOOKUP($A265,Mitglieder!$C$24:$BG$323,AC$303)="",$G265=""),"",VLOOKUP($A265,Mitglieder!$C$24:$BG$323,AC$303))</f>
        <v/>
      </c>
      <c r="AD265" s="54" t="str">
        <f ca="1">IF(OR(VLOOKUP($A265,Mitglieder!$C$24:$BG$323,AD$303)="",$G265=""),"",VLOOKUP($A265,Mitglieder!$C$24:$BG$323,AD$303))</f>
        <v/>
      </c>
      <c r="AE265" s="54" t="str">
        <f ca="1">IF(OR(VLOOKUP($A265,Mitglieder!$C$24:$BG$323,AE$303)="",$G265=""),"",VLOOKUP($A265,Mitglieder!$C$24:$BG$323,AE$303))</f>
        <v/>
      </c>
      <c r="AF265" s="54" t="str">
        <f ca="1">IF(OR(VLOOKUP($A265,Mitglieder!$C$24:$BG$323,AF$303)="",$G265=""),"",VLOOKUP($A265,Mitglieder!$C$24:$BG$323,AF$303))</f>
        <v/>
      </c>
      <c r="AG265" s="54" t="str">
        <f ca="1">IF(OR(VLOOKUP($A265,Mitglieder!$C$24:$BG$323,AG$303)="",$G265=""),"",VLOOKUP($A265,Mitglieder!$C$24:$BG$323,AG$303))</f>
        <v/>
      </c>
      <c r="AH265" s="54" t="str">
        <f ca="1">IF(OR(VLOOKUP($A265,Mitglieder!$C$24:$BG$323,AH$303)="",$G265=""),"",VLOOKUP($A265,Mitglieder!$C$24:$BG$323,AH$303))</f>
        <v/>
      </c>
      <c r="AI265" s="54" t="str">
        <f ca="1">IF(OR(VLOOKUP($A265,Mitglieder!$C$24:$BG$323,AI$303)="",$G265=""),"",VLOOKUP($A265,Mitglieder!$C$24:$BG$323,AI$303))</f>
        <v/>
      </c>
      <c r="AJ265" s="54" t="str">
        <f ca="1">IF(OR(VLOOKUP($A265,Mitglieder!$C$24:$BG$323,AJ$303)="",$G265=""),"",VLOOKUP($A265,Mitglieder!$C$24:$BG$323,AJ$303))</f>
        <v/>
      </c>
      <c r="AK265" s="54" t="str">
        <f ca="1">IF(OR(VLOOKUP($A265,Mitglieder!$C$24:$BG$323,AK$303)="",$G265=""),"",VLOOKUP($A265,Mitglieder!$C$24:$BG$323,AK$303))</f>
        <v/>
      </c>
      <c r="AL265" s="54" t="str">
        <f ca="1">IF(OR(VLOOKUP($A265,Mitglieder!$C$24:$BG$323,AL$303)="",$G265=""),"",VLOOKUP($A265,Mitglieder!$C$24:$BG$323,AL$303))</f>
        <v/>
      </c>
      <c r="AM265" s="42" t="str">
        <f ca="1">IF($G265="","",VLOOKUP($A265,Mitglieder!$C$24:$BG$323,AM$303))</f>
        <v/>
      </c>
      <c r="AN265" s="54" t="str">
        <f ca="1">IF(OR(VLOOKUP($A265,Mitglieder!$C$24:$BG$323,AN$303)="",$G265=""),"",VLOOKUP($A265,Mitglieder!$C$24:$BG$323,AN$303))</f>
        <v/>
      </c>
      <c r="AO265" s="43" t="str">
        <f ca="1">IF($G265="","",TEXT(VLOOKUP($A265,Mitglieder!$C$24:$BG$323,AO$303),"TT.MM.JJJJ"))</f>
        <v/>
      </c>
      <c r="AP265" s="42" t="str">
        <f ca="1">IF($G265="","",VLOOKUP($A265,Mitglieder!$C$24:$BG$323,AP$303))</f>
        <v/>
      </c>
      <c r="AQ265" s="45" t="str">
        <f ca="1">IF($G265="","",TEXT(VLOOKUP($A265,Mitglieder!$C$24:$BG$323,AQ$303),"0.00"))</f>
        <v/>
      </c>
      <c r="AR265" s="54" t="str">
        <f ca="1">IF(OR(VLOOKUP($A265,Mitglieder!$C$24:$BG$323,AR$303)="",$G265=""),"",VLOOKUP($A265,Mitglieder!$C$24:$BG$323,AR$303))</f>
        <v/>
      </c>
      <c r="AS265" s="45" t="str">
        <f ca="1">IF($G265="","",TEXT(VLOOKUP($A265,Mitglieder!$C$24:$BG$323,AS$303),"0.00"))</f>
        <v/>
      </c>
      <c r="AT265" s="54" t="str">
        <f ca="1">IF(OR(VLOOKUP($A265,Mitglieder!$C$24:$BG$323,AT$303)="",$G265=""),"",VLOOKUP($A265,Mitglieder!$C$24:$BG$323,AT$303))</f>
        <v/>
      </c>
      <c r="AU265" s="45" t="str">
        <f ca="1">IF($G265="","",TEXT(VLOOKUP($A265,Mitglieder!$C$24:$BG$323,AU$303),"0.00"))</f>
        <v/>
      </c>
      <c r="AV265" s="45" t="str">
        <f ca="1">IF($G265="","",TEXT(VLOOKUP($A265,Mitglieder!$C$24:$BG$323,AV$303),"0.00"))</f>
        <v/>
      </c>
      <c r="AW265" s="42" t="str">
        <f ca="1">IF($G265="","",VLOOKUP($A265,Mitglieder!$C$24:$BG$323,AW$303))</f>
        <v/>
      </c>
      <c r="AX265" s="54" t="str">
        <f ca="1">IF(OR(VLOOKUP($A265,Mitglieder!$C$24:$BG$323,AX$303)="",$G265=""),"",VLOOKUP($A265,Mitglieder!$C$24:$BG$323,AX$303))</f>
        <v/>
      </c>
      <c r="AY265" s="43" t="str">
        <f ca="1">IF($G265="","",TEXT(VLOOKUP($A265,Mitglieder!$C$24:$BG$323,AY$303),"TT.MM.JJJJ"))</f>
        <v/>
      </c>
      <c r="AZ265" s="43" t="str">
        <f ca="1">IF($G265="","",TEXT(VLOOKUP($A265,Mitglieder!$C$24:$BG$323,AZ$303),"TT.MM.JJJJ"))</f>
        <v/>
      </c>
      <c r="BA265" s="43" t="str">
        <f ca="1">IF($G265="","",TEXT(VLOOKUP($A265,Mitglieder!$C$24:$BG$323,BA$303),"TT.MM.JJJJ"))</f>
        <v/>
      </c>
      <c r="BB265" s="43" t="str">
        <f ca="1">IF($G265="","",TEXT(VLOOKUP($A265,Mitglieder!$C$24:$BG$323,BB$303),"TT.MM.JJJJ"))</f>
        <v/>
      </c>
      <c r="BC265" s="43" t="str">
        <f ca="1">IF($G265="","",TEXT(VLOOKUP($A265,Mitglieder!$C$24:$BG$323,BC$303),"TT.MM.JJJJ"))</f>
        <v/>
      </c>
      <c r="BD265" s="43" t="str">
        <f ca="1">IF($G265="","",TEXT(VLOOKUP($A265,Mitglieder!$C$24:$BG$323,BD$303),"TT.MM.JJJJ"))</f>
        <v/>
      </c>
      <c r="BE265" s="42" t="str">
        <f ca="1">IF($G265="","",VLOOKUP($A265,Mitglieder!$C$24:$BG$323,BE$303))</f>
        <v/>
      </c>
      <c r="BF265" s="42" t="str">
        <f ca="1">IF($G265="","",VLOOKUP($A265,Mitglieder!$C$24:$BG$323,BF$303))</f>
        <v/>
      </c>
    </row>
    <row r="266" spans="1:58" x14ac:dyDescent="0.35">
      <c r="A266" s="42">
        <v>266</v>
      </c>
      <c r="B266" s="42">
        <f ca="1">VLOOKUP($A266,Mitglieder!$C$24:$BA$323,B$303)</f>
        <v>1.0299999999999967</v>
      </c>
      <c r="C266" s="42" t="str">
        <f ca="1">IF($G266="","",VLOOKUP($A266,Mitglieder!$C$24:$BG$323,C$303))</f>
        <v/>
      </c>
      <c r="D266" s="42" t="str">
        <f ca="1">IF($G266="","",VLOOKUP($A266,Mitglieder!$C$24:$BG$323,D$303))</f>
        <v/>
      </c>
      <c r="E266" s="42" t="str">
        <f ca="1">IF($G266="","",VLOOKUP($A266,Mitglieder!$C$24:$BG$323,E$303))</f>
        <v/>
      </c>
      <c r="F266" s="54" t="str">
        <f ca="1">IF(OR(VLOOKUP($A266,Mitglieder!$C$24:$BG$323,F$303)="",$G266=""),"",VLOOKUP($A266,Mitglieder!$C$24:$BG$323,F$303))</f>
        <v/>
      </c>
      <c r="G266" s="72" t="str">
        <f ca="1">IF(B266/ROUND(B266,0)=1,VLOOKUP($A266,Mitglieder!$C$24:$BA$323,G$303),"")</f>
        <v/>
      </c>
      <c r="H266" s="42" t="str">
        <f ca="1">IF($G266="","",VLOOKUP($A266,Mitglieder!$C$24:$BG$323,H$303))</f>
        <v/>
      </c>
      <c r="I266" s="54" t="str">
        <f ca="1">IF(OR(VLOOKUP($A266,Mitglieder!$C$24:$BG$323,I$303)="",$G266=""),"",VLOOKUP($A266,Mitglieder!$C$24:$BG$323,I$303))</f>
        <v/>
      </c>
      <c r="J266" s="42" t="str">
        <f ca="1">IF($G266="","",VLOOKUP($A266,Mitglieder!$C$24:$BG$323,J$303))</f>
        <v/>
      </c>
      <c r="K266" s="54" t="str">
        <f ca="1">IF(OR(VLOOKUP($A266,Mitglieder!$C$24:$BG$323,K$303)="",$G266=""),"",VLOOKUP($A266,Mitglieder!$C$24:$BG$323,K$303))</f>
        <v/>
      </c>
      <c r="L266" s="42" t="str">
        <f ca="1">IF($G266="","",VLOOKUP($A266,Mitglieder!$C$24:$BG$323,L$303))</f>
        <v/>
      </c>
      <c r="M266" s="42" t="str">
        <f ca="1">IF($G266="","",VLOOKUP($A266,Mitglieder!$C$24:$BG$323,M$303))</f>
        <v/>
      </c>
      <c r="N266" s="42" t="str">
        <f ca="1">IF($G266="","",VLOOKUP($A266,Mitglieder!$C$24:$BG$323,N$303))</f>
        <v/>
      </c>
      <c r="O266" s="42" t="str">
        <f ca="1">IF($G266="","",VLOOKUP($A266,Mitglieder!$C$24:$BG$323,O$303))</f>
        <v/>
      </c>
      <c r="P266" s="42" t="str">
        <f ca="1">IF($G266="","",VLOOKUP($A266,Mitglieder!$C$24:$BG$323,P$303))</f>
        <v/>
      </c>
      <c r="Q266" s="42" t="str">
        <f ca="1">IF($G266="","",VLOOKUP($A266,Mitglieder!$C$24:$BG$323,Q$303))</f>
        <v/>
      </c>
      <c r="R266" s="54" t="str">
        <f ca="1">IF(OR(VLOOKUP($A266,Mitglieder!$C$24:$BG$323,R$303)="",$G266=""),"",VLOOKUP($A266,Mitglieder!$C$24:$BG$323,R$303))</f>
        <v/>
      </c>
      <c r="S266" s="43" t="str">
        <f ca="1">IF($G266="","",TEXT(VLOOKUP($A266,Mitglieder!$C$24:$BG$323,S$303),"TT.MM.JJJJ"))</f>
        <v/>
      </c>
      <c r="T266" s="43" t="str">
        <f ca="1">IF($G266="","",TEXT(VLOOKUP($A266,Mitglieder!$C$24:$BG$323,T$303),"TT.MM.JJJJ"))</f>
        <v/>
      </c>
      <c r="U266" s="43" t="str">
        <f ca="1">IF($G266="","",TEXT(VLOOKUP($A266,Mitglieder!$C$24:$BG$323,U$303),"TT.MM.JJJJ"))</f>
        <v/>
      </c>
      <c r="V266" s="54" t="str">
        <f ca="1">IF(OR(VLOOKUP($A266,Mitglieder!$C$24:$BG$323,V$303)="",$G266=""),"",VLOOKUP($A266,Mitglieder!$C$24:$BG$323,V$303))</f>
        <v/>
      </c>
      <c r="W266" s="54" t="str">
        <f ca="1">IF(OR(VLOOKUP($A266,Mitglieder!$C$24:$BG$323,W$303)="",$G266=""),"",VLOOKUP($A266,Mitglieder!$C$24:$BG$323,W$303))</f>
        <v/>
      </c>
      <c r="X266" s="54" t="str">
        <f ca="1">IF(OR(VLOOKUP($A266,Mitglieder!$C$24:$BG$323,X$303)="",$G266=""),"",VLOOKUP($A266,Mitglieder!$C$24:$BG$323,X$303))</f>
        <v/>
      </c>
      <c r="Y266" s="54" t="str">
        <f ca="1">IF(OR(VLOOKUP($A266,Mitglieder!$C$24:$BG$323,Y$303)="",$G266=""),"",VLOOKUP($A266,Mitglieder!$C$24:$BG$323,Y$303))</f>
        <v/>
      </c>
      <c r="Z266" s="54" t="str">
        <f ca="1">IF(OR(VLOOKUP($A266,Mitglieder!$C$24:$BG$323,Z$303)="",$G266=""),"",VLOOKUP($A266,Mitglieder!$C$24:$BG$323,Z$303))</f>
        <v/>
      </c>
      <c r="AA266" s="54" t="str">
        <f ca="1">IF(OR(VLOOKUP($A266,Mitglieder!$C$24:$BG$323,AA$303)="",$G266=""),"",VLOOKUP($A266,Mitglieder!$C$24:$BG$323,AA$303))</f>
        <v/>
      </c>
      <c r="AB266" s="54" t="str">
        <f ca="1">IF(OR(VLOOKUP($A266,Mitglieder!$C$24:$BG$323,AB$303)="",$G266=""),"",VLOOKUP($A266,Mitglieder!$C$24:$BG$323,AB$303))</f>
        <v/>
      </c>
      <c r="AC266" s="54" t="str">
        <f ca="1">IF(OR(VLOOKUP($A266,Mitglieder!$C$24:$BG$323,AC$303)="",$G266=""),"",VLOOKUP($A266,Mitglieder!$C$24:$BG$323,AC$303))</f>
        <v/>
      </c>
      <c r="AD266" s="54" t="str">
        <f ca="1">IF(OR(VLOOKUP($A266,Mitglieder!$C$24:$BG$323,AD$303)="",$G266=""),"",VLOOKUP($A266,Mitglieder!$C$24:$BG$323,AD$303))</f>
        <v/>
      </c>
      <c r="AE266" s="54" t="str">
        <f ca="1">IF(OR(VLOOKUP($A266,Mitglieder!$C$24:$BG$323,AE$303)="",$G266=""),"",VLOOKUP($A266,Mitglieder!$C$24:$BG$323,AE$303))</f>
        <v/>
      </c>
      <c r="AF266" s="54" t="str">
        <f ca="1">IF(OR(VLOOKUP($A266,Mitglieder!$C$24:$BG$323,AF$303)="",$G266=""),"",VLOOKUP($A266,Mitglieder!$C$24:$BG$323,AF$303))</f>
        <v/>
      </c>
      <c r="AG266" s="54" t="str">
        <f ca="1">IF(OR(VLOOKUP($A266,Mitglieder!$C$24:$BG$323,AG$303)="",$G266=""),"",VLOOKUP($A266,Mitglieder!$C$24:$BG$323,AG$303))</f>
        <v/>
      </c>
      <c r="AH266" s="54" t="str">
        <f ca="1">IF(OR(VLOOKUP($A266,Mitglieder!$C$24:$BG$323,AH$303)="",$G266=""),"",VLOOKUP($A266,Mitglieder!$C$24:$BG$323,AH$303))</f>
        <v/>
      </c>
      <c r="AI266" s="54" t="str">
        <f ca="1">IF(OR(VLOOKUP($A266,Mitglieder!$C$24:$BG$323,AI$303)="",$G266=""),"",VLOOKUP($A266,Mitglieder!$C$24:$BG$323,AI$303))</f>
        <v/>
      </c>
      <c r="AJ266" s="54" t="str">
        <f ca="1">IF(OR(VLOOKUP($A266,Mitglieder!$C$24:$BG$323,AJ$303)="",$G266=""),"",VLOOKUP($A266,Mitglieder!$C$24:$BG$323,AJ$303))</f>
        <v/>
      </c>
      <c r="AK266" s="54" t="str">
        <f ca="1">IF(OR(VLOOKUP($A266,Mitglieder!$C$24:$BG$323,AK$303)="",$G266=""),"",VLOOKUP($A266,Mitglieder!$C$24:$BG$323,AK$303))</f>
        <v/>
      </c>
      <c r="AL266" s="54" t="str">
        <f ca="1">IF(OR(VLOOKUP($A266,Mitglieder!$C$24:$BG$323,AL$303)="",$G266=""),"",VLOOKUP($A266,Mitglieder!$C$24:$BG$323,AL$303))</f>
        <v/>
      </c>
      <c r="AM266" s="42" t="str">
        <f ca="1">IF($G266="","",VLOOKUP($A266,Mitglieder!$C$24:$BG$323,AM$303))</f>
        <v/>
      </c>
      <c r="AN266" s="54" t="str">
        <f ca="1">IF(OR(VLOOKUP($A266,Mitglieder!$C$24:$BG$323,AN$303)="",$G266=""),"",VLOOKUP($A266,Mitglieder!$C$24:$BG$323,AN$303))</f>
        <v/>
      </c>
      <c r="AO266" s="43" t="str">
        <f ca="1">IF($G266="","",TEXT(VLOOKUP($A266,Mitglieder!$C$24:$BG$323,AO$303),"TT.MM.JJJJ"))</f>
        <v/>
      </c>
      <c r="AP266" s="42" t="str">
        <f ca="1">IF($G266="","",VLOOKUP($A266,Mitglieder!$C$24:$BG$323,AP$303))</f>
        <v/>
      </c>
      <c r="AQ266" s="45" t="str">
        <f ca="1">IF($G266="","",TEXT(VLOOKUP($A266,Mitglieder!$C$24:$BG$323,AQ$303),"0.00"))</f>
        <v/>
      </c>
      <c r="AR266" s="54" t="str">
        <f ca="1">IF(OR(VLOOKUP($A266,Mitglieder!$C$24:$BG$323,AR$303)="",$G266=""),"",VLOOKUP($A266,Mitglieder!$C$24:$BG$323,AR$303))</f>
        <v/>
      </c>
      <c r="AS266" s="45" t="str">
        <f ca="1">IF($G266="","",TEXT(VLOOKUP($A266,Mitglieder!$C$24:$BG$323,AS$303),"0.00"))</f>
        <v/>
      </c>
      <c r="AT266" s="54" t="str">
        <f ca="1">IF(OR(VLOOKUP($A266,Mitglieder!$C$24:$BG$323,AT$303)="",$G266=""),"",VLOOKUP($A266,Mitglieder!$C$24:$BG$323,AT$303))</f>
        <v/>
      </c>
      <c r="AU266" s="45" t="str">
        <f ca="1">IF($G266="","",TEXT(VLOOKUP($A266,Mitglieder!$C$24:$BG$323,AU$303),"0.00"))</f>
        <v/>
      </c>
      <c r="AV266" s="45" t="str">
        <f ca="1">IF($G266="","",TEXT(VLOOKUP($A266,Mitglieder!$C$24:$BG$323,AV$303),"0.00"))</f>
        <v/>
      </c>
      <c r="AW266" s="42" t="str">
        <f ca="1">IF($G266="","",VLOOKUP($A266,Mitglieder!$C$24:$BG$323,AW$303))</f>
        <v/>
      </c>
      <c r="AX266" s="54" t="str">
        <f ca="1">IF(OR(VLOOKUP($A266,Mitglieder!$C$24:$BG$323,AX$303)="",$G266=""),"",VLOOKUP($A266,Mitglieder!$C$24:$BG$323,AX$303))</f>
        <v/>
      </c>
      <c r="AY266" s="43" t="str">
        <f ca="1">IF($G266="","",TEXT(VLOOKUP($A266,Mitglieder!$C$24:$BG$323,AY$303),"TT.MM.JJJJ"))</f>
        <v/>
      </c>
      <c r="AZ266" s="43" t="str">
        <f ca="1">IF($G266="","",TEXT(VLOOKUP($A266,Mitglieder!$C$24:$BG$323,AZ$303),"TT.MM.JJJJ"))</f>
        <v/>
      </c>
      <c r="BA266" s="43" t="str">
        <f ca="1">IF($G266="","",TEXT(VLOOKUP($A266,Mitglieder!$C$24:$BG$323,BA$303),"TT.MM.JJJJ"))</f>
        <v/>
      </c>
      <c r="BB266" s="43" t="str">
        <f ca="1">IF($G266="","",TEXT(VLOOKUP($A266,Mitglieder!$C$24:$BG$323,BB$303),"TT.MM.JJJJ"))</f>
        <v/>
      </c>
      <c r="BC266" s="43" t="str">
        <f ca="1">IF($G266="","",TEXT(VLOOKUP($A266,Mitglieder!$C$24:$BG$323,BC$303),"TT.MM.JJJJ"))</f>
        <v/>
      </c>
      <c r="BD266" s="43" t="str">
        <f ca="1">IF($G266="","",TEXT(VLOOKUP($A266,Mitglieder!$C$24:$BG$323,BD$303),"TT.MM.JJJJ"))</f>
        <v/>
      </c>
      <c r="BE266" s="42" t="str">
        <f ca="1">IF($G266="","",VLOOKUP($A266,Mitglieder!$C$24:$BG$323,BE$303))</f>
        <v/>
      </c>
      <c r="BF266" s="42" t="str">
        <f ca="1">IF($G266="","",VLOOKUP($A266,Mitglieder!$C$24:$BG$323,BF$303))</f>
        <v/>
      </c>
    </row>
    <row r="267" spans="1:58" x14ac:dyDescent="0.35">
      <c r="A267" s="42">
        <v>267</v>
      </c>
      <c r="B267" s="42">
        <f ca="1">VLOOKUP($A267,Mitglieder!$C$24:$BA$323,B$303)</f>
        <v>1.0299999999999967</v>
      </c>
      <c r="C267" s="42" t="str">
        <f ca="1">IF($G267="","",VLOOKUP($A267,Mitglieder!$C$24:$BG$323,C$303))</f>
        <v/>
      </c>
      <c r="D267" s="42" t="str">
        <f ca="1">IF($G267="","",VLOOKUP($A267,Mitglieder!$C$24:$BG$323,D$303))</f>
        <v/>
      </c>
      <c r="E267" s="42" t="str">
        <f ca="1">IF($G267="","",VLOOKUP($A267,Mitglieder!$C$24:$BG$323,E$303))</f>
        <v/>
      </c>
      <c r="F267" s="54" t="str">
        <f ca="1">IF(OR(VLOOKUP($A267,Mitglieder!$C$24:$BG$323,F$303)="",$G267=""),"",VLOOKUP($A267,Mitglieder!$C$24:$BG$323,F$303))</f>
        <v/>
      </c>
      <c r="G267" s="72" t="str">
        <f ca="1">IF(B267/ROUND(B267,0)=1,VLOOKUP($A267,Mitglieder!$C$24:$BA$323,G$303),"")</f>
        <v/>
      </c>
      <c r="H267" s="42" t="str">
        <f ca="1">IF($G267="","",VLOOKUP($A267,Mitglieder!$C$24:$BG$323,H$303))</f>
        <v/>
      </c>
      <c r="I267" s="54" t="str">
        <f ca="1">IF(OR(VLOOKUP($A267,Mitglieder!$C$24:$BG$323,I$303)="",$G267=""),"",VLOOKUP($A267,Mitglieder!$C$24:$BG$323,I$303))</f>
        <v/>
      </c>
      <c r="J267" s="42" t="str">
        <f ca="1">IF($G267="","",VLOOKUP($A267,Mitglieder!$C$24:$BG$323,J$303))</f>
        <v/>
      </c>
      <c r="K267" s="54" t="str">
        <f ca="1">IF(OR(VLOOKUP($A267,Mitglieder!$C$24:$BG$323,K$303)="",$G267=""),"",VLOOKUP($A267,Mitglieder!$C$24:$BG$323,K$303))</f>
        <v/>
      </c>
      <c r="L267" s="42" t="str">
        <f ca="1">IF($G267="","",VLOOKUP($A267,Mitglieder!$C$24:$BG$323,L$303))</f>
        <v/>
      </c>
      <c r="M267" s="42" t="str">
        <f ca="1">IF($G267="","",VLOOKUP($A267,Mitglieder!$C$24:$BG$323,M$303))</f>
        <v/>
      </c>
      <c r="N267" s="42" t="str">
        <f ca="1">IF($G267="","",VLOOKUP($A267,Mitglieder!$C$24:$BG$323,N$303))</f>
        <v/>
      </c>
      <c r="O267" s="42" t="str">
        <f ca="1">IF($G267="","",VLOOKUP($A267,Mitglieder!$C$24:$BG$323,O$303))</f>
        <v/>
      </c>
      <c r="P267" s="42" t="str">
        <f ca="1">IF($G267="","",VLOOKUP($A267,Mitglieder!$C$24:$BG$323,P$303))</f>
        <v/>
      </c>
      <c r="Q267" s="42" t="str">
        <f ca="1">IF($G267="","",VLOOKUP($A267,Mitglieder!$C$24:$BG$323,Q$303))</f>
        <v/>
      </c>
      <c r="R267" s="54" t="str">
        <f ca="1">IF(OR(VLOOKUP($A267,Mitglieder!$C$24:$BG$323,R$303)="",$G267=""),"",VLOOKUP($A267,Mitglieder!$C$24:$BG$323,R$303))</f>
        <v/>
      </c>
      <c r="S267" s="43" t="str">
        <f ca="1">IF($G267="","",TEXT(VLOOKUP($A267,Mitglieder!$C$24:$BG$323,S$303),"TT.MM.JJJJ"))</f>
        <v/>
      </c>
      <c r="T267" s="43" t="str">
        <f ca="1">IF($G267="","",TEXT(VLOOKUP($A267,Mitglieder!$C$24:$BG$323,T$303),"TT.MM.JJJJ"))</f>
        <v/>
      </c>
      <c r="U267" s="43" t="str">
        <f ca="1">IF($G267="","",TEXT(VLOOKUP($A267,Mitglieder!$C$24:$BG$323,U$303),"TT.MM.JJJJ"))</f>
        <v/>
      </c>
      <c r="V267" s="54" t="str">
        <f ca="1">IF(OR(VLOOKUP($A267,Mitglieder!$C$24:$BG$323,V$303)="",$G267=""),"",VLOOKUP($A267,Mitglieder!$C$24:$BG$323,V$303))</f>
        <v/>
      </c>
      <c r="W267" s="54" t="str">
        <f ca="1">IF(OR(VLOOKUP($A267,Mitglieder!$C$24:$BG$323,W$303)="",$G267=""),"",VLOOKUP($A267,Mitglieder!$C$24:$BG$323,W$303))</f>
        <v/>
      </c>
      <c r="X267" s="54" t="str">
        <f ca="1">IF(OR(VLOOKUP($A267,Mitglieder!$C$24:$BG$323,X$303)="",$G267=""),"",VLOOKUP($A267,Mitglieder!$C$24:$BG$323,X$303))</f>
        <v/>
      </c>
      <c r="Y267" s="54" t="str">
        <f ca="1">IF(OR(VLOOKUP($A267,Mitglieder!$C$24:$BG$323,Y$303)="",$G267=""),"",VLOOKUP($A267,Mitglieder!$C$24:$BG$323,Y$303))</f>
        <v/>
      </c>
      <c r="Z267" s="54" t="str">
        <f ca="1">IF(OR(VLOOKUP($A267,Mitglieder!$C$24:$BG$323,Z$303)="",$G267=""),"",VLOOKUP($A267,Mitglieder!$C$24:$BG$323,Z$303))</f>
        <v/>
      </c>
      <c r="AA267" s="54" t="str">
        <f ca="1">IF(OR(VLOOKUP($A267,Mitglieder!$C$24:$BG$323,AA$303)="",$G267=""),"",VLOOKUP($A267,Mitglieder!$C$24:$BG$323,AA$303))</f>
        <v/>
      </c>
      <c r="AB267" s="54" t="str">
        <f ca="1">IF(OR(VLOOKUP($A267,Mitglieder!$C$24:$BG$323,AB$303)="",$G267=""),"",VLOOKUP($A267,Mitglieder!$C$24:$BG$323,AB$303))</f>
        <v/>
      </c>
      <c r="AC267" s="54" t="str">
        <f ca="1">IF(OR(VLOOKUP($A267,Mitglieder!$C$24:$BG$323,AC$303)="",$G267=""),"",VLOOKUP($A267,Mitglieder!$C$24:$BG$323,AC$303))</f>
        <v/>
      </c>
      <c r="AD267" s="54" t="str">
        <f ca="1">IF(OR(VLOOKUP($A267,Mitglieder!$C$24:$BG$323,AD$303)="",$G267=""),"",VLOOKUP($A267,Mitglieder!$C$24:$BG$323,AD$303))</f>
        <v/>
      </c>
      <c r="AE267" s="54" t="str">
        <f ca="1">IF(OR(VLOOKUP($A267,Mitglieder!$C$24:$BG$323,AE$303)="",$G267=""),"",VLOOKUP($A267,Mitglieder!$C$24:$BG$323,AE$303))</f>
        <v/>
      </c>
      <c r="AF267" s="54" t="str">
        <f ca="1">IF(OR(VLOOKUP($A267,Mitglieder!$C$24:$BG$323,AF$303)="",$G267=""),"",VLOOKUP($A267,Mitglieder!$C$24:$BG$323,AF$303))</f>
        <v/>
      </c>
      <c r="AG267" s="54" t="str">
        <f ca="1">IF(OR(VLOOKUP($A267,Mitglieder!$C$24:$BG$323,AG$303)="",$G267=""),"",VLOOKUP($A267,Mitglieder!$C$24:$BG$323,AG$303))</f>
        <v/>
      </c>
      <c r="AH267" s="54" t="str">
        <f ca="1">IF(OR(VLOOKUP($A267,Mitglieder!$C$24:$BG$323,AH$303)="",$G267=""),"",VLOOKUP($A267,Mitglieder!$C$24:$BG$323,AH$303))</f>
        <v/>
      </c>
      <c r="AI267" s="54" t="str">
        <f ca="1">IF(OR(VLOOKUP($A267,Mitglieder!$C$24:$BG$323,AI$303)="",$G267=""),"",VLOOKUP($A267,Mitglieder!$C$24:$BG$323,AI$303))</f>
        <v/>
      </c>
      <c r="AJ267" s="54" t="str">
        <f ca="1">IF(OR(VLOOKUP($A267,Mitglieder!$C$24:$BG$323,AJ$303)="",$G267=""),"",VLOOKUP($A267,Mitglieder!$C$24:$BG$323,AJ$303))</f>
        <v/>
      </c>
      <c r="AK267" s="54" t="str">
        <f ca="1">IF(OR(VLOOKUP($A267,Mitglieder!$C$24:$BG$323,AK$303)="",$G267=""),"",VLOOKUP($A267,Mitglieder!$C$24:$BG$323,AK$303))</f>
        <v/>
      </c>
      <c r="AL267" s="54" t="str">
        <f ca="1">IF(OR(VLOOKUP($A267,Mitglieder!$C$24:$BG$323,AL$303)="",$G267=""),"",VLOOKUP($A267,Mitglieder!$C$24:$BG$323,AL$303))</f>
        <v/>
      </c>
      <c r="AM267" s="42" t="str">
        <f ca="1">IF($G267="","",VLOOKUP($A267,Mitglieder!$C$24:$BG$323,AM$303))</f>
        <v/>
      </c>
      <c r="AN267" s="54" t="str">
        <f ca="1">IF(OR(VLOOKUP($A267,Mitglieder!$C$24:$BG$323,AN$303)="",$G267=""),"",VLOOKUP($A267,Mitglieder!$C$24:$BG$323,AN$303))</f>
        <v/>
      </c>
      <c r="AO267" s="43" t="str">
        <f ca="1">IF($G267="","",TEXT(VLOOKUP($A267,Mitglieder!$C$24:$BG$323,AO$303),"TT.MM.JJJJ"))</f>
        <v/>
      </c>
      <c r="AP267" s="42" t="str">
        <f ca="1">IF($G267="","",VLOOKUP($A267,Mitglieder!$C$24:$BG$323,AP$303))</f>
        <v/>
      </c>
      <c r="AQ267" s="45" t="str">
        <f ca="1">IF($G267="","",TEXT(VLOOKUP($A267,Mitglieder!$C$24:$BG$323,AQ$303),"0.00"))</f>
        <v/>
      </c>
      <c r="AR267" s="54" t="str">
        <f ca="1">IF(OR(VLOOKUP($A267,Mitglieder!$C$24:$BG$323,AR$303)="",$G267=""),"",VLOOKUP($A267,Mitglieder!$C$24:$BG$323,AR$303))</f>
        <v/>
      </c>
      <c r="AS267" s="45" t="str">
        <f ca="1">IF($G267="","",TEXT(VLOOKUP($A267,Mitglieder!$C$24:$BG$323,AS$303),"0.00"))</f>
        <v/>
      </c>
      <c r="AT267" s="54" t="str">
        <f ca="1">IF(OR(VLOOKUP($A267,Mitglieder!$C$24:$BG$323,AT$303)="",$G267=""),"",VLOOKUP($A267,Mitglieder!$C$24:$BG$323,AT$303))</f>
        <v/>
      </c>
      <c r="AU267" s="45" t="str">
        <f ca="1">IF($G267="","",TEXT(VLOOKUP($A267,Mitglieder!$C$24:$BG$323,AU$303),"0.00"))</f>
        <v/>
      </c>
      <c r="AV267" s="45" t="str">
        <f ca="1">IF($G267="","",TEXT(VLOOKUP($A267,Mitglieder!$C$24:$BG$323,AV$303),"0.00"))</f>
        <v/>
      </c>
      <c r="AW267" s="42" t="str">
        <f ca="1">IF($G267="","",VLOOKUP($A267,Mitglieder!$C$24:$BG$323,AW$303))</f>
        <v/>
      </c>
      <c r="AX267" s="54" t="str">
        <f ca="1">IF(OR(VLOOKUP($A267,Mitglieder!$C$24:$BG$323,AX$303)="",$G267=""),"",VLOOKUP($A267,Mitglieder!$C$24:$BG$323,AX$303))</f>
        <v/>
      </c>
      <c r="AY267" s="43" t="str">
        <f ca="1">IF($G267="","",TEXT(VLOOKUP($A267,Mitglieder!$C$24:$BG$323,AY$303),"TT.MM.JJJJ"))</f>
        <v/>
      </c>
      <c r="AZ267" s="43" t="str">
        <f ca="1">IF($G267="","",TEXT(VLOOKUP($A267,Mitglieder!$C$24:$BG$323,AZ$303),"TT.MM.JJJJ"))</f>
        <v/>
      </c>
      <c r="BA267" s="43" t="str">
        <f ca="1">IF($G267="","",TEXT(VLOOKUP($A267,Mitglieder!$C$24:$BG$323,BA$303),"TT.MM.JJJJ"))</f>
        <v/>
      </c>
      <c r="BB267" s="43" t="str">
        <f ca="1">IF($G267="","",TEXT(VLOOKUP($A267,Mitglieder!$C$24:$BG$323,BB$303),"TT.MM.JJJJ"))</f>
        <v/>
      </c>
      <c r="BC267" s="43" t="str">
        <f ca="1">IF($G267="","",TEXT(VLOOKUP($A267,Mitglieder!$C$24:$BG$323,BC$303),"TT.MM.JJJJ"))</f>
        <v/>
      </c>
      <c r="BD267" s="43" t="str">
        <f ca="1">IF($G267="","",TEXT(VLOOKUP($A267,Mitglieder!$C$24:$BG$323,BD$303),"TT.MM.JJJJ"))</f>
        <v/>
      </c>
      <c r="BE267" s="42" t="str">
        <f ca="1">IF($G267="","",VLOOKUP($A267,Mitglieder!$C$24:$BG$323,BE$303))</f>
        <v/>
      </c>
      <c r="BF267" s="42" t="str">
        <f ca="1">IF($G267="","",VLOOKUP($A267,Mitglieder!$C$24:$BG$323,BF$303))</f>
        <v/>
      </c>
    </row>
    <row r="268" spans="1:58" x14ac:dyDescent="0.35">
      <c r="A268" s="42">
        <v>268</v>
      </c>
      <c r="B268" s="42">
        <f ca="1">VLOOKUP($A268,Mitglieder!$C$24:$BA$323,B$303)</f>
        <v>1.0299999999999967</v>
      </c>
      <c r="C268" s="42" t="str">
        <f ca="1">IF($G268="","",VLOOKUP($A268,Mitglieder!$C$24:$BG$323,C$303))</f>
        <v/>
      </c>
      <c r="D268" s="42" t="str">
        <f ca="1">IF($G268="","",VLOOKUP($A268,Mitglieder!$C$24:$BG$323,D$303))</f>
        <v/>
      </c>
      <c r="E268" s="42" t="str">
        <f ca="1">IF($G268="","",VLOOKUP($A268,Mitglieder!$C$24:$BG$323,E$303))</f>
        <v/>
      </c>
      <c r="F268" s="54" t="str">
        <f ca="1">IF(OR(VLOOKUP($A268,Mitglieder!$C$24:$BG$323,F$303)="",$G268=""),"",VLOOKUP($A268,Mitglieder!$C$24:$BG$323,F$303))</f>
        <v/>
      </c>
      <c r="G268" s="72" t="str">
        <f ca="1">IF(B268/ROUND(B268,0)=1,VLOOKUP($A268,Mitglieder!$C$24:$BA$323,G$303),"")</f>
        <v/>
      </c>
      <c r="H268" s="42" t="str">
        <f ca="1">IF($G268="","",VLOOKUP($A268,Mitglieder!$C$24:$BG$323,H$303))</f>
        <v/>
      </c>
      <c r="I268" s="54" t="str">
        <f ca="1">IF(OR(VLOOKUP($A268,Mitglieder!$C$24:$BG$323,I$303)="",$G268=""),"",VLOOKUP($A268,Mitglieder!$C$24:$BG$323,I$303))</f>
        <v/>
      </c>
      <c r="J268" s="42" t="str">
        <f ca="1">IF($G268="","",VLOOKUP($A268,Mitglieder!$C$24:$BG$323,J$303))</f>
        <v/>
      </c>
      <c r="K268" s="54" t="str">
        <f ca="1">IF(OR(VLOOKUP($A268,Mitglieder!$C$24:$BG$323,K$303)="",$G268=""),"",VLOOKUP($A268,Mitglieder!$C$24:$BG$323,K$303))</f>
        <v/>
      </c>
      <c r="L268" s="42" t="str">
        <f ca="1">IF($G268="","",VLOOKUP($A268,Mitglieder!$C$24:$BG$323,L$303))</f>
        <v/>
      </c>
      <c r="M268" s="42" t="str">
        <f ca="1">IF($G268="","",VLOOKUP($A268,Mitglieder!$C$24:$BG$323,M$303))</f>
        <v/>
      </c>
      <c r="N268" s="42" t="str">
        <f ca="1">IF($G268="","",VLOOKUP($A268,Mitglieder!$C$24:$BG$323,N$303))</f>
        <v/>
      </c>
      <c r="O268" s="42" t="str">
        <f ca="1">IF($G268="","",VLOOKUP($A268,Mitglieder!$C$24:$BG$323,O$303))</f>
        <v/>
      </c>
      <c r="P268" s="42" t="str">
        <f ca="1">IF($G268="","",VLOOKUP($A268,Mitglieder!$C$24:$BG$323,P$303))</f>
        <v/>
      </c>
      <c r="Q268" s="42" t="str">
        <f ca="1">IF($G268="","",VLOOKUP($A268,Mitglieder!$C$24:$BG$323,Q$303))</f>
        <v/>
      </c>
      <c r="R268" s="54" t="str">
        <f ca="1">IF(OR(VLOOKUP($A268,Mitglieder!$C$24:$BG$323,R$303)="",$G268=""),"",VLOOKUP($A268,Mitglieder!$C$24:$BG$323,R$303))</f>
        <v/>
      </c>
      <c r="S268" s="43" t="str">
        <f ca="1">IF($G268="","",TEXT(VLOOKUP($A268,Mitglieder!$C$24:$BG$323,S$303),"TT.MM.JJJJ"))</f>
        <v/>
      </c>
      <c r="T268" s="43" t="str">
        <f ca="1">IF($G268="","",TEXT(VLOOKUP($A268,Mitglieder!$C$24:$BG$323,T$303),"TT.MM.JJJJ"))</f>
        <v/>
      </c>
      <c r="U268" s="43" t="str">
        <f ca="1">IF($G268="","",TEXT(VLOOKUP($A268,Mitglieder!$C$24:$BG$323,U$303),"TT.MM.JJJJ"))</f>
        <v/>
      </c>
      <c r="V268" s="54" t="str">
        <f ca="1">IF(OR(VLOOKUP($A268,Mitglieder!$C$24:$BG$323,V$303)="",$G268=""),"",VLOOKUP($A268,Mitglieder!$C$24:$BG$323,V$303))</f>
        <v/>
      </c>
      <c r="W268" s="54" t="str">
        <f ca="1">IF(OR(VLOOKUP($A268,Mitglieder!$C$24:$BG$323,W$303)="",$G268=""),"",VLOOKUP($A268,Mitglieder!$C$24:$BG$323,W$303))</f>
        <v/>
      </c>
      <c r="X268" s="54" t="str">
        <f ca="1">IF(OR(VLOOKUP($A268,Mitglieder!$C$24:$BG$323,X$303)="",$G268=""),"",VLOOKUP($A268,Mitglieder!$C$24:$BG$323,X$303))</f>
        <v/>
      </c>
      <c r="Y268" s="54" t="str">
        <f ca="1">IF(OR(VLOOKUP($A268,Mitglieder!$C$24:$BG$323,Y$303)="",$G268=""),"",VLOOKUP($A268,Mitglieder!$C$24:$BG$323,Y$303))</f>
        <v/>
      </c>
      <c r="Z268" s="54" t="str">
        <f ca="1">IF(OR(VLOOKUP($A268,Mitglieder!$C$24:$BG$323,Z$303)="",$G268=""),"",VLOOKUP($A268,Mitglieder!$C$24:$BG$323,Z$303))</f>
        <v/>
      </c>
      <c r="AA268" s="54" t="str">
        <f ca="1">IF(OR(VLOOKUP($A268,Mitglieder!$C$24:$BG$323,AA$303)="",$G268=""),"",VLOOKUP($A268,Mitglieder!$C$24:$BG$323,AA$303))</f>
        <v/>
      </c>
      <c r="AB268" s="54" t="str">
        <f ca="1">IF(OR(VLOOKUP($A268,Mitglieder!$C$24:$BG$323,AB$303)="",$G268=""),"",VLOOKUP($A268,Mitglieder!$C$24:$BG$323,AB$303))</f>
        <v/>
      </c>
      <c r="AC268" s="54" t="str">
        <f ca="1">IF(OR(VLOOKUP($A268,Mitglieder!$C$24:$BG$323,AC$303)="",$G268=""),"",VLOOKUP($A268,Mitglieder!$C$24:$BG$323,AC$303))</f>
        <v/>
      </c>
      <c r="AD268" s="54" t="str">
        <f ca="1">IF(OR(VLOOKUP($A268,Mitglieder!$C$24:$BG$323,AD$303)="",$G268=""),"",VLOOKUP($A268,Mitglieder!$C$24:$BG$323,AD$303))</f>
        <v/>
      </c>
      <c r="AE268" s="54" t="str">
        <f ca="1">IF(OR(VLOOKUP($A268,Mitglieder!$C$24:$BG$323,AE$303)="",$G268=""),"",VLOOKUP($A268,Mitglieder!$C$24:$BG$323,AE$303))</f>
        <v/>
      </c>
      <c r="AF268" s="54" t="str">
        <f ca="1">IF(OR(VLOOKUP($A268,Mitglieder!$C$24:$BG$323,AF$303)="",$G268=""),"",VLOOKUP($A268,Mitglieder!$C$24:$BG$323,AF$303))</f>
        <v/>
      </c>
      <c r="AG268" s="54" t="str">
        <f ca="1">IF(OR(VLOOKUP($A268,Mitglieder!$C$24:$BG$323,AG$303)="",$G268=""),"",VLOOKUP($A268,Mitglieder!$C$24:$BG$323,AG$303))</f>
        <v/>
      </c>
      <c r="AH268" s="54" t="str">
        <f ca="1">IF(OR(VLOOKUP($A268,Mitglieder!$C$24:$BG$323,AH$303)="",$G268=""),"",VLOOKUP($A268,Mitglieder!$C$24:$BG$323,AH$303))</f>
        <v/>
      </c>
      <c r="AI268" s="54" t="str">
        <f ca="1">IF(OR(VLOOKUP($A268,Mitglieder!$C$24:$BG$323,AI$303)="",$G268=""),"",VLOOKUP($A268,Mitglieder!$C$24:$BG$323,AI$303))</f>
        <v/>
      </c>
      <c r="AJ268" s="54" t="str">
        <f ca="1">IF(OR(VLOOKUP($A268,Mitglieder!$C$24:$BG$323,AJ$303)="",$G268=""),"",VLOOKUP($A268,Mitglieder!$C$24:$BG$323,AJ$303))</f>
        <v/>
      </c>
      <c r="AK268" s="54" t="str">
        <f ca="1">IF(OR(VLOOKUP($A268,Mitglieder!$C$24:$BG$323,AK$303)="",$G268=""),"",VLOOKUP($A268,Mitglieder!$C$24:$BG$323,AK$303))</f>
        <v/>
      </c>
      <c r="AL268" s="54" t="str">
        <f ca="1">IF(OR(VLOOKUP($A268,Mitglieder!$C$24:$BG$323,AL$303)="",$G268=""),"",VLOOKUP($A268,Mitglieder!$C$24:$BG$323,AL$303))</f>
        <v/>
      </c>
      <c r="AM268" s="42" t="str">
        <f ca="1">IF($G268="","",VLOOKUP($A268,Mitglieder!$C$24:$BG$323,AM$303))</f>
        <v/>
      </c>
      <c r="AN268" s="54" t="str">
        <f ca="1">IF(OR(VLOOKUP($A268,Mitglieder!$C$24:$BG$323,AN$303)="",$G268=""),"",VLOOKUP($A268,Mitglieder!$C$24:$BG$323,AN$303))</f>
        <v/>
      </c>
      <c r="AO268" s="43" t="str">
        <f ca="1">IF($G268="","",TEXT(VLOOKUP($A268,Mitglieder!$C$24:$BG$323,AO$303),"TT.MM.JJJJ"))</f>
        <v/>
      </c>
      <c r="AP268" s="42" t="str">
        <f ca="1">IF($G268="","",VLOOKUP($A268,Mitglieder!$C$24:$BG$323,AP$303))</f>
        <v/>
      </c>
      <c r="AQ268" s="45" t="str">
        <f ca="1">IF($G268="","",TEXT(VLOOKUP($A268,Mitglieder!$C$24:$BG$323,AQ$303),"0.00"))</f>
        <v/>
      </c>
      <c r="AR268" s="54" t="str">
        <f ca="1">IF(OR(VLOOKUP($A268,Mitglieder!$C$24:$BG$323,AR$303)="",$G268=""),"",VLOOKUP($A268,Mitglieder!$C$24:$BG$323,AR$303))</f>
        <v/>
      </c>
      <c r="AS268" s="45" t="str">
        <f ca="1">IF($G268="","",TEXT(VLOOKUP($A268,Mitglieder!$C$24:$BG$323,AS$303),"0.00"))</f>
        <v/>
      </c>
      <c r="AT268" s="54" t="str">
        <f ca="1">IF(OR(VLOOKUP($A268,Mitglieder!$C$24:$BG$323,AT$303)="",$G268=""),"",VLOOKUP($A268,Mitglieder!$C$24:$BG$323,AT$303))</f>
        <v/>
      </c>
      <c r="AU268" s="45" t="str">
        <f ca="1">IF($G268="","",TEXT(VLOOKUP($A268,Mitglieder!$C$24:$BG$323,AU$303),"0.00"))</f>
        <v/>
      </c>
      <c r="AV268" s="45" t="str">
        <f ca="1">IF($G268="","",TEXT(VLOOKUP($A268,Mitglieder!$C$24:$BG$323,AV$303),"0.00"))</f>
        <v/>
      </c>
      <c r="AW268" s="42" t="str">
        <f ca="1">IF($G268="","",VLOOKUP($A268,Mitglieder!$C$24:$BG$323,AW$303))</f>
        <v/>
      </c>
      <c r="AX268" s="54" t="str">
        <f ca="1">IF(OR(VLOOKUP($A268,Mitglieder!$C$24:$BG$323,AX$303)="",$G268=""),"",VLOOKUP($A268,Mitglieder!$C$24:$BG$323,AX$303))</f>
        <v/>
      </c>
      <c r="AY268" s="43" t="str">
        <f ca="1">IF($G268="","",TEXT(VLOOKUP($A268,Mitglieder!$C$24:$BG$323,AY$303),"TT.MM.JJJJ"))</f>
        <v/>
      </c>
      <c r="AZ268" s="43" t="str">
        <f ca="1">IF($G268="","",TEXT(VLOOKUP($A268,Mitglieder!$C$24:$BG$323,AZ$303),"TT.MM.JJJJ"))</f>
        <v/>
      </c>
      <c r="BA268" s="43" t="str">
        <f ca="1">IF($G268="","",TEXT(VLOOKUP($A268,Mitglieder!$C$24:$BG$323,BA$303),"TT.MM.JJJJ"))</f>
        <v/>
      </c>
      <c r="BB268" s="43" t="str">
        <f ca="1">IF($G268="","",TEXT(VLOOKUP($A268,Mitglieder!$C$24:$BG$323,BB$303),"TT.MM.JJJJ"))</f>
        <v/>
      </c>
      <c r="BC268" s="43" t="str">
        <f ca="1">IF($G268="","",TEXT(VLOOKUP($A268,Mitglieder!$C$24:$BG$323,BC$303),"TT.MM.JJJJ"))</f>
        <v/>
      </c>
      <c r="BD268" s="43" t="str">
        <f ca="1">IF($G268="","",TEXT(VLOOKUP($A268,Mitglieder!$C$24:$BG$323,BD$303),"TT.MM.JJJJ"))</f>
        <v/>
      </c>
      <c r="BE268" s="42" t="str">
        <f ca="1">IF($G268="","",VLOOKUP($A268,Mitglieder!$C$24:$BG$323,BE$303))</f>
        <v/>
      </c>
      <c r="BF268" s="42" t="str">
        <f ca="1">IF($G268="","",VLOOKUP($A268,Mitglieder!$C$24:$BG$323,BF$303))</f>
        <v/>
      </c>
    </row>
    <row r="269" spans="1:58" x14ac:dyDescent="0.35">
      <c r="A269" s="42">
        <v>269</v>
      </c>
      <c r="B269" s="42">
        <f ca="1">VLOOKUP($A269,Mitglieder!$C$24:$BA$323,B$303)</f>
        <v>1.0299999999999967</v>
      </c>
      <c r="C269" s="42" t="str">
        <f ca="1">IF($G269="","",VLOOKUP($A269,Mitglieder!$C$24:$BG$323,C$303))</f>
        <v/>
      </c>
      <c r="D269" s="42" t="str">
        <f ca="1">IF($G269="","",VLOOKUP($A269,Mitglieder!$C$24:$BG$323,D$303))</f>
        <v/>
      </c>
      <c r="E269" s="42" t="str">
        <f ca="1">IF($G269="","",VLOOKUP($A269,Mitglieder!$C$24:$BG$323,E$303))</f>
        <v/>
      </c>
      <c r="F269" s="54" t="str">
        <f ca="1">IF(OR(VLOOKUP($A269,Mitglieder!$C$24:$BG$323,F$303)="",$G269=""),"",VLOOKUP($A269,Mitglieder!$C$24:$BG$323,F$303))</f>
        <v/>
      </c>
      <c r="G269" s="72" t="str">
        <f ca="1">IF(B269/ROUND(B269,0)=1,VLOOKUP($A269,Mitglieder!$C$24:$BA$323,G$303),"")</f>
        <v/>
      </c>
      <c r="H269" s="42" t="str">
        <f ca="1">IF($G269="","",VLOOKUP($A269,Mitglieder!$C$24:$BG$323,H$303))</f>
        <v/>
      </c>
      <c r="I269" s="54" t="str">
        <f ca="1">IF(OR(VLOOKUP($A269,Mitglieder!$C$24:$BG$323,I$303)="",$G269=""),"",VLOOKUP($A269,Mitglieder!$C$24:$BG$323,I$303))</f>
        <v/>
      </c>
      <c r="J269" s="42" t="str">
        <f ca="1">IF($G269="","",VLOOKUP($A269,Mitglieder!$C$24:$BG$323,J$303))</f>
        <v/>
      </c>
      <c r="K269" s="54" t="str">
        <f ca="1">IF(OR(VLOOKUP($A269,Mitglieder!$C$24:$BG$323,K$303)="",$G269=""),"",VLOOKUP($A269,Mitglieder!$C$24:$BG$323,K$303))</f>
        <v/>
      </c>
      <c r="L269" s="42" t="str">
        <f ca="1">IF($G269="","",VLOOKUP($A269,Mitglieder!$C$24:$BG$323,L$303))</f>
        <v/>
      </c>
      <c r="M269" s="42" t="str">
        <f ca="1">IF($G269="","",VLOOKUP($A269,Mitglieder!$C$24:$BG$323,M$303))</f>
        <v/>
      </c>
      <c r="N269" s="42" t="str">
        <f ca="1">IF($G269="","",VLOOKUP($A269,Mitglieder!$C$24:$BG$323,N$303))</f>
        <v/>
      </c>
      <c r="O269" s="42" t="str">
        <f ca="1">IF($G269="","",VLOOKUP($A269,Mitglieder!$C$24:$BG$323,O$303))</f>
        <v/>
      </c>
      <c r="P269" s="42" t="str">
        <f ca="1">IF($G269="","",VLOOKUP($A269,Mitglieder!$C$24:$BG$323,P$303))</f>
        <v/>
      </c>
      <c r="Q269" s="42" t="str">
        <f ca="1">IF($G269="","",VLOOKUP($A269,Mitglieder!$C$24:$BG$323,Q$303))</f>
        <v/>
      </c>
      <c r="R269" s="54" t="str">
        <f ca="1">IF(OR(VLOOKUP($A269,Mitglieder!$C$24:$BG$323,R$303)="",$G269=""),"",VLOOKUP($A269,Mitglieder!$C$24:$BG$323,R$303))</f>
        <v/>
      </c>
      <c r="S269" s="43" t="str">
        <f ca="1">IF($G269="","",TEXT(VLOOKUP($A269,Mitglieder!$C$24:$BG$323,S$303),"TT.MM.JJJJ"))</f>
        <v/>
      </c>
      <c r="T269" s="43" t="str">
        <f ca="1">IF($G269="","",TEXT(VLOOKUP($A269,Mitglieder!$C$24:$BG$323,T$303),"TT.MM.JJJJ"))</f>
        <v/>
      </c>
      <c r="U269" s="43" t="str">
        <f ca="1">IF($G269="","",TEXT(VLOOKUP($A269,Mitglieder!$C$24:$BG$323,U$303),"TT.MM.JJJJ"))</f>
        <v/>
      </c>
      <c r="V269" s="54" t="str">
        <f ca="1">IF(OR(VLOOKUP($A269,Mitglieder!$C$24:$BG$323,V$303)="",$G269=""),"",VLOOKUP($A269,Mitglieder!$C$24:$BG$323,V$303))</f>
        <v/>
      </c>
      <c r="W269" s="54" t="str">
        <f ca="1">IF(OR(VLOOKUP($A269,Mitglieder!$C$24:$BG$323,W$303)="",$G269=""),"",VLOOKUP($A269,Mitglieder!$C$24:$BG$323,W$303))</f>
        <v/>
      </c>
      <c r="X269" s="54" t="str">
        <f ca="1">IF(OR(VLOOKUP($A269,Mitglieder!$C$24:$BG$323,X$303)="",$G269=""),"",VLOOKUP($A269,Mitglieder!$C$24:$BG$323,X$303))</f>
        <v/>
      </c>
      <c r="Y269" s="54" t="str">
        <f ca="1">IF(OR(VLOOKUP($A269,Mitglieder!$C$24:$BG$323,Y$303)="",$G269=""),"",VLOOKUP($A269,Mitglieder!$C$24:$BG$323,Y$303))</f>
        <v/>
      </c>
      <c r="Z269" s="54" t="str">
        <f ca="1">IF(OR(VLOOKUP($A269,Mitglieder!$C$24:$BG$323,Z$303)="",$G269=""),"",VLOOKUP($A269,Mitglieder!$C$24:$BG$323,Z$303))</f>
        <v/>
      </c>
      <c r="AA269" s="54" t="str">
        <f ca="1">IF(OR(VLOOKUP($A269,Mitglieder!$C$24:$BG$323,AA$303)="",$G269=""),"",VLOOKUP($A269,Mitglieder!$C$24:$BG$323,AA$303))</f>
        <v/>
      </c>
      <c r="AB269" s="54" t="str">
        <f ca="1">IF(OR(VLOOKUP($A269,Mitglieder!$C$24:$BG$323,AB$303)="",$G269=""),"",VLOOKUP($A269,Mitglieder!$C$24:$BG$323,AB$303))</f>
        <v/>
      </c>
      <c r="AC269" s="54" t="str">
        <f ca="1">IF(OR(VLOOKUP($A269,Mitglieder!$C$24:$BG$323,AC$303)="",$G269=""),"",VLOOKUP($A269,Mitglieder!$C$24:$BG$323,AC$303))</f>
        <v/>
      </c>
      <c r="AD269" s="54" t="str">
        <f ca="1">IF(OR(VLOOKUP($A269,Mitglieder!$C$24:$BG$323,AD$303)="",$G269=""),"",VLOOKUP($A269,Mitglieder!$C$24:$BG$323,AD$303))</f>
        <v/>
      </c>
      <c r="AE269" s="54" t="str">
        <f ca="1">IF(OR(VLOOKUP($A269,Mitglieder!$C$24:$BG$323,AE$303)="",$G269=""),"",VLOOKUP($A269,Mitglieder!$C$24:$BG$323,AE$303))</f>
        <v/>
      </c>
      <c r="AF269" s="54" t="str">
        <f ca="1">IF(OR(VLOOKUP($A269,Mitglieder!$C$24:$BG$323,AF$303)="",$G269=""),"",VLOOKUP($A269,Mitglieder!$C$24:$BG$323,AF$303))</f>
        <v/>
      </c>
      <c r="AG269" s="54" t="str">
        <f ca="1">IF(OR(VLOOKUP($A269,Mitglieder!$C$24:$BG$323,AG$303)="",$G269=""),"",VLOOKUP($A269,Mitglieder!$C$24:$BG$323,AG$303))</f>
        <v/>
      </c>
      <c r="AH269" s="54" t="str">
        <f ca="1">IF(OR(VLOOKUP($A269,Mitglieder!$C$24:$BG$323,AH$303)="",$G269=""),"",VLOOKUP($A269,Mitglieder!$C$24:$BG$323,AH$303))</f>
        <v/>
      </c>
      <c r="AI269" s="54" t="str">
        <f ca="1">IF(OR(VLOOKUP($A269,Mitglieder!$C$24:$BG$323,AI$303)="",$G269=""),"",VLOOKUP($A269,Mitglieder!$C$24:$BG$323,AI$303))</f>
        <v/>
      </c>
      <c r="AJ269" s="54" t="str">
        <f ca="1">IF(OR(VLOOKUP($A269,Mitglieder!$C$24:$BG$323,AJ$303)="",$G269=""),"",VLOOKUP($A269,Mitglieder!$C$24:$BG$323,AJ$303))</f>
        <v/>
      </c>
      <c r="AK269" s="54" t="str">
        <f ca="1">IF(OR(VLOOKUP($A269,Mitglieder!$C$24:$BG$323,AK$303)="",$G269=""),"",VLOOKUP($A269,Mitglieder!$C$24:$BG$323,AK$303))</f>
        <v/>
      </c>
      <c r="AL269" s="54" t="str">
        <f ca="1">IF(OR(VLOOKUP($A269,Mitglieder!$C$24:$BG$323,AL$303)="",$G269=""),"",VLOOKUP($A269,Mitglieder!$C$24:$BG$323,AL$303))</f>
        <v/>
      </c>
      <c r="AM269" s="42" t="str">
        <f ca="1">IF($G269="","",VLOOKUP($A269,Mitglieder!$C$24:$BG$323,AM$303))</f>
        <v/>
      </c>
      <c r="AN269" s="54" t="str">
        <f ca="1">IF(OR(VLOOKUP($A269,Mitglieder!$C$24:$BG$323,AN$303)="",$G269=""),"",VLOOKUP($A269,Mitglieder!$C$24:$BG$323,AN$303))</f>
        <v/>
      </c>
      <c r="AO269" s="43" t="str">
        <f ca="1">IF($G269="","",TEXT(VLOOKUP($A269,Mitglieder!$C$24:$BG$323,AO$303),"TT.MM.JJJJ"))</f>
        <v/>
      </c>
      <c r="AP269" s="42" t="str">
        <f ca="1">IF($G269="","",VLOOKUP($A269,Mitglieder!$C$24:$BG$323,AP$303))</f>
        <v/>
      </c>
      <c r="AQ269" s="45" t="str">
        <f ca="1">IF($G269="","",TEXT(VLOOKUP($A269,Mitglieder!$C$24:$BG$323,AQ$303),"0.00"))</f>
        <v/>
      </c>
      <c r="AR269" s="54" t="str">
        <f ca="1">IF(OR(VLOOKUP($A269,Mitglieder!$C$24:$BG$323,AR$303)="",$G269=""),"",VLOOKUP($A269,Mitglieder!$C$24:$BG$323,AR$303))</f>
        <v/>
      </c>
      <c r="AS269" s="45" t="str">
        <f ca="1">IF($G269="","",TEXT(VLOOKUP($A269,Mitglieder!$C$24:$BG$323,AS$303),"0.00"))</f>
        <v/>
      </c>
      <c r="AT269" s="54" t="str">
        <f ca="1">IF(OR(VLOOKUP($A269,Mitglieder!$C$24:$BG$323,AT$303)="",$G269=""),"",VLOOKUP($A269,Mitglieder!$C$24:$BG$323,AT$303))</f>
        <v/>
      </c>
      <c r="AU269" s="45" t="str">
        <f ca="1">IF($G269="","",TEXT(VLOOKUP($A269,Mitglieder!$C$24:$BG$323,AU$303),"0.00"))</f>
        <v/>
      </c>
      <c r="AV269" s="45" t="str">
        <f ca="1">IF($G269="","",TEXT(VLOOKUP($A269,Mitglieder!$C$24:$BG$323,AV$303),"0.00"))</f>
        <v/>
      </c>
      <c r="AW269" s="42" t="str">
        <f ca="1">IF($G269="","",VLOOKUP($A269,Mitglieder!$C$24:$BG$323,AW$303))</f>
        <v/>
      </c>
      <c r="AX269" s="54" t="str">
        <f ca="1">IF(OR(VLOOKUP($A269,Mitglieder!$C$24:$BG$323,AX$303)="",$G269=""),"",VLOOKUP($A269,Mitglieder!$C$24:$BG$323,AX$303))</f>
        <v/>
      </c>
      <c r="AY269" s="43" t="str">
        <f ca="1">IF($G269="","",TEXT(VLOOKUP($A269,Mitglieder!$C$24:$BG$323,AY$303),"TT.MM.JJJJ"))</f>
        <v/>
      </c>
      <c r="AZ269" s="43" t="str">
        <f ca="1">IF($G269="","",TEXT(VLOOKUP($A269,Mitglieder!$C$24:$BG$323,AZ$303),"TT.MM.JJJJ"))</f>
        <v/>
      </c>
      <c r="BA269" s="43" t="str">
        <f ca="1">IF($G269="","",TEXT(VLOOKUP($A269,Mitglieder!$C$24:$BG$323,BA$303),"TT.MM.JJJJ"))</f>
        <v/>
      </c>
      <c r="BB269" s="43" t="str">
        <f ca="1">IF($G269="","",TEXT(VLOOKUP($A269,Mitglieder!$C$24:$BG$323,BB$303),"TT.MM.JJJJ"))</f>
        <v/>
      </c>
      <c r="BC269" s="43" t="str">
        <f ca="1">IF($G269="","",TEXT(VLOOKUP($A269,Mitglieder!$C$24:$BG$323,BC$303),"TT.MM.JJJJ"))</f>
        <v/>
      </c>
      <c r="BD269" s="43" t="str">
        <f ca="1">IF($G269="","",TEXT(VLOOKUP($A269,Mitglieder!$C$24:$BG$323,BD$303),"TT.MM.JJJJ"))</f>
        <v/>
      </c>
      <c r="BE269" s="42" t="str">
        <f ca="1">IF($G269="","",VLOOKUP($A269,Mitglieder!$C$24:$BG$323,BE$303))</f>
        <v/>
      </c>
      <c r="BF269" s="42" t="str">
        <f ca="1">IF($G269="","",VLOOKUP($A269,Mitglieder!$C$24:$BG$323,BF$303))</f>
        <v/>
      </c>
    </row>
    <row r="270" spans="1:58" x14ac:dyDescent="0.35">
      <c r="A270" s="42">
        <v>270</v>
      </c>
      <c r="B270" s="42">
        <f ca="1">VLOOKUP($A270,Mitglieder!$C$24:$BA$323,B$303)</f>
        <v>1.0299999999999967</v>
      </c>
      <c r="C270" s="42" t="str">
        <f ca="1">IF($G270="","",VLOOKUP($A270,Mitglieder!$C$24:$BG$323,C$303))</f>
        <v/>
      </c>
      <c r="D270" s="42" t="str">
        <f ca="1">IF($G270="","",VLOOKUP($A270,Mitglieder!$C$24:$BG$323,D$303))</f>
        <v/>
      </c>
      <c r="E270" s="42" t="str">
        <f ca="1">IF($G270="","",VLOOKUP($A270,Mitglieder!$C$24:$BG$323,E$303))</f>
        <v/>
      </c>
      <c r="F270" s="54" t="str">
        <f ca="1">IF(OR(VLOOKUP($A270,Mitglieder!$C$24:$BG$323,F$303)="",$G270=""),"",VLOOKUP($A270,Mitglieder!$C$24:$BG$323,F$303))</f>
        <v/>
      </c>
      <c r="G270" s="72" t="str">
        <f ca="1">IF(B270/ROUND(B270,0)=1,VLOOKUP($A270,Mitglieder!$C$24:$BA$323,G$303),"")</f>
        <v/>
      </c>
      <c r="H270" s="42" t="str">
        <f ca="1">IF($G270="","",VLOOKUP($A270,Mitglieder!$C$24:$BG$323,H$303))</f>
        <v/>
      </c>
      <c r="I270" s="54" t="str">
        <f ca="1">IF(OR(VLOOKUP($A270,Mitglieder!$C$24:$BG$323,I$303)="",$G270=""),"",VLOOKUP($A270,Mitglieder!$C$24:$BG$323,I$303))</f>
        <v/>
      </c>
      <c r="J270" s="42" t="str">
        <f ca="1">IF($G270="","",VLOOKUP($A270,Mitglieder!$C$24:$BG$323,J$303))</f>
        <v/>
      </c>
      <c r="K270" s="54" t="str">
        <f ca="1">IF(OR(VLOOKUP($A270,Mitglieder!$C$24:$BG$323,K$303)="",$G270=""),"",VLOOKUP($A270,Mitglieder!$C$24:$BG$323,K$303))</f>
        <v/>
      </c>
      <c r="L270" s="42" t="str">
        <f ca="1">IF($G270="","",VLOOKUP($A270,Mitglieder!$C$24:$BG$323,L$303))</f>
        <v/>
      </c>
      <c r="M270" s="42" t="str">
        <f ca="1">IF($G270="","",VLOOKUP($A270,Mitglieder!$C$24:$BG$323,M$303))</f>
        <v/>
      </c>
      <c r="N270" s="42" t="str">
        <f ca="1">IF($G270="","",VLOOKUP($A270,Mitglieder!$C$24:$BG$323,N$303))</f>
        <v/>
      </c>
      <c r="O270" s="42" t="str">
        <f ca="1">IF($G270="","",VLOOKUP($A270,Mitglieder!$C$24:$BG$323,O$303))</f>
        <v/>
      </c>
      <c r="P270" s="42" t="str">
        <f ca="1">IF($G270="","",VLOOKUP($A270,Mitglieder!$C$24:$BG$323,P$303))</f>
        <v/>
      </c>
      <c r="Q270" s="42" t="str">
        <f ca="1">IF($G270="","",VLOOKUP($A270,Mitglieder!$C$24:$BG$323,Q$303))</f>
        <v/>
      </c>
      <c r="R270" s="54" t="str">
        <f ca="1">IF(OR(VLOOKUP($A270,Mitglieder!$C$24:$BG$323,R$303)="",$G270=""),"",VLOOKUP($A270,Mitglieder!$C$24:$BG$323,R$303))</f>
        <v/>
      </c>
      <c r="S270" s="43" t="str">
        <f ca="1">IF($G270="","",TEXT(VLOOKUP($A270,Mitglieder!$C$24:$BG$323,S$303),"TT.MM.JJJJ"))</f>
        <v/>
      </c>
      <c r="T270" s="43" t="str">
        <f ca="1">IF($G270="","",TEXT(VLOOKUP($A270,Mitglieder!$C$24:$BG$323,T$303),"TT.MM.JJJJ"))</f>
        <v/>
      </c>
      <c r="U270" s="43" t="str">
        <f ca="1">IF($G270="","",TEXT(VLOOKUP($A270,Mitglieder!$C$24:$BG$323,U$303),"TT.MM.JJJJ"))</f>
        <v/>
      </c>
      <c r="V270" s="54" t="str">
        <f ca="1">IF(OR(VLOOKUP($A270,Mitglieder!$C$24:$BG$323,V$303)="",$G270=""),"",VLOOKUP($A270,Mitglieder!$C$24:$BG$323,V$303))</f>
        <v/>
      </c>
      <c r="W270" s="54" t="str">
        <f ca="1">IF(OR(VLOOKUP($A270,Mitglieder!$C$24:$BG$323,W$303)="",$G270=""),"",VLOOKUP($A270,Mitglieder!$C$24:$BG$323,W$303))</f>
        <v/>
      </c>
      <c r="X270" s="54" t="str">
        <f ca="1">IF(OR(VLOOKUP($A270,Mitglieder!$C$24:$BG$323,X$303)="",$G270=""),"",VLOOKUP($A270,Mitglieder!$C$24:$BG$323,X$303))</f>
        <v/>
      </c>
      <c r="Y270" s="54" t="str">
        <f ca="1">IF(OR(VLOOKUP($A270,Mitglieder!$C$24:$BG$323,Y$303)="",$G270=""),"",VLOOKUP($A270,Mitglieder!$C$24:$BG$323,Y$303))</f>
        <v/>
      </c>
      <c r="Z270" s="54" t="str">
        <f ca="1">IF(OR(VLOOKUP($A270,Mitglieder!$C$24:$BG$323,Z$303)="",$G270=""),"",VLOOKUP($A270,Mitglieder!$C$24:$BG$323,Z$303))</f>
        <v/>
      </c>
      <c r="AA270" s="54" t="str">
        <f ca="1">IF(OR(VLOOKUP($A270,Mitglieder!$C$24:$BG$323,AA$303)="",$G270=""),"",VLOOKUP($A270,Mitglieder!$C$24:$BG$323,AA$303))</f>
        <v/>
      </c>
      <c r="AB270" s="54" t="str">
        <f ca="1">IF(OR(VLOOKUP($A270,Mitglieder!$C$24:$BG$323,AB$303)="",$G270=""),"",VLOOKUP($A270,Mitglieder!$C$24:$BG$323,AB$303))</f>
        <v/>
      </c>
      <c r="AC270" s="54" t="str">
        <f ca="1">IF(OR(VLOOKUP($A270,Mitglieder!$C$24:$BG$323,AC$303)="",$G270=""),"",VLOOKUP($A270,Mitglieder!$C$24:$BG$323,AC$303))</f>
        <v/>
      </c>
      <c r="AD270" s="54" t="str">
        <f ca="1">IF(OR(VLOOKUP($A270,Mitglieder!$C$24:$BG$323,AD$303)="",$G270=""),"",VLOOKUP($A270,Mitglieder!$C$24:$BG$323,AD$303))</f>
        <v/>
      </c>
      <c r="AE270" s="54" t="str">
        <f ca="1">IF(OR(VLOOKUP($A270,Mitglieder!$C$24:$BG$323,AE$303)="",$G270=""),"",VLOOKUP($A270,Mitglieder!$C$24:$BG$323,AE$303))</f>
        <v/>
      </c>
      <c r="AF270" s="54" t="str">
        <f ca="1">IF(OR(VLOOKUP($A270,Mitglieder!$C$24:$BG$323,AF$303)="",$G270=""),"",VLOOKUP($A270,Mitglieder!$C$24:$BG$323,AF$303))</f>
        <v/>
      </c>
      <c r="AG270" s="54" t="str">
        <f ca="1">IF(OR(VLOOKUP($A270,Mitglieder!$C$24:$BG$323,AG$303)="",$G270=""),"",VLOOKUP($A270,Mitglieder!$C$24:$BG$323,AG$303))</f>
        <v/>
      </c>
      <c r="AH270" s="54" t="str">
        <f ca="1">IF(OR(VLOOKUP($A270,Mitglieder!$C$24:$BG$323,AH$303)="",$G270=""),"",VLOOKUP($A270,Mitglieder!$C$24:$BG$323,AH$303))</f>
        <v/>
      </c>
      <c r="AI270" s="54" t="str">
        <f ca="1">IF(OR(VLOOKUP($A270,Mitglieder!$C$24:$BG$323,AI$303)="",$G270=""),"",VLOOKUP($A270,Mitglieder!$C$24:$BG$323,AI$303))</f>
        <v/>
      </c>
      <c r="AJ270" s="54" t="str">
        <f ca="1">IF(OR(VLOOKUP($A270,Mitglieder!$C$24:$BG$323,AJ$303)="",$G270=""),"",VLOOKUP($A270,Mitglieder!$C$24:$BG$323,AJ$303))</f>
        <v/>
      </c>
      <c r="AK270" s="54" t="str">
        <f ca="1">IF(OR(VLOOKUP($A270,Mitglieder!$C$24:$BG$323,AK$303)="",$G270=""),"",VLOOKUP($A270,Mitglieder!$C$24:$BG$323,AK$303))</f>
        <v/>
      </c>
      <c r="AL270" s="54" t="str">
        <f ca="1">IF(OR(VLOOKUP($A270,Mitglieder!$C$24:$BG$323,AL$303)="",$G270=""),"",VLOOKUP($A270,Mitglieder!$C$24:$BG$323,AL$303))</f>
        <v/>
      </c>
      <c r="AM270" s="42" t="str">
        <f ca="1">IF($G270="","",VLOOKUP($A270,Mitglieder!$C$24:$BG$323,AM$303))</f>
        <v/>
      </c>
      <c r="AN270" s="54" t="str">
        <f ca="1">IF(OR(VLOOKUP($A270,Mitglieder!$C$24:$BG$323,AN$303)="",$G270=""),"",VLOOKUP($A270,Mitglieder!$C$24:$BG$323,AN$303))</f>
        <v/>
      </c>
      <c r="AO270" s="43" t="str">
        <f ca="1">IF($G270="","",TEXT(VLOOKUP($A270,Mitglieder!$C$24:$BG$323,AO$303),"TT.MM.JJJJ"))</f>
        <v/>
      </c>
      <c r="AP270" s="42" t="str">
        <f ca="1">IF($G270="","",VLOOKUP($A270,Mitglieder!$C$24:$BG$323,AP$303))</f>
        <v/>
      </c>
      <c r="AQ270" s="45" t="str">
        <f ca="1">IF($G270="","",TEXT(VLOOKUP($A270,Mitglieder!$C$24:$BG$323,AQ$303),"0.00"))</f>
        <v/>
      </c>
      <c r="AR270" s="54" t="str">
        <f ca="1">IF(OR(VLOOKUP($A270,Mitglieder!$C$24:$BG$323,AR$303)="",$G270=""),"",VLOOKUP($A270,Mitglieder!$C$24:$BG$323,AR$303))</f>
        <v/>
      </c>
      <c r="AS270" s="45" t="str">
        <f ca="1">IF($G270="","",TEXT(VLOOKUP($A270,Mitglieder!$C$24:$BG$323,AS$303),"0.00"))</f>
        <v/>
      </c>
      <c r="AT270" s="54" t="str">
        <f ca="1">IF(OR(VLOOKUP($A270,Mitglieder!$C$24:$BG$323,AT$303)="",$G270=""),"",VLOOKUP($A270,Mitglieder!$C$24:$BG$323,AT$303))</f>
        <v/>
      </c>
      <c r="AU270" s="45" t="str">
        <f ca="1">IF($G270="","",TEXT(VLOOKUP($A270,Mitglieder!$C$24:$BG$323,AU$303),"0.00"))</f>
        <v/>
      </c>
      <c r="AV270" s="45" t="str">
        <f ca="1">IF($G270="","",TEXT(VLOOKUP($A270,Mitglieder!$C$24:$BG$323,AV$303),"0.00"))</f>
        <v/>
      </c>
      <c r="AW270" s="42" t="str">
        <f ca="1">IF($G270="","",VLOOKUP($A270,Mitglieder!$C$24:$BG$323,AW$303))</f>
        <v/>
      </c>
      <c r="AX270" s="54" t="str">
        <f ca="1">IF(OR(VLOOKUP($A270,Mitglieder!$C$24:$BG$323,AX$303)="",$G270=""),"",VLOOKUP($A270,Mitglieder!$C$24:$BG$323,AX$303))</f>
        <v/>
      </c>
      <c r="AY270" s="43" t="str">
        <f ca="1">IF($G270="","",TEXT(VLOOKUP($A270,Mitglieder!$C$24:$BG$323,AY$303),"TT.MM.JJJJ"))</f>
        <v/>
      </c>
      <c r="AZ270" s="43" t="str">
        <f ca="1">IF($G270="","",TEXT(VLOOKUP($A270,Mitglieder!$C$24:$BG$323,AZ$303),"TT.MM.JJJJ"))</f>
        <v/>
      </c>
      <c r="BA270" s="43" t="str">
        <f ca="1">IF($G270="","",TEXT(VLOOKUP($A270,Mitglieder!$C$24:$BG$323,BA$303),"TT.MM.JJJJ"))</f>
        <v/>
      </c>
      <c r="BB270" s="43" t="str">
        <f ca="1">IF($G270="","",TEXT(VLOOKUP($A270,Mitglieder!$C$24:$BG$323,BB$303),"TT.MM.JJJJ"))</f>
        <v/>
      </c>
      <c r="BC270" s="43" t="str">
        <f ca="1">IF($G270="","",TEXT(VLOOKUP($A270,Mitglieder!$C$24:$BG$323,BC$303),"TT.MM.JJJJ"))</f>
        <v/>
      </c>
      <c r="BD270" s="43" t="str">
        <f ca="1">IF($G270="","",TEXT(VLOOKUP($A270,Mitglieder!$C$24:$BG$323,BD$303),"TT.MM.JJJJ"))</f>
        <v/>
      </c>
      <c r="BE270" s="42" t="str">
        <f ca="1">IF($G270="","",VLOOKUP($A270,Mitglieder!$C$24:$BG$323,BE$303))</f>
        <v/>
      </c>
      <c r="BF270" s="42" t="str">
        <f ca="1">IF($G270="","",VLOOKUP($A270,Mitglieder!$C$24:$BG$323,BF$303))</f>
        <v/>
      </c>
    </row>
    <row r="271" spans="1:58" x14ac:dyDescent="0.35">
      <c r="A271" s="42">
        <v>271</v>
      </c>
      <c r="B271" s="42">
        <f ca="1">VLOOKUP($A271,Mitglieder!$C$24:$BA$323,B$303)</f>
        <v>1.0299999999999967</v>
      </c>
      <c r="C271" s="42" t="str">
        <f ca="1">IF($G271="","",VLOOKUP($A271,Mitglieder!$C$24:$BG$323,C$303))</f>
        <v/>
      </c>
      <c r="D271" s="42" t="str">
        <f ca="1">IF($G271="","",VLOOKUP($A271,Mitglieder!$C$24:$BG$323,D$303))</f>
        <v/>
      </c>
      <c r="E271" s="42" t="str">
        <f ca="1">IF($G271="","",VLOOKUP($A271,Mitglieder!$C$24:$BG$323,E$303))</f>
        <v/>
      </c>
      <c r="F271" s="54" t="str">
        <f ca="1">IF(OR(VLOOKUP($A271,Mitglieder!$C$24:$BG$323,F$303)="",$G271=""),"",VLOOKUP($A271,Mitglieder!$C$24:$BG$323,F$303))</f>
        <v/>
      </c>
      <c r="G271" s="72" t="str">
        <f ca="1">IF(B271/ROUND(B271,0)=1,VLOOKUP($A271,Mitglieder!$C$24:$BA$323,G$303),"")</f>
        <v/>
      </c>
      <c r="H271" s="42" t="str">
        <f ca="1">IF($G271="","",VLOOKUP($A271,Mitglieder!$C$24:$BG$323,H$303))</f>
        <v/>
      </c>
      <c r="I271" s="54" t="str">
        <f ca="1">IF(OR(VLOOKUP($A271,Mitglieder!$C$24:$BG$323,I$303)="",$G271=""),"",VLOOKUP($A271,Mitglieder!$C$24:$BG$323,I$303))</f>
        <v/>
      </c>
      <c r="J271" s="42" t="str">
        <f ca="1">IF($G271="","",VLOOKUP($A271,Mitglieder!$C$24:$BG$323,J$303))</f>
        <v/>
      </c>
      <c r="K271" s="54" t="str">
        <f ca="1">IF(OR(VLOOKUP($A271,Mitglieder!$C$24:$BG$323,K$303)="",$G271=""),"",VLOOKUP($A271,Mitglieder!$C$24:$BG$323,K$303))</f>
        <v/>
      </c>
      <c r="L271" s="42" t="str">
        <f ca="1">IF($G271="","",VLOOKUP($A271,Mitglieder!$C$24:$BG$323,L$303))</f>
        <v/>
      </c>
      <c r="M271" s="42" t="str">
        <f ca="1">IF($G271="","",VLOOKUP($A271,Mitglieder!$C$24:$BG$323,M$303))</f>
        <v/>
      </c>
      <c r="N271" s="42" t="str">
        <f ca="1">IF($G271="","",VLOOKUP($A271,Mitglieder!$C$24:$BG$323,N$303))</f>
        <v/>
      </c>
      <c r="O271" s="42" t="str">
        <f ca="1">IF($G271="","",VLOOKUP($A271,Mitglieder!$C$24:$BG$323,O$303))</f>
        <v/>
      </c>
      <c r="P271" s="42" t="str">
        <f ca="1">IF($G271="","",VLOOKUP($A271,Mitglieder!$C$24:$BG$323,P$303))</f>
        <v/>
      </c>
      <c r="Q271" s="42" t="str">
        <f ca="1">IF($G271="","",VLOOKUP($A271,Mitglieder!$C$24:$BG$323,Q$303))</f>
        <v/>
      </c>
      <c r="R271" s="54" t="str">
        <f ca="1">IF(OR(VLOOKUP($A271,Mitglieder!$C$24:$BG$323,R$303)="",$G271=""),"",VLOOKUP($A271,Mitglieder!$C$24:$BG$323,R$303))</f>
        <v/>
      </c>
      <c r="S271" s="43" t="str">
        <f ca="1">IF($G271="","",TEXT(VLOOKUP($A271,Mitglieder!$C$24:$BG$323,S$303),"TT.MM.JJJJ"))</f>
        <v/>
      </c>
      <c r="T271" s="43" t="str">
        <f ca="1">IF($G271="","",TEXT(VLOOKUP($A271,Mitglieder!$C$24:$BG$323,T$303),"TT.MM.JJJJ"))</f>
        <v/>
      </c>
      <c r="U271" s="43" t="str">
        <f ca="1">IF($G271="","",TEXT(VLOOKUP($A271,Mitglieder!$C$24:$BG$323,U$303),"TT.MM.JJJJ"))</f>
        <v/>
      </c>
      <c r="V271" s="54" t="str">
        <f ca="1">IF(OR(VLOOKUP($A271,Mitglieder!$C$24:$BG$323,V$303)="",$G271=""),"",VLOOKUP($A271,Mitglieder!$C$24:$BG$323,V$303))</f>
        <v/>
      </c>
      <c r="W271" s="54" t="str">
        <f ca="1">IF(OR(VLOOKUP($A271,Mitglieder!$C$24:$BG$323,W$303)="",$G271=""),"",VLOOKUP($A271,Mitglieder!$C$24:$BG$323,W$303))</f>
        <v/>
      </c>
      <c r="X271" s="54" t="str">
        <f ca="1">IF(OR(VLOOKUP($A271,Mitglieder!$C$24:$BG$323,X$303)="",$G271=""),"",VLOOKUP($A271,Mitglieder!$C$24:$BG$323,X$303))</f>
        <v/>
      </c>
      <c r="Y271" s="54" t="str">
        <f ca="1">IF(OR(VLOOKUP($A271,Mitglieder!$C$24:$BG$323,Y$303)="",$G271=""),"",VLOOKUP($A271,Mitglieder!$C$24:$BG$323,Y$303))</f>
        <v/>
      </c>
      <c r="Z271" s="54" t="str">
        <f ca="1">IF(OR(VLOOKUP($A271,Mitglieder!$C$24:$BG$323,Z$303)="",$G271=""),"",VLOOKUP($A271,Mitglieder!$C$24:$BG$323,Z$303))</f>
        <v/>
      </c>
      <c r="AA271" s="54" t="str">
        <f ca="1">IF(OR(VLOOKUP($A271,Mitglieder!$C$24:$BG$323,AA$303)="",$G271=""),"",VLOOKUP($A271,Mitglieder!$C$24:$BG$323,AA$303))</f>
        <v/>
      </c>
      <c r="AB271" s="54" t="str">
        <f ca="1">IF(OR(VLOOKUP($A271,Mitglieder!$C$24:$BG$323,AB$303)="",$G271=""),"",VLOOKUP($A271,Mitglieder!$C$24:$BG$323,AB$303))</f>
        <v/>
      </c>
      <c r="AC271" s="54" t="str">
        <f ca="1">IF(OR(VLOOKUP($A271,Mitglieder!$C$24:$BG$323,AC$303)="",$G271=""),"",VLOOKUP($A271,Mitglieder!$C$24:$BG$323,AC$303))</f>
        <v/>
      </c>
      <c r="AD271" s="54" t="str">
        <f ca="1">IF(OR(VLOOKUP($A271,Mitglieder!$C$24:$BG$323,AD$303)="",$G271=""),"",VLOOKUP($A271,Mitglieder!$C$24:$BG$323,AD$303))</f>
        <v/>
      </c>
      <c r="AE271" s="54" t="str">
        <f ca="1">IF(OR(VLOOKUP($A271,Mitglieder!$C$24:$BG$323,AE$303)="",$G271=""),"",VLOOKUP($A271,Mitglieder!$C$24:$BG$323,AE$303))</f>
        <v/>
      </c>
      <c r="AF271" s="54" t="str">
        <f ca="1">IF(OR(VLOOKUP($A271,Mitglieder!$C$24:$BG$323,AF$303)="",$G271=""),"",VLOOKUP($A271,Mitglieder!$C$24:$BG$323,AF$303))</f>
        <v/>
      </c>
      <c r="AG271" s="54" t="str">
        <f ca="1">IF(OR(VLOOKUP($A271,Mitglieder!$C$24:$BG$323,AG$303)="",$G271=""),"",VLOOKUP($A271,Mitglieder!$C$24:$BG$323,AG$303))</f>
        <v/>
      </c>
      <c r="AH271" s="54" t="str">
        <f ca="1">IF(OR(VLOOKUP($A271,Mitglieder!$C$24:$BG$323,AH$303)="",$G271=""),"",VLOOKUP($A271,Mitglieder!$C$24:$BG$323,AH$303))</f>
        <v/>
      </c>
      <c r="AI271" s="54" t="str">
        <f ca="1">IF(OR(VLOOKUP($A271,Mitglieder!$C$24:$BG$323,AI$303)="",$G271=""),"",VLOOKUP($A271,Mitglieder!$C$24:$BG$323,AI$303))</f>
        <v/>
      </c>
      <c r="AJ271" s="54" t="str">
        <f ca="1">IF(OR(VLOOKUP($A271,Mitglieder!$C$24:$BG$323,AJ$303)="",$G271=""),"",VLOOKUP($A271,Mitglieder!$C$24:$BG$323,AJ$303))</f>
        <v/>
      </c>
      <c r="AK271" s="54" t="str">
        <f ca="1">IF(OR(VLOOKUP($A271,Mitglieder!$C$24:$BG$323,AK$303)="",$G271=""),"",VLOOKUP($A271,Mitglieder!$C$24:$BG$323,AK$303))</f>
        <v/>
      </c>
      <c r="AL271" s="54" t="str">
        <f ca="1">IF(OR(VLOOKUP($A271,Mitglieder!$C$24:$BG$323,AL$303)="",$G271=""),"",VLOOKUP($A271,Mitglieder!$C$24:$BG$323,AL$303))</f>
        <v/>
      </c>
      <c r="AM271" s="42" t="str">
        <f ca="1">IF($G271="","",VLOOKUP($A271,Mitglieder!$C$24:$BG$323,AM$303))</f>
        <v/>
      </c>
      <c r="AN271" s="54" t="str">
        <f ca="1">IF(OR(VLOOKUP($A271,Mitglieder!$C$24:$BG$323,AN$303)="",$G271=""),"",VLOOKUP($A271,Mitglieder!$C$24:$BG$323,AN$303))</f>
        <v/>
      </c>
      <c r="AO271" s="43" t="str">
        <f ca="1">IF($G271="","",TEXT(VLOOKUP($A271,Mitglieder!$C$24:$BG$323,AO$303),"TT.MM.JJJJ"))</f>
        <v/>
      </c>
      <c r="AP271" s="42" t="str">
        <f ca="1">IF($G271="","",VLOOKUP($A271,Mitglieder!$C$24:$BG$323,AP$303))</f>
        <v/>
      </c>
      <c r="AQ271" s="45" t="str">
        <f ca="1">IF($G271="","",TEXT(VLOOKUP($A271,Mitglieder!$C$24:$BG$323,AQ$303),"0.00"))</f>
        <v/>
      </c>
      <c r="AR271" s="54" t="str">
        <f ca="1">IF(OR(VLOOKUP($A271,Mitglieder!$C$24:$BG$323,AR$303)="",$G271=""),"",VLOOKUP($A271,Mitglieder!$C$24:$BG$323,AR$303))</f>
        <v/>
      </c>
      <c r="AS271" s="45" t="str">
        <f ca="1">IF($G271="","",TEXT(VLOOKUP($A271,Mitglieder!$C$24:$BG$323,AS$303),"0.00"))</f>
        <v/>
      </c>
      <c r="AT271" s="54" t="str">
        <f ca="1">IF(OR(VLOOKUP($A271,Mitglieder!$C$24:$BG$323,AT$303)="",$G271=""),"",VLOOKUP($A271,Mitglieder!$C$24:$BG$323,AT$303))</f>
        <v/>
      </c>
      <c r="AU271" s="45" t="str">
        <f ca="1">IF($G271="","",TEXT(VLOOKUP($A271,Mitglieder!$C$24:$BG$323,AU$303),"0.00"))</f>
        <v/>
      </c>
      <c r="AV271" s="45" t="str">
        <f ca="1">IF($G271="","",TEXT(VLOOKUP($A271,Mitglieder!$C$24:$BG$323,AV$303),"0.00"))</f>
        <v/>
      </c>
      <c r="AW271" s="42" t="str">
        <f ca="1">IF($G271="","",VLOOKUP($A271,Mitglieder!$C$24:$BG$323,AW$303))</f>
        <v/>
      </c>
      <c r="AX271" s="54" t="str">
        <f ca="1">IF(OR(VLOOKUP($A271,Mitglieder!$C$24:$BG$323,AX$303)="",$G271=""),"",VLOOKUP($A271,Mitglieder!$C$24:$BG$323,AX$303))</f>
        <v/>
      </c>
      <c r="AY271" s="43" t="str">
        <f ca="1">IF($G271="","",TEXT(VLOOKUP($A271,Mitglieder!$C$24:$BG$323,AY$303),"TT.MM.JJJJ"))</f>
        <v/>
      </c>
      <c r="AZ271" s="43" t="str">
        <f ca="1">IF($G271="","",TEXT(VLOOKUP($A271,Mitglieder!$C$24:$BG$323,AZ$303),"TT.MM.JJJJ"))</f>
        <v/>
      </c>
      <c r="BA271" s="43" t="str">
        <f ca="1">IF($G271="","",TEXT(VLOOKUP($A271,Mitglieder!$C$24:$BG$323,BA$303),"TT.MM.JJJJ"))</f>
        <v/>
      </c>
      <c r="BB271" s="43" t="str">
        <f ca="1">IF($G271="","",TEXT(VLOOKUP($A271,Mitglieder!$C$24:$BG$323,BB$303),"TT.MM.JJJJ"))</f>
        <v/>
      </c>
      <c r="BC271" s="43" t="str">
        <f ca="1">IF($G271="","",TEXT(VLOOKUP($A271,Mitglieder!$C$24:$BG$323,BC$303),"TT.MM.JJJJ"))</f>
        <v/>
      </c>
      <c r="BD271" s="43" t="str">
        <f ca="1">IF($G271="","",TEXT(VLOOKUP($A271,Mitglieder!$C$24:$BG$323,BD$303),"TT.MM.JJJJ"))</f>
        <v/>
      </c>
      <c r="BE271" s="42" t="str">
        <f ca="1">IF($G271="","",VLOOKUP($A271,Mitglieder!$C$24:$BG$323,BE$303))</f>
        <v/>
      </c>
      <c r="BF271" s="42" t="str">
        <f ca="1">IF($G271="","",VLOOKUP($A271,Mitglieder!$C$24:$BG$323,BF$303))</f>
        <v/>
      </c>
    </row>
    <row r="272" spans="1:58" x14ac:dyDescent="0.35">
      <c r="A272" s="42">
        <v>272</v>
      </c>
      <c r="B272" s="42">
        <f ca="1">VLOOKUP($A272,Mitglieder!$C$24:$BA$323,B$303)</f>
        <v>1.0299999999999967</v>
      </c>
      <c r="C272" s="42" t="str">
        <f ca="1">IF($G272="","",VLOOKUP($A272,Mitglieder!$C$24:$BG$323,C$303))</f>
        <v/>
      </c>
      <c r="D272" s="42" t="str">
        <f ca="1">IF($G272="","",VLOOKUP($A272,Mitglieder!$C$24:$BG$323,D$303))</f>
        <v/>
      </c>
      <c r="E272" s="42" t="str">
        <f ca="1">IF($G272="","",VLOOKUP($A272,Mitglieder!$C$24:$BG$323,E$303))</f>
        <v/>
      </c>
      <c r="F272" s="54" t="str">
        <f ca="1">IF(OR(VLOOKUP($A272,Mitglieder!$C$24:$BG$323,F$303)="",$G272=""),"",VLOOKUP($A272,Mitglieder!$C$24:$BG$323,F$303))</f>
        <v/>
      </c>
      <c r="G272" s="72" t="str">
        <f ca="1">IF(B272/ROUND(B272,0)=1,VLOOKUP($A272,Mitglieder!$C$24:$BA$323,G$303),"")</f>
        <v/>
      </c>
      <c r="H272" s="42" t="str">
        <f ca="1">IF($G272="","",VLOOKUP($A272,Mitglieder!$C$24:$BG$323,H$303))</f>
        <v/>
      </c>
      <c r="I272" s="54" t="str">
        <f ca="1">IF(OR(VLOOKUP($A272,Mitglieder!$C$24:$BG$323,I$303)="",$G272=""),"",VLOOKUP($A272,Mitglieder!$C$24:$BG$323,I$303))</f>
        <v/>
      </c>
      <c r="J272" s="42" t="str">
        <f ca="1">IF($G272="","",VLOOKUP($A272,Mitglieder!$C$24:$BG$323,J$303))</f>
        <v/>
      </c>
      <c r="K272" s="54" t="str">
        <f ca="1">IF(OR(VLOOKUP($A272,Mitglieder!$C$24:$BG$323,K$303)="",$G272=""),"",VLOOKUP($A272,Mitglieder!$C$24:$BG$323,K$303))</f>
        <v/>
      </c>
      <c r="L272" s="42" t="str">
        <f ca="1">IF($G272="","",VLOOKUP($A272,Mitglieder!$C$24:$BG$323,L$303))</f>
        <v/>
      </c>
      <c r="M272" s="42" t="str">
        <f ca="1">IF($G272="","",VLOOKUP($A272,Mitglieder!$C$24:$BG$323,M$303))</f>
        <v/>
      </c>
      <c r="N272" s="42" t="str">
        <f ca="1">IF($G272="","",VLOOKUP($A272,Mitglieder!$C$24:$BG$323,N$303))</f>
        <v/>
      </c>
      <c r="O272" s="42" t="str">
        <f ca="1">IF($G272="","",VLOOKUP($A272,Mitglieder!$C$24:$BG$323,O$303))</f>
        <v/>
      </c>
      <c r="P272" s="42" t="str">
        <f ca="1">IF($G272="","",VLOOKUP($A272,Mitglieder!$C$24:$BG$323,P$303))</f>
        <v/>
      </c>
      <c r="Q272" s="42" t="str">
        <f ca="1">IF($G272="","",VLOOKUP($A272,Mitglieder!$C$24:$BG$323,Q$303))</f>
        <v/>
      </c>
      <c r="R272" s="54" t="str">
        <f ca="1">IF(OR(VLOOKUP($A272,Mitglieder!$C$24:$BG$323,R$303)="",$G272=""),"",VLOOKUP($A272,Mitglieder!$C$24:$BG$323,R$303))</f>
        <v/>
      </c>
      <c r="S272" s="43" t="str">
        <f ca="1">IF($G272="","",TEXT(VLOOKUP($A272,Mitglieder!$C$24:$BG$323,S$303),"TT.MM.JJJJ"))</f>
        <v/>
      </c>
      <c r="T272" s="43" t="str">
        <f ca="1">IF($G272="","",TEXT(VLOOKUP($A272,Mitglieder!$C$24:$BG$323,T$303),"TT.MM.JJJJ"))</f>
        <v/>
      </c>
      <c r="U272" s="43" t="str">
        <f ca="1">IF($G272="","",TEXT(VLOOKUP($A272,Mitglieder!$C$24:$BG$323,U$303),"TT.MM.JJJJ"))</f>
        <v/>
      </c>
      <c r="V272" s="54" t="str">
        <f ca="1">IF(OR(VLOOKUP($A272,Mitglieder!$C$24:$BG$323,V$303)="",$G272=""),"",VLOOKUP($A272,Mitglieder!$C$24:$BG$323,V$303))</f>
        <v/>
      </c>
      <c r="W272" s="54" t="str">
        <f ca="1">IF(OR(VLOOKUP($A272,Mitglieder!$C$24:$BG$323,W$303)="",$G272=""),"",VLOOKUP($A272,Mitglieder!$C$24:$BG$323,W$303))</f>
        <v/>
      </c>
      <c r="X272" s="54" t="str">
        <f ca="1">IF(OR(VLOOKUP($A272,Mitglieder!$C$24:$BG$323,X$303)="",$G272=""),"",VLOOKUP($A272,Mitglieder!$C$24:$BG$323,X$303))</f>
        <v/>
      </c>
      <c r="Y272" s="54" t="str">
        <f ca="1">IF(OR(VLOOKUP($A272,Mitglieder!$C$24:$BG$323,Y$303)="",$G272=""),"",VLOOKUP($A272,Mitglieder!$C$24:$BG$323,Y$303))</f>
        <v/>
      </c>
      <c r="Z272" s="54" t="str">
        <f ca="1">IF(OR(VLOOKUP($A272,Mitglieder!$C$24:$BG$323,Z$303)="",$G272=""),"",VLOOKUP($A272,Mitglieder!$C$24:$BG$323,Z$303))</f>
        <v/>
      </c>
      <c r="AA272" s="54" t="str">
        <f ca="1">IF(OR(VLOOKUP($A272,Mitglieder!$C$24:$BG$323,AA$303)="",$G272=""),"",VLOOKUP($A272,Mitglieder!$C$24:$BG$323,AA$303))</f>
        <v/>
      </c>
      <c r="AB272" s="54" t="str">
        <f ca="1">IF(OR(VLOOKUP($A272,Mitglieder!$C$24:$BG$323,AB$303)="",$G272=""),"",VLOOKUP($A272,Mitglieder!$C$24:$BG$323,AB$303))</f>
        <v/>
      </c>
      <c r="AC272" s="54" t="str">
        <f ca="1">IF(OR(VLOOKUP($A272,Mitglieder!$C$24:$BG$323,AC$303)="",$G272=""),"",VLOOKUP($A272,Mitglieder!$C$24:$BG$323,AC$303))</f>
        <v/>
      </c>
      <c r="AD272" s="54" t="str">
        <f ca="1">IF(OR(VLOOKUP($A272,Mitglieder!$C$24:$BG$323,AD$303)="",$G272=""),"",VLOOKUP($A272,Mitglieder!$C$24:$BG$323,AD$303))</f>
        <v/>
      </c>
      <c r="AE272" s="54" t="str">
        <f ca="1">IF(OR(VLOOKUP($A272,Mitglieder!$C$24:$BG$323,AE$303)="",$G272=""),"",VLOOKUP($A272,Mitglieder!$C$24:$BG$323,AE$303))</f>
        <v/>
      </c>
      <c r="AF272" s="54" t="str">
        <f ca="1">IF(OR(VLOOKUP($A272,Mitglieder!$C$24:$BG$323,AF$303)="",$G272=""),"",VLOOKUP($A272,Mitglieder!$C$24:$BG$323,AF$303))</f>
        <v/>
      </c>
      <c r="AG272" s="54" t="str">
        <f ca="1">IF(OR(VLOOKUP($A272,Mitglieder!$C$24:$BG$323,AG$303)="",$G272=""),"",VLOOKUP($A272,Mitglieder!$C$24:$BG$323,AG$303))</f>
        <v/>
      </c>
      <c r="AH272" s="54" t="str">
        <f ca="1">IF(OR(VLOOKUP($A272,Mitglieder!$C$24:$BG$323,AH$303)="",$G272=""),"",VLOOKUP($A272,Mitglieder!$C$24:$BG$323,AH$303))</f>
        <v/>
      </c>
      <c r="AI272" s="54" t="str">
        <f ca="1">IF(OR(VLOOKUP($A272,Mitglieder!$C$24:$BG$323,AI$303)="",$G272=""),"",VLOOKUP($A272,Mitglieder!$C$24:$BG$323,AI$303))</f>
        <v/>
      </c>
      <c r="AJ272" s="54" t="str">
        <f ca="1">IF(OR(VLOOKUP($A272,Mitglieder!$C$24:$BG$323,AJ$303)="",$G272=""),"",VLOOKUP($A272,Mitglieder!$C$24:$BG$323,AJ$303))</f>
        <v/>
      </c>
      <c r="AK272" s="54" t="str">
        <f ca="1">IF(OR(VLOOKUP($A272,Mitglieder!$C$24:$BG$323,AK$303)="",$G272=""),"",VLOOKUP($A272,Mitglieder!$C$24:$BG$323,AK$303))</f>
        <v/>
      </c>
      <c r="AL272" s="54" t="str">
        <f ca="1">IF(OR(VLOOKUP($A272,Mitglieder!$C$24:$BG$323,AL$303)="",$G272=""),"",VLOOKUP($A272,Mitglieder!$C$24:$BG$323,AL$303))</f>
        <v/>
      </c>
      <c r="AM272" s="42" t="str">
        <f ca="1">IF($G272="","",VLOOKUP($A272,Mitglieder!$C$24:$BG$323,AM$303))</f>
        <v/>
      </c>
      <c r="AN272" s="54" t="str">
        <f ca="1">IF(OR(VLOOKUP($A272,Mitglieder!$C$24:$BG$323,AN$303)="",$G272=""),"",VLOOKUP($A272,Mitglieder!$C$24:$BG$323,AN$303))</f>
        <v/>
      </c>
      <c r="AO272" s="43" t="str">
        <f ca="1">IF($G272="","",TEXT(VLOOKUP($A272,Mitglieder!$C$24:$BG$323,AO$303),"TT.MM.JJJJ"))</f>
        <v/>
      </c>
      <c r="AP272" s="42" t="str">
        <f ca="1">IF($G272="","",VLOOKUP($A272,Mitglieder!$C$24:$BG$323,AP$303))</f>
        <v/>
      </c>
      <c r="AQ272" s="45" t="str">
        <f ca="1">IF($G272="","",TEXT(VLOOKUP($A272,Mitglieder!$C$24:$BG$323,AQ$303),"0.00"))</f>
        <v/>
      </c>
      <c r="AR272" s="54" t="str">
        <f ca="1">IF(OR(VLOOKUP($A272,Mitglieder!$C$24:$BG$323,AR$303)="",$G272=""),"",VLOOKUP($A272,Mitglieder!$C$24:$BG$323,AR$303))</f>
        <v/>
      </c>
      <c r="AS272" s="45" t="str">
        <f ca="1">IF($G272="","",TEXT(VLOOKUP($A272,Mitglieder!$C$24:$BG$323,AS$303),"0.00"))</f>
        <v/>
      </c>
      <c r="AT272" s="54" t="str">
        <f ca="1">IF(OR(VLOOKUP($A272,Mitglieder!$C$24:$BG$323,AT$303)="",$G272=""),"",VLOOKUP($A272,Mitglieder!$C$24:$BG$323,AT$303))</f>
        <v/>
      </c>
      <c r="AU272" s="45" t="str">
        <f ca="1">IF($G272="","",TEXT(VLOOKUP($A272,Mitglieder!$C$24:$BG$323,AU$303),"0.00"))</f>
        <v/>
      </c>
      <c r="AV272" s="45" t="str">
        <f ca="1">IF($G272="","",TEXT(VLOOKUP($A272,Mitglieder!$C$24:$BG$323,AV$303),"0.00"))</f>
        <v/>
      </c>
      <c r="AW272" s="42" t="str">
        <f ca="1">IF($G272="","",VLOOKUP($A272,Mitglieder!$C$24:$BG$323,AW$303))</f>
        <v/>
      </c>
      <c r="AX272" s="54" t="str">
        <f ca="1">IF(OR(VLOOKUP($A272,Mitglieder!$C$24:$BG$323,AX$303)="",$G272=""),"",VLOOKUP($A272,Mitglieder!$C$24:$BG$323,AX$303))</f>
        <v/>
      </c>
      <c r="AY272" s="43" t="str">
        <f ca="1">IF($G272="","",TEXT(VLOOKUP($A272,Mitglieder!$C$24:$BG$323,AY$303),"TT.MM.JJJJ"))</f>
        <v/>
      </c>
      <c r="AZ272" s="43" t="str">
        <f ca="1">IF($G272="","",TEXT(VLOOKUP($A272,Mitglieder!$C$24:$BG$323,AZ$303),"TT.MM.JJJJ"))</f>
        <v/>
      </c>
      <c r="BA272" s="43" t="str">
        <f ca="1">IF($G272="","",TEXT(VLOOKUP($A272,Mitglieder!$C$24:$BG$323,BA$303),"TT.MM.JJJJ"))</f>
        <v/>
      </c>
      <c r="BB272" s="43" t="str">
        <f ca="1">IF($G272="","",TEXT(VLOOKUP($A272,Mitglieder!$C$24:$BG$323,BB$303),"TT.MM.JJJJ"))</f>
        <v/>
      </c>
      <c r="BC272" s="43" t="str">
        <f ca="1">IF($G272="","",TEXT(VLOOKUP($A272,Mitglieder!$C$24:$BG$323,BC$303),"TT.MM.JJJJ"))</f>
        <v/>
      </c>
      <c r="BD272" s="43" t="str">
        <f ca="1">IF($G272="","",TEXT(VLOOKUP($A272,Mitglieder!$C$24:$BG$323,BD$303),"TT.MM.JJJJ"))</f>
        <v/>
      </c>
      <c r="BE272" s="42" t="str">
        <f ca="1">IF($G272="","",VLOOKUP($A272,Mitglieder!$C$24:$BG$323,BE$303))</f>
        <v/>
      </c>
      <c r="BF272" s="42" t="str">
        <f ca="1">IF($G272="","",VLOOKUP($A272,Mitglieder!$C$24:$BG$323,BF$303))</f>
        <v/>
      </c>
    </row>
    <row r="273" spans="1:58" x14ac:dyDescent="0.35">
      <c r="A273" s="42">
        <v>273</v>
      </c>
      <c r="B273" s="42">
        <f ca="1">VLOOKUP($A273,Mitglieder!$C$24:$BA$323,B$303)</f>
        <v>1.0299999999999967</v>
      </c>
      <c r="C273" s="42" t="str">
        <f ca="1">IF($G273="","",VLOOKUP($A273,Mitglieder!$C$24:$BG$323,C$303))</f>
        <v/>
      </c>
      <c r="D273" s="42" t="str">
        <f ca="1">IF($G273="","",VLOOKUP($A273,Mitglieder!$C$24:$BG$323,D$303))</f>
        <v/>
      </c>
      <c r="E273" s="42" t="str">
        <f ca="1">IF($G273="","",VLOOKUP($A273,Mitglieder!$C$24:$BG$323,E$303))</f>
        <v/>
      </c>
      <c r="F273" s="54" t="str">
        <f ca="1">IF(OR(VLOOKUP($A273,Mitglieder!$C$24:$BG$323,F$303)="",$G273=""),"",VLOOKUP($A273,Mitglieder!$C$24:$BG$323,F$303))</f>
        <v/>
      </c>
      <c r="G273" s="72" t="str">
        <f ca="1">IF(B273/ROUND(B273,0)=1,VLOOKUP($A273,Mitglieder!$C$24:$BA$323,G$303),"")</f>
        <v/>
      </c>
      <c r="H273" s="42" t="str">
        <f ca="1">IF($G273="","",VLOOKUP($A273,Mitglieder!$C$24:$BG$323,H$303))</f>
        <v/>
      </c>
      <c r="I273" s="54" t="str">
        <f ca="1">IF(OR(VLOOKUP($A273,Mitglieder!$C$24:$BG$323,I$303)="",$G273=""),"",VLOOKUP($A273,Mitglieder!$C$24:$BG$323,I$303))</f>
        <v/>
      </c>
      <c r="J273" s="42" t="str">
        <f ca="1">IF($G273="","",VLOOKUP($A273,Mitglieder!$C$24:$BG$323,J$303))</f>
        <v/>
      </c>
      <c r="K273" s="54" t="str">
        <f ca="1">IF(OR(VLOOKUP($A273,Mitglieder!$C$24:$BG$323,K$303)="",$G273=""),"",VLOOKUP($A273,Mitglieder!$C$24:$BG$323,K$303))</f>
        <v/>
      </c>
      <c r="L273" s="42" t="str">
        <f ca="1">IF($G273="","",VLOOKUP($A273,Mitglieder!$C$24:$BG$323,L$303))</f>
        <v/>
      </c>
      <c r="M273" s="42" t="str">
        <f ca="1">IF($G273="","",VLOOKUP($A273,Mitglieder!$C$24:$BG$323,M$303))</f>
        <v/>
      </c>
      <c r="N273" s="42" t="str">
        <f ca="1">IF($G273="","",VLOOKUP($A273,Mitglieder!$C$24:$BG$323,N$303))</f>
        <v/>
      </c>
      <c r="O273" s="42" t="str">
        <f ca="1">IF($G273="","",VLOOKUP($A273,Mitglieder!$C$24:$BG$323,O$303))</f>
        <v/>
      </c>
      <c r="P273" s="42" t="str">
        <f ca="1">IF($G273="","",VLOOKUP($A273,Mitglieder!$C$24:$BG$323,P$303))</f>
        <v/>
      </c>
      <c r="Q273" s="42" t="str">
        <f ca="1">IF($G273="","",VLOOKUP($A273,Mitglieder!$C$24:$BG$323,Q$303))</f>
        <v/>
      </c>
      <c r="R273" s="54" t="str">
        <f ca="1">IF(OR(VLOOKUP($A273,Mitglieder!$C$24:$BG$323,R$303)="",$G273=""),"",VLOOKUP($A273,Mitglieder!$C$24:$BG$323,R$303))</f>
        <v/>
      </c>
      <c r="S273" s="43" t="str">
        <f ca="1">IF($G273="","",TEXT(VLOOKUP($A273,Mitglieder!$C$24:$BG$323,S$303),"TT.MM.JJJJ"))</f>
        <v/>
      </c>
      <c r="T273" s="43" t="str">
        <f ca="1">IF($G273="","",TEXT(VLOOKUP($A273,Mitglieder!$C$24:$BG$323,T$303),"TT.MM.JJJJ"))</f>
        <v/>
      </c>
      <c r="U273" s="43" t="str">
        <f ca="1">IF($G273="","",TEXT(VLOOKUP($A273,Mitglieder!$C$24:$BG$323,U$303),"TT.MM.JJJJ"))</f>
        <v/>
      </c>
      <c r="V273" s="54" t="str">
        <f ca="1">IF(OR(VLOOKUP($A273,Mitglieder!$C$24:$BG$323,V$303)="",$G273=""),"",VLOOKUP($A273,Mitglieder!$C$24:$BG$323,V$303))</f>
        <v/>
      </c>
      <c r="W273" s="54" t="str">
        <f ca="1">IF(OR(VLOOKUP($A273,Mitglieder!$C$24:$BG$323,W$303)="",$G273=""),"",VLOOKUP($A273,Mitglieder!$C$24:$BG$323,W$303))</f>
        <v/>
      </c>
      <c r="X273" s="54" t="str">
        <f ca="1">IF(OR(VLOOKUP($A273,Mitglieder!$C$24:$BG$323,X$303)="",$G273=""),"",VLOOKUP($A273,Mitglieder!$C$24:$BG$323,X$303))</f>
        <v/>
      </c>
      <c r="Y273" s="54" t="str">
        <f ca="1">IF(OR(VLOOKUP($A273,Mitglieder!$C$24:$BG$323,Y$303)="",$G273=""),"",VLOOKUP($A273,Mitglieder!$C$24:$BG$323,Y$303))</f>
        <v/>
      </c>
      <c r="Z273" s="54" t="str">
        <f ca="1">IF(OR(VLOOKUP($A273,Mitglieder!$C$24:$BG$323,Z$303)="",$G273=""),"",VLOOKUP($A273,Mitglieder!$C$24:$BG$323,Z$303))</f>
        <v/>
      </c>
      <c r="AA273" s="54" t="str">
        <f ca="1">IF(OR(VLOOKUP($A273,Mitglieder!$C$24:$BG$323,AA$303)="",$G273=""),"",VLOOKUP($A273,Mitglieder!$C$24:$BG$323,AA$303))</f>
        <v/>
      </c>
      <c r="AB273" s="54" t="str">
        <f ca="1">IF(OR(VLOOKUP($A273,Mitglieder!$C$24:$BG$323,AB$303)="",$G273=""),"",VLOOKUP($A273,Mitglieder!$C$24:$BG$323,AB$303))</f>
        <v/>
      </c>
      <c r="AC273" s="54" t="str">
        <f ca="1">IF(OR(VLOOKUP($A273,Mitglieder!$C$24:$BG$323,AC$303)="",$G273=""),"",VLOOKUP($A273,Mitglieder!$C$24:$BG$323,AC$303))</f>
        <v/>
      </c>
      <c r="AD273" s="54" t="str">
        <f ca="1">IF(OR(VLOOKUP($A273,Mitglieder!$C$24:$BG$323,AD$303)="",$G273=""),"",VLOOKUP($A273,Mitglieder!$C$24:$BG$323,AD$303))</f>
        <v/>
      </c>
      <c r="AE273" s="54" t="str">
        <f ca="1">IF(OR(VLOOKUP($A273,Mitglieder!$C$24:$BG$323,AE$303)="",$G273=""),"",VLOOKUP($A273,Mitglieder!$C$24:$BG$323,AE$303))</f>
        <v/>
      </c>
      <c r="AF273" s="54" t="str">
        <f ca="1">IF(OR(VLOOKUP($A273,Mitglieder!$C$24:$BG$323,AF$303)="",$G273=""),"",VLOOKUP($A273,Mitglieder!$C$24:$BG$323,AF$303))</f>
        <v/>
      </c>
      <c r="AG273" s="54" t="str">
        <f ca="1">IF(OR(VLOOKUP($A273,Mitglieder!$C$24:$BG$323,AG$303)="",$G273=""),"",VLOOKUP($A273,Mitglieder!$C$24:$BG$323,AG$303))</f>
        <v/>
      </c>
      <c r="AH273" s="54" t="str">
        <f ca="1">IF(OR(VLOOKUP($A273,Mitglieder!$C$24:$BG$323,AH$303)="",$G273=""),"",VLOOKUP($A273,Mitglieder!$C$24:$BG$323,AH$303))</f>
        <v/>
      </c>
      <c r="AI273" s="54" t="str">
        <f ca="1">IF(OR(VLOOKUP($A273,Mitglieder!$C$24:$BG$323,AI$303)="",$G273=""),"",VLOOKUP($A273,Mitglieder!$C$24:$BG$323,AI$303))</f>
        <v/>
      </c>
      <c r="AJ273" s="54" t="str">
        <f ca="1">IF(OR(VLOOKUP($A273,Mitglieder!$C$24:$BG$323,AJ$303)="",$G273=""),"",VLOOKUP($A273,Mitglieder!$C$24:$BG$323,AJ$303))</f>
        <v/>
      </c>
      <c r="AK273" s="54" t="str">
        <f ca="1">IF(OR(VLOOKUP($A273,Mitglieder!$C$24:$BG$323,AK$303)="",$G273=""),"",VLOOKUP($A273,Mitglieder!$C$24:$BG$323,AK$303))</f>
        <v/>
      </c>
      <c r="AL273" s="54" t="str">
        <f ca="1">IF(OR(VLOOKUP($A273,Mitglieder!$C$24:$BG$323,AL$303)="",$G273=""),"",VLOOKUP($A273,Mitglieder!$C$24:$BG$323,AL$303))</f>
        <v/>
      </c>
      <c r="AM273" s="42" t="str">
        <f ca="1">IF($G273="","",VLOOKUP($A273,Mitglieder!$C$24:$BG$323,AM$303))</f>
        <v/>
      </c>
      <c r="AN273" s="54" t="str">
        <f ca="1">IF(OR(VLOOKUP($A273,Mitglieder!$C$24:$BG$323,AN$303)="",$G273=""),"",VLOOKUP($A273,Mitglieder!$C$24:$BG$323,AN$303))</f>
        <v/>
      </c>
      <c r="AO273" s="43" t="str">
        <f ca="1">IF($G273="","",TEXT(VLOOKUP($A273,Mitglieder!$C$24:$BG$323,AO$303),"TT.MM.JJJJ"))</f>
        <v/>
      </c>
      <c r="AP273" s="42" t="str">
        <f ca="1">IF($G273="","",VLOOKUP($A273,Mitglieder!$C$24:$BG$323,AP$303))</f>
        <v/>
      </c>
      <c r="AQ273" s="45" t="str">
        <f ca="1">IF($G273="","",TEXT(VLOOKUP($A273,Mitglieder!$C$24:$BG$323,AQ$303),"0.00"))</f>
        <v/>
      </c>
      <c r="AR273" s="54" t="str">
        <f ca="1">IF(OR(VLOOKUP($A273,Mitglieder!$C$24:$BG$323,AR$303)="",$G273=""),"",VLOOKUP($A273,Mitglieder!$C$24:$BG$323,AR$303))</f>
        <v/>
      </c>
      <c r="AS273" s="45" t="str">
        <f ca="1">IF($G273="","",TEXT(VLOOKUP($A273,Mitglieder!$C$24:$BG$323,AS$303),"0.00"))</f>
        <v/>
      </c>
      <c r="AT273" s="54" t="str">
        <f ca="1">IF(OR(VLOOKUP($A273,Mitglieder!$C$24:$BG$323,AT$303)="",$G273=""),"",VLOOKUP($A273,Mitglieder!$C$24:$BG$323,AT$303))</f>
        <v/>
      </c>
      <c r="AU273" s="45" t="str">
        <f ca="1">IF($G273="","",TEXT(VLOOKUP($A273,Mitglieder!$C$24:$BG$323,AU$303),"0.00"))</f>
        <v/>
      </c>
      <c r="AV273" s="45" t="str">
        <f ca="1">IF($G273="","",TEXT(VLOOKUP($A273,Mitglieder!$C$24:$BG$323,AV$303),"0.00"))</f>
        <v/>
      </c>
      <c r="AW273" s="42" t="str">
        <f ca="1">IF($G273="","",VLOOKUP($A273,Mitglieder!$C$24:$BG$323,AW$303))</f>
        <v/>
      </c>
      <c r="AX273" s="54" t="str">
        <f ca="1">IF(OR(VLOOKUP($A273,Mitglieder!$C$24:$BG$323,AX$303)="",$G273=""),"",VLOOKUP($A273,Mitglieder!$C$24:$BG$323,AX$303))</f>
        <v/>
      </c>
      <c r="AY273" s="43" t="str">
        <f ca="1">IF($G273="","",TEXT(VLOOKUP($A273,Mitglieder!$C$24:$BG$323,AY$303),"TT.MM.JJJJ"))</f>
        <v/>
      </c>
      <c r="AZ273" s="43" t="str">
        <f ca="1">IF($G273="","",TEXT(VLOOKUP($A273,Mitglieder!$C$24:$BG$323,AZ$303),"TT.MM.JJJJ"))</f>
        <v/>
      </c>
      <c r="BA273" s="43" t="str">
        <f ca="1">IF($G273="","",TEXT(VLOOKUP($A273,Mitglieder!$C$24:$BG$323,BA$303),"TT.MM.JJJJ"))</f>
        <v/>
      </c>
      <c r="BB273" s="43" t="str">
        <f ca="1">IF($G273="","",TEXT(VLOOKUP($A273,Mitglieder!$C$24:$BG$323,BB$303),"TT.MM.JJJJ"))</f>
        <v/>
      </c>
      <c r="BC273" s="43" t="str">
        <f ca="1">IF($G273="","",TEXT(VLOOKUP($A273,Mitglieder!$C$24:$BG$323,BC$303),"TT.MM.JJJJ"))</f>
        <v/>
      </c>
      <c r="BD273" s="43" t="str">
        <f ca="1">IF($G273="","",TEXT(VLOOKUP($A273,Mitglieder!$C$24:$BG$323,BD$303),"TT.MM.JJJJ"))</f>
        <v/>
      </c>
      <c r="BE273" s="42" t="str">
        <f ca="1">IF($G273="","",VLOOKUP($A273,Mitglieder!$C$24:$BG$323,BE$303))</f>
        <v/>
      </c>
      <c r="BF273" s="42" t="str">
        <f ca="1">IF($G273="","",VLOOKUP($A273,Mitglieder!$C$24:$BG$323,BF$303))</f>
        <v/>
      </c>
    </row>
    <row r="274" spans="1:58" x14ac:dyDescent="0.35">
      <c r="A274" s="42">
        <v>274</v>
      </c>
      <c r="B274" s="42">
        <f ca="1">VLOOKUP($A274,Mitglieder!$C$24:$BA$323,B$303)</f>
        <v>1.0299999999999967</v>
      </c>
      <c r="C274" s="42" t="str">
        <f ca="1">IF($G274="","",VLOOKUP($A274,Mitglieder!$C$24:$BG$323,C$303))</f>
        <v/>
      </c>
      <c r="D274" s="42" t="str">
        <f ca="1">IF($G274="","",VLOOKUP($A274,Mitglieder!$C$24:$BG$323,D$303))</f>
        <v/>
      </c>
      <c r="E274" s="42" t="str">
        <f ca="1">IF($G274="","",VLOOKUP($A274,Mitglieder!$C$24:$BG$323,E$303))</f>
        <v/>
      </c>
      <c r="F274" s="54" t="str">
        <f ca="1">IF(OR(VLOOKUP($A274,Mitglieder!$C$24:$BG$323,F$303)="",$G274=""),"",VLOOKUP($A274,Mitglieder!$C$24:$BG$323,F$303))</f>
        <v/>
      </c>
      <c r="G274" s="72" t="str">
        <f ca="1">IF(B274/ROUND(B274,0)=1,VLOOKUP($A274,Mitglieder!$C$24:$BA$323,G$303),"")</f>
        <v/>
      </c>
      <c r="H274" s="42" t="str">
        <f ca="1">IF($G274="","",VLOOKUP($A274,Mitglieder!$C$24:$BG$323,H$303))</f>
        <v/>
      </c>
      <c r="I274" s="54" t="str">
        <f ca="1">IF(OR(VLOOKUP($A274,Mitglieder!$C$24:$BG$323,I$303)="",$G274=""),"",VLOOKUP($A274,Mitglieder!$C$24:$BG$323,I$303))</f>
        <v/>
      </c>
      <c r="J274" s="42" t="str">
        <f ca="1">IF($G274="","",VLOOKUP($A274,Mitglieder!$C$24:$BG$323,J$303))</f>
        <v/>
      </c>
      <c r="K274" s="54" t="str">
        <f ca="1">IF(OR(VLOOKUP($A274,Mitglieder!$C$24:$BG$323,K$303)="",$G274=""),"",VLOOKUP($A274,Mitglieder!$C$24:$BG$323,K$303))</f>
        <v/>
      </c>
      <c r="L274" s="42" t="str">
        <f ca="1">IF($G274="","",VLOOKUP($A274,Mitglieder!$C$24:$BG$323,L$303))</f>
        <v/>
      </c>
      <c r="M274" s="42" t="str">
        <f ca="1">IF($G274="","",VLOOKUP($A274,Mitglieder!$C$24:$BG$323,M$303))</f>
        <v/>
      </c>
      <c r="N274" s="42" t="str">
        <f ca="1">IF($G274="","",VLOOKUP($A274,Mitglieder!$C$24:$BG$323,N$303))</f>
        <v/>
      </c>
      <c r="O274" s="42" t="str">
        <f ca="1">IF($G274="","",VLOOKUP($A274,Mitglieder!$C$24:$BG$323,O$303))</f>
        <v/>
      </c>
      <c r="P274" s="42" t="str">
        <f ca="1">IF($G274="","",VLOOKUP($A274,Mitglieder!$C$24:$BG$323,P$303))</f>
        <v/>
      </c>
      <c r="Q274" s="42" t="str">
        <f ca="1">IF($G274="","",VLOOKUP($A274,Mitglieder!$C$24:$BG$323,Q$303))</f>
        <v/>
      </c>
      <c r="R274" s="54" t="str">
        <f ca="1">IF(OR(VLOOKUP($A274,Mitglieder!$C$24:$BG$323,R$303)="",$G274=""),"",VLOOKUP($A274,Mitglieder!$C$24:$BG$323,R$303))</f>
        <v/>
      </c>
      <c r="S274" s="43" t="str">
        <f ca="1">IF($G274="","",TEXT(VLOOKUP($A274,Mitglieder!$C$24:$BG$323,S$303),"TT.MM.JJJJ"))</f>
        <v/>
      </c>
      <c r="T274" s="43" t="str">
        <f ca="1">IF($G274="","",TEXT(VLOOKUP($A274,Mitglieder!$C$24:$BG$323,T$303),"TT.MM.JJJJ"))</f>
        <v/>
      </c>
      <c r="U274" s="43" t="str">
        <f ca="1">IF($G274="","",TEXT(VLOOKUP($A274,Mitglieder!$C$24:$BG$323,U$303),"TT.MM.JJJJ"))</f>
        <v/>
      </c>
      <c r="V274" s="54" t="str">
        <f ca="1">IF(OR(VLOOKUP($A274,Mitglieder!$C$24:$BG$323,V$303)="",$G274=""),"",VLOOKUP($A274,Mitglieder!$C$24:$BG$323,V$303))</f>
        <v/>
      </c>
      <c r="W274" s="54" t="str">
        <f ca="1">IF(OR(VLOOKUP($A274,Mitglieder!$C$24:$BG$323,W$303)="",$G274=""),"",VLOOKUP($A274,Mitglieder!$C$24:$BG$323,W$303))</f>
        <v/>
      </c>
      <c r="X274" s="54" t="str">
        <f ca="1">IF(OR(VLOOKUP($A274,Mitglieder!$C$24:$BG$323,X$303)="",$G274=""),"",VLOOKUP($A274,Mitglieder!$C$24:$BG$323,X$303))</f>
        <v/>
      </c>
      <c r="Y274" s="54" t="str">
        <f ca="1">IF(OR(VLOOKUP($A274,Mitglieder!$C$24:$BG$323,Y$303)="",$G274=""),"",VLOOKUP($A274,Mitglieder!$C$24:$BG$323,Y$303))</f>
        <v/>
      </c>
      <c r="Z274" s="54" t="str">
        <f ca="1">IF(OR(VLOOKUP($A274,Mitglieder!$C$24:$BG$323,Z$303)="",$G274=""),"",VLOOKUP($A274,Mitglieder!$C$24:$BG$323,Z$303))</f>
        <v/>
      </c>
      <c r="AA274" s="54" t="str">
        <f ca="1">IF(OR(VLOOKUP($A274,Mitglieder!$C$24:$BG$323,AA$303)="",$G274=""),"",VLOOKUP($A274,Mitglieder!$C$24:$BG$323,AA$303))</f>
        <v/>
      </c>
      <c r="AB274" s="54" t="str">
        <f ca="1">IF(OR(VLOOKUP($A274,Mitglieder!$C$24:$BG$323,AB$303)="",$G274=""),"",VLOOKUP($A274,Mitglieder!$C$24:$BG$323,AB$303))</f>
        <v/>
      </c>
      <c r="AC274" s="54" t="str">
        <f ca="1">IF(OR(VLOOKUP($A274,Mitglieder!$C$24:$BG$323,AC$303)="",$G274=""),"",VLOOKUP($A274,Mitglieder!$C$24:$BG$323,AC$303))</f>
        <v/>
      </c>
      <c r="AD274" s="54" t="str">
        <f ca="1">IF(OR(VLOOKUP($A274,Mitglieder!$C$24:$BG$323,AD$303)="",$G274=""),"",VLOOKUP($A274,Mitglieder!$C$24:$BG$323,AD$303))</f>
        <v/>
      </c>
      <c r="AE274" s="54" t="str">
        <f ca="1">IF(OR(VLOOKUP($A274,Mitglieder!$C$24:$BG$323,AE$303)="",$G274=""),"",VLOOKUP($A274,Mitglieder!$C$24:$BG$323,AE$303))</f>
        <v/>
      </c>
      <c r="AF274" s="54" t="str">
        <f ca="1">IF(OR(VLOOKUP($A274,Mitglieder!$C$24:$BG$323,AF$303)="",$G274=""),"",VLOOKUP($A274,Mitglieder!$C$24:$BG$323,AF$303))</f>
        <v/>
      </c>
      <c r="AG274" s="54" t="str">
        <f ca="1">IF(OR(VLOOKUP($A274,Mitglieder!$C$24:$BG$323,AG$303)="",$G274=""),"",VLOOKUP($A274,Mitglieder!$C$24:$BG$323,AG$303))</f>
        <v/>
      </c>
      <c r="AH274" s="54" t="str">
        <f ca="1">IF(OR(VLOOKUP($A274,Mitglieder!$C$24:$BG$323,AH$303)="",$G274=""),"",VLOOKUP($A274,Mitglieder!$C$24:$BG$323,AH$303))</f>
        <v/>
      </c>
      <c r="AI274" s="54" t="str">
        <f ca="1">IF(OR(VLOOKUP($A274,Mitglieder!$C$24:$BG$323,AI$303)="",$G274=""),"",VLOOKUP($A274,Mitglieder!$C$24:$BG$323,AI$303))</f>
        <v/>
      </c>
      <c r="AJ274" s="54" t="str">
        <f ca="1">IF(OR(VLOOKUP($A274,Mitglieder!$C$24:$BG$323,AJ$303)="",$G274=""),"",VLOOKUP($A274,Mitglieder!$C$24:$BG$323,AJ$303))</f>
        <v/>
      </c>
      <c r="AK274" s="54" t="str">
        <f ca="1">IF(OR(VLOOKUP($A274,Mitglieder!$C$24:$BG$323,AK$303)="",$G274=""),"",VLOOKUP($A274,Mitglieder!$C$24:$BG$323,AK$303))</f>
        <v/>
      </c>
      <c r="AL274" s="54" t="str">
        <f ca="1">IF(OR(VLOOKUP($A274,Mitglieder!$C$24:$BG$323,AL$303)="",$G274=""),"",VLOOKUP($A274,Mitglieder!$C$24:$BG$323,AL$303))</f>
        <v/>
      </c>
      <c r="AM274" s="42" t="str">
        <f ca="1">IF($G274="","",VLOOKUP($A274,Mitglieder!$C$24:$BG$323,AM$303))</f>
        <v/>
      </c>
      <c r="AN274" s="54" t="str">
        <f ca="1">IF(OR(VLOOKUP($A274,Mitglieder!$C$24:$BG$323,AN$303)="",$G274=""),"",VLOOKUP($A274,Mitglieder!$C$24:$BG$323,AN$303))</f>
        <v/>
      </c>
      <c r="AO274" s="43" t="str">
        <f ca="1">IF($G274="","",TEXT(VLOOKUP($A274,Mitglieder!$C$24:$BG$323,AO$303),"TT.MM.JJJJ"))</f>
        <v/>
      </c>
      <c r="AP274" s="42" t="str">
        <f ca="1">IF($G274="","",VLOOKUP($A274,Mitglieder!$C$24:$BG$323,AP$303))</f>
        <v/>
      </c>
      <c r="AQ274" s="45" t="str">
        <f ca="1">IF($G274="","",TEXT(VLOOKUP($A274,Mitglieder!$C$24:$BG$323,AQ$303),"0.00"))</f>
        <v/>
      </c>
      <c r="AR274" s="54" t="str">
        <f ca="1">IF(OR(VLOOKUP($A274,Mitglieder!$C$24:$BG$323,AR$303)="",$G274=""),"",VLOOKUP($A274,Mitglieder!$C$24:$BG$323,AR$303))</f>
        <v/>
      </c>
      <c r="AS274" s="45" t="str">
        <f ca="1">IF($G274="","",TEXT(VLOOKUP($A274,Mitglieder!$C$24:$BG$323,AS$303),"0.00"))</f>
        <v/>
      </c>
      <c r="AT274" s="54" t="str">
        <f ca="1">IF(OR(VLOOKUP($A274,Mitglieder!$C$24:$BG$323,AT$303)="",$G274=""),"",VLOOKUP($A274,Mitglieder!$C$24:$BG$323,AT$303))</f>
        <v/>
      </c>
      <c r="AU274" s="45" t="str">
        <f ca="1">IF($G274="","",TEXT(VLOOKUP($A274,Mitglieder!$C$24:$BG$323,AU$303),"0.00"))</f>
        <v/>
      </c>
      <c r="AV274" s="45" t="str">
        <f ca="1">IF($G274="","",TEXT(VLOOKUP($A274,Mitglieder!$C$24:$BG$323,AV$303),"0.00"))</f>
        <v/>
      </c>
      <c r="AW274" s="42" t="str">
        <f ca="1">IF($G274="","",VLOOKUP($A274,Mitglieder!$C$24:$BG$323,AW$303))</f>
        <v/>
      </c>
      <c r="AX274" s="54" t="str">
        <f ca="1">IF(OR(VLOOKUP($A274,Mitglieder!$C$24:$BG$323,AX$303)="",$G274=""),"",VLOOKUP($A274,Mitglieder!$C$24:$BG$323,AX$303))</f>
        <v/>
      </c>
      <c r="AY274" s="43" t="str">
        <f ca="1">IF($G274="","",TEXT(VLOOKUP($A274,Mitglieder!$C$24:$BG$323,AY$303),"TT.MM.JJJJ"))</f>
        <v/>
      </c>
      <c r="AZ274" s="43" t="str">
        <f ca="1">IF($G274="","",TEXT(VLOOKUP($A274,Mitglieder!$C$24:$BG$323,AZ$303),"TT.MM.JJJJ"))</f>
        <v/>
      </c>
      <c r="BA274" s="43" t="str">
        <f ca="1">IF($G274="","",TEXT(VLOOKUP($A274,Mitglieder!$C$24:$BG$323,BA$303),"TT.MM.JJJJ"))</f>
        <v/>
      </c>
      <c r="BB274" s="43" t="str">
        <f ca="1">IF($G274="","",TEXT(VLOOKUP($A274,Mitglieder!$C$24:$BG$323,BB$303),"TT.MM.JJJJ"))</f>
        <v/>
      </c>
      <c r="BC274" s="43" t="str">
        <f ca="1">IF($G274="","",TEXT(VLOOKUP($A274,Mitglieder!$C$24:$BG$323,BC$303),"TT.MM.JJJJ"))</f>
        <v/>
      </c>
      <c r="BD274" s="43" t="str">
        <f ca="1">IF($G274="","",TEXT(VLOOKUP($A274,Mitglieder!$C$24:$BG$323,BD$303),"TT.MM.JJJJ"))</f>
        <v/>
      </c>
      <c r="BE274" s="42" t="str">
        <f ca="1">IF($G274="","",VLOOKUP($A274,Mitglieder!$C$24:$BG$323,BE$303))</f>
        <v/>
      </c>
      <c r="BF274" s="42" t="str">
        <f ca="1">IF($G274="","",VLOOKUP($A274,Mitglieder!$C$24:$BG$323,BF$303))</f>
        <v/>
      </c>
    </row>
    <row r="275" spans="1:58" x14ac:dyDescent="0.35">
      <c r="A275" s="42">
        <v>275</v>
      </c>
      <c r="B275" s="42">
        <f ca="1">VLOOKUP($A275,Mitglieder!$C$24:$BA$323,B$303)</f>
        <v>1.0299999999999967</v>
      </c>
      <c r="C275" s="42" t="str">
        <f ca="1">IF($G275="","",VLOOKUP($A275,Mitglieder!$C$24:$BG$323,C$303))</f>
        <v/>
      </c>
      <c r="D275" s="42" t="str">
        <f ca="1">IF($G275="","",VLOOKUP($A275,Mitglieder!$C$24:$BG$323,D$303))</f>
        <v/>
      </c>
      <c r="E275" s="42" t="str">
        <f ca="1">IF($G275="","",VLOOKUP($A275,Mitglieder!$C$24:$BG$323,E$303))</f>
        <v/>
      </c>
      <c r="F275" s="54" t="str">
        <f ca="1">IF(OR(VLOOKUP($A275,Mitglieder!$C$24:$BG$323,F$303)="",$G275=""),"",VLOOKUP($A275,Mitglieder!$C$24:$BG$323,F$303))</f>
        <v/>
      </c>
      <c r="G275" s="72" t="str">
        <f ca="1">IF(B275/ROUND(B275,0)=1,VLOOKUP($A275,Mitglieder!$C$24:$BA$323,G$303),"")</f>
        <v/>
      </c>
      <c r="H275" s="42" t="str">
        <f ca="1">IF($G275="","",VLOOKUP($A275,Mitglieder!$C$24:$BG$323,H$303))</f>
        <v/>
      </c>
      <c r="I275" s="54" t="str">
        <f ca="1">IF(OR(VLOOKUP($A275,Mitglieder!$C$24:$BG$323,I$303)="",$G275=""),"",VLOOKUP($A275,Mitglieder!$C$24:$BG$323,I$303))</f>
        <v/>
      </c>
      <c r="J275" s="42" t="str">
        <f ca="1">IF($G275="","",VLOOKUP($A275,Mitglieder!$C$24:$BG$323,J$303))</f>
        <v/>
      </c>
      <c r="K275" s="54" t="str">
        <f ca="1">IF(OR(VLOOKUP($A275,Mitglieder!$C$24:$BG$323,K$303)="",$G275=""),"",VLOOKUP($A275,Mitglieder!$C$24:$BG$323,K$303))</f>
        <v/>
      </c>
      <c r="L275" s="42" t="str">
        <f ca="1">IF($G275="","",VLOOKUP($A275,Mitglieder!$C$24:$BG$323,L$303))</f>
        <v/>
      </c>
      <c r="M275" s="42" t="str">
        <f ca="1">IF($G275="","",VLOOKUP($A275,Mitglieder!$C$24:$BG$323,M$303))</f>
        <v/>
      </c>
      <c r="N275" s="42" t="str">
        <f ca="1">IF($G275="","",VLOOKUP($A275,Mitglieder!$C$24:$BG$323,N$303))</f>
        <v/>
      </c>
      <c r="O275" s="42" t="str">
        <f ca="1">IF($G275="","",VLOOKUP($A275,Mitglieder!$C$24:$BG$323,O$303))</f>
        <v/>
      </c>
      <c r="P275" s="42" t="str">
        <f ca="1">IF($G275="","",VLOOKUP($A275,Mitglieder!$C$24:$BG$323,P$303))</f>
        <v/>
      </c>
      <c r="Q275" s="42" t="str">
        <f ca="1">IF($G275="","",VLOOKUP($A275,Mitglieder!$C$24:$BG$323,Q$303))</f>
        <v/>
      </c>
      <c r="R275" s="54" t="str">
        <f ca="1">IF(OR(VLOOKUP($A275,Mitglieder!$C$24:$BG$323,R$303)="",$G275=""),"",VLOOKUP($A275,Mitglieder!$C$24:$BG$323,R$303))</f>
        <v/>
      </c>
      <c r="S275" s="43" t="str">
        <f ca="1">IF($G275="","",TEXT(VLOOKUP($A275,Mitglieder!$C$24:$BG$323,S$303),"TT.MM.JJJJ"))</f>
        <v/>
      </c>
      <c r="T275" s="43" t="str">
        <f ca="1">IF($G275="","",TEXT(VLOOKUP($A275,Mitglieder!$C$24:$BG$323,T$303),"TT.MM.JJJJ"))</f>
        <v/>
      </c>
      <c r="U275" s="43" t="str">
        <f ca="1">IF($G275="","",TEXT(VLOOKUP($A275,Mitglieder!$C$24:$BG$323,U$303),"TT.MM.JJJJ"))</f>
        <v/>
      </c>
      <c r="V275" s="54" t="str">
        <f ca="1">IF(OR(VLOOKUP($A275,Mitglieder!$C$24:$BG$323,V$303)="",$G275=""),"",VLOOKUP($A275,Mitglieder!$C$24:$BG$323,V$303))</f>
        <v/>
      </c>
      <c r="W275" s="54" t="str">
        <f ca="1">IF(OR(VLOOKUP($A275,Mitglieder!$C$24:$BG$323,W$303)="",$G275=""),"",VLOOKUP($A275,Mitglieder!$C$24:$BG$323,W$303))</f>
        <v/>
      </c>
      <c r="X275" s="54" t="str">
        <f ca="1">IF(OR(VLOOKUP($A275,Mitglieder!$C$24:$BG$323,X$303)="",$G275=""),"",VLOOKUP($A275,Mitglieder!$C$24:$BG$323,X$303))</f>
        <v/>
      </c>
      <c r="Y275" s="54" t="str">
        <f ca="1">IF(OR(VLOOKUP($A275,Mitglieder!$C$24:$BG$323,Y$303)="",$G275=""),"",VLOOKUP($A275,Mitglieder!$C$24:$BG$323,Y$303))</f>
        <v/>
      </c>
      <c r="Z275" s="54" t="str">
        <f ca="1">IF(OR(VLOOKUP($A275,Mitglieder!$C$24:$BG$323,Z$303)="",$G275=""),"",VLOOKUP($A275,Mitglieder!$C$24:$BG$323,Z$303))</f>
        <v/>
      </c>
      <c r="AA275" s="54" t="str">
        <f ca="1">IF(OR(VLOOKUP($A275,Mitglieder!$C$24:$BG$323,AA$303)="",$G275=""),"",VLOOKUP($A275,Mitglieder!$C$24:$BG$323,AA$303))</f>
        <v/>
      </c>
      <c r="AB275" s="54" t="str">
        <f ca="1">IF(OR(VLOOKUP($A275,Mitglieder!$C$24:$BG$323,AB$303)="",$G275=""),"",VLOOKUP($A275,Mitglieder!$C$24:$BG$323,AB$303))</f>
        <v/>
      </c>
      <c r="AC275" s="54" t="str">
        <f ca="1">IF(OR(VLOOKUP($A275,Mitglieder!$C$24:$BG$323,AC$303)="",$G275=""),"",VLOOKUP($A275,Mitglieder!$C$24:$BG$323,AC$303))</f>
        <v/>
      </c>
      <c r="AD275" s="54" t="str">
        <f ca="1">IF(OR(VLOOKUP($A275,Mitglieder!$C$24:$BG$323,AD$303)="",$G275=""),"",VLOOKUP($A275,Mitglieder!$C$24:$BG$323,AD$303))</f>
        <v/>
      </c>
      <c r="AE275" s="54" t="str">
        <f ca="1">IF(OR(VLOOKUP($A275,Mitglieder!$C$24:$BG$323,AE$303)="",$G275=""),"",VLOOKUP($A275,Mitglieder!$C$24:$BG$323,AE$303))</f>
        <v/>
      </c>
      <c r="AF275" s="54" t="str">
        <f ca="1">IF(OR(VLOOKUP($A275,Mitglieder!$C$24:$BG$323,AF$303)="",$G275=""),"",VLOOKUP($A275,Mitglieder!$C$24:$BG$323,AF$303))</f>
        <v/>
      </c>
      <c r="AG275" s="54" t="str">
        <f ca="1">IF(OR(VLOOKUP($A275,Mitglieder!$C$24:$BG$323,AG$303)="",$G275=""),"",VLOOKUP($A275,Mitglieder!$C$24:$BG$323,AG$303))</f>
        <v/>
      </c>
      <c r="AH275" s="54" t="str">
        <f ca="1">IF(OR(VLOOKUP($A275,Mitglieder!$C$24:$BG$323,AH$303)="",$G275=""),"",VLOOKUP($A275,Mitglieder!$C$24:$BG$323,AH$303))</f>
        <v/>
      </c>
      <c r="AI275" s="54" t="str">
        <f ca="1">IF(OR(VLOOKUP($A275,Mitglieder!$C$24:$BG$323,AI$303)="",$G275=""),"",VLOOKUP($A275,Mitglieder!$C$24:$BG$323,AI$303))</f>
        <v/>
      </c>
      <c r="AJ275" s="54" t="str">
        <f ca="1">IF(OR(VLOOKUP($A275,Mitglieder!$C$24:$BG$323,AJ$303)="",$G275=""),"",VLOOKUP($A275,Mitglieder!$C$24:$BG$323,AJ$303))</f>
        <v/>
      </c>
      <c r="AK275" s="54" t="str">
        <f ca="1">IF(OR(VLOOKUP($A275,Mitglieder!$C$24:$BG$323,AK$303)="",$G275=""),"",VLOOKUP($A275,Mitglieder!$C$24:$BG$323,AK$303))</f>
        <v/>
      </c>
      <c r="AL275" s="54" t="str">
        <f ca="1">IF(OR(VLOOKUP($A275,Mitglieder!$C$24:$BG$323,AL$303)="",$G275=""),"",VLOOKUP($A275,Mitglieder!$C$24:$BG$323,AL$303))</f>
        <v/>
      </c>
      <c r="AM275" s="42" t="str">
        <f ca="1">IF($G275="","",VLOOKUP($A275,Mitglieder!$C$24:$BG$323,AM$303))</f>
        <v/>
      </c>
      <c r="AN275" s="54" t="str">
        <f ca="1">IF(OR(VLOOKUP($A275,Mitglieder!$C$24:$BG$323,AN$303)="",$G275=""),"",VLOOKUP($A275,Mitglieder!$C$24:$BG$323,AN$303))</f>
        <v/>
      </c>
      <c r="AO275" s="43" t="str">
        <f ca="1">IF($G275="","",TEXT(VLOOKUP($A275,Mitglieder!$C$24:$BG$323,AO$303),"TT.MM.JJJJ"))</f>
        <v/>
      </c>
      <c r="AP275" s="42" t="str">
        <f ca="1">IF($G275="","",VLOOKUP($A275,Mitglieder!$C$24:$BG$323,AP$303))</f>
        <v/>
      </c>
      <c r="AQ275" s="45" t="str">
        <f ca="1">IF($G275="","",TEXT(VLOOKUP($A275,Mitglieder!$C$24:$BG$323,AQ$303),"0.00"))</f>
        <v/>
      </c>
      <c r="AR275" s="54" t="str">
        <f ca="1">IF(OR(VLOOKUP($A275,Mitglieder!$C$24:$BG$323,AR$303)="",$G275=""),"",VLOOKUP($A275,Mitglieder!$C$24:$BG$323,AR$303))</f>
        <v/>
      </c>
      <c r="AS275" s="45" t="str">
        <f ca="1">IF($G275="","",TEXT(VLOOKUP($A275,Mitglieder!$C$24:$BG$323,AS$303),"0.00"))</f>
        <v/>
      </c>
      <c r="AT275" s="54" t="str">
        <f ca="1">IF(OR(VLOOKUP($A275,Mitglieder!$C$24:$BG$323,AT$303)="",$G275=""),"",VLOOKUP($A275,Mitglieder!$C$24:$BG$323,AT$303))</f>
        <v/>
      </c>
      <c r="AU275" s="45" t="str">
        <f ca="1">IF($G275="","",TEXT(VLOOKUP($A275,Mitglieder!$C$24:$BG$323,AU$303),"0.00"))</f>
        <v/>
      </c>
      <c r="AV275" s="45" t="str">
        <f ca="1">IF($G275="","",TEXT(VLOOKUP($A275,Mitglieder!$C$24:$BG$323,AV$303),"0.00"))</f>
        <v/>
      </c>
      <c r="AW275" s="42" t="str">
        <f ca="1">IF($G275="","",VLOOKUP($A275,Mitglieder!$C$24:$BG$323,AW$303))</f>
        <v/>
      </c>
      <c r="AX275" s="54" t="str">
        <f ca="1">IF(OR(VLOOKUP($A275,Mitglieder!$C$24:$BG$323,AX$303)="",$G275=""),"",VLOOKUP($A275,Mitglieder!$C$24:$BG$323,AX$303))</f>
        <v/>
      </c>
      <c r="AY275" s="43" t="str">
        <f ca="1">IF($G275="","",TEXT(VLOOKUP($A275,Mitglieder!$C$24:$BG$323,AY$303),"TT.MM.JJJJ"))</f>
        <v/>
      </c>
      <c r="AZ275" s="43" t="str">
        <f ca="1">IF($G275="","",TEXT(VLOOKUP($A275,Mitglieder!$C$24:$BG$323,AZ$303),"TT.MM.JJJJ"))</f>
        <v/>
      </c>
      <c r="BA275" s="43" t="str">
        <f ca="1">IF($G275="","",TEXT(VLOOKUP($A275,Mitglieder!$C$24:$BG$323,BA$303),"TT.MM.JJJJ"))</f>
        <v/>
      </c>
      <c r="BB275" s="43" t="str">
        <f ca="1">IF($G275="","",TEXT(VLOOKUP($A275,Mitglieder!$C$24:$BG$323,BB$303),"TT.MM.JJJJ"))</f>
        <v/>
      </c>
      <c r="BC275" s="43" t="str">
        <f ca="1">IF($G275="","",TEXT(VLOOKUP($A275,Mitglieder!$C$24:$BG$323,BC$303),"TT.MM.JJJJ"))</f>
        <v/>
      </c>
      <c r="BD275" s="43" t="str">
        <f ca="1">IF($G275="","",TEXT(VLOOKUP($A275,Mitglieder!$C$24:$BG$323,BD$303),"TT.MM.JJJJ"))</f>
        <v/>
      </c>
      <c r="BE275" s="42" t="str">
        <f ca="1">IF($G275="","",VLOOKUP($A275,Mitglieder!$C$24:$BG$323,BE$303))</f>
        <v/>
      </c>
      <c r="BF275" s="42" t="str">
        <f ca="1">IF($G275="","",VLOOKUP($A275,Mitglieder!$C$24:$BG$323,BF$303))</f>
        <v/>
      </c>
    </row>
    <row r="276" spans="1:58" x14ac:dyDescent="0.35">
      <c r="A276" s="42">
        <v>276</v>
      </c>
      <c r="B276" s="42">
        <f ca="1">VLOOKUP($A276,Mitglieder!$C$24:$BA$323,B$303)</f>
        <v>1.0299999999999967</v>
      </c>
      <c r="C276" s="42" t="str">
        <f ca="1">IF($G276="","",VLOOKUP($A276,Mitglieder!$C$24:$BG$323,C$303))</f>
        <v/>
      </c>
      <c r="D276" s="42" t="str">
        <f ca="1">IF($G276="","",VLOOKUP($A276,Mitglieder!$C$24:$BG$323,D$303))</f>
        <v/>
      </c>
      <c r="E276" s="42" t="str">
        <f ca="1">IF($G276="","",VLOOKUP($A276,Mitglieder!$C$24:$BG$323,E$303))</f>
        <v/>
      </c>
      <c r="F276" s="54" t="str">
        <f ca="1">IF(OR(VLOOKUP($A276,Mitglieder!$C$24:$BG$323,F$303)="",$G276=""),"",VLOOKUP($A276,Mitglieder!$C$24:$BG$323,F$303))</f>
        <v/>
      </c>
      <c r="G276" s="72" t="str">
        <f ca="1">IF(B276/ROUND(B276,0)=1,VLOOKUP($A276,Mitglieder!$C$24:$BA$323,G$303),"")</f>
        <v/>
      </c>
      <c r="H276" s="42" t="str">
        <f ca="1">IF($G276="","",VLOOKUP($A276,Mitglieder!$C$24:$BG$323,H$303))</f>
        <v/>
      </c>
      <c r="I276" s="54" t="str">
        <f ca="1">IF(OR(VLOOKUP($A276,Mitglieder!$C$24:$BG$323,I$303)="",$G276=""),"",VLOOKUP($A276,Mitglieder!$C$24:$BG$323,I$303))</f>
        <v/>
      </c>
      <c r="J276" s="42" t="str">
        <f ca="1">IF($G276="","",VLOOKUP($A276,Mitglieder!$C$24:$BG$323,J$303))</f>
        <v/>
      </c>
      <c r="K276" s="54" t="str">
        <f ca="1">IF(OR(VLOOKUP($A276,Mitglieder!$C$24:$BG$323,K$303)="",$G276=""),"",VLOOKUP($A276,Mitglieder!$C$24:$BG$323,K$303))</f>
        <v/>
      </c>
      <c r="L276" s="42" t="str">
        <f ca="1">IF($G276="","",VLOOKUP($A276,Mitglieder!$C$24:$BG$323,L$303))</f>
        <v/>
      </c>
      <c r="M276" s="42" t="str">
        <f ca="1">IF($G276="","",VLOOKUP($A276,Mitglieder!$C$24:$BG$323,M$303))</f>
        <v/>
      </c>
      <c r="N276" s="42" t="str">
        <f ca="1">IF($G276="","",VLOOKUP($A276,Mitglieder!$C$24:$BG$323,N$303))</f>
        <v/>
      </c>
      <c r="O276" s="42" t="str">
        <f ca="1">IF($G276="","",VLOOKUP($A276,Mitglieder!$C$24:$BG$323,O$303))</f>
        <v/>
      </c>
      <c r="P276" s="42" t="str">
        <f ca="1">IF($G276="","",VLOOKUP($A276,Mitglieder!$C$24:$BG$323,P$303))</f>
        <v/>
      </c>
      <c r="Q276" s="42" t="str">
        <f ca="1">IF($G276="","",VLOOKUP($A276,Mitglieder!$C$24:$BG$323,Q$303))</f>
        <v/>
      </c>
      <c r="R276" s="54" t="str">
        <f ca="1">IF(OR(VLOOKUP($A276,Mitglieder!$C$24:$BG$323,R$303)="",$G276=""),"",VLOOKUP($A276,Mitglieder!$C$24:$BG$323,R$303))</f>
        <v/>
      </c>
      <c r="S276" s="43" t="str">
        <f ca="1">IF($G276="","",TEXT(VLOOKUP($A276,Mitglieder!$C$24:$BG$323,S$303),"TT.MM.JJJJ"))</f>
        <v/>
      </c>
      <c r="T276" s="43" t="str">
        <f ca="1">IF($G276="","",TEXT(VLOOKUP($A276,Mitglieder!$C$24:$BG$323,T$303),"TT.MM.JJJJ"))</f>
        <v/>
      </c>
      <c r="U276" s="43" t="str">
        <f ca="1">IF($G276="","",TEXT(VLOOKUP($A276,Mitglieder!$C$24:$BG$323,U$303),"TT.MM.JJJJ"))</f>
        <v/>
      </c>
      <c r="V276" s="54" t="str">
        <f ca="1">IF(OR(VLOOKUP($A276,Mitglieder!$C$24:$BG$323,V$303)="",$G276=""),"",VLOOKUP($A276,Mitglieder!$C$24:$BG$323,V$303))</f>
        <v/>
      </c>
      <c r="W276" s="54" t="str">
        <f ca="1">IF(OR(VLOOKUP($A276,Mitglieder!$C$24:$BG$323,W$303)="",$G276=""),"",VLOOKUP($A276,Mitglieder!$C$24:$BG$323,W$303))</f>
        <v/>
      </c>
      <c r="X276" s="54" t="str">
        <f ca="1">IF(OR(VLOOKUP($A276,Mitglieder!$C$24:$BG$323,X$303)="",$G276=""),"",VLOOKUP($A276,Mitglieder!$C$24:$BG$323,X$303))</f>
        <v/>
      </c>
      <c r="Y276" s="54" t="str">
        <f ca="1">IF(OR(VLOOKUP($A276,Mitglieder!$C$24:$BG$323,Y$303)="",$G276=""),"",VLOOKUP($A276,Mitglieder!$C$24:$BG$323,Y$303))</f>
        <v/>
      </c>
      <c r="Z276" s="54" t="str">
        <f ca="1">IF(OR(VLOOKUP($A276,Mitglieder!$C$24:$BG$323,Z$303)="",$G276=""),"",VLOOKUP($A276,Mitglieder!$C$24:$BG$323,Z$303))</f>
        <v/>
      </c>
      <c r="AA276" s="54" t="str">
        <f ca="1">IF(OR(VLOOKUP($A276,Mitglieder!$C$24:$BG$323,AA$303)="",$G276=""),"",VLOOKUP($A276,Mitglieder!$C$24:$BG$323,AA$303))</f>
        <v/>
      </c>
      <c r="AB276" s="54" t="str">
        <f ca="1">IF(OR(VLOOKUP($A276,Mitglieder!$C$24:$BG$323,AB$303)="",$G276=""),"",VLOOKUP($A276,Mitglieder!$C$24:$BG$323,AB$303))</f>
        <v/>
      </c>
      <c r="AC276" s="54" t="str">
        <f ca="1">IF(OR(VLOOKUP($A276,Mitglieder!$C$24:$BG$323,AC$303)="",$G276=""),"",VLOOKUP($A276,Mitglieder!$C$24:$BG$323,AC$303))</f>
        <v/>
      </c>
      <c r="AD276" s="54" t="str">
        <f ca="1">IF(OR(VLOOKUP($A276,Mitglieder!$C$24:$BG$323,AD$303)="",$G276=""),"",VLOOKUP($A276,Mitglieder!$C$24:$BG$323,AD$303))</f>
        <v/>
      </c>
      <c r="AE276" s="54" t="str">
        <f ca="1">IF(OR(VLOOKUP($A276,Mitglieder!$C$24:$BG$323,AE$303)="",$G276=""),"",VLOOKUP($A276,Mitglieder!$C$24:$BG$323,AE$303))</f>
        <v/>
      </c>
      <c r="AF276" s="54" t="str">
        <f ca="1">IF(OR(VLOOKUP($A276,Mitglieder!$C$24:$BG$323,AF$303)="",$G276=""),"",VLOOKUP($A276,Mitglieder!$C$24:$BG$323,AF$303))</f>
        <v/>
      </c>
      <c r="AG276" s="54" t="str">
        <f ca="1">IF(OR(VLOOKUP($A276,Mitglieder!$C$24:$BG$323,AG$303)="",$G276=""),"",VLOOKUP($A276,Mitglieder!$C$24:$BG$323,AG$303))</f>
        <v/>
      </c>
      <c r="AH276" s="54" t="str">
        <f ca="1">IF(OR(VLOOKUP($A276,Mitglieder!$C$24:$BG$323,AH$303)="",$G276=""),"",VLOOKUP($A276,Mitglieder!$C$24:$BG$323,AH$303))</f>
        <v/>
      </c>
      <c r="AI276" s="54" t="str">
        <f ca="1">IF(OR(VLOOKUP($A276,Mitglieder!$C$24:$BG$323,AI$303)="",$G276=""),"",VLOOKUP($A276,Mitglieder!$C$24:$BG$323,AI$303))</f>
        <v/>
      </c>
      <c r="AJ276" s="54" t="str">
        <f ca="1">IF(OR(VLOOKUP($A276,Mitglieder!$C$24:$BG$323,AJ$303)="",$G276=""),"",VLOOKUP($A276,Mitglieder!$C$24:$BG$323,AJ$303))</f>
        <v/>
      </c>
      <c r="AK276" s="54" t="str">
        <f ca="1">IF(OR(VLOOKUP($A276,Mitglieder!$C$24:$BG$323,AK$303)="",$G276=""),"",VLOOKUP($A276,Mitglieder!$C$24:$BG$323,AK$303))</f>
        <v/>
      </c>
      <c r="AL276" s="54" t="str">
        <f ca="1">IF(OR(VLOOKUP($A276,Mitglieder!$C$24:$BG$323,AL$303)="",$G276=""),"",VLOOKUP($A276,Mitglieder!$C$24:$BG$323,AL$303))</f>
        <v/>
      </c>
      <c r="AM276" s="42" t="str">
        <f ca="1">IF($G276="","",VLOOKUP($A276,Mitglieder!$C$24:$BG$323,AM$303))</f>
        <v/>
      </c>
      <c r="AN276" s="54" t="str">
        <f ca="1">IF(OR(VLOOKUP($A276,Mitglieder!$C$24:$BG$323,AN$303)="",$G276=""),"",VLOOKUP($A276,Mitglieder!$C$24:$BG$323,AN$303))</f>
        <v/>
      </c>
      <c r="AO276" s="43" t="str">
        <f ca="1">IF($G276="","",TEXT(VLOOKUP($A276,Mitglieder!$C$24:$BG$323,AO$303),"TT.MM.JJJJ"))</f>
        <v/>
      </c>
      <c r="AP276" s="42" t="str">
        <f ca="1">IF($G276="","",VLOOKUP($A276,Mitglieder!$C$24:$BG$323,AP$303))</f>
        <v/>
      </c>
      <c r="AQ276" s="45" t="str">
        <f ca="1">IF($G276="","",TEXT(VLOOKUP($A276,Mitglieder!$C$24:$BG$323,AQ$303),"0.00"))</f>
        <v/>
      </c>
      <c r="AR276" s="54" t="str">
        <f ca="1">IF(OR(VLOOKUP($A276,Mitglieder!$C$24:$BG$323,AR$303)="",$G276=""),"",VLOOKUP($A276,Mitglieder!$C$24:$BG$323,AR$303))</f>
        <v/>
      </c>
      <c r="AS276" s="45" t="str">
        <f ca="1">IF($G276="","",TEXT(VLOOKUP($A276,Mitglieder!$C$24:$BG$323,AS$303),"0.00"))</f>
        <v/>
      </c>
      <c r="AT276" s="54" t="str">
        <f ca="1">IF(OR(VLOOKUP($A276,Mitglieder!$C$24:$BG$323,AT$303)="",$G276=""),"",VLOOKUP($A276,Mitglieder!$C$24:$BG$323,AT$303))</f>
        <v/>
      </c>
      <c r="AU276" s="45" t="str">
        <f ca="1">IF($G276="","",TEXT(VLOOKUP($A276,Mitglieder!$C$24:$BG$323,AU$303),"0.00"))</f>
        <v/>
      </c>
      <c r="AV276" s="45" t="str">
        <f ca="1">IF($G276="","",TEXT(VLOOKUP($A276,Mitglieder!$C$24:$BG$323,AV$303),"0.00"))</f>
        <v/>
      </c>
      <c r="AW276" s="42" t="str">
        <f ca="1">IF($G276="","",VLOOKUP($A276,Mitglieder!$C$24:$BG$323,AW$303))</f>
        <v/>
      </c>
      <c r="AX276" s="54" t="str">
        <f ca="1">IF(OR(VLOOKUP($A276,Mitglieder!$C$24:$BG$323,AX$303)="",$G276=""),"",VLOOKUP($A276,Mitglieder!$C$24:$BG$323,AX$303))</f>
        <v/>
      </c>
      <c r="AY276" s="43" t="str">
        <f ca="1">IF($G276="","",TEXT(VLOOKUP($A276,Mitglieder!$C$24:$BG$323,AY$303),"TT.MM.JJJJ"))</f>
        <v/>
      </c>
      <c r="AZ276" s="43" t="str">
        <f ca="1">IF($G276="","",TEXT(VLOOKUP($A276,Mitglieder!$C$24:$BG$323,AZ$303),"TT.MM.JJJJ"))</f>
        <v/>
      </c>
      <c r="BA276" s="43" t="str">
        <f ca="1">IF($G276="","",TEXT(VLOOKUP($A276,Mitglieder!$C$24:$BG$323,BA$303),"TT.MM.JJJJ"))</f>
        <v/>
      </c>
      <c r="BB276" s="43" t="str">
        <f ca="1">IF($G276="","",TEXT(VLOOKUP($A276,Mitglieder!$C$24:$BG$323,BB$303),"TT.MM.JJJJ"))</f>
        <v/>
      </c>
      <c r="BC276" s="43" t="str">
        <f ca="1">IF($G276="","",TEXT(VLOOKUP($A276,Mitglieder!$C$24:$BG$323,BC$303),"TT.MM.JJJJ"))</f>
        <v/>
      </c>
      <c r="BD276" s="43" t="str">
        <f ca="1">IF($G276="","",TEXT(VLOOKUP($A276,Mitglieder!$C$24:$BG$323,BD$303),"TT.MM.JJJJ"))</f>
        <v/>
      </c>
      <c r="BE276" s="42" t="str">
        <f ca="1">IF($G276="","",VLOOKUP($A276,Mitglieder!$C$24:$BG$323,BE$303))</f>
        <v/>
      </c>
      <c r="BF276" s="42" t="str">
        <f ca="1">IF($G276="","",VLOOKUP($A276,Mitglieder!$C$24:$BG$323,BF$303))</f>
        <v/>
      </c>
    </row>
    <row r="277" spans="1:58" x14ac:dyDescent="0.35">
      <c r="A277" s="42">
        <v>277</v>
      </c>
      <c r="B277" s="42">
        <f ca="1">VLOOKUP($A277,Mitglieder!$C$24:$BA$323,B$303)</f>
        <v>1.0299999999999967</v>
      </c>
      <c r="C277" s="42" t="str">
        <f ca="1">IF($G277="","",VLOOKUP($A277,Mitglieder!$C$24:$BG$323,C$303))</f>
        <v/>
      </c>
      <c r="D277" s="42" t="str">
        <f ca="1">IF($G277="","",VLOOKUP($A277,Mitglieder!$C$24:$BG$323,D$303))</f>
        <v/>
      </c>
      <c r="E277" s="42" t="str">
        <f ca="1">IF($G277="","",VLOOKUP($A277,Mitglieder!$C$24:$BG$323,E$303))</f>
        <v/>
      </c>
      <c r="F277" s="54" t="str">
        <f ca="1">IF(OR(VLOOKUP($A277,Mitglieder!$C$24:$BG$323,F$303)="",$G277=""),"",VLOOKUP($A277,Mitglieder!$C$24:$BG$323,F$303))</f>
        <v/>
      </c>
      <c r="G277" s="72" t="str">
        <f ca="1">IF(B277/ROUND(B277,0)=1,VLOOKUP($A277,Mitglieder!$C$24:$BA$323,G$303),"")</f>
        <v/>
      </c>
      <c r="H277" s="42" t="str">
        <f ca="1">IF($G277="","",VLOOKUP($A277,Mitglieder!$C$24:$BG$323,H$303))</f>
        <v/>
      </c>
      <c r="I277" s="54" t="str">
        <f ca="1">IF(OR(VLOOKUP($A277,Mitglieder!$C$24:$BG$323,I$303)="",$G277=""),"",VLOOKUP($A277,Mitglieder!$C$24:$BG$323,I$303))</f>
        <v/>
      </c>
      <c r="J277" s="42" t="str">
        <f ca="1">IF($G277="","",VLOOKUP($A277,Mitglieder!$C$24:$BG$323,J$303))</f>
        <v/>
      </c>
      <c r="K277" s="54" t="str">
        <f ca="1">IF(OR(VLOOKUP($A277,Mitglieder!$C$24:$BG$323,K$303)="",$G277=""),"",VLOOKUP($A277,Mitglieder!$C$24:$BG$323,K$303))</f>
        <v/>
      </c>
      <c r="L277" s="42" t="str">
        <f ca="1">IF($G277="","",VLOOKUP($A277,Mitglieder!$C$24:$BG$323,L$303))</f>
        <v/>
      </c>
      <c r="M277" s="42" t="str">
        <f ca="1">IF($G277="","",VLOOKUP($A277,Mitglieder!$C$24:$BG$323,M$303))</f>
        <v/>
      </c>
      <c r="N277" s="42" t="str">
        <f ca="1">IF($G277="","",VLOOKUP($A277,Mitglieder!$C$24:$BG$323,N$303))</f>
        <v/>
      </c>
      <c r="O277" s="42" t="str">
        <f ca="1">IF($G277="","",VLOOKUP($A277,Mitglieder!$C$24:$BG$323,O$303))</f>
        <v/>
      </c>
      <c r="P277" s="42" t="str">
        <f ca="1">IF($G277="","",VLOOKUP($A277,Mitglieder!$C$24:$BG$323,P$303))</f>
        <v/>
      </c>
      <c r="Q277" s="42" t="str">
        <f ca="1">IF($G277="","",VLOOKUP($A277,Mitglieder!$C$24:$BG$323,Q$303))</f>
        <v/>
      </c>
      <c r="R277" s="54" t="str">
        <f ca="1">IF(OR(VLOOKUP($A277,Mitglieder!$C$24:$BG$323,R$303)="",$G277=""),"",VLOOKUP($A277,Mitglieder!$C$24:$BG$323,R$303))</f>
        <v/>
      </c>
      <c r="S277" s="43" t="str">
        <f ca="1">IF($G277="","",TEXT(VLOOKUP($A277,Mitglieder!$C$24:$BG$323,S$303),"TT.MM.JJJJ"))</f>
        <v/>
      </c>
      <c r="T277" s="43" t="str">
        <f ca="1">IF($G277="","",TEXT(VLOOKUP($A277,Mitglieder!$C$24:$BG$323,T$303),"TT.MM.JJJJ"))</f>
        <v/>
      </c>
      <c r="U277" s="43" t="str">
        <f ca="1">IF($G277="","",TEXT(VLOOKUP($A277,Mitglieder!$C$24:$BG$323,U$303),"TT.MM.JJJJ"))</f>
        <v/>
      </c>
      <c r="V277" s="54" t="str">
        <f ca="1">IF(OR(VLOOKUP($A277,Mitglieder!$C$24:$BG$323,V$303)="",$G277=""),"",VLOOKUP($A277,Mitglieder!$C$24:$BG$323,V$303))</f>
        <v/>
      </c>
      <c r="W277" s="54" t="str">
        <f ca="1">IF(OR(VLOOKUP($A277,Mitglieder!$C$24:$BG$323,W$303)="",$G277=""),"",VLOOKUP($A277,Mitglieder!$C$24:$BG$323,W$303))</f>
        <v/>
      </c>
      <c r="X277" s="54" t="str">
        <f ca="1">IF(OR(VLOOKUP($A277,Mitglieder!$C$24:$BG$323,X$303)="",$G277=""),"",VLOOKUP($A277,Mitglieder!$C$24:$BG$323,X$303))</f>
        <v/>
      </c>
      <c r="Y277" s="54" t="str">
        <f ca="1">IF(OR(VLOOKUP($A277,Mitglieder!$C$24:$BG$323,Y$303)="",$G277=""),"",VLOOKUP($A277,Mitglieder!$C$24:$BG$323,Y$303))</f>
        <v/>
      </c>
      <c r="Z277" s="54" t="str">
        <f ca="1">IF(OR(VLOOKUP($A277,Mitglieder!$C$24:$BG$323,Z$303)="",$G277=""),"",VLOOKUP($A277,Mitglieder!$C$24:$BG$323,Z$303))</f>
        <v/>
      </c>
      <c r="AA277" s="54" t="str">
        <f ca="1">IF(OR(VLOOKUP($A277,Mitglieder!$C$24:$BG$323,AA$303)="",$G277=""),"",VLOOKUP($A277,Mitglieder!$C$24:$BG$323,AA$303))</f>
        <v/>
      </c>
      <c r="AB277" s="54" t="str">
        <f ca="1">IF(OR(VLOOKUP($A277,Mitglieder!$C$24:$BG$323,AB$303)="",$G277=""),"",VLOOKUP($A277,Mitglieder!$C$24:$BG$323,AB$303))</f>
        <v/>
      </c>
      <c r="AC277" s="54" t="str">
        <f ca="1">IF(OR(VLOOKUP($A277,Mitglieder!$C$24:$BG$323,AC$303)="",$G277=""),"",VLOOKUP($A277,Mitglieder!$C$24:$BG$323,AC$303))</f>
        <v/>
      </c>
      <c r="AD277" s="54" t="str">
        <f ca="1">IF(OR(VLOOKUP($A277,Mitglieder!$C$24:$BG$323,AD$303)="",$G277=""),"",VLOOKUP($A277,Mitglieder!$C$24:$BG$323,AD$303))</f>
        <v/>
      </c>
      <c r="AE277" s="54" t="str">
        <f ca="1">IF(OR(VLOOKUP($A277,Mitglieder!$C$24:$BG$323,AE$303)="",$G277=""),"",VLOOKUP($A277,Mitglieder!$C$24:$BG$323,AE$303))</f>
        <v/>
      </c>
      <c r="AF277" s="54" t="str">
        <f ca="1">IF(OR(VLOOKUP($A277,Mitglieder!$C$24:$BG$323,AF$303)="",$G277=""),"",VLOOKUP($A277,Mitglieder!$C$24:$BG$323,AF$303))</f>
        <v/>
      </c>
      <c r="AG277" s="54" t="str">
        <f ca="1">IF(OR(VLOOKUP($A277,Mitglieder!$C$24:$BG$323,AG$303)="",$G277=""),"",VLOOKUP($A277,Mitglieder!$C$24:$BG$323,AG$303))</f>
        <v/>
      </c>
      <c r="AH277" s="54" t="str">
        <f ca="1">IF(OR(VLOOKUP($A277,Mitglieder!$C$24:$BG$323,AH$303)="",$G277=""),"",VLOOKUP($A277,Mitglieder!$C$24:$BG$323,AH$303))</f>
        <v/>
      </c>
      <c r="AI277" s="54" t="str">
        <f ca="1">IF(OR(VLOOKUP($A277,Mitglieder!$C$24:$BG$323,AI$303)="",$G277=""),"",VLOOKUP($A277,Mitglieder!$C$24:$BG$323,AI$303))</f>
        <v/>
      </c>
      <c r="AJ277" s="54" t="str">
        <f ca="1">IF(OR(VLOOKUP($A277,Mitglieder!$C$24:$BG$323,AJ$303)="",$G277=""),"",VLOOKUP($A277,Mitglieder!$C$24:$BG$323,AJ$303))</f>
        <v/>
      </c>
      <c r="AK277" s="54" t="str">
        <f ca="1">IF(OR(VLOOKUP($A277,Mitglieder!$C$24:$BG$323,AK$303)="",$G277=""),"",VLOOKUP($A277,Mitglieder!$C$24:$BG$323,AK$303))</f>
        <v/>
      </c>
      <c r="AL277" s="54" t="str">
        <f ca="1">IF(OR(VLOOKUP($A277,Mitglieder!$C$24:$BG$323,AL$303)="",$G277=""),"",VLOOKUP($A277,Mitglieder!$C$24:$BG$323,AL$303))</f>
        <v/>
      </c>
      <c r="AM277" s="42" t="str">
        <f ca="1">IF($G277="","",VLOOKUP($A277,Mitglieder!$C$24:$BG$323,AM$303))</f>
        <v/>
      </c>
      <c r="AN277" s="54" t="str">
        <f ca="1">IF(OR(VLOOKUP($A277,Mitglieder!$C$24:$BG$323,AN$303)="",$G277=""),"",VLOOKUP($A277,Mitglieder!$C$24:$BG$323,AN$303))</f>
        <v/>
      </c>
      <c r="AO277" s="43" t="str">
        <f ca="1">IF($G277="","",TEXT(VLOOKUP($A277,Mitglieder!$C$24:$BG$323,AO$303),"TT.MM.JJJJ"))</f>
        <v/>
      </c>
      <c r="AP277" s="42" t="str">
        <f ca="1">IF($G277="","",VLOOKUP($A277,Mitglieder!$C$24:$BG$323,AP$303))</f>
        <v/>
      </c>
      <c r="AQ277" s="45" t="str">
        <f ca="1">IF($G277="","",TEXT(VLOOKUP($A277,Mitglieder!$C$24:$BG$323,AQ$303),"0.00"))</f>
        <v/>
      </c>
      <c r="AR277" s="54" t="str">
        <f ca="1">IF(OR(VLOOKUP($A277,Mitglieder!$C$24:$BG$323,AR$303)="",$G277=""),"",VLOOKUP($A277,Mitglieder!$C$24:$BG$323,AR$303))</f>
        <v/>
      </c>
      <c r="AS277" s="45" t="str">
        <f ca="1">IF($G277="","",TEXT(VLOOKUP($A277,Mitglieder!$C$24:$BG$323,AS$303),"0.00"))</f>
        <v/>
      </c>
      <c r="AT277" s="54" t="str">
        <f ca="1">IF(OR(VLOOKUP($A277,Mitglieder!$C$24:$BG$323,AT$303)="",$G277=""),"",VLOOKUP($A277,Mitglieder!$C$24:$BG$323,AT$303))</f>
        <v/>
      </c>
      <c r="AU277" s="45" t="str">
        <f ca="1">IF($G277="","",TEXT(VLOOKUP($A277,Mitglieder!$C$24:$BG$323,AU$303),"0.00"))</f>
        <v/>
      </c>
      <c r="AV277" s="45" t="str">
        <f ca="1">IF($G277="","",TEXT(VLOOKUP($A277,Mitglieder!$C$24:$BG$323,AV$303),"0.00"))</f>
        <v/>
      </c>
      <c r="AW277" s="42" t="str">
        <f ca="1">IF($G277="","",VLOOKUP($A277,Mitglieder!$C$24:$BG$323,AW$303))</f>
        <v/>
      </c>
      <c r="AX277" s="54" t="str">
        <f ca="1">IF(OR(VLOOKUP($A277,Mitglieder!$C$24:$BG$323,AX$303)="",$G277=""),"",VLOOKUP($A277,Mitglieder!$C$24:$BG$323,AX$303))</f>
        <v/>
      </c>
      <c r="AY277" s="43" t="str">
        <f ca="1">IF($G277="","",TEXT(VLOOKUP($A277,Mitglieder!$C$24:$BG$323,AY$303),"TT.MM.JJJJ"))</f>
        <v/>
      </c>
      <c r="AZ277" s="43" t="str">
        <f ca="1">IF($G277="","",TEXT(VLOOKUP($A277,Mitglieder!$C$24:$BG$323,AZ$303),"TT.MM.JJJJ"))</f>
        <v/>
      </c>
      <c r="BA277" s="43" t="str">
        <f ca="1">IF($G277="","",TEXT(VLOOKUP($A277,Mitglieder!$C$24:$BG$323,BA$303),"TT.MM.JJJJ"))</f>
        <v/>
      </c>
      <c r="BB277" s="43" t="str">
        <f ca="1">IF($G277="","",TEXT(VLOOKUP($A277,Mitglieder!$C$24:$BG$323,BB$303),"TT.MM.JJJJ"))</f>
        <v/>
      </c>
      <c r="BC277" s="43" t="str">
        <f ca="1">IF($G277="","",TEXT(VLOOKUP($A277,Mitglieder!$C$24:$BG$323,BC$303),"TT.MM.JJJJ"))</f>
        <v/>
      </c>
      <c r="BD277" s="43" t="str">
        <f ca="1">IF($G277="","",TEXT(VLOOKUP($A277,Mitglieder!$C$24:$BG$323,BD$303),"TT.MM.JJJJ"))</f>
        <v/>
      </c>
      <c r="BE277" s="42" t="str">
        <f ca="1">IF($G277="","",VLOOKUP($A277,Mitglieder!$C$24:$BG$323,BE$303))</f>
        <v/>
      </c>
      <c r="BF277" s="42" t="str">
        <f ca="1">IF($G277="","",VLOOKUP($A277,Mitglieder!$C$24:$BG$323,BF$303))</f>
        <v/>
      </c>
    </row>
    <row r="278" spans="1:58" x14ac:dyDescent="0.35">
      <c r="A278" s="42">
        <v>278</v>
      </c>
      <c r="B278" s="42">
        <f ca="1">VLOOKUP($A278,Mitglieder!$C$24:$BA$323,B$303)</f>
        <v>1.0299999999999967</v>
      </c>
      <c r="C278" s="42" t="str">
        <f ca="1">IF($G278="","",VLOOKUP($A278,Mitglieder!$C$24:$BG$323,C$303))</f>
        <v/>
      </c>
      <c r="D278" s="42" t="str">
        <f ca="1">IF($G278="","",VLOOKUP($A278,Mitglieder!$C$24:$BG$323,D$303))</f>
        <v/>
      </c>
      <c r="E278" s="42" t="str">
        <f ca="1">IF($G278="","",VLOOKUP($A278,Mitglieder!$C$24:$BG$323,E$303))</f>
        <v/>
      </c>
      <c r="F278" s="54" t="str">
        <f ca="1">IF(OR(VLOOKUP($A278,Mitglieder!$C$24:$BG$323,F$303)="",$G278=""),"",VLOOKUP($A278,Mitglieder!$C$24:$BG$323,F$303))</f>
        <v/>
      </c>
      <c r="G278" s="72" t="str">
        <f ca="1">IF(B278/ROUND(B278,0)=1,VLOOKUP($A278,Mitglieder!$C$24:$BA$323,G$303),"")</f>
        <v/>
      </c>
      <c r="H278" s="42" t="str">
        <f ca="1">IF($G278="","",VLOOKUP($A278,Mitglieder!$C$24:$BG$323,H$303))</f>
        <v/>
      </c>
      <c r="I278" s="54" t="str">
        <f ca="1">IF(OR(VLOOKUP($A278,Mitglieder!$C$24:$BG$323,I$303)="",$G278=""),"",VLOOKUP($A278,Mitglieder!$C$24:$BG$323,I$303))</f>
        <v/>
      </c>
      <c r="J278" s="42" t="str">
        <f ca="1">IF($G278="","",VLOOKUP($A278,Mitglieder!$C$24:$BG$323,J$303))</f>
        <v/>
      </c>
      <c r="K278" s="54" t="str">
        <f ca="1">IF(OR(VLOOKUP($A278,Mitglieder!$C$24:$BG$323,K$303)="",$G278=""),"",VLOOKUP($A278,Mitglieder!$C$24:$BG$323,K$303))</f>
        <v/>
      </c>
      <c r="L278" s="42" t="str">
        <f ca="1">IF($G278="","",VLOOKUP($A278,Mitglieder!$C$24:$BG$323,L$303))</f>
        <v/>
      </c>
      <c r="M278" s="42" t="str">
        <f ca="1">IF($G278="","",VLOOKUP($A278,Mitglieder!$C$24:$BG$323,M$303))</f>
        <v/>
      </c>
      <c r="N278" s="42" t="str">
        <f ca="1">IF($G278="","",VLOOKUP($A278,Mitglieder!$C$24:$BG$323,N$303))</f>
        <v/>
      </c>
      <c r="O278" s="42" t="str">
        <f ca="1">IF($G278="","",VLOOKUP($A278,Mitglieder!$C$24:$BG$323,O$303))</f>
        <v/>
      </c>
      <c r="P278" s="42" t="str">
        <f ca="1">IF($G278="","",VLOOKUP($A278,Mitglieder!$C$24:$BG$323,P$303))</f>
        <v/>
      </c>
      <c r="Q278" s="42" t="str">
        <f ca="1">IF($G278="","",VLOOKUP($A278,Mitglieder!$C$24:$BG$323,Q$303))</f>
        <v/>
      </c>
      <c r="R278" s="54" t="str">
        <f ca="1">IF(OR(VLOOKUP($A278,Mitglieder!$C$24:$BG$323,R$303)="",$G278=""),"",VLOOKUP($A278,Mitglieder!$C$24:$BG$323,R$303))</f>
        <v/>
      </c>
      <c r="S278" s="43" t="str">
        <f ca="1">IF($G278="","",TEXT(VLOOKUP($A278,Mitglieder!$C$24:$BG$323,S$303),"TT.MM.JJJJ"))</f>
        <v/>
      </c>
      <c r="T278" s="43" t="str">
        <f ca="1">IF($G278="","",TEXT(VLOOKUP($A278,Mitglieder!$C$24:$BG$323,T$303),"TT.MM.JJJJ"))</f>
        <v/>
      </c>
      <c r="U278" s="43" t="str">
        <f ca="1">IF($G278="","",TEXT(VLOOKUP($A278,Mitglieder!$C$24:$BG$323,U$303),"TT.MM.JJJJ"))</f>
        <v/>
      </c>
      <c r="V278" s="54" t="str">
        <f ca="1">IF(OR(VLOOKUP($A278,Mitglieder!$C$24:$BG$323,V$303)="",$G278=""),"",VLOOKUP($A278,Mitglieder!$C$24:$BG$323,V$303))</f>
        <v/>
      </c>
      <c r="W278" s="54" t="str">
        <f ca="1">IF(OR(VLOOKUP($A278,Mitglieder!$C$24:$BG$323,W$303)="",$G278=""),"",VLOOKUP($A278,Mitglieder!$C$24:$BG$323,W$303))</f>
        <v/>
      </c>
      <c r="X278" s="54" t="str">
        <f ca="1">IF(OR(VLOOKUP($A278,Mitglieder!$C$24:$BG$323,X$303)="",$G278=""),"",VLOOKUP($A278,Mitglieder!$C$24:$BG$323,X$303))</f>
        <v/>
      </c>
      <c r="Y278" s="54" t="str">
        <f ca="1">IF(OR(VLOOKUP($A278,Mitglieder!$C$24:$BG$323,Y$303)="",$G278=""),"",VLOOKUP($A278,Mitglieder!$C$24:$BG$323,Y$303))</f>
        <v/>
      </c>
      <c r="Z278" s="54" t="str">
        <f ca="1">IF(OR(VLOOKUP($A278,Mitglieder!$C$24:$BG$323,Z$303)="",$G278=""),"",VLOOKUP($A278,Mitglieder!$C$24:$BG$323,Z$303))</f>
        <v/>
      </c>
      <c r="AA278" s="54" t="str">
        <f ca="1">IF(OR(VLOOKUP($A278,Mitglieder!$C$24:$BG$323,AA$303)="",$G278=""),"",VLOOKUP($A278,Mitglieder!$C$24:$BG$323,AA$303))</f>
        <v/>
      </c>
      <c r="AB278" s="54" t="str">
        <f ca="1">IF(OR(VLOOKUP($A278,Mitglieder!$C$24:$BG$323,AB$303)="",$G278=""),"",VLOOKUP($A278,Mitglieder!$C$24:$BG$323,AB$303))</f>
        <v/>
      </c>
      <c r="AC278" s="54" t="str">
        <f ca="1">IF(OR(VLOOKUP($A278,Mitglieder!$C$24:$BG$323,AC$303)="",$G278=""),"",VLOOKUP($A278,Mitglieder!$C$24:$BG$323,AC$303))</f>
        <v/>
      </c>
      <c r="AD278" s="54" t="str">
        <f ca="1">IF(OR(VLOOKUP($A278,Mitglieder!$C$24:$BG$323,AD$303)="",$G278=""),"",VLOOKUP($A278,Mitglieder!$C$24:$BG$323,AD$303))</f>
        <v/>
      </c>
      <c r="AE278" s="54" t="str">
        <f ca="1">IF(OR(VLOOKUP($A278,Mitglieder!$C$24:$BG$323,AE$303)="",$G278=""),"",VLOOKUP($A278,Mitglieder!$C$24:$BG$323,AE$303))</f>
        <v/>
      </c>
      <c r="AF278" s="54" t="str">
        <f ca="1">IF(OR(VLOOKUP($A278,Mitglieder!$C$24:$BG$323,AF$303)="",$G278=""),"",VLOOKUP($A278,Mitglieder!$C$24:$BG$323,AF$303))</f>
        <v/>
      </c>
      <c r="AG278" s="54" t="str">
        <f ca="1">IF(OR(VLOOKUP($A278,Mitglieder!$C$24:$BG$323,AG$303)="",$G278=""),"",VLOOKUP($A278,Mitglieder!$C$24:$BG$323,AG$303))</f>
        <v/>
      </c>
      <c r="AH278" s="54" t="str">
        <f ca="1">IF(OR(VLOOKUP($A278,Mitglieder!$C$24:$BG$323,AH$303)="",$G278=""),"",VLOOKUP($A278,Mitglieder!$C$24:$BG$323,AH$303))</f>
        <v/>
      </c>
      <c r="AI278" s="54" t="str">
        <f ca="1">IF(OR(VLOOKUP($A278,Mitglieder!$C$24:$BG$323,AI$303)="",$G278=""),"",VLOOKUP($A278,Mitglieder!$C$24:$BG$323,AI$303))</f>
        <v/>
      </c>
      <c r="AJ278" s="54" t="str">
        <f ca="1">IF(OR(VLOOKUP($A278,Mitglieder!$C$24:$BG$323,AJ$303)="",$G278=""),"",VLOOKUP($A278,Mitglieder!$C$24:$BG$323,AJ$303))</f>
        <v/>
      </c>
      <c r="AK278" s="54" t="str">
        <f ca="1">IF(OR(VLOOKUP($A278,Mitglieder!$C$24:$BG$323,AK$303)="",$G278=""),"",VLOOKUP($A278,Mitglieder!$C$24:$BG$323,AK$303))</f>
        <v/>
      </c>
      <c r="AL278" s="54" t="str">
        <f ca="1">IF(OR(VLOOKUP($A278,Mitglieder!$C$24:$BG$323,AL$303)="",$G278=""),"",VLOOKUP($A278,Mitglieder!$C$24:$BG$323,AL$303))</f>
        <v/>
      </c>
      <c r="AM278" s="42" t="str">
        <f ca="1">IF($G278="","",VLOOKUP($A278,Mitglieder!$C$24:$BG$323,AM$303))</f>
        <v/>
      </c>
      <c r="AN278" s="54" t="str">
        <f ca="1">IF(OR(VLOOKUP($A278,Mitglieder!$C$24:$BG$323,AN$303)="",$G278=""),"",VLOOKUP($A278,Mitglieder!$C$24:$BG$323,AN$303))</f>
        <v/>
      </c>
      <c r="AO278" s="43" t="str">
        <f ca="1">IF($G278="","",TEXT(VLOOKUP($A278,Mitglieder!$C$24:$BG$323,AO$303),"TT.MM.JJJJ"))</f>
        <v/>
      </c>
      <c r="AP278" s="42" t="str">
        <f ca="1">IF($G278="","",VLOOKUP($A278,Mitglieder!$C$24:$BG$323,AP$303))</f>
        <v/>
      </c>
      <c r="AQ278" s="45" t="str">
        <f ca="1">IF($G278="","",TEXT(VLOOKUP($A278,Mitglieder!$C$24:$BG$323,AQ$303),"0.00"))</f>
        <v/>
      </c>
      <c r="AR278" s="54" t="str">
        <f ca="1">IF(OR(VLOOKUP($A278,Mitglieder!$C$24:$BG$323,AR$303)="",$G278=""),"",VLOOKUP($A278,Mitglieder!$C$24:$BG$323,AR$303))</f>
        <v/>
      </c>
      <c r="AS278" s="45" t="str">
        <f ca="1">IF($G278="","",TEXT(VLOOKUP($A278,Mitglieder!$C$24:$BG$323,AS$303),"0.00"))</f>
        <v/>
      </c>
      <c r="AT278" s="54" t="str">
        <f ca="1">IF(OR(VLOOKUP($A278,Mitglieder!$C$24:$BG$323,AT$303)="",$G278=""),"",VLOOKUP($A278,Mitglieder!$C$24:$BG$323,AT$303))</f>
        <v/>
      </c>
      <c r="AU278" s="45" t="str">
        <f ca="1">IF($G278="","",TEXT(VLOOKUP($A278,Mitglieder!$C$24:$BG$323,AU$303),"0.00"))</f>
        <v/>
      </c>
      <c r="AV278" s="45" t="str">
        <f ca="1">IF($G278="","",TEXT(VLOOKUP($A278,Mitglieder!$C$24:$BG$323,AV$303),"0.00"))</f>
        <v/>
      </c>
      <c r="AW278" s="42" t="str">
        <f ca="1">IF($G278="","",VLOOKUP($A278,Mitglieder!$C$24:$BG$323,AW$303))</f>
        <v/>
      </c>
      <c r="AX278" s="54" t="str">
        <f ca="1">IF(OR(VLOOKUP($A278,Mitglieder!$C$24:$BG$323,AX$303)="",$G278=""),"",VLOOKUP($A278,Mitglieder!$C$24:$BG$323,AX$303))</f>
        <v/>
      </c>
      <c r="AY278" s="43" t="str">
        <f ca="1">IF($G278="","",TEXT(VLOOKUP($A278,Mitglieder!$C$24:$BG$323,AY$303),"TT.MM.JJJJ"))</f>
        <v/>
      </c>
      <c r="AZ278" s="43" t="str">
        <f ca="1">IF($G278="","",TEXT(VLOOKUP($A278,Mitglieder!$C$24:$BG$323,AZ$303),"TT.MM.JJJJ"))</f>
        <v/>
      </c>
      <c r="BA278" s="43" t="str">
        <f ca="1">IF($G278="","",TEXT(VLOOKUP($A278,Mitglieder!$C$24:$BG$323,BA$303),"TT.MM.JJJJ"))</f>
        <v/>
      </c>
      <c r="BB278" s="43" t="str">
        <f ca="1">IF($G278="","",TEXT(VLOOKUP($A278,Mitglieder!$C$24:$BG$323,BB$303),"TT.MM.JJJJ"))</f>
        <v/>
      </c>
      <c r="BC278" s="43" t="str">
        <f ca="1">IF($G278="","",TEXT(VLOOKUP($A278,Mitglieder!$C$24:$BG$323,BC$303),"TT.MM.JJJJ"))</f>
        <v/>
      </c>
      <c r="BD278" s="43" t="str">
        <f ca="1">IF($G278="","",TEXT(VLOOKUP($A278,Mitglieder!$C$24:$BG$323,BD$303),"TT.MM.JJJJ"))</f>
        <v/>
      </c>
      <c r="BE278" s="42" t="str">
        <f ca="1">IF($G278="","",VLOOKUP($A278,Mitglieder!$C$24:$BG$323,BE$303))</f>
        <v/>
      </c>
      <c r="BF278" s="42" t="str">
        <f ca="1">IF($G278="","",VLOOKUP($A278,Mitglieder!$C$24:$BG$323,BF$303))</f>
        <v/>
      </c>
    </row>
    <row r="279" spans="1:58" x14ac:dyDescent="0.35">
      <c r="A279" s="42">
        <v>279</v>
      </c>
      <c r="B279" s="42">
        <f ca="1">VLOOKUP($A279,Mitglieder!$C$24:$BA$323,B$303)</f>
        <v>1.0299999999999967</v>
      </c>
      <c r="C279" s="42" t="str">
        <f ca="1">IF($G279="","",VLOOKUP($A279,Mitglieder!$C$24:$BG$323,C$303))</f>
        <v/>
      </c>
      <c r="D279" s="42" t="str">
        <f ca="1">IF($G279="","",VLOOKUP($A279,Mitglieder!$C$24:$BG$323,D$303))</f>
        <v/>
      </c>
      <c r="E279" s="42" t="str">
        <f ca="1">IF($G279="","",VLOOKUP($A279,Mitglieder!$C$24:$BG$323,E$303))</f>
        <v/>
      </c>
      <c r="F279" s="54" t="str">
        <f ca="1">IF(OR(VLOOKUP($A279,Mitglieder!$C$24:$BG$323,F$303)="",$G279=""),"",VLOOKUP($A279,Mitglieder!$C$24:$BG$323,F$303))</f>
        <v/>
      </c>
      <c r="G279" s="72" t="str">
        <f ca="1">IF(B279/ROUND(B279,0)=1,VLOOKUP($A279,Mitglieder!$C$24:$BA$323,G$303),"")</f>
        <v/>
      </c>
      <c r="H279" s="42" t="str">
        <f ca="1">IF($G279="","",VLOOKUP($A279,Mitglieder!$C$24:$BG$323,H$303))</f>
        <v/>
      </c>
      <c r="I279" s="54" t="str">
        <f ca="1">IF(OR(VLOOKUP($A279,Mitglieder!$C$24:$BG$323,I$303)="",$G279=""),"",VLOOKUP($A279,Mitglieder!$C$24:$BG$323,I$303))</f>
        <v/>
      </c>
      <c r="J279" s="42" t="str">
        <f ca="1">IF($G279="","",VLOOKUP($A279,Mitglieder!$C$24:$BG$323,J$303))</f>
        <v/>
      </c>
      <c r="K279" s="54" t="str">
        <f ca="1">IF(OR(VLOOKUP($A279,Mitglieder!$C$24:$BG$323,K$303)="",$G279=""),"",VLOOKUP($A279,Mitglieder!$C$24:$BG$323,K$303))</f>
        <v/>
      </c>
      <c r="L279" s="42" t="str">
        <f ca="1">IF($G279="","",VLOOKUP($A279,Mitglieder!$C$24:$BG$323,L$303))</f>
        <v/>
      </c>
      <c r="M279" s="42" t="str">
        <f ca="1">IF($G279="","",VLOOKUP($A279,Mitglieder!$C$24:$BG$323,M$303))</f>
        <v/>
      </c>
      <c r="N279" s="42" t="str">
        <f ca="1">IF($G279="","",VLOOKUP($A279,Mitglieder!$C$24:$BG$323,N$303))</f>
        <v/>
      </c>
      <c r="O279" s="42" t="str">
        <f ca="1">IF($G279="","",VLOOKUP($A279,Mitglieder!$C$24:$BG$323,O$303))</f>
        <v/>
      </c>
      <c r="P279" s="42" t="str">
        <f ca="1">IF($G279="","",VLOOKUP($A279,Mitglieder!$C$24:$BG$323,P$303))</f>
        <v/>
      </c>
      <c r="Q279" s="42" t="str">
        <f ca="1">IF($G279="","",VLOOKUP($A279,Mitglieder!$C$24:$BG$323,Q$303))</f>
        <v/>
      </c>
      <c r="R279" s="54" t="str">
        <f ca="1">IF(OR(VLOOKUP($A279,Mitglieder!$C$24:$BG$323,R$303)="",$G279=""),"",VLOOKUP($A279,Mitglieder!$C$24:$BG$323,R$303))</f>
        <v/>
      </c>
      <c r="S279" s="43" t="str">
        <f ca="1">IF($G279="","",TEXT(VLOOKUP($A279,Mitglieder!$C$24:$BG$323,S$303),"TT.MM.JJJJ"))</f>
        <v/>
      </c>
      <c r="T279" s="43" t="str">
        <f ca="1">IF($G279="","",TEXT(VLOOKUP($A279,Mitglieder!$C$24:$BG$323,T$303),"TT.MM.JJJJ"))</f>
        <v/>
      </c>
      <c r="U279" s="43" t="str">
        <f ca="1">IF($G279="","",TEXT(VLOOKUP($A279,Mitglieder!$C$24:$BG$323,U$303),"TT.MM.JJJJ"))</f>
        <v/>
      </c>
      <c r="V279" s="54" t="str">
        <f ca="1">IF(OR(VLOOKUP($A279,Mitglieder!$C$24:$BG$323,V$303)="",$G279=""),"",VLOOKUP($A279,Mitglieder!$C$24:$BG$323,V$303))</f>
        <v/>
      </c>
      <c r="W279" s="54" t="str">
        <f ca="1">IF(OR(VLOOKUP($A279,Mitglieder!$C$24:$BG$323,W$303)="",$G279=""),"",VLOOKUP($A279,Mitglieder!$C$24:$BG$323,W$303))</f>
        <v/>
      </c>
      <c r="X279" s="54" t="str">
        <f ca="1">IF(OR(VLOOKUP($A279,Mitglieder!$C$24:$BG$323,X$303)="",$G279=""),"",VLOOKUP($A279,Mitglieder!$C$24:$BG$323,X$303))</f>
        <v/>
      </c>
      <c r="Y279" s="54" t="str">
        <f ca="1">IF(OR(VLOOKUP($A279,Mitglieder!$C$24:$BG$323,Y$303)="",$G279=""),"",VLOOKUP($A279,Mitglieder!$C$24:$BG$323,Y$303))</f>
        <v/>
      </c>
      <c r="Z279" s="54" t="str">
        <f ca="1">IF(OR(VLOOKUP($A279,Mitglieder!$C$24:$BG$323,Z$303)="",$G279=""),"",VLOOKUP($A279,Mitglieder!$C$24:$BG$323,Z$303))</f>
        <v/>
      </c>
      <c r="AA279" s="54" t="str">
        <f ca="1">IF(OR(VLOOKUP($A279,Mitglieder!$C$24:$BG$323,AA$303)="",$G279=""),"",VLOOKUP($A279,Mitglieder!$C$24:$BG$323,AA$303))</f>
        <v/>
      </c>
      <c r="AB279" s="54" t="str">
        <f ca="1">IF(OR(VLOOKUP($A279,Mitglieder!$C$24:$BG$323,AB$303)="",$G279=""),"",VLOOKUP($A279,Mitglieder!$C$24:$BG$323,AB$303))</f>
        <v/>
      </c>
      <c r="AC279" s="54" t="str">
        <f ca="1">IF(OR(VLOOKUP($A279,Mitglieder!$C$24:$BG$323,AC$303)="",$G279=""),"",VLOOKUP($A279,Mitglieder!$C$24:$BG$323,AC$303))</f>
        <v/>
      </c>
      <c r="AD279" s="54" t="str">
        <f ca="1">IF(OR(VLOOKUP($A279,Mitglieder!$C$24:$BG$323,AD$303)="",$G279=""),"",VLOOKUP($A279,Mitglieder!$C$24:$BG$323,AD$303))</f>
        <v/>
      </c>
      <c r="AE279" s="54" t="str">
        <f ca="1">IF(OR(VLOOKUP($A279,Mitglieder!$C$24:$BG$323,AE$303)="",$G279=""),"",VLOOKUP($A279,Mitglieder!$C$24:$BG$323,AE$303))</f>
        <v/>
      </c>
      <c r="AF279" s="54" t="str">
        <f ca="1">IF(OR(VLOOKUP($A279,Mitglieder!$C$24:$BG$323,AF$303)="",$G279=""),"",VLOOKUP($A279,Mitglieder!$C$24:$BG$323,AF$303))</f>
        <v/>
      </c>
      <c r="AG279" s="54" t="str">
        <f ca="1">IF(OR(VLOOKUP($A279,Mitglieder!$C$24:$BG$323,AG$303)="",$G279=""),"",VLOOKUP($A279,Mitglieder!$C$24:$BG$323,AG$303))</f>
        <v/>
      </c>
      <c r="AH279" s="54" t="str">
        <f ca="1">IF(OR(VLOOKUP($A279,Mitglieder!$C$24:$BG$323,AH$303)="",$G279=""),"",VLOOKUP($A279,Mitglieder!$C$24:$BG$323,AH$303))</f>
        <v/>
      </c>
      <c r="AI279" s="54" t="str">
        <f ca="1">IF(OR(VLOOKUP($A279,Mitglieder!$C$24:$BG$323,AI$303)="",$G279=""),"",VLOOKUP($A279,Mitglieder!$C$24:$BG$323,AI$303))</f>
        <v/>
      </c>
      <c r="AJ279" s="54" t="str">
        <f ca="1">IF(OR(VLOOKUP($A279,Mitglieder!$C$24:$BG$323,AJ$303)="",$G279=""),"",VLOOKUP($A279,Mitglieder!$C$24:$BG$323,AJ$303))</f>
        <v/>
      </c>
      <c r="AK279" s="54" t="str">
        <f ca="1">IF(OR(VLOOKUP($A279,Mitglieder!$C$24:$BG$323,AK$303)="",$G279=""),"",VLOOKUP($A279,Mitglieder!$C$24:$BG$323,AK$303))</f>
        <v/>
      </c>
      <c r="AL279" s="54" t="str">
        <f ca="1">IF(OR(VLOOKUP($A279,Mitglieder!$C$24:$BG$323,AL$303)="",$G279=""),"",VLOOKUP($A279,Mitglieder!$C$24:$BG$323,AL$303))</f>
        <v/>
      </c>
      <c r="AM279" s="42" t="str">
        <f ca="1">IF($G279="","",VLOOKUP($A279,Mitglieder!$C$24:$BG$323,AM$303))</f>
        <v/>
      </c>
      <c r="AN279" s="54" t="str">
        <f ca="1">IF(OR(VLOOKUP($A279,Mitglieder!$C$24:$BG$323,AN$303)="",$G279=""),"",VLOOKUP($A279,Mitglieder!$C$24:$BG$323,AN$303))</f>
        <v/>
      </c>
      <c r="AO279" s="43" t="str">
        <f ca="1">IF($G279="","",TEXT(VLOOKUP($A279,Mitglieder!$C$24:$BG$323,AO$303),"TT.MM.JJJJ"))</f>
        <v/>
      </c>
      <c r="AP279" s="42" t="str">
        <f ca="1">IF($G279="","",VLOOKUP($A279,Mitglieder!$C$24:$BG$323,AP$303))</f>
        <v/>
      </c>
      <c r="AQ279" s="45" t="str">
        <f ca="1">IF($G279="","",TEXT(VLOOKUP($A279,Mitglieder!$C$24:$BG$323,AQ$303),"0.00"))</f>
        <v/>
      </c>
      <c r="AR279" s="54" t="str">
        <f ca="1">IF(OR(VLOOKUP($A279,Mitglieder!$C$24:$BG$323,AR$303)="",$G279=""),"",VLOOKUP($A279,Mitglieder!$C$24:$BG$323,AR$303))</f>
        <v/>
      </c>
      <c r="AS279" s="45" t="str">
        <f ca="1">IF($G279="","",TEXT(VLOOKUP($A279,Mitglieder!$C$24:$BG$323,AS$303),"0.00"))</f>
        <v/>
      </c>
      <c r="AT279" s="54" t="str">
        <f ca="1">IF(OR(VLOOKUP($A279,Mitglieder!$C$24:$BG$323,AT$303)="",$G279=""),"",VLOOKUP($A279,Mitglieder!$C$24:$BG$323,AT$303))</f>
        <v/>
      </c>
      <c r="AU279" s="45" t="str">
        <f ca="1">IF($G279="","",TEXT(VLOOKUP($A279,Mitglieder!$C$24:$BG$323,AU$303),"0.00"))</f>
        <v/>
      </c>
      <c r="AV279" s="45" t="str">
        <f ca="1">IF($G279="","",TEXT(VLOOKUP($A279,Mitglieder!$C$24:$BG$323,AV$303),"0.00"))</f>
        <v/>
      </c>
      <c r="AW279" s="42" t="str">
        <f ca="1">IF($G279="","",VLOOKUP($A279,Mitglieder!$C$24:$BG$323,AW$303))</f>
        <v/>
      </c>
      <c r="AX279" s="54" t="str">
        <f ca="1">IF(OR(VLOOKUP($A279,Mitglieder!$C$24:$BG$323,AX$303)="",$G279=""),"",VLOOKUP($A279,Mitglieder!$C$24:$BG$323,AX$303))</f>
        <v/>
      </c>
      <c r="AY279" s="43" t="str">
        <f ca="1">IF($G279="","",TEXT(VLOOKUP($A279,Mitglieder!$C$24:$BG$323,AY$303),"TT.MM.JJJJ"))</f>
        <v/>
      </c>
      <c r="AZ279" s="43" t="str">
        <f ca="1">IF($G279="","",TEXT(VLOOKUP($A279,Mitglieder!$C$24:$BG$323,AZ$303),"TT.MM.JJJJ"))</f>
        <v/>
      </c>
      <c r="BA279" s="43" t="str">
        <f ca="1">IF($G279="","",TEXT(VLOOKUP($A279,Mitglieder!$C$24:$BG$323,BA$303),"TT.MM.JJJJ"))</f>
        <v/>
      </c>
      <c r="BB279" s="43" t="str">
        <f ca="1">IF($G279="","",TEXT(VLOOKUP($A279,Mitglieder!$C$24:$BG$323,BB$303),"TT.MM.JJJJ"))</f>
        <v/>
      </c>
      <c r="BC279" s="43" t="str">
        <f ca="1">IF($G279="","",TEXT(VLOOKUP($A279,Mitglieder!$C$24:$BG$323,BC$303),"TT.MM.JJJJ"))</f>
        <v/>
      </c>
      <c r="BD279" s="43" t="str">
        <f ca="1">IF($G279="","",TEXT(VLOOKUP($A279,Mitglieder!$C$24:$BG$323,BD$303),"TT.MM.JJJJ"))</f>
        <v/>
      </c>
      <c r="BE279" s="42" t="str">
        <f ca="1">IF($G279="","",VLOOKUP($A279,Mitglieder!$C$24:$BG$323,BE$303))</f>
        <v/>
      </c>
      <c r="BF279" s="42" t="str">
        <f ca="1">IF($G279="","",VLOOKUP($A279,Mitglieder!$C$24:$BG$323,BF$303))</f>
        <v/>
      </c>
    </row>
    <row r="280" spans="1:58" x14ac:dyDescent="0.35">
      <c r="A280" s="42">
        <v>280</v>
      </c>
      <c r="B280" s="42">
        <f ca="1">VLOOKUP($A280,Mitglieder!$C$24:$BA$323,B$303)</f>
        <v>1.0299999999999967</v>
      </c>
      <c r="C280" s="42" t="str">
        <f ca="1">IF($G280="","",VLOOKUP($A280,Mitglieder!$C$24:$BG$323,C$303))</f>
        <v/>
      </c>
      <c r="D280" s="42" t="str">
        <f ca="1">IF($G280="","",VLOOKUP($A280,Mitglieder!$C$24:$BG$323,D$303))</f>
        <v/>
      </c>
      <c r="E280" s="42" t="str">
        <f ca="1">IF($G280="","",VLOOKUP($A280,Mitglieder!$C$24:$BG$323,E$303))</f>
        <v/>
      </c>
      <c r="F280" s="54" t="str">
        <f ca="1">IF(OR(VLOOKUP($A280,Mitglieder!$C$24:$BG$323,F$303)="",$G280=""),"",VLOOKUP($A280,Mitglieder!$C$24:$BG$323,F$303))</f>
        <v/>
      </c>
      <c r="G280" s="72" t="str">
        <f ca="1">IF(B280/ROUND(B280,0)=1,VLOOKUP($A280,Mitglieder!$C$24:$BA$323,G$303),"")</f>
        <v/>
      </c>
      <c r="H280" s="42" t="str">
        <f ca="1">IF($G280="","",VLOOKUP($A280,Mitglieder!$C$24:$BG$323,H$303))</f>
        <v/>
      </c>
      <c r="I280" s="54" t="str">
        <f ca="1">IF(OR(VLOOKUP($A280,Mitglieder!$C$24:$BG$323,I$303)="",$G280=""),"",VLOOKUP($A280,Mitglieder!$C$24:$BG$323,I$303))</f>
        <v/>
      </c>
      <c r="J280" s="42" t="str">
        <f ca="1">IF($G280="","",VLOOKUP($A280,Mitglieder!$C$24:$BG$323,J$303))</f>
        <v/>
      </c>
      <c r="K280" s="54" t="str">
        <f ca="1">IF(OR(VLOOKUP($A280,Mitglieder!$C$24:$BG$323,K$303)="",$G280=""),"",VLOOKUP($A280,Mitglieder!$C$24:$BG$323,K$303))</f>
        <v/>
      </c>
      <c r="L280" s="42" t="str">
        <f ca="1">IF($G280="","",VLOOKUP($A280,Mitglieder!$C$24:$BG$323,L$303))</f>
        <v/>
      </c>
      <c r="M280" s="42" t="str">
        <f ca="1">IF($G280="","",VLOOKUP($A280,Mitglieder!$C$24:$BG$323,M$303))</f>
        <v/>
      </c>
      <c r="N280" s="42" t="str">
        <f ca="1">IF($G280="","",VLOOKUP($A280,Mitglieder!$C$24:$BG$323,N$303))</f>
        <v/>
      </c>
      <c r="O280" s="42" t="str">
        <f ca="1">IF($G280="","",VLOOKUP($A280,Mitglieder!$C$24:$BG$323,O$303))</f>
        <v/>
      </c>
      <c r="P280" s="42" t="str">
        <f ca="1">IF($G280="","",VLOOKUP($A280,Mitglieder!$C$24:$BG$323,P$303))</f>
        <v/>
      </c>
      <c r="Q280" s="42" t="str">
        <f ca="1">IF($G280="","",VLOOKUP($A280,Mitglieder!$C$24:$BG$323,Q$303))</f>
        <v/>
      </c>
      <c r="R280" s="54" t="str">
        <f ca="1">IF(OR(VLOOKUP($A280,Mitglieder!$C$24:$BG$323,R$303)="",$G280=""),"",VLOOKUP($A280,Mitglieder!$C$24:$BG$323,R$303))</f>
        <v/>
      </c>
      <c r="S280" s="43" t="str">
        <f ca="1">IF($G280="","",TEXT(VLOOKUP($A280,Mitglieder!$C$24:$BG$323,S$303),"TT.MM.JJJJ"))</f>
        <v/>
      </c>
      <c r="T280" s="43" t="str">
        <f ca="1">IF($G280="","",TEXT(VLOOKUP($A280,Mitglieder!$C$24:$BG$323,T$303),"TT.MM.JJJJ"))</f>
        <v/>
      </c>
      <c r="U280" s="43" t="str">
        <f ca="1">IF($G280="","",TEXT(VLOOKUP($A280,Mitglieder!$C$24:$BG$323,U$303),"TT.MM.JJJJ"))</f>
        <v/>
      </c>
      <c r="V280" s="54" t="str">
        <f ca="1">IF(OR(VLOOKUP($A280,Mitglieder!$C$24:$BG$323,V$303)="",$G280=""),"",VLOOKUP($A280,Mitglieder!$C$24:$BG$323,V$303))</f>
        <v/>
      </c>
      <c r="W280" s="54" t="str">
        <f ca="1">IF(OR(VLOOKUP($A280,Mitglieder!$C$24:$BG$323,W$303)="",$G280=""),"",VLOOKUP($A280,Mitglieder!$C$24:$BG$323,W$303))</f>
        <v/>
      </c>
      <c r="X280" s="54" t="str">
        <f ca="1">IF(OR(VLOOKUP($A280,Mitglieder!$C$24:$BG$323,X$303)="",$G280=""),"",VLOOKUP($A280,Mitglieder!$C$24:$BG$323,X$303))</f>
        <v/>
      </c>
      <c r="Y280" s="54" t="str">
        <f ca="1">IF(OR(VLOOKUP($A280,Mitglieder!$C$24:$BG$323,Y$303)="",$G280=""),"",VLOOKUP($A280,Mitglieder!$C$24:$BG$323,Y$303))</f>
        <v/>
      </c>
      <c r="Z280" s="54" t="str">
        <f ca="1">IF(OR(VLOOKUP($A280,Mitglieder!$C$24:$BG$323,Z$303)="",$G280=""),"",VLOOKUP($A280,Mitglieder!$C$24:$BG$323,Z$303))</f>
        <v/>
      </c>
      <c r="AA280" s="54" t="str">
        <f ca="1">IF(OR(VLOOKUP($A280,Mitglieder!$C$24:$BG$323,AA$303)="",$G280=""),"",VLOOKUP($A280,Mitglieder!$C$24:$BG$323,AA$303))</f>
        <v/>
      </c>
      <c r="AB280" s="54" t="str">
        <f ca="1">IF(OR(VLOOKUP($A280,Mitglieder!$C$24:$BG$323,AB$303)="",$G280=""),"",VLOOKUP($A280,Mitglieder!$C$24:$BG$323,AB$303))</f>
        <v/>
      </c>
      <c r="AC280" s="54" t="str">
        <f ca="1">IF(OR(VLOOKUP($A280,Mitglieder!$C$24:$BG$323,AC$303)="",$G280=""),"",VLOOKUP($A280,Mitglieder!$C$24:$BG$323,AC$303))</f>
        <v/>
      </c>
      <c r="AD280" s="54" t="str">
        <f ca="1">IF(OR(VLOOKUP($A280,Mitglieder!$C$24:$BG$323,AD$303)="",$G280=""),"",VLOOKUP($A280,Mitglieder!$C$24:$BG$323,AD$303))</f>
        <v/>
      </c>
      <c r="AE280" s="54" t="str">
        <f ca="1">IF(OR(VLOOKUP($A280,Mitglieder!$C$24:$BG$323,AE$303)="",$G280=""),"",VLOOKUP($A280,Mitglieder!$C$24:$BG$323,AE$303))</f>
        <v/>
      </c>
      <c r="AF280" s="54" t="str">
        <f ca="1">IF(OR(VLOOKUP($A280,Mitglieder!$C$24:$BG$323,AF$303)="",$G280=""),"",VLOOKUP($A280,Mitglieder!$C$24:$BG$323,AF$303))</f>
        <v/>
      </c>
      <c r="AG280" s="54" t="str">
        <f ca="1">IF(OR(VLOOKUP($A280,Mitglieder!$C$24:$BG$323,AG$303)="",$G280=""),"",VLOOKUP($A280,Mitglieder!$C$24:$BG$323,AG$303))</f>
        <v/>
      </c>
      <c r="AH280" s="54" t="str">
        <f ca="1">IF(OR(VLOOKUP($A280,Mitglieder!$C$24:$BG$323,AH$303)="",$G280=""),"",VLOOKUP($A280,Mitglieder!$C$24:$BG$323,AH$303))</f>
        <v/>
      </c>
      <c r="AI280" s="54" t="str">
        <f ca="1">IF(OR(VLOOKUP($A280,Mitglieder!$C$24:$BG$323,AI$303)="",$G280=""),"",VLOOKUP($A280,Mitglieder!$C$24:$BG$323,AI$303))</f>
        <v/>
      </c>
      <c r="AJ280" s="54" t="str">
        <f ca="1">IF(OR(VLOOKUP($A280,Mitglieder!$C$24:$BG$323,AJ$303)="",$G280=""),"",VLOOKUP($A280,Mitglieder!$C$24:$BG$323,AJ$303))</f>
        <v/>
      </c>
      <c r="AK280" s="54" t="str">
        <f ca="1">IF(OR(VLOOKUP($A280,Mitglieder!$C$24:$BG$323,AK$303)="",$G280=""),"",VLOOKUP($A280,Mitglieder!$C$24:$BG$323,AK$303))</f>
        <v/>
      </c>
      <c r="AL280" s="54" t="str">
        <f ca="1">IF(OR(VLOOKUP($A280,Mitglieder!$C$24:$BG$323,AL$303)="",$G280=""),"",VLOOKUP($A280,Mitglieder!$C$24:$BG$323,AL$303))</f>
        <v/>
      </c>
      <c r="AM280" s="42" t="str">
        <f ca="1">IF($G280="","",VLOOKUP($A280,Mitglieder!$C$24:$BG$323,AM$303))</f>
        <v/>
      </c>
      <c r="AN280" s="54" t="str">
        <f ca="1">IF(OR(VLOOKUP($A280,Mitglieder!$C$24:$BG$323,AN$303)="",$G280=""),"",VLOOKUP($A280,Mitglieder!$C$24:$BG$323,AN$303))</f>
        <v/>
      </c>
      <c r="AO280" s="43" t="str">
        <f ca="1">IF($G280="","",TEXT(VLOOKUP($A280,Mitglieder!$C$24:$BG$323,AO$303),"TT.MM.JJJJ"))</f>
        <v/>
      </c>
      <c r="AP280" s="42" t="str">
        <f ca="1">IF($G280="","",VLOOKUP($A280,Mitglieder!$C$24:$BG$323,AP$303))</f>
        <v/>
      </c>
      <c r="AQ280" s="45" t="str">
        <f ca="1">IF($G280="","",TEXT(VLOOKUP($A280,Mitglieder!$C$24:$BG$323,AQ$303),"0.00"))</f>
        <v/>
      </c>
      <c r="AR280" s="54" t="str">
        <f ca="1">IF(OR(VLOOKUP($A280,Mitglieder!$C$24:$BG$323,AR$303)="",$G280=""),"",VLOOKUP($A280,Mitglieder!$C$24:$BG$323,AR$303))</f>
        <v/>
      </c>
      <c r="AS280" s="45" t="str">
        <f ca="1">IF($G280="","",TEXT(VLOOKUP($A280,Mitglieder!$C$24:$BG$323,AS$303),"0.00"))</f>
        <v/>
      </c>
      <c r="AT280" s="54" t="str">
        <f ca="1">IF(OR(VLOOKUP($A280,Mitglieder!$C$24:$BG$323,AT$303)="",$G280=""),"",VLOOKUP($A280,Mitglieder!$C$24:$BG$323,AT$303))</f>
        <v/>
      </c>
      <c r="AU280" s="45" t="str">
        <f ca="1">IF($G280="","",TEXT(VLOOKUP($A280,Mitglieder!$C$24:$BG$323,AU$303),"0.00"))</f>
        <v/>
      </c>
      <c r="AV280" s="45" t="str">
        <f ca="1">IF($G280="","",TEXT(VLOOKUP($A280,Mitglieder!$C$24:$BG$323,AV$303),"0.00"))</f>
        <v/>
      </c>
      <c r="AW280" s="42" t="str">
        <f ca="1">IF($G280="","",VLOOKUP($A280,Mitglieder!$C$24:$BG$323,AW$303))</f>
        <v/>
      </c>
      <c r="AX280" s="54" t="str">
        <f ca="1">IF(OR(VLOOKUP($A280,Mitglieder!$C$24:$BG$323,AX$303)="",$G280=""),"",VLOOKUP($A280,Mitglieder!$C$24:$BG$323,AX$303))</f>
        <v/>
      </c>
      <c r="AY280" s="43" t="str">
        <f ca="1">IF($G280="","",TEXT(VLOOKUP($A280,Mitglieder!$C$24:$BG$323,AY$303),"TT.MM.JJJJ"))</f>
        <v/>
      </c>
      <c r="AZ280" s="43" t="str">
        <f ca="1">IF($G280="","",TEXT(VLOOKUP($A280,Mitglieder!$C$24:$BG$323,AZ$303),"TT.MM.JJJJ"))</f>
        <v/>
      </c>
      <c r="BA280" s="43" t="str">
        <f ca="1">IF($G280="","",TEXT(VLOOKUP($A280,Mitglieder!$C$24:$BG$323,BA$303),"TT.MM.JJJJ"))</f>
        <v/>
      </c>
      <c r="BB280" s="43" t="str">
        <f ca="1">IF($G280="","",TEXT(VLOOKUP($A280,Mitglieder!$C$24:$BG$323,BB$303),"TT.MM.JJJJ"))</f>
        <v/>
      </c>
      <c r="BC280" s="43" t="str">
        <f ca="1">IF($G280="","",TEXT(VLOOKUP($A280,Mitglieder!$C$24:$BG$323,BC$303),"TT.MM.JJJJ"))</f>
        <v/>
      </c>
      <c r="BD280" s="43" t="str">
        <f ca="1">IF($G280="","",TEXT(VLOOKUP($A280,Mitglieder!$C$24:$BG$323,BD$303),"TT.MM.JJJJ"))</f>
        <v/>
      </c>
      <c r="BE280" s="42" t="str">
        <f ca="1">IF($G280="","",VLOOKUP($A280,Mitglieder!$C$24:$BG$323,BE$303))</f>
        <v/>
      </c>
      <c r="BF280" s="42" t="str">
        <f ca="1">IF($G280="","",VLOOKUP($A280,Mitglieder!$C$24:$BG$323,BF$303))</f>
        <v/>
      </c>
    </row>
    <row r="281" spans="1:58" x14ac:dyDescent="0.35">
      <c r="A281" s="42">
        <v>281</v>
      </c>
      <c r="B281" s="42">
        <f ca="1">VLOOKUP($A281,Mitglieder!$C$24:$BA$323,B$303)</f>
        <v>1.0299999999999967</v>
      </c>
      <c r="C281" s="42" t="str">
        <f ca="1">IF($G281="","",VLOOKUP($A281,Mitglieder!$C$24:$BG$323,C$303))</f>
        <v/>
      </c>
      <c r="D281" s="42" t="str">
        <f ca="1">IF($G281="","",VLOOKUP($A281,Mitglieder!$C$24:$BG$323,D$303))</f>
        <v/>
      </c>
      <c r="E281" s="42" t="str">
        <f ca="1">IF($G281="","",VLOOKUP($A281,Mitglieder!$C$24:$BG$323,E$303))</f>
        <v/>
      </c>
      <c r="F281" s="54" t="str">
        <f ca="1">IF(OR(VLOOKUP($A281,Mitglieder!$C$24:$BG$323,F$303)="",$G281=""),"",VLOOKUP($A281,Mitglieder!$C$24:$BG$323,F$303))</f>
        <v/>
      </c>
      <c r="G281" s="72" t="str">
        <f ca="1">IF(B281/ROUND(B281,0)=1,VLOOKUP($A281,Mitglieder!$C$24:$BA$323,G$303),"")</f>
        <v/>
      </c>
      <c r="H281" s="42" t="str">
        <f ca="1">IF($G281="","",VLOOKUP($A281,Mitglieder!$C$24:$BG$323,H$303))</f>
        <v/>
      </c>
      <c r="I281" s="54" t="str">
        <f ca="1">IF(OR(VLOOKUP($A281,Mitglieder!$C$24:$BG$323,I$303)="",$G281=""),"",VLOOKUP($A281,Mitglieder!$C$24:$BG$323,I$303))</f>
        <v/>
      </c>
      <c r="J281" s="42" t="str">
        <f ca="1">IF($G281="","",VLOOKUP($A281,Mitglieder!$C$24:$BG$323,J$303))</f>
        <v/>
      </c>
      <c r="K281" s="54" t="str">
        <f ca="1">IF(OR(VLOOKUP($A281,Mitglieder!$C$24:$BG$323,K$303)="",$G281=""),"",VLOOKUP($A281,Mitglieder!$C$24:$BG$323,K$303))</f>
        <v/>
      </c>
      <c r="L281" s="42" t="str">
        <f ca="1">IF($G281="","",VLOOKUP($A281,Mitglieder!$C$24:$BG$323,L$303))</f>
        <v/>
      </c>
      <c r="M281" s="42" t="str">
        <f ca="1">IF($G281="","",VLOOKUP($A281,Mitglieder!$C$24:$BG$323,M$303))</f>
        <v/>
      </c>
      <c r="N281" s="42" t="str">
        <f ca="1">IF($G281="","",VLOOKUP($A281,Mitglieder!$C$24:$BG$323,N$303))</f>
        <v/>
      </c>
      <c r="O281" s="42" t="str">
        <f ca="1">IF($G281="","",VLOOKUP($A281,Mitglieder!$C$24:$BG$323,O$303))</f>
        <v/>
      </c>
      <c r="P281" s="42" t="str">
        <f ca="1">IF($G281="","",VLOOKUP($A281,Mitglieder!$C$24:$BG$323,P$303))</f>
        <v/>
      </c>
      <c r="Q281" s="42" t="str">
        <f ca="1">IF($G281="","",VLOOKUP($A281,Mitglieder!$C$24:$BG$323,Q$303))</f>
        <v/>
      </c>
      <c r="R281" s="54" t="str">
        <f ca="1">IF(OR(VLOOKUP($A281,Mitglieder!$C$24:$BG$323,R$303)="",$G281=""),"",VLOOKUP($A281,Mitglieder!$C$24:$BG$323,R$303))</f>
        <v/>
      </c>
      <c r="S281" s="43" t="str">
        <f ca="1">IF($G281="","",TEXT(VLOOKUP($A281,Mitglieder!$C$24:$BG$323,S$303),"TT.MM.JJJJ"))</f>
        <v/>
      </c>
      <c r="T281" s="43" t="str">
        <f ca="1">IF($G281="","",TEXT(VLOOKUP($A281,Mitglieder!$C$24:$BG$323,T$303),"TT.MM.JJJJ"))</f>
        <v/>
      </c>
      <c r="U281" s="43" t="str">
        <f ca="1">IF($G281="","",TEXT(VLOOKUP($A281,Mitglieder!$C$24:$BG$323,U$303),"TT.MM.JJJJ"))</f>
        <v/>
      </c>
      <c r="V281" s="54" t="str">
        <f ca="1">IF(OR(VLOOKUP($A281,Mitglieder!$C$24:$BG$323,V$303)="",$G281=""),"",VLOOKUP($A281,Mitglieder!$C$24:$BG$323,V$303))</f>
        <v/>
      </c>
      <c r="W281" s="54" t="str">
        <f ca="1">IF(OR(VLOOKUP($A281,Mitglieder!$C$24:$BG$323,W$303)="",$G281=""),"",VLOOKUP($A281,Mitglieder!$C$24:$BG$323,W$303))</f>
        <v/>
      </c>
      <c r="X281" s="54" t="str">
        <f ca="1">IF(OR(VLOOKUP($A281,Mitglieder!$C$24:$BG$323,X$303)="",$G281=""),"",VLOOKUP($A281,Mitglieder!$C$24:$BG$323,X$303))</f>
        <v/>
      </c>
      <c r="Y281" s="54" t="str">
        <f ca="1">IF(OR(VLOOKUP($A281,Mitglieder!$C$24:$BG$323,Y$303)="",$G281=""),"",VLOOKUP($A281,Mitglieder!$C$24:$BG$323,Y$303))</f>
        <v/>
      </c>
      <c r="Z281" s="54" t="str">
        <f ca="1">IF(OR(VLOOKUP($A281,Mitglieder!$C$24:$BG$323,Z$303)="",$G281=""),"",VLOOKUP($A281,Mitglieder!$C$24:$BG$323,Z$303))</f>
        <v/>
      </c>
      <c r="AA281" s="54" t="str">
        <f ca="1">IF(OR(VLOOKUP($A281,Mitglieder!$C$24:$BG$323,AA$303)="",$G281=""),"",VLOOKUP($A281,Mitglieder!$C$24:$BG$323,AA$303))</f>
        <v/>
      </c>
      <c r="AB281" s="54" t="str">
        <f ca="1">IF(OR(VLOOKUP($A281,Mitglieder!$C$24:$BG$323,AB$303)="",$G281=""),"",VLOOKUP($A281,Mitglieder!$C$24:$BG$323,AB$303))</f>
        <v/>
      </c>
      <c r="AC281" s="54" t="str">
        <f ca="1">IF(OR(VLOOKUP($A281,Mitglieder!$C$24:$BG$323,AC$303)="",$G281=""),"",VLOOKUP($A281,Mitglieder!$C$24:$BG$323,AC$303))</f>
        <v/>
      </c>
      <c r="AD281" s="54" t="str">
        <f ca="1">IF(OR(VLOOKUP($A281,Mitglieder!$C$24:$BG$323,AD$303)="",$G281=""),"",VLOOKUP($A281,Mitglieder!$C$24:$BG$323,AD$303))</f>
        <v/>
      </c>
      <c r="AE281" s="54" t="str">
        <f ca="1">IF(OR(VLOOKUP($A281,Mitglieder!$C$24:$BG$323,AE$303)="",$G281=""),"",VLOOKUP($A281,Mitglieder!$C$24:$BG$323,AE$303))</f>
        <v/>
      </c>
      <c r="AF281" s="54" t="str">
        <f ca="1">IF(OR(VLOOKUP($A281,Mitglieder!$C$24:$BG$323,AF$303)="",$G281=""),"",VLOOKUP($A281,Mitglieder!$C$24:$BG$323,AF$303))</f>
        <v/>
      </c>
      <c r="AG281" s="54" t="str">
        <f ca="1">IF(OR(VLOOKUP($A281,Mitglieder!$C$24:$BG$323,AG$303)="",$G281=""),"",VLOOKUP($A281,Mitglieder!$C$24:$BG$323,AG$303))</f>
        <v/>
      </c>
      <c r="AH281" s="54" t="str">
        <f ca="1">IF(OR(VLOOKUP($A281,Mitglieder!$C$24:$BG$323,AH$303)="",$G281=""),"",VLOOKUP($A281,Mitglieder!$C$24:$BG$323,AH$303))</f>
        <v/>
      </c>
      <c r="AI281" s="54" t="str">
        <f ca="1">IF(OR(VLOOKUP($A281,Mitglieder!$C$24:$BG$323,AI$303)="",$G281=""),"",VLOOKUP($A281,Mitglieder!$C$24:$BG$323,AI$303))</f>
        <v/>
      </c>
      <c r="AJ281" s="54" t="str">
        <f ca="1">IF(OR(VLOOKUP($A281,Mitglieder!$C$24:$BG$323,AJ$303)="",$G281=""),"",VLOOKUP($A281,Mitglieder!$C$24:$BG$323,AJ$303))</f>
        <v/>
      </c>
      <c r="AK281" s="54" t="str">
        <f ca="1">IF(OR(VLOOKUP($A281,Mitglieder!$C$24:$BG$323,AK$303)="",$G281=""),"",VLOOKUP($A281,Mitglieder!$C$24:$BG$323,AK$303))</f>
        <v/>
      </c>
      <c r="AL281" s="54" t="str">
        <f ca="1">IF(OR(VLOOKUP($A281,Mitglieder!$C$24:$BG$323,AL$303)="",$G281=""),"",VLOOKUP($A281,Mitglieder!$C$24:$BG$323,AL$303))</f>
        <v/>
      </c>
      <c r="AM281" s="42" t="str">
        <f ca="1">IF($G281="","",VLOOKUP($A281,Mitglieder!$C$24:$BG$323,AM$303))</f>
        <v/>
      </c>
      <c r="AN281" s="54" t="str">
        <f ca="1">IF(OR(VLOOKUP($A281,Mitglieder!$C$24:$BG$323,AN$303)="",$G281=""),"",VLOOKUP($A281,Mitglieder!$C$24:$BG$323,AN$303))</f>
        <v/>
      </c>
      <c r="AO281" s="43" t="str">
        <f ca="1">IF($G281="","",TEXT(VLOOKUP($A281,Mitglieder!$C$24:$BG$323,AO$303),"TT.MM.JJJJ"))</f>
        <v/>
      </c>
      <c r="AP281" s="42" t="str">
        <f ca="1">IF($G281="","",VLOOKUP($A281,Mitglieder!$C$24:$BG$323,AP$303))</f>
        <v/>
      </c>
      <c r="AQ281" s="45" t="str">
        <f ca="1">IF($G281="","",TEXT(VLOOKUP($A281,Mitglieder!$C$24:$BG$323,AQ$303),"0.00"))</f>
        <v/>
      </c>
      <c r="AR281" s="54" t="str">
        <f ca="1">IF(OR(VLOOKUP($A281,Mitglieder!$C$24:$BG$323,AR$303)="",$G281=""),"",VLOOKUP($A281,Mitglieder!$C$24:$BG$323,AR$303))</f>
        <v/>
      </c>
      <c r="AS281" s="45" t="str">
        <f ca="1">IF($G281="","",TEXT(VLOOKUP($A281,Mitglieder!$C$24:$BG$323,AS$303),"0.00"))</f>
        <v/>
      </c>
      <c r="AT281" s="54" t="str">
        <f ca="1">IF(OR(VLOOKUP($A281,Mitglieder!$C$24:$BG$323,AT$303)="",$G281=""),"",VLOOKUP($A281,Mitglieder!$C$24:$BG$323,AT$303))</f>
        <v/>
      </c>
      <c r="AU281" s="45" t="str">
        <f ca="1">IF($G281="","",TEXT(VLOOKUP($A281,Mitglieder!$C$24:$BG$323,AU$303),"0.00"))</f>
        <v/>
      </c>
      <c r="AV281" s="45" t="str">
        <f ca="1">IF($G281="","",TEXT(VLOOKUP($A281,Mitglieder!$C$24:$BG$323,AV$303),"0.00"))</f>
        <v/>
      </c>
      <c r="AW281" s="42" t="str">
        <f ca="1">IF($G281="","",VLOOKUP($A281,Mitglieder!$C$24:$BG$323,AW$303))</f>
        <v/>
      </c>
      <c r="AX281" s="54" t="str">
        <f ca="1">IF(OR(VLOOKUP($A281,Mitglieder!$C$24:$BG$323,AX$303)="",$G281=""),"",VLOOKUP($A281,Mitglieder!$C$24:$BG$323,AX$303))</f>
        <v/>
      </c>
      <c r="AY281" s="43" t="str">
        <f ca="1">IF($G281="","",TEXT(VLOOKUP($A281,Mitglieder!$C$24:$BG$323,AY$303),"TT.MM.JJJJ"))</f>
        <v/>
      </c>
      <c r="AZ281" s="43" t="str">
        <f ca="1">IF($G281="","",TEXT(VLOOKUP($A281,Mitglieder!$C$24:$BG$323,AZ$303),"TT.MM.JJJJ"))</f>
        <v/>
      </c>
      <c r="BA281" s="43" t="str">
        <f ca="1">IF($G281="","",TEXT(VLOOKUP($A281,Mitglieder!$C$24:$BG$323,BA$303),"TT.MM.JJJJ"))</f>
        <v/>
      </c>
      <c r="BB281" s="43" t="str">
        <f ca="1">IF($G281="","",TEXT(VLOOKUP($A281,Mitglieder!$C$24:$BG$323,BB$303),"TT.MM.JJJJ"))</f>
        <v/>
      </c>
      <c r="BC281" s="43" t="str">
        <f ca="1">IF($G281="","",TEXT(VLOOKUP($A281,Mitglieder!$C$24:$BG$323,BC$303),"TT.MM.JJJJ"))</f>
        <v/>
      </c>
      <c r="BD281" s="43" t="str">
        <f ca="1">IF($G281="","",TEXT(VLOOKUP($A281,Mitglieder!$C$24:$BG$323,BD$303),"TT.MM.JJJJ"))</f>
        <v/>
      </c>
      <c r="BE281" s="42" t="str">
        <f ca="1">IF($G281="","",VLOOKUP($A281,Mitglieder!$C$24:$BG$323,BE$303))</f>
        <v/>
      </c>
      <c r="BF281" s="42" t="str">
        <f ca="1">IF($G281="","",VLOOKUP($A281,Mitglieder!$C$24:$BG$323,BF$303))</f>
        <v/>
      </c>
    </row>
    <row r="282" spans="1:58" x14ac:dyDescent="0.35">
      <c r="A282" s="42">
        <v>282</v>
      </c>
      <c r="B282" s="42">
        <f ca="1">VLOOKUP($A282,Mitglieder!$C$24:$BA$323,B$303)</f>
        <v>1.0299999999999967</v>
      </c>
      <c r="C282" s="42" t="str">
        <f ca="1">IF($G282="","",VLOOKUP($A282,Mitglieder!$C$24:$BG$323,C$303))</f>
        <v/>
      </c>
      <c r="D282" s="42" t="str">
        <f ca="1">IF($G282="","",VLOOKUP($A282,Mitglieder!$C$24:$BG$323,D$303))</f>
        <v/>
      </c>
      <c r="E282" s="42" t="str">
        <f ca="1">IF($G282="","",VLOOKUP($A282,Mitglieder!$C$24:$BG$323,E$303))</f>
        <v/>
      </c>
      <c r="F282" s="54" t="str">
        <f ca="1">IF(OR(VLOOKUP($A282,Mitglieder!$C$24:$BG$323,F$303)="",$G282=""),"",VLOOKUP($A282,Mitglieder!$C$24:$BG$323,F$303))</f>
        <v/>
      </c>
      <c r="G282" s="72" t="str">
        <f ca="1">IF(B282/ROUND(B282,0)=1,VLOOKUP($A282,Mitglieder!$C$24:$BA$323,G$303),"")</f>
        <v/>
      </c>
      <c r="H282" s="42" t="str">
        <f ca="1">IF($G282="","",VLOOKUP($A282,Mitglieder!$C$24:$BG$323,H$303))</f>
        <v/>
      </c>
      <c r="I282" s="54" t="str">
        <f ca="1">IF(OR(VLOOKUP($A282,Mitglieder!$C$24:$BG$323,I$303)="",$G282=""),"",VLOOKUP($A282,Mitglieder!$C$24:$BG$323,I$303))</f>
        <v/>
      </c>
      <c r="J282" s="42" t="str">
        <f ca="1">IF($G282="","",VLOOKUP($A282,Mitglieder!$C$24:$BG$323,J$303))</f>
        <v/>
      </c>
      <c r="K282" s="54" t="str">
        <f ca="1">IF(OR(VLOOKUP($A282,Mitglieder!$C$24:$BG$323,K$303)="",$G282=""),"",VLOOKUP($A282,Mitglieder!$C$24:$BG$323,K$303))</f>
        <v/>
      </c>
      <c r="L282" s="42" t="str">
        <f ca="1">IF($G282="","",VLOOKUP($A282,Mitglieder!$C$24:$BG$323,L$303))</f>
        <v/>
      </c>
      <c r="M282" s="42" t="str">
        <f ca="1">IF($G282="","",VLOOKUP($A282,Mitglieder!$C$24:$BG$323,M$303))</f>
        <v/>
      </c>
      <c r="N282" s="42" t="str">
        <f ca="1">IF($G282="","",VLOOKUP($A282,Mitglieder!$C$24:$BG$323,N$303))</f>
        <v/>
      </c>
      <c r="O282" s="42" t="str">
        <f ca="1">IF($G282="","",VLOOKUP($A282,Mitglieder!$C$24:$BG$323,O$303))</f>
        <v/>
      </c>
      <c r="P282" s="42" t="str">
        <f ca="1">IF($G282="","",VLOOKUP($A282,Mitglieder!$C$24:$BG$323,P$303))</f>
        <v/>
      </c>
      <c r="Q282" s="42" t="str">
        <f ca="1">IF($G282="","",VLOOKUP($A282,Mitglieder!$C$24:$BG$323,Q$303))</f>
        <v/>
      </c>
      <c r="R282" s="54" t="str">
        <f ca="1">IF(OR(VLOOKUP($A282,Mitglieder!$C$24:$BG$323,R$303)="",$G282=""),"",VLOOKUP($A282,Mitglieder!$C$24:$BG$323,R$303))</f>
        <v/>
      </c>
      <c r="S282" s="43" t="str">
        <f ca="1">IF($G282="","",TEXT(VLOOKUP($A282,Mitglieder!$C$24:$BG$323,S$303),"TT.MM.JJJJ"))</f>
        <v/>
      </c>
      <c r="T282" s="43" t="str">
        <f ca="1">IF($G282="","",TEXT(VLOOKUP($A282,Mitglieder!$C$24:$BG$323,T$303),"TT.MM.JJJJ"))</f>
        <v/>
      </c>
      <c r="U282" s="43" t="str">
        <f ca="1">IF($G282="","",TEXT(VLOOKUP($A282,Mitglieder!$C$24:$BG$323,U$303),"TT.MM.JJJJ"))</f>
        <v/>
      </c>
      <c r="V282" s="54" t="str">
        <f ca="1">IF(OR(VLOOKUP($A282,Mitglieder!$C$24:$BG$323,V$303)="",$G282=""),"",VLOOKUP($A282,Mitglieder!$C$24:$BG$323,V$303))</f>
        <v/>
      </c>
      <c r="W282" s="54" t="str">
        <f ca="1">IF(OR(VLOOKUP($A282,Mitglieder!$C$24:$BG$323,W$303)="",$G282=""),"",VLOOKUP($A282,Mitglieder!$C$24:$BG$323,W$303))</f>
        <v/>
      </c>
      <c r="X282" s="54" t="str">
        <f ca="1">IF(OR(VLOOKUP($A282,Mitglieder!$C$24:$BG$323,X$303)="",$G282=""),"",VLOOKUP($A282,Mitglieder!$C$24:$BG$323,X$303))</f>
        <v/>
      </c>
      <c r="Y282" s="54" t="str">
        <f ca="1">IF(OR(VLOOKUP($A282,Mitglieder!$C$24:$BG$323,Y$303)="",$G282=""),"",VLOOKUP($A282,Mitglieder!$C$24:$BG$323,Y$303))</f>
        <v/>
      </c>
      <c r="Z282" s="54" t="str">
        <f ca="1">IF(OR(VLOOKUP($A282,Mitglieder!$C$24:$BG$323,Z$303)="",$G282=""),"",VLOOKUP($A282,Mitglieder!$C$24:$BG$323,Z$303))</f>
        <v/>
      </c>
      <c r="AA282" s="54" t="str">
        <f ca="1">IF(OR(VLOOKUP($A282,Mitglieder!$C$24:$BG$323,AA$303)="",$G282=""),"",VLOOKUP($A282,Mitglieder!$C$24:$BG$323,AA$303))</f>
        <v/>
      </c>
      <c r="AB282" s="54" t="str">
        <f ca="1">IF(OR(VLOOKUP($A282,Mitglieder!$C$24:$BG$323,AB$303)="",$G282=""),"",VLOOKUP($A282,Mitglieder!$C$24:$BG$323,AB$303))</f>
        <v/>
      </c>
      <c r="AC282" s="54" t="str">
        <f ca="1">IF(OR(VLOOKUP($A282,Mitglieder!$C$24:$BG$323,AC$303)="",$G282=""),"",VLOOKUP($A282,Mitglieder!$C$24:$BG$323,AC$303))</f>
        <v/>
      </c>
      <c r="AD282" s="54" t="str">
        <f ca="1">IF(OR(VLOOKUP($A282,Mitglieder!$C$24:$BG$323,AD$303)="",$G282=""),"",VLOOKUP($A282,Mitglieder!$C$24:$BG$323,AD$303))</f>
        <v/>
      </c>
      <c r="AE282" s="54" t="str">
        <f ca="1">IF(OR(VLOOKUP($A282,Mitglieder!$C$24:$BG$323,AE$303)="",$G282=""),"",VLOOKUP($A282,Mitglieder!$C$24:$BG$323,AE$303))</f>
        <v/>
      </c>
      <c r="AF282" s="54" t="str">
        <f ca="1">IF(OR(VLOOKUP($A282,Mitglieder!$C$24:$BG$323,AF$303)="",$G282=""),"",VLOOKUP($A282,Mitglieder!$C$24:$BG$323,AF$303))</f>
        <v/>
      </c>
      <c r="AG282" s="54" t="str">
        <f ca="1">IF(OR(VLOOKUP($A282,Mitglieder!$C$24:$BG$323,AG$303)="",$G282=""),"",VLOOKUP($A282,Mitglieder!$C$24:$BG$323,AG$303))</f>
        <v/>
      </c>
      <c r="AH282" s="54" t="str">
        <f ca="1">IF(OR(VLOOKUP($A282,Mitglieder!$C$24:$BG$323,AH$303)="",$G282=""),"",VLOOKUP($A282,Mitglieder!$C$24:$BG$323,AH$303))</f>
        <v/>
      </c>
      <c r="AI282" s="54" t="str">
        <f ca="1">IF(OR(VLOOKUP($A282,Mitglieder!$C$24:$BG$323,AI$303)="",$G282=""),"",VLOOKUP($A282,Mitglieder!$C$24:$BG$323,AI$303))</f>
        <v/>
      </c>
      <c r="AJ282" s="54" t="str">
        <f ca="1">IF(OR(VLOOKUP($A282,Mitglieder!$C$24:$BG$323,AJ$303)="",$G282=""),"",VLOOKUP($A282,Mitglieder!$C$24:$BG$323,AJ$303))</f>
        <v/>
      </c>
      <c r="AK282" s="54" t="str">
        <f ca="1">IF(OR(VLOOKUP($A282,Mitglieder!$C$24:$BG$323,AK$303)="",$G282=""),"",VLOOKUP($A282,Mitglieder!$C$24:$BG$323,AK$303))</f>
        <v/>
      </c>
      <c r="AL282" s="54" t="str">
        <f ca="1">IF(OR(VLOOKUP($A282,Mitglieder!$C$24:$BG$323,AL$303)="",$G282=""),"",VLOOKUP($A282,Mitglieder!$C$24:$BG$323,AL$303))</f>
        <v/>
      </c>
      <c r="AM282" s="42" t="str">
        <f ca="1">IF($G282="","",VLOOKUP($A282,Mitglieder!$C$24:$BG$323,AM$303))</f>
        <v/>
      </c>
      <c r="AN282" s="54" t="str">
        <f ca="1">IF(OR(VLOOKUP($A282,Mitglieder!$C$24:$BG$323,AN$303)="",$G282=""),"",VLOOKUP($A282,Mitglieder!$C$24:$BG$323,AN$303))</f>
        <v/>
      </c>
      <c r="AO282" s="43" t="str">
        <f ca="1">IF($G282="","",TEXT(VLOOKUP($A282,Mitglieder!$C$24:$BG$323,AO$303),"TT.MM.JJJJ"))</f>
        <v/>
      </c>
      <c r="AP282" s="42" t="str">
        <f ca="1">IF($G282="","",VLOOKUP($A282,Mitglieder!$C$24:$BG$323,AP$303))</f>
        <v/>
      </c>
      <c r="AQ282" s="45" t="str">
        <f ca="1">IF($G282="","",TEXT(VLOOKUP($A282,Mitglieder!$C$24:$BG$323,AQ$303),"0.00"))</f>
        <v/>
      </c>
      <c r="AR282" s="54" t="str">
        <f ca="1">IF(OR(VLOOKUP($A282,Mitglieder!$C$24:$BG$323,AR$303)="",$G282=""),"",VLOOKUP($A282,Mitglieder!$C$24:$BG$323,AR$303))</f>
        <v/>
      </c>
      <c r="AS282" s="45" t="str">
        <f ca="1">IF($G282="","",TEXT(VLOOKUP($A282,Mitglieder!$C$24:$BG$323,AS$303),"0.00"))</f>
        <v/>
      </c>
      <c r="AT282" s="54" t="str">
        <f ca="1">IF(OR(VLOOKUP($A282,Mitglieder!$C$24:$BG$323,AT$303)="",$G282=""),"",VLOOKUP($A282,Mitglieder!$C$24:$BG$323,AT$303))</f>
        <v/>
      </c>
      <c r="AU282" s="45" t="str">
        <f ca="1">IF($G282="","",TEXT(VLOOKUP($A282,Mitglieder!$C$24:$BG$323,AU$303),"0.00"))</f>
        <v/>
      </c>
      <c r="AV282" s="45" t="str">
        <f ca="1">IF($G282="","",TEXT(VLOOKUP($A282,Mitglieder!$C$24:$BG$323,AV$303),"0.00"))</f>
        <v/>
      </c>
      <c r="AW282" s="42" t="str">
        <f ca="1">IF($G282="","",VLOOKUP($A282,Mitglieder!$C$24:$BG$323,AW$303))</f>
        <v/>
      </c>
      <c r="AX282" s="54" t="str">
        <f ca="1">IF(OR(VLOOKUP($A282,Mitglieder!$C$24:$BG$323,AX$303)="",$G282=""),"",VLOOKUP($A282,Mitglieder!$C$24:$BG$323,AX$303))</f>
        <v/>
      </c>
      <c r="AY282" s="43" t="str">
        <f ca="1">IF($G282="","",TEXT(VLOOKUP($A282,Mitglieder!$C$24:$BG$323,AY$303),"TT.MM.JJJJ"))</f>
        <v/>
      </c>
      <c r="AZ282" s="43" t="str">
        <f ca="1">IF($G282="","",TEXT(VLOOKUP($A282,Mitglieder!$C$24:$BG$323,AZ$303),"TT.MM.JJJJ"))</f>
        <v/>
      </c>
      <c r="BA282" s="43" t="str">
        <f ca="1">IF($G282="","",TEXT(VLOOKUP($A282,Mitglieder!$C$24:$BG$323,BA$303),"TT.MM.JJJJ"))</f>
        <v/>
      </c>
      <c r="BB282" s="43" t="str">
        <f ca="1">IF($G282="","",TEXT(VLOOKUP($A282,Mitglieder!$C$24:$BG$323,BB$303),"TT.MM.JJJJ"))</f>
        <v/>
      </c>
      <c r="BC282" s="43" t="str">
        <f ca="1">IF($G282="","",TEXT(VLOOKUP($A282,Mitglieder!$C$24:$BG$323,BC$303),"TT.MM.JJJJ"))</f>
        <v/>
      </c>
      <c r="BD282" s="43" t="str">
        <f ca="1">IF($G282="","",TEXT(VLOOKUP($A282,Mitglieder!$C$24:$BG$323,BD$303),"TT.MM.JJJJ"))</f>
        <v/>
      </c>
      <c r="BE282" s="42" t="str">
        <f ca="1">IF($G282="","",VLOOKUP($A282,Mitglieder!$C$24:$BG$323,BE$303))</f>
        <v/>
      </c>
      <c r="BF282" s="42" t="str">
        <f ca="1">IF($G282="","",VLOOKUP($A282,Mitglieder!$C$24:$BG$323,BF$303))</f>
        <v/>
      </c>
    </row>
    <row r="283" spans="1:58" x14ac:dyDescent="0.35">
      <c r="A283" s="42">
        <v>283</v>
      </c>
      <c r="B283" s="42">
        <f ca="1">VLOOKUP($A283,Mitglieder!$C$24:$BA$323,B$303)</f>
        <v>1.0299999999999967</v>
      </c>
      <c r="C283" s="42" t="str">
        <f ca="1">IF($G283="","",VLOOKUP($A283,Mitglieder!$C$24:$BG$323,C$303))</f>
        <v/>
      </c>
      <c r="D283" s="42" t="str">
        <f ca="1">IF($G283="","",VLOOKUP($A283,Mitglieder!$C$24:$BG$323,D$303))</f>
        <v/>
      </c>
      <c r="E283" s="42" t="str">
        <f ca="1">IF($G283="","",VLOOKUP($A283,Mitglieder!$C$24:$BG$323,E$303))</f>
        <v/>
      </c>
      <c r="F283" s="54" t="str">
        <f ca="1">IF(OR(VLOOKUP($A283,Mitglieder!$C$24:$BG$323,F$303)="",$G283=""),"",VLOOKUP($A283,Mitglieder!$C$24:$BG$323,F$303))</f>
        <v/>
      </c>
      <c r="G283" s="72" t="str">
        <f ca="1">IF(B283/ROUND(B283,0)=1,VLOOKUP($A283,Mitglieder!$C$24:$BA$323,G$303),"")</f>
        <v/>
      </c>
      <c r="H283" s="42" t="str">
        <f ca="1">IF($G283="","",VLOOKUP($A283,Mitglieder!$C$24:$BG$323,H$303))</f>
        <v/>
      </c>
      <c r="I283" s="54" t="str">
        <f ca="1">IF(OR(VLOOKUP($A283,Mitglieder!$C$24:$BG$323,I$303)="",$G283=""),"",VLOOKUP($A283,Mitglieder!$C$24:$BG$323,I$303))</f>
        <v/>
      </c>
      <c r="J283" s="42" t="str">
        <f ca="1">IF($G283="","",VLOOKUP($A283,Mitglieder!$C$24:$BG$323,J$303))</f>
        <v/>
      </c>
      <c r="K283" s="54" t="str">
        <f ca="1">IF(OR(VLOOKUP($A283,Mitglieder!$C$24:$BG$323,K$303)="",$G283=""),"",VLOOKUP($A283,Mitglieder!$C$24:$BG$323,K$303))</f>
        <v/>
      </c>
      <c r="L283" s="42" t="str">
        <f ca="1">IF($G283="","",VLOOKUP($A283,Mitglieder!$C$24:$BG$323,L$303))</f>
        <v/>
      </c>
      <c r="M283" s="42" t="str">
        <f ca="1">IF($G283="","",VLOOKUP($A283,Mitglieder!$C$24:$BG$323,M$303))</f>
        <v/>
      </c>
      <c r="N283" s="42" t="str">
        <f ca="1">IF($G283="","",VLOOKUP($A283,Mitglieder!$C$24:$BG$323,N$303))</f>
        <v/>
      </c>
      <c r="O283" s="42" t="str">
        <f ca="1">IF($G283="","",VLOOKUP($A283,Mitglieder!$C$24:$BG$323,O$303))</f>
        <v/>
      </c>
      <c r="P283" s="42" t="str">
        <f ca="1">IF($G283="","",VLOOKUP($A283,Mitglieder!$C$24:$BG$323,P$303))</f>
        <v/>
      </c>
      <c r="Q283" s="42" t="str">
        <f ca="1">IF($G283="","",VLOOKUP($A283,Mitglieder!$C$24:$BG$323,Q$303))</f>
        <v/>
      </c>
      <c r="R283" s="54" t="str">
        <f ca="1">IF(OR(VLOOKUP($A283,Mitglieder!$C$24:$BG$323,R$303)="",$G283=""),"",VLOOKUP($A283,Mitglieder!$C$24:$BG$323,R$303))</f>
        <v/>
      </c>
      <c r="S283" s="43" t="str">
        <f ca="1">IF($G283="","",TEXT(VLOOKUP($A283,Mitglieder!$C$24:$BG$323,S$303),"TT.MM.JJJJ"))</f>
        <v/>
      </c>
      <c r="T283" s="43" t="str">
        <f ca="1">IF($G283="","",TEXT(VLOOKUP($A283,Mitglieder!$C$24:$BG$323,T$303),"TT.MM.JJJJ"))</f>
        <v/>
      </c>
      <c r="U283" s="43" t="str">
        <f ca="1">IF($G283="","",TEXT(VLOOKUP($A283,Mitglieder!$C$24:$BG$323,U$303),"TT.MM.JJJJ"))</f>
        <v/>
      </c>
      <c r="V283" s="54" t="str">
        <f ca="1">IF(OR(VLOOKUP($A283,Mitglieder!$C$24:$BG$323,V$303)="",$G283=""),"",VLOOKUP($A283,Mitglieder!$C$24:$BG$323,V$303))</f>
        <v/>
      </c>
      <c r="W283" s="54" t="str">
        <f ca="1">IF(OR(VLOOKUP($A283,Mitglieder!$C$24:$BG$323,W$303)="",$G283=""),"",VLOOKUP($A283,Mitglieder!$C$24:$BG$323,W$303))</f>
        <v/>
      </c>
      <c r="X283" s="54" t="str">
        <f ca="1">IF(OR(VLOOKUP($A283,Mitglieder!$C$24:$BG$323,X$303)="",$G283=""),"",VLOOKUP($A283,Mitglieder!$C$24:$BG$323,X$303))</f>
        <v/>
      </c>
      <c r="Y283" s="54" t="str">
        <f ca="1">IF(OR(VLOOKUP($A283,Mitglieder!$C$24:$BG$323,Y$303)="",$G283=""),"",VLOOKUP($A283,Mitglieder!$C$24:$BG$323,Y$303))</f>
        <v/>
      </c>
      <c r="Z283" s="54" t="str">
        <f ca="1">IF(OR(VLOOKUP($A283,Mitglieder!$C$24:$BG$323,Z$303)="",$G283=""),"",VLOOKUP($A283,Mitglieder!$C$24:$BG$323,Z$303))</f>
        <v/>
      </c>
      <c r="AA283" s="54" t="str">
        <f ca="1">IF(OR(VLOOKUP($A283,Mitglieder!$C$24:$BG$323,AA$303)="",$G283=""),"",VLOOKUP($A283,Mitglieder!$C$24:$BG$323,AA$303))</f>
        <v/>
      </c>
      <c r="AB283" s="54" t="str">
        <f ca="1">IF(OR(VLOOKUP($A283,Mitglieder!$C$24:$BG$323,AB$303)="",$G283=""),"",VLOOKUP($A283,Mitglieder!$C$24:$BG$323,AB$303))</f>
        <v/>
      </c>
      <c r="AC283" s="54" t="str">
        <f ca="1">IF(OR(VLOOKUP($A283,Mitglieder!$C$24:$BG$323,AC$303)="",$G283=""),"",VLOOKUP($A283,Mitglieder!$C$24:$BG$323,AC$303))</f>
        <v/>
      </c>
      <c r="AD283" s="54" t="str">
        <f ca="1">IF(OR(VLOOKUP($A283,Mitglieder!$C$24:$BG$323,AD$303)="",$G283=""),"",VLOOKUP($A283,Mitglieder!$C$24:$BG$323,AD$303))</f>
        <v/>
      </c>
      <c r="AE283" s="54" t="str">
        <f ca="1">IF(OR(VLOOKUP($A283,Mitglieder!$C$24:$BG$323,AE$303)="",$G283=""),"",VLOOKUP($A283,Mitglieder!$C$24:$BG$323,AE$303))</f>
        <v/>
      </c>
      <c r="AF283" s="54" t="str">
        <f ca="1">IF(OR(VLOOKUP($A283,Mitglieder!$C$24:$BG$323,AF$303)="",$G283=""),"",VLOOKUP($A283,Mitglieder!$C$24:$BG$323,AF$303))</f>
        <v/>
      </c>
      <c r="AG283" s="54" t="str">
        <f ca="1">IF(OR(VLOOKUP($A283,Mitglieder!$C$24:$BG$323,AG$303)="",$G283=""),"",VLOOKUP($A283,Mitglieder!$C$24:$BG$323,AG$303))</f>
        <v/>
      </c>
      <c r="AH283" s="54" t="str">
        <f ca="1">IF(OR(VLOOKUP($A283,Mitglieder!$C$24:$BG$323,AH$303)="",$G283=""),"",VLOOKUP($A283,Mitglieder!$C$24:$BG$323,AH$303))</f>
        <v/>
      </c>
      <c r="AI283" s="54" t="str">
        <f ca="1">IF(OR(VLOOKUP($A283,Mitglieder!$C$24:$BG$323,AI$303)="",$G283=""),"",VLOOKUP($A283,Mitglieder!$C$24:$BG$323,AI$303))</f>
        <v/>
      </c>
      <c r="AJ283" s="54" t="str">
        <f ca="1">IF(OR(VLOOKUP($A283,Mitglieder!$C$24:$BG$323,AJ$303)="",$G283=""),"",VLOOKUP($A283,Mitglieder!$C$24:$BG$323,AJ$303))</f>
        <v/>
      </c>
      <c r="AK283" s="54" t="str">
        <f ca="1">IF(OR(VLOOKUP($A283,Mitglieder!$C$24:$BG$323,AK$303)="",$G283=""),"",VLOOKUP($A283,Mitglieder!$C$24:$BG$323,AK$303))</f>
        <v/>
      </c>
      <c r="AL283" s="54" t="str">
        <f ca="1">IF(OR(VLOOKUP($A283,Mitglieder!$C$24:$BG$323,AL$303)="",$G283=""),"",VLOOKUP($A283,Mitglieder!$C$24:$BG$323,AL$303))</f>
        <v/>
      </c>
      <c r="AM283" s="42" t="str">
        <f ca="1">IF($G283="","",VLOOKUP($A283,Mitglieder!$C$24:$BG$323,AM$303))</f>
        <v/>
      </c>
      <c r="AN283" s="54" t="str">
        <f ca="1">IF(OR(VLOOKUP($A283,Mitglieder!$C$24:$BG$323,AN$303)="",$G283=""),"",VLOOKUP($A283,Mitglieder!$C$24:$BG$323,AN$303))</f>
        <v/>
      </c>
      <c r="AO283" s="43" t="str">
        <f ca="1">IF($G283="","",TEXT(VLOOKUP($A283,Mitglieder!$C$24:$BG$323,AO$303),"TT.MM.JJJJ"))</f>
        <v/>
      </c>
      <c r="AP283" s="42" t="str">
        <f ca="1">IF($G283="","",VLOOKUP($A283,Mitglieder!$C$24:$BG$323,AP$303))</f>
        <v/>
      </c>
      <c r="AQ283" s="45" t="str">
        <f ca="1">IF($G283="","",TEXT(VLOOKUP($A283,Mitglieder!$C$24:$BG$323,AQ$303),"0.00"))</f>
        <v/>
      </c>
      <c r="AR283" s="54" t="str">
        <f ca="1">IF(OR(VLOOKUP($A283,Mitglieder!$C$24:$BG$323,AR$303)="",$G283=""),"",VLOOKUP($A283,Mitglieder!$C$24:$BG$323,AR$303))</f>
        <v/>
      </c>
      <c r="AS283" s="45" t="str">
        <f ca="1">IF($G283="","",TEXT(VLOOKUP($A283,Mitglieder!$C$24:$BG$323,AS$303),"0.00"))</f>
        <v/>
      </c>
      <c r="AT283" s="54" t="str">
        <f ca="1">IF(OR(VLOOKUP($A283,Mitglieder!$C$24:$BG$323,AT$303)="",$G283=""),"",VLOOKUP($A283,Mitglieder!$C$24:$BG$323,AT$303))</f>
        <v/>
      </c>
      <c r="AU283" s="45" t="str">
        <f ca="1">IF($G283="","",TEXT(VLOOKUP($A283,Mitglieder!$C$24:$BG$323,AU$303),"0.00"))</f>
        <v/>
      </c>
      <c r="AV283" s="45" t="str">
        <f ca="1">IF($G283="","",TEXT(VLOOKUP($A283,Mitglieder!$C$24:$BG$323,AV$303),"0.00"))</f>
        <v/>
      </c>
      <c r="AW283" s="42" t="str">
        <f ca="1">IF($G283="","",VLOOKUP($A283,Mitglieder!$C$24:$BG$323,AW$303))</f>
        <v/>
      </c>
      <c r="AX283" s="54" t="str">
        <f ca="1">IF(OR(VLOOKUP($A283,Mitglieder!$C$24:$BG$323,AX$303)="",$G283=""),"",VLOOKUP($A283,Mitglieder!$C$24:$BG$323,AX$303))</f>
        <v/>
      </c>
      <c r="AY283" s="43" t="str">
        <f ca="1">IF($G283="","",TEXT(VLOOKUP($A283,Mitglieder!$C$24:$BG$323,AY$303),"TT.MM.JJJJ"))</f>
        <v/>
      </c>
      <c r="AZ283" s="43" t="str">
        <f ca="1">IF($G283="","",TEXT(VLOOKUP($A283,Mitglieder!$C$24:$BG$323,AZ$303),"TT.MM.JJJJ"))</f>
        <v/>
      </c>
      <c r="BA283" s="43" t="str">
        <f ca="1">IF($G283="","",TEXT(VLOOKUP($A283,Mitglieder!$C$24:$BG$323,BA$303),"TT.MM.JJJJ"))</f>
        <v/>
      </c>
      <c r="BB283" s="43" t="str">
        <f ca="1">IF($G283="","",TEXT(VLOOKUP($A283,Mitglieder!$C$24:$BG$323,BB$303),"TT.MM.JJJJ"))</f>
        <v/>
      </c>
      <c r="BC283" s="43" t="str">
        <f ca="1">IF($G283="","",TEXT(VLOOKUP($A283,Mitglieder!$C$24:$BG$323,BC$303),"TT.MM.JJJJ"))</f>
        <v/>
      </c>
      <c r="BD283" s="43" t="str">
        <f ca="1">IF($G283="","",TEXT(VLOOKUP($A283,Mitglieder!$C$24:$BG$323,BD$303),"TT.MM.JJJJ"))</f>
        <v/>
      </c>
      <c r="BE283" s="42" t="str">
        <f ca="1">IF($G283="","",VLOOKUP($A283,Mitglieder!$C$24:$BG$323,BE$303))</f>
        <v/>
      </c>
      <c r="BF283" s="42" t="str">
        <f ca="1">IF($G283="","",VLOOKUP($A283,Mitglieder!$C$24:$BG$323,BF$303))</f>
        <v/>
      </c>
    </row>
    <row r="284" spans="1:58" x14ac:dyDescent="0.35">
      <c r="A284" s="42">
        <v>284</v>
      </c>
      <c r="B284" s="42">
        <f ca="1">VLOOKUP($A284,Mitglieder!$C$24:$BA$323,B$303)</f>
        <v>1.0299999999999967</v>
      </c>
      <c r="C284" s="42" t="str">
        <f ca="1">IF($G284="","",VLOOKUP($A284,Mitglieder!$C$24:$BG$323,C$303))</f>
        <v/>
      </c>
      <c r="D284" s="42" t="str">
        <f ca="1">IF($G284="","",VLOOKUP($A284,Mitglieder!$C$24:$BG$323,D$303))</f>
        <v/>
      </c>
      <c r="E284" s="42" t="str">
        <f ca="1">IF($G284="","",VLOOKUP($A284,Mitglieder!$C$24:$BG$323,E$303))</f>
        <v/>
      </c>
      <c r="F284" s="54" t="str">
        <f ca="1">IF(OR(VLOOKUP($A284,Mitglieder!$C$24:$BG$323,F$303)="",$G284=""),"",VLOOKUP($A284,Mitglieder!$C$24:$BG$323,F$303))</f>
        <v/>
      </c>
      <c r="G284" s="72" t="str">
        <f ca="1">IF(B284/ROUND(B284,0)=1,VLOOKUP($A284,Mitglieder!$C$24:$BA$323,G$303),"")</f>
        <v/>
      </c>
      <c r="H284" s="42" t="str">
        <f ca="1">IF($G284="","",VLOOKUP($A284,Mitglieder!$C$24:$BG$323,H$303))</f>
        <v/>
      </c>
      <c r="I284" s="54" t="str">
        <f ca="1">IF(OR(VLOOKUP($A284,Mitglieder!$C$24:$BG$323,I$303)="",$G284=""),"",VLOOKUP($A284,Mitglieder!$C$24:$BG$323,I$303))</f>
        <v/>
      </c>
      <c r="J284" s="42" t="str">
        <f ca="1">IF($G284="","",VLOOKUP($A284,Mitglieder!$C$24:$BG$323,J$303))</f>
        <v/>
      </c>
      <c r="K284" s="54" t="str">
        <f ca="1">IF(OR(VLOOKUP($A284,Mitglieder!$C$24:$BG$323,K$303)="",$G284=""),"",VLOOKUP($A284,Mitglieder!$C$24:$BG$323,K$303))</f>
        <v/>
      </c>
      <c r="L284" s="42" t="str">
        <f ca="1">IF($G284="","",VLOOKUP($A284,Mitglieder!$C$24:$BG$323,L$303))</f>
        <v/>
      </c>
      <c r="M284" s="42" t="str">
        <f ca="1">IF($G284="","",VLOOKUP($A284,Mitglieder!$C$24:$BG$323,M$303))</f>
        <v/>
      </c>
      <c r="N284" s="42" t="str">
        <f ca="1">IF($G284="","",VLOOKUP($A284,Mitglieder!$C$24:$BG$323,N$303))</f>
        <v/>
      </c>
      <c r="O284" s="42" t="str">
        <f ca="1">IF($G284="","",VLOOKUP($A284,Mitglieder!$C$24:$BG$323,O$303))</f>
        <v/>
      </c>
      <c r="P284" s="42" t="str">
        <f ca="1">IF($G284="","",VLOOKUP($A284,Mitglieder!$C$24:$BG$323,P$303))</f>
        <v/>
      </c>
      <c r="Q284" s="42" t="str">
        <f ca="1">IF($G284="","",VLOOKUP($A284,Mitglieder!$C$24:$BG$323,Q$303))</f>
        <v/>
      </c>
      <c r="R284" s="54" t="str">
        <f ca="1">IF(OR(VLOOKUP($A284,Mitglieder!$C$24:$BG$323,R$303)="",$G284=""),"",VLOOKUP($A284,Mitglieder!$C$24:$BG$323,R$303))</f>
        <v/>
      </c>
      <c r="S284" s="43" t="str">
        <f ca="1">IF($G284="","",TEXT(VLOOKUP($A284,Mitglieder!$C$24:$BG$323,S$303),"TT.MM.JJJJ"))</f>
        <v/>
      </c>
      <c r="T284" s="43" t="str">
        <f ca="1">IF($G284="","",TEXT(VLOOKUP($A284,Mitglieder!$C$24:$BG$323,T$303),"TT.MM.JJJJ"))</f>
        <v/>
      </c>
      <c r="U284" s="43" t="str">
        <f ca="1">IF($G284="","",TEXT(VLOOKUP($A284,Mitglieder!$C$24:$BG$323,U$303),"TT.MM.JJJJ"))</f>
        <v/>
      </c>
      <c r="V284" s="54" t="str">
        <f ca="1">IF(OR(VLOOKUP($A284,Mitglieder!$C$24:$BG$323,V$303)="",$G284=""),"",VLOOKUP($A284,Mitglieder!$C$24:$BG$323,V$303))</f>
        <v/>
      </c>
      <c r="W284" s="54" t="str">
        <f ca="1">IF(OR(VLOOKUP($A284,Mitglieder!$C$24:$BG$323,W$303)="",$G284=""),"",VLOOKUP($A284,Mitglieder!$C$24:$BG$323,W$303))</f>
        <v/>
      </c>
      <c r="X284" s="54" t="str">
        <f ca="1">IF(OR(VLOOKUP($A284,Mitglieder!$C$24:$BG$323,X$303)="",$G284=""),"",VLOOKUP($A284,Mitglieder!$C$24:$BG$323,X$303))</f>
        <v/>
      </c>
      <c r="Y284" s="54" t="str">
        <f ca="1">IF(OR(VLOOKUP($A284,Mitglieder!$C$24:$BG$323,Y$303)="",$G284=""),"",VLOOKUP($A284,Mitglieder!$C$24:$BG$323,Y$303))</f>
        <v/>
      </c>
      <c r="Z284" s="54" t="str">
        <f ca="1">IF(OR(VLOOKUP($A284,Mitglieder!$C$24:$BG$323,Z$303)="",$G284=""),"",VLOOKUP($A284,Mitglieder!$C$24:$BG$323,Z$303))</f>
        <v/>
      </c>
      <c r="AA284" s="54" t="str">
        <f ca="1">IF(OR(VLOOKUP($A284,Mitglieder!$C$24:$BG$323,AA$303)="",$G284=""),"",VLOOKUP($A284,Mitglieder!$C$24:$BG$323,AA$303))</f>
        <v/>
      </c>
      <c r="AB284" s="54" t="str">
        <f ca="1">IF(OR(VLOOKUP($A284,Mitglieder!$C$24:$BG$323,AB$303)="",$G284=""),"",VLOOKUP($A284,Mitglieder!$C$24:$BG$323,AB$303))</f>
        <v/>
      </c>
      <c r="AC284" s="54" t="str">
        <f ca="1">IF(OR(VLOOKUP($A284,Mitglieder!$C$24:$BG$323,AC$303)="",$G284=""),"",VLOOKUP($A284,Mitglieder!$C$24:$BG$323,AC$303))</f>
        <v/>
      </c>
      <c r="AD284" s="54" t="str">
        <f ca="1">IF(OR(VLOOKUP($A284,Mitglieder!$C$24:$BG$323,AD$303)="",$G284=""),"",VLOOKUP($A284,Mitglieder!$C$24:$BG$323,AD$303))</f>
        <v/>
      </c>
      <c r="AE284" s="54" t="str">
        <f ca="1">IF(OR(VLOOKUP($A284,Mitglieder!$C$24:$BG$323,AE$303)="",$G284=""),"",VLOOKUP($A284,Mitglieder!$C$24:$BG$323,AE$303))</f>
        <v/>
      </c>
      <c r="AF284" s="54" t="str">
        <f ca="1">IF(OR(VLOOKUP($A284,Mitglieder!$C$24:$BG$323,AF$303)="",$G284=""),"",VLOOKUP($A284,Mitglieder!$C$24:$BG$323,AF$303))</f>
        <v/>
      </c>
      <c r="AG284" s="54" t="str">
        <f ca="1">IF(OR(VLOOKUP($A284,Mitglieder!$C$24:$BG$323,AG$303)="",$G284=""),"",VLOOKUP($A284,Mitglieder!$C$24:$BG$323,AG$303))</f>
        <v/>
      </c>
      <c r="AH284" s="54" t="str">
        <f ca="1">IF(OR(VLOOKUP($A284,Mitglieder!$C$24:$BG$323,AH$303)="",$G284=""),"",VLOOKUP($A284,Mitglieder!$C$24:$BG$323,AH$303))</f>
        <v/>
      </c>
      <c r="AI284" s="54" t="str">
        <f ca="1">IF(OR(VLOOKUP($A284,Mitglieder!$C$24:$BG$323,AI$303)="",$G284=""),"",VLOOKUP($A284,Mitglieder!$C$24:$BG$323,AI$303))</f>
        <v/>
      </c>
      <c r="AJ284" s="54" t="str">
        <f ca="1">IF(OR(VLOOKUP($A284,Mitglieder!$C$24:$BG$323,AJ$303)="",$G284=""),"",VLOOKUP($A284,Mitglieder!$C$24:$BG$323,AJ$303))</f>
        <v/>
      </c>
      <c r="AK284" s="54" t="str">
        <f ca="1">IF(OR(VLOOKUP($A284,Mitglieder!$C$24:$BG$323,AK$303)="",$G284=""),"",VLOOKUP($A284,Mitglieder!$C$24:$BG$323,AK$303))</f>
        <v/>
      </c>
      <c r="AL284" s="54" t="str">
        <f ca="1">IF(OR(VLOOKUP($A284,Mitglieder!$C$24:$BG$323,AL$303)="",$G284=""),"",VLOOKUP($A284,Mitglieder!$C$24:$BG$323,AL$303))</f>
        <v/>
      </c>
      <c r="AM284" s="42" t="str">
        <f ca="1">IF($G284="","",VLOOKUP($A284,Mitglieder!$C$24:$BG$323,AM$303))</f>
        <v/>
      </c>
      <c r="AN284" s="54" t="str">
        <f ca="1">IF(OR(VLOOKUP($A284,Mitglieder!$C$24:$BG$323,AN$303)="",$G284=""),"",VLOOKUP($A284,Mitglieder!$C$24:$BG$323,AN$303))</f>
        <v/>
      </c>
      <c r="AO284" s="43" t="str">
        <f ca="1">IF($G284="","",TEXT(VLOOKUP($A284,Mitglieder!$C$24:$BG$323,AO$303),"TT.MM.JJJJ"))</f>
        <v/>
      </c>
      <c r="AP284" s="42" t="str">
        <f ca="1">IF($G284="","",VLOOKUP($A284,Mitglieder!$C$24:$BG$323,AP$303))</f>
        <v/>
      </c>
      <c r="AQ284" s="45" t="str">
        <f ca="1">IF($G284="","",TEXT(VLOOKUP($A284,Mitglieder!$C$24:$BG$323,AQ$303),"0.00"))</f>
        <v/>
      </c>
      <c r="AR284" s="54" t="str">
        <f ca="1">IF(OR(VLOOKUP($A284,Mitglieder!$C$24:$BG$323,AR$303)="",$G284=""),"",VLOOKUP($A284,Mitglieder!$C$24:$BG$323,AR$303))</f>
        <v/>
      </c>
      <c r="AS284" s="45" t="str">
        <f ca="1">IF($G284="","",TEXT(VLOOKUP($A284,Mitglieder!$C$24:$BG$323,AS$303),"0.00"))</f>
        <v/>
      </c>
      <c r="AT284" s="54" t="str">
        <f ca="1">IF(OR(VLOOKUP($A284,Mitglieder!$C$24:$BG$323,AT$303)="",$G284=""),"",VLOOKUP($A284,Mitglieder!$C$24:$BG$323,AT$303))</f>
        <v/>
      </c>
      <c r="AU284" s="45" t="str">
        <f ca="1">IF($G284="","",TEXT(VLOOKUP($A284,Mitglieder!$C$24:$BG$323,AU$303),"0.00"))</f>
        <v/>
      </c>
      <c r="AV284" s="45" t="str">
        <f ca="1">IF($G284="","",TEXT(VLOOKUP($A284,Mitglieder!$C$24:$BG$323,AV$303),"0.00"))</f>
        <v/>
      </c>
      <c r="AW284" s="42" t="str">
        <f ca="1">IF($G284="","",VLOOKUP($A284,Mitglieder!$C$24:$BG$323,AW$303))</f>
        <v/>
      </c>
      <c r="AX284" s="54" t="str">
        <f ca="1">IF(OR(VLOOKUP($A284,Mitglieder!$C$24:$BG$323,AX$303)="",$G284=""),"",VLOOKUP($A284,Mitglieder!$C$24:$BG$323,AX$303))</f>
        <v/>
      </c>
      <c r="AY284" s="43" t="str">
        <f ca="1">IF($G284="","",TEXT(VLOOKUP($A284,Mitglieder!$C$24:$BG$323,AY$303),"TT.MM.JJJJ"))</f>
        <v/>
      </c>
      <c r="AZ284" s="43" t="str">
        <f ca="1">IF($G284="","",TEXT(VLOOKUP($A284,Mitglieder!$C$24:$BG$323,AZ$303),"TT.MM.JJJJ"))</f>
        <v/>
      </c>
      <c r="BA284" s="43" t="str">
        <f ca="1">IF($G284="","",TEXT(VLOOKUP($A284,Mitglieder!$C$24:$BG$323,BA$303),"TT.MM.JJJJ"))</f>
        <v/>
      </c>
      <c r="BB284" s="43" t="str">
        <f ca="1">IF($G284="","",TEXT(VLOOKUP($A284,Mitglieder!$C$24:$BG$323,BB$303),"TT.MM.JJJJ"))</f>
        <v/>
      </c>
      <c r="BC284" s="43" t="str">
        <f ca="1">IF($G284="","",TEXT(VLOOKUP($A284,Mitglieder!$C$24:$BG$323,BC$303),"TT.MM.JJJJ"))</f>
        <v/>
      </c>
      <c r="BD284" s="43" t="str">
        <f ca="1">IF($G284="","",TEXT(VLOOKUP($A284,Mitglieder!$C$24:$BG$323,BD$303),"TT.MM.JJJJ"))</f>
        <v/>
      </c>
      <c r="BE284" s="42" t="str">
        <f ca="1">IF($G284="","",VLOOKUP($A284,Mitglieder!$C$24:$BG$323,BE$303))</f>
        <v/>
      </c>
      <c r="BF284" s="42" t="str">
        <f ca="1">IF($G284="","",VLOOKUP($A284,Mitglieder!$C$24:$BG$323,BF$303))</f>
        <v/>
      </c>
    </row>
    <row r="285" spans="1:58" x14ac:dyDescent="0.35">
      <c r="A285" s="42">
        <v>285</v>
      </c>
      <c r="B285" s="42">
        <f ca="1">VLOOKUP($A285,Mitglieder!$C$24:$BA$323,B$303)</f>
        <v>1.0299999999999967</v>
      </c>
      <c r="C285" s="42" t="str">
        <f ca="1">IF($G285="","",VLOOKUP($A285,Mitglieder!$C$24:$BG$323,C$303))</f>
        <v/>
      </c>
      <c r="D285" s="42" t="str">
        <f ca="1">IF($G285="","",VLOOKUP($A285,Mitglieder!$C$24:$BG$323,D$303))</f>
        <v/>
      </c>
      <c r="E285" s="42" t="str">
        <f ca="1">IF($G285="","",VLOOKUP($A285,Mitglieder!$C$24:$BG$323,E$303))</f>
        <v/>
      </c>
      <c r="F285" s="54" t="str">
        <f ca="1">IF(OR(VLOOKUP($A285,Mitglieder!$C$24:$BG$323,F$303)="",$G285=""),"",VLOOKUP($A285,Mitglieder!$C$24:$BG$323,F$303))</f>
        <v/>
      </c>
      <c r="G285" s="72" t="str">
        <f ca="1">IF(B285/ROUND(B285,0)=1,VLOOKUP($A285,Mitglieder!$C$24:$BA$323,G$303),"")</f>
        <v/>
      </c>
      <c r="H285" s="42" t="str">
        <f ca="1">IF($G285="","",VLOOKUP($A285,Mitglieder!$C$24:$BG$323,H$303))</f>
        <v/>
      </c>
      <c r="I285" s="54" t="str">
        <f ca="1">IF(OR(VLOOKUP($A285,Mitglieder!$C$24:$BG$323,I$303)="",$G285=""),"",VLOOKUP($A285,Mitglieder!$C$24:$BG$323,I$303))</f>
        <v/>
      </c>
      <c r="J285" s="42" t="str">
        <f ca="1">IF($G285="","",VLOOKUP($A285,Mitglieder!$C$24:$BG$323,J$303))</f>
        <v/>
      </c>
      <c r="K285" s="54" t="str">
        <f ca="1">IF(OR(VLOOKUP($A285,Mitglieder!$C$24:$BG$323,K$303)="",$G285=""),"",VLOOKUP($A285,Mitglieder!$C$24:$BG$323,K$303))</f>
        <v/>
      </c>
      <c r="L285" s="42" t="str">
        <f ca="1">IF($G285="","",VLOOKUP($A285,Mitglieder!$C$24:$BG$323,L$303))</f>
        <v/>
      </c>
      <c r="M285" s="42" t="str">
        <f ca="1">IF($G285="","",VLOOKUP($A285,Mitglieder!$C$24:$BG$323,M$303))</f>
        <v/>
      </c>
      <c r="N285" s="42" t="str">
        <f ca="1">IF($G285="","",VLOOKUP($A285,Mitglieder!$C$24:$BG$323,N$303))</f>
        <v/>
      </c>
      <c r="O285" s="42" t="str">
        <f ca="1">IF($G285="","",VLOOKUP($A285,Mitglieder!$C$24:$BG$323,O$303))</f>
        <v/>
      </c>
      <c r="P285" s="42" t="str">
        <f ca="1">IF($G285="","",VLOOKUP($A285,Mitglieder!$C$24:$BG$323,P$303))</f>
        <v/>
      </c>
      <c r="Q285" s="42" t="str">
        <f ca="1">IF($G285="","",VLOOKUP($A285,Mitglieder!$C$24:$BG$323,Q$303))</f>
        <v/>
      </c>
      <c r="R285" s="54" t="str">
        <f ca="1">IF(OR(VLOOKUP($A285,Mitglieder!$C$24:$BG$323,R$303)="",$G285=""),"",VLOOKUP($A285,Mitglieder!$C$24:$BG$323,R$303))</f>
        <v/>
      </c>
      <c r="S285" s="43" t="str">
        <f ca="1">IF($G285="","",TEXT(VLOOKUP($A285,Mitglieder!$C$24:$BG$323,S$303),"TT.MM.JJJJ"))</f>
        <v/>
      </c>
      <c r="T285" s="43" t="str">
        <f ca="1">IF($G285="","",TEXT(VLOOKUP($A285,Mitglieder!$C$24:$BG$323,T$303),"TT.MM.JJJJ"))</f>
        <v/>
      </c>
      <c r="U285" s="43" t="str">
        <f ca="1">IF($G285="","",TEXT(VLOOKUP($A285,Mitglieder!$C$24:$BG$323,U$303),"TT.MM.JJJJ"))</f>
        <v/>
      </c>
      <c r="V285" s="54" t="str">
        <f ca="1">IF(OR(VLOOKUP($A285,Mitglieder!$C$24:$BG$323,V$303)="",$G285=""),"",VLOOKUP($A285,Mitglieder!$C$24:$BG$323,V$303))</f>
        <v/>
      </c>
      <c r="W285" s="54" t="str">
        <f ca="1">IF(OR(VLOOKUP($A285,Mitglieder!$C$24:$BG$323,W$303)="",$G285=""),"",VLOOKUP($A285,Mitglieder!$C$24:$BG$323,W$303))</f>
        <v/>
      </c>
      <c r="X285" s="54" t="str">
        <f ca="1">IF(OR(VLOOKUP($A285,Mitglieder!$C$24:$BG$323,X$303)="",$G285=""),"",VLOOKUP($A285,Mitglieder!$C$24:$BG$323,X$303))</f>
        <v/>
      </c>
      <c r="Y285" s="54" t="str">
        <f ca="1">IF(OR(VLOOKUP($A285,Mitglieder!$C$24:$BG$323,Y$303)="",$G285=""),"",VLOOKUP($A285,Mitglieder!$C$24:$BG$323,Y$303))</f>
        <v/>
      </c>
      <c r="Z285" s="54" t="str">
        <f ca="1">IF(OR(VLOOKUP($A285,Mitglieder!$C$24:$BG$323,Z$303)="",$G285=""),"",VLOOKUP($A285,Mitglieder!$C$24:$BG$323,Z$303))</f>
        <v/>
      </c>
      <c r="AA285" s="54" t="str">
        <f ca="1">IF(OR(VLOOKUP($A285,Mitglieder!$C$24:$BG$323,AA$303)="",$G285=""),"",VLOOKUP($A285,Mitglieder!$C$24:$BG$323,AA$303))</f>
        <v/>
      </c>
      <c r="AB285" s="54" t="str">
        <f ca="1">IF(OR(VLOOKUP($A285,Mitglieder!$C$24:$BG$323,AB$303)="",$G285=""),"",VLOOKUP($A285,Mitglieder!$C$24:$BG$323,AB$303))</f>
        <v/>
      </c>
      <c r="AC285" s="54" t="str">
        <f ca="1">IF(OR(VLOOKUP($A285,Mitglieder!$C$24:$BG$323,AC$303)="",$G285=""),"",VLOOKUP($A285,Mitglieder!$C$24:$BG$323,AC$303))</f>
        <v/>
      </c>
      <c r="AD285" s="54" t="str">
        <f ca="1">IF(OR(VLOOKUP($A285,Mitglieder!$C$24:$BG$323,AD$303)="",$G285=""),"",VLOOKUP($A285,Mitglieder!$C$24:$BG$323,AD$303))</f>
        <v/>
      </c>
      <c r="AE285" s="54" t="str">
        <f ca="1">IF(OR(VLOOKUP($A285,Mitglieder!$C$24:$BG$323,AE$303)="",$G285=""),"",VLOOKUP($A285,Mitglieder!$C$24:$BG$323,AE$303))</f>
        <v/>
      </c>
      <c r="AF285" s="54" t="str">
        <f ca="1">IF(OR(VLOOKUP($A285,Mitglieder!$C$24:$BG$323,AF$303)="",$G285=""),"",VLOOKUP($A285,Mitglieder!$C$24:$BG$323,AF$303))</f>
        <v/>
      </c>
      <c r="AG285" s="54" t="str">
        <f ca="1">IF(OR(VLOOKUP($A285,Mitglieder!$C$24:$BG$323,AG$303)="",$G285=""),"",VLOOKUP($A285,Mitglieder!$C$24:$BG$323,AG$303))</f>
        <v/>
      </c>
      <c r="AH285" s="54" t="str">
        <f ca="1">IF(OR(VLOOKUP($A285,Mitglieder!$C$24:$BG$323,AH$303)="",$G285=""),"",VLOOKUP($A285,Mitglieder!$C$24:$BG$323,AH$303))</f>
        <v/>
      </c>
      <c r="AI285" s="54" t="str">
        <f ca="1">IF(OR(VLOOKUP($A285,Mitglieder!$C$24:$BG$323,AI$303)="",$G285=""),"",VLOOKUP($A285,Mitglieder!$C$24:$BG$323,AI$303))</f>
        <v/>
      </c>
      <c r="AJ285" s="54" t="str">
        <f ca="1">IF(OR(VLOOKUP($A285,Mitglieder!$C$24:$BG$323,AJ$303)="",$G285=""),"",VLOOKUP($A285,Mitglieder!$C$24:$BG$323,AJ$303))</f>
        <v/>
      </c>
      <c r="AK285" s="54" t="str">
        <f ca="1">IF(OR(VLOOKUP($A285,Mitglieder!$C$24:$BG$323,AK$303)="",$G285=""),"",VLOOKUP($A285,Mitglieder!$C$24:$BG$323,AK$303))</f>
        <v/>
      </c>
      <c r="AL285" s="54" t="str">
        <f ca="1">IF(OR(VLOOKUP($A285,Mitglieder!$C$24:$BG$323,AL$303)="",$G285=""),"",VLOOKUP($A285,Mitglieder!$C$24:$BG$323,AL$303))</f>
        <v/>
      </c>
      <c r="AM285" s="42" t="str">
        <f ca="1">IF($G285="","",VLOOKUP($A285,Mitglieder!$C$24:$BG$323,AM$303))</f>
        <v/>
      </c>
      <c r="AN285" s="54" t="str">
        <f ca="1">IF(OR(VLOOKUP($A285,Mitglieder!$C$24:$BG$323,AN$303)="",$G285=""),"",VLOOKUP($A285,Mitglieder!$C$24:$BG$323,AN$303))</f>
        <v/>
      </c>
      <c r="AO285" s="43" t="str">
        <f ca="1">IF($G285="","",TEXT(VLOOKUP($A285,Mitglieder!$C$24:$BG$323,AO$303),"TT.MM.JJJJ"))</f>
        <v/>
      </c>
      <c r="AP285" s="42" t="str">
        <f ca="1">IF($G285="","",VLOOKUP($A285,Mitglieder!$C$24:$BG$323,AP$303))</f>
        <v/>
      </c>
      <c r="AQ285" s="45" t="str">
        <f ca="1">IF($G285="","",TEXT(VLOOKUP($A285,Mitglieder!$C$24:$BG$323,AQ$303),"0.00"))</f>
        <v/>
      </c>
      <c r="AR285" s="54" t="str">
        <f ca="1">IF(OR(VLOOKUP($A285,Mitglieder!$C$24:$BG$323,AR$303)="",$G285=""),"",VLOOKUP($A285,Mitglieder!$C$24:$BG$323,AR$303))</f>
        <v/>
      </c>
      <c r="AS285" s="45" t="str">
        <f ca="1">IF($G285="","",TEXT(VLOOKUP($A285,Mitglieder!$C$24:$BG$323,AS$303),"0.00"))</f>
        <v/>
      </c>
      <c r="AT285" s="54" t="str">
        <f ca="1">IF(OR(VLOOKUP($A285,Mitglieder!$C$24:$BG$323,AT$303)="",$G285=""),"",VLOOKUP($A285,Mitglieder!$C$24:$BG$323,AT$303))</f>
        <v/>
      </c>
      <c r="AU285" s="45" t="str">
        <f ca="1">IF($G285="","",TEXT(VLOOKUP($A285,Mitglieder!$C$24:$BG$323,AU$303),"0.00"))</f>
        <v/>
      </c>
      <c r="AV285" s="45" t="str">
        <f ca="1">IF($G285="","",TEXT(VLOOKUP($A285,Mitglieder!$C$24:$BG$323,AV$303),"0.00"))</f>
        <v/>
      </c>
      <c r="AW285" s="42" t="str">
        <f ca="1">IF($G285="","",VLOOKUP($A285,Mitglieder!$C$24:$BG$323,AW$303))</f>
        <v/>
      </c>
      <c r="AX285" s="54" t="str">
        <f ca="1">IF(OR(VLOOKUP($A285,Mitglieder!$C$24:$BG$323,AX$303)="",$G285=""),"",VLOOKUP($A285,Mitglieder!$C$24:$BG$323,AX$303))</f>
        <v/>
      </c>
      <c r="AY285" s="43" t="str">
        <f ca="1">IF($G285="","",TEXT(VLOOKUP($A285,Mitglieder!$C$24:$BG$323,AY$303),"TT.MM.JJJJ"))</f>
        <v/>
      </c>
      <c r="AZ285" s="43" t="str">
        <f ca="1">IF($G285="","",TEXT(VLOOKUP($A285,Mitglieder!$C$24:$BG$323,AZ$303),"TT.MM.JJJJ"))</f>
        <v/>
      </c>
      <c r="BA285" s="43" t="str">
        <f ca="1">IF($G285="","",TEXT(VLOOKUP($A285,Mitglieder!$C$24:$BG$323,BA$303),"TT.MM.JJJJ"))</f>
        <v/>
      </c>
      <c r="BB285" s="43" t="str">
        <f ca="1">IF($G285="","",TEXT(VLOOKUP($A285,Mitglieder!$C$24:$BG$323,BB$303),"TT.MM.JJJJ"))</f>
        <v/>
      </c>
      <c r="BC285" s="43" t="str">
        <f ca="1">IF($G285="","",TEXT(VLOOKUP($A285,Mitglieder!$C$24:$BG$323,BC$303),"TT.MM.JJJJ"))</f>
        <v/>
      </c>
      <c r="BD285" s="43" t="str">
        <f ca="1">IF($G285="","",TEXT(VLOOKUP($A285,Mitglieder!$C$24:$BG$323,BD$303),"TT.MM.JJJJ"))</f>
        <v/>
      </c>
      <c r="BE285" s="42" t="str">
        <f ca="1">IF($G285="","",VLOOKUP($A285,Mitglieder!$C$24:$BG$323,BE$303))</f>
        <v/>
      </c>
      <c r="BF285" s="42" t="str">
        <f ca="1">IF($G285="","",VLOOKUP($A285,Mitglieder!$C$24:$BG$323,BF$303))</f>
        <v/>
      </c>
    </row>
    <row r="286" spans="1:58" x14ac:dyDescent="0.35">
      <c r="A286" s="42">
        <v>286</v>
      </c>
      <c r="B286" s="42">
        <f ca="1">VLOOKUP($A286,Mitglieder!$C$24:$BA$323,B$303)</f>
        <v>1.0299999999999967</v>
      </c>
      <c r="C286" s="42" t="str">
        <f ca="1">IF($G286="","",VLOOKUP($A286,Mitglieder!$C$24:$BG$323,C$303))</f>
        <v/>
      </c>
      <c r="D286" s="42" t="str">
        <f ca="1">IF($G286="","",VLOOKUP($A286,Mitglieder!$C$24:$BG$323,D$303))</f>
        <v/>
      </c>
      <c r="E286" s="42" t="str">
        <f ca="1">IF($G286="","",VLOOKUP($A286,Mitglieder!$C$24:$BG$323,E$303))</f>
        <v/>
      </c>
      <c r="F286" s="54" t="str">
        <f ca="1">IF(OR(VLOOKUP($A286,Mitglieder!$C$24:$BG$323,F$303)="",$G286=""),"",VLOOKUP($A286,Mitglieder!$C$24:$BG$323,F$303))</f>
        <v/>
      </c>
      <c r="G286" s="72" t="str">
        <f ca="1">IF(B286/ROUND(B286,0)=1,VLOOKUP($A286,Mitglieder!$C$24:$BA$323,G$303),"")</f>
        <v/>
      </c>
      <c r="H286" s="42" t="str">
        <f ca="1">IF($G286="","",VLOOKUP($A286,Mitglieder!$C$24:$BG$323,H$303))</f>
        <v/>
      </c>
      <c r="I286" s="54" t="str">
        <f ca="1">IF(OR(VLOOKUP($A286,Mitglieder!$C$24:$BG$323,I$303)="",$G286=""),"",VLOOKUP($A286,Mitglieder!$C$24:$BG$323,I$303))</f>
        <v/>
      </c>
      <c r="J286" s="42" t="str">
        <f ca="1">IF($G286="","",VLOOKUP($A286,Mitglieder!$C$24:$BG$323,J$303))</f>
        <v/>
      </c>
      <c r="K286" s="54" t="str">
        <f ca="1">IF(OR(VLOOKUP($A286,Mitglieder!$C$24:$BG$323,K$303)="",$G286=""),"",VLOOKUP($A286,Mitglieder!$C$24:$BG$323,K$303))</f>
        <v/>
      </c>
      <c r="L286" s="42" t="str">
        <f ca="1">IF($G286="","",VLOOKUP($A286,Mitglieder!$C$24:$BG$323,L$303))</f>
        <v/>
      </c>
      <c r="M286" s="42" t="str">
        <f ca="1">IF($G286="","",VLOOKUP($A286,Mitglieder!$C$24:$BG$323,M$303))</f>
        <v/>
      </c>
      <c r="N286" s="42" t="str">
        <f ca="1">IF($G286="","",VLOOKUP($A286,Mitglieder!$C$24:$BG$323,N$303))</f>
        <v/>
      </c>
      <c r="O286" s="42" t="str">
        <f ca="1">IF($G286="","",VLOOKUP($A286,Mitglieder!$C$24:$BG$323,O$303))</f>
        <v/>
      </c>
      <c r="P286" s="42" t="str">
        <f ca="1">IF($G286="","",VLOOKUP($A286,Mitglieder!$C$24:$BG$323,P$303))</f>
        <v/>
      </c>
      <c r="Q286" s="42" t="str">
        <f ca="1">IF($G286="","",VLOOKUP($A286,Mitglieder!$C$24:$BG$323,Q$303))</f>
        <v/>
      </c>
      <c r="R286" s="54" t="str">
        <f ca="1">IF(OR(VLOOKUP($A286,Mitglieder!$C$24:$BG$323,R$303)="",$G286=""),"",VLOOKUP($A286,Mitglieder!$C$24:$BG$323,R$303))</f>
        <v/>
      </c>
      <c r="S286" s="43" t="str">
        <f ca="1">IF($G286="","",TEXT(VLOOKUP($A286,Mitglieder!$C$24:$BG$323,S$303),"TT.MM.JJJJ"))</f>
        <v/>
      </c>
      <c r="T286" s="43" t="str">
        <f ca="1">IF($G286="","",TEXT(VLOOKUP($A286,Mitglieder!$C$24:$BG$323,T$303),"TT.MM.JJJJ"))</f>
        <v/>
      </c>
      <c r="U286" s="43" t="str">
        <f ca="1">IF($G286="","",TEXT(VLOOKUP($A286,Mitglieder!$C$24:$BG$323,U$303),"TT.MM.JJJJ"))</f>
        <v/>
      </c>
      <c r="V286" s="54" t="str">
        <f ca="1">IF(OR(VLOOKUP($A286,Mitglieder!$C$24:$BG$323,V$303)="",$G286=""),"",VLOOKUP($A286,Mitglieder!$C$24:$BG$323,V$303))</f>
        <v/>
      </c>
      <c r="W286" s="54" t="str">
        <f ca="1">IF(OR(VLOOKUP($A286,Mitglieder!$C$24:$BG$323,W$303)="",$G286=""),"",VLOOKUP($A286,Mitglieder!$C$24:$BG$323,W$303))</f>
        <v/>
      </c>
      <c r="X286" s="54" t="str">
        <f ca="1">IF(OR(VLOOKUP($A286,Mitglieder!$C$24:$BG$323,X$303)="",$G286=""),"",VLOOKUP($A286,Mitglieder!$C$24:$BG$323,X$303))</f>
        <v/>
      </c>
      <c r="Y286" s="54" t="str">
        <f ca="1">IF(OR(VLOOKUP($A286,Mitglieder!$C$24:$BG$323,Y$303)="",$G286=""),"",VLOOKUP($A286,Mitglieder!$C$24:$BG$323,Y$303))</f>
        <v/>
      </c>
      <c r="Z286" s="54" t="str">
        <f ca="1">IF(OR(VLOOKUP($A286,Mitglieder!$C$24:$BG$323,Z$303)="",$G286=""),"",VLOOKUP($A286,Mitglieder!$C$24:$BG$323,Z$303))</f>
        <v/>
      </c>
      <c r="AA286" s="54" t="str">
        <f ca="1">IF(OR(VLOOKUP($A286,Mitglieder!$C$24:$BG$323,AA$303)="",$G286=""),"",VLOOKUP($A286,Mitglieder!$C$24:$BG$323,AA$303))</f>
        <v/>
      </c>
      <c r="AB286" s="54" t="str">
        <f ca="1">IF(OR(VLOOKUP($A286,Mitglieder!$C$24:$BG$323,AB$303)="",$G286=""),"",VLOOKUP($A286,Mitglieder!$C$24:$BG$323,AB$303))</f>
        <v/>
      </c>
      <c r="AC286" s="54" t="str">
        <f ca="1">IF(OR(VLOOKUP($A286,Mitglieder!$C$24:$BG$323,AC$303)="",$G286=""),"",VLOOKUP($A286,Mitglieder!$C$24:$BG$323,AC$303))</f>
        <v/>
      </c>
      <c r="AD286" s="54" t="str">
        <f ca="1">IF(OR(VLOOKUP($A286,Mitglieder!$C$24:$BG$323,AD$303)="",$G286=""),"",VLOOKUP($A286,Mitglieder!$C$24:$BG$323,AD$303))</f>
        <v/>
      </c>
      <c r="AE286" s="54" t="str">
        <f ca="1">IF(OR(VLOOKUP($A286,Mitglieder!$C$24:$BG$323,AE$303)="",$G286=""),"",VLOOKUP($A286,Mitglieder!$C$24:$BG$323,AE$303))</f>
        <v/>
      </c>
      <c r="AF286" s="54" t="str">
        <f ca="1">IF(OR(VLOOKUP($A286,Mitglieder!$C$24:$BG$323,AF$303)="",$G286=""),"",VLOOKUP($A286,Mitglieder!$C$24:$BG$323,AF$303))</f>
        <v/>
      </c>
      <c r="AG286" s="54" t="str">
        <f ca="1">IF(OR(VLOOKUP($A286,Mitglieder!$C$24:$BG$323,AG$303)="",$G286=""),"",VLOOKUP($A286,Mitglieder!$C$24:$BG$323,AG$303))</f>
        <v/>
      </c>
      <c r="AH286" s="54" t="str">
        <f ca="1">IF(OR(VLOOKUP($A286,Mitglieder!$C$24:$BG$323,AH$303)="",$G286=""),"",VLOOKUP($A286,Mitglieder!$C$24:$BG$323,AH$303))</f>
        <v/>
      </c>
      <c r="AI286" s="54" t="str">
        <f ca="1">IF(OR(VLOOKUP($A286,Mitglieder!$C$24:$BG$323,AI$303)="",$G286=""),"",VLOOKUP($A286,Mitglieder!$C$24:$BG$323,AI$303))</f>
        <v/>
      </c>
      <c r="AJ286" s="54" t="str">
        <f ca="1">IF(OR(VLOOKUP($A286,Mitglieder!$C$24:$BG$323,AJ$303)="",$G286=""),"",VLOOKUP($A286,Mitglieder!$C$24:$BG$323,AJ$303))</f>
        <v/>
      </c>
      <c r="AK286" s="54" t="str">
        <f ca="1">IF(OR(VLOOKUP($A286,Mitglieder!$C$24:$BG$323,AK$303)="",$G286=""),"",VLOOKUP($A286,Mitglieder!$C$24:$BG$323,AK$303))</f>
        <v/>
      </c>
      <c r="AL286" s="54" t="str">
        <f ca="1">IF(OR(VLOOKUP($A286,Mitglieder!$C$24:$BG$323,AL$303)="",$G286=""),"",VLOOKUP($A286,Mitglieder!$C$24:$BG$323,AL$303))</f>
        <v/>
      </c>
      <c r="AM286" s="42" t="str">
        <f ca="1">IF($G286="","",VLOOKUP($A286,Mitglieder!$C$24:$BG$323,AM$303))</f>
        <v/>
      </c>
      <c r="AN286" s="54" t="str">
        <f ca="1">IF(OR(VLOOKUP($A286,Mitglieder!$C$24:$BG$323,AN$303)="",$G286=""),"",VLOOKUP($A286,Mitglieder!$C$24:$BG$323,AN$303))</f>
        <v/>
      </c>
      <c r="AO286" s="43" t="str">
        <f ca="1">IF($G286="","",TEXT(VLOOKUP($A286,Mitglieder!$C$24:$BG$323,AO$303),"TT.MM.JJJJ"))</f>
        <v/>
      </c>
      <c r="AP286" s="42" t="str">
        <f ca="1">IF($G286="","",VLOOKUP($A286,Mitglieder!$C$24:$BG$323,AP$303))</f>
        <v/>
      </c>
      <c r="AQ286" s="45" t="str">
        <f ca="1">IF($G286="","",TEXT(VLOOKUP($A286,Mitglieder!$C$24:$BG$323,AQ$303),"0.00"))</f>
        <v/>
      </c>
      <c r="AR286" s="54" t="str">
        <f ca="1">IF(OR(VLOOKUP($A286,Mitglieder!$C$24:$BG$323,AR$303)="",$G286=""),"",VLOOKUP($A286,Mitglieder!$C$24:$BG$323,AR$303))</f>
        <v/>
      </c>
      <c r="AS286" s="45" t="str">
        <f ca="1">IF($G286="","",TEXT(VLOOKUP($A286,Mitglieder!$C$24:$BG$323,AS$303),"0.00"))</f>
        <v/>
      </c>
      <c r="AT286" s="54" t="str">
        <f ca="1">IF(OR(VLOOKUP($A286,Mitglieder!$C$24:$BG$323,AT$303)="",$G286=""),"",VLOOKUP($A286,Mitglieder!$C$24:$BG$323,AT$303))</f>
        <v/>
      </c>
      <c r="AU286" s="45" t="str">
        <f ca="1">IF($G286="","",TEXT(VLOOKUP($A286,Mitglieder!$C$24:$BG$323,AU$303),"0.00"))</f>
        <v/>
      </c>
      <c r="AV286" s="45" t="str">
        <f ca="1">IF($G286="","",TEXT(VLOOKUP($A286,Mitglieder!$C$24:$BG$323,AV$303),"0.00"))</f>
        <v/>
      </c>
      <c r="AW286" s="42" t="str">
        <f ca="1">IF($G286="","",VLOOKUP($A286,Mitglieder!$C$24:$BG$323,AW$303))</f>
        <v/>
      </c>
      <c r="AX286" s="54" t="str">
        <f ca="1">IF(OR(VLOOKUP($A286,Mitglieder!$C$24:$BG$323,AX$303)="",$G286=""),"",VLOOKUP($A286,Mitglieder!$C$24:$BG$323,AX$303))</f>
        <v/>
      </c>
      <c r="AY286" s="43" t="str">
        <f ca="1">IF($G286="","",TEXT(VLOOKUP($A286,Mitglieder!$C$24:$BG$323,AY$303),"TT.MM.JJJJ"))</f>
        <v/>
      </c>
      <c r="AZ286" s="43" t="str">
        <f ca="1">IF($G286="","",TEXT(VLOOKUP($A286,Mitglieder!$C$24:$BG$323,AZ$303),"TT.MM.JJJJ"))</f>
        <v/>
      </c>
      <c r="BA286" s="43" t="str">
        <f ca="1">IF($G286="","",TEXT(VLOOKUP($A286,Mitglieder!$C$24:$BG$323,BA$303),"TT.MM.JJJJ"))</f>
        <v/>
      </c>
      <c r="BB286" s="43" t="str">
        <f ca="1">IF($G286="","",TEXT(VLOOKUP($A286,Mitglieder!$C$24:$BG$323,BB$303),"TT.MM.JJJJ"))</f>
        <v/>
      </c>
      <c r="BC286" s="43" t="str">
        <f ca="1">IF($G286="","",TEXT(VLOOKUP($A286,Mitglieder!$C$24:$BG$323,BC$303),"TT.MM.JJJJ"))</f>
        <v/>
      </c>
      <c r="BD286" s="43" t="str">
        <f ca="1">IF($G286="","",TEXT(VLOOKUP($A286,Mitglieder!$C$24:$BG$323,BD$303),"TT.MM.JJJJ"))</f>
        <v/>
      </c>
      <c r="BE286" s="42" t="str">
        <f ca="1">IF($G286="","",VLOOKUP($A286,Mitglieder!$C$24:$BG$323,BE$303))</f>
        <v/>
      </c>
      <c r="BF286" s="42" t="str">
        <f ca="1">IF($G286="","",VLOOKUP($A286,Mitglieder!$C$24:$BG$323,BF$303))</f>
        <v/>
      </c>
    </row>
    <row r="287" spans="1:58" x14ac:dyDescent="0.35">
      <c r="A287" s="42">
        <v>287</v>
      </c>
      <c r="B287" s="42">
        <f ca="1">VLOOKUP($A287,Mitglieder!$C$24:$BA$323,B$303)</f>
        <v>1.0299999999999967</v>
      </c>
      <c r="C287" s="42" t="str">
        <f ca="1">IF($G287="","",VLOOKUP($A287,Mitglieder!$C$24:$BG$323,C$303))</f>
        <v/>
      </c>
      <c r="D287" s="42" t="str">
        <f ca="1">IF($G287="","",VLOOKUP($A287,Mitglieder!$C$24:$BG$323,D$303))</f>
        <v/>
      </c>
      <c r="E287" s="42" t="str">
        <f ca="1">IF($G287="","",VLOOKUP($A287,Mitglieder!$C$24:$BG$323,E$303))</f>
        <v/>
      </c>
      <c r="F287" s="54" t="str">
        <f ca="1">IF(OR(VLOOKUP($A287,Mitglieder!$C$24:$BG$323,F$303)="",$G287=""),"",VLOOKUP($A287,Mitglieder!$C$24:$BG$323,F$303))</f>
        <v/>
      </c>
      <c r="G287" s="72" t="str">
        <f ca="1">IF(B287/ROUND(B287,0)=1,VLOOKUP($A287,Mitglieder!$C$24:$BA$323,G$303),"")</f>
        <v/>
      </c>
      <c r="H287" s="42" t="str">
        <f ca="1">IF($G287="","",VLOOKUP($A287,Mitglieder!$C$24:$BG$323,H$303))</f>
        <v/>
      </c>
      <c r="I287" s="54" t="str">
        <f ca="1">IF(OR(VLOOKUP($A287,Mitglieder!$C$24:$BG$323,I$303)="",$G287=""),"",VLOOKUP($A287,Mitglieder!$C$24:$BG$323,I$303))</f>
        <v/>
      </c>
      <c r="J287" s="42" t="str">
        <f ca="1">IF($G287="","",VLOOKUP($A287,Mitglieder!$C$24:$BG$323,J$303))</f>
        <v/>
      </c>
      <c r="K287" s="54" t="str">
        <f ca="1">IF(OR(VLOOKUP($A287,Mitglieder!$C$24:$BG$323,K$303)="",$G287=""),"",VLOOKUP($A287,Mitglieder!$C$24:$BG$323,K$303))</f>
        <v/>
      </c>
      <c r="L287" s="42" t="str">
        <f ca="1">IF($G287="","",VLOOKUP($A287,Mitglieder!$C$24:$BG$323,L$303))</f>
        <v/>
      </c>
      <c r="M287" s="42" t="str">
        <f ca="1">IF($G287="","",VLOOKUP($A287,Mitglieder!$C$24:$BG$323,M$303))</f>
        <v/>
      </c>
      <c r="N287" s="42" t="str">
        <f ca="1">IF($G287="","",VLOOKUP($A287,Mitglieder!$C$24:$BG$323,N$303))</f>
        <v/>
      </c>
      <c r="O287" s="42" t="str">
        <f ca="1">IF($G287="","",VLOOKUP($A287,Mitglieder!$C$24:$BG$323,O$303))</f>
        <v/>
      </c>
      <c r="P287" s="42" t="str">
        <f ca="1">IF($G287="","",VLOOKUP($A287,Mitglieder!$C$24:$BG$323,P$303))</f>
        <v/>
      </c>
      <c r="Q287" s="42" t="str">
        <f ca="1">IF($G287="","",VLOOKUP($A287,Mitglieder!$C$24:$BG$323,Q$303))</f>
        <v/>
      </c>
      <c r="R287" s="54" t="str">
        <f ca="1">IF(OR(VLOOKUP($A287,Mitglieder!$C$24:$BG$323,R$303)="",$G287=""),"",VLOOKUP($A287,Mitglieder!$C$24:$BG$323,R$303))</f>
        <v/>
      </c>
      <c r="S287" s="43" t="str">
        <f ca="1">IF($G287="","",TEXT(VLOOKUP($A287,Mitglieder!$C$24:$BG$323,S$303),"TT.MM.JJJJ"))</f>
        <v/>
      </c>
      <c r="T287" s="43" t="str">
        <f ca="1">IF($G287="","",TEXT(VLOOKUP($A287,Mitglieder!$C$24:$BG$323,T$303),"TT.MM.JJJJ"))</f>
        <v/>
      </c>
      <c r="U287" s="43" t="str">
        <f ca="1">IF($G287="","",TEXT(VLOOKUP($A287,Mitglieder!$C$24:$BG$323,U$303),"TT.MM.JJJJ"))</f>
        <v/>
      </c>
      <c r="V287" s="54" t="str">
        <f ca="1">IF(OR(VLOOKUP($A287,Mitglieder!$C$24:$BG$323,V$303)="",$G287=""),"",VLOOKUP($A287,Mitglieder!$C$24:$BG$323,V$303))</f>
        <v/>
      </c>
      <c r="W287" s="54" t="str">
        <f ca="1">IF(OR(VLOOKUP($A287,Mitglieder!$C$24:$BG$323,W$303)="",$G287=""),"",VLOOKUP($A287,Mitglieder!$C$24:$BG$323,W$303))</f>
        <v/>
      </c>
      <c r="X287" s="54" t="str">
        <f ca="1">IF(OR(VLOOKUP($A287,Mitglieder!$C$24:$BG$323,X$303)="",$G287=""),"",VLOOKUP($A287,Mitglieder!$C$24:$BG$323,X$303))</f>
        <v/>
      </c>
      <c r="Y287" s="54" t="str">
        <f ca="1">IF(OR(VLOOKUP($A287,Mitglieder!$C$24:$BG$323,Y$303)="",$G287=""),"",VLOOKUP($A287,Mitglieder!$C$24:$BG$323,Y$303))</f>
        <v/>
      </c>
      <c r="Z287" s="54" t="str">
        <f ca="1">IF(OR(VLOOKUP($A287,Mitglieder!$C$24:$BG$323,Z$303)="",$G287=""),"",VLOOKUP($A287,Mitglieder!$C$24:$BG$323,Z$303))</f>
        <v/>
      </c>
      <c r="AA287" s="54" t="str">
        <f ca="1">IF(OR(VLOOKUP($A287,Mitglieder!$C$24:$BG$323,AA$303)="",$G287=""),"",VLOOKUP($A287,Mitglieder!$C$24:$BG$323,AA$303))</f>
        <v/>
      </c>
      <c r="AB287" s="54" t="str">
        <f ca="1">IF(OR(VLOOKUP($A287,Mitglieder!$C$24:$BG$323,AB$303)="",$G287=""),"",VLOOKUP($A287,Mitglieder!$C$24:$BG$323,AB$303))</f>
        <v/>
      </c>
      <c r="AC287" s="54" t="str">
        <f ca="1">IF(OR(VLOOKUP($A287,Mitglieder!$C$24:$BG$323,AC$303)="",$G287=""),"",VLOOKUP($A287,Mitglieder!$C$24:$BG$323,AC$303))</f>
        <v/>
      </c>
      <c r="AD287" s="54" t="str">
        <f ca="1">IF(OR(VLOOKUP($A287,Mitglieder!$C$24:$BG$323,AD$303)="",$G287=""),"",VLOOKUP($A287,Mitglieder!$C$24:$BG$323,AD$303))</f>
        <v/>
      </c>
      <c r="AE287" s="54" t="str">
        <f ca="1">IF(OR(VLOOKUP($A287,Mitglieder!$C$24:$BG$323,AE$303)="",$G287=""),"",VLOOKUP($A287,Mitglieder!$C$24:$BG$323,AE$303))</f>
        <v/>
      </c>
      <c r="AF287" s="54" t="str">
        <f ca="1">IF(OR(VLOOKUP($A287,Mitglieder!$C$24:$BG$323,AF$303)="",$G287=""),"",VLOOKUP($A287,Mitglieder!$C$24:$BG$323,AF$303))</f>
        <v/>
      </c>
      <c r="AG287" s="54" t="str">
        <f ca="1">IF(OR(VLOOKUP($A287,Mitglieder!$C$24:$BG$323,AG$303)="",$G287=""),"",VLOOKUP($A287,Mitglieder!$C$24:$BG$323,AG$303))</f>
        <v/>
      </c>
      <c r="AH287" s="54" t="str">
        <f ca="1">IF(OR(VLOOKUP($A287,Mitglieder!$C$24:$BG$323,AH$303)="",$G287=""),"",VLOOKUP($A287,Mitglieder!$C$24:$BG$323,AH$303))</f>
        <v/>
      </c>
      <c r="AI287" s="54" t="str">
        <f ca="1">IF(OR(VLOOKUP($A287,Mitglieder!$C$24:$BG$323,AI$303)="",$G287=""),"",VLOOKUP($A287,Mitglieder!$C$24:$BG$323,AI$303))</f>
        <v/>
      </c>
      <c r="AJ287" s="54" t="str">
        <f ca="1">IF(OR(VLOOKUP($A287,Mitglieder!$C$24:$BG$323,AJ$303)="",$G287=""),"",VLOOKUP($A287,Mitglieder!$C$24:$BG$323,AJ$303))</f>
        <v/>
      </c>
      <c r="AK287" s="54" t="str">
        <f ca="1">IF(OR(VLOOKUP($A287,Mitglieder!$C$24:$BG$323,AK$303)="",$G287=""),"",VLOOKUP($A287,Mitglieder!$C$24:$BG$323,AK$303))</f>
        <v/>
      </c>
      <c r="AL287" s="54" t="str">
        <f ca="1">IF(OR(VLOOKUP($A287,Mitglieder!$C$24:$BG$323,AL$303)="",$G287=""),"",VLOOKUP($A287,Mitglieder!$C$24:$BG$323,AL$303))</f>
        <v/>
      </c>
      <c r="AM287" s="42" t="str">
        <f ca="1">IF($G287="","",VLOOKUP($A287,Mitglieder!$C$24:$BG$323,AM$303))</f>
        <v/>
      </c>
      <c r="AN287" s="54" t="str">
        <f ca="1">IF(OR(VLOOKUP($A287,Mitglieder!$C$24:$BG$323,AN$303)="",$G287=""),"",VLOOKUP($A287,Mitglieder!$C$24:$BG$323,AN$303))</f>
        <v/>
      </c>
      <c r="AO287" s="43" t="str">
        <f ca="1">IF($G287="","",TEXT(VLOOKUP($A287,Mitglieder!$C$24:$BG$323,AO$303),"TT.MM.JJJJ"))</f>
        <v/>
      </c>
      <c r="AP287" s="42" t="str">
        <f ca="1">IF($G287="","",VLOOKUP($A287,Mitglieder!$C$24:$BG$323,AP$303))</f>
        <v/>
      </c>
      <c r="AQ287" s="45" t="str">
        <f ca="1">IF($G287="","",TEXT(VLOOKUP($A287,Mitglieder!$C$24:$BG$323,AQ$303),"0.00"))</f>
        <v/>
      </c>
      <c r="AR287" s="54" t="str">
        <f ca="1">IF(OR(VLOOKUP($A287,Mitglieder!$C$24:$BG$323,AR$303)="",$G287=""),"",VLOOKUP($A287,Mitglieder!$C$24:$BG$323,AR$303))</f>
        <v/>
      </c>
      <c r="AS287" s="45" t="str">
        <f ca="1">IF($G287="","",TEXT(VLOOKUP($A287,Mitglieder!$C$24:$BG$323,AS$303),"0.00"))</f>
        <v/>
      </c>
      <c r="AT287" s="54" t="str">
        <f ca="1">IF(OR(VLOOKUP($A287,Mitglieder!$C$24:$BG$323,AT$303)="",$G287=""),"",VLOOKUP($A287,Mitglieder!$C$24:$BG$323,AT$303))</f>
        <v/>
      </c>
      <c r="AU287" s="45" t="str">
        <f ca="1">IF($G287="","",TEXT(VLOOKUP($A287,Mitglieder!$C$24:$BG$323,AU$303),"0.00"))</f>
        <v/>
      </c>
      <c r="AV287" s="45" t="str">
        <f ca="1">IF($G287="","",TEXT(VLOOKUP($A287,Mitglieder!$C$24:$BG$323,AV$303),"0.00"))</f>
        <v/>
      </c>
      <c r="AW287" s="42" t="str">
        <f ca="1">IF($G287="","",VLOOKUP($A287,Mitglieder!$C$24:$BG$323,AW$303))</f>
        <v/>
      </c>
      <c r="AX287" s="54" t="str">
        <f ca="1">IF(OR(VLOOKUP($A287,Mitglieder!$C$24:$BG$323,AX$303)="",$G287=""),"",VLOOKUP($A287,Mitglieder!$C$24:$BG$323,AX$303))</f>
        <v/>
      </c>
      <c r="AY287" s="43" t="str">
        <f ca="1">IF($G287="","",TEXT(VLOOKUP($A287,Mitglieder!$C$24:$BG$323,AY$303),"TT.MM.JJJJ"))</f>
        <v/>
      </c>
      <c r="AZ287" s="43" t="str">
        <f ca="1">IF($G287="","",TEXT(VLOOKUP($A287,Mitglieder!$C$24:$BG$323,AZ$303),"TT.MM.JJJJ"))</f>
        <v/>
      </c>
      <c r="BA287" s="43" t="str">
        <f ca="1">IF($G287="","",TEXT(VLOOKUP($A287,Mitglieder!$C$24:$BG$323,BA$303),"TT.MM.JJJJ"))</f>
        <v/>
      </c>
      <c r="BB287" s="43" t="str">
        <f ca="1">IF($G287="","",TEXT(VLOOKUP($A287,Mitglieder!$C$24:$BG$323,BB$303),"TT.MM.JJJJ"))</f>
        <v/>
      </c>
      <c r="BC287" s="43" t="str">
        <f ca="1">IF($G287="","",TEXT(VLOOKUP($A287,Mitglieder!$C$24:$BG$323,BC$303),"TT.MM.JJJJ"))</f>
        <v/>
      </c>
      <c r="BD287" s="43" t="str">
        <f ca="1">IF($G287="","",TEXT(VLOOKUP($A287,Mitglieder!$C$24:$BG$323,BD$303),"TT.MM.JJJJ"))</f>
        <v/>
      </c>
      <c r="BE287" s="42" t="str">
        <f ca="1">IF($G287="","",VLOOKUP($A287,Mitglieder!$C$24:$BG$323,BE$303))</f>
        <v/>
      </c>
      <c r="BF287" s="42" t="str">
        <f ca="1">IF($G287="","",VLOOKUP($A287,Mitglieder!$C$24:$BG$323,BF$303))</f>
        <v/>
      </c>
    </row>
    <row r="288" spans="1:58" x14ac:dyDescent="0.35">
      <c r="A288" s="42">
        <v>288</v>
      </c>
      <c r="B288" s="42">
        <f ca="1">VLOOKUP($A288,Mitglieder!$C$24:$BA$323,B$303)</f>
        <v>1.0299999999999967</v>
      </c>
      <c r="C288" s="42" t="str">
        <f ca="1">IF($G288="","",VLOOKUP($A288,Mitglieder!$C$24:$BG$323,C$303))</f>
        <v/>
      </c>
      <c r="D288" s="42" t="str">
        <f ca="1">IF($G288="","",VLOOKUP($A288,Mitglieder!$C$24:$BG$323,D$303))</f>
        <v/>
      </c>
      <c r="E288" s="42" t="str">
        <f ca="1">IF($G288="","",VLOOKUP($A288,Mitglieder!$C$24:$BG$323,E$303))</f>
        <v/>
      </c>
      <c r="F288" s="54" t="str">
        <f ca="1">IF(OR(VLOOKUP($A288,Mitglieder!$C$24:$BG$323,F$303)="",$G288=""),"",VLOOKUP($A288,Mitglieder!$C$24:$BG$323,F$303))</f>
        <v/>
      </c>
      <c r="G288" s="72" t="str">
        <f ca="1">IF(B288/ROUND(B288,0)=1,VLOOKUP($A288,Mitglieder!$C$24:$BA$323,G$303),"")</f>
        <v/>
      </c>
      <c r="H288" s="42" t="str">
        <f ca="1">IF($G288="","",VLOOKUP($A288,Mitglieder!$C$24:$BG$323,H$303))</f>
        <v/>
      </c>
      <c r="I288" s="54" t="str">
        <f ca="1">IF(OR(VLOOKUP($A288,Mitglieder!$C$24:$BG$323,I$303)="",$G288=""),"",VLOOKUP($A288,Mitglieder!$C$24:$BG$323,I$303))</f>
        <v/>
      </c>
      <c r="J288" s="42" t="str">
        <f ca="1">IF($G288="","",VLOOKUP($A288,Mitglieder!$C$24:$BG$323,J$303))</f>
        <v/>
      </c>
      <c r="K288" s="54" t="str">
        <f ca="1">IF(OR(VLOOKUP($A288,Mitglieder!$C$24:$BG$323,K$303)="",$G288=""),"",VLOOKUP($A288,Mitglieder!$C$24:$BG$323,K$303))</f>
        <v/>
      </c>
      <c r="L288" s="42" t="str">
        <f ca="1">IF($G288="","",VLOOKUP($A288,Mitglieder!$C$24:$BG$323,L$303))</f>
        <v/>
      </c>
      <c r="M288" s="42" t="str">
        <f ca="1">IF($G288="","",VLOOKUP($A288,Mitglieder!$C$24:$BG$323,M$303))</f>
        <v/>
      </c>
      <c r="N288" s="42" t="str">
        <f ca="1">IF($G288="","",VLOOKUP($A288,Mitglieder!$C$24:$BG$323,N$303))</f>
        <v/>
      </c>
      <c r="O288" s="42" t="str">
        <f ca="1">IF($G288="","",VLOOKUP($A288,Mitglieder!$C$24:$BG$323,O$303))</f>
        <v/>
      </c>
      <c r="P288" s="42" t="str">
        <f ca="1">IF($G288="","",VLOOKUP($A288,Mitglieder!$C$24:$BG$323,P$303))</f>
        <v/>
      </c>
      <c r="Q288" s="42" t="str">
        <f ca="1">IF($G288="","",VLOOKUP($A288,Mitglieder!$C$24:$BG$323,Q$303))</f>
        <v/>
      </c>
      <c r="R288" s="54" t="str">
        <f ca="1">IF(OR(VLOOKUP($A288,Mitglieder!$C$24:$BG$323,R$303)="",$G288=""),"",VLOOKUP($A288,Mitglieder!$C$24:$BG$323,R$303))</f>
        <v/>
      </c>
      <c r="S288" s="43" t="str">
        <f ca="1">IF($G288="","",TEXT(VLOOKUP($A288,Mitglieder!$C$24:$BG$323,S$303),"TT.MM.JJJJ"))</f>
        <v/>
      </c>
      <c r="T288" s="43" t="str">
        <f ca="1">IF($G288="","",TEXT(VLOOKUP($A288,Mitglieder!$C$24:$BG$323,T$303),"TT.MM.JJJJ"))</f>
        <v/>
      </c>
      <c r="U288" s="43" t="str">
        <f ca="1">IF($G288="","",TEXT(VLOOKUP($A288,Mitglieder!$C$24:$BG$323,U$303),"TT.MM.JJJJ"))</f>
        <v/>
      </c>
      <c r="V288" s="54" t="str">
        <f ca="1">IF(OR(VLOOKUP($A288,Mitglieder!$C$24:$BG$323,V$303)="",$G288=""),"",VLOOKUP($A288,Mitglieder!$C$24:$BG$323,V$303))</f>
        <v/>
      </c>
      <c r="W288" s="54" t="str">
        <f ca="1">IF(OR(VLOOKUP($A288,Mitglieder!$C$24:$BG$323,W$303)="",$G288=""),"",VLOOKUP($A288,Mitglieder!$C$24:$BG$323,W$303))</f>
        <v/>
      </c>
      <c r="X288" s="54" t="str">
        <f ca="1">IF(OR(VLOOKUP($A288,Mitglieder!$C$24:$BG$323,X$303)="",$G288=""),"",VLOOKUP($A288,Mitglieder!$C$24:$BG$323,X$303))</f>
        <v/>
      </c>
      <c r="Y288" s="54" t="str">
        <f ca="1">IF(OR(VLOOKUP($A288,Mitglieder!$C$24:$BG$323,Y$303)="",$G288=""),"",VLOOKUP($A288,Mitglieder!$C$24:$BG$323,Y$303))</f>
        <v/>
      </c>
      <c r="Z288" s="54" t="str">
        <f ca="1">IF(OR(VLOOKUP($A288,Mitglieder!$C$24:$BG$323,Z$303)="",$G288=""),"",VLOOKUP($A288,Mitglieder!$C$24:$BG$323,Z$303))</f>
        <v/>
      </c>
      <c r="AA288" s="54" t="str">
        <f ca="1">IF(OR(VLOOKUP($A288,Mitglieder!$C$24:$BG$323,AA$303)="",$G288=""),"",VLOOKUP($A288,Mitglieder!$C$24:$BG$323,AA$303))</f>
        <v/>
      </c>
      <c r="AB288" s="54" t="str">
        <f ca="1">IF(OR(VLOOKUP($A288,Mitglieder!$C$24:$BG$323,AB$303)="",$G288=""),"",VLOOKUP($A288,Mitglieder!$C$24:$BG$323,AB$303))</f>
        <v/>
      </c>
      <c r="AC288" s="54" t="str">
        <f ca="1">IF(OR(VLOOKUP($A288,Mitglieder!$C$24:$BG$323,AC$303)="",$G288=""),"",VLOOKUP($A288,Mitglieder!$C$24:$BG$323,AC$303))</f>
        <v/>
      </c>
      <c r="AD288" s="54" t="str">
        <f ca="1">IF(OR(VLOOKUP($A288,Mitglieder!$C$24:$BG$323,AD$303)="",$G288=""),"",VLOOKUP($A288,Mitglieder!$C$24:$BG$323,AD$303))</f>
        <v/>
      </c>
      <c r="AE288" s="54" t="str">
        <f ca="1">IF(OR(VLOOKUP($A288,Mitglieder!$C$24:$BG$323,AE$303)="",$G288=""),"",VLOOKUP($A288,Mitglieder!$C$24:$BG$323,AE$303))</f>
        <v/>
      </c>
      <c r="AF288" s="54" t="str">
        <f ca="1">IF(OR(VLOOKUP($A288,Mitglieder!$C$24:$BG$323,AF$303)="",$G288=""),"",VLOOKUP($A288,Mitglieder!$C$24:$BG$323,AF$303))</f>
        <v/>
      </c>
      <c r="AG288" s="54" t="str">
        <f ca="1">IF(OR(VLOOKUP($A288,Mitglieder!$C$24:$BG$323,AG$303)="",$G288=""),"",VLOOKUP($A288,Mitglieder!$C$24:$BG$323,AG$303))</f>
        <v/>
      </c>
      <c r="AH288" s="54" t="str">
        <f ca="1">IF(OR(VLOOKUP($A288,Mitglieder!$C$24:$BG$323,AH$303)="",$G288=""),"",VLOOKUP($A288,Mitglieder!$C$24:$BG$323,AH$303))</f>
        <v/>
      </c>
      <c r="AI288" s="54" t="str">
        <f ca="1">IF(OR(VLOOKUP($A288,Mitglieder!$C$24:$BG$323,AI$303)="",$G288=""),"",VLOOKUP($A288,Mitglieder!$C$24:$BG$323,AI$303))</f>
        <v/>
      </c>
      <c r="AJ288" s="54" t="str">
        <f ca="1">IF(OR(VLOOKUP($A288,Mitglieder!$C$24:$BG$323,AJ$303)="",$G288=""),"",VLOOKUP($A288,Mitglieder!$C$24:$BG$323,AJ$303))</f>
        <v/>
      </c>
      <c r="AK288" s="54" t="str">
        <f ca="1">IF(OR(VLOOKUP($A288,Mitglieder!$C$24:$BG$323,AK$303)="",$G288=""),"",VLOOKUP($A288,Mitglieder!$C$24:$BG$323,AK$303))</f>
        <v/>
      </c>
      <c r="AL288" s="54" t="str">
        <f ca="1">IF(OR(VLOOKUP($A288,Mitglieder!$C$24:$BG$323,AL$303)="",$G288=""),"",VLOOKUP($A288,Mitglieder!$C$24:$BG$323,AL$303))</f>
        <v/>
      </c>
      <c r="AM288" s="42" t="str">
        <f ca="1">IF($G288="","",VLOOKUP($A288,Mitglieder!$C$24:$BG$323,AM$303))</f>
        <v/>
      </c>
      <c r="AN288" s="54" t="str">
        <f ca="1">IF(OR(VLOOKUP($A288,Mitglieder!$C$24:$BG$323,AN$303)="",$G288=""),"",VLOOKUP($A288,Mitglieder!$C$24:$BG$323,AN$303))</f>
        <v/>
      </c>
      <c r="AO288" s="43" t="str">
        <f ca="1">IF($G288="","",TEXT(VLOOKUP($A288,Mitglieder!$C$24:$BG$323,AO$303),"TT.MM.JJJJ"))</f>
        <v/>
      </c>
      <c r="AP288" s="42" t="str">
        <f ca="1">IF($G288="","",VLOOKUP($A288,Mitglieder!$C$24:$BG$323,AP$303))</f>
        <v/>
      </c>
      <c r="AQ288" s="45" t="str">
        <f ca="1">IF($G288="","",TEXT(VLOOKUP($A288,Mitglieder!$C$24:$BG$323,AQ$303),"0.00"))</f>
        <v/>
      </c>
      <c r="AR288" s="54" t="str">
        <f ca="1">IF(OR(VLOOKUP($A288,Mitglieder!$C$24:$BG$323,AR$303)="",$G288=""),"",VLOOKUP($A288,Mitglieder!$C$24:$BG$323,AR$303))</f>
        <v/>
      </c>
      <c r="AS288" s="45" t="str">
        <f ca="1">IF($G288="","",TEXT(VLOOKUP($A288,Mitglieder!$C$24:$BG$323,AS$303),"0.00"))</f>
        <v/>
      </c>
      <c r="AT288" s="54" t="str">
        <f ca="1">IF(OR(VLOOKUP($A288,Mitglieder!$C$24:$BG$323,AT$303)="",$G288=""),"",VLOOKUP($A288,Mitglieder!$C$24:$BG$323,AT$303))</f>
        <v/>
      </c>
      <c r="AU288" s="45" t="str">
        <f ca="1">IF($G288="","",TEXT(VLOOKUP($A288,Mitglieder!$C$24:$BG$323,AU$303),"0.00"))</f>
        <v/>
      </c>
      <c r="AV288" s="45" t="str">
        <f ca="1">IF($G288="","",TEXT(VLOOKUP($A288,Mitglieder!$C$24:$BG$323,AV$303),"0.00"))</f>
        <v/>
      </c>
      <c r="AW288" s="42" t="str">
        <f ca="1">IF($G288="","",VLOOKUP($A288,Mitglieder!$C$24:$BG$323,AW$303))</f>
        <v/>
      </c>
      <c r="AX288" s="54" t="str">
        <f ca="1">IF(OR(VLOOKUP($A288,Mitglieder!$C$24:$BG$323,AX$303)="",$G288=""),"",VLOOKUP($A288,Mitglieder!$C$24:$BG$323,AX$303))</f>
        <v/>
      </c>
      <c r="AY288" s="43" t="str">
        <f ca="1">IF($G288="","",TEXT(VLOOKUP($A288,Mitglieder!$C$24:$BG$323,AY$303),"TT.MM.JJJJ"))</f>
        <v/>
      </c>
      <c r="AZ288" s="43" t="str">
        <f ca="1">IF($G288="","",TEXT(VLOOKUP($A288,Mitglieder!$C$24:$BG$323,AZ$303),"TT.MM.JJJJ"))</f>
        <v/>
      </c>
      <c r="BA288" s="43" t="str">
        <f ca="1">IF($G288="","",TEXT(VLOOKUP($A288,Mitglieder!$C$24:$BG$323,BA$303),"TT.MM.JJJJ"))</f>
        <v/>
      </c>
      <c r="BB288" s="43" t="str">
        <f ca="1">IF($G288="","",TEXT(VLOOKUP($A288,Mitglieder!$C$24:$BG$323,BB$303),"TT.MM.JJJJ"))</f>
        <v/>
      </c>
      <c r="BC288" s="43" t="str">
        <f ca="1">IF($G288="","",TEXT(VLOOKUP($A288,Mitglieder!$C$24:$BG$323,BC$303),"TT.MM.JJJJ"))</f>
        <v/>
      </c>
      <c r="BD288" s="43" t="str">
        <f ca="1">IF($G288="","",TEXT(VLOOKUP($A288,Mitglieder!$C$24:$BG$323,BD$303),"TT.MM.JJJJ"))</f>
        <v/>
      </c>
      <c r="BE288" s="42" t="str">
        <f ca="1">IF($G288="","",VLOOKUP($A288,Mitglieder!$C$24:$BG$323,BE$303))</f>
        <v/>
      </c>
      <c r="BF288" s="42" t="str">
        <f ca="1">IF($G288="","",VLOOKUP($A288,Mitglieder!$C$24:$BG$323,BF$303))</f>
        <v/>
      </c>
    </row>
    <row r="289" spans="1:75" x14ac:dyDescent="0.35">
      <c r="A289" s="42">
        <v>289</v>
      </c>
      <c r="B289" s="42">
        <f ca="1">VLOOKUP($A289,Mitglieder!$C$24:$BA$323,B$303)</f>
        <v>1.0299999999999967</v>
      </c>
      <c r="C289" s="42" t="str">
        <f ca="1">IF($G289="","",VLOOKUP($A289,Mitglieder!$C$24:$BG$323,C$303))</f>
        <v/>
      </c>
      <c r="D289" s="42" t="str">
        <f ca="1">IF($G289="","",VLOOKUP($A289,Mitglieder!$C$24:$BG$323,D$303))</f>
        <v/>
      </c>
      <c r="E289" s="42" t="str">
        <f ca="1">IF($G289="","",VLOOKUP($A289,Mitglieder!$C$24:$BG$323,E$303))</f>
        <v/>
      </c>
      <c r="F289" s="54" t="str">
        <f ca="1">IF(OR(VLOOKUP($A289,Mitglieder!$C$24:$BG$323,F$303)="",$G289=""),"",VLOOKUP($A289,Mitglieder!$C$24:$BG$323,F$303))</f>
        <v/>
      </c>
      <c r="G289" s="72" t="str">
        <f ca="1">IF(B289/ROUND(B289,0)=1,VLOOKUP($A289,Mitglieder!$C$24:$BA$323,G$303),"")</f>
        <v/>
      </c>
      <c r="H289" s="42" t="str">
        <f ca="1">IF($G289="","",VLOOKUP($A289,Mitglieder!$C$24:$BG$323,H$303))</f>
        <v/>
      </c>
      <c r="I289" s="54" t="str">
        <f ca="1">IF(OR(VLOOKUP($A289,Mitglieder!$C$24:$BG$323,I$303)="",$G289=""),"",VLOOKUP($A289,Mitglieder!$C$24:$BG$323,I$303))</f>
        <v/>
      </c>
      <c r="J289" s="42" t="str">
        <f ca="1">IF($G289="","",VLOOKUP($A289,Mitglieder!$C$24:$BG$323,J$303))</f>
        <v/>
      </c>
      <c r="K289" s="54" t="str">
        <f ca="1">IF(OR(VLOOKUP($A289,Mitglieder!$C$24:$BG$323,K$303)="",$G289=""),"",VLOOKUP($A289,Mitglieder!$C$24:$BG$323,K$303))</f>
        <v/>
      </c>
      <c r="L289" s="42" t="str">
        <f ca="1">IF($G289="","",VLOOKUP($A289,Mitglieder!$C$24:$BG$323,L$303))</f>
        <v/>
      </c>
      <c r="M289" s="42" t="str">
        <f ca="1">IF($G289="","",VLOOKUP($A289,Mitglieder!$C$24:$BG$323,M$303))</f>
        <v/>
      </c>
      <c r="N289" s="42" t="str">
        <f ca="1">IF($G289="","",VLOOKUP($A289,Mitglieder!$C$24:$BG$323,N$303))</f>
        <v/>
      </c>
      <c r="O289" s="42" t="str">
        <f ca="1">IF($G289="","",VLOOKUP($A289,Mitglieder!$C$24:$BG$323,O$303))</f>
        <v/>
      </c>
      <c r="P289" s="42" t="str">
        <f ca="1">IF($G289="","",VLOOKUP($A289,Mitglieder!$C$24:$BG$323,P$303))</f>
        <v/>
      </c>
      <c r="Q289" s="42" t="str">
        <f ca="1">IF($G289="","",VLOOKUP($A289,Mitglieder!$C$24:$BG$323,Q$303))</f>
        <v/>
      </c>
      <c r="R289" s="54" t="str">
        <f ca="1">IF(OR(VLOOKUP($A289,Mitglieder!$C$24:$BG$323,R$303)="",$G289=""),"",VLOOKUP($A289,Mitglieder!$C$24:$BG$323,R$303))</f>
        <v/>
      </c>
      <c r="S289" s="43" t="str">
        <f ca="1">IF($G289="","",TEXT(VLOOKUP($A289,Mitglieder!$C$24:$BG$323,S$303),"TT.MM.JJJJ"))</f>
        <v/>
      </c>
      <c r="T289" s="43" t="str">
        <f ca="1">IF($G289="","",TEXT(VLOOKUP($A289,Mitglieder!$C$24:$BG$323,T$303),"TT.MM.JJJJ"))</f>
        <v/>
      </c>
      <c r="U289" s="43" t="str">
        <f ca="1">IF($G289="","",TEXT(VLOOKUP($A289,Mitglieder!$C$24:$BG$323,U$303),"TT.MM.JJJJ"))</f>
        <v/>
      </c>
      <c r="V289" s="54" t="str">
        <f ca="1">IF(OR(VLOOKUP($A289,Mitglieder!$C$24:$BG$323,V$303)="",$G289=""),"",VLOOKUP($A289,Mitglieder!$C$24:$BG$323,V$303))</f>
        <v/>
      </c>
      <c r="W289" s="54" t="str">
        <f ca="1">IF(OR(VLOOKUP($A289,Mitglieder!$C$24:$BG$323,W$303)="",$G289=""),"",VLOOKUP($A289,Mitglieder!$C$24:$BG$323,W$303))</f>
        <v/>
      </c>
      <c r="X289" s="54" t="str">
        <f ca="1">IF(OR(VLOOKUP($A289,Mitglieder!$C$24:$BG$323,X$303)="",$G289=""),"",VLOOKUP($A289,Mitglieder!$C$24:$BG$323,X$303))</f>
        <v/>
      </c>
      <c r="Y289" s="54" t="str">
        <f ca="1">IF(OR(VLOOKUP($A289,Mitglieder!$C$24:$BG$323,Y$303)="",$G289=""),"",VLOOKUP($A289,Mitglieder!$C$24:$BG$323,Y$303))</f>
        <v/>
      </c>
      <c r="Z289" s="54" t="str">
        <f ca="1">IF(OR(VLOOKUP($A289,Mitglieder!$C$24:$BG$323,Z$303)="",$G289=""),"",VLOOKUP($A289,Mitglieder!$C$24:$BG$323,Z$303))</f>
        <v/>
      </c>
      <c r="AA289" s="54" t="str">
        <f ca="1">IF(OR(VLOOKUP($A289,Mitglieder!$C$24:$BG$323,AA$303)="",$G289=""),"",VLOOKUP($A289,Mitglieder!$C$24:$BG$323,AA$303))</f>
        <v/>
      </c>
      <c r="AB289" s="54" t="str">
        <f ca="1">IF(OR(VLOOKUP($A289,Mitglieder!$C$24:$BG$323,AB$303)="",$G289=""),"",VLOOKUP($A289,Mitglieder!$C$24:$BG$323,AB$303))</f>
        <v/>
      </c>
      <c r="AC289" s="54" t="str">
        <f ca="1">IF(OR(VLOOKUP($A289,Mitglieder!$C$24:$BG$323,AC$303)="",$G289=""),"",VLOOKUP($A289,Mitglieder!$C$24:$BG$323,AC$303))</f>
        <v/>
      </c>
      <c r="AD289" s="54" t="str">
        <f ca="1">IF(OR(VLOOKUP($A289,Mitglieder!$C$24:$BG$323,AD$303)="",$G289=""),"",VLOOKUP($A289,Mitglieder!$C$24:$BG$323,AD$303))</f>
        <v/>
      </c>
      <c r="AE289" s="54" t="str">
        <f ca="1">IF(OR(VLOOKUP($A289,Mitglieder!$C$24:$BG$323,AE$303)="",$G289=""),"",VLOOKUP($A289,Mitglieder!$C$24:$BG$323,AE$303))</f>
        <v/>
      </c>
      <c r="AF289" s="54" t="str">
        <f ca="1">IF(OR(VLOOKUP($A289,Mitglieder!$C$24:$BG$323,AF$303)="",$G289=""),"",VLOOKUP($A289,Mitglieder!$C$24:$BG$323,AF$303))</f>
        <v/>
      </c>
      <c r="AG289" s="54" t="str">
        <f ca="1">IF(OR(VLOOKUP($A289,Mitglieder!$C$24:$BG$323,AG$303)="",$G289=""),"",VLOOKUP($A289,Mitglieder!$C$24:$BG$323,AG$303))</f>
        <v/>
      </c>
      <c r="AH289" s="54" t="str">
        <f ca="1">IF(OR(VLOOKUP($A289,Mitglieder!$C$24:$BG$323,AH$303)="",$G289=""),"",VLOOKUP($A289,Mitglieder!$C$24:$BG$323,AH$303))</f>
        <v/>
      </c>
      <c r="AI289" s="54" t="str">
        <f ca="1">IF(OR(VLOOKUP($A289,Mitglieder!$C$24:$BG$323,AI$303)="",$G289=""),"",VLOOKUP($A289,Mitglieder!$C$24:$BG$323,AI$303))</f>
        <v/>
      </c>
      <c r="AJ289" s="54" t="str">
        <f ca="1">IF(OR(VLOOKUP($A289,Mitglieder!$C$24:$BG$323,AJ$303)="",$G289=""),"",VLOOKUP($A289,Mitglieder!$C$24:$BG$323,AJ$303))</f>
        <v/>
      </c>
      <c r="AK289" s="54" t="str">
        <f ca="1">IF(OR(VLOOKUP($A289,Mitglieder!$C$24:$BG$323,AK$303)="",$G289=""),"",VLOOKUP($A289,Mitglieder!$C$24:$BG$323,AK$303))</f>
        <v/>
      </c>
      <c r="AL289" s="54" t="str">
        <f ca="1">IF(OR(VLOOKUP($A289,Mitglieder!$C$24:$BG$323,AL$303)="",$G289=""),"",VLOOKUP($A289,Mitglieder!$C$24:$BG$323,AL$303))</f>
        <v/>
      </c>
      <c r="AM289" s="42" t="str">
        <f ca="1">IF($G289="","",VLOOKUP($A289,Mitglieder!$C$24:$BG$323,AM$303))</f>
        <v/>
      </c>
      <c r="AN289" s="54" t="str">
        <f ca="1">IF(OR(VLOOKUP($A289,Mitglieder!$C$24:$BG$323,AN$303)="",$G289=""),"",VLOOKUP($A289,Mitglieder!$C$24:$BG$323,AN$303))</f>
        <v/>
      </c>
      <c r="AO289" s="43" t="str">
        <f ca="1">IF($G289="","",TEXT(VLOOKUP($A289,Mitglieder!$C$24:$BG$323,AO$303),"TT.MM.JJJJ"))</f>
        <v/>
      </c>
      <c r="AP289" s="42" t="str">
        <f ca="1">IF($G289="","",VLOOKUP($A289,Mitglieder!$C$24:$BG$323,AP$303))</f>
        <v/>
      </c>
      <c r="AQ289" s="45" t="str">
        <f ca="1">IF($G289="","",TEXT(VLOOKUP($A289,Mitglieder!$C$24:$BG$323,AQ$303),"0.00"))</f>
        <v/>
      </c>
      <c r="AR289" s="54" t="str">
        <f ca="1">IF(OR(VLOOKUP($A289,Mitglieder!$C$24:$BG$323,AR$303)="",$G289=""),"",VLOOKUP($A289,Mitglieder!$C$24:$BG$323,AR$303))</f>
        <v/>
      </c>
      <c r="AS289" s="45" t="str">
        <f ca="1">IF($G289="","",TEXT(VLOOKUP($A289,Mitglieder!$C$24:$BG$323,AS$303),"0.00"))</f>
        <v/>
      </c>
      <c r="AT289" s="54" t="str">
        <f ca="1">IF(OR(VLOOKUP($A289,Mitglieder!$C$24:$BG$323,AT$303)="",$G289=""),"",VLOOKUP($A289,Mitglieder!$C$24:$BG$323,AT$303))</f>
        <v/>
      </c>
      <c r="AU289" s="45" t="str">
        <f ca="1">IF($G289="","",TEXT(VLOOKUP($A289,Mitglieder!$C$24:$BG$323,AU$303),"0.00"))</f>
        <v/>
      </c>
      <c r="AV289" s="45" t="str">
        <f ca="1">IF($G289="","",TEXT(VLOOKUP($A289,Mitglieder!$C$24:$BG$323,AV$303),"0.00"))</f>
        <v/>
      </c>
      <c r="AW289" s="42" t="str">
        <f ca="1">IF($G289="","",VLOOKUP($A289,Mitglieder!$C$24:$BG$323,AW$303))</f>
        <v/>
      </c>
      <c r="AX289" s="54" t="str">
        <f ca="1">IF(OR(VLOOKUP($A289,Mitglieder!$C$24:$BG$323,AX$303)="",$G289=""),"",VLOOKUP($A289,Mitglieder!$C$24:$BG$323,AX$303))</f>
        <v/>
      </c>
      <c r="AY289" s="43" t="str">
        <f ca="1">IF($G289="","",TEXT(VLOOKUP($A289,Mitglieder!$C$24:$BG$323,AY$303),"TT.MM.JJJJ"))</f>
        <v/>
      </c>
      <c r="AZ289" s="43" t="str">
        <f ca="1">IF($G289="","",TEXT(VLOOKUP($A289,Mitglieder!$C$24:$BG$323,AZ$303),"TT.MM.JJJJ"))</f>
        <v/>
      </c>
      <c r="BA289" s="43" t="str">
        <f ca="1">IF($G289="","",TEXT(VLOOKUP($A289,Mitglieder!$C$24:$BG$323,BA$303),"TT.MM.JJJJ"))</f>
        <v/>
      </c>
      <c r="BB289" s="43" t="str">
        <f ca="1">IF($G289="","",TEXT(VLOOKUP($A289,Mitglieder!$C$24:$BG$323,BB$303),"TT.MM.JJJJ"))</f>
        <v/>
      </c>
      <c r="BC289" s="43" t="str">
        <f ca="1">IF($G289="","",TEXT(VLOOKUP($A289,Mitglieder!$C$24:$BG$323,BC$303),"TT.MM.JJJJ"))</f>
        <v/>
      </c>
      <c r="BD289" s="43" t="str">
        <f ca="1">IF($G289="","",TEXT(VLOOKUP($A289,Mitglieder!$C$24:$BG$323,BD$303),"TT.MM.JJJJ"))</f>
        <v/>
      </c>
      <c r="BE289" s="42" t="str">
        <f ca="1">IF($G289="","",VLOOKUP($A289,Mitglieder!$C$24:$BG$323,BE$303))</f>
        <v/>
      </c>
      <c r="BF289" s="42" t="str">
        <f ca="1">IF($G289="","",VLOOKUP($A289,Mitglieder!$C$24:$BG$323,BF$303))</f>
        <v/>
      </c>
    </row>
    <row r="290" spans="1:75" x14ac:dyDescent="0.35">
      <c r="A290" s="42">
        <v>290</v>
      </c>
      <c r="B290" s="42">
        <f ca="1">VLOOKUP($A290,Mitglieder!$C$24:$BA$323,B$303)</f>
        <v>1.0299999999999967</v>
      </c>
      <c r="C290" s="42" t="str">
        <f ca="1">IF($G290="","",VLOOKUP($A290,Mitglieder!$C$24:$BG$323,C$303))</f>
        <v/>
      </c>
      <c r="D290" s="42" t="str">
        <f ca="1">IF($G290="","",VLOOKUP($A290,Mitglieder!$C$24:$BG$323,D$303))</f>
        <v/>
      </c>
      <c r="E290" s="42" t="str">
        <f ca="1">IF($G290="","",VLOOKUP($A290,Mitglieder!$C$24:$BG$323,E$303))</f>
        <v/>
      </c>
      <c r="F290" s="54" t="str">
        <f ca="1">IF(OR(VLOOKUP($A290,Mitglieder!$C$24:$BG$323,F$303)="",$G290=""),"",VLOOKUP($A290,Mitglieder!$C$24:$BG$323,F$303))</f>
        <v/>
      </c>
      <c r="G290" s="72" t="str">
        <f ca="1">IF(B290/ROUND(B290,0)=1,VLOOKUP($A290,Mitglieder!$C$24:$BA$323,G$303),"")</f>
        <v/>
      </c>
      <c r="H290" s="42" t="str">
        <f ca="1">IF($G290="","",VLOOKUP($A290,Mitglieder!$C$24:$BG$323,H$303))</f>
        <v/>
      </c>
      <c r="I290" s="54" t="str">
        <f ca="1">IF(OR(VLOOKUP($A290,Mitglieder!$C$24:$BG$323,I$303)="",$G290=""),"",VLOOKUP($A290,Mitglieder!$C$24:$BG$323,I$303))</f>
        <v/>
      </c>
      <c r="J290" s="42" t="str">
        <f ca="1">IF($G290="","",VLOOKUP($A290,Mitglieder!$C$24:$BG$323,J$303))</f>
        <v/>
      </c>
      <c r="K290" s="54" t="str">
        <f ca="1">IF(OR(VLOOKUP($A290,Mitglieder!$C$24:$BG$323,K$303)="",$G290=""),"",VLOOKUP($A290,Mitglieder!$C$24:$BG$323,K$303))</f>
        <v/>
      </c>
      <c r="L290" s="42" t="str">
        <f ca="1">IF($G290="","",VLOOKUP($A290,Mitglieder!$C$24:$BG$323,L$303))</f>
        <v/>
      </c>
      <c r="M290" s="42" t="str">
        <f ca="1">IF($G290="","",VLOOKUP($A290,Mitglieder!$C$24:$BG$323,M$303))</f>
        <v/>
      </c>
      <c r="N290" s="42" t="str">
        <f ca="1">IF($G290="","",VLOOKUP($A290,Mitglieder!$C$24:$BG$323,N$303))</f>
        <v/>
      </c>
      <c r="O290" s="42" t="str">
        <f ca="1">IF($G290="","",VLOOKUP($A290,Mitglieder!$C$24:$BG$323,O$303))</f>
        <v/>
      </c>
      <c r="P290" s="42" t="str">
        <f ca="1">IF($G290="","",VLOOKUP($A290,Mitglieder!$C$24:$BG$323,P$303))</f>
        <v/>
      </c>
      <c r="Q290" s="42" t="str">
        <f ca="1">IF($G290="","",VLOOKUP($A290,Mitglieder!$C$24:$BG$323,Q$303))</f>
        <v/>
      </c>
      <c r="R290" s="54" t="str">
        <f ca="1">IF(OR(VLOOKUP($A290,Mitglieder!$C$24:$BG$323,R$303)="",$G290=""),"",VLOOKUP($A290,Mitglieder!$C$24:$BG$323,R$303))</f>
        <v/>
      </c>
      <c r="S290" s="43" t="str">
        <f ca="1">IF($G290="","",TEXT(VLOOKUP($A290,Mitglieder!$C$24:$BG$323,S$303),"TT.MM.JJJJ"))</f>
        <v/>
      </c>
      <c r="T290" s="43" t="str">
        <f ca="1">IF($G290="","",TEXT(VLOOKUP($A290,Mitglieder!$C$24:$BG$323,T$303),"TT.MM.JJJJ"))</f>
        <v/>
      </c>
      <c r="U290" s="43" t="str">
        <f ca="1">IF($G290="","",TEXT(VLOOKUP($A290,Mitglieder!$C$24:$BG$323,U$303),"TT.MM.JJJJ"))</f>
        <v/>
      </c>
      <c r="V290" s="54" t="str">
        <f ca="1">IF(OR(VLOOKUP($A290,Mitglieder!$C$24:$BG$323,V$303)="",$G290=""),"",VLOOKUP($A290,Mitglieder!$C$24:$BG$323,V$303))</f>
        <v/>
      </c>
      <c r="W290" s="54" t="str">
        <f ca="1">IF(OR(VLOOKUP($A290,Mitglieder!$C$24:$BG$323,W$303)="",$G290=""),"",VLOOKUP($A290,Mitglieder!$C$24:$BG$323,W$303))</f>
        <v/>
      </c>
      <c r="X290" s="54" t="str">
        <f ca="1">IF(OR(VLOOKUP($A290,Mitglieder!$C$24:$BG$323,X$303)="",$G290=""),"",VLOOKUP($A290,Mitglieder!$C$24:$BG$323,X$303))</f>
        <v/>
      </c>
      <c r="Y290" s="54" t="str">
        <f ca="1">IF(OR(VLOOKUP($A290,Mitglieder!$C$24:$BG$323,Y$303)="",$G290=""),"",VLOOKUP($A290,Mitglieder!$C$24:$BG$323,Y$303))</f>
        <v/>
      </c>
      <c r="Z290" s="54" t="str">
        <f ca="1">IF(OR(VLOOKUP($A290,Mitglieder!$C$24:$BG$323,Z$303)="",$G290=""),"",VLOOKUP($A290,Mitglieder!$C$24:$BG$323,Z$303))</f>
        <v/>
      </c>
      <c r="AA290" s="54" t="str">
        <f ca="1">IF(OR(VLOOKUP($A290,Mitglieder!$C$24:$BG$323,AA$303)="",$G290=""),"",VLOOKUP($A290,Mitglieder!$C$24:$BG$323,AA$303))</f>
        <v/>
      </c>
      <c r="AB290" s="54" t="str">
        <f ca="1">IF(OR(VLOOKUP($A290,Mitglieder!$C$24:$BG$323,AB$303)="",$G290=""),"",VLOOKUP($A290,Mitglieder!$C$24:$BG$323,AB$303))</f>
        <v/>
      </c>
      <c r="AC290" s="54" t="str">
        <f ca="1">IF(OR(VLOOKUP($A290,Mitglieder!$C$24:$BG$323,AC$303)="",$G290=""),"",VLOOKUP($A290,Mitglieder!$C$24:$BG$323,AC$303))</f>
        <v/>
      </c>
      <c r="AD290" s="54" t="str">
        <f ca="1">IF(OR(VLOOKUP($A290,Mitglieder!$C$24:$BG$323,AD$303)="",$G290=""),"",VLOOKUP($A290,Mitglieder!$C$24:$BG$323,AD$303))</f>
        <v/>
      </c>
      <c r="AE290" s="54" t="str">
        <f ca="1">IF(OR(VLOOKUP($A290,Mitglieder!$C$24:$BG$323,AE$303)="",$G290=""),"",VLOOKUP($A290,Mitglieder!$C$24:$BG$323,AE$303))</f>
        <v/>
      </c>
      <c r="AF290" s="54" t="str">
        <f ca="1">IF(OR(VLOOKUP($A290,Mitglieder!$C$24:$BG$323,AF$303)="",$G290=""),"",VLOOKUP($A290,Mitglieder!$C$24:$BG$323,AF$303))</f>
        <v/>
      </c>
      <c r="AG290" s="54" t="str">
        <f ca="1">IF(OR(VLOOKUP($A290,Mitglieder!$C$24:$BG$323,AG$303)="",$G290=""),"",VLOOKUP($A290,Mitglieder!$C$24:$BG$323,AG$303))</f>
        <v/>
      </c>
      <c r="AH290" s="54" t="str">
        <f ca="1">IF(OR(VLOOKUP($A290,Mitglieder!$C$24:$BG$323,AH$303)="",$G290=""),"",VLOOKUP($A290,Mitglieder!$C$24:$BG$323,AH$303))</f>
        <v/>
      </c>
      <c r="AI290" s="54" t="str">
        <f ca="1">IF(OR(VLOOKUP($A290,Mitglieder!$C$24:$BG$323,AI$303)="",$G290=""),"",VLOOKUP($A290,Mitglieder!$C$24:$BG$323,AI$303))</f>
        <v/>
      </c>
      <c r="AJ290" s="54" t="str">
        <f ca="1">IF(OR(VLOOKUP($A290,Mitglieder!$C$24:$BG$323,AJ$303)="",$G290=""),"",VLOOKUP($A290,Mitglieder!$C$24:$BG$323,AJ$303))</f>
        <v/>
      </c>
      <c r="AK290" s="54" t="str">
        <f ca="1">IF(OR(VLOOKUP($A290,Mitglieder!$C$24:$BG$323,AK$303)="",$G290=""),"",VLOOKUP($A290,Mitglieder!$C$24:$BG$323,AK$303))</f>
        <v/>
      </c>
      <c r="AL290" s="54" t="str">
        <f ca="1">IF(OR(VLOOKUP($A290,Mitglieder!$C$24:$BG$323,AL$303)="",$G290=""),"",VLOOKUP($A290,Mitglieder!$C$24:$BG$323,AL$303))</f>
        <v/>
      </c>
      <c r="AM290" s="42" t="str">
        <f ca="1">IF($G290="","",VLOOKUP($A290,Mitglieder!$C$24:$BG$323,AM$303))</f>
        <v/>
      </c>
      <c r="AN290" s="54" t="str">
        <f ca="1">IF(OR(VLOOKUP($A290,Mitglieder!$C$24:$BG$323,AN$303)="",$G290=""),"",VLOOKUP($A290,Mitglieder!$C$24:$BG$323,AN$303))</f>
        <v/>
      </c>
      <c r="AO290" s="43" t="str">
        <f ca="1">IF($G290="","",TEXT(VLOOKUP($A290,Mitglieder!$C$24:$BG$323,AO$303),"TT.MM.JJJJ"))</f>
        <v/>
      </c>
      <c r="AP290" s="42" t="str">
        <f ca="1">IF($G290="","",VLOOKUP($A290,Mitglieder!$C$24:$BG$323,AP$303))</f>
        <v/>
      </c>
      <c r="AQ290" s="45" t="str">
        <f ca="1">IF($G290="","",TEXT(VLOOKUP($A290,Mitglieder!$C$24:$BG$323,AQ$303),"0.00"))</f>
        <v/>
      </c>
      <c r="AR290" s="54" t="str">
        <f ca="1">IF(OR(VLOOKUP($A290,Mitglieder!$C$24:$BG$323,AR$303)="",$G290=""),"",VLOOKUP($A290,Mitglieder!$C$24:$BG$323,AR$303))</f>
        <v/>
      </c>
      <c r="AS290" s="45" t="str">
        <f ca="1">IF($G290="","",TEXT(VLOOKUP($A290,Mitglieder!$C$24:$BG$323,AS$303),"0.00"))</f>
        <v/>
      </c>
      <c r="AT290" s="54" t="str">
        <f ca="1">IF(OR(VLOOKUP($A290,Mitglieder!$C$24:$BG$323,AT$303)="",$G290=""),"",VLOOKUP($A290,Mitglieder!$C$24:$BG$323,AT$303))</f>
        <v/>
      </c>
      <c r="AU290" s="45" t="str">
        <f ca="1">IF($G290="","",TEXT(VLOOKUP($A290,Mitglieder!$C$24:$BG$323,AU$303),"0.00"))</f>
        <v/>
      </c>
      <c r="AV290" s="45" t="str">
        <f ca="1">IF($G290="","",TEXT(VLOOKUP($A290,Mitglieder!$C$24:$BG$323,AV$303),"0.00"))</f>
        <v/>
      </c>
      <c r="AW290" s="42" t="str">
        <f ca="1">IF($G290="","",VLOOKUP($A290,Mitglieder!$C$24:$BG$323,AW$303))</f>
        <v/>
      </c>
      <c r="AX290" s="54" t="str">
        <f ca="1">IF(OR(VLOOKUP($A290,Mitglieder!$C$24:$BG$323,AX$303)="",$G290=""),"",VLOOKUP($A290,Mitglieder!$C$24:$BG$323,AX$303))</f>
        <v/>
      </c>
      <c r="AY290" s="43" t="str">
        <f ca="1">IF($G290="","",TEXT(VLOOKUP($A290,Mitglieder!$C$24:$BG$323,AY$303),"TT.MM.JJJJ"))</f>
        <v/>
      </c>
      <c r="AZ290" s="43" t="str">
        <f ca="1">IF($G290="","",TEXT(VLOOKUP($A290,Mitglieder!$C$24:$BG$323,AZ$303),"TT.MM.JJJJ"))</f>
        <v/>
      </c>
      <c r="BA290" s="43" t="str">
        <f ca="1">IF($G290="","",TEXT(VLOOKUP($A290,Mitglieder!$C$24:$BG$323,BA$303),"TT.MM.JJJJ"))</f>
        <v/>
      </c>
      <c r="BB290" s="43" t="str">
        <f ca="1">IF($G290="","",TEXT(VLOOKUP($A290,Mitglieder!$C$24:$BG$323,BB$303),"TT.MM.JJJJ"))</f>
        <v/>
      </c>
      <c r="BC290" s="43" t="str">
        <f ca="1">IF($G290="","",TEXT(VLOOKUP($A290,Mitglieder!$C$24:$BG$323,BC$303),"TT.MM.JJJJ"))</f>
        <v/>
      </c>
      <c r="BD290" s="43" t="str">
        <f ca="1">IF($G290="","",TEXT(VLOOKUP($A290,Mitglieder!$C$24:$BG$323,BD$303),"TT.MM.JJJJ"))</f>
        <v/>
      </c>
      <c r="BE290" s="42" t="str">
        <f ca="1">IF($G290="","",VLOOKUP($A290,Mitglieder!$C$24:$BG$323,BE$303))</f>
        <v/>
      </c>
      <c r="BF290" s="42" t="str">
        <f ca="1">IF($G290="","",VLOOKUP($A290,Mitglieder!$C$24:$BG$323,BF$303))</f>
        <v/>
      </c>
    </row>
    <row r="291" spans="1:75" x14ac:dyDescent="0.35">
      <c r="A291" s="42">
        <v>291</v>
      </c>
      <c r="B291" s="42">
        <f ca="1">VLOOKUP($A291,Mitglieder!$C$24:$BA$323,B$303)</f>
        <v>1.0299999999999967</v>
      </c>
      <c r="C291" s="42" t="str">
        <f ca="1">IF($G291="","",VLOOKUP($A291,Mitglieder!$C$24:$BG$323,C$303))</f>
        <v/>
      </c>
      <c r="D291" s="42" t="str">
        <f ca="1">IF($G291="","",VLOOKUP($A291,Mitglieder!$C$24:$BG$323,D$303))</f>
        <v/>
      </c>
      <c r="E291" s="42" t="str">
        <f ca="1">IF($G291="","",VLOOKUP($A291,Mitglieder!$C$24:$BG$323,E$303))</f>
        <v/>
      </c>
      <c r="F291" s="54" t="str">
        <f ca="1">IF(OR(VLOOKUP($A291,Mitglieder!$C$24:$BG$323,F$303)="",$G291=""),"",VLOOKUP($A291,Mitglieder!$C$24:$BG$323,F$303))</f>
        <v/>
      </c>
      <c r="G291" s="72" t="str">
        <f ca="1">IF(B291/ROUND(B291,0)=1,VLOOKUP($A291,Mitglieder!$C$24:$BA$323,G$303),"")</f>
        <v/>
      </c>
      <c r="H291" s="42" t="str">
        <f ca="1">IF($G291="","",VLOOKUP($A291,Mitglieder!$C$24:$BG$323,H$303))</f>
        <v/>
      </c>
      <c r="I291" s="54" t="str">
        <f ca="1">IF(OR(VLOOKUP($A291,Mitglieder!$C$24:$BG$323,I$303)="",$G291=""),"",VLOOKUP($A291,Mitglieder!$C$24:$BG$323,I$303))</f>
        <v/>
      </c>
      <c r="J291" s="42" t="str">
        <f ca="1">IF($G291="","",VLOOKUP($A291,Mitglieder!$C$24:$BG$323,J$303))</f>
        <v/>
      </c>
      <c r="K291" s="54" t="str">
        <f ca="1">IF(OR(VLOOKUP($A291,Mitglieder!$C$24:$BG$323,K$303)="",$G291=""),"",VLOOKUP($A291,Mitglieder!$C$24:$BG$323,K$303))</f>
        <v/>
      </c>
      <c r="L291" s="42" t="str">
        <f ca="1">IF($G291="","",VLOOKUP($A291,Mitglieder!$C$24:$BG$323,L$303))</f>
        <v/>
      </c>
      <c r="M291" s="42" t="str">
        <f ca="1">IF($G291="","",VLOOKUP($A291,Mitglieder!$C$24:$BG$323,M$303))</f>
        <v/>
      </c>
      <c r="N291" s="42" t="str">
        <f ca="1">IF($G291="","",VLOOKUP($A291,Mitglieder!$C$24:$BG$323,N$303))</f>
        <v/>
      </c>
      <c r="O291" s="42" t="str">
        <f ca="1">IF($G291="","",VLOOKUP($A291,Mitglieder!$C$24:$BG$323,O$303))</f>
        <v/>
      </c>
      <c r="P291" s="42" t="str">
        <f ca="1">IF($G291="","",VLOOKUP($A291,Mitglieder!$C$24:$BG$323,P$303))</f>
        <v/>
      </c>
      <c r="Q291" s="42" t="str">
        <f ca="1">IF($G291="","",VLOOKUP($A291,Mitglieder!$C$24:$BG$323,Q$303))</f>
        <v/>
      </c>
      <c r="R291" s="54" t="str">
        <f ca="1">IF(OR(VLOOKUP($A291,Mitglieder!$C$24:$BG$323,R$303)="",$G291=""),"",VLOOKUP($A291,Mitglieder!$C$24:$BG$323,R$303))</f>
        <v/>
      </c>
      <c r="S291" s="43" t="str">
        <f ca="1">IF($G291="","",TEXT(VLOOKUP($A291,Mitglieder!$C$24:$BG$323,S$303),"TT.MM.JJJJ"))</f>
        <v/>
      </c>
      <c r="T291" s="43" t="str">
        <f ca="1">IF($G291="","",TEXT(VLOOKUP($A291,Mitglieder!$C$24:$BG$323,T$303),"TT.MM.JJJJ"))</f>
        <v/>
      </c>
      <c r="U291" s="43" t="str">
        <f ca="1">IF($G291="","",TEXT(VLOOKUP($A291,Mitglieder!$C$24:$BG$323,U$303),"TT.MM.JJJJ"))</f>
        <v/>
      </c>
      <c r="V291" s="54" t="str">
        <f ca="1">IF(OR(VLOOKUP($A291,Mitglieder!$C$24:$BG$323,V$303)="",$G291=""),"",VLOOKUP($A291,Mitglieder!$C$24:$BG$323,V$303))</f>
        <v/>
      </c>
      <c r="W291" s="54" t="str">
        <f ca="1">IF(OR(VLOOKUP($A291,Mitglieder!$C$24:$BG$323,W$303)="",$G291=""),"",VLOOKUP($A291,Mitglieder!$C$24:$BG$323,W$303))</f>
        <v/>
      </c>
      <c r="X291" s="54" t="str">
        <f ca="1">IF(OR(VLOOKUP($A291,Mitglieder!$C$24:$BG$323,X$303)="",$G291=""),"",VLOOKUP($A291,Mitglieder!$C$24:$BG$323,X$303))</f>
        <v/>
      </c>
      <c r="Y291" s="54" t="str">
        <f ca="1">IF(OR(VLOOKUP($A291,Mitglieder!$C$24:$BG$323,Y$303)="",$G291=""),"",VLOOKUP($A291,Mitglieder!$C$24:$BG$323,Y$303))</f>
        <v/>
      </c>
      <c r="Z291" s="54" t="str">
        <f ca="1">IF(OR(VLOOKUP($A291,Mitglieder!$C$24:$BG$323,Z$303)="",$G291=""),"",VLOOKUP($A291,Mitglieder!$C$24:$BG$323,Z$303))</f>
        <v/>
      </c>
      <c r="AA291" s="54" t="str">
        <f ca="1">IF(OR(VLOOKUP($A291,Mitglieder!$C$24:$BG$323,AA$303)="",$G291=""),"",VLOOKUP($A291,Mitglieder!$C$24:$BG$323,AA$303))</f>
        <v/>
      </c>
      <c r="AB291" s="54" t="str">
        <f ca="1">IF(OR(VLOOKUP($A291,Mitglieder!$C$24:$BG$323,AB$303)="",$G291=""),"",VLOOKUP($A291,Mitglieder!$C$24:$BG$323,AB$303))</f>
        <v/>
      </c>
      <c r="AC291" s="54" t="str">
        <f ca="1">IF(OR(VLOOKUP($A291,Mitglieder!$C$24:$BG$323,AC$303)="",$G291=""),"",VLOOKUP($A291,Mitglieder!$C$24:$BG$323,AC$303))</f>
        <v/>
      </c>
      <c r="AD291" s="54" t="str">
        <f ca="1">IF(OR(VLOOKUP($A291,Mitglieder!$C$24:$BG$323,AD$303)="",$G291=""),"",VLOOKUP($A291,Mitglieder!$C$24:$BG$323,AD$303))</f>
        <v/>
      </c>
      <c r="AE291" s="54" t="str">
        <f ca="1">IF(OR(VLOOKUP($A291,Mitglieder!$C$24:$BG$323,AE$303)="",$G291=""),"",VLOOKUP($A291,Mitglieder!$C$24:$BG$323,AE$303))</f>
        <v/>
      </c>
      <c r="AF291" s="54" t="str">
        <f ca="1">IF(OR(VLOOKUP($A291,Mitglieder!$C$24:$BG$323,AF$303)="",$G291=""),"",VLOOKUP($A291,Mitglieder!$C$24:$BG$323,AF$303))</f>
        <v/>
      </c>
      <c r="AG291" s="54" t="str">
        <f ca="1">IF(OR(VLOOKUP($A291,Mitglieder!$C$24:$BG$323,AG$303)="",$G291=""),"",VLOOKUP($A291,Mitglieder!$C$24:$BG$323,AG$303))</f>
        <v/>
      </c>
      <c r="AH291" s="54" t="str">
        <f ca="1">IF(OR(VLOOKUP($A291,Mitglieder!$C$24:$BG$323,AH$303)="",$G291=""),"",VLOOKUP($A291,Mitglieder!$C$24:$BG$323,AH$303))</f>
        <v/>
      </c>
      <c r="AI291" s="54" t="str">
        <f ca="1">IF(OR(VLOOKUP($A291,Mitglieder!$C$24:$BG$323,AI$303)="",$G291=""),"",VLOOKUP($A291,Mitglieder!$C$24:$BG$323,AI$303))</f>
        <v/>
      </c>
      <c r="AJ291" s="54" t="str">
        <f ca="1">IF(OR(VLOOKUP($A291,Mitglieder!$C$24:$BG$323,AJ$303)="",$G291=""),"",VLOOKUP($A291,Mitglieder!$C$24:$BG$323,AJ$303))</f>
        <v/>
      </c>
      <c r="AK291" s="54" t="str">
        <f ca="1">IF(OR(VLOOKUP($A291,Mitglieder!$C$24:$BG$323,AK$303)="",$G291=""),"",VLOOKUP($A291,Mitglieder!$C$24:$BG$323,AK$303))</f>
        <v/>
      </c>
      <c r="AL291" s="54" t="str">
        <f ca="1">IF(OR(VLOOKUP($A291,Mitglieder!$C$24:$BG$323,AL$303)="",$G291=""),"",VLOOKUP($A291,Mitglieder!$C$24:$BG$323,AL$303))</f>
        <v/>
      </c>
      <c r="AM291" s="42" t="str">
        <f ca="1">IF($G291="","",VLOOKUP($A291,Mitglieder!$C$24:$BG$323,AM$303))</f>
        <v/>
      </c>
      <c r="AN291" s="54" t="str">
        <f ca="1">IF(OR(VLOOKUP($A291,Mitglieder!$C$24:$BG$323,AN$303)="",$G291=""),"",VLOOKUP($A291,Mitglieder!$C$24:$BG$323,AN$303))</f>
        <v/>
      </c>
      <c r="AO291" s="43" t="str">
        <f ca="1">IF($G291="","",TEXT(VLOOKUP($A291,Mitglieder!$C$24:$BG$323,AO$303),"TT.MM.JJJJ"))</f>
        <v/>
      </c>
      <c r="AP291" s="42" t="str">
        <f ca="1">IF($G291="","",VLOOKUP($A291,Mitglieder!$C$24:$BG$323,AP$303))</f>
        <v/>
      </c>
      <c r="AQ291" s="45" t="str">
        <f ca="1">IF($G291="","",TEXT(VLOOKUP($A291,Mitglieder!$C$24:$BG$323,AQ$303),"0.00"))</f>
        <v/>
      </c>
      <c r="AR291" s="54" t="str">
        <f ca="1">IF(OR(VLOOKUP($A291,Mitglieder!$C$24:$BG$323,AR$303)="",$G291=""),"",VLOOKUP($A291,Mitglieder!$C$24:$BG$323,AR$303))</f>
        <v/>
      </c>
      <c r="AS291" s="45" t="str">
        <f ca="1">IF($G291="","",TEXT(VLOOKUP($A291,Mitglieder!$C$24:$BG$323,AS$303),"0.00"))</f>
        <v/>
      </c>
      <c r="AT291" s="54" t="str">
        <f ca="1">IF(OR(VLOOKUP($A291,Mitglieder!$C$24:$BG$323,AT$303)="",$G291=""),"",VLOOKUP($A291,Mitglieder!$C$24:$BG$323,AT$303))</f>
        <v/>
      </c>
      <c r="AU291" s="45" t="str">
        <f ca="1">IF($G291="","",TEXT(VLOOKUP($A291,Mitglieder!$C$24:$BG$323,AU$303),"0.00"))</f>
        <v/>
      </c>
      <c r="AV291" s="45" t="str">
        <f ca="1">IF($G291="","",TEXT(VLOOKUP($A291,Mitglieder!$C$24:$BG$323,AV$303),"0.00"))</f>
        <v/>
      </c>
      <c r="AW291" s="42" t="str">
        <f ca="1">IF($G291="","",VLOOKUP($A291,Mitglieder!$C$24:$BG$323,AW$303))</f>
        <v/>
      </c>
      <c r="AX291" s="54" t="str">
        <f ca="1">IF(OR(VLOOKUP($A291,Mitglieder!$C$24:$BG$323,AX$303)="",$G291=""),"",VLOOKUP($A291,Mitglieder!$C$24:$BG$323,AX$303))</f>
        <v/>
      </c>
      <c r="AY291" s="43" t="str">
        <f ca="1">IF($G291="","",TEXT(VLOOKUP($A291,Mitglieder!$C$24:$BG$323,AY$303),"TT.MM.JJJJ"))</f>
        <v/>
      </c>
      <c r="AZ291" s="43" t="str">
        <f ca="1">IF($G291="","",TEXT(VLOOKUP($A291,Mitglieder!$C$24:$BG$323,AZ$303),"TT.MM.JJJJ"))</f>
        <v/>
      </c>
      <c r="BA291" s="43" t="str">
        <f ca="1">IF($G291="","",TEXT(VLOOKUP($A291,Mitglieder!$C$24:$BG$323,BA$303),"TT.MM.JJJJ"))</f>
        <v/>
      </c>
      <c r="BB291" s="43" t="str">
        <f ca="1">IF($G291="","",TEXT(VLOOKUP($A291,Mitglieder!$C$24:$BG$323,BB$303),"TT.MM.JJJJ"))</f>
        <v/>
      </c>
      <c r="BC291" s="43" t="str">
        <f ca="1">IF($G291="","",TEXT(VLOOKUP($A291,Mitglieder!$C$24:$BG$323,BC$303),"TT.MM.JJJJ"))</f>
        <v/>
      </c>
      <c r="BD291" s="43" t="str">
        <f ca="1">IF($G291="","",TEXT(VLOOKUP($A291,Mitglieder!$C$24:$BG$323,BD$303),"TT.MM.JJJJ"))</f>
        <v/>
      </c>
      <c r="BE291" s="42" t="str">
        <f ca="1">IF($G291="","",VLOOKUP($A291,Mitglieder!$C$24:$BG$323,BE$303))</f>
        <v/>
      </c>
      <c r="BF291" s="42" t="str">
        <f ca="1">IF($G291="","",VLOOKUP($A291,Mitglieder!$C$24:$BG$323,BF$303))</f>
        <v/>
      </c>
    </row>
    <row r="292" spans="1:75" x14ac:dyDescent="0.35">
      <c r="A292" s="42">
        <v>292</v>
      </c>
      <c r="B292" s="42">
        <f ca="1">VLOOKUP($A292,Mitglieder!$C$24:$BA$323,B$303)</f>
        <v>1.0299999999999967</v>
      </c>
      <c r="C292" s="42" t="str">
        <f ca="1">IF($G292="","",VLOOKUP($A292,Mitglieder!$C$24:$BG$323,C$303))</f>
        <v/>
      </c>
      <c r="D292" s="42" t="str">
        <f ca="1">IF($G292="","",VLOOKUP($A292,Mitglieder!$C$24:$BG$323,D$303))</f>
        <v/>
      </c>
      <c r="E292" s="42" t="str">
        <f ca="1">IF($G292="","",VLOOKUP($A292,Mitglieder!$C$24:$BG$323,E$303))</f>
        <v/>
      </c>
      <c r="F292" s="54" t="str">
        <f ca="1">IF(OR(VLOOKUP($A292,Mitglieder!$C$24:$BG$323,F$303)="",$G292=""),"",VLOOKUP($A292,Mitglieder!$C$24:$BG$323,F$303))</f>
        <v/>
      </c>
      <c r="G292" s="72" t="str">
        <f ca="1">IF(B292/ROUND(B292,0)=1,VLOOKUP($A292,Mitglieder!$C$24:$BA$323,G$303),"")</f>
        <v/>
      </c>
      <c r="H292" s="42" t="str">
        <f ca="1">IF($G292="","",VLOOKUP($A292,Mitglieder!$C$24:$BG$323,H$303))</f>
        <v/>
      </c>
      <c r="I292" s="54" t="str">
        <f ca="1">IF(OR(VLOOKUP($A292,Mitglieder!$C$24:$BG$323,I$303)="",$G292=""),"",VLOOKUP($A292,Mitglieder!$C$24:$BG$323,I$303))</f>
        <v/>
      </c>
      <c r="J292" s="42" t="str">
        <f ca="1">IF($G292="","",VLOOKUP($A292,Mitglieder!$C$24:$BG$323,J$303))</f>
        <v/>
      </c>
      <c r="K292" s="54" t="str">
        <f ca="1">IF(OR(VLOOKUP($A292,Mitglieder!$C$24:$BG$323,K$303)="",$G292=""),"",VLOOKUP($A292,Mitglieder!$C$24:$BG$323,K$303))</f>
        <v/>
      </c>
      <c r="L292" s="42" t="str">
        <f ca="1">IF($G292="","",VLOOKUP($A292,Mitglieder!$C$24:$BG$323,L$303))</f>
        <v/>
      </c>
      <c r="M292" s="42" t="str">
        <f ca="1">IF($G292="","",VLOOKUP($A292,Mitglieder!$C$24:$BG$323,M$303))</f>
        <v/>
      </c>
      <c r="N292" s="42" t="str">
        <f ca="1">IF($G292="","",VLOOKUP($A292,Mitglieder!$C$24:$BG$323,N$303))</f>
        <v/>
      </c>
      <c r="O292" s="42" t="str">
        <f ca="1">IF($G292="","",VLOOKUP($A292,Mitglieder!$C$24:$BG$323,O$303))</f>
        <v/>
      </c>
      <c r="P292" s="42" t="str">
        <f ca="1">IF($G292="","",VLOOKUP($A292,Mitglieder!$C$24:$BG$323,P$303))</f>
        <v/>
      </c>
      <c r="Q292" s="42" t="str">
        <f ca="1">IF($G292="","",VLOOKUP($A292,Mitglieder!$C$24:$BG$323,Q$303))</f>
        <v/>
      </c>
      <c r="R292" s="54" t="str">
        <f ca="1">IF(OR(VLOOKUP($A292,Mitglieder!$C$24:$BG$323,R$303)="",$G292=""),"",VLOOKUP($A292,Mitglieder!$C$24:$BG$323,R$303))</f>
        <v/>
      </c>
      <c r="S292" s="43" t="str">
        <f ca="1">IF($G292="","",TEXT(VLOOKUP($A292,Mitglieder!$C$24:$BG$323,S$303),"TT.MM.JJJJ"))</f>
        <v/>
      </c>
      <c r="T292" s="43" t="str">
        <f ca="1">IF($G292="","",TEXT(VLOOKUP($A292,Mitglieder!$C$24:$BG$323,T$303),"TT.MM.JJJJ"))</f>
        <v/>
      </c>
      <c r="U292" s="43" t="str">
        <f ca="1">IF($G292="","",TEXT(VLOOKUP($A292,Mitglieder!$C$24:$BG$323,U$303),"TT.MM.JJJJ"))</f>
        <v/>
      </c>
      <c r="V292" s="54" t="str">
        <f ca="1">IF(OR(VLOOKUP($A292,Mitglieder!$C$24:$BG$323,V$303)="",$G292=""),"",VLOOKUP($A292,Mitglieder!$C$24:$BG$323,V$303))</f>
        <v/>
      </c>
      <c r="W292" s="54" t="str">
        <f ca="1">IF(OR(VLOOKUP($A292,Mitglieder!$C$24:$BG$323,W$303)="",$G292=""),"",VLOOKUP($A292,Mitglieder!$C$24:$BG$323,W$303))</f>
        <v/>
      </c>
      <c r="X292" s="54" t="str">
        <f ca="1">IF(OR(VLOOKUP($A292,Mitglieder!$C$24:$BG$323,X$303)="",$G292=""),"",VLOOKUP($A292,Mitglieder!$C$24:$BG$323,X$303))</f>
        <v/>
      </c>
      <c r="Y292" s="54" t="str">
        <f ca="1">IF(OR(VLOOKUP($A292,Mitglieder!$C$24:$BG$323,Y$303)="",$G292=""),"",VLOOKUP($A292,Mitglieder!$C$24:$BG$323,Y$303))</f>
        <v/>
      </c>
      <c r="Z292" s="54" t="str">
        <f ca="1">IF(OR(VLOOKUP($A292,Mitglieder!$C$24:$BG$323,Z$303)="",$G292=""),"",VLOOKUP($A292,Mitglieder!$C$24:$BG$323,Z$303))</f>
        <v/>
      </c>
      <c r="AA292" s="54" t="str">
        <f ca="1">IF(OR(VLOOKUP($A292,Mitglieder!$C$24:$BG$323,AA$303)="",$G292=""),"",VLOOKUP($A292,Mitglieder!$C$24:$BG$323,AA$303))</f>
        <v/>
      </c>
      <c r="AB292" s="54" t="str">
        <f ca="1">IF(OR(VLOOKUP($A292,Mitglieder!$C$24:$BG$323,AB$303)="",$G292=""),"",VLOOKUP($A292,Mitglieder!$C$24:$BG$323,AB$303))</f>
        <v/>
      </c>
      <c r="AC292" s="54" t="str">
        <f ca="1">IF(OR(VLOOKUP($A292,Mitglieder!$C$24:$BG$323,AC$303)="",$G292=""),"",VLOOKUP($A292,Mitglieder!$C$24:$BG$323,AC$303))</f>
        <v/>
      </c>
      <c r="AD292" s="54" t="str">
        <f ca="1">IF(OR(VLOOKUP($A292,Mitglieder!$C$24:$BG$323,AD$303)="",$G292=""),"",VLOOKUP($A292,Mitglieder!$C$24:$BG$323,AD$303))</f>
        <v/>
      </c>
      <c r="AE292" s="54" t="str">
        <f ca="1">IF(OR(VLOOKUP($A292,Mitglieder!$C$24:$BG$323,AE$303)="",$G292=""),"",VLOOKUP($A292,Mitglieder!$C$24:$BG$323,AE$303))</f>
        <v/>
      </c>
      <c r="AF292" s="54" t="str">
        <f ca="1">IF(OR(VLOOKUP($A292,Mitglieder!$C$24:$BG$323,AF$303)="",$G292=""),"",VLOOKUP($A292,Mitglieder!$C$24:$BG$323,AF$303))</f>
        <v/>
      </c>
      <c r="AG292" s="54" t="str">
        <f ca="1">IF(OR(VLOOKUP($A292,Mitglieder!$C$24:$BG$323,AG$303)="",$G292=""),"",VLOOKUP($A292,Mitglieder!$C$24:$BG$323,AG$303))</f>
        <v/>
      </c>
      <c r="AH292" s="54" t="str">
        <f ca="1">IF(OR(VLOOKUP($A292,Mitglieder!$C$24:$BG$323,AH$303)="",$G292=""),"",VLOOKUP($A292,Mitglieder!$C$24:$BG$323,AH$303))</f>
        <v/>
      </c>
      <c r="AI292" s="54" t="str">
        <f ca="1">IF(OR(VLOOKUP($A292,Mitglieder!$C$24:$BG$323,AI$303)="",$G292=""),"",VLOOKUP($A292,Mitglieder!$C$24:$BG$323,AI$303))</f>
        <v/>
      </c>
      <c r="AJ292" s="54" t="str">
        <f ca="1">IF(OR(VLOOKUP($A292,Mitglieder!$C$24:$BG$323,AJ$303)="",$G292=""),"",VLOOKUP($A292,Mitglieder!$C$24:$BG$323,AJ$303))</f>
        <v/>
      </c>
      <c r="AK292" s="54" t="str">
        <f ca="1">IF(OR(VLOOKUP($A292,Mitglieder!$C$24:$BG$323,AK$303)="",$G292=""),"",VLOOKUP($A292,Mitglieder!$C$24:$BG$323,AK$303))</f>
        <v/>
      </c>
      <c r="AL292" s="54" t="str">
        <f ca="1">IF(OR(VLOOKUP($A292,Mitglieder!$C$24:$BG$323,AL$303)="",$G292=""),"",VLOOKUP($A292,Mitglieder!$C$24:$BG$323,AL$303))</f>
        <v/>
      </c>
      <c r="AM292" s="42" t="str">
        <f ca="1">IF($G292="","",VLOOKUP($A292,Mitglieder!$C$24:$BG$323,AM$303))</f>
        <v/>
      </c>
      <c r="AN292" s="54" t="str">
        <f ca="1">IF(OR(VLOOKUP($A292,Mitglieder!$C$24:$BG$323,AN$303)="",$G292=""),"",VLOOKUP($A292,Mitglieder!$C$24:$BG$323,AN$303))</f>
        <v/>
      </c>
      <c r="AO292" s="43" t="str">
        <f ca="1">IF($G292="","",TEXT(VLOOKUP($A292,Mitglieder!$C$24:$BG$323,AO$303),"TT.MM.JJJJ"))</f>
        <v/>
      </c>
      <c r="AP292" s="42" t="str">
        <f ca="1">IF($G292="","",VLOOKUP($A292,Mitglieder!$C$24:$BG$323,AP$303))</f>
        <v/>
      </c>
      <c r="AQ292" s="45" t="str">
        <f ca="1">IF($G292="","",TEXT(VLOOKUP($A292,Mitglieder!$C$24:$BG$323,AQ$303),"0.00"))</f>
        <v/>
      </c>
      <c r="AR292" s="54" t="str">
        <f ca="1">IF(OR(VLOOKUP($A292,Mitglieder!$C$24:$BG$323,AR$303)="",$G292=""),"",VLOOKUP($A292,Mitglieder!$C$24:$BG$323,AR$303))</f>
        <v/>
      </c>
      <c r="AS292" s="45" t="str">
        <f ca="1">IF($G292="","",TEXT(VLOOKUP($A292,Mitglieder!$C$24:$BG$323,AS$303),"0.00"))</f>
        <v/>
      </c>
      <c r="AT292" s="54" t="str">
        <f ca="1">IF(OR(VLOOKUP($A292,Mitglieder!$C$24:$BG$323,AT$303)="",$G292=""),"",VLOOKUP($A292,Mitglieder!$C$24:$BG$323,AT$303))</f>
        <v/>
      </c>
      <c r="AU292" s="45" t="str">
        <f ca="1">IF($G292="","",TEXT(VLOOKUP($A292,Mitglieder!$C$24:$BG$323,AU$303),"0.00"))</f>
        <v/>
      </c>
      <c r="AV292" s="45" t="str">
        <f ca="1">IF($G292="","",TEXT(VLOOKUP($A292,Mitglieder!$C$24:$BG$323,AV$303),"0.00"))</f>
        <v/>
      </c>
      <c r="AW292" s="42" t="str">
        <f ca="1">IF($G292="","",VLOOKUP($A292,Mitglieder!$C$24:$BG$323,AW$303))</f>
        <v/>
      </c>
      <c r="AX292" s="54" t="str">
        <f ca="1">IF(OR(VLOOKUP($A292,Mitglieder!$C$24:$BG$323,AX$303)="",$G292=""),"",VLOOKUP($A292,Mitglieder!$C$24:$BG$323,AX$303))</f>
        <v/>
      </c>
      <c r="AY292" s="43" t="str">
        <f ca="1">IF($G292="","",TEXT(VLOOKUP($A292,Mitglieder!$C$24:$BG$323,AY$303),"TT.MM.JJJJ"))</f>
        <v/>
      </c>
      <c r="AZ292" s="43" t="str">
        <f ca="1">IF($G292="","",TEXT(VLOOKUP($A292,Mitglieder!$C$24:$BG$323,AZ$303),"TT.MM.JJJJ"))</f>
        <v/>
      </c>
      <c r="BA292" s="43" t="str">
        <f ca="1">IF($G292="","",TEXT(VLOOKUP($A292,Mitglieder!$C$24:$BG$323,BA$303),"TT.MM.JJJJ"))</f>
        <v/>
      </c>
      <c r="BB292" s="43" t="str">
        <f ca="1">IF($G292="","",TEXT(VLOOKUP($A292,Mitglieder!$C$24:$BG$323,BB$303),"TT.MM.JJJJ"))</f>
        <v/>
      </c>
      <c r="BC292" s="43" t="str">
        <f ca="1">IF($G292="","",TEXT(VLOOKUP($A292,Mitglieder!$C$24:$BG$323,BC$303),"TT.MM.JJJJ"))</f>
        <v/>
      </c>
      <c r="BD292" s="43" t="str">
        <f ca="1">IF($G292="","",TEXT(VLOOKUP($A292,Mitglieder!$C$24:$BG$323,BD$303),"TT.MM.JJJJ"))</f>
        <v/>
      </c>
      <c r="BE292" s="42" t="str">
        <f ca="1">IF($G292="","",VLOOKUP($A292,Mitglieder!$C$24:$BG$323,BE$303))</f>
        <v/>
      </c>
      <c r="BF292" s="42" t="str">
        <f ca="1">IF($G292="","",VLOOKUP($A292,Mitglieder!$C$24:$BG$323,BF$303))</f>
        <v/>
      </c>
    </row>
    <row r="293" spans="1:75" x14ac:dyDescent="0.35">
      <c r="A293" s="42">
        <v>293</v>
      </c>
      <c r="B293" s="42">
        <f ca="1">VLOOKUP($A293,Mitglieder!$C$24:$BA$323,B$303)</f>
        <v>1.0299999999999967</v>
      </c>
      <c r="C293" s="42" t="str">
        <f ca="1">IF($G293="","",VLOOKUP($A293,Mitglieder!$C$24:$BG$323,C$303))</f>
        <v/>
      </c>
      <c r="D293" s="42" t="str">
        <f ca="1">IF($G293="","",VLOOKUP($A293,Mitglieder!$C$24:$BG$323,D$303))</f>
        <v/>
      </c>
      <c r="E293" s="42" t="str">
        <f ca="1">IF($G293="","",VLOOKUP($A293,Mitglieder!$C$24:$BG$323,E$303))</f>
        <v/>
      </c>
      <c r="F293" s="54" t="str">
        <f ca="1">IF(OR(VLOOKUP($A293,Mitglieder!$C$24:$BG$323,F$303)="",$G293=""),"",VLOOKUP($A293,Mitglieder!$C$24:$BG$323,F$303))</f>
        <v/>
      </c>
      <c r="G293" s="72" t="str">
        <f ca="1">IF(B293/ROUND(B293,0)=1,VLOOKUP($A293,Mitglieder!$C$24:$BA$323,G$303),"")</f>
        <v/>
      </c>
      <c r="H293" s="42" t="str">
        <f ca="1">IF($G293="","",VLOOKUP($A293,Mitglieder!$C$24:$BG$323,H$303))</f>
        <v/>
      </c>
      <c r="I293" s="54" t="str">
        <f ca="1">IF(OR(VLOOKUP($A293,Mitglieder!$C$24:$BG$323,I$303)="",$G293=""),"",VLOOKUP($A293,Mitglieder!$C$24:$BG$323,I$303))</f>
        <v/>
      </c>
      <c r="J293" s="42" t="str">
        <f ca="1">IF($G293="","",VLOOKUP($A293,Mitglieder!$C$24:$BG$323,J$303))</f>
        <v/>
      </c>
      <c r="K293" s="54" t="str">
        <f ca="1">IF(OR(VLOOKUP($A293,Mitglieder!$C$24:$BG$323,K$303)="",$G293=""),"",VLOOKUP($A293,Mitglieder!$C$24:$BG$323,K$303))</f>
        <v/>
      </c>
      <c r="L293" s="42" t="str">
        <f ca="1">IF($G293="","",VLOOKUP($A293,Mitglieder!$C$24:$BG$323,L$303))</f>
        <v/>
      </c>
      <c r="M293" s="42" t="str">
        <f ca="1">IF($G293="","",VLOOKUP($A293,Mitglieder!$C$24:$BG$323,M$303))</f>
        <v/>
      </c>
      <c r="N293" s="42" t="str">
        <f ca="1">IF($G293="","",VLOOKUP($A293,Mitglieder!$C$24:$BG$323,N$303))</f>
        <v/>
      </c>
      <c r="O293" s="42" t="str">
        <f ca="1">IF($G293="","",VLOOKUP($A293,Mitglieder!$C$24:$BG$323,O$303))</f>
        <v/>
      </c>
      <c r="P293" s="42" t="str">
        <f ca="1">IF($G293="","",VLOOKUP($A293,Mitglieder!$C$24:$BG$323,P$303))</f>
        <v/>
      </c>
      <c r="Q293" s="42" t="str">
        <f ca="1">IF($G293="","",VLOOKUP($A293,Mitglieder!$C$24:$BG$323,Q$303))</f>
        <v/>
      </c>
      <c r="R293" s="54" t="str">
        <f ca="1">IF(OR(VLOOKUP($A293,Mitglieder!$C$24:$BG$323,R$303)="",$G293=""),"",VLOOKUP($A293,Mitglieder!$C$24:$BG$323,R$303))</f>
        <v/>
      </c>
      <c r="S293" s="43" t="str">
        <f ca="1">IF($G293="","",TEXT(VLOOKUP($A293,Mitglieder!$C$24:$BG$323,S$303),"TT.MM.JJJJ"))</f>
        <v/>
      </c>
      <c r="T293" s="43" t="str">
        <f ca="1">IF($G293="","",TEXT(VLOOKUP($A293,Mitglieder!$C$24:$BG$323,T$303),"TT.MM.JJJJ"))</f>
        <v/>
      </c>
      <c r="U293" s="43" t="str">
        <f ca="1">IF($G293="","",TEXT(VLOOKUP($A293,Mitglieder!$C$24:$BG$323,U$303),"TT.MM.JJJJ"))</f>
        <v/>
      </c>
      <c r="V293" s="54" t="str">
        <f ca="1">IF(OR(VLOOKUP($A293,Mitglieder!$C$24:$BG$323,V$303)="",$G293=""),"",VLOOKUP($A293,Mitglieder!$C$24:$BG$323,V$303))</f>
        <v/>
      </c>
      <c r="W293" s="54" t="str">
        <f ca="1">IF(OR(VLOOKUP($A293,Mitglieder!$C$24:$BG$323,W$303)="",$G293=""),"",VLOOKUP($A293,Mitglieder!$C$24:$BG$323,W$303))</f>
        <v/>
      </c>
      <c r="X293" s="54" t="str">
        <f ca="1">IF(OR(VLOOKUP($A293,Mitglieder!$C$24:$BG$323,X$303)="",$G293=""),"",VLOOKUP($A293,Mitglieder!$C$24:$BG$323,X$303))</f>
        <v/>
      </c>
      <c r="Y293" s="54" t="str">
        <f ca="1">IF(OR(VLOOKUP($A293,Mitglieder!$C$24:$BG$323,Y$303)="",$G293=""),"",VLOOKUP($A293,Mitglieder!$C$24:$BG$323,Y$303))</f>
        <v/>
      </c>
      <c r="Z293" s="54" t="str">
        <f ca="1">IF(OR(VLOOKUP($A293,Mitglieder!$C$24:$BG$323,Z$303)="",$G293=""),"",VLOOKUP($A293,Mitglieder!$C$24:$BG$323,Z$303))</f>
        <v/>
      </c>
      <c r="AA293" s="54" t="str">
        <f ca="1">IF(OR(VLOOKUP($A293,Mitglieder!$C$24:$BG$323,AA$303)="",$G293=""),"",VLOOKUP($A293,Mitglieder!$C$24:$BG$323,AA$303))</f>
        <v/>
      </c>
      <c r="AB293" s="54" t="str">
        <f ca="1">IF(OR(VLOOKUP($A293,Mitglieder!$C$24:$BG$323,AB$303)="",$G293=""),"",VLOOKUP($A293,Mitglieder!$C$24:$BG$323,AB$303))</f>
        <v/>
      </c>
      <c r="AC293" s="54" t="str">
        <f ca="1">IF(OR(VLOOKUP($A293,Mitglieder!$C$24:$BG$323,AC$303)="",$G293=""),"",VLOOKUP($A293,Mitglieder!$C$24:$BG$323,AC$303))</f>
        <v/>
      </c>
      <c r="AD293" s="54" t="str">
        <f ca="1">IF(OR(VLOOKUP($A293,Mitglieder!$C$24:$BG$323,AD$303)="",$G293=""),"",VLOOKUP($A293,Mitglieder!$C$24:$BG$323,AD$303))</f>
        <v/>
      </c>
      <c r="AE293" s="54" t="str">
        <f ca="1">IF(OR(VLOOKUP($A293,Mitglieder!$C$24:$BG$323,AE$303)="",$G293=""),"",VLOOKUP($A293,Mitglieder!$C$24:$BG$323,AE$303))</f>
        <v/>
      </c>
      <c r="AF293" s="54" t="str">
        <f ca="1">IF(OR(VLOOKUP($A293,Mitglieder!$C$24:$BG$323,AF$303)="",$G293=""),"",VLOOKUP($A293,Mitglieder!$C$24:$BG$323,AF$303))</f>
        <v/>
      </c>
      <c r="AG293" s="54" t="str">
        <f ca="1">IF(OR(VLOOKUP($A293,Mitglieder!$C$24:$BG$323,AG$303)="",$G293=""),"",VLOOKUP($A293,Mitglieder!$C$24:$BG$323,AG$303))</f>
        <v/>
      </c>
      <c r="AH293" s="54" t="str">
        <f ca="1">IF(OR(VLOOKUP($A293,Mitglieder!$C$24:$BG$323,AH$303)="",$G293=""),"",VLOOKUP($A293,Mitglieder!$C$24:$BG$323,AH$303))</f>
        <v/>
      </c>
      <c r="AI293" s="54" t="str">
        <f ca="1">IF(OR(VLOOKUP($A293,Mitglieder!$C$24:$BG$323,AI$303)="",$G293=""),"",VLOOKUP($A293,Mitglieder!$C$24:$BG$323,AI$303))</f>
        <v/>
      </c>
      <c r="AJ293" s="54" t="str">
        <f ca="1">IF(OR(VLOOKUP($A293,Mitglieder!$C$24:$BG$323,AJ$303)="",$G293=""),"",VLOOKUP($A293,Mitglieder!$C$24:$BG$323,AJ$303))</f>
        <v/>
      </c>
      <c r="AK293" s="54" t="str">
        <f ca="1">IF(OR(VLOOKUP($A293,Mitglieder!$C$24:$BG$323,AK$303)="",$G293=""),"",VLOOKUP($A293,Mitglieder!$C$24:$BG$323,AK$303))</f>
        <v/>
      </c>
      <c r="AL293" s="54" t="str">
        <f ca="1">IF(OR(VLOOKUP($A293,Mitglieder!$C$24:$BG$323,AL$303)="",$G293=""),"",VLOOKUP($A293,Mitglieder!$C$24:$BG$323,AL$303))</f>
        <v/>
      </c>
      <c r="AM293" s="42" t="str">
        <f ca="1">IF($G293="","",VLOOKUP($A293,Mitglieder!$C$24:$BG$323,AM$303))</f>
        <v/>
      </c>
      <c r="AN293" s="54" t="str">
        <f ca="1">IF(OR(VLOOKUP($A293,Mitglieder!$C$24:$BG$323,AN$303)="",$G293=""),"",VLOOKUP($A293,Mitglieder!$C$24:$BG$323,AN$303))</f>
        <v/>
      </c>
      <c r="AO293" s="43" t="str">
        <f ca="1">IF($G293="","",TEXT(VLOOKUP($A293,Mitglieder!$C$24:$BG$323,AO$303),"TT.MM.JJJJ"))</f>
        <v/>
      </c>
      <c r="AP293" s="42" t="str">
        <f ca="1">IF($G293="","",VLOOKUP($A293,Mitglieder!$C$24:$BG$323,AP$303))</f>
        <v/>
      </c>
      <c r="AQ293" s="45" t="str">
        <f ca="1">IF($G293="","",TEXT(VLOOKUP($A293,Mitglieder!$C$24:$BG$323,AQ$303),"0.00"))</f>
        <v/>
      </c>
      <c r="AR293" s="54" t="str">
        <f ca="1">IF(OR(VLOOKUP($A293,Mitglieder!$C$24:$BG$323,AR$303)="",$G293=""),"",VLOOKUP($A293,Mitglieder!$C$24:$BG$323,AR$303))</f>
        <v/>
      </c>
      <c r="AS293" s="45" t="str">
        <f ca="1">IF($G293="","",TEXT(VLOOKUP($A293,Mitglieder!$C$24:$BG$323,AS$303),"0.00"))</f>
        <v/>
      </c>
      <c r="AT293" s="54" t="str">
        <f ca="1">IF(OR(VLOOKUP($A293,Mitglieder!$C$24:$BG$323,AT$303)="",$G293=""),"",VLOOKUP($A293,Mitglieder!$C$24:$BG$323,AT$303))</f>
        <v/>
      </c>
      <c r="AU293" s="45" t="str">
        <f ca="1">IF($G293="","",TEXT(VLOOKUP($A293,Mitglieder!$C$24:$BG$323,AU$303),"0.00"))</f>
        <v/>
      </c>
      <c r="AV293" s="45" t="str">
        <f ca="1">IF($G293="","",TEXT(VLOOKUP($A293,Mitglieder!$C$24:$BG$323,AV$303),"0.00"))</f>
        <v/>
      </c>
      <c r="AW293" s="42" t="str">
        <f ca="1">IF($G293="","",VLOOKUP($A293,Mitglieder!$C$24:$BG$323,AW$303))</f>
        <v/>
      </c>
      <c r="AX293" s="54" t="str">
        <f ca="1">IF(OR(VLOOKUP($A293,Mitglieder!$C$24:$BG$323,AX$303)="",$G293=""),"",VLOOKUP($A293,Mitglieder!$C$24:$BG$323,AX$303))</f>
        <v/>
      </c>
      <c r="AY293" s="43" t="str">
        <f ca="1">IF($G293="","",TEXT(VLOOKUP($A293,Mitglieder!$C$24:$BG$323,AY$303),"TT.MM.JJJJ"))</f>
        <v/>
      </c>
      <c r="AZ293" s="43" t="str">
        <f ca="1">IF($G293="","",TEXT(VLOOKUP($A293,Mitglieder!$C$24:$BG$323,AZ$303),"TT.MM.JJJJ"))</f>
        <v/>
      </c>
      <c r="BA293" s="43" t="str">
        <f ca="1">IF($G293="","",TEXT(VLOOKUP($A293,Mitglieder!$C$24:$BG$323,BA$303),"TT.MM.JJJJ"))</f>
        <v/>
      </c>
      <c r="BB293" s="43" t="str">
        <f ca="1">IF($G293="","",TEXT(VLOOKUP($A293,Mitglieder!$C$24:$BG$323,BB$303),"TT.MM.JJJJ"))</f>
        <v/>
      </c>
      <c r="BC293" s="43" t="str">
        <f ca="1">IF($G293="","",TEXT(VLOOKUP($A293,Mitglieder!$C$24:$BG$323,BC$303),"TT.MM.JJJJ"))</f>
        <v/>
      </c>
      <c r="BD293" s="43" t="str">
        <f ca="1">IF($G293="","",TEXT(VLOOKUP($A293,Mitglieder!$C$24:$BG$323,BD$303),"TT.MM.JJJJ"))</f>
        <v/>
      </c>
      <c r="BE293" s="42" t="str">
        <f ca="1">IF($G293="","",VLOOKUP($A293,Mitglieder!$C$24:$BG$323,BE$303))</f>
        <v/>
      </c>
      <c r="BF293" s="42" t="str">
        <f ca="1">IF($G293="","",VLOOKUP($A293,Mitglieder!$C$24:$BG$323,BF$303))</f>
        <v/>
      </c>
    </row>
    <row r="294" spans="1:75" x14ac:dyDescent="0.35">
      <c r="A294" s="42">
        <v>294</v>
      </c>
      <c r="B294" s="42">
        <f ca="1">VLOOKUP($A294,Mitglieder!$C$24:$BA$323,B$303)</f>
        <v>1.0299999999999967</v>
      </c>
      <c r="C294" s="42" t="str">
        <f ca="1">IF($G294="","",VLOOKUP($A294,Mitglieder!$C$24:$BG$323,C$303))</f>
        <v/>
      </c>
      <c r="D294" s="42" t="str">
        <f ca="1">IF($G294="","",VLOOKUP($A294,Mitglieder!$C$24:$BG$323,D$303))</f>
        <v/>
      </c>
      <c r="E294" s="42" t="str">
        <f ca="1">IF($G294="","",VLOOKUP($A294,Mitglieder!$C$24:$BG$323,E$303))</f>
        <v/>
      </c>
      <c r="F294" s="54" t="str">
        <f ca="1">IF(OR(VLOOKUP($A294,Mitglieder!$C$24:$BG$323,F$303)="",$G294=""),"",VLOOKUP($A294,Mitglieder!$C$24:$BG$323,F$303))</f>
        <v/>
      </c>
      <c r="G294" s="72" t="str">
        <f ca="1">IF(B294/ROUND(B294,0)=1,VLOOKUP($A294,Mitglieder!$C$24:$BA$323,G$303),"")</f>
        <v/>
      </c>
      <c r="H294" s="42" t="str">
        <f ca="1">IF($G294="","",VLOOKUP($A294,Mitglieder!$C$24:$BG$323,H$303))</f>
        <v/>
      </c>
      <c r="I294" s="54" t="str">
        <f ca="1">IF(OR(VLOOKUP($A294,Mitglieder!$C$24:$BG$323,I$303)="",$G294=""),"",VLOOKUP($A294,Mitglieder!$C$24:$BG$323,I$303))</f>
        <v/>
      </c>
      <c r="J294" s="42" t="str">
        <f ca="1">IF($G294="","",VLOOKUP($A294,Mitglieder!$C$24:$BG$323,J$303))</f>
        <v/>
      </c>
      <c r="K294" s="54" t="str">
        <f ca="1">IF(OR(VLOOKUP($A294,Mitglieder!$C$24:$BG$323,K$303)="",$G294=""),"",VLOOKUP($A294,Mitglieder!$C$24:$BG$323,K$303))</f>
        <v/>
      </c>
      <c r="L294" s="42" t="str">
        <f ca="1">IF($G294="","",VLOOKUP($A294,Mitglieder!$C$24:$BG$323,L$303))</f>
        <v/>
      </c>
      <c r="M294" s="42" t="str">
        <f ca="1">IF($G294="","",VLOOKUP($A294,Mitglieder!$C$24:$BG$323,M$303))</f>
        <v/>
      </c>
      <c r="N294" s="42" t="str">
        <f ca="1">IF($G294="","",VLOOKUP($A294,Mitglieder!$C$24:$BG$323,N$303))</f>
        <v/>
      </c>
      <c r="O294" s="42" t="str">
        <f ca="1">IF($G294="","",VLOOKUP($A294,Mitglieder!$C$24:$BG$323,O$303))</f>
        <v/>
      </c>
      <c r="P294" s="42" t="str">
        <f ca="1">IF($G294="","",VLOOKUP($A294,Mitglieder!$C$24:$BG$323,P$303))</f>
        <v/>
      </c>
      <c r="Q294" s="42" t="str">
        <f ca="1">IF($G294="","",VLOOKUP($A294,Mitglieder!$C$24:$BG$323,Q$303))</f>
        <v/>
      </c>
      <c r="R294" s="54" t="str">
        <f ca="1">IF(OR(VLOOKUP($A294,Mitglieder!$C$24:$BG$323,R$303)="",$G294=""),"",VLOOKUP($A294,Mitglieder!$C$24:$BG$323,R$303))</f>
        <v/>
      </c>
      <c r="S294" s="43" t="str">
        <f ca="1">IF($G294="","",TEXT(VLOOKUP($A294,Mitglieder!$C$24:$BG$323,S$303),"TT.MM.JJJJ"))</f>
        <v/>
      </c>
      <c r="T294" s="43" t="str">
        <f ca="1">IF($G294="","",TEXT(VLOOKUP($A294,Mitglieder!$C$24:$BG$323,T$303),"TT.MM.JJJJ"))</f>
        <v/>
      </c>
      <c r="U294" s="43" t="str">
        <f ca="1">IF($G294="","",TEXT(VLOOKUP($A294,Mitglieder!$C$24:$BG$323,U$303),"TT.MM.JJJJ"))</f>
        <v/>
      </c>
      <c r="V294" s="54" t="str">
        <f ca="1">IF(OR(VLOOKUP($A294,Mitglieder!$C$24:$BG$323,V$303)="",$G294=""),"",VLOOKUP($A294,Mitglieder!$C$24:$BG$323,V$303))</f>
        <v/>
      </c>
      <c r="W294" s="54" t="str">
        <f ca="1">IF(OR(VLOOKUP($A294,Mitglieder!$C$24:$BG$323,W$303)="",$G294=""),"",VLOOKUP($A294,Mitglieder!$C$24:$BG$323,W$303))</f>
        <v/>
      </c>
      <c r="X294" s="54" t="str">
        <f ca="1">IF(OR(VLOOKUP($A294,Mitglieder!$C$24:$BG$323,X$303)="",$G294=""),"",VLOOKUP($A294,Mitglieder!$C$24:$BG$323,X$303))</f>
        <v/>
      </c>
      <c r="Y294" s="54" t="str">
        <f ca="1">IF(OR(VLOOKUP($A294,Mitglieder!$C$24:$BG$323,Y$303)="",$G294=""),"",VLOOKUP($A294,Mitglieder!$C$24:$BG$323,Y$303))</f>
        <v/>
      </c>
      <c r="Z294" s="54" t="str">
        <f ca="1">IF(OR(VLOOKUP($A294,Mitglieder!$C$24:$BG$323,Z$303)="",$G294=""),"",VLOOKUP($A294,Mitglieder!$C$24:$BG$323,Z$303))</f>
        <v/>
      </c>
      <c r="AA294" s="54" t="str">
        <f ca="1">IF(OR(VLOOKUP($A294,Mitglieder!$C$24:$BG$323,AA$303)="",$G294=""),"",VLOOKUP($A294,Mitglieder!$C$24:$BG$323,AA$303))</f>
        <v/>
      </c>
      <c r="AB294" s="54" t="str">
        <f ca="1">IF(OR(VLOOKUP($A294,Mitglieder!$C$24:$BG$323,AB$303)="",$G294=""),"",VLOOKUP($A294,Mitglieder!$C$24:$BG$323,AB$303))</f>
        <v/>
      </c>
      <c r="AC294" s="54" t="str">
        <f ca="1">IF(OR(VLOOKUP($A294,Mitglieder!$C$24:$BG$323,AC$303)="",$G294=""),"",VLOOKUP($A294,Mitglieder!$C$24:$BG$323,AC$303))</f>
        <v/>
      </c>
      <c r="AD294" s="54" t="str">
        <f ca="1">IF(OR(VLOOKUP($A294,Mitglieder!$C$24:$BG$323,AD$303)="",$G294=""),"",VLOOKUP($A294,Mitglieder!$C$24:$BG$323,AD$303))</f>
        <v/>
      </c>
      <c r="AE294" s="54" t="str">
        <f ca="1">IF(OR(VLOOKUP($A294,Mitglieder!$C$24:$BG$323,AE$303)="",$G294=""),"",VLOOKUP($A294,Mitglieder!$C$24:$BG$323,AE$303))</f>
        <v/>
      </c>
      <c r="AF294" s="54" t="str">
        <f ca="1">IF(OR(VLOOKUP($A294,Mitglieder!$C$24:$BG$323,AF$303)="",$G294=""),"",VLOOKUP($A294,Mitglieder!$C$24:$BG$323,AF$303))</f>
        <v/>
      </c>
      <c r="AG294" s="54" t="str">
        <f ca="1">IF(OR(VLOOKUP($A294,Mitglieder!$C$24:$BG$323,AG$303)="",$G294=""),"",VLOOKUP($A294,Mitglieder!$C$24:$BG$323,AG$303))</f>
        <v/>
      </c>
      <c r="AH294" s="54" t="str">
        <f ca="1">IF(OR(VLOOKUP($A294,Mitglieder!$C$24:$BG$323,AH$303)="",$G294=""),"",VLOOKUP($A294,Mitglieder!$C$24:$BG$323,AH$303))</f>
        <v/>
      </c>
      <c r="AI294" s="54" t="str">
        <f ca="1">IF(OR(VLOOKUP($A294,Mitglieder!$C$24:$BG$323,AI$303)="",$G294=""),"",VLOOKUP($A294,Mitglieder!$C$24:$BG$323,AI$303))</f>
        <v/>
      </c>
      <c r="AJ294" s="54" t="str">
        <f ca="1">IF(OR(VLOOKUP($A294,Mitglieder!$C$24:$BG$323,AJ$303)="",$G294=""),"",VLOOKUP($A294,Mitglieder!$C$24:$BG$323,AJ$303))</f>
        <v/>
      </c>
      <c r="AK294" s="54" t="str">
        <f ca="1">IF(OR(VLOOKUP($A294,Mitglieder!$C$24:$BG$323,AK$303)="",$G294=""),"",VLOOKUP($A294,Mitglieder!$C$24:$BG$323,AK$303))</f>
        <v/>
      </c>
      <c r="AL294" s="54" t="str">
        <f ca="1">IF(OR(VLOOKUP($A294,Mitglieder!$C$24:$BG$323,AL$303)="",$G294=""),"",VLOOKUP($A294,Mitglieder!$C$24:$BG$323,AL$303))</f>
        <v/>
      </c>
      <c r="AM294" s="42" t="str">
        <f ca="1">IF($G294="","",VLOOKUP($A294,Mitglieder!$C$24:$BG$323,AM$303))</f>
        <v/>
      </c>
      <c r="AN294" s="54" t="str">
        <f ca="1">IF(OR(VLOOKUP($A294,Mitglieder!$C$24:$BG$323,AN$303)="",$G294=""),"",VLOOKUP($A294,Mitglieder!$C$24:$BG$323,AN$303))</f>
        <v/>
      </c>
      <c r="AO294" s="43" t="str">
        <f ca="1">IF($G294="","",TEXT(VLOOKUP($A294,Mitglieder!$C$24:$BG$323,AO$303),"TT.MM.JJJJ"))</f>
        <v/>
      </c>
      <c r="AP294" s="42" t="str">
        <f ca="1">IF($G294="","",VLOOKUP($A294,Mitglieder!$C$24:$BG$323,AP$303))</f>
        <v/>
      </c>
      <c r="AQ294" s="45" t="str">
        <f ca="1">IF($G294="","",TEXT(VLOOKUP($A294,Mitglieder!$C$24:$BG$323,AQ$303),"0.00"))</f>
        <v/>
      </c>
      <c r="AR294" s="54" t="str">
        <f ca="1">IF(OR(VLOOKUP($A294,Mitglieder!$C$24:$BG$323,AR$303)="",$G294=""),"",VLOOKUP($A294,Mitglieder!$C$24:$BG$323,AR$303))</f>
        <v/>
      </c>
      <c r="AS294" s="45" t="str">
        <f ca="1">IF($G294="","",TEXT(VLOOKUP($A294,Mitglieder!$C$24:$BG$323,AS$303),"0.00"))</f>
        <v/>
      </c>
      <c r="AT294" s="54" t="str">
        <f ca="1">IF(OR(VLOOKUP($A294,Mitglieder!$C$24:$BG$323,AT$303)="",$G294=""),"",VLOOKUP($A294,Mitglieder!$C$24:$BG$323,AT$303))</f>
        <v/>
      </c>
      <c r="AU294" s="45" t="str">
        <f ca="1">IF($G294="","",TEXT(VLOOKUP($A294,Mitglieder!$C$24:$BG$323,AU$303),"0.00"))</f>
        <v/>
      </c>
      <c r="AV294" s="45" t="str">
        <f ca="1">IF($G294="","",TEXT(VLOOKUP($A294,Mitglieder!$C$24:$BG$323,AV$303),"0.00"))</f>
        <v/>
      </c>
      <c r="AW294" s="42" t="str">
        <f ca="1">IF($G294="","",VLOOKUP($A294,Mitglieder!$C$24:$BG$323,AW$303))</f>
        <v/>
      </c>
      <c r="AX294" s="54" t="str">
        <f ca="1">IF(OR(VLOOKUP($A294,Mitglieder!$C$24:$BG$323,AX$303)="",$G294=""),"",VLOOKUP($A294,Mitglieder!$C$24:$BG$323,AX$303))</f>
        <v/>
      </c>
      <c r="AY294" s="43" t="str">
        <f ca="1">IF($G294="","",TEXT(VLOOKUP($A294,Mitglieder!$C$24:$BG$323,AY$303),"TT.MM.JJJJ"))</f>
        <v/>
      </c>
      <c r="AZ294" s="43" t="str">
        <f ca="1">IF($G294="","",TEXT(VLOOKUP($A294,Mitglieder!$C$24:$BG$323,AZ$303),"TT.MM.JJJJ"))</f>
        <v/>
      </c>
      <c r="BA294" s="43" t="str">
        <f ca="1">IF($G294="","",TEXT(VLOOKUP($A294,Mitglieder!$C$24:$BG$323,BA$303),"TT.MM.JJJJ"))</f>
        <v/>
      </c>
      <c r="BB294" s="43" t="str">
        <f ca="1">IF($G294="","",TEXT(VLOOKUP($A294,Mitglieder!$C$24:$BG$323,BB$303),"TT.MM.JJJJ"))</f>
        <v/>
      </c>
      <c r="BC294" s="43" t="str">
        <f ca="1">IF($G294="","",TEXT(VLOOKUP($A294,Mitglieder!$C$24:$BG$323,BC$303),"TT.MM.JJJJ"))</f>
        <v/>
      </c>
      <c r="BD294" s="43" t="str">
        <f ca="1">IF($G294="","",TEXT(VLOOKUP($A294,Mitglieder!$C$24:$BG$323,BD$303),"TT.MM.JJJJ"))</f>
        <v/>
      </c>
      <c r="BE294" s="42" t="str">
        <f ca="1">IF($G294="","",VLOOKUP($A294,Mitglieder!$C$24:$BG$323,BE$303))</f>
        <v/>
      </c>
      <c r="BF294" s="42" t="str">
        <f ca="1">IF($G294="","",VLOOKUP($A294,Mitglieder!$C$24:$BG$323,BF$303))</f>
        <v/>
      </c>
    </row>
    <row r="295" spans="1:75" x14ac:dyDescent="0.35">
      <c r="A295" s="42">
        <v>295</v>
      </c>
      <c r="B295" s="42">
        <f ca="1">VLOOKUP($A295,Mitglieder!$C$24:$BA$323,B$303)</f>
        <v>1.0299999999999967</v>
      </c>
      <c r="C295" s="42" t="str">
        <f ca="1">IF($G295="","",VLOOKUP($A295,Mitglieder!$C$24:$BG$323,C$303))</f>
        <v/>
      </c>
      <c r="D295" s="42" t="str">
        <f ca="1">IF($G295="","",VLOOKUP($A295,Mitglieder!$C$24:$BG$323,D$303))</f>
        <v/>
      </c>
      <c r="E295" s="42" t="str">
        <f ca="1">IF($G295="","",VLOOKUP($A295,Mitglieder!$C$24:$BG$323,E$303))</f>
        <v/>
      </c>
      <c r="F295" s="54" t="str">
        <f ca="1">IF(OR(VLOOKUP($A295,Mitglieder!$C$24:$BG$323,F$303)="",$G295=""),"",VLOOKUP($A295,Mitglieder!$C$24:$BG$323,F$303))</f>
        <v/>
      </c>
      <c r="G295" s="72" t="str">
        <f ca="1">IF(B295/ROUND(B295,0)=1,VLOOKUP($A295,Mitglieder!$C$24:$BA$323,G$303),"")</f>
        <v/>
      </c>
      <c r="H295" s="42" t="str">
        <f ca="1">IF($G295="","",VLOOKUP($A295,Mitglieder!$C$24:$BG$323,H$303))</f>
        <v/>
      </c>
      <c r="I295" s="54" t="str">
        <f ca="1">IF(OR(VLOOKUP($A295,Mitglieder!$C$24:$BG$323,I$303)="",$G295=""),"",VLOOKUP($A295,Mitglieder!$C$24:$BG$323,I$303))</f>
        <v/>
      </c>
      <c r="J295" s="42" t="str">
        <f ca="1">IF($G295="","",VLOOKUP($A295,Mitglieder!$C$24:$BG$323,J$303))</f>
        <v/>
      </c>
      <c r="K295" s="54" t="str">
        <f ca="1">IF(OR(VLOOKUP($A295,Mitglieder!$C$24:$BG$323,K$303)="",$G295=""),"",VLOOKUP($A295,Mitglieder!$C$24:$BG$323,K$303))</f>
        <v/>
      </c>
      <c r="L295" s="42" t="str">
        <f ca="1">IF($G295="","",VLOOKUP($A295,Mitglieder!$C$24:$BG$323,L$303))</f>
        <v/>
      </c>
      <c r="M295" s="42" t="str">
        <f ca="1">IF($G295="","",VLOOKUP($A295,Mitglieder!$C$24:$BG$323,M$303))</f>
        <v/>
      </c>
      <c r="N295" s="42" t="str">
        <f ca="1">IF($G295="","",VLOOKUP($A295,Mitglieder!$C$24:$BG$323,N$303))</f>
        <v/>
      </c>
      <c r="O295" s="42" t="str">
        <f ca="1">IF($G295="","",VLOOKUP($A295,Mitglieder!$C$24:$BG$323,O$303))</f>
        <v/>
      </c>
      <c r="P295" s="42" t="str">
        <f ca="1">IF($G295="","",VLOOKUP($A295,Mitglieder!$C$24:$BG$323,P$303))</f>
        <v/>
      </c>
      <c r="Q295" s="42" t="str">
        <f ca="1">IF($G295="","",VLOOKUP($A295,Mitglieder!$C$24:$BG$323,Q$303))</f>
        <v/>
      </c>
      <c r="R295" s="54" t="str">
        <f ca="1">IF(OR(VLOOKUP($A295,Mitglieder!$C$24:$BG$323,R$303)="",$G295=""),"",VLOOKUP($A295,Mitglieder!$C$24:$BG$323,R$303))</f>
        <v/>
      </c>
      <c r="S295" s="43" t="str">
        <f ca="1">IF($G295="","",TEXT(VLOOKUP($A295,Mitglieder!$C$24:$BG$323,S$303),"TT.MM.JJJJ"))</f>
        <v/>
      </c>
      <c r="T295" s="43" t="str">
        <f ca="1">IF($G295="","",TEXT(VLOOKUP($A295,Mitglieder!$C$24:$BG$323,T$303),"TT.MM.JJJJ"))</f>
        <v/>
      </c>
      <c r="U295" s="43" t="str">
        <f ca="1">IF($G295="","",TEXT(VLOOKUP($A295,Mitglieder!$C$24:$BG$323,U$303),"TT.MM.JJJJ"))</f>
        <v/>
      </c>
      <c r="V295" s="54" t="str">
        <f ca="1">IF(OR(VLOOKUP($A295,Mitglieder!$C$24:$BG$323,V$303)="",$G295=""),"",VLOOKUP($A295,Mitglieder!$C$24:$BG$323,V$303))</f>
        <v/>
      </c>
      <c r="W295" s="54" t="str">
        <f ca="1">IF(OR(VLOOKUP($A295,Mitglieder!$C$24:$BG$323,W$303)="",$G295=""),"",VLOOKUP($A295,Mitglieder!$C$24:$BG$323,W$303))</f>
        <v/>
      </c>
      <c r="X295" s="54" t="str">
        <f ca="1">IF(OR(VLOOKUP($A295,Mitglieder!$C$24:$BG$323,X$303)="",$G295=""),"",VLOOKUP($A295,Mitglieder!$C$24:$BG$323,X$303))</f>
        <v/>
      </c>
      <c r="Y295" s="54" t="str">
        <f ca="1">IF(OR(VLOOKUP($A295,Mitglieder!$C$24:$BG$323,Y$303)="",$G295=""),"",VLOOKUP($A295,Mitglieder!$C$24:$BG$323,Y$303))</f>
        <v/>
      </c>
      <c r="Z295" s="54" t="str">
        <f ca="1">IF(OR(VLOOKUP($A295,Mitglieder!$C$24:$BG$323,Z$303)="",$G295=""),"",VLOOKUP($A295,Mitglieder!$C$24:$BG$323,Z$303))</f>
        <v/>
      </c>
      <c r="AA295" s="54" t="str">
        <f ca="1">IF(OR(VLOOKUP($A295,Mitglieder!$C$24:$BG$323,AA$303)="",$G295=""),"",VLOOKUP($A295,Mitglieder!$C$24:$BG$323,AA$303))</f>
        <v/>
      </c>
      <c r="AB295" s="54" t="str">
        <f ca="1">IF(OR(VLOOKUP($A295,Mitglieder!$C$24:$BG$323,AB$303)="",$G295=""),"",VLOOKUP($A295,Mitglieder!$C$24:$BG$323,AB$303))</f>
        <v/>
      </c>
      <c r="AC295" s="54" t="str">
        <f ca="1">IF(OR(VLOOKUP($A295,Mitglieder!$C$24:$BG$323,AC$303)="",$G295=""),"",VLOOKUP($A295,Mitglieder!$C$24:$BG$323,AC$303))</f>
        <v/>
      </c>
      <c r="AD295" s="54" t="str">
        <f ca="1">IF(OR(VLOOKUP($A295,Mitglieder!$C$24:$BG$323,AD$303)="",$G295=""),"",VLOOKUP($A295,Mitglieder!$C$24:$BG$323,AD$303))</f>
        <v/>
      </c>
      <c r="AE295" s="54" t="str">
        <f ca="1">IF(OR(VLOOKUP($A295,Mitglieder!$C$24:$BG$323,AE$303)="",$G295=""),"",VLOOKUP($A295,Mitglieder!$C$24:$BG$323,AE$303))</f>
        <v/>
      </c>
      <c r="AF295" s="54" t="str">
        <f ca="1">IF(OR(VLOOKUP($A295,Mitglieder!$C$24:$BG$323,AF$303)="",$G295=""),"",VLOOKUP($A295,Mitglieder!$C$24:$BG$323,AF$303))</f>
        <v/>
      </c>
      <c r="AG295" s="54" t="str">
        <f ca="1">IF(OR(VLOOKUP($A295,Mitglieder!$C$24:$BG$323,AG$303)="",$G295=""),"",VLOOKUP($A295,Mitglieder!$C$24:$BG$323,AG$303))</f>
        <v/>
      </c>
      <c r="AH295" s="54" t="str">
        <f ca="1">IF(OR(VLOOKUP($A295,Mitglieder!$C$24:$BG$323,AH$303)="",$G295=""),"",VLOOKUP($A295,Mitglieder!$C$24:$BG$323,AH$303))</f>
        <v/>
      </c>
      <c r="AI295" s="54" t="str">
        <f ca="1">IF(OR(VLOOKUP($A295,Mitglieder!$C$24:$BG$323,AI$303)="",$G295=""),"",VLOOKUP($A295,Mitglieder!$C$24:$BG$323,AI$303))</f>
        <v/>
      </c>
      <c r="AJ295" s="54" t="str">
        <f ca="1">IF(OR(VLOOKUP($A295,Mitglieder!$C$24:$BG$323,AJ$303)="",$G295=""),"",VLOOKUP($A295,Mitglieder!$C$24:$BG$323,AJ$303))</f>
        <v/>
      </c>
      <c r="AK295" s="54" t="str">
        <f ca="1">IF(OR(VLOOKUP($A295,Mitglieder!$C$24:$BG$323,AK$303)="",$G295=""),"",VLOOKUP($A295,Mitglieder!$C$24:$BG$323,AK$303))</f>
        <v/>
      </c>
      <c r="AL295" s="54" t="str">
        <f ca="1">IF(OR(VLOOKUP($A295,Mitglieder!$C$24:$BG$323,AL$303)="",$G295=""),"",VLOOKUP($A295,Mitglieder!$C$24:$BG$323,AL$303))</f>
        <v/>
      </c>
      <c r="AM295" s="42" t="str">
        <f ca="1">IF($G295="","",VLOOKUP($A295,Mitglieder!$C$24:$BG$323,AM$303))</f>
        <v/>
      </c>
      <c r="AN295" s="54" t="str">
        <f ca="1">IF(OR(VLOOKUP($A295,Mitglieder!$C$24:$BG$323,AN$303)="",$G295=""),"",VLOOKUP($A295,Mitglieder!$C$24:$BG$323,AN$303))</f>
        <v/>
      </c>
      <c r="AO295" s="43" t="str">
        <f ca="1">IF($G295="","",TEXT(VLOOKUP($A295,Mitglieder!$C$24:$BG$323,AO$303),"TT.MM.JJJJ"))</f>
        <v/>
      </c>
      <c r="AP295" s="42" t="str">
        <f ca="1">IF($G295="","",VLOOKUP($A295,Mitglieder!$C$24:$BG$323,AP$303))</f>
        <v/>
      </c>
      <c r="AQ295" s="45" t="str">
        <f ca="1">IF($G295="","",TEXT(VLOOKUP($A295,Mitglieder!$C$24:$BG$323,AQ$303),"0.00"))</f>
        <v/>
      </c>
      <c r="AR295" s="54" t="str">
        <f ca="1">IF(OR(VLOOKUP($A295,Mitglieder!$C$24:$BG$323,AR$303)="",$G295=""),"",VLOOKUP($A295,Mitglieder!$C$24:$BG$323,AR$303))</f>
        <v/>
      </c>
      <c r="AS295" s="45" t="str">
        <f ca="1">IF($G295="","",TEXT(VLOOKUP($A295,Mitglieder!$C$24:$BG$323,AS$303),"0.00"))</f>
        <v/>
      </c>
      <c r="AT295" s="54" t="str">
        <f ca="1">IF(OR(VLOOKUP($A295,Mitglieder!$C$24:$BG$323,AT$303)="",$G295=""),"",VLOOKUP($A295,Mitglieder!$C$24:$BG$323,AT$303))</f>
        <v/>
      </c>
      <c r="AU295" s="45" t="str">
        <f ca="1">IF($G295="","",TEXT(VLOOKUP($A295,Mitglieder!$C$24:$BG$323,AU$303),"0.00"))</f>
        <v/>
      </c>
      <c r="AV295" s="45" t="str">
        <f ca="1">IF($G295="","",TEXT(VLOOKUP($A295,Mitglieder!$C$24:$BG$323,AV$303),"0.00"))</f>
        <v/>
      </c>
      <c r="AW295" s="42" t="str">
        <f ca="1">IF($G295="","",VLOOKUP($A295,Mitglieder!$C$24:$BG$323,AW$303))</f>
        <v/>
      </c>
      <c r="AX295" s="54" t="str">
        <f ca="1">IF(OR(VLOOKUP($A295,Mitglieder!$C$24:$BG$323,AX$303)="",$G295=""),"",VLOOKUP($A295,Mitglieder!$C$24:$BG$323,AX$303))</f>
        <v/>
      </c>
      <c r="AY295" s="43" t="str">
        <f ca="1">IF($G295="","",TEXT(VLOOKUP($A295,Mitglieder!$C$24:$BG$323,AY$303),"TT.MM.JJJJ"))</f>
        <v/>
      </c>
      <c r="AZ295" s="43" t="str">
        <f ca="1">IF($G295="","",TEXT(VLOOKUP($A295,Mitglieder!$C$24:$BG$323,AZ$303),"TT.MM.JJJJ"))</f>
        <v/>
      </c>
      <c r="BA295" s="43" t="str">
        <f ca="1">IF($G295="","",TEXT(VLOOKUP($A295,Mitglieder!$C$24:$BG$323,BA$303),"TT.MM.JJJJ"))</f>
        <v/>
      </c>
      <c r="BB295" s="43" t="str">
        <f ca="1">IF($G295="","",TEXT(VLOOKUP($A295,Mitglieder!$C$24:$BG$323,BB$303),"TT.MM.JJJJ"))</f>
        <v/>
      </c>
      <c r="BC295" s="43" t="str">
        <f ca="1">IF($G295="","",TEXT(VLOOKUP($A295,Mitglieder!$C$24:$BG$323,BC$303),"TT.MM.JJJJ"))</f>
        <v/>
      </c>
      <c r="BD295" s="43" t="str">
        <f ca="1">IF($G295="","",TEXT(VLOOKUP($A295,Mitglieder!$C$24:$BG$323,BD$303),"TT.MM.JJJJ"))</f>
        <v/>
      </c>
      <c r="BE295" s="42" t="str">
        <f ca="1">IF($G295="","",VLOOKUP($A295,Mitglieder!$C$24:$BG$323,BE$303))</f>
        <v/>
      </c>
      <c r="BF295" s="42" t="str">
        <f ca="1">IF($G295="","",VLOOKUP($A295,Mitglieder!$C$24:$BG$323,BF$303))</f>
        <v/>
      </c>
    </row>
    <row r="296" spans="1:75" x14ac:dyDescent="0.35">
      <c r="A296" s="42">
        <v>296</v>
      </c>
      <c r="B296" s="42">
        <f ca="1">VLOOKUP($A296,Mitglieder!$C$24:$BA$323,B$303)</f>
        <v>1.0299999999999967</v>
      </c>
      <c r="C296" s="42" t="str">
        <f ca="1">IF($G296="","",VLOOKUP($A296,Mitglieder!$C$24:$BG$323,C$303))</f>
        <v/>
      </c>
      <c r="D296" s="42" t="str">
        <f ca="1">IF($G296="","",VLOOKUP($A296,Mitglieder!$C$24:$BG$323,D$303))</f>
        <v/>
      </c>
      <c r="E296" s="42" t="str">
        <f ca="1">IF($G296="","",VLOOKUP($A296,Mitglieder!$C$24:$BG$323,E$303))</f>
        <v/>
      </c>
      <c r="F296" s="54" t="str">
        <f ca="1">IF(OR(VLOOKUP($A296,Mitglieder!$C$24:$BG$323,F$303)="",$G296=""),"",VLOOKUP($A296,Mitglieder!$C$24:$BG$323,F$303))</f>
        <v/>
      </c>
      <c r="G296" s="72" t="str">
        <f ca="1">IF(B296/ROUND(B296,0)=1,VLOOKUP($A296,Mitglieder!$C$24:$BA$323,G$303),"")</f>
        <v/>
      </c>
      <c r="H296" s="42" t="str">
        <f ca="1">IF($G296="","",VLOOKUP($A296,Mitglieder!$C$24:$BG$323,H$303))</f>
        <v/>
      </c>
      <c r="I296" s="54" t="str">
        <f ca="1">IF(OR(VLOOKUP($A296,Mitglieder!$C$24:$BG$323,I$303)="",$G296=""),"",VLOOKUP($A296,Mitglieder!$C$24:$BG$323,I$303))</f>
        <v/>
      </c>
      <c r="J296" s="42" t="str">
        <f ca="1">IF($G296="","",VLOOKUP($A296,Mitglieder!$C$24:$BG$323,J$303))</f>
        <v/>
      </c>
      <c r="K296" s="54" t="str">
        <f ca="1">IF(OR(VLOOKUP($A296,Mitglieder!$C$24:$BG$323,K$303)="",$G296=""),"",VLOOKUP($A296,Mitglieder!$C$24:$BG$323,K$303))</f>
        <v/>
      </c>
      <c r="L296" s="42" t="str">
        <f ca="1">IF($G296="","",VLOOKUP($A296,Mitglieder!$C$24:$BG$323,L$303))</f>
        <v/>
      </c>
      <c r="M296" s="42" t="str">
        <f ca="1">IF($G296="","",VLOOKUP($A296,Mitglieder!$C$24:$BG$323,M$303))</f>
        <v/>
      </c>
      <c r="N296" s="42" t="str">
        <f ca="1">IF($G296="","",VLOOKUP($A296,Mitglieder!$C$24:$BG$323,N$303))</f>
        <v/>
      </c>
      <c r="O296" s="42" t="str">
        <f ca="1">IF($G296="","",VLOOKUP($A296,Mitglieder!$C$24:$BG$323,O$303))</f>
        <v/>
      </c>
      <c r="P296" s="42" t="str">
        <f ca="1">IF($G296="","",VLOOKUP($A296,Mitglieder!$C$24:$BG$323,P$303))</f>
        <v/>
      </c>
      <c r="Q296" s="42" t="str">
        <f ca="1">IF($G296="","",VLOOKUP($A296,Mitglieder!$C$24:$BG$323,Q$303))</f>
        <v/>
      </c>
      <c r="R296" s="54" t="str">
        <f ca="1">IF(OR(VLOOKUP($A296,Mitglieder!$C$24:$BG$323,R$303)="",$G296=""),"",VLOOKUP($A296,Mitglieder!$C$24:$BG$323,R$303))</f>
        <v/>
      </c>
      <c r="S296" s="43" t="str">
        <f ca="1">IF($G296="","",TEXT(VLOOKUP($A296,Mitglieder!$C$24:$BG$323,S$303),"TT.MM.JJJJ"))</f>
        <v/>
      </c>
      <c r="T296" s="43" t="str">
        <f ca="1">IF($G296="","",TEXT(VLOOKUP($A296,Mitglieder!$C$24:$BG$323,T$303),"TT.MM.JJJJ"))</f>
        <v/>
      </c>
      <c r="U296" s="43" t="str">
        <f ca="1">IF($G296="","",TEXT(VLOOKUP($A296,Mitglieder!$C$24:$BG$323,U$303),"TT.MM.JJJJ"))</f>
        <v/>
      </c>
      <c r="V296" s="54" t="str">
        <f ca="1">IF(OR(VLOOKUP($A296,Mitglieder!$C$24:$BG$323,V$303)="",$G296=""),"",VLOOKUP($A296,Mitglieder!$C$24:$BG$323,V$303))</f>
        <v/>
      </c>
      <c r="W296" s="54" t="str">
        <f ca="1">IF(OR(VLOOKUP($A296,Mitglieder!$C$24:$BG$323,W$303)="",$G296=""),"",VLOOKUP($A296,Mitglieder!$C$24:$BG$323,W$303))</f>
        <v/>
      </c>
      <c r="X296" s="54" t="str">
        <f ca="1">IF(OR(VLOOKUP($A296,Mitglieder!$C$24:$BG$323,X$303)="",$G296=""),"",VLOOKUP($A296,Mitglieder!$C$24:$BG$323,X$303))</f>
        <v/>
      </c>
      <c r="Y296" s="54" t="str">
        <f ca="1">IF(OR(VLOOKUP($A296,Mitglieder!$C$24:$BG$323,Y$303)="",$G296=""),"",VLOOKUP($A296,Mitglieder!$C$24:$BG$323,Y$303))</f>
        <v/>
      </c>
      <c r="Z296" s="54" t="str">
        <f ca="1">IF(OR(VLOOKUP($A296,Mitglieder!$C$24:$BG$323,Z$303)="",$G296=""),"",VLOOKUP($A296,Mitglieder!$C$24:$BG$323,Z$303))</f>
        <v/>
      </c>
      <c r="AA296" s="54" t="str">
        <f ca="1">IF(OR(VLOOKUP($A296,Mitglieder!$C$24:$BG$323,AA$303)="",$G296=""),"",VLOOKUP($A296,Mitglieder!$C$24:$BG$323,AA$303))</f>
        <v/>
      </c>
      <c r="AB296" s="54" t="str">
        <f ca="1">IF(OR(VLOOKUP($A296,Mitglieder!$C$24:$BG$323,AB$303)="",$G296=""),"",VLOOKUP($A296,Mitglieder!$C$24:$BG$323,AB$303))</f>
        <v/>
      </c>
      <c r="AC296" s="54" t="str">
        <f ca="1">IF(OR(VLOOKUP($A296,Mitglieder!$C$24:$BG$323,AC$303)="",$G296=""),"",VLOOKUP($A296,Mitglieder!$C$24:$BG$323,AC$303))</f>
        <v/>
      </c>
      <c r="AD296" s="54" t="str">
        <f ca="1">IF(OR(VLOOKUP($A296,Mitglieder!$C$24:$BG$323,AD$303)="",$G296=""),"",VLOOKUP($A296,Mitglieder!$C$24:$BG$323,AD$303))</f>
        <v/>
      </c>
      <c r="AE296" s="54" t="str">
        <f ca="1">IF(OR(VLOOKUP($A296,Mitglieder!$C$24:$BG$323,AE$303)="",$G296=""),"",VLOOKUP($A296,Mitglieder!$C$24:$BG$323,AE$303))</f>
        <v/>
      </c>
      <c r="AF296" s="54" t="str">
        <f ca="1">IF(OR(VLOOKUP($A296,Mitglieder!$C$24:$BG$323,AF$303)="",$G296=""),"",VLOOKUP($A296,Mitglieder!$C$24:$BG$323,AF$303))</f>
        <v/>
      </c>
      <c r="AG296" s="54" t="str">
        <f ca="1">IF(OR(VLOOKUP($A296,Mitglieder!$C$24:$BG$323,AG$303)="",$G296=""),"",VLOOKUP($A296,Mitglieder!$C$24:$BG$323,AG$303))</f>
        <v/>
      </c>
      <c r="AH296" s="54" t="str">
        <f ca="1">IF(OR(VLOOKUP($A296,Mitglieder!$C$24:$BG$323,AH$303)="",$G296=""),"",VLOOKUP($A296,Mitglieder!$C$24:$BG$323,AH$303))</f>
        <v/>
      </c>
      <c r="AI296" s="54" t="str">
        <f ca="1">IF(OR(VLOOKUP($A296,Mitglieder!$C$24:$BG$323,AI$303)="",$G296=""),"",VLOOKUP($A296,Mitglieder!$C$24:$BG$323,AI$303))</f>
        <v/>
      </c>
      <c r="AJ296" s="54" t="str">
        <f ca="1">IF(OR(VLOOKUP($A296,Mitglieder!$C$24:$BG$323,AJ$303)="",$G296=""),"",VLOOKUP($A296,Mitglieder!$C$24:$BG$323,AJ$303))</f>
        <v/>
      </c>
      <c r="AK296" s="54" t="str">
        <f ca="1">IF(OR(VLOOKUP($A296,Mitglieder!$C$24:$BG$323,AK$303)="",$G296=""),"",VLOOKUP($A296,Mitglieder!$C$24:$BG$323,AK$303))</f>
        <v/>
      </c>
      <c r="AL296" s="54" t="str">
        <f ca="1">IF(OR(VLOOKUP($A296,Mitglieder!$C$24:$BG$323,AL$303)="",$G296=""),"",VLOOKUP($A296,Mitglieder!$C$24:$BG$323,AL$303))</f>
        <v/>
      </c>
      <c r="AM296" s="42" t="str">
        <f ca="1">IF($G296="","",VLOOKUP($A296,Mitglieder!$C$24:$BG$323,AM$303))</f>
        <v/>
      </c>
      <c r="AN296" s="54" t="str">
        <f ca="1">IF(OR(VLOOKUP($A296,Mitglieder!$C$24:$BG$323,AN$303)="",$G296=""),"",VLOOKUP($A296,Mitglieder!$C$24:$BG$323,AN$303))</f>
        <v/>
      </c>
      <c r="AO296" s="43" t="str">
        <f ca="1">IF($G296="","",TEXT(VLOOKUP($A296,Mitglieder!$C$24:$BG$323,AO$303),"TT.MM.JJJJ"))</f>
        <v/>
      </c>
      <c r="AP296" s="42" t="str">
        <f ca="1">IF($G296="","",VLOOKUP($A296,Mitglieder!$C$24:$BG$323,AP$303))</f>
        <v/>
      </c>
      <c r="AQ296" s="45" t="str">
        <f ca="1">IF($G296="","",TEXT(VLOOKUP($A296,Mitglieder!$C$24:$BG$323,AQ$303),"0.00"))</f>
        <v/>
      </c>
      <c r="AR296" s="54" t="str">
        <f ca="1">IF(OR(VLOOKUP($A296,Mitglieder!$C$24:$BG$323,AR$303)="",$G296=""),"",VLOOKUP($A296,Mitglieder!$C$24:$BG$323,AR$303))</f>
        <v/>
      </c>
      <c r="AS296" s="45" t="str">
        <f ca="1">IF($G296="","",TEXT(VLOOKUP($A296,Mitglieder!$C$24:$BG$323,AS$303),"0.00"))</f>
        <v/>
      </c>
      <c r="AT296" s="54" t="str">
        <f ca="1">IF(OR(VLOOKUP($A296,Mitglieder!$C$24:$BG$323,AT$303)="",$G296=""),"",VLOOKUP($A296,Mitglieder!$C$24:$BG$323,AT$303))</f>
        <v/>
      </c>
      <c r="AU296" s="45" t="str">
        <f ca="1">IF($G296="","",TEXT(VLOOKUP($A296,Mitglieder!$C$24:$BG$323,AU$303),"0.00"))</f>
        <v/>
      </c>
      <c r="AV296" s="45" t="str">
        <f ca="1">IF($G296="","",TEXT(VLOOKUP($A296,Mitglieder!$C$24:$BG$323,AV$303),"0.00"))</f>
        <v/>
      </c>
      <c r="AW296" s="42" t="str">
        <f ca="1">IF($G296="","",VLOOKUP($A296,Mitglieder!$C$24:$BG$323,AW$303))</f>
        <v/>
      </c>
      <c r="AX296" s="54" t="str">
        <f ca="1">IF(OR(VLOOKUP($A296,Mitglieder!$C$24:$BG$323,AX$303)="",$G296=""),"",VLOOKUP($A296,Mitglieder!$C$24:$BG$323,AX$303))</f>
        <v/>
      </c>
      <c r="AY296" s="43" t="str">
        <f ca="1">IF($G296="","",TEXT(VLOOKUP($A296,Mitglieder!$C$24:$BG$323,AY$303),"TT.MM.JJJJ"))</f>
        <v/>
      </c>
      <c r="AZ296" s="43" t="str">
        <f ca="1">IF($G296="","",TEXT(VLOOKUP($A296,Mitglieder!$C$24:$BG$323,AZ$303),"TT.MM.JJJJ"))</f>
        <v/>
      </c>
      <c r="BA296" s="43" t="str">
        <f ca="1">IF($G296="","",TEXT(VLOOKUP($A296,Mitglieder!$C$24:$BG$323,BA$303),"TT.MM.JJJJ"))</f>
        <v/>
      </c>
      <c r="BB296" s="43" t="str">
        <f ca="1">IF($G296="","",TEXT(VLOOKUP($A296,Mitglieder!$C$24:$BG$323,BB$303),"TT.MM.JJJJ"))</f>
        <v/>
      </c>
      <c r="BC296" s="43" t="str">
        <f ca="1">IF($G296="","",TEXT(VLOOKUP($A296,Mitglieder!$C$24:$BG$323,BC$303),"TT.MM.JJJJ"))</f>
        <v/>
      </c>
      <c r="BD296" s="43" t="str">
        <f ca="1">IF($G296="","",TEXT(VLOOKUP($A296,Mitglieder!$C$24:$BG$323,BD$303),"TT.MM.JJJJ"))</f>
        <v/>
      </c>
      <c r="BE296" s="42" t="str">
        <f ca="1">IF($G296="","",VLOOKUP($A296,Mitglieder!$C$24:$BG$323,BE$303))</f>
        <v/>
      </c>
      <c r="BF296" s="42" t="str">
        <f ca="1">IF($G296="","",VLOOKUP($A296,Mitglieder!$C$24:$BG$323,BF$303))</f>
        <v/>
      </c>
    </row>
    <row r="297" spans="1:75" x14ac:dyDescent="0.35">
      <c r="A297" s="42">
        <v>297</v>
      </c>
      <c r="B297" s="42">
        <f ca="1">VLOOKUP($A297,Mitglieder!$C$24:$BA$323,B$303)</f>
        <v>1.0299999999999967</v>
      </c>
      <c r="C297" s="42" t="str">
        <f ca="1">IF($G297="","",VLOOKUP($A297,Mitglieder!$C$24:$BG$323,C$303))</f>
        <v/>
      </c>
      <c r="D297" s="42" t="str">
        <f ca="1">IF($G297="","",VLOOKUP($A297,Mitglieder!$C$24:$BG$323,D$303))</f>
        <v/>
      </c>
      <c r="E297" s="42" t="str">
        <f ca="1">IF($G297="","",VLOOKUP($A297,Mitglieder!$C$24:$BG$323,E$303))</f>
        <v/>
      </c>
      <c r="F297" s="54" t="str">
        <f ca="1">IF(OR(VLOOKUP($A297,Mitglieder!$C$24:$BG$323,F$303)="",$G297=""),"",VLOOKUP($A297,Mitglieder!$C$24:$BG$323,F$303))</f>
        <v/>
      </c>
      <c r="G297" s="72" t="str">
        <f ca="1">IF(B297/ROUND(B297,0)=1,VLOOKUP($A297,Mitglieder!$C$24:$BA$323,G$303),"")</f>
        <v/>
      </c>
      <c r="H297" s="42" t="str">
        <f ca="1">IF($G297="","",VLOOKUP($A297,Mitglieder!$C$24:$BG$323,H$303))</f>
        <v/>
      </c>
      <c r="I297" s="54" t="str">
        <f ca="1">IF(OR(VLOOKUP($A297,Mitglieder!$C$24:$BG$323,I$303)="",$G297=""),"",VLOOKUP($A297,Mitglieder!$C$24:$BG$323,I$303))</f>
        <v/>
      </c>
      <c r="J297" s="42" t="str">
        <f ca="1">IF($G297="","",VLOOKUP($A297,Mitglieder!$C$24:$BG$323,J$303))</f>
        <v/>
      </c>
      <c r="K297" s="54" t="str">
        <f ca="1">IF(OR(VLOOKUP($A297,Mitglieder!$C$24:$BG$323,K$303)="",$G297=""),"",VLOOKUP($A297,Mitglieder!$C$24:$BG$323,K$303))</f>
        <v/>
      </c>
      <c r="L297" s="42" t="str">
        <f ca="1">IF($G297="","",VLOOKUP($A297,Mitglieder!$C$24:$BG$323,L$303))</f>
        <v/>
      </c>
      <c r="M297" s="42" t="str">
        <f ca="1">IF($G297="","",VLOOKUP($A297,Mitglieder!$C$24:$BG$323,M$303))</f>
        <v/>
      </c>
      <c r="N297" s="42" t="str">
        <f ca="1">IF($G297="","",VLOOKUP($A297,Mitglieder!$C$24:$BG$323,N$303))</f>
        <v/>
      </c>
      <c r="O297" s="42" t="str">
        <f ca="1">IF($G297="","",VLOOKUP($A297,Mitglieder!$C$24:$BG$323,O$303))</f>
        <v/>
      </c>
      <c r="P297" s="42" t="str">
        <f ca="1">IF($G297="","",VLOOKUP($A297,Mitglieder!$C$24:$BG$323,P$303))</f>
        <v/>
      </c>
      <c r="Q297" s="42" t="str">
        <f ca="1">IF($G297="","",VLOOKUP($A297,Mitglieder!$C$24:$BG$323,Q$303))</f>
        <v/>
      </c>
      <c r="R297" s="54" t="str">
        <f ca="1">IF(OR(VLOOKUP($A297,Mitglieder!$C$24:$BG$323,R$303)="",$G297=""),"",VLOOKUP($A297,Mitglieder!$C$24:$BG$323,R$303))</f>
        <v/>
      </c>
      <c r="S297" s="43" t="str">
        <f ca="1">IF($G297="","",TEXT(VLOOKUP($A297,Mitglieder!$C$24:$BG$323,S$303),"TT.MM.JJJJ"))</f>
        <v/>
      </c>
      <c r="T297" s="43" t="str">
        <f ca="1">IF($G297="","",TEXT(VLOOKUP($A297,Mitglieder!$C$24:$BG$323,T$303),"TT.MM.JJJJ"))</f>
        <v/>
      </c>
      <c r="U297" s="43" t="str">
        <f ca="1">IF($G297="","",TEXT(VLOOKUP($A297,Mitglieder!$C$24:$BG$323,U$303),"TT.MM.JJJJ"))</f>
        <v/>
      </c>
      <c r="V297" s="54" t="str">
        <f ca="1">IF(OR(VLOOKUP($A297,Mitglieder!$C$24:$BG$323,V$303)="",$G297=""),"",VLOOKUP($A297,Mitglieder!$C$24:$BG$323,V$303))</f>
        <v/>
      </c>
      <c r="W297" s="54" t="str">
        <f ca="1">IF(OR(VLOOKUP($A297,Mitglieder!$C$24:$BG$323,W$303)="",$G297=""),"",VLOOKUP($A297,Mitglieder!$C$24:$BG$323,W$303))</f>
        <v/>
      </c>
      <c r="X297" s="54" t="str">
        <f ca="1">IF(OR(VLOOKUP($A297,Mitglieder!$C$24:$BG$323,X$303)="",$G297=""),"",VLOOKUP($A297,Mitglieder!$C$24:$BG$323,X$303))</f>
        <v/>
      </c>
      <c r="Y297" s="54" t="str">
        <f ca="1">IF(OR(VLOOKUP($A297,Mitglieder!$C$24:$BG$323,Y$303)="",$G297=""),"",VLOOKUP($A297,Mitglieder!$C$24:$BG$323,Y$303))</f>
        <v/>
      </c>
      <c r="Z297" s="54" t="str">
        <f ca="1">IF(OR(VLOOKUP($A297,Mitglieder!$C$24:$BG$323,Z$303)="",$G297=""),"",VLOOKUP($A297,Mitglieder!$C$24:$BG$323,Z$303))</f>
        <v/>
      </c>
      <c r="AA297" s="54" t="str">
        <f ca="1">IF(OR(VLOOKUP($A297,Mitglieder!$C$24:$BG$323,AA$303)="",$G297=""),"",VLOOKUP($A297,Mitglieder!$C$24:$BG$323,AA$303))</f>
        <v/>
      </c>
      <c r="AB297" s="54" t="str">
        <f ca="1">IF(OR(VLOOKUP($A297,Mitglieder!$C$24:$BG$323,AB$303)="",$G297=""),"",VLOOKUP($A297,Mitglieder!$C$24:$BG$323,AB$303))</f>
        <v/>
      </c>
      <c r="AC297" s="54" t="str">
        <f ca="1">IF(OR(VLOOKUP($A297,Mitglieder!$C$24:$BG$323,AC$303)="",$G297=""),"",VLOOKUP($A297,Mitglieder!$C$24:$BG$323,AC$303))</f>
        <v/>
      </c>
      <c r="AD297" s="54" t="str">
        <f ca="1">IF(OR(VLOOKUP($A297,Mitglieder!$C$24:$BG$323,AD$303)="",$G297=""),"",VLOOKUP($A297,Mitglieder!$C$24:$BG$323,AD$303))</f>
        <v/>
      </c>
      <c r="AE297" s="54" t="str">
        <f ca="1">IF(OR(VLOOKUP($A297,Mitglieder!$C$24:$BG$323,AE$303)="",$G297=""),"",VLOOKUP($A297,Mitglieder!$C$24:$BG$323,AE$303))</f>
        <v/>
      </c>
      <c r="AF297" s="54" t="str">
        <f ca="1">IF(OR(VLOOKUP($A297,Mitglieder!$C$24:$BG$323,AF$303)="",$G297=""),"",VLOOKUP($A297,Mitglieder!$C$24:$BG$323,AF$303))</f>
        <v/>
      </c>
      <c r="AG297" s="54" t="str">
        <f ca="1">IF(OR(VLOOKUP($A297,Mitglieder!$C$24:$BG$323,AG$303)="",$G297=""),"",VLOOKUP($A297,Mitglieder!$C$24:$BG$323,AG$303))</f>
        <v/>
      </c>
      <c r="AH297" s="54" t="str">
        <f ca="1">IF(OR(VLOOKUP($A297,Mitglieder!$C$24:$BG$323,AH$303)="",$G297=""),"",VLOOKUP($A297,Mitglieder!$C$24:$BG$323,AH$303))</f>
        <v/>
      </c>
      <c r="AI297" s="54" t="str">
        <f ca="1">IF(OR(VLOOKUP($A297,Mitglieder!$C$24:$BG$323,AI$303)="",$G297=""),"",VLOOKUP($A297,Mitglieder!$C$24:$BG$323,AI$303))</f>
        <v/>
      </c>
      <c r="AJ297" s="54" t="str">
        <f ca="1">IF(OR(VLOOKUP($A297,Mitglieder!$C$24:$BG$323,AJ$303)="",$G297=""),"",VLOOKUP($A297,Mitglieder!$C$24:$BG$323,AJ$303))</f>
        <v/>
      </c>
      <c r="AK297" s="54" t="str">
        <f ca="1">IF(OR(VLOOKUP($A297,Mitglieder!$C$24:$BG$323,AK$303)="",$G297=""),"",VLOOKUP($A297,Mitglieder!$C$24:$BG$323,AK$303))</f>
        <v/>
      </c>
      <c r="AL297" s="54" t="str">
        <f ca="1">IF(OR(VLOOKUP($A297,Mitglieder!$C$24:$BG$323,AL$303)="",$G297=""),"",VLOOKUP($A297,Mitglieder!$C$24:$BG$323,AL$303))</f>
        <v/>
      </c>
      <c r="AM297" s="42" t="str">
        <f ca="1">IF($G297="","",VLOOKUP($A297,Mitglieder!$C$24:$BG$323,AM$303))</f>
        <v/>
      </c>
      <c r="AN297" s="54" t="str">
        <f ca="1">IF(OR(VLOOKUP($A297,Mitglieder!$C$24:$BG$323,AN$303)="",$G297=""),"",VLOOKUP($A297,Mitglieder!$C$24:$BG$323,AN$303))</f>
        <v/>
      </c>
      <c r="AO297" s="43" t="str">
        <f ca="1">IF($G297="","",TEXT(VLOOKUP($A297,Mitglieder!$C$24:$BG$323,AO$303),"TT.MM.JJJJ"))</f>
        <v/>
      </c>
      <c r="AP297" s="42" t="str">
        <f ca="1">IF($G297="","",VLOOKUP($A297,Mitglieder!$C$24:$BG$323,AP$303))</f>
        <v/>
      </c>
      <c r="AQ297" s="45" t="str">
        <f ca="1">IF($G297="","",TEXT(VLOOKUP($A297,Mitglieder!$C$24:$BG$323,AQ$303),"0.00"))</f>
        <v/>
      </c>
      <c r="AR297" s="54" t="str">
        <f ca="1">IF(OR(VLOOKUP($A297,Mitglieder!$C$24:$BG$323,AR$303)="",$G297=""),"",VLOOKUP($A297,Mitglieder!$C$24:$BG$323,AR$303))</f>
        <v/>
      </c>
      <c r="AS297" s="45" t="str">
        <f ca="1">IF($G297="","",TEXT(VLOOKUP($A297,Mitglieder!$C$24:$BG$323,AS$303),"0.00"))</f>
        <v/>
      </c>
      <c r="AT297" s="54" t="str">
        <f ca="1">IF(OR(VLOOKUP($A297,Mitglieder!$C$24:$BG$323,AT$303)="",$G297=""),"",VLOOKUP($A297,Mitglieder!$C$24:$BG$323,AT$303))</f>
        <v/>
      </c>
      <c r="AU297" s="45" t="str">
        <f ca="1">IF($G297="","",TEXT(VLOOKUP($A297,Mitglieder!$C$24:$BG$323,AU$303),"0.00"))</f>
        <v/>
      </c>
      <c r="AV297" s="45" t="str">
        <f ca="1">IF($G297="","",TEXT(VLOOKUP($A297,Mitglieder!$C$24:$BG$323,AV$303),"0.00"))</f>
        <v/>
      </c>
      <c r="AW297" s="42" t="str">
        <f ca="1">IF($G297="","",VLOOKUP($A297,Mitglieder!$C$24:$BG$323,AW$303))</f>
        <v/>
      </c>
      <c r="AX297" s="54" t="str">
        <f ca="1">IF(OR(VLOOKUP($A297,Mitglieder!$C$24:$BG$323,AX$303)="",$G297=""),"",VLOOKUP($A297,Mitglieder!$C$24:$BG$323,AX$303))</f>
        <v/>
      </c>
      <c r="AY297" s="43" t="str">
        <f ca="1">IF($G297="","",TEXT(VLOOKUP($A297,Mitglieder!$C$24:$BG$323,AY$303),"TT.MM.JJJJ"))</f>
        <v/>
      </c>
      <c r="AZ297" s="43" t="str">
        <f ca="1">IF($G297="","",TEXT(VLOOKUP($A297,Mitglieder!$C$24:$BG$323,AZ$303),"TT.MM.JJJJ"))</f>
        <v/>
      </c>
      <c r="BA297" s="43" t="str">
        <f ca="1">IF($G297="","",TEXT(VLOOKUP($A297,Mitglieder!$C$24:$BG$323,BA$303),"TT.MM.JJJJ"))</f>
        <v/>
      </c>
      <c r="BB297" s="43" t="str">
        <f ca="1">IF($G297="","",TEXT(VLOOKUP($A297,Mitglieder!$C$24:$BG$323,BB$303),"TT.MM.JJJJ"))</f>
        <v/>
      </c>
      <c r="BC297" s="43" t="str">
        <f ca="1">IF($G297="","",TEXT(VLOOKUP($A297,Mitglieder!$C$24:$BG$323,BC$303),"TT.MM.JJJJ"))</f>
        <v/>
      </c>
      <c r="BD297" s="43" t="str">
        <f ca="1">IF($G297="","",TEXT(VLOOKUP($A297,Mitglieder!$C$24:$BG$323,BD$303),"TT.MM.JJJJ"))</f>
        <v/>
      </c>
      <c r="BE297" s="42" t="str">
        <f ca="1">IF($G297="","",VLOOKUP($A297,Mitglieder!$C$24:$BG$323,BE$303))</f>
        <v/>
      </c>
      <c r="BF297" s="42" t="str">
        <f ca="1">IF($G297="","",VLOOKUP($A297,Mitglieder!$C$24:$BG$323,BF$303))</f>
        <v/>
      </c>
    </row>
    <row r="298" spans="1:75" x14ac:dyDescent="0.35">
      <c r="A298" s="42">
        <v>298</v>
      </c>
      <c r="B298" s="42">
        <f ca="1">VLOOKUP($A298,Mitglieder!$C$24:$BA$323,B$303)</f>
        <v>1.0299999999999967</v>
      </c>
      <c r="C298" s="42" t="str">
        <f ca="1">IF($G298="","",VLOOKUP($A298,Mitglieder!$C$24:$BG$323,C$303))</f>
        <v/>
      </c>
      <c r="D298" s="42" t="str">
        <f ca="1">IF($G298="","",VLOOKUP($A298,Mitglieder!$C$24:$BG$323,D$303))</f>
        <v/>
      </c>
      <c r="E298" s="42" t="str">
        <f ca="1">IF($G298="","",VLOOKUP($A298,Mitglieder!$C$24:$BG$323,E$303))</f>
        <v/>
      </c>
      <c r="F298" s="54" t="str">
        <f ca="1">IF(OR(VLOOKUP($A298,Mitglieder!$C$24:$BG$323,F$303)="",$G298=""),"",VLOOKUP($A298,Mitglieder!$C$24:$BG$323,F$303))</f>
        <v/>
      </c>
      <c r="G298" s="72" t="str">
        <f ca="1">IF(B298/ROUND(B298,0)=1,VLOOKUP($A298,Mitglieder!$C$24:$BA$323,G$303),"")</f>
        <v/>
      </c>
      <c r="H298" s="42" t="str">
        <f ca="1">IF($G298="","",VLOOKUP($A298,Mitglieder!$C$24:$BG$323,H$303))</f>
        <v/>
      </c>
      <c r="I298" s="54" t="str">
        <f ca="1">IF(OR(VLOOKUP($A298,Mitglieder!$C$24:$BG$323,I$303)="",$G298=""),"",VLOOKUP($A298,Mitglieder!$C$24:$BG$323,I$303))</f>
        <v/>
      </c>
      <c r="J298" s="42" t="str">
        <f ca="1">IF($G298="","",VLOOKUP($A298,Mitglieder!$C$24:$BG$323,J$303))</f>
        <v/>
      </c>
      <c r="K298" s="54" t="str">
        <f ca="1">IF(OR(VLOOKUP($A298,Mitglieder!$C$24:$BG$323,K$303)="",$G298=""),"",VLOOKUP($A298,Mitglieder!$C$24:$BG$323,K$303))</f>
        <v/>
      </c>
      <c r="L298" s="42" t="str">
        <f ca="1">IF($G298="","",VLOOKUP($A298,Mitglieder!$C$24:$BG$323,L$303))</f>
        <v/>
      </c>
      <c r="M298" s="42" t="str">
        <f ca="1">IF($G298="","",VLOOKUP($A298,Mitglieder!$C$24:$BG$323,M$303))</f>
        <v/>
      </c>
      <c r="N298" s="42" t="str">
        <f ca="1">IF($G298="","",VLOOKUP($A298,Mitglieder!$C$24:$BG$323,N$303))</f>
        <v/>
      </c>
      <c r="O298" s="42" t="str">
        <f ca="1">IF($G298="","",VLOOKUP($A298,Mitglieder!$C$24:$BG$323,O$303))</f>
        <v/>
      </c>
      <c r="P298" s="42" t="str">
        <f ca="1">IF($G298="","",VLOOKUP($A298,Mitglieder!$C$24:$BG$323,P$303))</f>
        <v/>
      </c>
      <c r="Q298" s="42" t="str">
        <f ca="1">IF($G298="","",VLOOKUP($A298,Mitglieder!$C$24:$BG$323,Q$303))</f>
        <v/>
      </c>
      <c r="R298" s="54" t="str">
        <f ca="1">IF(OR(VLOOKUP($A298,Mitglieder!$C$24:$BG$323,R$303)="",$G298=""),"",VLOOKUP($A298,Mitglieder!$C$24:$BG$323,R$303))</f>
        <v/>
      </c>
      <c r="S298" s="43" t="str">
        <f ca="1">IF($G298="","",TEXT(VLOOKUP($A298,Mitglieder!$C$24:$BG$323,S$303),"TT.MM.JJJJ"))</f>
        <v/>
      </c>
      <c r="T298" s="43" t="str">
        <f ca="1">IF($G298="","",TEXT(VLOOKUP($A298,Mitglieder!$C$24:$BG$323,T$303),"TT.MM.JJJJ"))</f>
        <v/>
      </c>
      <c r="U298" s="43" t="str">
        <f ca="1">IF($G298="","",TEXT(VLOOKUP($A298,Mitglieder!$C$24:$BG$323,U$303),"TT.MM.JJJJ"))</f>
        <v/>
      </c>
      <c r="V298" s="54" t="str">
        <f ca="1">IF(OR(VLOOKUP($A298,Mitglieder!$C$24:$BG$323,V$303)="",$G298=""),"",VLOOKUP($A298,Mitglieder!$C$24:$BG$323,V$303))</f>
        <v/>
      </c>
      <c r="W298" s="54" t="str">
        <f ca="1">IF(OR(VLOOKUP($A298,Mitglieder!$C$24:$BG$323,W$303)="",$G298=""),"",VLOOKUP($A298,Mitglieder!$C$24:$BG$323,W$303))</f>
        <v/>
      </c>
      <c r="X298" s="54" t="str">
        <f ca="1">IF(OR(VLOOKUP($A298,Mitglieder!$C$24:$BG$323,X$303)="",$G298=""),"",VLOOKUP($A298,Mitglieder!$C$24:$BG$323,X$303))</f>
        <v/>
      </c>
      <c r="Y298" s="54" t="str">
        <f ca="1">IF(OR(VLOOKUP($A298,Mitglieder!$C$24:$BG$323,Y$303)="",$G298=""),"",VLOOKUP($A298,Mitglieder!$C$24:$BG$323,Y$303))</f>
        <v/>
      </c>
      <c r="Z298" s="54" t="str">
        <f ca="1">IF(OR(VLOOKUP($A298,Mitglieder!$C$24:$BG$323,Z$303)="",$G298=""),"",VLOOKUP($A298,Mitglieder!$C$24:$BG$323,Z$303))</f>
        <v/>
      </c>
      <c r="AA298" s="54" t="str">
        <f ca="1">IF(OR(VLOOKUP($A298,Mitglieder!$C$24:$BG$323,AA$303)="",$G298=""),"",VLOOKUP($A298,Mitglieder!$C$24:$BG$323,AA$303))</f>
        <v/>
      </c>
      <c r="AB298" s="54" t="str">
        <f ca="1">IF(OR(VLOOKUP($A298,Mitglieder!$C$24:$BG$323,AB$303)="",$G298=""),"",VLOOKUP($A298,Mitglieder!$C$24:$BG$323,AB$303))</f>
        <v/>
      </c>
      <c r="AC298" s="54" t="str">
        <f ca="1">IF(OR(VLOOKUP($A298,Mitglieder!$C$24:$BG$323,AC$303)="",$G298=""),"",VLOOKUP($A298,Mitglieder!$C$24:$BG$323,AC$303))</f>
        <v/>
      </c>
      <c r="AD298" s="54" t="str">
        <f ca="1">IF(OR(VLOOKUP($A298,Mitglieder!$C$24:$BG$323,AD$303)="",$G298=""),"",VLOOKUP($A298,Mitglieder!$C$24:$BG$323,AD$303))</f>
        <v/>
      </c>
      <c r="AE298" s="54" t="str">
        <f ca="1">IF(OR(VLOOKUP($A298,Mitglieder!$C$24:$BG$323,AE$303)="",$G298=""),"",VLOOKUP($A298,Mitglieder!$C$24:$BG$323,AE$303))</f>
        <v/>
      </c>
      <c r="AF298" s="54" t="str">
        <f ca="1">IF(OR(VLOOKUP($A298,Mitglieder!$C$24:$BG$323,AF$303)="",$G298=""),"",VLOOKUP($A298,Mitglieder!$C$24:$BG$323,AF$303))</f>
        <v/>
      </c>
      <c r="AG298" s="54" t="str">
        <f ca="1">IF(OR(VLOOKUP($A298,Mitglieder!$C$24:$BG$323,AG$303)="",$G298=""),"",VLOOKUP($A298,Mitglieder!$C$24:$BG$323,AG$303))</f>
        <v/>
      </c>
      <c r="AH298" s="54" t="str">
        <f ca="1">IF(OR(VLOOKUP($A298,Mitglieder!$C$24:$BG$323,AH$303)="",$G298=""),"",VLOOKUP($A298,Mitglieder!$C$24:$BG$323,AH$303))</f>
        <v/>
      </c>
      <c r="AI298" s="54" t="str">
        <f ca="1">IF(OR(VLOOKUP($A298,Mitglieder!$C$24:$BG$323,AI$303)="",$G298=""),"",VLOOKUP($A298,Mitglieder!$C$24:$BG$323,AI$303))</f>
        <v/>
      </c>
      <c r="AJ298" s="54" t="str">
        <f ca="1">IF(OR(VLOOKUP($A298,Mitglieder!$C$24:$BG$323,AJ$303)="",$G298=""),"",VLOOKUP($A298,Mitglieder!$C$24:$BG$323,AJ$303))</f>
        <v/>
      </c>
      <c r="AK298" s="54" t="str">
        <f ca="1">IF(OR(VLOOKUP($A298,Mitglieder!$C$24:$BG$323,AK$303)="",$G298=""),"",VLOOKUP($A298,Mitglieder!$C$24:$BG$323,AK$303))</f>
        <v/>
      </c>
      <c r="AL298" s="54" t="str">
        <f ca="1">IF(OR(VLOOKUP($A298,Mitglieder!$C$24:$BG$323,AL$303)="",$G298=""),"",VLOOKUP($A298,Mitglieder!$C$24:$BG$323,AL$303))</f>
        <v/>
      </c>
      <c r="AM298" s="42" t="str">
        <f ca="1">IF($G298="","",VLOOKUP($A298,Mitglieder!$C$24:$BG$323,AM$303))</f>
        <v/>
      </c>
      <c r="AN298" s="54" t="str">
        <f ca="1">IF(OR(VLOOKUP($A298,Mitglieder!$C$24:$BG$323,AN$303)="",$G298=""),"",VLOOKUP($A298,Mitglieder!$C$24:$BG$323,AN$303))</f>
        <v/>
      </c>
      <c r="AO298" s="43" t="str">
        <f ca="1">IF($G298="","",TEXT(VLOOKUP($A298,Mitglieder!$C$24:$BG$323,AO$303),"TT.MM.JJJJ"))</f>
        <v/>
      </c>
      <c r="AP298" s="42" t="str">
        <f ca="1">IF($G298="","",VLOOKUP($A298,Mitglieder!$C$24:$BG$323,AP$303))</f>
        <v/>
      </c>
      <c r="AQ298" s="45" t="str">
        <f ca="1">IF($G298="","",TEXT(VLOOKUP($A298,Mitglieder!$C$24:$BG$323,AQ$303),"0.00"))</f>
        <v/>
      </c>
      <c r="AR298" s="54" t="str">
        <f ca="1">IF(OR(VLOOKUP($A298,Mitglieder!$C$24:$BG$323,AR$303)="",$G298=""),"",VLOOKUP($A298,Mitglieder!$C$24:$BG$323,AR$303))</f>
        <v/>
      </c>
      <c r="AS298" s="45" t="str">
        <f ca="1">IF($G298="","",TEXT(VLOOKUP($A298,Mitglieder!$C$24:$BG$323,AS$303),"0.00"))</f>
        <v/>
      </c>
      <c r="AT298" s="54" t="str">
        <f ca="1">IF(OR(VLOOKUP($A298,Mitglieder!$C$24:$BG$323,AT$303)="",$G298=""),"",VLOOKUP($A298,Mitglieder!$C$24:$BG$323,AT$303))</f>
        <v/>
      </c>
      <c r="AU298" s="45" t="str">
        <f ca="1">IF($G298="","",TEXT(VLOOKUP($A298,Mitglieder!$C$24:$BG$323,AU$303),"0.00"))</f>
        <v/>
      </c>
      <c r="AV298" s="45" t="str">
        <f ca="1">IF($G298="","",TEXT(VLOOKUP($A298,Mitglieder!$C$24:$BG$323,AV$303),"0.00"))</f>
        <v/>
      </c>
      <c r="AW298" s="42" t="str">
        <f ca="1">IF($G298="","",VLOOKUP($A298,Mitglieder!$C$24:$BG$323,AW$303))</f>
        <v/>
      </c>
      <c r="AX298" s="54" t="str">
        <f ca="1">IF(OR(VLOOKUP($A298,Mitglieder!$C$24:$BG$323,AX$303)="",$G298=""),"",VLOOKUP($A298,Mitglieder!$C$24:$BG$323,AX$303))</f>
        <v/>
      </c>
      <c r="AY298" s="43" t="str">
        <f ca="1">IF($G298="","",TEXT(VLOOKUP($A298,Mitglieder!$C$24:$BG$323,AY$303),"TT.MM.JJJJ"))</f>
        <v/>
      </c>
      <c r="AZ298" s="43" t="str">
        <f ca="1">IF($G298="","",TEXT(VLOOKUP($A298,Mitglieder!$C$24:$BG$323,AZ$303),"TT.MM.JJJJ"))</f>
        <v/>
      </c>
      <c r="BA298" s="43" t="str">
        <f ca="1">IF($G298="","",TEXT(VLOOKUP($A298,Mitglieder!$C$24:$BG$323,BA$303),"TT.MM.JJJJ"))</f>
        <v/>
      </c>
      <c r="BB298" s="43" t="str">
        <f ca="1">IF($G298="","",TEXT(VLOOKUP($A298,Mitglieder!$C$24:$BG$323,BB$303),"TT.MM.JJJJ"))</f>
        <v/>
      </c>
      <c r="BC298" s="43" t="str">
        <f ca="1">IF($G298="","",TEXT(VLOOKUP($A298,Mitglieder!$C$24:$BG$323,BC$303),"TT.MM.JJJJ"))</f>
        <v/>
      </c>
      <c r="BD298" s="43" t="str">
        <f ca="1">IF($G298="","",TEXT(VLOOKUP($A298,Mitglieder!$C$24:$BG$323,BD$303),"TT.MM.JJJJ"))</f>
        <v/>
      </c>
      <c r="BE298" s="42" t="str">
        <f ca="1">IF($G298="","",VLOOKUP($A298,Mitglieder!$C$24:$BG$323,BE$303))</f>
        <v/>
      </c>
      <c r="BF298" s="42" t="str">
        <f ca="1">IF($G298="","",VLOOKUP($A298,Mitglieder!$C$24:$BG$323,BF$303))</f>
        <v/>
      </c>
    </row>
    <row r="299" spans="1:75" x14ac:dyDescent="0.35">
      <c r="A299" s="42">
        <v>299</v>
      </c>
      <c r="B299" s="42">
        <f ca="1">VLOOKUP($A299,Mitglieder!$C$24:$BA$323,B$303)</f>
        <v>1.0299999999999967</v>
      </c>
      <c r="C299" s="42" t="str">
        <f ca="1">IF($G299="","",VLOOKUP($A299,Mitglieder!$C$24:$BG$323,C$303))</f>
        <v/>
      </c>
      <c r="D299" s="42" t="str">
        <f ca="1">IF($G299="","",VLOOKUP($A299,Mitglieder!$C$24:$BG$323,D$303))</f>
        <v/>
      </c>
      <c r="E299" s="42" t="str">
        <f ca="1">IF($G299="","",VLOOKUP($A299,Mitglieder!$C$24:$BG$323,E$303))</f>
        <v/>
      </c>
      <c r="F299" s="54" t="str">
        <f ca="1">IF(OR(VLOOKUP($A299,Mitglieder!$C$24:$BG$323,F$303)="",$G299=""),"",VLOOKUP($A299,Mitglieder!$C$24:$BG$323,F$303))</f>
        <v/>
      </c>
      <c r="G299" s="72" t="str">
        <f ca="1">IF(B299/ROUND(B299,0)=1,VLOOKUP($A299,Mitglieder!$C$24:$BA$323,G$303),"")</f>
        <v/>
      </c>
      <c r="H299" s="42" t="str">
        <f ca="1">IF($G299="","",VLOOKUP($A299,Mitglieder!$C$24:$BG$323,H$303))</f>
        <v/>
      </c>
      <c r="I299" s="54" t="str">
        <f ca="1">IF(OR(VLOOKUP($A299,Mitglieder!$C$24:$BG$323,I$303)="",$G299=""),"",VLOOKUP($A299,Mitglieder!$C$24:$BG$323,I$303))</f>
        <v/>
      </c>
      <c r="J299" s="42" t="str">
        <f ca="1">IF($G299="","",VLOOKUP($A299,Mitglieder!$C$24:$BG$323,J$303))</f>
        <v/>
      </c>
      <c r="K299" s="54" t="str">
        <f ca="1">IF(OR(VLOOKUP($A299,Mitglieder!$C$24:$BG$323,K$303)="",$G299=""),"",VLOOKUP($A299,Mitglieder!$C$24:$BG$323,K$303))</f>
        <v/>
      </c>
      <c r="L299" s="42" t="str">
        <f ca="1">IF($G299="","",VLOOKUP($A299,Mitglieder!$C$24:$BG$323,L$303))</f>
        <v/>
      </c>
      <c r="M299" s="42" t="str">
        <f ca="1">IF($G299="","",VLOOKUP($A299,Mitglieder!$C$24:$BG$323,M$303))</f>
        <v/>
      </c>
      <c r="N299" s="42" t="str">
        <f ca="1">IF($G299="","",VLOOKUP($A299,Mitglieder!$C$24:$BG$323,N$303))</f>
        <v/>
      </c>
      <c r="O299" s="42" t="str">
        <f ca="1">IF($G299="","",VLOOKUP($A299,Mitglieder!$C$24:$BG$323,O$303))</f>
        <v/>
      </c>
      <c r="P299" s="42" t="str">
        <f ca="1">IF($G299="","",VLOOKUP($A299,Mitglieder!$C$24:$BG$323,P$303))</f>
        <v/>
      </c>
      <c r="Q299" s="42" t="str">
        <f ca="1">IF($G299="","",VLOOKUP($A299,Mitglieder!$C$24:$BG$323,Q$303))</f>
        <v/>
      </c>
      <c r="R299" s="54" t="str">
        <f ca="1">IF(OR(VLOOKUP($A299,Mitglieder!$C$24:$BG$323,R$303)="",$G299=""),"",VLOOKUP($A299,Mitglieder!$C$24:$BG$323,R$303))</f>
        <v/>
      </c>
      <c r="S299" s="43" t="str">
        <f ca="1">IF($G299="","",TEXT(VLOOKUP($A299,Mitglieder!$C$24:$BG$323,S$303),"TT.MM.JJJJ"))</f>
        <v/>
      </c>
      <c r="T299" s="43" t="str">
        <f ca="1">IF($G299="","",TEXT(VLOOKUP($A299,Mitglieder!$C$24:$BG$323,T$303),"TT.MM.JJJJ"))</f>
        <v/>
      </c>
      <c r="U299" s="43" t="str">
        <f ca="1">IF($G299="","",TEXT(VLOOKUP($A299,Mitglieder!$C$24:$BG$323,U$303),"TT.MM.JJJJ"))</f>
        <v/>
      </c>
      <c r="V299" s="54" t="str">
        <f ca="1">IF(OR(VLOOKUP($A299,Mitglieder!$C$24:$BG$323,V$303)="",$G299=""),"",VLOOKUP($A299,Mitglieder!$C$24:$BG$323,V$303))</f>
        <v/>
      </c>
      <c r="W299" s="54" t="str">
        <f ca="1">IF(OR(VLOOKUP($A299,Mitglieder!$C$24:$BG$323,W$303)="",$G299=""),"",VLOOKUP($A299,Mitglieder!$C$24:$BG$323,W$303))</f>
        <v/>
      </c>
      <c r="X299" s="54" t="str">
        <f ca="1">IF(OR(VLOOKUP($A299,Mitglieder!$C$24:$BG$323,X$303)="",$G299=""),"",VLOOKUP($A299,Mitglieder!$C$24:$BG$323,X$303))</f>
        <v/>
      </c>
      <c r="Y299" s="54" t="str">
        <f ca="1">IF(OR(VLOOKUP($A299,Mitglieder!$C$24:$BG$323,Y$303)="",$G299=""),"",VLOOKUP($A299,Mitglieder!$C$24:$BG$323,Y$303))</f>
        <v/>
      </c>
      <c r="Z299" s="54" t="str">
        <f ca="1">IF(OR(VLOOKUP($A299,Mitglieder!$C$24:$BG$323,Z$303)="",$G299=""),"",VLOOKUP($A299,Mitglieder!$C$24:$BG$323,Z$303))</f>
        <v/>
      </c>
      <c r="AA299" s="54" t="str">
        <f ca="1">IF(OR(VLOOKUP($A299,Mitglieder!$C$24:$BG$323,AA$303)="",$G299=""),"",VLOOKUP($A299,Mitglieder!$C$24:$BG$323,AA$303))</f>
        <v/>
      </c>
      <c r="AB299" s="54" t="str">
        <f ca="1">IF(OR(VLOOKUP($A299,Mitglieder!$C$24:$BG$323,AB$303)="",$G299=""),"",VLOOKUP($A299,Mitglieder!$C$24:$BG$323,AB$303))</f>
        <v/>
      </c>
      <c r="AC299" s="54" t="str">
        <f ca="1">IF(OR(VLOOKUP($A299,Mitglieder!$C$24:$BG$323,AC$303)="",$G299=""),"",VLOOKUP($A299,Mitglieder!$C$24:$BG$323,AC$303))</f>
        <v/>
      </c>
      <c r="AD299" s="54" t="str">
        <f ca="1">IF(OR(VLOOKUP($A299,Mitglieder!$C$24:$BG$323,AD$303)="",$G299=""),"",VLOOKUP($A299,Mitglieder!$C$24:$BG$323,AD$303))</f>
        <v/>
      </c>
      <c r="AE299" s="54" t="str">
        <f ca="1">IF(OR(VLOOKUP($A299,Mitglieder!$C$24:$BG$323,AE$303)="",$G299=""),"",VLOOKUP($A299,Mitglieder!$C$24:$BG$323,AE$303))</f>
        <v/>
      </c>
      <c r="AF299" s="54" t="str">
        <f ca="1">IF(OR(VLOOKUP($A299,Mitglieder!$C$24:$BG$323,AF$303)="",$G299=""),"",VLOOKUP($A299,Mitglieder!$C$24:$BG$323,AF$303))</f>
        <v/>
      </c>
      <c r="AG299" s="54" t="str">
        <f ca="1">IF(OR(VLOOKUP($A299,Mitglieder!$C$24:$BG$323,AG$303)="",$G299=""),"",VLOOKUP($A299,Mitglieder!$C$24:$BG$323,AG$303))</f>
        <v/>
      </c>
      <c r="AH299" s="54" t="str">
        <f ca="1">IF(OR(VLOOKUP($A299,Mitglieder!$C$24:$BG$323,AH$303)="",$G299=""),"",VLOOKUP($A299,Mitglieder!$C$24:$BG$323,AH$303))</f>
        <v/>
      </c>
      <c r="AI299" s="54" t="str">
        <f ca="1">IF(OR(VLOOKUP($A299,Mitglieder!$C$24:$BG$323,AI$303)="",$G299=""),"",VLOOKUP($A299,Mitglieder!$C$24:$BG$323,AI$303))</f>
        <v/>
      </c>
      <c r="AJ299" s="54" t="str">
        <f ca="1">IF(OR(VLOOKUP($A299,Mitglieder!$C$24:$BG$323,AJ$303)="",$G299=""),"",VLOOKUP($A299,Mitglieder!$C$24:$BG$323,AJ$303))</f>
        <v/>
      </c>
      <c r="AK299" s="54" t="str">
        <f ca="1">IF(OR(VLOOKUP($A299,Mitglieder!$C$24:$BG$323,AK$303)="",$G299=""),"",VLOOKUP($A299,Mitglieder!$C$24:$BG$323,AK$303))</f>
        <v/>
      </c>
      <c r="AL299" s="54" t="str">
        <f ca="1">IF(OR(VLOOKUP($A299,Mitglieder!$C$24:$BG$323,AL$303)="",$G299=""),"",VLOOKUP($A299,Mitglieder!$C$24:$BG$323,AL$303))</f>
        <v/>
      </c>
      <c r="AM299" s="42" t="str">
        <f ca="1">IF($G299="","",VLOOKUP($A299,Mitglieder!$C$24:$BG$323,AM$303))</f>
        <v/>
      </c>
      <c r="AN299" s="54" t="str">
        <f ca="1">IF(OR(VLOOKUP($A299,Mitglieder!$C$24:$BG$323,AN$303)="",$G299=""),"",VLOOKUP($A299,Mitglieder!$C$24:$BG$323,AN$303))</f>
        <v/>
      </c>
      <c r="AO299" s="43" t="str">
        <f ca="1">IF($G299="","",TEXT(VLOOKUP($A299,Mitglieder!$C$24:$BG$323,AO$303),"TT.MM.JJJJ"))</f>
        <v/>
      </c>
      <c r="AP299" s="42" t="str">
        <f ca="1">IF($G299="","",VLOOKUP($A299,Mitglieder!$C$24:$BG$323,AP$303))</f>
        <v/>
      </c>
      <c r="AQ299" s="45" t="str">
        <f ca="1">IF($G299="","",TEXT(VLOOKUP($A299,Mitglieder!$C$24:$BG$323,AQ$303),"0.00"))</f>
        <v/>
      </c>
      <c r="AR299" s="54" t="str">
        <f ca="1">IF(OR(VLOOKUP($A299,Mitglieder!$C$24:$BG$323,AR$303)="",$G299=""),"",VLOOKUP($A299,Mitglieder!$C$24:$BG$323,AR$303))</f>
        <v/>
      </c>
      <c r="AS299" s="45" t="str">
        <f ca="1">IF($G299="","",TEXT(VLOOKUP($A299,Mitglieder!$C$24:$BG$323,AS$303),"0.00"))</f>
        <v/>
      </c>
      <c r="AT299" s="54" t="str">
        <f ca="1">IF(OR(VLOOKUP($A299,Mitglieder!$C$24:$BG$323,AT$303)="",$G299=""),"",VLOOKUP($A299,Mitglieder!$C$24:$BG$323,AT$303))</f>
        <v/>
      </c>
      <c r="AU299" s="45" t="str">
        <f ca="1">IF($G299="","",TEXT(VLOOKUP($A299,Mitglieder!$C$24:$BG$323,AU$303),"0.00"))</f>
        <v/>
      </c>
      <c r="AV299" s="45" t="str">
        <f ca="1">IF($G299="","",TEXT(VLOOKUP($A299,Mitglieder!$C$24:$BG$323,AV$303),"0.00"))</f>
        <v/>
      </c>
      <c r="AW299" s="42" t="str">
        <f ca="1">IF($G299="","",VLOOKUP($A299,Mitglieder!$C$24:$BG$323,AW$303))</f>
        <v/>
      </c>
      <c r="AX299" s="54" t="str">
        <f ca="1">IF(OR(VLOOKUP($A299,Mitglieder!$C$24:$BG$323,AX$303)="",$G299=""),"",VLOOKUP($A299,Mitglieder!$C$24:$BG$323,AX$303))</f>
        <v/>
      </c>
      <c r="AY299" s="43" t="str">
        <f ca="1">IF($G299="","",TEXT(VLOOKUP($A299,Mitglieder!$C$24:$BG$323,AY$303),"TT.MM.JJJJ"))</f>
        <v/>
      </c>
      <c r="AZ299" s="43" t="str">
        <f ca="1">IF($G299="","",TEXT(VLOOKUP($A299,Mitglieder!$C$24:$BG$323,AZ$303),"TT.MM.JJJJ"))</f>
        <v/>
      </c>
      <c r="BA299" s="43" t="str">
        <f ca="1">IF($G299="","",TEXT(VLOOKUP($A299,Mitglieder!$C$24:$BG$323,BA$303),"TT.MM.JJJJ"))</f>
        <v/>
      </c>
      <c r="BB299" s="43" t="str">
        <f ca="1">IF($G299="","",TEXT(VLOOKUP($A299,Mitglieder!$C$24:$BG$323,BB$303),"TT.MM.JJJJ"))</f>
        <v/>
      </c>
      <c r="BC299" s="43" t="str">
        <f ca="1">IF($G299="","",TEXT(VLOOKUP($A299,Mitglieder!$C$24:$BG$323,BC$303),"TT.MM.JJJJ"))</f>
        <v/>
      </c>
      <c r="BD299" s="43" t="str">
        <f ca="1">IF($G299="","",TEXT(VLOOKUP($A299,Mitglieder!$C$24:$BG$323,BD$303),"TT.MM.JJJJ"))</f>
        <v/>
      </c>
      <c r="BE299" s="42" t="str">
        <f ca="1">IF($G299="","",VLOOKUP($A299,Mitglieder!$C$24:$BG$323,BE$303))</f>
        <v/>
      </c>
      <c r="BF299" s="42" t="str">
        <f ca="1">IF($G299="","",VLOOKUP($A299,Mitglieder!$C$24:$BG$323,BF$303))</f>
        <v/>
      </c>
    </row>
    <row r="300" spans="1:75" x14ac:dyDescent="0.35">
      <c r="A300" s="42">
        <v>300</v>
      </c>
      <c r="B300" s="42">
        <f ca="1">VLOOKUP($A300,Mitglieder!$C$24:$BA$323,B$303)</f>
        <v>1.0299999999999967</v>
      </c>
      <c r="C300" s="42" t="str">
        <f ca="1">IF($G300="","",VLOOKUP($A300,Mitglieder!$C$24:$BG$323,C$303))</f>
        <v/>
      </c>
      <c r="D300" s="42" t="str">
        <f ca="1">IF($G300="","",VLOOKUP($A300,Mitglieder!$C$24:$BG$323,D$303))</f>
        <v/>
      </c>
      <c r="E300" s="42" t="str">
        <f ca="1">IF($G300="","",VLOOKUP($A300,Mitglieder!$C$24:$BG$323,E$303))</f>
        <v/>
      </c>
      <c r="F300" s="54" t="str">
        <f ca="1">IF(OR(VLOOKUP($A300,Mitglieder!$C$24:$BG$323,F$303)="",$G300=""),"",VLOOKUP($A300,Mitglieder!$C$24:$BG$323,F$303))</f>
        <v/>
      </c>
      <c r="G300" s="72" t="str">
        <f ca="1">IF(B300/ROUND(B300,0)=1,VLOOKUP($A300,Mitglieder!$C$24:$BA$323,G$303),"")</f>
        <v/>
      </c>
      <c r="H300" s="42" t="str">
        <f ca="1">IF($G300="","",VLOOKUP($A300,Mitglieder!$C$24:$BG$323,H$303))</f>
        <v/>
      </c>
      <c r="I300" s="54" t="str">
        <f ca="1">IF(OR(VLOOKUP($A300,Mitglieder!$C$24:$BG$323,I$303)="",$G300=""),"",VLOOKUP($A300,Mitglieder!$C$24:$BG$323,I$303))</f>
        <v/>
      </c>
      <c r="J300" s="42" t="str">
        <f ca="1">IF($G300="","",VLOOKUP($A300,Mitglieder!$C$24:$BG$323,J$303))</f>
        <v/>
      </c>
      <c r="K300" s="54" t="str">
        <f ca="1">IF(OR(VLOOKUP($A300,Mitglieder!$C$24:$BG$323,K$303)="",$G300=""),"",VLOOKUP($A300,Mitglieder!$C$24:$BG$323,K$303))</f>
        <v/>
      </c>
      <c r="L300" s="42" t="str">
        <f ca="1">IF($G300="","",VLOOKUP($A300,Mitglieder!$C$24:$BG$323,L$303))</f>
        <v/>
      </c>
      <c r="M300" s="42" t="str">
        <f ca="1">IF($G300="","",VLOOKUP($A300,Mitglieder!$C$24:$BG$323,M$303))</f>
        <v/>
      </c>
      <c r="N300" s="42" t="str">
        <f ca="1">IF($G300="","",VLOOKUP($A300,Mitglieder!$C$24:$BG$323,N$303))</f>
        <v/>
      </c>
      <c r="O300" s="42" t="str">
        <f ca="1">IF($G300="","",VLOOKUP($A300,Mitglieder!$C$24:$BG$323,O$303))</f>
        <v/>
      </c>
      <c r="P300" s="42" t="str">
        <f ca="1">IF($G300="","",VLOOKUP($A300,Mitglieder!$C$24:$BG$323,P$303))</f>
        <v/>
      </c>
      <c r="Q300" s="42" t="str">
        <f ca="1">IF($G300="","",VLOOKUP($A300,Mitglieder!$C$24:$BG$323,Q$303))</f>
        <v/>
      </c>
      <c r="R300" s="54" t="str">
        <f ca="1">IF(OR(VLOOKUP($A300,Mitglieder!$C$24:$BG$323,R$303)="",$G300=""),"",VLOOKUP($A300,Mitglieder!$C$24:$BG$323,R$303))</f>
        <v/>
      </c>
      <c r="S300" s="43" t="str">
        <f ca="1">IF($G300="","",TEXT(VLOOKUP($A300,Mitglieder!$C$24:$BG$323,S$303),"TT.MM.JJJJ"))</f>
        <v/>
      </c>
      <c r="T300" s="43" t="str">
        <f ca="1">IF($G300="","",TEXT(VLOOKUP($A300,Mitglieder!$C$24:$BG$323,T$303),"TT.MM.JJJJ"))</f>
        <v/>
      </c>
      <c r="U300" s="43" t="str">
        <f ca="1">IF($G300="","",TEXT(VLOOKUP($A300,Mitglieder!$C$24:$BG$323,U$303),"TT.MM.JJJJ"))</f>
        <v/>
      </c>
      <c r="V300" s="54" t="str">
        <f ca="1">IF(OR(VLOOKUP($A300,Mitglieder!$C$24:$BG$323,V$303)="",$G300=""),"",VLOOKUP($A300,Mitglieder!$C$24:$BG$323,V$303))</f>
        <v/>
      </c>
      <c r="W300" s="54" t="str">
        <f ca="1">IF(OR(VLOOKUP($A300,Mitglieder!$C$24:$BG$323,W$303)="",$G300=""),"",VLOOKUP($A300,Mitglieder!$C$24:$BG$323,W$303))</f>
        <v/>
      </c>
      <c r="X300" s="54" t="str">
        <f ca="1">IF(OR(VLOOKUP($A300,Mitglieder!$C$24:$BG$323,X$303)="",$G300=""),"",VLOOKUP($A300,Mitglieder!$C$24:$BG$323,X$303))</f>
        <v/>
      </c>
      <c r="Y300" s="54" t="str">
        <f ca="1">IF(OR(VLOOKUP($A300,Mitglieder!$C$24:$BG$323,Y$303)="",$G300=""),"",VLOOKUP($A300,Mitglieder!$C$24:$BG$323,Y$303))</f>
        <v/>
      </c>
      <c r="Z300" s="54" t="str">
        <f ca="1">IF(OR(VLOOKUP($A300,Mitglieder!$C$24:$BG$323,Z$303)="",$G300=""),"",VLOOKUP($A300,Mitglieder!$C$24:$BG$323,Z$303))</f>
        <v/>
      </c>
      <c r="AA300" s="54" t="str">
        <f ca="1">IF(OR(VLOOKUP($A300,Mitglieder!$C$24:$BG$323,AA$303)="",$G300=""),"",VLOOKUP($A300,Mitglieder!$C$24:$BG$323,AA$303))</f>
        <v/>
      </c>
      <c r="AB300" s="54" t="str">
        <f ca="1">IF(OR(VLOOKUP($A300,Mitglieder!$C$24:$BG$323,AB$303)="",$G300=""),"",VLOOKUP($A300,Mitglieder!$C$24:$BG$323,AB$303))</f>
        <v/>
      </c>
      <c r="AC300" s="54" t="str">
        <f ca="1">IF(OR(VLOOKUP($A300,Mitglieder!$C$24:$BG$323,AC$303)="",$G300=""),"",VLOOKUP($A300,Mitglieder!$C$24:$BG$323,AC$303))</f>
        <v/>
      </c>
      <c r="AD300" s="54" t="str">
        <f ca="1">IF(OR(VLOOKUP($A300,Mitglieder!$C$24:$BG$323,AD$303)="",$G300=""),"",VLOOKUP($A300,Mitglieder!$C$24:$BG$323,AD$303))</f>
        <v/>
      </c>
      <c r="AE300" s="54" t="str">
        <f ca="1">IF(OR(VLOOKUP($A300,Mitglieder!$C$24:$BG$323,AE$303)="",$G300=""),"",VLOOKUP($A300,Mitglieder!$C$24:$BG$323,AE$303))</f>
        <v/>
      </c>
      <c r="AF300" s="54" t="str">
        <f ca="1">IF(OR(VLOOKUP($A300,Mitglieder!$C$24:$BG$323,AF$303)="",$G300=""),"",VLOOKUP($A300,Mitglieder!$C$24:$BG$323,AF$303))</f>
        <v/>
      </c>
      <c r="AG300" s="54" t="str">
        <f ca="1">IF(OR(VLOOKUP($A300,Mitglieder!$C$24:$BG$323,AG$303)="",$G300=""),"",VLOOKUP($A300,Mitglieder!$C$24:$BG$323,AG$303))</f>
        <v/>
      </c>
      <c r="AH300" s="54" t="str">
        <f ca="1">IF(OR(VLOOKUP($A300,Mitglieder!$C$24:$BG$323,AH$303)="",$G300=""),"",VLOOKUP($A300,Mitglieder!$C$24:$BG$323,AH$303))</f>
        <v/>
      </c>
      <c r="AI300" s="54" t="str">
        <f ca="1">IF(OR(VLOOKUP($A300,Mitglieder!$C$24:$BG$323,AI$303)="",$G300=""),"",VLOOKUP($A300,Mitglieder!$C$24:$BG$323,AI$303))</f>
        <v/>
      </c>
      <c r="AJ300" s="54" t="str">
        <f ca="1">IF(OR(VLOOKUP($A300,Mitglieder!$C$24:$BG$323,AJ$303)="",$G300=""),"",VLOOKUP($A300,Mitglieder!$C$24:$BG$323,AJ$303))</f>
        <v/>
      </c>
      <c r="AK300" s="54" t="str">
        <f ca="1">IF(OR(VLOOKUP($A300,Mitglieder!$C$24:$BG$323,AK$303)="",$G300=""),"",VLOOKUP($A300,Mitglieder!$C$24:$BG$323,AK$303))</f>
        <v/>
      </c>
      <c r="AL300" s="54" t="str">
        <f ca="1">IF(OR(VLOOKUP($A300,Mitglieder!$C$24:$BG$323,AL$303)="",$G300=""),"",VLOOKUP($A300,Mitglieder!$C$24:$BG$323,AL$303))</f>
        <v/>
      </c>
      <c r="AM300" s="42" t="str">
        <f ca="1">IF($G300="","",VLOOKUP($A300,Mitglieder!$C$24:$BG$323,AM$303))</f>
        <v/>
      </c>
      <c r="AN300" s="54" t="str">
        <f ca="1">IF(OR(VLOOKUP($A300,Mitglieder!$C$24:$BG$323,AN$303)="",$G300=""),"",VLOOKUP($A300,Mitglieder!$C$24:$BG$323,AN$303))</f>
        <v/>
      </c>
      <c r="AO300" s="43" t="str">
        <f ca="1">IF($G300="","",TEXT(VLOOKUP($A300,Mitglieder!$C$24:$BG$323,AO$303),"TT.MM.JJJJ"))</f>
        <v/>
      </c>
      <c r="AP300" s="42" t="str">
        <f ca="1">IF($G300="","",VLOOKUP($A300,Mitglieder!$C$24:$BG$323,AP$303))</f>
        <v/>
      </c>
      <c r="AQ300" s="45" t="str">
        <f ca="1">IF($G300="","",TEXT(VLOOKUP($A300,Mitglieder!$C$24:$BG$323,AQ$303),"0.00"))</f>
        <v/>
      </c>
      <c r="AR300" s="54" t="str">
        <f ca="1">IF(OR(VLOOKUP($A300,Mitglieder!$C$24:$BG$323,AR$303)="",$G300=""),"",VLOOKUP($A300,Mitglieder!$C$24:$BG$323,AR$303))</f>
        <v/>
      </c>
      <c r="AS300" s="45" t="str">
        <f ca="1">IF($G300="","",TEXT(VLOOKUP($A300,Mitglieder!$C$24:$BG$323,AS$303),"0.00"))</f>
        <v/>
      </c>
      <c r="AT300" s="54" t="str">
        <f ca="1">IF(OR(VLOOKUP($A300,Mitglieder!$C$24:$BG$323,AT$303)="",$G300=""),"",VLOOKUP($A300,Mitglieder!$C$24:$BG$323,AT$303))</f>
        <v/>
      </c>
      <c r="AU300" s="45" t="str">
        <f ca="1">IF($G300="","",TEXT(VLOOKUP($A300,Mitglieder!$C$24:$BG$323,AU$303),"0.00"))</f>
        <v/>
      </c>
      <c r="AV300" s="45" t="str">
        <f ca="1">IF($G300="","",TEXT(VLOOKUP($A300,Mitglieder!$C$24:$BG$323,AV$303),"0.00"))</f>
        <v/>
      </c>
      <c r="AW300" s="42" t="str">
        <f ca="1">IF($G300="","",VLOOKUP($A300,Mitglieder!$C$24:$BG$323,AW$303))</f>
        <v/>
      </c>
      <c r="AX300" s="54" t="str">
        <f ca="1">IF(OR(VLOOKUP($A300,Mitglieder!$C$24:$BG$323,AX$303)="",$G300=""),"",VLOOKUP($A300,Mitglieder!$C$24:$BG$323,AX$303))</f>
        <v/>
      </c>
      <c r="AY300" s="43" t="str">
        <f ca="1">IF($G300="","",TEXT(VLOOKUP($A300,Mitglieder!$C$24:$BG$323,AY$303),"TT.MM.JJJJ"))</f>
        <v/>
      </c>
      <c r="AZ300" s="43" t="str">
        <f ca="1">IF($G300="","",TEXT(VLOOKUP($A300,Mitglieder!$C$24:$BG$323,AZ$303),"TT.MM.JJJJ"))</f>
        <v/>
      </c>
      <c r="BA300" s="43" t="str">
        <f ca="1">IF($G300="","",TEXT(VLOOKUP($A300,Mitglieder!$C$24:$BG$323,BA$303),"TT.MM.JJJJ"))</f>
        <v/>
      </c>
      <c r="BB300" s="43" t="str">
        <f ca="1">IF($G300="","",TEXT(VLOOKUP($A300,Mitglieder!$C$24:$BG$323,BB$303),"TT.MM.JJJJ"))</f>
        <v/>
      </c>
      <c r="BC300" s="43" t="str">
        <f ca="1">IF($G300="","",TEXT(VLOOKUP($A300,Mitglieder!$C$24:$BG$323,BC$303),"TT.MM.JJJJ"))</f>
        <v/>
      </c>
      <c r="BD300" s="43" t="str">
        <f ca="1">IF($G300="","",TEXT(VLOOKUP($A300,Mitglieder!$C$24:$BG$323,BD$303),"TT.MM.JJJJ"))</f>
        <v/>
      </c>
      <c r="BE300" s="42" t="str">
        <f ca="1">IF($G300="","",VLOOKUP($A300,Mitglieder!$C$24:$BG$323,BE$303))</f>
        <v/>
      </c>
      <c r="BF300" s="42" t="str">
        <f ca="1">IF($G300="","",VLOOKUP($A300,Mitglieder!$C$24:$BG$323,BF$303))</f>
        <v/>
      </c>
    </row>
    <row r="301" spans="1:75" x14ac:dyDescent="0.35">
      <c r="A301" s="42">
        <v>301</v>
      </c>
      <c r="B301" s="42">
        <f ca="1">VLOOKUP($A301,Mitglieder!$C$24:$BA$323,B$303)</f>
        <v>1.0299999999999967</v>
      </c>
      <c r="C301" s="42" t="str">
        <f ca="1">IF($G301="","",VLOOKUP($A301,Mitglieder!$C$24:$BG$323,C$303))</f>
        <v/>
      </c>
      <c r="D301" s="42" t="str">
        <f ca="1">IF($G301="","",VLOOKUP($A301,Mitglieder!$C$24:$BG$323,D$303))</f>
        <v/>
      </c>
      <c r="E301" s="42" t="str">
        <f ca="1">IF($G301="","",VLOOKUP($A301,Mitglieder!$C$24:$BG$323,E$303))</f>
        <v/>
      </c>
      <c r="F301" s="54" t="str">
        <f ca="1">IF(OR(VLOOKUP($A301,Mitglieder!$C$24:$BG$323,F$303)="",$G301=""),"",VLOOKUP($A301,Mitglieder!$C$24:$BG$323,F$303))</f>
        <v/>
      </c>
      <c r="G301" s="72" t="str">
        <f ca="1">IF(B301/ROUND(B301,0)=1,VLOOKUP($A301,Mitglieder!$C$24:$BA$323,G$303),"")</f>
        <v/>
      </c>
      <c r="H301" s="42" t="str">
        <f ca="1">IF($G301="","",VLOOKUP($A301,Mitglieder!$C$24:$BG$323,H$303))</f>
        <v/>
      </c>
      <c r="I301" s="54" t="str">
        <f ca="1">IF(OR(VLOOKUP($A301,Mitglieder!$C$24:$BG$323,I$303)="",$G301=""),"",VLOOKUP($A301,Mitglieder!$C$24:$BG$323,I$303))</f>
        <v/>
      </c>
      <c r="J301" s="42" t="str">
        <f ca="1">IF($G301="","",VLOOKUP($A301,Mitglieder!$C$24:$BG$323,J$303))</f>
        <v/>
      </c>
      <c r="K301" s="54" t="str">
        <f ca="1">IF(OR(VLOOKUP($A301,Mitglieder!$C$24:$BG$323,K$303)="",$G301=""),"",VLOOKUP($A301,Mitglieder!$C$24:$BG$323,K$303))</f>
        <v/>
      </c>
      <c r="L301" s="42" t="str">
        <f ca="1">IF($G301="","",VLOOKUP($A301,Mitglieder!$C$24:$BG$323,L$303))</f>
        <v/>
      </c>
      <c r="M301" s="42" t="str">
        <f ca="1">IF($G301="","",VLOOKUP($A301,Mitglieder!$C$24:$BG$323,M$303))</f>
        <v/>
      </c>
      <c r="N301" s="42" t="str">
        <f ca="1">IF($G301="","",VLOOKUP($A301,Mitglieder!$C$24:$BG$323,N$303))</f>
        <v/>
      </c>
      <c r="O301" s="42" t="str">
        <f ca="1">IF($G301="","",VLOOKUP($A301,Mitglieder!$C$24:$BG$323,O$303))</f>
        <v/>
      </c>
      <c r="P301" s="42" t="str">
        <f ca="1">IF($G301="","",VLOOKUP($A301,Mitglieder!$C$24:$BG$323,P$303))</f>
        <v/>
      </c>
      <c r="Q301" s="42" t="str">
        <f ca="1">IF($G301="","",VLOOKUP($A301,Mitglieder!$C$24:$BG$323,Q$303))</f>
        <v/>
      </c>
      <c r="R301" s="54" t="str">
        <f ca="1">IF(OR(VLOOKUP($A301,Mitglieder!$C$24:$BG$323,R$303)="",$G301=""),"",VLOOKUP($A301,Mitglieder!$C$24:$BG$323,R$303))</f>
        <v/>
      </c>
      <c r="S301" s="43" t="str">
        <f ca="1">IF($G301="","",TEXT(VLOOKUP($A301,Mitglieder!$C$24:$BG$323,S$303),"TT.MM.JJJJ"))</f>
        <v/>
      </c>
      <c r="T301" s="43" t="str">
        <f ca="1">IF($G301="","",TEXT(VLOOKUP($A301,Mitglieder!$C$24:$BG$323,T$303),"TT.MM.JJJJ"))</f>
        <v/>
      </c>
      <c r="U301" s="43" t="str">
        <f ca="1">IF($G301="","",TEXT(VLOOKUP($A301,Mitglieder!$C$24:$BG$323,U$303),"TT.MM.JJJJ"))</f>
        <v/>
      </c>
      <c r="V301" s="54" t="str">
        <f ca="1">IF(OR(VLOOKUP($A301,Mitglieder!$C$24:$BG$323,V$303)="",$G301=""),"",VLOOKUP($A301,Mitglieder!$C$24:$BG$323,V$303))</f>
        <v/>
      </c>
      <c r="W301" s="54" t="str">
        <f ca="1">IF(OR(VLOOKUP($A301,Mitglieder!$C$24:$BG$323,W$303)="",$G301=""),"",VLOOKUP($A301,Mitglieder!$C$24:$BG$323,W$303))</f>
        <v/>
      </c>
      <c r="X301" s="54" t="str">
        <f ca="1">IF(OR(VLOOKUP($A301,Mitglieder!$C$24:$BG$323,X$303)="",$G301=""),"",VLOOKUP($A301,Mitglieder!$C$24:$BG$323,X$303))</f>
        <v/>
      </c>
      <c r="Y301" s="54" t="str">
        <f ca="1">IF(OR(VLOOKUP($A301,Mitglieder!$C$24:$BG$323,Y$303)="",$G301=""),"",VLOOKUP($A301,Mitglieder!$C$24:$BG$323,Y$303))</f>
        <v/>
      </c>
      <c r="Z301" s="54" t="str">
        <f ca="1">IF(OR(VLOOKUP($A301,Mitglieder!$C$24:$BG$323,Z$303)="",$G301=""),"",VLOOKUP($A301,Mitglieder!$C$24:$BG$323,Z$303))</f>
        <v/>
      </c>
      <c r="AA301" s="54" t="str">
        <f ca="1">IF(OR(VLOOKUP($A301,Mitglieder!$C$24:$BG$323,AA$303)="",$G301=""),"",VLOOKUP($A301,Mitglieder!$C$24:$BG$323,AA$303))</f>
        <v/>
      </c>
      <c r="AB301" s="54" t="str">
        <f ca="1">IF(OR(VLOOKUP($A301,Mitglieder!$C$24:$BG$323,AB$303)="",$G301=""),"",VLOOKUP($A301,Mitglieder!$C$24:$BG$323,AB$303))</f>
        <v/>
      </c>
      <c r="AC301" s="54" t="str">
        <f ca="1">IF(OR(VLOOKUP($A301,Mitglieder!$C$24:$BG$323,AC$303)="",$G301=""),"",VLOOKUP($A301,Mitglieder!$C$24:$BG$323,AC$303))</f>
        <v/>
      </c>
      <c r="AD301" s="54" t="str">
        <f ca="1">IF(OR(VLOOKUP($A301,Mitglieder!$C$24:$BG$323,AD$303)="",$G301=""),"",VLOOKUP($A301,Mitglieder!$C$24:$BG$323,AD$303))</f>
        <v/>
      </c>
      <c r="AE301" s="54" t="str">
        <f ca="1">IF(OR(VLOOKUP($A301,Mitglieder!$C$24:$BG$323,AE$303)="",$G301=""),"",VLOOKUP($A301,Mitglieder!$C$24:$BG$323,AE$303))</f>
        <v/>
      </c>
      <c r="AF301" s="54" t="str">
        <f ca="1">IF(OR(VLOOKUP($A301,Mitglieder!$C$24:$BG$323,AF$303)="",$G301=""),"",VLOOKUP($A301,Mitglieder!$C$24:$BG$323,AF$303))</f>
        <v/>
      </c>
      <c r="AG301" s="54" t="str">
        <f ca="1">IF(OR(VLOOKUP($A301,Mitglieder!$C$24:$BG$323,AG$303)="",$G301=""),"",VLOOKUP($A301,Mitglieder!$C$24:$BG$323,AG$303))</f>
        <v/>
      </c>
      <c r="AH301" s="54" t="str">
        <f ca="1">IF(OR(VLOOKUP($A301,Mitglieder!$C$24:$BG$323,AH$303)="",$G301=""),"",VLOOKUP($A301,Mitglieder!$C$24:$BG$323,AH$303))</f>
        <v/>
      </c>
      <c r="AI301" s="54" t="str">
        <f ca="1">IF(OR(VLOOKUP($A301,Mitglieder!$C$24:$BG$323,AI$303)="",$G301=""),"",VLOOKUP($A301,Mitglieder!$C$24:$BG$323,AI$303))</f>
        <v/>
      </c>
      <c r="AJ301" s="54" t="str">
        <f ca="1">IF(OR(VLOOKUP($A301,Mitglieder!$C$24:$BG$323,AJ$303)="",$G301=""),"",VLOOKUP($A301,Mitglieder!$C$24:$BG$323,AJ$303))</f>
        <v/>
      </c>
      <c r="AK301" s="54" t="str">
        <f ca="1">IF(OR(VLOOKUP($A301,Mitglieder!$C$24:$BG$323,AK$303)="",$G301=""),"",VLOOKUP($A301,Mitglieder!$C$24:$BG$323,AK$303))</f>
        <v/>
      </c>
      <c r="AL301" s="54" t="str">
        <f ca="1">IF(OR(VLOOKUP($A301,Mitglieder!$C$24:$BG$323,AL$303)="",$G301=""),"",VLOOKUP($A301,Mitglieder!$C$24:$BG$323,AL$303))</f>
        <v/>
      </c>
      <c r="AM301" s="42" t="str">
        <f ca="1">IF($G301="","",VLOOKUP($A301,Mitglieder!$C$24:$BG$323,AM$303))</f>
        <v/>
      </c>
      <c r="AN301" s="54" t="str">
        <f ca="1">IF(OR(VLOOKUP($A301,Mitglieder!$C$24:$BG$323,AN$303)="",$G301=""),"",VLOOKUP($A301,Mitglieder!$C$24:$BG$323,AN$303))</f>
        <v/>
      </c>
      <c r="AO301" s="43" t="str">
        <f ca="1">IF($G301="","",TEXT(VLOOKUP($A301,Mitglieder!$C$24:$BG$323,AO$303),"TT.MM.JJJJ"))</f>
        <v/>
      </c>
      <c r="AP301" s="42" t="str">
        <f ca="1">IF($G301="","",VLOOKUP($A301,Mitglieder!$C$24:$BG$323,AP$303))</f>
        <v/>
      </c>
      <c r="AQ301" s="45" t="str">
        <f ca="1">IF($G301="","",TEXT(VLOOKUP($A301,Mitglieder!$C$24:$BG$323,AQ$303),"0.00"))</f>
        <v/>
      </c>
      <c r="AR301" s="54" t="str">
        <f ca="1">IF(OR(VLOOKUP($A301,Mitglieder!$C$24:$BG$323,AR$303)="",$G301=""),"",VLOOKUP($A301,Mitglieder!$C$24:$BG$323,AR$303))</f>
        <v/>
      </c>
      <c r="AS301" s="45" t="str">
        <f ca="1">IF($G301="","",TEXT(VLOOKUP($A301,Mitglieder!$C$24:$BG$323,AS$303),"0.00"))</f>
        <v/>
      </c>
      <c r="AT301" s="54" t="str">
        <f ca="1">IF(OR(VLOOKUP($A301,Mitglieder!$C$24:$BG$323,AT$303)="",$G301=""),"",VLOOKUP($A301,Mitglieder!$C$24:$BG$323,AT$303))</f>
        <v/>
      </c>
      <c r="AU301" s="45" t="str">
        <f ca="1">IF($G301="","",TEXT(VLOOKUP($A301,Mitglieder!$C$24:$BG$323,AU$303),"0.00"))</f>
        <v/>
      </c>
      <c r="AV301" s="45" t="str">
        <f ca="1">IF($G301="","",TEXT(VLOOKUP($A301,Mitglieder!$C$24:$BG$323,AV$303),"0.00"))</f>
        <v/>
      </c>
      <c r="AW301" s="42" t="str">
        <f ca="1">IF($G301="","",VLOOKUP($A301,Mitglieder!$C$24:$BG$323,AW$303))</f>
        <v/>
      </c>
      <c r="AX301" s="54" t="str">
        <f ca="1">IF(OR(VLOOKUP($A301,Mitglieder!$C$24:$BG$323,AX$303)="",$G301=""),"",VLOOKUP($A301,Mitglieder!$C$24:$BG$323,AX$303))</f>
        <v/>
      </c>
      <c r="AY301" s="43" t="str">
        <f ca="1">IF($G301="","",TEXT(VLOOKUP($A301,Mitglieder!$C$24:$BG$323,AY$303),"TT.MM.JJJJ"))</f>
        <v/>
      </c>
      <c r="AZ301" s="43" t="str">
        <f ca="1">IF($G301="","",TEXT(VLOOKUP($A301,Mitglieder!$C$24:$BG$323,AZ$303),"TT.MM.JJJJ"))</f>
        <v/>
      </c>
      <c r="BA301" s="43" t="str">
        <f ca="1">IF($G301="","",TEXT(VLOOKUP($A301,Mitglieder!$C$24:$BG$323,BA$303),"TT.MM.JJJJ"))</f>
        <v/>
      </c>
      <c r="BB301" s="43" t="str">
        <f ca="1">IF($G301="","",TEXT(VLOOKUP($A301,Mitglieder!$C$24:$BG$323,BB$303),"TT.MM.JJJJ"))</f>
        <v/>
      </c>
      <c r="BC301" s="43" t="str">
        <f ca="1">IF($G301="","",TEXT(VLOOKUP($A301,Mitglieder!$C$24:$BG$323,BC$303),"TT.MM.JJJJ"))</f>
        <v/>
      </c>
      <c r="BD301" s="43" t="str">
        <f ca="1">IF($G301="","",TEXT(VLOOKUP($A301,Mitglieder!$C$24:$BG$323,BD$303),"TT.MM.JJJJ"))</f>
        <v/>
      </c>
      <c r="BE301" s="42" t="str">
        <f ca="1">IF($G301="","",VLOOKUP($A301,Mitglieder!$C$24:$BG$323,BE$303))</f>
        <v/>
      </c>
      <c r="BF301" s="42" t="str">
        <f ca="1">IF($G301="","",VLOOKUP($A301,Mitglieder!$C$24:$BG$323,BF$303))</f>
        <v/>
      </c>
    </row>
    <row r="303" spans="1:75" x14ac:dyDescent="0.35">
      <c r="A303" s="38" t="s">
        <v>66</v>
      </c>
      <c r="B303" s="1">
        <v>1</v>
      </c>
      <c r="C303" s="1">
        <v>2</v>
      </c>
      <c r="D303" s="1">
        <v>3</v>
      </c>
      <c r="E303" s="1">
        <v>4</v>
      </c>
      <c r="F303" s="1">
        <v>5</v>
      </c>
      <c r="G303" s="37">
        <v>6</v>
      </c>
      <c r="H303" s="1">
        <v>7</v>
      </c>
      <c r="I303" s="1">
        <v>8</v>
      </c>
      <c r="J303" s="1">
        <v>9</v>
      </c>
      <c r="K303" s="1">
        <v>10</v>
      </c>
      <c r="L303" s="1">
        <v>11</v>
      </c>
      <c r="M303" s="1">
        <v>12</v>
      </c>
      <c r="N303" s="1">
        <v>13</v>
      </c>
      <c r="O303" s="1">
        <v>14</v>
      </c>
      <c r="P303" s="1">
        <v>15</v>
      </c>
      <c r="Q303" s="1">
        <v>16</v>
      </c>
      <c r="R303" s="1">
        <v>17</v>
      </c>
      <c r="S303" s="1">
        <v>18</v>
      </c>
      <c r="T303" s="1">
        <v>19</v>
      </c>
      <c r="U303" s="1">
        <v>20</v>
      </c>
      <c r="V303" s="1">
        <v>21</v>
      </c>
      <c r="W303" s="1">
        <v>22</v>
      </c>
      <c r="X303" s="1">
        <v>23</v>
      </c>
      <c r="Y303" s="1">
        <v>24</v>
      </c>
      <c r="Z303" s="1">
        <v>25</v>
      </c>
      <c r="AA303" s="1">
        <v>26</v>
      </c>
      <c r="AB303" s="1">
        <v>27</v>
      </c>
      <c r="AC303" s="1">
        <v>28</v>
      </c>
      <c r="AD303" s="1">
        <v>29</v>
      </c>
      <c r="AE303" s="1">
        <v>30</v>
      </c>
      <c r="AF303" s="1">
        <v>31</v>
      </c>
      <c r="AG303" s="1">
        <v>32</v>
      </c>
      <c r="AH303" s="1">
        <v>33</v>
      </c>
      <c r="AI303" s="1">
        <v>34</v>
      </c>
      <c r="AJ303" s="1">
        <v>35</v>
      </c>
      <c r="AK303" s="1">
        <v>36</v>
      </c>
      <c r="AL303" s="1">
        <v>37</v>
      </c>
      <c r="AM303" s="1">
        <v>38</v>
      </c>
      <c r="AN303" s="1">
        <v>39</v>
      </c>
      <c r="AO303" s="1">
        <v>40</v>
      </c>
      <c r="AP303" s="1">
        <v>41</v>
      </c>
      <c r="AQ303" s="1">
        <v>42</v>
      </c>
      <c r="AR303" s="1">
        <v>43</v>
      </c>
      <c r="AS303" s="1">
        <v>44</v>
      </c>
      <c r="AT303" s="1">
        <v>45</v>
      </c>
      <c r="AU303" s="1">
        <v>46</v>
      </c>
      <c r="AV303" s="1">
        <v>47</v>
      </c>
      <c r="AW303" s="1">
        <v>48</v>
      </c>
      <c r="AX303" s="55">
        <v>49</v>
      </c>
      <c r="AY303" s="1">
        <v>50</v>
      </c>
      <c r="AZ303" s="1">
        <v>51</v>
      </c>
      <c r="BA303" s="1">
        <v>52</v>
      </c>
      <c r="BB303" s="1">
        <v>53</v>
      </c>
      <c r="BC303" s="1">
        <v>54</v>
      </c>
      <c r="BD303" s="1">
        <v>55</v>
      </c>
      <c r="BE303" s="1">
        <v>56</v>
      </c>
      <c r="BF303" s="1">
        <v>57</v>
      </c>
      <c r="BG303" s="1"/>
      <c r="BH303" s="1"/>
      <c r="BI303" s="1"/>
      <c r="BJ303" s="1"/>
      <c r="BK303" s="1"/>
      <c r="BL303" s="1"/>
      <c r="BM303" s="1"/>
      <c r="BN303" s="1"/>
      <c r="BO303" s="1"/>
      <c r="BP303" s="1"/>
      <c r="BQ303" s="1"/>
      <c r="BR303" s="1"/>
      <c r="BS303" s="1"/>
      <c r="BT303" s="1"/>
      <c r="BU303" s="1"/>
      <c r="BV303" s="1"/>
      <c r="BW303" s="1"/>
    </row>
    <row r="305" spans="2:2" x14ac:dyDescent="0.35">
      <c r="B305" t="s">
        <v>74</v>
      </c>
    </row>
  </sheetData>
  <sheetProtection sheet="1" objects="1" scenarios="1"/>
  <pageMargins left="0.70866141732283472" right="0.70866141732283472" top="0.78740157480314965" bottom="0.78740157480314965" header="0.31496062992125984" footer="0.31496062992125984"/>
  <pageSetup paperSize="9" orientation="portrait" r:id="rId1"/>
  <headerFooter>
    <oddFooter>&amp;CVorlage von vereinsbuchhaltung.ch</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W305"/>
  <sheetViews>
    <sheetView workbookViewId="0">
      <pane xSplit="9" ySplit="1" topLeftCell="BI2" activePane="bottomRight" state="frozen"/>
      <selection activeCell="D1" sqref="D1"/>
      <selection pane="topRight" activeCell="D1" sqref="D1"/>
      <selection pane="bottomLeft" activeCell="D1" sqref="D1"/>
      <selection pane="bottomRight" activeCell="D1" sqref="D1"/>
    </sheetView>
  </sheetViews>
  <sheetFormatPr baseColWidth="10" defaultRowHeight="14.5" x14ac:dyDescent="0.35"/>
  <cols>
    <col min="1" max="1" width="5.26953125" customWidth="1"/>
    <col min="5" max="5" width="32.26953125" customWidth="1"/>
    <col min="7" max="7" width="11.453125" style="36"/>
    <col min="34" max="34" width="11.453125" customWidth="1"/>
    <col min="40" max="40" width="24.26953125" customWidth="1"/>
    <col min="50" max="50" width="13.54296875" style="56" customWidth="1"/>
    <col min="51" max="51" width="11.453125" style="77"/>
    <col min="54" max="54" width="11.453125"/>
    <col min="56" max="56" width="11.453125" style="77"/>
  </cols>
  <sheetData>
    <row r="1" spans="1:62" s="40" customFormat="1" ht="30" customHeight="1" x14ac:dyDescent="0.35">
      <c r="A1" s="74" t="s">
        <v>49</v>
      </c>
      <c r="B1" s="40" t="s">
        <v>24</v>
      </c>
      <c r="C1" s="40" t="s">
        <v>26</v>
      </c>
      <c r="D1" s="40" t="s">
        <v>27</v>
      </c>
      <c r="E1" s="40" t="s">
        <v>85</v>
      </c>
      <c r="F1" s="53" t="s">
        <v>61</v>
      </c>
      <c r="G1" s="40" t="s">
        <v>0</v>
      </c>
      <c r="H1" s="40" t="s">
        <v>1</v>
      </c>
      <c r="I1" s="53" t="s">
        <v>86</v>
      </c>
      <c r="J1" s="40" t="s">
        <v>23</v>
      </c>
      <c r="K1" s="53" t="s">
        <v>13</v>
      </c>
      <c r="L1" s="40" t="s">
        <v>2</v>
      </c>
      <c r="M1" s="40" t="s">
        <v>3</v>
      </c>
      <c r="N1" s="40" t="s">
        <v>4</v>
      </c>
      <c r="O1" s="40" t="s">
        <v>5</v>
      </c>
      <c r="P1" s="40" t="s">
        <v>6</v>
      </c>
      <c r="Q1" s="40" t="s">
        <v>7</v>
      </c>
      <c r="R1" s="53" t="s">
        <v>89</v>
      </c>
      <c r="S1" s="41" t="s">
        <v>12</v>
      </c>
      <c r="T1" s="41" t="s">
        <v>81</v>
      </c>
      <c r="U1" s="41" t="s">
        <v>82</v>
      </c>
      <c r="V1" s="53" t="s">
        <v>14</v>
      </c>
      <c r="W1" s="53">
        <v>0</v>
      </c>
      <c r="X1" s="53">
        <v>0</v>
      </c>
      <c r="Y1" s="53">
        <v>0</v>
      </c>
      <c r="Z1" s="53">
        <v>0</v>
      </c>
      <c r="AA1" s="53">
        <v>0</v>
      </c>
      <c r="AB1" s="53">
        <v>0</v>
      </c>
      <c r="AC1" s="53">
        <v>0</v>
      </c>
      <c r="AD1" s="53">
        <v>0</v>
      </c>
      <c r="AE1" s="53">
        <v>0</v>
      </c>
      <c r="AF1" s="53" t="s">
        <v>25</v>
      </c>
      <c r="AG1" s="53">
        <v>0</v>
      </c>
      <c r="AH1" s="53" t="s">
        <v>34</v>
      </c>
      <c r="AI1" s="53" t="s">
        <v>35</v>
      </c>
      <c r="AJ1" s="53">
        <v>0</v>
      </c>
      <c r="AK1" s="53">
        <v>0</v>
      </c>
      <c r="AL1" s="53" t="s">
        <v>126</v>
      </c>
      <c r="AM1" s="40" t="s">
        <v>22</v>
      </c>
      <c r="AN1" s="53" t="s">
        <v>60</v>
      </c>
      <c r="AO1" s="41" t="s">
        <v>20</v>
      </c>
      <c r="AP1" s="40" t="s">
        <v>28</v>
      </c>
      <c r="AQ1" s="44" t="s">
        <v>30</v>
      </c>
      <c r="AR1" s="53" t="s">
        <v>31</v>
      </c>
      <c r="AS1" s="44" t="s">
        <v>31</v>
      </c>
      <c r="AT1" s="53" t="s">
        <v>32</v>
      </c>
      <c r="AU1" s="44" t="s">
        <v>32</v>
      </c>
      <c r="AV1" s="44" t="s">
        <v>33</v>
      </c>
      <c r="AW1" s="40" t="s">
        <v>84</v>
      </c>
      <c r="AX1" s="53" t="s">
        <v>42</v>
      </c>
      <c r="AY1" s="74" t="s">
        <v>17</v>
      </c>
      <c r="AZ1" s="41" t="s">
        <v>18</v>
      </c>
      <c r="BA1" s="41" t="s">
        <v>112</v>
      </c>
      <c r="BB1" s="41" t="s">
        <v>83</v>
      </c>
      <c r="BC1" s="41" t="s">
        <v>71</v>
      </c>
      <c r="BD1" s="74" t="s">
        <v>72</v>
      </c>
      <c r="BE1" s="40" t="s">
        <v>73</v>
      </c>
      <c r="BF1" s="40" t="s">
        <v>19</v>
      </c>
    </row>
    <row r="2" spans="1:62" x14ac:dyDescent="0.35">
      <c r="A2" s="100">
        <v>2</v>
      </c>
      <c r="B2" s="69"/>
      <c r="C2" s="42">
        <f ca="1">VLOOKUP($A2,Mitglieder!$D$24:$BA$323,C$303)</f>
        <v>1.0299999999999967</v>
      </c>
      <c r="D2" s="42"/>
      <c r="E2" s="42" t="str">
        <f ca="1">IF($G2="","",VLOOKUP($A2,Mitglieder!$D$24:$BG$323,E$303))</f>
        <v/>
      </c>
      <c r="F2" s="54" t="str">
        <f ca="1">IF(OR(VLOOKUP($A2,Mitglieder!$D$24:$BG$323,F$303)="",$G2=""),"",VLOOKUP($A2,Mitglieder!$D$24:$BG$323,F$303))</f>
        <v/>
      </c>
      <c r="G2" s="72" t="str">
        <f ca="1">IF(C2/ROUND(C2,0)=1,VLOOKUP($A2,Mitglieder!$D$24:$BA$323,G$303),"")</f>
        <v/>
      </c>
      <c r="H2" s="42" t="str">
        <f ca="1">IF($G2="","",VLOOKUP($A2,Mitglieder!$D$24:$BG$323,H$303))</f>
        <v/>
      </c>
      <c r="I2" s="54" t="str">
        <f ca="1">IF(OR(VLOOKUP($A2,Mitglieder!$D$24:$BG$323,I$303)="",$G2=""),"",VLOOKUP($A2,Mitglieder!$D$24:$BG$323,I$303))</f>
        <v/>
      </c>
      <c r="J2" s="42" t="str">
        <f ca="1">IF($G2="","",VLOOKUP($A2,Mitglieder!$D$24:$BG$323,J$303))</f>
        <v/>
      </c>
      <c r="K2" s="54" t="str">
        <f ca="1">IF(OR(VLOOKUP($A2,Mitglieder!$D$24:$BG$323,K$303)="",$G2=""),"",VLOOKUP($A2,Mitglieder!$D$24:$BG$323,K$303))</f>
        <v/>
      </c>
      <c r="L2" s="42" t="str">
        <f ca="1">IF($G2="","",VLOOKUP($A2,Mitglieder!$D$24:$BG$323,L$303))</f>
        <v/>
      </c>
      <c r="M2" s="42" t="str">
        <f ca="1">IF($G2="","",VLOOKUP($A2,Mitglieder!$D$24:$BG$323,M$303))</f>
        <v/>
      </c>
      <c r="N2" s="42" t="str">
        <f ca="1">IF($G2="","",VLOOKUP($A2,Mitglieder!$D$24:$BG$323,N$303))</f>
        <v/>
      </c>
      <c r="O2" s="42" t="str">
        <f ca="1">IF($G2="","",VLOOKUP($A2,Mitglieder!$D$24:$BG$323,O$303))</f>
        <v/>
      </c>
      <c r="P2" s="42" t="str">
        <f ca="1">IF($G2="","",VLOOKUP($A2,Mitglieder!$D$24:$BG$323,P$303))</f>
        <v/>
      </c>
      <c r="Q2" s="42" t="str">
        <f ca="1">IF($G2="","",VLOOKUP($A2,Mitglieder!$D$24:$BG$323,Q$303))</f>
        <v/>
      </c>
      <c r="R2" s="54" t="str">
        <f ca="1">IF(OR(VLOOKUP($A2,Mitglieder!$D$24:$BG$323,R$303)="",$G2=""),"",VLOOKUP($A2,Mitglieder!$D$24:$BG$323,R$303))</f>
        <v/>
      </c>
      <c r="S2" s="43" t="str">
        <f ca="1">IF($G2="","",TEXT(VLOOKUP($A2,Mitglieder!$D$24:$BG$323,S$303),"TT.MM.JJJJ"))</f>
        <v/>
      </c>
      <c r="T2" s="43" t="str">
        <f ca="1">IF($G2="","",TEXT(VLOOKUP($A2,Mitglieder!$D$24:$BG$323,T$303),"TT.MM.JJJJ"))</f>
        <v/>
      </c>
      <c r="U2" s="43" t="str">
        <f ca="1">IF($G2="","",TEXT(VLOOKUP($A2,Mitglieder!$D$24:$BG$323,U$303),"TT.MM.JJJJ"))</f>
        <v/>
      </c>
      <c r="V2" s="54" t="str">
        <f ca="1">IF(OR(VLOOKUP($A2,Mitglieder!$D$24:$BG$323,V$303)="",$G2=""),"",VLOOKUP($A2,Mitglieder!$D$24:$BG$323,V$303))</f>
        <v/>
      </c>
      <c r="W2" s="54" t="str">
        <f ca="1">IF(OR(VLOOKUP($A2,Mitglieder!$D$24:$BG$323,W$303)="",$G2=""),"",VLOOKUP($A2,Mitglieder!$D$24:$BG$323,W$303))</f>
        <v/>
      </c>
      <c r="X2" s="54" t="str">
        <f ca="1">IF(OR(VLOOKUP($A2,Mitglieder!$D$24:$BG$323,X$303)="",$G2=""),"",VLOOKUP($A2,Mitglieder!$D$24:$BG$323,X$303))</f>
        <v/>
      </c>
      <c r="Y2" s="54" t="str">
        <f ca="1">IF(OR(VLOOKUP($A2,Mitglieder!$D$24:$BG$323,Y$303)="",$G2=""),"",VLOOKUP($A2,Mitglieder!$D$24:$BG$323,Y$303))</f>
        <v/>
      </c>
      <c r="Z2" s="54" t="str">
        <f ca="1">IF(OR(VLOOKUP($A2,Mitglieder!$D$24:$BG$323,Z$303)="",$G2=""),"",VLOOKUP($A2,Mitglieder!$D$24:$BG$323,Z$303))</f>
        <v/>
      </c>
      <c r="AA2" s="54" t="str">
        <f ca="1">IF(OR(VLOOKUP($A2,Mitglieder!$D$24:$BG$323,AA$303)="",$G2=""),"",VLOOKUP($A2,Mitglieder!$D$24:$BG$323,AA$303))</f>
        <v/>
      </c>
      <c r="AB2" s="54" t="str">
        <f ca="1">IF(OR(VLOOKUP($A2,Mitglieder!$D$24:$BG$323,AB$303)="",$G2=""),"",VLOOKUP($A2,Mitglieder!$D$24:$BG$323,AB$303))</f>
        <v/>
      </c>
      <c r="AC2" s="54" t="str">
        <f ca="1">IF(OR(VLOOKUP($A2,Mitglieder!$D$24:$BG$323,AC$303)="",$G2=""),"",VLOOKUP($A2,Mitglieder!$D$24:$BG$323,AC$303))</f>
        <v/>
      </c>
      <c r="AD2" s="54" t="str">
        <f ca="1">IF(OR(VLOOKUP($A2,Mitglieder!$D$24:$BG$323,AD$303)="",$G2=""),"",VLOOKUP($A2,Mitglieder!$D$24:$BG$323,AD$303))</f>
        <v/>
      </c>
      <c r="AE2" s="54" t="str">
        <f ca="1">IF(OR(VLOOKUP($A2,Mitglieder!$D$24:$BG$323,AE$303)="",$G2=""),"",VLOOKUP($A2,Mitglieder!$D$24:$BG$323,AE$303))</f>
        <v/>
      </c>
      <c r="AF2" s="54" t="str">
        <f ca="1">IF(OR(VLOOKUP($A2,Mitglieder!$D$24:$BG$323,AF$303)="",$G2=""),"",VLOOKUP($A2,Mitglieder!$D$24:$BG$323,AF$303))</f>
        <v/>
      </c>
      <c r="AG2" s="54" t="str">
        <f ca="1">IF(OR(VLOOKUP($A2,Mitglieder!$D$24:$BG$323,AG$303)="",$G2=""),"",VLOOKUP($A2,Mitglieder!$D$24:$BG$323,AG$303))</f>
        <v/>
      </c>
      <c r="AH2" s="54" t="str">
        <f ca="1">IF(OR(VLOOKUP($A2,Mitglieder!$D$24:$BG$323,AH$303)="",$G2=""),"",VLOOKUP($A2,Mitglieder!$D$24:$BG$323,AH$303))</f>
        <v/>
      </c>
      <c r="AI2" s="54" t="str">
        <f ca="1">IF(OR(VLOOKUP($A2,Mitglieder!$D$24:$BG$323,AI$303)="",$G2=""),"",VLOOKUP($A2,Mitglieder!$D$24:$BG$323,AI$303))</f>
        <v/>
      </c>
      <c r="AJ2" s="54" t="str">
        <f ca="1">IF(OR(VLOOKUP($A2,Mitglieder!$D$24:$BG$323,AJ$303)="",$G2=""),"",VLOOKUP($A2,Mitglieder!$D$24:$BG$323,AJ$303))</f>
        <v/>
      </c>
      <c r="AK2" s="54" t="str">
        <f ca="1">IF(OR(VLOOKUP($A2,Mitglieder!$D$24:$BG$323,AK$303)="",$G2=""),"",VLOOKUP($A2,Mitglieder!$D$24:$BG$323,AK$303))</f>
        <v/>
      </c>
      <c r="AL2" s="54" t="str">
        <f ca="1">IF(OR(VLOOKUP($A2,Mitglieder!$D$24:$BG$323,AL$303)="",$G2=""),"",VLOOKUP($A2,Mitglieder!$D$24:$BG$323,AL$303))</f>
        <v/>
      </c>
      <c r="AM2" s="42" t="str">
        <f ca="1">IF($G2="","",VLOOKUP($A2,Mitglieder!$D$24:$BG$323,AM$303))</f>
        <v/>
      </c>
      <c r="AN2" s="54" t="str">
        <f ca="1">IF(OR(VLOOKUP($A2,Mitglieder!$D$24:$BG$323,AN$303)="",$G2=""),"",VLOOKUP($A2,Mitglieder!$D$24:$BG$323,AN$303))</f>
        <v/>
      </c>
      <c r="AO2" s="43" t="str">
        <f ca="1">IF($G2="","",TEXT(VLOOKUP($A2,Mitglieder!$D$24:$BG$323,AO$303),"TT.MM.JJJJ"))</f>
        <v/>
      </c>
      <c r="AP2" s="42" t="str">
        <f ca="1">IF($G2="","",VLOOKUP($A2,Mitglieder!$D$24:$BG$323,AP$303))</f>
        <v/>
      </c>
      <c r="AQ2" s="45" t="str">
        <f ca="1">IF($G2="","",TEXT(VLOOKUP($A2,Mitglieder!$D$24:$BG$323,AQ$303),"0.00"))</f>
        <v/>
      </c>
      <c r="AR2" s="54" t="str">
        <f ca="1">IF(OR(VLOOKUP($A2,Mitglieder!$D$24:$BG$323,AR$303)="",$G2=""),"",VLOOKUP($A2,Mitglieder!$D$24:$BG$323,AR$303))</f>
        <v/>
      </c>
      <c r="AS2" s="45" t="str">
        <f ca="1">IF($G2="","",TEXT(VLOOKUP($A2,Mitglieder!$D$24:$BG$323,AS$303),"0.00"))</f>
        <v/>
      </c>
      <c r="AT2" s="54" t="str">
        <f ca="1">IF(OR(VLOOKUP($A2,Mitglieder!$D$24:$BG$323,AT$303)="",$G2=""),"",VLOOKUP($A2,Mitglieder!$D$24:$BG$323,AT$303))</f>
        <v/>
      </c>
      <c r="AU2" s="45" t="str">
        <f ca="1">IF($G2="","",TEXT(VLOOKUP($A2,Mitglieder!$D$24:$BG$323,AU$303),"0.00"))</f>
        <v/>
      </c>
      <c r="AV2" s="45" t="str">
        <f ca="1">IF($G2="","",TEXT(VLOOKUP($A2,Mitglieder!$D$24:$BG$323,AV$303),"0.00"))</f>
        <v/>
      </c>
      <c r="AW2" s="42" t="str">
        <f ca="1">IF($G2="","",VLOOKUP($A2,Mitglieder!$D$24:$BG$323,AW$303))</f>
        <v/>
      </c>
      <c r="AX2" s="54" t="str">
        <f ca="1">IF(OR(VLOOKUP($A2,Mitglieder!$D$24:$BG$323,AX$303)="",$G2=""),"",VLOOKUP($A2,Mitglieder!$D$24:$BG$323,AX$303))</f>
        <v/>
      </c>
      <c r="AY2" s="75" t="str">
        <f ca="1">IF(G2="","",TEXT(AY$304,"TT.MM.JJJJ"))</f>
        <v/>
      </c>
      <c r="AZ2" s="43" t="str">
        <f ca="1">IF($G2="","",TEXT(VLOOKUP($A2,Mitglieder!$C$24:$BG$323,AZ$303),"TT.MM.JJJJ"))</f>
        <v/>
      </c>
      <c r="BA2" s="43" t="str">
        <f ca="1">IF($G2="","",TEXT(VLOOKUP($A2,Mitglieder!$C$24:$BG$323,BA$303),"TT.MM.JJJJ"))</f>
        <v/>
      </c>
      <c r="BB2" s="43" t="str">
        <f ca="1">IF($G2="","",TEXT(VLOOKUP($A2,Mitglieder!$C$24:$BG$323,BB$303),"TT.MM.JJJJ"))</f>
        <v/>
      </c>
      <c r="BC2" s="43" t="str">
        <f ca="1">IF($G2="","",TEXT(VLOOKUP($A2,Mitglieder!$C$24:$BG$323,BC$303),"TT.MM.JJJJ"))</f>
        <v/>
      </c>
      <c r="BD2" s="75" t="str">
        <f ca="1">IF(G2="","",TEXT(BH2,"TT.MM.JJJJ"))</f>
        <v/>
      </c>
      <c r="BE2" s="42" t="str">
        <f ca="1">IF($G2="","",VLOOKUP($A2,Mitglieder!$D$24:$BG$323,BE$303))</f>
        <v/>
      </c>
      <c r="BF2" s="42" t="str">
        <f ca="1">IF($G2="","",VLOOKUP($A2,Mitglieder!$D$24:$BG$323,BF$303))</f>
        <v/>
      </c>
      <c r="BH2" s="75" t="str">
        <f ca="1">IF(G2="","",AY2+'Details Verein'!$D$25)</f>
        <v/>
      </c>
      <c r="BJ2" t="s">
        <v>128</v>
      </c>
    </row>
    <row r="3" spans="1:62" x14ac:dyDescent="0.35">
      <c r="A3" s="42">
        <v>3</v>
      </c>
      <c r="B3" s="69"/>
      <c r="C3" s="42">
        <f ca="1">VLOOKUP($A3,Mitglieder!$D$24:$BA$323,C$303)</f>
        <v>1.0299999999999967</v>
      </c>
      <c r="D3" s="42"/>
      <c r="E3" s="42" t="str">
        <f ca="1">IF($G3="","",VLOOKUP($A3,Mitglieder!$D$24:$BG$323,E$303))</f>
        <v/>
      </c>
      <c r="F3" s="54" t="str">
        <f ca="1">IF(OR(VLOOKUP($A3,Mitglieder!$D$24:$BG$323,F$303)="",$G3=""),"",VLOOKUP($A3,Mitglieder!$D$24:$BG$323,F$303))</f>
        <v/>
      </c>
      <c r="G3" s="72" t="str">
        <f ca="1">IF(C3/ROUND(C3,0)=1,VLOOKUP($A3,Mitglieder!$D$24:$BA$323,G$303),"")</f>
        <v/>
      </c>
      <c r="H3" s="42" t="str">
        <f ca="1">IF($G3="","",VLOOKUP($A3,Mitglieder!$D$24:$BG$323,H$303))</f>
        <v/>
      </c>
      <c r="I3" s="54" t="str">
        <f ca="1">IF(OR(VLOOKUP($A3,Mitglieder!$D$24:$BG$323,I$303)="",$G3=""),"",VLOOKUP($A3,Mitglieder!$D$24:$BG$323,I$303))</f>
        <v/>
      </c>
      <c r="J3" s="42" t="str">
        <f ca="1">IF($G3="","",VLOOKUP($A3,Mitglieder!$D$24:$BG$323,J$303))</f>
        <v/>
      </c>
      <c r="K3" s="54" t="str">
        <f ca="1">IF(OR(VLOOKUP($A3,Mitglieder!$D$24:$BG$323,K$303)="",$G3=""),"",VLOOKUP($A3,Mitglieder!$D$24:$BG$323,K$303))</f>
        <v/>
      </c>
      <c r="L3" s="42" t="str">
        <f ca="1">IF($G3="","",VLOOKUP($A3,Mitglieder!$D$24:$BG$323,L$303))</f>
        <v/>
      </c>
      <c r="M3" s="42" t="str">
        <f ca="1">IF($G3="","",VLOOKUP($A3,Mitglieder!$D$24:$BG$323,M$303))</f>
        <v/>
      </c>
      <c r="N3" s="42" t="str">
        <f ca="1">IF($G3="","",VLOOKUP($A3,Mitglieder!$D$24:$BG$323,N$303))</f>
        <v/>
      </c>
      <c r="O3" s="42" t="str">
        <f ca="1">IF($G3="","",VLOOKUP($A3,Mitglieder!$D$24:$BG$323,O$303))</f>
        <v/>
      </c>
      <c r="P3" s="42" t="str">
        <f ca="1">IF($G3="","",VLOOKUP($A3,Mitglieder!$D$24:$BG$323,P$303))</f>
        <v/>
      </c>
      <c r="Q3" s="42" t="str">
        <f ca="1">IF($G3="","",VLOOKUP($A3,Mitglieder!$D$24:$BG$323,Q$303))</f>
        <v/>
      </c>
      <c r="R3" s="54" t="str">
        <f ca="1">IF(OR(VLOOKUP($A3,Mitglieder!$D$24:$BG$323,R$303)="",$G3=""),"",VLOOKUP($A3,Mitglieder!$D$24:$BG$323,R$303))</f>
        <v/>
      </c>
      <c r="S3" s="43" t="str">
        <f ca="1">IF($G3="","",TEXT(VLOOKUP($A3,Mitglieder!$D$24:$BG$323,S$303),"TT.MM.JJJJ"))</f>
        <v/>
      </c>
      <c r="T3" s="43" t="str">
        <f ca="1">IF($G3="","",TEXT(VLOOKUP($A3,Mitglieder!$D$24:$BG$323,T$303),"TT.MM.JJJJ"))</f>
        <v/>
      </c>
      <c r="U3" s="43" t="str">
        <f ca="1">IF($G3="","",TEXT(VLOOKUP($A3,Mitglieder!$D$24:$BG$323,U$303),"TT.MM.JJJJ"))</f>
        <v/>
      </c>
      <c r="V3" s="54" t="str">
        <f ca="1">IF(OR(VLOOKUP($A3,Mitglieder!$D$24:$BG$323,V$303)="",$G3=""),"",VLOOKUP($A3,Mitglieder!$D$24:$BG$323,V$303))</f>
        <v/>
      </c>
      <c r="W3" s="54" t="str">
        <f ca="1">IF(OR(VLOOKUP($A3,Mitglieder!$D$24:$BG$323,W$303)="",$G3=""),"",VLOOKUP($A3,Mitglieder!$D$24:$BG$323,W$303))</f>
        <v/>
      </c>
      <c r="X3" s="54" t="str">
        <f ca="1">IF(OR(VLOOKUP($A3,Mitglieder!$D$24:$BG$323,X$303)="",$G3=""),"",VLOOKUP($A3,Mitglieder!$D$24:$BG$323,X$303))</f>
        <v/>
      </c>
      <c r="Y3" s="54" t="str">
        <f ca="1">IF(OR(VLOOKUP($A3,Mitglieder!$D$24:$BG$323,Y$303)="",$G3=""),"",VLOOKUP($A3,Mitglieder!$D$24:$BG$323,Y$303))</f>
        <v/>
      </c>
      <c r="Z3" s="54" t="str">
        <f ca="1">IF(OR(VLOOKUP($A3,Mitglieder!$D$24:$BG$323,Z$303)="",$G3=""),"",VLOOKUP($A3,Mitglieder!$D$24:$BG$323,Z$303))</f>
        <v/>
      </c>
      <c r="AA3" s="54" t="str">
        <f ca="1">IF(OR(VLOOKUP($A3,Mitglieder!$D$24:$BG$323,AA$303)="",$G3=""),"",VLOOKUP($A3,Mitglieder!$D$24:$BG$323,AA$303))</f>
        <v/>
      </c>
      <c r="AB3" s="54" t="str">
        <f ca="1">IF(OR(VLOOKUP($A3,Mitglieder!$D$24:$BG$323,AB$303)="",$G3=""),"",VLOOKUP($A3,Mitglieder!$D$24:$BG$323,AB$303))</f>
        <v/>
      </c>
      <c r="AC3" s="54" t="str">
        <f ca="1">IF(OR(VLOOKUP($A3,Mitglieder!$D$24:$BG$323,AC$303)="",$G3=""),"",VLOOKUP($A3,Mitglieder!$D$24:$BG$323,AC$303))</f>
        <v/>
      </c>
      <c r="AD3" s="54" t="str">
        <f ca="1">IF(OR(VLOOKUP($A3,Mitglieder!$D$24:$BG$323,AD$303)="",$G3=""),"",VLOOKUP($A3,Mitglieder!$D$24:$BG$323,AD$303))</f>
        <v/>
      </c>
      <c r="AE3" s="54" t="str">
        <f ca="1">IF(OR(VLOOKUP($A3,Mitglieder!$D$24:$BG$323,AE$303)="",$G3=""),"",VLOOKUP($A3,Mitglieder!$D$24:$BG$323,AE$303))</f>
        <v/>
      </c>
      <c r="AF3" s="54" t="str">
        <f ca="1">IF(OR(VLOOKUP($A3,Mitglieder!$D$24:$BG$323,AF$303)="",$G3=""),"",VLOOKUP($A3,Mitglieder!$D$24:$BG$323,AF$303))</f>
        <v/>
      </c>
      <c r="AG3" s="54" t="str">
        <f ca="1">IF(OR(VLOOKUP($A3,Mitglieder!$D$24:$BG$323,AG$303)="",$G3=""),"",VLOOKUP($A3,Mitglieder!$D$24:$BG$323,AG$303))</f>
        <v/>
      </c>
      <c r="AH3" s="54" t="str">
        <f ca="1">IF(OR(VLOOKUP($A3,Mitglieder!$D$24:$BG$323,AH$303)="",$G3=""),"",VLOOKUP($A3,Mitglieder!$D$24:$BG$323,AH$303))</f>
        <v/>
      </c>
      <c r="AI3" s="54" t="str">
        <f ca="1">IF(OR(VLOOKUP($A3,Mitglieder!$D$24:$BG$323,AI$303)="",$G3=""),"",VLOOKUP($A3,Mitglieder!$D$24:$BG$323,AI$303))</f>
        <v/>
      </c>
      <c r="AJ3" s="54" t="str">
        <f ca="1">IF(OR(VLOOKUP($A3,Mitglieder!$D$24:$BG$323,AJ$303)="",$G3=""),"",VLOOKUP($A3,Mitglieder!$D$24:$BG$323,AJ$303))</f>
        <v/>
      </c>
      <c r="AK3" s="54" t="str">
        <f ca="1">IF(OR(VLOOKUP($A3,Mitglieder!$D$24:$BG$323,AK$303)="",$G3=""),"",VLOOKUP($A3,Mitglieder!$D$24:$BG$323,AK$303))</f>
        <v/>
      </c>
      <c r="AL3" s="54" t="str">
        <f ca="1">IF(OR(VLOOKUP($A3,Mitglieder!$D$24:$BG$323,AL$303)="",$G3=""),"",VLOOKUP($A3,Mitglieder!$D$24:$BG$323,AL$303))</f>
        <v/>
      </c>
      <c r="AM3" s="42" t="str">
        <f ca="1">IF($G3="","",VLOOKUP($A3,Mitglieder!$D$24:$BG$323,AM$303))</f>
        <v/>
      </c>
      <c r="AN3" s="54" t="str">
        <f ca="1">IF(OR(VLOOKUP($A3,Mitglieder!$D$24:$BG$323,AN$303)="",$G3=""),"",VLOOKUP($A3,Mitglieder!$D$24:$BG$323,AN$303))</f>
        <v/>
      </c>
      <c r="AO3" s="43" t="str">
        <f ca="1">IF($G3="","",TEXT(VLOOKUP($A3,Mitglieder!$D$24:$BG$323,AO$303),"TT.MM.JJJJ"))</f>
        <v/>
      </c>
      <c r="AP3" s="42" t="str">
        <f ca="1">IF($G3="","",VLOOKUP($A3,Mitglieder!$D$24:$BG$323,AP$303))</f>
        <v/>
      </c>
      <c r="AQ3" s="45" t="str">
        <f ca="1">IF($G3="","",TEXT(VLOOKUP($A3,Mitglieder!$D$24:$BG$323,AQ$303),"0.00"))</f>
        <v/>
      </c>
      <c r="AR3" s="54" t="str">
        <f ca="1">IF(OR(VLOOKUP($A3,Mitglieder!$D$24:$BG$323,AR$303)="",$G3=""),"",VLOOKUP($A3,Mitglieder!$D$24:$BG$323,AR$303))</f>
        <v/>
      </c>
      <c r="AS3" s="45" t="str">
        <f ca="1">IF($G3="","",TEXT(VLOOKUP($A3,Mitglieder!$D$24:$BG$323,AS$303),"0.00"))</f>
        <v/>
      </c>
      <c r="AT3" s="54" t="str">
        <f ca="1">IF(OR(VLOOKUP($A3,Mitglieder!$D$24:$BG$323,AT$303)="",$G3=""),"",VLOOKUP($A3,Mitglieder!$D$24:$BG$323,AT$303))</f>
        <v/>
      </c>
      <c r="AU3" s="45" t="str">
        <f ca="1">IF($G3="","",TEXT(VLOOKUP($A3,Mitglieder!$D$24:$BG$323,AU$303),"0.00"))</f>
        <v/>
      </c>
      <c r="AV3" s="45" t="str">
        <f ca="1">IF($G3="","",TEXT(VLOOKUP($A3,Mitglieder!$D$24:$BG$323,AV$303),"0.00"))</f>
        <v/>
      </c>
      <c r="AW3" s="42" t="str">
        <f ca="1">IF($G3="","",VLOOKUP($A3,Mitglieder!$D$24:$BG$323,AW$303))</f>
        <v/>
      </c>
      <c r="AX3" s="54" t="str">
        <f ca="1">IF(OR(VLOOKUP($A3,Mitglieder!$D$24:$BG$323,AX$303)="",$G3=""),"",VLOOKUP($A3,Mitglieder!$D$24:$BG$323,AX$303))</f>
        <v/>
      </c>
      <c r="AY3" s="75" t="str">
        <f t="shared" ref="AY3:AY66" ca="1" si="0">IF(G3="","",TEXT(AY$304,"TT.MM.JJJJ"))</f>
        <v/>
      </c>
      <c r="AZ3" s="43" t="str">
        <f ca="1">IF($G3="","",TEXT(VLOOKUP($A3,Mitglieder!$C$24:$BG$323,AZ$303),"TT.MM.JJJJ"))</f>
        <v/>
      </c>
      <c r="BA3" s="43" t="str">
        <f ca="1">IF($G3="","",TEXT(VLOOKUP($A3,Mitglieder!$C$24:$BG$323,BA$303),"TT.MM.JJJJ"))</f>
        <v/>
      </c>
      <c r="BB3" s="43" t="str">
        <f ca="1">IF($G3="","",TEXT(VLOOKUP($A3,Mitglieder!$C$24:$BG$323,BB$303),"TT.MM.JJJJ"))</f>
        <v/>
      </c>
      <c r="BC3" s="43" t="str">
        <f ca="1">IF($G3="","",TEXT(VLOOKUP($A3,Mitglieder!$C$24:$BG$323,BC$303),"TT.MM.JJJJ"))</f>
        <v/>
      </c>
      <c r="BD3" s="75" t="str">
        <f t="shared" ref="BD3:BD66" ca="1" si="1">IF(G3="","",TEXT(BH3,"TT.MM.JJJJ"))</f>
        <v/>
      </c>
      <c r="BE3" s="42" t="str">
        <f ca="1">IF($G3="","",VLOOKUP($A3,Mitglieder!$D$24:$BG$323,BE$303))</f>
        <v/>
      </c>
      <c r="BF3" s="42" t="str">
        <f ca="1">IF($G3="","",VLOOKUP($A3,Mitglieder!$D$24:$BG$323,BF$303))</f>
        <v/>
      </c>
      <c r="BH3" s="75" t="str">
        <f ca="1">IF(G3="","",AY3+'Details Verein'!$D$25)</f>
        <v/>
      </c>
    </row>
    <row r="4" spans="1:62" x14ac:dyDescent="0.35">
      <c r="A4" s="42">
        <v>4</v>
      </c>
      <c r="B4" s="42"/>
      <c r="C4" s="42">
        <f ca="1">VLOOKUP($A4,Mitglieder!$D$24:$BA$323,C$303)</f>
        <v>1.0299999999999967</v>
      </c>
      <c r="D4" s="42"/>
      <c r="E4" s="42" t="str">
        <f ca="1">IF($G4="","",VLOOKUP($A4,Mitglieder!$D$24:$BG$323,E$303))</f>
        <v/>
      </c>
      <c r="F4" s="54" t="str">
        <f ca="1">IF(OR(VLOOKUP($A4,Mitglieder!$D$24:$BG$323,F$303)="",$G4=""),"",VLOOKUP($A4,Mitglieder!$D$24:$BG$323,F$303))</f>
        <v/>
      </c>
      <c r="G4" s="72" t="str">
        <f ca="1">IF(C4/ROUND(C4,0)=1,VLOOKUP($A4,Mitglieder!$D$24:$BA$323,G$303),"")</f>
        <v/>
      </c>
      <c r="H4" s="42" t="str">
        <f ca="1">IF($G4="","",VLOOKUP($A4,Mitglieder!$D$24:$BG$323,H$303))</f>
        <v/>
      </c>
      <c r="I4" s="54" t="str">
        <f ca="1">IF(OR(VLOOKUP($A4,Mitglieder!$D$24:$BG$323,I$303)="",$G4=""),"",VLOOKUP($A4,Mitglieder!$D$24:$BG$323,I$303))</f>
        <v/>
      </c>
      <c r="J4" s="42" t="str">
        <f ca="1">IF($G4="","",VLOOKUP($A4,Mitglieder!$D$24:$BG$323,J$303))</f>
        <v/>
      </c>
      <c r="K4" s="54" t="str">
        <f ca="1">IF(OR(VLOOKUP($A4,Mitglieder!$D$24:$BG$323,K$303)="",$G4=""),"",VLOOKUP($A4,Mitglieder!$D$24:$BG$323,K$303))</f>
        <v/>
      </c>
      <c r="L4" s="42" t="str">
        <f ca="1">IF($G4="","",VLOOKUP($A4,Mitglieder!$D$24:$BG$323,L$303))</f>
        <v/>
      </c>
      <c r="M4" s="42" t="str">
        <f ca="1">IF($G4="","",VLOOKUP($A4,Mitglieder!$D$24:$BG$323,M$303))</f>
        <v/>
      </c>
      <c r="N4" s="42" t="str">
        <f ca="1">IF($G4="","",VLOOKUP($A4,Mitglieder!$D$24:$BG$323,N$303))</f>
        <v/>
      </c>
      <c r="O4" s="42" t="str">
        <f ca="1">IF($G4="","",VLOOKUP($A4,Mitglieder!$D$24:$BG$323,O$303))</f>
        <v/>
      </c>
      <c r="P4" s="42" t="str">
        <f ca="1">IF($G4="","",VLOOKUP($A4,Mitglieder!$D$24:$BG$323,P$303))</f>
        <v/>
      </c>
      <c r="Q4" s="42" t="str">
        <f ca="1">IF($G4="","",VLOOKUP($A4,Mitglieder!$D$24:$BG$323,Q$303))</f>
        <v/>
      </c>
      <c r="R4" s="54" t="str">
        <f ca="1">IF(OR(VLOOKUP($A4,Mitglieder!$D$24:$BG$323,R$303)="",$G4=""),"",VLOOKUP($A4,Mitglieder!$D$24:$BG$323,R$303))</f>
        <v/>
      </c>
      <c r="S4" s="43" t="str">
        <f ca="1">IF($G4="","",TEXT(VLOOKUP($A4,Mitglieder!$D$24:$BG$323,S$303),"TT.MM.JJJJ"))</f>
        <v/>
      </c>
      <c r="T4" s="43" t="str">
        <f ca="1">IF($G4="","",TEXT(VLOOKUP($A4,Mitglieder!$D$24:$BG$323,T$303),"TT.MM.JJJJ"))</f>
        <v/>
      </c>
      <c r="U4" s="43" t="str">
        <f ca="1">IF($G4="","",TEXT(VLOOKUP($A4,Mitglieder!$D$24:$BG$323,U$303),"TT.MM.JJJJ"))</f>
        <v/>
      </c>
      <c r="V4" s="54" t="str">
        <f ca="1">IF(OR(VLOOKUP($A4,Mitglieder!$D$24:$BG$323,V$303)="",$G4=""),"",VLOOKUP($A4,Mitglieder!$D$24:$BG$323,V$303))</f>
        <v/>
      </c>
      <c r="W4" s="54" t="str">
        <f ca="1">IF(OR(VLOOKUP($A4,Mitglieder!$D$24:$BG$323,W$303)="",$G4=""),"",VLOOKUP($A4,Mitglieder!$D$24:$BG$323,W$303))</f>
        <v/>
      </c>
      <c r="X4" s="54" t="str">
        <f ca="1">IF(OR(VLOOKUP($A4,Mitglieder!$D$24:$BG$323,X$303)="",$G4=""),"",VLOOKUP($A4,Mitglieder!$D$24:$BG$323,X$303))</f>
        <v/>
      </c>
      <c r="Y4" s="54" t="str">
        <f ca="1">IF(OR(VLOOKUP($A4,Mitglieder!$D$24:$BG$323,Y$303)="",$G4=""),"",VLOOKUP($A4,Mitglieder!$D$24:$BG$323,Y$303))</f>
        <v/>
      </c>
      <c r="Z4" s="54" t="str">
        <f ca="1">IF(OR(VLOOKUP($A4,Mitglieder!$D$24:$BG$323,Z$303)="",$G4=""),"",VLOOKUP($A4,Mitglieder!$D$24:$BG$323,Z$303))</f>
        <v/>
      </c>
      <c r="AA4" s="54" t="str">
        <f ca="1">IF(OR(VLOOKUP($A4,Mitglieder!$D$24:$BG$323,AA$303)="",$G4=""),"",VLOOKUP($A4,Mitglieder!$D$24:$BG$323,AA$303))</f>
        <v/>
      </c>
      <c r="AB4" s="54" t="str">
        <f ca="1">IF(OR(VLOOKUP($A4,Mitglieder!$D$24:$BG$323,AB$303)="",$G4=""),"",VLOOKUP($A4,Mitglieder!$D$24:$BG$323,AB$303))</f>
        <v/>
      </c>
      <c r="AC4" s="54" t="str">
        <f ca="1">IF(OR(VLOOKUP($A4,Mitglieder!$D$24:$BG$323,AC$303)="",$G4=""),"",VLOOKUP($A4,Mitglieder!$D$24:$BG$323,AC$303))</f>
        <v/>
      </c>
      <c r="AD4" s="54" t="str">
        <f ca="1">IF(OR(VLOOKUP($A4,Mitglieder!$D$24:$BG$323,AD$303)="",$G4=""),"",VLOOKUP($A4,Mitglieder!$D$24:$BG$323,AD$303))</f>
        <v/>
      </c>
      <c r="AE4" s="54" t="str">
        <f ca="1">IF(OR(VLOOKUP($A4,Mitglieder!$D$24:$BG$323,AE$303)="",$G4=""),"",VLOOKUP($A4,Mitglieder!$D$24:$BG$323,AE$303))</f>
        <v/>
      </c>
      <c r="AF4" s="54" t="str">
        <f ca="1">IF(OR(VLOOKUP($A4,Mitglieder!$D$24:$BG$323,AF$303)="",$G4=""),"",VLOOKUP($A4,Mitglieder!$D$24:$BG$323,AF$303))</f>
        <v/>
      </c>
      <c r="AG4" s="54" t="str">
        <f ca="1">IF(OR(VLOOKUP($A4,Mitglieder!$D$24:$BG$323,AG$303)="",$G4=""),"",VLOOKUP($A4,Mitglieder!$D$24:$BG$323,AG$303))</f>
        <v/>
      </c>
      <c r="AH4" s="54" t="str">
        <f ca="1">IF(OR(VLOOKUP($A4,Mitglieder!$D$24:$BG$323,AH$303)="",$G4=""),"",VLOOKUP($A4,Mitglieder!$D$24:$BG$323,AH$303))</f>
        <v/>
      </c>
      <c r="AI4" s="54" t="str">
        <f ca="1">IF(OR(VLOOKUP($A4,Mitglieder!$D$24:$BG$323,AI$303)="",$G4=""),"",VLOOKUP($A4,Mitglieder!$D$24:$BG$323,AI$303))</f>
        <v/>
      </c>
      <c r="AJ4" s="54" t="str">
        <f ca="1">IF(OR(VLOOKUP($A4,Mitglieder!$D$24:$BG$323,AJ$303)="",$G4=""),"",VLOOKUP($A4,Mitglieder!$D$24:$BG$323,AJ$303))</f>
        <v/>
      </c>
      <c r="AK4" s="54" t="str">
        <f ca="1">IF(OR(VLOOKUP($A4,Mitglieder!$D$24:$BG$323,AK$303)="",$G4=""),"",VLOOKUP($A4,Mitglieder!$D$24:$BG$323,AK$303))</f>
        <v/>
      </c>
      <c r="AL4" s="54" t="str">
        <f ca="1">IF(OR(VLOOKUP($A4,Mitglieder!$D$24:$BG$323,AL$303)="",$G4=""),"",VLOOKUP($A4,Mitglieder!$D$24:$BG$323,AL$303))</f>
        <v/>
      </c>
      <c r="AM4" s="42" t="str">
        <f ca="1">IF($G4="","",VLOOKUP($A4,Mitglieder!$D$24:$BG$323,AM$303))</f>
        <v/>
      </c>
      <c r="AN4" s="54" t="str">
        <f ca="1">IF(OR(VLOOKUP($A4,Mitglieder!$D$24:$BG$323,AN$303)="",$G4=""),"",VLOOKUP($A4,Mitglieder!$D$24:$BG$323,AN$303))</f>
        <v/>
      </c>
      <c r="AO4" s="43" t="str">
        <f ca="1">IF($G4="","",TEXT(VLOOKUP($A4,Mitglieder!$D$24:$BG$323,AO$303),"TT.MM.JJJJ"))</f>
        <v/>
      </c>
      <c r="AP4" s="42" t="str">
        <f ca="1">IF($G4="","",VLOOKUP($A4,Mitglieder!$D$24:$BG$323,AP$303))</f>
        <v/>
      </c>
      <c r="AQ4" s="45" t="str">
        <f ca="1">IF($G4="","",TEXT(VLOOKUP($A4,Mitglieder!$D$24:$BG$323,AQ$303),"0.00"))</f>
        <v/>
      </c>
      <c r="AR4" s="54" t="str">
        <f ca="1">IF(OR(VLOOKUP($A4,Mitglieder!$D$24:$BG$323,AR$303)="",$G4=""),"",VLOOKUP($A4,Mitglieder!$D$24:$BG$323,AR$303))</f>
        <v/>
      </c>
      <c r="AS4" s="45" t="str">
        <f ca="1">IF($G4="","",TEXT(VLOOKUP($A4,Mitglieder!$D$24:$BG$323,AS$303),"0.00"))</f>
        <v/>
      </c>
      <c r="AT4" s="54" t="str">
        <f ca="1">IF(OR(VLOOKUP($A4,Mitglieder!$D$24:$BG$323,AT$303)="",$G4=""),"",VLOOKUP($A4,Mitglieder!$D$24:$BG$323,AT$303))</f>
        <v/>
      </c>
      <c r="AU4" s="45" t="str">
        <f ca="1">IF($G4="","",TEXT(VLOOKUP($A4,Mitglieder!$D$24:$BG$323,AU$303),"0.00"))</f>
        <v/>
      </c>
      <c r="AV4" s="45" t="str">
        <f ca="1">IF($G4="","",TEXT(VLOOKUP($A4,Mitglieder!$D$24:$BG$323,AV$303),"0.00"))</f>
        <v/>
      </c>
      <c r="AW4" s="42" t="str">
        <f ca="1">IF($G4="","",VLOOKUP($A4,Mitglieder!$D$24:$BG$323,AW$303))</f>
        <v/>
      </c>
      <c r="AX4" s="54" t="str">
        <f ca="1">IF(OR(VLOOKUP($A4,Mitglieder!$D$24:$BG$323,AX$303)="",$G4=""),"",VLOOKUP($A4,Mitglieder!$D$24:$BG$323,AX$303))</f>
        <v/>
      </c>
      <c r="AY4" s="75" t="str">
        <f t="shared" ca="1" si="0"/>
        <v/>
      </c>
      <c r="AZ4" s="43" t="str">
        <f ca="1">IF($G4="","",TEXT(VLOOKUP($A4,Mitglieder!$C$24:$BG$323,AZ$303),"TT.MM.JJJJ"))</f>
        <v/>
      </c>
      <c r="BA4" s="43" t="str">
        <f ca="1">IF($G4="","",TEXT(VLOOKUP($A4,Mitglieder!$C$24:$BG$323,BA$303),"TT.MM.JJJJ"))</f>
        <v/>
      </c>
      <c r="BB4" s="43" t="str">
        <f ca="1">IF($G4="","",TEXT(VLOOKUP($A4,Mitglieder!$C$24:$BG$323,BB$303),"TT.MM.JJJJ"))</f>
        <v/>
      </c>
      <c r="BC4" s="43" t="str">
        <f ca="1">IF($G4="","",TEXT(VLOOKUP($A4,Mitglieder!$C$24:$BG$323,BC$303),"TT.MM.JJJJ"))</f>
        <v/>
      </c>
      <c r="BD4" s="75" t="str">
        <f t="shared" ca="1" si="1"/>
        <v/>
      </c>
      <c r="BE4" s="42" t="str">
        <f ca="1">IF($G4="","",VLOOKUP($A4,Mitglieder!$D$24:$BG$323,BE$303))</f>
        <v/>
      </c>
      <c r="BF4" s="42" t="str">
        <f ca="1">IF($G4="","",VLOOKUP($A4,Mitglieder!$D$24:$BG$323,BF$303))</f>
        <v/>
      </c>
      <c r="BH4" s="75" t="str">
        <f ca="1">IF(G4="","",AY4+'Details Verein'!$D$25)</f>
        <v/>
      </c>
    </row>
    <row r="5" spans="1:62" x14ac:dyDescent="0.35">
      <c r="A5" s="42">
        <v>5</v>
      </c>
      <c r="B5" s="42"/>
      <c r="C5" s="42">
        <f ca="1">VLOOKUP($A5,Mitglieder!$D$24:$BA$323,C$303)</f>
        <v>1.0299999999999967</v>
      </c>
      <c r="D5" s="42"/>
      <c r="E5" s="42" t="str">
        <f ca="1">IF($G5="","",VLOOKUP($A5,Mitglieder!$D$24:$BG$323,E$303))</f>
        <v/>
      </c>
      <c r="F5" s="54" t="str">
        <f ca="1">IF(OR(VLOOKUP($A5,Mitglieder!$D$24:$BG$323,F$303)="",$G5=""),"",VLOOKUP($A5,Mitglieder!$D$24:$BG$323,F$303))</f>
        <v/>
      </c>
      <c r="G5" s="72" t="str">
        <f ca="1">IF(C5/ROUND(C5,0)=1,VLOOKUP($A5,Mitglieder!$D$24:$BA$323,G$303),"")</f>
        <v/>
      </c>
      <c r="H5" s="42" t="str">
        <f ca="1">IF($G5="","",VLOOKUP($A5,Mitglieder!$D$24:$BG$323,H$303))</f>
        <v/>
      </c>
      <c r="I5" s="54" t="str">
        <f ca="1">IF(OR(VLOOKUP($A5,Mitglieder!$D$24:$BG$323,I$303)="",$G5=""),"",VLOOKUP($A5,Mitglieder!$D$24:$BG$323,I$303))</f>
        <v/>
      </c>
      <c r="J5" s="42" t="str">
        <f ca="1">IF($G5="","",VLOOKUP($A5,Mitglieder!$D$24:$BG$323,J$303))</f>
        <v/>
      </c>
      <c r="K5" s="54" t="str">
        <f ca="1">IF(OR(VLOOKUP($A5,Mitglieder!$D$24:$BG$323,K$303)="",$G5=""),"",VLOOKUP($A5,Mitglieder!$D$24:$BG$323,K$303))</f>
        <v/>
      </c>
      <c r="L5" s="42" t="str">
        <f ca="1">IF($G5="","",VLOOKUP($A5,Mitglieder!$D$24:$BG$323,L$303))</f>
        <v/>
      </c>
      <c r="M5" s="42" t="str">
        <f ca="1">IF($G5="","",VLOOKUP($A5,Mitglieder!$D$24:$BG$323,M$303))</f>
        <v/>
      </c>
      <c r="N5" s="42" t="str">
        <f ca="1">IF($G5="","",VLOOKUP($A5,Mitglieder!$D$24:$BG$323,N$303))</f>
        <v/>
      </c>
      <c r="O5" s="42" t="str">
        <f ca="1">IF($G5="","",VLOOKUP($A5,Mitglieder!$D$24:$BG$323,O$303))</f>
        <v/>
      </c>
      <c r="P5" s="42" t="str">
        <f ca="1">IF($G5="","",VLOOKUP($A5,Mitglieder!$D$24:$BG$323,P$303))</f>
        <v/>
      </c>
      <c r="Q5" s="42" t="str">
        <f ca="1">IF($G5="","",VLOOKUP($A5,Mitglieder!$D$24:$BG$323,Q$303))</f>
        <v/>
      </c>
      <c r="R5" s="54" t="str">
        <f ca="1">IF(OR(VLOOKUP($A5,Mitglieder!$D$24:$BG$323,R$303)="",$G5=""),"",VLOOKUP($A5,Mitglieder!$D$24:$BG$323,R$303))</f>
        <v/>
      </c>
      <c r="S5" s="43" t="str">
        <f ca="1">IF($G5="","",TEXT(VLOOKUP($A5,Mitglieder!$D$24:$BG$323,S$303),"TT.MM.JJJJ"))</f>
        <v/>
      </c>
      <c r="T5" s="43" t="str">
        <f ca="1">IF($G5="","",TEXT(VLOOKUP($A5,Mitglieder!$D$24:$BG$323,T$303),"TT.MM.JJJJ"))</f>
        <v/>
      </c>
      <c r="U5" s="43" t="str">
        <f ca="1">IF($G5="","",TEXT(VLOOKUP($A5,Mitglieder!$D$24:$BG$323,U$303),"TT.MM.JJJJ"))</f>
        <v/>
      </c>
      <c r="V5" s="54" t="str">
        <f ca="1">IF(OR(VLOOKUP($A5,Mitglieder!$D$24:$BG$323,V$303)="",$G5=""),"",VLOOKUP($A5,Mitglieder!$D$24:$BG$323,V$303))</f>
        <v/>
      </c>
      <c r="W5" s="54" t="str">
        <f ca="1">IF(OR(VLOOKUP($A5,Mitglieder!$D$24:$BG$323,W$303)="",$G5=""),"",VLOOKUP($A5,Mitglieder!$D$24:$BG$323,W$303))</f>
        <v/>
      </c>
      <c r="X5" s="54" t="str">
        <f ca="1">IF(OR(VLOOKUP($A5,Mitglieder!$D$24:$BG$323,X$303)="",$G5=""),"",VLOOKUP($A5,Mitglieder!$D$24:$BG$323,X$303))</f>
        <v/>
      </c>
      <c r="Y5" s="54" t="str">
        <f ca="1">IF(OR(VLOOKUP($A5,Mitglieder!$D$24:$BG$323,Y$303)="",$G5=""),"",VLOOKUP($A5,Mitglieder!$D$24:$BG$323,Y$303))</f>
        <v/>
      </c>
      <c r="Z5" s="54" t="str">
        <f ca="1">IF(OR(VLOOKUP($A5,Mitglieder!$D$24:$BG$323,Z$303)="",$G5=""),"",VLOOKUP($A5,Mitglieder!$D$24:$BG$323,Z$303))</f>
        <v/>
      </c>
      <c r="AA5" s="54" t="str">
        <f ca="1">IF(OR(VLOOKUP($A5,Mitglieder!$D$24:$BG$323,AA$303)="",$G5=""),"",VLOOKUP($A5,Mitglieder!$D$24:$BG$323,AA$303))</f>
        <v/>
      </c>
      <c r="AB5" s="54" t="str">
        <f ca="1">IF(OR(VLOOKUP($A5,Mitglieder!$D$24:$BG$323,AB$303)="",$G5=""),"",VLOOKUP($A5,Mitglieder!$D$24:$BG$323,AB$303))</f>
        <v/>
      </c>
      <c r="AC5" s="54" t="str">
        <f ca="1">IF(OR(VLOOKUP($A5,Mitglieder!$D$24:$BG$323,AC$303)="",$G5=""),"",VLOOKUP($A5,Mitglieder!$D$24:$BG$323,AC$303))</f>
        <v/>
      </c>
      <c r="AD5" s="54" t="str">
        <f ca="1">IF(OR(VLOOKUP($A5,Mitglieder!$D$24:$BG$323,AD$303)="",$G5=""),"",VLOOKUP($A5,Mitglieder!$D$24:$BG$323,AD$303))</f>
        <v/>
      </c>
      <c r="AE5" s="54" t="str">
        <f ca="1">IF(OR(VLOOKUP($A5,Mitglieder!$D$24:$BG$323,AE$303)="",$G5=""),"",VLOOKUP($A5,Mitglieder!$D$24:$BG$323,AE$303))</f>
        <v/>
      </c>
      <c r="AF5" s="54" t="str">
        <f ca="1">IF(OR(VLOOKUP($A5,Mitglieder!$D$24:$BG$323,AF$303)="",$G5=""),"",VLOOKUP($A5,Mitglieder!$D$24:$BG$323,AF$303))</f>
        <v/>
      </c>
      <c r="AG5" s="54" t="str">
        <f ca="1">IF(OR(VLOOKUP($A5,Mitglieder!$D$24:$BG$323,AG$303)="",$G5=""),"",VLOOKUP($A5,Mitglieder!$D$24:$BG$323,AG$303))</f>
        <v/>
      </c>
      <c r="AH5" s="54" t="str">
        <f ca="1">IF(OR(VLOOKUP($A5,Mitglieder!$D$24:$BG$323,AH$303)="",$G5=""),"",VLOOKUP($A5,Mitglieder!$D$24:$BG$323,AH$303))</f>
        <v/>
      </c>
      <c r="AI5" s="54" t="str">
        <f ca="1">IF(OR(VLOOKUP($A5,Mitglieder!$D$24:$BG$323,AI$303)="",$G5=""),"",VLOOKUP($A5,Mitglieder!$D$24:$BG$323,AI$303))</f>
        <v/>
      </c>
      <c r="AJ5" s="54" t="str">
        <f ca="1">IF(OR(VLOOKUP($A5,Mitglieder!$D$24:$BG$323,AJ$303)="",$G5=""),"",VLOOKUP($A5,Mitglieder!$D$24:$BG$323,AJ$303))</f>
        <v/>
      </c>
      <c r="AK5" s="54" t="str">
        <f ca="1">IF(OR(VLOOKUP($A5,Mitglieder!$D$24:$BG$323,AK$303)="",$G5=""),"",VLOOKUP($A5,Mitglieder!$D$24:$BG$323,AK$303))</f>
        <v/>
      </c>
      <c r="AL5" s="54" t="str">
        <f ca="1">IF(OR(VLOOKUP($A5,Mitglieder!$D$24:$BG$323,AL$303)="",$G5=""),"",VLOOKUP($A5,Mitglieder!$D$24:$BG$323,AL$303))</f>
        <v/>
      </c>
      <c r="AM5" s="42" t="str">
        <f ca="1">IF($G5="","",VLOOKUP($A5,Mitglieder!$D$24:$BG$323,AM$303))</f>
        <v/>
      </c>
      <c r="AN5" s="54" t="str">
        <f ca="1">IF(OR(VLOOKUP($A5,Mitglieder!$D$24:$BG$323,AN$303)="",$G5=""),"",VLOOKUP($A5,Mitglieder!$D$24:$BG$323,AN$303))</f>
        <v/>
      </c>
      <c r="AO5" s="43" t="str">
        <f ca="1">IF($G5="","",TEXT(VLOOKUP($A5,Mitglieder!$D$24:$BG$323,AO$303),"TT.MM.JJJJ"))</f>
        <v/>
      </c>
      <c r="AP5" s="42" t="str">
        <f ca="1">IF($G5="","",VLOOKUP($A5,Mitglieder!$D$24:$BG$323,AP$303))</f>
        <v/>
      </c>
      <c r="AQ5" s="45" t="str">
        <f ca="1">IF($G5="","",TEXT(VLOOKUP($A5,Mitglieder!$D$24:$BG$323,AQ$303),"0.00"))</f>
        <v/>
      </c>
      <c r="AR5" s="54" t="str">
        <f ca="1">IF(OR(VLOOKUP($A5,Mitglieder!$D$24:$BG$323,AR$303)="",$G5=""),"",VLOOKUP($A5,Mitglieder!$D$24:$BG$323,AR$303))</f>
        <v/>
      </c>
      <c r="AS5" s="45" t="str">
        <f ca="1">IF($G5="","",TEXT(VLOOKUP($A5,Mitglieder!$D$24:$BG$323,AS$303),"0.00"))</f>
        <v/>
      </c>
      <c r="AT5" s="54" t="str">
        <f ca="1">IF(OR(VLOOKUP($A5,Mitglieder!$D$24:$BG$323,AT$303)="",$G5=""),"",VLOOKUP($A5,Mitglieder!$D$24:$BG$323,AT$303))</f>
        <v/>
      </c>
      <c r="AU5" s="45" t="str">
        <f ca="1">IF($G5="","",TEXT(VLOOKUP($A5,Mitglieder!$D$24:$BG$323,AU$303),"0.00"))</f>
        <v/>
      </c>
      <c r="AV5" s="45" t="str">
        <f ca="1">IF($G5="","",TEXT(VLOOKUP($A5,Mitglieder!$D$24:$BG$323,AV$303),"0.00"))</f>
        <v/>
      </c>
      <c r="AW5" s="42" t="str">
        <f ca="1">IF($G5="","",VLOOKUP($A5,Mitglieder!$D$24:$BG$323,AW$303))</f>
        <v/>
      </c>
      <c r="AX5" s="54" t="str">
        <f ca="1">IF(OR(VLOOKUP($A5,Mitglieder!$D$24:$BG$323,AX$303)="",$G5=""),"",VLOOKUP($A5,Mitglieder!$D$24:$BG$323,AX$303))</f>
        <v/>
      </c>
      <c r="AY5" s="75" t="str">
        <f t="shared" ca="1" si="0"/>
        <v/>
      </c>
      <c r="AZ5" s="43" t="str">
        <f ca="1">IF($G5="","",TEXT(VLOOKUP($A5,Mitglieder!$C$24:$BG$323,AZ$303),"TT.MM.JJJJ"))</f>
        <v/>
      </c>
      <c r="BA5" s="43" t="str">
        <f ca="1">IF($G5="","",TEXT(VLOOKUP($A5,Mitglieder!$C$24:$BG$323,BA$303),"TT.MM.JJJJ"))</f>
        <v/>
      </c>
      <c r="BB5" s="43" t="str">
        <f ca="1">IF($G5="","",TEXT(VLOOKUP($A5,Mitglieder!$C$24:$BG$323,BB$303),"TT.MM.JJJJ"))</f>
        <v/>
      </c>
      <c r="BC5" s="43" t="str">
        <f ca="1">IF($G5="","",TEXT(VLOOKUP($A5,Mitglieder!$C$24:$BG$323,BC$303),"TT.MM.JJJJ"))</f>
        <v/>
      </c>
      <c r="BD5" s="75" t="str">
        <f t="shared" ca="1" si="1"/>
        <v/>
      </c>
      <c r="BE5" s="42" t="str">
        <f ca="1">IF($G5="","",VLOOKUP($A5,Mitglieder!$D$24:$BG$323,BE$303))</f>
        <v/>
      </c>
      <c r="BF5" s="42" t="str">
        <f ca="1">IF($G5="","",VLOOKUP($A5,Mitglieder!$D$24:$BG$323,BF$303))</f>
        <v/>
      </c>
      <c r="BH5" s="75" t="str">
        <f ca="1">IF(G5="","",AY5+'Details Verein'!$D$25)</f>
        <v/>
      </c>
    </row>
    <row r="6" spans="1:62" x14ac:dyDescent="0.35">
      <c r="A6" s="42">
        <v>6</v>
      </c>
      <c r="B6" s="42"/>
      <c r="C6" s="42">
        <f ca="1">VLOOKUP($A6,Mitglieder!$D$24:$BA$323,C$303)</f>
        <v>1.0299999999999967</v>
      </c>
      <c r="D6" s="42"/>
      <c r="E6" s="42" t="str">
        <f ca="1">IF($G6="","",VLOOKUP($A6,Mitglieder!$D$24:$BG$323,E$303))</f>
        <v/>
      </c>
      <c r="F6" s="54" t="str">
        <f ca="1">IF(OR(VLOOKUP($A6,Mitglieder!$D$24:$BG$323,F$303)="",$G6=""),"",VLOOKUP($A6,Mitglieder!$D$24:$BG$323,F$303))</f>
        <v/>
      </c>
      <c r="G6" s="72" t="str">
        <f ca="1">IF(C6/ROUND(C6,0)=1,VLOOKUP($A6,Mitglieder!$D$24:$BA$323,G$303),"")</f>
        <v/>
      </c>
      <c r="H6" s="42" t="str">
        <f ca="1">IF($G6="","",VLOOKUP($A6,Mitglieder!$D$24:$BG$323,H$303))</f>
        <v/>
      </c>
      <c r="I6" s="54" t="str">
        <f ca="1">IF(OR(VLOOKUP($A6,Mitglieder!$D$24:$BG$323,I$303)="",$G6=""),"",VLOOKUP($A6,Mitglieder!$D$24:$BG$323,I$303))</f>
        <v/>
      </c>
      <c r="J6" s="42" t="str">
        <f ca="1">IF($G6="","",VLOOKUP($A6,Mitglieder!$D$24:$BG$323,J$303))</f>
        <v/>
      </c>
      <c r="K6" s="54" t="str">
        <f ca="1">IF(OR(VLOOKUP($A6,Mitglieder!$D$24:$BG$323,K$303)="",$G6=""),"",VLOOKUP($A6,Mitglieder!$D$24:$BG$323,K$303))</f>
        <v/>
      </c>
      <c r="L6" s="42" t="str">
        <f ca="1">IF($G6="","",VLOOKUP($A6,Mitglieder!$D$24:$BG$323,L$303))</f>
        <v/>
      </c>
      <c r="M6" s="42" t="str">
        <f ca="1">IF($G6="","",VLOOKUP($A6,Mitglieder!$D$24:$BG$323,M$303))</f>
        <v/>
      </c>
      <c r="N6" s="42" t="str">
        <f ca="1">IF($G6="","",VLOOKUP($A6,Mitglieder!$D$24:$BG$323,N$303))</f>
        <v/>
      </c>
      <c r="O6" s="42" t="str">
        <f ca="1">IF($G6="","",VLOOKUP($A6,Mitglieder!$D$24:$BG$323,O$303))</f>
        <v/>
      </c>
      <c r="P6" s="42" t="str">
        <f ca="1">IF($G6="","",VLOOKUP($A6,Mitglieder!$D$24:$BG$323,P$303))</f>
        <v/>
      </c>
      <c r="Q6" s="42" t="str">
        <f ca="1">IF($G6="","",VLOOKUP($A6,Mitglieder!$D$24:$BG$323,Q$303))</f>
        <v/>
      </c>
      <c r="R6" s="54" t="str">
        <f ca="1">IF(OR(VLOOKUP($A6,Mitglieder!$D$24:$BG$323,R$303)="",$G6=""),"",VLOOKUP($A6,Mitglieder!$D$24:$BG$323,R$303))</f>
        <v/>
      </c>
      <c r="S6" s="43" t="str">
        <f ca="1">IF($G6="","",TEXT(VLOOKUP($A6,Mitglieder!$D$24:$BG$323,S$303),"TT.MM.JJJJ"))</f>
        <v/>
      </c>
      <c r="T6" s="43" t="str">
        <f ca="1">IF($G6="","",TEXT(VLOOKUP($A6,Mitglieder!$D$24:$BG$323,T$303),"TT.MM.JJJJ"))</f>
        <v/>
      </c>
      <c r="U6" s="43" t="str">
        <f ca="1">IF($G6="","",TEXT(VLOOKUP($A6,Mitglieder!$D$24:$BG$323,U$303),"TT.MM.JJJJ"))</f>
        <v/>
      </c>
      <c r="V6" s="54" t="str">
        <f ca="1">IF(OR(VLOOKUP($A6,Mitglieder!$D$24:$BG$323,V$303)="",$G6=""),"",VLOOKUP($A6,Mitglieder!$D$24:$BG$323,V$303))</f>
        <v/>
      </c>
      <c r="W6" s="54" t="str">
        <f ca="1">IF(OR(VLOOKUP($A6,Mitglieder!$D$24:$BG$323,W$303)="",$G6=""),"",VLOOKUP($A6,Mitglieder!$D$24:$BG$323,W$303))</f>
        <v/>
      </c>
      <c r="X6" s="54" t="str">
        <f ca="1">IF(OR(VLOOKUP($A6,Mitglieder!$D$24:$BG$323,X$303)="",$G6=""),"",VLOOKUP($A6,Mitglieder!$D$24:$BG$323,X$303))</f>
        <v/>
      </c>
      <c r="Y6" s="54" t="str">
        <f ca="1">IF(OR(VLOOKUP($A6,Mitglieder!$D$24:$BG$323,Y$303)="",$G6=""),"",VLOOKUP($A6,Mitglieder!$D$24:$BG$323,Y$303))</f>
        <v/>
      </c>
      <c r="Z6" s="54" t="str">
        <f ca="1">IF(OR(VLOOKUP($A6,Mitglieder!$D$24:$BG$323,Z$303)="",$G6=""),"",VLOOKUP($A6,Mitglieder!$D$24:$BG$323,Z$303))</f>
        <v/>
      </c>
      <c r="AA6" s="54" t="str">
        <f ca="1">IF(OR(VLOOKUP($A6,Mitglieder!$D$24:$BG$323,AA$303)="",$G6=""),"",VLOOKUP($A6,Mitglieder!$D$24:$BG$323,AA$303))</f>
        <v/>
      </c>
      <c r="AB6" s="54" t="str">
        <f ca="1">IF(OR(VLOOKUP($A6,Mitglieder!$D$24:$BG$323,AB$303)="",$G6=""),"",VLOOKUP($A6,Mitglieder!$D$24:$BG$323,AB$303))</f>
        <v/>
      </c>
      <c r="AC6" s="54" t="str">
        <f ca="1">IF(OR(VLOOKUP($A6,Mitglieder!$D$24:$BG$323,AC$303)="",$G6=""),"",VLOOKUP($A6,Mitglieder!$D$24:$BG$323,AC$303))</f>
        <v/>
      </c>
      <c r="AD6" s="54" t="str">
        <f ca="1">IF(OR(VLOOKUP($A6,Mitglieder!$D$24:$BG$323,AD$303)="",$G6=""),"",VLOOKUP($A6,Mitglieder!$D$24:$BG$323,AD$303))</f>
        <v/>
      </c>
      <c r="AE6" s="54" t="str">
        <f ca="1">IF(OR(VLOOKUP($A6,Mitglieder!$D$24:$BG$323,AE$303)="",$G6=""),"",VLOOKUP($A6,Mitglieder!$D$24:$BG$323,AE$303))</f>
        <v/>
      </c>
      <c r="AF6" s="54" t="str">
        <f ca="1">IF(OR(VLOOKUP($A6,Mitglieder!$D$24:$BG$323,AF$303)="",$G6=""),"",VLOOKUP($A6,Mitglieder!$D$24:$BG$323,AF$303))</f>
        <v/>
      </c>
      <c r="AG6" s="54" t="str">
        <f ca="1">IF(OR(VLOOKUP($A6,Mitglieder!$D$24:$BG$323,AG$303)="",$G6=""),"",VLOOKUP($A6,Mitglieder!$D$24:$BG$323,AG$303))</f>
        <v/>
      </c>
      <c r="AH6" s="54" t="str">
        <f ca="1">IF(OR(VLOOKUP($A6,Mitglieder!$D$24:$BG$323,AH$303)="",$G6=""),"",VLOOKUP($A6,Mitglieder!$D$24:$BG$323,AH$303))</f>
        <v/>
      </c>
      <c r="AI6" s="54" t="str">
        <f ca="1">IF(OR(VLOOKUP($A6,Mitglieder!$D$24:$BG$323,AI$303)="",$G6=""),"",VLOOKUP($A6,Mitglieder!$D$24:$BG$323,AI$303))</f>
        <v/>
      </c>
      <c r="AJ6" s="54" t="str">
        <f ca="1">IF(OR(VLOOKUP($A6,Mitglieder!$D$24:$BG$323,AJ$303)="",$G6=""),"",VLOOKUP($A6,Mitglieder!$D$24:$BG$323,AJ$303))</f>
        <v/>
      </c>
      <c r="AK6" s="54" t="str">
        <f ca="1">IF(OR(VLOOKUP($A6,Mitglieder!$D$24:$BG$323,AK$303)="",$G6=""),"",VLOOKUP($A6,Mitglieder!$D$24:$BG$323,AK$303))</f>
        <v/>
      </c>
      <c r="AL6" s="54" t="str">
        <f ca="1">IF(OR(VLOOKUP($A6,Mitglieder!$D$24:$BG$323,AL$303)="",$G6=""),"",VLOOKUP($A6,Mitglieder!$D$24:$BG$323,AL$303))</f>
        <v/>
      </c>
      <c r="AM6" s="42" t="str">
        <f ca="1">IF($G6="","",VLOOKUP($A6,Mitglieder!$D$24:$BG$323,AM$303))</f>
        <v/>
      </c>
      <c r="AN6" s="54" t="str">
        <f ca="1">IF(OR(VLOOKUP($A6,Mitglieder!$D$24:$BG$323,AN$303)="",$G6=""),"",VLOOKUP($A6,Mitglieder!$D$24:$BG$323,AN$303))</f>
        <v/>
      </c>
      <c r="AO6" s="43" t="str">
        <f ca="1">IF($G6="","",TEXT(VLOOKUP($A6,Mitglieder!$D$24:$BG$323,AO$303),"TT.MM.JJJJ"))</f>
        <v/>
      </c>
      <c r="AP6" s="42" t="str">
        <f ca="1">IF($G6="","",VLOOKUP($A6,Mitglieder!$D$24:$BG$323,AP$303))</f>
        <v/>
      </c>
      <c r="AQ6" s="45" t="str">
        <f ca="1">IF($G6="","",TEXT(VLOOKUP($A6,Mitglieder!$D$24:$BG$323,AQ$303),"0.00"))</f>
        <v/>
      </c>
      <c r="AR6" s="54" t="str">
        <f ca="1">IF(OR(VLOOKUP($A6,Mitglieder!$D$24:$BG$323,AR$303)="",$G6=""),"",VLOOKUP($A6,Mitglieder!$D$24:$BG$323,AR$303))</f>
        <v/>
      </c>
      <c r="AS6" s="45" t="str">
        <f ca="1">IF($G6="","",TEXT(VLOOKUP($A6,Mitglieder!$D$24:$BG$323,AS$303),"0.00"))</f>
        <v/>
      </c>
      <c r="AT6" s="54" t="str">
        <f ca="1">IF(OR(VLOOKUP($A6,Mitglieder!$D$24:$BG$323,AT$303)="",$G6=""),"",VLOOKUP($A6,Mitglieder!$D$24:$BG$323,AT$303))</f>
        <v/>
      </c>
      <c r="AU6" s="45" t="str">
        <f ca="1">IF($G6="","",TEXT(VLOOKUP($A6,Mitglieder!$D$24:$BG$323,AU$303),"0.00"))</f>
        <v/>
      </c>
      <c r="AV6" s="45" t="str">
        <f ca="1">IF($G6="","",TEXT(VLOOKUP($A6,Mitglieder!$D$24:$BG$323,AV$303),"0.00"))</f>
        <v/>
      </c>
      <c r="AW6" s="42" t="str">
        <f ca="1">IF($G6="","",VLOOKUP($A6,Mitglieder!$D$24:$BG$323,AW$303))</f>
        <v/>
      </c>
      <c r="AX6" s="54" t="str">
        <f ca="1">IF(OR(VLOOKUP($A6,Mitglieder!$D$24:$BG$323,AX$303)="",$G6=""),"",VLOOKUP($A6,Mitglieder!$D$24:$BG$323,AX$303))</f>
        <v/>
      </c>
      <c r="AY6" s="75" t="str">
        <f t="shared" ca="1" si="0"/>
        <v/>
      </c>
      <c r="AZ6" s="43" t="str">
        <f ca="1">IF($G6="","",TEXT(VLOOKUP($A6,Mitglieder!$C$24:$BG$323,AZ$303),"TT.MM.JJJJ"))</f>
        <v/>
      </c>
      <c r="BA6" s="43" t="str">
        <f ca="1">IF($G6="","",TEXT(VLOOKUP($A6,Mitglieder!$C$24:$BG$323,BA$303),"TT.MM.JJJJ"))</f>
        <v/>
      </c>
      <c r="BB6" s="43" t="str">
        <f ca="1">IF($G6="","",TEXT(VLOOKUP($A6,Mitglieder!$C$24:$BG$323,BB$303),"TT.MM.JJJJ"))</f>
        <v/>
      </c>
      <c r="BC6" s="43" t="str">
        <f ca="1">IF($G6="","",TEXT(VLOOKUP($A6,Mitglieder!$C$24:$BG$323,BC$303),"TT.MM.JJJJ"))</f>
        <v/>
      </c>
      <c r="BD6" s="75" t="str">
        <f t="shared" ca="1" si="1"/>
        <v/>
      </c>
      <c r="BE6" s="42" t="str">
        <f ca="1">IF($G6="","",VLOOKUP($A6,Mitglieder!$D$24:$BG$323,BE$303))</f>
        <v/>
      </c>
      <c r="BF6" s="42" t="str">
        <f ca="1">IF($G6="","",VLOOKUP($A6,Mitglieder!$D$24:$BG$323,BF$303))</f>
        <v/>
      </c>
      <c r="BH6" s="75" t="str">
        <f ca="1">IF(G6="","",AY6+'Details Verein'!$D$25)</f>
        <v/>
      </c>
    </row>
    <row r="7" spans="1:62" x14ac:dyDescent="0.35">
      <c r="A7" s="42">
        <v>7</v>
      </c>
      <c r="B7" s="42"/>
      <c r="C7" s="42">
        <f ca="1">VLOOKUP($A7,Mitglieder!$D$24:$BA$323,C$303)</f>
        <v>1.0299999999999967</v>
      </c>
      <c r="D7" s="42"/>
      <c r="E7" s="42" t="str">
        <f ca="1">IF($G7="","",VLOOKUP($A7,Mitglieder!$D$24:$BG$323,E$303))</f>
        <v/>
      </c>
      <c r="F7" s="54" t="str">
        <f ca="1">IF(OR(VLOOKUP($A7,Mitglieder!$D$24:$BG$323,F$303)="",$G7=""),"",VLOOKUP($A7,Mitglieder!$D$24:$BG$323,F$303))</f>
        <v/>
      </c>
      <c r="G7" s="72" t="str">
        <f ca="1">IF(C7/ROUND(C7,0)=1,VLOOKUP($A7,Mitglieder!$D$24:$BA$323,G$303),"")</f>
        <v/>
      </c>
      <c r="H7" s="42" t="str">
        <f ca="1">IF($G7="","",VLOOKUP($A7,Mitglieder!$D$24:$BG$323,H$303))</f>
        <v/>
      </c>
      <c r="I7" s="54" t="str">
        <f ca="1">IF(OR(VLOOKUP($A7,Mitglieder!$D$24:$BG$323,I$303)="",$G7=""),"",VLOOKUP($A7,Mitglieder!$D$24:$BG$323,I$303))</f>
        <v/>
      </c>
      <c r="J7" s="42" t="str">
        <f ca="1">IF($G7="","",VLOOKUP($A7,Mitglieder!$D$24:$BG$323,J$303))</f>
        <v/>
      </c>
      <c r="K7" s="54" t="str">
        <f ca="1">IF(OR(VLOOKUP($A7,Mitglieder!$D$24:$BG$323,K$303)="",$G7=""),"",VLOOKUP($A7,Mitglieder!$D$24:$BG$323,K$303))</f>
        <v/>
      </c>
      <c r="L7" s="42" t="str">
        <f ca="1">IF($G7="","",VLOOKUP($A7,Mitglieder!$D$24:$BG$323,L$303))</f>
        <v/>
      </c>
      <c r="M7" s="42" t="str">
        <f ca="1">IF($G7="","",VLOOKUP($A7,Mitglieder!$D$24:$BG$323,M$303))</f>
        <v/>
      </c>
      <c r="N7" s="42" t="str">
        <f ca="1">IF($G7="","",VLOOKUP($A7,Mitglieder!$D$24:$BG$323,N$303))</f>
        <v/>
      </c>
      <c r="O7" s="42" t="str">
        <f ca="1">IF($G7="","",VLOOKUP($A7,Mitglieder!$D$24:$BG$323,O$303))</f>
        <v/>
      </c>
      <c r="P7" s="42" t="str">
        <f ca="1">IF($G7="","",VLOOKUP($A7,Mitglieder!$D$24:$BG$323,P$303))</f>
        <v/>
      </c>
      <c r="Q7" s="42" t="str">
        <f ca="1">IF($G7="","",VLOOKUP($A7,Mitglieder!$D$24:$BG$323,Q$303))</f>
        <v/>
      </c>
      <c r="R7" s="54" t="str">
        <f ca="1">IF(OR(VLOOKUP($A7,Mitglieder!$D$24:$BG$323,R$303)="",$G7=""),"",VLOOKUP($A7,Mitglieder!$D$24:$BG$323,R$303))</f>
        <v/>
      </c>
      <c r="S7" s="43" t="str">
        <f ca="1">IF($G7="","",TEXT(VLOOKUP($A7,Mitglieder!$D$24:$BG$323,S$303),"TT.MM.JJJJ"))</f>
        <v/>
      </c>
      <c r="T7" s="43" t="str">
        <f ca="1">IF($G7="","",TEXT(VLOOKUP($A7,Mitglieder!$D$24:$BG$323,T$303),"TT.MM.JJJJ"))</f>
        <v/>
      </c>
      <c r="U7" s="43" t="str">
        <f ca="1">IF($G7="","",TEXT(VLOOKUP($A7,Mitglieder!$D$24:$BG$323,U$303),"TT.MM.JJJJ"))</f>
        <v/>
      </c>
      <c r="V7" s="54" t="str">
        <f ca="1">IF(OR(VLOOKUP($A7,Mitglieder!$D$24:$BG$323,V$303)="",$G7=""),"",VLOOKUP($A7,Mitglieder!$D$24:$BG$323,V$303))</f>
        <v/>
      </c>
      <c r="W7" s="54" t="str">
        <f ca="1">IF(OR(VLOOKUP($A7,Mitglieder!$D$24:$BG$323,W$303)="",$G7=""),"",VLOOKUP($A7,Mitglieder!$D$24:$BG$323,W$303))</f>
        <v/>
      </c>
      <c r="X7" s="54" t="str">
        <f ca="1">IF(OR(VLOOKUP($A7,Mitglieder!$D$24:$BG$323,X$303)="",$G7=""),"",VLOOKUP($A7,Mitglieder!$D$24:$BG$323,X$303))</f>
        <v/>
      </c>
      <c r="Y7" s="54" t="str">
        <f ca="1">IF(OR(VLOOKUP($A7,Mitglieder!$D$24:$BG$323,Y$303)="",$G7=""),"",VLOOKUP($A7,Mitglieder!$D$24:$BG$323,Y$303))</f>
        <v/>
      </c>
      <c r="Z7" s="54" t="str">
        <f ca="1">IF(OR(VLOOKUP($A7,Mitglieder!$D$24:$BG$323,Z$303)="",$G7=""),"",VLOOKUP($A7,Mitglieder!$D$24:$BG$323,Z$303))</f>
        <v/>
      </c>
      <c r="AA7" s="54" t="str">
        <f ca="1">IF(OR(VLOOKUP($A7,Mitglieder!$D$24:$BG$323,AA$303)="",$G7=""),"",VLOOKUP($A7,Mitglieder!$D$24:$BG$323,AA$303))</f>
        <v/>
      </c>
      <c r="AB7" s="54" t="str">
        <f ca="1">IF(OR(VLOOKUP($A7,Mitglieder!$D$24:$BG$323,AB$303)="",$G7=""),"",VLOOKUP($A7,Mitglieder!$D$24:$BG$323,AB$303))</f>
        <v/>
      </c>
      <c r="AC7" s="54" t="str">
        <f ca="1">IF(OR(VLOOKUP($A7,Mitglieder!$D$24:$BG$323,AC$303)="",$G7=""),"",VLOOKUP($A7,Mitglieder!$D$24:$BG$323,AC$303))</f>
        <v/>
      </c>
      <c r="AD7" s="54" t="str">
        <f ca="1">IF(OR(VLOOKUP($A7,Mitglieder!$D$24:$BG$323,AD$303)="",$G7=""),"",VLOOKUP($A7,Mitglieder!$D$24:$BG$323,AD$303))</f>
        <v/>
      </c>
      <c r="AE7" s="54" t="str">
        <f ca="1">IF(OR(VLOOKUP($A7,Mitglieder!$D$24:$BG$323,AE$303)="",$G7=""),"",VLOOKUP($A7,Mitglieder!$D$24:$BG$323,AE$303))</f>
        <v/>
      </c>
      <c r="AF7" s="54" t="str">
        <f ca="1">IF(OR(VLOOKUP($A7,Mitglieder!$D$24:$BG$323,AF$303)="",$G7=""),"",VLOOKUP($A7,Mitglieder!$D$24:$BG$323,AF$303))</f>
        <v/>
      </c>
      <c r="AG7" s="54" t="str">
        <f ca="1">IF(OR(VLOOKUP($A7,Mitglieder!$D$24:$BG$323,AG$303)="",$G7=""),"",VLOOKUP($A7,Mitglieder!$D$24:$BG$323,AG$303))</f>
        <v/>
      </c>
      <c r="AH7" s="54" t="str">
        <f ca="1">IF(OR(VLOOKUP($A7,Mitglieder!$D$24:$BG$323,AH$303)="",$G7=""),"",VLOOKUP($A7,Mitglieder!$D$24:$BG$323,AH$303))</f>
        <v/>
      </c>
      <c r="AI7" s="54" t="str">
        <f ca="1">IF(OR(VLOOKUP($A7,Mitglieder!$D$24:$BG$323,AI$303)="",$G7=""),"",VLOOKUP($A7,Mitglieder!$D$24:$BG$323,AI$303))</f>
        <v/>
      </c>
      <c r="AJ7" s="54" t="str">
        <f ca="1">IF(OR(VLOOKUP($A7,Mitglieder!$D$24:$BG$323,AJ$303)="",$G7=""),"",VLOOKUP($A7,Mitglieder!$D$24:$BG$323,AJ$303))</f>
        <v/>
      </c>
      <c r="AK7" s="54" t="str">
        <f ca="1">IF(OR(VLOOKUP($A7,Mitglieder!$D$24:$BG$323,AK$303)="",$G7=""),"",VLOOKUP($A7,Mitglieder!$D$24:$BG$323,AK$303))</f>
        <v/>
      </c>
      <c r="AL7" s="54" t="str">
        <f ca="1">IF(OR(VLOOKUP($A7,Mitglieder!$D$24:$BG$323,AL$303)="",$G7=""),"",VLOOKUP($A7,Mitglieder!$D$24:$BG$323,AL$303))</f>
        <v/>
      </c>
      <c r="AM7" s="42" t="str">
        <f ca="1">IF($G7="","",VLOOKUP($A7,Mitglieder!$D$24:$BG$323,AM$303))</f>
        <v/>
      </c>
      <c r="AN7" s="54" t="str">
        <f ca="1">IF(OR(VLOOKUP($A7,Mitglieder!$D$24:$BG$323,AN$303)="",$G7=""),"",VLOOKUP($A7,Mitglieder!$D$24:$BG$323,AN$303))</f>
        <v/>
      </c>
      <c r="AO7" s="43" t="str">
        <f ca="1">IF($G7="","",TEXT(VLOOKUP($A7,Mitglieder!$D$24:$BG$323,AO$303),"TT.MM.JJJJ"))</f>
        <v/>
      </c>
      <c r="AP7" s="42" t="str">
        <f ca="1">IF($G7="","",VLOOKUP($A7,Mitglieder!$D$24:$BG$323,AP$303))</f>
        <v/>
      </c>
      <c r="AQ7" s="45" t="str">
        <f ca="1">IF($G7="","",TEXT(VLOOKUP($A7,Mitglieder!$D$24:$BG$323,AQ$303),"0.00"))</f>
        <v/>
      </c>
      <c r="AR7" s="54" t="str">
        <f ca="1">IF(OR(VLOOKUP($A7,Mitglieder!$D$24:$BG$323,AR$303)="",$G7=""),"",VLOOKUP($A7,Mitglieder!$D$24:$BG$323,AR$303))</f>
        <v/>
      </c>
      <c r="AS7" s="45" t="str">
        <f ca="1">IF($G7="","",TEXT(VLOOKUP($A7,Mitglieder!$D$24:$BG$323,AS$303),"0.00"))</f>
        <v/>
      </c>
      <c r="AT7" s="54" t="str">
        <f ca="1">IF(OR(VLOOKUP($A7,Mitglieder!$D$24:$BG$323,AT$303)="",$G7=""),"",VLOOKUP($A7,Mitglieder!$D$24:$BG$323,AT$303))</f>
        <v/>
      </c>
      <c r="AU7" s="45" t="str">
        <f ca="1">IF($G7="","",TEXT(VLOOKUP($A7,Mitglieder!$D$24:$BG$323,AU$303),"0.00"))</f>
        <v/>
      </c>
      <c r="AV7" s="45" t="str">
        <f ca="1">IF($G7="","",TEXT(VLOOKUP($A7,Mitglieder!$D$24:$BG$323,AV$303),"0.00"))</f>
        <v/>
      </c>
      <c r="AW7" s="42" t="str">
        <f ca="1">IF($G7="","",VLOOKUP($A7,Mitglieder!$D$24:$BG$323,AW$303))</f>
        <v/>
      </c>
      <c r="AX7" s="54" t="str">
        <f ca="1">IF(OR(VLOOKUP($A7,Mitglieder!$D$24:$BG$323,AX$303)="",$G7=""),"",VLOOKUP($A7,Mitglieder!$D$24:$BG$323,AX$303))</f>
        <v/>
      </c>
      <c r="AY7" s="75" t="str">
        <f t="shared" ca="1" si="0"/>
        <v/>
      </c>
      <c r="AZ7" s="43" t="str">
        <f ca="1">IF($G7="","",TEXT(VLOOKUP($A7,Mitglieder!$C$24:$BG$323,AZ$303),"TT.MM.JJJJ"))</f>
        <v/>
      </c>
      <c r="BA7" s="43" t="str">
        <f ca="1">IF($G7="","",TEXT(VLOOKUP($A7,Mitglieder!$C$24:$BG$323,BA$303),"TT.MM.JJJJ"))</f>
        <v/>
      </c>
      <c r="BB7" s="43" t="str">
        <f ca="1">IF($G7="","",TEXT(VLOOKUP($A7,Mitglieder!$C$24:$BG$323,BB$303),"TT.MM.JJJJ"))</f>
        <v/>
      </c>
      <c r="BC7" s="43" t="str">
        <f ca="1">IF($G7="","",TEXT(VLOOKUP($A7,Mitglieder!$C$24:$BG$323,BC$303),"TT.MM.JJJJ"))</f>
        <v/>
      </c>
      <c r="BD7" s="75" t="str">
        <f t="shared" ca="1" si="1"/>
        <v/>
      </c>
      <c r="BE7" s="42" t="str">
        <f ca="1">IF($G7="","",VLOOKUP($A7,Mitglieder!$D$24:$BG$323,BE$303))</f>
        <v/>
      </c>
      <c r="BF7" s="42" t="str">
        <f ca="1">IF($G7="","",VLOOKUP($A7,Mitglieder!$D$24:$BG$323,BF$303))</f>
        <v/>
      </c>
      <c r="BH7" s="75" t="str">
        <f ca="1">IF(G7="","",AY7+'Details Verein'!$D$25)</f>
        <v/>
      </c>
    </row>
    <row r="8" spans="1:62" x14ac:dyDescent="0.35">
      <c r="A8" s="42">
        <v>8</v>
      </c>
      <c r="B8" s="42"/>
      <c r="C8" s="42">
        <f ca="1">VLOOKUP($A8,Mitglieder!$D$24:$BA$323,C$303)</f>
        <v>1.0299999999999967</v>
      </c>
      <c r="D8" s="42"/>
      <c r="E8" s="42" t="str">
        <f ca="1">IF($G8="","",VLOOKUP($A8,Mitglieder!$D$24:$BG$323,E$303))</f>
        <v/>
      </c>
      <c r="F8" s="54" t="str">
        <f ca="1">IF(OR(VLOOKUP($A8,Mitglieder!$D$24:$BG$323,F$303)="",$G8=""),"",VLOOKUP($A8,Mitglieder!$D$24:$BG$323,F$303))</f>
        <v/>
      </c>
      <c r="G8" s="72" t="str">
        <f ca="1">IF(C8/ROUND(C8,0)=1,VLOOKUP($A8,Mitglieder!$D$24:$BA$323,G$303),"")</f>
        <v/>
      </c>
      <c r="H8" s="42" t="str">
        <f ca="1">IF($G8="","",VLOOKUP($A8,Mitglieder!$D$24:$BG$323,H$303))</f>
        <v/>
      </c>
      <c r="I8" s="54" t="str">
        <f ca="1">IF(OR(VLOOKUP($A8,Mitglieder!$D$24:$BG$323,I$303)="",$G8=""),"",VLOOKUP($A8,Mitglieder!$D$24:$BG$323,I$303))</f>
        <v/>
      </c>
      <c r="J8" s="42" t="str">
        <f ca="1">IF($G8="","",VLOOKUP($A8,Mitglieder!$D$24:$BG$323,J$303))</f>
        <v/>
      </c>
      <c r="K8" s="54" t="str">
        <f ca="1">IF(OR(VLOOKUP($A8,Mitglieder!$D$24:$BG$323,K$303)="",$G8=""),"",VLOOKUP($A8,Mitglieder!$D$24:$BG$323,K$303))</f>
        <v/>
      </c>
      <c r="L8" s="42" t="str">
        <f ca="1">IF($G8="","",VLOOKUP($A8,Mitglieder!$D$24:$BG$323,L$303))</f>
        <v/>
      </c>
      <c r="M8" s="42" t="str">
        <f ca="1">IF($G8="","",VLOOKUP($A8,Mitglieder!$D$24:$BG$323,M$303))</f>
        <v/>
      </c>
      <c r="N8" s="42" t="str">
        <f ca="1">IF($G8="","",VLOOKUP($A8,Mitglieder!$D$24:$BG$323,N$303))</f>
        <v/>
      </c>
      <c r="O8" s="42" t="str">
        <f ca="1">IF($G8="","",VLOOKUP($A8,Mitglieder!$D$24:$BG$323,O$303))</f>
        <v/>
      </c>
      <c r="P8" s="42" t="str">
        <f ca="1">IF($G8="","",VLOOKUP($A8,Mitglieder!$D$24:$BG$323,P$303))</f>
        <v/>
      </c>
      <c r="Q8" s="42" t="str">
        <f ca="1">IF($G8="","",VLOOKUP($A8,Mitglieder!$D$24:$BG$323,Q$303))</f>
        <v/>
      </c>
      <c r="R8" s="54" t="str">
        <f ca="1">IF(OR(VLOOKUP($A8,Mitglieder!$D$24:$BG$323,R$303)="",$G8=""),"",VLOOKUP($A8,Mitglieder!$D$24:$BG$323,R$303))</f>
        <v/>
      </c>
      <c r="S8" s="43" t="str">
        <f ca="1">IF($G8="","",TEXT(VLOOKUP($A8,Mitglieder!$D$24:$BG$323,S$303),"TT.MM.JJJJ"))</f>
        <v/>
      </c>
      <c r="T8" s="43" t="str">
        <f ca="1">IF($G8="","",TEXT(VLOOKUP($A8,Mitglieder!$D$24:$BG$323,T$303),"TT.MM.JJJJ"))</f>
        <v/>
      </c>
      <c r="U8" s="43" t="str">
        <f ca="1">IF($G8="","",TEXT(VLOOKUP($A8,Mitglieder!$D$24:$BG$323,U$303),"TT.MM.JJJJ"))</f>
        <v/>
      </c>
      <c r="V8" s="54" t="str">
        <f ca="1">IF(OR(VLOOKUP($A8,Mitglieder!$D$24:$BG$323,V$303)="",$G8=""),"",VLOOKUP($A8,Mitglieder!$D$24:$BG$323,V$303))</f>
        <v/>
      </c>
      <c r="W8" s="54" t="str">
        <f ca="1">IF(OR(VLOOKUP($A8,Mitglieder!$D$24:$BG$323,W$303)="",$G8=""),"",VLOOKUP($A8,Mitglieder!$D$24:$BG$323,W$303))</f>
        <v/>
      </c>
      <c r="X8" s="54" t="str">
        <f ca="1">IF(OR(VLOOKUP($A8,Mitglieder!$D$24:$BG$323,X$303)="",$G8=""),"",VLOOKUP($A8,Mitglieder!$D$24:$BG$323,X$303))</f>
        <v/>
      </c>
      <c r="Y8" s="54" t="str">
        <f ca="1">IF(OR(VLOOKUP($A8,Mitglieder!$D$24:$BG$323,Y$303)="",$G8=""),"",VLOOKUP($A8,Mitglieder!$D$24:$BG$323,Y$303))</f>
        <v/>
      </c>
      <c r="Z8" s="54" t="str">
        <f ca="1">IF(OR(VLOOKUP($A8,Mitglieder!$D$24:$BG$323,Z$303)="",$G8=""),"",VLOOKUP($A8,Mitglieder!$D$24:$BG$323,Z$303))</f>
        <v/>
      </c>
      <c r="AA8" s="54" t="str">
        <f ca="1">IF(OR(VLOOKUP($A8,Mitglieder!$D$24:$BG$323,AA$303)="",$G8=""),"",VLOOKUP($A8,Mitglieder!$D$24:$BG$323,AA$303))</f>
        <v/>
      </c>
      <c r="AB8" s="54" t="str">
        <f ca="1">IF(OR(VLOOKUP($A8,Mitglieder!$D$24:$BG$323,AB$303)="",$G8=""),"",VLOOKUP($A8,Mitglieder!$D$24:$BG$323,AB$303))</f>
        <v/>
      </c>
      <c r="AC8" s="54" t="str">
        <f ca="1">IF(OR(VLOOKUP($A8,Mitglieder!$D$24:$BG$323,AC$303)="",$G8=""),"",VLOOKUP($A8,Mitglieder!$D$24:$BG$323,AC$303))</f>
        <v/>
      </c>
      <c r="AD8" s="54" t="str">
        <f ca="1">IF(OR(VLOOKUP($A8,Mitglieder!$D$24:$BG$323,AD$303)="",$G8=""),"",VLOOKUP($A8,Mitglieder!$D$24:$BG$323,AD$303))</f>
        <v/>
      </c>
      <c r="AE8" s="54" t="str">
        <f ca="1">IF(OR(VLOOKUP($A8,Mitglieder!$D$24:$BG$323,AE$303)="",$G8=""),"",VLOOKUP($A8,Mitglieder!$D$24:$BG$323,AE$303))</f>
        <v/>
      </c>
      <c r="AF8" s="54" t="str">
        <f ca="1">IF(OR(VLOOKUP($A8,Mitglieder!$D$24:$BG$323,AF$303)="",$G8=""),"",VLOOKUP($A8,Mitglieder!$D$24:$BG$323,AF$303))</f>
        <v/>
      </c>
      <c r="AG8" s="54" t="str">
        <f ca="1">IF(OR(VLOOKUP($A8,Mitglieder!$D$24:$BG$323,AG$303)="",$G8=""),"",VLOOKUP($A8,Mitglieder!$D$24:$BG$323,AG$303))</f>
        <v/>
      </c>
      <c r="AH8" s="54" t="str">
        <f ca="1">IF(OR(VLOOKUP($A8,Mitglieder!$D$24:$BG$323,AH$303)="",$G8=""),"",VLOOKUP($A8,Mitglieder!$D$24:$BG$323,AH$303))</f>
        <v/>
      </c>
      <c r="AI8" s="54" t="str">
        <f ca="1">IF(OR(VLOOKUP($A8,Mitglieder!$D$24:$BG$323,AI$303)="",$G8=""),"",VLOOKUP($A8,Mitglieder!$D$24:$BG$323,AI$303))</f>
        <v/>
      </c>
      <c r="AJ8" s="54" t="str">
        <f ca="1">IF(OR(VLOOKUP($A8,Mitglieder!$D$24:$BG$323,AJ$303)="",$G8=""),"",VLOOKUP($A8,Mitglieder!$D$24:$BG$323,AJ$303))</f>
        <v/>
      </c>
      <c r="AK8" s="54" t="str">
        <f ca="1">IF(OR(VLOOKUP($A8,Mitglieder!$D$24:$BG$323,AK$303)="",$G8=""),"",VLOOKUP($A8,Mitglieder!$D$24:$BG$323,AK$303))</f>
        <v/>
      </c>
      <c r="AL8" s="54" t="str">
        <f ca="1">IF(OR(VLOOKUP($A8,Mitglieder!$D$24:$BG$323,AL$303)="",$G8=""),"",VLOOKUP($A8,Mitglieder!$D$24:$BG$323,AL$303))</f>
        <v/>
      </c>
      <c r="AM8" s="42" t="str">
        <f ca="1">IF($G8="","",VLOOKUP($A8,Mitglieder!$D$24:$BG$323,AM$303))</f>
        <v/>
      </c>
      <c r="AN8" s="54" t="str">
        <f ca="1">IF(OR(VLOOKUP($A8,Mitglieder!$D$24:$BG$323,AN$303)="",$G8=""),"",VLOOKUP($A8,Mitglieder!$D$24:$BG$323,AN$303))</f>
        <v/>
      </c>
      <c r="AO8" s="43" t="str">
        <f ca="1">IF($G8="","",TEXT(VLOOKUP($A8,Mitglieder!$D$24:$BG$323,AO$303),"TT.MM.JJJJ"))</f>
        <v/>
      </c>
      <c r="AP8" s="42" t="str">
        <f ca="1">IF($G8="","",VLOOKUP($A8,Mitglieder!$D$24:$BG$323,AP$303))</f>
        <v/>
      </c>
      <c r="AQ8" s="45" t="str">
        <f ca="1">IF($G8="","",TEXT(VLOOKUP($A8,Mitglieder!$D$24:$BG$323,AQ$303),"0.00"))</f>
        <v/>
      </c>
      <c r="AR8" s="54" t="str">
        <f ca="1">IF(OR(VLOOKUP($A8,Mitglieder!$D$24:$BG$323,AR$303)="",$G8=""),"",VLOOKUP($A8,Mitglieder!$D$24:$BG$323,AR$303))</f>
        <v/>
      </c>
      <c r="AS8" s="45" t="str">
        <f ca="1">IF($G8="","",TEXT(VLOOKUP($A8,Mitglieder!$D$24:$BG$323,AS$303),"0.00"))</f>
        <v/>
      </c>
      <c r="AT8" s="54" t="str">
        <f ca="1">IF(OR(VLOOKUP($A8,Mitglieder!$D$24:$BG$323,AT$303)="",$G8=""),"",VLOOKUP($A8,Mitglieder!$D$24:$BG$323,AT$303))</f>
        <v/>
      </c>
      <c r="AU8" s="45" t="str">
        <f ca="1">IF($G8="","",TEXT(VLOOKUP($A8,Mitglieder!$D$24:$BG$323,AU$303),"0.00"))</f>
        <v/>
      </c>
      <c r="AV8" s="45" t="str">
        <f ca="1">IF($G8="","",TEXT(VLOOKUP($A8,Mitglieder!$D$24:$BG$323,AV$303),"0.00"))</f>
        <v/>
      </c>
      <c r="AW8" s="42" t="str">
        <f ca="1">IF($G8="","",VLOOKUP($A8,Mitglieder!$D$24:$BG$323,AW$303))</f>
        <v/>
      </c>
      <c r="AX8" s="54" t="str">
        <f ca="1">IF(OR(VLOOKUP($A8,Mitglieder!$D$24:$BG$323,AX$303)="",$G8=""),"",VLOOKUP($A8,Mitglieder!$D$24:$BG$323,AX$303))</f>
        <v/>
      </c>
      <c r="AY8" s="75" t="str">
        <f t="shared" ca="1" si="0"/>
        <v/>
      </c>
      <c r="AZ8" s="43" t="str">
        <f ca="1">IF($G8="","",TEXT(VLOOKUP($A8,Mitglieder!$C$24:$BG$323,AZ$303),"TT.MM.JJJJ"))</f>
        <v/>
      </c>
      <c r="BA8" s="43" t="str">
        <f ca="1">IF($G8="","",TEXT(VLOOKUP($A8,Mitglieder!$C$24:$BG$323,BA$303),"TT.MM.JJJJ"))</f>
        <v/>
      </c>
      <c r="BB8" s="43" t="str">
        <f ca="1">IF($G8="","",TEXT(VLOOKUP($A8,Mitglieder!$C$24:$BG$323,BB$303),"TT.MM.JJJJ"))</f>
        <v/>
      </c>
      <c r="BC8" s="43" t="str">
        <f ca="1">IF($G8="","",TEXT(VLOOKUP($A8,Mitglieder!$C$24:$BG$323,BC$303),"TT.MM.JJJJ"))</f>
        <v/>
      </c>
      <c r="BD8" s="75" t="str">
        <f t="shared" ca="1" si="1"/>
        <v/>
      </c>
      <c r="BE8" s="42" t="str">
        <f ca="1">IF($G8="","",VLOOKUP($A8,Mitglieder!$D$24:$BG$323,BE$303))</f>
        <v/>
      </c>
      <c r="BF8" s="42" t="str">
        <f ca="1">IF($G8="","",VLOOKUP($A8,Mitglieder!$D$24:$BG$323,BF$303))</f>
        <v/>
      </c>
      <c r="BH8" s="75" t="str">
        <f ca="1">IF(G8="","",AY8+'Details Verein'!$D$25)</f>
        <v/>
      </c>
    </row>
    <row r="9" spans="1:62" x14ac:dyDescent="0.35">
      <c r="A9" s="42">
        <v>9</v>
      </c>
      <c r="B9" s="42"/>
      <c r="C9" s="42">
        <f ca="1">VLOOKUP($A9,Mitglieder!$D$24:$BA$323,C$303)</f>
        <v>1.0299999999999967</v>
      </c>
      <c r="D9" s="42"/>
      <c r="E9" s="42" t="str">
        <f ca="1">IF($G9="","",VLOOKUP($A9,Mitglieder!$D$24:$BG$323,E$303))</f>
        <v/>
      </c>
      <c r="F9" s="54" t="str">
        <f ca="1">IF(OR(VLOOKUP($A9,Mitglieder!$D$24:$BG$323,F$303)="",$G9=""),"",VLOOKUP($A9,Mitglieder!$D$24:$BG$323,F$303))</f>
        <v/>
      </c>
      <c r="G9" s="72" t="str">
        <f ca="1">IF(C9/ROUND(C9,0)=1,VLOOKUP($A9,Mitglieder!$D$24:$BA$323,G$303),"")</f>
        <v/>
      </c>
      <c r="H9" s="42" t="str">
        <f ca="1">IF($G9="","",VLOOKUP($A9,Mitglieder!$D$24:$BG$323,H$303))</f>
        <v/>
      </c>
      <c r="I9" s="54" t="str">
        <f ca="1">IF(OR(VLOOKUP($A9,Mitglieder!$D$24:$BG$323,I$303)="",$G9=""),"",VLOOKUP($A9,Mitglieder!$D$24:$BG$323,I$303))</f>
        <v/>
      </c>
      <c r="J9" s="42" t="str">
        <f ca="1">IF($G9="","",VLOOKUP($A9,Mitglieder!$D$24:$BG$323,J$303))</f>
        <v/>
      </c>
      <c r="K9" s="54" t="str">
        <f ca="1">IF(OR(VLOOKUP($A9,Mitglieder!$D$24:$BG$323,K$303)="",$G9=""),"",VLOOKUP($A9,Mitglieder!$D$24:$BG$323,K$303))</f>
        <v/>
      </c>
      <c r="L9" s="42" t="str">
        <f ca="1">IF($G9="","",VLOOKUP($A9,Mitglieder!$D$24:$BG$323,L$303))</f>
        <v/>
      </c>
      <c r="M9" s="42" t="str">
        <f ca="1">IF($G9="","",VLOOKUP($A9,Mitglieder!$D$24:$BG$323,M$303))</f>
        <v/>
      </c>
      <c r="N9" s="42" t="str">
        <f ca="1">IF($G9="","",VLOOKUP($A9,Mitglieder!$D$24:$BG$323,N$303))</f>
        <v/>
      </c>
      <c r="O9" s="42" t="str">
        <f ca="1">IF($G9="","",VLOOKUP($A9,Mitglieder!$D$24:$BG$323,O$303))</f>
        <v/>
      </c>
      <c r="P9" s="42" t="str">
        <f ca="1">IF($G9="","",VLOOKUP($A9,Mitglieder!$D$24:$BG$323,P$303))</f>
        <v/>
      </c>
      <c r="Q9" s="42" t="str">
        <f ca="1">IF($G9="","",VLOOKUP($A9,Mitglieder!$D$24:$BG$323,Q$303))</f>
        <v/>
      </c>
      <c r="R9" s="54" t="str">
        <f ca="1">IF(OR(VLOOKUP($A9,Mitglieder!$D$24:$BG$323,R$303)="",$G9=""),"",VLOOKUP($A9,Mitglieder!$D$24:$BG$323,R$303))</f>
        <v/>
      </c>
      <c r="S9" s="43" t="str">
        <f ca="1">IF($G9="","",TEXT(VLOOKUP($A9,Mitglieder!$D$24:$BG$323,S$303),"TT.MM.JJJJ"))</f>
        <v/>
      </c>
      <c r="T9" s="43" t="str">
        <f ca="1">IF($G9="","",TEXT(VLOOKUP($A9,Mitglieder!$D$24:$BG$323,T$303),"TT.MM.JJJJ"))</f>
        <v/>
      </c>
      <c r="U9" s="43" t="str">
        <f ca="1">IF($G9="","",TEXT(VLOOKUP($A9,Mitglieder!$D$24:$BG$323,U$303),"TT.MM.JJJJ"))</f>
        <v/>
      </c>
      <c r="V9" s="54" t="str">
        <f ca="1">IF(OR(VLOOKUP($A9,Mitglieder!$D$24:$BG$323,V$303)="",$G9=""),"",VLOOKUP($A9,Mitglieder!$D$24:$BG$323,V$303))</f>
        <v/>
      </c>
      <c r="W9" s="54" t="str">
        <f ca="1">IF(OR(VLOOKUP($A9,Mitglieder!$D$24:$BG$323,W$303)="",$G9=""),"",VLOOKUP($A9,Mitglieder!$D$24:$BG$323,W$303))</f>
        <v/>
      </c>
      <c r="X9" s="54" t="str">
        <f ca="1">IF(OR(VLOOKUP($A9,Mitglieder!$D$24:$BG$323,X$303)="",$G9=""),"",VLOOKUP($A9,Mitglieder!$D$24:$BG$323,X$303))</f>
        <v/>
      </c>
      <c r="Y9" s="54" t="str">
        <f ca="1">IF(OR(VLOOKUP($A9,Mitglieder!$D$24:$BG$323,Y$303)="",$G9=""),"",VLOOKUP($A9,Mitglieder!$D$24:$BG$323,Y$303))</f>
        <v/>
      </c>
      <c r="Z9" s="54" t="str">
        <f ca="1">IF(OR(VLOOKUP($A9,Mitglieder!$D$24:$BG$323,Z$303)="",$G9=""),"",VLOOKUP($A9,Mitglieder!$D$24:$BG$323,Z$303))</f>
        <v/>
      </c>
      <c r="AA9" s="54" t="str">
        <f ca="1">IF(OR(VLOOKUP($A9,Mitglieder!$D$24:$BG$323,AA$303)="",$G9=""),"",VLOOKUP($A9,Mitglieder!$D$24:$BG$323,AA$303))</f>
        <v/>
      </c>
      <c r="AB9" s="54" t="str">
        <f ca="1">IF(OR(VLOOKUP($A9,Mitglieder!$D$24:$BG$323,AB$303)="",$G9=""),"",VLOOKUP($A9,Mitglieder!$D$24:$BG$323,AB$303))</f>
        <v/>
      </c>
      <c r="AC9" s="54" t="str">
        <f ca="1">IF(OR(VLOOKUP($A9,Mitglieder!$D$24:$BG$323,AC$303)="",$G9=""),"",VLOOKUP($A9,Mitglieder!$D$24:$BG$323,AC$303))</f>
        <v/>
      </c>
      <c r="AD9" s="54" t="str">
        <f ca="1">IF(OR(VLOOKUP($A9,Mitglieder!$D$24:$BG$323,AD$303)="",$G9=""),"",VLOOKUP($A9,Mitglieder!$D$24:$BG$323,AD$303))</f>
        <v/>
      </c>
      <c r="AE9" s="54" t="str">
        <f ca="1">IF(OR(VLOOKUP($A9,Mitglieder!$D$24:$BG$323,AE$303)="",$G9=""),"",VLOOKUP($A9,Mitglieder!$D$24:$BG$323,AE$303))</f>
        <v/>
      </c>
      <c r="AF9" s="54" t="str">
        <f ca="1">IF(OR(VLOOKUP($A9,Mitglieder!$D$24:$BG$323,AF$303)="",$G9=""),"",VLOOKUP($A9,Mitglieder!$D$24:$BG$323,AF$303))</f>
        <v/>
      </c>
      <c r="AG9" s="54" t="str">
        <f ca="1">IF(OR(VLOOKUP($A9,Mitglieder!$D$24:$BG$323,AG$303)="",$G9=""),"",VLOOKUP($A9,Mitglieder!$D$24:$BG$323,AG$303))</f>
        <v/>
      </c>
      <c r="AH9" s="54" t="str">
        <f ca="1">IF(OR(VLOOKUP($A9,Mitglieder!$D$24:$BG$323,AH$303)="",$G9=""),"",VLOOKUP($A9,Mitglieder!$D$24:$BG$323,AH$303))</f>
        <v/>
      </c>
      <c r="AI9" s="54" t="str">
        <f ca="1">IF(OR(VLOOKUP($A9,Mitglieder!$D$24:$BG$323,AI$303)="",$G9=""),"",VLOOKUP($A9,Mitglieder!$D$24:$BG$323,AI$303))</f>
        <v/>
      </c>
      <c r="AJ9" s="54" t="str">
        <f ca="1">IF(OR(VLOOKUP($A9,Mitglieder!$D$24:$BG$323,AJ$303)="",$G9=""),"",VLOOKUP($A9,Mitglieder!$D$24:$BG$323,AJ$303))</f>
        <v/>
      </c>
      <c r="AK9" s="54" t="str">
        <f ca="1">IF(OR(VLOOKUP($A9,Mitglieder!$D$24:$BG$323,AK$303)="",$G9=""),"",VLOOKUP($A9,Mitglieder!$D$24:$BG$323,AK$303))</f>
        <v/>
      </c>
      <c r="AL9" s="54" t="str">
        <f ca="1">IF(OR(VLOOKUP($A9,Mitglieder!$D$24:$BG$323,AL$303)="",$G9=""),"",VLOOKUP($A9,Mitglieder!$D$24:$BG$323,AL$303))</f>
        <v/>
      </c>
      <c r="AM9" s="42" t="str">
        <f ca="1">IF($G9="","",VLOOKUP($A9,Mitglieder!$D$24:$BG$323,AM$303))</f>
        <v/>
      </c>
      <c r="AN9" s="54" t="str">
        <f ca="1">IF(OR(VLOOKUP($A9,Mitglieder!$D$24:$BG$323,AN$303)="",$G9=""),"",VLOOKUP($A9,Mitglieder!$D$24:$BG$323,AN$303))</f>
        <v/>
      </c>
      <c r="AO9" s="43" t="str">
        <f ca="1">IF($G9="","",TEXT(VLOOKUP($A9,Mitglieder!$D$24:$BG$323,AO$303),"TT.MM.JJJJ"))</f>
        <v/>
      </c>
      <c r="AP9" s="42" t="str">
        <f ca="1">IF($G9="","",VLOOKUP($A9,Mitglieder!$D$24:$BG$323,AP$303))</f>
        <v/>
      </c>
      <c r="AQ9" s="45" t="str">
        <f ca="1">IF($G9="","",TEXT(VLOOKUP($A9,Mitglieder!$D$24:$BG$323,AQ$303),"0.00"))</f>
        <v/>
      </c>
      <c r="AR9" s="54" t="str">
        <f ca="1">IF(OR(VLOOKUP($A9,Mitglieder!$D$24:$BG$323,AR$303)="",$G9=""),"",VLOOKUP($A9,Mitglieder!$D$24:$BG$323,AR$303))</f>
        <v/>
      </c>
      <c r="AS9" s="45" t="str">
        <f ca="1">IF($G9="","",TEXT(VLOOKUP($A9,Mitglieder!$D$24:$BG$323,AS$303),"0.00"))</f>
        <v/>
      </c>
      <c r="AT9" s="54" t="str">
        <f ca="1">IF(OR(VLOOKUP($A9,Mitglieder!$D$24:$BG$323,AT$303)="",$G9=""),"",VLOOKUP($A9,Mitglieder!$D$24:$BG$323,AT$303))</f>
        <v/>
      </c>
      <c r="AU9" s="45" t="str">
        <f ca="1">IF($G9="","",TEXT(VLOOKUP($A9,Mitglieder!$D$24:$BG$323,AU$303),"0.00"))</f>
        <v/>
      </c>
      <c r="AV9" s="45" t="str">
        <f ca="1">IF($G9="","",TEXT(VLOOKUP($A9,Mitglieder!$D$24:$BG$323,AV$303),"0.00"))</f>
        <v/>
      </c>
      <c r="AW9" s="42" t="str">
        <f ca="1">IF($G9="","",VLOOKUP($A9,Mitglieder!$D$24:$BG$323,AW$303))</f>
        <v/>
      </c>
      <c r="AX9" s="54" t="str">
        <f ca="1">IF(OR(VLOOKUP($A9,Mitglieder!$D$24:$BG$323,AX$303)="",$G9=""),"",VLOOKUP($A9,Mitglieder!$D$24:$BG$323,AX$303))</f>
        <v/>
      </c>
      <c r="AY9" s="75" t="str">
        <f t="shared" ca="1" si="0"/>
        <v/>
      </c>
      <c r="AZ9" s="43" t="str">
        <f ca="1">IF($G9="","",TEXT(VLOOKUP($A9,Mitglieder!$C$24:$BG$323,AZ$303),"TT.MM.JJJJ"))</f>
        <v/>
      </c>
      <c r="BA9" s="43" t="str">
        <f ca="1">IF($G9="","",TEXT(VLOOKUP($A9,Mitglieder!$C$24:$BG$323,BA$303),"TT.MM.JJJJ"))</f>
        <v/>
      </c>
      <c r="BB9" s="43" t="str">
        <f ca="1">IF($G9="","",TEXT(VLOOKUP($A9,Mitglieder!$C$24:$BG$323,BB$303),"TT.MM.JJJJ"))</f>
        <v/>
      </c>
      <c r="BC9" s="43" t="str">
        <f ca="1">IF($G9="","",TEXT(VLOOKUP($A9,Mitglieder!$C$24:$BG$323,BC$303),"TT.MM.JJJJ"))</f>
        <v/>
      </c>
      <c r="BD9" s="75" t="str">
        <f t="shared" ca="1" si="1"/>
        <v/>
      </c>
      <c r="BE9" s="42" t="str">
        <f ca="1">IF($G9="","",VLOOKUP($A9,Mitglieder!$D$24:$BG$323,BE$303))</f>
        <v/>
      </c>
      <c r="BF9" s="42" t="str">
        <f ca="1">IF($G9="","",VLOOKUP($A9,Mitglieder!$D$24:$BG$323,BF$303))</f>
        <v/>
      </c>
      <c r="BH9" s="75" t="str">
        <f ca="1">IF(G9="","",AY9+'Details Verein'!$D$25)</f>
        <v/>
      </c>
    </row>
    <row r="10" spans="1:62" x14ac:dyDescent="0.35">
      <c r="A10" s="42">
        <v>10</v>
      </c>
      <c r="B10" s="42"/>
      <c r="C10" s="42">
        <f ca="1">VLOOKUP($A10,Mitglieder!$D$24:$BA$323,C$303)</f>
        <v>1.0299999999999967</v>
      </c>
      <c r="D10" s="42"/>
      <c r="E10" s="42" t="str">
        <f ca="1">IF($G10="","",VLOOKUP($A10,Mitglieder!$D$24:$BG$323,E$303))</f>
        <v/>
      </c>
      <c r="F10" s="54" t="str">
        <f ca="1">IF(OR(VLOOKUP($A10,Mitglieder!$D$24:$BG$323,F$303)="",$G10=""),"",VLOOKUP($A10,Mitglieder!$D$24:$BG$323,F$303))</f>
        <v/>
      </c>
      <c r="G10" s="72" t="str">
        <f ca="1">IF(C10/ROUND(C10,0)=1,VLOOKUP($A10,Mitglieder!$D$24:$BA$323,G$303),"")</f>
        <v/>
      </c>
      <c r="H10" s="42" t="str">
        <f ca="1">IF($G10="","",VLOOKUP($A10,Mitglieder!$D$24:$BG$323,H$303))</f>
        <v/>
      </c>
      <c r="I10" s="54" t="str">
        <f ca="1">IF(OR(VLOOKUP($A10,Mitglieder!$D$24:$BG$323,I$303)="",$G10=""),"",VLOOKUP($A10,Mitglieder!$D$24:$BG$323,I$303))</f>
        <v/>
      </c>
      <c r="J10" s="42" t="str">
        <f ca="1">IF($G10="","",VLOOKUP($A10,Mitglieder!$D$24:$BG$323,J$303))</f>
        <v/>
      </c>
      <c r="K10" s="54" t="str">
        <f ca="1">IF(OR(VLOOKUP($A10,Mitglieder!$D$24:$BG$323,K$303)="",$G10=""),"",VLOOKUP($A10,Mitglieder!$D$24:$BG$323,K$303))</f>
        <v/>
      </c>
      <c r="L10" s="42" t="str">
        <f ca="1">IF($G10="","",VLOOKUP($A10,Mitglieder!$D$24:$BG$323,L$303))</f>
        <v/>
      </c>
      <c r="M10" s="42" t="str">
        <f ca="1">IF($G10="","",VLOOKUP($A10,Mitglieder!$D$24:$BG$323,M$303))</f>
        <v/>
      </c>
      <c r="N10" s="42" t="str">
        <f ca="1">IF($G10="","",VLOOKUP($A10,Mitglieder!$D$24:$BG$323,N$303))</f>
        <v/>
      </c>
      <c r="O10" s="42" t="str">
        <f ca="1">IF($G10="","",VLOOKUP($A10,Mitglieder!$D$24:$BG$323,O$303))</f>
        <v/>
      </c>
      <c r="P10" s="42" t="str">
        <f ca="1">IF($G10="","",VLOOKUP($A10,Mitglieder!$D$24:$BG$323,P$303))</f>
        <v/>
      </c>
      <c r="Q10" s="42" t="str">
        <f ca="1">IF($G10="","",VLOOKUP($A10,Mitglieder!$D$24:$BG$323,Q$303))</f>
        <v/>
      </c>
      <c r="R10" s="54" t="str">
        <f ca="1">IF(OR(VLOOKUP($A10,Mitglieder!$D$24:$BG$323,R$303)="",$G10=""),"",VLOOKUP($A10,Mitglieder!$D$24:$BG$323,R$303))</f>
        <v/>
      </c>
      <c r="S10" s="43" t="str">
        <f ca="1">IF($G10="","",TEXT(VLOOKUP($A10,Mitglieder!$D$24:$BG$323,S$303),"TT.MM.JJJJ"))</f>
        <v/>
      </c>
      <c r="T10" s="43" t="str">
        <f ca="1">IF($G10="","",TEXT(VLOOKUP($A10,Mitglieder!$D$24:$BG$323,T$303),"TT.MM.JJJJ"))</f>
        <v/>
      </c>
      <c r="U10" s="43" t="str">
        <f ca="1">IF($G10="","",TEXT(VLOOKUP($A10,Mitglieder!$D$24:$BG$323,U$303),"TT.MM.JJJJ"))</f>
        <v/>
      </c>
      <c r="V10" s="54" t="str">
        <f ca="1">IF(OR(VLOOKUP($A10,Mitglieder!$D$24:$BG$323,V$303)="",$G10=""),"",VLOOKUP($A10,Mitglieder!$D$24:$BG$323,V$303))</f>
        <v/>
      </c>
      <c r="W10" s="54" t="str">
        <f ca="1">IF(OR(VLOOKUP($A10,Mitglieder!$D$24:$BG$323,W$303)="",$G10=""),"",VLOOKUP($A10,Mitglieder!$D$24:$BG$323,W$303))</f>
        <v/>
      </c>
      <c r="X10" s="54" t="str">
        <f ca="1">IF(OR(VLOOKUP($A10,Mitglieder!$D$24:$BG$323,X$303)="",$G10=""),"",VLOOKUP($A10,Mitglieder!$D$24:$BG$323,X$303))</f>
        <v/>
      </c>
      <c r="Y10" s="54" t="str">
        <f ca="1">IF(OR(VLOOKUP($A10,Mitglieder!$D$24:$BG$323,Y$303)="",$G10=""),"",VLOOKUP($A10,Mitglieder!$D$24:$BG$323,Y$303))</f>
        <v/>
      </c>
      <c r="Z10" s="54" t="str">
        <f ca="1">IF(OR(VLOOKUP($A10,Mitglieder!$D$24:$BG$323,Z$303)="",$G10=""),"",VLOOKUP($A10,Mitglieder!$D$24:$BG$323,Z$303))</f>
        <v/>
      </c>
      <c r="AA10" s="54" t="str">
        <f ca="1">IF(OR(VLOOKUP($A10,Mitglieder!$D$24:$BG$323,AA$303)="",$G10=""),"",VLOOKUP($A10,Mitglieder!$D$24:$BG$323,AA$303))</f>
        <v/>
      </c>
      <c r="AB10" s="54" t="str">
        <f ca="1">IF(OR(VLOOKUP($A10,Mitglieder!$D$24:$BG$323,AB$303)="",$G10=""),"",VLOOKUP($A10,Mitglieder!$D$24:$BG$323,AB$303))</f>
        <v/>
      </c>
      <c r="AC10" s="54" t="str">
        <f ca="1">IF(OR(VLOOKUP($A10,Mitglieder!$D$24:$BG$323,AC$303)="",$G10=""),"",VLOOKUP($A10,Mitglieder!$D$24:$BG$323,AC$303))</f>
        <v/>
      </c>
      <c r="AD10" s="54" t="str">
        <f ca="1">IF(OR(VLOOKUP($A10,Mitglieder!$D$24:$BG$323,AD$303)="",$G10=""),"",VLOOKUP($A10,Mitglieder!$D$24:$BG$323,AD$303))</f>
        <v/>
      </c>
      <c r="AE10" s="54" t="str">
        <f ca="1">IF(OR(VLOOKUP($A10,Mitglieder!$D$24:$BG$323,AE$303)="",$G10=""),"",VLOOKUP($A10,Mitglieder!$D$24:$BG$323,AE$303))</f>
        <v/>
      </c>
      <c r="AF10" s="54" t="str">
        <f ca="1">IF(OR(VLOOKUP($A10,Mitglieder!$D$24:$BG$323,AF$303)="",$G10=""),"",VLOOKUP($A10,Mitglieder!$D$24:$BG$323,AF$303))</f>
        <v/>
      </c>
      <c r="AG10" s="54" t="str">
        <f ca="1">IF(OR(VLOOKUP($A10,Mitglieder!$D$24:$BG$323,AG$303)="",$G10=""),"",VLOOKUP($A10,Mitglieder!$D$24:$BG$323,AG$303))</f>
        <v/>
      </c>
      <c r="AH10" s="54" t="str">
        <f ca="1">IF(OR(VLOOKUP($A10,Mitglieder!$D$24:$BG$323,AH$303)="",$G10=""),"",VLOOKUP($A10,Mitglieder!$D$24:$BG$323,AH$303))</f>
        <v/>
      </c>
      <c r="AI10" s="54" t="str">
        <f ca="1">IF(OR(VLOOKUP($A10,Mitglieder!$D$24:$BG$323,AI$303)="",$G10=""),"",VLOOKUP($A10,Mitglieder!$D$24:$BG$323,AI$303))</f>
        <v/>
      </c>
      <c r="AJ10" s="54" t="str">
        <f ca="1">IF(OR(VLOOKUP($A10,Mitglieder!$D$24:$BG$323,AJ$303)="",$G10=""),"",VLOOKUP($A10,Mitglieder!$D$24:$BG$323,AJ$303))</f>
        <v/>
      </c>
      <c r="AK10" s="54" t="str">
        <f ca="1">IF(OR(VLOOKUP($A10,Mitglieder!$D$24:$BG$323,AK$303)="",$G10=""),"",VLOOKUP($A10,Mitglieder!$D$24:$BG$323,AK$303))</f>
        <v/>
      </c>
      <c r="AL10" s="54" t="str">
        <f ca="1">IF(OR(VLOOKUP($A10,Mitglieder!$D$24:$BG$323,AL$303)="",$G10=""),"",VLOOKUP($A10,Mitglieder!$D$24:$BG$323,AL$303))</f>
        <v/>
      </c>
      <c r="AM10" s="42" t="str">
        <f ca="1">IF($G10="","",VLOOKUP($A10,Mitglieder!$D$24:$BG$323,AM$303))</f>
        <v/>
      </c>
      <c r="AN10" s="54" t="str">
        <f ca="1">IF(OR(VLOOKUP($A10,Mitglieder!$D$24:$BG$323,AN$303)="",$G10=""),"",VLOOKUP($A10,Mitglieder!$D$24:$BG$323,AN$303))</f>
        <v/>
      </c>
      <c r="AO10" s="43" t="str">
        <f ca="1">IF($G10="","",TEXT(VLOOKUP($A10,Mitglieder!$D$24:$BG$323,AO$303),"TT.MM.JJJJ"))</f>
        <v/>
      </c>
      <c r="AP10" s="42" t="str">
        <f ca="1">IF($G10="","",VLOOKUP($A10,Mitglieder!$D$24:$BG$323,AP$303))</f>
        <v/>
      </c>
      <c r="AQ10" s="45" t="str">
        <f ca="1">IF($G10="","",TEXT(VLOOKUP($A10,Mitglieder!$D$24:$BG$323,AQ$303),"0.00"))</f>
        <v/>
      </c>
      <c r="AR10" s="54" t="str">
        <f ca="1">IF(OR(VLOOKUP($A10,Mitglieder!$D$24:$BG$323,AR$303)="",$G10=""),"",VLOOKUP($A10,Mitglieder!$D$24:$BG$323,AR$303))</f>
        <v/>
      </c>
      <c r="AS10" s="45" t="str">
        <f ca="1">IF($G10="","",TEXT(VLOOKUP($A10,Mitglieder!$D$24:$BG$323,AS$303),"0.00"))</f>
        <v/>
      </c>
      <c r="AT10" s="54" t="str">
        <f ca="1">IF(OR(VLOOKUP($A10,Mitglieder!$D$24:$BG$323,AT$303)="",$G10=""),"",VLOOKUP($A10,Mitglieder!$D$24:$BG$323,AT$303))</f>
        <v/>
      </c>
      <c r="AU10" s="45" t="str">
        <f ca="1">IF($G10="","",TEXT(VLOOKUP($A10,Mitglieder!$D$24:$BG$323,AU$303),"0.00"))</f>
        <v/>
      </c>
      <c r="AV10" s="45" t="str">
        <f ca="1">IF($G10="","",TEXT(VLOOKUP($A10,Mitglieder!$D$24:$BG$323,AV$303),"0.00"))</f>
        <v/>
      </c>
      <c r="AW10" s="42" t="str">
        <f ca="1">IF($G10="","",VLOOKUP($A10,Mitglieder!$D$24:$BG$323,AW$303))</f>
        <v/>
      </c>
      <c r="AX10" s="54" t="str">
        <f ca="1">IF(OR(VLOOKUP($A10,Mitglieder!$D$24:$BG$323,AX$303)="",$G10=""),"",VLOOKUP($A10,Mitglieder!$D$24:$BG$323,AX$303))</f>
        <v/>
      </c>
      <c r="AY10" s="75" t="str">
        <f t="shared" ca="1" si="0"/>
        <v/>
      </c>
      <c r="AZ10" s="43" t="str">
        <f ca="1">IF($G10="","",TEXT(VLOOKUP($A10,Mitglieder!$C$24:$BG$323,AZ$303),"TT.MM.JJJJ"))</f>
        <v/>
      </c>
      <c r="BA10" s="43" t="str">
        <f ca="1">IF($G10="","",TEXT(VLOOKUP($A10,Mitglieder!$C$24:$BG$323,BA$303),"TT.MM.JJJJ"))</f>
        <v/>
      </c>
      <c r="BB10" s="43" t="str">
        <f ca="1">IF($G10="","",TEXT(VLOOKUP($A10,Mitglieder!$C$24:$BG$323,BB$303),"TT.MM.JJJJ"))</f>
        <v/>
      </c>
      <c r="BC10" s="43" t="str">
        <f ca="1">IF($G10="","",TEXT(VLOOKUP($A10,Mitglieder!$C$24:$BG$323,BC$303),"TT.MM.JJJJ"))</f>
        <v/>
      </c>
      <c r="BD10" s="75" t="str">
        <f t="shared" ca="1" si="1"/>
        <v/>
      </c>
      <c r="BE10" s="42" t="str">
        <f ca="1">IF($G10="","",VLOOKUP($A10,Mitglieder!$D$24:$BG$323,BE$303))</f>
        <v/>
      </c>
      <c r="BF10" s="42" t="str">
        <f ca="1">IF($G10="","",VLOOKUP($A10,Mitglieder!$D$24:$BG$323,BF$303))</f>
        <v/>
      </c>
      <c r="BH10" s="75" t="str">
        <f ca="1">IF(G10="","",AY10+'Details Verein'!$D$25)</f>
        <v/>
      </c>
    </row>
    <row r="11" spans="1:62" x14ac:dyDescent="0.35">
      <c r="A11" s="42">
        <v>11</v>
      </c>
      <c r="B11" s="42"/>
      <c r="C11" s="42">
        <f ca="1">VLOOKUP($A11,Mitglieder!$D$24:$BA$323,C$303)</f>
        <v>1.0299999999999967</v>
      </c>
      <c r="D11" s="42"/>
      <c r="E11" s="42" t="str">
        <f ca="1">IF($G11="","",VLOOKUP($A11,Mitglieder!$D$24:$BG$323,E$303))</f>
        <v/>
      </c>
      <c r="F11" s="54" t="str">
        <f ca="1">IF(OR(VLOOKUP($A11,Mitglieder!$D$24:$BG$323,F$303)="",$G11=""),"",VLOOKUP($A11,Mitglieder!$D$24:$BG$323,F$303))</f>
        <v/>
      </c>
      <c r="G11" s="72" t="str">
        <f ca="1">IF(C11/ROUND(C11,0)=1,VLOOKUP($A11,Mitglieder!$D$24:$BA$323,G$303),"")</f>
        <v/>
      </c>
      <c r="H11" s="42" t="str">
        <f ca="1">IF($G11="","",VLOOKUP($A11,Mitglieder!$D$24:$BG$323,H$303))</f>
        <v/>
      </c>
      <c r="I11" s="54" t="str">
        <f ca="1">IF(OR(VLOOKUP($A11,Mitglieder!$D$24:$BG$323,I$303)="",$G11=""),"",VLOOKUP($A11,Mitglieder!$D$24:$BG$323,I$303))</f>
        <v/>
      </c>
      <c r="J11" s="42" t="str">
        <f ca="1">IF($G11="","",VLOOKUP($A11,Mitglieder!$D$24:$BG$323,J$303))</f>
        <v/>
      </c>
      <c r="K11" s="54" t="str">
        <f ca="1">IF(OR(VLOOKUP($A11,Mitglieder!$D$24:$BG$323,K$303)="",$G11=""),"",VLOOKUP($A11,Mitglieder!$D$24:$BG$323,K$303))</f>
        <v/>
      </c>
      <c r="L11" s="42" t="str">
        <f ca="1">IF($G11="","",VLOOKUP($A11,Mitglieder!$D$24:$BG$323,L$303))</f>
        <v/>
      </c>
      <c r="M11" s="42" t="str">
        <f ca="1">IF($G11="","",VLOOKUP($A11,Mitglieder!$D$24:$BG$323,M$303))</f>
        <v/>
      </c>
      <c r="N11" s="42" t="str">
        <f ca="1">IF($G11="","",VLOOKUP($A11,Mitglieder!$D$24:$BG$323,N$303))</f>
        <v/>
      </c>
      <c r="O11" s="42" t="str">
        <f ca="1">IF($G11="","",VLOOKUP($A11,Mitglieder!$D$24:$BG$323,O$303))</f>
        <v/>
      </c>
      <c r="P11" s="42" t="str">
        <f ca="1">IF($G11="","",VLOOKUP($A11,Mitglieder!$D$24:$BG$323,P$303))</f>
        <v/>
      </c>
      <c r="Q11" s="42" t="str">
        <f ca="1">IF($G11="","",VLOOKUP($A11,Mitglieder!$D$24:$BG$323,Q$303))</f>
        <v/>
      </c>
      <c r="R11" s="54" t="str">
        <f ca="1">IF(OR(VLOOKUP($A11,Mitglieder!$D$24:$BG$323,R$303)="",$G11=""),"",VLOOKUP($A11,Mitglieder!$D$24:$BG$323,R$303))</f>
        <v/>
      </c>
      <c r="S11" s="43" t="str">
        <f ca="1">IF($G11="","",TEXT(VLOOKUP($A11,Mitglieder!$D$24:$BG$323,S$303),"TT.MM.JJJJ"))</f>
        <v/>
      </c>
      <c r="T11" s="43" t="str">
        <f ca="1">IF($G11="","",TEXT(VLOOKUP($A11,Mitglieder!$D$24:$BG$323,T$303),"TT.MM.JJJJ"))</f>
        <v/>
      </c>
      <c r="U11" s="43" t="str">
        <f ca="1">IF($G11="","",TEXT(VLOOKUP($A11,Mitglieder!$D$24:$BG$323,U$303),"TT.MM.JJJJ"))</f>
        <v/>
      </c>
      <c r="V11" s="54" t="str">
        <f ca="1">IF(OR(VLOOKUP($A11,Mitglieder!$D$24:$BG$323,V$303)="",$G11=""),"",VLOOKUP($A11,Mitglieder!$D$24:$BG$323,V$303))</f>
        <v/>
      </c>
      <c r="W11" s="54" t="str">
        <f ca="1">IF(OR(VLOOKUP($A11,Mitglieder!$D$24:$BG$323,W$303)="",$G11=""),"",VLOOKUP($A11,Mitglieder!$D$24:$BG$323,W$303))</f>
        <v/>
      </c>
      <c r="X11" s="54" t="str">
        <f ca="1">IF(OR(VLOOKUP($A11,Mitglieder!$D$24:$BG$323,X$303)="",$G11=""),"",VLOOKUP($A11,Mitglieder!$D$24:$BG$323,X$303))</f>
        <v/>
      </c>
      <c r="Y11" s="54" t="str">
        <f ca="1">IF(OR(VLOOKUP($A11,Mitglieder!$D$24:$BG$323,Y$303)="",$G11=""),"",VLOOKUP($A11,Mitglieder!$D$24:$BG$323,Y$303))</f>
        <v/>
      </c>
      <c r="Z11" s="54" t="str">
        <f ca="1">IF(OR(VLOOKUP($A11,Mitglieder!$D$24:$BG$323,Z$303)="",$G11=""),"",VLOOKUP($A11,Mitglieder!$D$24:$BG$323,Z$303))</f>
        <v/>
      </c>
      <c r="AA11" s="54" t="str">
        <f ca="1">IF(OR(VLOOKUP($A11,Mitglieder!$D$24:$BG$323,AA$303)="",$G11=""),"",VLOOKUP($A11,Mitglieder!$D$24:$BG$323,AA$303))</f>
        <v/>
      </c>
      <c r="AB11" s="54" t="str">
        <f ca="1">IF(OR(VLOOKUP($A11,Mitglieder!$D$24:$BG$323,AB$303)="",$G11=""),"",VLOOKUP($A11,Mitglieder!$D$24:$BG$323,AB$303))</f>
        <v/>
      </c>
      <c r="AC11" s="54" t="str">
        <f ca="1">IF(OR(VLOOKUP($A11,Mitglieder!$D$24:$BG$323,AC$303)="",$G11=""),"",VLOOKUP($A11,Mitglieder!$D$24:$BG$323,AC$303))</f>
        <v/>
      </c>
      <c r="AD11" s="54" t="str">
        <f ca="1">IF(OR(VLOOKUP($A11,Mitglieder!$D$24:$BG$323,AD$303)="",$G11=""),"",VLOOKUP($A11,Mitglieder!$D$24:$BG$323,AD$303))</f>
        <v/>
      </c>
      <c r="AE11" s="54" t="str">
        <f ca="1">IF(OR(VLOOKUP($A11,Mitglieder!$D$24:$BG$323,AE$303)="",$G11=""),"",VLOOKUP($A11,Mitglieder!$D$24:$BG$323,AE$303))</f>
        <v/>
      </c>
      <c r="AF11" s="54" t="str">
        <f ca="1">IF(OR(VLOOKUP($A11,Mitglieder!$D$24:$BG$323,AF$303)="",$G11=""),"",VLOOKUP($A11,Mitglieder!$D$24:$BG$323,AF$303))</f>
        <v/>
      </c>
      <c r="AG11" s="54" t="str">
        <f ca="1">IF(OR(VLOOKUP($A11,Mitglieder!$D$24:$BG$323,AG$303)="",$G11=""),"",VLOOKUP($A11,Mitglieder!$D$24:$BG$323,AG$303))</f>
        <v/>
      </c>
      <c r="AH11" s="54" t="str">
        <f ca="1">IF(OR(VLOOKUP($A11,Mitglieder!$D$24:$BG$323,AH$303)="",$G11=""),"",VLOOKUP($A11,Mitglieder!$D$24:$BG$323,AH$303))</f>
        <v/>
      </c>
      <c r="AI11" s="54" t="str">
        <f ca="1">IF(OR(VLOOKUP($A11,Mitglieder!$D$24:$BG$323,AI$303)="",$G11=""),"",VLOOKUP($A11,Mitglieder!$D$24:$BG$323,AI$303))</f>
        <v/>
      </c>
      <c r="AJ11" s="54" t="str">
        <f ca="1">IF(OR(VLOOKUP($A11,Mitglieder!$D$24:$BG$323,AJ$303)="",$G11=""),"",VLOOKUP($A11,Mitglieder!$D$24:$BG$323,AJ$303))</f>
        <v/>
      </c>
      <c r="AK11" s="54" t="str">
        <f ca="1">IF(OR(VLOOKUP($A11,Mitglieder!$D$24:$BG$323,AK$303)="",$G11=""),"",VLOOKUP($A11,Mitglieder!$D$24:$BG$323,AK$303))</f>
        <v/>
      </c>
      <c r="AL11" s="54" t="str">
        <f ca="1">IF(OR(VLOOKUP($A11,Mitglieder!$D$24:$BG$323,AL$303)="",$G11=""),"",VLOOKUP($A11,Mitglieder!$D$24:$BG$323,AL$303))</f>
        <v/>
      </c>
      <c r="AM11" s="42" t="str">
        <f ca="1">IF($G11="","",VLOOKUP($A11,Mitglieder!$D$24:$BG$323,AM$303))</f>
        <v/>
      </c>
      <c r="AN11" s="54" t="str">
        <f ca="1">IF(OR(VLOOKUP($A11,Mitglieder!$D$24:$BG$323,AN$303)="",$G11=""),"",VLOOKUP($A11,Mitglieder!$D$24:$BG$323,AN$303))</f>
        <v/>
      </c>
      <c r="AO11" s="43" t="str">
        <f ca="1">IF($G11="","",TEXT(VLOOKUP($A11,Mitglieder!$D$24:$BG$323,AO$303),"TT.MM.JJJJ"))</f>
        <v/>
      </c>
      <c r="AP11" s="42" t="str">
        <f ca="1">IF($G11="","",VLOOKUP($A11,Mitglieder!$D$24:$BG$323,AP$303))</f>
        <v/>
      </c>
      <c r="AQ11" s="45" t="str">
        <f ca="1">IF($G11="","",TEXT(VLOOKUP($A11,Mitglieder!$D$24:$BG$323,AQ$303),"0.00"))</f>
        <v/>
      </c>
      <c r="AR11" s="54" t="str">
        <f ca="1">IF(OR(VLOOKUP($A11,Mitglieder!$D$24:$BG$323,AR$303)="",$G11=""),"",VLOOKUP($A11,Mitglieder!$D$24:$BG$323,AR$303))</f>
        <v/>
      </c>
      <c r="AS11" s="45" t="str">
        <f ca="1">IF($G11="","",TEXT(VLOOKUP($A11,Mitglieder!$D$24:$BG$323,AS$303),"0.00"))</f>
        <v/>
      </c>
      <c r="AT11" s="54" t="str">
        <f ca="1">IF(OR(VLOOKUP($A11,Mitglieder!$D$24:$BG$323,AT$303)="",$G11=""),"",VLOOKUP($A11,Mitglieder!$D$24:$BG$323,AT$303))</f>
        <v/>
      </c>
      <c r="AU11" s="45" t="str">
        <f ca="1">IF($G11="","",TEXT(VLOOKUP($A11,Mitglieder!$D$24:$BG$323,AU$303),"0.00"))</f>
        <v/>
      </c>
      <c r="AV11" s="45" t="str">
        <f ca="1">IF($G11="","",TEXT(VLOOKUP($A11,Mitglieder!$D$24:$BG$323,AV$303),"0.00"))</f>
        <v/>
      </c>
      <c r="AW11" s="42" t="str">
        <f ca="1">IF($G11="","",VLOOKUP($A11,Mitglieder!$D$24:$BG$323,AW$303))</f>
        <v/>
      </c>
      <c r="AX11" s="54" t="str">
        <f ca="1">IF(OR(VLOOKUP($A11,Mitglieder!$D$24:$BG$323,AX$303)="",$G11=""),"",VLOOKUP($A11,Mitglieder!$D$24:$BG$323,AX$303))</f>
        <v/>
      </c>
      <c r="AY11" s="75" t="str">
        <f t="shared" ca="1" si="0"/>
        <v/>
      </c>
      <c r="AZ11" s="43" t="str">
        <f ca="1">IF($G11="","",TEXT(VLOOKUP($A11,Mitglieder!$C$24:$BG$323,AZ$303),"TT.MM.JJJJ"))</f>
        <v/>
      </c>
      <c r="BA11" s="43" t="str">
        <f ca="1">IF($G11="","",TEXT(VLOOKUP($A11,Mitglieder!$C$24:$BG$323,BA$303),"TT.MM.JJJJ"))</f>
        <v/>
      </c>
      <c r="BB11" s="43" t="str">
        <f ca="1">IF($G11="","",TEXT(VLOOKUP($A11,Mitglieder!$C$24:$BG$323,BB$303),"TT.MM.JJJJ"))</f>
        <v/>
      </c>
      <c r="BC11" s="43" t="str">
        <f ca="1">IF($G11="","",TEXT(VLOOKUP($A11,Mitglieder!$C$24:$BG$323,BC$303),"TT.MM.JJJJ"))</f>
        <v/>
      </c>
      <c r="BD11" s="75" t="str">
        <f t="shared" ca="1" si="1"/>
        <v/>
      </c>
      <c r="BE11" s="42" t="str">
        <f ca="1">IF($G11="","",VLOOKUP($A11,Mitglieder!$D$24:$BG$323,BE$303))</f>
        <v/>
      </c>
      <c r="BF11" s="42" t="str">
        <f ca="1">IF($G11="","",VLOOKUP($A11,Mitglieder!$D$24:$BG$323,BF$303))</f>
        <v/>
      </c>
      <c r="BH11" s="75" t="str">
        <f ca="1">IF(G11="","",AY11+'Details Verein'!$D$25)</f>
        <v/>
      </c>
    </row>
    <row r="12" spans="1:62" x14ac:dyDescent="0.35">
      <c r="A12" s="42">
        <v>12</v>
      </c>
      <c r="B12" s="42"/>
      <c r="C12" s="42">
        <f ca="1">VLOOKUP($A12,Mitglieder!$D$24:$BA$323,C$303)</f>
        <v>1.0299999999999967</v>
      </c>
      <c r="D12" s="42"/>
      <c r="E12" s="42" t="str">
        <f ca="1">IF($G12="","",VLOOKUP($A12,Mitglieder!$D$24:$BG$323,E$303))</f>
        <v/>
      </c>
      <c r="F12" s="54" t="str">
        <f ca="1">IF(OR(VLOOKUP($A12,Mitglieder!$D$24:$BG$323,F$303)="",$G12=""),"",VLOOKUP($A12,Mitglieder!$D$24:$BG$323,F$303))</f>
        <v/>
      </c>
      <c r="G12" s="72" t="str">
        <f ca="1">IF(C12/ROUND(C12,0)=1,VLOOKUP($A12,Mitglieder!$D$24:$BA$323,G$303),"")</f>
        <v/>
      </c>
      <c r="H12" s="42" t="str">
        <f ca="1">IF($G12="","",VLOOKUP($A12,Mitglieder!$D$24:$BG$323,H$303))</f>
        <v/>
      </c>
      <c r="I12" s="54" t="str">
        <f ca="1">IF(OR(VLOOKUP($A12,Mitglieder!$D$24:$BG$323,I$303)="",$G12=""),"",VLOOKUP($A12,Mitglieder!$D$24:$BG$323,I$303))</f>
        <v/>
      </c>
      <c r="J12" s="42" t="str">
        <f ca="1">IF($G12="","",VLOOKUP($A12,Mitglieder!$D$24:$BG$323,J$303))</f>
        <v/>
      </c>
      <c r="K12" s="54" t="str">
        <f ca="1">IF(OR(VLOOKUP($A12,Mitglieder!$D$24:$BG$323,K$303)="",$G12=""),"",VLOOKUP($A12,Mitglieder!$D$24:$BG$323,K$303))</f>
        <v/>
      </c>
      <c r="L12" s="42" t="str">
        <f ca="1">IF($G12="","",VLOOKUP($A12,Mitglieder!$D$24:$BG$323,L$303))</f>
        <v/>
      </c>
      <c r="M12" s="42" t="str">
        <f ca="1">IF($G12="","",VLOOKUP($A12,Mitglieder!$D$24:$BG$323,M$303))</f>
        <v/>
      </c>
      <c r="N12" s="42" t="str">
        <f ca="1">IF($G12="","",VLOOKUP($A12,Mitglieder!$D$24:$BG$323,N$303))</f>
        <v/>
      </c>
      <c r="O12" s="42" t="str">
        <f ca="1">IF($G12="","",VLOOKUP($A12,Mitglieder!$D$24:$BG$323,O$303))</f>
        <v/>
      </c>
      <c r="P12" s="42" t="str">
        <f ca="1">IF($G12="","",VLOOKUP($A12,Mitglieder!$D$24:$BG$323,P$303))</f>
        <v/>
      </c>
      <c r="Q12" s="42" t="str">
        <f ca="1">IF($G12="","",VLOOKUP($A12,Mitglieder!$D$24:$BG$323,Q$303))</f>
        <v/>
      </c>
      <c r="R12" s="54" t="str">
        <f ca="1">IF(OR(VLOOKUP($A12,Mitglieder!$D$24:$BG$323,R$303)="",$G12=""),"",VLOOKUP($A12,Mitglieder!$D$24:$BG$323,R$303))</f>
        <v/>
      </c>
      <c r="S12" s="43" t="str">
        <f ca="1">IF($G12="","",TEXT(VLOOKUP($A12,Mitglieder!$D$24:$BG$323,S$303),"TT.MM.JJJJ"))</f>
        <v/>
      </c>
      <c r="T12" s="43" t="str">
        <f ca="1">IF($G12="","",TEXT(VLOOKUP($A12,Mitglieder!$D$24:$BG$323,T$303),"TT.MM.JJJJ"))</f>
        <v/>
      </c>
      <c r="U12" s="43" t="str">
        <f ca="1">IF($G12="","",TEXT(VLOOKUP($A12,Mitglieder!$D$24:$BG$323,U$303),"TT.MM.JJJJ"))</f>
        <v/>
      </c>
      <c r="V12" s="54" t="str">
        <f ca="1">IF(OR(VLOOKUP($A12,Mitglieder!$D$24:$BG$323,V$303)="",$G12=""),"",VLOOKUP($A12,Mitglieder!$D$24:$BG$323,V$303))</f>
        <v/>
      </c>
      <c r="W12" s="54" t="str">
        <f ca="1">IF(OR(VLOOKUP($A12,Mitglieder!$D$24:$BG$323,W$303)="",$G12=""),"",VLOOKUP($A12,Mitglieder!$D$24:$BG$323,W$303))</f>
        <v/>
      </c>
      <c r="X12" s="54" t="str">
        <f ca="1">IF(OR(VLOOKUP($A12,Mitglieder!$D$24:$BG$323,X$303)="",$G12=""),"",VLOOKUP($A12,Mitglieder!$D$24:$BG$323,X$303))</f>
        <v/>
      </c>
      <c r="Y12" s="54" t="str">
        <f ca="1">IF(OR(VLOOKUP($A12,Mitglieder!$D$24:$BG$323,Y$303)="",$G12=""),"",VLOOKUP($A12,Mitglieder!$D$24:$BG$323,Y$303))</f>
        <v/>
      </c>
      <c r="Z12" s="54" t="str">
        <f ca="1">IF(OR(VLOOKUP($A12,Mitglieder!$D$24:$BG$323,Z$303)="",$G12=""),"",VLOOKUP($A12,Mitglieder!$D$24:$BG$323,Z$303))</f>
        <v/>
      </c>
      <c r="AA12" s="54" t="str">
        <f ca="1">IF(OR(VLOOKUP($A12,Mitglieder!$D$24:$BG$323,AA$303)="",$G12=""),"",VLOOKUP($A12,Mitglieder!$D$24:$BG$323,AA$303))</f>
        <v/>
      </c>
      <c r="AB12" s="54" t="str">
        <f ca="1">IF(OR(VLOOKUP($A12,Mitglieder!$D$24:$BG$323,AB$303)="",$G12=""),"",VLOOKUP($A12,Mitglieder!$D$24:$BG$323,AB$303))</f>
        <v/>
      </c>
      <c r="AC12" s="54" t="str">
        <f ca="1">IF(OR(VLOOKUP($A12,Mitglieder!$D$24:$BG$323,AC$303)="",$G12=""),"",VLOOKUP($A12,Mitglieder!$D$24:$BG$323,AC$303))</f>
        <v/>
      </c>
      <c r="AD12" s="54" t="str">
        <f ca="1">IF(OR(VLOOKUP($A12,Mitglieder!$D$24:$BG$323,AD$303)="",$G12=""),"",VLOOKUP($A12,Mitglieder!$D$24:$BG$323,AD$303))</f>
        <v/>
      </c>
      <c r="AE12" s="54" t="str">
        <f ca="1">IF(OR(VLOOKUP($A12,Mitglieder!$D$24:$BG$323,AE$303)="",$G12=""),"",VLOOKUP($A12,Mitglieder!$D$24:$BG$323,AE$303))</f>
        <v/>
      </c>
      <c r="AF12" s="54" t="str">
        <f ca="1">IF(OR(VLOOKUP($A12,Mitglieder!$D$24:$BG$323,AF$303)="",$G12=""),"",VLOOKUP($A12,Mitglieder!$D$24:$BG$323,AF$303))</f>
        <v/>
      </c>
      <c r="AG12" s="54" t="str">
        <f ca="1">IF(OR(VLOOKUP($A12,Mitglieder!$D$24:$BG$323,AG$303)="",$G12=""),"",VLOOKUP($A12,Mitglieder!$D$24:$BG$323,AG$303))</f>
        <v/>
      </c>
      <c r="AH12" s="54" t="str">
        <f ca="1">IF(OR(VLOOKUP($A12,Mitglieder!$D$24:$BG$323,AH$303)="",$G12=""),"",VLOOKUP($A12,Mitglieder!$D$24:$BG$323,AH$303))</f>
        <v/>
      </c>
      <c r="AI12" s="54" t="str">
        <f ca="1">IF(OR(VLOOKUP($A12,Mitglieder!$D$24:$BG$323,AI$303)="",$G12=""),"",VLOOKUP($A12,Mitglieder!$D$24:$BG$323,AI$303))</f>
        <v/>
      </c>
      <c r="AJ12" s="54" t="str">
        <f ca="1">IF(OR(VLOOKUP($A12,Mitglieder!$D$24:$BG$323,AJ$303)="",$G12=""),"",VLOOKUP($A12,Mitglieder!$D$24:$BG$323,AJ$303))</f>
        <v/>
      </c>
      <c r="AK12" s="54" t="str">
        <f ca="1">IF(OR(VLOOKUP($A12,Mitglieder!$D$24:$BG$323,AK$303)="",$G12=""),"",VLOOKUP($A12,Mitglieder!$D$24:$BG$323,AK$303))</f>
        <v/>
      </c>
      <c r="AL12" s="54" t="str">
        <f ca="1">IF(OR(VLOOKUP($A12,Mitglieder!$D$24:$BG$323,AL$303)="",$G12=""),"",VLOOKUP($A12,Mitglieder!$D$24:$BG$323,AL$303))</f>
        <v/>
      </c>
      <c r="AM12" s="42" t="str">
        <f ca="1">IF($G12="","",VLOOKUP($A12,Mitglieder!$D$24:$BG$323,AM$303))</f>
        <v/>
      </c>
      <c r="AN12" s="54" t="str">
        <f ca="1">IF(OR(VLOOKUP($A12,Mitglieder!$D$24:$BG$323,AN$303)="",$G12=""),"",VLOOKUP($A12,Mitglieder!$D$24:$BG$323,AN$303))</f>
        <v/>
      </c>
      <c r="AO12" s="43" t="str">
        <f ca="1">IF($G12="","",TEXT(VLOOKUP($A12,Mitglieder!$D$24:$BG$323,AO$303),"TT.MM.JJJJ"))</f>
        <v/>
      </c>
      <c r="AP12" s="42" t="str">
        <f ca="1">IF($G12="","",VLOOKUP($A12,Mitglieder!$D$24:$BG$323,AP$303))</f>
        <v/>
      </c>
      <c r="AQ12" s="45" t="str">
        <f ca="1">IF($G12="","",TEXT(VLOOKUP($A12,Mitglieder!$D$24:$BG$323,AQ$303),"0.00"))</f>
        <v/>
      </c>
      <c r="AR12" s="54" t="str">
        <f ca="1">IF(OR(VLOOKUP($A12,Mitglieder!$D$24:$BG$323,AR$303)="",$G12=""),"",VLOOKUP($A12,Mitglieder!$D$24:$BG$323,AR$303))</f>
        <v/>
      </c>
      <c r="AS12" s="45" t="str">
        <f ca="1">IF($G12="","",TEXT(VLOOKUP($A12,Mitglieder!$D$24:$BG$323,AS$303),"0.00"))</f>
        <v/>
      </c>
      <c r="AT12" s="54" t="str">
        <f ca="1">IF(OR(VLOOKUP($A12,Mitglieder!$D$24:$BG$323,AT$303)="",$G12=""),"",VLOOKUP($A12,Mitglieder!$D$24:$BG$323,AT$303))</f>
        <v/>
      </c>
      <c r="AU12" s="45" t="str">
        <f ca="1">IF($G12="","",TEXT(VLOOKUP($A12,Mitglieder!$D$24:$BG$323,AU$303),"0.00"))</f>
        <v/>
      </c>
      <c r="AV12" s="45" t="str">
        <f ca="1">IF($G12="","",TEXT(VLOOKUP($A12,Mitglieder!$D$24:$BG$323,AV$303),"0.00"))</f>
        <v/>
      </c>
      <c r="AW12" s="42" t="str">
        <f ca="1">IF($G12="","",VLOOKUP($A12,Mitglieder!$D$24:$BG$323,AW$303))</f>
        <v/>
      </c>
      <c r="AX12" s="54" t="str">
        <f ca="1">IF(OR(VLOOKUP($A12,Mitglieder!$D$24:$BG$323,AX$303)="",$G12=""),"",VLOOKUP($A12,Mitglieder!$D$24:$BG$323,AX$303))</f>
        <v/>
      </c>
      <c r="AY12" s="75" t="str">
        <f t="shared" ca="1" si="0"/>
        <v/>
      </c>
      <c r="AZ12" s="43" t="str">
        <f ca="1">IF($G12="","",TEXT(VLOOKUP($A12,Mitglieder!$C$24:$BG$323,AZ$303),"TT.MM.JJJJ"))</f>
        <v/>
      </c>
      <c r="BA12" s="43" t="str">
        <f ca="1">IF($G12="","",TEXT(VLOOKUP($A12,Mitglieder!$C$24:$BG$323,BA$303),"TT.MM.JJJJ"))</f>
        <v/>
      </c>
      <c r="BB12" s="43" t="str">
        <f ca="1">IF($G12="","",TEXT(VLOOKUP($A12,Mitglieder!$C$24:$BG$323,BB$303),"TT.MM.JJJJ"))</f>
        <v/>
      </c>
      <c r="BC12" s="43" t="str">
        <f ca="1">IF($G12="","",TEXT(VLOOKUP($A12,Mitglieder!$C$24:$BG$323,BC$303),"TT.MM.JJJJ"))</f>
        <v/>
      </c>
      <c r="BD12" s="75" t="str">
        <f t="shared" ca="1" si="1"/>
        <v/>
      </c>
      <c r="BE12" s="42" t="str">
        <f ca="1">IF($G12="","",VLOOKUP($A12,Mitglieder!$D$24:$BG$323,BE$303))</f>
        <v/>
      </c>
      <c r="BF12" s="42" t="str">
        <f ca="1">IF($G12="","",VLOOKUP($A12,Mitglieder!$D$24:$BG$323,BF$303))</f>
        <v/>
      </c>
      <c r="BH12" s="75" t="str">
        <f ca="1">IF(G12="","",AY12+'Details Verein'!$D$25)</f>
        <v/>
      </c>
    </row>
    <row r="13" spans="1:62" x14ac:dyDescent="0.35">
      <c r="A13" s="42">
        <v>13</v>
      </c>
      <c r="B13" s="42"/>
      <c r="C13" s="42">
        <f ca="1">VLOOKUP($A13,Mitglieder!$D$24:$BA$323,C$303)</f>
        <v>1.0299999999999967</v>
      </c>
      <c r="D13" s="42"/>
      <c r="E13" s="42" t="str">
        <f ca="1">IF($G13="","",VLOOKUP($A13,Mitglieder!$D$24:$BG$323,E$303))</f>
        <v/>
      </c>
      <c r="F13" s="54" t="str">
        <f ca="1">IF(OR(VLOOKUP($A13,Mitglieder!$D$24:$BG$323,F$303)="",$G13=""),"",VLOOKUP($A13,Mitglieder!$D$24:$BG$323,F$303))</f>
        <v/>
      </c>
      <c r="G13" s="72" t="str">
        <f ca="1">IF(C13/ROUND(C13,0)=1,VLOOKUP($A13,Mitglieder!$D$24:$BA$323,G$303),"")</f>
        <v/>
      </c>
      <c r="H13" s="42" t="str">
        <f ca="1">IF($G13="","",VLOOKUP($A13,Mitglieder!$D$24:$BG$323,H$303))</f>
        <v/>
      </c>
      <c r="I13" s="54" t="str">
        <f ca="1">IF(OR(VLOOKUP($A13,Mitglieder!$D$24:$BG$323,I$303)="",$G13=""),"",VLOOKUP($A13,Mitglieder!$D$24:$BG$323,I$303))</f>
        <v/>
      </c>
      <c r="J13" s="42" t="str">
        <f ca="1">IF($G13="","",VLOOKUP($A13,Mitglieder!$D$24:$BG$323,J$303))</f>
        <v/>
      </c>
      <c r="K13" s="54" t="str">
        <f ca="1">IF(OR(VLOOKUP($A13,Mitglieder!$D$24:$BG$323,K$303)="",$G13=""),"",VLOOKUP($A13,Mitglieder!$D$24:$BG$323,K$303))</f>
        <v/>
      </c>
      <c r="L13" s="42" t="str">
        <f ca="1">IF($G13="","",VLOOKUP($A13,Mitglieder!$D$24:$BG$323,L$303))</f>
        <v/>
      </c>
      <c r="M13" s="42" t="str">
        <f ca="1">IF($G13="","",VLOOKUP($A13,Mitglieder!$D$24:$BG$323,M$303))</f>
        <v/>
      </c>
      <c r="N13" s="42" t="str">
        <f ca="1">IF($G13="","",VLOOKUP($A13,Mitglieder!$D$24:$BG$323,N$303))</f>
        <v/>
      </c>
      <c r="O13" s="42" t="str">
        <f ca="1">IF($G13="","",VLOOKUP($A13,Mitglieder!$D$24:$BG$323,O$303))</f>
        <v/>
      </c>
      <c r="P13" s="42" t="str">
        <f ca="1">IF($G13="","",VLOOKUP($A13,Mitglieder!$D$24:$BG$323,P$303))</f>
        <v/>
      </c>
      <c r="Q13" s="42" t="str">
        <f ca="1">IF($G13="","",VLOOKUP($A13,Mitglieder!$D$24:$BG$323,Q$303))</f>
        <v/>
      </c>
      <c r="R13" s="54" t="str">
        <f ca="1">IF(OR(VLOOKUP($A13,Mitglieder!$D$24:$BG$323,R$303)="",$G13=""),"",VLOOKUP($A13,Mitglieder!$D$24:$BG$323,R$303))</f>
        <v/>
      </c>
      <c r="S13" s="43" t="str">
        <f ca="1">IF($G13="","",TEXT(VLOOKUP($A13,Mitglieder!$D$24:$BG$323,S$303),"TT.MM.JJJJ"))</f>
        <v/>
      </c>
      <c r="T13" s="43" t="str">
        <f ca="1">IF($G13="","",TEXT(VLOOKUP($A13,Mitglieder!$D$24:$BG$323,T$303),"TT.MM.JJJJ"))</f>
        <v/>
      </c>
      <c r="U13" s="43" t="str">
        <f ca="1">IF($G13="","",TEXT(VLOOKUP($A13,Mitglieder!$D$24:$BG$323,U$303),"TT.MM.JJJJ"))</f>
        <v/>
      </c>
      <c r="V13" s="54" t="str">
        <f ca="1">IF(OR(VLOOKUP($A13,Mitglieder!$D$24:$BG$323,V$303)="",$G13=""),"",VLOOKUP($A13,Mitglieder!$D$24:$BG$323,V$303))</f>
        <v/>
      </c>
      <c r="W13" s="54" t="str">
        <f ca="1">IF(OR(VLOOKUP($A13,Mitglieder!$D$24:$BG$323,W$303)="",$G13=""),"",VLOOKUP($A13,Mitglieder!$D$24:$BG$323,W$303))</f>
        <v/>
      </c>
      <c r="X13" s="54" t="str">
        <f ca="1">IF(OR(VLOOKUP($A13,Mitglieder!$D$24:$BG$323,X$303)="",$G13=""),"",VLOOKUP($A13,Mitglieder!$D$24:$BG$323,X$303))</f>
        <v/>
      </c>
      <c r="Y13" s="54" t="str">
        <f ca="1">IF(OR(VLOOKUP($A13,Mitglieder!$D$24:$BG$323,Y$303)="",$G13=""),"",VLOOKUP($A13,Mitglieder!$D$24:$BG$323,Y$303))</f>
        <v/>
      </c>
      <c r="Z13" s="54" t="str">
        <f ca="1">IF(OR(VLOOKUP($A13,Mitglieder!$D$24:$BG$323,Z$303)="",$G13=""),"",VLOOKUP($A13,Mitglieder!$D$24:$BG$323,Z$303))</f>
        <v/>
      </c>
      <c r="AA13" s="54" t="str">
        <f ca="1">IF(OR(VLOOKUP($A13,Mitglieder!$D$24:$BG$323,AA$303)="",$G13=""),"",VLOOKUP($A13,Mitglieder!$D$24:$BG$323,AA$303))</f>
        <v/>
      </c>
      <c r="AB13" s="54" t="str">
        <f ca="1">IF(OR(VLOOKUP($A13,Mitglieder!$D$24:$BG$323,AB$303)="",$G13=""),"",VLOOKUP($A13,Mitglieder!$D$24:$BG$323,AB$303))</f>
        <v/>
      </c>
      <c r="AC13" s="54" t="str">
        <f ca="1">IF(OR(VLOOKUP($A13,Mitglieder!$D$24:$BG$323,AC$303)="",$G13=""),"",VLOOKUP($A13,Mitglieder!$D$24:$BG$323,AC$303))</f>
        <v/>
      </c>
      <c r="AD13" s="54" t="str">
        <f ca="1">IF(OR(VLOOKUP($A13,Mitglieder!$D$24:$BG$323,AD$303)="",$G13=""),"",VLOOKUP($A13,Mitglieder!$D$24:$BG$323,AD$303))</f>
        <v/>
      </c>
      <c r="AE13" s="54" t="str">
        <f ca="1">IF(OR(VLOOKUP($A13,Mitglieder!$D$24:$BG$323,AE$303)="",$G13=""),"",VLOOKUP($A13,Mitglieder!$D$24:$BG$323,AE$303))</f>
        <v/>
      </c>
      <c r="AF13" s="54" t="str">
        <f ca="1">IF(OR(VLOOKUP($A13,Mitglieder!$D$24:$BG$323,AF$303)="",$G13=""),"",VLOOKUP($A13,Mitglieder!$D$24:$BG$323,AF$303))</f>
        <v/>
      </c>
      <c r="AG13" s="54" t="str">
        <f ca="1">IF(OR(VLOOKUP($A13,Mitglieder!$D$24:$BG$323,AG$303)="",$G13=""),"",VLOOKUP($A13,Mitglieder!$D$24:$BG$323,AG$303))</f>
        <v/>
      </c>
      <c r="AH13" s="54" t="str">
        <f ca="1">IF(OR(VLOOKUP($A13,Mitglieder!$D$24:$BG$323,AH$303)="",$G13=""),"",VLOOKUP($A13,Mitglieder!$D$24:$BG$323,AH$303))</f>
        <v/>
      </c>
      <c r="AI13" s="54" t="str">
        <f ca="1">IF(OR(VLOOKUP($A13,Mitglieder!$D$24:$BG$323,AI$303)="",$G13=""),"",VLOOKUP($A13,Mitglieder!$D$24:$BG$323,AI$303))</f>
        <v/>
      </c>
      <c r="AJ13" s="54" t="str">
        <f ca="1">IF(OR(VLOOKUP($A13,Mitglieder!$D$24:$BG$323,AJ$303)="",$G13=""),"",VLOOKUP($A13,Mitglieder!$D$24:$BG$323,AJ$303))</f>
        <v/>
      </c>
      <c r="AK13" s="54" t="str">
        <f ca="1">IF(OR(VLOOKUP($A13,Mitglieder!$D$24:$BG$323,AK$303)="",$G13=""),"",VLOOKUP($A13,Mitglieder!$D$24:$BG$323,AK$303))</f>
        <v/>
      </c>
      <c r="AL13" s="54" t="str">
        <f ca="1">IF(OR(VLOOKUP($A13,Mitglieder!$D$24:$BG$323,AL$303)="",$G13=""),"",VLOOKUP($A13,Mitglieder!$D$24:$BG$323,AL$303))</f>
        <v/>
      </c>
      <c r="AM13" s="42" t="str">
        <f ca="1">IF($G13="","",VLOOKUP($A13,Mitglieder!$D$24:$BG$323,AM$303))</f>
        <v/>
      </c>
      <c r="AN13" s="54" t="str">
        <f ca="1">IF(OR(VLOOKUP($A13,Mitglieder!$D$24:$BG$323,AN$303)="",$G13=""),"",VLOOKUP($A13,Mitglieder!$D$24:$BG$323,AN$303))</f>
        <v/>
      </c>
      <c r="AO13" s="43" t="str">
        <f ca="1">IF($G13="","",TEXT(VLOOKUP($A13,Mitglieder!$D$24:$BG$323,AO$303),"TT.MM.JJJJ"))</f>
        <v/>
      </c>
      <c r="AP13" s="42" t="str">
        <f ca="1">IF($G13="","",VLOOKUP($A13,Mitglieder!$D$24:$BG$323,AP$303))</f>
        <v/>
      </c>
      <c r="AQ13" s="45" t="str">
        <f ca="1">IF($G13="","",TEXT(VLOOKUP($A13,Mitglieder!$D$24:$BG$323,AQ$303),"0.00"))</f>
        <v/>
      </c>
      <c r="AR13" s="54" t="str">
        <f ca="1">IF(OR(VLOOKUP($A13,Mitglieder!$D$24:$BG$323,AR$303)="",$G13=""),"",VLOOKUP($A13,Mitglieder!$D$24:$BG$323,AR$303))</f>
        <v/>
      </c>
      <c r="AS13" s="45" t="str">
        <f ca="1">IF($G13="","",TEXT(VLOOKUP($A13,Mitglieder!$D$24:$BG$323,AS$303),"0.00"))</f>
        <v/>
      </c>
      <c r="AT13" s="54" t="str">
        <f ca="1">IF(OR(VLOOKUP($A13,Mitglieder!$D$24:$BG$323,AT$303)="",$G13=""),"",VLOOKUP($A13,Mitglieder!$D$24:$BG$323,AT$303))</f>
        <v/>
      </c>
      <c r="AU13" s="45" t="str">
        <f ca="1">IF($G13="","",TEXT(VLOOKUP($A13,Mitglieder!$D$24:$BG$323,AU$303),"0.00"))</f>
        <v/>
      </c>
      <c r="AV13" s="45" t="str">
        <f ca="1">IF($G13="","",TEXT(VLOOKUP($A13,Mitglieder!$D$24:$BG$323,AV$303),"0.00"))</f>
        <v/>
      </c>
      <c r="AW13" s="42" t="str">
        <f ca="1">IF($G13="","",VLOOKUP($A13,Mitglieder!$D$24:$BG$323,AW$303))</f>
        <v/>
      </c>
      <c r="AX13" s="54" t="str">
        <f ca="1">IF(OR(VLOOKUP($A13,Mitglieder!$D$24:$BG$323,AX$303)="",$G13=""),"",VLOOKUP($A13,Mitglieder!$D$24:$BG$323,AX$303))</f>
        <v/>
      </c>
      <c r="AY13" s="75" t="str">
        <f t="shared" ca="1" si="0"/>
        <v/>
      </c>
      <c r="AZ13" s="43" t="str">
        <f ca="1">IF($G13="","",TEXT(VLOOKUP($A13,Mitglieder!$C$24:$BG$323,AZ$303),"TT.MM.JJJJ"))</f>
        <v/>
      </c>
      <c r="BA13" s="43" t="str">
        <f ca="1">IF($G13="","",TEXT(VLOOKUP($A13,Mitglieder!$C$24:$BG$323,BA$303),"TT.MM.JJJJ"))</f>
        <v/>
      </c>
      <c r="BB13" s="43" t="str">
        <f ca="1">IF($G13="","",TEXT(VLOOKUP($A13,Mitglieder!$C$24:$BG$323,BB$303),"TT.MM.JJJJ"))</f>
        <v/>
      </c>
      <c r="BC13" s="43" t="str">
        <f ca="1">IF($G13="","",TEXT(VLOOKUP($A13,Mitglieder!$C$24:$BG$323,BC$303),"TT.MM.JJJJ"))</f>
        <v/>
      </c>
      <c r="BD13" s="75" t="str">
        <f t="shared" ca="1" si="1"/>
        <v/>
      </c>
      <c r="BE13" s="42" t="str">
        <f ca="1">IF($G13="","",VLOOKUP($A13,Mitglieder!$D$24:$BG$323,BE$303))</f>
        <v/>
      </c>
      <c r="BF13" s="42" t="str">
        <f ca="1">IF($G13="","",VLOOKUP($A13,Mitglieder!$D$24:$BG$323,BF$303))</f>
        <v/>
      </c>
      <c r="BH13" s="75" t="str">
        <f ca="1">IF(G13="","",AY13+'Details Verein'!$D$25)</f>
        <v/>
      </c>
    </row>
    <row r="14" spans="1:62" x14ac:dyDescent="0.35">
      <c r="A14" s="42">
        <v>14</v>
      </c>
      <c r="B14" s="42"/>
      <c r="C14" s="42">
        <f ca="1">VLOOKUP($A14,Mitglieder!$D$24:$BA$323,C$303)</f>
        <v>1.0299999999999967</v>
      </c>
      <c r="D14" s="42"/>
      <c r="E14" s="42" t="str">
        <f ca="1">IF($G14="","",VLOOKUP($A14,Mitglieder!$D$24:$BG$323,E$303))</f>
        <v/>
      </c>
      <c r="F14" s="54" t="str">
        <f ca="1">IF(OR(VLOOKUP($A14,Mitglieder!$D$24:$BG$323,F$303)="",$G14=""),"",VLOOKUP($A14,Mitglieder!$D$24:$BG$323,F$303))</f>
        <v/>
      </c>
      <c r="G14" s="72" t="str">
        <f ca="1">IF(C14/ROUND(C14,0)=1,VLOOKUP($A14,Mitglieder!$D$24:$BA$323,G$303),"")</f>
        <v/>
      </c>
      <c r="H14" s="42" t="str">
        <f ca="1">IF($G14="","",VLOOKUP($A14,Mitglieder!$D$24:$BG$323,H$303))</f>
        <v/>
      </c>
      <c r="I14" s="54" t="str">
        <f ca="1">IF(OR(VLOOKUP($A14,Mitglieder!$D$24:$BG$323,I$303)="",$G14=""),"",VLOOKUP($A14,Mitglieder!$D$24:$BG$323,I$303))</f>
        <v/>
      </c>
      <c r="J14" s="42" t="str">
        <f ca="1">IF($G14="","",VLOOKUP($A14,Mitglieder!$D$24:$BG$323,J$303))</f>
        <v/>
      </c>
      <c r="K14" s="54" t="str">
        <f ca="1">IF(OR(VLOOKUP($A14,Mitglieder!$D$24:$BG$323,K$303)="",$G14=""),"",VLOOKUP($A14,Mitglieder!$D$24:$BG$323,K$303))</f>
        <v/>
      </c>
      <c r="L14" s="42" t="str">
        <f ca="1">IF($G14="","",VLOOKUP($A14,Mitglieder!$D$24:$BG$323,L$303))</f>
        <v/>
      </c>
      <c r="M14" s="42" t="str">
        <f ca="1">IF($G14="","",VLOOKUP($A14,Mitglieder!$D$24:$BG$323,M$303))</f>
        <v/>
      </c>
      <c r="N14" s="42" t="str">
        <f ca="1">IF($G14="","",VLOOKUP($A14,Mitglieder!$D$24:$BG$323,N$303))</f>
        <v/>
      </c>
      <c r="O14" s="42" t="str">
        <f ca="1">IF($G14="","",VLOOKUP($A14,Mitglieder!$D$24:$BG$323,O$303))</f>
        <v/>
      </c>
      <c r="P14" s="42" t="str">
        <f ca="1">IF($G14="","",VLOOKUP($A14,Mitglieder!$D$24:$BG$323,P$303))</f>
        <v/>
      </c>
      <c r="Q14" s="42" t="str">
        <f ca="1">IF($G14="","",VLOOKUP($A14,Mitglieder!$D$24:$BG$323,Q$303))</f>
        <v/>
      </c>
      <c r="R14" s="54" t="str">
        <f ca="1">IF(OR(VLOOKUP($A14,Mitglieder!$D$24:$BG$323,R$303)="",$G14=""),"",VLOOKUP($A14,Mitglieder!$D$24:$BG$323,R$303))</f>
        <v/>
      </c>
      <c r="S14" s="43" t="str">
        <f ca="1">IF($G14="","",TEXT(VLOOKUP($A14,Mitglieder!$D$24:$BG$323,S$303),"TT.MM.JJJJ"))</f>
        <v/>
      </c>
      <c r="T14" s="43" t="str">
        <f ca="1">IF($G14="","",TEXT(VLOOKUP($A14,Mitglieder!$D$24:$BG$323,T$303),"TT.MM.JJJJ"))</f>
        <v/>
      </c>
      <c r="U14" s="43" t="str">
        <f ca="1">IF($G14="","",TEXT(VLOOKUP($A14,Mitglieder!$D$24:$BG$323,U$303),"TT.MM.JJJJ"))</f>
        <v/>
      </c>
      <c r="V14" s="54" t="str">
        <f ca="1">IF(OR(VLOOKUP($A14,Mitglieder!$D$24:$BG$323,V$303)="",$G14=""),"",VLOOKUP($A14,Mitglieder!$D$24:$BG$323,V$303))</f>
        <v/>
      </c>
      <c r="W14" s="54" t="str">
        <f ca="1">IF(OR(VLOOKUP($A14,Mitglieder!$D$24:$BG$323,W$303)="",$G14=""),"",VLOOKUP($A14,Mitglieder!$D$24:$BG$323,W$303))</f>
        <v/>
      </c>
      <c r="X14" s="54" t="str">
        <f ca="1">IF(OR(VLOOKUP($A14,Mitglieder!$D$24:$BG$323,X$303)="",$G14=""),"",VLOOKUP($A14,Mitglieder!$D$24:$BG$323,X$303))</f>
        <v/>
      </c>
      <c r="Y14" s="54" t="str">
        <f ca="1">IF(OR(VLOOKUP($A14,Mitglieder!$D$24:$BG$323,Y$303)="",$G14=""),"",VLOOKUP($A14,Mitglieder!$D$24:$BG$323,Y$303))</f>
        <v/>
      </c>
      <c r="Z14" s="54" t="str">
        <f ca="1">IF(OR(VLOOKUP($A14,Mitglieder!$D$24:$BG$323,Z$303)="",$G14=""),"",VLOOKUP($A14,Mitglieder!$D$24:$BG$323,Z$303))</f>
        <v/>
      </c>
      <c r="AA14" s="54" t="str">
        <f ca="1">IF(OR(VLOOKUP($A14,Mitglieder!$D$24:$BG$323,AA$303)="",$G14=""),"",VLOOKUP($A14,Mitglieder!$D$24:$BG$323,AA$303))</f>
        <v/>
      </c>
      <c r="AB14" s="54" t="str">
        <f ca="1">IF(OR(VLOOKUP($A14,Mitglieder!$D$24:$BG$323,AB$303)="",$G14=""),"",VLOOKUP($A14,Mitglieder!$D$24:$BG$323,AB$303))</f>
        <v/>
      </c>
      <c r="AC14" s="54" t="str">
        <f ca="1">IF(OR(VLOOKUP($A14,Mitglieder!$D$24:$BG$323,AC$303)="",$G14=""),"",VLOOKUP($A14,Mitglieder!$D$24:$BG$323,AC$303))</f>
        <v/>
      </c>
      <c r="AD14" s="54" t="str">
        <f ca="1">IF(OR(VLOOKUP($A14,Mitglieder!$D$24:$BG$323,AD$303)="",$G14=""),"",VLOOKUP($A14,Mitglieder!$D$24:$BG$323,AD$303))</f>
        <v/>
      </c>
      <c r="AE14" s="54" t="str">
        <f ca="1">IF(OR(VLOOKUP($A14,Mitglieder!$D$24:$BG$323,AE$303)="",$G14=""),"",VLOOKUP($A14,Mitglieder!$D$24:$BG$323,AE$303))</f>
        <v/>
      </c>
      <c r="AF14" s="54" t="str">
        <f ca="1">IF(OR(VLOOKUP($A14,Mitglieder!$D$24:$BG$323,AF$303)="",$G14=""),"",VLOOKUP($A14,Mitglieder!$D$24:$BG$323,AF$303))</f>
        <v/>
      </c>
      <c r="AG14" s="54" t="str">
        <f ca="1">IF(OR(VLOOKUP($A14,Mitglieder!$D$24:$BG$323,AG$303)="",$G14=""),"",VLOOKUP($A14,Mitglieder!$D$24:$BG$323,AG$303))</f>
        <v/>
      </c>
      <c r="AH14" s="54" t="str">
        <f ca="1">IF(OR(VLOOKUP($A14,Mitglieder!$D$24:$BG$323,AH$303)="",$G14=""),"",VLOOKUP($A14,Mitglieder!$D$24:$BG$323,AH$303))</f>
        <v/>
      </c>
      <c r="AI14" s="54" t="str">
        <f ca="1">IF(OR(VLOOKUP($A14,Mitglieder!$D$24:$BG$323,AI$303)="",$G14=""),"",VLOOKUP($A14,Mitglieder!$D$24:$BG$323,AI$303))</f>
        <v/>
      </c>
      <c r="AJ14" s="54" t="str">
        <f ca="1">IF(OR(VLOOKUP($A14,Mitglieder!$D$24:$BG$323,AJ$303)="",$G14=""),"",VLOOKUP($A14,Mitglieder!$D$24:$BG$323,AJ$303))</f>
        <v/>
      </c>
      <c r="AK14" s="54" t="str">
        <f ca="1">IF(OR(VLOOKUP($A14,Mitglieder!$D$24:$BG$323,AK$303)="",$G14=""),"",VLOOKUP($A14,Mitglieder!$D$24:$BG$323,AK$303))</f>
        <v/>
      </c>
      <c r="AL14" s="54" t="str">
        <f ca="1">IF(OR(VLOOKUP($A14,Mitglieder!$D$24:$BG$323,AL$303)="",$G14=""),"",VLOOKUP($A14,Mitglieder!$D$24:$BG$323,AL$303))</f>
        <v/>
      </c>
      <c r="AM14" s="42" t="str">
        <f ca="1">IF($G14="","",VLOOKUP($A14,Mitglieder!$D$24:$BG$323,AM$303))</f>
        <v/>
      </c>
      <c r="AN14" s="54" t="str">
        <f ca="1">IF(OR(VLOOKUP($A14,Mitglieder!$D$24:$BG$323,AN$303)="",$G14=""),"",VLOOKUP($A14,Mitglieder!$D$24:$BG$323,AN$303))</f>
        <v/>
      </c>
      <c r="AO14" s="43" t="str">
        <f ca="1">IF($G14="","",TEXT(VLOOKUP($A14,Mitglieder!$D$24:$BG$323,AO$303),"TT.MM.JJJJ"))</f>
        <v/>
      </c>
      <c r="AP14" s="42" t="str">
        <f ca="1">IF($G14="","",VLOOKUP($A14,Mitglieder!$D$24:$BG$323,AP$303))</f>
        <v/>
      </c>
      <c r="AQ14" s="45" t="str">
        <f ca="1">IF($G14="","",TEXT(VLOOKUP($A14,Mitglieder!$D$24:$BG$323,AQ$303),"0.00"))</f>
        <v/>
      </c>
      <c r="AR14" s="54" t="str">
        <f ca="1">IF(OR(VLOOKUP($A14,Mitglieder!$D$24:$BG$323,AR$303)="",$G14=""),"",VLOOKUP($A14,Mitglieder!$D$24:$BG$323,AR$303))</f>
        <v/>
      </c>
      <c r="AS14" s="45" t="str">
        <f ca="1">IF($G14="","",TEXT(VLOOKUP($A14,Mitglieder!$D$24:$BG$323,AS$303),"0.00"))</f>
        <v/>
      </c>
      <c r="AT14" s="54" t="str">
        <f ca="1">IF(OR(VLOOKUP($A14,Mitglieder!$D$24:$BG$323,AT$303)="",$G14=""),"",VLOOKUP($A14,Mitglieder!$D$24:$BG$323,AT$303))</f>
        <v/>
      </c>
      <c r="AU14" s="45" t="str">
        <f ca="1">IF($G14="","",TEXT(VLOOKUP($A14,Mitglieder!$D$24:$BG$323,AU$303),"0.00"))</f>
        <v/>
      </c>
      <c r="AV14" s="45" t="str">
        <f ca="1">IF($G14="","",TEXT(VLOOKUP($A14,Mitglieder!$D$24:$BG$323,AV$303),"0.00"))</f>
        <v/>
      </c>
      <c r="AW14" s="42" t="str">
        <f ca="1">IF($G14="","",VLOOKUP($A14,Mitglieder!$D$24:$BG$323,AW$303))</f>
        <v/>
      </c>
      <c r="AX14" s="54" t="str">
        <f ca="1">IF(OR(VLOOKUP($A14,Mitglieder!$D$24:$BG$323,AX$303)="",$G14=""),"",VLOOKUP($A14,Mitglieder!$D$24:$BG$323,AX$303))</f>
        <v/>
      </c>
      <c r="AY14" s="75" t="str">
        <f t="shared" ca="1" si="0"/>
        <v/>
      </c>
      <c r="AZ14" s="43" t="str">
        <f ca="1">IF($G14="","",TEXT(VLOOKUP($A14,Mitglieder!$C$24:$BG$323,AZ$303),"TT.MM.JJJJ"))</f>
        <v/>
      </c>
      <c r="BA14" s="43" t="str">
        <f ca="1">IF($G14="","",TEXT(VLOOKUP($A14,Mitglieder!$C$24:$BG$323,BA$303),"TT.MM.JJJJ"))</f>
        <v/>
      </c>
      <c r="BB14" s="43" t="str">
        <f ca="1">IF($G14="","",TEXT(VLOOKUP($A14,Mitglieder!$C$24:$BG$323,BB$303),"TT.MM.JJJJ"))</f>
        <v/>
      </c>
      <c r="BC14" s="43" t="str">
        <f ca="1">IF($G14="","",TEXT(VLOOKUP($A14,Mitglieder!$C$24:$BG$323,BC$303),"TT.MM.JJJJ"))</f>
        <v/>
      </c>
      <c r="BD14" s="75" t="str">
        <f t="shared" ca="1" si="1"/>
        <v/>
      </c>
      <c r="BE14" s="42" t="str">
        <f ca="1">IF($G14="","",VLOOKUP($A14,Mitglieder!$D$24:$BG$323,BE$303))</f>
        <v/>
      </c>
      <c r="BF14" s="42" t="str">
        <f ca="1">IF($G14="","",VLOOKUP($A14,Mitglieder!$D$24:$BG$323,BF$303))</f>
        <v/>
      </c>
      <c r="BH14" s="75" t="str">
        <f ca="1">IF(G14="","",AY14+'Details Verein'!$D$25)</f>
        <v/>
      </c>
    </row>
    <row r="15" spans="1:62" x14ac:dyDescent="0.35">
      <c r="A15" s="42">
        <v>15</v>
      </c>
      <c r="B15" s="42"/>
      <c r="C15" s="42">
        <f ca="1">VLOOKUP($A15,Mitglieder!$D$24:$BA$323,C$303)</f>
        <v>1.0299999999999967</v>
      </c>
      <c r="D15" s="42"/>
      <c r="E15" s="42" t="str">
        <f ca="1">IF($G15="","",VLOOKUP($A15,Mitglieder!$D$24:$BG$323,E$303))</f>
        <v/>
      </c>
      <c r="F15" s="54" t="str">
        <f ca="1">IF(OR(VLOOKUP($A15,Mitglieder!$D$24:$BG$323,F$303)="",$G15=""),"",VLOOKUP($A15,Mitglieder!$D$24:$BG$323,F$303))</f>
        <v/>
      </c>
      <c r="G15" s="72" t="str">
        <f ca="1">IF(C15/ROUND(C15,0)=1,VLOOKUP($A15,Mitglieder!$D$24:$BA$323,G$303),"")</f>
        <v/>
      </c>
      <c r="H15" s="42" t="str">
        <f ca="1">IF($G15="","",VLOOKUP($A15,Mitglieder!$D$24:$BG$323,H$303))</f>
        <v/>
      </c>
      <c r="I15" s="54" t="str">
        <f ca="1">IF(OR(VLOOKUP($A15,Mitglieder!$D$24:$BG$323,I$303)="",$G15=""),"",VLOOKUP($A15,Mitglieder!$D$24:$BG$323,I$303))</f>
        <v/>
      </c>
      <c r="J15" s="42" t="str">
        <f ca="1">IF($G15="","",VLOOKUP($A15,Mitglieder!$D$24:$BG$323,J$303))</f>
        <v/>
      </c>
      <c r="K15" s="54" t="str">
        <f ca="1">IF(OR(VLOOKUP($A15,Mitglieder!$D$24:$BG$323,K$303)="",$G15=""),"",VLOOKUP($A15,Mitglieder!$D$24:$BG$323,K$303))</f>
        <v/>
      </c>
      <c r="L15" s="42" t="str">
        <f ca="1">IF($G15="","",VLOOKUP($A15,Mitglieder!$D$24:$BG$323,L$303))</f>
        <v/>
      </c>
      <c r="M15" s="42" t="str">
        <f ca="1">IF($G15="","",VLOOKUP($A15,Mitglieder!$D$24:$BG$323,M$303))</f>
        <v/>
      </c>
      <c r="N15" s="42" t="str">
        <f ca="1">IF($G15="","",VLOOKUP($A15,Mitglieder!$D$24:$BG$323,N$303))</f>
        <v/>
      </c>
      <c r="O15" s="42" t="str">
        <f ca="1">IF($G15="","",VLOOKUP($A15,Mitglieder!$D$24:$BG$323,O$303))</f>
        <v/>
      </c>
      <c r="P15" s="42" t="str">
        <f ca="1">IF($G15="","",VLOOKUP($A15,Mitglieder!$D$24:$BG$323,P$303))</f>
        <v/>
      </c>
      <c r="Q15" s="42" t="str">
        <f ca="1">IF($G15="","",VLOOKUP($A15,Mitglieder!$D$24:$BG$323,Q$303))</f>
        <v/>
      </c>
      <c r="R15" s="54" t="str">
        <f ca="1">IF(OR(VLOOKUP($A15,Mitglieder!$D$24:$BG$323,R$303)="",$G15=""),"",VLOOKUP($A15,Mitglieder!$D$24:$BG$323,R$303))</f>
        <v/>
      </c>
      <c r="S15" s="43" t="str">
        <f ca="1">IF($G15="","",TEXT(VLOOKUP($A15,Mitglieder!$D$24:$BG$323,S$303),"TT.MM.JJJJ"))</f>
        <v/>
      </c>
      <c r="T15" s="43" t="str">
        <f ca="1">IF($G15="","",TEXT(VLOOKUP($A15,Mitglieder!$D$24:$BG$323,T$303),"TT.MM.JJJJ"))</f>
        <v/>
      </c>
      <c r="U15" s="43" t="str">
        <f ca="1">IF($G15="","",TEXT(VLOOKUP($A15,Mitglieder!$D$24:$BG$323,U$303),"TT.MM.JJJJ"))</f>
        <v/>
      </c>
      <c r="V15" s="54" t="str">
        <f ca="1">IF(OR(VLOOKUP($A15,Mitglieder!$D$24:$BG$323,V$303)="",$G15=""),"",VLOOKUP($A15,Mitglieder!$D$24:$BG$323,V$303))</f>
        <v/>
      </c>
      <c r="W15" s="54" t="str">
        <f ca="1">IF(OR(VLOOKUP($A15,Mitglieder!$D$24:$BG$323,W$303)="",$G15=""),"",VLOOKUP($A15,Mitglieder!$D$24:$BG$323,W$303))</f>
        <v/>
      </c>
      <c r="X15" s="54" t="str">
        <f ca="1">IF(OR(VLOOKUP($A15,Mitglieder!$D$24:$BG$323,X$303)="",$G15=""),"",VLOOKUP($A15,Mitglieder!$D$24:$BG$323,X$303))</f>
        <v/>
      </c>
      <c r="Y15" s="54" t="str">
        <f ca="1">IF(OR(VLOOKUP($A15,Mitglieder!$D$24:$BG$323,Y$303)="",$G15=""),"",VLOOKUP($A15,Mitglieder!$D$24:$BG$323,Y$303))</f>
        <v/>
      </c>
      <c r="Z15" s="54" t="str">
        <f ca="1">IF(OR(VLOOKUP($A15,Mitglieder!$D$24:$BG$323,Z$303)="",$G15=""),"",VLOOKUP($A15,Mitglieder!$D$24:$BG$323,Z$303))</f>
        <v/>
      </c>
      <c r="AA15" s="54" t="str">
        <f ca="1">IF(OR(VLOOKUP($A15,Mitglieder!$D$24:$BG$323,AA$303)="",$G15=""),"",VLOOKUP($A15,Mitglieder!$D$24:$BG$323,AA$303))</f>
        <v/>
      </c>
      <c r="AB15" s="54" t="str">
        <f ca="1">IF(OR(VLOOKUP($A15,Mitglieder!$D$24:$BG$323,AB$303)="",$G15=""),"",VLOOKUP($A15,Mitglieder!$D$24:$BG$323,AB$303))</f>
        <v/>
      </c>
      <c r="AC15" s="54" t="str">
        <f ca="1">IF(OR(VLOOKUP($A15,Mitglieder!$D$24:$BG$323,AC$303)="",$G15=""),"",VLOOKUP($A15,Mitglieder!$D$24:$BG$323,AC$303))</f>
        <v/>
      </c>
      <c r="AD15" s="54" t="str">
        <f ca="1">IF(OR(VLOOKUP($A15,Mitglieder!$D$24:$BG$323,AD$303)="",$G15=""),"",VLOOKUP($A15,Mitglieder!$D$24:$BG$323,AD$303))</f>
        <v/>
      </c>
      <c r="AE15" s="54" t="str">
        <f ca="1">IF(OR(VLOOKUP($A15,Mitglieder!$D$24:$BG$323,AE$303)="",$G15=""),"",VLOOKUP($A15,Mitglieder!$D$24:$BG$323,AE$303))</f>
        <v/>
      </c>
      <c r="AF15" s="54" t="str">
        <f ca="1">IF(OR(VLOOKUP($A15,Mitglieder!$D$24:$BG$323,AF$303)="",$G15=""),"",VLOOKUP($A15,Mitglieder!$D$24:$BG$323,AF$303))</f>
        <v/>
      </c>
      <c r="AG15" s="54" t="str">
        <f ca="1">IF(OR(VLOOKUP($A15,Mitglieder!$D$24:$BG$323,AG$303)="",$G15=""),"",VLOOKUP($A15,Mitglieder!$D$24:$BG$323,AG$303))</f>
        <v/>
      </c>
      <c r="AH15" s="54" t="str">
        <f ca="1">IF(OR(VLOOKUP($A15,Mitglieder!$D$24:$BG$323,AH$303)="",$G15=""),"",VLOOKUP($A15,Mitglieder!$D$24:$BG$323,AH$303))</f>
        <v/>
      </c>
      <c r="AI15" s="54" t="str">
        <f ca="1">IF(OR(VLOOKUP($A15,Mitglieder!$D$24:$BG$323,AI$303)="",$G15=""),"",VLOOKUP($A15,Mitglieder!$D$24:$BG$323,AI$303))</f>
        <v/>
      </c>
      <c r="AJ15" s="54" t="str">
        <f ca="1">IF(OR(VLOOKUP($A15,Mitglieder!$D$24:$BG$323,AJ$303)="",$G15=""),"",VLOOKUP($A15,Mitglieder!$D$24:$BG$323,AJ$303))</f>
        <v/>
      </c>
      <c r="AK15" s="54" t="str">
        <f ca="1">IF(OR(VLOOKUP($A15,Mitglieder!$D$24:$BG$323,AK$303)="",$G15=""),"",VLOOKUP($A15,Mitglieder!$D$24:$BG$323,AK$303))</f>
        <v/>
      </c>
      <c r="AL15" s="54" t="str">
        <f ca="1">IF(OR(VLOOKUP($A15,Mitglieder!$D$24:$BG$323,AL$303)="",$G15=""),"",VLOOKUP($A15,Mitglieder!$D$24:$BG$323,AL$303))</f>
        <v/>
      </c>
      <c r="AM15" s="42" t="str">
        <f ca="1">IF($G15="","",VLOOKUP($A15,Mitglieder!$D$24:$BG$323,AM$303))</f>
        <v/>
      </c>
      <c r="AN15" s="54" t="str">
        <f ca="1">IF(OR(VLOOKUP($A15,Mitglieder!$D$24:$BG$323,AN$303)="",$G15=""),"",VLOOKUP($A15,Mitglieder!$D$24:$BG$323,AN$303))</f>
        <v/>
      </c>
      <c r="AO15" s="43" t="str">
        <f ca="1">IF($G15="","",TEXT(VLOOKUP($A15,Mitglieder!$D$24:$BG$323,AO$303),"TT.MM.JJJJ"))</f>
        <v/>
      </c>
      <c r="AP15" s="42" t="str">
        <f ca="1">IF($G15="","",VLOOKUP($A15,Mitglieder!$D$24:$BG$323,AP$303))</f>
        <v/>
      </c>
      <c r="AQ15" s="45" t="str">
        <f ca="1">IF($G15="","",TEXT(VLOOKUP($A15,Mitglieder!$D$24:$BG$323,AQ$303),"0.00"))</f>
        <v/>
      </c>
      <c r="AR15" s="54" t="str">
        <f ca="1">IF(OR(VLOOKUP($A15,Mitglieder!$D$24:$BG$323,AR$303)="",$G15=""),"",VLOOKUP($A15,Mitglieder!$D$24:$BG$323,AR$303))</f>
        <v/>
      </c>
      <c r="AS15" s="45" t="str">
        <f ca="1">IF($G15="","",TEXT(VLOOKUP($A15,Mitglieder!$D$24:$BG$323,AS$303),"0.00"))</f>
        <v/>
      </c>
      <c r="AT15" s="54" t="str">
        <f ca="1">IF(OR(VLOOKUP($A15,Mitglieder!$D$24:$BG$323,AT$303)="",$G15=""),"",VLOOKUP($A15,Mitglieder!$D$24:$BG$323,AT$303))</f>
        <v/>
      </c>
      <c r="AU15" s="45" t="str">
        <f ca="1">IF($G15="","",TEXT(VLOOKUP($A15,Mitglieder!$D$24:$BG$323,AU$303),"0.00"))</f>
        <v/>
      </c>
      <c r="AV15" s="45" t="str">
        <f ca="1">IF($G15="","",TEXT(VLOOKUP($A15,Mitglieder!$D$24:$BG$323,AV$303),"0.00"))</f>
        <v/>
      </c>
      <c r="AW15" s="42" t="str">
        <f ca="1">IF($G15="","",VLOOKUP($A15,Mitglieder!$D$24:$BG$323,AW$303))</f>
        <v/>
      </c>
      <c r="AX15" s="54" t="str">
        <f ca="1">IF(OR(VLOOKUP($A15,Mitglieder!$D$24:$BG$323,AX$303)="",$G15=""),"",VLOOKUP($A15,Mitglieder!$D$24:$BG$323,AX$303))</f>
        <v/>
      </c>
      <c r="AY15" s="75" t="str">
        <f t="shared" ca="1" si="0"/>
        <v/>
      </c>
      <c r="AZ15" s="43" t="str">
        <f ca="1">IF($G15="","",TEXT(VLOOKUP($A15,Mitglieder!$C$24:$BG$323,AZ$303),"TT.MM.JJJJ"))</f>
        <v/>
      </c>
      <c r="BA15" s="43" t="str">
        <f ca="1">IF($G15="","",TEXT(VLOOKUP($A15,Mitglieder!$C$24:$BG$323,BA$303),"TT.MM.JJJJ"))</f>
        <v/>
      </c>
      <c r="BB15" s="43" t="str">
        <f ca="1">IF($G15="","",TEXT(VLOOKUP($A15,Mitglieder!$C$24:$BG$323,BB$303),"TT.MM.JJJJ"))</f>
        <v/>
      </c>
      <c r="BC15" s="43" t="str">
        <f ca="1">IF($G15="","",TEXT(VLOOKUP($A15,Mitglieder!$C$24:$BG$323,BC$303),"TT.MM.JJJJ"))</f>
        <v/>
      </c>
      <c r="BD15" s="75" t="str">
        <f t="shared" ca="1" si="1"/>
        <v/>
      </c>
      <c r="BE15" s="42" t="str">
        <f ca="1">IF($G15="","",VLOOKUP($A15,Mitglieder!$D$24:$BG$323,BE$303))</f>
        <v/>
      </c>
      <c r="BF15" s="42" t="str">
        <f ca="1">IF($G15="","",VLOOKUP($A15,Mitglieder!$D$24:$BG$323,BF$303))</f>
        <v/>
      </c>
      <c r="BH15" s="75" t="str">
        <f ca="1">IF(G15="","",AY15+'Details Verein'!$D$25)</f>
        <v/>
      </c>
    </row>
    <row r="16" spans="1:62" x14ac:dyDescent="0.35">
      <c r="A16" s="42">
        <v>16</v>
      </c>
      <c r="B16" s="42"/>
      <c r="C16" s="42">
        <f ca="1">VLOOKUP($A16,Mitglieder!$D$24:$BA$323,C$303)</f>
        <v>1.0299999999999967</v>
      </c>
      <c r="D16" s="42"/>
      <c r="E16" s="42" t="str">
        <f ca="1">IF($G16="","",VLOOKUP($A16,Mitglieder!$D$24:$BG$323,E$303))</f>
        <v/>
      </c>
      <c r="F16" s="54" t="str">
        <f ca="1">IF(OR(VLOOKUP($A16,Mitglieder!$D$24:$BG$323,F$303)="",$G16=""),"",VLOOKUP($A16,Mitglieder!$D$24:$BG$323,F$303))</f>
        <v/>
      </c>
      <c r="G16" s="72" t="str">
        <f ca="1">IF(C16/ROUND(C16,0)=1,VLOOKUP($A16,Mitglieder!$D$24:$BA$323,G$303),"")</f>
        <v/>
      </c>
      <c r="H16" s="42" t="str">
        <f ca="1">IF($G16="","",VLOOKUP($A16,Mitglieder!$D$24:$BG$323,H$303))</f>
        <v/>
      </c>
      <c r="I16" s="54" t="str">
        <f ca="1">IF(OR(VLOOKUP($A16,Mitglieder!$D$24:$BG$323,I$303)="",$G16=""),"",VLOOKUP($A16,Mitglieder!$D$24:$BG$323,I$303))</f>
        <v/>
      </c>
      <c r="J16" s="42" t="str">
        <f ca="1">IF($G16="","",VLOOKUP($A16,Mitglieder!$D$24:$BG$323,J$303))</f>
        <v/>
      </c>
      <c r="K16" s="54" t="str">
        <f ca="1">IF(OR(VLOOKUP($A16,Mitglieder!$D$24:$BG$323,K$303)="",$G16=""),"",VLOOKUP($A16,Mitglieder!$D$24:$BG$323,K$303))</f>
        <v/>
      </c>
      <c r="L16" s="42" t="str">
        <f ca="1">IF($G16="","",VLOOKUP($A16,Mitglieder!$D$24:$BG$323,L$303))</f>
        <v/>
      </c>
      <c r="M16" s="42" t="str">
        <f ca="1">IF($G16="","",VLOOKUP($A16,Mitglieder!$D$24:$BG$323,M$303))</f>
        <v/>
      </c>
      <c r="N16" s="42" t="str">
        <f ca="1">IF($G16="","",VLOOKUP($A16,Mitglieder!$D$24:$BG$323,N$303))</f>
        <v/>
      </c>
      <c r="O16" s="42" t="str">
        <f ca="1">IF($G16="","",VLOOKUP($A16,Mitglieder!$D$24:$BG$323,O$303))</f>
        <v/>
      </c>
      <c r="P16" s="42" t="str">
        <f ca="1">IF($G16="","",VLOOKUP($A16,Mitglieder!$D$24:$BG$323,P$303))</f>
        <v/>
      </c>
      <c r="Q16" s="42" t="str">
        <f ca="1">IF($G16="","",VLOOKUP($A16,Mitglieder!$D$24:$BG$323,Q$303))</f>
        <v/>
      </c>
      <c r="R16" s="54" t="str">
        <f ca="1">IF(OR(VLOOKUP($A16,Mitglieder!$D$24:$BG$323,R$303)="",$G16=""),"",VLOOKUP($A16,Mitglieder!$D$24:$BG$323,R$303))</f>
        <v/>
      </c>
      <c r="S16" s="43" t="str">
        <f ca="1">IF($G16="","",TEXT(VLOOKUP($A16,Mitglieder!$D$24:$BG$323,S$303),"TT.MM.JJJJ"))</f>
        <v/>
      </c>
      <c r="T16" s="43" t="str">
        <f ca="1">IF($G16="","",TEXT(VLOOKUP($A16,Mitglieder!$D$24:$BG$323,T$303),"TT.MM.JJJJ"))</f>
        <v/>
      </c>
      <c r="U16" s="43" t="str">
        <f ca="1">IF($G16="","",TEXT(VLOOKUP($A16,Mitglieder!$D$24:$BG$323,U$303),"TT.MM.JJJJ"))</f>
        <v/>
      </c>
      <c r="V16" s="54" t="str">
        <f ca="1">IF(OR(VLOOKUP($A16,Mitglieder!$D$24:$BG$323,V$303)="",$G16=""),"",VLOOKUP($A16,Mitglieder!$D$24:$BG$323,V$303))</f>
        <v/>
      </c>
      <c r="W16" s="54" t="str">
        <f ca="1">IF(OR(VLOOKUP($A16,Mitglieder!$D$24:$BG$323,W$303)="",$G16=""),"",VLOOKUP($A16,Mitglieder!$D$24:$BG$323,W$303))</f>
        <v/>
      </c>
      <c r="X16" s="54" t="str">
        <f ca="1">IF(OR(VLOOKUP($A16,Mitglieder!$D$24:$BG$323,X$303)="",$G16=""),"",VLOOKUP($A16,Mitglieder!$D$24:$BG$323,X$303))</f>
        <v/>
      </c>
      <c r="Y16" s="54" t="str">
        <f ca="1">IF(OR(VLOOKUP($A16,Mitglieder!$D$24:$BG$323,Y$303)="",$G16=""),"",VLOOKUP($A16,Mitglieder!$D$24:$BG$323,Y$303))</f>
        <v/>
      </c>
      <c r="Z16" s="54" t="str">
        <f ca="1">IF(OR(VLOOKUP($A16,Mitglieder!$D$24:$BG$323,Z$303)="",$G16=""),"",VLOOKUP($A16,Mitglieder!$D$24:$BG$323,Z$303))</f>
        <v/>
      </c>
      <c r="AA16" s="54" t="str">
        <f ca="1">IF(OR(VLOOKUP($A16,Mitglieder!$D$24:$BG$323,AA$303)="",$G16=""),"",VLOOKUP($A16,Mitglieder!$D$24:$BG$323,AA$303))</f>
        <v/>
      </c>
      <c r="AB16" s="54" t="str">
        <f ca="1">IF(OR(VLOOKUP($A16,Mitglieder!$D$24:$BG$323,AB$303)="",$G16=""),"",VLOOKUP($A16,Mitglieder!$D$24:$BG$323,AB$303))</f>
        <v/>
      </c>
      <c r="AC16" s="54" t="str">
        <f ca="1">IF(OR(VLOOKUP($A16,Mitglieder!$D$24:$BG$323,AC$303)="",$G16=""),"",VLOOKUP($A16,Mitglieder!$D$24:$BG$323,AC$303))</f>
        <v/>
      </c>
      <c r="AD16" s="54" t="str">
        <f ca="1">IF(OR(VLOOKUP($A16,Mitglieder!$D$24:$BG$323,AD$303)="",$G16=""),"",VLOOKUP($A16,Mitglieder!$D$24:$BG$323,AD$303))</f>
        <v/>
      </c>
      <c r="AE16" s="54" t="str">
        <f ca="1">IF(OR(VLOOKUP($A16,Mitglieder!$D$24:$BG$323,AE$303)="",$G16=""),"",VLOOKUP($A16,Mitglieder!$D$24:$BG$323,AE$303))</f>
        <v/>
      </c>
      <c r="AF16" s="54" t="str">
        <f ca="1">IF(OR(VLOOKUP($A16,Mitglieder!$D$24:$BG$323,AF$303)="",$G16=""),"",VLOOKUP($A16,Mitglieder!$D$24:$BG$323,AF$303))</f>
        <v/>
      </c>
      <c r="AG16" s="54" t="str">
        <f ca="1">IF(OR(VLOOKUP($A16,Mitglieder!$D$24:$BG$323,AG$303)="",$G16=""),"",VLOOKUP($A16,Mitglieder!$D$24:$BG$323,AG$303))</f>
        <v/>
      </c>
      <c r="AH16" s="54" t="str">
        <f ca="1">IF(OR(VLOOKUP($A16,Mitglieder!$D$24:$BG$323,AH$303)="",$G16=""),"",VLOOKUP($A16,Mitglieder!$D$24:$BG$323,AH$303))</f>
        <v/>
      </c>
      <c r="AI16" s="54" t="str">
        <f ca="1">IF(OR(VLOOKUP($A16,Mitglieder!$D$24:$BG$323,AI$303)="",$G16=""),"",VLOOKUP($A16,Mitglieder!$D$24:$BG$323,AI$303))</f>
        <v/>
      </c>
      <c r="AJ16" s="54" t="str">
        <f ca="1">IF(OR(VLOOKUP($A16,Mitglieder!$D$24:$BG$323,AJ$303)="",$G16=""),"",VLOOKUP($A16,Mitglieder!$D$24:$BG$323,AJ$303))</f>
        <v/>
      </c>
      <c r="AK16" s="54" t="str">
        <f ca="1">IF(OR(VLOOKUP($A16,Mitglieder!$D$24:$BG$323,AK$303)="",$G16=""),"",VLOOKUP($A16,Mitglieder!$D$24:$BG$323,AK$303))</f>
        <v/>
      </c>
      <c r="AL16" s="54" t="str">
        <f ca="1">IF(OR(VLOOKUP($A16,Mitglieder!$D$24:$BG$323,AL$303)="",$G16=""),"",VLOOKUP($A16,Mitglieder!$D$24:$BG$323,AL$303))</f>
        <v/>
      </c>
      <c r="AM16" s="42" t="str">
        <f ca="1">IF($G16="","",VLOOKUP($A16,Mitglieder!$D$24:$BG$323,AM$303))</f>
        <v/>
      </c>
      <c r="AN16" s="54" t="str">
        <f ca="1">IF(OR(VLOOKUP($A16,Mitglieder!$D$24:$BG$323,AN$303)="",$G16=""),"",VLOOKUP($A16,Mitglieder!$D$24:$BG$323,AN$303))</f>
        <v/>
      </c>
      <c r="AO16" s="43" t="str">
        <f ca="1">IF($G16="","",TEXT(VLOOKUP($A16,Mitglieder!$D$24:$BG$323,AO$303),"TT.MM.JJJJ"))</f>
        <v/>
      </c>
      <c r="AP16" s="42" t="str">
        <f ca="1">IF($G16="","",VLOOKUP($A16,Mitglieder!$D$24:$BG$323,AP$303))</f>
        <v/>
      </c>
      <c r="AQ16" s="45" t="str">
        <f ca="1">IF($G16="","",TEXT(VLOOKUP($A16,Mitglieder!$D$24:$BG$323,AQ$303),"0.00"))</f>
        <v/>
      </c>
      <c r="AR16" s="54" t="str">
        <f ca="1">IF(OR(VLOOKUP($A16,Mitglieder!$D$24:$BG$323,AR$303)="",$G16=""),"",VLOOKUP($A16,Mitglieder!$D$24:$BG$323,AR$303))</f>
        <v/>
      </c>
      <c r="AS16" s="45" t="str">
        <f ca="1">IF($G16="","",TEXT(VLOOKUP($A16,Mitglieder!$D$24:$BG$323,AS$303),"0.00"))</f>
        <v/>
      </c>
      <c r="AT16" s="54" t="str">
        <f ca="1">IF(OR(VLOOKUP($A16,Mitglieder!$D$24:$BG$323,AT$303)="",$G16=""),"",VLOOKUP($A16,Mitglieder!$D$24:$BG$323,AT$303))</f>
        <v/>
      </c>
      <c r="AU16" s="45" t="str">
        <f ca="1">IF($G16="","",TEXT(VLOOKUP($A16,Mitglieder!$D$24:$BG$323,AU$303),"0.00"))</f>
        <v/>
      </c>
      <c r="AV16" s="45" t="str">
        <f ca="1">IF($G16="","",TEXT(VLOOKUP($A16,Mitglieder!$D$24:$BG$323,AV$303),"0.00"))</f>
        <v/>
      </c>
      <c r="AW16" s="42" t="str">
        <f ca="1">IF($G16="","",VLOOKUP($A16,Mitglieder!$D$24:$BG$323,AW$303))</f>
        <v/>
      </c>
      <c r="AX16" s="54" t="str">
        <f ca="1">IF(OR(VLOOKUP($A16,Mitglieder!$D$24:$BG$323,AX$303)="",$G16=""),"",VLOOKUP($A16,Mitglieder!$D$24:$BG$323,AX$303))</f>
        <v/>
      </c>
      <c r="AY16" s="75" t="str">
        <f t="shared" ca="1" si="0"/>
        <v/>
      </c>
      <c r="AZ16" s="43" t="str">
        <f ca="1">IF($G16="","",TEXT(VLOOKUP($A16,Mitglieder!$C$24:$BG$323,AZ$303),"TT.MM.JJJJ"))</f>
        <v/>
      </c>
      <c r="BA16" s="43" t="str">
        <f ca="1">IF($G16="","",TEXT(VLOOKUP($A16,Mitglieder!$C$24:$BG$323,BA$303),"TT.MM.JJJJ"))</f>
        <v/>
      </c>
      <c r="BB16" s="43" t="str">
        <f ca="1">IF($G16="","",TEXT(VLOOKUP($A16,Mitglieder!$C$24:$BG$323,BB$303),"TT.MM.JJJJ"))</f>
        <v/>
      </c>
      <c r="BC16" s="43" t="str">
        <f ca="1">IF($G16="","",TEXT(VLOOKUP($A16,Mitglieder!$C$24:$BG$323,BC$303),"TT.MM.JJJJ"))</f>
        <v/>
      </c>
      <c r="BD16" s="75" t="str">
        <f t="shared" ca="1" si="1"/>
        <v/>
      </c>
      <c r="BE16" s="42" t="str">
        <f ca="1">IF($G16="","",VLOOKUP($A16,Mitglieder!$D$24:$BG$323,BE$303))</f>
        <v/>
      </c>
      <c r="BF16" s="42" t="str">
        <f ca="1">IF($G16="","",VLOOKUP($A16,Mitglieder!$D$24:$BG$323,BF$303))</f>
        <v/>
      </c>
      <c r="BH16" s="75" t="str">
        <f ca="1">IF(G16="","",AY16+'Details Verein'!$D$25)</f>
        <v/>
      </c>
    </row>
    <row r="17" spans="1:60" x14ac:dyDescent="0.35">
      <c r="A17" s="42">
        <v>17</v>
      </c>
      <c r="B17" s="42"/>
      <c r="C17" s="42">
        <f ca="1">VLOOKUP($A17,Mitglieder!$D$24:$BA$323,C$303)</f>
        <v>1.0299999999999967</v>
      </c>
      <c r="D17" s="42"/>
      <c r="E17" s="42" t="str">
        <f ca="1">IF($G17="","",VLOOKUP($A17,Mitglieder!$D$24:$BG$323,E$303))</f>
        <v/>
      </c>
      <c r="F17" s="54" t="str">
        <f ca="1">IF(OR(VLOOKUP($A17,Mitglieder!$D$24:$BG$323,F$303)="",$G17=""),"",VLOOKUP($A17,Mitglieder!$D$24:$BG$323,F$303))</f>
        <v/>
      </c>
      <c r="G17" s="72" t="str">
        <f ca="1">IF(C17/ROUND(C17,0)=1,VLOOKUP($A17,Mitglieder!$D$24:$BA$323,G$303),"")</f>
        <v/>
      </c>
      <c r="H17" s="42" t="str">
        <f ca="1">IF($G17="","",VLOOKUP($A17,Mitglieder!$D$24:$BG$323,H$303))</f>
        <v/>
      </c>
      <c r="I17" s="54" t="str">
        <f ca="1">IF(OR(VLOOKUP($A17,Mitglieder!$D$24:$BG$323,I$303)="",$G17=""),"",VLOOKUP($A17,Mitglieder!$D$24:$BG$323,I$303))</f>
        <v/>
      </c>
      <c r="J17" s="42" t="str">
        <f ca="1">IF($G17="","",VLOOKUP($A17,Mitglieder!$D$24:$BG$323,J$303))</f>
        <v/>
      </c>
      <c r="K17" s="54" t="str">
        <f ca="1">IF(OR(VLOOKUP($A17,Mitglieder!$D$24:$BG$323,K$303)="",$G17=""),"",VLOOKUP($A17,Mitglieder!$D$24:$BG$323,K$303))</f>
        <v/>
      </c>
      <c r="L17" s="42" t="str">
        <f ca="1">IF($G17="","",VLOOKUP($A17,Mitglieder!$D$24:$BG$323,L$303))</f>
        <v/>
      </c>
      <c r="M17" s="42" t="str">
        <f ca="1">IF($G17="","",VLOOKUP($A17,Mitglieder!$D$24:$BG$323,M$303))</f>
        <v/>
      </c>
      <c r="N17" s="42" t="str">
        <f ca="1">IF($G17="","",VLOOKUP($A17,Mitglieder!$D$24:$BG$323,N$303))</f>
        <v/>
      </c>
      <c r="O17" s="42" t="str">
        <f ca="1">IF($G17="","",VLOOKUP($A17,Mitglieder!$D$24:$BG$323,O$303))</f>
        <v/>
      </c>
      <c r="P17" s="42" t="str">
        <f ca="1">IF($G17="","",VLOOKUP($A17,Mitglieder!$D$24:$BG$323,P$303))</f>
        <v/>
      </c>
      <c r="Q17" s="42" t="str">
        <f ca="1">IF($G17="","",VLOOKUP($A17,Mitglieder!$D$24:$BG$323,Q$303))</f>
        <v/>
      </c>
      <c r="R17" s="54" t="str">
        <f ca="1">IF(OR(VLOOKUP($A17,Mitglieder!$D$24:$BG$323,R$303)="",$G17=""),"",VLOOKUP($A17,Mitglieder!$D$24:$BG$323,R$303))</f>
        <v/>
      </c>
      <c r="S17" s="43" t="str">
        <f ca="1">IF($G17="","",TEXT(VLOOKUP($A17,Mitglieder!$D$24:$BG$323,S$303),"TT.MM.JJJJ"))</f>
        <v/>
      </c>
      <c r="T17" s="43" t="str">
        <f ca="1">IF($G17="","",TEXT(VLOOKUP($A17,Mitglieder!$D$24:$BG$323,T$303),"TT.MM.JJJJ"))</f>
        <v/>
      </c>
      <c r="U17" s="43" t="str">
        <f ca="1">IF($G17="","",TEXT(VLOOKUP($A17,Mitglieder!$D$24:$BG$323,U$303),"TT.MM.JJJJ"))</f>
        <v/>
      </c>
      <c r="V17" s="54" t="str">
        <f ca="1">IF(OR(VLOOKUP($A17,Mitglieder!$D$24:$BG$323,V$303)="",$G17=""),"",VLOOKUP($A17,Mitglieder!$D$24:$BG$323,V$303))</f>
        <v/>
      </c>
      <c r="W17" s="54" t="str">
        <f ca="1">IF(OR(VLOOKUP($A17,Mitglieder!$D$24:$BG$323,W$303)="",$G17=""),"",VLOOKUP($A17,Mitglieder!$D$24:$BG$323,W$303))</f>
        <v/>
      </c>
      <c r="X17" s="54" t="str">
        <f ca="1">IF(OR(VLOOKUP($A17,Mitglieder!$D$24:$BG$323,X$303)="",$G17=""),"",VLOOKUP($A17,Mitglieder!$D$24:$BG$323,X$303))</f>
        <v/>
      </c>
      <c r="Y17" s="54" t="str">
        <f ca="1">IF(OR(VLOOKUP($A17,Mitglieder!$D$24:$BG$323,Y$303)="",$G17=""),"",VLOOKUP($A17,Mitglieder!$D$24:$BG$323,Y$303))</f>
        <v/>
      </c>
      <c r="Z17" s="54" t="str">
        <f ca="1">IF(OR(VLOOKUP($A17,Mitglieder!$D$24:$BG$323,Z$303)="",$G17=""),"",VLOOKUP($A17,Mitglieder!$D$24:$BG$323,Z$303))</f>
        <v/>
      </c>
      <c r="AA17" s="54" t="str">
        <f ca="1">IF(OR(VLOOKUP($A17,Mitglieder!$D$24:$BG$323,AA$303)="",$G17=""),"",VLOOKUP($A17,Mitglieder!$D$24:$BG$323,AA$303))</f>
        <v/>
      </c>
      <c r="AB17" s="54" t="str">
        <f ca="1">IF(OR(VLOOKUP($A17,Mitglieder!$D$24:$BG$323,AB$303)="",$G17=""),"",VLOOKUP($A17,Mitglieder!$D$24:$BG$323,AB$303))</f>
        <v/>
      </c>
      <c r="AC17" s="54" t="str">
        <f ca="1">IF(OR(VLOOKUP($A17,Mitglieder!$D$24:$BG$323,AC$303)="",$G17=""),"",VLOOKUP($A17,Mitglieder!$D$24:$BG$323,AC$303))</f>
        <v/>
      </c>
      <c r="AD17" s="54" t="str">
        <f ca="1">IF(OR(VLOOKUP($A17,Mitglieder!$D$24:$BG$323,AD$303)="",$G17=""),"",VLOOKUP($A17,Mitglieder!$D$24:$BG$323,AD$303))</f>
        <v/>
      </c>
      <c r="AE17" s="54" t="str">
        <f ca="1">IF(OR(VLOOKUP($A17,Mitglieder!$D$24:$BG$323,AE$303)="",$G17=""),"",VLOOKUP($A17,Mitglieder!$D$24:$BG$323,AE$303))</f>
        <v/>
      </c>
      <c r="AF17" s="54" t="str">
        <f ca="1">IF(OR(VLOOKUP($A17,Mitglieder!$D$24:$BG$323,AF$303)="",$G17=""),"",VLOOKUP($A17,Mitglieder!$D$24:$BG$323,AF$303))</f>
        <v/>
      </c>
      <c r="AG17" s="54" t="str">
        <f ca="1">IF(OR(VLOOKUP($A17,Mitglieder!$D$24:$BG$323,AG$303)="",$G17=""),"",VLOOKUP($A17,Mitglieder!$D$24:$BG$323,AG$303))</f>
        <v/>
      </c>
      <c r="AH17" s="54" t="str">
        <f ca="1">IF(OR(VLOOKUP($A17,Mitglieder!$D$24:$BG$323,AH$303)="",$G17=""),"",VLOOKUP($A17,Mitglieder!$D$24:$BG$323,AH$303))</f>
        <v/>
      </c>
      <c r="AI17" s="54" t="str">
        <f ca="1">IF(OR(VLOOKUP($A17,Mitglieder!$D$24:$BG$323,AI$303)="",$G17=""),"",VLOOKUP($A17,Mitglieder!$D$24:$BG$323,AI$303))</f>
        <v/>
      </c>
      <c r="AJ17" s="54" t="str">
        <f ca="1">IF(OR(VLOOKUP($A17,Mitglieder!$D$24:$BG$323,AJ$303)="",$G17=""),"",VLOOKUP($A17,Mitglieder!$D$24:$BG$323,AJ$303))</f>
        <v/>
      </c>
      <c r="AK17" s="54" t="str">
        <f ca="1">IF(OR(VLOOKUP($A17,Mitglieder!$D$24:$BG$323,AK$303)="",$G17=""),"",VLOOKUP($A17,Mitglieder!$D$24:$BG$323,AK$303))</f>
        <v/>
      </c>
      <c r="AL17" s="54" t="str">
        <f ca="1">IF(OR(VLOOKUP($A17,Mitglieder!$D$24:$BG$323,AL$303)="",$G17=""),"",VLOOKUP($A17,Mitglieder!$D$24:$BG$323,AL$303))</f>
        <v/>
      </c>
      <c r="AM17" s="42" t="str">
        <f ca="1">IF($G17="","",VLOOKUP($A17,Mitglieder!$D$24:$BG$323,AM$303))</f>
        <v/>
      </c>
      <c r="AN17" s="54" t="str">
        <f ca="1">IF(OR(VLOOKUP($A17,Mitglieder!$D$24:$BG$323,AN$303)="",$G17=""),"",VLOOKUP($A17,Mitglieder!$D$24:$BG$323,AN$303))</f>
        <v/>
      </c>
      <c r="AO17" s="43" t="str">
        <f ca="1">IF($G17="","",TEXT(VLOOKUP($A17,Mitglieder!$D$24:$BG$323,AO$303),"TT.MM.JJJJ"))</f>
        <v/>
      </c>
      <c r="AP17" s="42" t="str">
        <f ca="1">IF($G17="","",VLOOKUP($A17,Mitglieder!$D$24:$BG$323,AP$303))</f>
        <v/>
      </c>
      <c r="AQ17" s="45" t="str">
        <f ca="1">IF($G17="","",TEXT(VLOOKUP($A17,Mitglieder!$D$24:$BG$323,AQ$303),"0.00"))</f>
        <v/>
      </c>
      <c r="AR17" s="54" t="str">
        <f ca="1">IF(OR(VLOOKUP($A17,Mitglieder!$D$24:$BG$323,AR$303)="",$G17=""),"",VLOOKUP($A17,Mitglieder!$D$24:$BG$323,AR$303))</f>
        <v/>
      </c>
      <c r="AS17" s="45" t="str">
        <f ca="1">IF($G17="","",TEXT(VLOOKUP($A17,Mitglieder!$D$24:$BG$323,AS$303),"0.00"))</f>
        <v/>
      </c>
      <c r="AT17" s="54" t="str">
        <f ca="1">IF(OR(VLOOKUP($A17,Mitglieder!$D$24:$BG$323,AT$303)="",$G17=""),"",VLOOKUP($A17,Mitglieder!$D$24:$BG$323,AT$303))</f>
        <v/>
      </c>
      <c r="AU17" s="45" t="str">
        <f ca="1">IF($G17="","",TEXT(VLOOKUP($A17,Mitglieder!$D$24:$BG$323,AU$303),"0.00"))</f>
        <v/>
      </c>
      <c r="AV17" s="45" t="str">
        <f ca="1">IF($G17="","",TEXT(VLOOKUP($A17,Mitglieder!$D$24:$BG$323,AV$303),"0.00"))</f>
        <v/>
      </c>
      <c r="AW17" s="42" t="str">
        <f ca="1">IF($G17="","",VLOOKUP($A17,Mitglieder!$D$24:$BG$323,AW$303))</f>
        <v/>
      </c>
      <c r="AX17" s="54" t="str">
        <f ca="1">IF(OR(VLOOKUP($A17,Mitglieder!$D$24:$BG$323,AX$303)="",$G17=""),"",VLOOKUP($A17,Mitglieder!$D$24:$BG$323,AX$303))</f>
        <v/>
      </c>
      <c r="AY17" s="75" t="str">
        <f t="shared" ca="1" si="0"/>
        <v/>
      </c>
      <c r="AZ17" s="43" t="str">
        <f ca="1">IF($G17="","",TEXT(VLOOKUP($A17,Mitglieder!$C$24:$BG$323,AZ$303),"TT.MM.JJJJ"))</f>
        <v/>
      </c>
      <c r="BA17" s="43" t="str">
        <f ca="1">IF($G17="","",TEXT(VLOOKUP($A17,Mitglieder!$C$24:$BG$323,BA$303),"TT.MM.JJJJ"))</f>
        <v/>
      </c>
      <c r="BB17" s="43" t="str">
        <f ca="1">IF($G17="","",TEXT(VLOOKUP($A17,Mitglieder!$C$24:$BG$323,BB$303),"TT.MM.JJJJ"))</f>
        <v/>
      </c>
      <c r="BC17" s="43" t="str">
        <f ca="1">IF($G17="","",TEXT(VLOOKUP($A17,Mitglieder!$C$24:$BG$323,BC$303),"TT.MM.JJJJ"))</f>
        <v/>
      </c>
      <c r="BD17" s="75" t="str">
        <f t="shared" ca="1" si="1"/>
        <v/>
      </c>
      <c r="BE17" s="42" t="str">
        <f ca="1">IF($G17="","",VLOOKUP($A17,Mitglieder!$D$24:$BG$323,BE$303))</f>
        <v/>
      </c>
      <c r="BF17" s="42" t="str">
        <f ca="1">IF($G17="","",VLOOKUP($A17,Mitglieder!$D$24:$BG$323,BF$303))</f>
        <v/>
      </c>
      <c r="BH17" s="75" t="str">
        <f ca="1">IF(G17="","",AY17+'Details Verein'!$D$25)</f>
        <v/>
      </c>
    </row>
    <row r="18" spans="1:60" x14ac:dyDescent="0.35">
      <c r="A18" s="42">
        <v>18</v>
      </c>
      <c r="B18" s="42"/>
      <c r="C18" s="42">
        <f ca="1">VLOOKUP($A18,Mitglieder!$D$24:$BA$323,C$303)</f>
        <v>1.0299999999999967</v>
      </c>
      <c r="D18" s="42"/>
      <c r="E18" s="42" t="str">
        <f ca="1">IF($G18="","",VLOOKUP($A18,Mitglieder!$D$24:$BG$323,E$303))</f>
        <v/>
      </c>
      <c r="F18" s="54" t="str">
        <f ca="1">IF(OR(VLOOKUP($A18,Mitglieder!$D$24:$BG$323,F$303)="",$G18=""),"",VLOOKUP($A18,Mitglieder!$D$24:$BG$323,F$303))</f>
        <v/>
      </c>
      <c r="G18" s="72" t="str">
        <f ca="1">IF(C18/ROUND(C18,0)=1,VLOOKUP($A18,Mitglieder!$D$24:$BA$323,G$303),"")</f>
        <v/>
      </c>
      <c r="H18" s="42" t="str">
        <f ca="1">IF($G18="","",VLOOKUP($A18,Mitglieder!$D$24:$BG$323,H$303))</f>
        <v/>
      </c>
      <c r="I18" s="54" t="str">
        <f ca="1">IF(OR(VLOOKUP($A18,Mitglieder!$D$24:$BG$323,I$303)="",$G18=""),"",VLOOKUP($A18,Mitglieder!$D$24:$BG$323,I$303))</f>
        <v/>
      </c>
      <c r="J18" s="42" t="str">
        <f ca="1">IF($G18="","",VLOOKUP($A18,Mitglieder!$D$24:$BG$323,J$303))</f>
        <v/>
      </c>
      <c r="K18" s="54" t="str">
        <f ca="1">IF(OR(VLOOKUP($A18,Mitglieder!$D$24:$BG$323,K$303)="",$G18=""),"",VLOOKUP($A18,Mitglieder!$D$24:$BG$323,K$303))</f>
        <v/>
      </c>
      <c r="L18" s="42" t="str">
        <f ca="1">IF($G18="","",VLOOKUP($A18,Mitglieder!$D$24:$BG$323,L$303))</f>
        <v/>
      </c>
      <c r="M18" s="42" t="str">
        <f ca="1">IF($G18="","",VLOOKUP($A18,Mitglieder!$D$24:$BG$323,M$303))</f>
        <v/>
      </c>
      <c r="N18" s="42" t="str">
        <f ca="1">IF($G18="","",VLOOKUP($A18,Mitglieder!$D$24:$BG$323,N$303))</f>
        <v/>
      </c>
      <c r="O18" s="42" t="str">
        <f ca="1">IF($G18="","",VLOOKUP($A18,Mitglieder!$D$24:$BG$323,O$303))</f>
        <v/>
      </c>
      <c r="P18" s="42" t="str">
        <f ca="1">IF($G18="","",VLOOKUP($A18,Mitglieder!$D$24:$BG$323,P$303))</f>
        <v/>
      </c>
      <c r="Q18" s="42" t="str">
        <f ca="1">IF($G18="","",VLOOKUP($A18,Mitglieder!$D$24:$BG$323,Q$303))</f>
        <v/>
      </c>
      <c r="R18" s="54" t="str">
        <f ca="1">IF(OR(VLOOKUP($A18,Mitglieder!$D$24:$BG$323,R$303)="",$G18=""),"",VLOOKUP($A18,Mitglieder!$D$24:$BG$323,R$303))</f>
        <v/>
      </c>
      <c r="S18" s="43" t="str">
        <f ca="1">IF($G18="","",TEXT(VLOOKUP($A18,Mitglieder!$D$24:$BG$323,S$303),"TT.MM.JJJJ"))</f>
        <v/>
      </c>
      <c r="T18" s="43" t="str">
        <f ca="1">IF($G18="","",TEXT(VLOOKUP($A18,Mitglieder!$D$24:$BG$323,T$303),"TT.MM.JJJJ"))</f>
        <v/>
      </c>
      <c r="U18" s="43" t="str">
        <f ca="1">IF($G18="","",TEXT(VLOOKUP($A18,Mitglieder!$D$24:$BG$323,U$303),"TT.MM.JJJJ"))</f>
        <v/>
      </c>
      <c r="V18" s="54" t="str">
        <f ca="1">IF(OR(VLOOKUP($A18,Mitglieder!$D$24:$BG$323,V$303)="",$G18=""),"",VLOOKUP($A18,Mitglieder!$D$24:$BG$323,V$303))</f>
        <v/>
      </c>
      <c r="W18" s="54" t="str">
        <f ca="1">IF(OR(VLOOKUP($A18,Mitglieder!$D$24:$BG$323,W$303)="",$G18=""),"",VLOOKUP($A18,Mitglieder!$D$24:$BG$323,W$303))</f>
        <v/>
      </c>
      <c r="X18" s="54" t="str">
        <f ca="1">IF(OR(VLOOKUP($A18,Mitglieder!$D$24:$BG$323,X$303)="",$G18=""),"",VLOOKUP($A18,Mitglieder!$D$24:$BG$323,X$303))</f>
        <v/>
      </c>
      <c r="Y18" s="54" t="str">
        <f ca="1">IF(OR(VLOOKUP($A18,Mitglieder!$D$24:$BG$323,Y$303)="",$G18=""),"",VLOOKUP($A18,Mitglieder!$D$24:$BG$323,Y$303))</f>
        <v/>
      </c>
      <c r="Z18" s="54" t="str">
        <f ca="1">IF(OR(VLOOKUP($A18,Mitglieder!$D$24:$BG$323,Z$303)="",$G18=""),"",VLOOKUP($A18,Mitglieder!$D$24:$BG$323,Z$303))</f>
        <v/>
      </c>
      <c r="AA18" s="54" t="str">
        <f ca="1">IF(OR(VLOOKUP($A18,Mitglieder!$D$24:$BG$323,AA$303)="",$G18=""),"",VLOOKUP($A18,Mitglieder!$D$24:$BG$323,AA$303))</f>
        <v/>
      </c>
      <c r="AB18" s="54" t="str">
        <f ca="1">IF(OR(VLOOKUP($A18,Mitglieder!$D$24:$BG$323,AB$303)="",$G18=""),"",VLOOKUP($A18,Mitglieder!$D$24:$BG$323,AB$303))</f>
        <v/>
      </c>
      <c r="AC18" s="54" t="str">
        <f ca="1">IF(OR(VLOOKUP($A18,Mitglieder!$D$24:$BG$323,AC$303)="",$G18=""),"",VLOOKUP($A18,Mitglieder!$D$24:$BG$323,AC$303))</f>
        <v/>
      </c>
      <c r="AD18" s="54" t="str">
        <f ca="1">IF(OR(VLOOKUP($A18,Mitglieder!$D$24:$BG$323,AD$303)="",$G18=""),"",VLOOKUP($A18,Mitglieder!$D$24:$BG$323,AD$303))</f>
        <v/>
      </c>
      <c r="AE18" s="54" t="str">
        <f ca="1">IF(OR(VLOOKUP($A18,Mitglieder!$D$24:$BG$323,AE$303)="",$G18=""),"",VLOOKUP($A18,Mitglieder!$D$24:$BG$323,AE$303))</f>
        <v/>
      </c>
      <c r="AF18" s="54" t="str">
        <f ca="1">IF(OR(VLOOKUP($A18,Mitglieder!$D$24:$BG$323,AF$303)="",$G18=""),"",VLOOKUP($A18,Mitglieder!$D$24:$BG$323,AF$303))</f>
        <v/>
      </c>
      <c r="AG18" s="54" t="str">
        <f ca="1">IF(OR(VLOOKUP($A18,Mitglieder!$D$24:$BG$323,AG$303)="",$G18=""),"",VLOOKUP($A18,Mitglieder!$D$24:$BG$323,AG$303))</f>
        <v/>
      </c>
      <c r="AH18" s="54" t="str">
        <f ca="1">IF(OR(VLOOKUP($A18,Mitglieder!$D$24:$BG$323,AH$303)="",$G18=""),"",VLOOKUP($A18,Mitglieder!$D$24:$BG$323,AH$303))</f>
        <v/>
      </c>
      <c r="AI18" s="54" t="str">
        <f ca="1">IF(OR(VLOOKUP($A18,Mitglieder!$D$24:$BG$323,AI$303)="",$G18=""),"",VLOOKUP($A18,Mitglieder!$D$24:$BG$323,AI$303))</f>
        <v/>
      </c>
      <c r="AJ18" s="54" t="str">
        <f ca="1">IF(OR(VLOOKUP($A18,Mitglieder!$D$24:$BG$323,AJ$303)="",$G18=""),"",VLOOKUP($A18,Mitglieder!$D$24:$BG$323,AJ$303))</f>
        <v/>
      </c>
      <c r="AK18" s="54" t="str">
        <f ca="1">IF(OR(VLOOKUP($A18,Mitglieder!$D$24:$BG$323,AK$303)="",$G18=""),"",VLOOKUP($A18,Mitglieder!$D$24:$BG$323,AK$303))</f>
        <v/>
      </c>
      <c r="AL18" s="54" t="str">
        <f ca="1">IF(OR(VLOOKUP($A18,Mitglieder!$D$24:$BG$323,AL$303)="",$G18=""),"",VLOOKUP($A18,Mitglieder!$D$24:$BG$323,AL$303))</f>
        <v/>
      </c>
      <c r="AM18" s="42" t="str">
        <f ca="1">IF($G18="","",VLOOKUP($A18,Mitglieder!$D$24:$BG$323,AM$303))</f>
        <v/>
      </c>
      <c r="AN18" s="54" t="str">
        <f ca="1">IF(OR(VLOOKUP($A18,Mitglieder!$D$24:$BG$323,AN$303)="",$G18=""),"",VLOOKUP($A18,Mitglieder!$D$24:$BG$323,AN$303))</f>
        <v/>
      </c>
      <c r="AO18" s="43" t="str">
        <f ca="1">IF($G18="","",TEXT(VLOOKUP($A18,Mitglieder!$D$24:$BG$323,AO$303),"TT.MM.JJJJ"))</f>
        <v/>
      </c>
      <c r="AP18" s="42" t="str">
        <f ca="1">IF($G18="","",VLOOKUP($A18,Mitglieder!$D$24:$BG$323,AP$303))</f>
        <v/>
      </c>
      <c r="AQ18" s="45" t="str">
        <f ca="1">IF($G18="","",TEXT(VLOOKUP($A18,Mitglieder!$D$24:$BG$323,AQ$303),"0.00"))</f>
        <v/>
      </c>
      <c r="AR18" s="54" t="str">
        <f ca="1">IF(OR(VLOOKUP($A18,Mitglieder!$D$24:$BG$323,AR$303)="",$G18=""),"",VLOOKUP($A18,Mitglieder!$D$24:$BG$323,AR$303))</f>
        <v/>
      </c>
      <c r="AS18" s="45" t="str">
        <f ca="1">IF($G18="","",TEXT(VLOOKUP($A18,Mitglieder!$D$24:$BG$323,AS$303),"0.00"))</f>
        <v/>
      </c>
      <c r="AT18" s="54" t="str">
        <f ca="1">IF(OR(VLOOKUP($A18,Mitglieder!$D$24:$BG$323,AT$303)="",$G18=""),"",VLOOKUP($A18,Mitglieder!$D$24:$BG$323,AT$303))</f>
        <v/>
      </c>
      <c r="AU18" s="45" t="str">
        <f ca="1">IF($G18="","",TEXT(VLOOKUP($A18,Mitglieder!$D$24:$BG$323,AU$303),"0.00"))</f>
        <v/>
      </c>
      <c r="AV18" s="45" t="str">
        <f ca="1">IF($G18="","",TEXT(VLOOKUP($A18,Mitglieder!$D$24:$BG$323,AV$303),"0.00"))</f>
        <v/>
      </c>
      <c r="AW18" s="42" t="str">
        <f ca="1">IF($G18="","",VLOOKUP($A18,Mitglieder!$D$24:$BG$323,AW$303))</f>
        <v/>
      </c>
      <c r="AX18" s="54" t="str">
        <f ca="1">IF(OR(VLOOKUP($A18,Mitglieder!$D$24:$BG$323,AX$303)="",$G18=""),"",VLOOKUP($A18,Mitglieder!$D$24:$BG$323,AX$303))</f>
        <v/>
      </c>
      <c r="AY18" s="75" t="str">
        <f t="shared" ca="1" si="0"/>
        <v/>
      </c>
      <c r="AZ18" s="43" t="str">
        <f ca="1">IF($G18="","",TEXT(VLOOKUP($A18,Mitglieder!$C$24:$BG$323,AZ$303),"TT.MM.JJJJ"))</f>
        <v/>
      </c>
      <c r="BA18" s="43" t="str">
        <f ca="1">IF($G18="","",TEXT(VLOOKUP($A18,Mitglieder!$C$24:$BG$323,BA$303),"TT.MM.JJJJ"))</f>
        <v/>
      </c>
      <c r="BB18" s="43" t="str">
        <f ca="1">IF($G18="","",TEXT(VLOOKUP($A18,Mitglieder!$C$24:$BG$323,BB$303),"TT.MM.JJJJ"))</f>
        <v/>
      </c>
      <c r="BC18" s="43" t="str">
        <f ca="1">IF($G18="","",TEXT(VLOOKUP($A18,Mitglieder!$C$24:$BG$323,BC$303),"TT.MM.JJJJ"))</f>
        <v/>
      </c>
      <c r="BD18" s="75" t="str">
        <f t="shared" ca="1" si="1"/>
        <v/>
      </c>
      <c r="BE18" s="42" t="str">
        <f ca="1">IF($G18="","",VLOOKUP($A18,Mitglieder!$D$24:$BG$323,BE$303))</f>
        <v/>
      </c>
      <c r="BF18" s="42" t="str">
        <f ca="1">IF($G18="","",VLOOKUP($A18,Mitglieder!$D$24:$BG$323,BF$303))</f>
        <v/>
      </c>
      <c r="BH18" s="75" t="str">
        <f ca="1">IF(G18="","",AY18+'Details Verein'!$D$25)</f>
        <v/>
      </c>
    </row>
    <row r="19" spans="1:60" x14ac:dyDescent="0.35">
      <c r="A19" s="42">
        <v>19</v>
      </c>
      <c r="B19" s="42"/>
      <c r="C19" s="42">
        <f ca="1">VLOOKUP($A19,Mitglieder!$D$24:$BA$323,C$303)</f>
        <v>1.0299999999999967</v>
      </c>
      <c r="D19" s="42"/>
      <c r="E19" s="42" t="str">
        <f ca="1">IF($G19="","",VLOOKUP($A19,Mitglieder!$D$24:$BG$323,E$303))</f>
        <v/>
      </c>
      <c r="F19" s="54" t="str">
        <f ca="1">IF(OR(VLOOKUP($A19,Mitglieder!$D$24:$BG$323,F$303)="",$G19=""),"",VLOOKUP($A19,Mitglieder!$D$24:$BG$323,F$303))</f>
        <v/>
      </c>
      <c r="G19" s="72" t="str">
        <f ca="1">IF(C19/ROUND(C19,0)=1,VLOOKUP($A19,Mitglieder!$D$24:$BA$323,G$303),"")</f>
        <v/>
      </c>
      <c r="H19" s="42" t="str">
        <f ca="1">IF($G19="","",VLOOKUP($A19,Mitglieder!$D$24:$BG$323,H$303))</f>
        <v/>
      </c>
      <c r="I19" s="54" t="str">
        <f ca="1">IF(OR(VLOOKUP($A19,Mitglieder!$D$24:$BG$323,I$303)="",$G19=""),"",VLOOKUP($A19,Mitglieder!$D$24:$BG$323,I$303))</f>
        <v/>
      </c>
      <c r="J19" s="42" t="str">
        <f ca="1">IF($G19="","",VLOOKUP($A19,Mitglieder!$D$24:$BG$323,J$303))</f>
        <v/>
      </c>
      <c r="K19" s="54" t="str">
        <f ca="1">IF(OR(VLOOKUP($A19,Mitglieder!$D$24:$BG$323,K$303)="",$G19=""),"",VLOOKUP($A19,Mitglieder!$D$24:$BG$323,K$303))</f>
        <v/>
      </c>
      <c r="L19" s="42" t="str">
        <f ca="1">IF($G19="","",VLOOKUP($A19,Mitglieder!$D$24:$BG$323,L$303))</f>
        <v/>
      </c>
      <c r="M19" s="42" t="str">
        <f ca="1">IF($G19="","",VLOOKUP($A19,Mitglieder!$D$24:$BG$323,M$303))</f>
        <v/>
      </c>
      <c r="N19" s="42" t="str">
        <f ca="1">IF($G19="","",VLOOKUP($A19,Mitglieder!$D$24:$BG$323,N$303))</f>
        <v/>
      </c>
      <c r="O19" s="42" t="str">
        <f ca="1">IF($G19="","",VLOOKUP($A19,Mitglieder!$D$24:$BG$323,O$303))</f>
        <v/>
      </c>
      <c r="P19" s="42" t="str">
        <f ca="1">IF($G19="","",VLOOKUP($A19,Mitglieder!$D$24:$BG$323,P$303))</f>
        <v/>
      </c>
      <c r="Q19" s="42" t="str">
        <f ca="1">IF($G19="","",VLOOKUP($A19,Mitglieder!$D$24:$BG$323,Q$303))</f>
        <v/>
      </c>
      <c r="R19" s="54" t="str">
        <f ca="1">IF(OR(VLOOKUP($A19,Mitglieder!$D$24:$BG$323,R$303)="",$G19=""),"",VLOOKUP($A19,Mitglieder!$D$24:$BG$323,R$303))</f>
        <v/>
      </c>
      <c r="S19" s="43" t="str">
        <f ca="1">IF($G19="","",TEXT(VLOOKUP($A19,Mitglieder!$D$24:$BG$323,S$303),"TT.MM.JJJJ"))</f>
        <v/>
      </c>
      <c r="T19" s="43" t="str">
        <f ca="1">IF($G19="","",TEXT(VLOOKUP($A19,Mitglieder!$D$24:$BG$323,T$303),"TT.MM.JJJJ"))</f>
        <v/>
      </c>
      <c r="U19" s="43" t="str">
        <f ca="1">IF($G19="","",TEXT(VLOOKUP($A19,Mitglieder!$D$24:$BG$323,U$303),"TT.MM.JJJJ"))</f>
        <v/>
      </c>
      <c r="V19" s="54" t="str">
        <f ca="1">IF(OR(VLOOKUP($A19,Mitglieder!$D$24:$BG$323,V$303)="",$G19=""),"",VLOOKUP($A19,Mitglieder!$D$24:$BG$323,V$303))</f>
        <v/>
      </c>
      <c r="W19" s="54" t="str">
        <f ca="1">IF(OR(VLOOKUP($A19,Mitglieder!$D$24:$BG$323,W$303)="",$G19=""),"",VLOOKUP($A19,Mitglieder!$D$24:$BG$323,W$303))</f>
        <v/>
      </c>
      <c r="X19" s="54" t="str">
        <f ca="1">IF(OR(VLOOKUP($A19,Mitglieder!$D$24:$BG$323,X$303)="",$G19=""),"",VLOOKUP($A19,Mitglieder!$D$24:$BG$323,X$303))</f>
        <v/>
      </c>
      <c r="Y19" s="54" t="str">
        <f ca="1">IF(OR(VLOOKUP($A19,Mitglieder!$D$24:$BG$323,Y$303)="",$G19=""),"",VLOOKUP($A19,Mitglieder!$D$24:$BG$323,Y$303))</f>
        <v/>
      </c>
      <c r="Z19" s="54" t="str">
        <f ca="1">IF(OR(VLOOKUP($A19,Mitglieder!$D$24:$BG$323,Z$303)="",$G19=""),"",VLOOKUP($A19,Mitglieder!$D$24:$BG$323,Z$303))</f>
        <v/>
      </c>
      <c r="AA19" s="54" t="str">
        <f ca="1">IF(OR(VLOOKUP($A19,Mitglieder!$D$24:$BG$323,AA$303)="",$G19=""),"",VLOOKUP($A19,Mitglieder!$D$24:$BG$323,AA$303))</f>
        <v/>
      </c>
      <c r="AB19" s="54" t="str">
        <f ca="1">IF(OR(VLOOKUP($A19,Mitglieder!$D$24:$BG$323,AB$303)="",$G19=""),"",VLOOKUP($A19,Mitglieder!$D$24:$BG$323,AB$303))</f>
        <v/>
      </c>
      <c r="AC19" s="54" t="str">
        <f ca="1">IF(OR(VLOOKUP($A19,Mitglieder!$D$24:$BG$323,AC$303)="",$G19=""),"",VLOOKUP($A19,Mitglieder!$D$24:$BG$323,AC$303))</f>
        <v/>
      </c>
      <c r="AD19" s="54" t="str">
        <f ca="1">IF(OR(VLOOKUP($A19,Mitglieder!$D$24:$BG$323,AD$303)="",$G19=""),"",VLOOKUP($A19,Mitglieder!$D$24:$BG$323,AD$303))</f>
        <v/>
      </c>
      <c r="AE19" s="54" t="str">
        <f ca="1">IF(OR(VLOOKUP($A19,Mitglieder!$D$24:$BG$323,AE$303)="",$G19=""),"",VLOOKUP($A19,Mitglieder!$D$24:$BG$323,AE$303))</f>
        <v/>
      </c>
      <c r="AF19" s="54" t="str">
        <f ca="1">IF(OR(VLOOKUP($A19,Mitglieder!$D$24:$BG$323,AF$303)="",$G19=""),"",VLOOKUP($A19,Mitglieder!$D$24:$BG$323,AF$303))</f>
        <v/>
      </c>
      <c r="AG19" s="54" t="str">
        <f ca="1">IF(OR(VLOOKUP($A19,Mitglieder!$D$24:$BG$323,AG$303)="",$G19=""),"",VLOOKUP($A19,Mitglieder!$D$24:$BG$323,AG$303))</f>
        <v/>
      </c>
      <c r="AH19" s="54" t="str">
        <f ca="1">IF(OR(VLOOKUP($A19,Mitglieder!$D$24:$BG$323,AH$303)="",$G19=""),"",VLOOKUP($A19,Mitglieder!$D$24:$BG$323,AH$303))</f>
        <v/>
      </c>
      <c r="AI19" s="54" t="str">
        <f ca="1">IF(OR(VLOOKUP($A19,Mitglieder!$D$24:$BG$323,AI$303)="",$G19=""),"",VLOOKUP($A19,Mitglieder!$D$24:$BG$323,AI$303))</f>
        <v/>
      </c>
      <c r="AJ19" s="54" t="str">
        <f ca="1">IF(OR(VLOOKUP($A19,Mitglieder!$D$24:$BG$323,AJ$303)="",$G19=""),"",VLOOKUP($A19,Mitglieder!$D$24:$BG$323,AJ$303))</f>
        <v/>
      </c>
      <c r="AK19" s="54" t="str">
        <f ca="1">IF(OR(VLOOKUP($A19,Mitglieder!$D$24:$BG$323,AK$303)="",$G19=""),"",VLOOKUP($A19,Mitglieder!$D$24:$BG$323,AK$303))</f>
        <v/>
      </c>
      <c r="AL19" s="54" t="str">
        <f ca="1">IF(OR(VLOOKUP($A19,Mitglieder!$D$24:$BG$323,AL$303)="",$G19=""),"",VLOOKUP($A19,Mitglieder!$D$24:$BG$323,AL$303))</f>
        <v/>
      </c>
      <c r="AM19" s="42" t="str">
        <f ca="1">IF($G19="","",VLOOKUP($A19,Mitglieder!$D$24:$BG$323,AM$303))</f>
        <v/>
      </c>
      <c r="AN19" s="54" t="str">
        <f ca="1">IF(OR(VLOOKUP($A19,Mitglieder!$D$24:$BG$323,AN$303)="",$G19=""),"",VLOOKUP($A19,Mitglieder!$D$24:$BG$323,AN$303))</f>
        <v/>
      </c>
      <c r="AO19" s="43" t="str">
        <f ca="1">IF($G19="","",TEXT(VLOOKUP($A19,Mitglieder!$D$24:$BG$323,AO$303),"TT.MM.JJJJ"))</f>
        <v/>
      </c>
      <c r="AP19" s="42" t="str">
        <f ca="1">IF($G19="","",VLOOKUP($A19,Mitglieder!$D$24:$BG$323,AP$303))</f>
        <v/>
      </c>
      <c r="AQ19" s="45" t="str">
        <f ca="1">IF($G19="","",TEXT(VLOOKUP($A19,Mitglieder!$D$24:$BG$323,AQ$303),"0.00"))</f>
        <v/>
      </c>
      <c r="AR19" s="54" t="str">
        <f ca="1">IF(OR(VLOOKUP($A19,Mitglieder!$D$24:$BG$323,AR$303)="",$G19=""),"",VLOOKUP($A19,Mitglieder!$D$24:$BG$323,AR$303))</f>
        <v/>
      </c>
      <c r="AS19" s="45" t="str">
        <f ca="1">IF($G19="","",TEXT(VLOOKUP($A19,Mitglieder!$D$24:$BG$323,AS$303),"0.00"))</f>
        <v/>
      </c>
      <c r="AT19" s="54" t="str">
        <f ca="1">IF(OR(VLOOKUP($A19,Mitglieder!$D$24:$BG$323,AT$303)="",$G19=""),"",VLOOKUP($A19,Mitglieder!$D$24:$BG$323,AT$303))</f>
        <v/>
      </c>
      <c r="AU19" s="45" t="str">
        <f ca="1">IF($G19="","",TEXT(VLOOKUP($A19,Mitglieder!$D$24:$BG$323,AU$303),"0.00"))</f>
        <v/>
      </c>
      <c r="AV19" s="45" t="str">
        <f ca="1">IF($G19="","",TEXT(VLOOKUP($A19,Mitglieder!$D$24:$BG$323,AV$303),"0.00"))</f>
        <v/>
      </c>
      <c r="AW19" s="42" t="str">
        <f ca="1">IF($G19="","",VLOOKUP($A19,Mitglieder!$D$24:$BG$323,AW$303))</f>
        <v/>
      </c>
      <c r="AX19" s="54" t="str">
        <f ca="1">IF(OR(VLOOKUP($A19,Mitglieder!$D$24:$BG$323,AX$303)="",$G19=""),"",VLOOKUP($A19,Mitglieder!$D$24:$BG$323,AX$303))</f>
        <v/>
      </c>
      <c r="AY19" s="75" t="str">
        <f t="shared" ca="1" si="0"/>
        <v/>
      </c>
      <c r="AZ19" s="43" t="str">
        <f ca="1">IF($G19="","",TEXT(VLOOKUP($A19,Mitglieder!$C$24:$BG$323,AZ$303),"TT.MM.JJJJ"))</f>
        <v/>
      </c>
      <c r="BA19" s="43" t="str">
        <f ca="1">IF($G19="","",TEXT(VLOOKUP($A19,Mitglieder!$C$24:$BG$323,BA$303),"TT.MM.JJJJ"))</f>
        <v/>
      </c>
      <c r="BB19" s="43" t="str">
        <f ca="1">IF($G19="","",TEXT(VLOOKUP($A19,Mitglieder!$C$24:$BG$323,BB$303),"TT.MM.JJJJ"))</f>
        <v/>
      </c>
      <c r="BC19" s="43" t="str">
        <f ca="1">IF($G19="","",TEXT(VLOOKUP($A19,Mitglieder!$C$24:$BG$323,BC$303),"TT.MM.JJJJ"))</f>
        <v/>
      </c>
      <c r="BD19" s="75" t="str">
        <f t="shared" ca="1" si="1"/>
        <v/>
      </c>
      <c r="BE19" s="42" t="str">
        <f ca="1">IF($G19="","",VLOOKUP($A19,Mitglieder!$D$24:$BG$323,BE$303))</f>
        <v/>
      </c>
      <c r="BF19" s="42" t="str">
        <f ca="1">IF($G19="","",VLOOKUP($A19,Mitglieder!$D$24:$BG$323,BF$303))</f>
        <v/>
      </c>
      <c r="BH19" s="75" t="str">
        <f ca="1">IF(G19="","",AY19+'Details Verein'!$D$25)</f>
        <v/>
      </c>
    </row>
    <row r="20" spans="1:60" x14ac:dyDescent="0.35">
      <c r="A20" s="42">
        <v>20</v>
      </c>
      <c r="B20" s="42"/>
      <c r="C20" s="42">
        <f ca="1">VLOOKUP($A20,Mitglieder!$D$24:$BA$323,C$303)</f>
        <v>1.0299999999999967</v>
      </c>
      <c r="D20" s="42"/>
      <c r="E20" s="42" t="str">
        <f ca="1">IF($G20="","",VLOOKUP($A20,Mitglieder!$D$24:$BG$323,E$303))</f>
        <v/>
      </c>
      <c r="F20" s="54" t="str">
        <f ca="1">IF(OR(VLOOKUP($A20,Mitglieder!$D$24:$BG$323,F$303)="",$G20=""),"",VLOOKUP($A20,Mitglieder!$D$24:$BG$323,F$303))</f>
        <v/>
      </c>
      <c r="G20" s="72" t="str">
        <f ca="1">IF(C20/ROUND(C20,0)=1,VLOOKUP($A20,Mitglieder!$D$24:$BA$323,G$303),"")</f>
        <v/>
      </c>
      <c r="H20" s="42" t="str">
        <f ca="1">IF($G20="","",VLOOKUP($A20,Mitglieder!$D$24:$BG$323,H$303))</f>
        <v/>
      </c>
      <c r="I20" s="54" t="str">
        <f ca="1">IF(OR(VLOOKUP($A20,Mitglieder!$D$24:$BG$323,I$303)="",$G20=""),"",VLOOKUP($A20,Mitglieder!$D$24:$BG$323,I$303))</f>
        <v/>
      </c>
      <c r="J20" s="42" t="str">
        <f ca="1">IF($G20="","",VLOOKUP($A20,Mitglieder!$D$24:$BG$323,J$303))</f>
        <v/>
      </c>
      <c r="K20" s="54" t="str">
        <f ca="1">IF(OR(VLOOKUP($A20,Mitglieder!$D$24:$BG$323,K$303)="",$G20=""),"",VLOOKUP($A20,Mitglieder!$D$24:$BG$323,K$303))</f>
        <v/>
      </c>
      <c r="L20" s="42" t="str">
        <f ca="1">IF($G20="","",VLOOKUP($A20,Mitglieder!$D$24:$BG$323,L$303))</f>
        <v/>
      </c>
      <c r="M20" s="42" t="str">
        <f ca="1">IF($G20="","",VLOOKUP($A20,Mitglieder!$D$24:$BG$323,M$303))</f>
        <v/>
      </c>
      <c r="N20" s="42" t="str">
        <f ca="1">IF($G20="","",VLOOKUP($A20,Mitglieder!$D$24:$BG$323,N$303))</f>
        <v/>
      </c>
      <c r="O20" s="42" t="str">
        <f ca="1">IF($G20="","",VLOOKUP($A20,Mitglieder!$D$24:$BG$323,O$303))</f>
        <v/>
      </c>
      <c r="P20" s="42" t="str">
        <f ca="1">IF($G20="","",VLOOKUP($A20,Mitglieder!$D$24:$BG$323,P$303))</f>
        <v/>
      </c>
      <c r="Q20" s="42" t="str">
        <f ca="1">IF($G20="","",VLOOKUP($A20,Mitglieder!$D$24:$BG$323,Q$303))</f>
        <v/>
      </c>
      <c r="R20" s="54" t="str">
        <f ca="1">IF(OR(VLOOKUP($A20,Mitglieder!$D$24:$BG$323,R$303)="",$G20=""),"",VLOOKUP($A20,Mitglieder!$D$24:$BG$323,R$303))</f>
        <v/>
      </c>
      <c r="S20" s="43" t="str">
        <f ca="1">IF($G20="","",TEXT(VLOOKUP($A20,Mitglieder!$D$24:$BG$323,S$303),"TT.MM.JJJJ"))</f>
        <v/>
      </c>
      <c r="T20" s="43" t="str">
        <f ca="1">IF($G20="","",TEXT(VLOOKUP($A20,Mitglieder!$D$24:$BG$323,T$303),"TT.MM.JJJJ"))</f>
        <v/>
      </c>
      <c r="U20" s="43" t="str">
        <f ca="1">IF($G20="","",TEXT(VLOOKUP($A20,Mitglieder!$D$24:$BG$323,U$303),"TT.MM.JJJJ"))</f>
        <v/>
      </c>
      <c r="V20" s="54" t="str">
        <f ca="1">IF(OR(VLOOKUP($A20,Mitglieder!$D$24:$BG$323,V$303)="",$G20=""),"",VLOOKUP($A20,Mitglieder!$D$24:$BG$323,V$303))</f>
        <v/>
      </c>
      <c r="W20" s="54" t="str">
        <f ca="1">IF(OR(VLOOKUP($A20,Mitglieder!$D$24:$BG$323,W$303)="",$G20=""),"",VLOOKUP($A20,Mitglieder!$D$24:$BG$323,W$303))</f>
        <v/>
      </c>
      <c r="X20" s="54" t="str">
        <f ca="1">IF(OR(VLOOKUP($A20,Mitglieder!$D$24:$BG$323,X$303)="",$G20=""),"",VLOOKUP($A20,Mitglieder!$D$24:$BG$323,X$303))</f>
        <v/>
      </c>
      <c r="Y20" s="54" t="str">
        <f ca="1">IF(OR(VLOOKUP($A20,Mitglieder!$D$24:$BG$323,Y$303)="",$G20=""),"",VLOOKUP($A20,Mitglieder!$D$24:$BG$323,Y$303))</f>
        <v/>
      </c>
      <c r="Z20" s="54" t="str">
        <f ca="1">IF(OR(VLOOKUP($A20,Mitglieder!$D$24:$BG$323,Z$303)="",$G20=""),"",VLOOKUP($A20,Mitglieder!$D$24:$BG$323,Z$303))</f>
        <v/>
      </c>
      <c r="AA20" s="54" t="str">
        <f ca="1">IF(OR(VLOOKUP($A20,Mitglieder!$D$24:$BG$323,AA$303)="",$G20=""),"",VLOOKUP($A20,Mitglieder!$D$24:$BG$323,AA$303))</f>
        <v/>
      </c>
      <c r="AB20" s="54" t="str">
        <f ca="1">IF(OR(VLOOKUP($A20,Mitglieder!$D$24:$BG$323,AB$303)="",$G20=""),"",VLOOKUP($A20,Mitglieder!$D$24:$BG$323,AB$303))</f>
        <v/>
      </c>
      <c r="AC20" s="54" t="str">
        <f ca="1">IF(OR(VLOOKUP($A20,Mitglieder!$D$24:$BG$323,AC$303)="",$G20=""),"",VLOOKUP($A20,Mitglieder!$D$24:$BG$323,AC$303))</f>
        <v/>
      </c>
      <c r="AD20" s="54" t="str">
        <f ca="1">IF(OR(VLOOKUP($A20,Mitglieder!$D$24:$BG$323,AD$303)="",$G20=""),"",VLOOKUP($A20,Mitglieder!$D$24:$BG$323,AD$303))</f>
        <v/>
      </c>
      <c r="AE20" s="54" t="str">
        <f ca="1">IF(OR(VLOOKUP($A20,Mitglieder!$D$24:$BG$323,AE$303)="",$G20=""),"",VLOOKUP($A20,Mitglieder!$D$24:$BG$323,AE$303))</f>
        <v/>
      </c>
      <c r="AF20" s="54" t="str">
        <f ca="1">IF(OR(VLOOKUP($A20,Mitglieder!$D$24:$BG$323,AF$303)="",$G20=""),"",VLOOKUP($A20,Mitglieder!$D$24:$BG$323,AF$303))</f>
        <v/>
      </c>
      <c r="AG20" s="54" t="str">
        <f ca="1">IF(OR(VLOOKUP($A20,Mitglieder!$D$24:$BG$323,AG$303)="",$G20=""),"",VLOOKUP($A20,Mitglieder!$D$24:$BG$323,AG$303))</f>
        <v/>
      </c>
      <c r="AH20" s="54" t="str">
        <f ca="1">IF(OR(VLOOKUP($A20,Mitglieder!$D$24:$BG$323,AH$303)="",$G20=""),"",VLOOKUP($A20,Mitglieder!$D$24:$BG$323,AH$303))</f>
        <v/>
      </c>
      <c r="AI20" s="54" t="str">
        <f ca="1">IF(OR(VLOOKUP($A20,Mitglieder!$D$24:$BG$323,AI$303)="",$G20=""),"",VLOOKUP($A20,Mitglieder!$D$24:$BG$323,AI$303))</f>
        <v/>
      </c>
      <c r="AJ20" s="54" t="str">
        <f ca="1">IF(OR(VLOOKUP($A20,Mitglieder!$D$24:$BG$323,AJ$303)="",$G20=""),"",VLOOKUP($A20,Mitglieder!$D$24:$BG$323,AJ$303))</f>
        <v/>
      </c>
      <c r="AK20" s="54" t="str">
        <f ca="1">IF(OR(VLOOKUP($A20,Mitglieder!$D$24:$BG$323,AK$303)="",$G20=""),"",VLOOKUP($A20,Mitglieder!$D$24:$BG$323,AK$303))</f>
        <v/>
      </c>
      <c r="AL20" s="54" t="str">
        <f ca="1">IF(OR(VLOOKUP($A20,Mitglieder!$D$24:$BG$323,AL$303)="",$G20=""),"",VLOOKUP($A20,Mitglieder!$D$24:$BG$323,AL$303))</f>
        <v/>
      </c>
      <c r="AM20" s="42" t="str">
        <f ca="1">IF($G20="","",VLOOKUP($A20,Mitglieder!$D$24:$BG$323,AM$303))</f>
        <v/>
      </c>
      <c r="AN20" s="54" t="str">
        <f ca="1">IF(OR(VLOOKUP($A20,Mitglieder!$D$24:$BG$323,AN$303)="",$G20=""),"",VLOOKUP($A20,Mitglieder!$D$24:$BG$323,AN$303))</f>
        <v/>
      </c>
      <c r="AO20" s="43" t="str">
        <f ca="1">IF($G20="","",TEXT(VLOOKUP($A20,Mitglieder!$D$24:$BG$323,AO$303),"TT.MM.JJJJ"))</f>
        <v/>
      </c>
      <c r="AP20" s="42" t="str">
        <f ca="1">IF($G20="","",VLOOKUP($A20,Mitglieder!$D$24:$BG$323,AP$303))</f>
        <v/>
      </c>
      <c r="AQ20" s="45" t="str">
        <f ca="1">IF($G20="","",TEXT(VLOOKUP($A20,Mitglieder!$D$24:$BG$323,AQ$303),"0.00"))</f>
        <v/>
      </c>
      <c r="AR20" s="54" t="str">
        <f ca="1">IF(OR(VLOOKUP($A20,Mitglieder!$D$24:$BG$323,AR$303)="",$G20=""),"",VLOOKUP($A20,Mitglieder!$D$24:$BG$323,AR$303))</f>
        <v/>
      </c>
      <c r="AS20" s="45" t="str">
        <f ca="1">IF($G20="","",TEXT(VLOOKUP($A20,Mitglieder!$D$24:$BG$323,AS$303),"0.00"))</f>
        <v/>
      </c>
      <c r="AT20" s="54" t="str">
        <f ca="1">IF(OR(VLOOKUP($A20,Mitglieder!$D$24:$BG$323,AT$303)="",$G20=""),"",VLOOKUP($A20,Mitglieder!$D$24:$BG$323,AT$303))</f>
        <v/>
      </c>
      <c r="AU20" s="45" t="str">
        <f ca="1">IF($G20="","",TEXT(VLOOKUP($A20,Mitglieder!$D$24:$BG$323,AU$303),"0.00"))</f>
        <v/>
      </c>
      <c r="AV20" s="45" t="str">
        <f ca="1">IF($G20="","",TEXT(VLOOKUP($A20,Mitglieder!$D$24:$BG$323,AV$303),"0.00"))</f>
        <v/>
      </c>
      <c r="AW20" s="42" t="str">
        <f ca="1">IF($G20="","",VLOOKUP($A20,Mitglieder!$D$24:$BG$323,AW$303))</f>
        <v/>
      </c>
      <c r="AX20" s="54" t="str">
        <f ca="1">IF(OR(VLOOKUP($A20,Mitglieder!$D$24:$BG$323,AX$303)="",$G20=""),"",VLOOKUP($A20,Mitglieder!$D$24:$BG$323,AX$303))</f>
        <v/>
      </c>
      <c r="AY20" s="75" t="str">
        <f t="shared" ca="1" si="0"/>
        <v/>
      </c>
      <c r="AZ20" s="43" t="str">
        <f ca="1">IF($G20="","",TEXT(VLOOKUP($A20,Mitglieder!$C$24:$BG$323,AZ$303),"TT.MM.JJJJ"))</f>
        <v/>
      </c>
      <c r="BA20" s="43" t="str">
        <f ca="1">IF($G20="","",TEXT(VLOOKUP($A20,Mitglieder!$C$24:$BG$323,BA$303),"TT.MM.JJJJ"))</f>
        <v/>
      </c>
      <c r="BB20" s="43" t="str">
        <f ca="1">IF($G20="","",TEXT(VLOOKUP($A20,Mitglieder!$C$24:$BG$323,BB$303),"TT.MM.JJJJ"))</f>
        <v/>
      </c>
      <c r="BC20" s="43" t="str">
        <f ca="1">IF($G20="","",TEXT(VLOOKUP($A20,Mitglieder!$C$24:$BG$323,BC$303),"TT.MM.JJJJ"))</f>
        <v/>
      </c>
      <c r="BD20" s="75" t="str">
        <f t="shared" ca="1" si="1"/>
        <v/>
      </c>
      <c r="BE20" s="42" t="str">
        <f ca="1">IF($G20="","",VLOOKUP($A20,Mitglieder!$D$24:$BG$323,BE$303))</f>
        <v/>
      </c>
      <c r="BF20" s="42" t="str">
        <f ca="1">IF($G20="","",VLOOKUP($A20,Mitglieder!$D$24:$BG$323,BF$303))</f>
        <v/>
      </c>
      <c r="BH20" s="75" t="str">
        <f ca="1">IF(G20="","",AY20+'Details Verein'!$D$25)</f>
        <v/>
      </c>
    </row>
    <row r="21" spans="1:60" x14ac:dyDescent="0.35">
      <c r="A21" s="42">
        <v>21</v>
      </c>
      <c r="B21" s="42"/>
      <c r="C21" s="42">
        <f ca="1">VLOOKUP($A21,Mitglieder!$D$24:$BA$323,C$303)</f>
        <v>1.0299999999999967</v>
      </c>
      <c r="D21" s="42"/>
      <c r="E21" s="42" t="str">
        <f ca="1">IF($G21="","",VLOOKUP($A21,Mitglieder!$D$24:$BG$323,E$303))</f>
        <v/>
      </c>
      <c r="F21" s="54" t="str">
        <f ca="1">IF(OR(VLOOKUP($A21,Mitglieder!$D$24:$BG$323,F$303)="",$G21=""),"",VLOOKUP($A21,Mitglieder!$D$24:$BG$323,F$303))</f>
        <v/>
      </c>
      <c r="G21" s="72" t="str">
        <f ca="1">IF(C21/ROUND(C21,0)=1,VLOOKUP($A21,Mitglieder!$D$24:$BA$323,G$303),"")</f>
        <v/>
      </c>
      <c r="H21" s="42" t="str">
        <f ca="1">IF($G21="","",VLOOKUP($A21,Mitglieder!$D$24:$BG$323,H$303))</f>
        <v/>
      </c>
      <c r="I21" s="54" t="str">
        <f ca="1">IF(OR(VLOOKUP($A21,Mitglieder!$D$24:$BG$323,I$303)="",$G21=""),"",VLOOKUP($A21,Mitglieder!$D$24:$BG$323,I$303))</f>
        <v/>
      </c>
      <c r="J21" s="42" t="str">
        <f ca="1">IF($G21="","",VLOOKUP($A21,Mitglieder!$D$24:$BG$323,J$303))</f>
        <v/>
      </c>
      <c r="K21" s="54" t="str">
        <f ca="1">IF(OR(VLOOKUP($A21,Mitglieder!$D$24:$BG$323,K$303)="",$G21=""),"",VLOOKUP($A21,Mitglieder!$D$24:$BG$323,K$303))</f>
        <v/>
      </c>
      <c r="L21" s="42" t="str">
        <f ca="1">IF($G21="","",VLOOKUP($A21,Mitglieder!$D$24:$BG$323,L$303))</f>
        <v/>
      </c>
      <c r="M21" s="42" t="str">
        <f ca="1">IF($G21="","",VLOOKUP($A21,Mitglieder!$D$24:$BG$323,M$303))</f>
        <v/>
      </c>
      <c r="N21" s="42" t="str">
        <f ca="1">IF($G21="","",VLOOKUP($A21,Mitglieder!$D$24:$BG$323,N$303))</f>
        <v/>
      </c>
      <c r="O21" s="42" t="str">
        <f ca="1">IF($G21="","",VLOOKUP($A21,Mitglieder!$D$24:$BG$323,O$303))</f>
        <v/>
      </c>
      <c r="P21" s="42" t="str">
        <f ca="1">IF($G21="","",VLOOKUP($A21,Mitglieder!$D$24:$BG$323,P$303))</f>
        <v/>
      </c>
      <c r="Q21" s="42" t="str">
        <f ca="1">IF($G21="","",VLOOKUP($A21,Mitglieder!$D$24:$BG$323,Q$303))</f>
        <v/>
      </c>
      <c r="R21" s="54" t="str">
        <f ca="1">IF(OR(VLOOKUP($A21,Mitglieder!$D$24:$BG$323,R$303)="",$G21=""),"",VLOOKUP($A21,Mitglieder!$D$24:$BG$323,R$303))</f>
        <v/>
      </c>
      <c r="S21" s="43" t="str">
        <f ca="1">IF($G21="","",TEXT(VLOOKUP($A21,Mitglieder!$D$24:$BG$323,S$303),"TT.MM.JJJJ"))</f>
        <v/>
      </c>
      <c r="T21" s="43" t="str">
        <f ca="1">IF($G21="","",TEXT(VLOOKUP($A21,Mitglieder!$D$24:$BG$323,T$303),"TT.MM.JJJJ"))</f>
        <v/>
      </c>
      <c r="U21" s="43" t="str">
        <f ca="1">IF($G21="","",TEXT(VLOOKUP($A21,Mitglieder!$D$24:$BG$323,U$303),"TT.MM.JJJJ"))</f>
        <v/>
      </c>
      <c r="V21" s="54" t="str">
        <f ca="1">IF(OR(VLOOKUP($A21,Mitglieder!$D$24:$BG$323,V$303)="",$G21=""),"",VLOOKUP($A21,Mitglieder!$D$24:$BG$323,V$303))</f>
        <v/>
      </c>
      <c r="W21" s="54" t="str">
        <f ca="1">IF(OR(VLOOKUP($A21,Mitglieder!$D$24:$BG$323,W$303)="",$G21=""),"",VLOOKUP($A21,Mitglieder!$D$24:$BG$323,W$303))</f>
        <v/>
      </c>
      <c r="X21" s="54" t="str">
        <f ca="1">IF(OR(VLOOKUP($A21,Mitglieder!$D$24:$BG$323,X$303)="",$G21=""),"",VLOOKUP($A21,Mitglieder!$D$24:$BG$323,X$303))</f>
        <v/>
      </c>
      <c r="Y21" s="54" t="str">
        <f ca="1">IF(OR(VLOOKUP($A21,Mitglieder!$D$24:$BG$323,Y$303)="",$G21=""),"",VLOOKUP($A21,Mitglieder!$D$24:$BG$323,Y$303))</f>
        <v/>
      </c>
      <c r="Z21" s="54" t="str">
        <f ca="1">IF(OR(VLOOKUP($A21,Mitglieder!$D$24:$BG$323,Z$303)="",$G21=""),"",VLOOKUP($A21,Mitglieder!$D$24:$BG$323,Z$303))</f>
        <v/>
      </c>
      <c r="AA21" s="54" t="str">
        <f ca="1">IF(OR(VLOOKUP($A21,Mitglieder!$D$24:$BG$323,AA$303)="",$G21=""),"",VLOOKUP($A21,Mitglieder!$D$24:$BG$323,AA$303))</f>
        <v/>
      </c>
      <c r="AB21" s="54" t="str">
        <f ca="1">IF(OR(VLOOKUP($A21,Mitglieder!$D$24:$BG$323,AB$303)="",$G21=""),"",VLOOKUP($A21,Mitglieder!$D$24:$BG$323,AB$303))</f>
        <v/>
      </c>
      <c r="AC21" s="54" t="str">
        <f ca="1">IF(OR(VLOOKUP($A21,Mitglieder!$D$24:$BG$323,AC$303)="",$G21=""),"",VLOOKUP($A21,Mitglieder!$D$24:$BG$323,AC$303))</f>
        <v/>
      </c>
      <c r="AD21" s="54" t="str">
        <f ca="1">IF(OR(VLOOKUP($A21,Mitglieder!$D$24:$BG$323,AD$303)="",$G21=""),"",VLOOKUP($A21,Mitglieder!$D$24:$BG$323,AD$303))</f>
        <v/>
      </c>
      <c r="AE21" s="54" t="str">
        <f ca="1">IF(OR(VLOOKUP($A21,Mitglieder!$D$24:$BG$323,AE$303)="",$G21=""),"",VLOOKUP($A21,Mitglieder!$D$24:$BG$323,AE$303))</f>
        <v/>
      </c>
      <c r="AF21" s="54" t="str">
        <f ca="1">IF(OR(VLOOKUP($A21,Mitglieder!$D$24:$BG$323,AF$303)="",$G21=""),"",VLOOKUP($A21,Mitglieder!$D$24:$BG$323,AF$303))</f>
        <v/>
      </c>
      <c r="AG21" s="54" t="str">
        <f ca="1">IF(OR(VLOOKUP($A21,Mitglieder!$D$24:$BG$323,AG$303)="",$G21=""),"",VLOOKUP($A21,Mitglieder!$D$24:$BG$323,AG$303))</f>
        <v/>
      </c>
      <c r="AH21" s="54" t="str">
        <f ca="1">IF(OR(VLOOKUP($A21,Mitglieder!$D$24:$BG$323,AH$303)="",$G21=""),"",VLOOKUP($A21,Mitglieder!$D$24:$BG$323,AH$303))</f>
        <v/>
      </c>
      <c r="AI21" s="54" t="str">
        <f ca="1">IF(OR(VLOOKUP($A21,Mitglieder!$D$24:$BG$323,AI$303)="",$G21=""),"",VLOOKUP($A21,Mitglieder!$D$24:$BG$323,AI$303))</f>
        <v/>
      </c>
      <c r="AJ21" s="54" t="str">
        <f ca="1">IF(OR(VLOOKUP($A21,Mitglieder!$D$24:$BG$323,AJ$303)="",$G21=""),"",VLOOKUP($A21,Mitglieder!$D$24:$BG$323,AJ$303))</f>
        <v/>
      </c>
      <c r="AK21" s="54" t="str">
        <f ca="1">IF(OR(VLOOKUP($A21,Mitglieder!$D$24:$BG$323,AK$303)="",$G21=""),"",VLOOKUP($A21,Mitglieder!$D$24:$BG$323,AK$303))</f>
        <v/>
      </c>
      <c r="AL21" s="54" t="str">
        <f ca="1">IF(OR(VLOOKUP($A21,Mitglieder!$D$24:$BG$323,AL$303)="",$G21=""),"",VLOOKUP($A21,Mitglieder!$D$24:$BG$323,AL$303))</f>
        <v/>
      </c>
      <c r="AM21" s="42" t="str">
        <f ca="1">IF($G21="","",VLOOKUP($A21,Mitglieder!$D$24:$BG$323,AM$303))</f>
        <v/>
      </c>
      <c r="AN21" s="54" t="str">
        <f ca="1">IF(OR(VLOOKUP($A21,Mitglieder!$D$24:$BG$323,AN$303)="",$G21=""),"",VLOOKUP($A21,Mitglieder!$D$24:$BG$323,AN$303))</f>
        <v/>
      </c>
      <c r="AO21" s="43" t="str">
        <f ca="1">IF($G21="","",TEXT(VLOOKUP($A21,Mitglieder!$D$24:$BG$323,AO$303),"TT.MM.JJJJ"))</f>
        <v/>
      </c>
      <c r="AP21" s="42" t="str">
        <f ca="1">IF($G21="","",VLOOKUP($A21,Mitglieder!$D$24:$BG$323,AP$303))</f>
        <v/>
      </c>
      <c r="AQ21" s="45" t="str">
        <f ca="1">IF($G21="","",TEXT(VLOOKUP($A21,Mitglieder!$D$24:$BG$323,AQ$303),"0.00"))</f>
        <v/>
      </c>
      <c r="AR21" s="54" t="str">
        <f ca="1">IF(OR(VLOOKUP($A21,Mitglieder!$D$24:$BG$323,AR$303)="",$G21=""),"",VLOOKUP($A21,Mitglieder!$D$24:$BG$323,AR$303))</f>
        <v/>
      </c>
      <c r="AS21" s="45" t="str">
        <f ca="1">IF($G21="","",TEXT(VLOOKUP($A21,Mitglieder!$D$24:$BG$323,AS$303),"0.00"))</f>
        <v/>
      </c>
      <c r="AT21" s="54" t="str">
        <f ca="1">IF(OR(VLOOKUP($A21,Mitglieder!$D$24:$BG$323,AT$303)="",$G21=""),"",VLOOKUP($A21,Mitglieder!$D$24:$BG$323,AT$303))</f>
        <v/>
      </c>
      <c r="AU21" s="45" t="str">
        <f ca="1">IF($G21="","",TEXT(VLOOKUP($A21,Mitglieder!$D$24:$BG$323,AU$303),"0.00"))</f>
        <v/>
      </c>
      <c r="AV21" s="45" t="str">
        <f ca="1">IF($G21="","",TEXT(VLOOKUP($A21,Mitglieder!$D$24:$BG$323,AV$303),"0.00"))</f>
        <v/>
      </c>
      <c r="AW21" s="42" t="str">
        <f ca="1">IF($G21="","",VLOOKUP($A21,Mitglieder!$D$24:$BG$323,AW$303))</f>
        <v/>
      </c>
      <c r="AX21" s="54" t="str">
        <f ca="1">IF(OR(VLOOKUP($A21,Mitglieder!$D$24:$BG$323,AX$303)="",$G21=""),"",VLOOKUP($A21,Mitglieder!$D$24:$BG$323,AX$303))</f>
        <v/>
      </c>
      <c r="AY21" s="75" t="str">
        <f t="shared" ca="1" si="0"/>
        <v/>
      </c>
      <c r="AZ21" s="43" t="str">
        <f ca="1">IF($G21="","",TEXT(VLOOKUP($A21,Mitglieder!$C$24:$BG$323,AZ$303),"TT.MM.JJJJ"))</f>
        <v/>
      </c>
      <c r="BA21" s="43" t="str">
        <f ca="1">IF($G21="","",TEXT(VLOOKUP($A21,Mitglieder!$C$24:$BG$323,BA$303),"TT.MM.JJJJ"))</f>
        <v/>
      </c>
      <c r="BB21" s="43" t="str">
        <f ca="1">IF($G21="","",TEXT(VLOOKUP($A21,Mitglieder!$C$24:$BG$323,BB$303),"TT.MM.JJJJ"))</f>
        <v/>
      </c>
      <c r="BC21" s="43" t="str">
        <f ca="1">IF($G21="","",TEXT(VLOOKUP($A21,Mitglieder!$C$24:$BG$323,BC$303),"TT.MM.JJJJ"))</f>
        <v/>
      </c>
      <c r="BD21" s="75" t="str">
        <f t="shared" ca="1" si="1"/>
        <v/>
      </c>
      <c r="BE21" s="42" t="str">
        <f ca="1">IF($G21="","",VLOOKUP($A21,Mitglieder!$D$24:$BG$323,BE$303))</f>
        <v/>
      </c>
      <c r="BF21" s="42" t="str">
        <f ca="1">IF($G21="","",VLOOKUP($A21,Mitglieder!$D$24:$BG$323,BF$303))</f>
        <v/>
      </c>
      <c r="BH21" s="75" t="str">
        <f ca="1">IF(G21="","",AY21+'Details Verein'!$D$25)</f>
        <v/>
      </c>
    </row>
    <row r="22" spans="1:60" x14ac:dyDescent="0.35">
      <c r="A22" s="42">
        <v>22</v>
      </c>
      <c r="B22" s="42"/>
      <c r="C22" s="42">
        <f ca="1">VLOOKUP($A22,Mitglieder!$D$24:$BA$323,C$303)</f>
        <v>1.0299999999999967</v>
      </c>
      <c r="D22" s="42"/>
      <c r="E22" s="42" t="str">
        <f ca="1">IF($G22="","",VLOOKUP($A22,Mitglieder!$D$24:$BG$323,E$303))</f>
        <v/>
      </c>
      <c r="F22" s="54" t="str">
        <f ca="1">IF(OR(VLOOKUP($A22,Mitglieder!$D$24:$BG$323,F$303)="",$G22=""),"",VLOOKUP($A22,Mitglieder!$D$24:$BG$323,F$303))</f>
        <v/>
      </c>
      <c r="G22" s="72" t="str">
        <f ca="1">IF(C22/ROUND(C22,0)=1,VLOOKUP($A22,Mitglieder!$D$24:$BA$323,G$303),"")</f>
        <v/>
      </c>
      <c r="H22" s="42" t="str">
        <f ca="1">IF($G22="","",VLOOKUP($A22,Mitglieder!$D$24:$BG$323,H$303))</f>
        <v/>
      </c>
      <c r="I22" s="54" t="str">
        <f ca="1">IF(OR(VLOOKUP($A22,Mitglieder!$D$24:$BG$323,I$303)="",$G22=""),"",VLOOKUP($A22,Mitglieder!$D$24:$BG$323,I$303))</f>
        <v/>
      </c>
      <c r="J22" s="42" t="str">
        <f ca="1">IF($G22="","",VLOOKUP($A22,Mitglieder!$D$24:$BG$323,J$303))</f>
        <v/>
      </c>
      <c r="K22" s="54" t="str">
        <f ca="1">IF(OR(VLOOKUP($A22,Mitglieder!$D$24:$BG$323,K$303)="",$G22=""),"",VLOOKUP($A22,Mitglieder!$D$24:$BG$323,K$303))</f>
        <v/>
      </c>
      <c r="L22" s="42" t="str">
        <f ca="1">IF($G22="","",VLOOKUP($A22,Mitglieder!$D$24:$BG$323,L$303))</f>
        <v/>
      </c>
      <c r="M22" s="42" t="str">
        <f ca="1">IF($G22="","",VLOOKUP($A22,Mitglieder!$D$24:$BG$323,M$303))</f>
        <v/>
      </c>
      <c r="N22" s="42" t="str">
        <f ca="1">IF($G22="","",VLOOKUP($A22,Mitglieder!$D$24:$BG$323,N$303))</f>
        <v/>
      </c>
      <c r="O22" s="42" t="str">
        <f ca="1">IF($G22="","",VLOOKUP($A22,Mitglieder!$D$24:$BG$323,O$303))</f>
        <v/>
      </c>
      <c r="P22" s="42" t="str">
        <f ca="1">IF($G22="","",VLOOKUP($A22,Mitglieder!$D$24:$BG$323,P$303))</f>
        <v/>
      </c>
      <c r="Q22" s="42" t="str">
        <f ca="1">IF($G22="","",VLOOKUP($A22,Mitglieder!$D$24:$BG$323,Q$303))</f>
        <v/>
      </c>
      <c r="R22" s="54" t="str">
        <f ca="1">IF(OR(VLOOKUP($A22,Mitglieder!$D$24:$BG$323,R$303)="",$G22=""),"",VLOOKUP($A22,Mitglieder!$D$24:$BG$323,R$303))</f>
        <v/>
      </c>
      <c r="S22" s="43" t="str">
        <f ca="1">IF($G22="","",TEXT(VLOOKUP($A22,Mitglieder!$D$24:$BG$323,S$303),"TT.MM.JJJJ"))</f>
        <v/>
      </c>
      <c r="T22" s="43" t="str">
        <f ca="1">IF($G22="","",TEXT(VLOOKUP($A22,Mitglieder!$D$24:$BG$323,T$303),"TT.MM.JJJJ"))</f>
        <v/>
      </c>
      <c r="U22" s="43" t="str">
        <f ca="1">IF($G22="","",TEXT(VLOOKUP($A22,Mitglieder!$D$24:$BG$323,U$303),"TT.MM.JJJJ"))</f>
        <v/>
      </c>
      <c r="V22" s="54" t="str">
        <f ca="1">IF(OR(VLOOKUP($A22,Mitglieder!$D$24:$BG$323,V$303)="",$G22=""),"",VLOOKUP($A22,Mitglieder!$D$24:$BG$323,V$303))</f>
        <v/>
      </c>
      <c r="W22" s="54" t="str">
        <f ca="1">IF(OR(VLOOKUP($A22,Mitglieder!$D$24:$BG$323,W$303)="",$G22=""),"",VLOOKUP($A22,Mitglieder!$D$24:$BG$323,W$303))</f>
        <v/>
      </c>
      <c r="X22" s="54" t="str">
        <f ca="1">IF(OR(VLOOKUP($A22,Mitglieder!$D$24:$BG$323,X$303)="",$G22=""),"",VLOOKUP($A22,Mitglieder!$D$24:$BG$323,X$303))</f>
        <v/>
      </c>
      <c r="Y22" s="54" t="str">
        <f ca="1">IF(OR(VLOOKUP($A22,Mitglieder!$D$24:$BG$323,Y$303)="",$G22=""),"",VLOOKUP($A22,Mitglieder!$D$24:$BG$323,Y$303))</f>
        <v/>
      </c>
      <c r="Z22" s="54" t="str">
        <f ca="1">IF(OR(VLOOKUP($A22,Mitglieder!$D$24:$BG$323,Z$303)="",$G22=""),"",VLOOKUP($A22,Mitglieder!$D$24:$BG$323,Z$303))</f>
        <v/>
      </c>
      <c r="AA22" s="54" t="str">
        <f ca="1">IF(OR(VLOOKUP($A22,Mitglieder!$D$24:$BG$323,AA$303)="",$G22=""),"",VLOOKUP($A22,Mitglieder!$D$24:$BG$323,AA$303))</f>
        <v/>
      </c>
      <c r="AB22" s="54" t="str">
        <f ca="1">IF(OR(VLOOKUP($A22,Mitglieder!$D$24:$BG$323,AB$303)="",$G22=""),"",VLOOKUP($A22,Mitglieder!$D$24:$BG$323,AB$303))</f>
        <v/>
      </c>
      <c r="AC22" s="54" t="str">
        <f ca="1">IF(OR(VLOOKUP($A22,Mitglieder!$D$24:$BG$323,AC$303)="",$G22=""),"",VLOOKUP($A22,Mitglieder!$D$24:$BG$323,AC$303))</f>
        <v/>
      </c>
      <c r="AD22" s="54" t="str">
        <f ca="1">IF(OR(VLOOKUP($A22,Mitglieder!$D$24:$BG$323,AD$303)="",$G22=""),"",VLOOKUP($A22,Mitglieder!$D$24:$BG$323,AD$303))</f>
        <v/>
      </c>
      <c r="AE22" s="54" t="str">
        <f ca="1">IF(OR(VLOOKUP($A22,Mitglieder!$D$24:$BG$323,AE$303)="",$G22=""),"",VLOOKUP($A22,Mitglieder!$D$24:$BG$323,AE$303))</f>
        <v/>
      </c>
      <c r="AF22" s="54" t="str">
        <f ca="1">IF(OR(VLOOKUP($A22,Mitglieder!$D$24:$BG$323,AF$303)="",$G22=""),"",VLOOKUP($A22,Mitglieder!$D$24:$BG$323,AF$303))</f>
        <v/>
      </c>
      <c r="AG22" s="54" t="str">
        <f ca="1">IF(OR(VLOOKUP($A22,Mitglieder!$D$24:$BG$323,AG$303)="",$G22=""),"",VLOOKUP($A22,Mitglieder!$D$24:$BG$323,AG$303))</f>
        <v/>
      </c>
      <c r="AH22" s="54" t="str">
        <f ca="1">IF(OR(VLOOKUP($A22,Mitglieder!$D$24:$BG$323,AH$303)="",$G22=""),"",VLOOKUP($A22,Mitglieder!$D$24:$BG$323,AH$303))</f>
        <v/>
      </c>
      <c r="AI22" s="54" t="str">
        <f ca="1">IF(OR(VLOOKUP($A22,Mitglieder!$D$24:$BG$323,AI$303)="",$G22=""),"",VLOOKUP($A22,Mitglieder!$D$24:$BG$323,AI$303))</f>
        <v/>
      </c>
      <c r="AJ22" s="54" t="str">
        <f ca="1">IF(OR(VLOOKUP($A22,Mitglieder!$D$24:$BG$323,AJ$303)="",$G22=""),"",VLOOKUP($A22,Mitglieder!$D$24:$BG$323,AJ$303))</f>
        <v/>
      </c>
      <c r="AK22" s="54" t="str">
        <f ca="1">IF(OR(VLOOKUP($A22,Mitglieder!$D$24:$BG$323,AK$303)="",$G22=""),"",VLOOKUP($A22,Mitglieder!$D$24:$BG$323,AK$303))</f>
        <v/>
      </c>
      <c r="AL22" s="54" t="str">
        <f ca="1">IF(OR(VLOOKUP($A22,Mitglieder!$D$24:$BG$323,AL$303)="",$G22=""),"",VLOOKUP($A22,Mitglieder!$D$24:$BG$323,AL$303))</f>
        <v/>
      </c>
      <c r="AM22" s="42" t="str">
        <f ca="1">IF($G22="","",VLOOKUP($A22,Mitglieder!$D$24:$BG$323,AM$303))</f>
        <v/>
      </c>
      <c r="AN22" s="54" t="str">
        <f ca="1">IF(OR(VLOOKUP($A22,Mitglieder!$D$24:$BG$323,AN$303)="",$G22=""),"",VLOOKUP($A22,Mitglieder!$D$24:$BG$323,AN$303))</f>
        <v/>
      </c>
      <c r="AO22" s="43" t="str">
        <f ca="1">IF($G22="","",TEXT(VLOOKUP($A22,Mitglieder!$D$24:$BG$323,AO$303),"TT.MM.JJJJ"))</f>
        <v/>
      </c>
      <c r="AP22" s="42" t="str">
        <f ca="1">IF($G22="","",VLOOKUP($A22,Mitglieder!$D$24:$BG$323,AP$303))</f>
        <v/>
      </c>
      <c r="AQ22" s="45" t="str">
        <f ca="1">IF($G22="","",TEXT(VLOOKUP($A22,Mitglieder!$D$24:$BG$323,AQ$303),"0.00"))</f>
        <v/>
      </c>
      <c r="AR22" s="54" t="str">
        <f ca="1">IF(OR(VLOOKUP($A22,Mitglieder!$D$24:$BG$323,AR$303)="",$G22=""),"",VLOOKUP($A22,Mitglieder!$D$24:$BG$323,AR$303))</f>
        <v/>
      </c>
      <c r="AS22" s="45" t="str">
        <f ca="1">IF($G22="","",TEXT(VLOOKUP($A22,Mitglieder!$D$24:$BG$323,AS$303),"0.00"))</f>
        <v/>
      </c>
      <c r="AT22" s="54" t="str">
        <f ca="1">IF(OR(VLOOKUP($A22,Mitglieder!$D$24:$BG$323,AT$303)="",$G22=""),"",VLOOKUP($A22,Mitglieder!$D$24:$BG$323,AT$303))</f>
        <v/>
      </c>
      <c r="AU22" s="45" t="str">
        <f ca="1">IF($G22="","",TEXT(VLOOKUP($A22,Mitglieder!$D$24:$BG$323,AU$303),"0.00"))</f>
        <v/>
      </c>
      <c r="AV22" s="45" t="str">
        <f ca="1">IF($G22="","",TEXT(VLOOKUP($A22,Mitglieder!$D$24:$BG$323,AV$303),"0.00"))</f>
        <v/>
      </c>
      <c r="AW22" s="42" t="str">
        <f ca="1">IF($G22="","",VLOOKUP($A22,Mitglieder!$D$24:$BG$323,AW$303))</f>
        <v/>
      </c>
      <c r="AX22" s="54" t="str">
        <f ca="1">IF(OR(VLOOKUP($A22,Mitglieder!$D$24:$BG$323,AX$303)="",$G22=""),"",VLOOKUP($A22,Mitglieder!$D$24:$BG$323,AX$303))</f>
        <v/>
      </c>
      <c r="AY22" s="75" t="str">
        <f t="shared" ca="1" si="0"/>
        <v/>
      </c>
      <c r="AZ22" s="43" t="str">
        <f ca="1">IF($G22="","",TEXT(VLOOKUP($A22,Mitglieder!$C$24:$BG$323,AZ$303),"TT.MM.JJJJ"))</f>
        <v/>
      </c>
      <c r="BA22" s="43" t="str">
        <f ca="1">IF($G22="","",TEXT(VLOOKUP($A22,Mitglieder!$C$24:$BG$323,BA$303),"TT.MM.JJJJ"))</f>
        <v/>
      </c>
      <c r="BB22" s="43" t="str">
        <f ca="1">IF($G22="","",TEXT(VLOOKUP($A22,Mitglieder!$C$24:$BG$323,BB$303),"TT.MM.JJJJ"))</f>
        <v/>
      </c>
      <c r="BC22" s="43" t="str">
        <f ca="1">IF($G22="","",TEXT(VLOOKUP($A22,Mitglieder!$C$24:$BG$323,BC$303),"TT.MM.JJJJ"))</f>
        <v/>
      </c>
      <c r="BD22" s="75" t="str">
        <f t="shared" ca="1" si="1"/>
        <v/>
      </c>
      <c r="BE22" s="42" t="str">
        <f ca="1">IF($G22="","",VLOOKUP($A22,Mitglieder!$D$24:$BG$323,BE$303))</f>
        <v/>
      </c>
      <c r="BF22" s="42" t="str">
        <f ca="1">IF($G22="","",VLOOKUP($A22,Mitglieder!$D$24:$BG$323,BF$303))</f>
        <v/>
      </c>
      <c r="BH22" s="75" t="str">
        <f ca="1">IF(G22="","",AY22+'Details Verein'!$D$25)</f>
        <v/>
      </c>
    </row>
    <row r="23" spans="1:60" x14ac:dyDescent="0.35">
      <c r="A23" s="42">
        <v>23</v>
      </c>
      <c r="B23" s="42"/>
      <c r="C23" s="42">
        <f ca="1">VLOOKUP($A23,Mitglieder!$D$24:$BA$323,C$303)</f>
        <v>1.0299999999999967</v>
      </c>
      <c r="D23" s="42"/>
      <c r="E23" s="42" t="str">
        <f ca="1">IF($G23="","",VLOOKUP($A23,Mitglieder!$D$24:$BG$323,E$303))</f>
        <v/>
      </c>
      <c r="F23" s="54" t="str">
        <f ca="1">IF(OR(VLOOKUP($A23,Mitglieder!$D$24:$BG$323,F$303)="",$G23=""),"",VLOOKUP($A23,Mitglieder!$D$24:$BG$323,F$303))</f>
        <v/>
      </c>
      <c r="G23" s="72" t="str">
        <f ca="1">IF(C23/ROUND(C23,0)=1,VLOOKUP($A23,Mitglieder!$D$24:$BA$323,G$303),"")</f>
        <v/>
      </c>
      <c r="H23" s="42" t="str">
        <f ca="1">IF($G23="","",VLOOKUP($A23,Mitglieder!$D$24:$BG$323,H$303))</f>
        <v/>
      </c>
      <c r="I23" s="54" t="str">
        <f ca="1">IF(OR(VLOOKUP($A23,Mitglieder!$D$24:$BG$323,I$303)="",$G23=""),"",VLOOKUP($A23,Mitglieder!$D$24:$BG$323,I$303))</f>
        <v/>
      </c>
      <c r="J23" s="42" t="str">
        <f ca="1">IF($G23="","",VLOOKUP($A23,Mitglieder!$D$24:$BG$323,J$303))</f>
        <v/>
      </c>
      <c r="K23" s="54" t="str">
        <f ca="1">IF(OR(VLOOKUP($A23,Mitglieder!$D$24:$BG$323,K$303)="",$G23=""),"",VLOOKUP($A23,Mitglieder!$D$24:$BG$323,K$303))</f>
        <v/>
      </c>
      <c r="L23" s="42" t="str">
        <f ca="1">IF($G23="","",VLOOKUP($A23,Mitglieder!$D$24:$BG$323,L$303))</f>
        <v/>
      </c>
      <c r="M23" s="42" t="str">
        <f ca="1">IF($G23="","",VLOOKUP($A23,Mitglieder!$D$24:$BG$323,M$303))</f>
        <v/>
      </c>
      <c r="N23" s="42" t="str">
        <f ca="1">IF($G23="","",VLOOKUP($A23,Mitglieder!$D$24:$BG$323,N$303))</f>
        <v/>
      </c>
      <c r="O23" s="42" t="str">
        <f ca="1">IF($G23="","",VLOOKUP($A23,Mitglieder!$D$24:$BG$323,O$303))</f>
        <v/>
      </c>
      <c r="P23" s="42" t="str">
        <f ca="1">IF($G23="","",VLOOKUP($A23,Mitglieder!$D$24:$BG$323,P$303))</f>
        <v/>
      </c>
      <c r="Q23" s="42" t="str">
        <f ca="1">IF($G23="","",VLOOKUP($A23,Mitglieder!$D$24:$BG$323,Q$303))</f>
        <v/>
      </c>
      <c r="R23" s="54" t="str">
        <f ca="1">IF(OR(VLOOKUP($A23,Mitglieder!$D$24:$BG$323,R$303)="",$G23=""),"",VLOOKUP($A23,Mitglieder!$D$24:$BG$323,R$303))</f>
        <v/>
      </c>
      <c r="S23" s="43" t="str">
        <f ca="1">IF($G23="","",TEXT(VLOOKUP($A23,Mitglieder!$D$24:$BG$323,S$303),"TT.MM.JJJJ"))</f>
        <v/>
      </c>
      <c r="T23" s="43" t="str">
        <f ca="1">IF($G23="","",TEXT(VLOOKUP($A23,Mitglieder!$D$24:$BG$323,T$303),"TT.MM.JJJJ"))</f>
        <v/>
      </c>
      <c r="U23" s="43" t="str">
        <f ca="1">IF($G23="","",TEXT(VLOOKUP($A23,Mitglieder!$D$24:$BG$323,U$303),"TT.MM.JJJJ"))</f>
        <v/>
      </c>
      <c r="V23" s="54" t="str">
        <f ca="1">IF(OR(VLOOKUP($A23,Mitglieder!$D$24:$BG$323,V$303)="",$G23=""),"",VLOOKUP($A23,Mitglieder!$D$24:$BG$323,V$303))</f>
        <v/>
      </c>
      <c r="W23" s="54" t="str">
        <f ca="1">IF(OR(VLOOKUP($A23,Mitglieder!$D$24:$BG$323,W$303)="",$G23=""),"",VLOOKUP($A23,Mitglieder!$D$24:$BG$323,W$303))</f>
        <v/>
      </c>
      <c r="X23" s="54" t="str">
        <f ca="1">IF(OR(VLOOKUP($A23,Mitglieder!$D$24:$BG$323,X$303)="",$G23=""),"",VLOOKUP($A23,Mitglieder!$D$24:$BG$323,X$303))</f>
        <v/>
      </c>
      <c r="Y23" s="54" t="str">
        <f ca="1">IF(OR(VLOOKUP($A23,Mitglieder!$D$24:$BG$323,Y$303)="",$G23=""),"",VLOOKUP($A23,Mitglieder!$D$24:$BG$323,Y$303))</f>
        <v/>
      </c>
      <c r="Z23" s="54" t="str">
        <f ca="1">IF(OR(VLOOKUP($A23,Mitglieder!$D$24:$BG$323,Z$303)="",$G23=""),"",VLOOKUP($A23,Mitglieder!$D$24:$BG$323,Z$303))</f>
        <v/>
      </c>
      <c r="AA23" s="54" t="str">
        <f ca="1">IF(OR(VLOOKUP($A23,Mitglieder!$D$24:$BG$323,AA$303)="",$G23=""),"",VLOOKUP($A23,Mitglieder!$D$24:$BG$323,AA$303))</f>
        <v/>
      </c>
      <c r="AB23" s="54" t="str">
        <f ca="1">IF(OR(VLOOKUP($A23,Mitglieder!$D$24:$BG$323,AB$303)="",$G23=""),"",VLOOKUP($A23,Mitglieder!$D$24:$BG$323,AB$303))</f>
        <v/>
      </c>
      <c r="AC23" s="54" t="str">
        <f ca="1">IF(OR(VLOOKUP($A23,Mitglieder!$D$24:$BG$323,AC$303)="",$G23=""),"",VLOOKUP($A23,Mitglieder!$D$24:$BG$323,AC$303))</f>
        <v/>
      </c>
      <c r="AD23" s="54" t="str">
        <f ca="1">IF(OR(VLOOKUP($A23,Mitglieder!$D$24:$BG$323,AD$303)="",$G23=""),"",VLOOKUP($A23,Mitglieder!$D$24:$BG$323,AD$303))</f>
        <v/>
      </c>
      <c r="AE23" s="54" t="str">
        <f ca="1">IF(OR(VLOOKUP($A23,Mitglieder!$D$24:$BG$323,AE$303)="",$G23=""),"",VLOOKUP($A23,Mitglieder!$D$24:$BG$323,AE$303))</f>
        <v/>
      </c>
      <c r="AF23" s="54" t="str">
        <f ca="1">IF(OR(VLOOKUP($A23,Mitglieder!$D$24:$BG$323,AF$303)="",$G23=""),"",VLOOKUP($A23,Mitglieder!$D$24:$BG$323,AF$303))</f>
        <v/>
      </c>
      <c r="AG23" s="54" t="str">
        <f ca="1">IF(OR(VLOOKUP($A23,Mitglieder!$D$24:$BG$323,AG$303)="",$G23=""),"",VLOOKUP($A23,Mitglieder!$D$24:$BG$323,AG$303))</f>
        <v/>
      </c>
      <c r="AH23" s="54" t="str">
        <f ca="1">IF(OR(VLOOKUP($A23,Mitglieder!$D$24:$BG$323,AH$303)="",$G23=""),"",VLOOKUP($A23,Mitglieder!$D$24:$BG$323,AH$303))</f>
        <v/>
      </c>
      <c r="AI23" s="54" t="str">
        <f ca="1">IF(OR(VLOOKUP($A23,Mitglieder!$D$24:$BG$323,AI$303)="",$G23=""),"",VLOOKUP($A23,Mitglieder!$D$24:$BG$323,AI$303))</f>
        <v/>
      </c>
      <c r="AJ23" s="54" t="str">
        <f ca="1">IF(OR(VLOOKUP($A23,Mitglieder!$D$24:$BG$323,AJ$303)="",$G23=""),"",VLOOKUP($A23,Mitglieder!$D$24:$BG$323,AJ$303))</f>
        <v/>
      </c>
      <c r="AK23" s="54" t="str">
        <f ca="1">IF(OR(VLOOKUP($A23,Mitglieder!$D$24:$BG$323,AK$303)="",$G23=""),"",VLOOKUP($A23,Mitglieder!$D$24:$BG$323,AK$303))</f>
        <v/>
      </c>
      <c r="AL23" s="54" t="str">
        <f ca="1">IF(OR(VLOOKUP($A23,Mitglieder!$D$24:$BG$323,AL$303)="",$G23=""),"",VLOOKUP($A23,Mitglieder!$D$24:$BG$323,AL$303))</f>
        <v/>
      </c>
      <c r="AM23" s="42" t="str">
        <f ca="1">IF($G23="","",VLOOKUP($A23,Mitglieder!$D$24:$BG$323,AM$303))</f>
        <v/>
      </c>
      <c r="AN23" s="54" t="str">
        <f ca="1">IF(OR(VLOOKUP($A23,Mitglieder!$D$24:$BG$323,AN$303)="",$G23=""),"",VLOOKUP($A23,Mitglieder!$D$24:$BG$323,AN$303))</f>
        <v/>
      </c>
      <c r="AO23" s="43" t="str">
        <f ca="1">IF($G23="","",TEXT(VLOOKUP($A23,Mitglieder!$D$24:$BG$323,AO$303),"TT.MM.JJJJ"))</f>
        <v/>
      </c>
      <c r="AP23" s="42" t="str">
        <f ca="1">IF($G23="","",VLOOKUP($A23,Mitglieder!$D$24:$BG$323,AP$303))</f>
        <v/>
      </c>
      <c r="AQ23" s="45" t="str">
        <f ca="1">IF($G23="","",TEXT(VLOOKUP($A23,Mitglieder!$D$24:$BG$323,AQ$303),"0.00"))</f>
        <v/>
      </c>
      <c r="AR23" s="54" t="str">
        <f ca="1">IF(OR(VLOOKUP($A23,Mitglieder!$D$24:$BG$323,AR$303)="",$G23=""),"",VLOOKUP($A23,Mitglieder!$D$24:$BG$323,AR$303))</f>
        <v/>
      </c>
      <c r="AS23" s="45" t="str">
        <f ca="1">IF($G23="","",TEXT(VLOOKUP($A23,Mitglieder!$D$24:$BG$323,AS$303),"0.00"))</f>
        <v/>
      </c>
      <c r="AT23" s="54" t="str">
        <f ca="1">IF(OR(VLOOKUP($A23,Mitglieder!$D$24:$BG$323,AT$303)="",$G23=""),"",VLOOKUP($A23,Mitglieder!$D$24:$BG$323,AT$303))</f>
        <v/>
      </c>
      <c r="AU23" s="45" t="str">
        <f ca="1">IF($G23="","",TEXT(VLOOKUP($A23,Mitglieder!$D$24:$BG$323,AU$303),"0.00"))</f>
        <v/>
      </c>
      <c r="AV23" s="45" t="str">
        <f ca="1">IF($G23="","",TEXT(VLOOKUP($A23,Mitglieder!$D$24:$BG$323,AV$303),"0.00"))</f>
        <v/>
      </c>
      <c r="AW23" s="42" t="str">
        <f ca="1">IF($G23="","",VLOOKUP($A23,Mitglieder!$D$24:$BG$323,AW$303))</f>
        <v/>
      </c>
      <c r="AX23" s="54" t="str">
        <f ca="1">IF(OR(VLOOKUP($A23,Mitglieder!$D$24:$BG$323,AX$303)="",$G23=""),"",VLOOKUP($A23,Mitglieder!$D$24:$BG$323,AX$303))</f>
        <v/>
      </c>
      <c r="AY23" s="75" t="str">
        <f t="shared" ca="1" si="0"/>
        <v/>
      </c>
      <c r="AZ23" s="43" t="str">
        <f ca="1">IF($G23="","",TEXT(VLOOKUP($A23,Mitglieder!$C$24:$BG$323,AZ$303),"TT.MM.JJJJ"))</f>
        <v/>
      </c>
      <c r="BA23" s="43" t="str">
        <f ca="1">IF($G23="","",TEXT(VLOOKUP($A23,Mitglieder!$C$24:$BG$323,BA$303),"TT.MM.JJJJ"))</f>
        <v/>
      </c>
      <c r="BB23" s="43" t="str">
        <f ca="1">IF($G23="","",TEXT(VLOOKUP($A23,Mitglieder!$C$24:$BG$323,BB$303),"TT.MM.JJJJ"))</f>
        <v/>
      </c>
      <c r="BC23" s="43" t="str">
        <f ca="1">IF($G23="","",TEXT(VLOOKUP($A23,Mitglieder!$C$24:$BG$323,BC$303),"TT.MM.JJJJ"))</f>
        <v/>
      </c>
      <c r="BD23" s="75" t="str">
        <f t="shared" ca="1" si="1"/>
        <v/>
      </c>
      <c r="BE23" s="42" t="str">
        <f ca="1">IF($G23="","",VLOOKUP($A23,Mitglieder!$D$24:$BG$323,BE$303))</f>
        <v/>
      </c>
      <c r="BF23" s="42" t="str">
        <f ca="1">IF($G23="","",VLOOKUP($A23,Mitglieder!$D$24:$BG$323,BF$303))</f>
        <v/>
      </c>
      <c r="BH23" s="75" t="str">
        <f ca="1">IF(G23="","",AY23+'Details Verein'!$D$25)</f>
        <v/>
      </c>
    </row>
    <row r="24" spans="1:60" x14ac:dyDescent="0.35">
      <c r="A24" s="42">
        <v>24</v>
      </c>
      <c r="B24" s="42"/>
      <c r="C24" s="42">
        <f ca="1">VLOOKUP($A24,Mitglieder!$D$24:$BA$323,C$303)</f>
        <v>1.0299999999999967</v>
      </c>
      <c r="D24" s="42"/>
      <c r="E24" s="42" t="str">
        <f ca="1">IF($G24="","",VLOOKUP($A24,Mitglieder!$D$24:$BG$323,E$303))</f>
        <v/>
      </c>
      <c r="F24" s="54" t="str">
        <f ca="1">IF(OR(VLOOKUP($A24,Mitglieder!$D$24:$BG$323,F$303)="",$G24=""),"",VLOOKUP($A24,Mitglieder!$D$24:$BG$323,F$303))</f>
        <v/>
      </c>
      <c r="G24" s="72" t="str">
        <f ca="1">IF(C24/ROUND(C24,0)=1,VLOOKUP($A24,Mitglieder!$D$24:$BA$323,G$303),"")</f>
        <v/>
      </c>
      <c r="H24" s="42" t="str">
        <f ca="1">IF($G24="","",VLOOKUP($A24,Mitglieder!$D$24:$BG$323,H$303))</f>
        <v/>
      </c>
      <c r="I24" s="54" t="str">
        <f ca="1">IF(OR(VLOOKUP($A24,Mitglieder!$D$24:$BG$323,I$303)="",$G24=""),"",VLOOKUP($A24,Mitglieder!$D$24:$BG$323,I$303))</f>
        <v/>
      </c>
      <c r="J24" s="42" t="str">
        <f ca="1">IF($G24="","",VLOOKUP($A24,Mitglieder!$D$24:$BG$323,J$303))</f>
        <v/>
      </c>
      <c r="K24" s="54" t="str">
        <f ca="1">IF(OR(VLOOKUP($A24,Mitglieder!$D$24:$BG$323,K$303)="",$G24=""),"",VLOOKUP($A24,Mitglieder!$D$24:$BG$323,K$303))</f>
        <v/>
      </c>
      <c r="L24" s="42" t="str">
        <f ca="1">IF($G24="","",VLOOKUP($A24,Mitglieder!$D$24:$BG$323,L$303))</f>
        <v/>
      </c>
      <c r="M24" s="42" t="str">
        <f ca="1">IF($G24="","",VLOOKUP($A24,Mitglieder!$D$24:$BG$323,M$303))</f>
        <v/>
      </c>
      <c r="N24" s="42" t="str">
        <f ca="1">IF($G24="","",VLOOKUP($A24,Mitglieder!$D$24:$BG$323,N$303))</f>
        <v/>
      </c>
      <c r="O24" s="42" t="str">
        <f ca="1">IF($G24="","",VLOOKUP($A24,Mitglieder!$D$24:$BG$323,O$303))</f>
        <v/>
      </c>
      <c r="P24" s="42" t="str">
        <f ca="1">IF($G24="","",VLOOKUP($A24,Mitglieder!$D$24:$BG$323,P$303))</f>
        <v/>
      </c>
      <c r="Q24" s="42" t="str">
        <f ca="1">IF($G24="","",VLOOKUP($A24,Mitglieder!$D$24:$BG$323,Q$303))</f>
        <v/>
      </c>
      <c r="R24" s="54" t="str">
        <f ca="1">IF(OR(VLOOKUP($A24,Mitglieder!$D$24:$BG$323,R$303)="",$G24=""),"",VLOOKUP($A24,Mitglieder!$D$24:$BG$323,R$303))</f>
        <v/>
      </c>
      <c r="S24" s="43" t="str">
        <f ca="1">IF($G24="","",TEXT(VLOOKUP($A24,Mitglieder!$D$24:$BG$323,S$303),"TT.MM.JJJJ"))</f>
        <v/>
      </c>
      <c r="T24" s="43" t="str">
        <f ca="1">IF($G24="","",TEXT(VLOOKUP($A24,Mitglieder!$D$24:$BG$323,T$303),"TT.MM.JJJJ"))</f>
        <v/>
      </c>
      <c r="U24" s="43" t="str">
        <f ca="1">IF($G24="","",TEXT(VLOOKUP($A24,Mitglieder!$D$24:$BG$323,U$303),"TT.MM.JJJJ"))</f>
        <v/>
      </c>
      <c r="V24" s="54" t="str">
        <f ca="1">IF(OR(VLOOKUP($A24,Mitglieder!$D$24:$BG$323,V$303)="",$G24=""),"",VLOOKUP($A24,Mitglieder!$D$24:$BG$323,V$303))</f>
        <v/>
      </c>
      <c r="W24" s="54" t="str">
        <f ca="1">IF(OR(VLOOKUP($A24,Mitglieder!$D$24:$BG$323,W$303)="",$G24=""),"",VLOOKUP($A24,Mitglieder!$D$24:$BG$323,W$303))</f>
        <v/>
      </c>
      <c r="X24" s="54" t="str">
        <f ca="1">IF(OR(VLOOKUP($A24,Mitglieder!$D$24:$BG$323,X$303)="",$G24=""),"",VLOOKUP($A24,Mitglieder!$D$24:$BG$323,X$303))</f>
        <v/>
      </c>
      <c r="Y24" s="54" t="str">
        <f ca="1">IF(OR(VLOOKUP($A24,Mitglieder!$D$24:$BG$323,Y$303)="",$G24=""),"",VLOOKUP($A24,Mitglieder!$D$24:$BG$323,Y$303))</f>
        <v/>
      </c>
      <c r="Z24" s="54" t="str">
        <f ca="1">IF(OR(VLOOKUP($A24,Mitglieder!$D$24:$BG$323,Z$303)="",$G24=""),"",VLOOKUP($A24,Mitglieder!$D$24:$BG$323,Z$303))</f>
        <v/>
      </c>
      <c r="AA24" s="54" t="str">
        <f ca="1">IF(OR(VLOOKUP($A24,Mitglieder!$D$24:$BG$323,AA$303)="",$G24=""),"",VLOOKUP($A24,Mitglieder!$D$24:$BG$323,AA$303))</f>
        <v/>
      </c>
      <c r="AB24" s="54" t="str">
        <f ca="1">IF(OR(VLOOKUP($A24,Mitglieder!$D$24:$BG$323,AB$303)="",$G24=""),"",VLOOKUP($A24,Mitglieder!$D$24:$BG$323,AB$303))</f>
        <v/>
      </c>
      <c r="AC24" s="54" t="str">
        <f ca="1">IF(OR(VLOOKUP($A24,Mitglieder!$D$24:$BG$323,AC$303)="",$G24=""),"",VLOOKUP($A24,Mitglieder!$D$24:$BG$323,AC$303))</f>
        <v/>
      </c>
      <c r="AD24" s="54" t="str">
        <f ca="1">IF(OR(VLOOKUP($A24,Mitglieder!$D$24:$BG$323,AD$303)="",$G24=""),"",VLOOKUP($A24,Mitglieder!$D$24:$BG$323,AD$303))</f>
        <v/>
      </c>
      <c r="AE24" s="54" t="str">
        <f ca="1">IF(OR(VLOOKUP($A24,Mitglieder!$D$24:$BG$323,AE$303)="",$G24=""),"",VLOOKUP($A24,Mitglieder!$D$24:$BG$323,AE$303))</f>
        <v/>
      </c>
      <c r="AF24" s="54" t="str">
        <f ca="1">IF(OR(VLOOKUP($A24,Mitglieder!$D$24:$BG$323,AF$303)="",$G24=""),"",VLOOKUP($A24,Mitglieder!$D$24:$BG$323,AF$303))</f>
        <v/>
      </c>
      <c r="AG24" s="54" t="str">
        <f ca="1">IF(OR(VLOOKUP($A24,Mitglieder!$D$24:$BG$323,AG$303)="",$G24=""),"",VLOOKUP($A24,Mitglieder!$D$24:$BG$323,AG$303))</f>
        <v/>
      </c>
      <c r="AH24" s="54" t="str">
        <f ca="1">IF(OR(VLOOKUP($A24,Mitglieder!$D$24:$BG$323,AH$303)="",$G24=""),"",VLOOKUP($A24,Mitglieder!$D$24:$BG$323,AH$303))</f>
        <v/>
      </c>
      <c r="AI24" s="54" t="str">
        <f ca="1">IF(OR(VLOOKUP($A24,Mitglieder!$D$24:$BG$323,AI$303)="",$G24=""),"",VLOOKUP($A24,Mitglieder!$D$24:$BG$323,AI$303))</f>
        <v/>
      </c>
      <c r="AJ24" s="54" t="str">
        <f ca="1">IF(OR(VLOOKUP($A24,Mitglieder!$D$24:$BG$323,AJ$303)="",$G24=""),"",VLOOKUP($A24,Mitglieder!$D$24:$BG$323,AJ$303))</f>
        <v/>
      </c>
      <c r="AK24" s="54" t="str">
        <f ca="1">IF(OR(VLOOKUP($A24,Mitglieder!$D$24:$BG$323,AK$303)="",$G24=""),"",VLOOKUP($A24,Mitglieder!$D$24:$BG$323,AK$303))</f>
        <v/>
      </c>
      <c r="AL24" s="54" t="str">
        <f ca="1">IF(OR(VLOOKUP($A24,Mitglieder!$D$24:$BG$323,AL$303)="",$G24=""),"",VLOOKUP($A24,Mitglieder!$D$24:$BG$323,AL$303))</f>
        <v/>
      </c>
      <c r="AM24" s="42" t="str">
        <f ca="1">IF($G24="","",VLOOKUP($A24,Mitglieder!$D$24:$BG$323,AM$303))</f>
        <v/>
      </c>
      <c r="AN24" s="54" t="str">
        <f ca="1">IF(OR(VLOOKUP($A24,Mitglieder!$D$24:$BG$323,AN$303)="",$G24=""),"",VLOOKUP($A24,Mitglieder!$D$24:$BG$323,AN$303))</f>
        <v/>
      </c>
      <c r="AO24" s="43" t="str">
        <f ca="1">IF($G24="","",TEXT(VLOOKUP($A24,Mitglieder!$D$24:$BG$323,AO$303),"TT.MM.JJJJ"))</f>
        <v/>
      </c>
      <c r="AP24" s="42" t="str">
        <f ca="1">IF($G24="","",VLOOKUP($A24,Mitglieder!$D$24:$BG$323,AP$303))</f>
        <v/>
      </c>
      <c r="AQ24" s="45" t="str">
        <f ca="1">IF($G24="","",TEXT(VLOOKUP($A24,Mitglieder!$D$24:$BG$323,AQ$303),"0.00"))</f>
        <v/>
      </c>
      <c r="AR24" s="54" t="str">
        <f ca="1">IF(OR(VLOOKUP($A24,Mitglieder!$D$24:$BG$323,AR$303)="",$G24=""),"",VLOOKUP($A24,Mitglieder!$D$24:$BG$323,AR$303))</f>
        <v/>
      </c>
      <c r="AS24" s="45" t="str">
        <f ca="1">IF($G24="","",TEXT(VLOOKUP($A24,Mitglieder!$D$24:$BG$323,AS$303),"0.00"))</f>
        <v/>
      </c>
      <c r="AT24" s="54" t="str">
        <f ca="1">IF(OR(VLOOKUP($A24,Mitglieder!$D$24:$BG$323,AT$303)="",$G24=""),"",VLOOKUP($A24,Mitglieder!$D$24:$BG$323,AT$303))</f>
        <v/>
      </c>
      <c r="AU24" s="45" t="str">
        <f ca="1">IF($G24="","",TEXT(VLOOKUP($A24,Mitglieder!$D$24:$BG$323,AU$303),"0.00"))</f>
        <v/>
      </c>
      <c r="AV24" s="45" t="str">
        <f ca="1">IF($G24="","",TEXT(VLOOKUP($A24,Mitglieder!$D$24:$BG$323,AV$303),"0.00"))</f>
        <v/>
      </c>
      <c r="AW24" s="42" t="str">
        <f ca="1">IF($G24="","",VLOOKUP($A24,Mitglieder!$D$24:$BG$323,AW$303))</f>
        <v/>
      </c>
      <c r="AX24" s="54" t="str">
        <f ca="1">IF(OR(VLOOKUP($A24,Mitglieder!$D$24:$BG$323,AX$303)="",$G24=""),"",VLOOKUP($A24,Mitglieder!$D$24:$BG$323,AX$303))</f>
        <v/>
      </c>
      <c r="AY24" s="75" t="str">
        <f t="shared" ca="1" si="0"/>
        <v/>
      </c>
      <c r="AZ24" s="43" t="str">
        <f ca="1">IF($G24="","",TEXT(VLOOKUP($A24,Mitglieder!$C$24:$BG$323,AZ$303),"TT.MM.JJJJ"))</f>
        <v/>
      </c>
      <c r="BA24" s="43" t="str">
        <f ca="1">IF($G24="","",TEXT(VLOOKUP($A24,Mitglieder!$C$24:$BG$323,BA$303),"TT.MM.JJJJ"))</f>
        <v/>
      </c>
      <c r="BB24" s="43" t="str">
        <f ca="1">IF($G24="","",TEXT(VLOOKUP($A24,Mitglieder!$C$24:$BG$323,BB$303),"TT.MM.JJJJ"))</f>
        <v/>
      </c>
      <c r="BC24" s="43" t="str">
        <f ca="1">IF($G24="","",TEXT(VLOOKUP($A24,Mitglieder!$C$24:$BG$323,BC$303),"TT.MM.JJJJ"))</f>
        <v/>
      </c>
      <c r="BD24" s="75" t="str">
        <f t="shared" ca="1" si="1"/>
        <v/>
      </c>
      <c r="BE24" s="42" t="str">
        <f ca="1">IF($G24="","",VLOOKUP($A24,Mitglieder!$D$24:$BG$323,BE$303))</f>
        <v/>
      </c>
      <c r="BF24" s="42" t="str">
        <f ca="1">IF($G24="","",VLOOKUP($A24,Mitglieder!$D$24:$BG$323,BF$303))</f>
        <v/>
      </c>
      <c r="BH24" s="75" t="str">
        <f ca="1">IF(G24="","",AY24+'Details Verein'!$D$25)</f>
        <v/>
      </c>
    </row>
    <row r="25" spans="1:60" x14ac:dyDescent="0.35">
      <c r="A25" s="42">
        <v>25</v>
      </c>
      <c r="B25" s="42"/>
      <c r="C25" s="42">
        <f ca="1">VLOOKUP($A25,Mitglieder!$D$24:$BA$323,C$303)</f>
        <v>1.0299999999999967</v>
      </c>
      <c r="D25" s="42"/>
      <c r="E25" s="42" t="str">
        <f ca="1">IF($G25="","",VLOOKUP($A25,Mitglieder!$D$24:$BG$323,E$303))</f>
        <v/>
      </c>
      <c r="F25" s="54" t="str">
        <f ca="1">IF(OR(VLOOKUP($A25,Mitglieder!$D$24:$BG$323,F$303)="",$G25=""),"",VLOOKUP($A25,Mitglieder!$D$24:$BG$323,F$303))</f>
        <v/>
      </c>
      <c r="G25" s="72" t="str">
        <f ca="1">IF(C25/ROUND(C25,0)=1,VLOOKUP($A25,Mitglieder!$D$24:$BA$323,G$303),"")</f>
        <v/>
      </c>
      <c r="H25" s="42" t="str">
        <f ca="1">IF($G25="","",VLOOKUP($A25,Mitglieder!$D$24:$BG$323,H$303))</f>
        <v/>
      </c>
      <c r="I25" s="54" t="str">
        <f ca="1">IF(OR(VLOOKUP($A25,Mitglieder!$D$24:$BG$323,I$303)="",$G25=""),"",VLOOKUP($A25,Mitglieder!$D$24:$BG$323,I$303))</f>
        <v/>
      </c>
      <c r="J25" s="42" t="str">
        <f ca="1">IF($G25="","",VLOOKUP($A25,Mitglieder!$D$24:$BG$323,J$303))</f>
        <v/>
      </c>
      <c r="K25" s="54" t="str">
        <f ca="1">IF(OR(VLOOKUP($A25,Mitglieder!$D$24:$BG$323,K$303)="",$G25=""),"",VLOOKUP($A25,Mitglieder!$D$24:$BG$323,K$303))</f>
        <v/>
      </c>
      <c r="L25" s="42" t="str">
        <f ca="1">IF($G25="","",VLOOKUP($A25,Mitglieder!$D$24:$BG$323,L$303))</f>
        <v/>
      </c>
      <c r="M25" s="42" t="str">
        <f ca="1">IF($G25="","",VLOOKUP($A25,Mitglieder!$D$24:$BG$323,M$303))</f>
        <v/>
      </c>
      <c r="N25" s="42" t="str">
        <f ca="1">IF($G25="","",VLOOKUP($A25,Mitglieder!$D$24:$BG$323,N$303))</f>
        <v/>
      </c>
      <c r="O25" s="42" t="str">
        <f ca="1">IF($G25="","",VLOOKUP($A25,Mitglieder!$D$24:$BG$323,O$303))</f>
        <v/>
      </c>
      <c r="P25" s="42" t="str">
        <f ca="1">IF($G25="","",VLOOKUP($A25,Mitglieder!$D$24:$BG$323,P$303))</f>
        <v/>
      </c>
      <c r="Q25" s="42" t="str">
        <f ca="1">IF($G25="","",VLOOKUP($A25,Mitglieder!$D$24:$BG$323,Q$303))</f>
        <v/>
      </c>
      <c r="R25" s="54" t="str">
        <f ca="1">IF(OR(VLOOKUP($A25,Mitglieder!$D$24:$BG$323,R$303)="",$G25=""),"",VLOOKUP($A25,Mitglieder!$D$24:$BG$323,R$303))</f>
        <v/>
      </c>
      <c r="S25" s="43" t="str">
        <f ca="1">IF($G25="","",TEXT(VLOOKUP($A25,Mitglieder!$D$24:$BG$323,S$303),"TT.MM.JJJJ"))</f>
        <v/>
      </c>
      <c r="T25" s="43" t="str">
        <f ca="1">IF($G25="","",TEXT(VLOOKUP($A25,Mitglieder!$D$24:$BG$323,T$303),"TT.MM.JJJJ"))</f>
        <v/>
      </c>
      <c r="U25" s="43" t="str">
        <f ca="1">IF($G25="","",TEXT(VLOOKUP($A25,Mitglieder!$D$24:$BG$323,U$303),"TT.MM.JJJJ"))</f>
        <v/>
      </c>
      <c r="V25" s="54" t="str">
        <f ca="1">IF(OR(VLOOKUP($A25,Mitglieder!$D$24:$BG$323,V$303)="",$G25=""),"",VLOOKUP($A25,Mitglieder!$D$24:$BG$323,V$303))</f>
        <v/>
      </c>
      <c r="W25" s="54" t="str">
        <f ca="1">IF(OR(VLOOKUP($A25,Mitglieder!$D$24:$BG$323,W$303)="",$G25=""),"",VLOOKUP($A25,Mitglieder!$D$24:$BG$323,W$303))</f>
        <v/>
      </c>
      <c r="X25" s="54" t="str">
        <f ca="1">IF(OR(VLOOKUP($A25,Mitglieder!$D$24:$BG$323,X$303)="",$G25=""),"",VLOOKUP($A25,Mitglieder!$D$24:$BG$323,X$303))</f>
        <v/>
      </c>
      <c r="Y25" s="54" t="str">
        <f ca="1">IF(OR(VLOOKUP($A25,Mitglieder!$D$24:$BG$323,Y$303)="",$G25=""),"",VLOOKUP($A25,Mitglieder!$D$24:$BG$323,Y$303))</f>
        <v/>
      </c>
      <c r="Z25" s="54" t="str">
        <f ca="1">IF(OR(VLOOKUP($A25,Mitglieder!$D$24:$BG$323,Z$303)="",$G25=""),"",VLOOKUP($A25,Mitglieder!$D$24:$BG$323,Z$303))</f>
        <v/>
      </c>
      <c r="AA25" s="54" t="str">
        <f ca="1">IF(OR(VLOOKUP($A25,Mitglieder!$D$24:$BG$323,AA$303)="",$G25=""),"",VLOOKUP($A25,Mitglieder!$D$24:$BG$323,AA$303))</f>
        <v/>
      </c>
      <c r="AB25" s="54" t="str">
        <f ca="1">IF(OR(VLOOKUP($A25,Mitglieder!$D$24:$BG$323,AB$303)="",$G25=""),"",VLOOKUP($A25,Mitglieder!$D$24:$BG$323,AB$303))</f>
        <v/>
      </c>
      <c r="AC25" s="54" t="str">
        <f ca="1">IF(OR(VLOOKUP($A25,Mitglieder!$D$24:$BG$323,AC$303)="",$G25=""),"",VLOOKUP($A25,Mitglieder!$D$24:$BG$323,AC$303))</f>
        <v/>
      </c>
      <c r="AD25" s="54" t="str">
        <f ca="1">IF(OR(VLOOKUP($A25,Mitglieder!$D$24:$BG$323,AD$303)="",$G25=""),"",VLOOKUP($A25,Mitglieder!$D$24:$BG$323,AD$303))</f>
        <v/>
      </c>
      <c r="AE25" s="54" t="str">
        <f ca="1">IF(OR(VLOOKUP($A25,Mitglieder!$D$24:$BG$323,AE$303)="",$G25=""),"",VLOOKUP($A25,Mitglieder!$D$24:$BG$323,AE$303))</f>
        <v/>
      </c>
      <c r="AF25" s="54" t="str">
        <f ca="1">IF(OR(VLOOKUP($A25,Mitglieder!$D$24:$BG$323,AF$303)="",$G25=""),"",VLOOKUP($A25,Mitglieder!$D$24:$BG$323,AF$303))</f>
        <v/>
      </c>
      <c r="AG25" s="54" t="str">
        <f ca="1">IF(OR(VLOOKUP($A25,Mitglieder!$D$24:$BG$323,AG$303)="",$G25=""),"",VLOOKUP($A25,Mitglieder!$D$24:$BG$323,AG$303))</f>
        <v/>
      </c>
      <c r="AH25" s="54" t="str">
        <f ca="1">IF(OR(VLOOKUP($A25,Mitglieder!$D$24:$BG$323,AH$303)="",$G25=""),"",VLOOKUP($A25,Mitglieder!$D$24:$BG$323,AH$303))</f>
        <v/>
      </c>
      <c r="AI25" s="54" t="str">
        <f ca="1">IF(OR(VLOOKUP($A25,Mitglieder!$D$24:$BG$323,AI$303)="",$G25=""),"",VLOOKUP($A25,Mitglieder!$D$24:$BG$323,AI$303))</f>
        <v/>
      </c>
      <c r="AJ25" s="54" t="str">
        <f ca="1">IF(OR(VLOOKUP($A25,Mitglieder!$D$24:$BG$323,AJ$303)="",$G25=""),"",VLOOKUP($A25,Mitglieder!$D$24:$BG$323,AJ$303))</f>
        <v/>
      </c>
      <c r="AK25" s="54" t="str">
        <f ca="1">IF(OR(VLOOKUP($A25,Mitglieder!$D$24:$BG$323,AK$303)="",$G25=""),"",VLOOKUP($A25,Mitglieder!$D$24:$BG$323,AK$303))</f>
        <v/>
      </c>
      <c r="AL25" s="54" t="str">
        <f ca="1">IF(OR(VLOOKUP($A25,Mitglieder!$D$24:$BG$323,AL$303)="",$G25=""),"",VLOOKUP($A25,Mitglieder!$D$24:$BG$323,AL$303))</f>
        <v/>
      </c>
      <c r="AM25" s="42" t="str">
        <f ca="1">IF($G25="","",VLOOKUP($A25,Mitglieder!$D$24:$BG$323,AM$303))</f>
        <v/>
      </c>
      <c r="AN25" s="54" t="str">
        <f ca="1">IF(OR(VLOOKUP($A25,Mitglieder!$D$24:$BG$323,AN$303)="",$G25=""),"",VLOOKUP($A25,Mitglieder!$D$24:$BG$323,AN$303))</f>
        <v/>
      </c>
      <c r="AO25" s="43" t="str">
        <f ca="1">IF($G25="","",TEXT(VLOOKUP($A25,Mitglieder!$D$24:$BG$323,AO$303),"TT.MM.JJJJ"))</f>
        <v/>
      </c>
      <c r="AP25" s="42" t="str">
        <f ca="1">IF($G25="","",VLOOKUP($A25,Mitglieder!$D$24:$BG$323,AP$303))</f>
        <v/>
      </c>
      <c r="AQ25" s="45" t="str">
        <f ca="1">IF($G25="","",TEXT(VLOOKUP($A25,Mitglieder!$D$24:$BG$323,AQ$303),"0.00"))</f>
        <v/>
      </c>
      <c r="AR25" s="54" t="str">
        <f ca="1">IF(OR(VLOOKUP($A25,Mitglieder!$D$24:$BG$323,AR$303)="",$G25=""),"",VLOOKUP($A25,Mitglieder!$D$24:$BG$323,AR$303))</f>
        <v/>
      </c>
      <c r="AS25" s="45" t="str">
        <f ca="1">IF($G25="","",TEXT(VLOOKUP($A25,Mitglieder!$D$24:$BG$323,AS$303),"0.00"))</f>
        <v/>
      </c>
      <c r="AT25" s="54" t="str">
        <f ca="1">IF(OR(VLOOKUP($A25,Mitglieder!$D$24:$BG$323,AT$303)="",$G25=""),"",VLOOKUP($A25,Mitglieder!$D$24:$BG$323,AT$303))</f>
        <v/>
      </c>
      <c r="AU25" s="45" t="str">
        <f ca="1">IF($G25="","",TEXT(VLOOKUP($A25,Mitglieder!$D$24:$BG$323,AU$303),"0.00"))</f>
        <v/>
      </c>
      <c r="AV25" s="45" t="str">
        <f ca="1">IF($G25="","",TEXT(VLOOKUP($A25,Mitglieder!$D$24:$BG$323,AV$303),"0.00"))</f>
        <v/>
      </c>
      <c r="AW25" s="42" t="str">
        <f ca="1">IF($G25="","",VLOOKUP($A25,Mitglieder!$D$24:$BG$323,AW$303))</f>
        <v/>
      </c>
      <c r="AX25" s="54" t="str">
        <f ca="1">IF(OR(VLOOKUP($A25,Mitglieder!$D$24:$BG$323,AX$303)="",$G25=""),"",VLOOKUP($A25,Mitglieder!$D$24:$BG$323,AX$303))</f>
        <v/>
      </c>
      <c r="AY25" s="75" t="str">
        <f t="shared" ca="1" si="0"/>
        <v/>
      </c>
      <c r="AZ25" s="43" t="str">
        <f ca="1">IF($G25="","",TEXT(VLOOKUP($A25,Mitglieder!$C$24:$BG$323,AZ$303),"TT.MM.JJJJ"))</f>
        <v/>
      </c>
      <c r="BA25" s="43" t="str">
        <f ca="1">IF($G25="","",TEXT(VLOOKUP($A25,Mitglieder!$C$24:$BG$323,BA$303),"TT.MM.JJJJ"))</f>
        <v/>
      </c>
      <c r="BB25" s="43" t="str">
        <f ca="1">IF($G25="","",TEXT(VLOOKUP($A25,Mitglieder!$C$24:$BG$323,BB$303),"TT.MM.JJJJ"))</f>
        <v/>
      </c>
      <c r="BC25" s="43" t="str">
        <f ca="1">IF($G25="","",TEXT(VLOOKUP($A25,Mitglieder!$C$24:$BG$323,BC$303),"TT.MM.JJJJ"))</f>
        <v/>
      </c>
      <c r="BD25" s="75" t="str">
        <f t="shared" ca="1" si="1"/>
        <v/>
      </c>
      <c r="BE25" s="42" t="str">
        <f ca="1">IF($G25="","",VLOOKUP($A25,Mitglieder!$D$24:$BG$323,BE$303))</f>
        <v/>
      </c>
      <c r="BF25" s="42" t="str">
        <f ca="1">IF($G25="","",VLOOKUP($A25,Mitglieder!$D$24:$BG$323,BF$303))</f>
        <v/>
      </c>
      <c r="BH25" s="75" t="str">
        <f ca="1">IF(G25="","",AY25+'Details Verein'!$D$25)</f>
        <v/>
      </c>
    </row>
    <row r="26" spans="1:60" x14ac:dyDescent="0.35">
      <c r="A26" s="42">
        <v>26</v>
      </c>
      <c r="B26" s="42"/>
      <c r="C26" s="42">
        <f ca="1">VLOOKUP($A26,Mitglieder!$D$24:$BA$323,C$303)</f>
        <v>1.0299999999999967</v>
      </c>
      <c r="D26" s="42"/>
      <c r="E26" s="42" t="str">
        <f ca="1">IF($G26="","",VLOOKUP($A26,Mitglieder!$D$24:$BG$323,E$303))</f>
        <v/>
      </c>
      <c r="F26" s="54" t="str">
        <f ca="1">IF(OR(VLOOKUP($A26,Mitglieder!$D$24:$BG$323,F$303)="",$G26=""),"",VLOOKUP($A26,Mitglieder!$D$24:$BG$323,F$303))</f>
        <v/>
      </c>
      <c r="G26" s="72" t="str">
        <f ca="1">IF(C26/ROUND(C26,0)=1,VLOOKUP($A26,Mitglieder!$D$24:$BA$323,G$303),"")</f>
        <v/>
      </c>
      <c r="H26" s="42" t="str">
        <f ca="1">IF($G26="","",VLOOKUP($A26,Mitglieder!$D$24:$BG$323,H$303))</f>
        <v/>
      </c>
      <c r="I26" s="54" t="str">
        <f ca="1">IF(OR(VLOOKUP($A26,Mitglieder!$D$24:$BG$323,I$303)="",$G26=""),"",VLOOKUP($A26,Mitglieder!$D$24:$BG$323,I$303))</f>
        <v/>
      </c>
      <c r="J26" s="42" t="str">
        <f ca="1">IF($G26="","",VLOOKUP($A26,Mitglieder!$D$24:$BG$323,J$303))</f>
        <v/>
      </c>
      <c r="K26" s="54" t="str">
        <f ca="1">IF(OR(VLOOKUP($A26,Mitglieder!$D$24:$BG$323,K$303)="",$G26=""),"",VLOOKUP($A26,Mitglieder!$D$24:$BG$323,K$303))</f>
        <v/>
      </c>
      <c r="L26" s="42" t="str">
        <f ca="1">IF($G26="","",VLOOKUP($A26,Mitglieder!$D$24:$BG$323,L$303))</f>
        <v/>
      </c>
      <c r="M26" s="42" t="str">
        <f ca="1">IF($G26="","",VLOOKUP($A26,Mitglieder!$D$24:$BG$323,M$303))</f>
        <v/>
      </c>
      <c r="N26" s="42" t="str">
        <f ca="1">IF($G26="","",VLOOKUP($A26,Mitglieder!$D$24:$BG$323,N$303))</f>
        <v/>
      </c>
      <c r="O26" s="42" t="str">
        <f ca="1">IF($G26="","",VLOOKUP($A26,Mitglieder!$D$24:$BG$323,O$303))</f>
        <v/>
      </c>
      <c r="P26" s="42" t="str">
        <f ca="1">IF($G26="","",VLOOKUP($A26,Mitglieder!$D$24:$BG$323,P$303))</f>
        <v/>
      </c>
      <c r="Q26" s="42" t="str">
        <f ca="1">IF($G26="","",VLOOKUP($A26,Mitglieder!$D$24:$BG$323,Q$303))</f>
        <v/>
      </c>
      <c r="R26" s="54" t="str">
        <f ca="1">IF(OR(VLOOKUP($A26,Mitglieder!$D$24:$BG$323,R$303)="",$G26=""),"",VLOOKUP($A26,Mitglieder!$D$24:$BG$323,R$303))</f>
        <v/>
      </c>
      <c r="S26" s="43" t="str">
        <f ca="1">IF($G26="","",TEXT(VLOOKUP($A26,Mitglieder!$D$24:$BG$323,S$303),"TT.MM.JJJJ"))</f>
        <v/>
      </c>
      <c r="T26" s="43" t="str">
        <f ca="1">IF($G26="","",TEXT(VLOOKUP($A26,Mitglieder!$D$24:$BG$323,T$303),"TT.MM.JJJJ"))</f>
        <v/>
      </c>
      <c r="U26" s="43" t="str">
        <f ca="1">IF($G26="","",TEXT(VLOOKUP($A26,Mitglieder!$D$24:$BG$323,U$303),"TT.MM.JJJJ"))</f>
        <v/>
      </c>
      <c r="V26" s="54" t="str">
        <f ca="1">IF(OR(VLOOKUP($A26,Mitglieder!$D$24:$BG$323,V$303)="",$G26=""),"",VLOOKUP($A26,Mitglieder!$D$24:$BG$323,V$303))</f>
        <v/>
      </c>
      <c r="W26" s="54" t="str">
        <f ca="1">IF(OR(VLOOKUP($A26,Mitglieder!$D$24:$BG$323,W$303)="",$G26=""),"",VLOOKUP($A26,Mitglieder!$D$24:$BG$323,W$303))</f>
        <v/>
      </c>
      <c r="X26" s="54" t="str">
        <f ca="1">IF(OR(VLOOKUP($A26,Mitglieder!$D$24:$BG$323,X$303)="",$G26=""),"",VLOOKUP($A26,Mitglieder!$D$24:$BG$323,X$303))</f>
        <v/>
      </c>
      <c r="Y26" s="54" t="str">
        <f ca="1">IF(OR(VLOOKUP($A26,Mitglieder!$D$24:$BG$323,Y$303)="",$G26=""),"",VLOOKUP($A26,Mitglieder!$D$24:$BG$323,Y$303))</f>
        <v/>
      </c>
      <c r="Z26" s="54" t="str">
        <f ca="1">IF(OR(VLOOKUP($A26,Mitglieder!$D$24:$BG$323,Z$303)="",$G26=""),"",VLOOKUP($A26,Mitglieder!$D$24:$BG$323,Z$303))</f>
        <v/>
      </c>
      <c r="AA26" s="54" t="str">
        <f ca="1">IF(OR(VLOOKUP($A26,Mitglieder!$D$24:$BG$323,AA$303)="",$G26=""),"",VLOOKUP($A26,Mitglieder!$D$24:$BG$323,AA$303))</f>
        <v/>
      </c>
      <c r="AB26" s="54" t="str">
        <f ca="1">IF(OR(VLOOKUP($A26,Mitglieder!$D$24:$BG$323,AB$303)="",$G26=""),"",VLOOKUP($A26,Mitglieder!$D$24:$BG$323,AB$303))</f>
        <v/>
      </c>
      <c r="AC26" s="54" t="str">
        <f ca="1">IF(OR(VLOOKUP($A26,Mitglieder!$D$24:$BG$323,AC$303)="",$G26=""),"",VLOOKUP($A26,Mitglieder!$D$24:$BG$323,AC$303))</f>
        <v/>
      </c>
      <c r="AD26" s="54" t="str">
        <f ca="1">IF(OR(VLOOKUP($A26,Mitglieder!$D$24:$BG$323,AD$303)="",$G26=""),"",VLOOKUP($A26,Mitglieder!$D$24:$BG$323,AD$303))</f>
        <v/>
      </c>
      <c r="AE26" s="54" t="str">
        <f ca="1">IF(OR(VLOOKUP($A26,Mitglieder!$D$24:$BG$323,AE$303)="",$G26=""),"",VLOOKUP($A26,Mitglieder!$D$24:$BG$323,AE$303))</f>
        <v/>
      </c>
      <c r="AF26" s="54" t="str">
        <f ca="1">IF(OR(VLOOKUP($A26,Mitglieder!$D$24:$BG$323,AF$303)="",$G26=""),"",VLOOKUP($A26,Mitglieder!$D$24:$BG$323,AF$303))</f>
        <v/>
      </c>
      <c r="AG26" s="54" t="str">
        <f ca="1">IF(OR(VLOOKUP($A26,Mitglieder!$D$24:$BG$323,AG$303)="",$G26=""),"",VLOOKUP($A26,Mitglieder!$D$24:$BG$323,AG$303))</f>
        <v/>
      </c>
      <c r="AH26" s="54" t="str">
        <f ca="1">IF(OR(VLOOKUP($A26,Mitglieder!$D$24:$BG$323,AH$303)="",$G26=""),"",VLOOKUP($A26,Mitglieder!$D$24:$BG$323,AH$303))</f>
        <v/>
      </c>
      <c r="AI26" s="54" t="str">
        <f ca="1">IF(OR(VLOOKUP($A26,Mitglieder!$D$24:$BG$323,AI$303)="",$G26=""),"",VLOOKUP($A26,Mitglieder!$D$24:$BG$323,AI$303))</f>
        <v/>
      </c>
      <c r="AJ26" s="54" t="str">
        <f ca="1">IF(OR(VLOOKUP($A26,Mitglieder!$D$24:$BG$323,AJ$303)="",$G26=""),"",VLOOKUP($A26,Mitglieder!$D$24:$BG$323,AJ$303))</f>
        <v/>
      </c>
      <c r="AK26" s="54" t="str">
        <f ca="1">IF(OR(VLOOKUP($A26,Mitglieder!$D$24:$BG$323,AK$303)="",$G26=""),"",VLOOKUP($A26,Mitglieder!$D$24:$BG$323,AK$303))</f>
        <v/>
      </c>
      <c r="AL26" s="54" t="str">
        <f ca="1">IF(OR(VLOOKUP($A26,Mitglieder!$D$24:$BG$323,AL$303)="",$G26=""),"",VLOOKUP($A26,Mitglieder!$D$24:$BG$323,AL$303))</f>
        <v/>
      </c>
      <c r="AM26" s="42" t="str">
        <f ca="1">IF($G26="","",VLOOKUP($A26,Mitglieder!$D$24:$BG$323,AM$303))</f>
        <v/>
      </c>
      <c r="AN26" s="54" t="str">
        <f ca="1">IF(OR(VLOOKUP($A26,Mitglieder!$D$24:$BG$323,AN$303)="",$G26=""),"",VLOOKUP($A26,Mitglieder!$D$24:$BG$323,AN$303))</f>
        <v/>
      </c>
      <c r="AO26" s="43" t="str">
        <f ca="1">IF($G26="","",TEXT(VLOOKUP($A26,Mitglieder!$D$24:$BG$323,AO$303),"TT.MM.JJJJ"))</f>
        <v/>
      </c>
      <c r="AP26" s="42" t="str">
        <f ca="1">IF($G26="","",VLOOKUP($A26,Mitglieder!$D$24:$BG$323,AP$303))</f>
        <v/>
      </c>
      <c r="AQ26" s="45" t="str">
        <f ca="1">IF($G26="","",TEXT(VLOOKUP($A26,Mitglieder!$D$24:$BG$323,AQ$303),"0.00"))</f>
        <v/>
      </c>
      <c r="AR26" s="54" t="str">
        <f ca="1">IF(OR(VLOOKUP($A26,Mitglieder!$D$24:$BG$323,AR$303)="",$G26=""),"",VLOOKUP($A26,Mitglieder!$D$24:$BG$323,AR$303))</f>
        <v/>
      </c>
      <c r="AS26" s="45" t="str">
        <f ca="1">IF($G26="","",TEXT(VLOOKUP($A26,Mitglieder!$D$24:$BG$323,AS$303),"0.00"))</f>
        <v/>
      </c>
      <c r="AT26" s="54" t="str">
        <f ca="1">IF(OR(VLOOKUP($A26,Mitglieder!$D$24:$BG$323,AT$303)="",$G26=""),"",VLOOKUP($A26,Mitglieder!$D$24:$BG$323,AT$303))</f>
        <v/>
      </c>
      <c r="AU26" s="45" t="str">
        <f ca="1">IF($G26="","",TEXT(VLOOKUP($A26,Mitglieder!$D$24:$BG$323,AU$303),"0.00"))</f>
        <v/>
      </c>
      <c r="AV26" s="45" t="str">
        <f ca="1">IF($G26="","",TEXT(VLOOKUP($A26,Mitglieder!$D$24:$BG$323,AV$303),"0.00"))</f>
        <v/>
      </c>
      <c r="AW26" s="42" t="str">
        <f ca="1">IF($G26="","",VLOOKUP($A26,Mitglieder!$D$24:$BG$323,AW$303))</f>
        <v/>
      </c>
      <c r="AX26" s="54" t="str">
        <f ca="1">IF(OR(VLOOKUP($A26,Mitglieder!$D$24:$BG$323,AX$303)="",$G26=""),"",VLOOKUP($A26,Mitglieder!$D$24:$BG$323,AX$303))</f>
        <v/>
      </c>
      <c r="AY26" s="75" t="str">
        <f t="shared" ca="1" si="0"/>
        <v/>
      </c>
      <c r="AZ26" s="43" t="str">
        <f ca="1">IF($G26="","",TEXT(VLOOKUP($A26,Mitglieder!$C$24:$BG$323,AZ$303),"TT.MM.JJJJ"))</f>
        <v/>
      </c>
      <c r="BA26" s="43" t="str">
        <f ca="1">IF($G26="","",TEXT(VLOOKUP($A26,Mitglieder!$C$24:$BG$323,BA$303),"TT.MM.JJJJ"))</f>
        <v/>
      </c>
      <c r="BB26" s="43" t="str">
        <f ca="1">IF($G26="","",TEXT(VLOOKUP($A26,Mitglieder!$C$24:$BG$323,BB$303),"TT.MM.JJJJ"))</f>
        <v/>
      </c>
      <c r="BC26" s="43" t="str">
        <f ca="1">IF($G26="","",TEXT(VLOOKUP($A26,Mitglieder!$C$24:$BG$323,BC$303),"TT.MM.JJJJ"))</f>
        <v/>
      </c>
      <c r="BD26" s="75" t="str">
        <f t="shared" ca="1" si="1"/>
        <v/>
      </c>
      <c r="BE26" s="42" t="str">
        <f ca="1">IF($G26="","",VLOOKUP($A26,Mitglieder!$D$24:$BG$323,BE$303))</f>
        <v/>
      </c>
      <c r="BF26" s="42" t="str">
        <f ca="1">IF($G26="","",VLOOKUP($A26,Mitglieder!$D$24:$BG$323,BF$303))</f>
        <v/>
      </c>
      <c r="BH26" s="75" t="str">
        <f ca="1">IF(G26="","",AY26+'Details Verein'!$D$25)</f>
        <v/>
      </c>
    </row>
    <row r="27" spans="1:60" x14ac:dyDescent="0.35">
      <c r="A27" s="42">
        <v>27</v>
      </c>
      <c r="B27" s="42"/>
      <c r="C27" s="42">
        <f ca="1">VLOOKUP($A27,Mitglieder!$D$24:$BA$323,C$303)</f>
        <v>1.0299999999999967</v>
      </c>
      <c r="D27" s="42"/>
      <c r="E27" s="42" t="str">
        <f ca="1">IF($G27="","",VLOOKUP($A27,Mitglieder!$D$24:$BG$323,E$303))</f>
        <v/>
      </c>
      <c r="F27" s="54" t="str">
        <f ca="1">IF(OR(VLOOKUP($A27,Mitglieder!$D$24:$BG$323,F$303)="",$G27=""),"",VLOOKUP($A27,Mitglieder!$D$24:$BG$323,F$303))</f>
        <v/>
      </c>
      <c r="G27" s="72" t="str">
        <f ca="1">IF(C27/ROUND(C27,0)=1,VLOOKUP($A27,Mitglieder!$D$24:$BA$323,G$303),"")</f>
        <v/>
      </c>
      <c r="H27" s="42" t="str">
        <f ca="1">IF($G27="","",VLOOKUP($A27,Mitglieder!$D$24:$BG$323,H$303))</f>
        <v/>
      </c>
      <c r="I27" s="54" t="str">
        <f ca="1">IF(OR(VLOOKUP($A27,Mitglieder!$D$24:$BG$323,I$303)="",$G27=""),"",VLOOKUP($A27,Mitglieder!$D$24:$BG$323,I$303))</f>
        <v/>
      </c>
      <c r="J27" s="42" t="str">
        <f ca="1">IF($G27="","",VLOOKUP($A27,Mitglieder!$D$24:$BG$323,J$303))</f>
        <v/>
      </c>
      <c r="K27" s="54" t="str">
        <f ca="1">IF(OR(VLOOKUP($A27,Mitglieder!$D$24:$BG$323,K$303)="",$G27=""),"",VLOOKUP($A27,Mitglieder!$D$24:$BG$323,K$303))</f>
        <v/>
      </c>
      <c r="L27" s="42" t="str">
        <f ca="1">IF($G27="","",VLOOKUP($A27,Mitglieder!$D$24:$BG$323,L$303))</f>
        <v/>
      </c>
      <c r="M27" s="42" t="str">
        <f ca="1">IF($G27="","",VLOOKUP($A27,Mitglieder!$D$24:$BG$323,M$303))</f>
        <v/>
      </c>
      <c r="N27" s="42" t="str">
        <f ca="1">IF($G27="","",VLOOKUP($A27,Mitglieder!$D$24:$BG$323,N$303))</f>
        <v/>
      </c>
      <c r="O27" s="42" t="str">
        <f ca="1">IF($G27="","",VLOOKUP($A27,Mitglieder!$D$24:$BG$323,O$303))</f>
        <v/>
      </c>
      <c r="P27" s="42" t="str">
        <f ca="1">IF($G27="","",VLOOKUP($A27,Mitglieder!$D$24:$BG$323,P$303))</f>
        <v/>
      </c>
      <c r="Q27" s="42" t="str">
        <f ca="1">IF($G27="","",VLOOKUP($A27,Mitglieder!$D$24:$BG$323,Q$303))</f>
        <v/>
      </c>
      <c r="R27" s="54" t="str">
        <f ca="1">IF(OR(VLOOKUP($A27,Mitglieder!$D$24:$BG$323,R$303)="",$G27=""),"",VLOOKUP($A27,Mitglieder!$D$24:$BG$323,R$303))</f>
        <v/>
      </c>
      <c r="S27" s="43" t="str">
        <f ca="1">IF($G27="","",TEXT(VLOOKUP($A27,Mitglieder!$D$24:$BG$323,S$303),"TT.MM.JJJJ"))</f>
        <v/>
      </c>
      <c r="T27" s="43" t="str">
        <f ca="1">IF($G27="","",TEXT(VLOOKUP($A27,Mitglieder!$D$24:$BG$323,T$303),"TT.MM.JJJJ"))</f>
        <v/>
      </c>
      <c r="U27" s="43" t="str">
        <f ca="1">IF($G27="","",TEXT(VLOOKUP($A27,Mitglieder!$D$24:$BG$323,U$303),"TT.MM.JJJJ"))</f>
        <v/>
      </c>
      <c r="V27" s="54" t="str">
        <f ca="1">IF(OR(VLOOKUP($A27,Mitglieder!$D$24:$BG$323,V$303)="",$G27=""),"",VLOOKUP($A27,Mitglieder!$D$24:$BG$323,V$303))</f>
        <v/>
      </c>
      <c r="W27" s="54" t="str">
        <f ca="1">IF(OR(VLOOKUP($A27,Mitglieder!$D$24:$BG$323,W$303)="",$G27=""),"",VLOOKUP($A27,Mitglieder!$D$24:$BG$323,W$303))</f>
        <v/>
      </c>
      <c r="X27" s="54" t="str">
        <f ca="1">IF(OR(VLOOKUP($A27,Mitglieder!$D$24:$BG$323,X$303)="",$G27=""),"",VLOOKUP($A27,Mitglieder!$D$24:$BG$323,X$303))</f>
        <v/>
      </c>
      <c r="Y27" s="54" t="str">
        <f ca="1">IF(OR(VLOOKUP($A27,Mitglieder!$D$24:$BG$323,Y$303)="",$G27=""),"",VLOOKUP($A27,Mitglieder!$D$24:$BG$323,Y$303))</f>
        <v/>
      </c>
      <c r="Z27" s="54" t="str">
        <f ca="1">IF(OR(VLOOKUP($A27,Mitglieder!$D$24:$BG$323,Z$303)="",$G27=""),"",VLOOKUP($A27,Mitglieder!$D$24:$BG$323,Z$303))</f>
        <v/>
      </c>
      <c r="AA27" s="54" t="str">
        <f ca="1">IF(OR(VLOOKUP($A27,Mitglieder!$D$24:$BG$323,AA$303)="",$G27=""),"",VLOOKUP($A27,Mitglieder!$D$24:$BG$323,AA$303))</f>
        <v/>
      </c>
      <c r="AB27" s="54" t="str">
        <f ca="1">IF(OR(VLOOKUP($A27,Mitglieder!$D$24:$BG$323,AB$303)="",$G27=""),"",VLOOKUP($A27,Mitglieder!$D$24:$BG$323,AB$303))</f>
        <v/>
      </c>
      <c r="AC27" s="54" t="str">
        <f ca="1">IF(OR(VLOOKUP($A27,Mitglieder!$D$24:$BG$323,AC$303)="",$G27=""),"",VLOOKUP($A27,Mitglieder!$D$24:$BG$323,AC$303))</f>
        <v/>
      </c>
      <c r="AD27" s="54" t="str">
        <f ca="1">IF(OR(VLOOKUP($A27,Mitglieder!$D$24:$BG$323,AD$303)="",$G27=""),"",VLOOKUP($A27,Mitglieder!$D$24:$BG$323,AD$303))</f>
        <v/>
      </c>
      <c r="AE27" s="54" t="str">
        <f ca="1">IF(OR(VLOOKUP($A27,Mitglieder!$D$24:$BG$323,AE$303)="",$G27=""),"",VLOOKUP($A27,Mitglieder!$D$24:$BG$323,AE$303))</f>
        <v/>
      </c>
      <c r="AF27" s="54" t="str">
        <f ca="1">IF(OR(VLOOKUP($A27,Mitglieder!$D$24:$BG$323,AF$303)="",$G27=""),"",VLOOKUP($A27,Mitglieder!$D$24:$BG$323,AF$303))</f>
        <v/>
      </c>
      <c r="AG27" s="54" t="str">
        <f ca="1">IF(OR(VLOOKUP($A27,Mitglieder!$D$24:$BG$323,AG$303)="",$G27=""),"",VLOOKUP($A27,Mitglieder!$D$24:$BG$323,AG$303))</f>
        <v/>
      </c>
      <c r="AH27" s="54" t="str">
        <f ca="1">IF(OR(VLOOKUP($A27,Mitglieder!$D$24:$BG$323,AH$303)="",$G27=""),"",VLOOKUP($A27,Mitglieder!$D$24:$BG$323,AH$303))</f>
        <v/>
      </c>
      <c r="AI27" s="54" t="str">
        <f ca="1">IF(OR(VLOOKUP($A27,Mitglieder!$D$24:$BG$323,AI$303)="",$G27=""),"",VLOOKUP($A27,Mitglieder!$D$24:$BG$323,AI$303))</f>
        <v/>
      </c>
      <c r="AJ27" s="54" t="str">
        <f ca="1">IF(OR(VLOOKUP($A27,Mitglieder!$D$24:$BG$323,AJ$303)="",$G27=""),"",VLOOKUP($A27,Mitglieder!$D$24:$BG$323,AJ$303))</f>
        <v/>
      </c>
      <c r="AK27" s="54" t="str">
        <f ca="1">IF(OR(VLOOKUP($A27,Mitglieder!$D$24:$BG$323,AK$303)="",$G27=""),"",VLOOKUP($A27,Mitglieder!$D$24:$BG$323,AK$303))</f>
        <v/>
      </c>
      <c r="AL27" s="54" t="str">
        <f ca="1">IF(OR(VLOOKUP($A27,Mitglieder!$D$24:$BG$323,AL$303)="",$G27=""),"",VLOOKUP($A27,Mitglieder!$D$24:$BG$323,AL$303))</f>
        <v/>
      </c>
      <c r="AM27" s="42" t="str">
        <f ca="1">IF($G27="","",VLOOKUP($A27,Mitglieder!$D$24:$BG$323,AM$303))</f>
        <v/>
      </c>
      <c r="AN27" s="54" t="str">
        <f ca="1">IF(OR(VLOOKUP($A27,Mitglieder!$D$24:$BG$323,AN$303)="",$G27=""),"",VLOOKUP($A27,Mitglieder!$D$24:$BG$323,AN$303))</f>
        <v/>
      </c>
      <c r="AO27" s="43" t="str">
        <f ca="1">IF($G27="","",TEXT(VLOOKUP($A27,Mitglieder!$D$24:$BG$323,AO$303),"TT.MM.JJJJ"))</f>
        <v/>
      </c>
      <c r="AP27" s="42" t="str">
        <f ca="1">IF($G27="","",VLOOKUP($A27,Mitglieder!$D$24:$BG$323,AP$303))</f>
        <v/>
      </c>
      <c r="AQ27" s="45" t="str">
        <f ca="1">IF($G27="","",TEXT(VLOOKUP($A27,Mitglieder!$D$24:$BG$323,AQ$303),"0.00"))</f>
        <v/>
      </c>
      <c r="AR27" s="54" t="str">
        <f ca="1">IF(OR(VLOOKUP($A27,Mitglieder!$D$24:$BG$323,AR$303)="",$G27=""),"",VLOOKUP($A27,Mitglieder!$D$24:$BG$323,AR$303))</f>
        <v/>
      </c>
      <c r="AS27" s="45" t="str">
        <f ca="1">IF($G27="","",TEXT(VLOOKUP($A27,Mitglieder!$D$24:$BG$323,AS$303),"0.00"))</f>
        <v/>
      </c>
      <c r="AT27" s="54" t="str">
        <f ca="1">IF(OR(VLOOKUP($A27,Mitglieder!$D$24:$BG$323,AT$303)="",$G27=""),"",VLOOKUP($A27,Mitglieder!$D$24:$BG$323,AT$303))</f>
        <v/>
      </c>
      <c r="AU27" s="45" t="str">
        <f ca="1">IF($G27="","",TEXT(VLOOKUP($A27,Mitglieder!$D$24:$BG$323,AU$303),"0.00"))</f>
        <v/>
      </c>
      <c r="AV27" s="45" t="str">
        <f ca="1">IF($G27="","",TEXT(VLOOKUP($A27,Mitglieder!$D$24:$BG$323,AV$303),"0.00"))</f>
        <v/>
      </c>
      <c r="AW27" s="42" t="str">
        <f ca="1">IF($G27="","",VLOOKUP($A27,Mitglieder!$D$24:$BG$323,AW$303))</f>
        <v/>
      </c>
      <c r="AX27" s="54" t="str">
        <f ca="1">IF(OR(VLOOKUP($A27,Mitglieder!$D$24:$BG$323,AX$303)="",$G27=""),"",VLOOKUP($A27,Mitglieder!$D$24:$BG$323,AX$303))</f>
        <v/>
      </c>
      <c r="AY27" s="75" t="str">
        <f t="shared" ca="1" si="0"/>
        <v/>
      </c>
      <c r="AZ27" s="43" t="str">
        <f ca="1">IF($G27="","",TEXT(VLOOKUP($A27,Mitglieder!$C$24:$BG$323,AZ$303),"TT.MM.JJJJ"))</f>
        <v/>
      </c>
      <c r="BA27" s="43" t="str">
        <f ca="1">IF($G27="","",TEXT(VLOOKUP($A27,Mitglieder!$C$24:$BG$323,BA$303),"TT.MM.JJJJ"))</f>
        <v/>
      </c>
      <c r="BB27" s="43" t="str">
        <f ca="1">IF($G27="","",TEXT(VLOOKUP($A27,Mitglieder!$C$24:$BG$323,BB$303),"TT.MM.JJJJ"))</f>
        <v/>
      </c>
      <c r="BC27" s="43" t="str">
        <f ca="1">IF($G27="","",TEXT(VLOOKUP($A27,Mitglieder!$C$24:$BG$323,BC$303),"TT.MM.JJJJ"))</f>
        <v/>
      </c>
      <c r="BD27" s="75" t="str">
        <f t="shared" ca="1" si="1"/>
        <v/>
      </c>
      <c r="BE27" s="42" t="str">
        <f ca="1">IF($G27="","",VLOOKUP($A27,Mitglieder!$D$24:$BG$323,BE$303))</f>
        <v/>
      </c>
      <c r="BF27" s="42" t="str">
        <f ca="1">IF($G27="","",VLOOKUP($A27,Mitglieder!$D$24:$BG$323,BF$303))</f>
        <v/>
      </c>
      <c r="BH27" s="75" t="str">
        <f ca="1">IF(G27="","",AY27+'Details Verein'!$D$25)</f>
        <v/>
      </c>
    </row>
    <row r="28" spans="1:60" x14ac:dyDescent="0.35">
      <c r="A28" s="42">
        <v>28</v>
      </c>
      <c r="B28" s="42"/>
      <c r="C28" s="42">
        <f ca="1">VLOOKUP($A28,Mitglieder!$D$24:$BA$323,C$303)</f>
        <v>1.0299999999999967</v>
      </c>
      <c r="D28" s="42"/>
      <c r="E28" s="42" t="str">
        <f ca="1">IF($G28="","",VLOOKUP($A28,Mitglieder!$D$24:$BG$323,E$303))</f>
        <v/>
      </c>
      <c r="F28" s="54" t="str">
        <f ca="1">IF(OR(VLOOKUP($A28,Mitglieder!$D$24:$BG$323,F$303)="",$G28=""),"",VLOOKUP($A28,Mitglieder!$D$24:$BG$323,F$303))</f>
        <v/>
      </c>
      <c r="G28" s="72" t="str">
        <f ca="1">IF(C28/ROUND(C28,0)=1,VLOOKUP($A28,Mitglieder!$D$24:$BA$323,G$303),"")</f>
        <v/>
      </c>
      <c r="H28" s="42" t="str">
        <f ca="1">IF($G28="","",VLOOKUP($A28,Mitglieder!$D$24:$BG$323,H$303))</f>
        <v/>
      </c>
      <c r="I28" s="54" t="str">
        <f ca="1">IF(OR(VLOOKUP($A28,Mitglieder!$D$24:$BG$323,I$303)="",$G28=""),"",VLOOKUP($A28,Mitglieder!$D$24:$BG$323,I$303))</f>
        <v/>
      </c>
      <c r="J28" s="42" t="str">
        <f ca="1">IF($G28="","",VLOOKUP($A28,Mitglieder!$D$24:$BG$323,J$303))</f>
        <v/>
      </c>
      <c r="K28" s="54" t="str">
        <f ca="1">IF(OR(VLOOKUP($A28,Mitglieder!$D$24:$BG$323,K$303)="",$G28=""),"",VLOOKUP($A28,Mitglieder!$D$24:$BG$323,K$303))</f>
        <v/>
      </c>
      <c r="L28" s="42" t="str">
        <f ca="1">IF($G28="","",VLOOKUP($A28,Mitglieder!$D$24:$BG$323,L$303))</f>
        <v/>
      </c>
      <c r="M28" s="42" t="str">
        <f ca="1">IF($G28="","",VLOOKUP($A28,Mitglieder!$D$24:$BG$323,M$303))</f>
        <v/>
      </c>
      <c r="N28" s="42" t="str">
        <f ca="1">IF($G28="","",VLOOKUP($A28,Mitglieder!$D$24:$BG$323,N$303))</f>
        <v/>
      </c>
      <c r="O28" s="42" t="str">
        <f ca="1">IF($G28="","",VLOOKUP($A28,Mitglieder!$D$24:$BG$323,O$303))</f>
        <v/>
      </c>
      <c r="P28" s="42" t="str">
        <f ca="1">IF($G28="","",VLOOKUP($A28,Mitglieder!$D$24:$BG$323,P$303))</f>
        <v/>
      </c>
      <c r="Q28" s="42" t="str">
        <f ca="1">IF($G28="","",VLOOKUP($A28,Mitglieder!$D$24:$BG$323,Q$303))</f>
        <v/>
      </c>
      <c r="R28" s="54" t="str">
        <f ca="1">IF(OR(VLOOKUP($A28,Mitglieder!$D$24:$BG$323,R$303)="",$G28=""),"",VLOOKUP($A28,Mitglieder!$D$24:$BG$323,R$303))</f>
        <v/>
      </c>
      <c r="S28" s="43" t="str">
        <f ca="1">IF($G28="","",TEXT(VLOOKUP($A28,Mitglieder!$D$24:$BG$323,S$303),"TT.MM.JJJJ"))</f>
        <v/>
      </c>
      <c r="T28" s="43" t="str">
        <f ca="1">IF($G28="","",TEXT(VLOOKUP($A28,Mitglieder!$D$24:$BG$323,T$303),"TT.MM.JJJJ"))</f>
        <v/>
      </c>
      <c r="U28" s="43" t="str">
        <f ca="1">IF($G28="","",TEXT(VLOOKUP($A28,Mitglieder!$D$24:$BG$323,U$303),"TT.MM.JJJJ"))</f>
        <v/>
      </c>
      <c r="V28" s="54" t="str">
        <f ca="1">IF(OR(VLOOKUP($A28,Mitglieder!$D$24:$BG$323,V$303)="",$G28=""),"",VLOOKUP($A28,Mitglieder!$D$24:$BG$323,V$303))</f>
        <v/>
      </c>
      <c r="W28" s="54" t="str">
        <f ca="1">IF(OR(VLOOKUP($A28,Mitglieder!$D$24:$BG$323,W$303)="",$G28=""),"",VLOOKUP($A28,Mitglieder!$D$24:$BG$323,W$303))</f>
        <v/>
      </c>
      <c r="X28" s="54" t="str">
        <f ca="1">IF(OR(VLOOKUP($A28,Mitglieder!$D$24:$BG$323,X$303)="",$G28=""),"",VLOOKUP($A28,Mitglieder!$D$24:$BG$323,X$303))</f>
        <v/>
      </c>
      <c r="Y28" s="54" t="str">
        <f ca="1">IF(OR(VLOOKUP($A28,Mitglieder!$D$24:$BG$323,Y$303)="",$G28=""),"",VLOOKUP($A28,Mitglieder!$D$24:$BG$323,Y$303))</f>
        <v/>
      </c>
      <c r="Z28" s="54" t="str">
        <f ca="1">IF(OR(VLOOKUP($A28,Mitglieder!$D$24:$BG$323,Z$303)="",$G28=""),"",VLOOKUP($A28,Mitglieder!$D$24:$BG$323,Z$303))</f>
        <v/>
      </c>
      <c r="AA28" s="54" t="str">
        <f ca="1">IF(OR(VLOOKUP($A28,Mitglieder!$D$24:$BG$323,AA$303)="",$G28=""),"",VLOOKUP($A28,Mitglieder!$D$24:$BG$323,AA$303))</f>
        <v/>
      </c>
      <c r="AB28" s="54" t="str">
        <f ca="1">IF(OR(VLOOKUP($A28,Mitglieder!$D$24:$BG$323,AB$303)="",$G28=""),"",VLOOKUP($A28,Mitglieder!$D$24:$BG$323,AB$303))</f>
        <v/>
      </c>
      <c r="AC28" s="54" t="str">
        <f ca="1">IF(OR(VLOOKUP($A28,Mitglieder!$D$24:$BG$323,AC$303)="",$G28=""),"",VLOOKUP($A28,Mitglieder!$D$24:$BG$323,AC$303))</f>
        <v/>
      </c>
      <c r="AD28" s="54" t="str">
        <f ca="1">IF(OR(VLOOKUP($A28,Mitglieder!$D$24:$BG$323,AD$303)="",$G28=""),"",VLOOKUP($A28,Mitglieder!$D$24:$BG$323,AD$303))</f>
        <v/>
      </c>
      <c r="AE28" s="54" t="str">
        <f ca="1">IF(OR(VLOOKUP($A28,Mitglieder!$D$24:$BG$323,AE$303)="",$G28=""),"",VLOOKUP($A28,Mitglieder!$D$24:$BG$323,AE$303))</f>
        <v/>
      </c>
      <c r="AF28" s="54" t="str">
        <f ca="1">IF(OR(VLOOKUP($A28,Mitglieder!$D$24:$BG$323,AF$303)="",$G28=""),"",VLOOKUP($A28,Mitglieder!$D$24:$BG$323,AF$303))</f>
        <v/>
      </c>
      <c r="AG28" s="54" t="str">
        <f ca="1">IF(OR(VLOOKUP($A28,Mitglieder!$D$24:$BG$323,AG$303)="",$G28=""),"",VLOOKUP($A28,Mitglieder!$D$24:$BG$323,AG$303))</f>
        <v/>
      </c>
      <c r="AH28" s="54" t="str">
        <f ca="1">IF(OR(VLOOKUP($A28,Mitglieder!$D$24:$BG$323,AH$303)="",$G28=""),"",VLOOKUP($A28,Mitglieder!$D$24:$BG$323,AH$303))</f>
        <v/>
      </c>
      <c r="AI28" s="54" t="str">
        <f ca="1">IF(OR(VLOOKUP($A28,Mitglieder!$D$24:$BG$323,AI$303)="",$G28=""),"",VLOOKUP($A28,Mitglieder!$D$24:$BG$323,AI$303))</f>
        <v/>
      </c>
      <c r="AJ28" s="54" t="str">
        <f ca="1">IF(OR(VLOOKUP($A28,Mitglieder!$D$24:$BG$323,AJ$303)="",$G28=""),"",VLOOKUP($A28,Mitglieder!$D$24:$BG$323,AJ$303))</f>
        <v/>
      </c>
      <c r="AK28" s="54" t="str">
        <f ca="1">IF(OR(VLOOKUP($A28,Mitglieder!$D$24:$BG$323,AK$303)="",$G28=""),"",VLOOKUP($A28,Mitglieder!$D$24:$BG$323,AK$303))</f>
        <v/>
      </c>
      <c r="AL28" s="54" t="str">
        <f ca="1">IF(OR(VLOOKUP($A28,Mitglieder!$D$24:$BG$323,AL$303)="",$G28=""),"",VLOOKUP($A28,Mitglieder!$D$24:$BG$323,AL$303))</f>
        <v/>
      </c>
      <c r="AM28" s="42" t="str">
        <f ca="1">IF($G28="","",VLOOKUP($A28,Mitglieder!$D$24:$BG$323,AM$303))</f>
        <v/>
      </c>
      <c r="AN28" s="54" t="str">
        <f ca="1">IF(OR(VLOOKUP($A28,Mitglieder!$D$24:$BG$323,AN$303)="",$G28=""),"",VLOOKUP($A28,Mitglieder!$D$24:$BG$323,AN$303))</f>
        <v/>
      </c>
      <c r="AO28" s="43" t="str">
        <f ca="1">IF($G28="","",TEXT(VLOOKUP($A28,Mitglieder!$D$24:$BG$323,AO$303),"TT.MM.JJJJ"))</f>
        <v/>
      </c>
      <c r="AP28" s="42" t="str">
        <f ca="1">IF($G28="","",VLOOKUP($A28,Mitglieder!$D$24:$BG$323,AP$303))</f>
        <v/>
      </c>
      <c r="AQ28" s="45" t="str">
        <f ca="1">IF($G28="","",TEXT(VLOOKUP($A28,Mitglieder!$D$24:$BG$323,AQ$303),"0.00"))</f>
        <v/>
      </c>
      <c r="AR28" s="54" t="str">
        <f ca="1">IF(OR(VLOOKUP($A28,Mitglieder!$D$24:$BG$323,AR$303)="",$G28=""),"",VLOOKUP($A28,Mitglieder!$D$24:$BG$323,AR$303))</f>
        <v/>
      </c>
      <c r="AS28" s="45" t="str">
        <f ca="1">IF($G28="","",TEXT(VLOOKUP($A28,Mitglieder!$D$24:$BG$323,AS$303),"0.00"))</f>
        <v/>
      </c>
      <c r="AT28" s="54" t="str">
        <f ca="1">IF(OR(VLOOKUP($A28,Mitglieder!$D$24:$BG$323,AT$303)="",$G28=""),"",VLOOKUP($A28,Mitglieder!$D$24:$BG$323,AT$303))</f>
        <v/>
      </c>
      <c r="AU28" s="45" t="str">
        <f ca="1">IF($G28="","",TEXT(VLOOKUP($A28,Mitglieder!$D$24:$BG$323,AU$303),"0.00"))</f>
        <v/>
      </c>
      <c r="AV28" s="45" t="str">
        <f ca="1">IF($G28="","",TEXT(VLOOKUP($A28,Mitglieder!$D$24:$BG$323,AV$303),"0.00"))</f>
        <v/>
      </c>
      <c r="AW28" s="42" t="str">
        <f ca="1">IF($G28="","",VLOOKUP($A28,Mitglieder!$D$24:$BG$323,AW$303))</f>
        <v/>
      </c>
      <c r="AX28" s="54" t="str">
        <f ca="1">IF(OR(VLOOKUP($A28,Mitglieder!$D$24:$BG$323,AX$303)="",$G28=""),"",VLOOKUP($A28,Mitglieder!$D$24:$BG$323,AX$303))</f>
        <v/>
      </c>
      <c r="AY28" s="75" t="str">
        <f t="shared" ca="1" si="0"/>
        <v/>
      </c>
      <c r="AZ28" s="43" t="str">
        <f ca="1">IF($G28="","",TEXT(VLOOKUP($A28,Mitglieder!$C$24:$BG$323,AZ$303),"TT.MM.JJJJ"))</f>
        <v/>
      </c>
      <c r="BA28" s="43" t="str">
        <f ca="1">IF($G28="","",TEXT(VLOOKUP($A28,Mitglieder!$C$24:$BG$323,BA$303),"TT.MM.JJJJ"))</f>
        <v/>
      </c>
      <c r="BB28" s="43" t="str">
        <f ca="1">IF($G28="","",TEXT(VLOOKUP($A28,Mitglieder!$C$24:$BG$323,BB$303),"TT.MM.JJJJ"))</f>
        <v/>
      </c>
      <c r="BC28" s="43" t="str">
        <f ca="1">IF($G28="","",TEXT(VLOOKUP($A28,Mitglieder!$C$24:$BG$323,BC$303),"TT.MM.JJJJ"))</f>
        <v/>
      </c>
      <c r="BD28" s="75" t="str">
        <f t="shared" ca="1" si="1"/>
        <v/>
      </c>
      <c r="BE28" s="42" t="str">
        <f ca="1">IF($G28="","",VLOOKUP($A28,Mitglieder!$D$24:$BG$323,BE$303))</f>
        <v/>
      </c>
      <c r="BF28" s="42" t="str">
        <f ca="1">IF($G28="","",VLOOKUP($A28,Mitglieder!$D$24:$BG$323,BF$303))</f>
        <v/>
      </c>
      <c r="BH28" s="75" t="str">
        <f ca="1">IF(G28="","",AY28+'Details Verein'!$D$25)</f>
        <v/>
      </c>
    </row>
    <row r="29" spans="1:60" x14ac:dyDescent="0.35">
      <c r="A29" s="42">
        <v>29</v>
      </c>
      <c r="B29" s="42"/>
      <c r="C29" s="42">
        <f ca="1">VLOOKUP($A29,Mitglieder!$D$24:$BA$323,C$303)</f>
        <v>1.0299999999999967</v>
      </c>
      <c r="D29" s="42"/>
      <c r="E29" s="42" t="str">
        <f ca="1">IF($G29="","",VLOOKUP($A29,Mitglieder!$D$24:$BG$323,E$303))</f>
        <v/>
      </c>
      <c r="F29" s="54" t="str">
        <f ca="1">IF(OR(VLOOKUP($A29,Mitglieder!$D$24:$BG$323,F$303)="",$G29=""),"",VLOOKUP($A29,Mitglieder!$D$24:$BG$323,F$303))</f>
        <v/>
      </c>
      <c r="G29" s="72" t="str">
        <f ca="1">IF(C29/ROUND(C29,0)=1,VLOOKUP($A29,Mitglieder!$D$24:$BA$323,G$303),"")</f>
        <v/>
      </c>
      <c r="H29" s="42" t="str">
        <f ca="1">IF($G29="","",VLOOKUP($A29,Mitglieder!$D$24:$BG$323,H$303))</f>
        <v/>
      </c>
      <c r="I29" s="54" t="str">
        <f ca="1">IF(OR(VLOOKUP($A29,Mitglieder!$D$24:$BG$323,I$303)="",$G29=""),"",VLOOKUP($A29,Mitglieder!$D$24:$BG$323,I$303))</f>
        <v/>
      </c>
      <c r="J29" s="42" t="str">
        <f ca="1">IF($G29="","",VLOOKUP($A29,Mitglieder!$D$24:$BG$323,J$303))</f>
        <v/>
      </c>
      <c r="K29" s="54" t="str">
        <f ca="1">IF(OR(VLOOKUP($A29,Mitglieder!$D$24:$BG$323,K$303)="",$G29=""),"",VLOOKUP($A29,Mitglieder!$D$24:$BG$323,K$303))</f>
        <v/>
      </c>
      <c r="L29" s="42" t="str">
        <f ca="1">IF($G29="","",VLOOKUP($A29,Mitglieder!$D$24:$BG$323,L$303))</f>
        <v/>
      </c>
      <c r="M29" s="42" t="str">
        <f ca="1">IF($G29="","",VLOOKUP($A29,Mitglieder!$D$24:$BG$323,M$303))</f>
        <v/>
      </c>
      <c r="N29" s="42" t="str">
        <f ca="1">IF($G29="","",VLOOKUP($A29,Mitglieder!$D$24:$BG$323,N$303))</f>
        <v/>
      </c>
      <c r="O29" s="42" t="str">
        <f ca="1">IF($G29="","",VLOOKUP($A29,Mitglieder!$D$24:$BG$323,O$303))</f>
        <v/>
      </c>
      <c r="P29" s="42" t="str">
        <f ca="1">IF($G29="","",VLOOKUP($A29,Mitglieder!$D$24:$BG$323,P$303))</f>
        <v/>
      </c>
      <c r="Q29" s="42" t="str">
        <f ca="1">IF($G29="","",VLOOKUP($A29,Mitglieder!$D$24:$BG$323,Q$303))</f>
        <v/>
      </c>
      <c r="R29" s="54" t="str">
        <f ca="1">IF(OR(VLOOKUP($A29,Mitglieder!$D$24:$BG$323,R$303)="",$G29=""),"",VLOOKUP($A29,Mitglieder!$D$24:$BG$323,R$303))</f>
        <v/>
      </c>
      <c r="S29" s="43" t="str">
        <f ca="1">IF($G29="","",TEXT(VLOOKUP($A29,Mitglieder!$D$24:$BG$323,S$303),"TT.MM.JJJJ"))</f>
        <v/>
      </c>
      <c r="T29" s="43" t="str">
        <f ca="1">IF($G29="","",TEXT(VLOOKUP($A29,Mitglieder!$D$24:$BG$323,T$303),"TT.MM.JJJJ"))</f>
        <v/>
      </c>
      <c r="U29" s="43" t="str">
        <f ca="1">IF($G29="","",TEXT(VLOOKUP($A29,Mitglieder!$D$24:$BG$323,U$303),"TT.MM.JJJJ"))</f>
        <v/>
      </c>
      <c r="V29" s="54" t="str">
        <f ca="1">IF(OR(VLOOKUP($A29,Mitglieder!$D$24:$BG$323,V$303)="",$G29=""),"",VLOOKUP($A29,Mitglieder!$D$24:$BG$323,V$303))</f>
        <v/>
      </c>
      <c r="W29" s="54" t="str">
        <f ca="1">IF(OR(VLOOKUP($A29,Mitglieder!$D$24:$BG$323,W$303)="",$G29=""),"",VLOOKUP($A29,Mitglieder!$D$24:$BG$323,W$303))</f>
        <v/>
      </c>
      <c r="X29" s="54" t="str">
        <f ca="1">IF(OR(VLOOKUP($A29,Mitglieder!$D$24:$BG$323,X$303)="",$G29=""),"",VLOOKUP($A29,Mitglieder!$D$24:$BG$323,X$303))</f>
        <v/>
      </c>
      <c r="Y29" s="54" t="str">
        <f ca="1">IF(OR(VLOOKUP($A29,Mitglieder!$D$24:$BG$323,Y$303)="",$G29=""),"",VLOOKUP($A29,Mitglieder!$D$24:$BG$323,Y$303))</f>
        <v/>
      </c>
      <c r="Z29" s="54" t="str">
        <f ca="1">IF(OR(VLOOKUP($A29,Mitglieder!$D$24:$BG$323,Z$303)="",$G29=""),"",VLOOKUP($A29,Mitglieder!$D$24:$BG$323,Z$303))</f>
        <v/>
      </c>
      <c r="AA29" s="54" t="str">
        <f ca="1">IF(OR(VLOOKUP($A29,Mitglieder!$D$24:$BG$323,AA$303)="",$G29=""),"",VLOOKUP($A29,Mitglieder!$D$24:$BG$323,AA$303))</f>
        <v/>
      </c>
      <c r="AB29" s="54" t="str">
        <f ca="1">IF(OR(VLOOKUP($A29,Mitglieder!$D$24:$BG$323,AB$303)="",$G29=""),"",VLOOKUP($A29,Mitglieder!$D$24:$BG$323,AB$303))</f>
        <v/>
      </c>
      <c r="AC29" s="54" t="str">
        <f ca="1">IF(OR(VLOOKUP($A29,Mitglieder!$D$24:$BG$323,AC$303)="",$G29=""),"",VLOOKUP($A29,Mitglieder!$D$24:$BG$323,AC$303))</f>
        <v/>
      </c>
      <c r="AD29" s="54" t="str">
        <f ca="1">IF(OR(VLOOKUP($A29,Mitglieder!$D$24:$BG$323,AD$303)="",$G29=""),"",VLOOKUP($A29,Mitglieder!$D$24:$BG$323,AD$303))</f>
        <v/>
      </c>
      <c r="AE29" s="54" t="str">
        <f ca="1">IF(OR(VLOOKUP($A29,Mitglieder!$D$24:$BG$323,AE$303)="",$G29=""),"",VLOOKUP($A29,Mitglieder!$D$24:$BG$323,AE$303))</f>
        <v/>
      </c>
      <c r="AF29" s="54" t="str">
        <f ca="1">IF(OR(VLOOKUP($A29,Mitglieder!$D$24:$BG$323,AF$303)="",$G29=""),"",VLOOKUP($A29,Mitglieder!$D$24:$BG$323,AF$303))</f>
        <v/>
      </c>
      <c r="AG29" s="54" t="str">
        <f ca="1">IF(OR(VLOOKUP($A29,Mitglieder!$D$24:$BG$323,AG$303)="",$G29=""),"",VLOOKUP($A29,Mitglieder!$D$24:$BG$323,AG$303))</f>
        <v/>
      </c>
      <c r="AH29" s="54" t="str">
        <f ca="1">IF(OR(VLOOKUP($A29,Mitglieder!$D$24:$BG$323,AH$303)="",$G29=""),"",VLOOKUP($A29,Mitglieder!$D$24:$BG$323,AH$303))</f>
        <v/>
      </c>
      <c r="AI29" s="54" t="str">
        <f ca="1">IF(OR(VLOOKUP($A29,Mitglieder!$D$24:$BG$323,AI$303)="",$G29=""),"",VLOOKUP($A29,Mitglieder!$D$24:$BG$323,AI$303))</f>
        <v/>
      </c>
      <c r="AJ29" s="54" t="str">
        <f ca="1">IF(OR(VLOOKUP($A29,Mitglieder!$D$24:$BG$323,AJ$303)="",$G29=""),"",VLOOKUP($A29,Mitglieder!$D$24:$BG$323,AJ$303))</f>
        <v/>
      </c>
      <c r="AK29" s="54" t="str">
        <f ca="1">IF(OR(VLOOKUP($A29,Mitglieder!$D$24:$BG$323,AK$303)="",$G29=""),"",VLOOKUP($A29,Mitglieder!$D$24:$BG$323,AK$303))</f>
        <v/>
      </c>
      <c r="AL29" s="54" t="str">
        <f ca="1">IF(OR(VLOOKUP($A29,Mitglieder!$D$24:$BG$323,AL$303)="",$G29=""),"",VLOOKUP($A29,Mitglieder!$D$24:$BG$323,AL$303))</f>
        <v/>
      </c>
      <c r="AM29" s="42" t="str">
        <f ca="1">IF($G29="","",VLOOKUP($A29,Mitglieder!$D$24:$BG$323,AM$303))</f>
        <v/>
      </c>
      <c r="AN29" s="54" t="str">
        <f ca="1">IF(OR(VLOOKUP($A29,Mitglieder!$D$24:$BG$323,AN$303)="",$G29=""),"",VLOOKUP($A29,Mitglieder!$D$24:$BG$323,AN$303))</f>
        <v/>
      </c>
      <c r="AO29" s="43" t="str">
        <f ca="1">IF($G29="","",TEXT(VLOOKUP($A29,Mitglieder!$D$24:$BG$323,AO$303),"TT.MM.JJJJ"))</f>
        <v/>
      </c>
      <c r="AP29" s="42" t="str">
        <f ca="1">IF($G29="","",VLOOKUP($A29,Mitglieder!$D$24:$BG$323,AP$303))</f>
        <v/>
      </c>
      <c r="AQ29" s="45" t="str">
        <f ca="1">IF($G29="","",TEXT(VLOOKUP($A29,Mitglieder!$D$24:$BG$323,AQ$303),"0.00"))</f>
        <v/>
      </c>
      <c r="AR29" s="54" t="str">
        <f ca="1">IF(OR(VLOOKUP($A29,Mitglieder!$D$24:$BG$323,AR$303)="",$G29=""),"",VLOOKUP($A29,Mitglieder!$D$24:$BG$323,AR$303))</f>
        <v/>
      </c>
      <c r="AS29" s="45" t="str">
        <f ca="1">IF($G29="","",TEXT(VLOOKUP($A29,Mitglieder!$D$24:$BG$323,AS$303),"0.00"))</f>
        <v/>
      </c>
      <c r="AT29" s="54" t="str">
        <f ca="1">IF(OR(VLOOKUP($A29,Mitglieder!$D$24:$BG$323,AT$303)="",$G29=""),"",VLOOKUP($A29,Mitglieder!$D$24:$BG$323,AT$303))</f>
        <v/>
      </c>
      <c r="AU29" s="45" t="str">
        <f ca="1">IF($G29="","",TEXT(VLOOKUP($A29,Mitglieder!$D$24:$BG$323,AU$303),"0.00"))</f>
        <v/>
      </c>
      <c r="AV29" s="45" t="str">
        <f ca="1">IF($G29="","",TEXT(VLOOKUP($A29,Mitglieder!$D$24:$BG$323,AV$303),"0.00"))</f>
        <v/>
      </c>
      <c r="AW29" s="42" t="str">
        <f ca="1">IF($G29="","",VLOOKUP($A29,Mitglieder!$D$24:$BG$323,AW$303))</f>
        <v/>
      </c>
      <c r="AX29" s="54" t="str">
        <f ca="1">IF(OR(VLOOKUP($A29,Mitglieder!$D$24:$BG$323,AX$303)="",$G29=""),"",VLOOKUP($A29,Mitglieder!$D$24:$BG$323,AX$303))</f>
        <v/>
      </c>
      <c r="AY29" s="75" t="str">
        <f t="shared" ca="1" si="0"/>
        <v/>
      </c>
      <c r="AZ29" s="43" t="str">
        <f ca="1">IF($G29="","",TEXT(VLOOKUP($A29,Mitglieder!$C$24:$BG$323,AZ$303),"TT.MM.JJJJ"))</f>
        <v/>
      </c>
      <c r="BA29" s="43" t="str">
        <f ca="1">IF($G29="","",TEXT(VLOOKUP($A29,Mitglieder!$C$24:$BG$323,BA$303),"TT.MM.JJJJ"))</f>
        <v/>
      </c>
      <c r="BB29" s="43" t="str">
        <f ca="1">IF($G29="","",TEXT(VLOOKUP($A29,Mitglieder!$C$24:$BG$323,BB$303),"TT.MM.JJJJ"))</f>
        <v/>
      </c>
      <c r="BC29" s="43" t="str">
        <f ca="1">IF($G29="","",TEXT(VLOOKUP($A29,Mitglieder!$C$24:$BG$323,BC$303),"TT.MM.JJJJ"))</f>
        <v/>
      </c>
      <c r="BD29" s="75" t="str">
        <f t="shared" ca="1" si="1"/>
        <v/>
      </c>
      <c r="BE29" s="42" t="str">
        <f ca="1">IF($G29="","",VLOOKUP($A29,Mitglieder!$D$24:$BG$323,BE$303))</f>
        <v/>
      </c>
      <c r="BF29" s="42" t="str">
        <f ca="1">IF($G29="","",VLOOKUP($A29,Mitglieder!$D$24:$BG$323,BF$303))</f>
        <v/>
      </c>
      <c r="BH29" s="75" t="str">
        <f ca="1">IF(G29="","",AY29+'Details Verein'!$D$25)</f>
        <v/>
      </c>
    </row>
    <row r="30" spans="1:60" x14ac:dyDescent="0.35">
      <c r="A30" s="42">
        <v>30</v>
      </c>
      <c r="B30" s="42"/>
      <c r="C30" s="42">
        <f ca="1">VLOOKUP($A30,Mitglieder!$D$24:$BA$323,C$303)</f>
        <v>1.0299999999999967</v>
      </c>
      <c r="D30" s="42"/>
      <c r="E30" s="42" t="str">
        <f ca="1">IF($G30="","",VLOOKUP($A30,Mitglieder!$D$24:$BG$323,E$303))</f>
        <v/>
      </c>
      <c r="F30" s="54" t="str">
        <f ca="1">IF(OR(VLOOKUP($A30,Mitglieder!$D$24:$BG$323,F$303)="",$G30=""),"",VLOOKUP($A30,Mitglieder!$D$24:$BG$323,F$303))</f>
        <v/>
      </c>
      <c r="G30" s="72" t="str">
        <f ca="1">IF(C30/ROUND(C30,0)=1,VLOOKUP($A30,Mitglieder!$D$24:$BA$323,G$303),"")</f>
        <v/>
      </c>
      <c r="H30" s="42" t="str">
        <f ca="1">IF($G30="","",VLOOKUP($A30,Mitglieder!$D$24:$BG$323,H$303))</f>
        <v/>
      </c>
      <c r="I30" s="54" t="str">
        <f ca="1">IF(OR(VLOOKUP($A30,Mitglieder!$D$24:$BG$323,I$303)="",$G30=""),"",VLOOKUP($A30,Mitglieder!$D$24:$BG$323,I$303))</f>
        <v/>
      </c>
      <c r="J30" s="42" t="str">
        <f ca="1">IF($G30="","",VLOOKUP($A30,Mitglieder!$D$24:$BG$323,J$303))</f>
        <v/>
      </c>
      <c r="K30" s="54" t="str">
        <f ca="1">IF(OR(VLOOKUP($A30,Mitglieder!$D$24:$BG$323,K$303)="",$G30=""),"",VLOOKUP($A30,Mitglieder!$D$24:$BG$323,K$303))</f>
        <v/>
      </c>
      <c r="L30" s="42" t="str">
        <f ca="1">IF($G30="","",VLOOKUP($A30,Mitglieder!$D$24:$BG$323,L$303))</f>
        <v/>
      </c>
      <c r="M30" s="42" t="str">
        <f ca="1">IF($G30="","",VLOOKUP($A30,Mitglieder!$D$24:$BG$323,M$303))</f>
        <v/>
      </c>
      <c r="N30" s="42" t="str">
        <f ca="1">IF($G30="","",VLOOKUP($A30,Mitglieder!$D$24:$BG$323,N$303))</f>
        <v/>
      </c>
      <c r="O30" s="42" t="str">
        <f ca="1">IF($G30="","",VLOOKUP($A30,Mitglieder!$D$24:$BG$323,O$303))</f>
        <v/>
      </c>
      <c r="P30" s="42" t="str">
        <f ca="1">IF($G30="","",VLOOKUP($A30,Mitglieder!$D$24:$BG$323,P$303))</f>
        <v/>
      </c>
      <c r="Q30" s="42" t="str">
        <f ca="1">IF($G30="","",VLOOKUP($A30,Mitglieder!$D$24:$BG$323,Q$303))</f>
        <v/>
      </c>
      <c r="R30" s="54" t="str">
        <f ca="1">IF(OR(VLOOKUP($A30,Mitglieder!$D$24:$BG$323,R$303)="",$G30=""),"",VLOOKUP($A30,Mitglieder!$D$24:$BG$323,R$303))</f>
        <v/>
      </c>
      <c r="S30" s="43" t="str">
        <f ca="1">IF($G30="","",TEXT(VLOOKUP($A30,Mitglieder!$D$24:$BG$323,S$303),"TT.MM.JJJJ"))</f>
        <v/>
      </c>
      <c r="T30" s="43" t="str">
        <f ca="1">IF($G30="","",TEXT(VLOOKUP($A30,Mitglieder!$D$24:$BG$323,T$303),"TT.MM.JJJJ"))</f>
        <v/>
      </c>
      <c r="U30" s="43" t="str">
        <f ca="1">IF($G30="","",TEXT(VLOOKUP($A30,Mitglieder!$D$24:$BG$323,U$303),"TT.MM.JJJJ"))</f>
        <v/>
      </c>
      <c r="V30" s="54" t="str">
        <f ca="1">IF(OR(VLOOKUP($A30,Mitglieder!$D$24:$BG$323,V$303)="",$G30=""),"",VLOOKUP($A30,Mitglieder!$D$24:$BG$323,V$303))</f>
        <v/>
      </c>
      <c r="W30" s="54" t="str">
        <f ca="1">IF(OR(VLOOKUP($A30,Mitglieder!$D$24:$BG$323,W$303)="",$G30=""),"",VLOOKUP($A30,Mitglieder!$D$24:$BG$323,W$303))</f>
        <v/>
      </c>
      <c r="X30" s="54" t="str">
        <f ca="1">IF(OR(VLOOKUP($A30,Mitglieder!$D$24:$BG$323,X$303)="",$G30=""),"",VLOOKUP($A30,Mitglieder!$D$24:$BG$323,X$303))</f>
        <v/>
      </c>
      <c r="Y30" s="54" t="str">
        <f ca="1">IF(OR(VLOOKUP($A30,Mitglieder!$D$24:$BG$323,Y$303)="",$G30=""),"",VLOOKUP($A30,Mitglieder!$D$24:$BG$323,Y$303))</f>
        <v/>
      </c>
      <c r="Z30" s="54" t="str">
        <f ca="1">IF(OR(VLOOKUP($A30,Mitglieder!$D$24:$BG$323,Z$303)="",$G30=""),"",VLOOKUP($A30,Mitglieder!$D$24:$BG$323,Z$303))</f>
        <v/>
      </c>
      <c r="AA30" s="54" t="str">
        <f ca="1">IF(OR(VLOOKUP($A30,Mitglieder!$D$24:$BG$323,AA$303)="",$G30=""),"",VLOOKUP($A30,Mitglieder!$D$24:$BG$323,AA$303))</f>
        <v/>
      </c>
      <c r="AB30" s="54" t="str">
        <f ca="1">IF(OR(VLOOKUP($A30,Mitglieder!$D$24:$BG$323,AB$303)="",$G30=""),"",VLOOKUP($A30,Mitglieder!$D$24:$BG$323,AB$303))</f>
        <v/>
      </c>
      <c r="AC30" s="54" t="str">
        <f ca="1">IF(OR(VLOOKUP($A30,Mitglieder!$D$24:$BG$323,AC$303)="",$G30=""),"",VLOOKUP($A30,Mitglieder!$D$24:$BG$323,AC$303))</f>
        <v/>
      </c>
      <c r="AD30" s="54" t="str">
        <f ca="1">IF(OR(VLOOKUP($A30,Mitglieder!$D$24:$BG$323,AD$303)="",$G30=""),"",VLOOKUP($A30,Mitglieder!$D$24:$BG$323,AD$303))</f>
        <v/>
      </c>
      <c r="AE30" s="54" t="str">
        <f ca="1">IF(OR(VLOOKUP($A30,Mitglieder!$D$24:$BG$323,AE$303)="",$G30=""),"",VLOOKUP($A30,Mitglieder!$D$24:$BG$323,AE$303))</f>
        <v/>
      </c>
      <c r="AF30" s="54" t="str">
        <f ca="1">IF(OR(VLOOKUP($A30,Mitglieder!$D$24:$BG$323,AF$303)="",$G30=""),"",VLOOKUP($A30,Mitglieder!$D$24:$BG$323,AF$303))</f>
        <v/>
      </c>
      <c r="AG30" s="54" t="str">
        <f ca="1">IF(OR(VLOOKUP($A30,Mitglieder!$D$24:$BG$323,AG$303)="",$G30=""),"",VLOOKUP($A30,Mitglieder!$D$24:$BG$323,AG$303))</f>
        <v/>
      </c>
      <c r="AH30" s="54" t="str">
        <f ca="1">IF(OR(VLOOKUP($A30,Mitglieder!$D$24:$BG$323,AH$303)="",$G30=""),"",VLOOKUP($A30,Mitglieder!$D$24:$BG$323,AH$303))</f>
        <v/>
      </c>
      <c r="AI30" s="54" t="str">
        <f ca="1">IF(OR(VLOOKUP($A30,Mitglieder!$D$24:$BG$323,AI$303)="",$G30=""),"",VLOOKUP($A30,Mitglieder!$D$24:$BG$323,AI$303))</f>
        <v/>
      </c>
      <c r="AJ30" s="54" t="str">
        <f ca="1">IF(OR(VLOOKUP($A30,Mitglieder!$D$24:$BG$323,AJ$303)="",$G30=""),"",VLOOKUP($A30,Mitglieder!$D$24:$BG$323,AJ$303))</f>
        <v/>
      </c>
      <c r="AK30" s="54" t="str">
        <f ca="1">IF(OR(VLOOKUP($A30,Mitglieder!$D$24:$BG$323,AK$303)="",$G30=""),"",VLOOKUP($A30,Mitglieder!$D$24:$BG$323,AK$303))</f>
        <v/>
      </c>
      <c r="AL30" s="54" t="str">
        <f ca="1">IF(OR(VLOOKUP($A30,Mitglieder!$D$24:$BG$323,AL$303)="",$G30=""),"",VLOOKUP($A30,Mitglieder!$D$24:$BG$323,AL$303))</f>
        <v/>
      </c>
      <c r="AM30" s="42" t="str">
        <f ca="1">IF($G30="","",VLOOKUP($A30,Mitglieder!$D$24:$BG$323,AM$303))</f>
        <v/>
      </c>
      <c r="AN30" s="54" t="str">
        <f ca="1">IF(OR(VLOOKUP($A30,Mitglieder!$D$24:$BG$323,AN$303)="",$G30=""),"",VLOOKUP($A30,Mitglieder!$D$24:$BG$323,AN$303))</f>
        <v/>
      </c>
      <c r="AO30" s="43" t="str">
        <f ca="1">IF($G30="","",TEXT(VLOOKUP($A30,Mitglieder!$D$24:$BG$323,AO$303),"TT.MM.JJJJ"))</f>
        <v/>
      </c>
      <c r="AP30" s="42" t="str">
        <f ca="1">IF($G30="","",VLOOKUP($A30,Mitglieder!$D$24:$BG$323,AP$303))</f>
        <v/>
      </c>
      <c r="AQ30" s="45" t="str">
        <f ca="1">IF($G30="","",TEXT(VLOOKUP($A30,Mitglieder!$D$24:$BG$323,AQ$303),"0.00"))</f>
        <v/>
      </c>
      <c r="AR30" s="54" t="str">
        <f ca="1">IF(OR(VLOOKUP($A30,Mitglieder!$D$24:$BG$323,AR$303)="",$G30=""),"",VLOOKUP($A30,Mitglieder!$D$24:$BG$323,AR$303))</f>
        <v/>
      </c>
      <c r="AS30" s="45" t="str">
        <f ca="1">IF($G30="","",TEXT(VLOOKUP($A30,Mitglieder!$D$24:$BG$323,AS$303),"0.00"))</f>
        <v/>
      </c>
      <c r="AT30" s="54" t="str">
        <f ca="1">IF(OR(VLOOKUP($A30,Mitglieder!$D$24:$BG$323,AT$303)="",$G30=""),"",VLOOKUP($A30,Mitglieder!$D$24:$BG$323,AT$303))</f>
        <v/>
      </c>
      <c r="AU30" s="45" t="str">
        <f ca="1">IF($G30="","",TEXT(VLOOKUP($A30,Mitglieder!$D$24:$BG$323,AU$303),"0.00"))</f>
        <v/>
      </c>
      <c r="AV30" s="45" t="str">
        <f ca="1">IF($G30="","",TEXT(VLOOKUP($A30,Mitglieder!$D$24:$BG$323,AV$303),"0.00"))</f>
        <v/>
      </c>
      <c r="AW30" s="42" t="str">
        <f ca="1">IF($G30="","",VLOOKUP($A30,Mitglieder!$D$24:$BG$323,AW$303))</f>
        <v/>
      </c>
      <c r="AX30" s="54" t="str">
        <f ca="1">IF(OR(VLOOKUP($A30,Mitglieder!$D$24:$BG$323,AX$303)="",$G30=""),"",VLOOKUP($A30,Mitglieder!$D$24:$BG$323,AX$303))</f>
        <v/>
      </c>
      <c r="AY30" s="75" t="str">
        <f t="shared" ca="1" si="0"/>
        <v/>
      </c>
      <c r="AZ30" s="43" t="str">
        <f ca="1">IF($G30="","",TEXT(VLOOKUP($A30,Mitglieder!$C$24:$BG$323,AZ$303),"TT.MM.JJJJ"))</f>
        <v/>
      </c>
      <c r="BA30" s="43" t="str">
        <f ca="1">IF($G30="","",TEXT(VLOOKUP($A30,Mitglieder!$C$24:$BG$323,BA$303),"TT.MM.JJJJ"))</f>
        <v/>
      </c>
      <c r="BB30" s="43" t="str">
        <f ca="1">IF($G30="","",TEXT(VLOOKUP($A30,Mitglieder!$C$24:$BG$323,BB$303),"TT.MM.JJJJ"))</f>
        <v/>
      </c>
      <c r="BC30" s="43" t="str">
        <f ca="1">IF($G30="","",TEXT(VLOOKUP($A30,Mitglieder!$C$24:$BG$323,BC$303),"TT.MM.JJJJ"))</f>
        <v/>
      </c>
      <c r="BD30" s="75" t="str">
        <f t="shared" ca="1" si="1"/>
        <v/>
      </c>
      <c r="BE30" s="42" t="str">
        <f ca="1">IF($G30="","",VLOOKUP($A30,Mitglieder!$D$24:$BG$323,BE$303))</f>
        <v/>
      </c>
      <c r="BF30" s="42" t="str">
        <f ca="1">IF($G30="","",VLOOKUP($A30,Mitglieder!$D$24:$BG$323,BF$303))</f>
        <v/>
      </c>
      <c r="BH30" s="75" t="str">
        <f ca="1">IF(G30="","",AY30+'Details Verein'!$D$25)</f>
        <v/>
      </c>
    </row>
    <row r="31" spans="1:60" x14ac:dyDescent="0.35">
      <c r="A31" s="42">
        <v>31</v>
      </c>
      <c r="B31" s="42"/>
      <c r="C31" s="42">
        <f ca="1">VLOOKUP($A31,Mitglieder!$D$24:$BA$323,C$303)</f>
        <v>1.0299999999999967</v>
      </c>
      <c r="D31" s="42"/>
      <c r="E31" s="42" t="str">
        <f ca="1">IF($G31="","",VLOOKUP($A31,Mitglieder!$D$24:$BG$323,E$303))</f>
        <v/>
      </c>
      <c r="F31" s="54" t="str">
        <f ca="1">IF(OR(VLOOKUP($A31,Mitglieder!$D$24:$BG$323,F$303)="",$G31=""),"",VLOOKUP($A31,Mitglieder!$D$24:$BG$323,F$303))</f>
        <v/>
      </c>
      <c r="G31" s="72" t="str">
        <f ca="1">IF(C31/ROUND(C31,0)=1,VLOOKUP($A31,Mitglieder!$D$24:$BA$323,G$303),"")</f>
        <v/>
      </c>
      <c r="H31" s="42" t="str">
        <f ca="1">IF($G31="","",VLOOKUP($A31,Mitglieder!$D$24:$BG$323,H$303))</f>
        <v/>
      </c>
      <c r="I31" s="54" t="str">
        <f ca="1">IF(OR(VLOOKUP($A31,Mitglieder!$D$24:$BG$323,I$303)="",$G31=""),"",VLOOKUP($A31,Mitglieder!$D$24:$BG$323,I$303))</f>
        <v/>
      </c>
      <c r="J31" s="42" t="str">
        <f ca="1">IF($G31="","",VLOOKUP($A31,Mitglieder!$D$24:$BG$323,J$303))</f>
        <v/>
      </c>
      <c r="K31" s="54" t="str">
        <f ca="1">IF(OR(VLOOKUP($A31,Mitglieder!$D$24:$BG$323,K$303)="",$G31=""),"",VLOOKUP($A31,Mitglieder!$D$24:$BG$323,K$303))</f>
        <v/>
      </c>
      <c r="L31" s="42" t="str">
        <f ca="1">IF($G31="","",VLOOKUP($A31,Mitglieder!$D$24:$BG$323,L$303))</f>
        <v/>
      </c>
      <c r="M31" s="42" t="str">
        <f ca="1">IF($G31="","",VLOOKUP($A31,Mitglieder!$D$24:$BG$323,M$303))</f>
        <v/>
      </c>
      <c r="N31" s="42" t="str">
        <f ca="1">IF($G31="","",VLOOKUP($A31,Mitglieder!$D$24:$BG$323,N$303))</f>
        <v/>
      </c>
      <c r="O31" s="42" t="str">
        <f ca="1">IF($G31="","",VLOOKUP($A31,Mitglieder!$D$24:$BG$323,O$303))</f>
        <v/>
      </c>
      <c r="P31" s="42" t="str">
        <f ca="1">IF($G31="","",VLOOKUP($A31,Mitglieder!$D$24:$BG$323,P$303))</f>
        <v/>
      </c>
      <c r="Q31" s="42" t="str">
        <f ca="1">IF($G31="","",VLOOKUP($A31,Mitglieder!$D$24:$BG$323,Q$303))</f>
        <v/>
      </c>
      <c r="R31" s="54" t="str">
        <f ca="1">IF(OR(VLOOKUP($A31,Mitglieder!$D$24:$BG$323,R$303)="",$G31=""),"",VLOOKUP($A31,Mitglieder!$D$24:$BG$323,R$303))</f>
        <v/>
      </c>
      <c r="S31" s="43" t="str">
        <f ca="1">IF($G31="","",TEXT(VLOOKUP($A31,Mitglieder!$D$24:$BG$323,S$303),"TT.MM.JJJJ"))</f>
        <v/>
      </c>
      <c r="T31" s="43" t="str">
        <f ca="1">IF($G31="","",TEXT(VLOOKUP($A31,Mitglieder!$D$24:$BG$323,T$303),"TT.MM.JJJJ"))</f>
        <v/>
      </c>
      <c r="U31" s="43" t="str">
        <f ca="1">IF($G31="","",TEXT(VLOOKUP($A31,Mitglieder!$D$24:$BG$323,U$303),"TT.MM.JJJJ"))</f>
        <v/>
      </c>
      <c r="V31" s="54" t="str">
        <f ca="1">IF(OR(VLOOKUP($A31,Mitglieder!$D$24:$BG$323,V$303)="",$G31=""),"",VLOOKUP($A31,Mitglieder!$D$24:$BG$323,V$303))</f>
        <v/>
      </c>
      <c r="W31" s="54" t="str">
        <f ca="1">IF(OR(VLOOKUP($A31,Mitglieder!$D$24:$BG$323,W$303)="",$G31=""),"",VLOOKUP($A31,Mitglieder!$D$24:$BG$323,W$303))</f>
        <v/>
      </c>
      <c r="X31" s="54" t="str">
        <f ca="1">IF(OR(VLOOKUP($A31,Mitglieder!$D$24:$BG$323,X$303)="",$G31=""),"",VLOOKUP($A31,Mitglieder!$D$24:$BG$323,X$303))</f>
        <v/>
      </c>
      <c r="Y31" s="54" t="str">
        <f ca="1">IF(OR(VLOOKUP($A31,Mitglieder!$D$24:$BG$323,Y$303)="",$G31=""),"",VLOOKUP($A31,Mitglieder!$D$24:$BG$323,Y$303))</f>
        <v/>
      </c>
      <c r="Z31" s="54" t="str">
        <f ca="1">IF(OR(VLOOKUP($A31,Mitglieder!$D$24:$BG$323,Z$303)="",$G31=""),"",VLOOKUP($A31,Mitglieder!$D$24:$BG$323,Z$303))</f>
        <v/>
      </c>
      <c r="AA31" s="54" t="str">
        <f ca="1">IF(OR(VLOOKUP($A31,Mitglieder!$D$24:$BG$323,AA$303)="",$G31=""),"",VLOOKUP($A31,Mitglieder!$D$24:$BG$323,AA$303))</f>
        <v/>
      </c>
      <c r="AB31" s="54" t="str">
        <f ca="1">IF(OR(VLOOKUP($A31,Mitglieder!$D$24:$BG$323,AB$303)="",$G31=""),"",VLOOKUP($A31,Mitglieder!$D$24:$BG$323,AB$303))</f>
        <v/>
      </c>
      <c r="AC31" s="54" t="str">
        <f ca="1">IF(OR(VLOOKUP($A31,Mitglieder!$D$24:$BG$323,AC$303)="",$G31=""),"",VLOOKUP($A31,Mitglieder!$D$24:$BG$323,AC$303))</f>
        <v/>
      </c>
      <c r="AD31" s="54" t="str">
        <f ca="1">IF(OR(VLOOKUP($A31,Mitglieder!$D$24:$BG$323,AD$303)="",$G31=""),"",VLOOKUP($A31,Mitglieder!$D$24:$BG$323,AD$303))</f>
        <v/>
      </c>
      <c r="AE31" s="54" t="str">
        <f ca="1">IF(OR(VLOOKUP($A31,Mitglieder!$D$24:$BG$323,AE$303)="",$G31=""),"",VLOOKUP($A31,Mitglieder!$D$24:$BG$323,AE$303))</f>
        <v/>
      </c>
      <c r="AF31" s="54" t="str">
        <f ca="1">IF(OR(VLOOKUP($A31,Mitglieder!$D$24:$BG$323,AF$303)="",$G31=""),"",VLOOKUP($A31,Mitglieder!$D$24:$BG$323,AF$303))</f>
        <v/>
      </c>
      <c r="AG31" s="54" t="str">
        <f ca="1">IF(OR(VLOOKUP($A31,Mitglieder!$D$24:$BG$323,AG$303)="",$G31=""),"",VLOOKUP($A31,Mitglieder!$D$24:$BG$323,AG$303))</f>
        <v/>
      </c>
      <c r="AH31" s="54" t="str">
        <f ca="1">IF(OR(VLOOKUP($A31,Mitglieder!$D$24:$BG$323,AH$303)="",$G31=""),"",VLOOKUP($A31,Mitglieder!$D$24:$BG$323,AH$303))</f>
        <v/>
      </c>
      <c r="AI31" s="54" t="str">
        <f ca="1">IF(OR(VLOOKUP($A31,Mitglieder!$D$24:$BG$323,AI$303)="",$G31=""),"",VLOOKUP($A31,Mitglieder!$D$24:$BG$323,AI$303))</f>
        <v/>
      </c>
      <c r="AJ31" s="54" t="str">
        <f ca="1">IF(OR(VLOOKUP($A31,Mitglieder!$D$24:$BG$323,AJ$303)="",$G31=""),"",VLOOKUP($A31,Mitglieder!$D$24:$BG$323,AJ$303))</f>
        <v/>
      </c>
      <c r="AK31" s="54" t="str">
        <f ca="1">IF(OR(VLOOKUP($A31,Mitglieder!$D$24:$BG$323,AK$303)="",$G31=""),"",VLOOKUP($A31,Mitglieder!$D$24:$BG$323,AK$303))</f>
        <v/>
      </c>
      <c r="AL31" s="54" t="str">
        <f ca="1">IF(OR(VLOOKUP($A31,Mitglieder!$D$24:$BG$323,AL$303)="",$G31=""),"",VLOOKUP($A31,Mitglieder!$D$24:$BG$323,AL$303))</f>
        <v/>
      </c>
      <c r="AM31" s="42" t="str">
        <f ca="1">IF($G31="","",VLOOKUP($A31,Mitglieder!$D$24:$BG$323,AM$303))</f>
        <v/>
      </c>
      <c r="AN31" s="54" t="str">
        <f ca="1">IF(OR(VLOOKUP($A31,Mitglieder!$D$24:$BG$323,AN$303)="",$G31=""),"",VLOOKUP($A31,Mitglieder!$D$24:$BG$323,AN$303))</f>
        <v/>
      </c>
      <c r="AO31" s="43" t="str">
        <f ca="1">IF($G31="","",TEXT(VLOOKUP($A31,Mitglieder!$D$24:$BG$323,AO$303),"TT.MM.JJJJ"))</f>
        <v/>
      </c>
      <c r="AP31" s="42" t="str">
        <f ca="1">IF($G31="","",VLOOKUP($A31,Mitglieder!$D$24:$BG$323,AP$303))</f>
        <v/>
      </c>
      <c r="AQ31" s="45" t="str">
        <f ca="1">IF($G31="","",TEXT(VLOOKUP($A31,Mitglieder!$D$24:$BG$323,AQ$303),"0.00"))</f>
        <v/>
      </c>
      <c r="AR31" s="54" t="str">
        <f ca="1">IF(OR(VLOOKUP($A31,Mitglieder!$D$24:$BG$323,AR$303)="",$G31=""),"",VLOOKUP($A31,Mitglieder!$D$24:$BG$323,AR$303))</f>
        <v/>
      </c>
      <c r="AS31" s="45" t="str">
        <f ca="1">IF($G31="","",TEXT(VLOOKUP($A31,Mitglieder!$D$24:$BG$323,AS$303),"0.00"))</f>
        <v/>
      </c>
      <c r="AT31" s="54" t="str">
        <f ca="1">IF(OR(VLOOKUP($A31,Mitglieder!$D$24:$BG$323,AT$303)="",$G31=""),"",VLOOKUP($A31,Mitglieder!$D$24:$BG$323,AT$303))</f>
        <v/>
      </c>
      <c r="AU31" s="45" t="str">
        <f ca="1">IF($G31="","",TEXT(VLOOKUP($A31,Mitglieder!$D$24:$BG$323,AU$303),"0.00"))</f>
        <v/>
      </c>
      <c r="AV31" s="45" t="str">
        <f ca="1">IF($G31="","",TEXT(VLOOKUP($A31,Mitglieder!$D$24:$BG$323,AV$303),"0.00"))</f>
        <v/>
      </c>
      <c r="AW31" s="42" t="str">
        <f ca="1">IF($G31="","",VLOOKUP($A31,Mitglieder!$D$24:$BG$323,AW$303))</f>
        <v/>
      </c>
      <c r="AX31" s="54" t="str">
        <f ca="1">IF(OR(VLOOKUP($A31,Mitglieder!$D$24:$BG$323,AX$303)="",$G31=""),"",VLOOKUP($A31,Mitglieder!$D$24:$BG$323,AX$303))</f>
        <v/>
      </c>
      <c r="AY31" s="75" t="str">
        <f t="shared" ca="1" si="0"/>
        <v/>
      </c>
      <c r="AZ31" s="43" t="str">
        <f ca="1">IF($G31="","",TEXT(VLOOKUP($A31,Mitglieder!$C$24:$BG$323,AZ$303),"TT.MM.JJJJ"))</f>
        <v/>
      </c>
      <c r="BA31" s="43" t="str">
        <f ca="1">IF($G31="","",TEXT(VLOOKUP($A31,Mitglieder!$C$24:$BG$323,BA$303),"TT.MM.JJJJ"))</f>
        <v/>
      </c>
      <c r="BB31" s="43" t="str">
        <f ca="1">IF($G31="","",TEXT(VLOOKUP($A31,Mitglieder!$C$24:$BG$323,BB$303),"TT.MM.JJJJ"))</f>
        <v/>
      </c>
      <c r="BC31" s="43" t="str">
        <f ca="1">IF($G31="","",TEXT(VLOOKUP($A31,Mitglieder!$C$24:$BG$323,BC$303),"TT.MM.JJJJ"))</f>
        <v/>
      </c>
      <c r="BD31" s="75" t="str">
        <f t="shared" ca="1" si="1"/>
        <v/>
      </c>
      <c r="BE31" s="42" t="str">
        <f ca="1">IF($G31="","",VLOOKUP($A31,Mitglieder!$D$24:$BG$323,BE$303))</f>
        <v/>
      </c>
      <c r="BF31" s="42" t="str">
        <f ca="1">IF($G31="","",VLOOKUP($A31,Mitglieder!$D$24:$BG$323,BF$303))</f>
        <v/>
      </c>
      <c r="BH31" s="75" t="str">
        <f ca="1">IF(G31="","",AY31+'Details Verein'!$D$25)</f>
        <v/>
      </c>
    </row>
    <row r="32" spans="1:60" x14ac:dyDescent="0.35">
      <c r="A32" s="42">
        <v>32</v>
      </c>
      <c r="B32" s="42"/>
      <c r="C32" s="42">
        <f ca="1">VLOOKUP($A32,Mitglieder!$D$24:$BA$323,C$303)</f>
        <v>1.0299999999999967</v>
      </c>
      <c r="D32" s="42"/>
      <c r="E32" s="42" t="str">
        <f ca="1">IF($G32="","",VLOOKUP($A32,Mitglieder!$D$24:$BG$323,E$303))</f>
        <v/>
      </c>
      <c r="F32" s="54" t="str">
        <f ca="1">IF(OR(VLOOKUP($A32,Mitglieder!$D$24:$BG$323,F$303)="",$G32=""),"",VLOOKUP($A32,Mitglieder!$D$24:$BG$323,F$303))</f>
        <v/>
      </c>
      <c r="G32" s="72" t="str">
        <f ca="1">IF(C32/ROUND(C32,0)=1,VLOOKUP($A32,Mitglieder!$D$24:$BA$323,G$303),"")</f>
        <v/>
      </c>
      <c r="H32" s="42" t="str">
        <f ca="1">IF($G32="","",VLOOKUP($A32,Mitglieder!$D$24:$BG$323,H$303))</f>
        <v/>
      </c>
      <c r="I32" s="54" t="str">
        <f ca="1">IF(OR(VLOOKUP($A32,Mitglieder!$D$24:$BG$323,I$303)="",$G32=""),"",VLOOKUP($A32,Mitglieder!$D$24:$BG$323,I$303))</f>
        <v/>
      </c>
      <c r="J32" s="42" t="str">
        <f ca="1">IF($G32="","",VLOOKUP($A32,Mitglieder!$D$24:$BG$323,J$303))</f>
        <v/>
      </c>
      <c r="K32" s="54" t="str">
        <f ca="1">IF(OR(VLOOKUP($A32,Mitglieder!$D$24:$BG$323,K$303)="",$G32=""),"",VLOOKUP($A32,Mitglieder!$D$24:$BG$323,K$303))</f>
        <v/>
      </c>
      <c r="L32" s="42" t="str">
        <f ca="1">IF($G32="","",VLOOKUP($A32,Mitglieder!$D$24:$BG$323,L$303))</f>
        <v/>
      </c>
      <c r="M32" s="42" t="str">
        <f ca="1">IF($G32="","",VLOOKUP($A32,Mitglieder!$D$24:$BG$323,M$303))</f>
        <v/>
      </c>
      <c r="N32" s="42" t="str">
        <f ca="1">IF($G32="","",VLOOKUP($A32,Mitglieder!$D$24:$BG$323,N$303))</f>
        <v/>
      </c>
      <c r="O32" s="42" t="str">
        <f ca="1">IF($G32="","",VLOOKUP($A32,Mitglieder!$D$24:$BG$323,O$303))</f>
        <v/>
      </c>
      <c r="P32" s="42" t="str">
        <f ca="1">IF($G32="","",VLOOKUP($A32,Mitglieder!$D$24:$BG$323,P$303))</f>
        <v/>
      </c>
      <c r="Q32" s="42" t="str">
        <f ca="1">IF($G32="","",VLOOKUP($A32,Mitglieder!$D$24:$BG$323,Q$303))</f>
        <v/>
      </c>
      <c r="R32" s="54" t="str">
        <f ca="1">IF(OR(VLOOKUP($A32,Mitglieder!$D$24:$BG$323,R$303)="",$G32=""),"",VLOOKUP($A32,Mitglieder!$D$24:$BG$323,R$303))</f>
        <v/>
      </c>
      <c r="S32" s="43" t="str">
        <f ca="1">IF($G32="","",TEXT(VLOOKUP($A32,Mitglieder!$D$24:$BG$323,S$303),"TT.MM.JJJJ"))</f>
        <v/>
      </c>
      <c r="T32" s="43" t="str">
        <f ca="1">IF($G32="","",TEXT(VLOOKUP($A32,Mitglieder!$D$24:$BG$323,T$303),"TT.MM.JJJJ"))</f>
        <v/>
      </c>
      <c r="U32" s="43" t="str">
        <f ca="1">IF($G32="","",TEXT(VLOOKUP($A32,Mitglieder!$D$24:$BG$323,U$303),"TT.MM.JJJJ"))</f>
        <v/>
      </c>
      <c r="V32" s="54" t="str">
        <f ca="1">IF(OR(VLOOKUP($A32,Mitglieder!$D$24:$BG$323,V$303)="",$G32=""),"",VLOOKUP($A32,Mitglieder!$D$24:$BG$323,V$303))</f>
        <v/>
      </c>
      <c r="W32" s="54" t="str">
        <f ca="1">IF(OR(VLOOKUP($A32,Mitglieder!$D$24:$BG$323,W$303)="",$G32=""),"",VLOOKUP($A32,Mitglieder!$D$24:$BG$323,W$303))</f>
        <v/>
      </c>
      <c r="X32" s="54" t="str">
        <f ca="1">IF(OR(VLOOKUP($A32,Mitglieder!$D$24:$BG$323,X$303)="",$G32=""),"",VLOOKUP($A32,Mitglieder!$D$24:$BG$323,X$303))</f>
        <v/>
      </c>
      <c r="Y32" s="54" t="str">
        <f ca="1">IF(OR(VLOOKUP($A32,Mitglieder!$D$24:$BG$323,Y$303)="",$G32=""),"",VLOOKUP($A32,Mitglieder!$D$24:$BG$323,Y$303))</f>
        <v/>
      </c>
      <c r="Z32" s="54" t="str">
        <f ca="1">IF(OR(VLOOKUP($A32,Mitglieder!$D$24:$BG$323,Z$303)="",$G32=""),"",VLOOKUP($A32,Mitglieder!$D$24:$BG$323,Z$303))</f>
        <v/>
      </c>
      <c r="AA32" s="54" t="str">
        <f ca="1">IF(OR(VLOOKUP($A32,Mitglieder!$D$24:$BG$323,AA$303)="",$G32=""),"",VLOOKUP($A32,Mitglieder!$D$24:$BG$323,AA$303))</f>
        <v/>
      </c>
      <c r="AB32" s="54" t="str">
        <f ca="1">IF(OR(VLOOKUP($A32,Mitglieder!$D$24:$BG$323,AB$303)="",$G32=""),"",VLOOKUP($A32,Mitglieder!$D$24:$BG$323,AB$303))</f>
        <v/>
      </c>
      <c r="AC32" s="54" t="str">
        <f ca="1">IF(OR(VLOOKUP($A32,Mitglieder!$D$24:$BG$323,AC$303)="",$G32=""),"",VLOOKUP($A32,Mitglieder!$D$24:$BG$323,AC$303))</f>
        <v/>
      </c>
      <c r="AD32" s="54" t="str">
        <f ca="1">IF(OR(VLOOKUP($A32,Mitglieder!$D$24:$BG$323,AD$303)="",$G32=""),"",VLOOKUP($A32,Mitglieder!$D$24:$BG$323,AD$303))</f>
        <v/>
      </c>
      <c r="AE32" s="54" t="str">
        <f ca="1">IF(OR(VLOOKUP($A32,Mitglieder!$D$24:$BG$323,AE$303)="",$G32=""),"",VLOOKUP($A32,Mitglieder!$D$24:$BG$323,AE$303))</f>
        <v/>
      </c>
      <c r="AF32" s="54" t="str">
        <f ca="1">IF(OR(VLOOKUP($A32,Mitglieder!$D$24:$BG$323,AF$303)="",$G32=""),"",VLOOKUP($A32,Mitglieder!$D$24:$BG$323,AF$303))</f>
        <v/>
      </c>
      <c r="AG32" s="54" t="str">
        <f ca="1">IF(OR(VLOOKUP($A32,Mitglieder!$D$24:$BG$323,AG$303)="",$G32=""),"",VLOOKUP($A32,Mitglieder!$D$24:$BG$323,AG$303))</f>
        <v/>
      </c>
      <c r="AH32" s="54" t="str">
        <f ca="1">IF(OR(VLOOKUP($A32,Mitglieder!$D$24:$BG$323,AH$303)="",$G32=""),"",VLOOKUP($A32,Mitglieder!$D$24:$BG$323,AH$303))</f>
        <v/>
      </c>
      <c r="AI32" s="54" t="str">
        <f ca="1">IF(OR(VLOOKUP($A32,Mitglieder!$D$24:$BG$323,AI$303)="",$G32=""),"",VLOOKUP($A32,Mitglieder!$D$24:$BG$323,AI$303))</f>
        <v/>
      </c>
      <c r="AJ32" s="54" t="str">
        <f ca="1">IF(OR(VLOOKUP($A32,Mitglieder!$D$24:$BG$323,AJ$303)="",$G32=""),"",VLOOKUP($A32,Mitglieder!$D$24:$BG$323,AJ$303))</f>
        <v/>
      </c>
      <c r="AK32" s="54" t="str">
        <f ca="1">IF(OR(VLOOKUP($A32,Mitglieder!$D$24:$BG$323,AK$303)="",$G32=""),"",VLOOKUP($A32,Mitglieder!$D$24:$BG$323,AK$303))</f>
        <v/>
      </c>
      <c r="AL32" s="54" t="str">
        <f ca="1">IF(OR(VLOOKUP($A32,Mitglieder!$D$24:$BG$323,AL$303)="",$G32=""),"",VLOOKUP($A32,Mitglieder!$D$24:$BG$323,AL$303))</f>
        <v/>
      </c>
      <c r="AM32" s="42" t="str">
        <f ca="1">IF($G32="","",VLOOKUP($A32,Mitglieder!$D$24:$BG$323,AM$303))</f>
        <v/>
      </c>
      <c r="AN32" s="54" t="str">
        <f ca="1">IF(OR(VLOOKUP($A32,Mitglieder!$D$24:$BG$323,AN$303)="",$G32=""),"",VLOOKUP($A32,Mitglieder!$D$24:$BG$323,AN$303))</f>
        <v/>
      </c>
      <c r="AO32" s="43" t="str">
        <f ca="1">IF($G32="","",TEXT(VLOOKUP($A32,Mitglieder!$D$24:$BG$323,AO$303),"TT.MM.JJJJ"))</f>
        <v/>
      </c>
      <c r="AP32" s="42" t="str">
        <f ca="1">IF($G32="","",VLOOKUP($A32,Mitglieder!$D$24:$BG$323,AP$303))</f>
        <v/>
      </c>
      <c r="AQ32" s="45" t="str">
        <f ca="1">IF($G32="","",TEXT(VLOOKUP($A32,Mitglieder!$D$24:$BG$323,AQ$303),"0.00"))</f>
        <v/>
      </c>
      <c r="AR32" s="54" t="str">
        <f ca="1">IF(OR(VLOOKUP($A32,Mitglieder!$D$24:$BG$323,AR$303)="",$G32=""),"",VLOOKUP($A32,Mitglieder!$D$24:$BG$323,AR$303))</f>
        <v/>
      </c>
      <c r="AS32" s="45" t="str">
        <f ca="1">IF($G32="","",TEXT(VLOOKUP($A32,Mitglieder!$D$24:$BG$323,AS$303),"0.00"))</f>
        <v/>
      </c>
      <c r="AT32" s="54" t="str">
        <f ca="1">IF(OR(VLOOKUP($A32,Mitglieder!$D$24:$BG$323,AT$303)="",$G32=""),"",VLOOKUP($A32,Mitglieder!$D$24:$BG$323,AT$303))</f>
        <v/>
      </c>
      <c r="AU32" s="45" t="str">
        <f ca="1">IF($G32="","",TEXT(VLOOKUP($A32,Mitglieder!$D$24:$BG$323,AU$303),"0.00"))</f>
        <v/>
      </c>
      <c r="AV32" s="45" t="str">
        <f ca="1">IF($G32="","",TEXT(VLOOKUP($A32,Mitglieder!$D$24:$BG$323,AV$303),"0.00"))</f>
        <v/>
      </c>
      <c r="AW32" s="42" t="str">
        <f ca="1">IF($G32="","",VLOOKUP($A32,Mitglieder!$D$24:$BG$323,AW$303))</f>
        <v/>
      </c>
      <c r="AX32" s="54" t="str">
        <f ca="1">IF(OR(VLOOKUP($A32,Mitglieder!$D$24:$BG$323,AX$303)="",$G32=""),"",VLOOKUP($A32,Mitglieder!$D$24:$BG$323,AX$303))</f>
        <v/>
      </c>
      <c r="AY32" s="75" t="str">
        <f t="shared" ca="1" si="0"/>
        <v/>
      </c>
      <c r="AZ32" s="43" t="str">
        <f ca="1">IF($G32="","",TEXT(VLOOKUP($A32,Mitglieder!$C$24:$BG$323,AZ$303),"TT.MM.JJJJ"))</f>
        <v/>
      </c>
      <c r="BA32" s="43" t="str">
        <f ca="1">IF($G32="","",TEXT(VLOOKUP($A32,Mitglieder!$C$24:$BG$323,BA$303),"TT.MM.JJJJ"))</f>
        <v/>
      </c>
      <c r="BB32" s="43" t="str">
        <f ca="1">IF($G32="","",TEXT(VLOOKUP($A32,Mitglieder!$C$24:$BG$323,BB$303),"TT.MM.JJJJ"))</f>
        <v/>
      </c>
      <c r="BC32" s="43" t="str">
        <f ca="1">IF($G32="","",TEXT(VLOOKUP($A32,Mitglieder!$C$24:$BG$323,BC$303),"TT.MM.JJJJ"))</f>
        <v/>
      </c>
      <c r="BD32" s="75" t="str">
        <f t="shared" ca="1" si="1"/>
        <v/>
      </c>
      <c r="BE32" s="42" t="str">
        <f ca="1">IF($G32="","",VLOOKUP($A32,Mitglieder!$D$24:$BG$323,BE$303))</f>
        <v/>
      </c>
      <c r="BF32" s="42" t="str">
        <f ca="1">IF($G32="","",VLOOKUP($A32,Mitglieder!$D$24:$BG$323,BF$303))</f>
        <v/>
      </c>
      <c r="BH32" s="75" t="str">
        <f ca="1">IF(G32="","",AY32+'Details Verein'!$D$25)</f>
        <v/>
      </c>
    </row>
    <row r="33" spans="1:60" x14ac:dyDescent="0.35">
      <c r="A33" s="42">
        <v>33</v>
      </c>
      <c r="B33" s="42"/>
      <c r="C33" s="42">
        <f ca="1">VLOOKUP($A33,Mitglieder!$D$24:$BA$323,C$303)</f>
        <v>1.0299999999999967</v>
      </c>
      <c r="D33" s="42"/>
      <c r="E33" s="42" t="str">
        <f ca="1">IF($G33="","",VLOOKUP($A33,Mitglieder!$D$24:$BG$323,E$303))</f>
        <v/>
      </c>
      <c r="F33" s="54" t="str">
        <f ca="1">IF(OR(VLOOKUP($A33,Mitglieder!$D$24:$BG$323,F$303)="",$G33=""),"",VLOOKUP($A33,Mitglieder!$D$24:$BG$323,F$303))</f>
        <v/>
      </c>
      <c r="G33" s="72" t="str">
        <f ca="1">IF(C33/ROUND(C33,0)=1,VLOOKUP($A33,Mitglieder!$D$24:$BA$323,G$303),"")</f>
        <v/>
      </c>
      <c r="H33" s="42" t="str">
        <f ca="1">IF($G33="","",VLOOKUP($A33,Mitglieder!$D$24:$BG$323,H$303))</f>
        <v/>
      </c>
      <c r="I33" s="54" t="str">
        <f ca="1">IF(OR(VLOOKUP($A33,Mitglieder!$D$24:$BG$323,I$303)="",$G33=""),"",VLOOKUP($A33,Mitglieder!$D$24:$BG$323,I$303))</f>
        <v/>
      </c>
      <c r="J33" s="42" t="str">
        <f ca="1">IF($G33="","",VLOOKUP($A33,Mitglieder!$D$24:$BG$323,J$303))</f>
        <v/>
      </c>
      <c r="K33" s="54" t="str">
        <f ca="1">IF(OR(VLOOKUP($A33,Mitglieder!$D$24:$BG$323,K$303)="",$G33=""),"",VLOOKUP($A33,Mitglieder!$D$24:$BG$323,K$303))</f>
        <v/>
      </c>
      <c r="L33" s="42" t="str">
        <f ca="1">IF($G33="","",VLOOKUP($A33,Mitglieder!$D$24:$BG$323,L$303))</f>
        <v/>
      </c>
      <c r="M33" s="42" t="str">
        <f ca="1">IF($G33="","",VLOOKUP($A33,Mitglieder!$D$24:$BG$323,M$303))</f>
        <v/>
      </c>
      <c r="N33" s="42" t="str">
        <f ca="1">IF($G33="","",VLOOKUP($A33,Mitglieder!$D$24:$BG$323,N$303))</f>
        <v/>
      </c>
      <c r="O33" s="42" t="str">
        <f ca="1">IF($G33="","",VLOOKUP($A33,Mitglieder!$D$24:$BG$323,O$303))</f>
        <v/>
      </c>
      <c r="P33" s="42" t="str">
        <f ca="1">IF($G33="","",VLOOKUP($A33,Mitglieder!$D$24:$BG$323,P$303))</f>
        <v/>
      </c>
      <c r="Q33" s="42" t="str">
        <f ca="1">IF($G33="","",VLOOKUP($A33,Mitglieder!$D$24:$BG$323,Q$303))</f>
        <v/>
      </c>
      <c r="R33" s="54" t="str">
        <f ca="1">IF(OR(VLOOKUP($A33,Mitglieder!$D$24:$BG$323,R$303)="",$G33=""),"",VLOOKUP($A33,Mitglieder!$D$24:$BG$323,R$303))</f>
        <v/>
      </c>
      <c r="S33" s="43" t="str">
        <f ca="1">IF($G33="","",TEXT(VLOOKUP($A33,Mitglieder!$D$24:$BG$323,S$303),"TT.MM.JJJJ"))</f>
        <v/>
      </c>
      <c r="T33" s="43" t="str">
        <f ca="1">IF($G33="","",TEXT(VLOOKUP($A33,Mitglieder!$D$24:$BG$323,T$303),"TT.MM.JJJJ"))</f>
        <v/>
      </c>
      <c r="U33" s="43" t="str">
        <f ca="1">IF($G33="","",TEXT(VLOOKUP($A33,Mitglieder!$D$24:$BG$323,U$303),"TT.MM.JJJJ"))</f>
        <v/>
      </c>
      <c r="V33" s="54" t="str">
        <f ca="1">IF(OR(VLOOKUP($A33,Mitglieder!$D$24:$BG$323,V$303)="",$G33=""),"",VLOOKUP($A33,Mitglieder!$D$24:$BG$323,V$303))</f>
        <v/>
      </c>
      <c r="W33" s="54" t="str">
        <f ca="1">IF(OR(VLOOKUP($A33,Mitglieder!$D$24:$BG$323,W$303)="",$G33=""),"",VLOOKUP($A33,Mitglieder!$D$24:$BG$323,W$303))</f>
        <v/>
      </c>
      <c r="X33" s="54" t="str">
        <f ca="1">IF(OR(VLOOKUP($A33,Mitglieder!$D$24:$BG$323,X$303)="",$G33=""),"",VLOOKUP($A33,Mitglieder!$D$24:$BG$323,X$303))</f>
        <v/>
      </c>
      <c r="Y33" s="54" t="str">
        <f ca="1">IF(OR(VLOOKUP($A33,Mitglieder!$D$24:$BG$323,Y$303)="",$G33=""),"",VLOOKUP($A33,Mitglieder!$D$24:$BG$323,Y$303))</f>
        <v/>
      </c>
      <c r="Z33" s="54" t="str">
        <f ca="1">IF(OR(VLOOKUP($A33,Mitglieder!$D$24:$BG$323,Z$303)="",$G33=""),"",VLOOKUP($A33,Mitglieder!$D$24:$BG$323,Z$303))</f>
        <v/>
      </c>
      <c r="AA33" s="54" t="str">
        <f ca="1">IF(OR(VLOOKUP($A33,Mitglieder!$D$24:$BG$323,AA$303)="",$G33=""),"",VLOOKUP($A33,Mitglieder!$D$24:$BG$323,AA$303))</f>
        <v/>
      </c>
      <c r="AB33" s="54" t="str">
        <f ca="1">IF(OR(VLOOKUP($A33,Mitglieder!$D$24:$BG$323,AB$303)="",$G33=""),"",VLOOKUP($A33,Mitglieder!$D$24:$BG$323,AB$303))</f>
        <v/>
      </c>
      <c r="AC33" s="54" t="str">
        <f ca="1">IF(OR(VLOOKUP($A33,Mitglieder!$D$24:$BG$323,AC$303)="",$G33=""),"",VLOOKUP($A33,Mitglieder!$D$24:$BG$323,AC$303))</f>
        <v/>
      </c>
      <c r="AD33" s="54" t="str">
        <f ca="1">IF(OR(VLOOKUP($A33,Mitglieder!$D$24:$BG$323,AD$303)="",$G33=""),"",VLOOKUP($A33,Mitglieder!$D$24:$BG$323,AD$303))</f>
        <v/>
      </c>
      <c r="AE33" s="54" t="str">
        <f ca="1">IF(OR(VLOOKUP($A33,Mitglieder!$D$24:$BG$323,AE$303)="",$G33=""),"",VLOOKUP($A33,Mitglieder!$D$24:$BG$323,AE$303))</f>
        <v/>
      </c>
      <c r="AF33" s="54" t="str">
        <f ca="1">IF(OR(VLOOKUP($A33,Mitglieder!$D$24:$BG$323,AF$303)="",$G33=""),"",VLOOKUP($A33,Mitglieder!$D$24:$BG$323,AF$303))</f>
        <v/>
      </c>
      <c r="AG33" s="54" t="str">
        <f ca="1">IF(OR(VLOOKUP($A33,Mitglieder!$D$24:$BG$323,AG$303)="",$G33=""),"",VLOOKUP($A33,Mitglieder!$D$24:$BG$323,AG$303))</f>
        <v/>
      </c>
      <c r="AH33" s="54" t="str">
        <f ca="1">IF(OR(VLOOKUP($A33,Mitglieder!$D$24:$BG$323,AH$303)="",$G33=""),"",VLOOKUP($A33,Mitglieder!$D$24:$BG$323,AH$303))</f>
        <v/>
      </c>
      <c r="AI33" s="54" t="str">
        <f ca="1">IF(OR(VLOOKUP($A33,Mitglieder!$D$24:$BG$323,AI$303)="",$G33=""),"",VLOOKUP($A33,Mitglieder!$D$24:$BG$323,AI$303))</f>
        <v/>
      </c>
      <c r="AJ33" s="54" t="str">
        <f ca="1">IF(OR(VLOOKUP($A33,Mitglieder!$D$24:$BG$323,AJ$303)="",$G33=""),"",VLOOKUP($A33,Mitglieder!$D$24:$BG$323,AJ$303))</f>
        <v/>
      </c>
      <c r="AK33" s="54" t="str">
        <f ca="1">IF(OR(VLOOKUP($A33,Mitglieder!$D$24:$BG$323,AK$303)="",$G33=""),"",VLOOKUP($A33,Mitglieder!$D$24:$BG$323,AK$303))</f>
        <v/>
      </c>
      <c r="AL33" s="54" t="str">
        <f ca="1">IF(OR(VLOOKUP($A33,Mitglieder!$D$24:$BG$323,AL$303)="",$G33=""),"",VLOOKUP($A33,Mitglieder!$D$24:$BG$323,AL$303))</f>
        <v/>
      </c>
      <c r="AM33" s="42" t="str">
        <f ca="1">IF($G33="","",VLOOKUP($A33,Mitglieder!$D$24:$BG$323,AM$303))</f>
        <v/>
      </c>
      <c r="AN33" s="54" t="str">
        <f ca="1">IF(OR(VLOOKUP($A33,Mitglieder!$D$24:$BG$323,AN$303)="",$G33=""),"",VLOOKUP($A33,Mitglieder!$D$24:$BG$323,AN$303))</f>
        <v/>
      </c>
      <c r="AO33" s="43" t="str">
        <f ca="1">IF($G33="","",TEXT(VLOOKUP($A33,Mitglieder!$D$24:$BG$323,AO$303),"TT.MM.JJJJ"))</f>
        <v/>
      </c>
      <c r="AP33" s="42" t="str">
        <f ca="1">IF($G33="","",VLOOKUP($A33,Mitglieder!$D$24:$BG$323,AP$303))</f>
        <v/>
      </c>
      <c r="AQ33" s="45" t="str">
        <f ca="1">IF($G33="","",TEXT(VLOOKUP($A33,Mitglieder!$D$24:$BG$323,AQ$303),"0.00"))</f>
        <v/>
      </c>
      <c r="AR33" s="54" t="str">
        <f ca="1">IF(OR(VLOOKUP($A33,Mitglieder!$D$24:$BG$323,AR$303)="",$G33=""),"",VLOOKUP($A33,Mitglieder!$D$24:$BG$323,AR$303))</f>
        <v/>
      </c>
      <c r="AS33" s="45" t="str">
        <f ca="1">IF($G33="","",TEXT(VLOOKUP($A33,Mitglieder!$D$24:$BG$323,AS$303),"0.00"))</f>
        <v/>
      </c>
      <c r="AT33" s="54" t="str">
        <f ca="1">IF(OR(VLOOKUP($A33,Mitglieder!$D$24:$BG$323,AT$303)="",$G33=""),"",VLOOKUP($A33,Mitglieder!$D$24:$BG$323,AT$303))</f>
        <v/>
      </c>
      <c r="AU33" s="45" t="str">
        <f ca="1">IF($G33="","",TEXT(VLOOKUP($A33,Mitglieder!$D$24:$BG$323,AU$303),"0.00"))</f>
        <v/>
      </c>
      <c r="AV33" s="45" t="str">
        <f ca="1">IF($G33="","",TEXT(VLOOKUP($A33,Mitglieder!$D$24:$BG$323,AV$303),"0.00"))</f>
        <v/>
      </c>
      <c r="AW33" s="42" t="str">
        <f ca="1">IF($G33="","",VLOOKUP($A33,Mitglieder!$D$24:$BG$323,AW$303))</f>
        <v/>
      </c>
      <c r="AX33" s="54" t="str">
        <f ca="1">IF(OR(VLOOKUP($A33,Mitglieder!$D$24:$BG$323,AX$303)="",$G33=""),"",VLOOKUP($A33,Mitglieder!$D$24:$BG$323,AX$303))</f>
        <v/>
      </c>
      <c r="AY33" s="75" t="str">
        <f t="shared" ca="1" si="0"/>
        <v/>
      </c>
      <c r="AZ33" s="43" t="str">
        <f ca="1">IF($G33="","",TEXT(VLOOKUP($A33,Mitglieder!$C$24:$BG$323,AZ$303),"TT.MM.JJJJ"))</f>
        <v/>
      </c>
      <c r="BA33" s="43" t="str">
        <f ca="1">IF($G33="","",TEXT(VLOOKUP($A33,Mitglieder!$C$24:$BG$323,BA$303),"TT.MM.JJJJ"))</f>
        <v/>
      </c>
      <c r="BB33" s="43" t="str">
        <f ca="1">IF($G33="","",TEXT(VLOOKUP($A33,Mitglieder!$C$24:$BG$323,BB$303),"TT.MM.JJJJ"))</f>
        <v/>
      </c>
      <c r="BC33" s="43" t="str">
        <f ca="1">IF($G33="","",TEXT(VLOOKUP($A33,Mitglieder!$C$24:$BG$323,BC$303),"TT.MM.JJJJ"))</f>
        <v/>
      </c>
      <c r="BD33" s="75" t="str">
        <f t="shared" ca="1" si="1"/>
        <v/>
      </c>
      <c r="BE33" s="42" t="str">
        <f ca="1">IF($G33="","",VLOOKUP($A33,Mitglieder!$D$24:$BG$323,BE$303))</f>
        <v/>
      </c>
      <c r="BF33" s="42" t="str">
        <f ca="1">IF($G33="","",VLOOKUP($A33,Mitglieder!$D$24:$BG$323,BF$303))</f>
        <v/>
      </c>
      <c r="BH33" s="75" t="str">
        <f ca="1">IF(G33="","",AY33+'Details Verein'!$D$25)</f>
        <v/>
      </c>
    </row>
    <row r="34" spans="1:60" x14ac:dyDescent="0.35">
      <c r="A34" s="42">
        <v>34</v>
      </c>
      <c r="B34" s="42"/>
      <c r="C34" s="42">
        <f ca="1">VLOOKUP($A34,Mitglieder!$D$24:$BA$323,C$303)</f>
        <v>1.0299999999999967</v>
      </c>
      <c r="D34" s="42"/>
      <c r="E34" s="42" t="str">
        <f ca="1">IF($G34="","",VLOOKUP($A34,Mitglieder!$D$24:$BG$323,E$303))</f>
        <v/>
      </c>
      <c r="F34" s="54" t="str">
        <f ca="1">IF(OR(VLOOKUP($A34,Mitglieder!$D$24:$BG$323,F$303)="",$G34=""),"",VLOOKUP($A34,Mitglieder!$D$24:$BG$323,F$303))</f>
        <v/>
      </c>
      <c r="G34" s="72" t="str">
        <f ca="1">IF(C34/ROUND(C34,0)=1,VLOOKUP($A34,Mitglieder!$D$24:$BA$323,G$303),"")</f>
        <v/>
      </c>
      <c r="H34" s="42" t="str">
        <f ca="1">IF($G34="","",VLOOKUP($A34,Mitglieder!$D$24:$BG$323,H$303))</f>
        <v/>
      </c>
      <c r="I34" s="54" t="str">
        <f ca="1">IF(OR(VLOOKUP($A34,Mitglieder!$D$24:$BG$323,I$303)="",$G34=""),"",VLOOKUP($A34,Mitglieder!$D$24:$BG$323,I$303))</f>
        <v/>
      </c>
      <c r="J34" s="42" t="str">
        <f ca="1">IF($G34="","",VLOOKUP($A34,Mitglieder!$D$24:$BG$323,J$303))</f>
        <v/>
      </c>
      <c r="K34" s="54" t="str">
        <f ca="1">IF(OR(VLOOKUP($A34,Mitglieder!$D$24:$BG$323,K$303)="",$G34=""),"",VLOOKUP($A34,Mitglieder!$D$24:$BG$323,K$303))</f>
        <v/>
      </c>
      <c r="L34" s="42" t="str">
        <f ca="1">IF($G34="","",VLOOKUP($A34,Mitglieder!$D$24:$BG$323,L$303))</f>
        <v/>
      </c>
      <c r="M34" s="42" t="str">
        <f ca="1">IF($G34="","",VLOOKUP($A34,Mitglieder!$D$24:$BG$323,M$303))</f>
        <v/>
      </c>
      <c r="N34" s="42" t="str">
        <f ca="1">IF($G34="","",VLOOKUP($A34,Mitglieder!$D$24:$BG$323,N$303))</f>
        <v/>
      </c>
      <c r="O34" s="42" t="str">
        <f ca="1">IF($G34="","",VLOOKUP($A34,Mitglieder!$D$24:$BG$323,O$303))</f>
        <v/>
      </c>
      <c r="P34" s="42" t="str">
        <f ca="1">IF($G34="","",VLOOKUP($A34,Mitglieder!$D$24:$BG$323,P$303))</f>
        <v/>
      </c>
      <c r="Q34" s="42" t="str">
        <f ca="1">IF($G34="","",VLOOKUP($A34,Mitglieder!$D$24:$BG$323,Q$303))</f>
        <v/>
      </c>
      <c r="R34" s="54" t="str">
        <f ca="1">IF(OR(VLOOKUP($A34,Mitglieder!$D$24:$BG$323,R$303)="",$G34=""),"",VLOOKUP($A34,Mitglieder!$D$24:$BG$323,R$303))</f>
        <v/>
      </c>
      <c r="S34" s="43" t="str">
        <f ca="1">IF($G34="","",TEXT(VLOOKUP($A34,Mitglieder!$D$24:$BG$323,S$303),"TT.MM.JJJJ"))</f>
        <v/>
      </c>
      <c r="T34" s="43" t="str">
        <f ca="1">IF($G34="","",TEXT(VLOOKUP($A34,Mitglieder!$D$24:$BG$323,T$303),"TT.MM.JJJJ"))</f>
        <v/>
      </c>
      <c r="U34" s="43" t="str">
        <f ca="1">IF($G34="","",TEXT(VLOOKUP($A34,Mitglieder!$D$24:$BG$323,U$303),"TT.MM.JJJJ"))</f>
        <v/>
      </c>
      <c r="V34" s="54" t="str">
        <f ca="1">IF(OR(VLOOKUP($A34,Mitglieder!$D$24:$BG$323,V$303)="",$G34=""),"",VLOOKUP($A34,Mitglieder!$D$24:$BG$323,V$303))</f>
        <v/>
      </c>
      <c r="W34" s="54" t="str">
        <f ca="1">IF(OR(VLOOKUP($A34,Mitglieder!$D$24:$BG$323,W$303)="",$G34=""),"",VLOOKUP($A34,Mitglieder!$D$24:$BG$323,W$303))</f>
        <v/>
      </c>
      <c r="X34" s="54" t="str">
        <f ca="1">IF(OR(VLOOKUP($A34,Mitglieder!$D$24:$BG$323,X$303)="",$G34=""),"",VLOOKUP($A34,Mitglieder!$D$24:$BG$323,X$303))</f>
        <v/>
      </c>
      <c r="Y34" s="54" t="str">
        <f ca="1">IF(OR(VLOOKUP($A34,Mitglieder!$D$24:$BG$323,Y$303)="",$G34=""),"",VLOOKUP($A34,Mitglieder!$D$24:$BG$323,Y$303))</f>
        <v/>
      </c>
      <c r="Z34" s="54" t="str">
        <f ca="1">IF(OR(VLOOKUP($A34,Mitglieder!$D$24:$BG$323,Z$303)="",$G34=""),"",VLOOKUP($A34,Mitglieder!$D$24:$BG$323,Z$303))</f>
        <v/>
      </c>
      <c r="AA34" s="54" t="str">
        <f ca="1">IF(OR(VLOOKUP($A34,Mitglieder!$D$24:$BG$323,AA$303)="",$G34=""),"",VLOOKUP($A34,Mitglieder!$D$24:$BG$323,AA$303))</f>
        <v/>
      </c>
      <c r="AB34" s="54" t="str">
        <f ca="1">IF(OR(VLOOKUP($A34,Mitglieder!$D$24:$BG$323,AB$303)="",$G34=""),"",VLOOKUP($A34,Mitglieder!$D$24:$BG$323,AB$303))</f>
        <v/>
      </c>
      <c r="AC34" s="54" t="str">
        <f ca="1">IF(OR(VLOOKUP($A34,Mitglieder!$D$24:$BG$323,AC$303)="",$G34=""),"",VLOOKUP($A34,Mitglieder!$D$24:$BG$323,AC$303))</f>
        <v/>
      </c>
      <c r="AD34" s="54" t="str">
        <f ca="1">IF(OR(VLOOKUP($A34,Mitglieder!$D$24:$BG$323,AD$303)="",$G34=""),"",VLOOKUP($A34,Mitglieder!$D$24:$BG$323,AD$303))</f>
        <v/>
      </c>
      <c r="AE34" s="54" t="str">
        <f ca="1">IF(OR(VLOOKUP($A34,Mitglieder!$D$24:$BG$323,AE$303)="",$G34=""),"",VLOOKUP($A34,Mitglieder!$D$24:$BG$323,AE$303))</f>
        <v/>
      </c>
      <c r="AF34" s="54" t="str">
        <f ca="1">IF(OR(VLOOKUP($A34,Mitglieder!$D$24:$BG$323,AF$303)="",$G34=""),"",VLOOKUP($A34,Mitglieder!$D$24:$BG$323,AF$303))</f>
        <v/>
      </c>
      <c r="AG34" s="54" t="str">
        <f ca="1">IF(OR(VLOOKUP($A34,Mitglieder!$D$24:$BG$323,AG$303)="",$G34=""),"",VLOOKUP($A34,Mitglieder!$D$24:$BG$323,AG$303))</f>
        <v/>
      </c>
      <c r="AH34" s="54" t="str">
        <f ca="1">IF(OR(VLOOKUP($A34,Mitglieder!$D$24:$BG$323,AH$303)="",$G34=""),"",VLOOKUP($A34,Mitglieder!$D$24:$BG$323,AH$303))</f>
        <v/>
      </c>
      <c r="AI34" s="54" t="str">
        <f ca="1">IF(OR(VLOOKUP($A34,Mitglieder!$D$24:$BG$323,AI$303)="",$G34=""),"",VLOOKUP($A34,Mitglieder!$D$24:$BG$323,AI$303))</f>
        <v/>
      </c>
      <c r="AJ34" s="54" t="str">
        <f ca="1">IF(OR(VLOOKUP($A34,Mitglieder!$D$24:$BG$323,AJ$303)="",$G34=""),"",VLOOKUP($A34,Mitglieder!$D$24:$BG$323,AJ$303))</f>
        <v/>
      </c>
      <c r="AK34" s="54" t="str">
        <f ca="1">IF(OR(VLOOKUP($A34,Mitglieder!$D$24:$BG$323,AK$303)="",$G34=""),"",VLOOKUP($A34,Mitglieder!$D$24:$BG$323,AK$303))</f>
        <v/>
      </c>
      <c r="AL34" s="54" t="str">
        <f ca="1">IF(OR(VLOOKUP($A34,Mitglieder!$D$24:$BG$323,AL$303)="",$G34=""),"",VLOOKUP($A34,Mitglieder!$D$24:$BG$323,AL$303))</f>
        <v/>
      </c>
      <c r="AM34" s="42" t="str">
        <f ca="1">IF($G34="","",VLOOKUP($A34,Mitglieder!$D$24:$BG$323,AM$303))</f>
        <v/>
      </c>
      <c r="AN34" s="54" t="str">
        <f ca="1">IF(OR(VLOOKUP($A34,Mitglieder!$D$24:$BG$323,AN$303)="",$G34=""),"",VLOOKUP($A34,Mitglieder!$D$24:$BG$323,AN$303))</f>
        <v/>
      </c>
      <c r="AO34" s="43" t="str">
        <f ca="1">IF($G34="","",TEXT(VLOOKUP($A34,Mitglieder!$D$24:$BG$323,AO$303),"TT.MM.JJJJ"))</f>
        <v/>
      </c>
      <c r="AP34" s="42" t="str">
        <f ca="1">IF($G34="","",VLOOKUP($A34,Mitglieder!$D$24:$BG$323,AP$303))</f>
        <v/>
      </c>
      <c r="AQ34" s="45" t="str">
        <f ca="1">IF($G34="","",TEXT(VLOOKUP($A34,Mitglieder!$D$24:$BG$323,AQ$303),"0.00"))</f>
        <v/>
      </c>
      <c r="AR34" s="54" t="str">
        <f ca="1">IF(OR(VLOOKUP($A34,Mitglieder!$D$24:$BG$323,AR$303)="",$G34=""),"",VLOOKUP($A34,Mitglieder!$D$24:$BG$323,AR$303))</f>
        <v/>
      </c>
      <c r="AS34" s="45" t="str">
        <f ca="1">IF($G34="","",TEXT(VLOOKUP($A34,Mitglieder!$D$24:$BG$323,AS$303),"0.00"))</f>
        <v/>
      </c>
      <c r="AT34" s="54" t="str">
        <f ca="1">IF(OR(VLOOKUP($A34,Mitglieder!$D$24:$BG$323,AT$303)="",$G34=""),"",VLOOKUP($A34,Mitglieder!$D$24:$BG$323,AT$303))</f>
        <v/>
      </c>
      <c r="AU34" s="45" t="str">
        <f ca="1">IF($G34="","",TEXT(VLOOKUP($A34,Mitglieder!$D$24:$BG$323,AU$303),"0.00"))</f>
        <v/>
      </c>
      <c r="AV34" s="45" t="str">
        <f ca="1">IF($G34="","",TEXT(VLOOKUP($A34,Mitglieder!$D$24:$BG$323,AV$303),"0.00"))</f>
        <v/>
      </c>
      <c r="AW34" s="42" t="str">
        <f ca="1">IF($G34="","",VLOOKUP($A34,Mitglieder!$D$24:$BG$323,AW$303))</f>
        <v/>
      </c>
      <c r="AX34" s="54" t="str">
        <f ca="1">IF(OR(VLOOKUP($A34,Mitglieder!$D$24:$BG$323,AX$303)="",$G34=""),"",VLOOKUP($A34,Mitglieder!$D$24:$BG$323,AX$303))</f>
        <v/>
      </c>
      <c r="AY34" s="75" t="str">
        <f t="shared" ca="1" si="0"/>
        <v/>
      </c>
      <c r="AZ34" s="43" t="str">
        <f ca="1">IF($G34="","",TEXT(VLOOKUP($A34,Mitglieder!$C$24:$BG$323,AZ$303),"TT.MM.JJJJ"))</f>
        <v/>
      </c>
      <c r="BA34" s="43" t="str">
        <f ca="1">IF($G34="","",TEXT(VLOOKUP($A34,Mitglieder!$C$24:$BG$323,BA$303),"TT.MM.JJJJ"))</f>
        <v/>
      </c>
      <c r="BB34" s="43" t="str">
        <f ca="1">IF($G34="","",TEXT(VLOOKUP($A34,Mitglieder!$C$24:$BG$323,BB$303),"TT.MM.JJJJ"))</f>
        <v/>
      </c>
      <c r="BC34" s="43" t="str">
        <f ca="1">IF($G34="","",TEXT(VLOOKUP($A34,Mitglieder!$C$24:$BG$323,BC$303),"TT.MM.JJJJ"))</f>
        <v/>
      </c>
      <c r="BD34" s="75" t="str">
        <f t="shared" ca="1" si="1"/>
        <v/>
      </c>
      <c r="BE34" s="42" t="str">
        <f ca="1">IF($G34="","",VLOOKUP($A34,Mitglieder!$D$24:$BG$323,BE$303))</f>
        <v/>
      </c>
      <c r="BF34" s="42" t="str">
        <f ca="1">IF($G34="","",VLOOKUP($A34,Mitglieder!$D$24:$BG$323,BF$303))</f>
        <v/>
      </c>
      <c r="BH34" s="75" t="str">
        <f ca="1">IF(G34="","",AY34+'Details Verein'!$D$25)</f>
        <v/>
      </c>
    </row>
    <row r="35" spans="1:60" x14ac:dyDescent="0.35">
      <c r="A35" s="42">
        <v>35</v>
      </c>
      <c r="B35" s="42"/>
      <c r="C35" s="42">
        <f ca="1">VLOOKUP($A35,Mitglieder!$D$24:$BA$323,C$303)</f>
        <v>1.0299999999999967</v>
      </c>
      <c r="D35" s="42"/>
      <c r="E35" s="42" t="str">
        <f ca="1">IF($G35="","",VLOOKUP($A35,Mitglieder!$D$24:$BG$323,E$303))</f>
        <v/>
      </c>
      <c r="F35" s="54" t="str">
        <f ca="1">IF(OR(VLOOKUP($A35,Mitglieder!$D$24:$BG$323,F$303)="",$G35=""),"",VLOOKUP($A35,Mitglieder!$D$24:$BG$323,F$303))</f>
        <v/>
      </c>
      <c r="G35" s="72" t="str">
        <f ca="1">IF(C35/ROUND(C35,0)=1,VLOOKUP($A35,Mitglieder!$D$24:$BA$323,G$303),"")</f>
        <v/>
      </c>
      <c r="H35" s="42" t="str">
        <f ca="1">IF($G35="","",VLOOKUP($A35,Mitglieder!$D$24:$BG$323,H$303))</f>
        <v/>
      </c>
      <c r="I35" s="54" t="str">
        <f ca="1">IF(OR(VLOOKUP($A35,Mitglieder!$D$24:$BG$323,I$303)="",$G35=""),"",VLOOKUP($A35,Mitglieder!$D$24:$BG$323,I$303))</f>
        <v/>
      </c>
      <c r="J35" s="42" t="str">
        <f ca="1">IF($G35="","",VLOOKUP($A35,Mitglieder!$D$24:$BG$323,J$303))</f>
        <v/>
      </c>
      <c r="K35" s="54" t="str">
        <f ca="1">IF(OR(VLOOKUP($A35,Mitglieder!$D$24:$BG$323,K$303)="",$G35=""),"",VLOOKUP($A35,Mitglieder!$D$24:$BG$323,K$303))</f>
        <v/>
      </c>
      <c r="L35" s="42" t="str">
        <f ca="1">IF($G35="","",VLOOKUP($A35,Mitglieder!$D$24:$BG$323,L$303))</f>
        <v/>
      </c>
      <c r="M35" s="42" t="str">
        <f ca="1">IF($G35="","",VLOOKUP($A35,Mitglieder!$D$24:$BG$323,M$303))</f>
        <v/>
      </c>
      <c r="N35" s="42" t="str">
        <f ca="1">IF($G35="","",VLOOKUP($A35,Mitglieder!$D$24:$BG$323,N$303))</f>
        <v/>
      </c>
      <c r="O35" s="42" t="str">
        <f ca="1">IF($G35="","",VLOOKUP($A35,Mitglieder!$D$24:$BG$323,O$303))</f>
        <v/>
      </c>
      <c r="P35" s="42" t="str">
        <f ca="1">IF($G35="","",VLOOKUP($A35,Mitglieder!$D$24:$BG$323,P$303))</f>
        <v/>
      </c>
      <c r="Q35" s="42" t="str">
        <f ca="1">IF($G35="","",VLOOKUP($A35,Mitglieder!$D$24:$BG$323,Q$303))</f>
        <v/>
      </c>
      <c r="R35" s="54" t="str">
        <f ca="1">IF(OR(VLOOKUP($A35,Mitglieder!$D$24:$BG$323,R$303)="",$G35=""),"",VLOOKUP($A35,Mitglieder!$D$24:$BG$323,R$303))</f>
        <v/>
      </c>
      <c r="S35" s="43" t="str">
        <f ca="1">IF($G35="","",TEXT(VLOOKUP($A35,Mitglieder!$D$24:$BG$323,S$303),"TT.MM.JJJJ"))</f>
        <v/>
      </c>
      <c r="T35" s="43" t="str">
        <f ca="1">IF($G35="","",TEXT(VLOOKUP($A35,Mitglieder!$D$24:$BG$323,T$303),"TT.MM.JJJJ"))</f>
        <v/>
      </c>
      <c r="U35" s="43" t="str">
        <f ca="1">IF($G35="","",TEXT(VLOOKUP($A35,Mitglieder!$D$24:$BG$323,U$303),"TT.MM.JJJJ"))</f>
        <v/>
      </c>
      <c r="V35" s="54" t="str">
        <f ca="1">IF(OR(VLOOKUP($A35,Mitglieder!$D$24:$BG$323,V$303)="",$G35=""),"",VLOOKUP($A35,Mitglieder!$D$24:$BG$323,V$303))</f>
        <v/>
      </c>
      <c r="W35" s="54" t="str">
        <f ca="1">IF(OR(VLOOKUP($A35,Mitglieder!$D$24:$BG$323,W$303)="",$G35=""),"",VLOOKUP($A35,Mitglieder!$D$24:$BG$323,W$303))</f>
        <v/>
      </c>
      <c r="X35" s="54" t="str">
        <f ca="1">IF(OR(VLOOKUP($A35,Mitglieder!$D$24:$BG$323,X$303)="",$G35=""),"",VLOOKUP($A35,Mitglieder!$D$24:$BG$323,X$303))</f>
        <v/>
      </c>
      <c r="Y35" s="54" t="str">
        <f ca="1">IF(OR(VLOOKUP($A35,Mitglieder!$D$24:$BG$323,Y$303)="",$G35=""),"",VLOOKUP($A35,Mitglieder!$D$24:$BG$323,Y$303))</f>
        <v/>
      </c>
      <c r="Z35" s="54" t="str">
        <f ca="1">IF(OR(VLOOKUP($A35,Mitglieder!$D$24:$BG$323,Z$303)="",$G35=""),"",VLOOKUP($A35,Mitglieder!$D$24:$BG$323,Z$303))</f>
        <v/>
      </c>
      <c r="AA35" s="54" t="str">
        <f ca="1">IF(OR(VLOOKUP($A35,Mitglieder!$D$24:$BG$323,AA$303)="",$G35=""),"",VLOOKUP($A35,Mitglieder!$D$24:$BG$323,AA$303))</f>
        <v/>
      </c>
      <c r="AB35" s="54" t="str">
        <f ca="1">IF(OR(VLOOKUP($A35,Mitglieder!$D$24:$BG$323,AB$303)="",$G35=""),"",VLOOKUP($A35,Mitglieder!$D$24:$BG$323,AB$303))</f>
        <v/>
      </c>
      <c r="AC35" s="54" t="str">
        <f ca="1">IF(OR(VLOOKUP($A35,Mitglieder!$D$24:$BG$323,AC$303)="",$G35=""),"",VLOOKUP($A35,Mitglieder!$D$24:$BG$323,AC$303))</f>
        <v/>
      </c>
      <c r="AD35" s="54" t="str">
        <f ca="1">IF(OR(VLOOKUP($A35,Mitglieder!$D$24:$BG$323,AD$303)="",$G35=""),"",VLOOKUP($A35,Mitglieder!$D$24:$BG$323,AD$303))</f>
        <v/>
      </c>
      <c r="AE35" s="54" t="str">
        <f ca="1">IF(OR(VLOOKUP($A35,Mitglieder!$D$24:$BG$323,AE$303)="",$G35=""),"",VLOOKUP($A35,Mitglieder!$D$24:$BG$323,AE$303))</f>
        <v/>
      </c>
      <c r="AF35" s="54" t="str">
        <f ca="1">IF(OR(VLOOKUP($A35,Mitglieder!$D$24:$BG$323,AF$303)="",$G35=""),"",VLOOKUP($A35,Mitglieder!$D$24:$BG$323,AF$303))</f>
        <v/>
      </c>
      <c r="AG35" s="54" t="str">
        <f ca="1">IF(OR(VLOOKUP($A35,Mitglieder!$D$24:$BG$323,AG$303)="",$G35=""),"",VLOOKUP($A35,Mitglieder!$D$24:$BG$323,AG$303))</f>
        <v/>
      </c>
      <c r="AH35" s="54" t="str">
        <f ca="1">IF(OR(VLOOKUP($A35,Mitglieder!$D$24:$BG$323,AH$303)="",$G35=""),"",VLOOKUP($A35,Mitglieder!$D$24:$BG$323,AH$303))</f>
        <v/>
      </c>
      <c r="AI35" s="54" t="str">
        <f ca="1">IF(OR(VLOOKUP($A35,Mitglieder!$D$24:$BG$323,AI$303)="",$G35=""),"",VLOOKUP($A35,Mitglieder!$D$24:$BG$323,AI$303))</f>
        <v/>
      </c>
      <c r="AJ35" s="54" t="str">
        <f ca="1">IF(OR(VLOOKUP($A35,Mitglieder!$D$24:$BG$323,AJ$303)="",$G35=""),"",VLOOKUP($A35,Mitglieder!$D$24:$BG$323,AJ$303))</f>
        <v/>
      </c>
      <c r="AK35" s="54" t="str">
        <f ca="1">IF(OR(VLOOKUP($A35,Mitglieder!$D$24:$BG$323,AK$303)="",$G35=""),"",VLOOKUP($A35,Mitglieder!$D$24:$BG$323,AK$303))</f>
        <v/>
      </c>
      <c r="AL35" s="54" t="str">
        <f ca="1">IF(OR(VLOOKUP($A35,Mitglieder!$D$24:$BG$323,AL$303)="",$G35=""),"",VLOOKUP($A35,Mitglieder!$D$24:$BG$323,AL$303))</f>
        <v/>
      </c>
      <c r="AM35" s="42" t="str">
        <f ca="1">IF($G35="","",VLOOKUP($A35,Mitglieder!$D$24:$BG$323,AM$303))</f>
        <v/>
      </c>
      <c r="AN35" s="54" t="str">
        <f ca="1">IF(OR(VLOOKUP($A35,Mitglieder!$D$24:$BG$323,AN$303)="",$G35=""),"",VLOOKUP($A35,Mitglieder!$D$24:$BG$323,AN$303))</f>
        <v/>
      </c>
      <c r="AO35" s="43" t="str">
        <f ca="1">IF($G35="","",TEXT(VLOOKUP($A35,Mitglieder!$D$24:$BG$323,AO$303),"TT.MM.JJJJ"))</f>
        <v/>
      </c>
      <c r="AP35" s="42" t="str">
        <f ca="1">IF($G35="","",VLOOKUP($A35,Mitglieder!$D$24:$BG$323,AP$303))</f>
        <v/>
      </c>
      <c r="AQ35" s="45" t="str">
        <f ca="1">IF($G35="","",TEXT(VLOOKUP($A35,Mitglieder!$D$24:$BG$323,AQ$303),"0.00"))</f>
        <v/>
      </c>
      <c r="AR35" s="54" t="str">
        <f ca="1">IF(OR(VLOOKUP($A35,Mitglieder!$D$24:$BG$323,AR$303)="",$G35=""),"",VLOOKUP($A35,Mitglieder!$D$24:$BG$323,AR$303))</f>
        <v/>
      </c>
      <c r="AS35" s="45" t="str">
        <f ca="1">IF($G35="","",TEXT(VLOOKUP($A35,Mitglieder!$D$24:$BG$323,AS$303),"0.00"))</f>
        <v/>
      </c>
      <c r="AT35" s="54" t="str">
        <f ca="1">IF(OR(VLOOKUP($A35,Mitglieder!$D$24:$BG$323,AT$303)="",$G35=""),"",VLOOKUP($A35,Mitglieder!$D$24:$BG$323,AT$303))</f>
        <v/>
      </c>
      <c r="AU35" s="45" t="str">
        <f ca="1">IF($G35="","",TEXT(VLOOKUP($A35,Mitglieder!$D$24:$BG$323,AU$303),"0.00"))</f>
        <v/>
      </c>
      <c r="AV35" s="45" t="str">
        <f ca="1">IF($G35="","",TEXT(VLOOKUP($A35,Mitglieder!$D$24:$BG$323,AV$303),"0.00"))</f>
        <v/>
      </c>
      <c r="AW35" s="42" t="str">
        <f ca="1">IF($G35="","",VLOOKUP($A35,Mitglieder!$D$24:$BG$323,AW$303))</f>
        <v/>
      </c>
      <c r="AX35" s="54" t="str">
        <f ca="1">IF(OR(VLOOKUP($A35,Mitglieder!$D$24:$BG$323,AX$303)="",$G35=""),"",VLOOKUP($A35,Mitglieder!$D$24:$BG$323,AX$303))</f>
        <v/>
      </c>
      <c r="AY35" s="75" t="str">
        <f t="shared" ca="1" si="0"/>
        <v/>
      </c>
      <c r="AZ35" s="43" t="str">
        <f ca="1">IF($G35="","",TEXT(VLOOKUP($A35,Mitglieder!$C$24:$BG$323,AZ$303),"TT.MM.JJJJ"))</f>
        <v/>
      </c>
      <c r="BA35" s="43" t="str">
        <f ca="1">IF($G35="","",TEXT(VLOOKUP($A35,Mitglieder!$C$24:$BG$323,BA$303),"TT.MM.JJJJ"))</f>
        <v/>
      </c>
      <c r="BB35" s="43" t="str">
        <f ca="1">IF($G35="","",TEXT(VLOOKUP($A35,Mitglieder!$C$24:$BG$323,BB$303),"TT.MM.JJJJ"))</f>
        <v/>
      </c>
      <c r="BC35" s="43" t="str">
        <f ca="1">IF($G35="","",TEXT(VLOOKUP($A35,Mitglieder!$C$24:$BG$323,BC$303),"TT.MM.JJJJ"))</f>
        <v/>
      </c>
      <c r="BD35" s="75" t="str">
        <f t="shared" ca="1" si="1"/>
        <v/>
      </c>
      <c r="BE35" s="42" t="str">
        <f ca="1">IF($G35="","",VLOOKUP($A35,Mitglieder!$D$24:$BG$323,BE$303))</f>
        <v/>
      </c>
      <c r="BF35" s="42" t="str">
        <f ca="1">IF($G35="","",VLOOKUP($A35,Mitglieder!$D$24:$BG$323,BF$303))</f>
        <v/>
      </c>
      <c r="BH35" s="75" t="str">
        <f ca="1">IF(G35="","",AY35+'Details Verein'!$D$25)</f>
        <v/>
      </c>
    </row>
    <row r="36" spans="1:60" x14ac:dyDescent="0.35">
      <c r="A36" s="42">
        <v>36</v>
      </c>
      <c r="B36" s="42"/>
      <c r="C36" s="42">
        <f ca="1">VLOOKUP($A36,Mitglieder!$D$24:$BA$323,C$303)</f>
        <v>1.0299999999999967</v>
      </c>
      <c r="D36" s="42"/>
      <c r="E36" s="42" t="str">
        <f ca="1">IF($G36="","",VLOOKUP($A36,Mitglieder!$D$24:$BG$323,E$303))</f>
        <v/>
      </c>
      <c r="F36" s="54" t="str">
        <f ca="1">IF(OR(VLOOKUP($A36,Mitglieder!$D$24:$BG$323,F$303)="",$G36=""),"",VLOOKUP($A36,Mitglieder!$D$24:$BG$323,F$303))</f>
        <v/>
      </c>
      <c r="G36" s="72" t="str">
        <f ca="1">IF(C36/ROUND(C36,0)=1,VLOOKUP($A36,Mitglieder!$D$24:$BA$323,G$303),"")</f>
        <v/>
      </c>
      <c r="H36" s="42" t="str">
        <f ca="1">IF($G36="","",VLOOKUP($A36,Mitglieder!$D$24:$BG$323,H$303))</f>
        <v/>
      </c>
      <c r="I36" s="54" t="str">
        <f ca="1">IF(OR(VLOOKUP($A36,Mitglieder!$D$24:$BG$323,I$303)="",$G36=""),"",VLOOKUP($A36,Mitglieder!$D$24:$BG$323,I$303))</f>
        <v/>
      </c>
      <c r="J36" s="42" t="str">
        <f ca="1">IF($G36="","",VLOOKUP($A36,Mitglieder!$D$24:$BG$323,J$303))</f>
        <v/>
      </c>
      <c r="K36" s="54" t="str">
        <f ca="1">IF(OR(VLOOKUP($A36,Mitglieder!$D$24:$BG$323,K$303)="",$G36=""),"",VLOOKUP($A36,Mitglieder!$D$24:$BG$323,K$303))</f>
        <v/>
      </c>
      <c r="L36" s="42" t="str">
        <f ca="1">IF($G36="","",VLOOKUP($A36,Mitglieder!$D$24:$BG$323,L$303))</f>
        <v/>
      </c>
      <c r="M36" s="42" t="str">
        <f ca="1">IF($G36="","",VLOOKUP($A36,Mitglieder!$D$24:$BG$323,M$303))</f>
        <v/>
      </c>
      <c r="N36" s="42" t="str">
        <f ca="1">IF($G36="","",VLOOKUP($A36,Mitglieder!$D$24:$BG$323,N$303))</f>
        <v/>
      </c>
      <c r="O36" s="42" t="str">
        <f ca="1">IF($G36="","",VLOOKUP($A36,Mitglieder!$D$24:$BG$323,O$303))</f>
        <v/>
      </c>
      <c r="P36" s="42" t="str">
        <f ca="1">IF($G36="","",VLOOKUP($A36,Mitglieder!$D$24:$BG$323,P$303))</f>
        <v/>
      </c>
      <c r="Q36" s="42" t="str">
        <f ca="1">IF($G36="","",VLOOKUP($A36,Mitglieder!$D$24:$BG$323,Q$303))</f>
        <v/>
      </c>
      <c r="R36" s="54" t="str">
        <f ca="1">IF(OR(VLOOKUP($A36,Mitglieder!$D$24:$BG$323,R$303)="",$G36=""),"",VLOOKUP($A36,Mitglieder!$D$24:$BG$323,R$303))</f>
        <v/>
      </c>
      <c r="S36" s="43" t="str">
        <f ca="1">IF($G36="","",TEXT(VLOOKUP($A36,Mitglieder!$D$24:$BG$323,S$303),"TT.MM.JJJJ"))</f>
        <v/>
      </c>
      <c r="T36" s="43" t="str">
        <f ca="1">IF($G36="","",TEXT(VLOOKUP($A36,Mitglieder!$D$24:$BG$323,T$303),"TT.MM.JJJJ"))</f>
        <v/>
      </c>
      <c r="U36" s="43" t="str">
        <f ca="1">IF($G36="","",TEXT(VLOOKUP($A36,Mitglieder!$D$24:$BG$323,U$303),"TT.MM.JJJJ"))</f>
        <v/>
      </c>
      <c r="V36" s="54" t="str">
        <f ca="1">IF(OR(VLOOKUP($A36,Mitglieder!$D$24:$BG$323,V$303)="",$G36=""),"",VLOOKUP($A36,Mitglieder!$D$24:$BG$323,V$303))</f>
        <v/>
      </c>
      <c r="W36" s="54" t="str">
        <f ca="1">IF(OR(VLOOKUP($A36,Mitglieder!$D$24:$BG$323,W$303)="",$G36=""),"",VLOOKUP($A36,Mitglieder!$D$24:$BG$323,W$303))</f>
        <v/>
      </c>
      <c r="X36" s="54" t="str">
        <f ca="1">IF(OR(VLOOKUP($A36,Mitglieder!$D$24:$BG$323,X$303)="",$G36=""),"",VLOOKUP($A36,Mitglieder!$D$24:$BG$323,X$303))</f>
        <v/>
      </c>
      <c r="Y36" s="54" t="str">
        <f ca="1">IF(OR(VLOOKUP($A36,Mitglieder!$D$24:$BG$323,Y$303)="",$G36=""),"",VLOOKUP($A36,Mitglieder!$D$24:$BG$323,Y$303))</f>
        <v/>
      </c>
      <c r="Z36" s="54" t="str">
        <f ca="1">IF(OR(VLOOKUP($A36,Mitglieder!$D$24:$BG$323,Z$303)="",$G36=""),"",VLOOKUP($A36,Mitglieder!$D$24:$BG$323,Z$303))</f>
        <v/>
      </c>
      <c r="AA36" s="54" t="str">
        <f ca="1">IF(OR(VLOOKUP($A36,Mitglieder!$D$24:$BG$323,AA$303)="",$G36=""),"",VLOOKUP($A36,Mitglieder!$D$24:$BG$323,AA$303))</f>
        <v/>
      </c>
      <c r="AB36" s="54" t="str">
        <f ca="1">IF(OR(VLOOKUP($A36,Mitglieder!$D$24:$BG$323,AB$303)="",$G36=""),"",VLOOKUP($A36,Mitglieder!$D$24:$BG$323,AB$303))</f>
        <v/>
      </c>
      <c r="AC36" s="54" t="str">
        <f ca="1">IF(OR(VLOOKUP($A36,Mitglieder!$D$24:$BG$323,AC$303)="",$G36=""),"",VLOOKUP($A36,Mitglieder!$D$24:$BG$323,AC$303))</f>
        <v/>
      </c>
      <c r="AD36" s="54" t="str">
        <f ca="1">IF(OR(VLOOKUP($A36,Mitglieder!$D$24:$BG$323,AD$303)="",$G36=""),"",VLOOKUP($A36,Mitglieder!$D$24:$BG$323,AD$303))</f>
        <v/>
      </c>
      <c r="AE36" s="54" t="str">
        <f ca="1">IF(OR(VLOOKUP($A36,Mitglieder!$D$24:$BG$323,AE$303)="",$G36=""),"",VLOOKUP($A36,Mitglieder!$D$24:$BG$323,AE$303))</f>
        <v/>
      </c>
      <c r="AF36" s="54" t="str">
        <f ca="1">IF(OR(VLOOKUP($A36,Mitglieder!$D$24:$BG$323,AF$303)="",$G36=""),"",VLOOKUP($A36,Mitglieder!$D$24:$BG$323,AF$303))</f>
        <v/>
      </c>
      <c r="AG36" s="54" t="str">
        <f ca="1">IF(OR(VLOOKUP($A36,Mitglieder!$D$24:$BG$323,AG$303)="",$G36=""),"",VLOOKUP($A36,Mitglieder!$D$24:$BG$323,AG$303))</f>
        <v/>
      </c>
      <c r="AH36" s="54" t="str">
        <f ca="1">IF(OR(VLOOKUP($A36,Mitglieder!$D$24:$BG$323,AH$303)="",$G36=""),"",VLOOKUP($A36,Mitglieder!$D$24:$BG$323,AH$303))</f>
        <v/>
      </c>
      <c r="AI36" s="54" t="str">
        <f ca="1">IF(OR(VLOOKUP($A36,Mitglieder!$D$24:$BG$323,AI$303)="",$G36=""),"",VLOOKUP($A36,Mitglieder!$D$24:$BG$323,AI$303))</f>
        <v/>
      </c>
      <c r="AJ36" s="54" t="str">
        <f ca="1">IF(OR(VLOOKUP($A36,Mitglieder!$D$24:$BG$323,AJ$303)="",$G36=""),"",VLOOKUP($A36,Mitglieder!$D$24:$BG$323,AJ$303))</f>
        <v/>
      </c>
      <c r="AK36" s="54" t="str">
        <f ca="1">IF(OR(VLOOKUP($A36,Mitglieder!$D$24:$BG$323,AK$303)="",$G36=""),"",VLOOKUP($A36,Mitglieder!$D$24:$BG$323,AK$303))</f>
        <v/>
      </c>
      <c r="AL36" s="54" t="str">
        <f ca="1">IF(OR(VLOOKUP($A36,Mitglieder!$D$24:$BG$323,AL$303)="",$G36=""),"",VLOOKUP($A36,Mitglieder!$D$24:$BG$323,AL$303))</f>
        <v/>
      </c>
      <c r="AM36" s="42" t="str">
        <f ca="1">IF($G36="","",VLOOKUP($A36,Mitglieder!$D$24:$BG$323,AM$303))</f>
        <v/>
      </c>
      <c r="AN36" s="54" t="str">
        <f ca="1">IF(OR(VLOOKUP($A36,Mitglieder!$D$24:$BG$323,AN$303)="",$G36=""),"",VLOOKUP($A36,Mitglieder!$D$24:$BG$323,AN$303))</f>
        <v/>
      </c>
      <c r="AO36" s="43" t="str">
        <f ca="1">IF($G36="","",TEXT(VLOOKUP($A36,Mitglieder!$D$24:$BG$323,AO$303),"TT.MM.JJJJ"))</f>
        <v/>
      </c>
      <c r="AP36" s="42" t="str">
        <f ca="1">IF($G36="","",VLOOKUP($A36,Mitglieder!$D$24:$BG$323,AP$303))</f>
        <v/>
      </c>
      <c r="AQ36" s="45" t="str">
        <f ca="1">IF($G36="","",TEXT(VLOOKUP($A36,Mitglieder!$D$24:$BG$323,AQ$303),"0.00"))</f>
        <v/>
      </c>
      <c r="AR36" s="54" t="str">
        <f ca="1">IF(OR(VLOOKUP($A36,Mitglieder!$D$24:$BG$323,AR$303)="",$G36=""),"",VLOOKUP($A36,Mitglieder!$D$24:$BG$323,AR$303))</f>
        <v/>
      </c>
      <c r="AS36" s="45" t="str">
        <f ca="1">IF($G36="","",TEXT(VLOOKUP($A36,Mitglieder!$D$24:$BG$323,AS$303),"0.00"))</f>
        <v/>
      </c>
      <c r="AT36" s="54" t="str">
        <f ca="1">IF(OR(VLOOKUP($A36,Mitglieder!$D$24:$BG$323,AT$303)="",$G36=""),"",VLOOKUP($A36,Mitglieder!$D$24:$BG$323,AT$303))</f>
        <v/>
      </c>
      <c r="AU36" s="45" t="str">
        <f ca="1">IF($G36="","",TEXT(VLOOKUP($A36,Mitglieder!$D$24:$BG$323,AU$303),"0.00"))</f>
        <v/>
      </c>
      <c r="AV36" s="45" t="str">
        <f ca="1">IF($G36="","",TEXT(VLOOKUP($A36,Mitglieder!$D$24:$BG$323,AV$303),"0.00"))</f>
        <v/>
      </c>
      <c r="AW36" s="42" t="str">
        <f ca="1">IF($G36="","",VLOOKUP($A36,Mitglieder!$D$24:$BG$323,AW$303))</f>
        <v/>
      </c>
      <c r="AX36" s="54" t="str">
        <f ca="1">IF(OR(VLOOKUP($A36,Mitglieder!$D$24:$BG$323,AX$303)="",$G36=""),"",VLOOKUP($A36,Mitglieder!$D$24:$BG$323,AX$303))</f>
        <v/>
      </c>
      <c r="AY36" s="75" t="str">
        <f t="shared" ca="1" si="0"/>
        <v/>
      </c>
      <c r="AZ36" s="43" t="str">
        <f ca="1">IF($G36="","",TEXT(VLOOKUP($A36,Mitglieder!$C$24:$BG$323,AZ$303),"TT.MM.JJJJ"))</f>
        <v/>
      </c>
      <c r="BA36" s="43" t="str">
        <f ca="1">IF($G36="","",TEXT(VLOOKUP($A36,Mitglieder!$C$24:$BG$323,BA$303),"TT.MM.JJJJ"))</f>
        <v/>
      </c>
      <c r="BB36" s="43" t="str">
        <f ca="1">IF($G36="","",TEXT(VLOOKUP($A36,Mitglieder!$C$24:$BG$323,BB$303),"TT.MM.JJJJ"))</f>
        <v/>
      </c>
      <c r="BC36" s="43" t="str">
        <f ca="1">IF($G36="","",TEXT(VLOOKUP($A36,Mitglieder!$C$24:$BG$323,BC$303),"TT.MM.JJJJ"))</f>
        <v/>
      </c>
      <c r="BD36" s="75" t="str">
        <f t="shared" ca="1" si="1"/>
        <v/>
      </c>
      <c r="BE36" s="42" t="str">
        <f ca="1">IF($G36="","",VLOOKUP($A36,Mitglieder!$D$24:$BG$323,BE$303))</f>
        <v/>
      </c>
      <c r="BF36" s="42" t="str">
        <f ca="1">IF($G36="","",VLOOKUP($A36,Mitglieder!$D$24:$BG$323,BF$303))</f>
        <v/>
      </c>
      <c r="BH36" s="75" t="str">
        <f ca="1">IF(G36="","",AY36+'Details Verein'!$D$25)</f>
        <v/>
      </c>
    </row>
    <row r="37" spans="1:60" x14ac:dyDescent="0.35">
      <c r="A37" s="42">
        <v>37</v>
      </c>
      <c r="B37" s="42"/>
      <c r="C37" s="42">
        <f ca="1">VLOOKUP($A37,Mitglieder!$D$24:$BA$323,C$303)</f>
        <v>1.0299999999999967</v>
      </c>
      <c r="D37" s="42"/>
      <c r="E37" s="42" t="str">
        <f ca="1">IF($G37="","",VLOOKUP($A37,Mitglieder!$D$24:$BG$323,E$303))</f>
        <v/>
      </c>
      <c r="F37" s="54" t="str">
        <f ca="1">IF(OR(VLOOKUP($A37,Mitglieder!$D$24:$BG$323,F$303)="",$G37=""),"",VLOOKUP($A37,Mitglieder!$D$24:$BG$323,F$303))</f>
        <v/>
      </c>
      <c r="G37" s="72" t="str">
        <f ca="1">IF(C37/ROUND(C37,0)=1,VLOOKUP($A37,Mitglieder!$D$24:$BA$323,G$303),"")</f>
        <v/>
      </c>
      <c r="H37" s="42" t="str">
        <f ca="1">IF($G37="","",VLOOKUP($A37,Mitglieder!$D$24:$BG$323,H$303))</f>
        <v/>
      </c>
      <c r="I37" s="54" t="str">
        <f ca="1">IF(OR(VLOOKUP($A37,Mitglieder!$D$24:$BG$323,I$303)="",$G37=""),"",VLOOKUP($A37,Mitglieder!$D$24:$BG$323,I$303))</f>
        <v/>
      </c>
      <c r="J37" s="42" t="str">
        <f ca="1">IF($G37="","",VLOOKUP($A37,Mitglieder!$D$24:$BG$323,J$303))</f>
        <v/>
      </c>
      <c r="K37" s="54" t="str">
        <f ca="1">IF(OR(VLOOKUP($A37,Mitglieder!$D$24:$BG$323,K$303)="",$G37=""),"",VLOOKUP($A37,Mitglieder!$D$24:$BG$323,K$303))</f>
        <v/>
      </c>
      <c r="L37" s="42" t="str">
        <f ca="1">IF($G37="","",VLOOKUP($A37,Mitglieder!$D$24:$BG$323,L$303))</f>
        <v/>
      </c>
      <c r="M37" s="42" t="str">
        <f ca="1">IF($G37="","",VLOOKUP($A37,Mitglieder!$D$24:$BG$323,M$303))</f>
        <v/>
      </c>
      <c r="N37" s="42" t="str">
        <f ca="1">IF($G37="","",VLOOKUP($A37,Mitglieder!$D$24:$BG$323,N$303))</f>
        <v/>
      </c>
      <c r="O37" s="42" t="str">
        <f ca="1">IF($G37="","",VLOOKUP($A37,Mitglieder!$D$24:$BG$323,O$303))</f>
        <v/>
      </c>
      <c r="P37" s="42" t="str">
        <f ca="1">IF($G37="","",VLOOKUP($A37,Mitglieder!$D$24:$BG$323,P$303))</f>
        <v/>
      </c>
      <c r="Q37" s="42" t="str">
        <f ca="1">IF($G37="","",VLOOKUP($A37,Mitglieder!$D$24:$BG$323,Q$303))</f>
        <v/>
      </c>
      <c r="R37" s="54" t="str">
        <f ca="1">IF(OR(VLOOKUP($A37,Mitglieder!$D$24:$BG$323,R$303)="",$G37=""),"",VLOOKUP($A37,Mitglieder!$D$24:$BG$323,R$303))</f>
        <v/>
      </c>
      <c r="S37" s="43" t="str">
        <f ca="1">IF($G37="","",TEXT(VLOOKUP($A37,Mitglieder!$D$24:$BG$323,S$303),"TT.MM.JJJJ"))</f>
        <v/>
      </c>
      <c r="T37" s="43" t="str">
        <f ca="1">IF($G37="","",TEXT(VLOOKUP($A37,Mitglieder!$D$24:$BG$323,T$303),"TT.MM.JJJJ"))</f>
        <v/>
      </c>
      <c r="U37" s="43" t="str">
        <f ca="1">IF($G37="","",TEXT(VLOOKUP($A37,Mitglieder!$D$24:$BG$323,U$303),"TT.MM.JJJJ"))</f>
        <v/>
      </c>
      <c r="V37" s="54" t="str">
        <f ca="1">IF(OR(VLOOKUP($A37,Mitglieder!$D$24:$BG$323,V$303)="",$G37=""),"",VLOOKUP($A37,Mitglieder!$D$24:$BG$323,V$303))</f>
        <v/>
      </c>
      <c r="W37" s="54" t="str">
        <f ca="1">IF(OR(VLOOKUP($A37,Mitglieder!$D$24:$BG$323,W$303)="",$G37=""),"",VLOOKUP($A37,Mitglieder!$D$24:$BG$323,W$303))</f>
        <v/>
      </c>
      <c r="X37" s="54" t="str">
        <f ca="1">IF(OR(VLOOKUP($A37,Mitglieder!$D$24:$BG$323,X$303)="",$G37=""),"",VLOOKUP($A37,Mitglieder!$D$24:$BG$323,X$303))</f>
        <v/>
      </c>
      <c r="Y37" s="54" t="str">
        <f ca="1">IF(OR(VLOOKUP($A37,Mitglieder!$D$24:$BG$323,Y$303)="",$G37=""),"",VLOOKUP($A37,Mitglieder!$D$24:$BG$323,Y$303))</f>
        <v/>
      </c>
      <c r="Z37" s="54" t="str">
        <f ca="1">IF(OR(VLOOKUP($A37,Mitglieder!$D$24:$BG$323,Z$303)="",$G37=""),"",VLOOKUP($A37,Mitglieder!$D$24:$BG$323,Z$303))</f>
        <v/>
      </c>
      <c r="AA37" s="54" t="str">
        <f ca="1">IF(OR(VLOOKUP($A37,Mitglieder!$D$24:$BG$323,AA$303)="",$G37=""),"",VLOOKUP($A37,Mitglieder!$D$24:$BG$323,AA$303))</f>
        <v/>
      </c>
      <c r="AB37" s="54" t="str">
        <f ca="1">IF(OR(VLOOKUP($A37,Mitglieder!$D$24:$BG$323,AB$303)="",$G37=""),"",VLOOKUP($A37,Mitglieder!$D$24:$BG$323,AB$303))</f>
        <v/>
      </c>
      <c r="AC37" s="54" t="str">
        <f ca="1">IF(OR(VLOOKUP($A37,Mitglieder!$D$24:$BG$323,AC$303)="",$G37=""),"",VLOOKUP($A37,Mitglieder!$D$24:$BG$323,AC$303))</f>
        <v/>
      </c>
      <c r="AD37" s="54" t="str">
        <f ca="1">IF(OR(VLOOKUP($A37,Mitglieder!$D$24:$BG$323,AD$303)="",$G37=""),"",VLOOKUP($A37,Mitglieder!$D$24:$BG$323,AD$303))</f>
        <v/>
      </c>
      <c r="AE37" s="54" t="str">
        <f ca="1">IF(OR(VLOOKUP($A37,Mitglieder!$D$24:$BG$323,AE$303)="",$G37=""),"",VLOOKUP($A37,Mitglieder!$D$24:$BG$323,AE$303))</f>
        <v/>
      </c>
      <c r="AF37" s="54" t="str">
        <f ca="1">IF(OR(VLOOKUP($A37,Mitglieder!$D$24:$BG$323,AF$303)="",$G37=""),"",VLOOKUP($A37,Mitglieder!$D$24:$BG$323,AF$303))</f>
        <v/>
      </c>
      <c r="AG37" s="54" t="str">
        <f ca="1">IF(OR(VLOOKUP($A37,Mitglieder!$D$24:$BG$323,AG$303)="",$G37=""),"",VLOOKUP($A37,Mitglieder!$D$24:$BG$323,AG$303))</f>
        <v/>
      </c>
      <c r="AH37" s="54" t="str">
        <f ca="1">IF(OR(VLOOKUP($A37,Mitglieder!$D$24:$BG$323,AH$303)="",$G37=""),"",VLOOKUP($A37,Mitglieder!$D$24:$BG$323,AH$303))</f>
        <v/>
      </c>
      <c r="AI37" s="54" t="str">
        <f ca="1">IF(OR(VLOOKUP($A37,Mitglieder!$D$24:$BG$323,AI$303)="",$G37=""),"",VLOOKUP($A37,Mitglieder!$D$24:$BG$323,AI$303))</f>
        <v/>
      </c>
      <c r="AJ37" s="54" t="str">
        <f ca="1">IF(OR(VLOOKUP($A37,Mitglieder!$D$24:$BG$323,AJ$303)="",$G37=""),"",VLOOKUP($A37,Mitglieder!$D$24:$BG$323,AJ$303))</f>
        <v/>
      </c>
      <c r="AK37" s="54" t="str">
        <f ca="1">IF(OR(VLOOKUP($A37,Mitglieder!$D$24:$BG$323,AK$303)="",$G37=""),"",VLOOKUP($A37,Mitglieder!$D$24:$BG$323,AK$303))</f>
        <v/>
      </c>
      <c r="AL37" s="54" t="str">
        <f ca="1">IF(OR(VLOOKUP($A37,Mitglieder!$D$24:$BG$323,AL$303)="",$G37=""),"",VLOOKUP($A37,Mitglieder!$D$24:$BG$323,AL$303))</f>
        <v/>
      </c>
      <c r="AM37" s="42" t="str">
        <f ca="1">IF($G37="","",VLOOKUP($A37,Mitglieder!$D$24:$BG$323,AM$303))</f>
        <v/>
      </c>
      <c r="AN37" s="54" t="str">
        <f ca="1">IF(OR(VLOOKUP($A37,Mitglieder!$D$24:$BG$323,AN$303)="",$G37=""),"",VLOOKUP($A37,Mitglieder!$D$24:$BG$323,AN$303))</f>
        <v/>
      </c>
      <c r="AO37" s="43" t="str">
        <f ca="1">IF($G37="","",TEXT(VLOOKUP($A37,Mitglieder!$D$24:$BG$323,AO$303),"TT.MM.JJJJ"))</f>
        <v/>
      </c>
      <c r="AP37" s="42" t="str">
        <f ca="1">IF($G37="","",VLOOKUP($A37,Mitglieder!$D$24:$BG$323,AP$303))</f>
        <v/>
      </c>
      <c r="AQ37" s="45" t="str">
        <f ca="1">IF($G37="","",TEXT(VLOOKUP($A37,Mitglieder!$D$24:$BG$323,AQ$303),"0.00"))</f>
        <v/>
      </c>
      <c r="AR37" s="54" t="str">
        <f ca="1">IF(OR(VLOOKUP($A37,Mitglieder!$D$24:$BG$323,AR$303)="",$G37=""),"",VLOOKUP($A37,Mitglieder!$D$24:$BG$323,AR$303))</f>
        <v/>
      </c>
      <c r="AS37" s="45" t="str">
        <f ca="1">IF($G37="","",TEXT(VLOOKUP($A37,Mitglieder!$D$24:$BG$323,AS$303),"0.00"))</f>
        <v/>
      </c>
      <c r="AT37" s="54" t="str">
        <f ca="1">IF(OR(VLOOKUP($A37,Mitglieder!$D$24:$BG$323,AT$303)="",$G37=""),"",VLOOKUP($A37,Mitglieder!$D$24:$BG$323,AT$303))</f>
        <v/>
      </c>
      <c r="AU37" s="45" t="str">
        <f ca="1">IF($G37="","",TEXT(VLOOKUP($A37,Mitglieder!$D$24:$BG$323,AU$303),"0.00"))</f>
        <v/>
      </c>
      <c r="AV37" s="45" t="str">
        <f ca="1">IF($G37="","",TEXT(VLOOKUP($A37,Mitglieder!$D$24:$BG$323,AV$303),"0.00"))</f>
        <v/>
      </c>
      <c r="AW37" s="42" t="str">
        <f ca="1">IF($G37="","",VLOOKUP($A37,Mitglieder!$D$24:$BG$323,AW$303))</f>
        <v/>
      </c>
      <c r="AX37" s="54" t="str">
        <f ca="1">IF(OR(VLOOKUP($A37,Mitglieder!$D$24:$BG$323,AX$303)="",$G37=""),"",VLOOKUP($A37,Mitglieder!$D$24:$BG$323,AX$303))</f>
        <v/>
      </c>
      <c r="AY37" s="75" t="str">
        <f t="shared" ca="1" si="0"/>
        <v/>
      </c>
      <c r="AZ37" s="43" t="str">
        <f ca="1">IF($G37="","",TEXT(VLOOKUP($A37,Mitglieder!$C$24:$BG$323,AZ$303),"TT.MM.JJJJ"))</f>
        <v/>
      </c>
      <c r="BA37" s="43" t="str">
        <f ca="1">IF($G37="","",TEXT(VLOOKUP($A37,Mitglieder!$C$24:$BG$323,BA$303),"TT.MM.JJJJ"))</f>
        <v/>
      </c>
      <c r="BB37" s="43" t="str">
        <f ca="1">IF($G37="","",TEXT(VLOOKUP($A37,Mitglieder!$C$24:$BG$323,BB$303),"TT.MM.JJJJ"))</f>
        <v/>
      </c>
      <c r="BC37" s="43" t="str">
        <f ca="1">IF($G37="","",TEXT(VLOOKUP($A37,Mitglieder!$C$24:$BG$323,BC$303),"TT.MM.JJJJ"))</f>
        <v/>
      </c>
      <c r="BD37" s="75" t="str">
        <f t="shared" ca="1" si="1"/>
        <v/>
      </c>
      <c r="BE37" s="42" t="str">
        <f ca="1">IF($G37="","",VLOOKUP($A37,Mitglieder!$D$24:$BG$323,BE$303))</f>
        <v/>
      </c>
      <c r="BF37" s="42" t="str">
        <f ca="1">IF($G37="","",VLOOKUP($A37,Mitglieder!$D$24:$BG$323,BF$303))</f>
        <v/>
      </c>
      <c r="BH37" s="75" t="str">
        <f ca="1">IF(G37="","",AY37+'Details Verein'!$D$25)</f>
        <v/>
      </c>
    </row>
    <row r="38" spans="1:60" x14ac:dyDescent="0.35">
      <c r="A38" s="42">
        <v>38</v>
      </c>
      <c r="B38" s="42"/>
      <c r="C38" s="42">
        <f ca="1">VLOOKUP($A38,Mitglieder!$D$24:$BA$323,C$303)</f>
        <v>1.0299999999999967</v>
      </c>
      <c r="D38" s="42"/>
      <c r="E38" s="42" t="str">
        <f ca="1">IF($G38="","",VLOOKUP($A38,Mitglieder!$D$24:$BG$323,E$303))</f>
        <v/>
      </c>
      <c r="F38" s="54" t="str">
        <f ca="1">IF(OR(VLOOKUP($A38,Mitglieder!$D$24:$BG$323,F$303)="",$G38=""),"",VLOOKUP($A38,Mitglieder!$D$24:$BG$323,F$303))</f>
        <v/>
      </c>
      <c r="G38" s="72" t="str">
        <f ca="1">IF(C38/ROUND(C38,0)=1,VLOOKUP($A38,Mitglieder!$D$24:$BA$323,G$303),"")</f>
        <v/>
      </c>
      <c r="H38" s="42" t="str">
        <f ca="1">IF($G38="","",VLOOKUP($A38,Mitglieder!$D$24:$BG$323,H$303))</f>
        <v/>
      </c>
      <c r="I38" s="54" t="str">
        <f ca="1">IF(OR(VLOOKUP($A38,Mitglieder!$D$24:$BG$323,I$303)="",$G38=""),"",VLOOKUP($A38,Mitglieder!$D$24:$BG$323,I$303))</f>
        <v/>
      </c>
      <c r="J38" s="42" t="str">
        <f ca="1">IF($G38="","",VLOOKUP($A38,Mitglieder!$D$24:$BG$323,J$303))</f>
        <v/>
      </c>
      <c r="K38" s="54" t="str">
        <f ca="1">IF(OR(VLOOKUP($A38,Mitglieder!$D$24:$BG$323,K$303)="",$G38=""),"",VLOOKUP($A38,Mitglieder!$D$24:$BG$323,K$303))</f>
        <v/>
      </c>
      <c r="L38" s="42" t="str">
        <f ca="1">IF($G38="","",VLOOKUP($A38,Mitglieder!$D$24:$BG$323,L$303))</f>
        <v/>
      </c>
      <c r="M38" s="42" t="str">
        <f ca="1">IF($G38="","",VLOOKUP($A38,Mitglieder!$D$24:$BG$323,M$303))</f>
        <v/>
      </c>
      <c r="N38" s="42" t="str">
        <f ca="1">IF($G38="","",VLOOKUP($A38,Mitglieder!$D$24:$BG$323,N$303))</f>
        <v/>
      </c>
      <c r="O38" s="42" t="str">
        <f ca="1">IF($G38="","",VLOOKUP($A38,Mitglieder!$D$24:$BG$323,O$303))</f>
        <v/>
      </c>
      <c r="P38" s="42" t="str">
        <f ca="1">IF($G38="","",VLOOKUP($A38,Mitglieder!$D$24:$BG$323,P$303))</f>
        <v/>
      </c>
      <c r="Q38" s="42" t="str">
        <f ca="1">IF($G38="","",VLOOKUP($A38,Mitglieder!$D$24:$BG$323,Q$303))</f>
        <v/>
      </c>
      <c r="R38" s="54" t="str">
        <f ca="1">IF(OR(VLOOKUP($A38,Mitglieder!$D$24:$BG$323,R$303)="",$G38=""),"",VLOOKUP($A38,Mitglieder!$D$24:$BG$323,R$303))</f>
        <v/>
      </c>
      <c r="S38" s="43" t="str">
        <f ca="1">IF($G38="","",TEXT(VLOOKUP($A38,Mitglieder!$D$24:$BG$323,S$303),"TT.MM.JJJJ"))</f>
        <v/>
      </c>
      <c r="T38" s="43" t="str">
        <f ca="1">IF($G38="","",TEXT(VLOOKUP($A38,Mitglieder!$D$24:$BG$323,T$303),"TT.MM.JJJJ"))</f>
        <v/>
      </c>
      <c r="U38" s="43" t="str">
        <f ca="1">IF($G38="","",TEXT(VLOOKUP($A38,Mitglieder!$D$24:$BG$323,U$303),"TT.MM.JJJJ"))</f>
        <v/>
      </c>
      <c r="V38" s="54" t="str">
        <f ca="1">IF(OR(VLOOKUP($A38,Mitglieder!$D$24:$BG$323,V$303)="",$G38=""),"",VLOOKUP($A38,Mitglieder!$D$24:$BG$323,V$303))</f>
        <v/>
      </c>
      <c r="W38" s="54" t="str">
        <f ca="1">IF(OR(VLOOKUP($A38,Mitglieder!$D$24:$BG$323,W$303)="",$G38=""),"",VLOOKUP($A38,Mitglieder!$D$24:$BG$323,W$303))</f>
        <v/>
      </c>
      <c r="X38" s="54" t="str">
        <f ca="1">IF(OR(VLOOKUP($A38,Mitglieder!$D$24:$BG$323,X$303)="",$G38=""),"",VLOOKUP($A38,Mitglieder!$D$24:$BG$323,X$303))</f>
        <v/>
      </c>
      <c r="Y38" s="54" t="str">
        <f ca="1">IF(OR(VLOOKUP($A38,Mitglieder!$D$24:$BG$323,Y$303)="",$G38=""),"",VLOOKUP($A38,Mitglieder!$D$24:$BG$323,Y$303))</f>
        <v/>
      </c>
      <c r="Z38" s="54" t="str">
        <f ca="1">IF(OR(VLOOKUP($A38,Mitglieder!$D$24:$BG$323,Z$303)="",$G38=""),"",VLOOKUP($A38,Mitglieder!$D$24:$BG$323,Z$303))</f>
        <v/>
      </c>
      <c r="AA38" s="54" t="str">
        <f ca="1">IF(OR(VLOOKUP($A38,Mitglieder!$D$24:$BG$323,AA$303)="",$G38=""),"",VLOOKUP($A38,Mitglieder!$D$24:$BG$323,AA$303))</f>
        <v/>
      </c>
      <c r="AB38" s="54" t="str">
        <f ca="1">IF(OR(VLOOKUP($A38,Mitglieder!$D$24:$BG$323,AB$303)="",$G38=""),"",VLOOKUP($A38,Mitglieder!$D$24:$BG$323,AB$303))</f>
        <v/>
      </c>
      <c r="AC38" s="54" t="str">
        <f ca="1">IF(OR(VLOOKUP($A38,Mitglieder!$D$24:$BG$323,AC$303)="",$G38=""),"",VLOOKUP($A38,Mitglieder!$D$24:$BG$323,AC$303))</f>
        <v/>
      </c>
      <c r="AD38" s="54" t="str">
        <f ca="1">IF(OR(VLOOKUP($A38,Mitglieder!$D$24:$BG$323,AD$303)="",$G38=""),"",VLOOKUP($A38,Mitglieder!$D$24:$BG$323,AD$303))</f>
        <v/>
      </c>
      <c r="AE38" s="54" t="str">
        <f ca="1">IF(OR(VLOOKUP($A38,Mitglieder!$D$24:$BG$323,AE$303)="",$G38=""),"",VLOOKUP($A38,Mitglieder!$D$24:$BG$323,AE$303))</f>
        <v/>
      </c>
      <c r="AF38" s="54" t="str">
        <f ca="1">IF(OR(VLOOKUP($A38,Mitglieder!$D$24:$BG$323,AF$303)="",$G38=""),"",VLOOKUP($A38,Mitglieder!$D$24:$BG$323,AF$303))</f>
        <v/>
      </c>
      <c r="AG38" s="54" t="str">
        <f ca="1">IF(OR(VLOOKUP($A38,Mitglieder!$D$24:$BG$323,AG$303)="",$G38=""),"",VLOOKUP($A38,Mitglieder!$D$24:$BG$323,AG$303))</f>
        <v/>
      </c>
      <c r="AH38" s="54" t="str">
        <f ca="1">IF(OR(VLOOKUP($A38,Mitglieder!$D$24:$BG$323,AH$303)="",$G38=""),"",VLOOKUP($A38,Mitglieder!$D$24:$BG$323,AH$303))</f>
        <v/>
      </c>
      <c r="AI38" s="54" t="str">
        <f ca="1">IF(OR(VLOOKUP($A38,Mitglieder!$D$24:$BG$323,AI$303)="",$G38=""),"",VLOOKUP($A38,Mitglieder!$D$24:$BG$323,AI$303))</f>
        <v/>
      </c>
      <c r="AJ38" s="54" t="str">
        <f ca="1">IF(OR(VLOOKUP($A38,Mitglieder!$D$24:$BG$323,AJ$303)="",$G38=""),"",VLOOKUP($A38,Mitglieder!$D$24:$BG$323,AJ$303))</f>
        <v/>
      </c>
      <c r="AK38" s="54" t="str">
        <f ca="1">IF(OR(VLOOKUP($A38,Mitglieder!$D$24:$BG$323,AK$303)="",$G38=""),"",VLOOKUP($A38,Mitglieder!$D$24:$BG$323,AK$303))</f>
        <v/>
      </c>
      <c r="AL38" s="54" t="str">
        <f ca="1">IF(OR(VLOOKUP($A38,Mitglieder!$D$24:$BG$323,AL$303)="",$G38=""),"",VLOOKUP($A38,Mitglieder!$D$24:$BG$323,AL$303))</f>
        <v/>
      </c>
      <c r="AM38" s="42" t="str">
        <f ca="1">IF($G38="","",VLOOKUP($A38,Mitglieder!$D$24:$BG$323,AM$303))</f>
        <v/>
      </c>
      <c r="AN38" s="54" t="str">
        <f ca="1">IF(OR(VLOOKUP($A38,Mitglieder!$D$24:$BG$323,AN$303)="",$G38=""),"",VLOOKUP($A38,Mitglieder!$D$24:$BG$323,AN$303))</f>
        <v/>
      </c>
      <c r="AO38" s="43" t="str">
        <f ca="1">IF($G38="","",TEXT(VLOOKUP($A38,Mitglieder!$D$24:$BG$323,AO$303),"TT.MM.JJJJ"))</f>
        <v/>
      </c>
      <c r="AP38" s="42" t="str">
        <f ca="1">IF($G38="","",VLOOKUP($A38,Mitglieder!$D$24:$BG$323,AP$303))</f>
        <v/>
      </c>
      <c r="AQ38" s="45" t="str">
        <f ca="1">IF($G38="","",TEXT(VLOOKUP($A38,Mitglieder!$D$24:$BG$323,AQ$303),"0.00"))</f>
        <v/>
      </c>
      <c r="AR38" s="54" t="str">
        <f ca="1">IF(OR(VLOOKUP($A38,Mitglieder!$D$24:$BG$323,AR$303)="",$G38=""),"",VLOOKUP($A38,Mitglieder!$D$24:$BG$323,AR$303))</f>
        <v/>
      </c>
      <c r="AS38" s="45" t="str">
        <f ca="1">IF($G38="","",TEXT(VLOOKUP($A38,Mitglieder!$D$24:$BG$323,AS$303),"0.00"))</f>
        <v/>
      </c>
      <c r="AT38" s="54" t="str">
        <f ca="1">IF(OR(VLOOKUP($A38,Mitglieder!$D$24:$BG$323,AT$303)="",$G38=""),"",VLOOKUP($A38,Mitglieder!$D$24:$BG$323,AT$303))</f>
        <v/>
      </c>
      <c r="AU38" s="45" t="str">
        <f ca="1">IF($G38="","",TEXT(VLOOKUP($A38,Mitglieder!$D$24:$BG$323,AU$303),"0.00"))</f>
        <v/>
      </c>
      <c r="AV38" s="45" t="str">
        <f ca="1">IF($G38="","",TEXT(VLOOKUP($A38,Mitglieder!$D$24:$BG$323,AV$303),"0.00"))</f>
        <v/>
      </c>
      <c r="AW38" s="42" t="str">
        <f ca="1">IF($G38="","",VLOOKUP($A38,Mitglieder!$D$24:$BG$323,AW$303))</f>
        <v/>
      </c>
      <c r="AX38" s="54" t="str">
        <f ca="1">IF(OR(VLOOKUP($A38,Mitglieder!$D$24:$BG$323,AX$303)="",$G38=""),"",VLOOKUP($A38,Mitglieder!$D$24:$BG$323,AX$303))</f>
        <v/>
      </c>
      <c r="AY38" s="75" t="str">
        <f t="shared" ca="1" si="0"/>
        <v/>
      </c>
      <c r="AZ38" s="43" t="str">
        <f ca="1">IF($G38="","",TEXT(VLOOKUP($A38,Mitglieder!$C$24:$BG$323,AZ$303),"TT.MM.JJJJ"))</f>
        <v/>
      </c>
      <c r="BA38" s="43" t="str">
        <f ca="1">IF($G38="","",TEXT(VLOOKUP($A38,Mitglieder!$C$24:$BG$323,BA$303),"TT.MM.JJJJ"))</f>
        <v/>
      </c>
      <c r="BB38" s="43" t="str">
        <f ca="1">IF($G38="","",TEXT(VLOOKUP($A38,Mitglieder!$C$24:$BG$323,BB$303),"TT.MM.JJJJ"))</f>
        <v/>
      </c>
      <c r="BC38" s="43" t="str">
        <f ca="1">IF($G38="","",TEXT(VLOOKUP($A38,Mitglieder!$C$24:$BG$323,BC$303),"TT.MM.JJJJ"))</f>
        <v/>
      </c>
      <c r="BD38" s="75" t="str">
        <f t="shared" ca="1" si="1"/>
        <v/>
      </c>
      <c r="BE38" s="42" t="str">
        <f ca="1">IF($G38="","",VLOOKUP($A38,Mitglieder!$D$24:$BG$323,BE$303))</f>
        <v/>
      </c>
      <c r="BF38" s="42" t="str">
        <f ca="1">IF($G38="","",VLOOKUP($A38,Mitglieder!$D$24:$BG$323,BF$303))</f>
        <v/>
      </c>
      <c r="BH38" s="75" t="str">
        <f ca="1">IF(G38="","",AY38+'Details Verein'!$D$25)</f>
        <v/>
      </c>
    </row>
    <row r="39" spans="1:60" x14ac:dyDescent="0.35">
      <c r="A39" s="42">
        <v>39</v>
      </c>
      <c r="B39" s="42"/>
      <c r="C39" s="42">
        <f ca="1">VLOOKUP($A39,Mitglieder!$D$24:$BA$323,C$303)</f>
        <v>1.0299999999999967</v>
      </c>
      <c r="D39" s="42"/>
      <c r="E39" s="42" t="str">
        <f ca="1">IF($G39="","",VLOOKUP($A39,Mitglieder!$D$24:$BG$323,E$303))</f>
        <v/>
      </c>
      <c r="F39" s="54" t="str">
        <f ca="1">IF(OR(VLOOKUP($A39,Mitglieder!$D$24:$BG$323,F$303)="",$G39=""),"",VLOOKUP($A39,Mitglieder!$D$24:$BG$323,F$303))</f>
        <v/>
      </c>
      <c r="G39" s="72" t="str">
        <f ca="1">IF(C39/ROUND(C39,0)=1,VLOOKUP($A39,Mitglieder!$D$24:$BA$323,G$303),"")</f>
        <v/>
      </c>
      <c r="H39" s="42" t="str">
        <f ca="1">IF($G39="","",VLOOKUP($A39,Mitglieder!$D$24:$BG$323,H$303))</f>
        <v/>
      </c>
      <c r="I39" s="54" t="str">
        <f ca="1">IF(OR(VLOOKUP($A39,Mitglieder!$D$24:$BG$323,I$303)="",$G39=""),"",VLOOKUP($A39,Mitglieder!$D$24:$BG$323,I$303))</f>
        <v/>
      </c>
      <c r="J39" s="42" t="str">
        <f ca="1">IF($G39="","",VLOOKUP($A39,Mitglieder!$D$24:$BG$323,J$303))</f>
        <v/>
      </c>
      <c r="K39" s="54" t="str">
        <f ca="1">IF(OR(VLOOKUP($A39,Mitglieder!$D$24:$BG$323,K$303)="",$G39=""),"",VLOOKUP($A39,Mitglieder!$D$24:$BG$323,K$303))</f>
        <v/>
      </c>
      <c r="L39" s="42" t="str">
        <f ca="1">IF($G39="","",VLOOKUP($A39,Mitglieder!$D$24:$BG$323,L$303))</f>
        <v/>
      </c>
      <c r="M39" s="42" t="str">
        <f ca="1">IF($G39="","",VLOOKUP($A39,Mitglieder!$D$24:$BG$323,M$303))</f>
        <v/>
      </c>
      <c r="N39" s="42" t="str">
        <f ca="1">IF($G39="","",VLOOKUP($A39,Mitglieder!$D$24:$BG$323,N$303))</f>
        <v/>
      </c>
      <c r="O39" s="42" t="str">
        <f ca="1">IF($G39="","",VLOOKUP($A39,Mitglieder!$D$24:$BG$323,O$303))</f>
        <v/>
      </c>
      <c r="P39" s="42" t="str">
        <f ca="1">IF($G39="","",VLOOKUP($A39,Mitglieder!$D$24:$BG$323,P$303))</f>
        <v/>
      </c>
      <c r="Q39" s="42" t="str">
        <f ca="1">IF($G39="","",VLOOKUP($A39,Mitglieder!$D$24:$BG$323,Q$303))</f>
        <v/>
      </c>
      <c r="R39" s="54" t="str">
        <f ca="1">IF(OR(VLOOKUP($A39,Mitglieder!$D$24:$BG$323,R$303)="",$G39=""),"",VLOOKUP($A39,Mitglieder!$D$24:$BG$323,R$303))</f>
        <v/>
      </c>
      <c r="S39" s="43" t="str">
        <f ca="1">IF($G39="","",TEXT(VLOOKUP($A39,Mitglieder!$D$24:$BG$323,S$303),"TT.MM.JJJJ"))</f>
        <v/>
      </c>
      <c r="T39" s="43" t="str">
        <f ca="1">IF($G39="","",TEXT(VLOOKUP($A39,Mitglieder!$D$24:$BG$323,T$303),"TT.MM.JJJJ"))</f>
        <v/>
      </c>
      <c r="U39" s="43" t="str">
        <f ca="1">IF($G39="","",TEXT(VLOOKUP($A39,Mitglieder!$D$24:$BG$323,U$303),"TT.MM.JJJJ"))</f>
        <v/>
      </c>
      <c r="V39" s="54" t="str">
        <f ca="1">IF(OR(VLOOKUP($A39,Mitglieder!$D$24:$BG$323,V$303)="",$G39=""),"",VLOOKUP($A39,Mitglieder!$D$24:$BG$323,V$303))</f>
        <v/>
      </c>
      <c r="W39" s="54" t="str">
        <f ca="1">IF(OR(VLOOKUP($A39,Mitglieder!$D$24:$BG$323,W$303)="",$G39=""),"",VLOOKUP($A39,Mitglieder!$D$24:$BG$323,W$303))</f>
        <v/>
      </c>
      <c r="X39" s="54" t="str">
        <f ca="1">IF(OR(VLOOKUP($A39,Mitglieder!$D$24:$BG$323,X$303)="",$G39=""),"",VLOOKUP($A39,Mitglieder!$D$24:$BG$323,X$303))</f>
        <v/>
      </c>
      <c r="Y39" s="54" t="str">
        <f ca="1">IF(OR(VLOOKUP($A39,Mitglieder!$D$24:$BG$323,Y$303)="",$G39=""),"",VLOOKUP($A39,Mitglieder!$D$24:$BG$323,Y$303))</f>
        <v/>
      </c>
      <c r="Z39" s="54" t="str">
        <f ca="1">IF(OR(VLOOKUP($A39,Mitglieder!$D$24:$BG$323,Z$303)="",$G39=""),"",VLOOKUP($A39,Mitglieder!$D$24:$BG$323,Z$303))</f>
        <v/>
      </c>
      <c r="AA39" s="54" t="str">
        <f ca="1">IF(OR(VLOOKUP($A39,Mitglieder!$D$24:$BG$323,AA$303)="",$G39=""),"",VLOOKUP($A39,Mitglieder!$D$24:$BG$323,AA$303))</f>
        <v/>
      </c>
      <c r="AB39" s="54" t="str">
        <f ca="1">IF(OR(VLOOKUP($A39,Mitglieder!$D$24:$BG$323,AB$303)="",$G39=""),"",VLOOKUP($A39,Mitglieder!$D$24:$BG$323,AB$303))</f>
        <v/>
      </c>
      <c r="AC39" s="54" t="str">
        <f ca="1">IF(OR(VLOOKUP($A39,Mitglieder!$D$24:$BG$323,AC$303)="",$G39=""),"",VLOOKUP($A39,Mitglieder!$D$24:$BG$323,AC$303))</f>
        <v/>
      </c>
      <c r="AD39" s="54" t="str">
        <f ca="1">IF(OR(VLOOKUP($A39,Mitglieder!$D$24:$BG$323,AD$303)="",$G39=""),"",VLOOKUP($A39,Mitglieder!$D$24:$BG$323,AD$303))</f>
        <v/>
      </c>
      <c r="AE39" s="54" t="str">
        <f ca="1">IF(OR(VLOOKUP($A39,Mitglieder!$D$24:$BG$323,AE$303)="",$G39=""),"",VLOOKUP($A39,Mitglieder!$D$24:$BG$323,AE$303))</f>
        <v/>
      </c>
      <c r="AF39" s="54" t="str">
        <f ca="1">IF(OR(VLOOKUP($A39,Mitglieder!$D$24:$BG$323,AF$303)="",$G39=""),"",VLOOKUP($A39,Mitglieder!$D$24:$BG$323,AF$303))</f>
        <v/>
      </c>
      <c r="AG39" s="54" t="str">
        <f ca="1">IF(OR(VLOOKUP($A39,Mitglieder!$D$24:$BG$323,AG$303)="",$G39=""),"",VLOOKUP($A39,Mitglieder!$D$24:$BG$323,AG$303))</f>
        <v/>
      </c>
      <c r="AH39" s="54" t="str">
        <f ca="1">IF(OR(VLOOKUP($A39,Mitglieder!$D$24:$BG$323,AH$303)="",$G39=""),"",VLOOKUP($A39,Mitglieder!$D$24:$BG$323,AH$303))</f>
        <v/>
      </c>
      <c r="AI39" s="54" t="str">
        <f ca="1">IF(OR(VLOOKUP($A39,Mitglieder!$D$24:$BG$323,AI$303)="",$G39=""),"",VLOOKUP($A39,Mitglieder!$D$24:$BG$323,AI$303))</f>
        <v/>
      </c>
      <c r="AJ39" s="54" t="str">
        <f ca="1">IF(OR(VLOOKUP($A39,Mitglieder!$D$24:$BG$323,AJ$303)="",$G39=""),"",VLOOKUP($A39,Mitglieder!$D$24:$BG$323,AJ$303))</f>
        <v/>
      </c>
      <c r="AK39" s="54" t="str">
        <f ca="1">IF(OR(VLOOKUP($A39,Mitglieder!$D$24:$BG$323,AK$303)="",$G39=""),"",VLOOKUP($A39,Mitglieder!$D$24:$BG$323,AK$303))</f>
        <v/>
      </c>
      <c r="AL39" s="54" t="str">
        <f ca="1">IF(OR(VLOOKUP($A39,Mitglieder!$D$24:$BG$323,AL$303)="",$G39=""),"",VLOOKUP($A39,Mitglieder!$D$24:$BG$323,AL$303))</f>
        <v/>
      </c>
      <c r="AM39" s="42" t="str">
        <f ca="1">IF($G39="","",VLOOKUP($A39,Mitglieder!$D$24:$BG$323,AM$303))</f>
        <v/>
      </c>
      <c r="AN39" s="54" t="str">
        <f ca="1">IF(OR(VLOOKUP($A39,Mitglieder!$D$24:$BG$323,AN$303)="",$G39=""),"",VLOOKUP($A39,Mitglieder!$D$24:$BG$323,AN$303))</f>
        <v/>
      </c>
      <c r="AO39" s="43" t="str">
        <f ca="1">IF($G39="","",TEXT(VLOOKUP($A39,Mitglieder!$D$24:$BG$323,AO$303),"TT.MM.JJJJ"))</f>
        <v/>
      </c>
      <c r="AP39" s="42" t="str">
        <f ca="1">IF($G39="","",VLOOKUP($A39,Mitglieder!$D$24:$BG$323,AP$303))</f>
        <v/>
      </c>
      <c r="AQ39" s="45" t="str">
        <f ca="1">IF($G39="","",TEXT(VLOOKUP($A39,Mitglieder!$D$24:$BG$323,AQ$303),"0.00"))</f>
        <v/>
      </c>
      <c r="AR39" s="54" t="str">
        <f ca="1">IF(OR(VLOOKUP($A39,Mitglieder!$D$24:$BG$323,AR$303)="",$G39=""),"",VLOOKUP($A39,Mitglieder!$D$24:$BG$323,AR$303))</f>
        <v/>
      </c>
      <c r="AS39" s="45" t="str">
        <f ca="1">IF($G39="","",TEXT(VLOOKUP($A39,Mitglieder!$D$24:$BG$323,AS$303),"0.00"))</f>
        <v/>
      </c>
      <c r="AT39" s="54" t="str">
        <f ca="1">IF(OR(VLOOKUP($A39,Mitglieder!$D$24:$BG$323,AT$303)="",$G39=""),"",VLOOKUP($A39,Mitglieder!$D$24:$BG$323,AT$303))</f>
        <v/>
      </c>
      <c r="AU39" s="45" t="str">
        <f ca="1">IF($G39="","",TEXT(VLOOKUP($A39,Mitglieder!$D$24:$BG$323,AU$303),"0.00"))</f>
        <v/>
      </c>
      <c r="AV39" s="45" t="str">
        <f ca="1">IF($G39="","",TEXT(VLOOKUP($A39,Mitglieder!$D$24:$BG$323,AV$303),"0.00"))</f>
        <v/>
      </c>
      <c r="AW39" s="42" t="str">
        <f ca="1">IF($G39="","",VLOOKUP($A39,Mitglieder!$D$24:$BG$323,AW$303))</f>
        <v/>
      </c>
      <c r="AX39" s="54" t="str">
        <f ca="1">IF(OR(VLOOKUP($A39,Mitglieder!$D$24:$BG$323,AX$303)="",$G39=""),"",VLOOKUP($A39,Mitglieder!$D$24:$BG$323,AX$303))</f>
        <v/>
      </c>
      <c r="AY39" s="75" t="str">
        <f t="shared" ca="1" si="0"/>
        <v/>
      </c>
      <c r="AZ39" s="43" t="str">
        <f ca="1">IF($G39="","",TEXT(VLOOKUP($A39,Mitglieder!$C$24:$BG$323,AZ$303),"TT.MM.JJJJ"))</f>
        <v/>
      </c>
      <c r="BA39" s="43" t="str">
        <f ca="1">IF($G39="","",TEXT(VLOOKUP($A39,Mitglieder!$C$24:$BG$323,BA$303),"TT.MM.JJJJ"))</f>
        <v/>
      </c>
      <c r="BB39" s="43" t="str">
        <f ca="1">IF($G39="","",TEXT(VLOOKUP($A39,Mitglieder!$C$24:$BG$323,BB$303),"TT.MM.JJJJ"))</f>
        <v/>
      </c>
      <c r="BC39" s="43" t="str">
        <f ca="1">IF($G39="","",TEXT(VLOOKUP($A39,Mitglieder!$C$24:$BG$323,BC$303),"TT.MM.JJJJ"))</f>
        <v/>
      </c>
      <c r="BD39" s="75" t="str">
        <f t="shared" ca="1" si="1"/>
        <v/>
      </c>
      <c r="BE39" s="42" t="str">
        <f ca="1">IF($G39="","",VLOOKUP($A39,Mitglieder!$D$24:$BG$323,BE$303))</f>
        <v/>
      </c>
      <c r="BF39" s="42" t="str">
        <f ca="1">IF($G39="","",VLOOKUP($A39,Mitglieder!$D$24:$BG$323,BF$303))</f>
        <v/>
      </c>
      <c r="BH39" s="75" t="str">
        <f ca="1">IF(G39="","",AY39+'Details Verein'!$D$25)</f>
        <v/>
      </c>
    </row>
    <row r="40" spans="1:60" x14ac:dyDescent="0.35">
      <c r="A40" s="42">
        <v>40</v>
      </c>
      <c r="B40" s="42"/>
      <c r="C40" s="42">
        <f ca="1">VLOOKUP($A40,Mitglieder!$D$24:$BA$323,C$303)</f>
        <v>1.0299999999999967</v>
      </c>
      <c r="D40" s="42"/>
      <c r="E40" s="42" t="str">
        <f ca="1">IF($G40="","",VLOOKUP($A40,Mitglieder!$D$24:$BG$323,E$303))</f>
        <v/>
      </c>
      <c r="F40" s="54" t="str">
        <f ca="1">IF(OR(VLOOKUP($A40,Mitglieder!$D$24:$BG$323,F$303)="",$G40=""),"",VLOOKUP($A40,Mitglieder!$D$24:$BG$323,F$303))</f>
        <v/>
      </c>
      <c r="G40" s="72" t="str">
        <f ca="1">IF(C40/ROUND(C40,0)=1,VLOOKUP($A40,Mitglieder!$D$24:$BA$323,G$303),"")</f>
        <v/>
      </c>
      <c r="H40" s="42" t="str">
        <f ca="1">IF($G40="","",VLOOKUP($A40,Mitglieder!$D$24:$BG$323,H$303))</f>
        <v/>
      </c>
      <c r="I40" s="54" t="str">
        <f ca="1">IF(OR(VLOOKUP($A40,Mitglieder!$D$24:$BG$323,I$303)="",$G40=""),"",VLOOKUP($A40,Mitglieder!$D$24:$BG$323,I$303))</f>
        <v/>
      </c>
      <c r="J40" s="42" t="str">
        <f ca="1">IF($G40="","",VLOOKUP($A40,Mitglieder!$D$24:$BG$323,J$303))</f>
        <v/>
      </c>
      <c r="K40" s="54" t="str">
        <f ca="1">IF(OR(VLOOKUP($A40,Mitglieder!$D$24:$BG$323,K$303)="",$G40=""),"",VLOOKUP($A40,Mitglieder!$D$24:$BG$323,K$303))</f>
        <v/>
      </c>
      <c r="L40" s="42" t="str">
        <f ca="1">IF($G40="","",VLOOKUP($A40,Mitglieder!$D$24:$BG$323,L$303))</f>
        <v/>
      </c>
      <c r="M40" s="42" t="str">
        <f ca="1">IF($G40="","",VLOOKUP($A40,Mitglieder!$D$24:$BG$323,M$303))</f>
        <v/>
      </c>
      <c r="N40" s="42" t="str">
        <f ca="1">IF($G40="","",VLOOKUP($A40,Mitglieder!$D$24:$BG$323,N$303))</f>
        <v/>
      </c>
      <c r="O40" s="42" t="str">
        <f ca="1">IF($G40="","",VLOOKUP($A40,Mitglieder!$D$24:$BG$323,O$303))</f>
        <v/>
      </c>
      <c r="P40" s="42" t="str">
        <f ca="1">IF($G40="","",VLOOKUP($A40,Mitglieder!$D$24:$BG$323,P$303))</f>
        <v/>
      </c>
      <c r="Q40" s="42" t="str">
        <f ca="1">IF($G40="","",VLOOKUP($A40,Mitglieder!$D$24:$BG$323,Q$303))</f>
        <v/>
      </c>
      <c r="R40" s="54" t="str">
        <f ca="1">IF(OR(VLOOKUP($A40,Mitglieder!$D$24:$BG$323,R$303)="",$G40=""),"",VLOOKUP($A40,Mitglieder!$D$24:$BG$323,R$303))</f>
        <v/>
      </c>
      <c r="S40" s="43" t="str">
        <f ca="1">IF($G40="","",TEXT(VLOOKUP($A40,Mitglieder!$D$24:$BG$323,S$303),"TT.MM.JJJJ"))</f>
        <v/>
      </c>
      <c r="T40" s="43" t="str">
        <f ca="1">IF($G40="","",TEXT(VLOOKUP($A40,Mitglieder!$D$24:$BG$323,T$303),"TT.MM.JJJJ"))</f>
        <v/>
      </c>
      <c r="U40" s="43" t="str">
        <f ca="1">IF($G40="","",TEXT(VLOOKUP($A40,Mitglieder!$D$24:$BG$323,U$303),"TT.MM.JJJJ"))</f>
        <v/>
      </c>
      <c r="V40" s="54" t="str">
        <f ca="1">IF(OR(VLOOKUP($A40,Mitglieder!$D$24:$BG$323,V$303)="",$G40=""),"",VLOOKUP($A40,Mitglieder!$D$24:$BG$323,V$303))</f>
        <v/>
      </c>
      <c r="W40" s="54" t="str">
        <f ca="1">IF(OR(VLOOKUP($A40,Mitglieder!$D$24:$BG$323,W$303)="",$G40=""),"",VLOOKUP($A40,Mitglieder!$D$24:$BG$323,W$303))</f>
        <v/>
      </c>
      <c r="X40" s="54" t="str">
        <f ca="1">IF(OR(VLOOKUP($A40,Mitglieder!$D$24:$BG$323,X$303)="",$G40=""),"",VLOOKUP($A40,Mitglieder!$D$24:$BG$323,X$303))</f>
        <v/>
      </c>
      <c r="Y40" s="54" t="str">
        <f ca="1">IF(OR(VLOOKUP($A40,Mitglieder!$D$24:$BG$323,Y$303)="",$G40=""),"",VLOOKUP($A40,Mitglieder!$D$24:$BG$323,Y$303))</f>
        <v/>
      </c>
      <c r="Z40" s="54" t="str">
        <f ca="1">IF(OR(VLOOKUP($A40,Mitglieder!$D$24:$BG$323,Z$303)="",$G40=""),"",VLOOKUP($A40,Mitglieder!$D$24:$BG$323,Z$303))</f>
        <v/>
      </c>
      <c r="AA40" s="54" t="str">
        <f ca="1">IF(OR(VLOOKUP($A40,Mitglieder!$D$24:$BG$323,AA$303)="",$G40=""),"",VLOOKUP($A40,Mitglieder!$D$24:$BG$323,AA$303))</f>
        <v/>
      </c>
      <c r="AB40" s="54" t="str">
        <f ca="1">IF(OR(VLOOKUP($A40,Mitglieder!$D$24:$BG$323,AB$303)="",$G40=""),"",VLOOKUP($A40,Mitglieder!$D$24:$BG$323,AB$303))</f>
        <v/>
      </c>
      <c r="AC40" s="54" t="str">
        <f ca="1">IF(OR(VLOOKUP($A40,Mitglieder!$D$24:$BG$323,AC$303)="",$G40=""),"",VLOOKUP($A40,Mitglieder!$D$24:$BG$323,AC$303))</f>
        <v/>
      </c>
      <c r="AD40" s="54" t="str">
        <f ca="1">IF(OR(VLOOKUP($A40,Mitglieder!$D$24:$BG$323,AD$303)="",$G40=""),"",VLOOKUP($A40,Mitglieder!$D$24:$BG$323,AD$303))</f>
        <v/>
      </c>
      <c r="AE40" s="54" t="str">
        <f ca="1">IF(OR(VLOOKUP($A40,Mitglieder!$D$24:$BG$323,AE$303)="",$G40=""),"",VLOOKUP($A40,Mitglieder!$D$24:$BG$323,AE$303))</f>
        <v/>
      </c>
      <c r="AF40" s="54" t="str">
        <f ca="1">IF(OR(VLOOKUP($A40,Mitglieder!$D$24:$BG$323,AF$303)="",$G40=""),"",VLOOKUP($A40,Mitglieder!$D$24:$BG$323,AF$303))</f>
        <v/>
      </c>
      <c r="AG40" s="54" t="str">
        <f ca="1">IF(OR(VLOOKUP($A40,Mitglieder!$D$24:$BG$323,AG$303)="",$G40=""),"",VLOOKUP($A40,Mitglieder!$D$24:$BG$323,AG$303))</f>
        <v/>
      </c>
      <c r="AH40" s="54" t="str">
        <f ca="1">IF(OR(VLOOKUP($A40,Mitglieder!$D$24:$BG$323,AH$303)="",$G40=""),"",VLOOKUP($A40,Mitglieder!$D$24:$BG$323,AH$303))</f>
        <v/>
      </c>
      <c r="AI40" s="54" t="str">
        <f ca="1">IF(OR(VLOOKUP($A40,Mitglieder!$D$24:$BG$323,AI$303)="",$G40=""),"",VLOOKUP($A40,Mitglieder!$D$24:$BG$323,AI$303))</f>
        <v/>
      </c>
      <c r="AJ40" s="54" t="str">
        <f ca="1">IF(OR(VLOOKUP($A40,Mitglieder!$D$24:$BG$323,AJ$303)="",$G40=""),"",VLOOKUP($A40,Mitglieder!$D$24:$BG$323,AJ$303))</f>
        <v/>
      </c>
      <c r="AK40" s="54" t="str">
        <f ca="1">IF(OR(VLOOKUP($A40,Mitglieder!$D$24:$BG$323,AK$303)="",$G40=""),"",VLOOKUP($A40,Mitglieder!$D$24:$BG$323,AK$303))</f>
        <v/>
      </c>
      <c r="AL40" s="54" t="str">
        <f ca="1">IF(OR(VLOOKUP($A40,Mitglieder!$D$24:$BG$323,AL$303)="",$G40=""),"",VLOOKUP($A40,Mitglieder!$D$24:$BG$323,AL$303))</f>
        <v/>
      </c>
      <c r="AM40" s="42" t="str">
        <f ca="1">IF($G40="","",VLOOKUP($A40,Mitglieder!$D$24:$BG$323,AM$303))</f>
        <v/>
      </c>
      <c r="AN40" s="54" t="str">
        <f ca="1">IF(OR(VLOOKUP($A40,Mitglieder!$D$24:$BG$323,AN$303)="",$G40=""),"",VLOOKUP($A40,Mitglieder!$D$24:$BG$323,AN$303))</f>
        <v/>
      </c>
      <c r="AO40" s="43" t="str">
        <f ca="1">IF($G40="","",TEXT(VLOOKUP($A40,Mitglieder!$D$24:$BG$323,AO$303),"TT.MM.JJJJ"))</f>
        <v/>
      </c>
      <c r="AP40" s="42" t="str">
        <f ca="1">IF($G40="","",VLOOKUP($A40,Mitglieder!$D$24:$BG$323,AP$303))</f>
        <v/>
      </c>
      <c r="AQ40" s="45" t="str">
        <f ca="1">IF($G40="","",TEXT(VLOOKUP($A40,Mitglieder!$D$24:$BG$323,AQ$303),"0.00"))</f>
        <v/>
      </c>
      <c r="AR40" s="54" t="str">
        <f ca="1">IF(OR(VLOOKUP($A40,Mitglieder!$D$24:$BG$323,AR$303)="",$G40=""),"",VLOOKUP($A40,Mitglieder!$D$24:$BG$323,AR$303))</f>
        <v/>
      </c>
      <c r="AS40" s="45" t="str">
        <f ca="1">IF($G40="","",TEXT(VLOOKUP($A40,Mitglieder!$D$24:$BG$323,AS$303),"0.00"))</f>
        <v/>
      </c>
      <c r="AT40" s="54" t="str">
        <f ca="1">IF(OR(VLOOKUP($A40,Mitglieder!$D$24:$BG$323,AT$303)="",$G40=""),"",VLOOKUP($A40,Mitglieder!$D$24:$BG$323,AT$303))</f>
        <v/>
      </c>
      <c r="AU40" s="45" t="str">
        <f ca="1">IF($G40="","",TEXT(VLOOKUP($A40,Mitglieder!$D$24:$BG$323,AU$303),"0.00"))</f>
        <v/>
      </c>
      <c r="AV40" s="45" t="str">
        <f ca="1">IF($G40="","",TEXT(VLOOKUP($A40,Mitglieder!$D$24:$BG$323,AV$303),"0.00"))</f>
        <v/>
      </c>
      <c r="AW40" s="42" t="str">
        <f ca="1">IF($G40="","",VLOOKUP($A40,Mitglieder!$D$24:$BG$323,AW$303))</f>
        <v/>
      </c>
      <c r="AX40" s="54" t="str">
        <f ca="1">IF(OR(VLOOKUP($A40,Mitglieder!$D$24:$BG$323,AX$303)="",$G40=""),"",VLOOKUP($A40,Mitglieder!$D$24:$BG$323,AX$303))</f>
        <v/>
      </c>
      <c r="AY40" s="75" t="str">
        <f t="shared" ca="1" si="0"/>
        <v/>
      </c>
      <c r="AZ40" s="43" t="str">
        <f ca="1">IF($G40="","",TEXT(VLOOKUP($A40,Mitglieder!$C$24:$BG$323,AZ$303),"TT.MM.JJJJ"))</f>
        <v/>
      </c>
      <c r="BA40" s="43" t="str">
        <f ca="1">IF($G40="","",TEXT(VLOOKUP($A40,Mitglieder!$C$24:$BG$323,BA$303),"TT.MM.JJJJ"))</f>
        <v/>
      </c>
      <c r="BB40" s="43" t="str">
        <f ca="1">IF($G40="","",TEXT(VLOOKUP($A40,Mitglieder!$C$24:$BG$323,BB$303),"TT.MM.JJJJ"))</f>
        <v/>
      </c>
      <c r="BC40" s="43" t="str">
        <f ca="1">IF($G40="","",TEXT(VLOOKUP($A40,Mitglieder!$C$24:$BG$323,BC$303),"TT.MM.JJJJ"))</f>
        <v/>
      </c>
      <c r="BD40" s="75" t="str">
        <f t="shared" ca="1" si="1"/>
        <v/>
      </c>
      <c r="BE40" s="42" t="str">
        <f ca="1">IF($G40="","",VLOOKUP($A40,Mitglieder!$D$24:$BG$323,BE$303))</f>
        <v/>
      </c>
      <c r="BF40" s="42" t="str">
        <f ca="1">IF($G40="","",VLOOKUP($A40,Mitglieder!$D$24:$BG$323,BF$303))</f>
        <v/>
      </c>
      <c r="BH40" s="75" t="str">
        <f ca="1">IF(G40="","",AY40+'Details Verein'!$D$25)</f>
        <v/>
      </c>
    </row>
    <row r="41" spans="1:60" x14ac:dyDescent="0.35">
      <c r="A41" s="42">
        <v>41</v>
      </c>
      <c r="B41" s="42"/>
      <c r="C41" s="42">
        <f ca="1">VLOOKUP($A41,Mitglieder!$D$24:$BA$323,C$303)</f>
        <v>1.0299999999999967</v>
      </c>
      <c r="D41" s="42"/>
      <c r="E41" s="42" t="str">
        <f ca="1">IF($G41="","",VLOOKUP($A41,Mitglieder!$D$24:$BG$323,E$303))</f>
        <v/>
      </c>
      <c r="F41" s="54" t="str">
        <f ca="1">IF(OR(VLOOKUP($A41,Mitglieder!$D$24:$BG$323,F$303)="",$G41=""),"",VLOOKUP($A41,Mitglieder!$D$24:$BG$323,F$303))</f>
        <v/>
      </c>
      <c r="G41" s="72" t="str">
        <f ca="1">IF(C41/ROUND(C41,0)=1,VLOOKUP($A41,Mitglieder!$D$24:$BA$323,G$303),"")</f>
        <v/>
      </c>
      <c r="H41" s="42" t="str">
        <f ca="1">IF($G41="","",VLOOKUP($A41,Mitglieder!$D$24:$BG$323,H$303))</f>
        <v/>
      </c>
      <c r="I41" s="54" t="str">
        <f ca="1">IF(OR(VLOOKUP($A41,Mitglieder!$D$24:$BG$323,I$303)="",$G41=""),"",VLOOKUP($A41,Mitglieder!$D$24:$BG$323,I$303))</f>
        <v/>
      </c>
      <c r="J41" s="42" t="str">
        <f ca="1">IF($G41="","",VLOOKUP($A41,Mitglieder!$D$24:$BG$323,J$303))</f>
        <v/>
      </c>
      <c r="K41" s="54" t="str">
        <f ca="1">IF(OR(VLOOKUP($A41,Mitglieder!$D$24:$BG$323,K$303)="",$G41=""),"",VLOOKUP($A41,Mitglieder!$D$24:$BG$323,K$303))</f>
        <v/>
      </c>
      <c r="L41" s="42" t="str">
        <f ca="1">IF($G41="","",VLOOKUP($A41,Mitglieder!$D$24:$BG$323,L$303))</f>
        <v/>
      </c>
      <c r="M41" s="42" t="str">
        <f ca="1">IF($G41="","",VLOOKUP($A41,Mitglieder!$D$24:$BG$323,M$303))</f>
        <v/>
      </c>
      <c r="N41" s="42" t="str">
        <f ca="1">IF($G41="","",VLOOKUP($A41,Mitglieder!$D$24:$BG$323,N$303))</f>
        <v/>
      </c>
      <c r="O41" s="42" t="str">
        <f ca="1">IF($G41="","",VLOOKUP($A41,Mitglieder!$D$24:$BG$323,O$303))</f>
        <v/>
      </c>
      <c r="P41" s="42" t="str">
        <f ca="1">IF($G41="","",VLOOKUP($A41,Mitglieder!$D$24:$BG$323,P$303))</f>
        <v/>
      </c>
      <c r="Q41" s="42" t="str">
        <f ca="1">IF($G41="","",VLOOKUP($A41,Mitglieder!$D$24:$BG$323,Q$303))</f>
        <v/>
      </c>
      <c r="R41" s="54" t="str">
        <f ca="1">IF(OR(VLOOKUP($A41,Mitglieder!$D$24:$BG$323,R$303)="",$G41=""),"",VLOOKUP($A41,Mitglieder!$D$24:$BG$323,R$303))</f>
        <v/>
      </c>
      <c r="S41" s="43" t="str">
        <f ca="1">IF($G41="","",TEXT(VLOOKUP($A41,Mitglieder!$D$24:$BG$323,S$303),"TT.MM.JJJJ"))</f>
        <v/>
      </c>
      <c r="T41" s="43" t="str">
        <f ca="1">IF($G41="","",TEXT(VLOOKUP($A41,Mitglieder!$D$24:$BG$323,T$303),"TT.MM.JJJJ"))</f>
        <v/>
      </c>
      <c r="U41" s="43" t="str">
        <f ca="1">IF($G41="","",TEXT(VLOOKUP($A41,Mitglieder!$D$24:$BG$323,U$303),"TT.MM.JJJJ"))</f>
        <v/>
      </c>
      <c r="V41" s="54" t="str">
        <f ca="1">IF(OR(VLOOKUP($A41,Mitglieder!$D$24:$BG$323,V$303)="",$G41=""),"",VLOOKUP($A41,Mitglieder!$D$24:$BG$323,V$303))</f>
        <v/>
      </c>
      <c r="W41" s="54" t="str">
        <f ca="1">IF(OR(VLOOKUP($A41,Mitglieder!$D$24:$BG$323,W$303)="",$G41=""),"",VLOOKUP($A41,Mitglieder!$D$24:$BG$323,W$303))</f>
        <v/>
      </c>
      <c r="X41" s="54" t="str">
        <f ca="1">IF(OR(VLOOKUP($A41,Mitglieder!$D$24:$BG$323,X$303)="",$G41=""),"",VLOOKUP($A41,Mitglieder!$D$24:$BG$323,X$303))</f>
        <v/>
      </c>
      <c r="Y41" s="54" t="str">
        <f ca="1">IF(OR(VLOOKUP($A41,Mitglieder!$D$24:$BG$323,Y$303)="",$G41=""),"",VLOOKUP($A41,Mitglieder!$D$24:$BG$323,Y$303))</f>
        <v/>
      </c>
      <c r="Z41" s="54" t="str">
        <f ca="1">IF(OR(VLOOKUP($A41,Mitglieder!$D$24:$BG$323,Z$303)="",$G41=""),"",VLOOKUP($A41,Mitglieder!$D$24:$BG$323,Z$303))</f>
        <v/>
      </c>
      <c r="AA41" s="54" t="str">
        <f ca="1">IF(OR(VLOOKUP($A41,Mitglieder!$D$24:$BG$323,AA$303)="",$G41=""),"",VLOOKUP($A41,Mitglieder!$D$24:$BG$323,AA$303))</f>
        <v/>
      </c>
      <c r="AB41" s="54" t="str">
        <f ca="1">IF(OR(VLOOKUP($A41,Mitglieder!$D$24:$BG$323,AB$303)="",$G41=""),"",VLOOKUP($A41,Mitglieder!$D$24:$BG$323,AB$303))</f>
        <v/>
      </c>
      <c r="AC41" s="54" t="str">
        <f ca="1">IF(OR(VLOOKUP($A41,Mitglieder!$D$24:$BG$323,AC$303)="",$G41=""),"",VLOOKUP($A41,Mitglieder!$D$24:$BG$323,AC$303))</f>
        <v/>
      </c>
      <c r="AD41" s="54" t="str">
        <f ca="1">IF(OR(VLOOKUP($A41,Mitglieder!$D$24:$BG$323,AD$303)="",$G41=""),"",VLOOKUP($A41,Mitglieder!$D$24:$BG$323,AD$303))</f>
        <v/>
      </c>
      <c r="AE41" s="54" t="str">
        <f ca="1">IF(OR(VLOOKUP($A41,Mitglieder!$D$24:$BG$323,AE$303)="",$G41=""),"",VLOOKUP($A41,Mitglieder!$D$24:$BG$323,AE$303))</f>
        <v/>
      </c>
      <c r="AF41" s="54" t="str">
        <f ca="1">IF(OR(VLOOKUP($A41,Mitglieder!$D$24:$BG$323,AF$303)="",$G41=""),"",VLOOKUP($A41,Mitglieder!$D$24:$BG$323,AF$303))</f>
        <v/>
      </c>
      <c r="AG41" s="54" t="str">
        <f ca="1">IF(OR(VLOOKUP($A41,Mitglieder!$D$24:$BG$323,AG$303)="",$G41=""),"",VLOOKUP($A41,Mitglieder!$D$24:$BG$323,AG$303))</f>
        <v/>
      </c>
      <c r="AH41" s="54" t="str">
        <f ca="1">IF(OR(VLOOKUP($A41,Mitglieder!$D$24:$BG$323,AH$303)="",$G41=""),"",VLOOKUP($A41,Mitglieder!$D$24:$BG$323,AH$303))</f>
        <v/>
      </c>
      <c r="AI41" s="54" t="str">
        <f ca="1">IF(OR(VLOOKUP($A41,Mitglieder!$D$24:$BG$323,AI$303)="",$G41=""),"",VLOOKUP($A41,Mitglieder!$D$24:$BG$323,AI$303))</f>
        <v/>
      </c>
      <c r="AJ41" s="54" t="str">
        <f ca="1">IF(OR(VLOOKUP($A41,Mitglieder!$D$24:$BG$323,AJ$303)="",$G41=""),"",VLOOKUP($A41,Mitglieder!$D$24:$BG$323,AJ$303))</f>
        <v/>
      </c>
      <c r="AK41" s="54" t="str">
        <f ca="1">IF(OR(VLOOKUP($A41,Mitglieder!$D$24:$BG$323,AK$303)="",$G41=""),"",VLOOKUP($A41,Mitglieder!$D$24:$BG$323,AK$303))</f>
        <v/>
      </c>
      <c r="AL41" s="54" t="str">
        <f ca="1">IF(OR(VLOOKUP($A41,Mitglieder!$D$24:$BG$323,AL$303)="",$G41=""),"",VLOOKUP($A41,Mitglieder!$D$24:$BG$323,AL$303))</f>
        <v/>
      </c>
      <c r="AM41" s="42" t="str">
        <f ca="1">IF($G41="","",VLOOKUP($A41,Mitglieder!$D$24:$BG$323,AM$303))</f>
        <v/>
      </c>
      <c r="AN41" s="54" t="str">
        <f ca="1">IF(OR(VLOOKUP($A41,Mitglieder!$D$24:$BG$323,AN$303)="",$G41=""),"",VLOOKUP($A41,Mitglieder!$D$24:$BG$323,AN$303))</f>
        <v/>
      </c>
      <c r="AO41" s="43" t="str">
        <f ca="1">IF($G41="","",TEXT(VLOOKUP($A41,Mitglieder!$D$24:$BG$323,AO$303),"TT.MM.JJJJ"))</f>
        <v/>
      </c>
      <c r="AP41" s="42" t="str">
        <f ca="1">IF($G41="","",VLOOKUP($A41,Mitglieder!$D$24:$BG$323,AP$303))</f>
        <v/>
      </c>
      <c r="AQ41" s="45" t="str">
        <f ca="1">IF($G41="","",TEXT(VLOOKUP($A41,Mitglieder!$D$24:$BG$323,AQ$303),"0.00"))</f>
        <v/>
      </c>
      <c r="AR41" s="54" t="str">
        <f ca="1">IF(OR(VLOOKUP($A41,Mitglieder!$D$24:$BG$323,AR$303)="",$G41=""),"",VLOOKUP($A41,Mitglieder!$D$24:$BG$323,AR$303))</f>
        <v/>
      </c>
      <c r="AS41" s="45" t="str">
        <f ca="1">IF($G41="","",TEXT(VLOOKUP($A41,Mitglieder!$D$24:$BG$323,AS$303),"0.00"))</f>
        <v/>
      </c>
      <c r="AT41" s="54" t="str">
        <f ca="1">IF(OR(VLOOKUP($A41,Mitglieder!$D$24:$BG$323,AT$303)="",$G41=""),"",VLOOKUP($A41,Mitglieder!$D$24:$BG$323,AT$303))</f>
        <v/>
      </c>
      <c r="AU41" s="45" t="str">
        <f ca="1">IF($G41="","",TEXT(VLOOKUP($A41,Mitglieder!$D$24:$BG$323,AU$303),"0.00"))</f>
        <v/>
      </c>
      <c r="AV41" s="45" t="str">
        <f ca="1">IF($G41="","",TEXT(VLOOKUP($A41,Mitglieder!$D$24:$BG$323,AV$303),"0.00"))</f>
        <v/>
      </c>
      <c r="AW41" s="42" t="str">
        <f ca="1">IF($G41="","",VLOOKUP($A41,Mitglieder!$D$24:$BG$323,AW$303))</f>
        <v/>
      </c>
      <c r="AX41" s="54" t="str">
        <f ca="1">IF(OR(VLOOKUP($A41,Mitglieder!$D$24:$BG$323,AX$303)="",$G41=""),"",VLOOKUP($A41,Mitglieder!$D$24:$BG$323,AX$303))</f>
        <v/>
      </c>
      <c r="AY41" s="75" t="str">
        <f t="shared" ca="1" si="0"/>
        <v/>
      </c>
      <c r="AZ41" s="43" t="str">
        <f ca="1">IF($G41="","",TEXT(VLOOKUP($A41,Mitglieder!$C$24:$BG$323,AZ$303),"TT.MM.JJJJ"))</f>
        <v/>
      </c>
      <c r="BA41" s="43" t="str">
        <f ca="1">IF($G41="","",TEXT(VLOOKUP($A41,Mitglieder!$C$24:$BG$323,BA$303),"TT.MM.JJJJ"))</f>
        <v/>
      </c>
      <c r="BB41" s="43" t="str">
        <f ca="1">IF($G41="","",TEXT(VLOOKUP($A41,Mitglieder!$C$24:$BG$323,BB$303),"TT.MM.JJJJ"))</f>
        <v/>
      </c>
      <c r="BC41" s="43" t="str">
        <f ca="1">IF($G41="","",TEXT(VLOOKUP($A41,Mitglieder!$C$24:$BG$323,BC$303),"TT.MM.JJJJ"))</f>
        <v/>
      </c>
      <c r="BD41" s="75" t="str">
        <f t="shared" ca="1" si="1"/>
        <v/>
      </c>
      <c r="BE41" s="42" t="str">
        <f ca="1">IF($G41="","",VLOOKUP($A41,Mitglieder!$D$24:$BG$323,BE$303))</f>
        <v/>
      </c>
      <c r="BF41" s="42" t="str">
        <f ca="1">IF($G41="","",VLOOKUP($A41,Mitglieder!$D$24:$BG$323,BF$303))</f>
        <v/>
      </c>
      <c r="BH41" s="75" t="str">
        <f ca="1">IF(G41="","",AY41+'Details Verein'!$D$25)</f>
        <v/>
      </c>
    </row>
    <row r="42" spans="1:60" x14ac:dyDescent="0.35">
      <c r="A42" s="42">
        <v>42</v>
      </c>
      <c r="B42" s="42"/>
      <c r="C42" s="42">
        <f ca="1">VLOOKUP($A42,Mitglieder!$D$24:$BA$323,C$303)</f>
        <v>1.0299999999999967</v>
      </c>
      <c r="D42" s="42"/>
      <c r="E42" s="42" t="str">
        <f ca="1">IF($G42="","",VLOOKUP($A42,Mitglieder!$D$24:$BG$323,E$303))</f>
        <v/>
      </c>
      <c r="F42" s="54" t="str">
        <f ca="1">IF(OR(VLOOKUP($A42,Mitglieder!$D$24:$BG$323,F$303)="",$G42=""),"",VLOOKUP($A42,Mitglieder!$D$24:$BG$323,F$303))</f>
        <v/>
      </c>
      <c r="G42" s="72" t="str">
        <f ca="1">IF(C42/ROUND(C42,0)=1,VLOOKUP($A42,Mitglieder!$D$24:$BA$323,G$303),"")</f>
        <v/>
      </c>
      <c r="H42" s="42" t="str">
        <f ca="1">IF($G42="","",VLOOKUP($A42,Mitglieder!$D$24:$BG$323,H$303))</f>
        <v/>
      </c>
      <c r="I42" s="54" t="str">
        <f ca="1">IF(OR(VLOOKUP($A42,Mitglieder!$D$24:$BG$323,I$303)="",$G42=""),"",VLOOKUP($A42,Mitglieder!$D$24:$BG$323,I$303))</f>
        <v/>
      </c>
      <c r="J42" s="42" t="str">
        <f ca="1">IF($G42="","",VLOOKUP($A42,Mitglieder!$D$24:$BG$323,J$303))</f>
        <v/>
      </c>
      <c r="K42" s="54" t="str">
        <f ca="1">IF(OR(VLOOKUP($A42,Mitglieder!$D$24:$BG$323,K$303)="",$G42=""),"",VLOOKUP($A42,Mitglieder!$D$24:$BG$323,K$303))</f>
        <v/>
      </c>
      <c r="L42" s="42" t="str">
        <f ca="1">IF($G42="","",VLOOKUP($A42,Mitglieder!$D$24:$BG$323,L$303))</f>
        <v/>
      </c>
      <c r="M42" s="42" t="str">
        <f ca="1">IF($G42="","",VLOOKUP($A42,Mitglieder!$D$24:$BG$323,M$303))</f>
        <v/>
      </c>
      <c r="N42" s="42" t="str">
        <f ca="1">IF($G42="","",VLOOKUP($A42,Mitglieder!$D$24:$BG$323,N$303))</f>
        <v/>
      </c>
      <c r="O42" s="42" t="str">
        <f ca="1">IF($G42="","",VLOOKUP($A42,Mitglieder!$D$24:$BG$323,O$303))</f>
        <v/>
      </c>
      <c r="P42" s="42" t="str">
        <f ca="1">IF($G42="","",VLOOKUP($A42,Mitglieder!$D$24:$BG$323,P$303))</f>
        <v/>
      </c>
      <c r="Q42" s="42" t="str">
        <f ca="1">IF($G42="","",VLOOKUP($A42,Mitglieder!$D$24:$BG$323,Q$303))</f>
        <v/>
      </c>
      <c r="R42" s="54" t="str">
        <f ca="1">IF(OR(VLOOKUP($A42,Mitglieder!$D$24:$BG$323,R$303)="",$G42=""),"",VLOOKUP($A42,Mitglieder!$D$24:$BG$323,R$303))</f>
        <v/>
      </c>
      <c r="S42" s="43" t="str">
        <f ca="1">IF($G42="","",TEXT(VLOOKUP($A42,Mitglieder!$D$24:$BG$323,S$303),"TT.MM.JJJJ"))</f>
        <v/>
      </c>
      <c r="T42" s="43" t="str">
        <f ca="1">IF($G42="","",TEXT(VLOOKUP($A42,Mitglieder!$D$24:$BG$323,T$303),"TT.MM.JJJJ"))</f>
        <v/>
      </c>
      <c r="U42" s="43" t="str">
        <f ca="1">IF($G42="","",TEXT(VLOOKUP($A42,Mitglieder!$D$24:$BG$323,U$303),"TT.MM.JJJJ"))</f>
        <v/>
      </c>
      <c r="V42" s="54" t="str">
        <f ca="1">IF(OR(VLOOKUP($A42,Mitglieder!$D$24:$BG$323,V$303)="",$G42=""),"",VLOOKUP($A42,Mitglieder!$D$24:$BG$323,V$303))</f>
        <v/>
      </c>
      <c r="W42" s="54" t="str">
        <f ca="1">IF(OR(VLOOKUP($A42,Mitglieder!$D$24:$BG$323,W$303)="",$G42=""),"",VLOOKUP($A42,Mitglieder!$D$24:$BG$323,W$303))</f>
        <v/>
      </c>
      <c r="X42" s="54" t="str">
        <f ca="1">IF(OR(VLOOKUP($A42,Mitglieder!$D$24:$BG$323,X$303)="",$G42=""),"",VLOOKUP($A42,Mitglieder!$D$24:$BG$323,X$303))</f>
        <v/>
      </c>
      <c r="Y42" s="54" t="str">
        <f ca="1">IF(OR(VLOOKUP($A42,Mitglieder!$D$24:$BG$323,Y$303)="",$G42=""),"",VLOOKUP($A42,Mitglieder!$D$24:$BG$323,Y$303))</f>
        <v/>
      </c>
      <c r="Z42" s="54" t="str">
        <f ca="1">IF(OR(VLOOKUP($A42,Mitglieder!$D$24:$BG$323,Z$303)="",$G42=""),"",VLOOKUP($A42,Mitglieder!$D$24:$BG$323,Z$303))</f>
        <v/>
      </c>
      <c r="AA42" s="54" t="str">
        <f ca="1">IF(OR(VLOOKUP($A42,Mitglieder!$D$24:$BG$323,AA$303)="",$G42=""),"",VLOOKUP($A42,Mitglieder!$D$24:$BG$323,AA$303))</f>
        <v/>
      </c>
      <c r="AB42" s="54" t="str">
        <f ca="1">IF(OR(VLOOKUP($A42,Mitglieder!$D$24:$BG$323,AB$303)="",$G42=""),"",VLOOKUP($A42,Mitglieder!$D$24:$BG$323,AB$303))</f>
        <v/>
      </c>
      <c r="AC42" s="54" t="str">
        <f ca="1">IF(OR(VLOOKUP($A42,Mitglieder!$D$24:$BG$323,AC$303)="",$G42=""),"",VLOOKUP($A42,Mitglieder!$D$24:$BG$323,AC$303))</f>
        <v/>
      </c>
      <c r="AD42" s="54" t="str">
        <f ca="1">IF(OR(VLOOKUP($A42,Mitglieder!$D$24:$BG$323,AD$303)="",$G42=""),"",VLOOKUP($A42,Mitglieder!$D$24:$BG$323,AD$303))</f>
        <v/>
      </c>
      <c r="AE42" s="54" t="str">
        <f ca="1">IF(OR(VLOOKUP($A42,Mitglieder!$D$24:$BG$323,AE$303)="",$G42=""),"",VLOOKUP($A42,Mitglieder!$D$24:$BG$323,AE$303))</f>
        <v/>
      </c>
      <c r="AF42" s="54" t="str">
        <f ca="1">IF(OR(VLOOKUP($A42,Mitglieder!$D$24:$BG$323,AF$303)="",$G42=""),"",VLOOKUP($A42,Mitglieder!$D$24:$BG$323,AF$303))</f>
        <v/>
      </c>
      <c r="AG42" s="54" t="str">
        <f ca="1">IF(OR(VLOOKUP($A42,Mitglieder!$D$24:$BG$323,AG$303)="",$G42=""),"",VLOOKUP($A42,Mitglieder!$D$24:$BG$323,AG$303))</f>
        <v/>
      </c>
      <c r="AH42" s="54" t="str">
        <f ca="1">IF(OR(VLOOKUP($A42,Mitglieder!$D$24:$BG$323,AH$303)="",$G42=""),"",VLOOKUP($A42,Mitglieder!$D$24:$BG$323,AH$303))</f>
        <v/>
      </c>
      <c r="AI42" s="54" t="str">
        <f ca="1">IF(OR(VLOOKUP($A42,Mitglieder!$D$24:$BG$323,AI$303)="",$G42=""),"",VLOOKUP($A42,Mitglieder!$D$24:$BG$323,AI$303))</f>
        <v/>
      </c>
      <c r="AJ42" s="54" t="str">
        <f ca="1">IF(OR(VLOOKUP($A42,Mitglieder!$D$24:$BG$323,AJ$303)="",$G42=""),"",VLOOKUP($A42,Mitglieder!$D$24:$BG$323,AJ$303))</f>
        <v/>
      </c>
      <c r="AK42" s="54" t="str">
        <f ca="1">IF(OR(VLOOKUP($A42,Mitglieder!$D$24:$BG$323,AK$303)="",$G42=""),"",VLOOKUP($A42,Mitglieder!$D$24:$BG$323,AK$303))</f>
        <v/>
      </c>
      <c r="AL42" s="54" t="str">
        <f ca="1">IF(OR(VLOOKUP($A42,Mitglieder!$D$24:$BG$323,AL$303)="",$G42=""),"",VLOOKUP($A42,Mitglieder!$D$24:$BG$323,AL$303))</f>
        <v/>
      </c>
      <c r="AM42" s="42" t="str">
        <f ca="1">IF($G42="","",VLOOKUP($A42,Mitglieder!$D$24:$BG$323,AM$303))</f>
        <v/>
      </c>
      <c r="AN42" s="54" t="str">
        <f ca="1">IF(OR(VLOOKUP($A42,Mitglieder!$D$24:$BG$323,AN$303)="",$G42=""),"",VLOOKUP($A42,Mitglieder!$D$24:$BG$323,AN$303))</f>
        <v/>
      </c>
      <c r="AO42" s="43" t="str">
        <f ca="1">IF($G42="","",TEXT(VLOOKUP($A42,Mitglieder!$D$24:$BG$323,AO$303),"TT.MM.JJJJ"))</f>
        <v/>
      </c>
      <c r="AP42" s="42" t="str">
        <f ca="1">IF($G42="","",VLOOKUP($A42,Mitglieder!$D$24:$BG$323,AP$303))</f>
        <v/>
      </c>
      <c r="AQ42" s="45" t="str">
        <f ca="1">IF($G42="","",TEXT(VLOOKUP($A42,Mitglieder!$D$24:$BG$323,AQ$303),"0.00"))</f>
        <v/>
      </c>
      <c r="AR42" s="54" t="str">
        <f ca="1">IF(OR(VLOOKUP($A42,Mitglieder!$D$24:$BG$323,AR$303)="",$G42=""),"",VLOOKUP($A42,Mitglieder!$D$24:$BG$323,AR$303))</f>
        <v/>
      </c>
      <c r="AS42" s="45" t="str">
        <f ca="1">IF($G42="","",TEXT(VLOOKUP($A42,Mitglieder!$D$24:$BG$323,AS$303),"0.00"))</f>
        <v/>
      </c>
      <c r="AT42" s="54" t="str">
        <f ca="1">IF(OR(VLOOKUP($A42,Mitglieder!$D$24:$BG$323,AT$303)="",$G42=""),"",VLOOKUP($A42,Mitglieder!$D$24:$BG$323,AT$303))</f>
        <v/>
      </c>
      <c r="AU42" s="45" t="str">
        <f ca="1">IF($G42="","",TEXT(VLOOKUP($A42,Mitglieder!$D$24:$BG$323,AU$303),"0.00"))</f>
        <v/>
      </c>
      <c r="AV42" s="45" t="str">
        <f ca="1">IF($G42="","",TEXT(VLOOKUP($A42,Mitglieder!$D$24:$BG$323,AV$303),"0.00"))</f>
        <v/>
      </c>
      <c r="AW42" s="42" t="str">
        <f ca="1">IF($G42="","",VLOOKUP($A42,Mitglieder!$D$24:$BG$323,AW$303))</f>
        <v/>
      </c>
      <c r="AX42" s="54" t="str">
        <f ca="1">IF(OR(VLOOKUP($A42,Mitglieder!$D$24:$BG$323,AX$303)="",$G42=""),"",VLOOKUP($A42,Mitglieder!$D$24:$BG$323,AX$303))</f>
        <v/>
      </c>
      <c r="AY42" s="75" t="str">
        <f t="shared" ca="1" si="0"/>
        <v/>
      </c>
      <c r="AZ42" s="43" t="str">
        <f ca="1">IF($G42="","",TEXT(VLOOKUP($A42,Mitglieder!$C$24:$BG$323,AZ$303),"TT.MM.JJJJ"))</f>
        <v/>
      </c>
      <c r="BA42" s="43" t="str">
        <f ca="1">IF($G42="","",TEXT(VLOOKUP($A42,Mitglieder!$C$24:$BG$323,BA$303),"TT.MM.JJJJ"))</f>
        <v/>
      </c>
      <c r="BB42" s="43" t="str">
        <f ca="1">IF($G42="","",TEXT(VLOOKUP($A42,Mitglieder!$C$24:$BG$323,BB$303),"TT.MM.JJJJ"))</f>
        <v/>
      </c>
      <c r="BC42" s="43" t="str">
        <f ca="1">IF($G42="","",TEXT(VLOOKUP($A42,Mitglieder!$C$24:$BG$323,BC$303),"TT.MM.JJJJ"))</f>
        <v/>
      </c>
      <c r="BD42" s="75" t="str">
        <f t="shared" ca="1" si="1"/>
        <v/>
      </c>
      <c r="BE42" s="42" t="str">
        <f ca="1">IF($G42="","",VLOOKUP($A42,Mitglieder!$D$24:$BG$323,BE$303))</f>
        <v/>
      </c>
      <c r="BF42" s="42" t="str">
        <f ca="1">IF($G42="","",VLOOKUP($A42,Mitglieder!$D$24:$BG$323,BF$303))</f>
        <v/>
      </c>
      <c r="BH42" s="75" t="str">
        <f ca="1">IF(G42="","",AY42+'Details Verein'!$D$25)</f>
        <v/>
      </c>
    </row>
    <row r="43" spans="1:60" x14ac:dyDescent="0.35">
      <c r="A43" s="42">
        <v>43</v>
      </c>
      <c r="B43" s="42"/>
      <c r="C43" s="42">
        <f ca="1">VLOOKUP($A43,Mitglieder!$D$24:$BA$323,C$303)</f>
        <v>1.0299999999999967</v>
      </c>
      <c r="D43" s="42"/>
      <c r="E43" s="42" t="str">
        <f ca="1">IF($G43="","",VLOOKUP($A43,Mitglieder!$D$24:$BG$323,E$303))</f>
        <v/>
      </c>
      <c r="F43" s="54" t="str">
        <f ca="1">IF(OR(VLOOKUP($A43,Mitglieder!$D$24:$BG$323,F$303)="",$G43=""),"",VLOOKUP($A43,Mitglieder!$D$24:$BG$323,F$303))</f>
        <v/>
      </c>
      <c r="G43" s="72" t="str">
        <f ca="1">IF(C43/ROUND(C43,0)=1,VLOOKUP($A43,Mitglieder!$D$24:$BA$323,G$303),"")</f>
        <v/>
      </c>
      <c r="H43" s="42" t="str">
        <f ca="1">IF($G43="","",VLOOKUP($A43,Mitglieder!$D$24:$BG$323,H$303))</f>
        <v/>
      </c>
      <c r="I43" s="54" t="str">
        <f ca="1">IF(OR(VLOOKUP($A43,Mitglieder!$D$24:$BG$323,I$303)="",$G43=""),"",VLOOKUP($A43,Mitglieder!$D$24:$BG$323,I$303))</f>
        <v/>
      </c>
      <c r="J43" s="42" t="str">
        <f ca="1">IF($G43="","",VLOOKUP($A43,Mitglieder!$D$24:$BG$323,J$303))</f>
        <v/>
      </c>
      <c r="K43" s="54" t="str">
        <f ca="1">IF(OR(VLOOKUP($A43,Mitglieder!$D$24:$BG$323,K$303)="",$G43=""),"",VLOOKUP($A43,Mitglieder!$D$24:$BG$323,K$303))</f>
        <v/>
      </c>
      <c r="L43" s="42" t="str">
        <f ca="1">IF($G43="","",VLOOKUP($A43,Mitglieder!$D$24:$BG$323,L$303))</f>
        <v/>
      </c>
      <c r="M43" s="42" t="str">
        <f ca="1">IF($G43="","",VLOOKUP($A43,Mitglieder!$D$24:$BG$323,M$303))</f>
        <v/>
      </c>
      <c r="N43" s="42" t="str">
        <f ca="1">IF($G43="","",VLOOKUP($A43,Mitglieder!$D$24:$BG$323,N$303))</f>
        <v/>
      </c>
      <c r="O43" s="42" t="str">
        <f ca="1">IF($G43="","",VLOOKUP($A43,Mitglieder!$D$24:$BG$323,O$303))</f>
        <v/>
      </c>
      <c r="P43" s="42" t="str">
        <f ca="1">IF($G43="","",VLOOKUP($A43,Mitglieder!$D$24:$BG$323,P$303))</f>
        <v/>
      </c>
      <c r="Q43" s="42" t="str">
        <f ca="1">IF($G43="","",VLOOKUP($A43,Mitglieder!$D$24:$BG$323,Q$303))</f>
        <v/>
      </c>
      <c r="R43" s="54" t="str">
        <f ca="1">IF(OR(VLOOKUP($A43,Mitglieder!$D$24:$BG$323,R$303)="",$G43=""),"",VLOOKUP($A43,Mitglieder!$D$24:$BG$323,R$303))</f>
        <v/>
      </c>
      <c r="S43" s="43" t="str">
        <f ca="1">IF($G43="","",TEXT(VLOOKUP($A43,Mitglieder!$D$24:$BG$323,S$303),"TT.MM.JJJJ"))</f>
        <v/>
      </c>
      <c r="T43" s="43" t="str">
        <f ca="1">IF($G43="","",TEXT(VLOOKUP($A43,Mitglieder!$D$24:$BG$323,T$303),"TT.MM.JJJJ"))</f>
        <v/>
      </c>
      <c r="U43" s="43" t="str">
        <f ca="1">IF($G43="","",TEXT(VLOOKUP($A43,Mitglieder!$D$24:$BG$323,U$303),"TT.MM.JJJJ"))</f>
        <v/>
      </c>
      <c r="V43" s="54" t="str">
        <f ca="1">IF(OR(VLOOKUP($A43,Mitglieder!$D$24:$BG$323,V$303)="",$G43=""),"",VLOOKUP($A43,Mitglieder!$D$24:$BG$323,V$303))</f>
        <v/>
      </c>
      <c r="W43" s="54" t="str">
        <f ca="1">IF(OR(VLOOKUP($A43,Mitglieder!$D$24:$BG$323,W$303)="",$G43=""),"",VLOOKUP($A43,Mitglieder!$D$24:$BG$323,W$303))</f>
        <v/>
      </c>
      <c r="X43" s="54" t="str">
        <f ca="1">IF(OR(VLOOKUP($A43,Mitglieder!$D$24:$BG$323,X$303)="",$G43=""),"",VLOOKUP($A43,Mitglieder!$D$24:$BG$323,X$303))</f>
        <v/>
      </c>
      <c r="Y43" s="54" t="str">
        <f ca="1">IF(OR(VLOOKUP($A43,Mitglieder!$D$24:$BG$323,Y$303)="",$G43=""),"",VLOOKUP($A43,Mitglieder!$D$24:$BG$323,Y$303))</f>
        <v/>
      </c>
      <c r="Z43" s="54" t="str">
        <f ca="1">IF(OR(VLOOKUP($A43,Mitglieder!$D$24:$BG$323,Z$303)="",$G43=""),"",VLOOKUP($A43,Mitglieder!$D$24:$BG$323,Z$303))</f>
        <v/>
      </c>
      <c r="AA43" s="54" t="str">
        <f ca="1">IF(OR(VLOOKUP($A43,Mitglieder!$D$24:$BG$323,AA$303)="",$G43=""),"",VLOOKUP($A43,Mitglieder!$D$24:$BG$323,AA$303))</f>
        <v/>
      </c>
      <c r="AB43" s="54" t="str">
        <f ca="1">IF(OR(VLOOKUP($A43,Mitglieder!$D$24:$BG$323,AB$303)="",$G43=""),"",VLOOKUP($A43,Mitglieder!$D$24:$BG$323,AB$303))</f>
        <v/>
      </c>
      <c r="AC43" s="54" t="str">
        <f ca="1">IF(OR(VLOOKUP($A43,Mitglieder!$D$24:$BG$323,AC$303)="",$G43=""),"",VLOOKUP($A43,Mitglieder!$D$24:$BG$323,AC$303))</f>
        <v/>
      </c>
      <c r="AD43" s="54" t="str">
        <f ca="1">IF(OR(VLOOKUP($A43,Mitglieder!$D$24:$BG$323,AD$303)="",$G43=""),"",VLOOKUP($A43,Mitglieder!$D$24:$BG$323,AD$303))</f>
        <v/>
      </c>
      <c r="AE43" s="54" t="str">
        <f ca="1">IF(OR(VLOOKUP($A43,Mitglieder!$D$24:$BG$323,AE$303)="",$G43=""),"",VLOOKUP($A43,Mitglieder!$D$24:$BG$323,AE$303))</f>
        <v/>
      </c>
      <c r="AF43" s="54" t="str">
        <f ca="1">IF(OR(VLOOKUP($A43,Mitglieder!$D$24:$BG$323,AF$303)="",$G43=""),"",VLOOKUP($A43,Mitglieder!$D$24:$BG$323,AF$303))</f>
        <v/>
      </c>
      <c r="AG43" s="54" t="str">
        <f ca="1">IF(OR(VLOOKUP($A43,Mitglieder!$D$24:$BG$323,AG$303)="",$G43=""),"",VLOOKUP($A43,Mitglieder!$D$24:$BG$323,AG$303))</f>
        <v/>
      </c>
      <c r="AH43" s="54" t="str">
        <f ca="1">IF(OR(VLOOKUP($A43,Mitglieder!$D$24:$BG$323,AH$303)="",$G43=""),"",VLOOKUP($A43,Mitglieder!$D$24:$BG$323,AH$303))</f>
        <v/>
      </c>
      <c r="AI43" s="54" t="str">
        <f ca="1">IF(OR(VLOOKUP($A43,Mitglieder!$D$24:$BG$323,AI$303)="",$G43=""),"",VLOOKUP($A43,Mitglieder!$D$24:$BG$323,AI$303))</f>
        <v/>
      </c>
      <c r="AJ43" s="54" t="str">
        <f ca="1">IF(OR(VLOOKUP($A43,Mitglieder!$D$24:$BG$323,AJ$303)="",$G43=""),"",VLOOKUP($A43,Mitglieder!$D$24:$BG$323,AJ$303))</f>
        <v/>
      </c>
      <c r="AK43" s="54" t="str">
        <f ca="1">IF(OR(VLOOKUP($A43,Mitglieder!$D$24:$BG$323,AK$303)="",$G43=""),"",VLOOKUP($A43,Mitglieder!$D$24:$BG$323,AK$303))</f>
        <v/>
      </c>
      <c r="AL43" s="54" t="str">
        <f ca="1">IF(OR(VLOOKUP($A43,Mitglieder!$D$24:$BG$323,AL$303)="",$G43=""),"",VLOOKUP($A43,Mitglieder!$D$24:$BG$323,AL$303))</f>
        <v/>
      </c>
      <c r="AM43" s="42" t="str">
        <f ca="1">IF($G43="","",VLOOKUP($A43,Mitglieder!$D$24:$BG$323,AM$303))</f>
        <v/>
      </c>
      <c r="AN43" s="54" t="str">
        <f ca="1">IF(OR(VLOOKUP($A43,Mitglieder!$D$24:$BG$323,AN$303)="",$G43=""),"",VLOOKUP($A43,Mitglieder!$D$24:$BG$323,AN$303))</f>
        <v/>
      </c>
      <c r="AO43" s="43" t="str">
        <f ca="1">IF($G43="","",TEXT(VLOOKUP($A43,Mitglieder!$D$24:$BG$323,AO$303),"TT.MM.JJJJ"))</f>
        <v/>
      </c>
      <c r="AP43" s="42" t="str">
        <f ca="1">IF($G43="","",VLOOKUP($A43,Mitglieder!$D$24:$BG$323,AP$303))</f>
        <v/>
      </c>
      <c r="AQ43" s="45" t="str">
        <f ca="1">IF($G43="","",TEXT(VLOOKUP($A43,Mitglieder!$D$24:$BG$323,AQ$303),"0.00"))</f>
        <v/>
      </c>
      <c r="AR43" s="54" t="str">
        <f ca="1">IF(OR(VLOOKUP($A43,Mitglieder!$D$24:$BG$323,AR$303)="",$G43=""),"",VLOOKUP($A43,Mitglieder!$D$24:$BG$323,AR$303))</f>
        <v/>
      </c>
      <c r="AS43" s="45" t="str">
        <f ca="1">IF($G43="","",TEXT(VLOOKUP($A43,Mitglieder!$D$24:$BG$323,AS$303),"0.00"))</f>
        <v/>
      </c>
      <c r="AT43" s="54" t="str">
        <f ca="1">IF(OR(VLOOKUP($A43,Mitglieder!$D$24:$BG$323,AT$303)="",$G43=""),"",VLOOKUP($A43,Mitglieder!$D$24:$BG$323,AT$303))</f>
        <v/>
      </c>
      <c r="AU43" s="45" t="str">
        <f ca="1">IF($G43="","",TEXT(VLOOKUP($A43,Mitglieder!$D$24:$BG$323,AU$303),"0.00"))</f>
        <v/>
      </c>
      <c r="AV43" s="45" t="str">
        <f ca="1">IF($G43="","",TEXT(VLOOKUP($A43,Mitglieder!$D$24:$BG$323,AV$303),"0.00"))</f>
        <v/>
      </c>
      <c r="AW43" s="42" t="str">
        <f ca="1">IF($G43="","",VLOOKUP($A43,Mitglieder!$D$24:$BG$323,AW$303))</f>
        <v/>
      </c>
      <c r="AX43" s="54" t="str">
        <f ca="1">IF(OR(VLOOKUP($A43,Mitglieder!$D$24:$BG$323,AX$303)="",$G43=""),"",VLOOKUP($A43,Mitglieder!$D$24:$BG$323,AX$303))</f>
        <v/>
      </c>
      <c r="AY43" s="75" t="str">
        <f t="shared" ca="1" si="0"/>
        <v/>
      </c>
      <c r="AZ43" s="43" t="str">
        <f ca="1">IF($G43="","",TEXT(VLOOKUP($A43,Mitglieder!$C$24:$BG$323,AZ$303),"TT.MM.JJJJ"))</f>
        <v/>
      </c>
      <c r="BA43" s="43" t="str">
        <f ca="1">IF($G43="","",TEXT(VLOOKUP($A43,Mitglieder!$C$24:$BG$323,BA$303),"TT.MM.JJJJ"))</f>
        <v/>
      </c>
      <c r="BB43" s="43" t="str">
        <f ca="1">IF($G43="","",TEXT(VLOOKUP($A43,Mitglieder!$C$24:$BG$323,BB$303),"TT.MM.JJJJ"))</f>
        <v/>
      </c>
      <c r="BC43" s="43" t="str">
        <f ca="1">IF($G43="","",TEXT(VLOOKUP($A43,Mitglieder!$C$24:$BG$323,BC$303),"TT.MM.JJJJ"))</f>
        <v/>
      </c>
      <c r="BD43" s="75" t="str">
        <f t="shared" ca="1" si="1"/>
        <v/>
      </c>
      <c r="BE43" s="42" t="str">
        <f ca="1">IF($G43="","",VLOOKUP($A43,Mitglieder!$D$24:$BG$323,BE$303))</f>
        <v/>
      </c>
      <c r="BF43" s="42" t="str">
        <f ca="1">IF($G43="","",VLOOKUP($A43,Mitglieder!$D$24:$BG$323,BF$303))</f>
        <v/>
      </c>
      <c r="BH43" s="75" t="str">
        <f ca="1">IF(G43="","",AY43+'Details Verein'!$D$25)</f>
        <v/>
      </c>
    </row>
    <row r="44" spans="1:60" x14ac:dyDescent="0.35">
      <c r="A44" s="42">
        <v>44</v>
      </c>
      <c r="B44" s="42"/>
      <c r="C44" s="42">
        <f ca="1">VLOOKUP($A44,Mitglieder!$D$24:$BA$323,C$303)</f>
        <v>1.0299999999999967</v>
      </c>
      <c r="D44" s="42"/>
      <c r="E44" s="42" t="str">
        <f ca="1">IF($G44="","",VLOOKUP($A44,Mitglieder!$D$24:$BG$323,E$303))</f>
        <v/>
      </c>
      <c r="F44" s="54" t="str">
        <f ca="1">IF(OR(VLOOKUP($A44,Mitglieder!$D$24:$BG$323,F$303)="",$G44=""),"",VLOOKUP($A44,Mitglieder!$D$24:$BG$323,F$303))</f>
        <v/>
      </c>
      <c r="G44" s="72" t="str">
        <f ca="1">IF(C44/ROUND(C44,0)=1,VLOOKUP($A44,Mitglieder!$D$24:$BA$323,G$303),"")</f>
        <v/>
      </c>
      <c r="H44" s="42" t="str">
        <f ca="1">IF($G44="","",VLOOKUP($A44,Mitglieder!$D$24:$BG$323,H$303))</f>
        <v/>
      </c>
      <c r="I44" s="54" t="str">
        <f ca="1">IF(OR(VLOOKUP($A44,Mitglieder!$D$24:$BG$323,I$303)="",$G44=""),"",VLOOKUP($A44,Mitglieder!$D$24:$BG$323,I$303))</f>
        <v/>
      </c>
      <c r="J44" s="42" t="str">
        <f ca="1">IF($G44="","",VLOOKUP($A44,Mitglieder!$D$24:$BG$323,J$303))</f>
        <v/>
      </c>
      <c r="K44" s="54" t="str">
        <f ca="1">IF(OR(VLOOKUP($A44,Mitglieder!$D$24:$BG$323,K$303)="",$G44=""),"",VLOOKUP($A44,Mitglieder!$D$24:$BG$323,K$303))</f>
        <v/>
      </c>
      <c r="L44" s="42" t="str">
        <f ca="1">IF($G44="","",VLOOKUP($A44,Mitglieder!$D$24:$BG$323,L$303))</f>
        <v/>
      </c>
      <c r="M44" s="42" t="str">
        <f ca="1">IF($G44="","",VLOOKUP($A44,Mitglieder!$D$24:$BG$323,M$303))</f>
        <v/>
      </c>
      <c r="N44" s="42" t="str">
        <f ca="1">IF($G44="","",VLOOKUP($A44,Mitglieder!$D$24:$BG$323,N$303))</f>
        <v/>
      </c>
      <c r="O44" s="42" t="str">
        <f ca="1">IF($G44="","",VLOOKUP($A44,Mitglieder!$D$24:$BG$323,O$303))</f>
        <v/>
      </c>
      <c r="P44" s="42" t="str">
        <f ca="1">IF($G44="","",VLOOKUP($A44,Mitglieder!$D$24:$BG$323,P$303))</f>
        <v/>
      </c>
      <c r="Q44" s="42" t="str">
        <f ca="1">IF($G44="","",VLOOKUP($A44,Mitglieder!$D$24:$BG$323,Q$303))</f>
        <v/>
      </c>
      <c r="R44" s="54" t="str">
        <f ca="1">IF(OR(VLOOKUP($A44,Mitglieder!$D$24:$BG$323,R$303)="",$G44=""),"",VLOOKUP($A44,Mitglieder!$D$24:$BG$323,R$303))</f>
        <v/>
      </c>
      <c r="S44" s="43" t="str">
        <f ca="1">IF($G44="","",TEXT(VLOOKUP($A44,Mitglieder!$D$24:$BG$323,S$303),"TT.MM.JJJJ"))</f>
        <v/>
      </c>
      <c r="T44" s="43" t="str">
        <f ca="1">IF($G44="","",TEXT(VLOOKUP($A44,Mitglieder!$D$24:$BG$323,T$303),"TT.MM.JJJJ"))</f>
        <v/>
      </c>
      <c r="U44" s="43" t="str">
        <f ca="1">IF($G44="","",TEXT(VLOOKUP($A44,Mitglieder!$D$24:$BG$323,U$303),"TT.MM.JJJJ"))</f>
        <v/>
      </c>
      <c r="V44" s="54" t="str">
        <f ca="1">IF(OR(VLOOKUP($A44,Mitglieder!$D$24:$BG$323,V$303)="",$G44=""),"",VLOOKUP($A44,Mitglieder!$D$24:$BG$323,V$303))</f>
        <v/>
      </c>
      <c r="W44" s="54" t="str">
        <f ca="1">IF(OR(VLOOKUP($A44,Mitglieder!$D$24:$BG$323,W$303)="",$G44=""),"",VLOOKUP($A44,Mitglieder!$D$24:$BG$323,W$303))</f>
        <v/>
      </c>
      <c r="X44" s="54" t="str">
        <f ca="1">IF(OR(VLOOKUP($A44,Mitglieder!$D$24:$BG$323,X$303)="",$G44=""),"",VLOOKUP($A44,Mitglieder!$D$24:$BG$323,X$303))</f>
        <v/>
      </c>
      <c r="Y44" s="54" t="str">
        <f ca="1">IF(OR(VLOOKUP($A44,Mitglieder!$D$24:$BG$323,Y$303)="",$G44=""),"",VLOOKUP($A44,Mitglieder!$D$24:$BG$323,Y$303))</f>
        <v/>
      </c>
      <c r="Z44" s="54" t="str">
        <f ca="1">IF(OR(VLOOKUP($A44,Mitglieder!$D$24:$BG$323,Z$303)="",$G44=""),"",VLOOKUP($A44,Mitglieder!$D$24:$BG$323,Z$303))</f>
        <v/>
      </c>
      <c r="AA44" s="54" t="str">
        <f ca="1">IF(OR(VLOOKUP($A44,Mitglieder!$D$24:$BG$323,AA$303)="",$G44=""),"",VLOOKUP($A44,Mitglieder!$D$24:$BG$323,AA$303))</f>
        <v/>
      </c>
      <c r="AB44" s="54" t="str">
        <f ca="1">IF(OR(VLOOKUP($A44,Mitglieder!$D$24:$BG$323,AB$303)="",$G44=""),"",VLOOKUP($A44,Mitglieder!$D$24:$BG$323,AB$303))</f>
        <v/>
      </c>
      <c r="AC44" s="54" t="str">
        <f ca="1">IF(OR(VLOOKUP($A44,Mitglieder!$D$24:$BG$323,AC$303)="",$G44=""),"",VLOOKUP($A44,Mitglieder!$D$24:$BG$323,AC$303))</f>
        <v/>
      </c>
      <c r="AD44" s="54" t="str">
        <f ca="1">IF(OR(VLOOKUP($A44,Mitglieder!$D$24:$BG$323,AD$303)="",$G44=""),"",VLOOKUP($A44,Mitglieder!$D$24:$BG$323,AD$303))</f>
        <v/>
      </c>
      <c r="AE44" s="54" t="str">
        <f ca="1">IF(OR(VLOOKUP($A44,Mitglieder!$D$24:$BG$323,AE$303)="",$G44=""),"",VLOOKUP($A44,Mitglieder!$D$24:$BG$323,AE$303))</f>
        <v/>
      </c>
      <c r="AF44" s="54" t="str">
        <f ca="1">IF(OR(VLOOKUP($A44,Mitglieder!$D$24:$BG$323,AF$303)="",$G44=""),"",VLOOKUP($A44,Mitglieder!$D$24:$BG$323,AF$303))</f>
        <v/>
      </c>
      <c r="AG44" s="54" t="str">
        <f ca="1">IF(OR(VLOOKUP($A44,Mitglieder!$D$24:$BG$323,AG$303)="",$G44=""),"",VLOOKUP($A44,Mitglieder!$D$24:$BG$323,AG$303))</f>
        <v/>
      </c>
      <c r="AH44" s="54" t="str">
        <f ca="1">IF(OR(VLOOKUP($A44,Mitglieder!$D$24:$BG$323,AH$303)="",$G44=""),"",VLOOKUP($A44,Mitglieder!$D$24:$BG$323,AH$303))</f>
        <v/>
      </c>
      <c r="AI44" s="54" t="str">
        <f ca="1">IF(OR(VLOOKUP($A44,Mitglieder!$D$24:$BG$323,AI$303)="",$G44=""),"",VLOOKUP($A44,Mitglieder!$D$24:$BG$323,AI$303))</f>
        <v/>
      </c>
      <c r="AJ44" s="54" t="str">
        <f ca="1">IF(OR(VLOOKUP($A44,Mitglieder!$D$24:$BG$323,AJ$303)="",$G44=""),"",VLOOKUP($A44,Mitglieder!$D$24:$BG$323,AJ$303))</f>
        <v/>
      </c>
      <c r="AK44" s="54" t="str">
        <f ca="1">IF(OR(VLOOKUP($A44,Mitglieder!$D$24:$BG$323,AK$303)="",$G44=""),"",VLOOKUP($A44,Mitglieder!$D$24:$BG$323,AK$303))</f>
        <v/>
      </c>
      <c r="AL44" s="54" t="str">
        <f ca="1">IF(OR(VLOOKUP($A44,Mitglieder!$D$24:$BG$323,AL$303)="",$G44=""),"",VLOOKUP($A44,Mitglieder!$D$24:$BG$323,AL$303))</f>
        <v/>
      </c>
      <c r="AM44" s="42" t="str">
        <f ca="1">IF($G44="","",VLOOKUP($A44,Mitglieder!$D$24:$BG$323,AM$303))</f>
        <v/>
      </c>
      <c r="AN44" s="54" t="str">
        <f ca="1">IF(OR(VLOOKUP($A44,Mitglieder!$D$24:$BG$323,AN$303)="",$G44=""),"",VLOOKUP($A44,Mitglieder!$D$24:$BG$323,AN$303))</f>
        <v/>
      </c>
      <c r="AO44" s="43" t="str">
        <f ca="1">IF($G44="","",TEXT(VLOOKUP($A44,Mitglieder!$D$24:$BG$323,AO$303),"TT.MM.JJJJ"))</f>
        <v/>
      </c>
      <c r="AP44" s="42" t="str">
        <f ca="1">IF($G44="","",VLOOKUP($A44,Mitglieder!$D$24:$BG$323,AP$303))</f>
        <v/>
      </c>
      <c r="AQ44" s="45" t="str">
        <f ca="1">IF($G44="","",TEXT(VLOOKUP($A44,Mitglieder!$D$24:$BG$323,AQ$303),"0.00"))</f>
        <v/>
      </c>
      <c r="AR44" s="54" t="str">
        <f ca="1">IF(OR(VLOOKUP($A44,Mitglieder!$D$24:$BG$323,AR$303)="",$G44=""),"",VLOOKUP($A44,Mitglieder!$D$24:$BG$323,AR$303))</f>
        <v/>
      </c>
      <c r="AS44" s="45" t="str">
        <f ca="1">IF($G44="","",TEXT(VLOOKUP($A44,Mitglieder!$D$24:$BG$323,AS$303),"0.00"))</f>
        <v/>
      </c>
      <c r="AT44" s="54" t="str">
        <f ca="1">IF(OR(VLOOKUP($A44,Mitglieder!$D$24:$BG$323,AT$303)="",$G44=""),"",VLOOKUP($A44,Mitglieder!$D$24:$BG$323,AT$303))</f>
        <v/>
      </c>
      <c r="AU44" s="45" t="str">
        <f ca="1">IF($G44="","",TEXT(VLOOKUP($A44,Mitglieder!$D$24:$BG$323,AU$303),"0.00"))</f>
        <v/>
      </c>
      <c r="AV44" s="45" t="str">
        <f ca="1">IF($G44="","",TEXT(VLOOKUP($A44,Mitglieder!$D$24:$BG$323,AV$303),"0.00"))</f>
        <v/>
      </c>
      <c r="AW44" s="42" t="str">
        <f ca="1">IF($G44="","",VLOOKUP($A44,Mitglieder!$D$24:$BG$323,AW$303))</f>
        <v/>
      </c>
      <c r="AX44" s="54" t="str">
        <f ca="1">IF(OR(VLOOKUP($A44,Mitglieder!$D$24:$BG$323,AX$303)="",$G44=""),"",VLOOKUP($A44,Mitglieder!$D$24:$BG$323,AX$303))</f>
        <v/>
      </c>
      <c r="AY44" s="75" t="str">
        <f t="shared" ca="1" si="0"/>
        <v/>
      </c>
      <c r="AZ44" s="43" t="str">
        <f ca="1">IF($G44="","",TEXT(VLOOKUP($A44,Mitglieder!$C$24:$BG$323,AZ$303),"TT.MM.JJJJ"))</f>
        <v/>
      </c>
      <c r="BA44" s="43" t="str">
        <f ca="1">IF($G44="","",TEXT(VLOOKUP($A44,Mitglieder!$C$24:$BG$323,BA$303),"TT.MM.JJJJ"))</f>
        <v/>
      </c>
      <c r="BB44" s="43" t="str">
        <f ca="1">IF($G44="","",TEXT(VLOOKUP($A44,Mitglieder!$C$24:$BG$323,BB$303),"TT.MM.JJJJ"))</f>
        <v/>
      </c>
      <c r="BC44" s="43" t="str">
        <f ca="1">IF($G44="","",TEXT(VLOOKUP($A44,Mitglieder!$C$24:$BG$323,BC$303),"TT.MM.JJJJ"))</f>
        <v/>
      </c>
      <c r="BD44" s="75" t="str">
        <f t="shared" ca="1" si="1"/>
        <v/>
      </c>
      <c r="BE44" s="42" t="str">
        <f ca="1">IF($G44="","",VLOOKUP($A44,Mitglieder!$D$24:$BG$323,BE$303))</f>
        <v/>
      </c>
      <c r="BF44" s="42" t="str">
        <f ca="1">IF($G44="","",VLOOKUP($A44,Mitglieder!$D$24:$BG$323,BF$303))</f>
        <v/>
      </c>
      <c r="BH44" s="75" t="str">
        <f ca="1">IF(G44="","",AY44+'Details Verein'!$D$25)</f>
        <v/>
      </c>
    </row>
    <row r="45" spans="1:60" x14ac:dyDescent="0.35">
      <c r="A45" s="42">
        <v>45</v>
      </c>
      <c r="B45" s="42"/>
      <c r="C45" s="42">
        <f ca="1">VLOOKUP($A45,Mitglieder!$D$24:$BA$323,C$303)</f>
        <v>1.0299999999999967</v>
      </c>
      <c r="D45" s="42"/>
      <c r="E45" s="42" t="str">
        <f ca="1">IF($G45="","",VLOOKUP($A45,Mitglieder!$D$24:$BG$323,E$303))</f>
        <v/>
      </c>
      <c r="F45" s="54" t="str">
        <f ca="1">IF(OR(VLOOKUP($A45,Mitglieder!$D$24:$BG$323,F$303)="",$G45=""),"",VLOOKUP($A45,Mitglieder!$D$24:$BG$323,F$303))</f>
        <v/>
      </c>
      <c r="G45" s="72" t="str">
        <f ca="1">IF(C45/ROUND(C45,0)=1,VLOOKUP($A45,Mitglieder!$D$24:$BA$323,G$303),"")</f>
        <v/>
      </c>
      <c r="H45" s="42" t="str">
        <f ca="1">IF($G45="","",VLOOKUP($A45,Mitglieder!$D$24:$BG$323,H$303))</f>
        <v/>
      </c>
      <c r="I45" s="54" t="str">
        <f ca="1">IF(OR(VLOOKUP($A45,Mitglieder!$D$24:$BG$323,I$303)="",$G45=""),"",VLOOKUP($A45,Mitglieder!$D$24:$BG$323,I$303))</f>
        <v/>
      </c>
      <c r="J45" s="42" t="str">
        <f ca="1">IF($G45="","",VLOOKUP($A45,Mitglieder!$D$24:$BG$323,J$303))</f>
        <v/>
      </c>
      <c r="K45" s="54" t="str">
        <f ca="1">IF(OR(VLOOKUP($A45,Mitglieder!$D$24:$BG$323,K$303)="",$G45=""),"",VLOOKUP($A45,Mitglieder!$D$24:$BG$323,K$303))</f>
        <v/>
      </c>
      <c r="L45" s="42" t="str">
        <f ca="1">IF($G45="","",VLOOKUP($A45,Mitglieder!$D$24:$BG$323,L$303))</f>
        <v/>
      </c>
      <c r="M45" s="42" t="str">
        <f ca="1">IF($G45="","",VLOOKUP($A45,Mitglieder!$D$24:$BG$323,M$303))</f>
        <v/>
      </c>
      <c r="N45" s="42" t="str">
        <f ca="1">IF($G45="","",VLOOKUP($A45,Mitglieder!$D$24:$BG$323,N$303))</f>
        <v/>
      </c>
      <c r="O45" s="42" t="str">
        <f ca="1">IF($G45="","",VLOOKUP($A45,Mitglieder!$D$24:$BG$323,O$303))</f>
        <v/>
      </c>
      <c r="P45" s="42" t="str">
        <f ca="1">IF($G45="","",VLOOKUP($A45,Mitglieder!$D$24:$BG$323,P$303))</f>
        <v/>
      </c>
      <c r="Q45" s="42" t="str">
        <f ca="1">IF($G45="","",VLOOKUP($A45,Mitglieder!$D$24:$BG$323,Q$303))</f>
        <v/>
      </c>
      <c r="R45" s="54" t="str">
        <f ca="1">IF(OR(VLOOKUP($A45,Mitglieder!$D$24:$BG$323,R$303)="",$G45=""),"",VLOOKUP($A45,Mitglieder!$D$24:$BG$323,R$303))</f>
        <v/>
      </c>
      <c r="S45" s="43" t="str">
        <f ca="1">IF($G45="","",TEXT(VLOOKUP($A45,Mitglieder!$D$24:$BG$323,S$303),"TT.MM.JJJJ"))</f>
        <v/>
      </c>
      <c r="T45" s="43" t="str">
        <f ca="1">IF($G45="","",TEXT(VLOOKUP($A45,Mitglieder!$D$24:$BG$323,T$303),"TT.MM.JJJJ"))</f>
        <v/>
      </c>
      <c r="U45" s="43" t="str">
        <f ca="1">IF($G45="","",TEXT(VLOOKUP($A45,Mitglieder!$D$24:$BG$323,U$303),"TT.MM.JJJJ"))</f>
        <v/>
      </c>
      <c r="V45" s="54" t="str">
        <f ca="1">IF(OR(VLOOKUP($A45,Mitglieder!$D$24:$BG$323,V$303)="",$G45=""),"",VLOOKUP($A45,Mitglieder!$D$24:$BG$323,V$303))</f>
        <v/>
      </c>
      <c r="W45" s="54" t="str">
        <f ca="1">IF(OR(VLOOKUP($A45,Mitglieder!$D$24:$BG$323,W$303)="",$G45=""),"",VLOOKUP($A45,Mitglieder!$D$24:$BG$323,W$303))</f>
        <v/>
      </c>
      <c r="X45" s="54" t="str">
        <f ca="1">IF(OR(VLOOKUP($A45,Mitglieder!$D$24:$BG$323,X$303)="",$G45=""),"",VLOOKUP($A45,Mitglieder!$D$24:$BG$323,X$303))</f>
        <v/>
      </c>
      <c r="Y45" s="54" t="str">
        <f ca="1">IF(OR(VLOOKUP($A45,Mitglieder!$D$24:$BG$323,Y$303)="",$G45=""),"",VLOOKUP($A45,Mitglieder!$D$24:$BG$323,Y$303))</f>
        <v/>
      </c>
      <c r="Z45" s="54" t="str">
        <f ca="1">IF(OR(VLOOKUP($A45,Mitglieder!$D$24:$BG$323,Z$303)="",$G45=""),"",VLOOKUP($A45,Mitglieder!$D$24:$BG$323,Z$303))</f>
        <v/>
      </c>
      <c r="AA45" s="54" t="str">
        <f ca="1">IF(OR(VLOOKUP($A45,Mitglieder!$D$24:$BG$323,AA$303)="",$G45=""),"",VLOOKUP($A45,Mitglieder!$D$24:$BG$323,AA$303))</f>
        <v/>
      </c>
      <c r="AB45" s="54" t="str">
        <f ca="1">IF(OR(VLOOKUP($A45,Mitglieder!$D$24:$BG$323,AB$303)="",$G45=""),"",VLOOKUP($A45,Mitglieder!$D$24:$BG$323,AB$303))</f>
        <v/>
      </c>
      <c r="AC45" s="54" t="str">
        <f ca="1">IF(OR(VLOOKUP($A45,Mitglieder!$D$24:$BG$323,AC$303)="",$G45=""),"",VLOOKUP($A45,Mitglieder!$D$24:$BG$323,AC$303))</f>
        <v/>
      </c>
      <c r="AD45" s="54" t="str">
        <f ca="1">IF(OR(VLOOKUP($A45,Mitglieder!$D$24:$BG$323,AD$303)="",$G45=""),"",VLOOKUP($A45,Mitglieder!$D$24:$BG$323,AD$303))</f>
        <v/>
      </c>
      <c r="AE45" s="54" t="str">
        <f ca="1">IF(OR(VLOOKUP($A45,Mitglieder!$D$24:$BG$323,AE$303)="",$G45=""),"",VLOOKUP($A45,Mitglieder!$D$24:$BG$323,AE$303))</f>
        <v/>
      </c>
      <c r="AF45" s="54" t="str">
        <f ca="1">IF(OR(VLOOKUP($A45,Mitglieder!$D$24:$BG$323,AF$303)="",$G45=""),"",VLOOKUP($A45,Mitglieder!$D$24:$BG$323,AF$303))</f>
        <v/>
      </c>
      <c r="AG45" s="54" t="str">
        <f ca="1">IF(OR(VLOOKUP($A45,Mitglieder!$D$24:$BG$323,AG$303)="",$G45=""),"",VLOOKUP($A45,Mitglieder!$D$24:$BG$323,AG$303))</f>
        <v/>
      </c>
      <c r="AH45" s="54" t="str">
        <f ca="1">IF(OR(VLOOKUP($A45,Mitglieder!$D$24:$BG$323,AH$303)="",$G45=""),"",VLOOKUP($A45,Mitglieder!$D$24:$BG$323,AH$303))</f>
        <v/>
      </c>
      <c r="AI45" s="54" t="str">
        <f ca="1">IF(OR(VLOOKUP($A45,Mitglieder!$D$24:$BG$323,AI$303)="",$G45=""),"",VLOOKUP($A45,Mitglieder!$D$24:$BG$323,AI$303))</f>
        <v/>
      </c>
      <c r="AJ45" s="54" t="str">
        <f ca="1">IF(OR(VLOOKUP($A45,Mitglieder!$D$24:$BG$323,AJ$303)="",$G45=""),"",VLOOKUP($A45,Mitglieder!$D$24:$BG$323,AJ$303))</f>
        <v/>
      </c>
      <c r="AK45" s="54" t="str">
        <f ca="1">IF(OR(VLOOKUP($A45,Mitglieder!$D$24:$BG$323,AK$303)="",$G45=""),"",VLOOKUP($A45,Mitglieder!$D$24:$BG$323,AK$303))</f>
        <v/>
      </c>
      <c r="AL45" s="54" t="str">
        <f ca="1">IF(OR(VLOOKUP($A45,Mitglieder!$D$24:$BG$323,AL$303)="",$G45=""),"",VLOOKUP($A45,Mitglieder!$D$24:$BG$323,AL$303))</f>
        <v/>
      </c>
      <c r="AM45" s="42" t="str">
        <f ca="1">IF($G45="","",VLOOKUP($A45,Mitglieder!$D$24:$BG$323,AM$303))</f>
        <v/>
      </c>
      <c r="AN45" s="54" t="str">
        <f ca="1">IF(OR(VLOOKUP($A45,Mitglieder!$D$24:$BG$323,AN$303)="",$G45=""),"",VLOOKUP($A45,Mitglieder!$D$24:$BG$323,AN$303))</f>
        <v/>
      </c>
      <c r="AO45" s="43" t="str">
        <f ca="1">IF($G45="","",TEXT(VLOOKUP($A45,Mitglieder!$D$24:$BG$323,AO$303),"TT.MM.JJJJ"))</f>
        <v/>
      </c>
      <c r="AP45" s="42" t="str">
        <f ca="1">IF($G45="","",VLOOKUP($A45,Mitglieder!$D$24:$BG$323,AP$303))</f>
        <v/>
      </c>
      <c r="AQ45" s="45" t="str">
        <f ca="1">IF($G45="","",TEXT(VLOOKUP($A45,Mitglieder!$D$24:$BG$323,AQ$303),"0.00"))</f>
        <v/>
      </c>
      <c r="AR45" s="54" t="str">
        <f ca="1">IF(OR(VLOOKUP($A45,Mitglieder!$D$24:$BG$323,AR$303)="",$G45=""),"",VLOOKUP($A45,Mitglieder!$D$24:$BG$323,AR$303))</f>
        <v/>
      </c>
      <c r="AS45" s="45" t="str">
        <f ca="1">IF($G45="","",TEXT(VLOOKUP($A45,Mitglieder!$D$24:$BG$323,AS$303),"0.00"))</f>
        <v/>
      </c>
      <c r="AT45" s="54" t="str">
        <f ca="1">IF(OR(VLOOKUP($A45,Mitglieder!$D$24:$BG$323,AT$303)="",$G45=""),"",VLOOKUP($A45,Mitglieder!$D$24:$BG$323,AT$303))</f>
        <v/>
      </c>
      <c r="AU45" s="45" t="str">
        <f ca="1">IF($G45="","",TEXT(VLOOKUP($A45,Mitglieder!$D$24:$BG$323,AU$303),"0.00"))</f>
        <v/>
      </c>
      <c r="AV45" s="45" t="str">
        <f ca="1">IF($G45="","",TEXT(VLOOKUP($A45,Mitglieder!$D$24:$BG$323,AV$303),"0.00"))</f>
        <v/>
      </c>
      <c r="AW45" s="42" t="str">
        <f ca="1">IF($G45="","",VLOOKUP($A45,Mitglieder!$D$24:$BG$323,AW$303))</f>
        <v/>
      </c>
      <c r="AX45" s="54" t="str">
        <f ca="1">IF(OR(VLOOKUP($A45,Mitglieder!$D$24:$BG$323,AX$303)="",$G45=""),"",VLOOKUP($A45,Mitglieder!$D$24:$BG$323,AX$303))</f>
        <v/>
      </c>
      <c r="AY45" s="75" t="str">
        <f t="shared" ca="1" si="0"/>
        <v/>
      </c>
      <c r="AZ45" s="43" t="str">
        <f ca="1">IF($G45="","",TEXT(VLOOKUP($A45,Mitglieder!$C$24:$BG$323,AZ$303),"TT.MM.JJJJ"))</f>
        <v/>
      </c>
      <c r="BA45" s="43" t="str">
        <f ca="1">IF($G45="","",TEXT(VLOOKUP($A45,Mitglieder!$C$24:$BG$323,BA$303),"TT.MM.JJJJ"))</f>
        <v/>
      </c>
      <c r="BB45" s="43" t="str">
        <f ca="1">IF($G45="","",TEXT(VLOOKUP($A45,Mitglieder!$C$24:$BG$323,BB$303),"TT.MM.JJJJ"))</f>
        <v/>
      </c>
      <c r="BC45" s="43" t="str">
        <f ca="1">IF($G45="","",TEXT(VLOOKUP($A45,Mitglieder!$C$24:$BG$323,BC$303),"TT.MM.JJJJ"))</f>
        <v/>
      </c>
      <c r="BD45" s="75" t="str">
        <f t="shared" ca="1" si="1"/>
        <v/>
      </c>
      <c r="BE45" s="42" t="str">
        <f ca="1">IF($G45="","",VLOOKUP($A45,Mitglieder!$D$24:$BG$323,BE$303))</f>
        <v/>
      </c>
      <c r="BF45" s="42" t="str">
        <f ca="1">IF($G45="","",VLOOKUP($A45,Mitglieder!$D$24:$BG$323,BF$303))</f>
        <v/>
      </c>
      <c r="BH45" s="75" t="str">
        <f ca="1">IF(G45="","",AY45+'Details Verein'!$D$25)</f>
        <v/>
      </c>
    </row>
    <row r="46" spans="1:60" x14ac:dyDescent="0.35">
      <c r="A46" s="42">
        <v>46</v>
      </c>
      <c r="B46" s="42"/>
      <c r="C46" s="42">
        <f ca="1">VLOOKUP($A46,Mitglieder!$D$24:$BA$323,C$303)</f>
        <v>1.0299999999999967</v>
      </c>
      <c r="D46" s="42"/>
      <c r="E46" s="42" t="str">
        <f ca="1">IF($G46="","",VLOOKUP($A46,Mitglieder!$D$24:$BG$323,E$303))</f>
        <v/>
      </c>
      <c r="F46" s="54" t="str">
        <f ca="1">IF(OR(VLOOKUP($A46,Mitglieder!$D$24:$BG$323,F$303)="",$G46=""),"",VLOOKUP($A46,Mitglieder!$D$24:$BG$323,F$303))</f>
        <v/>
      </c>
      <c r="G46" s="72" t="str">
        <f ca="1">IF(C46/ROUND(C46,0)=1,VLOOKUP($A46,Mitglieder!$D$24:$BA$323,G$303),"")</f>
        <v/>
      </c>
      <c r="H46" s="42" t="str">
        <f ca="1">IF($G46="","",VLOOKUP($A46,Mitglieder!$D$24:$BG$323,H$303))</f>
        <v/>
      </c>
      <c r="I46" s="54" t="str">
        <f ca="1">IF(OR(VLOOKUP($A46,Mitglieder!$D$24:$BG$323,I$303)="",$G46=""),"",VLOOKUP($A46,Mitglieder!$D$24:$BG$323,I$303))</f>
        <v/>
      </c>
      <c r="J46" s="42" t="str">
        <f ca="1">IF($G46="","",VLOOKUP($A46,Mitglieder!$D$24:$BG$323,J$303))</f>
        <v/>
      </c>
      <c r="K46" s="54" t="str">
        <f ca="1">IF(OR(VLOOKUP($A46,Mitglieder!$D$24:$BG$323,K$303)="",$G46=""),"",VLOOKUP($A46,Mitglieder!$D$24:$BG$323,K$303))</f>
        <v/>
      </c>
      <c r="L46" s="42" t="str">
        <f ca="1">IF($G46="","",VLOOKUP($A46,Mitglieder!$D$24:$BG$323,L$303))</f>
        <v/>
      </c>
      <c r="M46" s="42" t="str">
        <f ca="1">IF($G46="","",VLOOKUP($A46,Mitglieder!$D$24:$BG$323,M$303))</f>
        <v/>
      </c>
      <c r="N46" s="42" t="str">
        <f ca="1">IF($G46="","",VLOOKUP($A46,Mitglieder!$D$24:$BG$323,N$303))</f>
        <v/>
      </c>
      <c r="O46" s="42" t="str">
        <f ca="1">IF($G46="","",VLOOKUP($A46,Mitglieder!$D$24:$BG$323,O$303))</f>
        <v/>
      </c>
      <c r="P46" s="42" t="str">
        <f ca="1">IF($G46="","",VLOOKUP($A46,Mitglieder!$D$24:$BG$323,P$303))</f>
        <v/>
      </c>
      <c r="Q46" s="42" t="str">
        <f ca="1">IF($G46="","",VLOOKUP($A46,Mitglieder!$D$24:$BG$323,Q$303))</f>
        <v/>
      </c>
      <c r="R46" s="54" t="str">
        <f ca="1">IF(OR(VLOOKUP($A46,Mitglieder!$D$24:$BG$323,R$303)="",$G46=""),"",VLOOKUP($A46,Mitglieder!$D$24:$BG$323,R$303))</f>
        <v/>
      </c>
      <c r="S46" s="43" t="str">
        <f ca="1">IF($G46="","",TEXT(VLOOKUP($A46,Mitglieder!$D$24:$BG$323,S$303),"TT.MM.JJJJ"))</f>
        <v/>
      </c>
      <c r="T46" s="43" t="str">
        <f ca="1">IF($G46="","",TEXT(VLOOKUP($A46,Mitglieder!$D$24:$BG$323,T$303),"TT.MM.JJJJ"))</f>
        <v/>
      </c>
      <c r="U46" s="43" t="str">
        <f ca="1">IF($G46="","",TEXT(VLOOKUP($A46,Mitglieder!$D$24:$BG$323,U$303),"TT.MM.JJJJ"))</f>
        <v/>
      </c>
      <c r="V46" s="54" t="str">
        <f ca="1">IF(OR(VLOOKUP($A46,Mitglieder!$D$24:$BG$323,V$303)="",$G46=""),"",VLOOKUP($A46,Mitglieder!$D$24:$BG$323,V$303))</f>
        <v/>
      </c>
      <c r="W46" s="54" t="str">
        <f ca="1">IF(OR(VLOOKUP($A46,Mitglieder!$D$24:$BG$323,W$303)="",$G46=""),"",VLOOKUP($A46,Mitglieder!$D$24:$BG$323,W$303))</f>
        <v/>
      </c>
      <c r="X46" s="54" t="str">
        <f ca="1">IF(OR(VLOOKUP($A46,Mitglieder!$D$24:$BG$323,X$303)="",$G46=""),"",VLOOKUP($A46,Mitglieder!$D$24:$BG$323,X$303))</f>
        <v/>
      </c>
      <c r="Y46" s="54" t="str">
        <f ca="1">IF(OR(VLOOKUP($A46,Mitglieder!$D$24:$BG$323,Y$303)="",$G46=""),"",VLOOKUP($A46,Mitglieder!$D$24:$BG$323,Y$303))</f>
        <v/>
      </c>
      <c r="Z46" s="54" t="str">
        <f ca="1">IF(OR(VLOOKUP($A46,Mitglieder!$D$24:$BG$323,Z$303)="",$G46=""),"",VLOOKUP($A46,Mitglieder!$D$24:$BG$323,Z$303))</f>
        <v/>
      </c>
      <c r="AA46" s="54" t="str">
        <f ca="1">IF(OR(VLOOKUP($A46,Mitglieder!$D$24:$BG$323,AA$303)="",$G46=""),"",VLOOKUP($A46,Mitglieder!$D$24:$BG$323,AA$303))</f>
        <v/>
      </c>
      <c r="AB46" s="54" t="str">
        <f ca="1">IF(OR(VLOOKUP($A46,Mitglieder!$D$24:$BG$323,AB$303)="",$G46=""),"",VLOOKUP($A46,Mitglieder!$D$24:$BG$323,AB$303))</f>
        <v/>
      </c>
      <c r="AC46" s="54" t="str">
        <f ca="1">IF(OR(VLOOKUP($A46,Mitglieder!$D$24:$BG$323,AC$303)="",$G46=""),"",VLOOKUP($A46,Mitglieder!$D$24:$BG$323,AC$303))</f>
        <v/>
      </c>
      <c r="AD46" s="54" t="str">
        <f ca="1">IF(OR(VLOOKUP($A46,Mitglieder!$D$24:$BG$323,AD$303)="",$G46=""),"",VLOOKUP($A46,Mitglieder!$D$24:$BG$323,AD$303))</f>
        <v/>
      </c>
      <c r="AE46" s="54" t="str">
        <f ca="1">IF(OR(VLOOKUP($A46,Mitglieder!$D$24:$BG$323,AE$303)="",$G46=""),"",VLOOKUP($A46,Mitglieder!$D$24:$BG$323,AE$303))</f>
        <v/>
      </c>
      <c r="AF46" s="54" t="str">
        <f ca="1">IF(OR(VLOOKUP($A46,Mitglieder!$D$24:$BG$323,AF$303)="",$G46=""),"",VLOOKUP($A46,Mitglieder!$D$24:$BG$323,AF$303))</f>
        <v/>
      </c>
      <c r="AG46" s="54" t="str">
        <f ca="1">IF(OR(VLOOKUP($A46,Mitglieder!$D$24:$BG$323,AG$303)="",$G46=""),"",VLOOKUP($A46,Mitglieder!$D$24:$BG$323,AG$303))</f>
        <v/>
      </c>
      <c r="AH46" s="54" t="str">
        <f ca="1">IF(OR(VLOOKUP($A46,Mitglieder!$D$24:$BG$323,AH$303)="",$G46=""),"",VLOOKUP($A46,Mitglieder!$D$24:$BG$323,AH$303))</f>
        <v/>
      </c>
      <c r="AI46" s="54" t="str">
        <f ca="1">IF(OR(VLOOKUP($A46,Mitglieder!$D$24:$BG$323,AI$303)="",$G46=""),"",VLOOKUP($A46,Mitglieder!$D$24:$BG$323,AI$303))</f>
        <v/>
      </c>
      <c r="AJ46" s="54" t="str">
        <f ca="1">IF(OR(VLOOKUP($A46,Mitglieder!$D$24:$BG$323,AJ$303)="",$G46=""),"",VLOOKUP($A46,Mitglieder!$D$24:$BG$323,AJ$303))</f>
        <v/>
      </c>
      <c r="AK46" s="54" t="str">
        <f ca="1">IF(OR(VLOOKUP($A46,Mitglieder!$D$24:$BG$323,AK$303)="",$G46=""),"",VLOOKUP($A46,Mitglieder!$D$24:$BG$323,AK$303))</f>
        <v/>
      </c>
      <c r="AL46" s="54" t="str">
        <f ca="1">IF(OR(VLOOKUP($A46,Mitglieder!$D$24:$BG$323,AL$303)="",$G46=""),"",VLOOKUP($A46,Mitglieder!$D$24:$BG$323,AL$303))</f>
        <v/>
      </c>
      <c r="AM46" s="42" t="str">
        <f ca="1">IF($G46="","",VLOOKUP($A46,Mitglieder!$D$24:$BG$323,AM$303))</f>
        <v/>
      </c>
      <c r="AN46" s="54" t="str">
        <f ca="1">IF(OR(VLOOKUP($A46,Mitglieder!$D$24:$BG$323,AN$303)="",$G46=""),"",VLOOKUP($A46,Mitglieder!$D$24:$BG$323,AN$303))</f>
        <v/>
      </c>
      <c r="AO46" s="43" t="str">
        <f ca="1">IF($G46="","",TEXT(VLOOKUP($A46,Mitglieder!$D$24:$BG$323,AO$303),"TT.MM.JJJJ"))</f>
        <v/>
      </c>
      <c r="AP46" s="42" t="str">
        <f ca="1">IF($G46="","",VLOOKUP($A46,Mitglieder!$D$24:$BG$323,AP$303))</f>
        <v/>
      </c>
      <c r="AQ46" s="45" t="str">
        <f ca="1">IF($G46="","",TEXT(VLOOKUP($A46,Mitglieder!$D$24:$BG$323,AQ$303),"0.00"))</f>
        <v/>
      </c>
      <c r="AR46" s="54" t="str">
        <f ca="1">IF(OR(VLOOKUP($A46,Mitglieder!$D$24:$BG$323,AR$303)="",$G46=""),"",VLOOKUP($A46,Mitglieder!$D$24:$BG$323,AR$303))</f>
        <v/>
      </c>
      <c r="AS46" s="45" t="str">
        <f ca="1">IF($G46="","",TEXT(VLOOKUP($A46,Mitglieder!$D$24:$BG$323,AS$303),"0.00"))</f>
        <v/>
      </c>
      <c r="AT46" s="54" t="str">
        <f ca="1">IF(OR(VLOOKUP($A46,Mitglieder!$D$24:$BG$323,AT$303)="",$G46=""),"",VLOOKUP($A46,Mitglieder!$D$24:$BG$323,AT$303))</f>
        <v/>
      </c>
      <c r="AU46" s="45" t="str">
        <f ca="1">IF($G46="","",TEXT(VLOOKUP($A46,Mitglieder!$D$24:$BG$323,AU$303),"0.00"))</f>
        <v/>
      </c>
      <c r="AV46" s="45" t="str">
        <f ca="1">IF($G46="","",TEXT(VLOOKUP($A46,Mitglieder!$D$24:$BG$323,AV$303),"0.00"))</f>
        <v/>
      </c>
      <c r="AW46" s="42" t="str">
        <f ca="1">IF($G46="","",VLOOKUP($A46,Mitglieder!$D$24:$BG$323,AW$303))</f>
        <v/>
      </c>
      <c r="AX46" s="54" t="str">
        <f ca="1">IF(OR(VLOOKUP($A46,Mitglieder!$D$24:$BG$323,AX$303)="",$G46=""),"",VLOOKUP($A46,Mitglieder!$D$24:$BG$323,AX$303))</f>
        <v/>
      </c>
      <c r="AY46" s="75" t="str">
        <f t="shared" ca="1" si="0"/>
        <v/>
      </c>
      <c r="AZ46" s="43" t="str">
        <f ca="1">IF($G46="","",TEXT(VLOOKUP($A46,Mitglieder!$C$24:$BG$323,AZ$303),"TT.MM.JJJJ"))</f>
        <v/>
      </c>
      <c r="BA46" s="43" t="str">
        <f ca="1">IF($G46="","",TEXT(VLOOKUP($A46,Mitglieder!$C$24:$BG$323,BA$303),"TT.MM.JJJJ"))</f>
        <v/>
      </c>
      <c r="BB46" s="43" t="str">
        <f ca="1">IF($G46="","",TEXT(VLOOKUP($A46,Mitglieder!$C$24:$BG$323,BB$303),"TT.MM.JJJJ"))</f>
        <v/>
      </c>
      <c r="BC46" s="43" t="str">
        <f ca="1">IF($G46="","",TEXT(VLOOKUP($A46,Mitglieder!$C$24:$BG$323,BC$303),"TT.MM.JJJJ"))</f>
        <v/>
      </c>
      <c r="BD46" s="75" t="str">
        <f t="shared" ca="1" si="1"/>
        <v/>
      </c>
      <c r="BE46" s="42" t="str">
        <f ca="1">IF($G46="","",VLOOKUP($A46,Mitglieder!$D$24:$BG$323,BE$303))</f>
        <v/>
      </c>
      <c r="BF46" s="42" t="str">
        <f ca="1">IF($G46="","",VLOOKUP($A46,Mitglieder!$D$24:$BG$323,BF$303))</f>
        <v/>
      </c>
      <c r="BH46" s="75" t="str">
        <f ca="1">IF(G46="","",AY46+'Details Verein'!$D$25)</f>
        <v/>
      </c>
    </row>
    <row r="47" spans="1:60" x14ac:dyDescent="0.35">
      <c r="A47" s="42">
        <v>47</v>
      </c>
      <c r="B47" s="42"/>
      <c r="C47" s="42">
        <f ca="1">VLOOKUP($A47,Mitglieder!$D$24:$BA$323,C$303)</f>
        <v>1.0299999999999967</v>
      </c>
      <c r="D47" s="42"/>
      <c r="E47" s="42" t="str">
        <f ca="1">IF($G47="","",VLOOKUP($A47,Mitglieder!$D$24:$BG$323,E$303))</f>
        <v/>
      </c>
      <c r="F47" s="54" t="str">
        <f ca="1">IF(OR(VLOOKUP($A47,Mitglieder!$D$24:$BG$323,F$303)="",$G47=""),"",VLOOKUP($A47,Mitglieder!$D$24:$BG$323,F$303))</f>
        <v/>
      </c>
      <c r="G47" s="72" t="str">
        <f ca="1">IF(C47/ROUND(C47,0)=1,VLOOKUP($A47,Mitglieder!$D$24:$BA$323,G$303),"")</f>
        <v/>
      </c>
      <c r="H47" s="42" t="str">
        <f ca="1">IF($G47="","",VLOOKUP($A47,Mitglieder!$D$24:$BG$323,H$303))</f>
        <v/>
      </c>
      <c r="I47" s="54" t="str">
        <f ca="1">IF(OR(VLOOKUP($A47,Mitglieder!$D$24:$BG$323,I$303)="",$G47=""),"",VLOOKUP($A47,Mitglieder!$D$24:$BG$323,I$303))</f>
        <v/>
      </c>
      <c r="J47" s="42" t="str">
        <f ca="1">IF($G47="","",VLOOKUP($A47,Mitglieder!$D$24:$BG$323,J$303))</f>
        <v/>
      </c>
      <c r="K47" s="54" t="str">
        <f ca="1">IF(OR(VLOOKUP($A47,Mitglieder!$D$24:$BG$323,K$303)="",$G47=""),"",VLOOKUP($A47,Mitglieder!$D$24:$BG$323,K$303))</f>
        <v/>
      </c>
      <c r="L47" s="42" t="str">
        <f ca="1">IF($G47="","",VLOOKUP($A47,Mitglieder!$D$24:$BG$323,L$303))</f>
        <v/>
      </c>
      <c r="M47" s="42" t="str">
        <f ca="1">IF($G47="","",VLOOKUP($A47,Mitglieder!$D$24:$BG$323,M$303))</f>
        <v/>
      </c>
      <c r="N47" s="42" t="str">
        <f ca="1">IF($G47="","",VLOOKUP($A47,Mitglieder!$D$24:$BG$323,N$303))</f>
        <v/>
      </c>
      <c r="O47" s="42" t="str">
        <f ca="1">IF($G47="","",VLOOKUP($A47,Mitglieder!$D$24:$BG$323,O$303))</f>
        <v/>
      </c>
      <c r="P47" s="42" t="str">
        <f ca="1">IF($G47="","",VLOOKUP($A47,Mitglieder!$D$24:$BG$323,P$303))</f>
        <v/>
      </c>
      <c r="Q47" s="42" t="str">
        <f ca="1">IF($G47="","",VLOOKUP($A47,Mitglieder!$D$24:$BG$323,Q$303))</f>
        <v/>
      </c>
      <c r="R47" s="54" t="str">
        <f ca="1">IF(OR(VLOOKUP($A47,Mitglieder!$D$24:$BG$323,R$303)="",$G47=""),"",VLOOKUP($A47,Mitglieder!$D$24:$BG$323,R$303))</f>
        <v/>
      </c>
      <c r="S47" s="43" t="str">
        <f ca="1">IF($G47="","",TEXT(VLOOKUP($A47,Mitglieder!$D$24:$BG$323,S$303),"TT.MM.JJJJ"))</f>
        <v/>
      </c>
      <c r="T47" s="43" t="str">
        <f ca="1">IF($G47="","",TEXT(VLOOKUP($A47,Mitglieder!$D$24:$BG$323,T$303),"TT.MM.JJJJ"))</f>
        <v/>
      </c>
      <c r="U47" s="43" t="str">
        <f ca="1">IF($G47="","",TEXT(VLOOKUP($A47,Mitglieder!$D$24:$BG$323,U$303),"TT.MM.JJJJ"))</f>
        <v/>
      </c>
      <c r="V47" s="54" t="str">
        <f ca="1">IF(OR(VLOOKUP($A47,Mitglieder!$D$24:$BG$323,V$303)="",$G47=""),"",VLOOKUP($A47,Mitglieder!$D$24:$BG$323,V$303))</f>
        <v/>
      </c>
      <c r="W47" s="54" t="str">
        <f ca="1">IF(OR(VLOOKUP($A47,Mitglieder!$D$24:$BG$323,W$303)="",$G47=""),"",VLOOKUP($A47,Mitglieder!$D$24:$BG$323,W$303))</f>
        <v/>
      </c>
      <c r="X47" s="54" t="str">
        <f ca="1">IF(OR(VLOOKUP($A47,Mitglieder!$D$24:$BG$323,X$303)="",$G47=""),"",VLOOKUP($A47,Mitglieder!$D$24:$BG$323,X$303))</f>
        <v/>
      </c>
      <c r="Y47" s="54" t="str">
        <f ca="1">IF(OR(VLOOKUP($A47,Mitglieder!$D$24:$BG$323,Y$303)="",$G47=""),"",VLOOKUP($A47,Mitglieder!$D$24:$BG$323,Y$303))</f>
        <v/>
      </c>
      <c r="Z47" s="54" t="str">
        <f ca="1">IF(OR(VLOOKUP($A47,Mitglieder!$D$24:$BG$323,Z$303)="",$G47=""),"",VLOOKUP($A47,Mitglieder!$D$24:$BG$323,Z$303))</f>
        <v/>
      </c>
      <c r="AA47" s="54" t="str">
        <f ca="1">IF(OR(VLOOKUP($A47,Mitglieder!$D$24:$BG$323,AA$303)="",$G47=""),"",VLOOKUP($A47,Mitglieder!$D$24:$BG$323,AA$303))</f>
        <v/>
      </c>
      <c r="AB47" s="54" t="str">
        <f ca="1">IF(OR(VLOOKUP($A47,Mitglieder!$D$24:$BG$323,AB$303)="",$G47=""),"",VLOOKUP($A47,Mitglieder!$D$24:$BG$323,AB$303))</f>
        <v/>
      </c>
      <c r="AC47" s="54" t="str">
        <f ca="1">IF(OR(VLOOKUP($A47,Mitglieder!$D$24:$BG$323,AC$303)="",$G47=""),"",VLOOKUP($A47,Mitglieder!$D$24:$BG$323,AC$303))</f>
        <v/>
      </c>
      <c r="AD47" s="54" t="str">
        <f ca="1">IF(OR(VLOOKUP($A47,Mitglieder!$D$24:$BG$323,AD$303)="",$G47=""),"",VLOOKUP($A47,Mitglieder!$D$24:$BG$323,AD$303))</f>
        <v/>
      </c>
      <c r="AE47" s="54" t="str">
        <f ca="1">IF(OR(VLOOKUP($A47,Mitglieder!$D$24:$BG$323,AE$303)="",$G47=""),"",VLOOKUP($A47,Mitglieder!$D$24:$BG$323,AE$303))</f>
        <v/>
      </c>
      <c r="AF47" s="54" t="str">
        <f ca="1">IF(OR(VLOOKUP($A47,Mitglieder!$D$24:$BG$323,AF$303)="",$G47=""),"",VLOOKUP($A47,Mitglieder!$D$24:$BG$323,AF$303))</f>
        <v/>
      </c>
      <c r="AG47" s="54" t="str">
        <f ca="1">IF(OR(VLOOKUP($A47,Mitglieder!$D$24:$BG$323,AG$303)="",$G47=""),"",VLOOKUP($A47,Mitglieder!$D$24:$BG$323,AG$303))</f>
        <v/>
      </c>
      <c r="AH47" s="54" t="str">
        <f ca="1">IF(OR(VLOOKUP($A47,Mitglieder!$D$24:$BG$323,AH$303)="",$G47=""),"",VLOOKUP($A47,Mitglieder!$D$24:$BG$323,AH$303))</f>
        <v/>
      </c>
      <c r="AI47" s="54" t="str">
        <f ca="1">IF(OR(VLOOKUP($A47,Mitglieder!$D$24:$BG$323,AI$303)="",$G47=""),"",VLOOKUP($A47,Mitglieder!$D$24:$BG$323,AI$303))</f>
        <v/>
      </c>
      <c r="AJ47" s="54" t="str">
        <f ca="1">IF(OR(VLOOKUP($A47,Mitglieder!$D$24:$BG$323,AJ$303)="",$G47=""),"",VLOOKUP($A47,Mitglieder!$D$24:$BG$323,AJ$303))</f>
        <v/>
      </c>
      <c r="AK47" s="54" t="str">
        <f ca="1">IF(OR(VLOOKUP($A47,Mitglieder!$D$24:$BG$323,AK$303)="",$G47=""),"",VLOOKUP($A47,Mitglieder!$D$24:$BG$323,AK$303))</f>
        <v/>
      </c>
      <c r="AL47" s="54" t="str">
        <f ca="1">IF(OR(VLOOKUP($A47,Mitglieder!$D$24:$BG$323,AL$303)="",$G47=""),"",VLOOKUP($A47,Mitglieder!$D$24:$BG$323,AL$303))</f>
        <v/>
      </c>
      <c r="AM47" s="42" t="str">
        <f ca="1">IF($G47="","",VLOOKUP($A47,Mitglieder!$D$24:$BG$323,AM$303))</f>
        <v/>
      </c>
      <c r="AN47" s="54" t="str">
        <f ca="1">IF(OR(VLOOKUP($A47,Mitglieder!$D$24:$BG$323,AN$303)="",$G47=""),"",VLOOKUP($A47,Mitglieder!$D$24:$BG$323,AN$303))</f>
        <v/>
      </c>
      <c r="AO47" s="43" t="str">
        <f ca="1">IF($G47="","",TEXT(VLOOKUP($A47,Mitglieder!$D$24:$BG$323,AO$303),"TT.MM.JJJJ"))</f>
        <v/>
      </c>
      <c r="AP47" s="42" t="str">
        <f ca="1">IF($G47="","",VLOOKUP($A47,Mitglieder!$D$24:$BG$323,AP$303))</f>
        <v/>
      </c>
      <c r="AQ47" s="45" t="str">
        <f ca="1">IF($G47="","",TEXT(VLOOKUP($A47,Mitglieder!$D$24:$BG$323,AQ$303),"0.00"))</f>
        <v/>
      </c>
      <c r="AR47" s="54" t="str">
        <f ca="1">IF(OR(VLOOKUP($A47,Mitglieder!$D$24:$BG$323,AR$303)="",$G47=""),"",VLOOKUP($A47,Mitglieder!$D$24:$BG$323,AR$303))</f>
        <v/>
      </c>
      <c r="AS47" s="45" t="str">
        <f ca="1">IF($G47="","",TEXT(VLOOKUP($A47,Mitglieder!$D$24:$BG$323,AS$303),"0.00"))</f>
        <v/>
      </c>
      <c r="AT47" s="54" t="str">
        <f ca="1">IF(OR(VLOOKUP($A47,Mitglieder!$D$24:$BG$323,AT$303)="",$G47=""),"",VLOOKUP($A47,Mitglieder!$D$24:$BG$323,AT$303))</f>
        <v/>
      </c>
      <c r="AU47" s="45" t="str">
        <f ca="1">IF($G47="","",TEXT(VLOOKUP($A47,Mitglieder!$D$24:$BG$323,AU$303),"0.00"))</f>
        <v/>
      </c>
      <c r="AV47" s="45" t="str">
        <f ca="1">IF($G47="","",TEXT(VLOOKUP($A47,Mitglieder!$D$24:$BG$323,AV$303),"0.00"))</f>
        <v/>
      </c>
      <c r="AW47" s="42" t="str">
        <f ca="1">IF($G47="","",VLOOKUP($A47,Mitglieder!$D$24:$BG$323,AW$303))</f>
        <v/>
      </c>
      <c r="AX47" s="54" t="str">
        <f ca="1">IF(OR(VLOOKUP($A47,Mitglieder!$D$24:$BG$323,AX$303)="",$G47=""),"",VLOOKUP($A47,Mitglieder!$D$24:$BG$323,AX$303))</f>
        <v/>
      </c>
      <c r="AY47" s="75" t="str">
        <f t="shared" ca="1" si="0"/>
        <v/>
      </c>
      <c r="AZ47" s="43" t="str">
        <f ca="1">IF($G47="","",TEXT(VLOOKUP($A47,Mitglieder!$C$24:$BG$323,AZ$303),"TT.MM.JJJJ"))</f>
        <v/>
      </c>
      <c r="BA47" s="43" t="str">
        <f ca="1">IF($G47="","",TEXT(VLOOKUP($A47,Mitglieder!$C$24:$BG$323,BA$303),"TT.MM.JJJJ"))</f>
        <v/>
      </c>
      <c r="BB47" s="43" t="str">
        <f ca="1">IF($G47="","",TEXT(VLOOKUP($A47,Mitglieder!$C$24:$BG$323,BB$303),"TT.MM.JJJJ"))</f>
        <v/>
      </c>
      <c r="BC47" s="43" t="str">
        <f ca="1">IF($G47="","",TEXT(VLOOKUP($A47,Mitglieder!$C$24:$BG$323,BC$303),"TT.MM.JJJJ"))</f>
        <v/>
      </c>
      <c r="BD47" s="75" t="str">
        <f t="shared" ca="1" si="1"/>
        <v/>
      </c>
      <c r="BE47" s="42" t="str">
        <f ca="1">IF($G47="","",VLOOKUP($A47,Mitglieder!$D$24:$BG$323,BE$303))</f>
        <v/>
      </c>
      <c r="BF47" s="42" t="str">
        <f ca="1">IF($G47="","",VLOOKUP($A47,Mitglieder!$D$24:$BG$323,BF$303))</f>
        <v/>
      </c>
      <c r="BH47" s="75" t="str">
        <f ca="1">IF(G47="","",AY47+'Details Verein'!$D$25)</f>
        <v/>
      </c>
    </row>
    <row r="48" spans="1:60" x14ac:dyDescent="0.35">
      <c r="A48" s="42">
        <v>48</v>
      </c>
      <c r="B48" s="42"/>
      <c r="C48" s="42">
        <f ca="1">VLOOKUP($A48,Mitglieder!$D$24:$BA$323,C$303)</f>
        <v>1.0299999999999967</v>
      </c>
      <c r="D48" s="42"/>
      <c r="E48" s="42" t="str">
        <f ca="1">IF($G48="","",VLOOKUP($A48,Mitglieder!$D$24:$BG$323,E$303))</f>
        <v/>
      </c>
      <c r="F48" s="54" t="str">
        <f ca="1">IF(OR(VLOOKUP($A48,Mitglieder!$D$24:$BG$323,F$303)="",$G48=""),"",VLOOKUP($A48,Mitglieder!$D$24:$BG$323,F$303))</f>
        <v/>
      </c>
      <c r="G48" s="72" t="str">
        <f ca="1">IF(C48/ROUND(C48,0)=1,VLOOKUP($A48,Mitglieder!$D$24:$BA$323,G$303),"")</f>
        <v/>
      </c>
      <c r="H48" s="42" t="str">
        <f ca="1">IF($G48="","",VLOOKUP($A48,Mitglieder!$D$24:$BG$323,H$303))</f>
        <v/>
      </c>
      <c r="I48" s="54" t="str">
        <f ca="1">IF(OR(VLOOKUP($A48,Mitglieder!$D$24:$BG$323,I$303)="",$G48=""),"",VLOOKUP($A48,Mitglieder!$D$24:$BG$323,I$303))</f>
        <v/>
      </c>
      <c r="J48" s="42" t="str">
        <f ca="1">IF($G48="","",VLOOKUP($A48,Mitglieder!$D$24:$BG$323,J$303))</f>
        <v/>
      </c>
      <c r="K48" s="54" t="str">
        <f ca="1">IF(OR(VLOOKUP($A48,Mitglieder!$D$24:$BG$323,K$303)="",$G48=""),"",VLOOKUP($A48,Mitglieder!$D$24:$BG$323,K$303))</f>
        <v/>
      </c>
      <c r="L48" s="42" t="str">
        <f ca="1">IF($G48="","",VLOOKUP($A48,Mitglieder!$D$24:$BG$323,L$303))</f>
        <v/>
      </c>
      <c r="M48" s="42" t="str">
        <f ca="1">IF($G48="","",VLOOKUP($A48,Mitglieder!$D$24:$BG$323,M$303))</f>
        <v/>
      </c>
      <c r="N48" s="42" t="str">
        <f ca="1">IF($G48="","",VLOOKUP($A48,Mitglieder!$D$24:$BG$323,N$303))</f>
        <v/>
      </c>
      <c r="O48" s="42" t="str">
        <f ca="1">IF($G48="","",VLOOKUP($A48,Mitglieder!$D$24:$BG$323,O$303))</f>
        <v/>
      </c>
      <c r="P48" s="42" t="str">
        <f ca="1">IF($G48="","",VLOOKUP($A48,Mitglieder!$D$24:$BG$323,P$303))</f>
        <v/>
      </c>
      <c r="Q48" s="42" t="str">
        <f ca="1">IF($G48="","",VLOOKUP($A48,Mitglieder!$D$24:$BG$323,Q$303))</f>
        <v/>
      </c>
      <c r="R48" s="54" t="str">
        <f ca="1">IF(OR(VLOOKUP($A48,Mitglieder!$D$24:$BG$323,R$303)="",$G48=""),"",VLOOKUP($A48,Mitglieder!$D$24:$BG$323,R$303))</f>
        <v/>
      </c>
      <c r="S48" s="43" t="str">
        <f ca="1">IF($G48="","",TEXT(VLOOKUP($A48,Mitglieder!$D$24:$BG$323,S$303),"TT.MM.JJJJ"))</f>
        <v/>
      </c>
      <c r="T48" s="43" t="str">
        <f ca="1">IF($G48="","",TEXT(VLOOKUP($A48,Mitglieder!$D$24:$BG$323,T$303),"TT.MM.JJJJ"))</f>
        <v/>
      </c>
      <c r="U48" s="43" t="str">
        <f ca="1">IF($G48="","",TEXT(VLOOKUP($A48,Mitglieder!$D$24:$BG$323,U$303),"TT.MM.JJJJ"))</f>
        <v/>
      </c>
      <c r="V48" s="54" t="str">
        <f ca="1">IF(OR(VLOOKUP($A48,Mitglieder!$D$24:$BG$323,V$303)="",$G48=""),"",VLOOKUP($A48,Mitglieder!$D$24:$BG$323,V$303))</f>
        <v/>
      </c>
      <c r="W48" s="54" t="str">
        <f ca="1">IF(OR(VLOOKUP($A48,Mitglieder!$D$24:$BG$323,W$303)="",$G48=""),"",VLOOKUP($A48,Mitglieder!$D$24:$BG$323,W$303))</f>
        <v/>
      </c>
      <c r="X48" s="54" t="str">
        <f ca="1">IF(OR(VLOOKUP($A48,Mitglieder!$D$24:$BG$323,X$303)="",$G48=""),"",VLOOKUP($A48,Mitglieder!$D$24:$BG$323,X$303))</f>
        <v/>
      </c>
      <c r="Y48" s="54" t="str">
        <f ca="1">IF(OR(VLOOKUP($A48,Mitglieder!$D$24:$BG$323,Y$303)="",$G48=""),"",VLOOKUP($A48,Mitglieder!$D$24:$BG$323,Y$303))</f>
        <v/>
      </c>
      <c r="Z48" s="54" t="str">
        <f ca="1">IF(OR(VLOOKUP($A48,Mitglieder!$D$24:$BG$323,Z$303)="",$G48=""),"",VLOOKUP($A48,Mitglieder!$D$24:$BG$323,Z$303))</f>
        <v/>
      </c>
      <c r="AA48" s="54" t="str">
        <f ca="1">IF(OR(VLOOKUP($A48,Mitglieder!$D$24:$BG$323,AA$303)="",$G48=""),"",VLOOKUP($A48,Mitglieder!$D$24:$BG$323,AA$303))</f>
        <v/>
      </c>
      <c r="AB48" s="54" t="str">
        <f ca="1">IF(OR(VLOOKUP($A48,Mitglieder!$D$24:$BG$323,AB$303)="",$G48=""),"",VLOOKUP($A48,Mitglieder!$D$24:$BG$323,AB$303))</f>
        <v/>
      </c>
      <c r="AC48" s="54" t="str">
        <f ca="1">IF(OR(VLOOKUP($A48,Mitglieder!$D$24:$BG$323,AC$303)="",$G48=""),"",VLOOKUP($A48,Mitglieder!$D$24:$BG$323,AC$303))</f>
        <v/>
      </c>
      <c r="AD48" s="54" t="str">
        <f ca="1">IF(OR(VLOOKUP($A48,Mitglieder!$D$24:$BG$323,AD$303)="",$G48=""),"",VLOOKUP($A48,Mitglieder!$D$24:$BG$323,AD$303))</f>
        <v/>
      </c>
      <c r="AE48" s="54" t="str">
        <f ca="1">IF(OR(VLOOKUP($A48,Mitglieder!$D$24:$BG$323,AE$303)="",$G48=""),"",VLOOKUP($A48,Mitglieder!$D$24:$BG$323,AE$303))</f>
        <v/>
      </c>
      <c r="AF48" s="54" t="str">
        <f ca="1">IF(OR(VLOOKUP($A48,Mitglieder!$D$24:$BG$323,AF$303)="",$G48=""),"",VLOOKUP($A48,Mitglieder!$D$24:$BG$323,AF$303))</f>
        <v/>
      </c>
      <c r="AG48" s="54" t="str">
        <f ca="1">IF(OR(VLOOKUP($A48,Mitglieder!$D$24:$BG$323,AG$303)="",$G48=""),"",VLOOKUP($A48,Mitglieder!$D$24:$BG$323,AG$303))</f>
        <v/>
      </c>
      <c r="AH48" s="54" t="str">
        <f ca="1">IF(OR(VLOOKUP($A48,Mitglieder!$D$24:$BG$323,AH$303)="",$G48=""),"",VLOOKUP($A48,Mitglieder!$D$24:$BG$323,AH$303))</f>
        <v/>
      </c>
      <c r="AI48" s="54" t="str">
        <f ca="1">IF(OR(VLOOKUP($A48,Mitglieder!$D$24:$BG$323,AI$303)="",$G48=""),"",VLOOKUP($A48,Mitglieder!$D$24:$BG$323,AI$303))</f>
        <v/>
      </c>
      <c r="AJ48" s="54" t="str">
        <f ca="1">IF(OR(VLOOKUP($A48,Mitglieder!$D$24:$BG$323,AJ$303)="",$G48=""),"",VLOOKUP($A48,Mitglieder!$D$24:$BG$323,AJ$303))</f>
        <v/>
      </c>
      <c r="AK48" s="54" t="str">
        <f ca="1">IF(OR(VLOOKUP($A48,Mitglieder!$D$24:$BG$323,AK$303)="",$G48=""),"",VLOOKUP($A48,Mitglieder!$D$24:$BG$323,AK$303))</f>
        <v/>
      </c>
      <c r="AL48" s="54" t="str">
        <f ca="1">IF(OR(VLOOKUP($A48,Mitglieder!$D$24:$BG$323,AL$303)="",$G48=""),"",VLOOKUP($A48,Mitglieder!$D$24:$BG$323,AL$303))</f>
        <v/>
      </c>
      <c r="AM48" s="42" t="str">
        <f ca="1">IF($G48="","",VLOOKUP($A48,Mitglieder!$D$24:$BG$323,AM$303))</f>
        <v/>
      </c>
      <c r="AN48" s="54" t="str">
        <f ca="1">IF(OR(VLOOKUP($A48,Mitglieder!$D$24:$BG$323,AN$303)="",$G48=""),"",VLOOKUP($A48,Mitglieder!$D$24:$BG$323,AN$303))</f>
        <v/>
      </c>
      <c r="AO48" s="43" t="str">
        <f ca="1">IF($G48="","",TEXT(VLOOKUP($A48,Mitglieder!$D$24:$BG$323,AO$303),"TT.MM.JJJJ"))</f>
        <v/>
      </c>
      <c r="AP48" s="42" t="str">
        <f ca="1">IF($G48="","",VLOOKUP($A48,Mitglieder!$D$24:$BG$323,AP$303))</f>
        <v/>
      </c>
      <c r="AQ48" s="45" t="str">
        <f ca="1">IF($G48="","",TEXT(VLOOKUP($A48,Mitglieder!$D$24:$BG$323,AQ$303),"0.00"))</f>
        <v/>
      </c>
      <c r="AR48" s="54" t="str">
        <f ca="1">IF(OR(VLOOKUP($A48,Mitglieder!$D$24:$BG$323,AR$303)="",$G48=""),"",VLOOKUP($A48,Mitglieder!$D$24:$BG$323,AR$303))</f>
        <v/>
      </c>
      <c r="AS48" s="45" t="str">
        <f ca="1">IF($G48="","",TEXT(VLOOKUP($A48,Mitglieder!$D$24:$BG$323,AS$303),"0.00"))</f>
        <v/>
      </c>
      <c r="AT48" s="54" t="str">
        <f ca="1">IF(OR(VLOOKUP($A48,Mitglieder!$D$24:$BG$323,AT$303)="",$G48=""),"",VLOOKUP($A48,Mitglieder!$D$24:$BG$323,AT$303))</f>
        <v/>
      </c>
      <c r="AU48" s="45" t="str">
        <f ca="1">IF($G48="","",TEXT(VLOOKUP($A48,Mitglieder!$D$24:$BG$323,AU$303),"0.00"))</f>
        <v/>
      </c>
      <c r="AV48" s="45" t="str">
        <f ca="1">IF($G48="","",TEXT(VLOOKUP($A48,Mitglieder!$D$24:$BG$323,AV$303),"0.00"))</f>
        <v/>
      </c>
      <c r="AW48" s="42" t="str">
        <f ca="1">IF($G48="","",VLOOKUP($A48,Mitglieder!$D$24:$BG$323,AW$303))</f>
        <v/>
      </c>
      <c r="AX48" s="54" t="str">
        <f ca="1">IF(OR(VLOOKUP($A48,Mitglieder!$D$24:$BG$323,AX$303)="",$G48=""),"",VLOOKUP($A48,Mitglieder!$D$24:$BG$323,AX$303))</f>
        <v/>
      </c>
      <c r="AY48" s="75" t="str">
        <f t="shared" ca="1" si="0"/>
        <v/>
      </c>
      <c r="AZ48" s="43" t="str">
        <f ca="1">IF($G48="","",TEXT(VLOOKUP($A48,Mitglieder!$C$24:$BG$323,AZ$303),"TT.MM.JJJJ"))</f>
        <v/>
      </c>
      <c r="BA48" s="43" t="str">
        <f ca="1">IF($G48="","",TEXT(VLOOKUP($A48,Mitglieder!$C$24:$BG$323,BA$303),"TT.MM.JJJJ"))</f>
        <v/>
      </c>
      <c r="BB48" s="43" t="str">
        <f ca="1">IF($G48="","",TEXT(VLOOKUP($A48,Mitglieder!$C$24:$BG$323,BB$303),"TT.MM.JJJJ"))</f>
        <v/>
      </c>
      <c r="BC48" s="43" t="str">
        <f ca="1">IF($G48="","",TEXT(VLOOKUP($A48,Mitglieder!$C$24:$BG$323,BC$303),"TT.MM.JJJJ"))</f>
        <v/>
      </c>
      <c r="BD48" s="75" t="str">
        <f t="shared" ca="1" si="1"/>
        <v/>
      </c>
      <c r="BE48" s="42" t="str">
        <f ca="1">IF($G48="","",VLOOKUP($A48,Mitglieder!$D$24:$BG$323,BE$303))</f>
        <v/>
      </c>
      <c r="BF48" s="42" t="str">
        <f ca="1">IF($G48="","",VLOOKUP($A48,Mitglieder!$D$24:$BG$323,BF$303))</f>
        <v/>
      </c>
      <c r="BH48" s="75" t="str">
        <f ca="1">IF(G48="","",AY48+'Details Verein'!$D$25)</f>
        <v/>
      </c>
    </row>
    <row r="49" spans="1:60" x14ac:dyDescent="0.35">
      <c r="A49" s="42">
        <v>49</v>
      </c>
      <c r="B49" s="42"/>
      <c r="C49" s="42">
        <f ca="1">VLOOKUP($A49,Mitglieder!$D$24:$BA$323,C$303)</f>
        <v>1.0299999999999967</v>
      </c>
      <c r="D49" s="42"/>
      <c r="E49" s="42" t="str">
        <f ca="1">IF($G49="","",VLOOKUP($A49,Mitglieder!$D$24:$BG$323,E$303))</f>
        <v/>
      </c>
      <c r="F49" s="54" t="str">
        <f ca="1">IF(OR(VLOOKUP($A49,Mitglieder!$D$24:$BG$323,F$303)="",$G49=""),"",VLOOKUP($A49,Mitglieder!$D$24:$BG$323,F$303))</f>
        <v/>
      </c>
      <c r="G49" s="72" t="str">
        <f ca="1">IF(C49/ROUND(C49,0)=1,VLOOKUP($A49,Mitglieder!$D$24:$BA$323,G$303),"")</f>
        <v/>
      </c>
      <c r="H49" s="42" t="str">
        <f ca="1">IF($G49="","",VLOOKUP($A49,Mitglieder!$D$24:$BG$323,H$303))</f>
        <v/>
      </c>
      <c r="I49" s="54" t="str">
        <f ca="1">IF(OR(VLOOKUP($A49,Mitglieder!$D$24:$BG$323,I$303)="",$G49=""),"",VLOOKUP($A49,Mitglieder!$D$24:$BG$323,I$303))</f>
        <v/>
      </c>
      <c r="J49" s="42" t="str">
        <f ca="1">IF($G49="","",VLOOKUP($A49,Mitglieder!$D$24:$BG$323,J$303))</f>
        <v/>
      </c>
      <c r="K49" s="54" t="str">
        <f ca="1">IF(OR(VLOOKUP($A49,Mitglieder!$D$24:$BG$323,K$303)="",$G49=""),"",VLOOKUP($A49,Mitglieder!$D$24:$BG$323,K$303))</f>
        <v/>
      </c>
      <c r="L49" s="42" t="str">
        <f ca="1">IF($G49="","",VLOOKUP($A49,Mitglieder!$D$24:$BG$323,L$303))</f>
        <v/>
      </c>
      <c r="M49" s="42" t="str">
        <f ca="1">IF($G49="","",VLOOKUP($A49,Mitglieder!$D$24:$BG$323,M$303))</f>
        <v/>
      </c>
      <c r="N49" s="42" t="str">
        <f ca="1">IF($G49="","",VLOOKUP($A49,Mitglieder!$D$24:$BG$323,N$303))</f>
        <v/>
      </c>
      <c r="O49" s="42" t="str">
        <f ca="1">IF($G49="","",VLOOKUP($A49,Mitglieder!$D$24:$BG$323,O$303))</f>
        <v/>
      </c>
      <c r="P49" s="42" t="str">
        <f ca="1">IF($G49="","",VLOOKUP($A49,Mitglieder!$D$24:$BG$323,P$303))</f>
        <v/>
      </c>
      <c r="Q49" s="42" t="str">
        <f ca="1">IF($G49="","",VLOOKUP($A49,Mitglieder!$D$24:$BG$323,Q$303))</f>
        <v/>
      </c>
      <c r="R49" s="54" t="str">
        <f ca="1">IF(OR(VLOOKUP($A49,Mitglieder!$D$24:$BG$323,R$303)="",$G49=""),"",VLOOKUP($A49,Mitglieder!$D$24:$BG$323,R$303))</f>
        <v/>
      </c>
      <c r="S49" s="43" t="str">
        <f ca="1">IF($G49="","",TEXT(VLOOKUP($A49,Mitglieder!$D$24:$BG$323,S$303),"TT.MM.JJJJ"))</f>
        <v/>
      </c>
      <c r="T49" s="43" t="str">
        <f ca="1">IF($G49="","",TEXT(VLOOKUP($A49,Mitglieder!$D$24:$BG$323,T$303),"TT.MM.JJJJ"))</f>
        <v/>
      </c>
      <c r="U49" s="43" t="str">
        <f ca="1">IF($G49="","",TEXT(VLOOKUP($A49,Mitglieder!$D$24:$BG$323,U$303),"TT.MM.JJJJ"))</f>
        <v/>
      </c>
      <c r="V49" s="54" t="str">
        <f ca="1">IF(OR(VLOOKUP($A49,Mitglieder!$D$24:$BG$323,V$303)="",$G49=""),"",VLOOKUP($A49,Mitglieder!$D$24:$BG$323,V$303))</f>
        <v/>
      </c>
      <c r="W49" s="54" t="str">
        <f ca="1">IF(OR(VLOOKUP($A49,Mitglieder!$D$24:$BG$323,W$303)="",$G49=""),"",VLOOKUP($A49,Mitglieder!$D$24:$BG$323,W$303))</f>
        <v/>
      </c>
      <c r="X49" s="54" t="str">
        <f ca="1">IF(OR(VLOOKUP($A49,Mitglieder!$D$24:$BG$323,X$303)="",$G49=""),"",VLOOKUP($A49,Mitglieder!$D$24:$BG$323,X$303))</f>
        <v/>
      </c>
      <c r="Y49" s="54" t="str">
        <f ca="1">IF(OR(VLOOKUP($A49,Mitglieder!$D$24:$BG$323,Y$303)="",$G49=""),"",VLOOKUP($A49,Mitglieder!$D$24:$BG$323,Y$303))</f>
        <v/>
      </c>
      <c r="Z49" s="54" t="str">
        <f ca="1">IF(OR(VLOOKUP($A49,Mitglieder!$D$24:$BG$323,Z$303)="",$G49=""),"",VLOOKUP($A49,Mitglieder!$D$24:$BG$323,Z$303))</f>
        <v/>
      </c>
      <c r="AA49" s="54" t="str">
        <f ca="1">IF(OR(VLOOKUP($A49,Mitglieder!$D$24:$BG$323,AA$303)="",$G49=""),"",VLOOKUP($A49,Mitglieder!$D$24:$BG$323,AA$303))</f>
        <v/>
      </c>
      <c r="AB49" s="54" t="str">
        <f ca="1">IF(OR(VLOOKUP($A49,Mitglieder!$D$24:$BG$323,AB$303)="",$G49=""),"",VLOOKUP($A49,Mitglieder!$D$24:$BG$323,AB$303))</f>
        <v/>
      </c>
      <c r="AC49" s="54" t="str">
        <f ca="1">IF(OR(VLOOKUP($A49,Mitglieder!$D$24:$BG$323,AC$303)="",$G49=""),"",VLOOKUP($A49,Mitglieder!$D$24:$BG$323,AC$303))</f>
        <v/>
      </c>
      <c r="AD49" s="54" t="str">
        <f ca="1">IF(OR(VLOOKUP($A49,Mitglieder!$D$24:$BG$323,AD$303)="",$G49=""),"",VLOOKUP($A49,Mitglieder!$D$24:$BG$323,AD$303))</f>
        <v/>
      </c>
      <c r="AE49" s="54" t="str">
        <f ca="1">IF(OR(VLOOKUP($A49,Mitglieder!$D$24:$BG$323,AE$303)="",$G49=""),"",VLOOKUP($A49,Mitglieder!$D$24:$BG$323,AE$303))</f>
        <v/>
      </c>
      <c r="AF49" s="54" t="str">
        <f ca="1">IF(OR(VLOOKUP($A49,Mitglieder!$D$24:$BG$323,AF$303)="",$G49=""),"",VLOOKUP($A49,Mitglieder!$D$24:$BG$323,AF$303))</f>
        <v/>
      </c>
      <c r="AG49" s="54" t="str">
        <f ca="1">IF(OR(VLOOKUP($A49,Mitglieder!$D$24:$BG$323,AG$303)="",$G49=""),"",VLOOKUP($A49,Mitglieder!$D$24:$BG$323,AG$303))</f>
        <v/>
      </c>
      <c r="AH49" s="54" t="str">
        <f ca="1">IF(OR(VLOOKUP($A49,Mitglieder!$D$24:$BG$323,AH$303)="",$G49=""),"",VLOOKUP($A49,Mitglieder!$D$24:$BG$323,AH$303))</f>
        <v/>
      </c>
      <c r="AI49" s="54" t="str">
        <f ca="1">IF(OR(VLOOKUP($A49,Mitglieder!$D$24:$BG$323,AI$303)="",$G49=""),"",VLOOKUP($A49,Mitglieder!$D$24:$BG$323,AI$303))</f>
        <v/>
      </c>
      <c r="AJ49" s="54" t="str">
        <f ca="1">IF(OR(VLOOKUP($A49,Mitglieder!$D$24:$BG$323,AJ$303)="",$G49=""),"",VLOOKUP($A49,Mitglieder!$D$24:$BG$323,AJ$303))</f>
        <v/>
      </c>
      <c r="AK49" s="54" t="str">
        <f ca="1">IF(OR(VLOOKUP($A49,Mitglieder!$D$24:$BG$323,AK$303)="",$G49=""),"",VLOOKUP($A49,Mitglieder!$D$24:$BG$323,AK$303))</f>
        <v/>
      </c>
      <c r="AL49" s="54" t="str">
        <f ca="1">IF(OR(VLOOKUP($A49,Mitglieder!$D$24:$BG$323,AL$303)="",$G49=""),"",VLOOKUP($A49,Mitglieder!$D$24:$BG$323,AL$303))</f>
        <v/>
      </c>
      <c r="AM49" s="42" t="str">
        <f ca="1">IF($G49="","",VLOOKUP($A49,Mitglieder!$D$24:$BG$323,AM$303))</f>
        <v/>
      </c>
      <c r="AN49" s="54" t="str">
        <f ca="1">IF(OR(VLOOKUP($A49,Mitglieder!$D$24:$BG$323,AN$303)="",$G49=""),"",VLOOKUP($A49,Mitglieder!$D$24:$BG$323,AN$303))</f>
        <v/>
      </c>
      <c r="AO49" s="43" t="str">
        <f ca="1">IF($G49="","",TEXT(VLOOKUP($A49,Mitglieder!$D$24:$BG$323,AO$303),"TT.MM.JJJJ"))</f>
        <v/>
      </c>
      <c r="AP49" s="42" t="str">
        <f ca="1">IF($G49="","",VLOOKUP($A49,Mitglieder!$D$24:$BG$323,AP$303))</f>
        <v/>
      </c>
      <c r="AQ49" s="45" t="str">
        <f ca="1">IF($G49="","",TEXT(VLOOKUP($A49,Mitglieder!$D$24:$BG$323,AQ$303),"0.00"))</f>
        <v/>
      </c>
      <c r="AR49" s="54" t="str">
        <f ca="1">IF(OR(VLOOKUP($A49,Mitglieder!$D$24:$BG$323,AR$303)="",$G49=""),"",VLOOKUP($A49,Mitglieder!$D$24:$BG$323,AR$303))</f>
        <v/>
      </c>
      <c r="AS49" s="45" t="str">
        <f ca="1">IF($G49="","",TEXT(VLOOKUP($A49,Mitglieder!$D$24:$BG$323,AS$303),"0.00"))</f>
        <v/>
      </c>
      <c r="AT49" s="54" t="str">
        <f ca="1">IF(OR(VLOOKUP($A49,Mitglieder!$D$24:$BG$323,AT$303)="",$G49=""),"",VLOOKUP($A49,Mitglieder!$D$24:$BG$323,AT$303))</f>
        <v/>
      </c>
      <c r="AU49" s="45" t="str">
        <f ca="1">IF($G49="","",TEXT(VLOOKUP($A49,Mitglieder!$D$24:$BG$323,AU$303),"0.00"))</f>
        <v/>
      </c>
      <c r="AV49" s="45" t="str">
        <f ca="1">IF($G49="","",TEXT(VLOOKUP($A49,Mitglieder!$D$24:$BG$323,AV$303),"0.00"))</f>
        <v/>
      </c>
      <c r="AW49" s="42" t="str">
        <f ca="1">IF($G49="","",VLOOKUP($A49,Mitglieder!$D$24:$BG$323,AW$303))</f>
        <v/>
      </c>
      <c r="AX49" s="54" t="str">
        <f ca="1">IF(OR(VLOOKUP($A49,Mitglieder!$D$24:$BG$323,AX$303)="",$G49=""),"",VLOOKUP($A49,Mitglieder!$D$24:$BG$323,AX$303))</f>
        <v/>
      </c>
      <c r="AY49" s="75" t="str">
        <f t="shared" ca="1" si="0"/>
        <v/>
      </c>
      <c r="AZ49" s="43" t="str">
        <f ca="1">IF($G49="","",TEXT(VLOOKUP($A49,Mitglieder!$C$24:$BG$323,AZ$303),"TT.MM.JJJJ"))</f>
        <v/>
      </c>
      <c r="BA49" s="43" t="str">
        <f ca="1">IF($G49="","",TEXT(VLOOKUP($A49,Mitglieder!$C$24:$BG$323,BA$303),"TT.MM.JJJJ"))</f>
        <v/>
      </c>
      <c r="BB49" s="43" t="str">
        <f ca="1">IF($G49="","",TEXT(VLOOKUP($A49,Mitglieder!$C$24:$BG$323,BB$303),"TT.MM.JJJJ"))</f>
        <v/>
      </c>
      <c r="BC49" s="43" t="str">
        <f ca="1">IF($G49="","",TEXT(VLOOKUP($A49,Mitglieder!$C$24:$BG$323,BC$303),"TT.MM.JJJJ"))</f>
        <v/>
      </c>
      <c r="BD49" s="75" t="str">
        <f t="shared" ca="1" si="1"/>
        <v/>
      </c>
      <c r="BE49" s="42" t="str">
        <f ca="1">IF($G49="","",VLOOKUP($A49,Mitglieder!$D$24:$BG$323,BE$303))</f>
        <v/>
      </c>
      <c r="BF49" s="42" t="str">
        <f ca="1">IF($G49="","",VLOOKUP($A49,Mitglieder!$D$24:$BG$323,BF$303))</f>
        <v/>
      </c>
      <c r="BH49" s="75" t="str">
        <f ca="1">IF(G49="","",AY49+'Details Verein'!$D$25)</f>
        <v/>
      </c>
    </row>
    <row r="50" spans="1:60" x14ac:dyDescent="0.35">
      <c r="A50" s="42">
        <v>50</v>
      </c>
      <c r="B50" s="42"/>
      <c r="C50" s="42">
        <f ca="1">VLOOKUP($A50,Mitglieder!$D$24:$BA$323,C$303)</f>
        <v>1.0299999999999967</v>
      </c>
      <c r="D50" s="42"/>
      <c r="E50" s="42" t="str">
        <f ca="1">IF($G50="","",VLOOKUP($A50,Mitglieder!$D$24:$BG$323,E$303))</f>
        <v/>
      </c>
      <c r="F50" s="54" t="str">
        <f ca="1">IF(OR(VLOOKUP($A50,Mitglieder!$D$24:$BG$323,F$303)="",$G50=""),"",VLOOKUP($A50,Mitglieder!$D$24:$BG$323,F$303))</f>
        <v/>
      </c>
      <c r="G50" s="72" t="str">
        <f ca="1">IF(C50/ROUND(C50,0)=1,VLOOKUP($A50,Mitglieder!$D$24:$BA$323,G$303),"")</f>
        <v/>
      </c>
      <c r="H50" s="42" t="str">
        <f ca="1">IF($G50="","",VLOOKUP($A50,Mitglieder!$D$24:$BG$323,H$303))</f>
        <v/>
      </c>
      <c r="I50" s="54" t="str">
        <f ca="1">IF(OR(VLOOKUP($A50,Mitglieder!$D$24:$BG$323,I$303)="",$G50=""),"",VLOOKUP($A50,Mitglieder!$D$24:$BG$323,I$303))</f>
        <v/>
      </c>
      <c r="J50" s="42" t="str">
        <f ca="1">IF($G50="","",VLOOKUP($A50,Mitglieder!$D$24:$BG$323,J$303))</f>
        <v/>
      </c>
      <c r="K50" s="54" t="str">
        <f ca="1">IF(OR(VLOOKUP($A50,Mitglieder!$D$24:$BG$323,K$303)="",$G50=""),"",VLOOKUP($A50,Mitglieder!$D$24:$BG$323,K$303))</f>
        <v/>
      </c>
      <c r="L50" s="42" t="str">
        <f ca="1">IF($G50="","",VLOOKUP($A50,Mitglieder!$D$24:$BG$323,L$303))</f>
        <v/>
      </c>
      <c r="M50" s="42" t="str">
        <f ca="1">IF($G50="","",VLOOKUP($A50,Mitglieder!$D$24:$BG$323,M$303))</f>
        <v/>
      </c>
      <c r="N50" s="42" t="str">
        <f ca="1">IF($G50="","",VLOOKUP($A50,Mitglieder!$D$24:$BG$323,N$303))</f>
        <v/>
      </c>
      <c r="O50" s="42" t="str">
        <f ca="1">IF($G50="","",VLOOKUP($A50,Mitglieder!$D$24:$BG$323,O$303))</f>
        <v/>
      </c>
      <c r="P50" s="42" t="str">
        <f ca="1">IF($G50="","",VLOOKUP($A50,Mitglieder!$D$24:$BG$323,P$303))</f>
        <v/>
      </c>
      <c r="Q50" s="42" t="str">
        <f ca="1">IF($G50="","",VLOOKUP($A50,Mitglieder!$D$24:$BG$323,Q$303))</f>
        <v/>
      </c>
      <c r="R50" s="54" t="str">
        <f ca="1">IF(OR(VLOOKUP($A50,Mitglieder!$D$24:$BG$323,R$303)="",$G50=""),"",VLOOKUP($A50,Mitglieder!$D$24:$BG$323,R$303))</f>
        <v/>
      </c>
      <c r="S50" s="43" t="str">
        <f ca="1">IF($G50="","",TEXT(VLOOKUP($A50,Mitglieder!$D$24:$BG$323,S$303),"TT.MM.JJJJ"))</f>
        <v/>
      </c>
      <c r="T50" s="43" t="str">
        <f ca="1">IF($G50="","",TEXT(VLOOKUP($A50,Mitglieder!$D$24:$BG$323,T$303),"TT.MM.JJJJ"))</f>
        <v/>
      </c>
      <c r="U50" s="43" t="str">
        <f ca="1">IF($G50="","",TEXT(VLOOKUP($A50,Mitglieder!$D$24:$BG$323,U$303),"TT.MM.JJJJ"))</f>
        <v/>
      </c>
      <c r="V50" s="54" t="str">
        <f ca="1">IF(OR(VLOOKUP($A50,Mitglieder!$D$24:$BG$323,V$303)="",$G50=""),"",VLOOKUP($A50,Mitglieder!$D$24:$BG$323,V$303))</f>
        <v/>
      </c>
      <c r="W50" s="54" t="str">
        <f ca="1">IF(OR(VLOOKUP($A50,Mitglieder!$D$24:$BG$323,W$303)="",$G50=""),"",VLOOKUP($A50,Mitglieder!$D$24:$BG$323,W$303))</f>
        <v/>
      </c>
      <c r="X50" s="54" t="str">
        <f ca="1">IF(OR(VLOOKUP($A50,Mitglieder!$D$24:$BG$323,X$303)="",$G50=""),"",VLOOKUP($A50,Mitglieder!$D$24:$BG$323,X$303))</f>
        <v/>
      </c>
      <c r="Y50" s="54" t="str">
        <f ca="1">IF(OR(VLOOKUP($A50,Mitglieder!$D$24:$BG$323,Y$303)="",$G50=""),"",VLOOKUP($A50,Mitglieder!$D$24:$BG$323,Y$303))</f>
        <v/>
      </c>
      <c r="Z50" s="54" t="str">
        <f ca="1">IF(OR(VLOOKUP($A50,Mitglieder!$D$24:$BG$323,Z$303)="",$G50=""),"",VLOOKUP($A50,Mitglieder!$D$24:$BG$323,Z$303))</f>
        <v/>
      </c>
      <c r="AA50" s="54" t="str">
        <f ca="1">IF(OR(VLOOKUP($A50,Mitglieder!$D$24:$BG$323,AA$303)="",$G50=""),"",VLOOKUP($A50,Mitglieder!$D$24:$BG$323,AA$303))</f>
        <v/>
      </c>
      <c r="AB50" s="54" t="str">
        <f ca="1">IF(OR(VLOOKUP($A50,Mitglieder!$D$24:$BG$323,AB$303)="",$G50=""),"",VLOOKUP($A50,Mitglieder!$D$24:$BG$323,AB$303))</f>
        <v/>
      </c>
      <c r="AC50" s="54" t="str">
        <f ca="1">IF(OR(VLOOKUP($A50,Mitglieder!$D$24:$BG$323,AC$303)="",$G50=""),"",VLOOKUP($A50,Mitglieder!$D$24:$BG$323,AC$303))</f>
        <v/>
      </c>
      <c r="AD50" s="54" t="str">
        <f ca="1">IF(OR(VLOOKUP($A50,Mitglieder!$D$24:$BG$323,AD$303)="",$G50=""),"",VLOOKUP($A50,Mitglieder!$D$24:$BG$323,AD$303))</f>
        <v/>
      </c>
      <c r="AE50" s="54" t="str">
        <f ca="1">IF(OR(VLOOKUP($A50,Mitglieder!$D$24:$BG$323,AE$303)="",$G50=""),"",VLOOKUP($A50,Mitglieder!$D$24:$BG$323,AE$303))</f>
        <v/>
      </c>
      <c r="AF50" s="54" t="str">
        <f ca="1">IF(OR(VLOOKUP($A50,Mitglieder!$D$24:$BG$323,AF$303)="",$G50=""),"",VLOOKUP($A50,Mitglieder!$D$24:$BG$323,AF$303))</f>
        <v/>
      </c>
      <c r="AG50" s="54" t="str">
        <f ca="1">IF(OR(VLOOKUP($A50,Mitglieder!$D$24:$BG$323,AG$303)="",$G50=""),"",VLOOKUP($A50,Mitglieder!$D$24:$BG$323,AG$303))</f>
        <v/>
      </c>
      <c r="AH50" s="54" t="str">
        <f ca="1">IF(OR(VLOOKUP($A50,Mitglieder!$D$24:$BG$323,AH$303)="",$G50=""),"",VLOOKUP($A50,Mitglieder!$D$24:$BG$323,AH$303))</f>
        <v/>
      </c>
      <c r="AI50" s="54" t="str">
        <f ca="1">IF(OR(VLOOKUP($A50,Mitglieder!$D$24:$BG$323,AI$303)="",$G50=""),"",VLOOKUP($A50,Mitglieder!$D$24:$BG$323,AI$303))</f>
        <v/>
      </c>
      <c r="AJ50" s="54" t="str">
        <f ca="1">IF(OR(VLOOKUP($A50,Mitglieder!$D$24:$BG$323,AJ$303)="",$G50=""),"",VLOOKUP($A50,Mitglieder!$D$24:$BG$323,AJ$303))</f>
        <v/>
      </c>
      <c r="AK50" s="54" t="str">
        <f ca="1">IF(OR(VLOOKUP($A50,Mitglieder!$D$24:$BG$323,AK$303)="",$G50=""),"",VLOOKUP($A50,Mitglieder!$D$24:$BG$323,AK$303))</f>
        <v/>
      </c>
      <c r="AL50" s="54" t="str">
        <f ca="1">IF(OR(VLOOKUP($A50,Mitglieder!$D$24:$BG$323,AL$303)="",$G50=""),"",VLOOKUP($A50,Mitglieder!$D$24:$BG$323,AL$303))</f>
        <v/>
      </c>
      <c r="AM50" s="42" t="str">
        <f ca="1">IF($G50="","",VLOOKUP($A50,Mitglieder!$D$24:$BG$323,AM$303))</f>
        <v/>
      </c>
      <c r="AN50" s="54" t="str">
        <f ca="1">IF(OR(VLOOKUP($A50,Mitglieder!$D$24:$BG$323,AN$303)="",$G50=""),"",VLOOKUP($A50,Mitglieder!$D$24:$BG$323,AN$303))</f>
        <v/>
      </c>
      <c r="AO50" s="43" t="str">
        <f ca="1">IF($G50="","",TEXT(VLOOKUP($A50,Mitglieder!$D$24:$BG$323,AO$303),"TT.MM.JJJJ"))</f>
        <v/>
      </c>
      <c r="AP50" s="42" t="str">
        <f ca="1">IF($G50="","",VLOOKUP($A50,Mitglieder!$D$24:$BG$323,AP$303))</f>
        <v/>
      </c>
      <c r="AQ50" s="45" t="str">
        <f ca="1">IF($G50="","",TEXT(VLOOKUP($A50,Mitglieder!$D$24:$BG$323,AQ$303),"0.00"))</f>
        <v/>
      </c>
      <c r="AR50" s="54" t="str">
        <f ca="1">IF(OR(VLOOKUP($A50,Mitglieder!$D$24:$BG$323,AR$303)="",$G50=""),"",VLOOKUP($A50,Mitglieder!$D$24:$BG$323,AR$303))</f>
        <v/>
      </c>
      <c r="AS50" s="45" t="str">
        <f ca="1">IF($G50="","",TEXT(VLOOKUP($A50,Mitglieder!$D$24:$BG$323,AS$303),"0.00"))</f>
        <v/>
      </c>
      <c r="AT50" s="54" t="str">
        <f ca="1">IF(OR(VLOOKUP($A50,Mitglieder!$D$24:$BG$323,AT$303)="",$G50=""),"",VLOOKUP($A50,Mitglieder!$D$24:$BG$323,AT$303))</f>
        <v/>
      </c>
      <c r="AU50" s="45" t="str">
        <f ca="1">IF($G50="","",TEXT(VLOOKUP($A50,Mitglieder!$D$24:$BG$323,AU$303),"0.00"))</f>
        <v/>
      </c>
      <c r="AV50" s="45" t="str">
        <f ca="1">IF($G50="","",TEXT(VLOOKUP($A50,Mitglieder!$D$24:$BG$323,AV$303),"0.00"))</f>
        <v/>
      </c>
      <c r="AW50" s="42" t="str">
        <f ca="1">IF($G50="","",VLOOKUP($A50,Mitglieder!$D$24:$BG$323,AW$303))</f>
        <v/>
      </c>
      <c r="AX50" s="54" t="str">
        <f ca="1">IF(OR(VLOOKUP($A50,Mitglieder!$D$24:$BG$323,AX$303)="",$G50=""),"",VLOOKUP($A50,Mitglieder!$D$24:$BG$323,AX$303))</f>
        <v/>
      </c>
      <c r="AY50" s="75" t="str">
        <f t="shared" ca="1" si="0"/>
        <v/>
      </c>
      <c r="AZ50" s="43" t="str">
        <f ca="1">IF($G50="","",TEXT(VLOOKUP($A50,Mitglieder!$C$24:$BG$323,AZ$303),"TT.MM.JJJJ"))</f>
        <v/>
      </c>
      <c r="BA50" s="43" t="str">
        <f ca="1">IF($G50="","",TEXT(VLOOKUP($A50,Mitglieder!$C$24:$BG$323,BA$303),"TT.MM.JJJJ"))</f>
        <v/>
      </c>
      <c r="BB50" s="43" t="str">
        <f ca="1">IF($G50="","",TEXT(VLOOKUP($A50,Mitglieder!$C$24:$BG$323,BB$303),"TT.MM.JJJJ"))</f>
        <v/>
      </c>
      <c r="BC50" s="43" t="str">
        <f ca="1">IF($G50="","",TEXT(VLOOKUP($A50,Mitglieder!$C$24:$BG$323,BC$303),"TT.MM.JJJJ"))</f>
        <v/>
      </c>
      <c r="BD50" s="75" t="str">
        <f t="shared" ca="1" si="1"/>
        <v/>
      </c>
      <c r="BE50" s="42" t="str">
        <f ca="1">IF($G50="","",VLOOKUP($A50,Mitglieder!$D$24:$BG$323,BE$303))</f>
        <v/>
      </c>
      <c r="BF50" s="42" t="str">
        <f ca="1">IF($G50="","",VLOOKUP($A50,Mitglieder!$D$24:$BG$323,BF$303))</f>
        <v/>
      </c>
      <c r="BH50" s="75" t="str">
        <f ca="1">IF(G50="","",AY50+'Details Verein'!$D$25)</f>
        <v/>
      </c>
    </row>
    <row r="51" spans="1:60" x14ac:dyDescent="0.35">
      <c r="A51" s="42">
        <v>51</v>
      </c>
      <c r="B51" s="42"/>
      <c r="C51" s="42">
        <f ca="1">VLOOKUP($A51,Mitglieder!$D$24:$BA$323,C$303)</f>
        <v>1.0299999999999967</v>
      </c>
      <c r="D51" s="42"/>
      <c r="E51" s="42" t="str">
        <f ca="1">IF($G51="","",VLOOKUP($A51,Mitglieder!$D$24:$BG$323,E$303))</f>
        <v/>
      </c>
      <c r="F51" s="54" t="str">
        <f ca="1">IF(OR(VLOOKUP($A51,Mitglieder!$D$24:$BG$323,F$303)="",$G51=""),"",VLOOKUP($A51,Mitglieder!$D$24:$BG$323,F$303))</f>
        <v/>
      </c>
      <c r="G51" s="72" t="str">
        <f ca="1">IF(C51/ROUND(C51,0)=1,VLOOKUP($A51,Mitglieder!$D$24:$BA$323,G$303),"")</f>
        <v/>
      </c>
      <c r="H51" s="42" t="str">
        <f ca="1">IF($G51="","",VLOOKUP($A51,Mitglieder!$D$24:$BG$323,H$303))</f>
        <v/>
      </c>
      <c r="I51" s="54" t="str">
        <f ca="1">IF(OR(VLOOKUP($A51,Mitglieder!$D$24:$BG$323,I$303)="",$G51=""),"",VLOOKUP($A51,Mitglieder!$D$24:$BG$323,I$303))</f>
        <v/>
      </c>
      <c r="J51" s="42" t="str">
        <f ca="1">IF($G51="","",VLOOKUP($A51,Mitglieder!$D$24:$BG$323,J$303))</f>
        <v/>
      </c>
      <c r="K51" s="54" t="str">
        <f ca="1">IF(OR(VLOOKUP($A51,Mitglieder!$D$24:$BG$323,K$303)="",$G51=""),"",VLOOKUP($A51,Mitglieder!$D$24:$BG$323,K$303))</f>
        <v/>
      </c>
      <c r="L51" s="42" t="str">
        <f ca="1">IF($G51="","",VLOOKUP($A51,Mitglieder!$D$24:$BG$323,L$303))</f>
        <v/>
      </c>
      <c r="M51" s="42" t="str">
        <f ca="1">IF($G51="","",VLOOKUP($A51,Mitglieder!$D$24:$BG$323,M$303))</f>
        <v/>
      </c>
      <c r="N51" s="42" t="str">
        <f ca="1">IF($G51="","",VLOOKUP($A51,Mitglieder!$D$24:$BG$323,N$303))</f>
        <v/>
      </c>
      <c r="O51" s="42" t="str">
        <f ca="1">IF($G51="","",VLOOKUP($A51,Mitglieder!$D$24:$BG$323,O$303))</f>
        <v/>
      </c>
      <c r="P51" s="42" t="str">
        <f ca="1">IF($G51="","",VLOOKUP($A51,Mitglieder!$D$24:$BG$323,P$303))</f>
        <v/>
      </c>
      <c r="Q51" s="42" t="str">
        <f ca="1">IF($G51="","",VLOOKUP($A51,Mitglieder!$D$24:$BG$323,Q$303))</f>
        <v/>
      </c>
      <c r="R51" s="54" t="str">
        <f ca="1">IF(OR(VLOOKUP($A51,Mitglieder!$D$24:$BG$323,R$303)="",$G51=""),"",VLOOKUP($A51,Mitglieder!$D$24:$BG$323,R$303))</f>
        <v/>
      </c>
      <c r="S51" s="43" t="str">
        <f ca="1">IF($G51="","",TEXT(VLOOKUP($A51,Mitglieder!$D$24:$BG$323,S$303),"TT.MM.JJJJ"))</f>
        <v/>
      </c>
      <c r="T51" s="43" t="str">
        <f ca="1">IF($G51="","",TEXT(VLOOKUP($A51,Mitglieder!$D$24:$BG$323,T$303),"TT.MM.JJJJ"))</f>
        <v/>
      </c>
      <c r="U51" s="43" t="str">
        <f ca="1">IF($G51="","",TEXT(VLOOKUP($A51,Mitglieder!$D$24:$BG$323,U$303),"TT.MM.JJJJ"))</f>
        <v/>
      </c>
      <c r="V51" s="54" t="str">
        <f ca="1">IF(OR(VLOOKUP($A51,Mitglieder!$D$24:$BG$323,V$303)="",$G51=""),"",VLOOKUP($A51,Mitglieder!$D$24:$BG$323,V$303))</f>
        <v/>
      </c>
      <c r="W51" s="54" t="str">
        <f ca="1">IF(OR(VLOOKUP($A51,Mitglieder!$D$24:$BG$323,W$303)="",$G51=""),"",VLOOKUP($A51,Mitglieder!$D$24:$BG$323,W$303))</f>
        <v/>
      </c>
      <c r="X51" s="54" t="str">
        <f ca="1">IF(OR(VLOOKUP($A51,Mitglieder!$D$24:$BG$323,X$303)="",$G51=""),"",VLOOKUP($A51,Mitglieder!$D$24:$BG$323,X$303))</f>
        <v/>
      </c>
      <c r="Y51" s="54" t="str">
        <f ca="1">IF(OR(VLOOKUP($A51,Mitglieder!$D$24:$BG$323,Y$303)="",$G51=""),"",VLOOKUP($A51,Mitglieder!$D$24:$BG$323,Y$303))</f>
        <v/>
      </c>
      <c r="Z51" s="54" t="str">
        <f ca="1">IF(OR(VLOOKUP($A51,Mitglieder!$D$24:$BG$323,Z$303)="",$G51=""),"",VLOOKUP($A51,Mitglieder!$D$24:$BG$323,Z$303))</f>
        <v/>
      </c>
      <c r="AA51" s="54" t="str">
        <f ca="1">IF(OR(VLOOKUP($A51,Mitglieder!$D$24:$BG$323,AA$303)="",$G51=""),"",VLOOKUP($A51,Mitglieder!$D$24:$BG$323,AA$303))</f>
        <v/>
      </c>
      <c r="AB51" s="54" t="str">
        <f ca="1">IF(OR(VLOOKUP($A51,Mitglieder!$D$24:$BG$323,AB$303)="",$G51=""),"",VLOOKUP($A51,Mitglieder!$D$24:$BG$323,AB$303))</f>
        <v/>
      </c>
      <c r="AC51" s="54" t="str">
        <f ca="1">IF(OR(VLOOKUP($A51,Mitglieder!$D$24:$BG$323,AC$303)="",$G51=""),"",VLOOKUP($A51,Mitglieder!$D$24:$BG$323,AC$303))</f>
        <v/>
      </c>
      <c r="AD51" s="54" t="str">
        <f ca="1">IF(OR(VLOOKUP($A51,Mitglieder!$D$24:$BG$323,AD$303)="",$G51=""),"",VLOOKUP($A51,Mitglieder!$D$24:$BG$323,AD$303))</f>
        <v/>
      </c>
      <c r="AE51" s="54" t="str">
        <f ca="1">IF(OR(VLOOKUP($A51,Mitglieder!$D$24:$BG$323,AE$303)="",$G51=""),"",VLOOKUP($A51,Mitglieder!$D$24:$BG$323,AE$303))</f>
        <v/>
      </c>
      <c r="AF51" s="54" t="str">
        <f ca="1">IF(OR(VLOOKUP($A51,Mitglieder!$D$24:$BG$323,AF$303)="",$G51=""),"",VLOOKUP($A51,Mitglieder!$D$24:$BG$323,AF$303))</f>
        <v/>
      </c>
      <c r="AG51" s="54" t="str">
        <f ca="1">IF(OR(VLOOKUP($A51,Mitglieder!$D$24:$BG$323,AG$303)="",$G51=""),"",VLOOKUP($A51,Mitglieder!$D$24:$BG$323,AG$303))</f>
        <v/>
      </c>
      <c r="AH51" s="54" t="str">
        <f ca="1">IF(OR(VLOOKUP($A51,Mitglieder!$D$24:$BG$323,AH$303)="",$G51=""),"",VLOOKUP($A51,Mitglieder!$D$24:$BG$323,AH$303))</f>
        <v/>
      </c>
      <c r="AI51" s="54" t="str">
        <f ca="1">IF(OR(VLOOKUP($A51,Mitglieder!$D$24:$BG$323,AI$303)="",$G51=""),"",VLOOKUP($A51,Mitglieder!$D$24:$BG$323,AI$303))</f>
        <v/>
      </c>
      <c r="AJ51" s="54" t="str">
        <f ca="1">IF(OR(VLOOKUP($A51,Mitglieder!$D$24:$BG$323,AJ$303)="",$G51=""),"",VLOOKUP($A51,Mitglieder!$D$24:$BG$323,AJ$303))</f>
        <v/>
      </c>
      <c r="AK51" s="54" t="str">
        <f ca="1">IF(OR(VLOOKUP($A51,Mitglieder!$D$24:$BG$323,AK$303)="",$G51=""),"",VLOOKUP($A51,Mitglieder!$D$24:$BG$323,AK$303))</f>
        <v/>
      </c>
      <c r="AL51" s="54" t="str">
        <f ca="1">IF(OR(VLOOKUP($A51,Mitglieder!$D$24:$BG$323,AL$303)="",$G51=""),"",VLOOKUP($A51,Mitglieder!$D$24:$BG$323,AL$303))</f>
        <v/>
      </c>
      <c r="AM51" s="42" t="str">
        <f ca="1">IF($G51="","",VLOOKUP($A51,Mitglieder!$D$24:$BG$323,AM$303))</f>
        <v/>
      </c>
      <c r="AN51" s="54" t="str">
        <f ca="1">IF(OR(VLOOKUP($A51,Mitglieder!$D$24:$BG$323,AN$303)="",$G51=""),"",VLOOKUP($A51,Mitglieder!$D$24:$BG$323,AN$303))</f>
        <v/>
      </c>
      <c r="AO51" s="43" t="str">
        <f ca="1">IF($G51="","",TEXT(VLOOKUP($A51,Mitglieder!$D$24:$BG$323,AO$303),"TT.MM.JJJJ"))</f>
        <v/>
      </c>
      <c r="AP51" s="42" t="str">
        <f ca="1">IF($G51="","",VLOOKUP($A51,Mitglieder!$D$24:$BG$323,AP$303))</f>
        <v/>
      </c>
      <c r="AQ51" s="45" t="str">
        <f ca="1">IF($G51="","",TEXT(VLOOKUP($A51,Mitglieder!$D$24:$BG$323,AQ$303),"0.00"))</f>
        <v/>
      </c>
      <c r="AR51" s="54" t="str">
        <f ca="1">IF(OR(VLOOKUP($A51,Mitglieder!$D$24:$BG$323,AR$303)="",$G51=""),"",VLOOKUP($A51,Mitglieder!$D$24:$BG$323,AR$303))</f>
        <v/>
      </c>
      <c r="AS51" s="45" t="str">
        <f ca="1">IF($G51="","",TEXT(VLOOKUP($A51,Mitglieder!$D$24:$BG$323,AS$303),"0.00"))</f>
        <v/>
      </c>
      <c r="AT51" s="54" t="str">
        <f ca="1">IF(OR(VLOOKUP($A51,Mitglieder!$D$24:$BG$323,AT$303)="",$G51=""),"",VLOOKUP($A51,Mitglieder!$D$24:$BG$323,AT$303))</f>
        <v/>
      </c>
      <c r="AU51" s="45" t="str">
        <f ca="1">IF($G51="","",TEXT(VLOOKUP($A51,Mitglieder!$D$24:$BG$323,AU$303),"0.00"))</f>
        <v/>
      </c>
      <c r="AV51" s="45" t="str">
        <f ca="1">IF($G51="","",TEXT(VLOOKUP($A51,Mitglieder!$D$24:$BG$323,AV$303),"0.00"))</f>
        <v/>
      </c>
      <c r="AW51" s="42" t="str">
        <f ca="1">IF($G51="","",VLOOKUP($A51,Mitglieder!$D$24:$BG$323,AW$303))</f>
        <v/>
      </c>
      <c r="AX51" s="54" t="str">
        <f ca="1">IF(OR(VLOOKUP($A51,Mitglieder!$D$24:$BG$323,AX$303)="",$G51=""),"",VLOOKUP($A51,Mitglieder!$D$24:$BG$323,AX$303))</f>
        <v/>
      </c>
      <c r="AY51" s="75" t="str">
        <f t="shared" ca="1" si="0"/>
        <v/>
      </c>
      <c r="AZ51" s="43" t="str">
        <f ca="1">IF($G51="","",TEXT(VLOOKUP($A51,Mitglieder!$C$24:$BG$323,AZ$303),"TT.MM.JJJJ"))</f>
        <v/>
      </c>
      <c r="BA51" s="43" t="str">
        <f ca="1">IF($G51="","",TEXT(VLOOKUP($A51,Mitglieder!$C$24:$BG$323,BA$303),"TT.MM.JJJJ"))</f>
        <v/>
      </c>
      <c r="BB51" s="43" t="str">
        <f ca="1">IF($G51="","",TEXT(VLOOKUP($A51,Mitglieder!$C$24:$BG$323,BB$303),"TT.MM.JJJJ"))</f>
        <v/>
      </c>
      <c r="BC51" s="43" t="str">
        <f ca="1">IF($G51="","",TEXT(VLOOKUP($A51,Mitglieder!$C$24:$BG$323,BC$303),"TT.MM.JJJJ"))</f>
        <v/>
      </c>
      <c r="BD51" s="75" t="str">
        <f t="shared" ca="1" si="1"/>
        <v/>
      </c>
      <c r="BE51" s="42" t="str">
        <f ca="1">IF($G51="","",VLOOKUP($A51,Mitglieder!$D$24:$BG$323,BE$303))</f>
        <v/>
      </c>
      <c r="BF51" s="42" t="str">
        <f ca="1">IF($G51="","",VLOOKUP($A51,Mitglieder!$D$24:$BG$323,BF$303))</f>
        <v/>
      </c>
      <c r="BH51" s="75" t="str">
        <f ca="1">IF(G51="","",AY51+'Details Verein'!$D$25)</f>
        <v/>
      </c>
    </row>
    <row r="52" spans="1:60" x14ac:dyDescent="0.35">
      <c r="A52" s="42">
        <v>52</v>
      </c>
      <c r="B52" s="42"/>
      <c r="C52" s="42">
        <f ca="1">VLOOKUP($A52,Mitglieder!$D$24:$BA$323,C$303)</f>
        <v>1.0299999999999967</v>
      </c>
      <c r="D52" s="42"/>
      <c r="E52" s="42" t="str">
        <f ca="1">IF($G52="","",VLOOKUP($A52,Mitglieder!$D$24:$BG$323,E$303))</f>
        <v/>
      </c>
      <c r="F52" s="54" t="str">
        <f ca="1">IF(OR(VLOOKUP($A52,Mitglieder!$D$24:$BG$323,F$303)="",$G52=""),"",VLOOKUP($A52,Mitglieder!$D$24:$BG$323,F$303))</f>
        <v/>
      </c>
      <c r="G52" s="72" t="str">
        <f ca="1">IF(C52/ROUND(C52,0)=1,VLOOKUP($A52,Mitglieder!$D$24:$BA$323,G$303),"")</f>
        <v/>
      </c>
      <c r="H52" s="42" t="str">
        <f ca="1">IF($G52="","",VLOOKUP($A52,Mitglieder!$D$24:$BG$323,H$303))</f>
        <v/>
      </c>
      <c r="I52" s="54" t="str">
        <f ca="1">IF(OR(VLOOKUP($A52,Mitglieder!$D$24:$BG$323,I$303)="",$G52=""),"",VLOOKUP($A52,Mitglieder!$D$24:$BG$323,I$303))</f>
        <v/>
      </c>
      <c r="J52" s="42" t="str">
        <f ca="1">IF($G52="","",VLOOKUP($A52,Mitglieder!$D$24:$BG$323,J$303))</f>
        <v/>
      </c>
      <c r="K52" s="54" t="str">
        <f ca="1">IF(OR(VLOOKUP($A52,Mitglieder!$D$24:$BG$323,K$303)="",$G52=""),"",VLOOKUP($A52,Mitglieder!$D$24:$BG$323,K$303))</f>
        <v/>
      </c>
      <c r="L52" s="42" t="str">
        <f ca="1">IF($G52="","",VLOOKUP($A52,Mitglieder!$D$24:$BG$323,L$303))</f>
        <v/>
      </c>
      <c r="M52" s="42" t="str">
        <f ca="1">IF($G52="","",VLOOKUP($A52,Mitglieder!$D$24:$BG$323,M$303))</f>
        <v/>
      </c>
      <c r="N52" s="42" t="str">
        <f ca="1">IF($G52="","",VLOOKUP($A52,Mitglieder!$D$24:$BG$323,N$303))</f>
        <v/>
      </c>
      <c r="O52" s="42" t="str">
        <f ca="1">IF($G52="","",VLOOKUP($A52,Mitglieder!$D$24:$BG$323,O$303))</f>
        <v/>
      </c>
      <c r="P52" s="42" t="str">
        <f ca="1">IF($G52="","",VLOOKUP($A52,Mitglieder!$D$24:$BG$323,P$303))</f>
        <v/>
      </c>
      <c r="Q52" s="42" t="str">
        <f ca="1">IF($G52="","",VLOOKUP($A52,Mitglieder!$D$24:$BG$323,Q$303))</f>
        <v/>
      </c>
      <c r="R52" s="54" t="str">
        <f ca="1">IF(OR(VLOOKUP($A52,Mitglieder!$D$24:$BG$323,R$303)="",$G52=""),"",VLOOKUP($A52,Mitglieder!$D$24:$BG$323,R$303))</f>
        <v/>
      </c>
      <c r="S52" s="43" t="str">
        <f ca="1">IF($G52="","",TEXT(VLOOKUP($A52,Mitglieder!$D$24:$BG$323,S$303),"TT.MM.JJJJ"))</f>
        <v/>
      </c>
      <c r="T52" s="43" t="str">
        <f ca="1">IF($G52="","",TEXT(VLOOKUP($A52,Mitglieder!$D$24:$BG$323,T$303),"TT.MM.JJJJ"))</f>
        <v/>
      </c>
      <c r="U52" s="43" t="str">
        <f ca="1">IF($G52="","",TEXT(VLOOKUP($A52,Mitglieder!$D$24:$BG$323,U$303),"TT.MM.JJJJ"))</f>
        <v/>
      </c>
      <c r="V52" s="54" t="str">
        <f ca="1">IF(OR(VLOOKUP($A52,Mitglieder!$D$24:$BG$323,V$303)="",$G52=""),"",VLOOKUP($A52,Mitglieder!$D$24:$BG$323,V$303))</f>
        <v/>
      </c>
      <c r="W52" s="54" t="str">
        <f ca="1">IF(OR(VLOOKUP($A52,Mitglieder!$D$24:$BG$323,W$303)="",$G52=""),"",VLOOKUP($A52,Mitglieder!$D$24:$BG$323,W$303))</f>
        <v/>
      </c>
      <c r="X52" s="54" t="str">
        <f ca="1">IF(OR(VLOOKUP($A52,Mitglieder!$D$24:$BG$323,X$303)="",$G52=""),"",VLOOKUP($A52,Mitglieder!$D$24:$BG$323,X$303))</f>
        <v/>
      </c>
      <c r="Y52" s="54" t="str">
        <f ca="1">IF(OR(VLOOKUP($A52,Mitglieder!$D$24:$BG$323,Y$303)="",$G52=""),"",VLOOKUP($A52,Mitglieder!$D$24:$BG$323,Y$303))</f>
        <v/>
      </c>
      <c r="Z52" s="54" t="str">
        <f ca="1">IF(OR(VLOOKUP($A52,Mitglieder!$D$24:$BG$323,Z$303)="",$G52=""),"",VLOOKUP($A52,Mitglieder!$D$24:$BG$323,Z$303))</f>
        <v/>
      </c>
      <c r="AA52" s="54" t="str">
        <f ca="1">IF(OR(VLOOKUP($A52,Mitglieder!$D$24:$BG$323,AA$303)="",$G52=""),"",VLOOKUP($A52,Mitglieder!$D$24:$BG$323,AA$303))</f>
        <v/>
      </c>
      <c r="AB52" s="54" t="str">
        <f ca="1">IF(OR(VLOOKUP($A52,Mitglieder!$D$24:$BG$323,AB$303)="",$G52=""),"",VLOOKUP($A52,Mitglieder!$D$24:$BG$323,AB$303))</f>
        <v/>
      </c>
      <c r="AC52" s="54" t="str">
        <f ca="1">IF(OR(VLOOKUP($A52,Mitglieder!$D$24:$BG$323,AC$303)="",$G52=""),"",VLOOKUP($A52,Mitglieder!$D$24:$BG$323,AC$303))</f>
        <v/>
      </c>
      <c r="AD52" s="54" t="str">
        <f ca="1">IF(OR(VLOOKUP($A52,Mitglieder!$D$24:$BG$323,AD$303)="",$G52=""),"",VLOOKUP($A52,Mitglieder!$D$24:$BG$323,AD$303))</f>
        <v/>
      </c>
      <c r="AE52" s="54" t="str">
        <f ca="1">IF(OR(VLOOKUP($A52,Mitglieder!$D$24:$BG$323,AE$303)="",$G52=""),"",VLOOKUP($A52,Mitglieder!$D$24:$BG$323,AE$303))</f>
        <v/>
      </c>
      <c r="AF52" s="54" t="str">
        <f ca="1">IF(OR(VLOOKUP($A52,Mitglieder!$D$24:$BG$323,AF$303)="",$G52=""),"",VLOOKUP($A52,Mitglieder!$D$24:$BG$323,AF$303))</f>
        <v/>
      </c>
      <c r="AG52" s="54" t="str">
        <f ca="1">IF(OR(VLOOKUP($A52,Mitglieder!$D$24:$BG$323,AG$303)="",$G52=""),"",VLOOKUP($A52,Mitglieder!$D$24:$BG$323,AG$303))</f>
        <v/>
      </c>
      <c r="AH52" s="54" t="str">
        <f ca="1">IF(OR(VLOOKUP($A52,Mitglieder!$D$24:$BG$323,AH$303)="",$G52=""),"",VLOOKUP($A52,Mitglieder!$D$24:$BG$323,AH$303))</f>
        <v/>
      </c>
      <c r="AI52" s="54" t="str">
        <f ca="1">IF(OR(VLOOKUP($A52,Mitglieder!$D$24:$BG$323,AI$303)="",$G52=""),"",VLOOKUP($A52,Mitglieder!$D$24:$BG$323,AI$303))</f>
        <v/>
      </c>
      <c r="AJ52" s="54" t="str">
        <f ca="1">IF(OR(VLOOKUP($A52,Mitglieder!$D$24:$BG$323,AJ$303)="",$G52=""),"",VLOOKUP($A52,Mitglieder!$D$24:$BG$323,AJ$303))</f>
        <v/>
      </c>
      <c r="AK52" s="54" t="str">
        <f ca="1">IF(OR(VLOOKUP($A52,Mitglieder!$D$24:$BG$323,AK$303)="",$G52=""),"",VLOOKUP($A52,Mitglieder!$D$24:$BG$323,AK$303))</f>
        <v/>
      </c>
      <c r="AL52" s="54" t="str">
        <f ca="1">IF(OR(VLOOKUP($A52,Mitglieder!$D$24:$BG$323,AL$303)="",$G52=""),"",VLOOKUP($A52,Mitglieder!$D$24:$BG$323,AL$303))</f>
        <v/>
      </c>
      <c r="AM52" s="42" t="str">
        <f ca="1">IF($G52="","",VLOOKUP($A52,Mitglieder!$D$24:$BG$323,AM$303))</f>
        <v/>
      </c>
      <c r="AN52" s="54" t="str">
        <f ca="1">IF(OR(VLOOKUP($A52,Mitglieder!$D$24:$BG$323,AN$303)="",$G52=""),"",VLOOKUP($A52,Mitglieder!$D$24:$BG$323,AN$303))</f>
        <v/>
      </c>
      <c r="AO52" s="43" t="str">
        <f ca="1">IF($G52="","",TEXT(VLOOKUP($A52,Mitglieder!$D$24:$BG$323,AO$303),"TT.MM.JJJJ"))</f>
        <v/>
      </c>
      <c r="AP52" s="42" t="str">
        <f ca="1">IF($G52="","",VLOOKUP($A52,Mitglieder!$D$24:$BG$323,AP$303))</f>
        <v/>
      </c>
      <c r="AQ52" s="45" t="str">
        <f ca="1">IF($G52="","",TEXT(VLOOKUP($A52,Mitglieder!$D$24:$BG$323,AQ$303),"0.00"))</f>
        <v/>
      </c>
      <c r="AR52" s="54" t="str">
        <f ca="1">IF(OR(VLOOKUP($A52,Mitglieder!$D$24:$BG$323,AR$303)="",$G52=""),"",VLOOKUP($A52,Mitglieder!$D$24:$BG$323,AR$303))</f>
        <v/>
      </c>
      <c r="AS52" s="45" t="str">
        <f ca="1">IF($G52="","",TEXT(VLOOKUP($A52,Mitglieder!$D$24:$BG$323,AS$303),"0.00"))</f>
        <v/>
      </c>
      <c r="AT52" s="54" t="str">
        <f ca="1">IF(OR(VLOOKUP($A52,Mitglieder!$D$24:$BG$323,AT$303)="",$G52=""),"",VLOOKUP($A52,Mitglieder!$D$24:$BG$323,AT$303))</f>
        <v/>
      </c>
      <c r="AU52" s="45" t="str">
        <f ca="1">IF($G52="","",TEXT(VLOOKUP($A52,Mitglieder!$D$24:$BG$323,AU$303),"0.00"))</f>
        <v/>
      </c>
      <c r="AV52" s="45" t="str">
        <f ca="1">IF($G52="","",TEXT(VLOOKUP($A52,Mitglieder!$D$24:$BG$323,AV$303),"0.00"))</f>
        <v/>
      </c>
      <c r="AW52" s="42" t="str">
        <f ca="1">IF($G52="","",VLOOKUP($A52,Mitglieder!$D$24:$BG$323,AW$303))</f>
        <v/>
      </c>
      <c r="AX52" s="54" t="str">
        <f ca="1">IF(OR(VLOOKUP($A52,Mitglieder!$D$24:$BG$323,AX$303)="",$G52=""),"",VLOOKUP($A52,Mitglieder!$D$24:$BG$323,AX$303))</f>
        <v/>
      </c>
      <c r="AY52" s="75" t="str">
        <f t="shared" ca="1" si="0"/>
        <v/>
      </c>
      <c r="AZ52" s="43" t="str">
        <f ca="1">IF($G52="","",TEXT(VLOOKUP($A52,Mitglieder!$C$24:$BG$323,AZ$303),"TT.MM.JJJJ"))</f>
        <v/>
      </c>
      <c r="BA52" s="43" t="str">
        <f ca="1">IF($G52="","",TEXT(VLOOKUP($A52,Mitglieder!$C$24:$BG$323,BA$303),"TT.MM.JJJJ"))</f>
        <v/>
      </c>
      <c r="BB52" s="43" t="str">
        <f ca="1">IF($G52="","",TEXT(VLOOKUP($A52,Mitglieder!$C$24:$BG$323,BB$303),"TT.MM.JJJJ"))</f>
        <v/>
      </c>
      <c r="BC52" s="43" t="str">
        <f ca="1">IF($G52="","",TEXT(VLOOKUP($A52,Mitglieder!$C$24:$BG$323,BC$303),"TT.MM.JJJJ"))</f>
        <v/>
      </c>
      <c r="BD52" s="75" t="str">
        <f t="shared" ca="1" si="1"/>
        <v/>
      </c>
      <c r="BE52" s="42" t="str">
        <f ca="1">IF($G52="","",VLOOKUP($A52,Mitglieder!$D$24:$BG$323,BE$303))</f>
        <v/>
      </c>
      <c r="BF52" s="42" t="str">
        <f ca="1">IF($G52="","",VLOOKUP($A52,Mitglieder!$D$24:$BG$323,BF$303))</f>
        <v/>
      </c>
      <c r="BH52" s="75" t="str">
        <f ca="1">IF(G52="","",AY52+'Details Verein'!$D$25)</f>
        <v/>
      </c>
    </row>
    <row r="53" spans="1:60" x14ac:dyDescent="0.35">
      <c r="A53" s="42">
        <v>53</v>
      </c>
      <c r="B53" s="42"/>
      <c r="C53" s="42">
        <f ca="1">VLOOKUP($A53,Mitglieder!$D$24:$BA$323,C$303)</f>
        <v>1.0299999999999967</v>
      </c>
      <c r="D53" s="42"/>
      <c r="E53" s="42" t="str">
        <f ca="1">IF($G53="","",VLOOKUP($A53,Mitglieder!$D$24:$BG$323,E$303))</f>
        <v/>
      </c>
      <c r="F53" s="54" t="str">
        <f ca="1">IF(OR(VLOOKUP($A53,Mitglieder!$D$24:$BG$323,F$303)="",$G53=""),"",VLOOKUP($A53,Mitglieder!$D$24:$BG$323,F$303))</f>
        <v/>
      </c>
      <c r="G53" s="72" t="str">
        <f ca="1">IF(C53/ROUND(C53,0)=1,VLOOKUP($A53,Mitglieder!$D$24:$BA$323,G$303),"")</f>
        <v/>
      </c>
      <c r="H53" s="42" t="str">
        <f ca="1">IF($G53="","",VLOOKUP($A53,Mitglieder!$D$24:$BG$323,H$303))</f>
        <v/>
      </c>
      <c r="I53" s="54" t="str">
        <f ca="1">IF(OR(VLOOKUP($A53,Mitglieder!$D$24:$BG$323,I$303)="",$G53=""),"",VLOOKUP($A53,Mitglieder!$D$24:$BG$323,I$303))</f>
        <v/>
      </c>
      <c r="J53" s="42" t="str">
        <f ca="1">IF($G53="","",VLOOKUP($A53,Mitglieder!$D$24:$BG$323,J$303))</f>
        <v/>
      </c>
      <c r="K53" s="54" t="str">
        <f ca="1">IF(OR(VLOOKUP($A53,Mitglieder!$D$24:$BG$323,K$303)="",$G53=""),"",VLOOKUP($A53,Mitglieder!$D$24:$BG$323,K$303))</f>
        <v/>
      </c>
      <c r="L53" s="42" t="str">
        <f ca="1">IF($G53="","",VLOOKUP($A53,Mitglieder!$D$24:$BG$323,L$303))</f>
        <v/>
      </c>
      <c r="M53" s="42" t="str">
        <f ca="1">IF($G53="","",VLOOKUP($A53,Mitglieder!$D$24:$BG$323,M$303))</f>
        <v/>
      </c>
      <c r="N53" s="42" t="str">
        <f ca="1">IF($G53="","",VLOOKUP($A53,Mitglieder!$D$24:$BG$323,N$303))</f>
        <v/>
      </c>
      <c r="O53" s="42" t="str">
        <f ca="1">IF($G53="","",VLOOKUP($A53,Mitglieder!$D$24:$BG$323,O$303))</f>
        <v/>
      </c>
      <c r="P53" s="42" t="str">
        <f ca="1">IF($G53="","",VLOOKUP($A53,Mitglieder!$D$24:$BG$323,P$303))</f>
        <v/>
      </c>
      <c r="Q53" s="42" t="str">
        <f ca="1">IF($G53="","",VLOOKUP($A53,Mitglieder!$D$24:$BG$323,Q$303))</f>
        <v/>
      </c>
      <c r="R53" s="54" t="str">
        <f ca="1">IF(OR(VLOOKUP($A53,Mitglieder!$D$24:$BG$323,R$303)="",$G53=""),"",VLOOKUP($A53,Mitglieder!$D$24:$BG$323,R$303))</f>
        <v/>
      </c>
      <c r="S53" s="43" t="str">
        <f ca="1">IF($G53="","",TEXT(VLOOKUP($A53,Mitglieder!$D$24:$BG$323,S$303),"TT.MM.JJJJ"))</f>
        <v/>
      </c>
      <c r="T53" s="43" t="str">
        <f ca="1">IF($G53="","",TEXT(VLOOKUP($A53,Mitglieder!$D$24:$BG$323,T$303),"TT.MM.JJJJ"))</f>
        <v/>
      </c>
      <c r="U53" s="43" t="str">
        <f ca="1">IF($G53="","",TEXT(VLOOKUP($A53,Mitglieder!$D$24:$BG$323,U$303),"TT.MM.JJJJ"))</f>
        <v/>
      </c>
      <c r="V53" s="54" t="str">
        <f ca="1">IF(OR(VLOOKUP($A53,Mitglieder!$D$24:$BG$323,V$303)="",$G53=""),"",VLOOKUP($A53,Mitglieder!$D$24:$BG$323,V$303))</f>
        <v/>
      </c>
      <c r="W53" s="54" t="str">
        <f ca="1">IF(OR(VLOOKUP($A53,Mitglieder!$D$24:$BG$323,W$303)="",$G53=""),"",VLOOKUP($A53,Mitglieder!$D$24:$BG$323,W$303))</f>
        <v/>
      </c>
      <c r="X53" s="54" t="str">
        <f ca="1">IF(OR(VLOOKUP($A53,Mitglieder!$D$24:$BG$323,X$303)="",$G53=""),"",VLOOKUP($A53,Mitglieder!$D$24:$BG$323,X$303))</f>
        <v/>
      </c>
      <c r="Y53" s="54" t="str">
        <f ca="1">IF(OR(VLOOKUP($A53,Mitglieder!$D$24:$BG$323,Y$303)="",$G53=""),"",VLOOKUP($A53,Mitglieder!$D$24:$BG$323,Y$303))</f>
        <v/>
      </c>
      <c r="Z53" s="54" t="str">
        <f ca="1">IF(OR(VLOOKUP($A53,Mitglieder!$D$24:$BG$323,Z$303)="",$G53=""),"",VLOOKUP($A53,Mitglieder!$D$24:$BG$323,Z$303))</f>
        <v/>
      </c>
      <c r="AA53" s="54" t="str">
        <f ca="1">IF(OR(VLOOKUP($A53,Mitglieder!$D$24:$BG$323,AA$303)="",$G53=""),"",VLOOKUP($A53,Mitglieder!$D$24:$BG$323,AA$303))</f>
        <v/>
      </c>
      <c r="AB53" s="54" t="str">
        <f ca="1">IF(OR(VLOOKUP($A53,Mitglieder!$D$24:$BG$323,AB$303)="",$G53=""),"",VLOOKUP($A53,Mitglieder!$D$24:$BG$323,AB$303))</f>
        <v/>
      </c>
      <c r="AC53" s="54" t="str">
        <f ca="1">IF(OR(VLOOKUP($A53,Mitglieder!$D$24:$BG$323,AC$303)="",$G53=""),"",VLOOKUP($A53,Mitglieder!$D$24:$BG$323,AC$303))</f>
        <v/>
      </c>
      <c r="AD53" s="54" t="str">
        <f ca="1">IF(OR(VLOOKUP($A53,Mitglieder!$D$24:$BG$323,AD$303)="",$G53=""),"",VLOOKUP($A53,Mitglieder!$D$24:$BG$323,AD$303))</f>
        <v/>
      </c>
      <c r="AE53" s="54" t="str">
        <f ca="1">IF(OR(VLOOKUP($A53,Mitglieder!$D$24:$BG$323,AE$303)="",$G53=""),"",VLOOKUP($A53,Mitglieder!$D$24:$BG$323,AE$303))</f>
        <v/>
      </c>
      <c r="AF53" s="54" t="str">
        <f ca="1">IF(OR(VLOOKUP($A53,Mitglieder!$D$24:$BG$323,AF$303)="",$G53=""),"",VLOOKUP($A53,Mitglieder!$D$24:$BG$323,AF$303))</f>
        <v/>
      </c>
      <c r="AG53" s="54" t="str">
        <f ca="1">IF(OR(VLOOKUP($A53,Mitglieder!$D$24:$BG$323,AG$303)="",$G53=""),"",VLOOKUP($A53,Mitglieder!$D$24:$BG$323,AG$303))</f>
        <v/>
      </c>
      <c r="AH53" s="54" t="str">
        <f ca="1">IF(OR(VLOOKUP($A53,Mitglieder!$D$24:$BG$323,AH$303)="",$G53=""),"",VLOOKUP($A53,Mitglieder!$D$24:$BG$323,AH$303))</f>
        <v/>
      </c>
      <c r="AI53" s="54" t="str">
        <f ca="1">IF(OR(VLOOKUP($A53,Mitglieder!$D$24:$BG$323,AI$303)="",$G53=""),"",VLOOKUP($A53,Mitglieder!$D$24:$BG$323,AI$303))</f>
        <v/>
      </c>
      <c r="AJ53" s="54" t="str">
        <f ca="1">IF(OR(VLOOKUP($A53,Mitglieder!$D$24:$BG$323,AJ$303)="",$G53=""),"",VLOOKUP($A53,Mitglieder!$D$24:$BG$323,AJ$303))</f>
        <v/>
      </c>
      <c r="AK53" s="54" t="str">
        <f ca="1">IF(OR(VLOOKUP($A53,Mitglieder!$D$24:$BG$323,AK$303)="",$G53=""),"",VLOOKUP($A53,Mitglieder!$D$24:$BG$323,AK$303))</f>
        <v/>
      </c>
      <c r="AL53" s="54" t="str">
        <f ca="1">IF(OR(VLOOKUP($A53,Mitglieder!$D$24:$BG$323,AL$303)="",$G53=""),"",VLOOKUP($A53,Mitglieder!$D$24:$BG$323,AL$303))</f>
        <v/>
      </c>
      <c r="AM53" s="42" t="str">
        <f ca="1">IF($G53="","",VLOOKUP($A53,Mitglieder!$D$24:$BG$323,AM$303))</f>
        <v/>
      </c>
      <c r="AN53" s="54" t="str">
        <f ca="1">IF(OR(VLOOKUP($A53,Mitglieder!$D$24:$BG$323,AN$303)="",$G53=""),"",VLOOKUP($A53,Mitglieder!$D$24:$BG$323,AN$303))</f>
        <v/>
      </c>
      <c r="AO53" s="43" t="str">
        <f ca="1">IF($G53="","",TEXT(VLOOKUP($A53,Mitglieder!$D$24:$BG$323,AO$303),"TT.MM.JJJJ"))</f>
        <v/>
      </c>
      <c r="AP53" s="42" t="str">
        <f ca="1">IF($G53="","",VLOOKUP($A53,Mitglieder!$D$24:$BG$323,AP$303))</f>
        <v/>
      </c>
      <c r="AQ53" s="45" t="str">
        <f ca="1">IF($G53="","",TEXT(VLOOKUP($A53,Mitglieder!$D$24:$BG$323,AQ$303),"0.00"))</f>
        <v/>
      </c>
      <c r="AR53" s="54" t="str">
        <f ca="1">IF(OR(VLOOKUP($A53,Mitglieder!$D$24:$BG$323,AR$303)="",$G53=""),"",VLOOKUP($A53,Mitglieder!$D$24:$BG$323,AR$303))</f>
        <v/>
      </c>
      <c r="AS53" s="45" t="str">
        <f ca="1">IF($G53="","",TEXT(VLOOKUP($A53,Mitglieder!$D$24:$BG$323,AS$303),"0.00"))</f>
        <v/>
      </c>
      <c r="AT53" s="54" t="str">
        <f ca="1">IF(OR(VLOOKUP($A53,Mitglieder!$D$24:$BG$323,AT$303)="",$G53=""),"",VLOOKUP($A53,Mitglieder!$D$24:$BG$323,AT$303))</f>
        <v/>
      </c>
      <c r="AU53" s="45" t="str">
        <f ca="1">IF($G53="","",TEXT(VLOOKUP($A53,Mitglieder!$D$24:$BG$323,AU$303),"0.00"))</f>
        <v/>
      </c>
      <c r="AV53" s="45" t="str">
        <f ca="1">IF($G53="","",TEXT(VLOOKUP($A53,Mitglieder!$D$24:$BG$323,AV$303),"0.00"))</f>
        <v/>
      </c>
      <c r="AW53" s="42" t="str">
        <f ca="1">IF($G53="","",VLOOKUP($A53,Mitglieder!$D$24:$BG$323,AW$303))</f>
        <v/>
      </c>
      <c r="AX53" s="54" t="str">
        <f ca="1">IF(OR(VLOOKUP($A53,Mitglieder!$D$24:$BG$323,AX$303)="",$G53=""),"",VLOOKUP($A53,Mitglieder!$D$24:$BG$323,AX$303))</f>
        <v/>
      </c>
      <c r="AY53" s="75" t="str">
        <f t="shared" ca="1" si="0"/>
        <v/>
      </c>
      <c r="AZ53" s="43" t="str">
        <f ca="1">IF($G53="","",TEXT(VLOOKUP($A53,Mitglieder!$C$24:$BG$323,AZ$303),"TT.MM.JJJJ"))</f>
        <v/>
      </c>
      <c r="BA53" s="43" t="str">
        <f ca="1">IF($G53="","",TEXT(VLOOKUP($A53,Mitglieder!$C$24:$BG$323,BA$303),"TT.MM.JJJJ"))</f>
        <v/>
      </c>
      <c r="BB53" s="43" t="str">
        <f ca="1">IF($G53="","",TEXT(VLOOKUP($A53,Mitglieder!$C$24:$BG$323,BB$303),"TT.MM.JJJJ"))</f>
        <v/>
      </c>
      <c r="BC53" s="43" t="str">
        <f ca="1">IF($G53="","",TEXT(VLOOKUP($A53,Mitglieder!$C$24:$BG$323,BC$303),"TT.MM.JJJJ"))</f>
        <v/>
      </c>
      <c r="BD53" s="75" t="str">
        <f t="shared" ca="1" si="1"/>
        <v/>
      </c>
      <c r="BE53" s="42" t="str">
        <f ca="1">IF($G53="","",VLOOKUP($A53,Mitglieder!$D$24:$BG$323,BE$303))</f>
        <v/>
      </c>
      <c r="BF53" s="42" t="str">
        <f ca="1">IF($G53="","",VLOOKUP($A53,Mitglieder!$D$24:$BG$323,BF$303))</f>
        <v/>
      </c>
      <c r="BH53" s="75" t="str">
        <f ca="1">IF(G53="","",AY53+'Details Verein'!$D$25)</f>
        <v/>
      </c>
    </row>
    <row r="54" spans="1:60" x14ac:dyDescent="0.35">
      <c r="A54" s="42">
        <v>54</v>
      </c>
      <c r="B54" s="42"/>
      <c r="C54" s="42">
        <f ca="1">VLOOKUP($A54,Mitglieder!$D$24:$BA$323,C$303)</f>
        <v>1.0299999999999967</v>
      </c>
      <c r="D54" s="42"/>
      <c r="E54" s="42" t="str">
        <f ca="1">IF($G54="","",VLOOKUP($A54,Mitglieder!$D$24:$BG$323,E$303))</f>
        <v/>
      </c>
      <c r="F54" s="54" t="str">
        <f ca="1">IF(OR(VLOOKUP($A54,Mitglieder!$D$24:$BG$323,F$303)="",$G54=""),"",VLOOKUP($A54,Mitglieder!$D$24:$BG$323,F$303))</f>
        <v/>
      </c>
      <c r="G54" s="72" t="str">
        <f ca="1">IF(C54/ROUND(C54,0)=1,VLOOKUP($A54,Mitglieder!$D$24:$BA$323,G$303),"")</f>
        <v/>
      </c>
      <c r="H54" s="42" t="str">
        <f ca="1">IF($G54="","",VLOOKUP($A54,Mitglieder!$D$24:$BG$323,H$303))</f>
        <v/>
      </c>
      <c r="I54" s="54" t="str">
        <f ca="1">IF(OR(VLOOKUP($A54,Mitglieder!$D$24:$BG$323,I$303)="",$G54=""),"",VLOOKUP($A54,Mitglieder!$D$24:$BG$323,I$303))</f>
        <v/>
      </c>
      <c r="J54" s="42" t="str">
        <f ca="1">IF($G54="","",VLOOKUP($A54,Mitglieder!$D$24:$BG$323,J$303))</f>
        <v/>
      </c>
      <c r="K54" s="54" t="str">
        <f ca="1">IF(OR(VLOOKUP($A54,Mitglieder!$D$24:$BG$323,K$303)="",$G54=""),"",VLOOKUP($A54,Mitglieder!$D$24:$BG$323,K$303))</f>
        <v/>
      </c>
      <c r="L54" s="42" t="str">
        <f ca="1">IF($G54="","",VLOOKUP($A54,Mitglieder!$D$24:$BG$323,L$303))</f>
        <v/>
      </c>
      <c r="M54" s="42" t="str">
        <f ca="1">IF($G54="","",VLOOKUP($A54,Mitglieder!$D$24:$BG$323,M$303))</f>
        <v/>
      </c>
      <c r="N54" s="42" t="str">
        <f ca="1">IF($G54="","",VLOOKUP($A54,Mitglieder!$D$24:$BG$323,N$303))</f>
        <v/>
      </c>
      <c r="O54" s="42" t="str">
        <f ca="1">IF($G54="","",VLOOKUP($A54,Mitglieder!$D$24:$BG$323,O$303))</f>
        <v/>
      </c>
      <c r="P54" s="42" t="str">
        <f ca="1">IF($G54="","",VLOOKUP($A54,Mitglieder!$D$24:$BG$323,P$303))</f>
        <v/>
      </c>
      <c r="Q54" s="42" t="str">
        <f ca="1">IF($G54="","",VLOOKUP($A54,Mitglieder!$D$24:$BG$323,Q$303))</f>
        <v/>
      </c>
      <c r="R54" s="54" t="str">
        <f ca="1">IF(OR(VLOOKUP($A54,Mitglieder!$D$24:$BG$323,R$303)="",$G54=""),"",VLOOKUP($A54,Mitglieder!$D$24:$BG$323,R$303))</f>
        <v/>
      </c>
      <c r="S54" s="43" t="str">
        <f ca="1">IF($G54="","",TEXT(VLOOKUP($A54,Mitglieder!$D$24:$BG$323,S$303),"TT.MM.JJJJ"))</f>
        <v/>
      </c>
      <c r="T54" s="43" t="str">
        <f ca="1">IF($G54="","",TEXT(VLOOKUP($A54,Mitglieder!$D$24:$BG$323,T$303),"TT.MM.JJJJ"))</f>
        <v/>
      </c>
      <c r="U54" s="43" t="str">
        <f ca="1">IF($G54="","",TEXT(VLOOKUP($A54,Mitglieder!$D$24:$BG$323,U$303),"TT.MM.JJJJ"))</f>
        <v/>
      </c>
      <c r="V54" s="54" t="str">
        <f ca="1">IF(OR(VLOOKUP($A54,Mitglieder!$D$24:$BG$323,V$303)="",$G54=""),"",VLOOKUP($A54,Mitglieder!$D$24:$BG$323,V$303))</f>
        <v/>
      </c>
      <c r="W54" s="54" t="str">
        <f ca="1">IF(OR(VLOOKUP($A54,Mitglieder!$D$24:$BG$323,W$303)="",$G54=""),"",VLOOKUP($A54,Mitglieder!$D$24:$BG$323,W$303))</f>
        <v/>
      </c>
      <c r="X54" s="54" t="str">
        <f ca="1">IF(OR(VLOOKUP($A54,Mitglieder!$D$24:$BG$323,X$303)="",$G54=""),"",VLOOKUP($A54,Mitglieder!$D$24:$BG$323,X$303))</f>
        <v/>
      </c>
      <c r="Y54" s="54" t="str">
        <f ca="1">IF(OR(VLOOKUP($A54,Mitglieder!$D$24:$BG$323,Y$303)="",$G54=""),"",VLOOKUP($A54,Mitglieder!$D$24:$BG$323,Y$303))</f>
        <v/>
      </c>
      <c r="Z54" s="54" t="str">
        <f ca="1">IF(OR(VLOOKUP($A54,Mitglieder!$D$24:$BG$323,Z$303)="",$G54=""),"",VLOOKUP($A54,Mitglieder!$D$24:$BG$323,Z$303))</f>
        <v/>
      </c>
      <c r="AA54" s="54" t="str">
        <f ca="1">IF(OR(VLOOKUP($A54,Mitglieder!$D$24:$BG$323,AA$303)="",$G54=""),"",VLOOKUP($A54,Mitglieder!$D$24:$BG$323,AA$303))</f>
        <v/>
      </c>
      <c r="AB54" s="54" t="str">
        <f ca="1">IF(OR(VLOOKUP($A54,Mitglieder!$D$24:$BG$323,AB$303)="",$G54=""),"",VLOOKUP($A54,Mitglieder!$D$24:$BG$323,AB$303))</f>
        <v/>
      </c>
      <c r="AC54" s="54" t="str">
        <f ca="1">IF(OR(VLOOKUP($A54,Mitglieder!$D$24:$BG$323,AC$303)="",$G54=""),"",VLOOKUP($A54,Mitglieder!$D$24:$BG$323,AC$303))</f>
        <v/>
      </c>
      <c r="AD54" s="54" t="str">
        <f ca="1">IF(OR(VLOOKUP($A54,Mitglieder!$D$24:$BG$323,AD$303)="",$G54=""),"",VLOOKUP($A54,Mitglieder!$D$24:$BG$323,AD$303))</f>
        <v/>
      </c>
      <c r="AE54" s="54" t="str">
        <f ca="1">IF(OR(VLOOKUP($A54,Mitglieder!$D$24:$BG$323,AE$303)="",$G54=""),"",VLOOKUP($A54,Mitglieder!$D$24:$BG$323,AE$303))</f>
        <v/>
      </c>
      <c r="AF54" s="54" t="str">
        <f ca="1">IF(OR(VLOOKUP($A54,Mitglieder!$D$24:$BG$323,AF$303)="",$G54=""),"",VLOOKUP($A54,Mitglieder!$D$24:$BG$323,AF$303))</f>
        <v/>
      </c>
      <c r="AG54" s="54" t="str">
        <f ca="1">IF(OR(VLOOKUP($A54,Mitglieder!$D$24:$BG$323,AG$303)="",$G54=""),"",VLOOKUP($A54,Mitglieder!$D$24:$BG$323,AG$303))</f>
        <v/>
      </c>
      <c r="AH54" s="54" t="str">
        <f ca="1">IF(OR(VLOOKUP($A54,Mitglieder!$D$24:$BG$323,AH$303)="",$G54=""),"",VLOOKUP($A54,Mitglieder!$D$24:$BG$323,AH$303))</f>
        <v/>
      </c>
      <c r="AI54" s="54" t="str">
        <f ca="1">IF(OR(VLOOKUP($A54,Mitglieder!$D$24:$BG$323,AI$303)="",$G54=""),"",VLOOKUP($A54,Mitglieder!$D$24:$BG$323,AI$303))</f>
        <v/>
      </c>
      <c r="AJ54" s="54" t="str">
        <f ca="1">IF(OR(VLOOKUP($A54,Mitglieder!$D$24:$BG$323,AJ$303)="",$G54=""),"",VLOOKUP($A54,Mitglieder!$D$24:$BG$323,AJ$303))</f>
        <v/>
      </c>
      <c r="AK54" s="54" t="str">
        <f ca="1">IF(OR(VLOOKUP($A54,Mitglieder!$D$24:$BG$323,AK$303)="",$G54=""),"",VLOOKUP($A54,Mitglieder!$D$24:$BG$323,AK$303))</f>
        <v/>
      </c>
      <c r="AL54" s="54" t="str">
        <f ca="1">IF(OR(VLOOKUP($A54,Mitglieder!$D$24:$BG$323,AL$303)="",$G54=""),"",VLOOKUP($A54,Mitglieder!$D$24:$BG$323,AL$303))</f>
        <v/>
      </c>
      <c r="AM54" s="42" t="str">
        <f ca="1">IF($G54="","",VLOOKUP($A54,Mitglieder!$D$24:$BG$323,AM$303))</f>
        <v/>
      </c>
      <c r="AN54" s="54" t="str">
        <f ca="1">IF(OR(VLOOKUP($A54,Mitglieder!$D$24:$BG$323,AN$303)="",$G54=""),"",VLOOKUP($A54,Mitglieder!$D$24:$BG$323,AN$303))</f>
        <v/>
      </c>
      <c r="AO54" s="43" t="str">
        <f ca="1">IF($G54="","",TEXT(VLOOKUP($A54,Mitglieder!$D$24:$BG$323,AO$303),"TT.MM.JJJJ"))</f>
        <v/>
      </c>
      <c r="AP54" s="42" t="str">
        <f ca="1">IF($G54="","",VLOOKUP($A54,Mitglieder!$D$24:$BG$323,AP$303))</f>
        <v/>
      </c>
      <c r="AQ54" s="45" t="str">
        <f ca="1">IF($G54="","",TEXT(VLOOKUP($A54,Mitglieder!$D$24:$BG$323,AQ$303),"0.00"))</f>
        <v/>
      </c>
      <c r="AR54" s="54" t="str">
        <f ca="1">IF(OR(VLOOKUP($A54,Mitglieder!$D$24:$BG$323,AR$303)="",$G54=""),"",VLOOKUP($A54,Mitglieder!$D$24:$BG$323,AR$303))</f>
        <v/>
      </c>
      <c r="AS54" s="45" t="str">
        <f ca="1">IF($G54="","",TEXT(VLOOKUP($A54,Mitglieder!$D$24:$BG$323,AS$303),"0.00"))</f>
        <v/>
      </c>
      <c r="AT54" s="54" t="str">
        <f ca="1">IF(OR(VLOOKUP($A54,Mitglieder!$D$24:$BG$323,AT$303)="",$G54=""),"",VLOOKUP($A54,Mitglieder!$D$24:$BG$323,AT$303))</f>
        <v/>
      </c>
      <c r="AU54" s="45" t="str">
        <f ca="1">IF($G54="","",TEXT(VLOOKUP($A54,Mitglieder!$D$24:$BG$323,AU$303),"0.00"))</f>
        <v/>
      </c>
      <c r="AV54" s="45" t="str">
        <f ca="1">IF($G54="","",TEXT(VLOOKUP($A54,Mitglieder!$D$24:$BG$323,AV$303),"0.00"))</f>
        <v/>
      </c>
      <c r="AW54" s="42" t="str">
        <f ca="1">IF($G54="","",VLOOKUP($A54,Mitglieder!$D$24:$BG$323,AW$303))</f>
        <v/>
      </c>
      <c r="AX54" s="54" t="str">
        <f ca="1">IF(OR(VLOOKUP($A54,Mitglieder!$D$24:$BG$323,AX$303)="",$G54=""),"",VLOOKUP($A54,Mitglieder!$D$24:$BG$323,AX$303))</f>
        <v/>
      </c>
      <c r="AY54" s="75" t="str">
        <f t="shared" ca="1" si="0"/>
        <v/>
      </c>
      <c r="AZ54" s="43" t="str">
        <f ca="1">IF($G54="","",TEXT(VLOOKUP($A54,Mitglieder!$C$24:$BG$323,AZ$303),"TT.MM.JJJJ"))</f>
        <v/>
      </c>
      <c r="BA54" s="43" t="str">
        <f ca="1">IF($G54="","",TEXT(VLOOKUP($A54,Mitglieder!$C$24:$BG$323,BA$303),"TT.MM.JJJJ"))</f>
        <v/>
      </c>
      <c r="BB54" s="43" t="str">
        <f ca="1">IF($G54="","",TEXT(VLOOKUP($A54,Mitglieder!$C$24:$BG$323,BB$303),"TT.MM.JJJJ"))</f>
        <v/>
      </c>
      <c r="BC54" s="43" t="str">
        <f ca="1">IF($G54="","",TEXT(VLOOKUP($A54,Mitglieder!$C$24:$BG$323,BC$303),"TT.MM.JJJJ"))</f>
        <v/>
      </c>
      <c r="BD54" s="75" t="str">
        <f t="shared" ca="1" si="1"/>
        <v/>
      </c>
      <c r="BE54" s="42" t="str">
        <f ca="1">IF($G54="","",VLOOKUP($A54,Mitglieder!$D$24:$BG$323,BE$303))</f>
        <v/>
      </c>
      <c r="BF54" s="42" t="str">
        <f ca="1">IF($G54="","",VLOOKUP($A54,Mitglieder!$D$24:$BG$323,BF$303))</f>
        <v/>
      </c>
      <c r="BH54" s="75" t="str">
        <f ca="1">IF(G54="","",AY54+'Details Verein'!$D$25)</f>
        <v/>
      </c>
    </row>
    <row r="55" spans="1:60" x14ac:dyDescent="0.35">
      <c r="A55" s="42">
        <v>55</v>
      </c>
      <c r="B55" s="42"/>
      <c r="C55" s="42">
        <f ca="1">VLOOKUP($A55,Mitglieder!$D$24:$BA$323,C$303)</f>
        <v>1.0299999999999967</v>
      </c>
      <c r="D55" s="42"/>
      <c r="E55" s="42" t="str">
        <f ca="1">IF($G55="","",VLOOKUP($A55,Mitglieder!$D$24:$BG$323,E$303))</f>
        <v/>
      </c>
      <c r="F55" s="54" t="str">
        <f ca="1">IF(OR(VLOOKUP($A55,Mitglieder!$D$24:$BG$323,F$303)="",$G55=""),"",VLOOKUP($A55,Mitglieder!$D$24:$BG$323,F$303))</f>
        <v/>
      </c>
      <c r="G55" s="72" t="str">
        <f ca="1">IF(C55/ROUND(C55,0)=1,VLOOKUP($A55,Mitglieder!$D$24:$BA$323,G$303),"")</f>
        <v/>
      </c>
      <c r="H55" s="42" t="str">
        <f ca="1">IF($G55="","",VLOOKUP($A55,Mitglieder!$D$24:$BG$323,H$303))</f>
        <v/>
      </c>
      <c r="I55" s="54" t="str">
        <f ca="1">IF(OR(VLOOKUP($A55,Mitglieder!$D$24:$BG$323,I$303)="",$G55=""),"",VLOOKUP($A55,Mitglieder!$D$24:$BG$323,I$303))</f>
        <v/>
      </c>
      <c r="J55" s="42" t="str">
        <f ca="1">IF($G55="","",VLOOKUP($A55,Mitglieder!$D$24:$BG$323,J$303))</f>
        <v/>
      </c>
      <c r="K55" s="54" t="str">
        <f ca="1">IF(OR(VLOOKUP($A55,Mitglieder!$D$24:$BG$323,K$303)="",$G55=""),"",VLOOKUP($A55,Mitglieder!$D$24:$BG$323,K$303))</f>
        <v/>
      </c>
      <c r="L55" s="42" t="str">
        <f ca="1">IF($G55="","",VLOOKUP($A55,Mitglieder!$D$24:$BG$323,L$303))</f>
        <v/>
      </c>
      <c r="M55" s="42" t="str">
        <f ca="1">IF($G55="","",VLOOKUP($A55,Mitglieder!$D$24:$BG$323,M$303))</f>
        <v/>
      </c>
      <c r="N55" s="42" t="str">
        <f ca="1">IF($G55="","",VLOOKUP($A55,Mitglieder!$D$24:$BG$323,N$303))</f>
        <v/>
      </c>
      <c r="O55" s="42" t="str">
        <f ca="1">IF($G55="","",VLOOKUP($A55,Mitglieder!$D$24:$BG$323,O$303))</f>
        <v/>
      </c>
      <c r="P55" s="42" t="str">
        <f ca="1">IF($G55="","",VLOOKUP($A55,Mitglieder!$D$24:$BG$323,P$303))</f>
        <v/>
      </c>
      <c r="Q55" s="42" t="str">
        <f ca="1">IF($G55="","",VLOOKUP($A55,Mitglieder!$D$24:$BG$323,Q$303))</f>
        <v/>
      </c>
      <c r="R55" s="54" t="str">
        <f ca="1">IF(OR(VLOOKUP($A55,Mitglieder!$D$24:$BG$323,R$303)="",$G55=""),"",VLOOKUP($A55,Mitglieder!$D$24:$BG$323,R$303))</f>
        <v/>
      </c>
      <c r="S55" s="43" t="str">
        <f ca="1">IF($G55="","",TEXT(VLOOKUP($A55,Mitglieder!$D$24:$BG$323,S$303),"TT.MM.JJJJ"))</f>
        <v/>
      </c>
      <c r="T55" s="43" t="str">
        <f ca="1">IF($G55="","",TEXT(VLOOKUP($A55,Mitglieder!$D$24:$BG$323,T$303),"TT.MM.JJJJ"))</f>
        <v/>
      </c>
      <c r="U55" s="43" t="str">
        <f ca="1">IF($G55="","",TEXT(VLOOKUP($A55,Mitglieder!$D$24:$BG$323,U$303),"TT.MM.JJJJ"))</f>
        <v/>
      </c>
      <c r="V55" s="54" t="str">
        <f ca="1">IF(OR(VLOOKUP($A55,Mitglieder!$D$24:$BG$323,V$303)="",$G55=""),"",VLOOKUP($A55,Mitglieder!$D$24:$BG$323,V$303))</f>
        <v/>
      </c>
      <c r="W55" s="54" t="str">
        <f ca="1">IF(OR(VLOOKUP($A55,Mitglieder!$D$24:$BG$323,W$303)="",$G55=""),"",VLOOKUP($A55,Mitglieder!$D$24:$BG$323,W$303))</f>
        <v/>
      </c>
      <c r="X55" s="54" t="str">
        <f ca="1">IF(OR(VLOOKUP($A55,Mitglieder!$D$24:$BG$323,X$303)="",$G55=""),"",VLOOKUP($A55,Mitglieder!$D$24:$BG$323,X$303))</f>
        <v/>
      </c>
      <c r="Y55" s="54" t="str">
        <f ca="1">IF(OR(VLOOKUP($A55,Mitglieder!$D$24:$BG$323,Y$303)="",$G55=""),"",VLOOKUP($A55,Mitglieder!$D$24:$BG$323,Y$303))</f>
        <v/>
      </c>
      <c r="Z55" s="54" t="str">
        <f ca="1">IF(OR(VLOOKUP($A55,Mitglieder!$D$24:$BG$323,Z$303)="",$G55=""),"",VLOOKUP($A55,Mitglieder!$D$24:$BG$323,Z$303))</f>
        <v/>
      </c>
      <c r="AA55" s="54" t="str">
        <f ca="1">IF(OR(VLOOKUP($A55,Mitglieder!$D$24:$BG$323,AA$303)="",$G55=""),"",VLOOKUP($A55,Mitglieder!$D$24:$BG$323,AA$303))</f>
        <v/>
      </c>
      <c r="AB55" s="54" t="str">
        <f ca="1">IF(OR(VLOOKUP($A55,Mitglieder!$D$24:$BG$323,AB$303)="",$G55=""),"",VLOOKUP($A55,Mitglieder!$D$24:$BG$323,AB$303))</f>
        <v/>
      </c>
      <c r="AC55" s="54" t="str">
        <f ca="1">IF(OR(VLOOKUP($A55,Mitglieder!$D$24:$BG$323,AC$303)="",$G55=""),"",VLOOKUP($A55,Mitglieder!$D$24:$BG$323,AC$303))</f>
        <v/>
      </c>
      <c r="AD55" s="54" t="str">
        <f ca="1">IF(OR(VLOOKUP($A55,Mitglieder!$D$24:$BG$323,AD$303)="",$G55=""),"",VLOOKUP($A55,Mitglieder!$D$24:$BG$323,AD$303))</f>
        <v/>
      </c>
      <c r="AE55" s="54" t="str">
        <f ca="1">IF(OR(VLOOKUP($A55,Mitglieder!$D$24:$BG$323,AE$303)="",$G55=""),"",VLOOKUP($A55,Mitglieder!$D$24:$BG$323,AE$303))</f>
        <v/>
      </c>
      <c r="AF55" s="54" t="str">
        <f ca="1">IF(OR(VLOOKUP($A55,Mitglieder!$D$24:$BG$323,AF$303)="",$G55=""),"",VLOOKUP($A55,Mitglieder!$D$24:$BG$323,AF$303))</f>
        <v/>
      </c>
      <c r="AG55" s="54" t="str">
        <f ca="1">IF(OR(VLOOKUP($A55,Mitglieder!$D$24:$BG$323,AG$303)="",$G55=""),"",VLOOKUP($A55,Mitglieder!$D$24:$BG$323,AG$303))</f>
        <v/>
      </c>
      <c r="AH55" s="54" t="str">
        <f ca="1">IF(OR(VLOOKUP($A55,Mitglieder!$D$24:$BG$323,AH$303)="",$G55=""),"",VLOOKUP($A55,Mitglieder!$D$24:$BG$323,AH$303))</f>
        <v/>
      </c>
      <c r="AI55" s="54" t="str">
        <f ca="1">IF(OR(VLOOKUP($A55,Mitglieder!$D$24:$BG$323,AI$303)="",$G55=""),"",VLOOKUP($A55,Mitglieder!$D$24:$BG$323,AI$303))</f>
        <v/>
      </c>
      <c r="AJ55" s="54" t="str">
        <f ca="1">IF(OR(VLOOKUP($A55,Mitglieder!$D$24:$BG$323,AJ$303)="",$G55=""),"",VLOOKUP($A55,Mitglieder!$D$24:$BG$323,AJ$303))</f>
        <v/>
      </c>
      <c r="AK55" s="54" t="str">
        <f ca="1">IF(OR(VLOOKUP($A55,Mitglieder!$D$24:$BG$323,AK$303)="",$G55=""),"",VLOOKUP($A55,Mitglieder!$D$24:$BG$323,AK$303))</f>
        <v/>
      </c>
      <c r="AL55" s="54" t="str">
        <f ca="1">IF(OR(VLOOKUP($A55,Mitglieder!$D$24:$BG$323,AL$303)="",$G55=""),"",VLOOKUP($A55,Mitglieder!$D$24:$BG$323,AL$303))</f>
        <v/>
      </c>
      <c r="AM55" s="42" t="str">
        <f ca="1">IF($G55="","",VLOOKUP($A55,Mitglieder!$D$24:$BG$323,AM$303))</f>
        <v/>
      </c>
      <c r="AN55" s="54" t="str">
        <f ca="1">IF(OR(VLOOKUP($A55,Mitglieder!$D$24:$BG$323,AN$303)="",$G55=""),"",VLOOKUP($A55,Mitglieder!$D$24:$BG$323,AN$303))</f>
        <v/>
      </c>
      <c r="AO55" s="43" t="str">
        <f ca="1">IF($G55="","",TEXT(VLOOKUP($A55,Mitglieder!$D$24:$BG$323,AO$303),"TT.MM.JJJJ"))</f>
        <v/>
      </c>
      <c r="AP55" s="42" t="str">
        <f ca="1">IF($G55="","",VLOOKUP($A55,Mitglieder!$D$24:$BG$323,AP$303))</f>
        <v/>
      </c>
      <c r="AQ55" s="45" t="str">
        <f ca="1">IF($G55="","",TEXT(VLOOKUP($A55,Mitglieder!$D$24:$BG$323,AQ$303),"0.00"))</f>
        <v/>
      </c>
      <c r="AR55" s="54" t="str">
        <f ca="1">IF(OR(VLOOKUP($A55,Mitglieder!$D$24:$BG$323,AR$303)="",$G55=""),"",VLOOKUP($A55,Mitglieder!$D$24:$BG$323,AR$303))</f>
        <v/>
      </c>
      <c r="AS55" s="45" t="str">
        <f ca="1">IF($G55="","",TEXT(VLOOKUP($A55,Mitglieder!$D$24:$BG$323,AS$303),"0.00"))</f>
        <v/>
      </c>
      <c r="AT55" s="54" t="str">
        <f ca="1">IF(OR(VLOOKUP($A55,Mitglieder!$D$24:$BG$323,AT$303)="",$G55=""),"",VLOOKUP($A55,Mitglieder!$D$24:$BG$323,AT$303))</f>
        <v/>
      </c>
      <c r="AU55" s="45" t="str">
        <f ca="1">IF($G55="","",TEXT(VLOOKUP($A55,Mitglieder!$D$24:$BG$323,AU$303),"0.00"))</f>
        <v/>
      </c>
      <c r="AV55" s="45" t="str">
        <f ca="1">IF($G55="","",TEXT(VLOOKUP($A55,Mitglieder!$D$24:$BG$323,AV$303),"0.00"))</f>
        <v/>
      </c>
      <c r="AW55" s="42" t="str">
        <f ca="1">IF($G55="","",VLOOKUP($A55,Mitglieder!$D$24:$BG$323,AW$303))</f>
        <v/>
      </c>
      <c r="AX55" s="54" t="str">
        <f ca="1">IF(OR(VLOOKUP($A55,Mitglieder!$D$24:$BG$323,AX$303)="",$G55=""),"",VLOOKUP($A55,Mitglieder!$D$24:$BG$323,AX$303))</f>
        <v/>
      </c>
      <c r="AY55" s="75" t="str">
        <f t="shared" ca="1" si="0"/>
        <v/>
      </c>
      <c r="AZ55" s="43" t="str">
        <f ca="1">IF($G55="","",TEXT(VLOOKUP($A55,Mitglieder!$C$24:$BG$323,AZ$303),"TT.MM.JJJJ"))</f>
        <v/>
      </c>
      <c r="BA55" s="43" t="str">
        <f ca="1">IF($G55="","",TEXT(VLOOKUP($A55,Mitglieder!$C$24:$BG$323,BA$303),"TT.MM.JJJJ"))</f>
        <v/>
      </c>
      <c r="BB55" s="43" t="str">
        <f ca="1">IF($G55="","",TEXT(VLOOKUP($A55,Mitglieder!$C$24:$BG$323,BB$303),"TT.MM.JJJJ"))</f>
        <v/>
      </c>
      <c r="BC55" s="43" t="str">
        <f ca="1">IF($G55="","",TEXT(VLOOKUP($A55,Mitglieder!$C$24:$BG$323,BC$303),"TT.MM.JJJJ"))</f>
        <v/>
      </c>
      <c r="BD55" s="75" t="str">
        <f t="shared" ca="1" si="1"/>
        <v/>
      </c>
      <c r="BE55" s="42" t="str">
        <f ca="1">IF($G55="","",VLOOKUP($A55,Mitglieder!$D$24:$BG$323,BE$303))</f>
        <v/>
      </c>
      <c r="BF55" s="42" t="str">
        <f ca="1">IF($G55="","",VLOOKUP($A55,Mitglieder!$D$24:$BG$323,BF$303))</f>
        <v/>
      </c>
      <c r="BH55" s="75" t="str">
        <f ca="1">IF(G55="","",AY55+'Details Verein'!$D$25)</f>
        <v/>
      </c>
    </row>
    <row r="56" spans="1:60" x14ac:dyDescent="0.35">
      <c r="A56" s="42">
        <v>56</v>
      </c>
      <c r="B56" s="42"/>
      <c r="C56" s="42">
        <f ca="1">VLOOKUP($A56,Mitglieder!$D$24:$BA$323,C$303)</f>
        <v>1.0299999999999967</v>
      </c>
      <c r="D56" s="42"/>
      <c r="E56" s="42" t="str">
        <f ca="1">IF($G56="","",VLOOKUP($A56,Mitglieder!$D$24:$BG$323,E$303))</f>
        <v/>
      </c>
      <c r="F56" s="54" t="str">
        <f ca="1">IF(OR(VLOOKUP($A56,Mitglieder!$D$24:$BG$323,F$303)="",$G56=""),"",VLOOKUP($A56,Mitglieder!$D$24:$BG$323,F$303))</f>
        <v/>
      </c>
      <c r="G56" s="72" t="str">
        <f ca="1">IF(C56/ROUND(C56,0)=1,VLOOKUP($A56,Mitglieder!$D$24:$BA$323,G$303),"")</f>
        <v/>
      </c>
      <c r="H56" s="42" t="str">
        <f ca="1">IF($G56="","",VLOOKUP($A56,Mitglieder!$D$24:$BG$323,H$303))</f>
        <v/>
      </c>
      <c r="I56" s="54" t="str">
        <f ca="1">IF(OR(VLOOKUP($A56,Mitglieder!$D$24:$BG$323,I$303)="",$G56=""),"",VLOOKUP($A56,Mitglieder!$D$24:$BG$323,I$303))</f>
        <v/>
      </c>
      <c r="J56" s="42" t="str">
        <f ca="1">IF($G56="","",VLOOKUP($A56,Mitglieder!$D$24:$BG$323,J$303))</f>
        <v/>
      </c>
      <c r="K56" s="54" t="str">
        <f ca="1">IF(OR(VLOOKUP($A56,Mitglieder!$D$24:$BG$323,K$303)="",$G56=""),"",VLOOKUP($A56,Mitglieder!$D$24:$BG$323,K$303))</f>
        <v/>
      </c>
      <c r="L56" s="42" t="str">
        <f ca="1">IF($G56="","",VLOOKUP($A56,Mitglieder!$D$24:$BG$323,L$303))</f>
        <v/>
      </c>
      <c r="M56" s="42" t="str">
        <f ca="1">IF($G56="","",VLOOKUP($A56,Mitglieder!$D$24:$BG$323,M$303))</f>
        <v/>
      </c>
      <c r="N56" s="42" t="str">
        <f ca="1">IF($G56="","",VLOOKUP($A56,Mitglieder!$D$24:$BG$323,N$303))</f>
        <v/>
      </c>
      <c r="O56" s="42" t="str">
        <f ca="1">IF($G56="","",VLOOKUP($A56,Mitglieder!$D$24:$BG$323,O$303))</f>
        <v/>
      </c>
      <c r="P56" s="42" t="str">
        <f ca="1">IF($G56="","",VLOOKUP($A56,Mitglieder!$D$24:$BG$323,P$303))</f>
        <v/>
      </c>
      <c r="Q56" s="42" t="str">
        <f ca="1">IF($G56="","",VLOOKUP($A56,Mitglieder!$D$24:$BG$323,Q$303))</f>
        <v/>
      </c>
      <c r="R56" s="54" t="str">
        <f ca="1">IF(OR(VLOOKUP($A56,Mitglieder!$D$24:$BG$323,R$303)="",$G56=""),"",VLOOKUP($A56,Mitglieder!$D$24:$BG$323,R$303))</f>
        <v/>
      </c>
      <c r="S56" s="43" t="str">
        <f ca="1">IF($G56="","",TEXT(VLOOKUP($A56,Mitglieder!$D$24:$BG$323,S$303),"TT.MM.JJJJ"))</f>
        <v/>
      </c>
      <c r="T56" s="43" t="str">
        <f ca="1">IF($G56="","",TEXT(VLOOKUP($A56,Mitglieder!$D$24:$BG$323,T$303),"TT.MM.JJJJ"))</f>
        <v/>
      </c>
      <c r="U56" s="43" t="str">
        <f ca="1">IF($G56="","",TEXT(VLOOKUP($A56,Mitglieder!$D$24:$BG$323,U$303),"TT.MM.JJJJ"))</f>
        <v/>
      </c>
      <c r="V56" s="54" t="str">
        <f ca="1">IF(OR(VLOOKUP($A56,Mitglieder!$D$24:$BG$323,V$303)="",$G56=""),"",VLOOKUP($A56,Mitglieder!$D$24:$BG$323,V$303))</f>
        <v/>
      </c>
      <c r="W56" s="54" t="str">
        <f ca="1">IF(OR(VLOOKUP($A56,Mitglieder!$D$24:$BG$323,W$303)="",$G56=""),"",VLOOKUP($A56,Mitglieder!$D$24:$BG$323,W$303))</f>
        <v/>
      </c>
      <c r="X56" s="54" t="str">
        <f ca="1">IF(OR(VLOOKUP($A56,Mitglieder!$D$24:$BG$323,X$303)="",$G56=""),"",VLOOKUP($A56,Mitglieder!$D$24:$BG$323,X$303))</f>
        <v/>
      </c>
      <c r="Y56" s="54" t="str">
        <f ca="1">IF(OR(VLOOKUP($A56,Mitglieder!$D$24:$BG$323,Y$303)="",$G56=""),"",VLOOKUP($A56,Mitglieder!$D$24:$BG$323,Y$303))</f>
        <v/>
      </c>
      <c r="Z56" s="54" t="str">
        <f ca="1">IF(OR(VLOOKUP($A56,Mitglieder!$D$24:$BG$323,Z$303)="",$G56=""),"",VLOOKUP($A56,Mitglieder!$D$24:$BG$323,Z$303))</f>
        <v/>
      </c>
      <c r="AA56" s="54" t="str">
        <f ca="1">IF(OR(VLOOKUP($A56,Mitglieder!$D$24:$BG$323,AA$303)="",$G56=""),"",VLOOKUP($A56,Mitglieder!$D$24:$BG$323,AA$303))</f>
        <v/>
      </c>
      <c r="AB56" s="54" t="str">
        <f ca="1">IF(OR(VLOOKUP($A56,Mitglieder!$D$24:$BG$323,AB$303)="",$G56=""),"",VLOOKUP($A56,Mitglieder!$D$24:$BG$323,AB$303))</f>
        <v/>
      </c>
      <c r="AC56" s="54" t="str">
        <f ca="1">IF(OR(VLOOKUP($A56,Mitglieder!$D$24:$BG$323,AC$303)="",$G56=""),"",VLOOKUP($A56,Mitglieder!$D$24:$BG$323,AC$303))</f>
        <v/>
      </c>
      <c r="AD56" s="54" t="str">
        <f ca="1">IF(OR(VLOOKUP($A56,Mitglieder!$D$24:$BG$323,AD$303)="",$G56=""),"",VLOOKUP($A56,Mitglieder!$D$24:$BG$323,AD$303))</f>
        <v/>
      </c>
      <c r="AE56" s="54" t="str">
        <f ca="1">IF(OR(VLOOKUP($A56,Mitglieder!$D$24:$BG$323,AE$303)="",$G56=""),"",VLOOKUP($A56,Mitglieder!$D$24:$BG$323,AE$303))</f>
        <v/>
      </c>
      <c r="AF56" s="54" t="str">
        <f ca="1">IF(OR(VLOOKUP($A56,Mitglieder!$D$24:$BG$323,AF$303)="",$G56=""),"",VLOOKUP($A56,Mitglieder!$D$24:$BG$323,AF$303))</f>
        <v/>
      </c>
      <c r="AG56" s="54" t="str">
        <f ca="1">IF(OR(VLOOKUP($A56,Mitglieder!$D$24:$BG$323,AG$303)="",$G56=""),"",VLOOKUP($A56,Mitglieder!$D$24:$BG$323,AG$303))</f>
        <v/>
      </c>
      <c r="AH56" s="54" t="str">
        <f ca="1">IF(OR(VLOOKUP($A56,Mitglieder!$D$24:$BG$323,AH$303)="",$G56=""),"",VLOOKUP($A56,Mitglieder!$D$24:$BG$323,AH$303))</f>
        <v/>
      </c>
      <c r="AI56" s="54" t="str">
        <f ca="1">IF(OR(VLOOKUP($A56,Mitglieder!$D$24:$BG$323,AI$303)="",$G56=""),"",VLOOKUP($A56,Mitglieder!$D$24:$BG$323,AI$303))</f>
        <v/>
      </c>
      <c r="AJ56" s="54" t="str">
        <f ca="1">IF(OR(VLOOKUP($A56,Mitglieder!$D$24:$BG$323,AJ$303)="",$G56=""),"",VLOOKUP($A56,Mitglieder!$D$24:$BG$323,AJ$303))</f>
        <v/>
      </c>
      <c r="AK56" s="54" t="str">
        <f ca="1">IF(OR(VLOOKUP($A56,Mitglieder!$D$24:$BG$323,AK$303)="",$G56=""),"",VLOOKUP($A56,Mitglieder!$D$24:$BG$323,AK$303))</f>
        <v/>
      </c>
      <c r="AL56" s="54" t="str">
        <f ca="1">IF(OR(VLOOKUP($A56,Mitglieder!$D$24:$BG$323,AL$303)="",$G56=""),"",VLOOKUP($A56,Mitglieder!$D$24:$BG$323,AL$303))</f>
        <v/>
      </c>
      <c r="AM56" s="42" t="str">
        <f ca="1">IF($G56="","",VLOOKUP($A56,Mitglieder!$D$24:$BG$323,AM$303))</f>
        <v/>
      </c>
      <c r="AN56" s="54" t="str">
        <f ca="1">IF(OR(VLOOKUP($A56,Mitglieder!$D$24:$BG$323,AN$303)="",$G56=""),"",VLOOKUP($A56,Mitglieder!$D$24:$BG$323,AN$303))</f>
        <v/>
      </c>
      <c r="AO56" s="43" t="str">
        <f ca="1">IF($G56="","",TEXT(VLOOKUP($A56,Mitglieder!$D$24:$BG$323,AO$303),"TT.MM.JJJJ"))</f>
        <v/>
      </c>
      <c r="AP56" s="42" t="str">
        <f ca="1">IF($G56="","",VLOOKUP($A56,Mitglieder!$D$24:$BG$323,AP$303))</f>
        <v/>
      </c>
      <c r="AQ56" s="45" t="str">
        <f ca="1">IF($G56="","",TEXT(VLOOKUP($A56,Mitglieder!$D$24:$BG$323,AQ$303),"0.00"))</f>
        <v/>
      </c>
      <c r="AR56" s="54" t="str">
        <f ca="1">IF(OR(VLOOKUP($A56,Mitglieder!$D$24:$BG$323,AR$303)="",$G56=""),"",VLOOKUP($A56,Mitglieder!$D$24:$BG$323,AR$303))</f>
        <v/>
      </c>
      <c r="AS56" s="45" t="str">
        <f ca="1">IF($G56="","",TEXT(VLOOKUP($A56,Mitglieder!$D$24:$BG$323,AS$303),"0.00"))</f>
        <v/>
      </c>
      <c r="AT56" s="54" t="str">
        <f ca="1">IF(OR(VLOOKUP($A56,Mitglieder!$D$24:$BG$323,AT$303)="",$G56=""),"",VLOOKUP($A56,Mitglieder!$D$24:$BG$323,AT$303))</f>
        <v/>
      </c>
      <c r="AU56" s="45" t="str">
        <f ca="1">IF($G56="","",TEXT(VLOOKUP($A56,Mitglieder!$D$24:$BG$323,AU$303),"0.00"))</f>
        <v/>
      </c>
      <c r="AV56" s="45" t="str">
        <f ca="1">IF($G56="","",TEXT(VLOOKUP($A56,Mitglieder!$D$24:$BG$323,AV$303),"0.00"))</f>
        <v/>
      </c>
      <c r="AW56" s="42" t="str">
        <f ca="1">IF($G56="","",VLOOKUP($A56,Mitglieder!$D$24:$BG$323,AW$303))</f>
        <v/>
      </c>
      <c r="AX56" s="54" t="str">
        <f ca="1">IF(OR(VLOOKUP($A56,Mitglieder!$D$24:$BG$323,AX$303)="",$G56=""),"",VLOOKUP($A56,Mitglieder!$D$24:$BG$323,AX$303))</f>
        <v/>
      </c>
      <c r="AY56" s="75" t="str">
        <f t="shared" ca="1" si="0"/>
        <v/>
      </c>
      <c r="AZ56" s="43" t="str">
        <f ca="1">IF($G56="","",TEXT(VLOOKUP($A56,Mitglieder!$C$24:$BG$323,AZ$303),"TT.MM.JJJJ"))</f>
        <v/>
      </c>
      <c r="BA56" s="43" t="str">
        <f ca="1">IF($G56="","",TEXT(VLOOKUP($A56,Mitglieder!$C$24:$BG$323,BA$303),"TT.MM.JJJJ"))</f>
        <v/>
      </c>
      <c r="BB56" s="43" t="str">
        <f ca="1">IF($G56="","",TEXT(VLOOKUP($A56,Mitglieder!$C$24:$BG$323,BB$303),"TT.MM.JJJJ"))</f>
        <v/>
      </c>
      <c r="BC56" s="43" t="str">
        <f ca="1">IF($G56="","",TEXT(VLOOKUP($A56,Mitglieder!$C$24:$BG$323,BC$303),"TT.MM.JJJJ"))</f>
        <v/>
      </c>
      <c r="BD56" s="75" t="str">
        <f t="shared" ca="1" si="1"/>
        <v/>
      </c>
      <c r="BE56" s="42" t="str">
        <f ca="1">IF($G56="","",VLOOKUP($A56,Mitglieder!$D$24:$BG$323,BE$303))</f>
        <v/>
      </c>
      <c r="BF56" s="42" t="str">
        <f ca="1">IF($G56="","",VLOOKUP($A56,Mitglieder!$D$24:$BG$323,BF$303))</f>
        <v/>
      </c>
      <c r="BH56" s="75" t="str">
        <f ca="1">IF(G56="","",AY56+'Details Verein'!$D$25)</f>
        <v/>
      </c>
    </row>
    <row r="57" spans="1:60" x14ac:dyDescent="0.35">
      <c r="A57" s="42">
        <v>57</v>
      </c>
      <c r="B57" s="42"/>
      <c r="C57" s="42">
        <f ca="1">VLOOKUP($A57,Mitglieder!$D$24:$BA$323,C$303)</f>
        <v>1.0299999999999967</v>
      </c>
      <c r="D57" s="42"/>
      <c r="E57" s="42" t="str">
        <f ca="1">IF($G57="","",VLOOKUP($A57,Mitglieder!$D$24:$BG$323,E$303))</f>
        <v/>
      </c>
      <c r="F57" s="54" t="str">
        <f ca="1">IF(OR(VLOOKUP($A57,Mitglieder!$D$24:$BG$323,F$303)="",$G57=""),"",VLOOKUP($A57,Mitglieder!$D$24:$BG$323,F$303))</f>
        <v/>
      </c>
      <c r="G57" s="72" t="str">
        <f ca="1">IF(C57/ROUND(C57,0)=1,VLOOKUP($A57,Mitglieder!$D$24:$BA$323,G$303),"")</f>
        <v/>
      </c>
      <c r="H57" s="42" t="str">
        <f ca="1">IF($G57="","",VLOOKUP($A57,Mitglieder!$D$24:$BG$323,H$303))</f>
        <v/>
      </c>
      <c r="I57" s="54" t="str">
        <f ca="1">IF(OR(VLOOKUP($A57,Mitglieder!$D$24:$BG$323,I$303)="",$G57=""),"",VLOOKUP($A57,Mitglieder!$D$24:$BG$323,I$303))</f>
        <v/>
      </c>
      <c r="J57" s="42" t="str">
        <f ca="1">IF($G57="","",VLOOKUP($A57,Mitglieder!$D$24:$BG$323,J$303))</f>
        <v/>
      </c>
      <c r="K57" s="54" t="str">
        <f ca="1">IF(OR(VLOOKUP($A57,Mitglieder!$D$24:$BG$323,K$303)="",$G57=""),"",VLOOKUP($A57,Mitglieder!$D$24:$BG$323,K$303))</f>
        <v/>
      </c>
      <c r="L57" s="42" t="str">
        <f ca="1">IF($G57="","",VLOOKUP($A57,Mitglieder!$D$24:$BG$323,L$303))</f>
        <v/>
      </c>
      <c r="M57" s="42" t="str">
        <f ca="1">IF($G57="","",VLOOKUP($A57,Mitglieder!$D$24:$BG$323,M$303))</f>
        <v/>
      </c>
      <c r="N57" s="42" t="str">
        <f ca="1">IF($G57="","",VLOOKUP($A57,Mitglieder!$D$24:$BG$323,N$303))</f>
        <v/>
      </c>
      <c r="O57" s="42" t="str">
        <f ca="1">IF($G57="","",VLOOKUP($A57,Mitglieder!$D$24:$BG$323,O$303))</f>
        <v/>
      </c>
      <c r="P57" s="42" t="str">
        <f ca="1">IF($G57="","",VLOOKUP($A57,Mitglieder!$D$24:$BG$323,P$303))</f>
        <v/>
      </c>
      <c r="Q57" s="42" t="str">
        <f ca="1">IF($G57="","",VLOOKUP($A57,Mitglieder!$D$24:$BG$323,Q$303))</f>
        <v/>
      </c>
      <c r="R57" s="54" t="str">
        <f ca="1">IF(OR(VLOOKUP($A57,Mitglieder!$D$24:$BG$323,R$303)="",$G57=""),"",VLOOKUP($A57,Mitglieder!$D$24:$BG$323,R$303))</f>
        <v/>
      </c>
      <c r="S57" s="43" t="str">
        <f ca="1">IF($G57="","",TEXT(VLOOKUP($A57,Mitglieder!$D$24:$BG$323,S$303),"TT.MM.JJJJ"))</f>
        <v/>
      </c>
      <c r="T57" s="43" t="str">
        <f ca="1">IF($G57="","",TEXT(VLOOKUP($A57,Mitglieder!$D$24:$BG$323,T$303),"TT.MM.JJJJ"))</f>
        <v/>
      </c>
      <c r="U57" s="43" t="str">
        <f ca="1">IF($G57="","",TEXT(VLOOKUP($A57,Mitglieder!$D$24:$BG$323,U$303),"TT.MM.JJJJ"))</f>
        <v/>
      </c>
      <c r="V57" s="54" t="str">
        <f ca="1">IF(OR(VLOOKUP($A57,Mitglieder!$D$24:$BG$323,V$303)="",$G57=""),"",VLOOKUP($A57,Mitglieder!$D$24:$BG$323,V$303))</f>
        <v/>
      </c>
      <c r="W57" s="54" t="str">
        <f ca="1">IF(OR(VLOOKUP($A57,Mitglieder!$D$24:$BG$323,W$303)="",$G57=""),"",VLOOKUP($A57,Mitglieder!$D$24:$BG$323,W$303))</f>
        <v/>
      </c>
      <c r="X57" s="54" t="str">
        <f ca="1">IF(OR(VLOOKUP($A57,Mitglieder!$D$24:$BG$323,X$303)="",$G57=""),"",VLOOKUP($A57,Mitglieder!$D$24:$BG$323,X$303))</f>
        <v/>
      </c>
      <c r="Y57" s="54" t="str">
        <f ca="1">IF(OR(VLOOKUP($A57,Mitglieder!$D$24:$BG$323,Y$303)="",$G57=""),"",VLOOKUP($A57,Mitglieder!$D$24:$BG$323,Y$303))</f>
        <v/>
      </c>
      <c r="Z57" s="54" t="str">
        <f ca="1">IF(OR(VLOOKUP($A57,Mitglieder!$D$24:$BG$323,Z$303)="",$G57=""),"",VLOOKUP($A57,Mitglieder!$D$24:$BG$323,Z$303))</f>
        <v/>
      </c>
      <c r="AA57" s="54" t="str">
        <f ca="1">IF(OR(VLOOKUP($A57,Mitglieder!$D$24:$BG$323,AA$303)="",$G57=""),"",VLOOKUP($A57,Mitglieder!$D$24:$BG$323,AA$303))</f>
        <v/>
      </c>
      <c r="AB57" s="54" t="str">
        <f ca="1">IF(OR(VLOOKUP($A57,Mitglieder!$D$24:$BG$323,AB$303)="",$G57=""),"",VLOOKUP($A57,Mitglieder!$D$24:$BG$323,AB$303))</f>
        <v/>
      </c>
      <c r="AC57" s="54" t="str">
        <f ca="1">IF(OR(VLOOKUP($A57,Mitglieder!$D$24:$BG$323,AC$303)="",$G57=""),"",VLOOKUP($A57,Mitglieder!$D$24:$BG$323,AC$303))</f>
        <v/>
      </c>
      <c r="AD57" s="54" t="str">
        <f ca="1">IF(OR(VLOOKUP($A57,Mitglieder!$D$24:$BG$323,AD$303)="",$G57=""),"",VLOOKUP($A57,Mitglieder!$D$24:$BG$323,AD$303))</f>
        <v/>
      </c>
      <c r="AE57" s="54" t="str">
        <f ca="1">IF(OR(VLOOKUP($A57,Mitglieder!$D$24:$BG$323,AE$303)="",$G57=""),"",VLOOKUP($A57,Mitglieder!$D$24:$BG$323,AE$303))</f>
        <v/>
      </c>
      <c r="AF57" s="54" t="str">
        <f ca="1">IF(OR(VLOOKUP($A57,Mitglieder!$D$24:$BG$323,AF$303)="",$G57=""),"",VLOOKUP($A57,Mitglieder!$D$24:$BG$323,AF$303))</f>
        <v/>
      </c>
      <c r="AG57" s="54" t="str">
        <f ca="1">IF(OR(VLOOKUP($A57,Mitglieder!$D$24:$BG$323,AG$303)="",$G57=""),"",VLOOKUP($A57,Mitglieder!$D$24:$BG$323,AG$303))</f>
        <v/>
      </c>
      <c r="AH57" s="54" t="str">
        <f ca="1">IF(OR(VLOOKUP($A57,Mitglieder!$D$24:$BG$323,AH$303)="",$G57=""),"",VLOOKUP($A57,Mitglieder!$D$24:$BG$323,AH$303))</f>
        <v/>
      </c>
      <c r="AI57" s="54" t="str">
        <f ca="1">IF(OR(VLOOKUP($A57,Mitglieder!$D$24:$BG$323,AI$303)="",$G57=""),"",VLOOKUP($A57,Mitglieder!$D$24:$BG$323,AI$303))</f>
        <v/>
      </c>
      <c r="AJ57" s="54" t="str">
        <f ca="1">IF(OR(VLOOKUP($A57,Mitglieder!$D$24:$BG$323,AJ$303)="",$G57=""),"",VLOOKUP($A57,Mitglieder!$D$24:$BG$323,AJ$303))</f>
        <v/>
      </c>
      <c r="AK57" s="54" t="str">
        <f ca="1">IF(OR(VLOOKUP($A57,Mitglieder!$D$24:$BG$323,AK$303)="",$G57=""),"",VLOOKUP($A57,Mitglieder!$D$24:$BG$323,AK$303))</f>
        <v/>
      </c>
      <c r="AL57" s="54" t="str">
        <f ca="1">IF(OR(VLOOKUP($A57,Mitglieder!$D$24:$BG$323,AL$303)="",$G57=""),"",VLOOKUP($A57,Mitglieder!$D$24:$BG$323,AL$303))</f>
        <v/>
      </c>
      <c r="AM57" s="42" t="str">
        <f ca="1">IF($G57="","",VLOOKUP($A57,Mitglieder!$D$24:$BG$323,AM$303))</f>
        <v/>
      </c>
      <c r="AN57" s="54" t="str">
        <f ca="1">IF(OR(VLOOKUP($A57,Mitglieder!$D$24:$BG$323,AN$303)="",$G57=""),"",VLOOKUP($A57,Mitglieder!$D$24:$BG$323,AN$303))</f>
        <v/>
      </c>
      <c r="AO57" s="43" t="str">
        <f ca="1">IF($G57="","",TEXT(VLOOKUP($A57,Mitglieder!$D$24:$BG$323,AO$303),"TT.MM.JJJJ"))</f>
        <v/>
      </c>
      <c r="AP57" s="42" t="str">
        <f ca="1">IF($G57="","",VLOOKUP($A57,Mitglieder!$D$24:$BG$323,AP$303))</f>
        <v/>
      </c>
      <c r="AQ57" s="45" t="str">
        <f ca="1">IF($G57="","",TEXT(VLOOKUP($A57,Mitglieder!$D$24:$BG$323,AQ$303),"0.00"))</f>
        <v/>
      </c>
      <c r="AR57" s="54" t="str">
        <f ca="1">IF(OR(VLOOKUP($A57,Mitglieder!$D$24:$BG$323,AR$303)="",$G57=""),"",VLOOKUP($A57,Mitglieder!$D$24:$BG$323,AR$303))</f>
        <v/>
      </c>
      <c r="AS57" s="45" t="str">
        <f ca="1">IF($G57="","",TEXT(VLOOKUP($A57,Mitglieder!$D$24:$BG$323,AS$303),"0.00"))</f>
        <v/>
      </c>
      <c r="AT57" s="54" t="str">
        <f ca="1">IF(OR(VLOOKUP($A57,Mitglieder!$D$24:$BG$323,AT$303)="",$G57=""),"",VLOOKUP($A57,Mitglieder!$D$24:$BG$323,AT$303))</f>
        <v/>
      </c>
      <c r="AU57" s="45" t="str">
        <f ca="1">IF($G57="","",TEXT(VLOOKUP($A57,Mitglieder!$D$24:$BG$323,AU$303),"0.00"))</f>
        <v/>
      </c>
      <c r="AV57" s="45" t="str">
        <f ca="1">IF($G57="","",TEXT(VLOOKUP($A57,Mitglieder!$D$24:$BG$323,AV$303),"0.00"))</f>
        <v/>
      </c>
      <c r="AW57" s="42" t="str">
        <f ca="1">IF($G57="","",VLOOKUP($A57,Mitglieder!$D$24:$BG$323,AW$303))</f>
        <v/>
      </c>
      <c r="AX57" s="54" t="str">
        <f ca="1">IF(OR(VLOOKUP($A57,Mitglieder!$D$24:$BG$323,AX$303)="",$G57=""),"",VLOOKUP($A57,Mitglieder!$D$24:$BG$323,AX$303))</f>
        <v/>
      </c>
      <c r="AY57" s="75" t="str">
        <f t="shared" ca="1" si="0"/>
        <v/>
      </c>
      <c r="AZ57" s="43" t="str">
        <f ca="1">IF($G57="","",TEXT(VLOOKUP($A57,Mitglieder!$C$24:$BG$323,AZ$303),"TT.MM.JJJJ"))</f>
        <v/>
      </c>
      <c r="BA57" s="43" t="str">
        <f ca="1">IF($G57="","",TEXT(VLOOKUP($A57,Mitglieder!$C$24:$BG$323,BA$303),"TT.MM.JJJJ"))</f>
        <v/>
      </c>
      <c r="BB57" s="43" t="str">
        <f ca="1">IF($G57="","",TEXT(VLOOKUP($A57,Mitglieder!$C$24:$BG$323,BB$303),"TT.MM.JJJJ"))</f>
        <v/>
      </c>
      <c r="BC57" s="43" t="str">
        <f ca="1">IF($G57="","",TEXT(VLOOKUP($A57,Mitglieder!$C$24:$BG$323,BC$303),"TT.MM.JJJJ"))</f>
        <v/>
      </c>
      <c r="BD57" s="75" t="str">
        <f t="shared" ca="1" si="1"/>
        <v/>
      </c>
      <c r="BE57" s="42" t="str">
        <f ca="1">IF($G57="","",VLOOKUP($A57,Mitglieder!$D$24:$BG$323,BE$303))</f>
        <v/>
      </c>
      <c r="BF57" s="42" t="str">
        <f ca="1">IF($G57="","",VLOOKUP($A57,Mitglieder!$D$24:$BG$323,BF$303))</f>
        <v/>
      </c>
      <c r="BH57" s="75" t="str">
        <f ca="1">IF(G57="","",AY57+'Details Verein'!$D$25)</f>
        <v/>
      </c>
    </row>
    <row r="58" spans="1:60" x14ac:dyDescent="0.35">
      <c r="A58" s="42">
        <v>58</v>
      </c>
      <c r="B58" s="42"/>
      <c r="C58" s="42">
        <f ca="1">VLOOKUP($A58,Mitglieder!$D$24:$BA$323,C$303)</f>
        <v>1.0299999999999967</v>
      </c>
      <c r="D58" s="42"/>
      <c r="E58" s="42" t="str">
        <f ca="1">IF($G58="","",VLOOKUP($A58,Mitglieder!$D$24:$BG$323,E$303))</f>
        <v/>
      </c>
      <c r="F58" s="54" t="str">
        <f ca="1">IF(OR(VLOOKUP($A58,Mitglieder!$D$24:$BG$323,F$303)="",$G58=""),"",VLOOKUP($A58,Mitglieder!$D$24:$BG$323,F$303))</f>
        <v/>
      </c>
      <c r="G58" s="72" t="str">
        <f ca="1">IF(C58/ROUND(C58,0)=1,VLOOKUP($A58,Mitglieder!$D$24:$BA$323,G$303),"")</f>
        <v/>
      </c>
      <c r="H58" s="42" t="str">
        <f ca="1">IF($G58="","",VLOOKUP($A58,Mitglieder!$D$24:$BG$323,H$303))</f>
        <v/>
      </c>
      <c r="I58" s="54" t="str">
        <f ca="1">IF(OR(VLOOKUP($A58,Mitglieder!$D$24:$BG$323,I$303)="",$G58=""),"",VLOOKUP($A58,Mitglieder!$D$24:$BG$323,I$303))</f>
        <v/>
      </c>
      <c r="J58" s="42" t="str">
        <f ca="1">IF($G58="","",VLOOKUP($A58,Mitglieder!$D$24:$BG$323,J$303))</f>
        <v/>
      </c>
      <c r="K58" s="54" t="str">
        <f ca="1">IF(OR(VLOOKUP($A58,Mitglieder!$D$24:$BG$323,K$303)="",$G58=""),"",VLOOKUP($A58,Mitglieder!$D$24:$BG$323,K$303))</f>
        <v/>
      </c>
      <c r="L58" s="42" t="str">
        <f ca="1">IF($G58="","",VLOOKUP($A58,Mitglieder!$D$24:$BG$323,L$303))</f>
        <v/>
      </c>
      <c r="M58" s="42" t="str">
        <f ca="1">IF($G58="","",VLOOKUP($A58,Mitglieder!$D$24:$BG$323,M$303))</f>
        <v/>
      </c>
      <c r="N58" s="42" t="str">
        <f ca="1">IF($G58="","",VLOOKUP($A58,Mitglieder!$D$24:$BG$323,N$303))</f>
        <v/>
      </c>
      <c r="O58" s="42" t="str">
        <f ca="1">IF($G58="","",VLOOKUP($A58,Mitglieder!$D$24:$BG$323,O$303))</f>
        <v/>
      </c>
      <c r="P58" s="42" t="str">
        <f ca="1">IF($G58="","",VLOOKUP($A58,Mitglieder!$D$24:$BG$323,P$303))</f>
        <v/>
      </c>
      <c r="Q58" s="42" t="str">
        <f ca="1">IF($G58="","",VLOOKUP($A58,Mitglieder!$D$24:$BG$323,Q$303))</f>
        <v/>
      </c>
      <c r="R58" s="54" t="str">
        <f ca="1">IF(OR(VLOOKUP($A58,Mitglieder!$D$24:$BG$323,R$303)="",$G58=""),"",VLOOKUP($A58,Mitglieder!$D$24:$BG$323,R$303))</f>
        <v/>
      </c>
      <c r="S58" s="43" t="str">
        <f ca="1">IF($G58="","",TEXT(VLOOKUP($A58,Mitglieder!$D$24:$BG$323,S$303),"TT.MM.JJJJ"))</f>
        <v/>
      </c>
      <c r="T58" s="43" t="str">
        <f ca="1">IF($G58="","",TEXT(VLOOKUP($A58,Mitglieder!$D$24:$BG$323,T$303),"TT.MM.JJJJ"))</f>
        <v/>
      </c>
      <c r="U58" s="43" t="str">
        <f ca="1">IF($G58="","",TEXT(VLOOKUP($A58,Mitglieder!$D$24:$BG$323,U$303),"TT.MM.JJJJ"))</f>
        <v/>
      </c>
      <c r="V58" s="54" t="str">
        <f ca="1">IF(OR(VLOOKUP($A58,Mitglieder!$D$24:$BG$323,V$303)="",$G58=""),"",VLOOKUP($A58,Mitglieder!$D$24:$BG$323,V$303))</f>
        <v/>
      </c>
      <c r="W58" s="54" t="str">
        <f ca="1">IF(OR(VLOOKUP($A58,Mitglieder!$D$24:$BG$323,W$303)="",$G58=""),"",VLOOKUP($A58,Mitglieder!$D$24:$BG$323,W$303))</f>
        <v/>
      </c>
      <c r="X58" s="54" t="str">
        <f ca="1">IF(OR(VLOOKUP($A58,Mitglieder!$D$24:$BG$323,X$303)="",$G58=""),"",VLOOKUP($A58,Mitglieder!$D$24:$BG$323,X$303))</f>
        <v/>
      </c>
      <c r="Y58" s="54" t="str">
        <f ca="1">IF(OR(VLOOKUP($A58,Mitglieder!$D$24:$BG$323,Y$303)="",$G58=""),"",VLOOKUP($A58,Mitglieder!$D$24:$BG$323,Y$303))</f>
        <v/>
      </c>
      <c r="Z58" s="54" t="str">
        <f ca="1">IF(OR(VLOOKUP($A58,Mitglieder!$D$24:$BG$323,Z$303)="",$G58=""),"",VLOOKUP($A58,Mitglieder!$D$24:$BG$323,Z$303))</f>
        <v/>
      </c>
      <c r="AA58" s="54" t="str">
        <f ca="1">IF(OR(VLOOKUP($A58,Mitglieder!$D$24:$BG$323,AA$303)="",$G58=""),"",VLOOKUP($A58,Mitglieder!$D$24:$BG$323,AA$303))</f>
        <v/>
      </c>
      <c r="AB58" s="54" t="str">
        <f ca="1">IF(OR(VLOOKUP($A58,Mitglieder!$D$24:$BG$323,AB$303)="",$G58=""),"",VLOOKUP($A58,Mitglieder!$D$24:$BG$323,AB$303))</f>
        <v/>
      </c>
      <c r="AC58" s="54" t="str">
        <f ca="1">IF(OR(VLOOKUP($A58,Mitglieder!$D$24:$BG$323,AC$303)="",$G58=""),"",VLOOKUP($A58,Mitglieder!$D$24:$BG$323,AC$303))</f>
        <v/>
      </c>
      <c r="AD58" s="54" t="str">
        <f ca="1">IF(OR(VLOOKUP($A58,Mitglieder!$D$24:$BG$323,AD$303)="",$G58=""),"",VLOOKUP($A58,Mitglieder!$D$24:$BG$323,AD$303))</f>
        <v/>
      </c>
      <c r="AE58" s="54" t="str">
        <f ca="1">IF(OR(VLOOKUP($A58,Mitglieder!$D$24:$BG$323,AE$303)="",$G58=""),"",VLOOKUP($A58,Mitglieder!$D$24:$BG$323,AE$303))</f>
        <v/>
      </c>
      <c r="AF58" s="54" t="str">
        <f ca="1">IF(OR(VLOOKUP($A58,Mitglieder!$D$24:$BG$323,AF$303)="",$G58=""),"",VLOOKUP($A58,Mitglieder!$D$24:$BG$323,AF$303))</f>
        <v/>
      </c>
      <c r="AG58" s="54" t="str">
        <f ca="1">IF(OR(VLOOKUP($A58,Mitglieder!$D$24:$BG$323,AG$303)="",$G58=""),"",VLOOKUP($A58,Mitglieder!$D$24:$BG$323,AG$303))</f>
        <v/>
      </c>
      <c r="AH58" s="54" t="str">
        <f ca="1">IF(OR(VLOOKUP($A58,Mitglieder!$D$24:$BG$323,AH$303)="",$G58=""),"",VLOOKUP($A58,Mitglieder!$D$24:$BG$323,AH$303))</f>
        <v/>
      </c>
      <c r="AI58" s="54" t="str">
        <f ca="1">IF(OR(VLOOKUP($A58,Mitglieder!$D$24:$BG$323,AI$303)="",$G58=""),"",VLOOKUP($A58,Mitglieder!$D$24:$BG$323,AI$303))</f>
        <v/>
      </c>
      <c r="AJ58" s="54" t="str">
        <f ca="1">IF(OR(VLOOKUP($A58,Mitglieder!$D$24:$BG$323,AJ$303)="",$G58=""),"",VLOOKUP($A58,Mitglieder!$D$24:$BG$323,AJ$303))</f>
        <v/>
      </c>
      <c r="AK58" s="54" t="str">
        <f ca="1">IF(OR(VLOOKUP($A58,Mitglieder!$D$24:$BG$323,AK$303)="",$G58=""),"",VLOOKUP($A58,Mitglieder!$D$24:$BG$323,AK$303))</f>
        <v/>
      </c>
      <c r="AL58" s="54" t="str">
        <f ca="1">IF(OR(VLOOKUP($A58,Mitglieder!$D$24:$BG$323,AL$303)="",$G58=""),"",VLOOKUP($A58,Mitglieder!$D$24:$BG$323,AL$303))</f>
        <v/>
      </c>
      <c r="AM58" s="42" t="str">
        <f ca="1">IF($G58="","",VLOOKUP($A58,Mitglieder!$D$24:$BG$323,AM$303))</f>
        <v/>
      </c>
      <c r="AN58" s="54" t="str">
        <f ca="1">IF(OR(VLOOKUP($A58,Mitglieder!$D$24:$BG$323,AN$303)="",$G58=""),"",VLOOKUP($A58,Mitglieder!$D$24:$BG$323,AN$303))</f>
        <v/>
      </c>
      <c r="AO58" s="43" t="str">
        <f ca="1">IF($G58="","",TEXT(VLOOKUP($A58,Mitglieder!$D$24:$BG$323,AO$303),"TT.MM.JJJJ"))</f>
        <v/>
      </c>
      <c r="AP58" s="42" t="str">
        <f ca="1">IF($G58="","",VLOOKUP($A58,Mitglieder!$D$24:$BG$323,AP$303))</f>
        <v/>
      </c>
      <c r="AQ58" s="45" t="str">
        <f ca="1">IF($G58="","",TEXT(VLOOKUP($A58,Mitglieder!$D$24:$BG$323,AQ$303),"0.00"))</f>
        <v/>
      </c>
      <c r="AR58" s="54" t="str">
        <f ca="1">IF(OR(VLOOKUP($A58,Mitglieder!$D$24:$BG$323,AR$303)="",$G58=""),"",VLOOKUP($A58,Mitglieder!$D$24:$BG$323,AR$303))</f>
        <v/>
      </c>
      <c r="AS58" s="45" t="str">
        <f ca="1">IF($G58="","",TEXT(VLOOKUP($A58,Mitglieder!$D$24:$BG$323,AS$303),"0.00"))</f>
        <v/>
      </c>
      <c r="AT58" s="54" t="str">
        <f ca="1">IF(OR(VLOOKUP($A58,Mitglieder!$D$24:$BG$323,AT$303)="",$G58=""),"",VLOOKUP($A58,Mitglieder!$D$24:$BG$323,AT$303))</f>
        <v/>
      </c>
      <c r="AU58" s="45" t="str">
        <f ca="1">IF($G58="","",TEXT(VLOOKUP($A58,Mitglieder!$D$24:$BG$323,AU$303),"0.00"))</f>
        <v/>
      </c>
      <c r="AV58" s="45" t="str">
        <f ca="1">IF($G58="","",TEXT(VLOOKUP($A58,Mitglieder!$D$24:$BG$323,AV$303),"0.00"))</f>
        <v/>
      </c>
      <c r="AW58" s="42" t="str">
        <f ca="1">IF($G58="","",VLOOKUP($A58,Mitglieder!$D$24:$BG$323,AW$303))</f>
        <v/>
      </c>
      <c r="AX58" s="54" t="str">
        <f ca="1">IF(OR(VLOOKUP($A58,Mitglieder!$D$24:$BG$323,AX$303)="",$G58=""),"",VLOOKUP($A58,Mitglieder!$D$24:$BG$323,AX$303))</f>
        <v/>
      </c>
      <c r="AY58" s="75" t="str">
        <f t="shared" ca="1" si="0"/>
        <v/>
      </c>
      <c r="AZ58" s="43" t="str">
        <f ca="1">IF($G58="","",TEXT(VLOOKUP($A58,Mitglieder!$C$24:$BG$323,AZ$303),"TT.MM.JJJJ"))</f>
        <v/>
      </c>
      <c r="BA58" s="43" t="str">
        <f ca="1">IF($G58="","",TEXT(VLOOKUP($A58,Mitglieder!$C$24:$BG$323,BA$303),"TT.MM.JJJJ"))</f>
        <v/>
      </c>
      <c r="BB58" s="43" t="str">
        <f ca="1">IF($G58="","",TEXT(VLOOKUP($A58,Mitglieder!$C$24:$BG$323,BB$303),"TT.MM.JJJJ"))</f>
        <v/>
      </c>
      <c r="BC58" s="43" t="str">
        <f ca="1">IF($G58="","",TEXT(VLOOKUP($A58,Mitglieder!$C$24:$BG$323,BC$303),"TT.MM.JJJJ"))</f>
        <v/>
      </c>
      <c r="BD58" s="75" t="str">
        <f t="shared" ca="1" si="1"/>
        <v/>
      </c>
      <c r="BE58" s="42" t="str">
        <f ca="1">IF($G58="","",VLOOKUP($A58,Mitglieder!$D$24:$BG$323,BE$303))</f>
        <v/>
      </c>
      <c r="BF58" s="42" t="str">
        <f ca="1">IF($G58="","",VLOOKUP($A58,Mitglieder!$D$24:$BG$323,BF$303))</f>
        <v/>
      </c>
      <c r="BH58" s="75" t="str">
        <f ca="1">IF(G58="","",AY58+'Details Verein'!$D$25)</f>
        <v/>
      </c>
    </row>
    <row r="59" spans="1:60" x14ac:dyDescent="0.35">
      <c r="A59" s="42">
        <v>59</v>
      </c>
      <c r="B59" s="42"/>
      <c r="C59" s="42">
        <f ca="1">VLOOKUP($A59,Mitglieder!$D$24:$BA$323,C$303)</f>
        <v>1.0299999999999967</v>
      </c>
      <c r="D59" s="42"/>
      <c r="E59" s="42" t="str">
        <f ca="1">IF($G59="","",VLOOKUP($A59,Mitglieder!$D$24:$BG$323,E$303))</f>
        <v/>
      </c>
      <c r="F59" s="54" t="str">
        <f ca="1">IF(OR(VLOOKUP($A59,Mitglieder!$D$24:$BG$323,F$303)="",$G59=""),"",VLOOKUP($A59,Mitglieder!$D$24:$BG$323,F$303))</f>
        <v/>
      </c>
      <c r="G59" s="72" t="str">
        <f ca="1">IF(C59/ROUND(C59,0)=1,VLOOKUP($A59,Mitglieder!$D$24:$BA$323,G$303),"")</f>
        <v/>
      </c>
      <c r="H59" s="42" t="str">
        <f ca="1">IF($G59="","",VLOOKUP($A59,Mitglieder!$D$24:$BG$323,H$303))</f>
        <v/>
      </c>
      <c r="I59" s="54" t="str">
        <f ca="1">IF(OR(VLOOKUP($A59,Mitglieder!$D$24:$BG$323,I$303)="",$G59=""),"",VLOOKUP($A59,Mitglieder!$D$24:$BG$323,I$303))</f>
        <v/>
      </c>
      <c r="J59" s="42" t="str">
        <f ca="1">IF($G59="","",VLOOKUP($A59,Mitglieder!$D$24:$BG$323,J$303))</f>
        <v/>
      </c>
      <c r="K59" s="54" t="str">
        <f ca="1">IF(OR(VLOOKUP($A59,Mitglieder!$D$24:$BG$323,K$303)="",$G59=""),"",VLOOKUP($A59,Mitglieder!$D$24:$BG$323,K$303))</f>
        <v/>
      </c>
      <c r="L59" s="42" t="str">
        <f ca="1">IF($G59="","",VLOOKUP($A59,Mitglieder!$D$24:$BG$323,L$303))</f>
        <v/>
      </c>
      <c r="M59" s="42" t="str">
        <f ca="1">IF($G59="","",VLOOKUP($A59,Mitglieder!$D$24:$BG$323,M$303))</f>
        <v/>
      </c>
      <c r="N59" s="42" t="str">
        <f ca="1">IF($G59="","",VLOOKUP($A59,Mitglieder!$D$24:$BG$323,N$303))</f>
        <v/>
      </c>
      <c r="O59" s="42" t="str">
        <f ca="1">IF($G59="","",VLOOKUP($A59,Mitglieder!$D$24:$BG$323,O$303))</f>
        <v/>
      </c>
      <c r="P59" s="42" t="str">
        <f ca="1">IF($G59="","",VLOOKUP($A59,Mitglieder!$D$24:$BG$323,P$303))</f>
        <v/>
      </c>
      <c r="Q59" s="42" t="str">
        <f ca="1">IF($G59="","",VLOOKUP($A59,Mitglieder!$D$24:$BG$323,Q$303))</f>
        <v/>
      </c>
      <c r="R59" s="54" t="str">
        <f ca="1">IF(OR(VLOOKUP($A59,Mitglieder!$D$24:$BG$323,R$303)="",$G59=""),"",VLOOKUP($A59,Mitglieder!$D$24:$BG$323,R$303))</f>
        <v/>
      </c>
      <c r="S59" s="43" t="str">
        <f ca="1">IF($G59="","",TEXT(VLOOKUP($A59,Mitglieder!$D$24:$BG$323,S$303),"TT.MM.JJJJ"))</f>
        <v/>
      </c>
      <c r="T59" s="43" t="str">
        <f ca="1">IF($G59="","",TEXT(VLOOKUP($A59,Mitglieder!$D$24:$BG$323,T$303),"TT.MM.JJJJ"))</f>
        <v/>
      </c>
      <c r="U59" s="43" t="str">
        <f ca="1">IF($G59="","",TEXT(VLOOKUP($A59,Mitglieder!$D$24:$BG$323,U$303),"TT.MM.JJJJ"))</f>
        <v/>
      </c>
      <c r="V59" s="54" t="str">
        <f ca="1">IF(OR(VLOOKUP($A59,Mitglieder!$D$24:$BG$323,V$303)="",$G59=""),"",VLOOKUP($A59,Mitglieder!$D$24:$BG$323,V$303))</f>
        <v/>
      </c>
      <c r="W59" s="54" t="str">
        <f ca="1">IF(OR(VLOOKUP($A59,Mitglieder!$D$24:$BG$323,W$303)="",$G59=""),"",VLOOKUP($A59,Mitglieder!$D$24:$BG$323,W$303))</f>
        <v/>
      </c>
      <c r="X59" s="54" t="str">
        <f ca="1">IF(OR(VLOOKUP($A59,Mitglieder!$D$24:$BG$323,X$303)="",$G59=""),"",VLOOKUP($A59,Mitglieder!$D$24:$BG$323,X$303))</f>
        <v/>
      </c>
      <c r="Y59" s="54" t="str">
        <f ca="1">IF(OR(VLOOKUP($A59,Mitglieder!$D$24:$BG$323,Y$303)="",$G59=""),"",VLOOKUP($A59,Mitglieder!$D$24:$BG$323,Y$303))</f>
        <v/>
      </c>
      <c r="Z59" s="54" t="str">
        <f ca="1">IF(OR(VLOOKUP($A59,Mitglieder!$D$24:$BG$323,Z$303)="",$G59=""),"",VLOOKUP($A59,Mitglieder!$D$24:$BG$323,Z$303))</f>
        <v/>
      </c>
      <c r="AA59" s="54" t="str">
        <f ca="1">IF(OR(VLOOKUP($A59,Mitglieder!$D$24:$BG$323,AA$303)="",$G59=""),"",VLOOKUP($A59,Mitglieder!$D$24:$BG$323,AA$303))</f>
        <v/>
      </c>
      <c r="AB59" s="54" t="str">
        <f ca="1">IF(OR(VLOOKUP($A59,Mitglieder!$D$24:$BG$323,AB$303)="",$G59=""),"",VLOOKUP($A59,Mitglieder!$D$24:$BG$323,AB$303))</f>
        <v/>
      </c>
      <c r="AC59" s="54" t="str">
        <f ca="1">IF(OR(VLOOKUP($A59,Mitglieder!$D$24:$BG$323,AC$303)="",$G59=""),"",VLOOKUP($A59,Mitglieder!$D$24:$BG$323,AC$303))</f>
        <v/>
      </c>
      <c r="AD59" s="54" t="str">
        <f ca="1">IF(OR(VLOOKUP($A59,Mitglieder!$D$24:$BG$323,AD$303)="",$G59=""),"",VLOOKUP($A59,Mitglieder!$D$24:$BG$323,AD$303))</f>
        <v/>
      </c>
      <c r="AE59" s="54" t="str">
        <f ca="1">IF(OR(VLOOKUP($A59,Mitglieder!$D$24:$BG$323,AE$303)="",$G59=""),"",VLOOKUP($A59,Mitglieder!$D$24:$BG$323,AE$303))</f>
        <v/>
      </c>
      <c r="AF59" s="54" t="str">
        <f ca="1">IF(OR(VLOOKUP($A59,Mitglieder!$D$24:$BG$323,AF$303)="",$G59=""),"",VLOOKUP($A59,Mitglieder!$D$24:$BG$323,AF$303))</f>
        <v/>
      </c>
      <c r="AG59" s="54" t="str">
        <f ca="1">IF(OR(VLOOKUP($A59,Mitglieder!$D$24:$BG$323,AG$303)="",$G59=""),"",VLOOKUP($A59,Mitglieder!$D$24:$BG$323,AG$303))</f>
        <v/>
      </c>
      <c r="AH59" s="54" t="str">
        <f ca="1">IF(OR(VLOOKUP($A59,Mitglieder!$D$24:$BG$323,AH$303)="",$G59=""),"",VLOOKUP($A59,Mitglieder!$D$24:$BG$323,AH$303))</f>
        <v/>
      </c>
      <c r="AI59" s="54" t="str">
        <f ca="1">IF(OR(VLOOKUP($A59,Mitglieder!$D$24:$BG$323,AI$303)="",$G59=""),"",VLOOKUP($A59,Mitglieder!$D$24:$BG$323,AI$303))</f>
        <v/>
      </c>
      <c r="AJ59" s="54" t="str">
        <f ca="1">IF(OR(VLOOKUP($A59,Mitglieder!$D$24:$BG$323,AJ$303)="",$G59=""),"",VLOOKUP($A59,Mitglieder!$D$24:$BG$323,AJ$303))</f>
        <v/>
      </c>
      <c r="AK59" s="54" t="str">
        <f ca="1">IF(OR(VLOOKUP($A59,Mitglieder!$D$24:$BG$323,AK$303)="",$G59=""),"",VLOOKUP($A59,Mitglieder!$D$24:$BG$323,AK$303))</f>
        <v/>
      </c>
      <c r="AL59" s="54" t="str">
        <f ca="1">IF(OR(VLOOKUP($A59,Mitglieder!$D$24:$BG$323,AL$303)="",$G59=""),"",VLOOKUP($A59,Mitglieder!$D$24:$BG$323,AL$303))</f>
        <v/>
      </c>
      <c r="AM59" s="42" t="str">
        <f ca="1">IF($G59="","",VLOOKUP($A59,Mitglieder!$D$24:$BG$323,AM$303))</f>
        <v/>
      </c>
      <c r="AN59" s="54" t="str">
        <f ca="1">IF(OR(VLOOKUP($A59,Mitglieder!$D$24:$BG$323,AN$303)="",$G59=""),"",VLOOKUP($A59,Mitglieder!$D$24:$BG$323,AN$303))</f>
        <v/>
      </c>
      <c r="AO59" s="43" t="str">
        <f ca="1">IF($G59="","",TEXT(VLOOKUP($A59,Mitglieder!$D$24:$BG$323,AO$303),"TT.MM.JJJJ"))</f>
        <v/>
      </c>
      <c r="AP59" s="42" t="str">
        <f ca="1">IF($G59="","",VLOOKUP($A59,Mitglieder!$D$24:$BG$323,AP$303))</f>
        <v/>
      </c>
      <c r="AQ59" s="45" t="str">
        <f ca="1">IF($G59="","",TEXT(VLOOKUP($A59,Mitglieder!$D$24:$BG$323,AQ$303),"0.00"))</f>
        <v/>
      </c>
      <c r="AR59" s="54" t="str">
        <f ca="1">IF(OR(VLOOKUP($A59,Mitglieder!$D$24:$BG$323,AR$303)="",$G59=""),"",VLOOKUP($A59,Mitglieder!$D$24:$BG$323,AR$303))</f>
        <v/>
      </c>
      <c r="AS59" s="45" t="str">
        <f ca="1">IF($G59="","",TEXT(VLOOKUP($A59,Mitglieder!$D$24:$BG$323,AS$303),"0.00"))</f>
        <v/>
      </c>
      <c r="AT59" s="54" t="str">
        <f ca="1">IF(OR(VLOOKUP($A59,Mitglieder!$D$24:$BG$323,AT$303)="",$G59=""),"",VLOOKUP($A59,Mitglieder!$D$24:$BG$323,AT$303))</f>
        <v/>
      </c>
      <c r="AU59" s="45" t="str">
        <f ca="1">IF($G59="","",TEXT(VLOOKUP($A59,Mitglieder!$D$24:$BG$323,AU$303),"0.00"))</f>
        <v/>
      </c>
      <c r="AV59" s="45" t="str">
        <f ca="1">IF($G59="","",TEXT(VLOOKUP($A59,Mitglieder!$D$24:$BG$323,AV$303),"0.00"))</f>
        <v/>
      </c>
      <c r="AW59" s="42" t="str">
        <f ca="1">IF($G59="","",VLOOKUP($A59,Mitglieder!$D$24:$BG$323,AW$303))</f>
        <v/>
      </c>
      <c r="AX59" s="54" t="str">
        <f ca="1">IF(OR(VLOOKUP($A59,Mitglieder!$D$24:$BG$323,AX$303)="",$G59=""),"",VLOOKUP($A59,Mitglieder!$D$24:$BG$323,AX$303))</f>
        <v/>
      </c>
      <c r="AY59" s="75" t="str">
        <f t="shared" ca="1" si="0"/>
        <v/>
      </c>
      <c r="AZ59" s="43" t="str">
        <f ca="1">IF($G59="","",TEXT(VLOOKUP($A59,Mitglieder!$C$24:$BG$323,AZ$303),"TT.MM.JJJJ"))</f>
        <v/>
      </c>
      <c r="BA59" s="43" t="str">
        <f ca="1">IF($G59="","",TEXT(VLOOKUP($A59,Mitglieder!$C$24:$BG$323,BA$303),"TT.MM.JJJJ"))</f>
        <v/>
      </c>
      <c r="BB59" s="43" t="str">
        <f ca="1">IF($G59="","",TEXT(VLOOKUP($A59,Mitglieder!$C$24:$BG$323,BB$303),"TT.MM.JJJJ"))</f>
        <v/>
      </c>
      <c r="BC59" s="43" t="str">
        <f ca="1">IF($G59="","",TEXT(VLOOKUP($A59,Mitglieder!$C$24:$BG$323,BC$303),"TT.MM.JJJJ"))</f>
        <v/>
      </c>
      <c r="BD59" s="75" t="str">
        <f t="shared" ca="1" si="1"/>
        <v/>
      </c>
      <c r="BE59" s="42" t="str">
        <f ca="1">IF($G59="","",VLOOKUP($A59,Mitglieder!$D$24:$BG$323,BE$303))</f>
        <v/>
      </c>
      <c r="BF59" s="42" t="str">
        <f ca="1">IF($G59="","",VLOOKUP($A59,Mitglieder!$D$24:$BG$323,BF$303))</f>
        <v/>
      </c>
      <c r="BH59" s="75" t="str">
        <f ca="1">IF(G59="","",AY59+'Details Verein'!$D$25)</f>
        <v/>
      </c>
    </row>
    <row r="60" spans="1:60" x14ac:dyDescent="0.35">
      <c r="A60" s="42">
        <v>60</v>
      </c>
      <c r="B60" s="42"/>
      <c r="C60" s="42">
        <f ca="1">VLOOKUP($A60,Mitglieder!$D$24:$BA$323,C$303)</f>
        <v>1.0299999999999967</v>
      </c>
      <c r="D60" s="42"/>
      <c r="E60" s="42" t="str">
        <f ca="1">IF($G60="","",VLOOKUP($A60,Mitglieder!$D$24:$BG$323,E$303))</f>
        <v/>
      </c>
      <c r="F60" s="54" t="str">
        <f ca="1">IF(OR(VLOOKUP($A60,Mitglieder!$D$24:$BG$323,F$303)="",$G60=""),"",VLOOKUP($A60,Mitglieder!$D$24:$BG$323,F$303))</f>
        <v/>
      </c>
      <c r="G60" s="72" t="str">
        <f ca="1">IF(C60/ROUND(C60,0)=1,VLOOKUP($A60,Mitglieder!$D$24:$BA$323,G$303),"")</f>
        <v/>
      </c>
      <c r="H60" s="42" t="str">
        <f ca="1">IF($G60="","",VLOOKUP($A60,Mitglieder!$D$24:$BG$323,H$303))</f>
        <v/>
      </c>
      <c r="I60" s="54" t="str">
        <f ca="1">IF(OR(VLOOKUP($A60,Mitglieder!$D$24:$BG$323,I$303)="",$G60=""),"",VLOOKUP($A60,Mitglieder!$D$24:$BG$323,I$303))</f>
        <v/>
      </c>
      <c r="J60" s="42" t="str">
        <f ca="1">IF($G60="","",VLOOKUP($A60,Mitglieder!$D$24:$BG$323,J$303))</f>
        <v/>
      </c>
      <c r="K60" s="54" t="str">
        <f ca="1">IF(OR(VLOOKUP($A60,Mitglieder!$D$24:$BG$323,K$303)="",$G60=""),"",VLOOKUP($A60,Mitglieder!$D$24:$BG$323,K$303))</f>
        <v/>
      </c>
      <c r="L60" s="42" t="str">
        <f ca="1">IF($G60="","",VLOOKUP($A60,Mitglieder!$D$24:$BG$323,L$303))</f>
        <v/>
      </c>
      <c r="M60" s="42" t="str">
        <f ca="1">IF($G60="","",VLOOKUP($A60,Mitglieder!$D$24:$BG$323,M$303))</f>
        <v/>
      </c>
      <c r="N60" s="42" t="str">
        <f ca="1">IF($G60="","",VLOOKUP($A60,Mitglieder!$D$24:$BG$323,N$303))</f>
        <v/>
      </c>
      <c r="O60" s="42" t="str">
        <f ca="1">IF($G60="","",VLOOKUP($A60,Mitglieder!$D$24:$BG$323,O$303))</f>
        <v/>
      </c>
      <c r="P60" s="42" t="str">
        <f ca="1">IF($G60="","",VLOOKUP($A60,Mitglieder!$D$24:$BG$323,P$303))</f>
        <v/>
      </c>
      <c r="Q60" s="42" t="str">
        <f ca="1">IF($G60="","",VLOOKUP($A60,Mitglieder!$D$24:$BG$323,Q$303))</f>
        <v/>
      </c>
      <c r="R60" s="54" t="str">
        <f ca="1">IF(OR(VLOOKUP($A60,Mitglieder!$D$24:$BG$323,R$303)="",$G60=""),"",VLOOKUP($A60,Mitglieder!$D$24:$BG$323,R$303))</f>
        <v/>
      </c>
      <c r="S60" s="43" t="str">
        <f ca="1">IF($G60="","",TEXT(VLOOKUP($A60,Mitglieder!$D$24:$BG$323,S$303),"TT.MM.JJJJ"))</f>
        <v/>
      </c>
      <c r="T60" s="43" t="str">
        <f ca="1">IF($G60="","",TEXT(VLOOKUP($A60,Mitglieder!$D$24:$BG$323,T$303),"TT.MM.JJJJ"))</f>
        <v/>
      </c>
      <c r="U60" s="43" t="str">
        <f ca="1">IF($G60="","",TEXT(VLOOKUP($A60,Mitglieder!$D$24:$BG$323,U$303),"TT.MM.JJJJ"))</f>
        <v/>
      </c>
      <c r="V60" s="54" t="str">
        <f ca="1">IF(OR(VLOOKUP($A60,Mitglieder!$D$24:$BG$323,V$303)="",$G60=""),"",VLOOKUP($A60,Mitglieder!$D$24:$BG$323,V$303))</f>
        <v/>
      </c>
      <c r="W60" s="54" t="str">
        <f ca="1">IF(OR(VLOOKUP($A60,Mitglieder!$D$24:$BG$323,W$303)="",$G60=""),"",VLOOKUP($A60,Mitglieder!$D$24:$BG$323,W$303))</f>
        <v/>
      </c>
      <c r="X60" s="54" t="str">
        <f ca="1">IF(OR(VLOOKUP($A60,Mitglieder!$D$24:$BG$323,X$303)="",$G60=""),"",VLOOKUP($A60,Mitglieder!$D$24:$BG$323,X$303))</f>
        <v/>
      </c>
      <c r="Y60" s="54" t="str">
        <f ca="1">IF(OR(VLOOKUP($A60,Mitglieder!$D$24:$BG$323,Y$303)="",$G60=""),"",VLOOKUP($A60,Mitglieder!$D$24:$BG$323,Y$303))</f>
        <v/>
      </c>
      <c r="Z60" s="54" t="str">
        <f ca="1">IF(OR(VLOOKUP($A60,Mitglieder!$D$24:$BG$323,Z$303)="",$G60=""),"",VLOOKUP($A60,Mitglieder!$D$24:$BG$323,Z$303))</f>
        <v/>
      </c>
      <c r="AA60" s="54" t="str">
        <f ca="1">IF(OR(VLOOKUP($A60,Mitglieder!$D$24:$BG$323,AA$303)="",$G60=""),"",VLOOKUP($A60,Mitglieder!$D$24:$BG$323,AA$303))</f>
        <v/>
      </c>
      <c r="AB60" s="54" t="str">
        <f ca="1">IF(OR(VLOOKUP($A60,Mitglieder!$D$24:$BG$323,AB$303)="",$G60=""),"",VLOOKUP($A60,Mitglieder!$D$24:$BG$323,AB$303))</f>
        <v/>
      </c>
      <c r="AC60" s="54" t="str">
        <f ca="1">IF(OR(VLOOKUP($A60,Mitglieder!$D$24:$BG$323,AC$303)="",$G60=""),"",VLOOKUP($A60,Mitglieder!$D$24:$BG$323,AC$303))</f>
        <v/>
      </c>
      <c r="AD60" s="54" t="str">
        <f ca="1">IF(OR(VLOOKUP($A60,Mitglieder!$D$24:$BG$323,AD$303)="",$G60=""),"",VLOOKUP($A60,Mitglieder!$D$24:$BG$323,AD$303))</f>
        <v/>
      </c>
      <c r="AE60" s="54" t="str">
        <f ca="1">IF(OR(VLOOKUP($A60,Mitglieder!$D$24:$BG$323,AE$303)="",$G60=""),"",VLOOKUP($A60,Mitglieder!$D$24:$BG$323,AE$303))</f>
        <v/>
      </c>
      <c r="AF60" s="54" t="str">
        <f ca="1">IF(OR(VLOOKUP($A60,Mitglieder!$D$24:$BG$323,AF$303)="",$G60=""),"",VLOOKUP($A60,Mitglieder!$D$24:$BG$323,AF$303))</f>
        <v/>
      </c>
      <c r="AG60" s="54" t="str">
        <f ca="1">IF(OR(VLOOKUP($A60,Mitglieder!$D$24:$BG$323,AG$303)="",$G60=""),"",VLOOKUP($A60,Mitglieder!$D$24:$BG$323,AG$303))</f>
        <v/>
      </c>
      <c r="AH60" s="54" t="str">
        <f ca="1">IF(OR(VLOOKUP($A60,Mitglieder!$D$24:$BG$323,AH$303)="",$G60=""),"",VLOOKUP($A60,Mitglieder!$D$24:$BG$323,AH$303))</f>
        <v/>
      </c>
      <c r="AI60" s="54" t="str">
        <f ca="1">IF(OR(VLOOKUP($A60,Mitglieder!$D$24:$BG$323,AI$303)="",$G60=""),"",VLOOKUP($A60,Mitglieder!$D$24:$BG$323,AI$303))</f>
        <v/>
      </c>
      <c r="AJ60" s="54" t="str">
        <f ca="1">IF(OR(VLOOKUP($A60,Mitglieder!$D$24:$BG$323,AJ$303)="",$G60=""),"",VLOOKUP($A60,Mitglieder!$D$24:$BG$323,AJ$303))</f>
        <v/>
      </c>
      <c r="AK60" s="54" t="str">
        <f ca="1">IF(OR(VLOOKUP($A60,Mitglieder!$D$24:$BG$323,AK$303)="",$G60=""),"",VLOOKUP($A60,Mitglieder!$D$24:$BG$323,AK$303))</f>
        <v/>
      </c>
      <c r="AL60" s="54" t="str">
        <f ca="1">IF(OR(VLOOKUP($A60,Mitglieder!$D$24:$BG$323,AL$303)="",$G60=""),"",VLOOKUP($A60,Mitglieder!$D$24:$BG$323,AL$303))</f>
        <v/>
      </c>
      <c r="AM60" s="42" t="str">
        <f ca="1">IF($G60="","",VLOOKUP($A60,Mitglieder!$D$24:$BG$323,AM$303))</f>
        <v/>
      </c>
      <c r="AN60" s="54" t="str">
        <f ca="1">IF(OR(VLOOKUP($A60,Mitglieder!$D$24:$BG$323,AN$303)="",$G60=""),"",VLOOKUP($A60,Mitglieder!$D$24:$BG$323,AN$303))</f>
        <v/>
      </c>
      <c r="AO60" s="43" t="str">
        <f ca="1">IF($G60="","",TEXT(VLOOKUP($A60,Mitglieder!$D$24:$BG$323,AO$303),"TT.MM.JJJJ"))</f>
        <v/>
      </c>
      <c r="AP60" s="42" t="str">
        <f ca="1">IF($G60="","",VLOOKUP($A60,Mitglieder!$D$24:$BG$323,AP$303))</f>
        <v/>
      </c>
      <c r="AQ60" s="45" t="str">
        <f ca="1">IF($G60="","",TEXT(VLOOKUP($A60,Mitglieder!$D$24:$BG$323,AQ$303),"0.00"))</f>
        <v/>
      </c>
      <c r="AR60" s="54" t="str">
        <f ca="1">IF(OR(VLOOKUP($A60,Mitglieder!$D$24:$BG$323,AR$303)="",$G60=""),"",VLOOKUP($A60,Mitglieder!$D$24:$BG$323,AR$303))</f>
        <v/>
      </c>
      <c r="AS60" s="45" t="str">
        <f ca="1">IF($G60="","",TEXT(VLOOKUP($A60,Mitglieder!$D$24:$BG$323,AS$303),"0.00"))</f>
        <v/>
      </c>
      <c r="AT60" s="54" t="str">
        <f ca="1">IF(OR(VLOOKUP($A60,Mitglieder!$D$24:$BG$323,AT$303)="",$G60=""),"",VLOOKUP($A60,Mitglieder!$D$24:$BG$323,AT$303))</f>
        <v/>
      </c>
      <c r="AU60" s="45" t="str">
        <f ca="1">IF($G60="","",TEXT(VLOOKUP($A60,Mitglieder!$D$24:$BG$323,AU$303),"0.00"))</f>
        <v/>
      </c>
      <c r="AV60" s="45" t="str">
        <f ca="1">IF($G60="","",TEXT(VLOOKUP($A60,Mitglieder!$D$24:$BG$323,AV$303),"0.00"))</f>
        <v/>
      </c>
      <c r="AW60" s="42" t="str">
        <f ca="1">IF($G60="","",VLOOKUP($A60,Mitglieder!$D$24:$BG$323,AW$303))</f>
        <v/>
      </c>
      <c r="AX60" s="54" t="str">
        <f ca="1">IF(OR(VLOOKUP($A60,Mitglieder!$D$24:$BG$323,AX$303)="",$G60=""),"",VLOOKUP($A60,Mitglieder!$D$24:$BG$323,AX$303))</f>
        <v/>
      </c>
      <c r="AY60" s="75" t="str">
        <f t="shared" ca="1" si="0"/>
        <v/>
      </c>
      <c r="AZ60" s="43" t="str">
        <f ca="1">IF($G60="","",TEXT(VLOOKUP($A60,Mitglieder!$C$24:$BG$323,AZ$303),"TT.MM.JJJJ"))</f>
        <v/>
      </c>
      <c r="BA60" s="43" t="str">
        <f ca="1">IF($G60="","",TEXT(VLOOKUP($A60,Mitglieder!$C$24:$BG$323,BA$303),"TT.MM.JJJJ"))</f>
        <v/>
      </c>
      <c r="BB60" s="43" t="str">
        <f ca="1">IF($G60="","",TEXT(VLOOKUP($A60,Mitglieder!$C$24:$BG$323,BB$303),"TT.MM.JJJJ"))</f>
        <v/>
      </c>
      <c r="BC60" s="43" t="str">
        <f ca="1">IF($G60="","",TEXT(VLOOKUP($A60,Mitglieder!$C$24:$BG$323,BC$303),"TT.MM.JJJJ"))</f>
        <v/>
      </c>
      <c r="BD60" s="75" t="str">
        <f t="shared" ca="1" si="1"/>
        <v/>
      </c>
      <c r="BE60" s="42" t="str">
        <f ca="1">IF($G60="","",VLOOKUP($A60,Mitglieder!$D$24:$BG$323,BE$303))</f>
        <v/>
      </c>
      <c r="BF60" s="42" t="str">
        <f ca="1">IF($G60="","",VLOOKUP($A60,Mitglieder!$D$24:$BG$323,BF$303))</f>
        <v/>
      </c>
      <c r="BH60" s="75" t="str">
        <f ca="1">IF(G60="","",AY60+'Details Verein'!$D$25)</f>
        <v/>
      </c>
    </row>
    <row r="61" spans="1:60" x14ac:dyDescent="0.35">
      <c r="A61" s="42">
        <v>61</v>
      </c>
      <c r="B61" s="42"/>
      <c r="C61" s="42">
        <f ca="1">VLOOKUP($A61,Mitglieder!$D$24:$BA$323,C$303)</f>
        <v>1.0299999999999967</v>
      </c>
      <c r="D61" s="42"/>
      <c r="E61" s="42" t="str">
        <f ca="1">IF($G61="","",VLOOKUP($A61,Mitglieder!$D$24:$BG$323,E$303))</f>
        <v/>
      </c>
      <c r="F61" s="54" t="str">
        <f ca="1">IF(OR(VLOOKUP($A61,Mitglieder!$D$24:$BG$323,F$303)="",$G61=""),"",VLOOKUP($A61,Mitglieder!$D$24:$BG$323,F$303))</f>
        <v/>
      </c>
      <c r="G61" s="72" t="str">
        <f ca="1">IF(C61/ROUND(C61,0)=1,VLOOKUP($A61,Mitglieder!$D$24:$BA$323,G$303),"")</f>
        <v/>
      </c>
      <c r="H61" s="42" t="str">
        <f ca="1">IF($G61="","",VLOOKUP($A61,Mitglieder!$D$24:$BG$323,H$303))</f>
        <v/>
      </c>
      <c r="I61" s="54" t="str">
        <f ca="1">IF(OR(VLOOKUP($A61,Mitglieder!$D$24:$BG$323,I$303)="",$G61=""),"",VLOOKUP($A61,Mitglieder!$D$24:$BG$323,I$303))</f>
        <v/>
      </c>
      <c r="J61" s="42" t="str">
        <f ca="1">IF($G61="","",VLOOKUP($A61,Mitglieder!$D$24:$BG$323,J$303))</f>
        <v/>
      </c>
      <c r="K61" s="54" t="str">
        <f ca="1">IF(OR(VLOOKUP($A61,Mitglieder!$D$24:$BG$323,K$303)="",$G61=""),"",VLOOKUP($A61,Mitglieder!$D$24:$BG$323,K$303))</f>
        <v/>
      </c>
      <c r="L61" s="42" t="str">
        <f ca="1">IF($G61="","",VLOOKUP($A61,Mitglieder!$D$24:$BG$323,L$303))</f>
        <v/>
      </c>
      <c r="M61" s="42" t="str">
        <f ca="1">IF($G61="","",VLOOKUP($A61,Mitglieder!$D$24:$BG$323,M$303))</f>
        <v/>
      </c>
      <c r="N61" s="42" t="str">
        <f ca="1">IF($G61="","",VLOOKUP($A61,Mitglieder!$D$24:$BG$323,N$303))</f>
        <v/>
      </c>
      <c r="O61" s="42" t="str">
        <f ca="1">IF($G61="","",VLOOKUP($A61,Mitglieder!$D$24:$BG$323,O$303))</f>
        <v/>
      </c>
      <c r="P61" s="42" t="str">
        <f ca="1">IF($G61="","",VLOOKUP($A61,Mitglieder!$D$24:$BG$323,P$303))</f>
        <v/>
      </c>
      <c r="Q61" s="42" t="str">
        <f ca="1">IF($G61="","",VLOOKUP($A61,Mitglieder!$D$24:$BG$323,Q$303))</f>
        <v/>
      </c>
      <c r="R61" s="54" t="str">
        <f ca="1">IF(OR(VLOOKUP($A61,Mitglieder!$D$24:$BG$323,R$303)="",$G61=""),"",VLOOKUP($A61,Mitglieder!$D$24:$BG$323,R$303))</f>
        <v/>
      </c>
      <c r="S61" s="43" t="str">
        <f ca="1">IF($G61="","",TEXT(VLOOKUP($A61,Mitglieder!$D$24:$BG$323,S$303),"TT.MM.JJJJ"))</f>
        <v/>
      </c>
      <c r="T61" s="43" t="str">
        <f ca="1">IF($G61="","",TEXT(VLOOKUP($A61,Mitglieder!$D$24:$BG$323,T$303),"TT.MM.JJJJ"))</f>
        <v/>
      </c>
      <c r="U61" s="43" t="str">
        <f ca="1">IF($G61="","",TEXT(VLOOKUP($A61,Mitglieder!$D$24:$BG$323,U$303),"TT.MM.JJJJ"))</f>
        <v/>
      </c>
      <c r="V61" s="54" t="str">
        <f ca="1">IF(OR(VLOOKUP($A61,Mitglieder!$D$24:$BG$323,V$303)="",$G61=""),"",VLOOKUP($A61,Mitglieder!$D$24:$BG$323,V$303))</f>
        <v/>
      </c>
      <c r="W61" s="54" t="str">
        <f ca="1">IF(OR(VLOOKUP($A61,Mitglieder!$D$24:$BG$323,W$303)="",$G61=""),"",VLOOKUP($A61,Mitglieder!$D$24:$BG$323,W$303))</f>
        <v/>
      </c>
      <c r="X61" s="54" t="str">
        <f ca="1">IF(OR(VLOOKUP($A61,Mitglieder!$D$24:$BG$323,X$303)="",$G61=""),"",VLOOKUP($A61,Mitglieder!$D$24:$BG$323,X$303))</f>
        <v/>
      </c>
      <c r="Y61" s="54" t="str">
        <f ca="1">IF(OR(VLOOKUP($A61,Mitglieder!$D$24:$BG$323,Y$303)="",$G61=""),"",VLOOKUP($A61,Mitglieder!$D$24:$BG$323,Y$303))</f>
        <v/>
      </c>
      <c r="Z61" s="54" t="str">
        <f ca="1">IF(OR(VLOOKUP($A61,Mitglieder!$D$24:$BG$323,Z$303)="",$G61=""),"",VLOOKUP($A61,Mitglieder!$D$24:$BG$323,Z$303))</f>
        <v/>
      </c>
      <c r="AA61" s="54" t="str">
        <f ca="1">IF(OR(VLOOKUP($A61,Mitglieder!$D$24:$BG$323,AA$303)="",$G61=""),"",VLOOKUP($A61,Mitglieder!$D$24:$BG$323,AA$303))</f>
        <v/>
      </c>
      <c r="AB61" s="54" t="str">
        <f ca="1">IF(OR(VLOOKUP($A61,Mitglieder!$D$24:$BG$323,AB$303)="",$G61=""),"",VLOOKUP($A61,Mitglieder!$D$24:$BG$323,AB$303))</f>
        <v/>
      </c>
      <c r="AC61" s="54" t="str">
        <f ca="1">IF(OR(VLOOKUP($A61,Mitglieder!$D$24:$BG$323,AC$303)="",$G61=""),"",VLOOKUP($A61,Mitglieder!$D$24:$BG$323,AC$303))</f>
        <v/>
      </c>
      <c r="AD61" s="54" t="str">
        <f ca="1">IF(OR(VLOOKUP($A61,Mitglieder!$D$24:$BG$323,AD$303)="",$G61=""),"",VLOOKUP($A61,Mitglieder!$D$24:$BG$323,AD$303))</f>
        <v/>
      </c>
      <c r="AE61" s="54" t="str">
        <f ca="1">IF(OR(VLOOKUP($A61,Mitglieder!$D$24:$BG$323,AE$303)="",$G61=""),"",VLOOKUP($A61,Mitglieder!$D$24:$BG$323,AE$303))</f>
        <v/>
      </c>
      <c r="AF61" s="54" t="str">
        <f ca="1">IF(OR(VLOOKUP($A61,Mitglieder!$D$24:$BG$323,AF$303)="",$G61=""),"",VLOOKUP($A61,Mitglieder!$D$24:$BG$323,AF$303))</f>
        <v/>
      </c>
      <c r="AG61" s="54" t="str">
        <f ca="1">IF(OR(VLOOKUP($A61,Mitglieder!$D$24:$BG$323,AG$303)="",$G61=""),"",VLOOKUP($A61,Mitglieder!$D$24:$BG$323,AG$303))</f>
        <v/>
      </c>
      <c r="AH61" s="54" t="str">
        <f ca="1">IF(OR(VLOOKUP($A61,Mitglieder!$D$24:$BG$323,AH$303)="",$G61=""),"",VLOOKUP($A61,Mitglieder!$D$24:$BG$323,AH$303))</f>
        <v/>
      </c>
      <c r="AI61" s="54" t="str">
        <f ca="1">IF(OR(VLOOKUP($A61,Mitglieder!$D$24:$BG$323,AI$303)="",$G61=""),"",VLOOKUP($A61,Mitglieder!$D$24:$BG$323,AI$303))</f>
        <v/>
      </c>
      <c r="AJ61" s="54" t="str">
        <f ca="1">IF(OR(VLOOKUP($A61,Mitglieder!$D$24:$BG$323,AJ$303)="",$G61=""),"",VLOOKUP($A61,Mitglieder!$D$24:$BG$323,AJ$303))</f>
        <v/>
      </c>
      <c r="AK61" s="54" t="str">
        <f ca="1">IF(OR(VLOOKUP($A61,Mitglieder!$D$24:$BG$323,AK$303)="",$G61=""),"",VLOOKUP($A61,Mitglieder!$D$24:$BG$323,AK$303))</f>
        <v/>
      </c>
      <c r="AL61" s="54" t="str">
        <f ca="1">IF(OR(VLOOKUP($A61,Mitglieder!$D$24:$BG$323,AL$303)="",$G61=""),"",VLOOKUP($A61,Mitglieder!$D$24:$BG$323,AL$303))</f>
        <v/>
      </c>
      <c r="AM61" s="42" t="str">
        <f ca="1">IF($G61="","",VLOOKUP($A61,Mitglieder!$D$24:$BG$323,AM$303))</f>
        <v/>
      </c>
      <c r="AN61" s="54" t="str">
        <f ca="1">IF(OR(VLOOKUP($A61,Mitglieder!$D$24:$BG$323,AN$303)="",$G61=""),"",VLOOKUP($A61,Mitglieder!$D$24:$BG$323,AN$303))</f>
        <v/>
      </c>
      <c r="AO61" s="43" t="str">
        <f ca="1">IF($G61="","",TEXT(VLOOKUP($A61,Mitglieder!$D$24:$BG$323,AO$303),"TT.MM.JJJJ"))</f>
        <v/>
      </c>
      <c r="AP61" s="42" t="str">
        <f ca="1">IF($G61="","",VLOOKUP($A61,Mitglieder!$D$24:$BG$323,AP$303))</f>
        <v/>
      </c>
      <c r="AQ61" s="45" t="str">
        <f ca="1">IF($G61="","",TEXT(VLOOKUP($A61,Mitglieder!$D$24:$BG$323,AQ$303),"0.00"))</f>
        <v/>
      </c>
      <c r="AR61" s="54" t="str">
        <f ca="1">IF(OR(VLOOKUP($A61,Mitglieder!$D$24:$BG$323,AR$303)="",$G61=""),"",VLOOKUP($A61,Mitglieder!$D$24:$BG$323,AR$303))</f>
        <v/>
      </c>
      <c r="AS61" s="45" t="str">
        <f ca="1">IF($G61="","",TEXT(VLOOKUP($A61,Mitglieder!$D$24:$BG$323,AS$303),"0.00"))</f>
        <v/>
      </c>
      <c r="AT61" s="54" t="str">
        <f ca="1">IF(OR(VLOOKUP($A61,Mitglieder!$D$24:$BG$323,AT$303)="",$G61=""),"",VLOOKUP($A61,Mitglieder!$D$24:$BG$323,AT$303))</f>
        <v/>
      </c>
      <c r="AU61" s="45" t="str">
        <f ca="1">IF($G61="","",TEXT(VLOOKUP($A61,Mitglieder!$D$24:$BG$323,AU$303),"0.00"))</f>
        <v/>
      </c>
      <c r="AV61" s="45" t="str">
        <f ca="1">IF($G61="","",TEXT(VLOOKUP($A61,Mitglieder!$D$24:$BG$323,AV$303),"0.00"))</f>
        <v/>
      </c>
      <c r="AW61" s="42" t="str">
        <f ca="1">IF($G61="","",VLOOKUP($A61,Mitglieder!$D$24:$BG$323,AW$303))</f>
        <v/>
      </c>
      <c r="AX61" s="54" t="str">
        <f ca="1">IF(OR(VLOOKUP($A61,Mitglieder!$D$24:$BG$323,AX$303)="",$G61=""),"",VLOOKUP($A61,Mitglieder!$D$24:$BG$323,AX$303))</f>
        <v/>
      </c>
      <c r="AY61" s="75" t="str">
        <f t="shared" ca="1" si="0"/>
        <v/>
      </c>
      <c r="AZ61" s="43" t="str">
        <f ca="1">IF($G61="","",TEXT(VLOOKUP($A61,Mitglieder!$C$24:$BG$323,AZ$303),"TT.MM.JJJJ"))</f>
        <v/>
      </c>
      <c r="BA61" s="43" t="str">
        <f ca="1">IF($G61="","",TEXT(VLOOKUP($A61,Mitglieder!$C$24:$BG$323,BA$303),"TT.MM.JJJJ"))</f>
        <v/>
      </c>
      <c r="BB61" s="43" t="str">
        <f ca="1">IF($G61="","",TEXT(VLOOKUP($A61,Mitglieder!$C$24:$BG$323,BB$303),"TT.MM.JJJJ"))</f>
        <v/>
      </c>
      <c r="BC61" s="43" t="str">
        <f ca="1">IF($G61="","",TEXT(VLOOKUP($A61,Mitglieder!$C$24:$BG$323,BC$303),"TT.MM.JJJJ"))</f>
        <v/>
      </c>
      <c r="BD61" s="75" t="str">
        <f t="shared" ca="1" si="1"/>
        <v/>
      </c>
      <c r="BE61" s="42" t="str">
        <f ca="1">IF($G61="","",VLOOKUP($A61,Mitglieder!$D$24:$BG$323,BE$303))</f>
        <v/>
      </c>
      <c r="BF61" s="42" t="str">
        <f ca="1">IF($G61="","",VLOOKUP($A61,Mitglieder!$D$24:$BG$323,BF$303))</f>
        <v/>
      </c>
      <c r="BH61" s="75" t="str">
        <f ca="1">IF(G61="","",AY61+'Details Verein'!$D$25)</f>
        <v/>
      </c>
    </row>
    <row r="62" spans="1:60" x14ac:dyDescent="0.35">
      <c r="A62" s="42">
        <v>62</v>
      </c>
      <c r="B62" s="42"/>
      <c r="C62" s="42">
        <f ca="1">VLOOKUP($A62,Mitglieder!$D$24:$BA$323,C$303)</f>
        <v>1.0299999999999967</v>
      </c>
      <c r="D62" s="42"/>
      <c r="E62" s="42" t="str">
        <f ca="1">IF($G62="","",VLOOKUP($A62,Mitglieder!$D$24:$BG$323,E$303))</f>
        <v/>
      </c>
      <c r="F62" s="54" t="str">
        <f ca="1">IF(OR(VLOOKUP($A62,Mitglieder!$D$24:$BG$323,F$303)="",$G62=""),"",VLOOKUP($A62,Mitglieder!$D$24:$BG$323,F$303))</f>
        <v/>
      </c>
      <c r="G62" s="72" t="str">
        <f ca="1">IF(C62/ROUND(C62,0)=1,VLOOKUP($A62,Mitglieder!$D$24:$BA$323,G$303),"")</f>
        <v/>
      </c>
      <c r="H62" s="42" t="str">
        <f ca="1">IF($G62="","",VLOOKUP($A62,Mitglieder!$D$24:$BG$323,H$303))</f>
        <v/>
      </c>
      <c r="I62" s="54" t="str">
        <f ca="1">IF(OR(VLOOKUP($A62,Mitglieder!$D$24:$BG$323,I$303)="",$G62=""),"",VLOOKUP($A62,Mitglieder!$D$24:$BG$323,I$303))</f>
        <v/>
      </c>
      <c r="J62" s="42" t="str">
        <f ca="1">IF($G62="","",VLOOKUP($A62,Mitglieder!$D$24:$BG$323,J$303))</f>
        <v/>
      </c>
      <c r="K62" s="54" t="str">
        <f ca="1">IF(OR(VLOOKUP($A62,Mitglieder!$D$24:$BG$323,K$303)="",$G62=""),"",VLOOKUP($A62,Mitglieder!$D$24:$BG$323,K$303))</f>
        <v/>
      </c>
      <c r="L62" s="42" t="str">
        <f ca="1">IF($G62="","",VLOOKUP($A62,Mitglieder!$D$24:$BG$323,L$303))</f>
        <v/>
      </c>
      <c r="M62" s="42" t="str">
        <f ca="1">IF($G62="","",VLOOKUP($A62,Mitglieder!$D$24:$BG$323,M$303))</f>
        <v/>
      </c>
      <c r="N62" s="42" t="str">
        <f ca="1">IF($G62="","",VLOOKUP($A62,Mitglieder!$D$24:$BG$323,N$303))</f>
        <v/>
      </c>
      <c r="O62" s="42" t="str">
        <f ca="1">IF($G62="","",VLOOKUP($A62,Mitglieder!$D$24:$BG$323,O$303))</f>
        <v/>
      </c>
      <c r="P62" s="42" t="str">
        <f ca="1">IF($G62="","",VLOOKUP($A62,Mitglieder!$D$24:$BG$323,P$303))</f>
        <v/>
      </c>
      <c r="Q62" s="42" t="str">
        <f ca="1">IF($G62="","",VLOOKUP($A62,Mitglieder!$D$24:$BG$323,Q$303))</f>
        <v/>
      </c>
      <c r="R62" s="54" t="str">
        <f ca="1">IF(OR(VLOOKUP($A62,Mitglieder!$D$24:$BG$323,R$303)="",$G62=""),"",VLOOKUP($A62,Mitglieder!$D$24:$BG$323,R$303))</f>
        <v/>
      </c>
      <c r="S62" s="43" t="str">
        <f ca="1">IF($G62="","",TEXT(VLOOKUP($A62,Mitglieder!$D$24:$BG$323,S$303),"TT.MM.JJJJ"))</f>
        <v/>
      </c>
      <c r="T62" s="43" t="str">
        <f ca="1">IF($G62="","",TEXT(VLOOKUP($A62,Mitglieder!$D$24:$BG$323,T$303),"TT.MM.JJJJ"))</f>
        <v/>
      </c>
      <c r="U62" s="43" t="str">
        <f ca="1">IF($G62="","",TEXT(VLOOKUP($A62,Mitglieder!$D$24:$BG$323,U$303),"TT.MM.JJJJ"))</f>
        <v/>
      </c>
      <c r="V62" s="54" t="str">
        <f ca="1">IF(OR(VLOOKUP($A62,Mitglieder!$D$24:$BG$323,V$303)="",$G62=""),"",VLOOKUP($A62,Mitglieder!$D$24:$BG$323,V$303))</f>
        <v/>
      </c>
      <c r="W62" s="54" t="str">
        <f ca="1">IF(OR(VLOOKUP($A62,Mitglieder!$D$24:$BG$323,W$303)="",$G62=""),"",VLOOKUP($A62,Mitglieder!$D$24:$BG$323,W$303))</f>
        <v/>
      </c>
      <c r="X62" s="54" t="str">
        <f ca="1">IF(OR(VLOOKUP($A62,Mitglieder!$D$24:$BG$323,X$303)="",$G62=""),"",VLOOKUP($A62,Mitglieder!$D$24:$BG$323,X$303))</f>
        <v/>
      </c>
      <c r="Y62" s="54" t="str">
        <f ca="1">IF(OR(VLOOKUP($A62,Mitglieder!$D$24:$BG$323,Y$303)="",$G62=""),"",VLOOKUP($A62,Mitglieder!$D$24:$BG$323,Y$303))</f>
        <v/>
      </c>
      <c r="Z62" s="54" t="str">
        <f ca="1">IF(OR(VLOOKUP($A62,Mitglieder!$D$24:$BG$323,Z$303)="",$G62=""),"",VLOOKUP($A62,Mitglieder!$D$24:$BG$323,Z$303))</f>
        <v/>
      </c>
      <c r="AA62" s="54" t="str">
        <f ca="1">IF(OR(VLOOKUP($A62,Mitglieder!$D$24:$BG$323,AA$303)="",$G62=""),"",VLOOKUP($A62,Mitglieder!$D$24:$BG$323,AA$303))</f>
        <v/>
      </c>
      <c r="AB62" s="54" t="str">
        <f ca="1">IF(OR(VLOOKUP($A62,Mitglieder!$D$24:$BG$323,AB$303)="",$G62=""),"",VLOOKUP($A62,Mitglieder!$D$24:$BG$323,AB$303))</f>
        <v/>
      </c>
      <c r="AC62" s="54" t="str">
        <f ca="1">IF(OR(VLOOKUP($A62,Mitglieder!$D$24:$BG$323,AC$303)="",$G62=""),"",VLOOKUP($A62,Mitglieder!$D$24:$BG$323,AC$303))</f>
        <v/>
      </c>
      <c r="AD62" s="54" t="str">
        <f ca="1">IF(OR(VLOOKUP($A62,Mitglieder!$D$24:$BG$323,AD$303)="",$G62=""),"",VLOOKUP($A62,Mitglieder!$D$24:$BG$323,AD$303))</f>
        <v/>
      </c>
      <c r="AE62" s="54" t="str">
        <f ca="1">IF(OR(VLOOKUP($A62,Mitglieder!$D$24:$BG$323,AE$303)="",$G62=""),"",VLOOKUP($A62,Mitglieder!$D$24:$BG$323,AE$303))</f>
        <v/>
      </c>
      <c r="AF62" s="54" t="str">
        <f ca="1">IF(OR(VLOOKUP($A62,Mitglieder!$D$24:$BG$323,AF$303)="",$G62=""),"",VLOOKUP($A62,Mitglieder!$D$24:$BG$323,AF$303))</f>
        <v/>
      </c>
      <c r="AG62" s="54" t="str">
        <f ca="1">IF(OR(VLOOKUP($A62,Mitglieder!$D$24:$BG$323,AG$303)="",$G62=""),"",VLOOKUP($A62,Mitglieder!$D$24:$BG$323,AG$303))</f>
        <v/>
      </c>
      <c r="AH62" s="54" t="str">
        <f ca="1">IF(OR(VLOOKUP($A62,Mitglieder!$D$24:$BG$323,AH$303)="",$G62=""),"",VLOOKUP($A62,Mitglieder!$D$24:$BG$323,AH$303))</f>
        <v/>
      </c>
      <c r="AI62" s="54" t="str">
        <f ca="1">IF(OR(VLOOKUP($A62,Mitglieder!$D$24:$BG$323,AI$303)="",$G62=""),"",VLOOKUP($A62,Mitglieder!$D$24:$BG$323,AI$303))</f>
        <v/>
      </c>
      <c r="AJ62" s="54" t="str">
        <f ca="1">IF(OR(VLOOKUP($A62,Mitglieder!$D$24:$BG$323,AJ$303)="",$G62=""),"",VLOOKUP($A62,Mitglieder!$D$24:$BG$323,AJ$303))</f>
        <v/>
      </c>
      <c r="AK62" s="54" t="str">
        <f ca="1">IF(OR(VLOOKUP($A62,Mitglieder!$D$24:$BG$323,AK$303)="",$G62=""),"",VLOOKUP($A62,Mitglieder!$D$24:$BG$323,AK$303))</f>
        <v/>
      </c>
      <c r="AL62" s="54" t="str">
        <f ca="1">IF(OR(VLOOKUP($A62,Mitglieder!$D$24:$BG$323,AL$303)="",$G62=""),"",VLOOKUP($A62,Mitglieder!$D$24:$BG$323,AL$303))</f>
        <v/>
      </c>
      <c r="AM62" s="42" t="str">
        <f ca="1">IF($G62="","",VLOOKUP($A62,Mitglieder!$D$24:$BG$323,AM$303))</f>
        <v/>
      </c>
      <c r="AN62" s="54" t="str">
        <f ca="1">IF(OR(VLOOKUP($A62,Mitglieder!$D$24:$BG$323,AN$303)="",$G62=""),"",VLOOKUP($A62,Mitglieder!$D$24:$BG$323,AN$303))</f>
        <v/>
      </c>
      <c r="AO62" s="43" t="str">
        <f ca="1">IF($G62="","",TEXT(VLOOKUP($A62,Mitglieder!$D$24:$BG$323,AO$303),"TT.MM.JJJJ"))</f>
        <v/>
      </c>
      <c r="AP62" s="42" t="str">
        <f ca="1">IF($G62="","",VLOOKUP($A62,Mitglieder!$D$24:$BG$323,AP$303))</f>
        <v/>
      </c>
      <c r="AQ62" s="45" t="str">
        <f ca="1">IF($G62="","",TEXT(VLOOKUP($A62,Mitglieder!$D$24:$BG$323,AQ$303),"0.00"))</f>
        <v/>
      </c>
      <c r="AR62" s="54" t="str">
        <f ca="1">IF(OR(VLOOKUP($A62,Mitglieder!$D$24:$BG$323,AR$303)="",$G62=""),"",VLOOKUP($A62,Mitglieder!$D$24:$BG$323,AR$303))</f>
        <v/>
      </c>
      <c r="AS62" s="45" t="str">
        <f ca="1">IF($G62="","",TEXT(VLOOKUP($A62,Mitglieder!$D$24:$BG$323,AS$303),"0.00"))</f>
        <v/>
      </c>
      <c r="AT62" s="54" t="str">
        <f ca="1">IF(OR(VLOOKUP($A62,Mitglieder!$D$24:$BG$323,AT$303)="",$G62=""),"",VLOOKUP($A62,Mitglieder!$D$24:$BG$323,AT$303))</f>
        <v/>
      </c>
      <c r="AU62" s="45" t="str">
        <f ca="1">IF($G62="","",TEXT(VLOOKUP($A62,Mitglieder!$D$24:$BG$323,AU$303),"0.00"))</f>
        <v/>
      </c>
      <c r="AV62" s="45" t="str">
        <f ca="1">IF($G62="","",TEXT(VLOOKUP($A62,Mitglieder!$D$24:$BG$323,AV$303),"0.00"))</f>
        <v/>
      </c>
      <c r="AW62" s="42" t="str">
        <f ca="1">IF($G62="","",VLOOKUP($A62,Mitglieder!$D$24:$BG$323,AW$303))</f>
        <v/>
      </c>
      <c r="AX62" s="54" t="str">
        <f ca="1">IF(OR(VLOOKUP($A62,Mitglieder!$D$24:$BG$323,AX$303)="",$G62=""),"",VLOOKUP($A62,Mitglieder!$D$24:$BG$323,AX$303))</f>
        <v/>
      </c>
      <c r="AY62" s="75" t="str">
        <f t="shared" ca="1" si="0"/>
        <v/>
      </c>
      <c r="AZ62" s="43" t="str">
        <f ca="1">IF($G62="","",TEXT(VLOOKUP($A62,Mitglieder!$C$24:$BG$323,AZ$303),"TT.MM.JJJJ"))</f>
        <v/>
      </c>
      <c r="BA62" s="43" t="str">
        <f ca="1">IF($G62="","",TEXT(VLOOKUP($A62,Mitglieder!$C$24:$BG$323,BA$303),"TT.MM.JJJJ"))</f>
        <v/>
      </c>
      <c r="BB62" s="43" t="str">
        <f ca="1">IF($G62="","",TEXT(VLOOKUP($A62,Mitglieder!$C$24:$BG$323,BB$303),"TT.MM.JJJJ"))</f>
        <v/>
      </c>
      <c r="BC62" s="43" t="str">
        <f ca="1">IF($G62="","",TEXT(VLOOKUP($A62,Mitglieder!$C$24:$BG$323,BC$303),"TT.MM.JJJJ"))</f>
        <v/>
      </c>
      <c r="BD62" s="75" t="str">
        <f t="shared" ca="1" si="1"/>
        <v/>
      </c>
      <c r="BE62" s="42" t="str">
        <f ca="1">IF($G62="","",VLOOKUP($A62,Mitglieder!$D$24:$BG$323,BE$303))</f>
        <v/>
      </c>
      <c r="BF62" s="42" t="str">
        <f ca="1">IF($G62="","",VLOOKUP($A62,Mitglieder!$D$24:$BG$323,BF$303))</f>
        <v/>
      </c>
      <c r="BH62" s="75" t="str">
        <f ca="1">IF(G62="","",AY62+'Details Verein'!$D$25)</f>
        <v/>
      </c>
    </row>
    <row r="63" spans="1:60" x14ac:dyDescent="0.35">
      <c r="A63" s="42">
        <v>63</v>
      </c>
      <c r="B63" s="42"/>
      <c r="C63" s="42">
        <f ca="1">VLOOKUP($A63,Mitglieder!$D$24:$BA$323,C$303)</f>
        <v>1.0299999999999967</v>
      </c>
      <c r="D63" s="42"/>
      <c r="E63" s="42" t="str">
        <f ca="1">IF($G63="","",VLOOKUP($A63,Mitglieder!$D$24:$BG$323,E$303))</f>
        <v/>
      </c>
      <c r="F63" s="54" t="str">
        <f ca="1">IF(OR(VLOOKUP($A63,Mitglieder!$D$24:$BG$323,F$303)="",$G63=""),"",VLOOKUP($A63,Mitglieder!$D$24:$BG$323,F$303))</f>
        <v/>
      </c>
      <c r="G63" s="72" t="str">
        <f ca="1">IF(C63/ROUND(C63,0)=1,VLOOKUP($A63,Mitglieder!$D$24:$BA$323,G$303),"")</f>
        <v/>
      </c>
      <c r="H63" s="42" t="str">
        <f ca="1">IF($G63="","",VLOOKUP($A63,Mitglieder!$D$24:$BG$323,H$303))</f>
        <v/>
      </c>
      <c r="I63" s="54" t="str">
        <f ca="1">IF(OR(VLOOKUP($A63,Mitglieder!$D$24:$BG$323,I$303)="",$G63=""),"",VLOOKUP($A63,Mitglieder!$D$24:$BG$323,I$303))</f>
        <v/>
      </c>
      <c r="J63" s="42" t="str">
        <f ca="1">IF($G63="","",VLOOKUP($A63,Mitglieder!$D$24:$BG$323,J$303))</f>
        <v/>
      </c>
      <c r="K63" s="54" t="str">
        <f ca="1">IF(OR(VLOOKUP($A63,Mitglieder!$D$24:$BG$323,K$303)="",$G63=""),"",VLOOKUP($A63,Mitglieder!$D$24:$BG$323,K$303))</f>
        <v/>
      </c>
      <c r="L63" s="42" t="str">
        <f ca="1">IF($G63="","",VLOOKUP($A63,Mitglieder!$D$24:$BG$323,L$303))</f>
        <v/>
      </c>
      <c r="M63" s="42" t="str">
        <f ca="1">IF($G63="","",VLOOKUP($A63,Mitglieder!$D$24:$BG$323,M$303))</f>
        <v/>
      </c>
      <c r="N63" s="42" t="str">
        <f ca="1">IF($G63="","",VLOOKUP($A63,Mitglieder!$D$24:$BG$323,N$303))</f>
        <v/>
      </c>
      <c r="O63" s="42" t="str">
        <f ca="1">IF($G63="","",VLOOKUP($A63,Mitglieder!$D$24:$BG$323,O$303))</f>
        <v/>
      </c>
      <c r="P63" s="42" t="str">
        <f ca="1">IF($G63="","",VLOOKUP($A63,Mitglieder!$D$24:$BG$323,P$303))</f>
        <v/>
      </c>
      <c r="Q63" s="42" t="str">
        <f ca="1">IF($G63="","",VLOOKUP($A63,Mitglieder!$D$24:$BG$323,Q$303))</f>
        <v/>
      </c>
      <c r="R63" s="54" t="str">
        <f ca="1">IF(OR(VLOOKUP($A63,Mitglieder!$D$24:$BG$323,R$303)="",$G63=""),"",VLOOKUP($A63,Mitglieder!$D$24:$BG$323,R$303))</f>
        <v/>
      </c>
      <c r="S63" s="43" t="str">
        <f ca="1">IF($G63="","",TEXT(VLOOKUP($A63,Mitglieder!$D$24:$BG$323,S$303),"TT.MM.JJJJ"))</f>
        <v/>
      </c>
      <c r="T63" s="43" t="str">
        <f ca="1">IF($G63="","",TEXT(VLOOKUP($A63,Mitglieder!$D$24:$BG$323,T$303),"TT.MM.JJJJ"))</f>
        <v/>
      </c>
      <c r="U63" s="43" t="str">
        <f ca="1">IF($G63="","",TEXT(VLOOKUP($A63,Mitglieder!$D$24:$BG$323,U$303),"TT.MM.JJJJ"))</f>
        <v/>
      </c>
      <c r="V63" s="54" t="str">
        <f ca="1">IF(OR(VLOOKUP($A63,Mitglieder!$D$24:$BG$323,V$303)="",$G63=""),"",VLOOKUP($A63,Mitglieder!$D$24:$BG$323,V$303))</f>
        <v/>
      </c>
      <c r="W63" s="54" t="str">
        <f ca="1">IF(OR(VLOOKUP($A63,Mitglieder!$D$24:$BG$323,W$303)="",$G63=""),"",VLOOKUP($A63,Mitglieder!$D$24:$BG$323,W$303))</f>
        <v/>
      </c>
      <c r="X63" s="54" t="str">
        <f ca="1">IF(OR(VLOOKUP($A63,Mitglieder!$D$24:$BG$323,X$303)="",$G63=""),"",VLOOKUP($A63,Mitglieder!$D$24:$BG$323,X$303))</f>
        <v/>
      </c>
      <c r="Y63" s="54" t="str">
        <f ca="1">IF(OR(VLOOKUP($A63,Mitglieder!$D$24:$BG$323,Y$303)="",$G63=""),"",VLOOKUP($A63,Mitglieder!$D$24:$BG$323,Y$303))</f>
        <v/>
      </c>
      <c r="Z63" s="54" t="str">
        <f ca="1">IF(OR(VLOOKUP($A63,Mitglieder!$D$24:$BG$323,Z$303)="",$G63=""),"",VLOOKUP($A63,Mitglieder!$D$24:$BG$323,Z$303))</f>
        <v/>
      </c>
      <c r="AA63" s="54" t="str">
        <f ca="1">IF(OR(VLOOKUP($A63,Mitglieder!$D$24:$BG$323,AA$303)="",$G63=""),"",VLOOKUP($A63,Mitglieder!$D$24:$BG$323,AA$303))</f>
        <v/>
      </c>
      <c r="AB63" s="54" t="str">
        <f ca="1">IF(OR(VLOOKUP($A63,Mitglieder!$D$24:$BG$323,AB$303)="",$G63=""),"",VLOOKUP($A63,Mitglieder!$D$24:$BG$323,AB$303))</f>
        <v/>
      </c>
      <c r="AC63" s="54" t="str">
        <f ca="1">IF(OR(VLOOKUP($A63,Mitglieder!$D$24:$BG$323,AC$303)="",$G63=""),"",VLOOKUP($A63,Mitglieder!$D$24:$BG$323,AC$303))</f>
        <v/>
      </c>
      <c r="AD63" s="54" t="str">
        <f ca="1">IF(OR(VLOOKUP($A63,Mitglieder!$D$24:$BG$323,AD$303)="",$G63=""),"",VLOOKUP($A63,Mitglieder!$D$24:$BG$323,AD$303))</f>
        <v/>
      </c>
      <c r="AE63" s="54" t="str">
        <f ca="1">IF(OR(VLOOKUP($A63,Mitglieder!$D$24:$BG$323,AE$303)="",$G63=""),"",VLOOKUP($A63,Mitglieder!$D$24:$BG$323,AE$303))</f>
        <v/>
      </c>
      <c r="AF63" s="54" t="str">
        <f ca="1">IF(OR(VLOOKUP($A63,Mitglieder!$D$24:$BG$323,AF$303)="",$G63=""),"",VLOOKUP($A63,Mitglieder!$D$24:$BG$323,AF$303))</f>
        <v/>
      </c>
      <c r="AG63" s="54" t="str">
        <f ca="1">IF(OR(VLOOKUP($A63,Mitglieder!$D$24:$BG$323,AG$303)="",$G63=""),"",VLOOKUP($A63,Mitglieder!$D$24:$BG$323,AG$303))</f>
        <v/>
      </c>
      <c r="AH63" s="54" t="str">
        <f ca="1">IF(OR(VLOOKUP($A63,Mitglieder!$D$24:$BG$323,AH$303)="",$G63=""),"",VLOOKUP($A63,Mitglieder!$D$24:$BG$323,AH$303))</f>
        <v/>
      </c>
      <c r="AI63" s="54" t="str">
        <f ca="1">IF(OR(VLOOKUP($A63,Mitglieder!$D$24:$BG$323,AI$303)="",$G63=""),"",VLOOKUP($A63,Mitglieder!$D$24:$BG$323,AI$303))</f>
        <v/>
      </c>
      <c r="AJ63" s="54" t="str">
        <f ca="1">IF(OR(VLOOKUP($A63,Mitglieder!$D$24:$BG$323,AJ$303)="",$G63=""),"",VLOOKUP($A63,Mitglieder!$D$24:$BG$323,AJ$303))</f>
        <v/>
      </c>
      <c r="AK63" s="54" t="str">
        <f ca="1">IF(OR(VLOOKUP($A63,Mitglieder!$D$24:$BG$323,AK$303)="",$G63=""),"",VLOOKUP($A63,Mitglieder!$D$24:$BG$323,AK$303))</f>
        <v/>
      </c>
      <c r="AL63" s="54" t="str">
        <f ca="1">IF(OR(VLOOKUP($A63,Mitglieder!$D$24:$BG$323,AL$303)="",$G63=""),"",VLOOKUP($A63,Mitglieder!$D$24:$BG$323,AL$303))</f>
        <v/>
      </c>
      <c r="AM63" s="42" t="str">
        <f ca="1">IF($G63="","",VLOOKUP($A63,Mitglieder!$D$24:$BG$323,AM$303))</f>
        <v/>
      </c>
      <c r="AN63" s="54" t="str">
        <f ca="1">IF(OR(VLOOKUP($A63,Mitglieder!$D$24:$BG$323,AN$303)="",$G63=""),"",VLOOKUP($A63,Mitglieder!$D$24:$BG$323,AN$303))</f>
        <v/>
      </c>
      <c r="AO63" s="43" t="str">
        <f ca="1">IF($G63="","",TEXT(VLOOKUP($A63,Mitglieder!$D$24:$BG$323,AO$303),"TT.MM.JJJJ"))</f>
        <v/>
      </c>
      <c r="AP63" s="42" t="str">
        <f ca="1">IF($G63="","",VLOOKUP($A63,Mitglieder!$D$24:$BG$323,AP$303))</f>
        <v/>
      </c>
      <c r="AQ63" s="45" t="str">
        <f ca="1">IF($G63="","",TEXT(VLOOKUP($A63,Mitglieder!$D$24:$BG$323,AQ$303),"0.00"))</f>
        <v/>
      </c>
      <c r="AR63" s="54" t="str">
        <f ca="1">IF(OR(VLOOKUP($A63,Mitglieder!$D$24:$BG$323,AR$303)="",$G63=""),"",VLOOKUP($A63,Mitglieder!$D$24:$BG$323,AR$303))</f>
        <v/>
      </c>
      <c r="AS63" s="45" t="str">
        <f ca="1">IF($G63="","",TEXT(VLOOKUP($A63,Mitglieder!$D$24:$BG$323,AS$303),"0.00"))</f>
        <v/>
      </c>
      <c r="AT63" s="54" t="str">
        <f ca="1">IF(OR(VLOOKUP($A63,Mitglieder!$D$24:$BG$323,AT$303)="",$G63=""),"",VLOOKUP($A63,Mitglieder!$D$24:$BG$323,AT$303))</f>
        <v/>
      </c>
      <c r="AU63" s="45" t="str">
        <f ca="1">IF($G63="","",TEXT(VLOOKUP($A63,Mitglieder!$D$24:$BG$323,AU$303),"0.00"))</f>
        <v/>
      </c>
      <c r="AV63" s="45" t="str">
        <f ca="1">IF($G63="","",TEXT(VLOOKUP($A63,Mitglieder!$D$24:$BG$323,AV$303),"0.00"))</f>
        <v/>
      </c>
      <c r="AW63" s="42" t="str">
        <f ca="1">IF($G63="","",VLOOKUP($A63,Mitglieder!$D$24:$BG$323,AW$303))</f>
        <v/>
      </c>
      <c r="AX63" s="54" t="str">
        <f ca="1">IF(OR(VLOOKUP($A63,Mitglieder!$D$24:$BG$323,AX$303)="",$G63=""),"",VLOOKUP($A63,Mitglieder!$D$24:$BG$323,AX$303))</f>
        <v/>
      </c>
      <c r="AY63" s="75" t="str">
        <f t="shared" ca="1" si="0"/>
        <v/>
      </c>
      <c r="AZ63" s="43" t="str">
        <f ca="1">IF($G63="","",TEXT(VLOOKUP($A63,Mitglieder!$C$24:$BG$323,AZ$303),"TT.MM.JJJJ"))</f>
        <v/>
      </c>
      <c r="BA63" s="43" t="str">
        <f ca="1">IF($G63="","",TEXT(VLOOKUP($A63,Mitglieder!$C$24:$BG$323,BA$303),"TT.MM.JJJJ"))</f>
        <v/>
      </c>
      <c r="BB63" s="43" t="str">
        <f ca="1">IF($G63="","",TEXT(VLOOKUP($A63,Mitglieder!$C$24:$BG$323,BB$303),"TT.MM.JJJJ"))</f>
        <v/>
      </c>
      <c r="BC63" s="43" t="str">
        <f ca="1">IF($G63="","",TEXT(VLOOKUP($A63,Mitglieder!$C$24:$BG$323,BC$303),"TT.MM.JJJJ"))</f>
        <v/>
      </c>
      <c r="BD63" s="75" t="str">
        <f t="shared" ca="1" si="1"/>
        <v/>
      </c>
      <c r="BE63" s="42" t="str">
        <f ca="1">IF($G63="","",VLOOKUP($A63,Mitglieder!$D$24:$BG$323,BE$303))</f>
        <v/>
      </c>
      <c r="BF63" s="42" t="str">
        <f ca="1">IF($G63="","",VLOOKUP($A63,Mitglieder!$D$24:$BG$323,BF$303))</f>
        <v/>
      </c>
      <c r="BH63" s="75" t="str">
        <f ca="1">IF(G63="","",AY63+'Details Verein'!$D$25)</f>
        <v/>
      </c>
    </row>
    <row r="64" spans="1:60" x14ac:dyDescent="0.35">
      <c r="A64" s="42">
        <v>64</v>
      </c>
      <c r="B64" s="42"/>
      <c r="C64" s="42">
        <f ca="1">VLOOKUP($A64,Mitglieder!$D$24:$BA$323,C$303)</f>
        <v>1.0299999999999967</v>
      </c>
      <c r="D64" s="42"/>
      <c r="E64" s="42" t="str">
        <f ca="1">IF($G64="","",VLOOKUP($A64,Mitglieder!$D$24:$BG$323,E$303))</f>
        <v/>
      </c>
      <c r="F64" s="54" t="str">
        <f ca="1">IF(OR(VLOOKUP($A64,Mitglieder!$D$24:$BG$323,F$303)="",$G64=""),"",VLOOKUP($A64,Mitglieder!$D$24:$BG$323,F$303))</f>
        <v/>
      </c>
      <c r="G64" s="72" t="str">
        <f ca="1">IF(C64/ROUND(C64,0)=1,VLOOKUP($A64,Mitglieder!$D$24:$BA$323,G$303),"")</f>
        <v/>
      </c>
      <c r="H64" s="42" t="str">
        <f ca="1">IF($G64="","",VLOOKUP($A64,Mitglieder!$D$24:$BG$323,H$303))</f>
        <v/>
      </c>
      <c r="I64" s="54" t="str">
        <f ca="1">IF(OR(VLOOKUP($A64,Mitglieder!$D$24:$BG$323,I$303)="",$G64=""),"",VLOOKUP($A64,Mitglieder!$D$24:$BG$323,I$303))</f>
        <v/>
      </c>
      <c r="J64" s="42" t="str">
        <f ca="1">IF($G64="","",VLOOKUP($A64,Mitglieder!$D$24:$BG$323,J$303))</f>
        <v/>
      </c>
      <c r="K64" s="54" t="str">
        <f ca="1">IF(OR(VLOOKUP($A64,Mitglieder!$D$24:$BG$323,K$303)="",$G64=""),"",VLOOKUP($A64,Mitglieder!$D$24:$BG$323,K$303))</f>
        <v/>
      </c>
      <c r="L64" s="42" t="str">
        <f ca="1">IF($G64="","",VLOOKUP($A64,Mitglieder!$D$24:$BG$323,L$303))</f>
        <v/>
      </c>
      <c r="M64" s="42" t="str">
        <f ca="1">IF($G64="","",VLOOKUP($A64,Mitglieder!$D$24:$BG$323,M$303))</f>
        <v/>
      </c>
      <c r="N64" s="42" t="str">
        <f ca="1">IF($G64="","",VLOOKUP($A64,Mitglieder!$D$24:$BG$323,N$303))</f>
        <v/>
      </c>
      <c r="O64" s="42" t="str">
        <f ca="1">IF($G64="","",VLOOKUP($A64,Mitglieder!$D$24:$BG$323,O$303))</f>
        <v/>
      </c>
      <c r="P64" s="42" t="str">
        <f ca="1">IF($G64="","",VLOOKUP($A64,Mitglieder!$D$24:$BG$323,P$303))</f>
        <v/>
      </c>
      <c r="Q64" s="42" t="str">
        <f ca="1">IF($G64="","",VLOOKUP($A64,Mitglieder!$D$24:$BG$323,Q$303))</f>
        <v/>
      </c>
      <c r="R64" s="54" t="str">
        <f ca="1">IF(OR(VLOOKUP($A64,Mitglieder!$D$24:$BG$323,R$303)="",$G64=""),"",VLOOKUP($A64,Mitglieder!$D$24:$BG$323,R$303))</f>
        <v/>
      </c>
      <c r="S64" s="43" t="str">
        <f ca="1">IF($G64="","",TEXT(VLOOKUP($A64,Mitglieder!$D$24:$BG$323,S$303),"TT.MM.JJJJ"))</f>
        <v/>
      </c>
      <c r="T64" s="43" t="str">
        <f ca="1">IF($G64="","",TEXT(VLOOKUP($A64,Mitglieder!$D$24:$BG$323,T$303),"TT.MM.JJJJ"))</f>
        <v/>
      </c>
      <c r="U64" s="43" t="str">
        <f ca="1">IF($G64="","",TEXT(VLOOKUP($A64,Mitglieder!$D$24:$BG$323,U$303),"TT.MM.JJJJ"))</f>
        <v/>
      </c>
      <c r="V64" s="54" t="str">
        <f ca="1">IF(OR(VLOOKUP($A64,Mitglieder!$D$24:$BG$323,V$303)="",$G64=""),"",VLOOKUP($A64,Mitglieder!$D$24:$BG$323,V$303))</f>
        <v/>
      </c>
      <c r="W64" s="54" t="str">
        <f ca="1">IF(OR(VLOOKUP($A64,Mitglieder!$D$24:$BG$323,W$303)="",$G64=""),"",VLOOKUP($A64,Mitglieder!$D$24:$BG$323,W$303))</f>
        <v/>
      </c>
      <c r="X64" s="54" t="str">
        <f ca="1">IF(OR(VLOOKUP($A64,Mitglieder!$D$24:$BG$323,X$303)="",$G64=""),"",VLOOKUP($A64,Mitglieder!$D$24:$BG$323,X$303))</f>
        <v/>
      </c>
      <c r="Y64" s="54" t="str">
        <f ca="1">IF(OR(VLOOKUP($A64,Mitglieder!$D$24:$BG$323,Y$303)="",$G64=""),"",VLOOKUP($A64,Mitglieder!$D$24:$BG$323,Y$303))</f>
        <v/>
      </c>
      <c r="Z64" s="54" t="str">
        <f ca="1">IF(OR(VLOOKUP($A64,Mitglieder!$D$24:$BG$323,Z$303)="",$G64=""),"",VLOOKUP($A64,Mitglieder!$D$24:$BG$323,Z$303))</f>
        <v/>
      </c>
      <c r="AA64" s="54" t="str">
        <f ca="1">IF(OR(VLOOKUP($A64,Mitglieder!$D$24:$BG$323,AA$303)="",$G64=""),"",VLOOKUP($A64,Mitglieder!$D$24:$BG$323,AA$303))</f>
        <v/>
      </c>
      <c r="AB64" s="54" t="str">
        <f ca="1">IF(OR(VLOOKUP($A64,Mitglieder!$D$24:$BG$323,AB$303)="",$G64=""),"",VLOOKUP($A64,Mitglieder!$D$24:$BG$323,AB$303))</f>
        <v/>
      </c>
      <c r="AC64" s="54" t="str">
        <f ca="1">IF(OR(VLOOKUP($A64,Mitglieder!$D$24:$BG$323,AC$303)="",$G64=""),"",VLOOKUP($A64,Mitglieder!$D$24:$BG$323,AC$303))</f>
        <v/>
      </c>
      <c r="AD64" s="54" t="str">
        <f ca="1">IF(OR(VLOOKUP($A64,Mitglieder!$D$24:$BG$323,AD$303)="",$G64=""),"",VLOOKUP($A64,Mitglieder!$D$24:$BG$323,AD$303))</f>
        <v/>
      </c>
      <c r="AE64" s="54" t="str">
        <f ca="1">IF(OR(VLOOKUP($A64,Mitglieder!$D$24:$BG$323,AE$303)="",$G64=""),"",VLOOKUP($A64,Mitglieder!$D$24:$BG$323,AE$303))</f>
        <v/>
      </c>
      <c r="AF64" s="54" t="str">
        <f ca="1">IF(OR(VLOOKUP($A64,Mitglieder!$D$24:$BG$323,AF$303)="",$G64=""),"",VLOOKUP($A64,Mitglieder!$D$24:$BG$323,AF$303))</f>
        <v/>
      </c>
      <c r="AG64" s="54" t="str">
        <f ca="1">IF(OR(VLOOKUP($A64,Mitglieder!$D$24:$BG$323,AG$303)="",$G64=""),"",VLOOKUP($A64,Mitglieder!$D$24:$BG$323,AG$303))</f>
        <v/>
      </c>
      <c r="AH64" s="54" t="str">
        <f ca="1">IF(OR(VLOOKUP($A64,Mitglieder!$D$24:$BG$323,AH$303)="",$G64=""),"",VLOOKUP($A64,Mitglieder!$D$24:$BG$323,AH$303))</f>
        <v/>
      </c>
      <c r="AI64" s="54" t="str">
        <f ca="1">IF(OR(VLOOKUP($A64,Mitglieder!$D$24:$BG$323,AI$303)="",$G64=""),"",VLOOKUP($A64,Mitglieder!$D$24:$BG$323,AI$303))</f>
        <v/>
      </c>
      <c r="AJ64" s="54" t="str">
        <f ca="1">IF(OR(VLOOKUP($A64,Mitglieder!$D$24:$BG$323,AJ$303)="",$G64=""),"",VLOOKUP($A64,Mitglieder!$D$24:$BG$323,AJ$303))</f>
        <v/>
      </c>
      <c r="AK64" s="54" t="str">
        <f ca="1">IF(OR(VLOOKUP($A64,Mitglieder!$D$24:$BG$323,AK$303)="",$G64=""),"",VLOOKUP($A64,Mitglieder!$D$24:$BG$323,AK$303))</f>
        <v/>
      </c>
      <c r="AL64" s="54" t="str">
        <f ca="1">IF(OR(VLOOKUP($A64,Mitglieder!$D$24:$BG$323,AL$303)="",$G64=""),"",VLOOKUP($A64,Mitglieder!$D$24:$BG$323,AL$303))</f>
        <v/>
      </c>
      <c r="AM64" s="42" t="str">
        <f ca="1">IF($G64="","",VLOOKUP($A64,Mitglieder!$D$24:$BG$323,AM$303))</f>
        <v/>
      </c>
      <c r="AN64" s="54" t="str">
        <f ca="1">IF(OR(VLOOKUP($A64,Mitglieder!$D$24:$BG$323,AN$303)="",$G64=""),"",VLOOKUP($A64,Mitglieder!$D$24:$BG$323,AN$303))</f>
        <v/>
      </c>
      <c r="AO64" s="43" t="str">
        <f ca="1">IF($G64="","",TEXT(VLOOKUP($A64,Mitglieder!$D$24:$BG$323,AO$303),"TT.MM.JJJJ"))</f>
        <v/>
      </c>
      <c r="AP64" s="42" t="str">
        <f ca="1">IF($G64="","",VLOOKUP($A64,Mitglieder!$D$24:$BG$323,AP$303))</f>
        <v/>
      </c>
      <c r="AQ64" s="45" t="str">
        <f ca="1">IF($G64="","",TEXT(VLOOKUP($A64,Mitglieder!$D$24:$BG$323,AQ$303),"0.00"))</f>
        <v/>
      </c>
      <c r="AR64" s="54" t="str">
        <f ca="1">IF(OR(VLOOKUP($A64,Mitglieder!$D$24:$BG$323,AR$303)="",$G64=""),"",VLOOKUP($A64,Mitglieder!$D$24:$BG$323,AR$303))</f>
        <v/>
      </c>
      <c r="AS64" s="45" t="str">
        <f ca="1">IF($G64="","",TEXT(VLOOKUP($A64,Mitglieder!$D$24:$BG$323,AS$303),"0.00"))</f>
        <v/>
      </c>
      <c r="AT64" s="54" t="str">
        <f ca="1">IF(OR(VLOOKUP($A64,Mitglieder!$D$24:$BG$323,AT$303)="",$G64=""),"",VLOOKUP($A64,Mitglieder!$D$24:$BG$323,AT$303))</f>
        <v/>
      </c>
      <c r="AU64" s="45" t="str">
        <f ca="1">IF($G64="","",TEXT(VLOOKUP($A64,Mitglieder!$D$24:$BG$323,AU$303),"0.00"))</f>
        <v/>
      </c>
      <c r="AV64" s="45" t="str">
        <f ca="1">IF($G64="","",TEXT(VLOOKUP($A64,Mitglieder!$D$24:$BG$323,AV$303),"0.00"))</f>
        <v/>
      </c>
      <c r="AW64" s="42" t="str">
        <f ca="1">IF($G64="","",VLOOKUP($A64,Mitglieder!$D$24:$BG$323,AW$303))</f>
        <v/>
      </c>
      <c r="AX64" s="54" t="str">
        <f ca="1">IF(OR(VLOOKUP($A64,Mitglieder!$D$24:$BG$323,AX$303)="",$G64=""),"",VLOOKUP($A64,Mitglieder!$D$24:$BG$323,AX$303))</f>
        <v/>
      </c>
      <c r="AY64" s="75" t="str">
        <f t="shared" ca="1" si="0"/>
        <v/>
      </c>
      <c r="AZ64" s="43" t="str">
        <f ca="1">IF($G64="","",TEXT(VLOOKUP($A64,Mitglieder!$C$24:$BG$323,AZ$303),"TT.MM.JJJJ"))</f>
        <v/>
      </c>
      <c r="BA64" s="43" t="str">
        <f ca="1">IF($G64="","",TEXT(VLOOKUP($A64,Mitglieder!$C$24:$BG$323,BA$303),"TT.MM.JJJJ"))</f>
        <v/>
      </c>
      <c r="BB64" s="43" t="str">
        <f ca="1">IF($G64="","",TEXT(VLOOKUP($A64,Mitglieder!$C$24:$BG$323,BB$303),"TT.MM.JJJJ"))</f>
        <v/>
      </c>
      <c r="BC64" s="43" t="str">
        <f ca="1">IF($G64="","",TEXT(VLOOKUP($A64,Mitglieder!$C$24:$BG$323,BC$303),"TT.MM.JJJJ"))</f>
        <v/>
      </c>
      <c r="BD64" s="75" t="str">
        <f t="shared" ca="1" si="1"/>
        <v/>
      </c>
      <c r="BE64" s="42" t="str">
        <f ca="1">IF($G64="","",VLOOKUP($A64,Mitglieder!$D$24:$BG$323,BE$303))</f>
        <v/>
      </c>
      <c r="BF64" s="42" t="str">
        <f ca="1">IF($G64="","",VLOOKUP($A64,Mitglieder!$D$24:$BG$323,BF$303))</f>
        <v/>
      </c>
      <c r="BH64" s="75" t="str">
        <f ca="1">IF(G64="","",AY64+'Details Verein'!$D$25)</f>
        <v/>
      </c>
    </row>
    <row r="65" spans="1:60" x14ac:dyDescent="0.35">
      <c r="A65" s="42">
        <v>65</v>
      </c>
      <c r="B65" s="42"/>
      <c r="C65" s="42">
        <f ca="1">VLOOKUP($A65,Mitglieder!$D$24:$BA$323,C$303)</f>
        <v>1.0299999999999967</v>
      </c>
      <c r="D65" s="42"/>
      <c r="E65" s="42" t="str">
        <f ca="1">IF($G65="","",VLOOKUP($A65,Mitglieder!$D$24:$BG$323,E$303))</f>
        <v/>
      </c>
      <c r="F65" s="54" t="str">
        <f ca="1">IF(OR(VLOOKUP($A65,Mitglieder!$D$24:$BG$323,F$303)="",$G65=""),"",VLOOKUP($A65,Mitglieder!$D$24:$BG$323,F$303))</f>
        <v/>
      </c>
      <c r="G65" s="72" t="str">
        <f ca="1">IF(C65/ROUND(C65,0)=1,VLOOKUP($A65,Mitglieder!$D$24:$BA$323,G$303),"")</f>
        <v/>
      </c>
      <c r="H65" s="42" t="str">
        <f ca="1">IF($G65="","",VLOOKUP($A65,Mitglieder!$D$24:$BG$323,H$303))</f>
        <v/>
      </c>
      <c r="I65" s="54" t="str">
        <f ca="1">IF(OR(VLOOKUP($A65,Mitglieder!$D$24:$BG$323,I$303)="",$G65=""),"",VLOOKUP($A65,Mitglieder!$D$24:$BG$323,I$303))</f>
        <v/>
      </c>
      <c r="J65" s="42" t="str">
        <f ca="1">IF($G65="","",VLOOKUP($A65,Mitglieder!$D$24:$BG$323,J$303))</f>
        <v/>
      </c>
      <c r="K65" s="54" t="str">
        <f ca="1">IF(OR(VLOOKUP($A65,Mitglieder!$D$24:$BG$323,K$303)="",$G65=""),"",VLOOKUP($A65,Mitglieder!$D$24:$BG$323,K$303))</f>
        <v/>
      </c>
      <c r="L65" s="42" t="str">
        <f ca="1">IF($G65="","",VLOOKUP($A65,Mitglieder!$D$24:$BG$323,L$303))</f>
        <v/>
      </c>
      <c r="M65" s="42" t="str">
        <f ca="1">IF($G65="","",VLOOKUP($A65,Mitglieder!$D$24:$BG$323,M$303))</f>
        <v/>
      </c>
      <c r="N65" s="42" t="str">
        <f ca="1">IF($G65="","",VLOOKUP($A65,Mitglieder!$D$24:$BG$323,N$303))</f>
        <v/>
      </c>
      <c r="O65" s="42" t="str">
        <f ca="1">IF($G65="","",VLOOKUP($A65,Mitglieder!$D$24:$BG$323,O$303))</f>
        <v/>
      </c>
      <c r="P65" s="42" t="str">
        <f ca="1">IF($G65="","",VLOOKUP($A65,Mitglieder!$D$24:$BG$323,P$303))</f>
        <v/>
      </c>
      <c r="Q65" s="42" t="str">
        <f ca="1">IF($G65="","",VLOOKUP($A65,Mitglieder!$D$24:$BG$323,Q$303))</f>
        <v/>
      </c>
      <c r="R65" s="54" t="str">
        <f ca="1">IF(OR(VLOOKUP($A65,Mitglieder!$D$24:$BG$323,R$303)="",$G65=""),"",VLOOKUP($A65,Mitglieder!$D$24:$BG$323,R$303))</f>
        <v/>
      </c>
      <c r="S65" s="43" t="str">
        <f ca="1">IF($G65="","",TEXT(VLOOKUP($A65,Mitglieder!$D$24:$BG$323,S$303),"TT.MM.JJJJ"))</f>
        <v/>
      </c>
      <c r="T65" s="43" t="str">
        <f ca="1">IF($G65="","",TEXT(VLOOKUP($A65,Mitglieder!$D$24:$BG$323,T$303),"TT.MM.JJJJ"))</f>
        <v/>
      </c>
      <c r="U65" s="43" t="str">
        <f ca="1">IF($G65="","",TEXT(VLOOKUP($A65,Mitglieder!$D$24:$BG$323,U$303),"TT.MM.JJJJ"))</f>
        <v/>
      </c>
      <c r="V65" s="54" t="str">
        <f ca="1">IF(OR(VLOOKUP($A65,Mitglieder!$D$24:$BG$323,V$303)="",$G65=""),"",VLOOKUP($A65,Mitglieder!$D$24:$BG$323,V$303))</f>
        <v/>
      </c>
      <c r="W65" s="54" t="str">
        <f ca="1">IF(OR(VLOOKUP($A65,Mitglieder!$D$24:$BG$323,W$303)="",$G65=""),"",VLOOKUP($A65,Mitglieder!$D$24:$BG$323,W$303))</f>
        <v/>
      </c>
      <c r="X65" s="54" t="str">
        <f ca="1">IF(OR(VLOOKUP($A65,Mitglieder!$D$24:$BG$323,X$303)="",$G65=""),"",VLOOKUP($A65,Mitglieder!$D$24:$BG$323,X$303))</f>
        <v/>
      </c>
      <c r="Y65" s="54" t="str">
        <f ca="1">IF(OR(VLOOKUP($A65,Mitglieder!$D$24:$BG$323,Y$303)="",$G65=""),"",VLOOKUP($A65,Mitglieder!$D$24:$BG$323,Y$303))</f>
        <v/>
      </c>
      <c r="Z65" s="54" t="str">
        <f ca="1">IF(OR(VLOOKUP($A65,Mitglieder!$D$24:$BG$323,Z$303)="",$G65=""),"",VLOOKUP($A65,Mitglieder!$D$24:$BG$323,Z$303))</f>
        <v/>
      </c>
      <c r="AA65" s="54" t="str">
        <f ca="1">IF(OR(VLOOKUP($A65,Mitglieder!$D$24:$BG$323,AA$303)="",$G65=""),"",VLOOKUP($A65,Mitglieder!$D$24:$BG$323,AA$303))</f>
        <v/>
      </c>
      <c r="AB65" s="54" t="str">
        <f ca="1">IF(OR(VLOOKUP($A65,Mitglieder!$D$24:$BG$323,AB$303)="",$G65=""),"",VLOOKUP($A65,Mitglieder!$D$24:$BG$323,AB$303))</f>
        <v/>
      </c>
      <c r="AC65" s="54" t="str">
        <f ca="1">IF(OR(VLOOKUP($A65,Mitglieder!$D$24:$BG$323,AC$303)="",$G65=""),"",VLOOKUP($A65,Mitglieder!$D$24:$BG$323,AC$303))</f>
        <v/>
      </c>
      <c r="AD65" s="54" t="str">
        <f ca="1">IF(OR(VLOOKUP($A65,Mitglieder!$D$24:$BG$323,AD$303)="",$G65=""),"",VLOOKUP($A65,Mitglieder!$D$24:$BG$323,AD$303))</f>
        <v/>
      </c>
      <c r="AE65" s="54" t="str">
        <f ca="1">IF(OR(VLOOKUP($A65,Mitglieder!$D$24:$BG$323,AE$303)="",$G65=""),"",VLOOKUP($A65,Mitglieder!$D$24:$BG$323,AE$303))</f>
        <v/>
      </c>
      <c r="AF65" s="54" t="str">
        <f ca="1">IF(OR(VLOOKUP($A65,Mitglieder!$D$24:$BG$323,AF$303)="",$G65=""),"",VLOOKUP($A65,Mitglieder!$D$24:$BG$323,AF$303))</f>
        <v/>
      </c>
      <c r="AG65" s="54" t="str">
        <f ca="1">IF(OR(VLOOKUP($A65,Mitglieder!$D$24:$BG$323,AG$303)="",$G65=""),"",VLOOKUP($A65,Mitglieder!$D$24:$BG$323,AG$303))</f>
        <v/>
      </c>
      <c r="AH65" s="54" t="str">
        <f ca="1">IF(OR(VLOOKUP($A65,Mitglieder!$D$24:$BG$323,AH$303)="",$G65=""),"",VLOOKUP($A65,Mitglieder!$D$24:$BG$323,AH$303))</f>
        <v/>
      </c>
      <c r="AI65" s="54" t="str">
        <f ca="1">IF(OR(VLOOKUP($A65,Mitglieder!$D$24:$BG$323,AI$303)="",$G65=""),"",VLOOKUP($A65,Mitglieder!$D$24:$BG$323,AI$303))</f>
        <v/>
      </c>
      <c r="AJ65" s="54" t="str">
        <f ca="1">IF(OR(VLOOKUP($A65,Mitglieder!$D$24:$BG$323,AJ$303)="",$G65=""),"",VLOOKUP($A65,Mitglieder!$D$24:$BG$323,AJ$303))</f>
        <v/>
      </c>
      <c r="AK65" s="54" t="str">
        <f ca="1">IF(OR(VLOOKUP($A65,Mitglieder!$D$24:$BG$323,AK$303)="",$G65=""),"",VLOOKUP($A65,Mitglieder!$D$24:$BG$323,AK$303))</f>
        <v/>
      </c>
      <c r="AL65" s="54" t="str">
        <f ca="1">IF(OR(VLOOKUP($A65,Mitglieder!$D$24:$BG$323,AL$303)="",$G65=""),"",VLOOKUP($A65,Mitglieder!$D$24:$BG$323,AL$303))</f>
        <v/>
      </c>
      <c r="AM65" s="42" t="str">
        <f ca="1">IF($G65="","",VLOOKUP($A65,Mitglieder!$D$24:$BG$323,AM$303))</f>
        <v/>
      </c>
      <c r="AN65" s="54" t="str">
        <f ca="1">IF(OR(VLOOKUP($A65,Mitglieder!$D$24:$BG$323,AN$303)="",$G65=""),"",VLOOKUP($A65,Mitglieder!$D$24:$BG$323,AN$303))</f>
        <v/>
      </c>
      <c r="AO65" s="43" t="str">
        <f ca="1">IF($G65="","",TEXT(VLOOKUP($A65,Mitglieder!$D$24:$BG$323,AO$303),"TT.MM.JJJJ"))</f>
        <v/>
      </c>
      <c r="AP65" s="42" t="str">
        <f ca="1">IF($G65="","",VLOOKUP($A65,Mitglieder!$D$24:$BG$323,AP$303))</f>
        <v/>
      </c>
      <c r="AQ65" s="45" t="str">
        <f ca="1">IF($G65="","",TEXT(VLOOKUP($A65,Mitglieder!$D$24:$BG$323,AQ$303),"0.00"))</f>
        <v/>
      </c>
      <c r="AR65" s="54" t="str">
        <f ca="1">IF(OR(VLOOKUP($A65,Mitglieder!$D$24:$BG$323,AR$303)="",$G65=""),"",VLOOKUP($A65,Mitglieder!$D$24:$BG$323,AR$303))</f>
        <v/>
      </c>
      <c r="AS65" s="45" t="str">
        <f ca="1">IF($G65="","",TEXT(VLOOKUP($A65,Mitglieder!$D$24:$BG$323,AS$303),"0.00"))</f>
        <v/>
      </c>
      <c r="AT65" s="54" t="str">
        <f ca="1">IF(OR(VLOOKUP($A65,Mitglieder!$D$24:$BG$323,AT$303)="",$G65=""),"",VLOOKUP($A65,Mitglieder!$D$24:$BG$323,AT$303))</f>
        <v/>
      </c>
      <c r="AU65" s="45" t="str">
        <f ca="1">IF($G65="","",TEXT(VLOOKUP($A65,Mitglieder!$D$24:$BG$323,AU$303),"0.00"))</f>
        <v/>
      </c>
      <c r="AV65" s="45" t="str">
        <f ca="1">IF($G65="","",TEXT(VLOOKUP($A65,Mitglieder!$D$24:$BG$323,AV$303),"0.00"))</f>
        <v/>
      </c>
      <c r="AW65" s="42" t="str">
        <f ca="1">IF($G65="","",VLOOKUP($A65,Mitglieder!$D$24:$BG$323,AW$303))</f>
        <v/>
      </c>
      <c r="AX65" s="54" t="str">
        <f ca="1">IF(OR(VLOOKUP($A65,Mitglieder!$D$24:$BG$323,AX$303)="",$G65=""),"",VLOOKUP($A65,Mitglieder!$D$24:$BG$323,AX$303))</f>
        <v/>
      </c>
      <c r="AY65" s="75" t="str">
        <f t="shared" ca="1" si="0"/>
        <v/>
      </c>
      <c r="AZ65" s="43" t="str">
        <f ca="1">IF($G65="","",TEXT(VLOOKUP($A65,Mitglieder!$C$24:$BG$323,AZ$303),"TT.MM.JJJJ"))</f>
        <v/>
      </c>
      <c r="BA65" s="43" t="str">
        <f ca="1">IF($G65="","",TEXT(VLOOKUP($A65,Mitglieder!$C$24:$BG$323,BA$303),"TT.MM.JJJJ"))</f>
        <v/>
      </c>
      <c r="BB65" s="43" t="str">
        <f ca="1">IF($G65="","",TEXT(VLOOKUP($A65,Mitglieder!$C$24:$BG$323,BB$303),"TT.MM.JJJJ"))</f>
        <v/>
      </c>
      <c r="BC65" s="43" t="str">
        <f ca="1">IF($G65="","",TEXT(VLOOKUP($A65,Mitglieder!$C$24:$BG$323,BC$303),"TT.MM.JJJJ"))</f>
        <v/>
      </c>
      <c r="BD65" s="75" t="str">
        <f t="shared" ca="1" si="1"/>
        <v/>
      </c>
      <c r="BE65" s="42" t="str">
        <f ca="1">IF($G65="","",VLOOKUP($A65,Mitglieder!$D$24:$BG$323,BE$303))</f>
        <v/>
      </c>
      <c r="BF65" s="42" t="str">
        <f ca="1">IF($G65="","",VLOOKUP($A65,Mitglieder!$D$24:$BG$323,BF$303))</f>
        <v/>
      </c>
      <c r="BH65" s="75" t="str">
        <f ca="1">IF(G65="","",AY65+'Details Verein'!$D$25)</f>
        <v/>
      </c>
    </row>
    <row r="66" spans="1:60" x14ac:dyDescent="0.35">
      <c r="A66" s="42">
        <v>66</v>
      </c>
      <c r="B66" s="42"/>
      <c r="C66" s="42">
        <f ca="1">VLOOKUP($A66,Mitglieder!$D$24:$BA$323,C$303)</f>
        <v>1.0299999999999967</v>
      </c>
      <c r="D66" s="42"/>
      <c r="E66" s="42" t="str">
        <f ca="1">IF($G66="","",VLOOKUP($A66,Mitglieder!$D$24:$BG$323,E$303))</f>
        <v/>
      </c>
      <c r="F66" s="54" t="str">
        <f ca="1">IF(OR(VLOOKUP($A66,Mitglieder!$D$24:$BG$323,F$303)="",$G66=""),"",VLOOKUP($A66,Mitglieder!$D$24:$BG$323,F$303))</f>
        <v/>
      </c>
      <c r="G66" s="72" t="str">
        <f ca="1">IF(C66/ROUND(C66,0)=1,VLOOKUP($A66,Mitglieder!$D$24:$BA$323,G$303),"")</f>
        <v/>
      </c>
      <c r="H66" s="42" t="str">
        <f ca="1">IF($G66="","",VLOOKUP($A66,Mitglieder!$D$24:$BG$323,H$303))</f>
        <v/>
      </c>
      <c r="I66" s="54" t="str">
        <f ca="1">IF(OR(VLOOKUP($A66,Mitglieder!$D$24:$BG$323,I$303)="",$G66=""),"",VLOOKUP($A66,Mitglieder!$D$24:$BG$323,I$303))</f>
        <v/>
      </c>
      <c r="J66" s="42" t="str">
        <f ca="1">IF($G66="","",VLOOKUP($A66,Mitglieder!$D$24:$BG$323,J$303))</f>
        <v/>
      </c>
      <c r="K66" s="54" t="str">
        <f ca="1">IF(OR(VLOOKUP($A66,Mitglieder!$D$24:$BG$323,K$303)="",$G66=""),"",VLOOKUP($A66,Mitglieder!$D$24:$BG$323,K$303))</f>
        <v/>
      </c>
      <c r="L66" s="42" t="str">
        <f ca="1">IF($G66="","",VLOOKUP($A66,Mitglieder!$D$24:$BG$323,L$303))</f>
        <v/>
      </c>
      <c r="M66" s="42" t="str">
        <f ca="1">IF($G66="","",VLOOKUP($A66,Mitglieder!$D$24:$BG$323,M$303))</f>
        <v/>
      </c>
      <c r="N66" s="42" t="str">
        <f ca="1">IF($G66="","",VLOOKUP($A66,Mitglieder!$D$24:$BG$323,N$303))</f>
        <v/>
      </c>
      <c r="O66" s="42" t="str">
        <f ca="1">IF($G66="","",VLOOKUP($A66,Mitglieder!$D$24:$BG$323,O$303))</f>
        <v/>
      </c>
      <c r="P66" s="42" t="str">
        <f ca="1">IF($G66="","",VLOOKUP($A66,Mitglieder!$D$24:$BG$323,P$303))</f>
        <v/>
      </c>
      <c r="Q66" s="42" t="str">
        <f ca="1">IF($G66="","",VLOOKUP($A66,Mitglieder!$D$24:$BG$323,Q$303))</f>
        <v/>
      </c>
      <c r="R66" s="54" t="str">
        <f ca="1">IF(OR(VLOOKUP($A66,Mitglieder!$D$24:$BG$323,R$303)="",$G66=""),"",VLOOKUP($A66,Mitglieder!$D$24:$BG$323,R$303))</f>
        <v/>
      </c>
      <c r="S66" s="43" t="str">
        <f ca="1">IF($G66="","",TEXT(VLOOKUP($A66,Mitglieder!$D$24:$BG$323,S$303),"TT.MM.JJJJ"))</f>
        <v/>
      </c>
      <c r="T66" s="43" t="str">
        <f ca="1">IF($G66="","",TEXT(VLOOKUP($A66,Mitglieder!$D$24:$BG$323,T$303),"TT.MM.JJJJ"))</f>
        <v/>
      </c>
      <c r="U66" s="43" t="str">
        <f ca="1">IF($G66="","",TEXT(VLOOKUP($A66,Mitglieder!$D$24:$BG$323,U$303),"TT.MM.JJJJ"))</f>
        <v/>
      </c>
      <c r="V66" s="54" t="str">
        <f ca="1">IF(OR(VLOOKUP($A66,Mitglieder!$D$24:$BG$323,V$303)="",$G66=""),"",VLOOKUP($A66,Mitglieder!$D$24:$BG$323,V$303))</f>
        <v/>
      </c>
      <c r="W66" s="54" t="str">
        <f ca="1">IF(OR(VLOOKUP($A66,Mitglieder!$D$24:$BG$323,W$303)="",$G66=""),"",VLOOKUP($A66,Mitglieder!$D$24:$BG$323,W$303))</f>
        <v/>
      </c>
      <c r="X66" s="54" t="str">
        <f ca="1">IF(OR(VLOOKUP($A66,Mitglieder!$D$24:$BG$323,X$303)="",$G66=""),"",VLOOKUP($A66,Mitglieder!$D$24:$BG$323,X$303))</f>
        <v/>
      </c>
      <c r="Y66" s="54" t="str">
        <f ca="1">IF(OR(VLOOKUP($A66,Mitglieder!$D$24:$BG$323,Y$303)="",$G66=""),"",VLOOKUP($A66,Mitglieder!$D$24:$BG$323,Y$303))</f>
        <v/>
      </c>
      <c r="Z66" s="54" t="str">
        <f ca="1">IF(OR(VLOOKUP($A66,Mitglieder!$D$24:$BG$323,Z$303)="",$G66=""),"",VLOOKUP($A66,Mitglieder!$D$24:$BG$323,Z$303))</f>
        <v/>
      </c>
      <c r="AA66" s="54" t="str">
        <f ca="1">IF(OR(VLOOKUP($A66,Mitglieder!$D$24:$BG$323,AA$303)="",$G66=""),"",VLOOKUP($A66,Mitglieder!$D$24:$BG$323,AA$303))</f>
        <v/>
      </c>
      <c r="AB66" s="54" t="str">
        <f ca="1">IF(OR(VLOOKUP($A66,Mitglieder!$D$24:$BG$323,AB$303)="",$G66=""),"",VLOOKUP($A66,Mitglieder!$D$24:$BG$323,AB$303))</f>
        <v/>
      </c>
      <c r="AC66" s="54" t="str">
        <f ca="1">IF(OR(VLOOKUP($A66,Mitglieder!$D$24:$BG$323,AC$303)="",$G66=""),"",VLOOKUP($A66,Mitglieder!$D$24:$BG$323,AC$303))</f>
        <v/>
      </c>
      <c r="AD66" s="54" t="str">
        <f ca="1">IF(OR(VLOOKUP($A66,Mitglieder!$D$24:$BG$323,AD$303)="",$G66=""),"",VLOOKUP($A66,Mitglieder!$D$24:$BG$323,AD$303))</f>
        <v/>
      </c>
      <c r="AE66" s="54" t="str">
        <f ca="1">IF(OR(VLOOKUP($A66,Mitglieder!$D$24:$BG$323,AE$303)="",$G66=""),"",VLOOKUP($A66,Mitglieder!$D$24:$BG$323,AE$303))</f>
        <v/>
      </c>
      <c r="AF66" s="54" t="str">
        <f ca="1">IF(OR(VLOOKUP($A66,Mitglieder!$D$24:$BG$323,AF$303)="",$G66=""),"",VLOOKUP($A66,Mitglieder!$D$24:$BG$323,AF$303))</f>
        <v/>
      </c>
      <c r="AG66" s="54" t="str">
        <f ca="1">IF(OR(VLOOKUP($A66,Mitglieder!$D$24:$BG$323,AG$303)="",$G66=""),"",VLOOKUP($A66,Mitglieder!$D$24:$BG$323,AG$303))</f>
        <v/>
      </c>
      <c r="AH66" s="54" t="str">
        <f ca="1">IF(OR(VLOOKUP($A66,Mitglieder!$D$24:$BG$323,AH$303)="",$G66=""),"",VLOOKUP($A66,Mitglieder!$D$24:$BG$323,AH$303))</f>
        <v/>
      </c>
      <c r="AI66" s="54" t="str">
        <f ca="1">IF(OR(VLOOKUP($A66,Mitglieder!$D$24:$BG$323,AI$303)="",$G66=""),"",VLOOKUP($A66,Mitglieder!$D$24:$BG$323,AI$303))</f>
        <v/>
      </c>
      <c r="AJ66" s="54" t="str">
        <f ca="1">IF(OR(VLOOKUP($A66,Mitglieder!$D$24:$BG$323,AJ$303)="",$G66=""),"",VLOOKUP($A66,Mitglieder!$D$24:$BG$323,AJ$303))</f>
        <v/>
      </c>
      <c r="AK66" s="54" t="str">
        <f ca="1">IF(OR(VLOOKUP($A66,Mitglieder!$D$24:$BG$323,AK$303)="",$G66=""),"",VLOOKUP($A66,Mitglieder!$D$24:$BG$323,AK$303))</f>
        <v/>
      </c>
      <c r="AL66" s="54" t="str">
        <f ca="1">IF(OR(VLOOKUP($A66,Mitglieder!$D$24:$BG$323,AL$303)="",$G66=""),"",VLOOKUP($A66,Mitglieder!$D$24:$BG$323,AL$303))</f>
        <v/>
      </c>
      <c r="AM66" s="42" t="str">
        <f ca="1">IF($G66="","",VLOOKUP($A66,Mitglieder!$D$24:$BG$323,AM$303))</f>
        <v/>
      </c>
      <c r="AN66" s="54" t="str">
        <f ca="1">IF(OR(VLOOKUP($A66,Mitglieder!$D$24:$BG$323,AN$303)="",$G66=""),"",VLOOKUP($A66,Mitglieder!$D$24:$BG$323,AN$303))</f>
        <v/>
      </c>
      <c r="AO66" s="43" t="str">
        <f ca="1">IF($G66="","",TEXT(VLOOKUP($A66,Mitglieder!$D$24:$BG$323,AO$303),"TT.MM.JJJJ"))</f>
        <v/>
      </c>
      <c r="AP66" s="42" t="str">
        <f ca="1">IF($G66="","",VLOOKUP($A66,Mitglieder!$D$24:$BG$323,AP$303))</f>
        <v/>
      </c>
      <c r="AQ66" s="45" t="str">
        <f ca="1">IF($G66="","",TEXT(VLOOKUP($A66,Mitglieder!$D$24:$BG$323,AQ$303),"0.00"))</f>
        <v/>
      </c>
      <c r="AR66" s="54" t="str">
        <f ca="1">IF(OR(VLOOKUP($A66,Mitglieder!$D$24:$BG$323,AR$303)="",$G66=""),"",VLOOKUP($A66,Mitglieder!$D$24:$BG$323,AR$303))</f>
        <v/>
      </c>
      <c r="AS66" s="45" t="str">
        <f ca="1">IF($G66="","",TEXT(VLOOKUP($A66,Mitglieder!$D$24:$BG$323,AS$303),"0.00"))</f>
        <v/>
      </c>
      <c r="AT66" s="54" t="str">
        <f ca="1">IF(OR(VLOOKUP($A66,Mitglieder!$D$24:$BG$323,AT$303)="",$G66=""),"",VLOOKUP($A66,Mitglieder!$D$24:$BG$323,AT$303))</f>
        <v/>
      </c>
      <c r="AU66" s="45" t="str">
        <f ca="1">IF($G66="","",TEXT(VLOOKUP($A66,Mitglieder!$D$24:$BG$323,AU$303),"0.00"))</f>
        <v/>
      </c>
      <c r="AV66" s="45" t="str">
        <f ca="1">IF($G66="","",TEXT(VLOOKUP($A66,Mitglieder!$D$24:$BG$323,AV$303),"0.00"))</f>
        <v/>
      </c>
      <c r="AW66" s="42" t="str">
        <f ca="1">IF($G66="","",VLOOKUP($A66,Mitglieder!$D$24:$BG$323,AW$303))</f>
        <v/>
      </c>
      <c r="AX66" s="54" t="str">
        <f ca="1">IF(OR(VLOOKUP($A66,Mitglieder!$D$24:$BG$323,AX$303)="",$G66=""),"",VLOOKUP($A66,Mitglieder!$D$24:$BG$323,AX$303))</f>
        <v/>
      </c>
      <c r="AY66" s="75" t="str">
        <f t="shared" ca="1" si="0"/>
        <v/>
      </c>
      <c r="AZ66" s="43" t="str">
        <f ca="1">IF($G66="","",TEXT(VLOOKUP($A66,Mitglieder!$C$24:$BG$323,AZ$303),"TT.MM.JJJJ"))</f>
        <v/>
      </c>
      <c r="BA66" s="43" t="str">
        <f ca="1">IF($G66="","",TEXT(VLOOKUP($A66,Mitglieder!$C$24:$BG$323,BA$303),"TT.MM.JJJJ"))</f>
        <v/>
      </c>
      <c r="BB66" s="43" t="str">
        <f ca="1">IF($G66="","",TEXT(VLOOKUP($A66,Mitglieder!$C$24:$BG$323,BB$303),"TT.MM.JJJJ"))</f>
        <v/>
      </c>
      <c r="BC66" s="43" t="str">
        <f ca="1">IF($G66="","",TEXT(VLOOKUP($A66,Mitglieder!$C$24:$BG$323,BC$303),"TT.MM.JJJJ"))</f>
        <v/>
      </c>
      <c r="BD66" s="75" t="str">
        <f t="shared" ca="1" si="1"/>
        <v/>
      </c>
      <c r="BE66" s="42" t="str">
        <f ca="1">IF($G66="","",VLOOKUP($A66,Mitglieder!$D$24:$BG$323,BE$303))</f>
        <v/>
      </c>
      <c r="BF66" s="42" t="str">
        <f ca="1">IF($G66="","",VLOOKUP($A66,Mitglieder!$D$24:$BG$323,BF$303))</f>
        <v/>
      </c>
      <c r="BH66" s="75" t="str">
        <f ca="1">IF(G66="","",AY66+'Details Verein'!$D$25)</f>
        <v/>
      </c>
    </row>
    <row r="67" spans="1:60" x14ac:dyDescent="0.35">
      <c r="A67" s="42">
        <v>67</v>
      </c>
      <c r="B67" s="42"/>
      <c r="C67" s="42">
        <f ca="1">VLOOKUP($A67,Mitglieder!$D$24:$BA$323,C$303)</f>
        <v>1.0299999999999967</v>
      </c>
      <c r="D67" s="42"/>
      <c r="E67" s="42" t="str">
        <f ca="1">IF($G67="","",VLOOKUP($A67,Mitglieder!$D$24:$BG$323,E$303))</f>
        <v/>
      </c>
      <c r="F67" s="54" t="str">
        <f ca="1">IF(OR(VLOOKUP($A67,Mitglieder!$D$24:$BG$323,F$303)="",$G67=""),"",VLOOKUP($A67,Mitglieder!$D$24:$BG$323,F$303))</f>
        <v/>
      </c>
      <c r="G67" s="72" t="str">
        <f ca="1">IF(C67/ROUND(C67,0)=1,VLOOKUP($A67,Mitglieder!$D$24:$BA$323,G$303),"")</f>
        <v/>
      </c>
      <c r="H67" s="42" t="str">
        <f ca="1">IF($G67="","",VLOOKUP($A67,Mitglieder!$D$24:$BG$323,H$303))</f>
        <v/>
      </c>
      <c r="I67" s="54" t="str">
        <f ca="1">IF(OR(VLOOKUP($A67,Mitglieder!$D$24:$BG$323,I$303)="",$G67=""),"",VLOOKUP($A67,Mitglieder!$D$24:$BG$323,I$303))</f>
        <v/>
      </c>
      <c r="J67" s="42" t="str">
        <f ca="1">IF($G67="","",VLOOKUP($A67,Mitglieder!$D$24:$BG$323,J$303))</f>
        <v/>
      </c>
      <c r="K67" s="54" t="str">
        <f ca="1">IF(OR(VLOOKUP($A67,Mitglieder!$D$24:$BG$323,K$303)="",$G67=""),"",VLOOKUP($A67,Mitglieder!$D$24:$BG$323,K$303))</f>
        <v/>
      </c>
      <c r="L67" s="42" t="str">
        <f ca="1">IF($G67="","",VLOOKUP($A67,Mitglieder!$D$24:$BG$323,L$303))</f>
        <v/>
      </c>
      <c r="M67" s="42" t="str">
        <f ca="1">IF($G67="","",VLOOKUP($A67,Mitglieder!$D$24:$BG$323,M$303))</f>
        <v/>
      </c>
      <c r="N67" s="42" t="str">
        <f ca="1">IF($G67="","",VLOOKUP($A67,Mitglieder!$D$24:$BG$323,N$303))</f>
        <v/>
      </c>
      <c r="O67" s="42" t="str">
        <f ca="1">IF($G67="","",VLOOKUP($A67,Mitglieder!$D$24:$BG$323,O$303))</f>
        <v/>
      </c>
      <c r="P67" s="42" t="str">
        <f ca="1">IF($G67="","",VLOOKUP($A67,Mitglieder!$D$24:$BG$323,P$303))</f>
        <v/>
      </c>
      <c r="Q67" s="42" t="str">
        <f ca="1">IF($G67="","",VLOOKUP($A67,Mitglieder!$D$24:$BG$323,Q$303))</f>
        <v/>
      </c>
      <c r="R67" s="54" t="str">
        <f ca="1">IF(OR(VLOOKUP($A67,Mitglieder!$D$24:$BG$323,R$303)="",$G67=""),"",VLOOKUP($A67,Mitglieder!$D$24:$BG$323,R$303))</f>
        <v/>
      </c>
      <c r="S67" s="43" t="str">
        <f ca="1">IF($G67="","",TEXT(VLOOKUP($A67,Mitglieder!$D$24:$BG$323,S$303),"TT.MM.JJJJ"))</f>
        <v/>
      </c>
      <c r="T67" s="43" t="str">
        <f ca="1">IF($G67="","",TEXT(VLOOKUP($A67,Mitglieder!$D$24:$BG$323,T$303),"TT.MM.JJJJ"))</f>
        <v/>
      </c>
      <c r="U67" s="43" t="str">
        <f ca="1">IF($G67="","",TEXT(VLOOKUP($A67,Mitglieder!$D$24:$BG$323,U$303),"TT.MM.JJJJ"))</f>
        <v/>
      </c>
      <c r="V67" s="54" t="str">
        <f ca="1">IF(OR(VLOOKUP($A67,Mitglieder!$D$24:$BG$323,V$303)="",$G67=""),"",VLOOKUP($A67,Mitglieder!$D$24:$BG$323,V$303))</f>
        <v/>
      </c>
      <c r="W67" s="54" t="str">
        <f ca="1">IF(OR(VLOOKUP($A67,Mitglieder!$D$24:$BG$323,W$303)="",$G67=""),"",VLOOKUP($A67,Mitglieder!$D$24:$BG$323,W$303))</f>
        <v/>
      </c>
      <c r="X67" s="54" t="str">
        <f ca="1">IF(OR(VLOOKUP($A67,Mitglieder!$D$24:$BG$323,X$303)="",$G67=""),"",VLOOKUP($A67,Mitglieder!$D$24:$BG$323,X$303))</f>
        <v/>
      </c>
      <c r="Y67" s="54" t="str">
        <f ca="1">IF(OR(VLOOKUP($A67,Mitglieder!$D$24:$BG$323,Y$303)="",$G67=""),"",VLOOKUP($A67,Mitglieder!$D$24:$BG$323,Y$303))</f>
        <v/>
      </c>
      <c r="Z67" s="54" t="str">
        <f ca="1">IF(OR(VLOOKUP($A67,Mitglieder!$D$24:$BG$323,Z$303)="",$G67=""),"",VLOOKUP($A67,Mitglieder!$D$24:$BG$323,Z$303))</f>
        <v/>
      </c>
      <c r="AA67" s="54" t="str">
        <f ca="1">IF(OR(VLOOKUP($A67,Mitglieder!$D$24:$BG$323,AA$303)="",$G67=""),"",VLOOKUP($A67,Mitglieder!$D$24:$BG$323,AA$303))</f>
        <v/>
      </c>
      <c r="AB67" s="54" t="str">
        <f ca="1">IF(OR(VLOOKUP($A67,Mitglieder!$D$24:$BG$323,AB$303)="",$G67=""),"",VLOOKUP($A67,Mitglieder!$D$24:$BG$323,AB$303))</f>
        <v/>
      </c>
      <c r="AC67" s="54" t="str">
        <f ca="1">IF(OR(VLOOKUP($A67,Mitglieder!$D$24:$BG$323,AC$303)="",$G67=""),"",VLOOKUP($A67,Mitglieder!$D$24:$BG$323,AC$303))</f>
        <v/>
      </c>
      <c r="AD67" s="54" t="str">
        <f ca="1">IF(OR(VLOOKUP($A67,Mitglieder!$D$24:$BG$323,AD$303)="",$G67=""),"",VLOOKUP($A67,Mitglieder!$D$24:$BG$323,AD$303))</f>
        <v/>
      </c>
      <c r="AE67" s="54" t="str">
        <f ca="1">IF(OR(VLOOKUP($A67,Mitglieder!$D$24:$BG$323,AE$303)="",$G67=""),"",VLOOKUP($A67,Mitglieder!$D$24:$BG$323,AE$303))</f>
        <v/>
      </c>
      <c r="AF67" s="54" t="str">
        <f ca="1">IF(OR(VLOOKUP($A67,Mitglieder!$D$24:$BG$323,AF$303)="",$G67=""),"",VLOOKUP($A67,Mitglieder!$D$24:$BG$323,AF$303))</f>
        <v/>
      </c>
      <c r="AG67" s="54" t="str">
        <f ca="1">IF(OR(VLOOKUP($A67,Mitglieder!$D$24:$BG$323,AG$303)="",$G67=""),"",VLOOKUP($A67,Mitglieder!$D$24:$BG$323,AG$303))</f>
        <v/>
      </c>
      <c r="AH67" s="54" t="str">
        <f ca="1">IF(OR(VLOOKUP($A67,Mitglieder!$D$24:$BG$323,AH$303)="",$G67=""),"",VLOOKUP($A67,Mitglieder!$D$24:$BG$323,AH$303))</f>
        <v/>
      </c>
      <c r="AI67" s="54" t="str">
        <f ca="1">IF(OR(VLOOKUP($A67,Mitglieder!$D$24:$BG$323,AI$303)="",$G67=""),"",VLOOKUP($A67,Mitglieder!$D$24:$BG$323,AI$303))</f>
        <v/>
      </c>
      <c r="AJ67" s="54" t="str">
        <f ca="1">IF(OR(VLOOKUP($A67,Mitglieder!$D$24:$BG$323,AJ$303)="",$G67=""),"",VLOOKUP($A67,Mitglieder!$D$24:$BG$323,AJ$303))</f>
        <v/>
      </c>
      <c r="AK67" s="54" t="str">
        <f ca="1">IF(OR(VLOOKUP($A67,Mitglieder!$D$24:$BG$323,AK$303)="",$G67=""),"",VLOOKUP($A67,Mitglieder!$D$24:$BG$323,AK$303))</f>
        <v/>
      </c>
      <c r="AL67" s="54" t="str">
        <f ca="1">IF(OR(VLOOKUP($A67,Mitglieder!$D$24:$BG$323,AL$303)="",$G67=""),"",VLOOKUP($A67,Mitglieder!$D$24:$BG$323,AL$303))</f>
        <v/>
      </c>
      <c r="AM67" s="42" t="str">
        <f ca="1">IF($G67="","",VLOOKUP($A67,Mitglieder!$D$24:$BG$323,AM$303))</f>
        <v/>
      </c>
      <c r="AN67" s="54" t="str">
        <f ca="1">IF(OR(VLOOKUP($A67,Mitglieder!$D$24:$BG$323,AN$303)="",$G67=""),"",VLOOKUP($A67,Mitglieder!$D$24:$BG$323,AN$303))</f>
        <v/>
      </c>
      <c r="AO67" s="43" t="str">
        <f ca="1">IF($G67="","",TEXT(VLOOKUP($A67,Mitglieder!$D$24:$BG$323,AO$303),"TT.MM.JJJJ"))</f>
        <v/>
      </c>
      <c r="AP67" s="42" t="str">
        <f ca="1">IF($G67="","",VLOOKUP($A67,Mitglieder!$D$24:$BG$323,AP$303))</f>
        <v/>
      </c>
      <c r="AQ67" s="45" t="str">
        <f ca="1">IF($G67="","",TEXT(VLOOKUP($A67,Mitglieder!$D$24:$BG$323,AQ$303),"0.00"))</f>
        <v/>
      </c>
      <c r="AR67" s="54" t="str">
        <f ca="1">IF(OR(VLOOKUP($A67,Mitglieder!$D$24:$BG$323,AR$303)="",$G67=""),"",VLOOKUP($A67,Mitglieder!$D$24:$BG$323,AR$303))</f>
        <v/>
      </c>
      <c r="AS67" s="45" t="str">
        <f ca="1">IF($G67="","",TEXT(VLOOKUP($A67,Mitglieder!$D$24:$BG$323,AS$303),"0.00"))</f>
        <v/>
      </c>
      <c r="AT67" s="54" t="str">
        <f ca="1">IF(OR(VLOOKUP($A67,Mitglieder!$D$24:$BG$323,AT$303)="",$G67=""),"",VLOOKUP($A67,Mitglieder!$D$24:$BG$323,AT$303))</f>
        <v/>
      </c>
      <c r="AU67" s="45" t="str">
        <f ca="1">IF($G67="","",TEXT(VLOOKUP($A67,Mitglieder!$D$24:$BG$323,AU$303),"0.00"))</f>
        <v/>
      </c>
      <c r="AV67" s="45" t="str">
        <f ca="1">IF($G67="","",TEXT(VLOOKUP($A67,Mitglieder!$D$24:$BG$323,AV$303),"0.00"))</f>
        <v/>
      </c>
      <c r="AW67" s="42" t="str">
        <f ca="1">IF($G67="","",VLOOKUP($A67,Mitglieder!$D$24:$BG$323,AW$303))</f>
        <v/>
      </c>
      <c r="AX67" s="54" t="str">
        <f ca="1">IF(OR(VLOOKUP($A67,Mitglieder!$D$24:$BG$323,AX$303)="",$G67=""),"",VLOOKUP($A67,Mitglieder!$D$24:$BG$323,AX$303))</f>
        <v/>
      </c>
      <c r="AY67" s="75" t="str">
        <f t="shared" ref="AY67:AY130" ca="1" si="2">IF(G67="","",TEXT(AY$304,"TT.MM.JJJJ"))</f>
        <v/>
      </c>
      <c r="AZ67" s="43" t="str">
        <f ca="1">IF($G67="","",TEXT(VLOOKUP($A67,Mitglieder!$C$24:$BG$323,AZ$303),"TT.MM.JJJJ"))</f>
        <v/>
      </c>
      <c r="BA67" s="43" t="str">
        <f ca="1">IF($G67="","",TEXT(VLOOKUP($A67,Mitglieder!$C$24:$BG$323,BA$303),"TT.MM.JJJJ"))</f>
        <v/>
      </c>
      <c r="BB67" s="43" t="str">
        <f ca="1">IF($G67="","",TEXT(VLOOKUP($A67,Mitglieder!$C$24:$BG$323,BB$303),"TT.MM.JJJJ"))</f>
        <v/>
      </c>
      <c r="BC67" s="43" t="str">
        <f ca="1">IF($G67="","",TEXT(VLOOKUP($A67,Mitglieder!$C$24:$BG$323,BC$303),"TT.MM.JJJJ"))</f>
        <v/>
      </c>
      <c r="BD67" s="75" t="str">
        <f t="shared" ref="BD67:BD130" ca="1" si="3">IF(G67="","",TEXT(BH67,"TT.MM.JJJJ"))</f>
        <v/>
      </c>
      <c r="BE67" s="42" t="str">
        <f ca="1">IF($G67="","",VLOOKUP($A67,Mitglieder!$D$24:$BG$323,BE$303))</f>
        <v/>
      </c>
      <c r="BF67" s="42" t="str">
        <f ca="1">IF($G67="","",VLOOKUP($A67,Mitglieder!$D$24:$BG$323,BF$303))</f>
        <v/>
      </c>
      <c r="BH67" s="75" t="str">
        <f ca="1">IF(G67="","",AY67+'Details Verein'!$D$25)</f>
        <v/>
      </c>
    </row>
    <row r="68" spans="1:60" x14ac:dyDescent="0.35">
      <c r="A68" s="42">
        <v>68</v>
      </c>
      <c r="B68" s="42"/>
      <c r="C68" s="42">
        <f ca="1">VLOOKUP($A68,Mitglieder!$D$24:$BA$323,C$303)</f>
        <v>1.0299999999999967</v>
      </c>
      <c r="D68" s="42"/>
      <c r="E68" s="42" t="str">
        <f ca="1">IF($G68="","",VLOOKUP($A68,Mitglieder!$D$24:$BG$323,E$303))</f>
        <v/>
      </c>
      <c r="F68" s="54" t="str">
        <f ca="1">IF(OR(VLOOKUP($A68,Mitglieder!$D$24:$BG$323,F$303)="",$G68=""),"",VLOOKUP($A68,Mitglieder!$D$24:$BG$323,F$303))</f>
        <v/>
      </c>
      <c r="G68" s="72" t="str">
        <f ca="1">IF(C68/ROUND(C68,0)=1,VLOOKUP($A68,Mitglieder!$D$24:$BA$323,G$303),"")</f>
        <v/>
      </c>
      <c r="H68" s="42" t="str">
        <f ca="1">IF($G68="","",VLOOKUP($A68,Mitglieder!$D$24:$BG$323,H$303))</f>
        <v/>
      </c>
      <c r="I68" s="54" t="str">
        <f ca="1">IF(OR(VLOOKUP($A68,Mitglieder!$D$24:$BG$323,I$303)="",$G68=""),"",VLOOKUP($A68,Mitglieder!$D$24:$BG$323,I$303))</f>
        <v/>
      </c>
      <c r="J68" s="42" t="str">
        <f ca="1">IF($G68="","",VLOOKUP($A68,Mitglieder!$D$24:$BG$323,J$303))</f>
        <v/>
      </c>
      <c r="K68" s="54" t="str">
        <f ca="1">IF(OR(VLOOKUP($A68,Mitglieder!$D$24:$BG$323,K$303)="",$G68=""),"",VLOOKUP($A68,Mitglieder!$D$24:$BG$323,K$303))</f>
        <v/>
      </c>
      <c r="L68" s="42" t="str">
        <f ca="1">IF($G68="","",VLOOKUP($A68,Mitglieder!$D$24:$BG$323,L$303))</f>
        <v/>
      </c>
      <c r="M68" s="42" t="str">
        <f ca="1">IF($G68="","",VLOOKUP($A68,Mitglieder!$D$24:$BG$323,M$303))</f>
        <v/>
      </c>
      <c r="N68" s="42" t="str">
        <f ca="1">IF($G68="","",VLOOKUP($A68,Mitglieder!$D$24:$BG$323,N$303))</f>
        <v/>
      </c>
      <c r="O68" s="42" t="str">
        <f ca="1">IF($G68="","",VLOOKUP($A68,Mitglieder!$D$24:$BG$323,O$303))</f>
        <v/>
      </c>
      <c r="P68" s="42" t="str">
        <f ca="1">IF($G68="","",VLOOKUP($A68,Mitglieder!$D$24:$BG$323,P$303))</f>
        <v/>
      </c>
      <c r="Q68" s="42" t="str">
        <f ca="1">IF($G68="","",VLOOKUP($A68,Mitglieder!$D$24:$BG$323,Q$303))</f>
        <v/>
      </c>
      <c r="R68" s="54" t="str">
        <f ca="1">IF(OR(VLOOKUP($A68,Mitglieder!$D$24:$BG$323,R$303)="",$G68=""),"",VLOOKUP($A68,Mitglieder!$D$24:$BG$323,R$303))</f>
        <v/>
      </c>
      <c r="S68" s="43" t="str">
        <f ca="1">IF($G68="","",TEXT(VLOOKUP($A68,Mitglieder!$D$24:$BG$323,S$303),"TT.MM.JJJJ"))</f>
        <v/>
      </c>
      <c r="T68" s="43" t="str">
        <f ca="1">IF($G68="","",TEXT(VLOOKUP($A68,Mitglieder!$D$24:$BG$323,T$303),"TT.MM.JJJJ"))</f>
        <v/>
      </c>
      <c r="U68" s="43" t="str">
        <f ca="1">IF($G68="","",TEXT(VLOOKUP($A68,Mitglieder!$D$24:$BG$323,U$303),"TT.MM.JJJJ"))</f>
        <v/>
      </c>
      <c r="V68" s="54" t="str">
        <f ca="1">IF(OR(VLOOKUP($A68,Mitglieder!$D$24:$BG$323,V$303)="",$G68=""),"",VLOOKUP($A68,Mitglieder!$D$24:$BG$323,V$303))</f>
        <v/>
      </c>
      <c r="W68" s="54" t="str">
        <f ca="1">IF(OR(VLOOKUP($A68,Mitglieder!$D$24:$BG$323,W$303)="",$G68=""),"",VLOOKUP($A68,Mitglieder!$D$24:$BG$323,W$303))</f>
        <v/>
      </c>
      <c r="X68" s="54" t="str">
        <f ca="1">IF(OR(VLOOKUP($A68,Mitglieder!$D$24:$BG$323,X$303)="",$G68=""),"",VLOOKUP($A68,Mitglieder!$D$24:$BG$323,X$303))</f>
        <v/>
      </c>
      <c r="Y68" s="54" t="str">
        <f ca="1">IF(OR(VLOOKUP($A68,Mitglieder!$D$24:$BG$323,Y$303)="",$G68=""),"",VLOOKUP($A68,Mitglieder!$D$24:$BG$323,Y$303))</f>
        <v/>
      </c>
      <c r="Z68" s="54" t="str">
        <f ca="1">IF(OR(VLOOKUP($A68,Mitglieder!$D$24:$BG$323,Z$303)="",$G68=""),"",VLOOKUP($A68,Mitglieder!$D$24:$BG$323,Z$303))</f>
        <v/>
      </c>
      <c r="AA68" s="54" t="str">
        <f ca="1">IF(OR(VLOOKUP($A68,Mitglieder!$D$24:$BG$323,AA$303)="",$G68=""),"",VLOOKUP($A68,Mitglieder!$D$24:$BG$323,AA$303))</f>
        <v/>
      </c>
      <c r="AB68" s="54" t="str">
        <f ca="1">IF(OR(VLOOKUP($A68,Mitglieder!$D$24:$BG$323,AB$303)="",$G68=""),"",VLOOKUP($A68,Mitglieder!$D$24:$BG$323,AB$303))</f>
        <v/>
      </c>
      <c r="AC68" s="54" t="str">
        <f ca="1">IF(OR(VLOOKUP($A68,Mitglieder!$D$24:$BG$323,AC$303)="",$G68=""),"",VLOOKUP($A68,Mitglieder!$D$24:$BG$323,AC$303))</f>
        <v/>
      </c>
      <c r="AD68" s="54" t="str">
        <f ca="1">IF(OR(VLOOKUP($A68,Mitglieder!$D$24:$BG$323,AD$303)="",$G68=""),"",VLOOKUP($A68,Mitglieder!$D$24:$BG$323,AD$303))</f>
        <v/>
      </c>
      <c r="AE68" s="54" t="str">
        <f ca="1">IF(OR(VLOOKUP($A68,Mitglieder!$D$24:$BG$323,AE$303)="",$G68=""),"",VLOOKUP($A68,Mitglieder!$D$24:$BG$323,AE$303))</f>
        <v/>
      </c>
      <c r="AF68" s="54" t="str">
        <f ca="1">IF(OR(VLOOKUP($A68,Mitglieder!$D$24:$BG$323,AF$303)="",$G68=""),"",VLOOKUP($A68,Mitglieder!$D$24:$BG$323,AF$303))</f>
        <v/>
      </c>
      <c r="AG68" s="54" t="str">
        <f ca="1">IF(OR(VLOOKUP($A68,Mitglieder!$D$24:$BG$323,AG$303)="",$G68=""),"",VLOOKUP($A68,Mitglieder!$D$24:$BG$323,AG$303))</f>
        <v/>
      </c>
      <c r="AH68" s="54" t="str">
        <f ca="1">IF(OR(VLOOKUP($A68,Mitglieder!$D$24:$BG$323,AH$303)="",$G68=""),"",VLOOKUP($A68,Mitglieder!$D$24:$BG$323,AH$303))</f>
        <v/>
      </c>
      <c r="AI68" s="54" t="str">
        <f ca="1">IF(OR(VLOOKUP($A68,Mitglieder!$D$24:$BG$323,AI$303)="",$G68=""),"",VLOOKUP($A68,Mitglieder!$D$24:$BG$323,AI$303))</f>
        <v/>
      </c>
      <c r="AJ68" s="54" t="str">
        <f ca="1">IF(OR(VLOOKUP($A68,Mitglieder!$D$24:$BG$323,AJ$303)="",$G68=""),"",VLOOKUP($A68,Mitglieder!$D$24:$BG$323,AJ$303))</f>
        <v/>
      </c>
      <c r="AK68" s="54" t="str">
        <f ca="1">IF(OR(VLOOKUP($A68,Mitglieder!$D$24:$BG$323,AK$303)="",$G68=""),"",VLOOKUP($A68,Mitglieder!$D$24:$BG$323,AK$303))</f>
        <v/>
      </c>
      <c r="AL68" s="54" t="str">
        <f ca="1">IF(OR(VLOOKUP($A68,Mitglieder!$D$24:$BG$323,AL$303)="",$G68=""),"",VLOOKUP($A68,Mitglieder!$D$24:$BG$323,AL$303))</f>
        <v/>
      </c>
      <c r="AM68" s="42" t="str">
        <f ca="1">IF($G68="","",VLOOKUP($A68,Mitglieder!$D$24:$BG$323,AM$303))</f>
        <v/>
      </c>
      <c r="AN68" s="54" t="str">
        <f ca="1">IF(OR(VLOOKUP($A68,Mitglieder!$D$24:$BG$323,AN$303)="",$G68=""),"",VLOOKUP($A68,Mitglieder!$D$24:$BG$323,AN$303))</f>
        <v/>
      </c>
      <c r="AO68" s="43" t="str">
        <f ca="1">IF($G68="","",TEXT(VLOOKUP($A68,Mitglieder!$D$24:$BG$323,AO$303),"TT.MM.JJJJ"))</f>
        <v/>
      </c>
      <c r="AP68" s="42" t="str">
        <f ca="1">IF($G68="","",VLOOKUP($A68,Mitglieder!$D$24:$BG$323,AP$303))</f>
        <v/>
      </c>
      <c r="AQ68" s="45" t="str">
        <f ca="1">IF($G68="","",TEXT(VLOOKUP($A68,Mitglieder!$D$24:$BG$323,AQ$303),"0.00"))</f>
        <v/>
      </c>
      <c r="AR68" s="54" t="str">
        <f ca="1">IF(OR(VLOOKUP($A68,Mitglieder!$D$24:$BG$323,AR$303)="",$G68=""),"",VLOOKUP($A68,Mitglieder!$D$24:$BG$323,AR$303))</f>
        <v/>
      </c>
      <c r="AS68" s="45" t="str">
        <f ca="1">IF($G68="","",TEXT(VLOOKUP($A68,Mitglieder!$D$24:$BG$323,AS$303),"0.00"))</f>
        <v/>
      </c>
      <c r="AT68" s="54" t="str">
        <f ca="1">IF(OR(VLOOKUP($A68,Mitglieder!$D$24:$BG$323,AT$303)="",$G68=""),"",VLOOKUP($A68,Mitglieder!$D$24:$BG$323,AT$303))</f>
        <v/>
      </c>
      <c r="AU68" s="45" t="str">
        <f ca="1">IF($G68="","",TEXT(VLOOKUP($A68,Mitglieder!$D$24:$BG$323,AU$303),"0.00"))</f>
        <v/>
      </c>
      <c r="AV68" s="45" t="str">
        <f ca="1">IF($G68="","",TEXT(VLOOKUP($A68,Mitglieder!$D$24:$BG$323,AV$303),"0.00"))</f>
        <v/>
      </c>
      <c r="AW68" s="42" t="str">
        <f ca="1">IF($G68="","",VLOOKUP($A68,Mitglieder!$D$24:$BG$323,AW$303))</f>
        <v/>
      </c>
      <c r="AX68" s="54" t="str">
        <f ca="1">IF(OR(VLOOKUP($A68,Mitglieder!$D$24:$BG$323,AX$303)="",$G68=""),"",VLOOKUP($A68,Mitglieder!$D$24:$BG$323,AX$303))</f>
        <v/>
      </c>
      <c r="AY68" s="75" t="str">
        <f t="shared" ca="1" si="2"/>
        <v/>
      </c>
      <c r="AZ68" s="43" t="str">
        <f ca="1">IF($G68="","",TEXT(VLOOKUP($A68,Mitglieder!$C$24:$BG$323,AZ$303),"TT.MM.JJJJ"))</f>
        <v/>
      </c>
      <c r="BA68" s="43" t="str">
        <f ca="1">IF($G68="","",TEXT(VLOOKUP($A68,Mitglieder!$C$24:$BG$323,BA$303),"TT.MM.JJJJ"))</f>
        <v/>
      </c>
      <c r="BB68" s="43" t="str">
        <f ca="1">IF($G68="","",TEXT(VLOOKUP($A68,Mitglieder!$C$24:$BG$323,BB$303),"TT.MM.JJJJ"))</f>
        <v/>
      </c>
      <c r="BC68" s="43" t="str">
        <f ca="1">IF($G68="","",TEXT(VLOOKUP($A68,Mitglieder!$C$24:$BG$323,BC$303),"TT.MM.JJJJ"))</f>
        <v/>
      </c>
      <c r="BD68" s="75" t="str">
        <f t="shared" ca="1" si="3"/>
        <v/>
      </c>
      <c r="BE68" s="42" t="str">
        <f ca="1">IF($G68="","",VLOOKUP($A68,Mitglieder!$D$24:$BG$323,BE$303))</f>
        <v/>
      </c>
      <c r="BF68" s="42" t="str">
        <f ca="1">IF($G68="","",VLOOKUP($A68,Mitglieder!$D$24:$BG$323,BF$303))</f>
        <v/>
      </c>
      <c r="BH68" s="75" t="str">
        <f ca="1">IF(G68="","",AY68+'Details Verein'!$D$25)</f>
        <v/>
      </c>
    </row>
    <row r="69" spans="1:60" x14ac:dyDescent="0.35">
      <c r="A69" s="42">
        <v>69</v>
      </c>
      <c r="B69" s="42"/>
      <c r="C69" s="42">
        <f ca="1">VLOOKUP($A69,Mitglieder!$D$24:$BA$323,C$303)</f>
        <v>1.0299999999999967</v>
      </c>
      <c r="D69" s="42"/>
      <c r="E69" s="42" t="str">
        <f ca="1">IF($G69="","",VLOOKUP($A69,Mitglieder!$D$24:$BG$323,E$303))</f>
        <v/>
      </c>
      <c r="F69" s="54" t="str">
        <f ca="1">IF(OR(VLOOKUP($A69,Mitglieder!$D$24:$BG$323,F$303)="",$G69=""),"",VLOOKUP($A69,Mitglieder!$D$24:$BG$323,F$303))</f>
        <v/>
      </c>
      <c r="G69" s="72" t="str">
        <f ca="1">IF(C69/ROUND(C69,0)=1,VLOOKUP($A69,Mitglieder!$D$24:$BA$323,G$303),"")</f>
        <v/>
      </c>
      <c r="H69" s="42" t="str">
        <f ca="1">IF($G69="","",VLOOKUP($A69,Mitglieder!$D$24:$BG$323,H$303))</f>
        <v/>
      </c>
      <c r="I69" s="54" t="str">
        <f ca="1">IF(OR(VLOOKUP($A69,Mitglieder!$D$24:$BG$323,I$303)="",$G69=""),"",VLOOKUP($A69,Mitglieder!$D$24:$BG$323,I$303))</f>
        <v/>
      </c>
      <c r="J69" s="42" t="str">
        <f ca="1">IF($G69="","",VLOOKUP($A69,Mitglieder!$D$24:$BG$323,J$303))</f>
        <v/>
      </c>
      <c r="K69" s="54" t="str">
        <f ca="1">IF(OR(VLOOKUP($A69,Mitglieder!$D$24:$BG$323,K$303)="",$G69=""),"",VLOOKUP($A69,Mitglieder!$D$24:$BG$323,K$303))</f>
        <v/>
      </c>
      <c r="L69" s="42" t="str">
        <f ca="1">IF($G69="","",VLOOKUP($A69,Mitglieder!$D$24:$BG$323,L$303))</f>
        <v/>
      </c>
      <c r="M69" s="42" t="str">
        <f ca="1">IF($G69="","",VLOOKUP($A69,Mitglieder!$D$24:$BG$323,M$303))</f>
        <v/>
      </c>
      <c r="N69" s="42" t="str">
        <f ca="1">IF($G69="","",VLOOKUP($A69,Mitglieder!$D$24:$BG$323,N$303))</f>
        <v/>
      </c>
      <c r="O69" s="42" t="str">
        <f ca="1">IF($G69="","",VLOOKUP($A69,Mitglieder!$D$24:$BG$323,O$303))</f>
        <v/>
      </c>
      <c r="P69" s="42" t="str">
        <f ca="1">IF($G69="","",VLOOKUP($A69,Mitglieder!$D$24:$BG$323,P$303))</f>
        <v/>
      </c>
      <c r="Q69" s="42" t="str">
        <f ca="1">IF($G69="","",VLOOKUP($A69,Mitglieder!$D$24:$BG$323,Q$303))</f>
        <v/>
      </c>
      <c r="R69" s="54" t="str">
        <f ca="1">IF(OR(VLOOKUP($A69,Mitglieder!$D$24:$BG$323,R$303)="",$G69=""),"",VLOOKUP($A69,Mitglieder!$D$24:$BG$323,R$303))</f>
        <v/>
      </c>
      <c r="S69" s="43" t="str">
        <f ca="1">IF($G69="","",TEXT(VLOOKUP($A69,Mitglieder!$D$24:$BG$323,S$303),"TT.MM.JJJJ"))</f>
        <v/>
      </c>
      <c r="T69" s="43" t="str">
        <f ca="1">IF($G69="","",TEXT(VLOOKUP($A69,Mitglieder!$D$24:$BG$323,T$303),"TT.MM.JJJJ"))</f>
        <v/>
      </c>
      <c r="U69" s="43" t="str">
        <f ca="1">IF($G69="","",TEXT(VLOOKUP($A69,Mitglieder!$D$24:$BG$323,U$303),"TT.MM.JJJJ"))</f>
        <v/>
      </c>
      <c r="V69" s="54" t="str">
        <f ca="1">IF(OR(VLOOKUP($A69,Mitglieder!$D$24:$BG$323,V$303)="",$G69=""),"",VLOOKUP($A69,Mitglieder!$D$24:$BG$323,V$303))</f>
        <v/>
      </c>
      <c r="W69" s="54" t="str">
        <f ca="1">IF(OR(VLOOKUP($A69,Mitglieder!$D$24:$BG$323,W$303)="",$G69=""),"",VLOOKUP($A69,Mitglieder!$D$24:$BG$323,W$303))</f>
        <v/>
      </c>
      <c r="X69" s="54" t="str">
        <f ca="1">IF(OR(VLOOKUP($A69,Mitglieder!$D$24:$BG$323,X$303)="",$G69=""),"",VLOOKUP($A69,Mitglieder!$D$24:$BG$323,X$303))</f>
        <v/>
      </c>
      <c r="Y69" s="54" t="str">
        <f ca="1">IF(OR(VLOOKUP($A69,Mitglieder!$D$24:$BG$323,Y$303)="",$G69=""),"",VLOOKUP($A69,Mitglieder!$D$24:$BG$323,Y$303))</f>
        <v/>
      </c>
      <c r="Z69" s="54" t="str">
        <f ca="1">IF(OR(VLOOKUP($A69,Mitglieder!$D$24:$BG$323,Z$303)="",$G69=""),"",VLOOKUP($A69,Mitglieder!$D$24:$BG$323,Z$303))</f>
        <v/>
      </c>
      <c r="AA69" s="54" t="str">
        <f ca="1">IF(OR(VLOOKUP($A69,Mitglieder!$D$24:$BG$323,AA$303)="",$G69=""),"",VLOOKUP($A69,Mitglieder!$D$24:$BG$323,AA$303))</f>
        <v/>
      </c>
      <c r="AB69" s="54" t="str">
        <f ca="1">IF(OR(VLOOKUP($A69,Mitglieder!$D$24:$BG$323,AB$303)="",$G69=""),"",VLOOKUP($A69,Mitglieder!$D$24:$BG$323,AB$303))</f>
        <v/>
      </c>
      <c r="AC69" s="54" t="str">
        <f ca="1">IF(OR(VLOOKUP($A69,Mitglieder!$D$24:$BG$323,AC$303)="",$G69=""),"",VLOOKUP($A69,Mitglieder!$D$24:$BG$323,AC$303))</f>
        <v/>
      </c>
      <c r="AD69" s="54" t="str">
        <f ca="1">IF(OR(VLOOKUP($A69,Mitglieder!$D$24:$BG$323,AD$303)="",$G69=""),"",VLOOKUP($A69,Mitglieder!$D$24:$BG$323,AD$303))</f>
        <v/>
      </c>
      <c r="AE69" s="54" t="str">
        <f ca="1">IF(OR(VLOOKUP($A69,Mitglieder!$D$24:$BG$323,AE$303)="",$G69=""),"",VLOOKUP($A69,Mitglieder!$D$24:$BG$323,AE$303))</f>
        <v/>
      </c>
      <c r="AF69" s="54" t="str">
        <f ca="1">IF(OR(VLOOKUP($A69,Mitglieder!$D$24:$BG$323,AF$303)="",$G69=""),"",VLOOKUP($A69,Mitglieder!$D$24:$BG$323,AF$303))</f>
        <v/>
      </c>
      <c r="AG69" s="54" t="str">
        <f ca="1">IF(OR(VLOOKUP($A69,Mitglieder!$D$24:$BG$323,AG$303)="",$G69=""),"",VLOOKUP($A69,Mitglieder!$D$24:$BG$323,AG$303))</f>
        <v/>
      </c>
      <c r="AH69" s="54" t="str">
        <f ca="1">IF(OR(VLOOKUP($A69,Mitglieder!$D$24:$BG$323,AH$303)="",$G69=""),"",VLOOKUP($A69,Mitglieder!$D$24:$BG$323,AH$303))</f>
        <v/>
      </c>
      <c r="AI69" s="54" t="str">
        <f ca="1">IF(OR(VLOOKUP($A69,Mitglieder!$D$24:$BG$323,AI$303)="",$G69=""),"",VLOOKUP($A69,Mitglieder!$D$24:$BG$323,AI$303))</f>
        <v/>
      </c>
      <c r="AJ69" s="54" t="str">
        <f ca="1">IF(OR(VLOOKUP($A69,Mitglieder!$D$24:$BG$323,AJ$303)="",$G69=""),"",VLOOKUP($A69,Mitglieder!$D$24:$BG$323,AJ$303))</f>
        <v/>
      </c>
      <c r="AK69" s="54" t="str">
        <f ca="1">IF(OR(VLOOKUP($A69,Mitglieder!$D$24:$BG$323,AK$303)="",$G69=""),"",VLOOKUP($A69,Mitglieder!$D$24:$BG$323,AK$303))</f>
        <v/>
      </c>
      <c r="AL69" s="54" t="str">
        <f ca="1">IF(OR(VLOOKUP($A69,Mitglieder!$D$24:$BG$323,AL$303)="",$G69=""),"",VLOOKUP($A69,Mitglieder!$D$24:$BG$323,AL$303))</f>
        <v/>
      </c>
      <c r="AM69" s="42" t="str">
        <f ca="1">IF($G69="","",VLOOKUP($A69,Mitglieder!$D$24:$BG$323,AM$303))</f>
        <v/>
      </c>
      <c r="AN69" s="54" t="str">
        <f ca="1">IF(OR(VLOOKUP($A69,Mitglieder!$D$24:$BG$323,AN$303)="",$G69=""),"",VLOOKUP($A69,Mitglieder!$D$24:$BG$323,AN$303))</f>
        <v/>
      </c>
      <c r="AO69" s="43" t="str">
        <f ca="1">IF($G69="","",TEXT(VLOOKUP($A69,Mitglieder!$D$24:$BG$323,AO$303),"TT.MM.JJJJ"))</f>
        <v/>
      </c>
      <c r="AP69" s="42" t="str">
        <f ca="1">IF($G69="","",VLOOKUP($A69,Mitglieder!$D$24:$BG$323,AP$303))</f>
        <v/>
      </c>
      <c r="AQ69" s="45" t="str">
        <f ca="1">IF($G69="","",TEXT(VLOOKUP($A69,Mitglieder!$D$24:$BG$323,AQ$303),"0.00"))</f>
        <v/>
      </c>
      <c r="AR69" s="54" t="str">
        <f ca="1">IF(OR(VLOOKUP($A69,Mitglieder!$D$24:$BG$323,AR$303)="",$G69=""),"",VLOOKUP($A69,Mitglieder!$D$24:$BG$323,AR$303))</f>
        <v/>
      </c>
      <c r="AS69" s="45" t="str">
        <f ca="1">IF($G69="","",TEXT(VLOOKUP($A69,Mitglieder!$D$24:$BG$323,AS$303),"0.00"))</f>
        <v/>
      </c>
      <c r="AT69" s="54" t="str">
        <f ca="1">IF(OR(VLOOKUP($A69,Mitglieder!$D$24:$BG$323,AT$303)="",$G69=""),"",VLOOKUP($A69,Mitglieder!$D$24:$BG$323,AT$303))</f>
        <v/>
      </c>
      <c r="AU69" s="45" t="str">
        <f ca="1">IF($G69="","",TEXT(VLOOKUP($A69,Mitglieder!$D$24:$BG$323,AU$303),"0.00"))</f>
        <v/>
      </c>
      <c r="AV69" s="45" t="str">
        <f ca="1">IF($G69="","",TEXT(VLOOKUP($A69,Mitglieder!$D$24:$BG$323,AV$303),"0.00"))</f>
        <v/>
      </c>
      <c r="AW69" s="42" t="str">
        <f ca="1">IF($G69="","",VLOOKUP($A69,Mitglieder!$D$24:$BG$323,AW$303))</f>
        <v/>
      </c>
      <c r="AX69" s="54" t="str">
        <f ca="1">IF(OR(VLOOKUP($A69,Mitglieder!$D$24:$BG$323,AX$303)="",$G69=""),"",VLOOKUP($A69,Mitglieder!$D$24:$BG$323,AX$303))</f>
        <v/>
      </c>
      <c r="AY69" s="75" t="str">
        <f t="shared" ca="1" si="2"/>
        <v/>
      </c>
      <c r="AZ69" s="43" t="str">
        <f ca="1">IF($G69="","",TEXT(VLOOKUP($A69,Mitglieder!$C$24:$BG$323,AZ$303),"TT.MM.JJJJ"))</f>
        <v/>
      </c>
      <c r="BA69" s="43" t="str">
        <f ca="1">IF($G69="","",TEXT(VLOOKUP($A69,Mitglieder!$C$24:$BG$323,BA$303),"TT.MM.JJJJ"))</f>
        <v/>
      </c>
      <c r="BB69" s="43" t="str">
        <f ca="1">IF($G69="","",TEXT(VLOOKUP($A69,Mitglieder!$C$24:$BG$323,BB$303),"TT.MM.JJJJ"))</f>
        <v/>
      </c>
      <c r="BC69" s="43" t="str">
        <f ca="1">IF($G69="","",TEXT(VLOOKUP($A69,Mitglieder!$C$24:$BG$323,BC$303),"TT.MM.JJJJ"))</f>
        <v/>
      </c>
      <c r="BD69" s="75" t="str">
        <f t="shared" ca="1" si="3"/>
        <v/>
      </c>
      <c r="BE69" s="42" t="str">
        <f ca="1">IF($G69="","",VLOOKUP($A69,Mitglieder!$D$24:$BG$323,BE$303))</f>
        <v/>
      </c>
      <c r="BF69" s="42" t="str">
        <f ca="1">IF($G69="","",VLOOKUP($A69,Mitglieder!$D$24:$BG$323,BF$303))</f>
        <v/>
      </c>
      <c r="BH69" s="75" t="str">
        <f ca="1">IF(G69="","",AY69+'Details Verein'!$D$25)</f>
        <v/>
      </c>
    </row>
    <row r="70" spans="1:60" x14ac:dyDescent="0.35">
      <c r="A70" s="42">
        <v>70</v>
      </c>
      <c r="B70" s="42"/>
      <c r="C70" s="42">
        <f ca="1">VLOOKUP($A70,Mitglieder!$D$24:$BA$323,C$303)</f>
        <v>1.0299999999999967</v>
      </c>
      <c r="D70" s="42"/>
      <c r="E70" s="42" t="str">
        <f ca="1">IF($G70="","",VLOOKUP($A70,Mitglieder!$D$24:$BG$323,E$303))</f>
        <v/>
      </c>
      <c r="F70" s="54" t="str">
        <f ca="1">IF(OR(VLOOKUP($A70,Mitglieder!$D$24:$BG$323,F$303)="",$G70=""),"",VLOOKUP($A70,Mitglieder!$D$24:$BG$323,F$303))</f>
        <v/>
      </c>
      <c r="G70" s="72" t="str">
        <f ca="1">IF(C70/ROUND(C70,0)=1,VLOOKUP($A70,Mitglieder!$D$24:$BA$323,G$303),"")</f>
        <v/>
      </c>
      <c r="H70" s="42" t="str">
        <f ca="1">IF($G70="","",VLOOKUP($A70,Mitglieder!$D$24:$BG$323,H$303))</f>
        <v/>
      </c>
      <c r="I70" s="54" t="str">
        <f ca="1">IF(OR(VLOOKUP($A70,Mitglieder!$D$24:$BG$323,I$303)="",$G70=""),"",VLOOKUP($A70,Mitglieder!$D$24:$BG$323,I$303))</f>
        <v/>
      </c>
      <c r="J70" s="42" t="str">
        <f ca="1">IF($G70="","",VLOOKUP($A70,Mitglieder!$D$24:$BG$323,J$303))</f>
        <v/>
      </c>
      <c r="K70" s="54" t="str">
        <f ca="1">IF(OR(VLOOKUP($A70,Mitglieder!$D$24:$BG$323,K$303)="",$G70=""),"",VLOOKUP($A70,Mitglieder!$D$24:$BG$323,K$303))</f>
        <v/>
      </c>
      <c r="L70" s="42" t="str">
        <f ca="1">IF($G70="","",VLOOKUP($A70,Mitglieder!$D$24:$BG$323,L$303))</f>
        <v/>
      </c>
      <c r="M70" s="42" t="str">
        <f ca="1">IF($G70="","",VLOOKUP($A70,Mitglieder!$D$24:$BG$323,M$303))</f>
        <v/>
      </c>
      <c r="N70" s="42" t="str">
        <f ca="1">IF($G70="","",VLOOKUP($A70,Mitglieder!$D$24:$BG$323,N$303))</f>
        <v/>
      </c>
      <c r="O70" s="42" t="str">
        <f ca="1">IF($G70="","",VLOOKUP($A70,Mitglieder!$D$24:$BG$323,O$303))</f>
        <v/>
      </c>
      <c r="P70" s="42" t="str">
        <f ca="1">IF($G70="","",VLOOKUP($A70,Mitglieder!$D$24:$BG$323,P$303))</f>
        <v/>
      </c>
      <c r="Q70" s="42" t="str">
        <f ca="1">IF($G70="","",VLOOKUP($A70,Mitglieder!$D$24:$BG$323,Q$303))</f>
        <v/>
      </c>
      <c r="R70" s="54" t="str">
        <f ca="1">IF(OR(VLOOKUP($A70,Mitglieder!$D$24:$BG$323,R$303)="",$G70=""),"",VLOOKUP($A70,Mitglieder!$D$24:$BG$323,R$303))</f>
        <v/>
      </c>
      <c r="S70" s="43" t="str">
        <f ca="1">IF($G70="","",TEXT(VLOOKUP($A70,Mitglieder!$D$24:$BG$323,S$303),"TT.MM.JJJJ"))</f>
        <v/>
      </c>
      <c r="T70" s="43" t="str">
        <f ca="1">IF($G70="","",TEXT(VLOOKUP($A70,Mitglieder!$D$24:$BG$323,T$303),"TT.MM.JJJJ"))</f>
        <v/>
      </c>
      <c r="U70" s="43" t="str">
        <f ca="1">IF($G70="","",TEXT(VLOOKUP($A70,Mitglieder!$D$24:$BG$323,U$303),"TT.MM.JJJJ"))</f>
        <v/>
      </c>
      <c r="V70" s="54" t="str">
        <f ca="1">IF(OR(VLOOKUP($A70,Mitglieder!$D$24:$BG$323,V$303)="",$G70=""),"",VLOOKUP($A70,Mitglieder!$D$24:$BG$323,V$303))</f>
        <v/>
      </c>
      <c r="W70" s="54" t="str">
        <f ca="1">IF(OR(VLOOKUP($A70,Mitglieder!$D$24:$BG$323,W$303)="",$G70=""),"",VLOOKUP($A70,Mitglieder!$D$24:$BG$323,W$303))</f>
        <v/>
      </c>
      <c r="X70" s="54" t="str">
        <f ca="1">IF(OR(VLOOKUP($A70,Mitglieder!$D$24:$BG$323,X$303)="",$G70=""),"",VLOOKUP($A70,Mitglieder!$D$24:$BG$323,X$303))</f>
        <v/>
      </c>
      <c r="Y70" s="54" t="str">
        <f ca="1">IF(OR(VLOOKUP($A70,Mitglieder!$D$24:$BG$323,Y$303)="",$G70=""),"",VLOOKUP($A70,Mitglieder!$D$24:$BG$323,Y$303))</f>
        <v/>
      </c>
      <c r="Z70" s="54" t="str">
        <f ca="1">IF(OR(VLOOKUP($A70,Mitglieder!$D$24:$BG$323,Z$303)="",$G70=""),"",VLOOKUP($A70,Mitglieder!$D$24:$BG$323,Z$303))</f>
        <v/>
      </c>
      <c r="AA70" s="54" t="str">
        <f ca="1">IF(OR(VLOOKUP($A70,Mitglieder!$D$24:$BG$323,AA$303)="",$G70=""),"",VLOOKUP($A70,Mitglieder!$D$24:$BG$323,AA$303))</f>
        <v/>
      </c>
      <c r="AB70" s="54" t="str">
        <f ca="1">IF(OR(VLOOKUP($A70,Mitglieder!$D$24:$BG$323,AB$303)="",$G70=""),"",VLOOKUP($A70,Mitglieder!$D$24:$BG$323,AB$303))</f>
        <v/>
      </c>
      <c r="AC70" s="54" t="str">
        <f ca="1">IF(OR(VLOOKUP($A70,Mitglieder!$D$24:$BG$323,AC$303)="",$G70=""),"",VLOOKUP($A70,Mitglieder!$D$24:$BG$323,AC$303))</f>
        <v/>
      </c>
      <c r="AD70" s="54" t="str">
        <f ca="1">IF(OR(VLOOKUP($A70,Mitglieder!$D$24:$BG$323,AD$303)="",$G70=""),"",VLOOKUP($A70,Mitglieder!$D$24:$BG$323,AD$303))</f>
        <v/>
      </c>
      <c r="AE70" s="54" t="str">
        <f ca="1">IF(OR(VLOOKUP($A70,Mitglieder!$D$24:$BG$323,AE$303)="",$G70=""),"",VLOOKUP($A70,Mitglieder!$D$24:$BG$323,AE$303))</f>
        <v/>
      </c>
      <c r="AF70" s="54" t="str">
        <f ca="1">IF(OR(VLOOKUP($A70,Mitglieder!$D$24:$BG$323,AF$303)="",$G70=""),"",VLOOKUP($A70,Mitglieder!$D$24:$BG$323,AF$303))</f>
        <v/>
      </c>
      <c r="AG70" s="54" t="str">
        <f ca="1">IF(OR(VLOOKUP($A70,Mitglieder!$D$24:$BG$323,AG$303)="",$G70=""),"",VLOOKUP($A70,Mitglieder!$D$24:$BG$323,AG$303))</f>
        <v/>
      </c>
      <c r="AH70" s="54" t="str">
        <f ca="1">IF(OR(VLOOKUP($A70,Mitglieder!$D$24:$BG$323,AH$303)="",$G70=""),"",VLOOKUP($A70,Mitglieder!$D$24:$BG$323,AH$303))</f>
        <v/>
      </c>
      <c r="AI70" s="54" t="str">
        <f ca="1">IF(OR(VLOOKUP($A70,Mitglieder!$D$24:$BG$323,AI$303)="",$G70=""),"",VLOOKUP($A70,Mitglieder!$D$24:$BG$323,AI$303))</f>
        <v/>
      </c>
      <c r="AJ70" s="54" t="str">
        <f ca="1">IF(OR(VLOOKUP($A70,Mitglieder!$D$24:$BG$323,AJ$303)="",$G70=""),"",VLOOKUP($A70,Mitglieder!$D$24:$BG$323,AJ$303))</f>
        <v/>
      </c>
      <c r="AK70" s="54" t="str">
        <f ca="1">IF(OR(VLOOKUP($A70,Mitglieder!$D$24:$BG$323,AK$303)="",$G70=""),"",VLOOKUP($A70,Mitglieder!$D$24:$BG$323,AK$303))</f>
        <v/>
      </c>
      <c r="AL70" s="54" t="str">
        <f ca="1">IF(OR(VLOOKUP($A70,Mitglieder!$D$24:$BG$323,AL$303)="",$G70=""),"",VLOOKUP($A70,Mitglieder!$D$24:$BG$323,AL$303))</f>
        <v/>
      </c>
      <c r="AM70" s="42" t="str">
        <f ca="1">IF($G70="","",VLOOKUP($A70,Mitglieder!$D$24:$BG$323,AM$303))</f>
        <v/>
      </c>
      <c r="AN70" s="54" t="str">
        <f ca="1">IF(OR(VLOOKUP($A70,Mitglieder!$D$24:$BG$323,AN$303)="",$G70=""),"",VLOOKUP($A70,Mitglieder!$D$24:$BG$323,AN$303))</f>
        <v/>
      </c>
      <c r="AO70" s="43" t="str">
        <f ca="1">IF($G70="","",TEXT(VLOOKUP($A70,Mitglieder!$D$24:$BG$323,AO$303),"TT.MM.JJJJ"))</f>
        <v/>
      </c>
      <c r="AP70" s="42" t="str">
        <f ca="1">IF($G70="","",VLOOKUP($A70,Mitglieder!$D$24:$BG$323,AP$303))</f>
        <v/>
      </c>
      <c r="AQ70" s="45" t="str">
        <f ca="1">IF($G70="","",TEXT(VLOOKUP($A70,Mitglieder!$D$24:$BG$323,AQ$303),"0.00"))</f>
        <v/>
      </c>
      <c r="AR70" s="54" t="str">
        <f ca="1">IF(OR(VLOOKUP($A70,Mitglieder!$D$24:$BG$323,AR$303)="",$G70=""),"",VLOOKUP($A70,Mitglieder!$D$24:$BG$323,AR$303))</f>
        <v/>
      </c>
      <c r="AS70" s="45" t="str">
        <f ca="1">IF($G70="","",TEXT(VLOOKUP($A70,Mitglieder!$D$24:$BG$323,AS$303),"0.00"))</f>
        <v/>
      </c>
      <c r="AT70" s="54" t="str">
        <f ca="1">IF(OR(VLOOKUP($A70,Mitglieder!$D$24:$BG$323,AT$303)="",$G70=""),"",VLOOKUP($A70,Mitglieder!$D$24:$BG$323,AT$303))</f>
        <v/>
      </c>
      <c r="AU70" s="45" t="str">
        <f ca="1">IF($G70="","",TEXT(VLOOKUP($A70,Mitglieder!$D$24:$BG$323,AU$303),"0.00"))</f>
        <v/>
      </c>
      <c r="AV70" s="45" t="str">
        <f ca="1">IF($G70="","",TEXT(VLOOKUP($A70,Mitglieder!$D$24:$BG$323,AV$303),"0.00"))</f>
        <v/>
      </c>
      <c r="AW70" s="42" t="str">
        <f ca="1">IF($G70="","",VLOOKUP($A70,Mitglieder!$D$24:$BG$323,AW$303))</f>
        <v/>
      </c>
      <c r="AX70" s="54" t="str">
        <f ca="1">IF(OR(VLOOKUP($A70,Mitglieder!$D$24:$BG$323,AX$303)="",$G70=""),"",VLOOKUP($A70,Mitglieder!$D$24:$BG$323,AX$303))</f>
        <v/>
      </c>
      <c r="AY70" s="75" t="str">
        <f t="shared" ca="1" si="2"/>
        <v/>
      </c>
      <c r="AZ70" s="43" t="str">
        <f ca="1">IF($G70="","",TEXT(VLOOKUP($A70,Mitglieder!$C$24:$BG$323,AZ$303),"TT.MM.JJJJ"))</f>
        <v/>
      </c>
      <c r="BA70" s="43" t="str">
        <f ca="1">IF($G70="","",TEXT(VLOOKUP($A70,Mitglieder!$C$24:$BG$323,BA$303),"TT.MM.JJJJ"))</f>
        <v/>
      </c>
      <c r="BB70" s="43" t="str">
        <f ca="1">IF($G70="","",TEXT(VLOOKUP($A70,Mitglieder!$C$24:$BG$323,BB$303),"TT.MM.JJJJ"))</f>
        <v/>
      </c>
      <c r="BC70" s="43" t="str">
        <f ca="1">IF($G70="","",TEXT(VLOOKUP($A70,Mitglieder!$C$24:$BG$323,BC$303),"TT.MM.JJJJ"))</f>
        <v/>
      </c>
      <c r="BD70" s="75" t="str">
        <f t="shared" ca="1" si="3"/>
        <v/>
      </c>
      <c r="BE70" s="42" t="str">
        <f ca="1">IF($G70="","",VLOOKUP($A70,Mitglieder!$D$24:$BG$323,BE$303))</f>
        <v/>
      </c>
      <c r="BF70" s="42" t="str">
        <f ca="1">IF($G70="","",VLOOKUP($A70,Mitglieder!$D$24:$BG$323,BF$303))</f>
        <v/>
      </c>
      <c r="BH70" s="75" t="str">
        <f ca="1">IF(G70="","",AY70+'Details Verein'!$D$25)</f>
        <v/>
      </c>
    </row>
    <row r="71" spans="1:60" x14ac:dyDescent="0.35">
      <c r="A71" s="42">
        <v>71</v>
      </c>
      <c r="B71" s="42"/>
      <c r="C71" s="42">
        <f ca="1">VLOOKUP($A71,Mitglieder!$D$24:$BA$323,C$303)</f>
        <v>1.0299999999999967</v>
      </c>
      <c r="D71" s="42"/>
      <c r="E71" s="42" t="str">
        <f ca="1">IF($G71="","",VLOOKUP($A71,Mitglieder!$D$24:$BG$323,E$303))</f>
        <v/>
      </c>
      <c r="F71" s="54" t="str">
        <f ca="1">IF(OR(VLOOKUP($A71,Mitglieder!$D$24:$BG$323,F$303)="",$G71=""),"",VLOOKUP($A71,Mitglieder!$D$24:$BG$323,F$303))</f>
        <v/>
      </c>
      <c r="G71" s="72" t="str">
        <f ca="1">IF(C71/ROUND(C71,0)=1,VLOOKUP($A71,Mitglieder!$D$24:$BA$323,G$303),"")</f>
        <v/>
      </c>
      <c r="H71" s="42" t="str">
        <f ca="1">IF($G71="","",VLOOKUP($A71,Mitglieder!$D$24:$BG$323,H$303))</f>
        <v/>
      </c>
      <c r="I71" s="54" t="str">
        <f ca="1">IF(OR(VLOOKUP($A71,Mitglieder!$D$24:$BG$323,I$303)="",$G71=""),"",VLOOKUP($A71,Mitglieder!$D$24:$BG$323,I$303))</f>
        <v/>
      </c>
      <c r="J71" s="42" t="str">
        <f ca="1">IF($G71="","",VLOOKUP($A71,Mitglieder!$D$24:$BG$323,J$303))</f>
        <v/>
      </c>
      <c r="K71" s="54" t="str">
        <f ca="1">IF(OR(VLOOKUP($A71,Mitglieder!$D$24:$BG$323,K$303)="",$G71=""),"",VLOOKUP($A71,Mitglieder!$D$24:$BG$323,K$303))</f>
        <v/>
      </c>
      <c r="L71" s="42" t="str">
        <f ca="1">IF($G71="","",VLOOKUP($A71,Mitglieder!$D$24:$BG$323,L$303))</f>
        <v/>
      </c>
      <c r="M71" s="42" t="str">
        <f ca="1">IF($G71="","",VLOOKUP($A71,Mitglieder!$D$24:$BG$323,M$303))</f>
        <v/>
      </c>
      <c r="N71" s="42" t="str">
        <f ca="1">IF($G71="","",VLOOKUP($A71,Mitglieder!$D$24:$BG$323,N$303))</f>
        <v/>
      </c>
      <c r="O71" s="42" t="str">
        <f ca="1">IF($G71="","",VLOOKUP($A71,Mitglieder!$D$24:$BG$323,O$303))</f>
        <v/>
      </c>
      <c r="P71" s="42" t="str">
        <f ca="1">IF($G71="","",VLOOKUP($A71,Mitglieder!$D$24:$BG$323,P$303))</f>
        <v/>
      </c>
      <c r="Q71" s="42" t="str">
        <f ca="1">IF($G71="","",VLOOKUP($A71,Mitglieder!$D$24:$BG$323,Q$303))</f>
        <v/>
      </c>
      <c r="R71" s="54" t="str">
        <f ca="1">IF(OR(VLOOKUP($A71,Mitglieder!$D$24:$BG$323,R$303)="",$G71=""),"",VLOOKUP($A71,Mitglieder!$D$24:$BG$323,R$303))</f>
        <v/>
      </c>
      <c r="S71" s="43" t="str">
        <f ca="1">IF($G71="","",TEXT(VLOOKUP($A71,Mitglieder!$D$24:$BG$323,S$303),"TT.MM.JJJJ"))</f>
        <v/>
      </c>
      <c r="T71" s="43" t="str">
        <f ca="1">IF($G71="","",TEXT(VLOOKUP($A71,Mitglieder!$D$24:$BG$323,T$303),"TT.MM.JJJJ"))</f>
        <v/>
      </c>
      <c r="U71" s="43" t="str">
        <f ca="1">IF($G71="","",TEXT(VLOOKUP($A71,Mitglieder!$D$24:$BG$323,U$303),"TT.MM.JJJJ"))</f>
        <v/>
      </c>
      <c r="V71" s="54" t="str">
        <f ca="1">IF(OR(VLOOKUP($A71,Mitglieder!$D$24:$BG$323,V$303)="",$G71=""),"",VLOOKUP($A71,Mitglieder!$D$24:$BG$323,V$303))</f>
        <v/>
      </c>
      <c r="W71" s="54" t="str">
        <f ca="1">IF(OR(VLOOKUP($A71,Mitglieder!$D$24:$BG$323,W$303)="",$G71=""),"",VLOOKUP($A71,Mitglieder!$D$24:$BG$323,W$303))</f>
        <v/>
      </c>
      <c r="X71" s="54" t="str">
        <f ca="1">IF(OR(VLOOKUP($A71,Mitglieder!$D$24:$BG$323,X$303)="",$G71=""),"",VLOOKUP($A71,Mitglieder!$D$24:$BG$323,X$303))</f>
        <v/>
      </c>
      <c r="Y71" s="54" t="str">
        <f ca="1">IF(OR(VLOOKUP($A71,Mitglieder!$D$24:$BG$323,Y$303)="",$G71=""),"",VLOOKUP($A71,Mitglieder!$D$24:$BG$323,Y$303))</f>
        <v/>
      </c>
      <c r="Z71" s="54" t="str">
        <f ca="1">IF(OR(VLOOKUP($A71,Mitglieder!$D$24:$BG$323,Z$303)="",$G71=""),"",VLOOKUP($A71,Mitglieder!$D$24:$BG$323,Z$303))</f>
        <v/>
      </c>
      <c r="AA71" s="54" t="str">
        <f ca="1">IF(OR(VLOOKUP($A71,Mitglieder!$D$24:$BG$323,AA$303)="",$G71=""),"",VLOOKUP($A71,Mitglieder!$D$24:$BG$323,AA$303))</f>
        <v/>
      </c>
      <c r="AB71" s="54" t="str">
        <f ca="1">IF(OR(VLOOKUP($A71,Mitglieder!$D$24:$BG$323,AB$303)="",$G71=""),"",VLOOKUP($A71,Mitglieder!$D$24:$BG$323,AB$303))</f>
        <v/>
      </c>
      <c r="AC71" s="54" t="str">
        <f ca="1">IF(OR(VLOOKUP($A71,Mitglieder!$D$24:$BG$323,AC$303)="",$G71=""),"",VLOOKUP($A71,Mitglieder!$D$24:$BG$323,AC$303))</f>
        <v/>
      </c>
      <c r="AD71" s="54" t="str">
        <f ca="1">IF(OR(VLOOKUP($A71,Mitglieder!$D$24:$BG$323,AD$303)="",$G71=""),"",VLOOKUP($A71,Mitglieder!$D$24:$BG$323,AD$303))</f>
        <v/>
      </c>
      <c r="AE71" s="54" t="str">
        <f ca="1">IF(OR(VLOOKUP($A71,Mitglieder!$D$24:$BG$323,AE$303)="",$G71=""),"",VLOOKUP($A71,Mitglieder!$D$24:$BG$323,AE$303))</f>
        <v/>
      </c>
      <c r="AF71" s="54" t="str">
        <f ca="1">IF(OR(VLOOKUP($A71,Mitglieder!$D$24:$BG$323,AF$303)="",$G71=""),"",VLOOKUP($A71,Mitglieder!$D$24:$BG$323,AF$303))</f>
        <v/>
      </c>
      <c r="AG71" s="54" t="str">
        <f ca="1">IF(OR(VLOOKUP($A71,Mitglieder!$D$24:$BG$323,AG$303)="",$G71=""),"",VLOOKUP($A71,Mitglieder!$D$24:$BG$323,AG$303))</f>
        <v/>
      </c>
      <c r="AH71" s="54" t="str">
        <f ca="1">IF(OR(VLOOKUP($A71,Mitglieder!$D$24:$BG$323,AH$303)="",$G71=""),"",VLOOKUP($A71,Mitglieder!$D$24:$BG$323,AH$303))</f>
        <v/>
      </c>
      <c r="AI71" s="54" t="str">
        <f ca="1">IF(OR(VLOOKUP($A71,Mitglieder!$D$24:$BG$323,AI$303)="",$G71=""),"",VLOOKUP($A71,Mitglieder!$D$24:$BG$323,AI$303))</f>
        <v/>
      </c>
      <c r="AJ71" s="54" t="str">
        <f ca="1">IF(OR(VLOOKUP($A71,Mitglieder!$D$24:$BG$323,AJ$303)="",$G71=""),"",VLOOKUP($A71,Mitglieder!$D$24:$BG$323,AJ$303))</f>
        <v/>
      </c>
      <c r="AK71" s="54" t="str">
        <f ca="1">IF(OR(VLOOKUP($A71,Mitglieder!$D$24:$BG$323,AK$303)="",$G71=""),"",VLOOKUP($A71,Mitglieder!$D$24:$BG$323,AK$303))</f>
        <v/>
      </c>
      <c r="AL71" s="54" t="str">
        <f ca="1">IF(OR(VLOOKUP($A71,Mitglieder!$D$24:$BG$323,AL$303)="",$G71=""),"",VLOOKUP($A71,Mitglieder!$D$24:$BG$323,AL$303))</f>
        <v/>
      </c>
      <c r="AM71" s="42" t="str">
        <f ca="1">IF($G71="","",VLOOKUP($A71,Mitglieder!$D$24:$BG$323,AM$303))</f>
        <v/>
      </c>
      <c r="AN71" s="54" t="str">
        <f ca="1">IF(OR(VLOOKUP($A71,Mitglieder!$D$24:$BG$323,AN$303)="",$G71=""),"",VLOOKUP($A71,Mitglieder!$D$24:$BG$323,AN$303))</f>
        <v/>
      </c>
      <c r="AO71" s="43" t="str">
        <f ca="1">IF($G71="","",TEXT(VLOOKUP($A71,Mitglieder!$D$24:$BG$323,AO$303),"TT.MM.JJJJ"))</f>
        <v/>
      </c>
      <c r="AP71" s="42" t="str">
        <f ca="1">IF($G71="","",VLOOKUP($A71,Mitglieder!$D$24:$BG$323,AP$303))</f>
        <v/>
      </c>
      <c r="AQ71" s="45" t="str">
        <f ca="1">IF($G71="","",TEXT(VLOOKUP($A71,Mitglieder!$D$24:$BG$323,AQ$303),"0.00"))</f>
        <v/>
      </c>
      <c r="AR71" s="54" t="str">
        <f ca="1">IF(OR(VLOOKUP($A71,Mitglieder!$D$24:$BG$323,AR$303)="",$G71=""),"",VLOOKUP($A71,Mitglieder!$D$24:$BG$323,AR$303))</f>
        <v/>
      </c>
      <c r="AS71" s="45" t="str">
        <f ca="1">IF($G71="","",TEXT(VLOOKUP($A71,Mitglieder!$D$24:$BG$323,AS$303),"0.00"))</f>
        <v/>
      </c>
      <c r="AT71" s="54" t="str">
        <f ca="1">IF(OR(VLOOKUP($A71,Mitglieder!$D$24:$BG$323,AT$303)="",$G71=""),"",VLOOKUP($A71,Mitglieder!$D$24:$BG$323,AT$303))</f>
        <v/>
      </c>
      <c r="AU71" s="45" t="str">
        <f ca="1">IF($G71="","",TEXT(VLOOKUP($A71,Mitglieder!$D$24:$BG$323,AU$303),"0.00"))</f>
        <v/>
      </c>
      <c r="AV71" s="45" t="str">
        <f ca="1">IF($G71="","",TEXT(VLOOKUP($A71,Mitglieder!$D$24:$BG$323,AV$303),"0.00"))</f>
        <v/>
      </c>
      <c r="AW71" s="42" t="str">
        <f ca="1">IF($G71="","",VLOOKUP($A71,Mitglieder!$D$24:$BG$323,AW$303))</f>
        <v/>
      </c>
      <c r="AX71" s="54" t="str">
        <f ca="1">IF(OR(VLOOKUP($A71,Mitglieder!$D$24:$BG$323,AX$303)="",$G71=""),"",VLOOKUP($A71,Mitglieder!$D$24:$BG$323,AX$303))</f>
        <v/>
      </c>
      <c r="AY71" s="75" t="str">
        <f t="shared" ca="1" si="2"/>
        <v/>
      </c>
      <c r="AZ71" s="43" t="str">
        <f ca="1">IF($G71="","",TEXT(VLOOKUP($A71,Mitglieder!$C$24:$BG$323,AZ$303),"TT.MM.JJJJ"))</f>
        <v/>
      </c>
      <c r="BA71" s="43" t="str">
        <f ca="1">IF($G71="","",TEXT(VLOOKUP($A71,Mitglieder!$C$24:$BG$323,BA$303),"TT.MM.JJJJ"))</f>
        <v/>
      </c>
      <c r="BB71" s="43" t="str">
        <f ca="1">IF($G71="","",TEXT(VLOOKUP($A71,Mitglieder!$C$24:$BG$323,BB$303),"TT.MM.JJJJ"))</f>
        <v/>
      </c>
      <c r="BC71" s="43" t="str">
        <f ca="1">IF($G71="","",TEXT(VLOOKUP($A71,Mitglieder!$C$24:$BG$323,BC$303),"TT.MM.JJJJ"))</f>
        <v/>
      </c>
      <c r="BD71" s="75" t="str">
        <f t="shared" ca="1" si="3"/>
        <v/>
      </c>
      <c r="BE71" s="42" t="str">
        <f ca="1">IF($G71="","",VLOOKUP($A71,Mitglieder!$D$24:$BG$323,BE$303))</f>
        <v/>
      </c>
      <c r="BF71" s="42" t="str">
        <f ca="1">IF($G71="","",VLOOKUP($A71,Mitglieder!$D$24:$BG$323,BF$303))</f>
        <v/>
      </c>
      <c r="BH71" s="75" t="str">
        <f ca="1">IF(G71="","",AY71+'Details Verein'!$D$25)</f>
        <v/>
      </c>
    </row>
    <row r="72" spans="1:60" x14ac:dyDescent="0.35">
      <c r="A72" s="42">
        <v>72</v>
      </c>
      <c r="B72" s="42"/>
      <c r="C72" s="42">
        <f ca="1">VLOOKUP($A72,Mitglieder!$D$24:$BA$323,C$303)</f>
        <v>1.0299999999999967</v>
      </c>
      <c r="D72" s="42"/>
      <c r="E72" s="42" t="str">
        <f ca="1">IF($G72="","",VLOOKUP($A72,Mitglieder!$D$24:$BG$323,E$303))</f>
        <v/>
      </c>
      <c r="F72" s="54" t="str">
        <f ca="1">IF(OR(VLOOKUP($A72,Mitglieder!$D$24:$BG$323,F$303)="",$G72=""),"",VLOOKUP($A72,Mitglieder!$D$24:$BG$323,F$303))</f>
        <v/>
      </c>
      <c r="G72" s="72" t="str">
        <f ca="1">IF(C72/ROUND(C72,0)=1,VLOOKUP($A72,Mitglieder!$D$24:$BA$323,G$303),"")</f>
        <v/>
      </c>
      <c r="H72" s="42" t="str">
        <f ca="1">IF($G72="","",VLOOKUP($A72,Mitglieder!$D$24:$BG$323,H$303))</f>
        <v/>
      </c>
      <c r="I72" s="54" t="str">
        <f ca="1">IF(OR(VLOOKUP($A72,Mitglieder!$D$24:$BG$323,I$303)="",$G72=""),"",VLOOKUP($A72,Mitglieder!$D$24:$BG$323,I$303))</f>
        <v/>
      </c>
      <c r="J72" s="42" t="str">
        <f ca="1">IF($G72="","",VLOOKUP($A72,Mitglieder!$D$24:$BG$323,J$303))</f>
        <v/>
      </c>
      <c r="K72" s="54" t="str">
        <f ca="1">IF(OR(VLOOKUP($A72,Mitglieder!$D$24:$BG$323,K$303)="",$G72=""),"",VLOOKUP($A72,Mitglieder!$D$24:$BG$323,K$303))</f>
        <v/>
      </c>
      <c r="L72" s="42" t="str">
        <f ca="1">IF($G72="","",VLOOKUP($A72,Mitglieder!$D$24:$BG$323,L$303))</f>
        <v/>
      </c>
      <c r="M72" s="42" t="str">
        <f ca="1">IF($G72="","",VLOOKUP($A72,Mitglieder!$D$24:$BG$323,M$303))</f>
        <v/>
      </c>
      <c r="N72" s="42" t="str">
        <f ca="1">IF($G72="","",VLOOKUP($A72,Mitglieder!$D$24:$BG$323,N$303))</f>
        <v/>
      </c>
      <c r="O72" s="42" t="str">
        <f ca="1">IF($G72="","",VLOOKUP($A72,Mitglieder!$D$24:$BG$323,O$303))</f>
        <v/>
      </c>
      <c r="P72" s="42" t="str">
        <f ca="1">IF($G72="","",VLOOKUP($A72,Mitglieder!$D$24:$BG$323,P$303))</f>
        <v/>
      </c>
      <c r="Q72" s="42" t="str">
        <f ca="1">IF($G72="","",VLOOKUP($A72,Mitglieder!$D$24:$BG$323,Q$303))</f>
        <v/>
      </c>
      <c r="R72" s="54" t="str">
        <f ca="1">IF(OR(VLOOKUP($A72,Mitglieder!$D$24:$BG$323,R$303)="",$G72=""),"",VLOOKUP($A72,Mitglieder!$D$24:$BG$323,R$303))</f>
        <v/>
      </c>
      <c r="S72" s="43" t="str">
        <f ca="1">IF($G72="","",TEXT(VLOOKUP($A72,Mitglieder!$D$24:$BG$323,S$303),"TT.MM.JJJJ"))</f>
        <v/>
      </c>
      <c r="T72" s="43" t="str">
        <f ca="1">IF($G72="","",TEXT(VLOOKUP($A72,Mitglieder!$D$24:$BG$323,T$303),"TT.MM.JJJJ"))</f>
        <v/>
      </c>
      <c r="U72" s="43" t="str">
        <f ca="1">IF($G72="","",TEXT(VLOOKUP($A72,Mitglieder!$D$24:$BG$323,U$303),"TT.MM.JJJJ"))</f>
        <v/>
      </c>
      <c r="V72" s="54" t="str">
        <f ca="1">IF(OR(VLOOKUP($A72,Mitglieder!$D$24:$BG$323,V$303)="",$G72=""),"",VLOOKUP($A72,Mitglieder!$D$24:$BG$323,V$303))</f>
        <v/>
      </c>
      <c r="W72" s="54" t="str">
        <f ca="1">IF(OR(VLOOKUP($A72,Mitglieder!$D$24:$BG$323,W$303)="",$G72=""),"",VLOOKUP($A72,Mitglieder!$D$24:$BG$323,W$303))</f>
        <v/>
      </c>
      <c r="X72" s="54" t="str">
        <f ca="1">IF(OR(VLOOKUP($A72,Mitglieder!$D$24:$BG$323,X$303)="",$G72=""),"",VLOOKUP($A72,Mitglieder!$D$24:$BG$323,X$303))</f>
        <v/>
      </c>
      <c r="Y72" s="54" t="str">
        <f ca="1">IF(OR(VLOOKUP($A72,Mitglieder!$D$24:$BG$323,Y$303)="",$G72=""),"",VLOOKUP($A72,Mitglieder!$D$24:$BG$323,Y$303))</f>
        <v/>
      </c>
      <c r="Z72" s="54" t="str">
        <f ca="1">IF(OR(VLOOKUP($A72,Mitglieder!$D$24:$BG$323,Z$303)="",$G72=""),"",VLOOKUP($A72,Mitglieder!$D$24:$BG$323,Z$303))</f>
        <v/>
      </c>
      <c r="AA72" s="54" t="str">
        <f ca="1">IF(OR(VLOOKUP($A72,Mitglieder!$D$24:$BG$323,AA$303)="",$G72=""),"",VLOOKUP($A72,Mitglieder!$D$24:$BG$323,AA$303))</f>
        <v/>
      </c>
      <c r="AB72" s="54" t="str">
        <f ca="1">IF(OR(VLOOKUP($A72,Mitglieder!$D$24:$BG$323,AB$303)="",$G72=""),"",VLOOKUP($A72,Mitglieder!$D$24:$BG$323,AB$303))</f>
        <v/>
      </c>
      <c r="AC72" s="54" t="str">
        <f ca="1">IF(OR(VLOOKUP($A72,Mitglieder!$D$24:$BG$323,AC$303)="",$G72=""),"",VLOOKUP($A72,Mitglieder!$D$24:$BG$323,AC$303))</f>
        <v/>
      </c>
      <c r="AD72" s="54" t="str">
        <f ca="1">IF(OR(VLOOKUP($A72,Mitglieder!$D$24:$BG$323,AD$303)="",$G72=""),"",VLOOKUP($A72,Mitglieder!$D$24:$BG$323,AD$303))</f>
        <v/>
      </c>
      <c r="AE72" s="54" t="str">
        <f ca="1">IF(OR(VLOOKUP($A72,Mitglieder!$D$24:$BG$323,AE$303)="",$G72=""),"",VLOOKUP($A72,Mitglieder!$D$24:$BG$323,AE$303))</f>
        <v/>
      </c>
      <c r="AF72" s="54" t="str">
        <f ca="1">IF(OR(VLOOKUP($A72,Mitglieder!$D$24:$BG$323,AF$303)="",$G72=""),"",VLOOKUP($A72,Mitglieder!$D$24:$BG$323,AF$303))</f>
        <v/>
      </c>
      <c r="AG72" s="54" t="str">
        <f ca="1">IF(OR(VLOOKUP($A72,Mitglieder!$D$24:$BG$323,AG$303)="",$G72=""),"",VLOOKUP($A72,Mitglieder!$D$24:$BG$323,AG$303))</f>
        <v/>
      </c>
      <c r="AH72" s="54" t="str">
        <f ca="1">IF(OR(VLOOKUP($A72,Mitglieder!$D$24:$BG$323,AH$303)="",$G72=""),"",VLOOKUP($A72,Mitglieder!$D$24:$BG$323,AH$303))</f>
        <v/>
      </c>
      <c r="AI72" s="54" t="str">
        <f ca="1">IF(OR(VLOOKUP($A72,Mitglieder!$D$24:$BG$323,AI$303)="",$G72=""),"",VLOOKUP($A72,Mitglieder!$D$24:$BG$323,AI$303))</f>
        <v/>
      </c>
      <c r="AJ72" s="54" t="str">
        <f ca="1">IF(OR(VLOOKUP($A72,Mitglieder!$D$24:$BG$323,AJ$303)="",$G72=""),"",VLOOKUP($A72,Mitglieder!$D$24:$BG$323,AJ$303))</f>
        <v/>
      </c>
      <c r="AK72" s="54" t="str">
        <f ca="1">IF(OR(VLOOKUP($A72,Mitglieder!$D$24:$BG$323,AK$303)="",$G72=""),"",VLOOKUP($A72,Mitglieder!$D$24:$BG$323,AK$303))</f>
        <v/>
      </c>
      <c r="AL72" s="54" t="str">
        <f ca="1">IF(OR(VLOOKUP($A72,Mitglieder!$D$24:$BG$323,AL$303)="",$G72=""),"",VLOOKUP($A72,Mitglieder!$D$24:$BG$323,AL$303))</f>
        <v/>
      </c>
      <c r="AM72" s="42" t="str">
        <f ca="1">IF($G72="","",VLOOKUP($A72,Mitglieder!$D$24:$BG$323,AM$303))</f>
        <v/>
      </c>
      <c r="AN72" s="54" t="str">
        <f ca="1">IF(OR(VLOOKUP($A72,Mitglieder!$D$24:$BG$323,AN$303)="",$G72=""),"",VLOOKUP($A72,Mitglieder!$D$24:$BG$323,AN$303))</f>
        <v/>
      </c>
      <c r="AO72" s="43" t="str">
        <f ca="1">IF($G72="","",TEXT(VLOOKUP($A72,Mitglieder!$D$24:$BG$323,AO$303),"TT.MM.JJJJ"))</f>
        <v/>
      </c>
      <c r="AP72" s="42" t="str">
        <f ca="1">IF($G72="","",VLOOKUP($A72,Mitglieder!$D$24:$BG$323,AP$303))</f>
        <v/>
      </c>
      <c r="AQ72" s="45" t="str">
        <f ca="1">IF($G72="","",TEXT(VLOOKUP($A72,Mitglieder!$D$24:$BG$323,AQ$303),"0.00"))</f>
        <v/>
      </c>
      <c r="AR72" s="54" t="str">
        <f ca="1">IF(OR(VLOOKUP($A72,Mitglieder!$D$24:$BG$323,AR$303)="",$G72=""),"",VLOOKUP($A72,Mitglieder!$D$24:$BG$323,AR$303))</f>
        <v/>
      </c>
      <c r="AS72" s="45" t="str">
        <f ca="1">IF($G72="","",TEXT(VLOOKUP($A72,Mitglieder!$D$24:$BG$323,AS$303),"0.00"))</f>
        <v/>
      </c>
      <c r="AT72" s="54" t="str">
        <f ca="1">IF(OR(VLOOKUP($A72,Mitglieder!$D$24:$BG$323,AT$303)="",$G72=""),"",VLOOKUP($A72,Mitglieder!$D$24:$BG$323,AT$303))</f>
        <v/>
      </c>
      <c r="AU72" s="45" t="str">
        <f ca="1">IF($G72="","",TEXT(VLOOKUP($A72,Mitglieder!$D$24:$BG$323,AU$303),"0.00"))</f>
        <v/>
      </c>
      <c r="AV72" s="45" t="str">
        <f ca="1">IF($G72="","",TEXT(VLOOKUP($A72,Mitglieder!$D$24:$BG$323,AV$303),"0.00"))</f>
        <v/>
      </c>
      <c r="AW72" s="42" t="str">
        <f ca="1">IF($G72="","",VLOOKUP($A72,Mitglieder!$D$24:$BG$323,AW$303))</f>
        <v/>
      </c>
      <c r="AX72" s="54" t="str">
        <f ca="1">IF(OR(VLOOKUP($A72,Mitglieder!$D$24:$BG$323,AX$303)="",$G72=""),"",VLOOKUP($A72,Mitglieder!$D$24:$BG$323,AX$303))</f>
        <v/>
      </c>
      <c r="AY72" s="75" t="str">
        <f t="shared" ca="1" si="2"/>
        <v/>
      </c>
      <c r="AZ72" s="43" t="str">
        <f ca="1">IF($G72="","",TEXT(VLOOKUP($A72,Mitglieder!$C$24:$BG$323,AZ$303),"TT.MM.JJJJ"))</f>
        <v/>
      </c>
      <c r="BA72" s="43" t="str">
        <f ca="1">IF($G72="","",TEXT(VLOOKUP($A72,Mitglieder!$C$24:$BG$323,BA$303),"TT.MM.JJJJ"))</f>
        <v/>
      </c>
      <c r="BB72" s="43" t="str">
        <f ca="1">IF($G72="","",TEXT(VLOOKUP($A72,Mitglieder!$C$24:$BG$323,BB$303),"TT.MM.JJJJ"))</f>
        <v/>
      </c>
      <c r="BC72" s="43" t="str">
        <f ca="1">IF($G72="","",TEXT(VLOOKUP($A72,Mitglieder!$C$24:$BG$323,BC$303),"TT.MM.JJJJ"))</f>
        <v/>
      </c>
      <c r="BD72" s="75" t="str">
        <f t="shared" ca="1" si="3"/>
        <v/>
      </c>
      <c r="BE72" s="42" t="str">
        <f ca="1">IF($G72="","",VLOOKUP($A72,Mitglieder!$D$24:$BG$323,BE$303))</f>
        <v/>
      </c>
      <c r="BF72" s="42" t="str">
        <f ca="1">IF($G72="","",VLOOKUP($A72,Mitglieder!$D$24:$BG$323,BF$303))</f>
        <v/>
      </c>
      <c r="BH72" s="75" t="str">
        <f ca="1">IF(G72="","",AY72+'Details Verein'!$D$25)</f>
        <v/>
      </c>
    </row>
    <row r="73" spans="1:60" x14ac:dyDescent="0.35">
      <c r="A73" s="42">
        <v>73</v>
      </c>
      <c r="B73" s="42"/>
      <c r="C73" s="42">
        <f ca="1">VLOOKUP($A73,Mitglieder!$D$24:$BA$323,C$303)</f>
        <v>1.0299999999999967</v>
      </c>
      <c r="D73" s="42"/>
      <c r="E73" s="42" t="str">
        <f ca="1">IF($G73="","",VLOOKUP($A73,Mitglieder!$D$24:$BG$323,E$303))</f>
        <v/>
      </c>
      <c r="F73" s="54" t="str">
        <f ca="1">IF(OR(VLOOKUP($A73,Mitglieder!$D$24:$BG$323,F$303)="",$G73=""),"",VLOOKUP($A73,Mitglieder!$D$24:$BG$323,F$303))</f>
        <v/>
      </c>
      <c r="G73" s="72" t="str">
        <f ca="1">IF(C73/ROUND(C73,0)=1,VLOOKUP($A73,Mitglieder!$D$24:$BA$323,G$303),"")</f>
        <v/>
      </c>
      <c r="H73" s="42" t="str">
        <f ca="1">IF($G73="","",VLOOKUP($A73,Mitglieder!$D$24:$BG$323,H$303))</f>
        <v/>
      </c>
      <c r="I73" s="54" t="str">
        <f ca="1">IF(OR(VLOOKUP($A73,Mitglieder!$D$24:$BG$323,I$303)="",$G73=""),"",VLOOKUP($A73,Mitglieder!$D$24:$BG$323,I$303))</f>
        <v/>
      </c>
      <c r="J73" s="42" t="str">
        <f ca="1">IF($G73="","",VLOOKUP($A73,Mitglieder!$D$24:$BG$323,J$303))</f>
        <v/>
      </c>
      <c r="K73" s="54" t="str">
        <f ca="1">IF(OR(VLOOKUP($A73,Mitglieder!$D$24:$BG$323,K$303)="",$G73=""),"",VLOOKUP($A73,Mitglieder!$D$24:$BG$323,K$303))</f>
        <v/>
      </c>
      <c r="L73" s="42" t="str">
        <f ca="1">IF($G73="","",VLOOKUP($A73,Mitglieder!$D$24:$BG$323,L$303))</f>
        <v/>
      </c>
      <c r="M73" s="42" t="str">
        <f ca="1">IF($G73="","",VLOOKUP($A73,Mitglieder!$D$24:$BG$323,M$303))</f>
        <v/>
      </c>
      <c r="N73" s="42" t="str">
        <f ca="1">IF($G73="","",VLOOKUP($A73,Mitglieder!$D$24:$BG$323,N$303))</f>
        <v/>
      </c>
      <c r="O73" s="42" t="str">
        <f ca="1">IF($G73="","",VLOOKUP($A73,Mitglieder!$D$24:$BG$323,O$303))</f>
        <v/>
      </c>
      <c r="P73" s="42" t="str">
        <f ca="1">IF($G73="","",VLOOKUP($A73,Mitglieder!$D$24:$BG$323,P$303))</f>
        <v/>
      </c>
      <c r="Q73" s="42" t="str">
        <f ca="1">IF($G73="","",VLOOKUP($A73,Mitglieder!$D$24:$BG$323,Q$303))</f>
        <v/>
      </c>
      <c r="R73" s="54" t="str">
        <f ca="1">IF(OR(VLOOKUP($A73,Mitglieder!$D$24:$BG$323,R$303)="",$G73=""),"",VLOOKUP($A73,Mitglieder!$D$24:$BG$323,R$303))</f>
        <v/>
      </c>
      <c r="S73" s="43" t="str">
        <f ca="1">IF($G73="","",TEXT(VLOOKUP($A73,Mitglieder!$D$24:$BG$323,S$303),"TT.MM.JJJJ"))</f>
        <v/>
      </c>
      <c r="T73" s="43" t="str">
        <f ca="1">IF($G73="","",TEXT(VLOOKUP($A73,Mitglieder!$D$24:$BG$323,T$303),"TT.MM.JJJJ"))</f>
        <v/>
      </c>
      <c r="U73" s="43" t="str">
        <f ca="1">IF($G73="","",TEXT(VLOOKUP($A73,Mitglieder!$D$24:$BG$323,U$303),"TT.MM.JJJJ"))</f>
        <v/>
      </c>
      <c r="V73" s="54" t="str">
        <f ca="1">IF(OR(VLOOKUP($A73,Mitglieder!$D$24:$BG$323,V$303)="",$G73=""),"",VLOOKUP($A73,Mitglieder!$D$24:$BG$323,V$303))</f>
        <v/>
      </c>
      <c r="W73" s="54" t="str">
        <f ca="1">IF(OR(VLOOKUP($A73,Mitglieder!$D$24:$BG$323,W$303)="",$G73=""),"",VLOOKUP($A73,Mitglieder!$D$24:$BG$323,W$303))</f>
        <v/>
      </c>
      <c r="X73" s="54" t="str">
        <f ca="1">IF(OR(VLOOKUP($A73,Mitglieder!$D$24:$BG$323,X$303)="",$G73=""),"",VLOOKUP($A73,Mitglieder!$D$24:$BG$323,X$303))</f>
        <v/>
      </c>
      <c r="Y73" s="54" t="str">
        <f ca="1">IF(OR(VLOOKUP($A73,Mitglieder!$D$24:$BG$323,Y$303)="",$G73=""),"",VLOOKUP($A73,Mitglieder!$D$24:$BG$323,Y$303))</f>
        <v/>
      </c>
      <c r="Z73" s="54" t="str">
        <f ca="1">IF(OR(VLOOKUP($A73,Mitglieder!$D$24:$BG$323,Z$303)="",$G73=""),"",VLOOKUP($A73,Mitglieder!$D$24:$BG$323,Z$303))</f>
        <v/>
      </c>
      <c r="AA73" s="54" t="str">
        <f ca="1">IF(OR(VLOOKUP($A73,Mitglieder!$D$24:$BG$323,AA$303)="",$G73=""),"",VLOOKUP($A73,Mitglieder!$D$24:$BG$323,AA$303))</f>
        <v/>
      </c>
      <c r="AB73" s="54" t="str">
        <f ca="1">IF(OR(VLOOKUP($A73,Mitglieder!$D$24:$BG$323,AB$303)="",$G73=""),"",VLOOKUP($A73,Mitglieder!$D$24:$BG$323,AB$303))</f>
        <v/>
      </c>
      <c r="AC73" s="54" t="str">
        <f ca="1">IF(OR(VLOOKUP($A73,Mitglieder!$D$24:$BG$323,AC$303)="",$G73=""),"",VLOOKUP($A73,Mitglieder!$D$24:$BG$323,AC$303))</f>
        <v/>
      </c>
      <c r="AD73" s="54" t="str">
        <f ca="1">IF(OR(VLOOKUP($A73,Mitglieder!$D$24:$BG$323,AD$303)="",$G73=""),"",VLOOKUP($A73,Mitglieder!$D$24:$BG$323,AD$303))</f>
        <v/>
      </c>
      <c r="AE73" s="54" t="str">
        <f ca="1">IF(OR(VLOOKUP($A73,Mitglieder!$D$24:$BG$323,AE$303)="",$G73=""),"",VLOOKUP($A73,Mitglieder!$D$24:$BG$323,AE$303))</f>
        <v/>
      </c>
      <c r="AF73" s="54" t="str">
        <f ca="1">IF(OR(VLOOKUP($A73,Mitglieder!$D$24:$BG$323,AF$303)="",$G73=""),"",VLOOKUP($A73,Mitglieder!$D$24:$BG$323,AF$303))</f>
        <v/>
      </c>
      <c r="AG73" s="54" t="str">
        <f ca="1">IF(OR(VLOOKUP($A73,Mitglieder!$D$24:$BG$323,AG$303)="",$G73=""),"",VLOOKUP($A73,Mitglieder!$D$24:$BG$323,AG$303))</f>
        <v/>
      </c>
      <c r="AH73" s="54" t="str">
        <f ca="1">IF(OR(VLOOKUP($A73,Mitglieder!$D$24:$BG$323,AH$303)="",$G73=""),"",VLOOKUP($A73,Mitglieder!$D$24:$BG$323,AH$303))</f>
        <v/>
      </c>
      <c r="AI73" s="54" t="str">
        <f ca="1">IF(OR(VLOOKUP($A73,Mitglieder!$D$24:$BG$323,AI$303)="",$G73=""),"",VLOOKUP($A73,Mitglieder!$D$24:$BG$323,AI$303))</f>
        <v/>
      </c>
      <c r="AJ73" s="54" t="str">
        <f ca="1">IF(OR(VLOOKUP($A73,Mitglieder!$D$24:$BG$323,AJ$303)="",$G73=""),"",VLOOKUP($A73,Mitglieder!$D$24:$BG$323,AJ$303))</f>
        <v/>
      </c>
      <c r="AK73" s="54" t="str">
        <f ca="1">IF(OR(VLOOKUP($A73,Mitglieder!$D$24:$BG$323,AK$303)="",$G73=""),"",VLOOKUP($A73,Mitglieder!$D$24:$BG$323,AK$303))</f>
        <v/>
      </c>
      <c r="AL73" s="54" t="str">
        <f ca="1">IF(OR(VLOOKUP($A73,Mitglieder!$D$24:$BG$323,AL$303)="",$G73=""),"",VLOOKUP($A73,Mitglieder!$D$24:$BG$323,AL$303))</f>
        <v/>
      </c>
      <c r="AM73" s="42" t="str">
        <f ca="1">IF($G73="","",VLOOKUP($A73,Mitglieder!$D$24:$BG$323,AM$303))</f>
        <v/>
      </c>
      <c r="AN73" s="54" t="str">
        <f ca="1">IF(OR(VLOOKUP($A73,Mitglieder!$D$24:$BG$323,AN$303)="",$G73=""),"",VLOOKUP($A73,Mitglieder!$D$24:$BG$323,AN$303))</f>
        <v/>
      </c>
      <c r="AO73" s="43" t="str">
        <f ca="1">IF($G73="","",TEXT(VLOOKUP($A73,Mitglieder!$D$24:$BG$323,AO$303),"TT.MM.JJJJ"))</f>
        <v/>
      </c>
      <c r="AP73" s="42" t="str">
        <f ca="1">IF($G73="","",VLOOKUP($A73,Mitglieder!$D$24:$BG$323,AP$303))</f>
        <v/>
      </c>
      <c r="AQ73" s="45" t="str">
        <f ca="1">IF($G73="","",TEXT(VLOOKUP($A73,Mitglieder!$D$24:$BG$323,AQ$303),"0.00"))</f>
        <v/>
      </c>
      <c r="AR73" s="54" t="str">
        <f ca="1">IF(OR(VLOOKUP($A73,Mitglieder!$D$24:$BG$323,AR$303)="",$G73=""),"",VLOOKUP($A73,Mitglieder!$D$24:$BG$323,AR$303))</f>
        <v/>
      </c>
      <c r="AS73" s="45" t="str">
        <f ca="1">IF($G73="","",TEXT(VLOOKUP($A73,Mitglieder!$D$24:$BG$323,AS$303),"0.00"))</f>
        <v/>
      </c>
      <c r="AT73" s="54" t="str">
        <f ca="1">IF(OR(VLOOKUP($A73,Mitglieder!$D$24:$BG$323,AT$303)="",$G73=""),"",VLOOKUP($A73,Mitglieder!$D$24:$BG$323,AT$303))</f>
        <v/>
      </c>
      <c r="AU73" s="45" t="str">
        <f ca="1">IF($G73="","",TEXT(VLOOKUP($A73,Mitglieder!$D$24:$BG$323,AU$303),"0.00"))</f>
        <v/>
      </c>
      <c r="AV73" s="45" t="str">
        <f ca="1">IF($G73="","",TEXT(VLOOKUP($A73,Mitglieder!$D$24:$BG$323,AV$303),"0.00"))</f>
        <v/>
      </c>
      <c r="AW73" s="42" t="str">
        <f ca="1">IF($G73="","",VLOOKUP($A73,Mitglieder!$D$24:$BG$323,AW$303))</f>
        <v/>
      </c>
      <c r="AX73" s="54" t="str">
        <f ca="1">IF(OR(VLOOKUP($A73,Mitglieder!$D$24:$BG$323,AX$303)="",$G73=""),"",VLOOKUP($A73,Mitglieder!$D$24:$BG$323,AX$303))</f>
        <v/>
      </c>
      <c r="AY73" s="75" t="str">
        <f t="shared" ca="1" si="2"/>
        <v/>
      </c>
      <c r="AZ73" s="43" t="str">
        <f ca="1">IF($G73="","",TEXT(VLOOKUP($A73,Mitglieder!$C$24:$BG$323,AZ$303),"TT.MM.JJJJ"))</f>
        <v/>
      </c>
      <c r="BA73" s="43" t="str">
        <f ca="1">IF($G73="","",TEXT(VLOOKUP($A73,Mitglieder!$C$24:$BG$323,BA$303),"TT.MM.JJJJ"))</f>
        <v/>
      </c>
      <c r="BB73" s="43" t="str">
        <f ca="1">IF($G73="","",TEXT(VLOOKUP($A73,Mitglieder!$C$24:$BG$323,BB$303),"TT.MM.JJJJ"))</f>
        <v/>
      </c>
      <c r="BC73" s="43" t="str">
        <f ca="1">IF($G73="","",TEXT(VLOOKUP($A73,Mitglieder!$C$24:$BG$323,BC$303),"TT.MM.JJJJ"))</f>
        <v/>
      </c>
      <c r="BD73" s="75" t="str">
        <f t="shared" ca="1" si="3"/>
        <v/>
      </c>
      <c r="BE73" s="42" t="str">
        <f ca="1">IF($G73="","",VLOOKUP($A73,Mitglieder!$D$24:$BG$323,BE$303))</f>
        <v/>
      </c>
      <c r="BF73" s="42" t="str">
        <f ca="1">IF($G73="","",VLOOKUP($A73,Mitglieder!$D$24:$BG$323,BF$303))</f>
        <v/>
      </c>
      <c r="BH73" s="75" t="str">
        <f ca="1">IF(G73="","",AY73+'Details Verein'!$D$25)</f>
        <v/>
      </c>
    </row>
    <row r="74" spans="1:60" x14ac:dyDescent="0.35">
      <c r="A74" s="42">
        <v>74</v>
      </c>
      <c r="B74" s="42"/>
      <c r="C74" s="42">
        <f ca="1">VLOOKUP($A74,Mitglieder!$D$24:$BA$323,C$303)</f>
        <v>1.0299999999999967</v>
      </c>
      <c r="D74" s="42"/>
      <c r="E74" s="42" t="str">
        <f ca="1">IF($G74="","",VLOOKUP($A74,Mitglieder!$D$24:$BG$323,E$303))</f>
        <v/>
      </c>
      <c r="F74" s="54" t="str">
        <f ca="1">IF(OR(VLOOKUP($A74,Mitglieder!$D$24:$BG$323,F$303)="",$G74=""),"",VLOOKUP($A74,Mitglieder!$D$24:$BG$323,F$303))</f>
        <v/>
      </c>
      <c r="G74" s="72" t="str">
        <f ca="1">IF(C74/ROUND(C74,0)=1,VLOOKUP($A74,Mitglieder!$D$24:$BA$323,G$303),"")</f>
        <v/>
      </c>
      <c r="H74" s="42" t="str">
        <f ca="1">IF($G74="","",VLOOKUP($A74,Mitglieder!$D$24:$BG$323,H$303))</f>
        <v/>
      </c>
      <c r="I74" s="54" t="str">
        <f ca="1">IF(OR(VLOOKUP($A74,Mitglieder!$D$24:$BG$323,I$303)="",$G74=""),"",VLOOKUP($A74,Mitglieder!$D$24:$BG$323,I$303))</f>
        <v/>
      </c>
      <c r="J74" s="42" t="str">
        <f ca="1">IF($G74="","",VLOOKUP($A74,Mitglieder!$D$24:$BG$323,J$303))</f>
        <v/>
      </c>
      <c r="K74" s="54" t="str">
        <f ca="1">IF(OR(VLOOKUP($A74,Mitglieder!$D$24:$BG$323,K$303)="",$G74=""),"",VLOOKUP($A74,Mitglieder!$D$24:$BG$323,K$303))</f>
        <v/>
      </c>
      <c r="L74" s="42" t="str">
        <f ca="1">IF($G74="","",VLOOKUP($A74,Mitglieder!$D$24:$BG$323,L$303))</f>
        <v/>
      </c>
      <c r="M74" s="42" t="str">
        <f ca="1">IF($G74="","",VLOOKUP($A74,Mitglieder!$D$24:$BG$323,M$303))</f>
        <v/>
      </c>
      <c r="N74" s="42" t="str">
        <f ca="1">IF($G74="","",VLOOKUP($A74,Mitglieder!$D$24:$BG$323,N$303))</f>
        <v/>
      </c>
      <c r="O74" s="42" t="str">
        <f ca="1">IF($G74="","",VLOOKUP($A74,Mitglieder!$D$24:$BG$323,O$303))</f>
        <v/>
      </c>
      <c r="P74" s="42" t="str">
        <f ca="1">IF($G74="","",VLOOKUP($A74,Mitglieder!$D$24:$BG$323,P$303))</f>
        <v/>
      </c>
      <c r="Q74" s="42" t="str">
        <f ca="1">IF($G74="","",VLOOKUP($A74,Mitglieder!$D$24:$BG$323,Q$303))</f>
        <v/>
      </c>
      <c r="R74" s="54" t="str">
        <f ca="1">IF(OR(VLOOKUP($A74,Mitglieder!$D$24:$BG$323,R$303)="",$G74=""),"",VLOOKUP($A74,Mitglieder!$D$24:$BG$323,R$303))</f>
        <v/>
      </c>
      <c r="S74" s="43" t="str">
        <f ca="1">IF($G74="","",TEXT(VLOOKUP($A74,Mitglieder!$D$24:$BG$323,S$303),"TT.MM.JJJJ"))</f>
        <v/>
      </c>
      <c r="T74" s="43" t="str">
        <f ca="1">IF($G74="","",TEXT(VLOOKUP($A74,Mitglieder!$D$24:$BG$323,T$303),"TT.MM.JJJJ"))</f>
        <v/>
      </c>
      <c r="U74" s="43" t="str">
        <f ca="1">IF($G74="","",TEXT(VLOOKUP($A74,Mitglieder!$D$24:$BG$323,U$303),"TT.MM.JJJJ"))</f>
        <v/>
      </c>
      <c r="V74" s="54" t="str">
        <f ca="1">IF(OR(VLOOKUP($A74,Mitglieder!$D$24:$BG$323,V$303)="",$G74=""),"",VLOOKUP($A74,Mitglieder!$D$24:$BG$323,V$303))</f>
        <v/>
      </c>
      <c r="W74" s="54" t="str">
        <f ca="1">IF(OR(VLOOKUP($A74,Mitglieder!$D$24:$BG$323,W$303)="",$G74=""),"",VLOOKUP($A74,Mitglieder!$D$24:$BG$323,W$303))</f>
        <v/>
      </c>
      <c r="X74" s="54" t="str">
        <f ca="1">IF(OR(VLOOKUP($A74,Mitglieder!$D$24:$BG$323,X$303)="",$G74=""),"",VLOOKUP($A74,Mitglieder!$D$24:$BG$323,X$303))</f>
        <v/>
      </c>
      <c r="Y74" s="54" t="str">
        <f ca="1">IF(OR(VLOOKUP($A74,Mitglieder!$D$24:$BG$323,Y$303)="",$G74=""),"",VLOOKUP($A74,Mitglieder!$D$24:$BG$323,Y$303))</f>
        <v/>
      </c>
      <c r="Z74" s="54" t="str">
        <f ca="1">IF(OR(VLOOKUP($A74,Mitglieder!$D$24:$BG$323,Z$303)="",$G74=""),"",VLOOKUP($A74,Mitglieder!$D$24:$BG$323,Z$303))</f>
        <v/>
      </c>
      <c r="AA74" s="54" t="str">
        <f ca="1">IF(OR(VLOOKUP($A74,Mitglieder!$D$24:$BG$323,AA$303)="",$G74=""),"",VLOOKUP($A74,Mitglieder!$D$24:$BG$323,AA$303))</f>
        <v/>
      </c>
      <c r="AB74" s="54" t="str">
        <f ca="1">IF(OR(VLOOKUP($A74,Mitglieder!$D$24:$BG$323,AB$303)="",$G74=""),"",VLOOKUP($A74,Mitglieder!$D$24:$BG$323,AB$303))</f>
        <v/>
      </c>
      <c r="AC74" s="54" t="str">
        <f ca="1">IF(OR(VLOOKUP($A74,Mitglieder!$D$24:$BG$323,AC$303)="",$G74=""),"",VLOOKUP($A74,Mitglieder!$D$24:$BG$323,AC$303))</f>
        <v/>
      </c>
      <c r="AD74" s="54" t="str">
        <f ca="1">IF(OR(VLOOKUP($A74,Mitglieder!$D$24:$BG$323,AD$303)="",$G74=""),"",VLOOKUP($A74,Mitglieder!$D$24:$BG$323,AD$303))</f>
        <v/>
      </c>
      <c r="AE74" s="54" t="str">
        <f ca="1">IF(OR(VLOOKUP($A74,Mitglieder!$D$24:$BG$323,AE$303)="",$G74=""),"",VLOOKUP($A74,Mitglieder!$D$24:$BG$323,AE$303))</f>
        <v/>
      </c>
      <c r="AF74" s="54" t="str">
        <f ca="1">IF(OR(VLOOKUP($A74,Mitglieder!$D$24:$BG$323,AF$303)="",$G74=""),"",VLOOKUP($A74,Mitglieder!$D$24:$BG$323,AF$303))</f>
        <v/>
      </c>
      <c r="AG74" s="54" t="str">
        <f ca="1">IF(OR(VLOOKUP($A74,Mitglieder!$D$24:$BG$323,AG$303)="",$G74=""),"",VLOOKUP($A74,Mitglieder!$D$24:$BG$323,AG$303))</f>
        <v/>
      </c>
      <c r="AH74" s="54" t="str">
        <f ca="1">IF(OR(VLOOKUP($A74,Mitglieder!$D$24:$BG$323,AH$303)="",$G74=""),"",VLOOKUP($A74,Mitglieder!$D$24:$BG$323,AH$303))</f>
        <v/>
      </c>
      <c r="AI74" s="54" t="str">
        <f ca="1">IF(OR(VLOOKUP($A74,Mitglieder!$D$24:$BG$323,AI$303)="",$G74=""),"",VLOOKUP($A74,Mitglieder!$D$24:$BG$323,AI$303))</f>
        <v/>
      </c>
      <c r="AJ74" s="54" t="str">
        <f ca="1">IF(OR(VLOOKUP($A74,Mitglieder!$D$24:$BG$323,AJ$303)="",$G74=""),"",VLOOKUP($A74,Mitglieder!$D$24:$BG$323,AJ$303))</f>
        <v/>
      </c>
      <c r="AK74" s="54" t="str">
        <f ca="1">IF(OR(VLOOKUP($A74,Mitglieder!$D$24:$BG$323,AK$303)="",$G74=""),"",VLOOKUP($A74,Mitglieder!$D$24:$BG$323,AK$303))</f>
        <v/>
      </c>
      <c r="AL74" s="54" t="str">
        <f ca="1">IF(OR(VLOOKUP($A74,Mitglieder!$D$24:$BG$323,AL$303)="",$G74=""),"",VLOOKUP($A74,Mitglieder!$D$24:$BG$323,AL$303))</f>
        <v/>
      </c>
      <c r="AM74" s="42" t="str">
        <f ca="1">IF($G74="","",VLOOKUP($A74,Mitglieder!$D$24:$BG$323,AM$303))</f>
        <v/>
      </c>
      <c r="AN74" s="54" t="str">
        <f ca="1">IF(OR(VLOOKUP($A74,Mitglieder!$D$24:$BG$323,AN$303)="",$G74=""),"",VLOOKUP($A74,Mitglieder!$D$24:$BG$323,AN$303))</f>
        <v/>
      </c>
      <c r="AO74" s="43" t="str">
        <f ca="1">IF($G74="","",TEXT(VLOOKUP($A74,Mitglieder!$D$24:$BG$323,AO$303),"TT.MM.JJJJ"))</f>
        <v/>
      </c>
      <c r="AP74" s="42" t="str">
        <f ca="1">IF($G74="","",VLOOKUP($A74,Mitglieder!$D$24:$BG$323,AP$303))</f>
        <v/>
      </c>
      <c r="AQ74" s="45" t="str">
        <f ca="1">IF($G74="","",TEXT(VLOOKUP($A74,Mitglieder!$D$24:$BG$323,AQ$303),"0.00"))</f>
        <v/>
      </c>
      <c r="AR74" s="54" t="str">
        <f ca="1">IF(OR(VLOOKUP($A74,Mitglieder!$D$24:$BG$323,AR$303)="",$G74=""),"",VLOOKUP($A74,Mitglieder!$D$24:$BG$323,AR$303))</f>
        <v/>
      </c>
      <c r="AS74" s="45" t="str">
        <f ca="1">IF($G74="","",TEXT(VLOOKUP($A74,Mitglieder!$D$24:$BG$323,AS$303),"0.00"))</f>
        <v/>
      </c>
      <c r="AT74" s="54" t="str">
        <f ca="1">IF(OR(VLOOKUP($A74,Mitglieder!$D$24:$BG$323,AT$303)="",$G74=""),"",VLOOKUP($A74,Mitglieder!$D$24:$BG$323,AT$303))</f>
        <v/>
      </c>
      <c r="AU74" s="45" t="str">
        <f ca="1">IF($G74="","",TEXT(VLOOKUP($A74,Mitglieder!$D$24:$BG$323,AU$303),"0.00"))</f>
        <v/>
      </c>
      <c r="AV74" s="45" t="str">
        <f ca="1">IF($G74="","",TEXT(VLOOKUP($A74,Mitglieder!$D$24:$BG$323,AV$303),"0.00"))</f>
        <v/>
      </c>
      <c r="AW74" s="42" t="str">
        <f ca="1">IF($G74="","",VLOOKUP($A74,Mitglieder!$D$24:$BG$323,AW$303))</f>
        <v/>
      </c>
      <c r="AX74" s="54" t="str">
        <f ca="1">IF(OR(VLOOKUP($A74,Mitglieder!$D$24:$BG$323,AX$303)="",$G74=""),"",VLOOKUP($A74,Mitglieder!$D$24:$BG$323,AX$303))</f>
        <v/>
      </c>
      <c r="AY74" s="75" t="str">
        <f t="shared" ca="1" si="2"/>
        <v/>
      </c>
      <c r="AZ74" s="43" t="str">
        <f ca="1">IF($G74="","",TEXT(VLOOKUP($A74,Mitglieder!$C$24:$BG$323,AZ$303),"TT.MM.JJJJ"))</f>
        <v/>
      </c>
      <c r="BA74" s="43" t="str">
        <f ca="1">IF($G74="","",TEXT(VLOOKUP($A74,Mitglieder!$C$24:$BG$323,BA$303),"TT.MM.JJJJ"))</f>
        <v/>
      </c>
      <c r="BB74" s="43" t="str">
        <f ca="1">IF($G74="","",TEXT(VLOOKUP($A74,Mitglieder!$C$24:$BG$323,BB$303),"TT.MM.JJJJ"))</f>
        <v/>
      </c>
      <c r="BC74" s="43" t="str">
        <f ca="1">IF($G74="","",TEXT(VLOOKUP($A74,Mitglieder!$C$24:$BG$323,BC$303),"TT.MM.JJJJ"))</f>
        <v/>
      </c>
      <c r="BD74" s="75" t="str">
        <f t="shared" ca="1" si="3"/>
        <v/>
      </c>
      <c r="BE74" s="42" t="str">
        <f ca="1">IF($G74="","",VLOOKUP($A74,Mitglieder!$D$24:$BG$323,BE$303))</f>
        <v/>
      </c>
      <c r="BF74" s="42" t="str">
        <f ca="1">IF($G74="","",VLOOKUP($A74,Mitglieder!$D$24:$BG$323,BF$303))</f>
        <v/>
      </c>
      <c r="BH74" s="75" t="str">
        <f ca="1">IF(G74="","",AY74+'Details Verein'!$D$25)</f>
        <v/>
      </c>
    </row>
    <row r="75" spans="1:60" x14ac:dyDescent="0.35">
      <c r="A75" s="42">
        <v>75</v>
      </c>
      <c r="B75" s="42"/>
      <c r="C75" s="42">
        <f ca="1">VLOOKUP($A75,Mitglieder!$D$24:$BA$323,C$303)</f>
        <v>1.0299999999999967</v>
      </c>
      <c r="D75" s="42"/>
      <c r="E75" s="42" t="str">
        <f ca="1">IF($G75="","",VLOOKUP($A75,Mitglieder!$D$24:$BG$323,E$303))</f>
        <v/>
      </c>
      <c r="F75" s="54" t="str">
        <f ca="1">IF(OR(VLOOKUP($A75,Mitglieder!$D$24:$BG$323,F$303)="",$G75=""),"",VLOOKUP($A75,Mitglieder!$D$24:$BG$323,F$303))</f>
        <v/>
      </c>
      <c r="G75" s="72" t="str">
        <f ca="1">IF(C75/ROUND(C75,0)=1,VLOOKUP($A75,Mitglieder!$D$24:$BA$323,G$303),"")</f>
        <v/>
      </c>
      <c r="H75" s="42" t="str">
        <f ca="1">IF($G75="","",VLOOKUP($A75,Mitglieder!$D$24:$BG$323,H$303))</f>
        <v/>
      </c>
      <c r="I75" s="54" t="str">
        <f ca="1">IF(OR(VLOOKUP($A75,Mitglieder!$D$24:$BG$323,I$303)="",$G75=""),"",VLOOKUP($A75,Mitglieder!$D$24:$BG$323,I$303))</f>
        <v/>
      </c>
      <c r="J75" s="42" t="str">
        <f ca="1">IF($G75="","",VLOOKUP($A75,Mitglieder!$D$24:$BG$323,J$303))</f>
        <v/>
      </c>
      <c r="K75" s="54" t="str">
        <f ca="1">IF(OR(VLOOKUP($A75,Mitglieder!$D$24:$BG$323,K$303)="",$G75=""),"",VLOOKUP($A75,Mitglieder!$D$24:$BG$323,K$303))</f>
        <v/>
      </c>
      <c r="L75" s="42" t="str">
        <f ca="1">IF($G75="","",VLOOKUP($A75,Mitglieder!$D$24:$BG$323,L$303))</f>
        <v/>
      </c>
      <c r="M75" s="42" t="str">
        <f ca="1">IF($G75="","",VLOOKUP($A75,Mitglieder!$D$24:$BG$323,M$303))</f>
        <v/>
      </c>
      <c r="N75" s="42" t="str">
        <f ca="1">IF($G75="","",VLOOKUP($A75,Mitglieder!$D$24:$BG$323,N$303))</f>
        <v/>
      </c>
      <c r="O75" s="42" t="str">
        <f ca="1">IF($G75="","",VLOOKUP($A75,Mitglieder!$D$24:$BG$323,O$303))</f>
        <v/>
      </c>
      <c r="P75" s="42" t="str">
        <f ca="1">IF($G75="","",VLOOKUP($A75,Mitglieder!$D$24:$BG$323,P$303))</f>
        <v/>
      </c>
      <c r="Q75" s="42" t="str">
        <f ca="1">IF($G75="","",VLOOKUP($A75,Mitglieder!$D$24:$BG$323,Q$303))</f>
        <v/>
      </c>
      <c r="R75" s="54" t="str">
        <f ca="1">IF(OR(VLOOKUP($A75,Mitglieder!$D$24:$BG$323,R$303)="",$G75=""),"",VLOOKUP($A75,Mitglieder!$D$24:$BG$323,R$303))</f>
        <v/>
      </c>
      <c r="S75" s="43" t="str">
        <f ca="1">IF($G75="","",TEXT(VLOOKUP($A75,Mitglieder!$D$24:$BG$323,S$303),"TT.MM.JJJJ"))</f>
        <v/>
      </c>
      <c r="T75" s="43" t="str">
        <f ca="1">IF($G75="","",TEXT(VLOOKUP($A75,Mitglieder!$D$24:$BG$323,T$303),"TT.MM.JJJJ"))</f>
        <v/>
      </c>
      <c r="U75" s="43" t="str">
        <f ca="1">IF($G75="","",TEXT(VLOOKUP($A75,Mitglieder!$D$24:$BG$323,U$303),"TT.MM.JJJJ"))</f>
        <v/>
      </c>
      <c r="V75" s="54" t="str">
        <f ca="1">IF(OR(VLOOKUP($A75,Mitglieder!$D$24:$BG$323,V$303)="",$G75=""),"",VLOOKUP($A75,Mitglieder!$D$24:$BG$323,V$303))</f>
        <v/>
      </c>
      <c r="W75" s="54" t="str">
        <f ca="1">IF(OR(VLOOKUP($A75,Mitglieder!$D$24:$BG$323,W$303)="",$G75=""),"",VLOOKUP($A75,Mitglieder!$D$24:$BG$323,W$303))</f>
        <v/>
      </c>
      <c r="X75" s="54" t="str">
        <f ca="1">IF(OR(VLOOKUP($A75,Mitglieder!$D$24:$BG$323,X$303)="",$G75=""),"",VLOOKUP($A75,Mitglieder!$D$24:$BG$323,X$303))</f>
        <v/>
      </c>
      <c r="Y75" s="54" t="str">
        <f ca="1">IF(OR(VLOOKUP($A75,Mitglieder!$D$24:$BG$323,Y$303)="",$G75=""),"",VLOOKUP($A75,Mitglieder!$D$24:$BG$323,Y$303))</f>
        <v/>
      </c>
      <c r="Z75" s="54" t="str">
        <f ca="1">IF(OR(VLOOKUP($A75,Mitglieder!$D$24:$BG$323,Z$303)="",$G75=""),"",VLOOKUP($A75,Mitglieder!$D$24:$BG$323,Z$303))</f>
        <v/>
      </c>
      <c r="AA75" s="54" t="str">
        <f ca="1">IF(OR(VLOOKUP($A75,Mitglieder!$D$24:$BG$323,AA$303)="",$G75=""),"",VLOOKUP($A75,Mitglieder!$D$24:$BG$323,AA$303))</f>
        <v/>
      </c>
      <c r="AB75" s="54" t="str">
        <f ca="1">IF(OR(VLOOKUP($A75,Mitglieder!$D$24:$BG$323,AB$303)="",$G75=""),"",VLOOKUP($A75,Mitglieder!$D$24:$BG$323,AB$303))</f>
        <v/>
      </c>
      <c r="AC75" s="54" t="str">
        <f ca="1">IF(OR(VLOOKUP($A75,Mitglieder!$D$24:$BG$323,AC$303)="",$G75=""),"",VLOOKUP($A75,Mitglieder!$D$24:$BG$323,AC$303))</f>
        <v/>
      </c>
      <c r="AD75" s="54" t="str">
        <f ca="1">IF(OR(VLOOKUP($A75,Mitglieder!$D$24:$BG$323,AD$303)="",$G75=""),"",VLOOKUP($A75,Mitglieder!$D$24:$BG$323,AD$303))</f>
        <v/>
      </c>
      <c r="AE75" s="54" t="str">
        <f ca="1">IF(OR(VLOOKUP($A75,Mitglieder!$D$24:$BG$323,AE$303)="",$G75=""),"",VLOOKUP($A75,Mitglieder!$D$24:$BG$323,AE$303))</f>
        <v/>
      </c>
      <c r="AF75" s="54" t="str">
        <f ca="1">IF(OR(VLOOKUP($A75,Mitglieder!$D$24:$BG$323,AF$303)="",$G75=""),"",VLOOKUP($A75,Mitglieder!$D$24:$BG$323,AF$303))</f>
        <v/>
      </c>
      <c r="AG75" s="54" t="str">
        <f ca="1">IF(OR(VLOOKUP($A75,Mitglieder!$D$24:$BG$323,AG$303)="",$G75=""),"",VLOOKUP($A75,Mitglieder!$D$24:$BG$323,AG$303))</f>
        <v/>
      </c>
      <c r="AH75" s="54" t="str">
        <f ca="1">IF(OR(VLOOKUP($A75,Mitglieder!$D$24:$BG$323,AH$303)="",$G75=""),"",VLOOKUP($A75,Mitglieder!$D$24:$BG$323,AH$303))</f>
        <v/>
      </c>
      <c r="AI75" s="54" t="str">
        <f ca="1">IF(OR(VLOOKUP($A75,Mitglieder!$D$24:$BG$323,AI$303)="",$G75=""),"",VLOOKUP($A75,Mitglieder!$D$24:$BG$323,AI$303))</f>
        <v/>
      </c>
      <c r="AJ75" s="54" t="str">
        <f ca="1">IF(OR(VLOOKUP($A75,Mitglieder!$D$24:$BG$323,AJ$303)="",$G75=""),"",VLOOKUP($A75,Mitglieder!$D$24:$BG$323,AJ$303))</f>
        <v/>
      </c>
      <c r="AK75" s="54" t="str">
        <f ca="1">IF(OR(VLOOKUP($A75,Mitglieder!$D$24:$BG$323,AK$303)="",$G75=""),"",VLOOKUP($A75,Mitglieder!$D$24:$BG$323,AK$303))</f>
        <v/>
      </c>
      <c r="AL75" s="54" t="str">
        <f ca="1">IF(OR(VLOOKUP($A75,Mitglieder!$D$24:$BG$323,AL$303)="",$G75=""),"",VLOOKUP($A75,Mitglieder!$D$24:$BG$323,AL$303))</f>
        <v/>
      </c>
      <c r="AM75" s="42" t="str">
        <f ca="1">IF($G75="","",VLOOKUP($A75,Mitglieder!$D$24:$BG$323,AM$303))</f>
        <v/>
      </c>
      <c r="AN75" s="54" t="str">
        <f ca="1">IF(OR(VLOOKUP($A75,Mitglieder!$D$24:$BG$323,AN$303)="",$G75=""),"",VLOOKUP($A75,Mitglieder!$D$24:$BG$323,AN$303))</f>
        <v/>
      </c>
      <c r="AO75" s="43" t="str">
        <f ca="1">IF($G75="","",TEXT(VLOOKUP($A75,Mitglieder!$D$24:$BG$323,AO$303),"TT.MM.JJJJ"))</f>
        <v/>
      </c>
      <c r="AP75" s="42" t="str">
        <f ca="1">IF($G75="","",VLOOKUP($A75,Mitglieder!$D$24:$BG$323,AP$303))</f>
        <v/>
      </c>
      <c r="AQ75" s="45" t="str">
        <f ca="1">IF($G75="","",TEXT(VLOOKUP($A75,Mitglieder!$D$24:$BG$323,AQ$303),"0.00"))</f>
        <v/>
      </c>
      <c r="AR75" s="54" t="str">
        <f ca="1">IF(OR(VLOOKUP($A75,Mitglieder!$D$24:$BG$323,AR$303)="",$G75=""),"",VLOOKUP($A75,Mitglieder!$D$24:$BG$323,AR$303))</f>
        <v/>
      </c>
      <c r="AS75" s="45" t="str">
        <f ca="1">IF($G75="","",TEXT(VLOOKUP($A75,Mitglieder!$D$24:$BG$323,AS$303),"0.00"))</f>
        <v/>
      </c>
      <c r="AT75" s="54" t="str">
        <f ca="1">IF(OR(VLOOKUP($A75,Mitglieder!$D$24:$BG$323,AT$303)="",$G75=""),"",VLOOKUP($A75,Mitglieder!$D$24:$BG$323,AT$303))</f>
        <v/>
      </c>
      <c r="AU75" s="45" t="str">
        <f ca="1">IF($G75="","",TEXT(VLOOKUP($A75,Mitglieder!$D$24:$BG$323,AU$303),"0.00"))</f>
        <v/>
      </c>
      <c r="AV75" s="45" t="str">
        <f ca="1">IF($G75="","",TEXT(VLOOKUP($A75,Mitglieder!$D$24:$BG$323,AV$303),"0.00"))</f>
        <v/>
      </c>
      <c r="AW75" s="42" t="str">
        <f ca="1">IF($G75="","",VLOOKUP($A75,Mitglieder!$D$24:$BG$323,AW$303))</f>
        <v/>
      </c>
      <c r="AX75" s="54" t="str">
        <f ca="1">IF(OR(VLOOKUP($A75,Mitglieder!$D$24:$BG$323,AX$303)="",$G75=""),"",VLOOKUP($A75,Mitglieder!$D$24:$BG$323,AX$303))</f>
        <v/>
      </c>
      <c r="AY75" s="75" t="str">
        <f t="shared" ca="1" si="2"/>
        <v/>
      </c>
      <c r="AZ75" s="43" t="str">
        <f ca="1">IF($G75="","",TEXT(VLOOKUP($A75,Mitglieder!$C$24:$BG$323,AZ$303),"TT.MM.JJJJ"))</f>
        <v/>
      </c>
      <c r="BA75" s="43" t="str">
        <f ca="1">IF($G75="","",TEXT(VLOOKUP($A75,Mitglieder!$C$24:$BG$323,BA$303),"TT.MM.JJJJ"))</f>
        <v/>
      </c>
      <c r="BB75" s="43" t="str">
        <f ca="1">IF($G75="","",TEXT(VLOOKUP($A75,Mitglieder!$C$24:$BG$323,BB$303),"TT.MM.JJJJ"))</f>
        <v/>
      </c>
      <c r="BC75" s="43" t="str">
        <f ca="1">IF($G75="","",TEXT(VLOOKUP($A75,Mitglieder!$C$24:$BG$323,BC$303),"TT.MM.JJJJ"))</f>
        <v/>
      </c>
      <c r="BD75" s="75" t="str">
        <f t="shared" ca="1" si="3"/>
        <v/>
      </c>
      <c r="BE75" s="42" t="str">
        <f ca="1">IF($G75="","",VLOOKUP($A75,Mitglieder!$D$24:$BG$323,BE$303))</f>
        <v/>
      </c>
      <c r="BF75" s="42" t="str">
        <f ca="1">IF($G75="","",VLOOKUP($A75,Mitglieder!$D$24:$BG$323,BF$303))</f>
        <v/>
      </c>
      <c r="BH75" s="75" t="str">
        <f ca="1">IF(G75="","",AY75+'Details Verein'!$D$25)</f>
        <v/>
      </c>
    </row>
    <row r="76" spans="1:60" x14ac:dyDescent="0.35">
      <c r="A76" s="42">
        <v>76</v>
      </c>
      <c r="B76" s="42"/>
      <c r="C76" s="42">
        <f ca="1">VLOOKUP($A76,Mitglieder!$D$24:$BA$323,C$303)</f>
        <v>1.0299999999999967</v>
      </c>
      <c r="D76" s="42"/>
      <c r="E76" s="42" t="str">
        <f ca="1">IF($G76="","",VLOOKUP($A76,Mitglieder!$D$24:$BG$323,E$303))</f>
        <v/>
      </c>
      <c r="F76" s="54" t="str">
        <f ca="1">IF(OR(VLOOKUP($A76,Mitglieder!$D$24:$BG$323,F$303)="",$G76=""),"",VLOOKUP($A76,Mitglieder!$D$24:$BG$323,F$303))</f>
        <v/>
      </c>
      <c r="G76" s="72" t="str">
        <f ca="1">IF(C76/ROUND(C76,0)=1,VLOOKUP($A76,Mitglieder!$D$24:$BA$323,G$303),"")</f>
        <v/>
      </c>
      <c r="H76" s="42" t="str">
        <f ca="1">IF($G76="","",VLOOKUP($A76,Mitglieder!$D$24:$BG$323,H$303))</f>
        <v/>
      </c>
      <c r="I76" s="54" t="str">
        <f ca="1">IF(OR(VLOOKUP($A76,Mitglieder!$D$24:$BG$323,I$303)="",$G76=""),"",VLOOKUP($A76,Mitglieder!$D$24:$BG$323,I$303))</f>
        <v/>
      </c>
      <c r="J76" s="42" t="str">
        <f ca="1">IF($G76="","",VLOOKUP($A76,Mitglieder!$D$24:$BG$323,J$303))</f>
        <v/>
      </c>
      <c r="K76" s="54" t="str">
        <f ca="1">IF(OR(VLOOKUP($A76,Mitglieder!$D$24:$BG$323,K$303)="",$G76=""),"",VLOOKUP($A76,Mitglieder!$D$24:$BG$323,K$303))</f>
        <v/>
      </c>
      <c r="L76" s="42" t="str">
        <f ca="1">IF($G76="","",VLOOKUP($A76,Mitglieder!$D$24:$BG$323,L$303))</f>
        <v/>
      </c>
      <c r="M76" s="42" t="str">
        <f ca="1">IF($G76="","",VLOOKUP($A76,Mitglieder!$D$24:$BG$323,M$303))</f>
        <v/>
      </c>
      <c r="N76" s="42" t="str">
        <f ca="1">IF($G76="","",VLOOKUP($A76,Mitglieder!$D$24:$BG$323,N$303))</f>
        <v/>
      </c>
      <c r="O76" s="42" t="str">
        <f ca="1">IF($G76="","",VLOOKUP($A76,Mitglieder!$D$24:$BG$323,O$303))</f>
        <v/>
      </c>
      <c r="P76" s="42" t="str">
        <f ca="1">IF($G76="","",VLOOKUP($A76,Mitglieder!$D$24:$BG$323,P$303))</f>
        <v/>
      </c>
      <c r="Q76" s="42" t="str">
        <f ca="1">IF($G76="","",VLOOKUP($A76,Mitglieder!$D$24:$BG$323,Q$303))</f>
        <v/>
      </c>
      <c r="R76" s="54" t="str">
        <f ca="1">IF(OR(VLOOKUP($A76,Mitglieder!$D$24:$BG$323,R$303)="",$G76=""),"",VLOOKUP($A76,Mitglieder!$D$24:$BG$323,R$303))</f>
        <v/>
      </c>
      <c r="S76" s="43" t="str">
        <f ca="1">IF($G76="","",TEXT(VLOOKUP($A76,Mitglieder!$D$24:$BG$323,S$303),"TT.MM.JJJJ"))</f>
        <v/>
      </c>
      <c r="T76" s="43" t="str">
        <f ca="1">IF($G76="","",TEXT(VLOOKUP($A76,Mitglieder!$D$24:$BG$323,T$303),"TT.MM.JJJJ"))</f>
        <v/>
      </c>
      <c r="U76" s="43" t="str">
        <f ca="1">IF($G76="","",TEXT(VLOOKUP($A76,Mitglieder!$D$24:$BG$323,U$303),"TT.MM.JJJJ"))</f>
        <v/>
      </c>
      <c r="V76" s="54" t="str">
        <f ca="1">IF(OR(VLOOKUP($A76,Mitglieder!$D$24:$BG$323,V$303)="",$G76=""),"",VLOOKUP($A76,Mitglieder!$D$24:$BG$323,V$303))</f>
        <v/>
      </c>
      <c r="W76" s="54" t="str">
        <f ca="1">IF(OR(VLOOKUP($A76,Mitglieder!$D$24:$BG$323,W$303)="",$G76=""),"",VLOOKUP($A76,Mitglieder!$D$24:$BG$323,W$303))</f>
        <v/>
      </c>
      <c r="X76" s="54" t="str">
        <f ca="1">IF(OR(VLOOKUP($A76,Mitglieder!$D$24:$BG$323,X$303)="",$G76=""),"",VLOOKUP($A76,Mitglieder!$D$24:$BG$323,X$303))</f>
        <v/>
      </c>
      <c r="Y76" s="54" t="str">
        <f ca="1">IF(OR(VLOOKUP($A76,Mitglieder!$D$24:$BG$323,Y$303)="",$G76=""),"",VLOOKUP($A76,Mitglieder!$D$24:$BG$323,Y$303))</f>
        <v/>
      </c>
      <c r="Z76" s="54" t="str">
        <f ca="1">IF(OR(VLOOKUP($A76,Mitglieder!$D$24:$BG$323,Z$303)="",$G76=""),"",VLOOKUP($A76,Mitglieder!$D$24:$BG$323,Z$303))</f>
        <v/>
      </c>
      <c r="AA76" s="54" t="str">
        <f ca="1">IF(OR(VLOOKUP($A76,Mitglieder!$D$24:$BG$323,AA$303)="",$G76=""),"",VLOOKUP($A76,Mitglieder!$D$24:$BG$323,AA$303))</f>
        <v/>
      </c>
      <c r="AB76" s="54" t="str">
        <f ca="1">IF(OR(VLOOKUP($A76,Mitglieder!$D$24:$BG$323,AB$303)="",$G76=""),"",VLOOKUP($A76,Mitglieder!$D$24:$BG$323,AB$303))</f>
        <v/>
      </c>
      <c r="AC76" s="54" t="str">
        <f ca="1">IF(OR(VLOOKUP($A76,Mitglieder!$D$24:$BG$323,AC$303)="",$G76=""),"",VLOOKUP($A76,Mitglieder!$D$24:$BG$323,AC$303))</f>
        <v/>
      </c>
      <c r="AD76" s="54" t="str">
        <f ca="1">IF(OR(VLOOKUP($A76,Mitglieder!$D$24:$BG$323,AD$303)="",$G76=""),"",VLOOKUP($A76,Mitglieder!$D$24:$BG$323,AD$303))</f>
        <v/>
      </c>
      <c r="AE76" s="54" t="str">
        <f ca="1">IF(OR(VLOOKUP($A76,Mitglieder!$D$24:$BG$323,AE$303)="",$G76=""),"",VLOOKUP($A76,Mitglieder!$D$24:$BG$323,AE$303))</f>
        <v/>
      </c>
      <c r="AF76" s="54" t="str">
        <f ca="1">IF(OR(VLOOKUP($A76,Mitglieder!$D$24:$BG$323,AF$303)="",$G76=""),"",VLOOKUP($A76,Mitglieder!$D$24:$BG$323,AF$303))</f>
        <v/>
      </c>
      <c r="AG76" s="54" t="str">
        <f ca="1">IF(OR(VLOOKUP($A76,Mitglieder!$D$24:$BG$323,AG$303)="",$G76=""),"",VLOOKUP($A76,Mitglieder!$D$24:$BG$323,AG$303))</f>
        <v/>
      </c>
      <c r="AH76" s="54" t="str">
        <f ca="1">IF(OR(VLOOKUP($A76,Mitglieder!$D$24:$BG$323,AH$303)="",$G76=""),"",VLOOKUP($A76,Mitglieder!$D$24:$BG$323,AH$303))</f>
        <v/>
      </c>
      <c r="AI76" s="54" t="str">
        <f ca="1">IF(OR(VLOOKUP($A76,Mitglieder!$D$24:$BG$323,AI$303)="",$G76=""),"",VLOOKUP($A76,Mitglieder!$D$24:$BG$323,AI$303))</f>
        <v/>
      </c>
      <c r="AJ76" s="54" t="str">
        <f ca="1">IF(OR(VLOOKUP($A76,Mitglieder!$D$24:$BG$323,AJ$303)="",$G76=""),"",VLOOKUP($A76,Mitglieder!$D$24:$BG$323,AJ$303))</f>
        <v/>
      </c>
      <c r="AK76" s="54" t="str">
        <f ca="1">IF(OR(VLOOKUP($A76,Mitglieder!$D$24:$BG$323,AK$303)="",$G76=""),"",VLOOKUP($A76,Mitglieder!$D$24:$BG$323,AK$303))</f>
        <v/>
      </c>
      <c r="AL76" s="54" t="str">
        <f ca="1">IF(OR(VLOOKUP($A76,Mitglieder!$D$24:$BG$323,AL$303)="",$G76=""),"",VLOOKUP($A76,Mitglieder!$D$24:$BG$323,AL$303))</f>
        <v/>
      </c>
      <c r="AM76" s="42" t="str">
        <f ca="1">IF($G76="","",VLOOKUP($A76,Mitglieder!$D$24:$BG$323,AM$303))</f>
        <v/>
      </c>
      <c r="AN76" s="54" t="str">
        <f ca="1">IF(OR(VLOOKUP($A76,Mitglieder!$D$24:$BG$323,AN$303)="",$G76=""),"",VLOOKUP($A76,Mitglieder!$D$24:$BG$323,AN$303))</f>
        <v/>
      </c>
      <c r="AO76" s="43" t="str">
        <f ca="1">IF($G76="","",TEXT(VLOOKUP($A76,Mitglieder!$D$24:$BG$323,AO$303),"TT.MM.JJJJ"))</f>
        <v/>
      </c>
      <c r="AP76" s="42" t="str">
        <f ca="1">IF($G76="","",VLOOKUP($A76,Mitglieder!$D$24:$BG$323,AP$303))</f>
        <v/>
      </c>
      <c r="AQ76" s="45" t="str">
        <f ca="1">IF($G76="","",TEXT(VLOOKUP($A76,Mitglieder!$D$24:$BG$323,AQ$303),"0.00"))</f>
        <v/>
      </c>
      <c r="AR76" s="54" t="str">
        <f ca="1">IF(OR(VLOOKUP($A76,Mitglieder!$D$24:$BG$323,AR$303)="",$G76=""),"",VLOOKUP($A76,Mitglieder!$D$24:$BG$323,AR$303))</f>
        <v/>
      </c>
      <c r="AS76" s="45" t="str">
        <f ca="1">IF($G76="","",TEXT(VLOOKUP($A76,Mitglieder!$D$24:$BG$323,AS$303),"0.00"))</f>
        <v/>
      </c>
      <c r="AT76" s="54" t="str">
        <f ca="1">IF(OR(VLOOKUP($A76,Mitglieder!$D$24:$BG$323,AT$303)="",$G76=""),"",VLOOKUP($A76,Mitglieder!$D$24:$BG$323,AT$303))</f>
        <v/>
      </c>
      <c r="AU76" s="45" t="str">
        <f ca="1">IF($G76="","",TEXT(VLOOKUP($A76,Mitglieder!$D$24:$BG$323,AU$303),"0.00"))</f>
        <v/>
      </c>
      <c r="AV76" s="45" t="str">
        <f ca="1">IF($G76="","",TEXT(VLOOKUP($A76,Mitglieder!$D$24:$BG$323,AV$303),"0.00"))</f>
        <v/>
      </c>
      <c r="AW76" s="42" t="str">
        <f ca="1">IF($G76="","",VLOOKUP($A76,Mitglieder!$D$24:$BG$323,AW$303))</f>
        <v/>
      </c>
      <c r="AX76" s="54" t="str">
        <f ca="1">IF(OR(VLOOKUP($A76,Mitglieder!$D$24:$BG$323,AX$303)="",$G76=""),"",VLOOKUP($A76,Mitglieder!$D$24:$BG$323,AX$303))</f>
        <v/>
      </c>
      <c r="AY76" s="75" t="str">
        <f t="shared" ca="1" si="2"/>
        <v/>
      </c>
      <c r="AZ76" s="43" t="str">
        <f ca="1">IF($G76="","",TEXT(VLOOKUP($A76,Mitglieder!$C$24:$BG$323,AZ$303),"TT.MM.JJJJ"))</f>
        <v/>
      </c>
      <c r="BA76" s="43" t="str">
        <f ca="1">IF($G76="","",TEXT(VLOOKUP($A76,Mitglieder!$C$24:$BG$323,BA$303),"TT.MM.JJJJ"))</f>
        <v/>
      </c>
      <c r="BB76" s="43" t="str">
        <f ca="1">IF($G76="","",TEXT(VLOOKUP($A76,Mitglieder!$C$24:$BG$323,BB$303),"TT.MM.JJJJ"))</f>
        <v/>
      </c>
      <c r="BC76" s="43" t="str">
        <f ca="1">IF($G76="","",TEXT(VLOOKUP($A76,Mitglieder!$C$24:$BG$323,BC$303),"TT.MM.JJJJ"))</f>
        <v/>
      </c>
      <c r="BD76" s="75" t="str">
        <f t="shared" ca="1" si="3"/>
        <v/>
      </c>
      <c r="BE76" s="42" t="str">
        <f ca="1">IF($G76="","",VLOOKUP($A76,Mitglieder!$D$24:$BG$323,BE$303))</f>
        <v/>
      </c>
      <c r="BF76" s="42" t="str">
        <f ca="1">IF($G76="","",VLOOKUP($A76,Mitglieder!$D$24:$BG$323,BF$303))</f>
        <v/>
      </c>
      <c r="BH76" s="75" t="str">
        <f ca="1">IF(G76="","",AY76+'Details Verein'!$D$25)</f>
        <v/>
      </c>
    </row>
    <row r="77" spans="1:60" x14ac:dyDescent="0.35">
      <c r="A77" s="42">
        <v>77</v>
      </c>
      <c r="B77" s="42"/>
      <c r="C77" s="42">
        <f ca="1">VLOOKUP($A77,Mitglieder!$D$24:$BA$323,C$303)</f>
        <v>1.0299999999999967</v>
      </c>
      <c r="D77" s="42"/>
      <c r="E77" s="42" t="str">
        <f ca="1">IF($G77="","",VLOOKUP($A77,Mitglieder!$D$24:$BG$323,E$303))</f>
        <v/>
      </c>
      <c r="F77" s="54" t="str">
        <f ca="1">IF(OR(VLOOKUP($A77,Mitglieder!$D$24:$BG$323,F$303)="",$G77=""),"",VLOOKUP($A77,Mitglieder!$D$24:$BG$323,F$303))</f>
        <v/>
      </c>
      <c r="G77" s="72" t="str">
        <f ca="1">IF(C77/ROUND(C77,0)=1,VLOOKUP($A77,Mitglieder!$D$24:$BA$323,G$303),"")</f>
        <v/>
      </c>
      <c r="H77" s="42" t="str">
        <f ca="1">IF($G77="","",VLOOKUP($A77,Mitglieder!$D$24:$BG$323,H$303))</f>
        <v/>
      </c>
      <c r="I77" s="54" t="str">
        <f ca="1">IF(OR(VLOOKUP($A77,Mitglieder!$D$24:$BG$323,I$303)="",$G77=""),"",VLOOKUP($A77,Mitglieder!$D$24:$BG$323,I$303))</f>
        <v/>
      </c>
      <c r="J77" s="42" t="str">
        <f ca="1">IF($G77="","",VLOOKUP($A77,Mitglieder!$D$24:$BG$323,J$303))</f>
        <v/>
      </c>
      <c r="K77" s="54" t="str">
        <f ca="1">IF(OR(VLOOKUP($A77,Mitglieder!$D$24:$BG$323,K$303)="",$G77=""),"",VLOOKUP($A77,Mitglieder!$D$24:$BG$323,K$303))</f>
        <v/>
      </c>
      <c r="L77" s="42" t="str">
        <f ca="1">IF($G77="","",VLOOKUP($A77,Mitglieder!$D$24:$BG$323,L$303))</f>
        <v/>
      </c>
      <c r="M77" s="42" t="str">
        <f ca="1">IF($G77="","",VLOOKUP($A77,Mitglieder!$D$24:$BG$323,M$303))</f>
        <v/>
      </c>
      <c r="N77" s="42" t="str">
        <f ca="1">IF($G77="","",VLOOKUP($A77,Mitglieder!$D$24:$BG$323,N$303))</f>
        <v/>
      </c>
      <c r="O77" s="42" t="str">
        <f ca="1">IF($G77="","",VLOOKUP($A77,Mitglieder!$D$24:$BG$323,O$303))</f>
        <v/>
      </c>
      <c r="P77" s="42" t="str">
        <f ca="1">IF($G77="","",VLOOKUP($A77,Mitglieder!$D$24:$BG$323,P$303))</f>
        <v/>
      </c>
      <c r="Q77" s="42" t="str">
        <f ca="1">IF($G77="","",VLOOKUP($A77,Mitglieder!$D$24:$BG$323,Q$303))</f>
        <v/>
      </c>
      <c r="R77" s="54" t="str">
        <f ca="1">IF(OR(VLOOKUP($A77,Mitglieder!$D$24:$BG$323,R$303)="",$G77=""),"",VLOOKUP($A77,Mitglieder!$D$24:$BG$323,R$303))</f>
        <v/>
      </c>
      <c r="S77" s="43" t="str">
        <f ca="1">IF($G77="","",TEXT(VLOOKUP($A77,Mitglieder!$D$24:$BG$323,S$303),"TT.MM.JJJJ"))</f>
        <v/>
      </c>
      <c r="T77" s="43" t="str">
        <f ca="1">IF($G77="","",TEXT(VLOOKUP($A77,Mitglieder!$D$24:$BG$323,T$303),"TT.MM.JJJJ"))</f>
        <v/>
      </c>
      <c r="U77" s="43" t="str">
        <f ca="1">IF($G77="","",TEXT(VLOOKUP($A77,Mitglieder!$D$24:$BG$323,U$303),"TT.MM.JJJJ"))</f>
        <v/>
      </c>
      <c r="V77" s="54" t="str">
        <f ca="1">IF(OR(VLOOKUP($A77,Mitglieder!$D$24:$BG$323,V$303)="",$G77=""),"",VLOOKUP($A77,Mitglieder!$D$24:$BG$323,V$303))</f>
        <v/>
      </c>
      <c r="W77" s="54" t="str">
        <f ca="1">IF(OR(VLOOKUP($A77,Mitglieder!$D$24:$BG$323,W$303)="",$G77=""),"",VLOOKUP($A77,Mitglieder!$D$24:$BG$323,W$303))</f>
        <v/>
      </c>
      <c r="X77" s="54" t="str">
        <f ca="1">IF(OR(VLOOKUP($A77,Mitglieder!$D$24:$BG$323,X$303)="",$G77=""),"",VLOOKUP($A77,Mitglieder!$D$24:$BG$323,X$303))</f>
        <v/>
      </c>
      <c r="Y77" s="54" t="str">
        <f ca="1">IF(OR(VLOOKUP($A77,Mitglieder!$D$24:$BG$323,Y$303)="",$G77=""),"",VLOOKUP($A77,Mitglieder!$D$24:$BG$323,Y$303))</f>
        <v/>
      </c>
      <c r="Z77" s="54" t="str">
        <f ca="1">IF(OR(VLOOKUP($A77,Mitglieder!$D$24:$BG$323,Z$303)="",$G77=""),"",VLOOKUP($A77,Mitglieder!$D$24:$BG$323,Z$303))</f>
        <v/>
      </c>
      <c r="AA77" s="54" t="str">
        <f ca="1">IF(OR(VLOOKUP($A77,Mitglieder!$D$24:$BG$323,AA$303)="",$G77=""),"",VLOOKUP($A77,Mitglieder!$D$24:$BG$323,AA$303))</f>
        <v/>
      </c>
      <c r="AB77" s="54" t="str">
        <f ca="1">IF(OR(VLOOKUP($A77,Mitglieder!$D$24:$BG$323,AB$303)="",$G77=""),"",VLOOKUP($A77,Mitglieder!$D$24:$BG$323,AB$303))</f>
        <v/>
      </c>
      <c r="AC77" s="54" t="str">
        <f ca="1">IF(OR(VLOOKUP($A77,Mitglieder!$D$24:$BG$323,AC$303)="",$G77=""),"",VLOOKUP($A77,Mitglieder!$D$24:$BG$323,AC$303))</f>
        <v/>
      </c>
      <c r="AD77" s="54" t="str">
        <f ca="1">IF(OR(VLOOKUP($A77,Mitglieder!$D$24:$BG$323,AD$303)="",$G77=""),"",VLOOKUP($A77,Mitglieder!$D$24:$BG$323,AD$303))</f>
        <v/>
      </c>
      <c r="AE77" s="54" t="str">
        <f ca="1">IF(OR(VLOOKUP($A77,Mitglieder!$D$24:$BG$323,AE$303)="",$G77=""),"",VLOOKUP($A77,Mitglieder!$D$24:$BG$323,AE$303))</f>
        <v/>
      </c>
      <c r="AF77" s="54" t="str">
        <f ca="1">IF(OR(VLOOKUP($A77,Mitglieder!$D$24:$BG$323,AF$303)="",$G77=""),"",VLOOKUP($A77,Mitglieder!$D$24:$BG$323,AF$303))</f>
        <v/>
      </c>
      <c r="AG77" s="54" t="str">
        <f ca="1">IF(OR(VLOOKUP($A77,Mitglieder!$D$24:$BG$323,AG$303)="",$G77=""),"",VLOOKUP($A77,Mitglieder!$D$24:$BG$323,AG$303))</f>
        <v/>
      </c>
      <c r="AH77" s="54" t="str">
        <f ca="1">IF(OR(VLOOKUP($A77,Mitglieder!$D$24:$BG$323,AH$303)="",$G77=""),"",VLOOKUP($A77,Mitglieder!$D$24:$BG$323,AH$303))</f>
        <v/>
      </c>
      <c r="AI77" s="54" t="str">
        <f ca="1">IF(OR(VLOOKUP($A77,Mitglieder!$D$24:$BG$323,AI$303)="",$G77=""),"",VLOOKUP($A77,Mitglieder!$D$24:$BG$323,AI$303))</f>
        <v/>
      </c>
      <c r="AJ77" s="54" t="str">
        <f ca="1">IF(OR(VLOOKUP($A77,Mitglieder!$D$24:$BG$323,AJ$303)="",$G77=""),"",VLOOKUP($A77,Mitglieder!$D$24:$BG$323,AJ$303))</f>
        <v/>
      </c>
      <c r="AK77" s="54" t="str">
        <f ca="1">IF(OR(VLOOKUP($A77,Mitglieder!$D$24:$BG$323,AK$303)="",$G77=""),"",VLOOKUP($A77,Mitglieder!$D$24:$BG$323,AK$303))</f>
        <v/>
      </c>
      <c r="AL77" s="54" t="str">
        <f ca="1">IF(OR(VLOOKUP($A77,Mitglieder!$D$24:$BG$323,AL$303)="",$G77=""),"",VLOOKUP($A77,Mitglieder!$D$24:$BG$323,AL$303))</f>
        <v/>
      </c>
      <c r="AM77" s="42" t="str">
        <f ca="1">IF($G77="","",VLOOKUP($A77,Mitglieder!$D$24:$BG$323,AM$303))</f>
        <v/>
      </c>
      <c r="AN77" s="54" t="str">
        <f ca="1">IF(OR(VLOOKUP($A77,Mitglieder!$D$24:$BG$323,AN$303)="",$G77=""),"",VLOOKUP($A77,Mitglieder!$D$24:$BG$323,AN$303))</f>
        <v/>
      </c>
      <c r="AO77" s="43" t="str">
        <f ca="1">IF($G77="","",TEXT(VLOOKUP($A77,Mitglieder!$D$24:$BG$323,AO$303),"TT.MM.JJJJ"))</f>
        <v/>
      </c>
      <c r="AP77" s="42" t="str">
        <f ca="1">IF($G77="","",VLOOKUP($A77,Mitglieder!$D$24:$BG$323,AP$303))</f>
        <v/>
      </c>
      <c r="AQ77" s="45" t="str">
        <f ca="1">IF($G77="","",TEXT(VLOOKUP($A77,Mitglieder!$D$24:$BG$323,AQ$303),"0.00"))</f>
        <v/>
      </c>
      <c r="AR77" s="54" t="str">
        <f ca="1">IF(OR(VLOOKUP($A77,Mitglieder!$D$24:$BG$323,AR$303)="",$G77=""),"",VLOOKUP($A77,Mitglieder!$D$24:$BG$323,AR$303))</f>
        <v/>
      </c>
      <c r="AS77" s="45" t="str">
        <f ca="1">IF($G77="","",TEXT(VLOOKUP($A77,Mitglieder!$D$24:$BG$323,AS$303),"0.00"))</f>
        <v/>
      </c>
      <c r="AT77" s="54" t="str">
        <f ca="1">IF(OR(VLOOKUP($A77,Mitglieder!$D$24:$BG$323,AT$303)="",$G77=""),"",VLOOKUP($A77,Mitglieder!$D$24:$BG$323,AT$303))</f>
        <v/>
      </c>
      <c r="AU77" s="45" t="str">
        <f ca="1">IF($G77="","",TEXT(VLOOKUP($A77,Mitglieder!$D$24:$BG$323,AU$303),"0.00"))</f>
        <v/>
      </c>
      <c r="AV77" s="45" t="str">
        <f ca="1">IF($G77="","",TEXT(VLOOKUP($A77,Mitglieder!$D$24:$BG$323,AV$303),"0.00"))</f>
        <v/>
      </c>
      <c r="AW77" s="42" t="str">
        <f ca="1">IF($G77="","",VLOOKUP($A77,Mitglieder!$D$24:$BG$323,AW$303))</f>
        <v/>
      </c>
      <c r="AX77" s="54" t="str">
        <f ca="1">IF(OR(VLOOKUP($A77,Mitglieder!$D$24:$BG$323,AX$303)="",$G77=""),"",VLOOKUP($A77,Mitglieder!$D$24:$BG$323,AX$303))</f>
        <v/>
      </c>
      <c r="AY77" s="75" t="str">
        <f t="shared" ca="1" si="2"/>
        <v/>
      </c>
      <c r="AZ77" s="43" t="str">
        <f ca="1">IF($G77="","",TEXT(VLOOKUP($A77,Mitglieder!$C$24:$BG$323,AZ$303),"TT.MM.JJJJ"))</f>
        <v/>
      </c>
      <c r="BA77" s="43" t="str">
        <f ca="1">IF($G77="","",TEXT(VLOOKUP($A77,Mitglieder!$C$24:$BG$323,BA$303),"TT.MM.JJJJ"))</f>
        <v/>
      </c>
      <c r="BB77" s="43" t="str">
        <f ca="1">IF($G77="","",TEXT(VLOOKUP($A77,Mitglieder!$C$24:$BG$323,BB$303),"TT.MM.JJJJ"))</f>
        <v/>
      </c>
      <c r="BC77" s="43" t="str">
        <f ca="1">IF($G77="","",TEXT(VLOOKUP($A77,Mitglieder!$C$24:$BG$323,BC$303),"TT.MM.JJJJ"))</f>
        <v/>
      </c>
      <c r="BD77" s="75" t="str">
        <f t="shared" ca="1" si="3"/>
        <v/>
      </c>
      <c r="BE77" s="42" t="str">
        <f ca="1">IF($G77="","",VLOOKUP($A77,Mitglieder!$D$24:$BG$323,BE$303))</f>
        <v/>
      </c>
      <c r="BF77" s="42" t="str">
        <f ca="1">IF($G77="","",VLOOKUP($A77,Mitglieder!$D$24:$BG$323,BF$303))</f>
        <v/>
      </c>
      <c r="BH77" s="75" t="str">
        <f ca="1">IF(G77="","",AY77+'Details Verein'!$D$25)</f>
        <v/>
      </c>
    </row>
    <row r="78" spans="1:60" x14ac:dyDescent="0.35">
      <c r="A78" s="42">
        <v>78</v>
      </c>
      <c r="B78" s="42"/>
      <c r="C78" s="42">
        <f ca="1">VLOOKUP($A78,Mitglieder!$D$24:$BA$323,C$303)</f>
        <v>1.0299999999999967</v>
      </c>
      <c r="D78" s="42"/>
      <c r="E78" s="42" t="str">
        <f ca="1">IF($G78="","",VLOOKUP($A78,Mitglieder!$D$24:$BG$323,E$303))</f>
        <v/>
      </c>
      <c r="F78" s="54" t="str">
        <f ca="1">IF(OR(VLOOKUP($A78,Mitglieder!$D$24:$BG$323,F$303)="",$G78=""),"",VLOOKUP($A78,Mitglieder!$D$24:$BG$323,F$303))</f>
        <v/>
      </c>
      <c r="G78" s="72" t="str">
        <f ca="1">IF(C78/ROUND(C78,0)=1,VLOOKUP($A78,Mitglieder!$D$24:$BA$323,G$303),"")</f>
        <v/>
      </c>
      <c r="H78" s="42" t="str">
        <f ca="1">IF($G78="","",VLOOKUP($A78,Mitglieder!$D$24:$BG$323,H$303))</f>
        <v/>
      </c>
      <c r="I78" s="54" t="str">
        <f ca="1">IF(OR(VLOOKUP($A78,Mitglieder!$D$24:$BG$323,I$303)="",$G78=""),"",VLOOKUP($A78,Mitglieder!$D$24:$BG$323,I$303))</f>
        <v/>
      </c>
      <c r="J78" s="42" t="str">
        <f ca="1">IF($G78="","",VLOOKUP($A78,Mitglieder!$D$24:$BG$323,J$303))</f>
        <v/>
      </c>
      <c r="K78" s="54" t="str">
        <f ca="1">IF(OR(VLOOKUP($A78,Mitglieder!$D$24:$BG$323,K$303)="",$G78=""),"",VLOOKUP($A78,Mitglieder!$D$24:$BG$323,K$303))</f>
        <v/>
      </c>
      <c r="L78" s="42" t="str">
        <f ca="1">IF($G78="","",VLOOKUP($A78,Mitglieder!$D$24:$BG$323,L$303))</f>
        <v/>
      </c>
      <c r="M78" s="42" t="str">
        <f ca="1">IF($G78="","",VLOOKUP($A78,Mitglieder!$D$24:$BG$323,M$303))</f>
        <v/>
      </c>
      <c r="N78" s="42" t="str">
        <f ca="1">IF($G78="","",VLOOKUP($A78,Mitglieder!$D$24:$BG$323,N$303))</f>
        <v/>
      </c>
      <c r="O78" s="42" t="str">
        <f ca="1">IF($G78="","",VLOOKUP($A78,Mitglieder!$D$24:$BG$323,O$303))</f>
        <v/>
      </c>
      <c r="P78" s="42" t="str">
        <f ca="1">IF($G78="","",VLOOKUP($A78,Mitglieder!$D$24:$BG$323,P$303))</f>
        <v/>
      </c>
      <c r="Q78" s="42" t="str">
        <f ca="1">IF($G78="","",VLOOKUP($A78,Mitglieder!$D$24:$BG$323,Q$303))</f>
        <v/>
      </c>
      <c r="R78" s="54" t="str">
        <f ca="1">IF(OR(VLOOKUP($A78,Mitglieder!$D$24:$BG$323,R$303)="",$G78=""),"",VLOOKUP($A78,Mitglieder!$D$24:$BG$323,R$303))</f>
        <v/>
      </c>
      <c r="S78" s="43" t="str">
        <f ca="1">IF($G78="","",TEXT(VLOOKUP($A78,Mitglieder!$D$24:$BG$323,S$303),"TT.MM.JJJJ"))</f>
        <v/>
      </c>
      <c r="T78" s="43" t="str">
        <f ca="1">IF($G78="","",TEXT(VLOOKUP($A78,Mitglieder!$D$24:$BG$323,T$303),"TT.MM.JJJJ"))</f>
        <v/>
      </c>
      <c r="U78" s="43" t="str">
        <f ca="1">IF($G78="","",TEXT(VLOOKUP($A78,Mitglieder!$D$24:$BG$323,U$303),"TT.MM.JJJJ"))</f>
        <v/>
      </c>
      <c r="V78" s="54" t="str">
        <f ca="1">IF(OR(VLOOKUP($A78,Mitglieder!$D$24:$BG$323,V$303)="",$G78=""),"",VLOOKUP($A78,Mitglieder!$D$24:$BG$323,V$303))</f>
        <v/>
      </c>
      <c r="W78" s="54" t="str">
        <f ca="1">IF(OR(VLOOKUP($A78,Mitglieder!$D$24:$BG$323,W$303)="",$G78=""),"",VLOOKUP($A78,Mitglieder!$D$24:$BG$323,W$303))</f>
        <v/>
      </c>
      <c r="X78" s="54" t="str">
        <f ca="1">IF(OR(VLOOKUP($A78,Mitglieder!$D$24:$BG$323,X$303)="",$G78=""),"",VLOOKUP($A78,Mitglieder!$D$24:$BG$323,X$303))</f>
        <v/>
      </c>
      <c r="Y78" s="54" t="str">
        <f ca="1">IF(OR(VLOOKUP($A78,Mitglieder!$D$24:$BG$323,Y$303)="",$G78=""),"",VLOOKUP($A78,Mitglieder!$D$24:$BG$323,Y$303))</f>
        <v/>
      </c>
      <c r="Z78" s="54" t="str">
        <f ca="1">IF(OR(VLOOKUP($A78,Mitglieder!$D$24:$BG$323,Z$303)="",$G78=""),"",VLOOKUP($A78,Mitglieder!$D$24:$BG$323,Z$303))</f>
        <v/>
      </c>
      <c r="AA78" s="54" t="str">
        <f ca="1">IF(OR(VLOOKUP($A78,Mitglieder!$D$24:$BG$323,AA$303)="",$G78=""),"",VLOOKUP($A78,Mitglieder!$D$24:$BG$323,AA$303))</f>
        <v/>
      </c>
      <c r="AB78" s="54" t="str">
        <f ca="1">IF(OR(VLOOKUP($A78,Mitglieder!$D$24:$BG$323,AB$303)="",$G78=""),"",VLOOKUP($A78,Mitglieder!$D$24:$BG$323,AB$303))</f>
        <v/>
      </c>
      <c r="AC78" s="54" t="str">
        <f ca="1">IF(OR(VLOOKUP($A78,Mitglieder!$D$24:$BG$323,AC$303)="",$G78=""),"",VLOOKUP($A78,Mitglieder!$D$24:$BG$323,AC$303))</f>
        <v/>
      </c>
      <c r="AD78" s="54" t="str">
        <f ca="1">IF(OR(VLOOKUP($A78,Mitglieder!$D$24:$BG$323,AD$303)="",$G78=""),"",VLOOKUP($A78,Mitglieder!$D$24:$BG$323,AD$303))</f>
        <v/>
      </c>
      <c r="AE78" s="54" t="str">
        <f ca="1">IF(OR(VLOOKUP($A78,Mitglieder!$D$24:$BG$323,AE$303)="",$G78=""),"",VLOOKUP($A78,Mitglieder!$D$24:$BG$323,AE$303))</f>
        <v/>
      </c>
      <c r="AF78" s="54" t="str">
        <f ca="1">IF(OR(VLOOKUP($A78,Mitglieder!$D$24:$BG$323,AF$303)="",$G78=""),"",VLOOKUP($A78,Mitglieder!$D$24:$BG$323,AF$303))</f>
        <v/>
      </c>
      <c r="AG78" s="54" t="str">
        <f ca="1">IF(OR(VLOOKUP($A78,Mitglieder!$D$24:$BG$323,AG$303)="",$G78=""),"",VLOOKUP($A78,Mitglieder!$D$24:$BG$323,AG$303))</f>
        <v/>
      </c>
      <c r="AH78" s="54" t="str">
        <f ca="1">IF(OR(VLOOKUP($A78,Mitglieder!$D$24:$BG$323,AH$303)="",$G78=""),"",VLOOKUP($A78,Mitglieder!$D$24:$BG$323,AH$303))</f>
        <v/>
      </c>
      <c r="AI78" s="54" t="str">
        <f ca="1">IF(OR(VLOOKUP($A78,Mitglieder!$D$24:$BG$323,AI$303)="",$G78=""),"",VLOOKUP($A78,Mitglieder!$D$24:$BG$323,AI$303))</f>
        <v/>
      </c>
      <c r="AJ78" s="54" t="str">
        <f ca="1">IF(OR(VLOOKUP($A78,Mitglieder!$D$24:$BG$323,AJ$303)="",$G78=""),"",VLOOKUP($A78,Mitglieder!$D$24:$BG$323,AJ$303))</f>
        <v/>
      </c>
      <c r="AK78" s="54" t="str">
        <f ca="1">IF(OR(VLOOKUP($A78,Mitglieder!$D$24:$BG$323,AK$303)="",$G78=""),"",VLOOKUP($A78,Mitglieder!$D$24:$BG$323,AK$303))</f>
        <v/>
      </c>
      <c r="AL78" s="54" t="str">
        <f ca="1">IF(OR(VLOOKUP($A78,Mitglieder!$D$24:$BG$323,AL$303)="",$G78=""),"",VLOOKUP($A78,Mitglieder!$D$24:$BG$323,AL$303))</f>
        <v/>
      </c>
      <c r="AM78" s="42" t="str">
        <f ca="1">IF($G78="","",VLOOKUP($A78,Mitglieder!$D$24:$BG$323,AM$303))</f>
        <v/>
      </c>
      <c r="AN78" s="54" t="str">
        <f ca="1">IF(OR(VLOOKUP($A78,Mitglieder!$D$24:$BG$323,AN$303)="",$G78=""),"",VLOOKUP($A78,Mitglieder!$D$24:$BG$323,AN$303))</f>
        <v/>
      </c>
      <c r="AO78" s="43" t="str">
        <f ca="1">IF($G78="","",TEXT(VLOOKUP($A78,Mitglieder!$D$24:$BG$323,AO$303),"TT.MM.JJJJ"))</f>
        <v/>
      </c>
      <c r="AP78" s="42" t="str">
        <f ca="1">IF($G78="","",VLOOKUP($A78,Mitglieder!$D$24:$BG$323,AP$303))</f>
        <v/>
      </c>
      <c r="AQ78" s="45" t="str">
        <f ca="1">IF($G78="","",TEXT(VLOOKUP($A78,Mitglieder!$D$24:$BG$323,AQ$303),"0.00"))</f>
        <v/>
      </c>
      <c r="AR78" s="54" t="str">
        <f ca="1">IF(OR(VLOOKUP($A78,Mitglieder!$D$24:$BG$323,AR$303)="",$G78=""),"",VLOOKUP($A78,Mitglieder!$D$24:$BG$323,AR$303))</f>
        <v/>
      </c>
      <c r="AS78" s="45" t="str">
        <f ca="1">IF($G78="","",TEXT(VLOOKUP($A78,Mitglieder!$D$24:$BG$323,AS$303),"0.00"))</f>
        <v/>
      </c>
      <c r="AT78" s="54" t="str">
        <f ca="1">IF(OR(VLOOKUP($A78,Mitglieder!$D$24:$BG$323,AT$303)="",$G78=""),"",VLOOKUP($A78,Mitglieder!$D$24:$BG$323,AT$303))</f>
        <v/>
      </c>
      <c r="AU78" s="45" t="str">
        <f ca="1">IF($G78="","",TEXT(VLOOKUP($A78,Mitglieder!$D$24:$BG$323,AU$303),"0.00"))</f>
        <v/>
      </c>
      <c r="AV78" s="45" t="str">
        <f ca="1">IF($G78="","",TEXT(VLOOKUP($A78,Mitglieder!$D$24:$BG$323,AV$303),"0.00"))</f>
        <v/>
      </c>
      <c r="AW78" s="42" t="str">
        <f ca="1">IF($G78="","",VLOOKUP($A78,Mitglieder!$D$24:$BG$323,AW$303))</f>
        <v/>
      </c>
      <c r="AX78" s="54" t="str">
        <f ca="1">IF(OR(VLOOKUP($A78,Mitglieder!$D$24:$BG$323,AX$303)="",$G78=""),"",VLOOKUP($A78,Mitglieder!$D$24:$BG$323,AX$303))</f>
        <v/>
      </c>
      <c r="AY78" s="75" t="str">
        <f t="shared" ca="1" si="2"/>
        <v/>
      </c>
      <c r="AZ78" s="43" t="str">
        <f ca="1">IF($G78="","",TEXT(VLOOKUP($A78,Mitglieder!$C$24:$BG$323,AZ$303),"TT.MM.JJJJ"))</f>
        <v/>
      </c>
      <c r="BA78" s="43" t="str">
        <f ca="1">IF($G78="","",TEXT(VLOOKUP($A78,Mitglieder!$C$24:$BG$323,BA$303),"TT.MM.JJJJ"))</f>
        <v/>
      </c>
      <c r="BB78" s="43" t="str">
        <f ca="1">IF($G78="","",TEXT(VLOOKUP($A78,Mitglieder!$C$24:$BG$323,BB$303),"TT.MM.JJJJ"))</f>
        <v/>
      </c>
      <c r="BC78" s="43" t="str">
        <f ca="1">IF($G78="","",TEXT(VLOOKUP($A78,Mitglieder!$C$24:$BG$323,BC$303),"TT.MM.JJJJ"))</f>
        <v/>
      </c>
      <c r="BD78" s="75" t="str">
        <f t="shared" ca="1" si="3"/>
        <v/>
      </c>
      <c r="BE78" s="42" t="str">
        <f ca="1">IF($G78="","",VLOOKUP($A78,Mitglieder!$D$24:$BG$323,BE$303))</f>
        <v/>
      </c>
      <c r="BF78" s="42" t="str">
        <f ca="1">IF($G78="","",VLOOKUP($A78,Mitglieder!$D$24:$BG$323,BF$303))</f>
        <v/>
      </c>
      <c r="BH78" s="75" t="str">
        <f ca="1">IF(G78="","",AY78+'Details Verein'!$D$25)</f>
        <v/>
      </c>
    </row>
    <row r="79" spans="1:60" x14ac:dyDescent="0.35">
      <c r="A79" s="42">
        <v>79</v>
      </c>
      <c r="B79" s="42"/>
      <c r="C79" s="42">
        <f ca="1">VLOOKUP($A79,Mitglieder!$D$24:$BA$323,C$303)</f>
        <v>1.0299999999999967</v>
      </c>
      <c r="D79" s="42"/>
      <c r="E79" s="42" t="str">
        <f ca="1">IF($G79="","",VLOOKUP($A79,Mitglieder!$D$24:$BG$323,E$303))</f>
        <v/>
      </c>
      <c r="F79" s="54" t="str">
        <f ca="1">IF(OR(VLOOKUP($A79,Mitglieder!$D$24:$BG$323,F$303)="",$G79=""),"",VLOOKUP($A79,Mitglieder!$D$24:$BG$323,F$303))</f>
        <v/>
      </c>
      <c r="G79" s="72" t="str">
        <f ca="1">IF(C79/ROUND(C79,0)=1,VLOOKUP($A79,Mitglieder!$D$24:$BA$323,G$303),"")</f>
        <v/>
      </c>
      <c r="H79" s="42" t="str">
        <f ca="1">IF($G79="","",VLOOKUP($A79,Mitglieder!$D$24:$BG$323,H$303))</f>
        <v/>
      </c>
      <c r="I79" s="54" t="str">
        <f ca="1">IF(OR(VLOOKUP($A79,Mitglieder!$D$24:$BG$323,I$303)="",$G79=""),"",VLOOKUP($A79,Mitglieder!$D$24:$BG$323,I$303))</f>
        <v/>
      </c>
      <c r="J79" s="42" t="str">
        <f ca="1">IF($G79="","",VLOOKUP($A79,Mitglieder!$D$24:$BG$323,J$303))</f>
        <v/>
      </c>
      <c r="K79" s="54" t="str">
        <f ca="1">IF(OR(VLOOKUP($A79,Mitglieder!$D$24:$BG$323,K$303)="",$G79=""),"",VLOOKUP($A79,Mitglieder!$D$24:$BG$323,K$303))</f>
        <v/>
      </c>
      <c r="L79" s="42" t="str">
        <f ca="1">IF($G79="","",VLOOKUP($A79,Mitglieder!$D$24:$BG$323,L$303))</f>
        <v/>
      </c>
      <c r="M79" s="42" t="str">
        <f ca="1">IF($G79="","",VLOOKUP($A79,Mitglieder!$D$24:$BG$323,M$303))</f>
        <v/>
      </c>
      <c r="N79" s="42" t="str">
        <f ca="1">IF($G79="","",VLOOKUP($A79,Mitglieder!$D$24:$BG$323,N$303))</f>
        <v/>
      </c>
      <c r="O79" s="42" t="str">
        <f ca="1">IF($G79="","",VLOOKUP($A79,Mitglieder!$D$24:$BG$323,O$303))</f>
        <v/>
      </c>
      <c r="P79" s="42" t="str">
        <f ca="1">IF($G79="","",VLOOKUP($A79,Mitglieder!$D$24:$BG$323,P$303))</f>
        <v/>
      </c>
      <c r="Q79" s="42" t="str">
        <f ca="1">IF($G79="","",VLOOKUP($A79,Mitglieder!$D$24:$BG$323,Q$303))</f>
        <v/>
      </c>
      <c r="R79" s="54" t="str">
        <f ca="1">IF(OR(VLOOKUP($A79,Mitglieder!$D$24:$BG$323,R$303)="",$G79=""),"",VLOOKUP($A79,Mitglieder!$D$24:$BG$323,R$303))</f>
        <v/>
      </c>
      <c r="S79" s="43" t="str">
        <f ca="1">IF($G79="","",TEXT(VLOOKUP($A79,Mitglieder!$D$24:$BG$323,S$303),"TT.MM.JJJJ"))</f>
        <v/>
      </c>
      <c r="T79" s="43" t="str">
        <f ca="1">IF($G79="","",TEXT(VLOOKUP($A79,Mitglieder!$D$24:$BG$323,T$303),"TT.MM.JJJJ"))</f>
        <v/>
      </c>
      <c r="U79" s="43" t="str">
        <f ca="1">IF($G79="","",TEXT(VLOOKUP($A79,Mitglieder!$D$24:$BG$323,U$303),"TT.MM.JJJJ"))</f>
        <v/>
      </c>
      <c r="V79" s="54" t="str">
        <f ca="1">IF(OR(VLOOKUP($A79,Mitglieder!$D$24:$BG$323,V$303)="",$G79=""),"",VLOOKUP($A79,Mitglieder!$D$24:$BG$323,V$303))</f>
        <v/>
      </c>
      <c r="W79" s="54" t="str">
        <f ca="1">IF(OR(VLOOKUP($A79,Mitglieder!$D$24:$BG$323,W$303)="",$G79=""),"",VLOOKUP($A79,Mitglieder!$D$24:$BG$323,W$303))</f>
        <v/>
      </c>
      <c r="X79" s="54" t="str">
        <f ca="1">IF(OR(VLOOKUP($A79,Mitglieder!$D$24:$BG$323,X$303)="",$G79=""),"",VLOOKUP($A79,Mitglieder!$D$24:$BG$323,X$303))</f>
        <v/>
      </c>
      <c r="Y79" s="54" t="str">
        <f ca="1">IF(OR(VLOOKUP($A79,Mitglieder!$D$24:$BG$323,Y$303)="",$G79=""),"",VLOOKUP($A79,Mitglieder!$D$24:$BG$323,Y$303))</f>
        <v/>
      </c>
      <c r="Z79" s="54" t="str">
        <f ca="1">IF(OR(VLOOKUP($A79,Mitglieder!$D$24:$BG$323,Z$303)="",$G79=""),"",VLOOKUP($A79,Mitglieder!$D$24:$BG$323,Z$303))</f>
        <v/>
      </c>
      <c r="AA79" s="54" t="str">
        <f ca="1">IF(OR(VLOOKUP($A79,Mitglieder!$D$24:$BG$323,AA$303)="",$G79=""),"",VLOOKUP($A79,Mitglieder!$D$24:$BG$323,AA$303))</f>
        <v/>
      </c>
      <c r="AB79" s="54" t="str">
        <f ca="1">IF(OR(VLOOKUP($A79,Mitglieder!$D$24:$BG$323,AB$303)="",$G79=""),"",VLOOKUP($A79,Mitglieder!$D$24:$BG$323,AB$303))</f>
        <v/>
      </c>
      <c r="AC79" s="54" t="str">
        <f ca="1">IF(OR(VLOOKUP($A79,Mitglieder!$D$24:$BG$323,AC$303)="",$G79=""),"",VLOOKUP($A79,Mitglieder!$D$24:$BG$323,AC$303))</f>
        <v/>
      </c>
      <c r="AD79" s="54" t="str">
        <f ca="1">IF(OR(VLOOKUP($A79,Mitglieder!$D$24:$BG$323,AD$303)="",$G79=""),"",VLOOKUP($A79,Mitglieder!$D$24:$BG$323,AD$303))</f>
        <v/>
      </c>
      <c r="AE79" s="54" t="str">
        <f ca="1">IF(OR(VLOOKUP($A79,Mitglieder!$D$24:$BG$323,AE$303)="",$G79=""),"",VLOOKUP($A79,Mitglieder!$D$24:$BG$323,AE$303))</f>
        <v/>
      </c>
      <c r="AF79" s="54" t="str">
        <f ca="1">IF(OR(VLOOKUP($A79,Mitglieder!$D$24:$BG$323,AF$303)="",$G79=""),"",VLOOKUP($A79,Mitglieder!$D$24:$BG$323,AF$303))</f>
        <v/>
      </c>
      <c r="AG79" s="54" t="str">
        <f ca="1">IF(OR(VLOOKUP($A79,Mitglieder!$D$24:$BG$323,AG$303)="",$G79=""),"",VLOOKUP($A79,Mitglieder!$D$24:$BG$323,AG$303))</f>
        <v/>
      </c>
      <c r="AH79" s="54" t="str">
        <f ca="1">IF(OR(VLOOKUP($A79,Mitglieder!$D$24:$BG$323,AH$303)="",$G79=""),"",VLOOKUP($A79,Mitglieder!$D$24:$BG$323,AH$303))</f>
        <v/>
      </c>
      <c r="AI79" s="54" t="str">
        <f ca="1">IF(OR(VLOOKUP($A79,Mitglieder!$D$24:$BG$323,AI$303)="",$G79=""),"",VLOOKUP($A79,Mitglieder!$D$24:$BG$323,AI$303))</f>
        <v/>
      </c>
      <c r="AJ79" s="54" t="str">
        <f ca="1">IF(OR(VLOOKUP($A79,Mitglieder!$D$24:$BG$323,AJ$303)="",$G79=""),"",VLOOKUP($A79,Mitglieder!$D$24:$BG$323,AJ$303))</f>
        <v/>
      </c>
      <c r="AK79" s="54" t="str">
        <f ca="1">IF(OR(VLOOKUP($A79,Mitglieder!$D$24:$BG$323,AK$303)="",$G79=""),"",VLOOKUP($A79,Mitglieder!$D$24:$BG$323,AK$303))</f>
        <v/>
      </c>
      <c r="AL79" s="54" t="str">
        <f ca="1">IF(OR(VLOOKUP($A79,Mitglieder!$D$24:$BG$323,AL$303)="",$G79=""),"",VLOOKUP($A79,Mitglieder!$D$24:$BG$323,AL$303))</f>
        <v/>
      </c>
      <c r="AM79" s="42" t="str">
        <f ca="1">IF($G79="","",VLOOKUP($A79,Mitglieder!$D$24:$BG$323,AM$303))</f>
        <v/>
      </c>
      <c r="AN79" s="54" t="str">
        <f ca="1">IF(OR(VLOOKUP($A79,Mitglieder!$D$24:$BG$323,AN$303)="",$G79=""),"",VLOOKUP($A79,Mitglieder!$D$24:$BG$323,AN$303))</f>
        <v/>
      </c>
      <c r="AO79" s="43" t="str">
        <f ca="1">IF($G79="","",TEXT(VLOOKUP($A79,Mitglieder!$D$24:$BG$323,AO$303),"TT.MM.JJJJ"))</f>
        <v/>
      </c>
      <c r="AP79" s="42" t="str">
        <f ca="1">IF($G79="","",VLOOKUP($A79,Mitglieder!$D$24:$BG$323,AP$303))</f>
        <v/>
      </c>
      <c r="AQ79" s="45" t="str">
        <f ca="1">IF($G79="","",TEXT(VLOOKUP($A79,Mitglieder!$D$24:$BG$323,AQ$303),"0.00"))</f>
        <v/>
      </c>
      <c r="AR79" s="54" t="str">
        <f ca="1">IF(OR(VLOOKUP($A79,Mitglieder!$D$24:$BG$323,AR$303)="",$G79=""),"",VLOOKUP($A79,Mitglieder!$D$24:$BG$323,AR$303))</f>
        <v/>
      </c>
      <c r="AS79" s="45" t="str">
        <f ca="1">IF($G79="","",TEXT(VLOOKUP($A79,Mitglieder!$D$24:$BG$323,AS$303),"0.00"))</f>
        <v/>
      </c>
      <c r="AT79" s="54" t="str">
        <f ca="1">IF(OR(VLOOKUP($A79,Mitglieder!$D$24:$BG$323,AT$303)="",$G79=""),"",VLOOKUP($A79,Mitglieder!$D$24:$BG$323,AT$303))</f>
        <v/>
      </c>
      <c r="AU79" s="45" t="str">
        <f ca="1">IF($G79="","",TEXT(VLOOKUP($A79,Mitglieder!$D$24:$BG$323,AU$303),"0.00"))</f>
        <v/>
      </c>
      <c r="AV79" s="45" t="str">
        <f ca="1">IF($G79="","",TEXT(VLOOKUP($A79,Mitglieder!$D$24:$BG$323,AV$303),"0.00"))</f>
        <v/>
      </c>
      <c r="AW79" s="42" t="str">
        <f ca="1">IF($G79="","",VLOOKUP($A79,Mitglieder!$D$24:$BG$323,AW$303))</f>
        <v/>
      </c>
      <c r="AX79" s="54" t="str">
        <f ca="1">IF(OR(VLOOKUP($A79,Mitglieder!$D$24:$BG$323,AX$303)="",$G79=""),"",VLOOKUP($A79,Mitglieder!$D$24:$BG$323,AX$303))</f>
        <v/>
      </c>
      <c r="AY79" s="75" t="str">
        <f t="shared" ca="1" si="2"/>
        <v/>
      </c>
      <c r="AZ79" s="43" t="str">
        <f ca="1">IF($G79="","",TEXT(VLOOKUP($A79,Mitglieder!$C$24:$BG$323,AZ$303),"TT.MM.JJJJ"))</f>
        <v/>
      </c>
      <c r="BA79" s="43" t="str">
        <f ca="1">IF($G79="","",TEXT(VLOOKUP($A79,Mitglieder!$C$24:$BG$323,BA$303),"TT.MM.JJJJ"))</f>
        <v/>
      </c>
      <c r="BB79" s="43" t="str">
        <f ca="1">IF($G79="","",TEXT(VLOOKUP($A79,Mitglieder!$C$24:$BG$323,BB$303),"TT.MM.JJJJ"))</f>
        <v/>
      </c>
      <c r="BC79" s="43" t="str">
        <f ca="1">IF($G79="","",TEXT(VLOOKUP($A79,Mitglieder!$C$24:$BG$323,BC$303),"TT.MM.JJJJ"))</f>
        <v/>
      </c>
      <c r="BD79" s="75" t="str">
        <f t="shared" ca="1" si="3"/>
        <v/>
      </c>
      <c r="BE79" s="42" t="str">
        <f ca="1">IF($G79="","",VLOOKUP($A79,Mitglieder!$D$24:$BG$323,BE$303))</f>
        <v/>
      </c>
      <c r="BF79" s="42" t="str">
        <f ca="1">IF($G79="","",VLOOKUP($A79,Mitglieder!$D$24:$BG$323,BF$303))</f>
        <v/>
      </c>
      <c r="BH79" s="75" t="str">
        <f ca="1">IF(G79="","",AY79+'Details Verein'!$D$25)</f>
        <v/>
      </c>
    </row>
    <row r="80" spans="1:60" x14ac:dyDescent="0.35">
      <c r="A80" s="42">
        <v>80</v>
      </c>
      <c r="B80" s="42"/>
      <c r="C80" s="42">
        <f ca="1">VLOOKUP($A80,Mitglieder!$D$24:$BA$323,C$303)</f>
        <v>1.0299999999999967</v>
      </c>
      <c r="D80" s="42"/>
      <c r="E80" s="42" t="str">
        <f ca="1">IF($G80="","",VLOOKUP($A80,Mitglieder!$D$24:$BG$323,E$303))</f>
        <v/>
      </c>
      <c r="F80" s="54" t="str">
        <f ca="1">IF(OR(VLOOKUP($A80,Mitglieder!$D$24:$BG$323,F$303)="",$G80=""),"",VLOOKUP($A80,Mitglieder!$D$24:$BG$323,F$303))</f>
        <v/>
      </c>
      <c r="G80" s="72" t="str">
        <f ca="1">IF(C80/ROUND(C80,0)=1,VLOOKUP($A80,Mitglieder!$D$24:$BA$323,G$303),"")</f>
        <v/>
      </c>
      <c r="H80" s="42" t="str">
        <f ca="1">IF($G80="","",VLOOKUP($A80,Mitglieder!$D$24:$BG$323,H$303))</f>
        <v/>
      </c>
      <c r="I80" s="54" t="str">
        <f ca="1">IF(OR(VLOOKUP($A80,Mitglieder!$D$24:$BG$323,I$303)="",$G80=""),"",VLOOKUP($A80,Mitglieder!$D$24:$BG$323,I$303))</f>
        <v/>
      </c>
      <c r="J80" s="42" t="str">
        <f ca="1">IF($G80="","",VLOOKUP($A80,Mitglieder!$D$24:$BG$323,J$303))</f>
        <v/>
      </c>
      <c r="K80" s="54" t="str">
        <f ca="1">IF(OR(VLOOKUP($A80,Mitglieder!$D$24:$BG$323,K$303)="",$G80=""),"",VLOOKUP($A80,Mitglieder!$D$24:$BG$323,K$303))</f>
        <v/>
      </c>
      <c r="L80" s="42" t="str">
        <f ca="1">IF($G80="","",VLOOKUP($A80,Mitglieder!$D$24:$BG$323,L$303))</f>
        <v/>
      </c>
      <c r="M80" s="42" t="str">
        <f ca="1">IF($G80="","",VLOOKUP($A80,Mitglieder!$D$24:$BG$323,M$303))</f>
        <v/>
      </c>
      <c r="N80" s="42" t="str">
        <f ca="1">IF($G80="","",VLOOKUP($A80,Mitglieder!$D$24:$BG$323,N$303))</f>
        <v/>
      </c>
      <c r="O80" s="42" t="str">
        <f ca="1">IF($G80="","",VLOOKUP($A80,Mitglieder!$D$24:$BG$323,O$303))</f>
        <v/>
      </c>
      <c r="P80" s="42" t="str">
        <f ca="1">IF($G80="","",VLOOKUP($A80,Mitglieder!$D$24:$BG$323,P$303))</f>
        <v/>
      </c>
      <c r="Q80" s="42" t="str">
        <f ca="1">IF($G80="","",VLOOKUP($A80,Mitglieder!$D$24:$BG$323,Q$303))</f>
        <v/>
      </c>
      <c r="R80" s="54" t="str">
        <f ca="1">IF(OR(VLOOKUP($A80,Mitglieder!$D$24:$BG$323,R$303)="",$G80=""),"",VLOOKUP($A80,Mitglieder!$D$24:$BG$323,R$303))</f>
        <v/>
      </c>
      <c r="S80" s="43" t="str">
        <f ca="1">IF($G80="","",TEXT(VLOOKUP($A80,Mitglieder!$D$24:$BG$323,S$303),"TT.MM.JJJJ"))</f>
        <v/>
      </c>
      <c r="T80" s="43" t="str">
        <f ca="1">IF($G80="","",TEXT(VLOOKUP($A80,Mitglieder!$D$24:$BG$323,T$303),"TT.MM.JJJJ"))</f>
        <v/>
      </c>
      <c r="U80" s="43" t="str">
        <f ca="1">IF($G80="","",TEXT(VLOOKUP($A80,Mitglieder!$D$24:$BG$323,U$303),"TT.MM.JJJJ"))</f>
        <v/>
      </c>
      <c r="V80" s="54" t="str">
        <f ca="1">IF(OR(VLOOKUP($A80,Mitglieder!$D$24:$BG$323,V$303)="",$G80=""),"",VLOOKUP($A80,Mitglieder!$D$24:$BG$323,V$303))</f>
        <v/>
      </c>
      <c r="W80" s="54" t="str">
        <f ca="1">IF(OR(VLOOKUP($A80,Mitglieder!$D$24:$BG$323,W$303)="",$G80=""),"",VLOOKUP($A80,Mitglieder!$D$24:$BG$323,W$303))</f>
        <v/>
      </c>
      <c r="X80" s="54" t="str">
        <f ca="1">IF(OR(VLOOKUP($A80,Mitglieder!$D$24:$BG$323,X$303)="",$G80=""),"",VLOOKUP($A80,Mitglieder!$D$24:$BG$323,X$303))</f>
        <v/>
      </c>
      <c r="Y80" s="54" t="str">
        <f ca="1">IF(OR(VLOOKUP($A80,Mitglieder!$D$24:$BG$323,Y$303)="",$G80=""),"",VLOOKUP($A80,Mitglieder!$D$24:$BG$323,Y$303))</f>
        <v/>
      </c>
      <c r="Z80" s="54" t="str">
        <f ca="1">IF(OR(VLOOKUP($A80,Mitglieder!$D$24:$BG$323,Z$303)="",$G80=""),"",VLOOKUP($A80,Mitglieder!$D$24:$BG$323,Z$303))</f>
        <v/>
      </c>
      <c r="AA80" s="54" t="str">
        <f ca="1">IF(OR(VLOOKUP($A80,Mitglieder!$D$24:$BG$323,AA$303)="",$G80=""),"",VLOOKUP($A80,Mitglieder!$D$24:$BG$323,AA$303))</f>
        <v/>
      </c>
      <c r="AB80" s="54" t="str">
        <f ca="1">IF(OR(VLOOKUP($A80,Mitglieder!$D$24:$BG$323,AB$303)="",$G80=""),"",VLOOKUP($A80,Mitglieder!$D$24:$BG$323,AB$303))</f>
        <v/>
      </c>
      <c r="AC80" s="54" t="str">
        <f ca="1">IF(OR(VLOOKUP($A80,Mitglieder!$D$24:$BG$323,AC$303)="",$G80=""),"",VLOOKUP($A80,Mitglieder!$D$24:$BG$323,AC$303))</f>
        <v/>
      </c>
      <c r="AD80" s="54" t="str">
        <f ca="1">IF(OR(VLOOKUP($A80,Mitglieder!$D$24:$BG$323,AD$303)="",$G80=""),"",VLOOKUP($A80,Mitglieder!$D$24:$BG$323,AD$303))</f>
        <v/>
      </c>
      <c r="AE80" s="54" t="str">
        <f ca="1">IF(OR(VLOOKUP($A80,Mitglieder!$D$24:$BG$323,AE$303)="",$G80=""),"",VLOOKUP($A80,Mitglieder!$D$24:$BG$323,AE$303))</f>
        <v/>
      </c>
      <c r="AF80" s="54" t="str">
        <f ca="1">IF(OR(VLOOKUP($A80,Mitglieder!$D$24:$BG$323,AF$303)="",$G80=""),"",VLOOKUP($A80,Mitglieder!$D$24:$BG$323,AF$303))</f>
        <v/>
      </c>
      <c r="AG80" s="54" t="str">
        <f ca="1">IF(OR(VLOOKUP($A80,Mitglieder!$D$24:$BG$323,AG$303)="",$G80=""),"",VLOOKUP($A80,Mitglieder!$D$24:$BG$323,AG$303))</f>
        <v/>
      </c>
      <c r="AH80" s="54" t="str">
        <f ca="1">IF(OR(VLOOKUP($A80,Mitglieder!$D$24:$BG$323,AH$303)="",$G80=""),"",VLOOKUP($A80,Mitglieder!$D$24:$BG$323,AH$303))</f>
        <v/>
      </c>
      <c r="AI80" s="54" t="str">
        <f ca="1">IF(OR(VLOOKUP($A80,Mitglieder!$D$24:$BG$323,AI$303)="",$G80=""),"",VLOOKUP($A80,Mitglieder!$D$24:$BG$323,AI$303))</f>
        <v/>
      </c>
      <c r="AJ80" s="54" t="str">
        <f ca="1">IF(OR(VLOOKUP($A80,Mitglieder!$D$24:$BG$323,AJ$303)="",$G80=""),"",VLOOKUP($A80,Mitglieder!$D$24:$BG$323,AJ$303))</f>
        <v/>
      </c>
      <c r="AK80" s="54" t="str">
        <f ca="1">IF(OR(VLOOKUP($A80,Mitglieder!$D$24:$BG$323,AK$303)="",$G80=""),"",VLOOKUP($A80,Mitglieder!$D$24:$BG$323,AK$303))</f>
        <v/>
      </c>
      <c r="AL80" s="54" t="str">
        <f ca="1">IF(OR(VLOOKUP($A80,Mitglieder!$D$24:$BG$323,AL$303)="",$G80=""),"",VLOOKUP($A80,Mitglieder!$D$24:$BG$323,AL$303))</f>
        <v/>
      </c>
      <c r="AM80" s="42" t="str">
        <f ca="1">IF($G80="","",VLOOKUP($A80,Mitglieder!$D$24:$BG$323,AM$303))</f>
        <v/>
      </c>
      <c r="AN80" s="54" t="str">
        <f ca="1">IF(OR(VLOOKUP($A80,Mitglieder!$D$24:$BG$323,AN$303)="",$G80=""),"",VLOOKUP($A80,Mitglieder!$D$24:$BG$323,AN$303))</f>
        <v/>
      </c>
      <c r="AO80" s="43" t="str">
        <f ca="1">IF($G80="","",TEXT(VLOOKUP($A80,Mitglieder!$D$24:$BG$323,AO$303),"TT.MM.JJJJ"))</f>
        <v/>
      </c>
      <c r="AP80" s="42" t="str">
        <f ca="1">IF($G80="","",VLOOKUP($A80,Mitglieder!$D$24:$BG$323,AP$303))</f>
        <v/>
      </c>
      <c r="AQ80" s="45" t="str">
        <f ca="1">IF($G80="","",TEXT(VLOOKUP($A80,Mitglieder!$D$24:$BG$323,AQ$303),"0.00"))</f>
        <v/>
      </c>
      <c r="AR80" s="54" t="str">
        <f ca="1">IF(OR(VLOOKUP($A80,Mitglieder!$D$24:$BG$323,AR$303)="",$G80=""),"",VLOOKUP($A80,Mitglieder!$D$24:$BG$323,AR$303))</f>
        <v/>
      </c>
      <c r="AS80" s="45" t="str">
        <f ca="1">IF($G80="","",TEXT(VLOOKUP($A80,Mitglieder!$D$24:$BG$323,AS$303),"0.00"))</f>
        <v/>
      </c>
      <c r="AT80" s="54" t="str">
        <f ca="1">IF(OR(VLOOKUP($A80,Mitglieder!$D$24:$BG$323,AT$303)="",$G80=""),"",VLOOKUP($A80,Mitglieder!$D$24:$BG$323,AT$303))</f>
        <v/>
      </c>
      <c r="AU80" s="45" t="str">
        <f ca="1">IF($G80="","",TEXT(VLOOKUP($A80,Mitglieder!$D$24:$BG$323,AU$303),"0.00"))</f>
        <v/>
      </c>
      <c r="AV80" s="45" t="str">
        <f ca="1">IF($G80="","",TEXT(VLOOKUP($A80,Mitglieder!$D$24:$BG$323,AV$303),"0.00"))</f>
        <v/>
      </c>
      <c r="AW80" s="42" t="str">
        <f ca="1">IF($G80="","",VLOOKUP($A80,Mitglieder!$D$24:$BG$323,AW$303))</f>
        <v/>
      </c>
      <c r="AX80" s="54" t="str">
        <f ca="1">IF(OR(VLOOKUP($A80,Mitglieder!$D$24:$BG$323,AX$303)="",$G80=""),"",VLOOKUP($A80,Mitglieder!$D$24:$BG$323,AX$303))</f>
        <v/>
      </c>
      <c r="AY80" s="75" t="str">
        <f t="shared" ca="1" si="2"/>
        <v/>
      </c>
      <c r="AZ80" s="43" t="str">
        <f ca="1">IF($G80="","",TEXT(VLOOKUP($A80,Mitglieder!$C$24:$BG$323,AZ$303),"TT.MM.JJJJ"))</f>
        <v/>
      </c>
      <c r="BA80" s="43" t="str">
        <f ca="1">IF($G80="","",TEXT(VLOOKUP($A80,Mitglieder!$C$24:$BG$323,BA$303),"TT.MM.JJJJ"))</f>
        <v/>
      </c>
      <c r="BB80" s="43" t="str">
        <f ca="1">IF($G80="","",TEXT(VLOOKUP($A80,Mitglieder!$C$24:$BG$323,BB$303),"TT.MM.JJJJ"))</f>
        <v/>
      </c>
      <c r="BC80" s="43" t="str">
        <f ca="1">IF($G80="","",TEXT(VLOOKUP($A80,Mitglieder!$C$24:$BG$323,BC$303),"TT.MM.JJJJ"))</f>
        <v/>
      </c>
      <c r="BD80" s="75" t="str">
        <f t="shared" ca="1" si="3"/>
        <v/>
      </c>
      <c r="BE80" s="42" t="str">
        <f ca="1">IF($G80="","",VLOOKUP($A80,Mitglieder!$D$24:$BG$323,BE$303))</f>
        <v/>
      </c>
      <c r="BF80" s="42" t="str">
        <f ca="1">IF($G80="","",VLOOKUP($A80,Mitglieder!$D$24:$BG$323,BF$303))</f>
        <v/>
      </c>
      <c r="BH80" s="75" t="str">
        <f ca="1">IF(G80="","",AY80+'Details Verein'!$D$25)</f>
        <v/>
      </c>
    </row>
    <row r="81" spans="1:60" x14ac:dyDescent="0.35">
      <c r="A81" s="42">
        <v>81</v>
      </c>
      <c r="B81" s="42"/>
      <c r="C81" s="42">
        <f ca="1">VLOOKUP($A81,Mitglieder!$D$24:$BA$323,C$303)</f>
        <v>1.0299999999999967</v>
      </c>
      <c r="D81" s="42"/>
      <c r="E81" s="42" t="str">
        <f ca="1">IF($G81="","",VLOOKUP($A81,Mitglieder!$D$24:$BG$323,E$303))</f>
        <v/>
      </c>
      <c r="F81" s="54" t="str">
        <f ca="1">IF(OR(VLOOKUP($A81,Mitglieder!$D$24:$BG$323,F$303)="",$G81=""),"",VLOOKUP($A81,Mitglieder!$D$24:$BG$323,F$303))</f>
        <v/>
      </c>
      <c r="G81" s="72" t="str">
        <f ca="1">IF(C81/ROUND(C81,0)=1,VLOOKUP($A81,Mitglieder!$D$24:$BA$323,G$303),"")</f>
        <v/>
      </c>
      <c r="H81" s="42" t="str">
        <f ca="1">IF($G81="","",VLOOKUP($A81,Mitglieder!$D$24:$BG$323,H$303))</f>
        <v/>
      </c>
      <c r="I81" s="54" t="str">
        <f ca="1">IF(OR(VLOOKUP($A81,Mitglieder!$D$24:$BG$323,I$303)="",$G81=""),"",VLOOKUP($A81,Mitglieder!$D$24:$BG$323,I$303))</f>
        <v/>
      </c>
      <c r="J81" s="42" t="str">
        <f ca="1">IF($G81="","",VLOOKUP($A81,Mitglieder!$D$24:$BG$323,J$303))</f>
        <v/>
      </c>
      <c r="K81" s="54" t="str">
        <f ca="1">IF(OR(VLOOKUP($A81,Mitglieder!$D$24:$BG$323,K$303)="",$G81=""),"",VLOOKUP($A81,Mitglieder!$D$24:$BG$323,K$303))</f>
        <v/>
      </c>
      <c r="L81" s="42" t="str">
        <f ca="1">IF($G81="","",VLOOKUP($A81,Mitglieder!$D$24:$BG$323,L$303))</f>
        <v/>
      </c>
      <c r="M81" s="42" t="str">
        <f ca="1">IF($G81="","",VLOOKUP($A81,Mitglieder!$D$24:$BG$323,M$303))</f>
        <v/>
      </c>
      <c r="N81" s="42" t="str">
        <f ca="1">IF($G81="","",VLOOKUP($A81,Mitglieder!$D$24:$BG$323,N$303))</f>
        <v/>
      </c>
      <c r="O81" s="42" t="str">
        <f ca="1">IF($G81="","",VLOOKUP($A81,Mitglieder!$D$24:$BG$323,O$303))</f>
        <v/>
      </c>
      <c r="P81" s="42" t="str">
        <f ca="1">IF($G81="","",VLOOKUP($A81,Mitglieder!$D$24:$BG$323,P$303))</f>
        <v/>
      </c>
      <c r="Q81" s="42" t="str">
        <f ca="1">IF($G81="","",VLOOKUP($A81,Mitglieder!$D$24:$BG$323,Q$303))</f>
        <v/>
      </c>
      <c r="R81" s="54" t="str">
        <f ca="1">IF(OR(VLOOKUP($A81,Mitglieder!$D$24:$BG$323,R$303)="",$G81=""),"",VLOOKUP($A81,Mitglieder!$D$24:$BG$323,R$303))</f>
        <v/>
      </c>
      <c r="S81" s="43" t="str">
        <f ca="1">IF($G81="","",TEXT(VLOOKUP($A81,Mitglieder!$D$24:$BG$323,S$303),"TT.MM.JJJJ"))</f>
        <v/>
      </c>
      <c r="T81" s="43" t="str">
        <f ca="1">IF($G81="","",TEXT(VLOOKUP($A81,Mitglieder!$D$24:$BG$323,T$303),"TT.MM.JJJJ"))</f>
        <v/>
      </c>
      <c r="U81" s="43" t="str">
        <f ca="1">IF($G81="","",TEXT(VLOOKUP($A81,Mitglieder!$D$24:$BG$323,U$303),"TT.MM.JJJJ"))</f>
        <v/>
      </c>
      <c r="V81" s="54" t="str">
        <f ca="1">IF(OR(VLOOKUP($A81,Mitglieder!$D$24:$BG$323,V$303)="",$G81=""),"",VLOOKUP($A81,Mitglieder!$D$24:$BG$323,V$303))</f>
        <v/>
      </c>
      <c r="W81" s="54" t="str">
        <f ca="1">IF(OR(VLOOKUP($A81,Mitglieder!$D$24:$BG$323,W$303)="",$G81=""),"",VLOOKUP($A81,Mitglieder!$D$24:$BG$323,W$303))</f>
        <v/>
      </c>
      <c r="X81" s="54" t="str">
        <f ca="1">IF(OR(VLOOKUP($A81,Mitglieder!$D$24:$BG$323,X$303)="",$G81=""),"",VLOOKUP($A81,Mitglieder!$D$24:$BG$323,X$303))</f>
        <v/>
      </c>
      <c r="Y81" s="54" t="str">
        <f ca="1">IF(OR(VLOOKUP($A81,Mitglieder!$D$24:$BG$323,Y$303)="",$G81=""),"",VLOOKUP($A81,Mitglieder!$D$24:$BG$323,Y$303))</f>
        <v/>
      </c>
      <c r="Z81" s="54" t="str">
        <f ca="1">IF(OR(VLOOKUP($A81,Mitglieder!$D$24:$BG$323,Z$303)="",$G81=""),"",VLOOKUP($A81,Mitglieder!$D$24:$BG$323,Z$303))</f>
        <v/>
      </c>
      <c r="AA81" s="54" t="str">
        <f ca="1">IF(OR(VLOOKUP($A81,Mitglieder!$D$24:$BG$323,AA$303)="",$G81=""),"",VLOOKUP($A81,Mitglieder!$D$24:$BG$323,AA$303))</f>
        <v/>
      </c>
      <c r="AB81" s="54" t="str">
        <f ca="1">IF(OR(VLOOKUP($A81,Mitglieder!$D$24:$BG$323,AB$303)="",$G81=""),"",VLOOKUP($A81,Mitglieder!$D$24:$BG$323,AB$303))</f>
        <v/>
      </c>
      <c r="AC81" s="54" t="str">
        <f ca="1">IF(OR(VLOOKUP($A81,Mitglieder!$D$24:$BG$323,AC$303)="",$G81=""),"",VLOOKUP($A81,Mitglieder!$D$24:$BG$323,AC$303))</f>
        <v/>
      </c>
      <c r="AD81" s="54" t="str">
        <f ca="1">IF(OR(VLOOKUP($A81,Mitglieder!$D$24:$BG$323,AD$303)="",$G81=""),"",VLOOKUP($A81,Mitglieder!$D$24:$BG$323,AD$303))</f>
        <v/>
      </c>
      <c r="AE81" s="54" t="str">
        <f ca="1">IF(OR(VLOOKUP($A81,Mitglieder!$D$24:$BG$323,AE$303)="",$G81=""),"",VLOOKUP($A81,Mitglieder!$D$24:$BG$323,AE$303))</f>
        <v/>
      </c>
      <c r="AF81" s="54" t="str">
        <f ca="1">IF(OR(VLOOKUP($A81,Mitglieder!$D$24:$BG$323,AF$303)="",$G81=""),"",VLOOKUP($A81,Mitglieder!$D$24:$BG$323,AF$303))</f>
        <v/>
      </c>
      <c r="AG81" s="54" t="str">
        <f ca="1">IF(OR(VLOOKUP($A81,Mitglieder!$D$24:$BG$323,AG$303)="",$G81=""),"",VLOOKUP($A81,Mitglieder!$D$24:$BG$323,AG$303))</f>
        <v/>
      </c>
      <c r="AH81" s="54" t="str">
        <f ca="1">IF(OR(VLOOKUP($A81,Mitglieder!$D$24:$BG$323,AH$303)="",$G81=""),"",VLOOKUP($A81,Mitglieder!$D$24:$BG$323,AH$303))</f>
        <v/>
      </c>
      <c r="AI81" s="54" t="str">
        <f ca="1">IF(OR(VLOOKUP($A81,Mitglieder!$D$24:$BG$323,AI$303)="",$G81=""),"",VLOOKUP($A81,Mitglieder!$D$24:$BG$323,AI$303))</f>
        <v/>
      </c>
      <c r="AJ81" s="54" t="str">
        <f ca="1">IF(OR(VLOOKUP($A81,Mitglieder!$D$24:$BG$323,AJ$303)="",$G81=""),"",VLOOKUP($A81,Mitglieder!$D$24:$BG$323,AJ$303))</f>
        <v/>
      </c>
      <c r="AK81" s="54" t="str">
        <f ca="1">IF(OR(VLOOKUP($A81,Mitglieder!$D$24:$BG$323,AK$303)="",$G81=""),"",VLOOKUP($A81,Mitglieder!$D$24:$BG$323,AK$303))</f>
        <v/>
      </c>
      <c r="AL81" s="54" t="str">
        <f ca="1">IF(OR(VLOOKUP($A81,Mitglieder!$D$24:$BG$323,AL$303)="",$G81=""),"",VLOOKUP($A81,Mitglieder!$D$24:$BG$323,AL$303))</f>
        <v/>
      </c>
      <c r="AM81" s="42" t="str">
        <f ca="1">IF($G81="","",VLOOKUP($A81,Mitglieder!$D$24:$BG$323,AM$303))</f>
        <v/>
      </c>
      <c r="AN81" s="54" t="str">
        <f ca="1">IF(OR(VLOOKUP($A81,Mitglieder!$D$24:$BG$323,AN$303)="",$G81=""),"",VLOOKUP($A81,Mitglieder!$D$24:$BG$323,AN$303))</f>
        <v/>
      </c>
      <c r="AO81" s="43" t="str">
        <f ca="1">IF($G81="","",TEXT(VLOOKUP($A81,Mitglieder!$D$24:$BG$323,AO$303),"TT.MM.JJJJ"))</f>
        <v/>
      </c>
      <c r="AP81" s="42" t="str">
        <f ca="1">IF($G81="","",VLOOKUP($A81,Mitglieder!$D$24:$BG$323,AP$303))</f>
        <v/>
      </c>
      <c r="AQ81" s="45" t="str">
        <f ca="1">IF($G81="","",TEXT(VLOOKUP($A81,Mitglieder!$D$24:$BG$323,AQ$303),"0.00"))</f>
        <v/>
      </c>
      <c r="AR81" s="54" t="str">
        <f ca="1">IF(OR(VLOOKUP($A81,Mitglieder!$D$24:$BG$323,AR$303)="",$G81=""),"",VLOOKUP($A81,Mitglieder!$D$24:$BG$323,AR$303))</f>
        <v/>
      </c>
      <c r="AS81" s="45" t="str">
        <f ca="1">IF($G81="","",TEXT(VLOOKUP($A81,Mitglieder!$D$24:$BG$323,AS$303),"0.00"))</f>
        <v/>
      </c>
      <c r="AT81" s="54" t="str">
        <f ca="1">IF(OR(VLOOKUP($A81,Mitglieder!$D$24:$BG$323,AT$303)="",$G81=""),"",VLOOKUP($A81,Mitglieder!$D$24:$BG$323,AT$303))</f>
        <v/>
      </c>
      <c r="AU81" s="45" t="str">
        <f ca="1">IF($G81="","",TEXT(VLOOKUP($A81,Mitglieder!$D$24:$BG$323,AU$303),"0.00"))</f>
        <v/>
      </c>
      <c r="AV81" s="45" t="str">
        <f ca="1">IF($G81="","",TEXT(VLOOKUP($A81,Mitglieder!$D$24:$BG$323,AV$303),"0.00"))</f>
        <v/>
      </c>
      <c r="AW81" s="42" t="str">
        <f ca="1">IF($G81="","",VLOOKUP($A81,Mitglieder!$D$24:$BG$323,AW$303))</f>
        <v/>
      </c>
      <c r="AX81" s="54" t="str">
        <f ca="1">IF(OR(VLOOKUP($A81,Mitglieder!$D$24:$BG$323,AX$303)="",$G81=""),"",VLOOKUP($A81,Mitglieder!$D$24:$BG$323,AX$303))</f>
        <v/>
      </c>
      <c r="AY81" s="75" t="str">
        <f t="shared" ca="1" si="2"/>
        <v/>
      </c>
      <c r="AZ81" s="43" t="str">
        <f ca="1">IF($G81="","",TEXT(VLOOKUP($A81,Mitglieder!$C$24:$BG$323,AZ$303),"TT.MM.JJJJ"))</f>
        <v/>
      </c>
      <c r="BA81" s="43" t="str">
        <f ca="1">IF($G81="","",TEXT(VLOOKUP($A81,Mitglieder!$C$24:$BG$323,BA$303),"TT.MM.JJJJ"))</f>
        <v/>
      </c>
      <c r="BB81" s="43" t="str">
        <f ca="1">IF($G81="","",TEXT(VLOOKUP($A81,Mitglieder!$C$24:$BG$323,BB$303),"TT.MM.JJJJ"))</f>
        <v/>
      </c>
      <c r="BC81" s="43" t="str">
        <f ca="1">IF($G81="","",TEXT(VLOOKUP($A81,Mitglieder!$C$24:$BG$323,BC$303),"TT.MM.JJJJ"))</f>
        <v/>
      </c>
      <c r="BD81" s="75" t="str">
        <f t="shared" ca="1" si="3"/>
        <v/>
      </c>
      <c r="BE81" s="42" t="str">
        <f ca="1">IF($G81="","",VLOOKUP($A81,Mitglieder!$D$24:$BG$323,BE$303))</f>
        <v/>
      </c>
      <c r="BF81" s="42" t="str">
        <f ca="1">IF($G81="","",VLOOKUP($A81,Mitglieder!$D$24:$BG$323,BF$303))</f>
        <v/>
      </c>
      <c r="BH81" s="75" t="str">
        <f ca="1">IF(G81="","",AY81+'Details Verein'!$D$25)</f>
        <v/>
      </c>
    </row>
    <row r="82" spans="1:60" x14ac:dyDescent="0.35">
      <c r="A82" s="42">
        <v>82</v>
      </c>
      <c r="B82" s="42"/>
      <c r="C82" s="42">
        <f ca="1">VLOOKUP($A82,Mitglieder!$D$24:$BA$323,C$303)</f>
        <v>1.0299999999999967</v>
      </c>
      <c r="D82" s="42"/>
      <c r="E82" s="42" t="str">
        <f ca="1">IF($G82="","",VLOOKUP($A82,Mitglieder!$D$24:$BG$323,E$303))</f>
        <v/>
      </c>
      <c r="F82" s="54" t="str">
        <f ca="1">IF(OR(VLOOKUP($A82,Mitglieder!$D$24:$BG$323,F$303)="",$G82=""),"",VLOOKUP($A82,Mitglieder!$D$24:$BG$323,F$303))</f>
        <v/>
      </c>
      <c r="G82" s="72" t="str">
        <f ca="1">IF(C82/ROUND(C82,0)=1,VLOOKUP($A82,Mitglieder!$D$24:$BA$323,G$303),"")</f>
        <v/>
      </c>
      <c r="H82" s="42" t="str">
        <f ca="1">IF($G82="","",VLOOKUP($A82,Mitglieder!$D$24:$BG$323,H$303))</f>
        <v/>
      </c>
      <c r="I82" s="54" t="str">
        <f ca="1">IF(OR(VLOOKUP($A82,Mitglieder!$D$24:$BG$323,I$303)="",$G82=""),"",VLOOKUP($A82,Mitglieder!$D$24:$BG$323,I$303))</f>
        <v/>
      </c>
      <c r="J82" s="42" t="str">
        <f ca="1">IF($G82="","",VLOOKUP($A82,Mitglieder!$D$24:$BG$323,J$303))</f>
        <v/>
      </c>
      <c r="K82" s="54" t="str">
        <f ca="1">IF(OR(VLOOKUP($A82,Mitglieder!$D$24:$BG$323,K$303)="",$G82=""),"",VLOOKUP($A82,Mitglieder!$D$24:$BG$323,K$303))</f>
        <v/>
      </c>
      <c r="L82" s="42" t="str">
        <f ca="1">IF($G82="","",VLOOKUP($A82,Mitglieder!$D$24:$BG$323,L$303))</f>
        <v/>
      </c>
      <c r="M82" s="42" t="str">
        <f ca="1">IF($G82="","",VLOOKUP($A82,Mitglieder!$D$24:$BG$323,M$303))</f>
        <v/>
      </c>
      <c r="N82" s="42" t="str">
        <f ca="1">IF($G82="","",VLOOKUP($A82,Mitglieder!$D$24:$BG$323,N$303))</f>
        <v/>
      </c>
      <c r="O82" s="42" t="str">
        <f ca="1">IF($G82="","",VLOOKUP($A82,Mitglieder!$D$24:$BG$323,O$303))</f>
        <v/>
      </c>
      <c r="P82" s="42" t="str">
        <f ca="1">IF($G82="","",VLOOKUP($A82,Mitglieder!$D$24:$BG$323,P$303))</f>
        <v/>
      </c>
      <c r="Q82" s="42" t="str">
        <f ca="1">IF($G82="","",VLOOKUP($A82,Mitglieder!$D$24:$BG$323,Q$303))</f>
        <v/>
      </c>
      <c r="R82" s="54" t="str">
        <f ca="1">IF(OR(VLOOKUP($A82,Mitglieder!$D$24:$BG$323,R$303)="",$G82=""),"",VLOOKUP($A82,Mitglieder!$D$24:$BG$323,R$303))</f>
        <v/>
      </c>
      <c r="S82" s="43" t="str">
        <f ca="1">IF($G82="","",TEXT(VLOOKUP($A82,Mitglieder!$D$24:$BG$323,S$303),"TT.MM.JJJJ"))</f>
        <v/>
      </c>
      <c r="T82" s="43" t="str">
        <f ca="1">IF($G82="","",TEXT(VLOOKUP($A82,Mitglieder!$D$24:$BG$323,T$303),"TT.MM.JJJJ"))</f>
        <v/>
      </c>
      <c r="U82" s="43" t="str">
        <f ca="1">IF($G82="","",TEXT(VLOOKUP($A82,Mitglieder!$D$24:$BG$323,U$303),"TT.MM.JJJJ"))</f>
        <v/>
      </c>
      <c r="V82" s="54" t="str">
        <f ca="1">IF(OR(VLOOKUP($A82,Mitglieder!$D$24:$BG$323,V$303)="",$G82=""),"",VLOOKUP($A82,Mitglieder!$D$24:$BG$323,V$303))</f>
        <v/>
      </c>
      <c r="W82" s="54" t="str">
        <f ca="1">IF(OR(VLOOKUP($A82,Mitglieder!$D$24:$BG$323,W$303)="",$G82=""),"",VLOOKUP($A82,Mitglieder!$D$24:$BG$323,W$303))</f>
        <v/>
      </c>
      <c r="X82" s="54" t="str">
        <f ca="1">IF(OR(VLOOKUP($A82,Mitglieder!$D$24:$BG$323,X$303)="",$G82=""),"",VLOOKUP($A82,Mitglieder!$D$24:$BG$323,X$303))</f>
        <v/>
      </c>
      <c r="Y82" s="54" t="str">
        <f ca="1">IF(OR(VLOOKUP($A82,Mitglieder!$D$24:$BG$323,Y$303)="",$G82=""),"",VLOOKUP($A82,Mitglieder!$D$24:$BG$323,Y$303))</f>
        <v/>
      </c>
      <c r="Z82" s="54" t="str">
        <f ca="1">IF(OR(VLOOKUP($A82,Mitglieder!$D$24:$BG$323,Z$303)="",$G82=""),"",VLOOKUP($A82,Mitglieder!$D$24:$BG$323,Z$303))</f>
        <v/>
      </c>
      <c r="AA82" s="54" t="str">
        <f ca="1">IF(OR(VLOOKUP($A82,Mitglieder!$D$24:$BG$323,AA$303)="",$G82=""),"",VLOOKUP($A82,Mitglieder!$D$24:$BG$323,AA$303))</f>
        <v/>
      </c>
      <c r="AB82" s="54" t="str">
        <f ca="1">IF(OR(VLOOKUP($A82,Mitglieder!$D$24:$BG$323,AB$303)="",$G82=""),"",VLOOKUP($A82,Mitglieder!$D$24:$BG$323,AB$303))</f>
        <v/>
      </c>
      <c r="AC82" s="54" t="str">
        <f ca="1">IF(OR(VLOOKUP($A82,Mitglieder!$D$24:$BG$323,AC$303)="",$G82=""),"",VLOOKUP($A82,Mitglieder!$D$24:$BG$323,AC$303))</f>
        <v/>
      </c>
      <c r="AD82" s="54" t="str">
        <f ca="1">IF(OR(VLOOKUP($A82,Mitglieder!$D$24:$BG$323,AD$303)="",$G82=""),"",VLOOKUP($A82,Mitglieder!$D$24:$BG$323,AD$303))</f>
        <v/>
      </c>
      <c r="AE82" s="54" t="str">
        <f ca="1">IF(OR(VLOOKUP($A82,Mitglieder!$D$24:$BG$323,AE$303)="",$G82=""),"",VLOOKUP($A82,Mitglieder!$D$24:$BG$323,AE$303))</f>
        <v/>
      </c>
      <c r="AF82" s="54" t="str">
        <f ca="1">IF(OR(VLOOKUP($A82,Mitglieder!$D$24:$BG$323,AF$303)="",$G82=""),"",VLOOKUP($A82,Mitglieder!$D$24:$BG$323,AF$303))</f>
        <v/>
      </c>
      <c r="AG82" s="54" t="str">
        <f ca="1">IF(OR(VLOOKUP($A82,Mitglieder!$D$24:$BG$323,AG$303)="",$G82=""),"",VLOOKUP($A82,Mitglieder!$D$24:$BG$323,AG$303))</f>
        <v/>
      </c>
      <c r="AH82" s="54" t="str">
        <f ca="1">IF(OR(VLOOKUP($A82,Mitglieder!$D$24:$BG$323,AH$303)="",$G82=""),"",VLOOKUP($A82,Mitglieder!$D$24:$BG$323,AH$303))</f>
        <v/>
      </c>
      <c r="AI82" s="54" t="str">
        <f ca="1">IF(OR(VLOOKUP($A82,Mitglieder!$D$24:$BG$323,AI$303)="",$G82=""),"",VLOOKUP($A82,Mitglieder!$D$24:$BG$323,AI$303))</f>
        <v/>
      </c>
      <c r="AJ82" s="54" t="str">
        <f ca="1">IF(OR(VLOOKUP($A82,Mitglieder!$D$24:$BG$323,AJ$303)="",$G82=""),"",VLOOKUP($A82,Mitglieder!$D$24:$BG$323,AJ$303))</f>
        <v/>
      </c>
      <c r="AK82" s="54" t="str">
        <f ca="1">IF(OR(VLOOKUP($A82,Mitglieder!$D$24:$BG$323,AK$303)="",$G82=""),"",VLOOKUP($A82,Mitglieder!$D$24:$BG$323,AK$303))</f>
        <v/>
      </c>
      <c r="AL82" s="54" t="str">
        <f ca="1">IF(OR(VLOOKUP($A82,Mitglieder!$D$24:$BG$323,AL$303)="",$G82=""),"",VLOOKUP($A82,Mitglieder!$D$24:$BG$323,AL$303))</f>
        <v/>
      </c>
      <c r="AM82" s="42" t="str">
        <f ca="1">IF($G82="","",VLOOKUP($A82,Mitglieder!$D$24:$BG$323,AM$303))</f>
        <v/>
      </c>
      <c r="AN82" s="54" t="str">
        <f ca="1">IF(OR(VLOOKUP($A82,Mitglieder!$D$24:$BG$323,AN$303)="",$G82=""),"",VLOOKUP($A82,Mitglieder!$D$24:$BG$323,AN$303))</f>
        <v/>
      </c>
      <c r="AO82" s="43" t="str">
        <f ca="1">IF($G82="","",TEXT(VLOOKUP($A82,Mitglieder!$D$24:$BG$323,AO$303),"TT.MM.JJJJ"))</f>
        <v/>
      </c>
      <c r="AP82" s="42" t="str">
        <f ca="1">IF($G82="","",VLOOKUP($A82,Mitglieder!$D$24:$BG$323,AP$303))</f>
        <v/>
      </c>
      <c r="AQ82" s="45" t="str">
        <f ca="1">IF($G82="","",TEXT(VLOOKUP($A82,Mitglieder!$D$24:$BG$323,AQ$303),"0.00"))</f>
        <v/>
      </c>
      <c r="AR82" s="54" t="str">
        <f ca="1">IF(OR(VLOOKUP($A82,Mitglieder!$D$24:$BG$323,AR$303)="",$G82=""),"",VLOOKUP($A82,Mitglieder!$D$24:$BG$323,AR$303))</f>
        <v/>
      </c>
      <c r="AS82" s="45" t="str">
        <f ca="1">IF($G82="","",TEXT(VLOOKUP($A82,Mitglieder!$D$24:$BG$323,AS$303),"0.00"))</f>
        <v/>
      </c>
      <c r="AT82" s="54" t="str">
        <f ca="1">IF(OR(VLOOKUP($A82,Mitglieder!$D$24:$BG$323,AT$303)="",$G82=""),"",VLOOKUP($A82,Mitglieder!$D$24:$BG$323,AT$303))</f>
        <v/>
      </c>
      <c r="AU82" s="45" t="str">
        <f ca="1">IF($G82="","",TEXT(VLOOKUP($A82,Mitglieder!$D$24:$BG$323,AU$303),"0.00"))</f>
        <v/>
      </c>
      <c r="AV82" s="45" t="str">
        <f ca="1">IF($G82="","",TEXT(VLOOKUP($A82,Mitglieder!$D$24:$BG$323,AV$303),"0.00"))</f>
        <v/>
      </c>
      <c r="AW82" s="42" t="str">
        <f ca="1">IF($G82="","",VLOOKUP($A82,Mitglieder!$D$24:$BG$323,AW$303))</f>
        <v/>
      </c>
      <c r="AX82" s="54" t="str">
        <f ca="1">IF(OR(VLOOKUP($A82,Mitglieder!$D$24:$BG$323,AX$303)="",$G82=""),"",VLOOKUP($A82,Mitglieder!$D$24:$BG$323,AX$303))</f>
        <v/>
      </c>
      <c r="AY82" s="75" t="str">
        <f t="shared" ca="1" si="2"/>
        <v/>
      </c>
      <c r="AZ82" s="43" t="str">
        <f ca="1">IF($G82="","",TEXT(VLOOKUP($A82,Mitglieder!$C$24:$BG$323,AZ$303),"TT.MM.JJJJ"))</f>
        <v/>
      </c>
      <c r="BA82" s="43" t="str">
        <f ca="1">IF($G82="","",TEXT(VLOOKUP($A82,Mitglieder!$C$24:$BG$323,BA$303),"TT.MM.JJJJ"))</f>
        <v/>
      </c>
      <c r="BB82" s="43" t="str">
        <f ca="1">IF($G82="","",TEXT(VLOOKUP($A82,Mitglieder!$C$24:$BG$323,BB$303),"TT.MM.JJJJ"))</f>
        <v/>
      </c>
      <c r="BC82" s="43" t="str">
        <f ca="1">IF($G82="","",TEXT(VLOOKUP($A82,Mitglieder!$C$24:$BG$323,BC$303),"TT.MM.JJJJ"))</f>
        <v/>
      </c>
      <c r="BD82" s="75" t="str">
        <f t="shared" ca="1" si="3"/>
        <v/>
      </c>
      <c r="BE82" s="42" t="str">
        <f ca="1">IF($G82="","",VLOOKUP($A82,Mitglieder!$D$24:$BG$323,BE$303))</f>
        <v/>
      </c>
      <c r="BF82" s="42" t="str">
        <f ca="1">IF($G82="","",VLOOKUP($A82,Mitglieder!$D$24:$BG$323,BF$303))</f>
        <v/>
      </c>
      <c r="BH82" s="75" t="str">
        <f ca="1">IF(G82="","",AY82+'Details Verein'!$D$25)</f>
        <v/>
      </c>
    </row>
    <row r="83" spans="1:60" x14ac:dyDescent="0.35">
      <c r="A83" s="42">
        <v>83</v>
      </c>
      <c r="B83" s="42"/>
      <c r="C83" s="42">
        <f ca="1">VLOOKUP($A83,Mitglieder!$D$24:$BA$323,C$303)</f>
        <v>1.0299999999999967</v>
      </c>
      <c r="D83" s="42"/>
      <c r="E83" s="42" t="str">
        <f ca="1">IF($G83="","",VLOOKUP($A83,Mitglieder!$D$24:$BG$323,E$303))</f>
        <v/>
      </c>
      <c r="F83" s="54" t="str">
        <f ca="1">IF(OR(VLOOKUP($A83,Mitglieder!$D$24:$BG$323,F$303)="",$G83=""),"",VLOOKUP($A83,Mitglieder!$D$24:$BG$323,F$303))</f>
        <v/>
      </c>
      <c r="G83" s="72" t="str">
        <f ca="1">IF(C83/ROUND(C83,0)=1,VLOOKUP($A83,Mitglieder!$D$24:$BA$323,G$303),"")</f>
        <v/>
      </c>
      <c r="H83" s="42" t="str">
        <f ca="1">IF($G83="","",VLOOKUP($A83,Mitglieder!$D$24:$BG$323,H$303))</f>
        <v/>
      </c>
      <c r="I83" s="54" t="str">
        <f ca="1">IF(OR(VLOOKUP($A83,Mitglieder!$D$24:$BG$323,I$303)="",$G83=""),"",VLOOKUP($A83,Mitglieder!$D$24:$BG$323,I$303))</f>
        <v/>
      </c>
      <c r="J83" s="42" t="str">
        <f ca="1">IF($G83="","",VLOOKUP($A83,Mitglieder!$D$24:$BG$323,J$303))</f>
        <v/>
      </c>
      <c r="K83" s="54" t="str">
        <f ca="1">IF(OR(VLOOKUP($A83,Mitglieder!$D$24:$BG$323,K$303)="",$G83=""),"",VLOOKUP($A83,Mitglieder!$D$24:$BG$323,K$303))</f>
        <v/>
      </c>
      <c r="L83" s="42" t="str">
        <f ca="1">IF($G83="","",VLOOKUP($A83,Mitglieder!$D$24:$BG$323,L$303))</f>
        <v/>
      </c>
      <c r="M83" s="42" t="str">
        <f ca="1">IF($G83="","",VLOOKUP($A83,Mitglieder!$D$24:$BG$323,M$303))</f>
        <v/>
      </c>
      <c r="N83" s="42" t="str">
        <f ca="1">IF($G83="","",VLOOKUP($A83,Mitglieder!$D$24:$BG$323,N$303))</f>
        <v/>
      </c>
      <c r="O83" s="42" t="str">
        <f ca="1">IF($G83="","",VLOOKUP($A83,Mitglieder!$D$24:$BG$323,O$303))</f>
        <v/>
      </c>
      <c r="P83" s="42" t="str">
        <f ca="1">IF($G83="","",VLOOKUP($A83,Mitglieder!$D$24:$BG$323,P$303))</f>
        <v/>
      </c>
      <c r="Q83" s="42" t="str">
        <f ca="1">IF($G83="","",VLOOKUP($A83,Mitglieder!$D$24:$BG$323,Q$303))</f>
        <v/>
      </c>
      <c r="R83" s="54" t="str">
        <f ca="1">IF(OR(VLOOKUP($A83,Mitglieder!$D$24:$BG$323,R$303)="",$G83=""),"",VLOOKUP($A83,Mitglieder!$D$24:$BG$323,R$303))</f>
        <v/>
      </c>
      <c r="S83" s="43" t="str">
        <f ca="1">IF($G83="","",TEXT(VLOOKUP($A83,Mitglieder!$D$24:$BG$323,S$303),"TT.MM.JJJJ"))</f>
        <v/>
      </c>
      <c r="T83" s="43" t="str">
        <f ca="1">IF($G83="","",TEXT(VLOOKUP($A83,Mitglieder!$D$24:$BG$323,T$303),"TT.MM.JJJJ"))</f>
        <v/>
      </c>
      <c r="U83" s="43" t="str">
        <f ca="1">IF($G83="","",TEXT(VLOOKUP($A83,Mitglieder!$D$24:$BG$323,U$303),"TT.MM.JJJJ"))</f>
        <v/>
      </c>
      <c r="V83" s="54" t="str">
        <f ca="1">IF(OR(VLOOKUP($A83,Mitglieder!$D$24:$BG$323,V$303)="",$G83=""),"",VLOOKUP($A83,Mitglieder!$D$24:$BG$323,V$303))</f>
        <v/>
      </c>
      <c r="W83" s="54" t="str">
        <f ca="1">IF(OR(VLOOKUP($A83,Mitglieder!$D$24:$BG$323,W$303)="",$G83=""),"",VLOOKUP($A83,Mitglieder!$D$24:$BG$323,W$303))</f>
        <v/>
      </c>
      <c r="X83" s="54" t="str">
        <f ca="1">IF(OR(VLOOKUP($A83,Mitglieder!$D$24:$BG$323,X$303)="",$G83=""),"",VLOOKUP($A83,Mitglieder!$D$24:$BG$323,X$303))</f>
        <v/>
      </c>
      <c r="Y83" s="54" t="str">
        <f ca="1">IF(OR(VLOOKUP($A83,Mitglieder!$D$24:$BG$323,Y$303)="",$G83=""),"",VLOOKUP($A83,Mitglieder!$D$24:$BG$323,Y$303))</f>
        <v/>
      </c>
      <c r="Z83" s="54" t="str">
        <f ca="1">IF(OR(VLOOKUP($A83,Mitglieder!$D$24:$BG$323,Z$303)="",$G83=""),"",VLOOKUP($A83,Mitglieder!$D$24:$BG$323,Z$303))</f>
        <v/>
      </c>
      <c r="AA83" s="54" t="str">
        <f ca="1">IF(OR(VLOOKUP($A83,Mitglieder!$D$24:$BG$323,AA$303)="",$G83=""),"",VLOOKUP($A83,Mitglieder!$D$24:$BG$323,AA$303))</f>
        <v/>
      </c>
      <c r="AB83" s="54" t="str">
        <f ca="1">IF(OR(VLOOKUP($A83,Mitglieder!$D$24:$BG$323,AB$303)="",$G83=""),"",VLOOKUP($A83,Mitglieder!$D$24:$BG$323,AB$303))</f>
        <v/>
      </c>
      <c r="AC83" s="54" t="str">
        <f ca="1">IF(OR(VLOOKUP($A83,Mitglieder!$D$24:$BG$323,AC$303)="",$G83=""),"",VLOOKUP($A83,Mitglieder!$D$24:$BG$323,AC$303))</f>
        <v/>
      </c>
      <c r="AD83" s="54" t="str">
        <f ca="1">IF(OR(VLOOKUP($A83,Mitglieder!$D$24:$BG$323,AD$303)="",$G83=""),"",VLOOKUP($A83,Mitglieder!$D$24:$BG$323,AD$303))</f>
        <v/>
      </c>
      <c r="AE83" s="54" t="str">
        <f ca="1">IF(OR(VLOOKUP($A83,Mitglieder!$D$24:$BG$323,AE$303)="",$G83=""),"",VLOOKUP($A83,Mitglieder!$D$24:$BG$323,AE$303))</f>
        <v/>
      </c>
      <c r="AF83" s="54" t="str">
        <f ca="1">IF(OR(VLOOKUP($A83,Mitglieder!$D$24:$BG$323,AF$303)="",$G83=""),"",VLOOKUP($A83,Mitglieder!$D$24:$BG$323,AF$303))</f>
        <v/>
      </c>
      <c r="AG83" s="54" t="str">
        <f ca="1">IF(OR(VLOOKUP($A83,Mitglieder!$D$24:$BG$323,AG$303)="",$G83=""),"",VLOOKUP($A83,Mitglieder!$D$24:$BG$323,AG$303))</f>
        <v/>
      </c>
      <c r="AH83" s="54" t="str">
        <f ca="1">IF(OR(VLOOKUP($A83,Mitglieder!$D$24:$BG$323,AH$303)="",$G83=""),"",VLOOKUP($A83,Mitglieder!$D$24:$BG$323,AH$303))</f>
        <v/>
      </c>
      <c r="AI83" s="54" t="str">
        <f ca="1">IF(OR(VLOOKUP($A83,Mitglieder!$D$24:$BG$323,AI$303)="",$G83=""),"",VLOOKUP($A83,Mitglieder!$D$24:$BG$323,AI$303))</f>
        <v/>
      </c>
      <c r="AJ83" s="54" t="str">
        <f ca="1">IF(OR(VLOOKUP($A83,Mitglieder!$D$24:$BG$323,AJ$303)="",$G83=""),"",VLOOKUP($A83,Mitglieder!$D$24:$BG$323,AJ$303))</f>
        <v/>
      </c>
      <c r="AK83" s="54" t="str">
        <f ca="1">IF(OR(VLOOKUP($A83,Mitglieder!$D$24:$BG$323,AK$303)="",$G83=""),"",VLOOKUP($A83,Mitglieder!$D$24:$BG$323,AK$303))</f>
        <v/>
      </c>
      <c r="AL83" s="54" t="str">
        <f ca="1">IF(OR(VLOOKUP($A83,Mitglieder!$D$24:$BG$323,AL$303)="",$G83=""),"",VLOOKUP($A83,Mitglieder!$D$24:$BG$323,AL$303))</f>
        <v/>
      </c>
      <c r="AM83" s="42" t="str">
        <f ca="1">IF($G83="","",VLOOKUP($A83,Mitglieder!$D$24:$BG$323,AM$303))</f>
        <v/>
      </c>
      <c r="AN83" s="54" t="str">
        <f ca="1">IF(OR(VLOOKUP($A83,Mitglieder!$D$24:$BG$323,AN$303)="",$G83=""),"",VLOOKUP($A83,Mitglieder!$D$24:$BG$323,AN$303))</f>
        <v/>
      </c>
      <c r="AO83" s="43" t="str">
        <f ca="1">IF($G83="","",TEXT(VLOOKUP($A83,Mitglieder!$D$24:$BG$323,AO$303),"TT.MM.JJJJ"))</f>
        <v/>
      </c>
      <c r="AP83" s="42" t="str">
        <f ca="1">IF($G83="","",VLOOKUP($A83,Mitglieder!$D$24:$BG$323,AP$303))</f>
        <v/>
      </c>
      <c r="AQ83" s="45" t="str">
        <f ca="1">IF($G83="","",TEXT(VLOOKUP($A83,Mitglieder!$D$24:$BG$323,AQ$303),"0.00"))</f>
        <v/>
      </c>
      <c r="AR83" s="54" t="str">
        <f ca="1">IF(OR(VLOOKUP($A83,Mitglieder!$D$24:$BG$323,AR$303)="",$G83=""),"",VLOOKUP($A83,Mitglieder!$D$24:$BG$323,AR$303))</f>
        <v/>
      </c>
      <c r="AS83" s="45" t="str">
        <f ca="1">IF($G83="","",TEXT(VLOOKUP($A83,Mitglieder!$D$24:$BG$323,AS$303),"0.00"))</f>
        <v/>
      </c>
      <c r="AT83" s="54" t="str">
        <f ca="1">IF(OR(VLOOKUP($A83,Mitglieder!$D$24:$BG$323,AT$303)="",$G83=""),"",VLOOKUP($A83,Mitglieder!$D$24:$BG$323,AT$303))</f>
        <v/>
      </c>
      <c r="AU83" s="45" t="str">
        <f ca="1">IF($G83="","",TEXT(VLOOKUP($A83,Mitglieder!$D$24:$BG$323,AU$303),"0.00"))</f>
        <v/>
      </c>
      <c r="AV83" s="45" t="str">
        <f ca="1">IF($G83="","",TEXT(VLOOKUP($A83,Mitglieder!$D$24:$BG$323,AV$303),"0.00"))</f>
        <v/>
      </c>
      <c r="AW83" s="42" t="str">
        <f ca="1">IF($G83="","",VLOOKUP($A83,Mitglieder!$D$24:$BG$323,AW$303))</f>
        <v/>
      </c>
      <c r="AX83" s="54" t="str">
        <f ca="1">IF(OR(VLOOKUP($A83,Mitglieder!$D$24:$BG$323,AX$303)="",$G83=""),"",VLOOKUP($A83,Mitglieder!$D$24:$BG$323,AX$303))</f>
        <v/>
      </c>
      <c r="AY83" s="75" t="str">
        <f t="shared" ca="1" si="2"/>
        <v/>
      </c>
      <c r="AZ83" s="43" t="str">
        <f ca="1">IF($G83="","",TEXT(VLOOKUP($A83,Mitglieder!$C$24:$BG$323,AZ$303),"TT.MM.JJJJ"))</f>
        <v/>
      </c>
      <c r="BA83" s="43" t="str">
        <f ca="1">IF($G83="","",TEXT(VLOOKUP($A83,Mitglieder!$C$24:$BG$323,BA$303),"TT.MM.JJJJ"))</f>
        <v/>
      </c>
      <c r="BB83" s="43" t="str">
        <f ca="1">IF($G83="","",TEXT(VLOOKUP($A83,Mitglieder!$C$24:$BG$323,BB$303),"TT.MM.JJJJ"))</f>
        <v/>
      </c>
      <c r="BC83" s="43" t="str">
        <f ca="1">IF($G83="","",TEXT(VLOOKUP($A83,Mitglieder!$C$24:$BG$323,BC$303),"TT.MM.JJJJ"))</f>
        <v/>
      </c>
      <c r="BD83" s="75" t="str">
        <f t="shared" ca="1" si="3"/>
        <v/>
      </c>
      <c r="BE83" s="42" t="str">
        <f ca="1">IF($G83="","",VLOOKUP($A83,Mitglieder!$D$24:$BG$323,BE$303))</f>
        <v/>
      </c>
      <c r="BF83" s="42" t="str">
        <f ca="1">IF($G83="","",VLOOKUP($A83,Mitglieder!$D$24:$BG$323,BF$303))</f>
        <v/>
      </c>
      <c r="BH83" s="75" t="str">
        <f ca="1">IF(G83="","",AY83+'Details Verein'!$D$25)</f>
        <v/>
      </c>
    </row>
    <row r="84" spans="1:60" x14ac:dyDescent="0.35">
      <c r="A84" s="42">
        <v>84</v>
      </c>
      <c r="B84" s="42"/>
      <c r="C84" s="42">
        <f ca="1">VLOOKUP($A84,Mitglieder!$D$24:$BA$323,C$303)</f>
        <v>1.0299999999999967</v>
      </c>
      <c r="D84" s="42"/>
      <c r="E84" s="42" t="str">
        <f ca="1">IF($G84="","",VLOOKUP($A84,Mitglieder!$D$24:$BG$323,E$303))</f>
        <v/>
      </c>
      <c r="F84" s="54" t="str">
        <f ca="1">IF(OR(VLOOKUP($A84,Mitglieder!$D$24:$BG$323,F$303)="",$G84=""),"",VLOOKUP($A84,Mitglieder!$D$24:$BG$323,F$303))</f>
        <v/>
      </c>
      <c r="G84" s="72" t="str">
        <f ca="1">IF(C84/ROUND(C84,0)=1,VLOOKUP($A84,Mitglieder!$D$24:$BA$323,G$303),"")</f>
        <v/>
      </c>
      <c r="H84" s="42" t="str">
        <f ca="1">IF($G84="","",VLOOKUP($A84,Mitglieder!$D$24:$BG$323,H$303))</f>
        <v/>
      </c>
      <c r="I84" s="54" t="str">
        <f ca="1">IF(OR(VLOOKUP($A84,Mitglieder!$D$24:$BG$323,I$303)="",$G84=""),"",VLOOKUP($A84,Mitglieder!$D$24:$BG$323,I$303))</f>
        <v/>
      </c>
      <c r="J84" s="42" t="str">
        <f ca="1">IF($G84="","",VLOOKUP($A84,Mitglieder!$D$24:$BG$323,J$303))</f>
        <v/>
      </c>
      <c r="K84" s="54" t="str">
        <f ca="1">IF(OR(VLOOKUP($A84,Mitglieder!$D$24:$BG$323,K$303)="",$G84=""),"",VLOOKUP($A84,Mitglieder!$D$24:$BG$323,K$303))</f>
        <v/>
      </c>
      <c r="L84" s="42" t="str">
        <f ca="1">IF($G84="","",VLOOKUP($A84,Mitglieder!$D$24:$BG$323,L$303))</f>
        <v/>
      </c>
      <c r="M84" s="42" t="str">
        <f ca="1">IF($G84="","",VLOOKUP($A84,Mitglieder!$D$24:$BG$323,M$303))</f>
        <v/>
      </c>
      <c r="N84" s="42" t="str">
        <f ca="1">IF($G84="","",VLOOKUP($A84,Mitglieder!$D$24:$BG$323,N$303))</f>
        <v/>
      </c>
      <c r="O84" s="42" t="str">
        <f ca="1">IF($G84="","",VLOOKUP($A84,Mitglieder!$D$24:$BG$323,O$303))</f>
        <v/>
      </c>
      <c r="P84" s="42" t="str">
        <f ca="1">IF($G84="","",VLOOKUP($A84,Mitglieder!$D$24:$BG$323,P$303))</f>
        <v/>
      </c>
      <c r="Q84" s="42" t="str">
        <f ca="1">IF($G84="","",VLOOKUP($A84,Mitglieder!$D$24:$BG$323,Q$303))</f>
        <v/>
      </c>
      <c r="R84" s="54" t="str">
        <f ca="1">IF(OR(VLOOKUP($A84,Mitglieder!$D$24:$BG$323,R$303)="",$G84=""),"",VLOOKUP($A84,Mitglieder!$D$24:$BG$323,R$303))</f>
        <v/>
      </c>
      <c r="S84" s="43" t="str">
        <f ca="1">IF($G84="","",TEXT(VLOOKUP($A84,Mitglieder!$D$24:$BG$323,S$303),"TT.MM.JJJJ"))</f>
        <v/>
      </c>
      <c r="T84" s="43" t="str">
        <f ca="1">IF($G84="","",TEXT(VLOOKUP($A84,Mitglieder!$D$24:$BG$323,T$303),"TT.MM.JJJJ"))</f>
        <v/>
      </c>
      <c r="U84" s="43" t="str">
        <f ca="1">IF($G84="","",TEXT(VLOOKUP($A84,Mitglieder!$D$24:$BG$323,U$303),"TT.MM.JJJJ"))</f>
        <v/>
      </c>
      <c r="V84" s="54" t="str">
        <f ca="1">IF(OR(VLOOKUP($A84,Mitglieder!$D$24:$BG$323,V$303)="",$G84=""),"",VLOOKUP($A84,Mitglieder!$D$24:$BG$323,V$303))</f>
        <v/>
      </c>
      <c r="W84" s="54" t="str">
        <f ca="1">IF(OR(VLOOKUP($A84,Mitglieder!$D$24:$BG$323,W$303)="",$G84=""),"",VLOOKUP($A84,Mitglieder!$D$24:$BG$323,W$303))</f>
        <v/>
      </c>
      <c r="X84" s="54" t="str">
        <f ca="1">IF(OR(VLOOKUP($A84,Mitglieder!$D$24:$BG$323,X$303)="",$G84=""),"",VLOOKUP($A84,Mitglieder!$D$24:$BG$323,X$303))</f>
        <v/>
      </c>
      <c r="Y84" s="54" t="str">
        <f ca="1">IF(OR(VLOOKUP($A84,Mitglieder!$D$24:$BG$323,Y$303)="",$G84=""),"",VLOOKUP($A84,Mitglieder!$D$24:$BG$323,Y$303))</f>
        <v/>
      </c>
      <c r="Z84" s="54" t="str">
        <f ca="1">IF(OR(VLOOKUP($A84,Mitglieder!$D$24:$BG$323,Z$303)="",$G84=""),"",VLOOKUP($A84,Mitglieder!$D$24:$BG$323,Z$303))</f>
        <v/>
      </c>
      <c r="AA84" s="54" t="str">
        <f ca="1">IF(OR(VLOOKUP($A84,Mitglieder!$D$24:$BG$323,AA$303)="",$G84=""),"",VLOOKUP($A84,Mitglieder!$D$24:$BG$323,AA$303))</f>
        <v/>
      </c>
      <c r="AB84" s="54" t="str">
        <f ca="1">IF(OR(VLOOKUP($A84,Mitglieder!$D$24:$BG$323,AB$303)="",$G84=""),"",VLOOKUP($A84,Mitglieder!$D$24:$BG$323,AB$303))</f>
        <v/>
      </c>
      <c r="AC84" s="54" t="str">
        <f ca="1">IF(OR(VLOOKUP($A84,Mitglieder!$D$24:$BG$323,AC$303)="",$G84=""),"",VLOOKUP($A84,Mitglieder!$D$24:$BG$323,AC$303))</f>
        <v/>
      </c>
      <c r="AD84" s="54" t="str">
        <f ca="1">IF(OR(VLOOKUP($A84,Mitglieder!$D$24:$BG$323,AD$303)="",$G84=""),"",VLOOKUP($A84,Mitglieder!$D$24:$BG$323,AD$303))</f>
        <v/>
      </c>
      <c r="AE84" s="54" t="str">
        <f ca="1">IF(OR(VLOOKUP($A84,Mitglieder!$D$24:$BG$323,AE$303)="",$G84=""),"",VLOOKUP($A84,Mitglieder!$D$24:$BG$323,AE$303))</f>
        <v/>
      </c>
      <c r="AF84" s="54" t="str">
        <f ca="1">IF(OR(VLOOKUP($A84,Mitglieder!$D$24:$BG$323,AF$303)="",$G84=""),"",VLOOKUP($A84,Mitglieder!$D$24:$BG$323,AF$303))</f>
        <v/>
      </c>
      <c r="AG84" s="54" t="str">
        <f ca="1">IF(OR(VLOOKUP($A84,Mitglieder!$D$24:$BG$323,AG$303)="",$G84=""),"",VLOOKUP($A84,Mitglieder!$D$24:$BG$323,AG$303))</f>
        <v/>
      </c>
      <c r="AH84" s="54" t="str">
        <f ca="1">IF(OR(VLOOKUP($A84,Mitglieder!$D$24:$BG$323,AH$303)="",$G84=""),"",VLOOKUP($A84,Mitglieder!$D$24:$BG$323,AH$303))</f>
        <v/>
      </c>
      <c r="AI84" s="54" t="str">
        <f ca="1">IF(OR(VLOOKUP($A84,Mitglieder!$D$24:$BG$323,AI$303)="",$G84=""),"",VLOOKUP($A84,Mitglieder!$D$24:$BG$323,AI$303))</f>
        <v/>
      </c>
      <c r="AJ84" s="54" t="str">
        <f ca="1">IF(OR(VLOOKUP($A84,Mitglieder!$D$24:$BG$323,AJ$303)="",$G84=""),"",VLOOKUP($A84,Mitglieder!$D$24:$BG$323,AJ$303))</f>
        <v/>
      </c>
      <c r="AK84" s="54" t="str">
        <f ca="1">IF(OR(VLOOKUP($A84,Mitglieder!$D$24:$BG$323,AK$303)="",$G84=""),"",VLOOKUP($A84,Mitglieder!$D$24:$BG$323,AK$303))</f>
        <v/>
      </c>
      <c r="AL84" s="54" t="str">
        <f ca="1">IF(OR(VLOOKUP($A84,Mitglieder!$D$24:$BG$323,AL$303)="",$G84=""),"",VLOOKUP($A84,Mitglieder!$D$24:$BG$323,AL$303))</f>
        <v/>
      </c>
      <c r="AM84" s="42" t="str">
        <f ca="1">IF($G84="","",VLOOKUP($A84,Mitglieder!$D$24:$BG$323,AM$303))</f>
        <v/>
      </c>
      <c r="AN84" s="54" t="str">
        <f ca="1">IF(OR(VLOOKUP($A84,Mitglieder!$D$24:$BG$323,AN$303)="",$G84=""),"",VLOOKUP($A84,Mitglieder!$D$24:$BG$323,AN$303))</f>
        <v/>
      </c>
      <c r="AO84" s="43" t="str">
        <f ca="1">IF($G84="","",TEXT(VLOOKUP($A84,Mitglieder!$D$24:$BG$323,AO$303),"TT.MM.JJJJ"))</f>
        <v/>
      </c>
      <c r="AP84" s="42" t="str">
        <f ca="1">IF($G84="","",VLOOKUP($A84,Mitglieder!$D$24:$BG$323,AP$303))</f>
        <v/>
      </c>
      <c r="AQ84" s="45" t="str">
        <f ca="1">IF($G84="","",TEXT(VLOOKUP($A84,Mitglieder!$D$24:$BG$323,AQ$303),"0.00"))</f>
        <v/>
      </c>
      <c r="AR84" s="54" t="str">
        <f ca="1">IF(OR(VLOOKUP($A84,Mitglieder!$D$24:$BG$323,AR$303)="",$G84=""),"",VLOOKUP($A84,Mitglieder!$D$24:$BG$323,AR$303))</f>
        <v/>
      </c>
      <c r="AS84" s="45" t="str">
        <f ca="1">IF($G84="","",TEXT(VLOOKUP($A84,Mitglieder!$D$24:$BG$323,AS$303),"0.00"))</f>
        <v/>
      </c>
      <c r="AT84" s="54" t="str">
        <f ca="1">IF(OR(VLOOKUP($A84,Mitglieder!$D$24:$BG$323,AT$303)="",$G84=""),"",VLOOKUP($A84,Mitglieder!$D$24:$BG$323,AT$303))</f>
        <v/>
      </c>
      <c r="AU84" s="45" t="str">
        <f ca="1">IF($G84="","",TEXT(VLOOKUP($A84,Mitglieder!$D$24:$BG$323,AU$303),"0.00"))</f>
        <v/>
      </c>
      <c r="AV84" s="45" t="str">
        <f ca="1">IF($G84="","",TEXT(VLOOKUP($A84,Mitglieder!$D$24:$BG$323,AV$303),"0.00"))</f>
        <v/>
      </c>
      <c r="AW84" s="42" t="str">
        <f ca="1">IF($G84="","",VLOOKUP($A84,Mitglieder!$D$24:$BG$323,AW$303))</f>
        <v/>
      </c>
      <c r="AX84" s="54" t="str">
        <f ca="1">IF(OR(VLOOKUP($A84,Mitglieder!$D$24:$BG$323,AX$303)="",$G84=""),"",VLOOKUP($A84,Mitglieder!$D$24:$BG$323,AX$303))</f>
        <v/>
      </c>
      <c r="AY84" s="75" t="str">
        <f t="shared" ca="1" si="2"/>
        <v/>
      </c>
      <c r="AZ84" s="43" t="str">
        <f ca="1">IF($G84="","",TEXT(VLOOKUP($A84,Mitglieder!$C$24:$BG$323,AZ$303),"TT.MM.JJJJ"))</f>
        <v/>
      </c>
      <c r="BA84" s="43" t="str">
        <f ca="1">IF($G84="","",TEXT(VLOOKUP($A84,Mitglieder!$C$24:$BG$323,BA$303),"TT.MM.JJJJ"))</f>
        <v/>
      </c>
      <c r="BB84" s="43" t="str">
        <f ca="1">IF($G84="","",TEXT(VLOOKUP($A84,Mitglieder!$C$24:$BG$323,BB$303),"TT.MM.JJJJ"))</f>
        <v/>
      </c>
      <c r="BC84" s="43" t="str">
        <f ca="1">IF($G84="","",TEXT(VLOOKUP($A84,Mitglieder!$C$24:$BG$323,BC$303),"TT.MM.JJJJ"))</f>
        <v/>
      </c>
      <c r="BD84" s="75" t="str">
        <f t="shared" ca="1" si="3"/>
        <v/>
      </c>
      <c r="BE84" s="42" t="str">
        <f ca="1">IF($G84="","",VLOOKUP($A84,Mitglieder!$D$24:$BG$323,BE$303))</f>
        <v/>
      </c>
      <c r="BF84" s="42" t="str">
        <f ca="1">IF($G84="","",VLOOKUP($A84,Mitglieder!$D$24:$BG$323,BF$303))</f>
        <v/>
      </c>
      <c r="BH84" s="75" t="str">
        <f ca="1">IF(G84="","",AY84+'Details Verein'!$D$25)</f>
        <v/>
      </c>
    </row>
    <row r="85" spans="1:60" x14ac:dyDescent="0.35">
      <c r="A85" s="42">
        <v>85</v>
      </c>
      <c r="B85" s="42"/>
      <c r="C85" s="42">
        <f ca="1">VLOOKUP($A85,Mitglieder!$D$24:$BA$323,C$303)</f>
        <v>1.0299999999999967</v>
      </c>
      <c r="D85" s="42"/>
      <c r="E85" s="42" t="str">
        <f ca="1">IF($G85="","",VLOOKUP($A85,Mitglieder!$D$24:$BG$323,E$303))</f>
        <v/>
      </c>
      <c r="F85" s="54" t="str">
        <f ca="1">IF(OR(VLOOKUP($A85,Mitglieder!$D$24:$BG$323,F$303)="",$G85=""),"",VLOOKUP($A85,Mitglieder!$D$24:$BG$323,F$303))</f>
        <v/>
      </c>
      <c r="G85" s="72" t="str">
        <f ca="1">IF(C85/ROUND(C85,0)=1,VLOOKUP($A85,Mitglieder!$D$24:$BA$323,G$303),"")</f>
        <v/>
      </c>
      <c r="H85" s="42" t="str">
        <f ca="1">IF($G85="","",VLOOKUP($A85,Mitglieder!$D$24:$BG$323,H$303))</f>
        <v/>
      </c>
      <c r="I85" s="54" t="str">
        <f ca="1">IF(OR(VLOOKUP($A85,Mitglieder!$D$24:$BG$323,I$303)="",$G85=""),"",VLOOKUP($A85,Mitglieder!$D$24:$BG$323,I$303))</f>
        <v/>
      </c>
      <c r="J85" s="42" t="str">
        <f ca="1">IF($G85="","",VLOOKUP($A85,Mitglieder!$D$24:$BG$323,J$303))</f>
        <v/>
      </c>
      <c r="K85" s="54" t="str">
        <f ca="1">IF(OR(VLOOKUP($A85,Mitglieder!$D$24:$BG$323,K$303)="",$G85=""),"",VLOOKUP($A85,Mitglieder!$D$24:$BG$323,K$303))</f>
        <v/>
      </c>
      <c r="L85" s="42" t="str">
        <f ca="1">IF($G85="","",VLOOKUP($A85,Mitglieder!$D$24:$BG$323,L$303))</f>
        <v/>
      </c>
      <c r="M85" s="42" t="str">
        <f ca="1">IF($G85="","",VLOOKUP($A85,Mitglieder!$D$24:$BG$323,M$303))</f>
        <v/>
      </c>
      <c r="N85" s="42" t="str">
        <f ca="1">IF($G85="","",VLOOKUP($A85,Mitglieder!$D$24:$BG$323,N$303))</f>
        <v/>
      </c>
      <c r="O85" s="42" t="str">
        <f ca="1">IF($G85="","",VLOOKUP($A85,Mitglieder!$D$24:$BG$323,O$303))</f>
        <v/>
      </c>
      <c r="P85" s="42" t="str">
        <f ca="1">IF($G85="","",VLOOKUP($A85,Mitglieder!$D$24:$BG$323,P$303))</f>
        <v/>
      </c>
      <c r="Q85" s="42" t="str">
        <f ca="1">IF($G85="","",VLOOKUP($A85,Mitglieder!$D$24:$BG$323,Q$303))</f>
        <v/>
      </c>
      <c r="R85" s="54" t="str">
        <f ca="1">IF(OR(VLOOKUP($A85,Mitglieder!$D$24:$BG$323,R$303)="",$G85=""),"",VLOOKUP($A85,Mitglieder!$D$24:$BG$323,R$303))</f>
        <v/>
      </c>
      <c r="S85" s="43" t="str">
        <f ca="1">IF($G85="","",TEXT(VLOOKUP($A85,Mitglieder!$D$24:$BG$323,S$303),"TT.MM.JJJJ"))</f>
        <v/>
      </c>
      <c r="T85" s="43" t="str">
        <f ca="1">IF($G85="","",TEXT(VLOOKUP($A85,Mitglieder!$D$24:$BG$323,T$303),"TT.MM.JJJJ"))</f>
        <v/>
      </c>
      <c r="U85" s="43" t="str">
        <f ca="1">IF($G85="","",TEXT(VLOOKUP($A85,Mitglieder!$D$24:$BG$323,U$303),"TT.MM.JJJJ"))</f>
        <v/>
      </c>
      <c r="V85" s="54" t="str">
        <f ca="1">IF(OR(VLOOKUP($A85,Mitglieder!$D$24:$BG$323,V$303)="",$G85=""),"",VLOOKUP($A85,Mitglieder!$D$24:$BG$323,V$303))</f>
        <v/>
      </c>
      <c r="W85" s="54" t="str">
        <f ca="1">IF(OR(VLOOKUP($A85,Mitglieder!$D$24:$BG$323,W$303)="",$G85=""),"",VLOOKUP($A85,Mitglieder!$D$24:$BG$323,W$303))</f>
        <v/>
      </c>
      <c r="X85" s="54" t="str">
        <f ca="1">IF(OR(VLOOKUP($A85,Mitglieder!$D$24:$BG$323,X$303)="",$G85=""),"",VLOOKUP($A85,Mitglieder!$D$24:$BG$323,X$303))</f>
        <v/>
      </c>
      <c r="Y85" s="54" t="str">
        <f ca="1">IF(OR(VLOOKUP($A85,Mitglieder!$D$24:$BG$323,Y$303)="",$G85=""),"",VLOOKUP($A85,Mitglieder!$D$24:$BG$323,Y$303))</f>
        <v/>
      </c>
      <c r="Z85" s="54" t="str">
        <f ca="1">IF(OR(VLOOKUP($A85,Mitglieder!$D$24:$BG$323,Z$303)="",$G85=""),"",VLOOKUP($A85,Mitglieder!$D$24:$BG$323,Z$303))</f>
        <v/>
      </c>
      <c r="AA85" s="54" t="str">
        <f ca="1">IF(OR(VLOOKUP($A85,Mitglieder!$D$24:$BG$323,AA$303)="",$G85=""),"",VLOOKUP($A85,Mitglieder!$D$24:$BG$323,AA$303))</f>
        <v/>
      </c>
      <c r="AB85" s="54" t="str">
        <f ca="1">IF(OR(VLOOKUP($A85,Mitglieder!$D$24:$BG$323,AB$303)="",$G85=""),"",VLOOKUP($A85,Mitglieder!$D$24:$BG$323,AB$303))</f>
        <v/>
      </c>
      <c r="AC85" s="54" t="str">
        <f ca="1">IF(OR(VLOOKUP($A85,Mitglieder!$D$24:$BG$323,AC$303)="",$G85=""),"",VLOOKUP($A85,Mitglieder!$D$24:$BG$323,AC$303))</f>
        <v/>
      </c>
      <c r="AD85" s="54" t="str">
        <f ca="1">IF(OR(VLOOKUP($A85,Mitglieder!$D$24:$BG$323,AD$303)="",$G85=""),"",VLOOKUP($A85,Mitglieder!$D$24:$BG$323,AD$303))</f>
        <v/>
      </c>
      <c r="AE85" s="54" t="str">
        <f ca="1">IF(OR(VLOOKUP($A85,Mitglieder!$D$24:$BG$323,AE$303)="",$G85=""),"",VLOOKUP($A85,Mitglieder!$D$24:$BG$323,AE$303))</f>
        <v/>
      </c>
      <c r="AF85" s="54" t="str">
        <f ca="1">IF(OR(VLOOKUP($A85,Mitglieder!$D$24:$BG$323,AF$303)="",$G85=""),"",VLOOKUP($A85,Mitglieder!$D$24:$BG$323,AF$303))</f>
        <v/>
      </c>
      <c r="AG85" s="54" t="str">
        <f ca="1">IF(OR(VLOOKUP($A85,Mitglieder!$D$24:$BG$323,AG$303)="",$G85=""),"",VLOOKUP($A85,Mitglieder!$D$24:$BG$323,AG$303))</f>
        <v/>
      </c>
      <c r="AH85" s="54" t="str">
        <f ca="1">IF(OR(VLOOKUP($A85,Mitglieder!$D$24:$BG$323,AH$303)="",$G85=""),"",VLOOKUP($A85,Mitglieder!$D$24:$BG$323,AH$303))</f>
        <v/>
      </c>
      <c r="AI85" s="54" t="str">
        <f ca="1">IF(OR(VLOOKUP($A85,Mitglieder!$D$24:$BG$323,AI$303)="",$G85=""),"",VLOOKUP($A85,Mitglieder!$D$24:$BG$323,AI$303))</f>
        <v/>
      </c>
      <c r="AJ85" s="54" t="str">
        <f ca="1">IF(OR(VLOOKUP($A85,Mitglieder!$D$24:$BG$323,AJ$303)="",$G85=""),"",VLOOKUP($A85,Mitglieder!$D$24:$BG$323,AJ$303))</f>
        <v/>
      </c>
      <c r="AK85" s="54" t="str">
        <f ca="1">IF(OR(VLOOKUP($A85,Mitglieder!$D$24:$BG$323,AK$303)="",$G85=""),"",VLOOKUP($A85,Mitglieder!$D$24:$BG$323,AK$303))</f>
        <v/>
      </c>
      <c r="AL85" s="54" t="str">
        <f ca="1">IF(OR(VLOOKUP($A85,Mitglieder!$D$24:$BG$323,AL$303)="",$G85=""),"",VLOOKUP($A85,Mitglieder!$D$24:$BG$323,AL$303))</f>
        <v/>
      </c>
      <c r="AM85" s="42" t="str">
        <f ca="1">IF($G85="","",VLOOKUP($A85,Mitglieder!$D$24:$BG$323,AM$303))</f>
        <v/>
      </c>
      <c r="AN85" s="54" t="str">
        <f ca="1">IF(OR(VLOOKUP($A85,Mitglieder!$D$24:$BG$323,AN$303)="",$G85=""),"",VLOOKUP($A85,Mitglieder!$D$24:$BG$323,AN$303))</f>
        <v/>
      </c>
      <c r="AO85" s="43" t="str">
        <f ca="1">IF($G85="","",TEXT(VLOOKUP($A85,Mitglieder!$D$24:$BG$323,AO$303),"TT.MM.JJJJ"))</f>
        <v/>
      </c>
      <c r="AP85" s="42" t="str">
        <f ca="1">IF($G85="","",VLOOKUP($A85,Mitglieder!$D$24:$BG$323,AP$303))</f>
        <v/>
      </c>
      <c r="AQ85" s="45" t="str">
        <f ca="1">IF($G85="","",TEXT(VLOOKUP($A85,Mitglieder!$D$24:$BG$323,AQ$303),"0.00"))</f>
        <v/>
      </c>
      <c r="AR85" s="54" t="str">
        <f ca="1">IF(OR(VLOOKUP($A85,Mitglieder!$D$24:$BG$323,AR$303)="",$G85=""),"",VLOOKUP($A85,Mitglieder!$D$24:$BG$323,AR$303))</f>
        <v/>
      </c>
      <c r="AS85" s="45" t="str">
        <f ca="1">IF($G85="","",TEXT(VLOOKUP($A85,Mitglieder!$D$24:$BG$323,AS$303),"0.00"))</f>
        <v/>
      </c>
      <c r="AT85" s="54" t="str">
        <f ca="1">IF(OR(VLOOKUP($A85,Mitglieder!$D$24:$BG$323,AT$303)="",$G85=""),"",VLOOKUP($A85,Mitglieder!$D$24:$BG$323,AT$303))</f>
        <v/>
      </c>
      <c r="AU85" s="45" t="str">
        <f ca="1">IF($G85="","",TEXT(VLOOKUP($A85,Mitglieder!$D$24:$BG$323,AU$303),"0.00"))</f>
        <v/>
      </c>
      <c r="AV85" s="45" t="str">
        <f ca="1">IF($G85="","",TEXT(VLOOKUP($A85,Mitglieder!$D$24:$BG$323,AV$303),"0.00"))</f>
        <v/>
      </c>
      <c r="AW85" s="42" t="str">
        <f ca="1">IF($G85="","",VLOOKUP($A85,Mitglieder!$D$24:$BG$323,AW$303))</f>
        <v/>
      </c>
      <c r="AX85" s="54" t="str">
        <f ca="1">IF(OR(VLOOKUP($A85,Mitglieder!$D$24:$BG$323,AX$303)="",$G85=""),"",VLOOKUP($A85,Mitglieder!$D$24:$BG$323,AX$303))</f>
        <v/>
      </c>
      <c r="AY85" s="75" t="str">
        <f t="shared" ca="1" si="2"/>
        <v/>
      </c>
      <c r="AZ85" s="43" t="str">
        <f ca="1">IF($G85="","",TEXT(VLOOKUP($A85,Mitglieder!$C$24:$BG$323,AZ$303),"TT.MM.JJJJ"))</f>
        <v/>
      </c>
      <c r="BA85" s="43" t="str">
        <f ca="1">IF($G85="","",TEXT(VLOOKUP($A85,Mitglieder!$C$24:$BG$323,BA$303),"TT.MM.JJJJ"))</f>
        <v/>
      </c>
      <c r="BB85" s="43" t="str">
        <f ca="1">IF($G85="","",TEXT(VLOOKUP($A85,Mitglieder!$C$24:$BG$323,BB$303),"TT.MM.JJJJ"))</f>
        <v/>
      </c>
      <c r="BC85" s="43" t="str">
        <f ca="1">IF($G85="","",TEXT(VLOOKUP($A85,Mitglieder!$C$24:$BG$323,BC$303),"TT.MM.JJJJ"))</f>
        <v/>
      </c>
      <c r="BD85" s="75" t="str">
        <f t="shared" ca="1" si="3"/>
        <v/>
      </c>
      <c r="BE85" s="42" t="str">
        <f ca="1">IF($G85="","",VLOOKUP($A85,Mitglieder!$D$24:$BG$323,BE$303))</f>
        <v/>
      </c>
      <c r="BF85" s="42" t="str">
        <f ca="1">IF($G85="","",VLOOKUP($A85,Mitglieder!$D$24:$BG$323,BF$303))</f>
        <v/>
      </c>
      <c r="BH85" s="75" t="str">
        <f ca="1">IF(G85="","",AY85+'Details Verein'!$D$25)</f>
        <v/>
      </c>
    </row>
    <row r="86" spans="1:60" x14ac:dyDescent="0.35">
      <c r="A86" s="42">
        <v>86</v>
      </c>
      <c r="B86" s="42"/>
      <c r="C86" s="42">
        <f ca="1">VLOOKUP($A86,Mitglieder!$D$24:$BA$323,C$303)</f>
        <v>1.0299999999999967</v>
      </c>
      <c r="D86" s="42"/>
      <c r="E86" s="42" t="str">
        <f ca="1">IF($G86="","",VLOOKUP($A86,Mitglieder!$D$24:$BG$323,E$303))</f>
        <v/>
      </c>
      <c r="F86" s="54" t="str">
        <f ca="1">IF(OR(VLOOKUP($A86,Mitglieder!$D$24:$BG$323,F$303)="",$G86=""),"",VLOOKUP($A86,Mitglieder!$D$24:$BG$323,F$303))</f>
        <v/>
      </c>
      <c r="G86" s="72" t="str">
        <f ca="1">IF(C86/ROUND(C86,0)=1,VLOOKUP($A86,Mitglieder!$D$24:$BA$323,G$303),"")</f>
        <v/>
      </c>
      <c r="H86" s="42" t="str">
        <f ca="1">IF($G86="","",VLOOKUP($A86,Mitglieder!$D$24:$BG$323,H$303))</f>
        <v/>
      </c>
      <c r="I86" s="54" t="str">
        <f ca="1">IF(OR(VLOOKUP($A86,Mitglieder!$D$24:$BG$323,I$303)="",$G86=""),"",VLOOKUP($A86,Mitglieder!$D$24:$BG$323,I$303))</f>
        <v/>
      </c>
      <c r="J86" s="42" t="str">
        <f ca="1">IF($G86="","",VLOOKUP($A86,Mitglieder!$D$24:$BG$323,J$303))</f>
        <v/>
      </c>
      <c r="K86" s="54" t="str">
        <f ca="1">IF(OR(VLOOKUP($A86,Mitglieder!$D$24:$BG$323,K$303)="",$G86=""),"",VLOOKUP($A86,Mitglieder!$D$24:$BG$323,K$303))</f>
        <v/>
      </c>
      <c r="L86" s="42" t="str">
        <f ca="1">IF($G86="","",VLOOKUP($A86,Mitglieder!$D$24:$BG$323,L$303))</f>
        <v/>
      </c>
      <c r="M86" s="42" t="str">
        <f ca="1">IF($G86="","",VLOOKUP($A86,Mitglieder!$D$24:$BG$323,M$303))</f>
        <v/>
      </c>
      <c r="N86" s="42" t="str">
        <f ca="1">IF($G86="","",VLOOKUP($A86,Mitglieder!$D$24:$BG$323,N$303))</f>
        <v/>
      </c>
      <c r="O86" s="42" t="str">
        <f ca="1">IF($G86="","",VLOOKUP($A86,Mitglieder!$D$24:$BG$323,O$303))</f>
        <v/>
      </c>
      <c r="P86" s="42" t="str">
        <f ca="1">IF($G86="","",VLOOKUP($A86,Mitglieder!$D$24:$BG$323,P$303))</f>
        <v/>
      </c>
      <c r="Q86" s="42" t="str">
        <f ca="1">IF($G86="","",VLOOKUP($A86,Mitglieder!$D$24:$BG$323,Q$303))</f>
        <v/>
      </c>
      <c r="R86" s="54" t="str">
        <f ca="1">IF(OR(VLOOKUP($A86,Mitglieder!$D$24:$BG$323,R$303)="",$G86=""),"",VLOOKUP($A86,Mitglieder!$D$24:$BG$323,R$303))</f>
        <v/>
      </c>
      <c r="S86" s="43" t="str">
        <f ca="1">IF($G86="","",TEXT(VLOOKUP($A86,Mitglieder!$D$24:$BG$323,S$303),"TT.MM.JJJJ"))</f>
        <v/>
      </c>
      <c r="T86" s="43" t="str">
        <f ca="1">IF($G86="","",TEXT(VLOOKUP($A86,Mitglieder!$D$24:$BG$323,T$303),"TT.MM.JJJJ"))</f>
        <v/>
      </c>
      <c r="U86" s="43" t="str">
        <f ca="1">IF($G86="","",TEXT(VLOOKUP($A86,Mitglieder!$D$24:$BG$323,U$303),"TT.MM.JJJJ"))</f>
        <v/>
      </c>
      <c r="V86" s="54" t="str">
        <f ca="1">IF(OR(VLOOKUP($A86,Mitglieder!$D$24:$BG$323,V$303)="",$G86=""),"",VLOOKUP($A86,Mitglieder!$D$24:$BG$323,V$303))</f>
        <v/>
      </c>
      <c r="W86" s="54" t="str">
        <f ca="1">IF(OR(VLOOKUP($A86,Mitglieder!$D$24:$BG$323,W$303)="",$G86=""),"",VLOOKUP($A86,Mitglieder!$D$24:$BG$323,W$303))</f>
        <v/>
      </c>
      <c r="X86" s="54" t="str">
        <f ca="1">IF(OR(VLOOKUP($A86,Mitglieder!$D$24:$BG$323,X$303)="",$G86=""),"",VLOOKUP($A86,Mitglieder!$D$24:$BG$323,X$303))</f>
        <v/>
      </c>
      <c r="Y86" s="54" t="str">
        <f ca="1">IF(OR(VLOOKUP($A86,Mitglieder!$D$24:$BG$323,Y$303)="",$G86=""),"",VLOOKUP($A86,Mitglieder!$D$24:$BG$323,Y$303))</f>
        <v/>
      </c>
      <c r="Z86" s="54" t="str">
        <f ca="1">IF(OR(VLOOKUP($A86,Mitglieder!$D$24:$BG$323,Z$303)="",$G86=""),"",VLOOKUP($A86,Mitglieder!$D$24:$BG$323,Z$303))</f>
        <v/>
      </c>
      <c r="AA86" s="54" t="str">
        <f ca="1">IF(OR(VLOOKUP($A86,Mitglieder!$D$24:$BG$323,AA$303)="",$G86=""),"",VLOOKUP($A86,Mitglieder!$D$24:$BG$323,AA$303))</f>
        <v/>
      </c>
      <c r="AB86" s="54" t="str">
        <f ca="1">IF(OR(VLOOKUP($A86,Mitglieder!$D$24:$BG$323,AB$303)="",$G86=""),"",VLOOKUP($A86,Mitglieder!$D$24:$BG$323,AB$303))</f>
        <v/>
      </c>
      <c r="AC86" s="54" t="str">
        <f ca="1">IF(OR(VLOOKUP($A86,Mitglieder!$D$24:$BG$323,AC$303)="",$G86=""),"",VLOOKUP($A86,Mitglieder!$D$24:$BG$323,AC$303))</f>
        <v/>
      </c>
      <c r="AD86" s="54" t="str">
        <f ca="1">IF(OR(VLOOKUP($A86,Mitglieder!$D$24:$BG$323,AD$303)="",$G86=""),"",VLOOKUP($A86,Mitglieder!$D$24:$BG$323,AD$303))</f>
        <v/>
      </c>
      <c r="AE86" s="54" t="str">
        <f ca="1">IF(OR(VLOOKUP($A86,Mitglieder!$D$24:$BG$323,AE$303)="",$G86=""),"",VLOOKUP($A86,Mitglieder!$D$24:$BG$323,AE$303))</f>
        <v/>
      </c>
      <c r="AF86" s="54" t="str">
        <f ca="1">IF(OR(VLOOKUP($A86,Mitglieder!$D$24:$BG$323,AF$303)="",$G86=""),"",VLOOKUP($A86,Mitglieder!$D$24:$BG$323,AF$303))</f>
        <v/>
      </c>
      <c r="AG86" s="54" t="str">
        <f ca="1">IF(OR(VLOOKUP($A86,Mitglieder!$D$24:$BG$323,AG$303)="",$G86=""),"",VLOOKUP($A86,Mitglieder!$D$24:$BG$323,AG$303))</f>
        <v/>
      </c>
      <c r="AH86" s="54" t="str">
        <f ca="1">IF(OR(VLOOKUP($A86,Mitglieder!$D$24:$BG$323,AH$303)="",$G86=""),"",VLOOKUP($A86,Mitglieder!$D$24:$BG$323,AH$303))</f>
        <v/>
      </c>
      <c r="AI86" s="54" t="str">
        <f ca="1">IF(OR(VLOOKUP($A86,Mitglieder!$D$24:$BG$323,AI$303)="",$G86=""),"",VLOOKUP($A86,Mitglieder!$D$24:$BG$323,AI$303))</f>
        <v/>
      </c>
      <c r="AJ86" s="54" t="str">
        <f ca="1">IF(OR(VLOOKUP($A86,Mitglieder!$D$24:$BG$323,AJ$303)="",$G86=""),"",VLOOKUP($A86,Mitglieder!$D$24:$BG$323,AJ$303))</f>
        <v/>
      </c>
      <c r="AK86" s="54" t="str">
        <f ca="1">IF(OR(VLOOKUP($A86,Mitglieder!$D$24:$BG$323,AK$303)="",$G86=""),"",VLOOKUP($A86,Mitglieder!$D$24:$BG$323,AK$303))</f>
        <v/>
      </c>
      <c r="AL86" s="54" t="str">
        <f ca="1">IF(OR(VLOOKUP($A86,Mitglieder!$D$24:$BG$323,AL$303)="",$G86=""),"",VLOOKUP($A86,Mitglieder!$D$24:$BG$323,AL$303))</f>
        <v/>
      </c>
      <c r="AM86" s="42" t="str">
        <f ca="1">IF($G86="","",VLOOKUP($A86,Mitglieder!$D$24:$BG$323,AM$303))</f>
        <v/>
      </c>
      <c r="AN86" s="54" t="str">
        <f ca="1">IF(OR(VLOOKUP($A86,Mitglieder!$D$24:$BG$323,AN$303)="",$G86=""),"",VLOOKUP($A86,Mitglieder!$D$24:$BG$323,AN$303))</f>
        <v/>
      </c>
      <c r="AO86" s="43" t="str">
        <f ca="1">IF($G86="","",TEXT(VLOOKUP($A86,Mitglieder!$D$24:$BG$323,AO$303),"TT.MM.JJJJ"))</f>
        <v/>
      </c>
      <c r="AP86" s="42" t="str">
        <f ca="1">IF($G86="","",VLOOKUP($A86,Mitglieder!$D$24:$BG$323,AP$303))</f>
        <v/>
      </c>
      <c r="AQ86" s="45" t="str">
        <f ca="1">IF($G86="","",TEXT(VLOOKUP($A86,Mitglieder!$D$24:$BG$323,AQ$303),"0.00"))</f>
        <v/>
      </c>
      <c r="AR86" s="54" t="str">
        <f ca="1">IF(OR(VLOOKUP($A86,Mitglieder!$D$24:$BG$323,AR$303)="",$G86=""),"",VLOOKUP($A86,Mitglieder!$D$24:$BG$323,AR$303))</f>
        <v/>
      </c>
      <c r="AS86" s="45" t="str">
        <f ca="1">IF($G86="","",TEXT(VLOOKUP($A86,Mitglieder!$D$24:$BG$323,AS$303),"0.00"))</f>
        <v/>
      </c>
      <c r="AT86" s="54" t="str">
        <f ca="1">IF(OR(VLOOKUP($A86,Mitglieder!$D$24:$BG$323,AT$303)="",$G86=""),"",VLOOKUP($A86,Mitglieder!$D$24:$BG$323,AT$303))</f>
        <v/>
      </c>
      <c r="AU86" s="45" t="str">
        <f ca="1">IF($G86="","",TEXT(VLOOKUP($A86,Mitglieder!$D$24:$BG$323,AU$303),"0.00"))</f>
        <v/>
      </c>
      <c r="AV86" s="45" t="str">
        <f ca="1">IF($G86="","",TEXT(VLOOKUP($A86,Mitglieder!$D$24:$BG$323,AV$303),"0.00"))</f>
        <v/>
      </c>
      <c r="AW86" s="42" t="str">
        <f ca="1">IF($G86="","",VLOOKUP($A86,Mitglieder!$D$24:$BG$323,AW$303))</f>
        <v/>
      </c>
      <c r="AX86" s="54" t="str">
        <f ca="1">IF(OR(VLOOKUP($A86,Mitglieder!$D$24:$BG$323,AX$303)="",$G86=""),"",VLOOKUP($A86,Mitglieder!$D$24:$BG$323,AX$303))</f>
        <v/>
      </c>
      <c r="AY86" s="75" t="str">
        <f t="shared" ca="1" si="2"/>
        <v/>
      </c>
      <c r="AZ86" s="43" t="str">
        <f ca="1">IF($G86="","",TEXT(VLOOKUP($A86,Mitglieder!$C$24:$BG$323,AZ$303),"TT.MM.JJJJ"))</f>
        <v/>
      </c>
      <c r="BA86" s="43" t="str">
        <f ca="1">IF($G86="","",TEXT(VLOOKUP($A86,Mitglieder!$C$24:$BG$323,BA$303),"TT.MM.JJJJ"))</f>
        <v/>
      </c>
      <c r="BB86" s="43" t="str">
        <f ca="1">IF($G86="","",TEXT(VLOOKUP($A86,Mitglieder!$C$24:$BG$323,BB$303),"TT.MM.JJJJ"))</f>
        <v/>
      </c>
      <c r="BC86" s="43" t="str">
        <f ca="1">IF($G86="","",TEXT(VLOOKUP($A86,Mitglieder!$C$24:$BG$323,BC$303),"TT.MM.JJJJ"))</f>
        <v/>
      </c>
      <c r="BD86" s="75" t="str">
        <f t="shared" ca="1" si="3"/>
        <v/>
      </c>
      <c r="BE86" s="42" t="str">
        <f ca="1">IF($G86="","",VLOOKUP($A86,Mitglieder!$D$24:$BG$323,BE$303))</f>
        <v/>
      </c>
      <c r="BF86" s="42" t="str">
        <f ca="1">IF($G86="","",VLOOKUP($A86,Mitglieder!$D$24:$BG$323,BF$303))</f>
        <v/>
      </c>
      <c r="BH86" s="75" t="str">
        <f ca="1">IF(G86="","",AY86+'Details Verein'!$D$25)</f>
        <v/>
      </c>
    </row>
    <row r="87" spans="1:60" x14ac:dyDescent="0.35">
      <c r="A87" s="42">
        <v>87</v>
      </c>
      <c r="B87" s="42"/>
      <c r="C87" s="42">
        <f ca="1">VLOOKUP($A87,Mitglieder!$D$24:$BA$323,C$303)</f>
        <v>1.0299999999999967</v>
      </c>
      <c r="D87" s="42"/>
      <c r="E87" s="42" t="str">
        <f ca="1">IF($G87="","",VLOOKUP($A87,Mitglieder!$D$24:$BG$323,E$303))</f>
        <v/>
      </c>
      <c r="F87" s="54" t="str">
        <f ca="1">IF(OR(VLOOKUP($A87,Mitglieder!$D$24:$BG$323,F$303)="",$G87=""),"",VLOOKUP($A87,Mitglieder!$D$24:$BG$323,F$303))</f>
        <v/>
      </c>
      <c r="G87" s="72" t="str">
        <f ca="1">IF(C87/ROUND(C87,0)=1,VLOOKUP($A87,Mitglieder!$D$24:$BA$323,G$303),"")</f>
        <v/>
      </c>
      <c r="H87" s="42" t="str">
        <f ca="1">IF($G87="","",VLOOKUP($A87,Mitglieder!$D$24:$BG$323,H$303))</f>
        <v/>
      </c>
      <c r="I87" s="54" t="str">
        <f ca="1">IF(OR(VLOOKUP($A87,Mitglieder!$D$24:$BG$323,I$303)="",$G87=""),"",VLOOKUP($A87,Mitglieder!$D$24:$BG$323,I$303))</f>
        <v/>
      </c>
      <c r="J87" s="42" t="str">
        <f ca="1">IF($G87="","",VLOOKUP($A87,Mitglieder!$D$24:$BG$323,J$303))</f>
        <v/>
      </c>
      <c r="K87" s="54" t="str">
        <f ca="1">IF(OR(VLOOKUP($A87,Mitglieder!$D$24:$BG$323,K$303)="",$G87=""),"",VLOOKUP($A87,Mitglieder!$D$24:$BG$323,K$303))</f>
        <v/>
      </c>
      <c r="L87" s="42" t="str">
        <f ca="1">IF($G87="","",VLOOKUP($A87,Mitglieder!$D$24:$BG$323,L$303))</f>
        <v/>
      </c>
      <c r="M87" s="42" t="str">
        <f ca="1">IF($G87="","",VLOOKUP($A87,Mitglieder!$D$24:$BG$323,M$303))</f>
        <v/>
      </c>
      <c r="N87" s="42" t="str">
        <f ca="1">IF($G87="","",VLOOKUP($A87,Mitglieder!$D$24:$BG$323,N$303))</f>
        <v/>
      </c>
      <c r="O87" s="42" t="str">
        <f ca="1">IF($G87="","",VLOOKUP($A87,Mitglieder!$D$24:$BG$323,O$303))</f>
        <v/>
      </c>
      <c r="P87" s="42" t="str">
        <f ca="1">IF($G87="","",VLOOKUP($A87,Mitglieder!$D$24:$BG$323,P$303))</f>
        <v/>
      </c>
      <c r="Q87" s="42" t="str">
        <f ca="1">IF($G87="","",VLOOKUP($A87,Mitglieder!$D$24:$BG$323,Q$303))</f>
        <v/>
      </c>
      <c r="R87" s="54" t="str">
        <f ca="1">IF(OR(VLOOKUP($A87,Mitglieder!$D$24:$BG$323,R$303)="",$G87=""),"",VLOOKUP($A87,Mitglieder!$D$24:$BG$323,R$303))</f>
        <v/>
      </c>
      <c r="S87" s="43" t="str">
        <f ca="1">IF($G87="","",TEXT(VLOOKUP($A87,Mitglieder!$D$24:$BG$323,S$303),"TT.MM.JJJJ"))</f>
        <v/>
      </c>
      <c r="T87" s="43" t="str">
        <f ca="1">IF($G87="","",TEXT(VLOOKUP($A87,Mitglieder!$D$24:$BG$323,T$303),"TT.MM.JJJJ"))</f>
        <v/>
      </c>
      <c r="U87" s="43" t="str">
        <f ca="1">IF($G87="","",TEXT(VLOOKUP($A87,Mitglieder!$D$24:$BG$323,U$303),"TT.MM.JJJJ"))</f>
        <v/>
      </c>
      <c r="V87" s="54" t="str">
        <f ca="1">IF(OR(VLOOKUP($A87,Mitglieder!$D$24:$BG$323,V$303)="",$G87=""),"",VLOOKUP($A87,Mitglieder!$D$24:$BG$323,V$303))</f>
        <v/>
      </c>
      <c r="W87" s="54" t="str">
        <f ca="1">IF(OR(VLOOKUP($A87,Mitglieder!$D$24:$BG$323,W$303)="",$G87=""),"",VLOOKUP($A87,Mitglieder!$D$24:$BG$323,W$303))</f>
        <v/>
      </c>
      <c r="X87" s="54" t="str">
        <f ca="1">IF(OR(VLOOKUP($A87,Mitglieder!$D$24:$BG$323,X$303)="",$G87=""),"",VLOOKUP($A87,Mitglieder!$D$24:$BG$323,X$303))</f>
        <v/>
      </c>
      <c r="Y87" s="54" t="str">
        <f ca="1">IF(OR(VLOOKUP($A87,Mitglieder!$D$24:$BG$323,Y$303)="",$G87=""),"",VLOOKUP($A87,Mitglieder!$D$24:$BG$323,Y$303))</f>
        <v/>
      </c>
      <c r="Z87" s="54" t="str">
        <f ca="1">IF(OR(VLOOKUP($A87,Mitglieder!$D$24:$BG$323,Z$303)="",$G87=""),"",VLOOKUP($A87,Mitglieder!$D$24:$BG$323,Z$303))</f>
        <v/>
      </c>
      <c r="AA87" s="54" t="str">
        <f ca="1">IF(OR(VLOOKUP($A87,Mitglieder!$D$24:$BG$323,AA$303)="",$G87=""),"",VLOOKUP($A87,Mitglieder!$D$24:$BG$323,AA$303))</f>
        <v/>
      </c>
      <c r="AB87" s="54" t="str">
        <f ca="1">IF(OR(VLOOKUP($A87,Mitglieder!$D$24:$BG$323,AB$303)="",$G87=""),"",VLOOKUP($A87,Mitglieder!$D$24:$BG$323,AB$303))</f>
        <v/>
      </c>
      <c r="AC87" s="54" t="str">
        <f ca="1">IF(OR(VLOOKUP($A87,Mitglieder!$D$24:$BG$323,AC$303)="",$G87=""),"",VLOOKUP($A87,Mitglieder!$D$24:$BG$323,AC$303))</f>
        <v/>
      </c>
      <c r="AD87" s="54" t="str">
        <f ca="1">IF(OR(VLOOKUP($A87,Mitglieder!$D$24:$BG$323,AD$303)="",$G87=""),"",VLOOKUP($A87,Mitglieder!$D$24:$BG$323,AD$303))</f>
        <v/>
      </c>
      <c r="AE87" s="54" t="str">
        <f ca="1">IF(OR(VLOOKUP($A87,Mitglieder!$D$24:$BG$323,AE$303)="",$G87=""),"",VLOOKUP($A87,Mitglieder!$D$24:$BG$323,AE$303))</f>
        <v/>
      </c>
      <c r="AF87" s="54" t="str">
        <f ca="1">IF(OR(VLOOKUP($A87,Mitglieder!$D$24:$BG$323,AF$303)="",$G87=""),"",VLOOKUP($A87,Mitglieder!$D$24:$BG$323,AF$303))</f>
        <v/>
      </c>
      <c r="AG87" s="54" t="str">
        <f ca="1">IF(OR(VLOOKUP($A87,Mitglieder!$D$24:$BG$323,AG$303)="",$G87=""),"",VLOOKUP($A87,Mitglieder!$D$24:$BG$323,AG$303))</f>
        <v/>
      </c>
      <c r="AH87" s="54" t="str">
        <f ca="1">IF(OR(VLOOKUP($A87,Mitglieder!$D$24:$BG$323,AH$303)="",$G87=""),"",VLOOKUP($A87,Mitglieder!$D$24:$BG$323,AH$303))</f>
        <v/>
      </c>
      <c r="AI87" s="54" t="str">
        <f ca="1">IF(OR(VLOOKUP($A87,Mitglieder!$D$24:$BG$323,AI$303)="",$G87=""),"",VLOOKUP($A87,Mitglieder!$D$24:$BG$323,AI$303))</f>
        <v/>
      </c>
      <c r="AJ87" s="54" t="str">
        <f ca="1">IF(OR(VLOOKUP($A87,Mitglieder!$D$24:$BG$323,AJ$303)="",$G87=""),"",VLOOKUP($A87,Mitglieder!$D$24:$BG$323,AJ$303))</f>
        <v/>
      </c>
      <c r="AK87" s="54" t="str">
        <f ca="1">IF(OR(VLOOKUP($A87,Mitglieder!$D$24:$BG$323,AK$303)="",$G87=""),"",VLOOKUP($A87,Mitglieder!$D$24:$BG$323,AK$303))</f>
        <v/>
      </c>
      <c r="AL87" s="54" t="str">
        <f ca="1">IF(OR(VLOOKUP($A87,Mitglieder!$D$24:$BG$323,AL$303)="",$G87=""),"",VLOOKUP($A87,Mitglieder!$D$24:$BG$323,AL$303))</f>
        <v/>
      </c>
      <c r="AM87" s="42" t="str">
        <f ca="1">IF($G87="","",VLOOKUP($A87,Mitglieder!$D$24:$BG$323,AM$303))</f>
        <v/>
      </c>
      <c r="AN87" s="54" t="str">
        <f ca="1">IF(OR(VLOOKUP($A87,Mitglieder!$D$24:$BG$323,AN$303)="",$G87=""),"",VLOOKUP($A87,Mitglieder!$D$24:$BG$323,AN$303))</f>
        <v/>
      </c>
      <c r="AO87" s="43" t="str">
        <f ca="1">IF($G87="","",TEXT(VLOOKUP($A87,Mitglieder!$D$24:$BG$323,AO$303),"TT.MM.JJJJ"))</f>
        <v/>
      </c>
      <c r="AP87" s="42" t="str">
        <f ca="1">IF($G87="","",VLOOKUP($A87,Mitglieder!$D$24:$BG$323,AP$303))</f>
        <v/>
      </c>
      <c r="AQ87" s="45" t="str">
        <f ca="1">IF($G87="","",TEXT(VLOOKUP($A87,Mitglieder!$D$24:$BG$323,AQ$303),"0.00"))</f>
        <v/>
      </c>
      <c r="AR87" s="54" t="str">
        <f ca="1">IF(OR(VLOOKUP($A87,Mitglieder!$D$24:$BG$323,AR$303)="",$G87=""),"",VLOOKUP($A87,Mitglieder!$D$24:$BG$323,AR$303))</f>
        <v/>
      </c>
      <c r="AS87" s="45" t="str">
        <f ca="1">IF($G87="","",TEXT(VLOOKUP($A87,Mitglieder!$D$24:$BG$323,AS$303),"0.00"))</f>
        <v/>
      </c>
      <c r="AT87" s="54" t="str">
        <f ca="1">IF(OR(VLOOKUP($A87,Mitglieder!$D$24:$BG$323,AT$303)="",$G87=""),"",VLOOKUP($A87,Mitglieder!$D$24:$BG$323,AT$303))</f>
        <v/>
      </c>
      <c r="AU87" s="45" t="str">
        <f ca="1">IF($G87="","",TEXT(VLOOKUP($A87,Mitglieder!$D$24:$BG$323,AU$303),"0.00"))</f>
        <v/>
      </c>
      <c r="AV87" s="45" t="str">
        <f ca="1">IF($G87="","",TEXT(VLOOKUP($A87,Mitglieder!$D$24:$BG$323,AV$303),"0.00"))</f>
        <v/>
      </c>
      <c r="AW87" s="42" t="str">
        <f ca="1">IF($G87="","",VLOOKUP($A87,Mitglieder!$D$24:$BG$323,AW$303))</f>
        <v/>
      </c>
      <c r="AX87" s="54" t="str">
        <f ca="1">IF(OR(VLOOKUP($A87,Mitglieder!$D$24:$BG$323,AX$303)="",$G87=""),"",VLOOKUP($A87,Mitglieder!$D$24:$BG$323,AX$303))</f>
        <v/>
      </c>
      <c r="AY87" s="75" t="str">
        <f t="shared" ca="1" si="2"/>
        <v/>
      </c>
      <c r="AZ87" s="43" t="str">
        <f ca="1">IF($G87="","",TEXT(VLOOKUP($A87,Mitglieder!$C$24:$BG$323,AZ$303),"TT.MM.JJJJ"))</f>
        <v/>
      </c>
      <c r="BA87" s="43" t="str">
        <f ca="1">IF($G87="","",TEXT(VLOOKUP($A87,Mitglieder!$C$24:$BG$323,BA$303),"TT.MM.JJJJ"))</f>
        <v/>
      </c>
      <c r="BB87" s="43" t="str">
        <f ca="1">IF($G87="","",TEXT(VLOOKUP($A87,Mitglieder!$C$24:$BG$323,BB$303),"TT.MM.JJJJ"))</f>
        <v/>
      </c>
      <c r="BC87" s="43" t="str">
        <f ca="1">IF($G87="","",TEXT(VLOOKUP($A87,Mitglieder!$C$24:$BG$323,BC$303),"TT.MM.JJJJ"))</f>
        <v/>
      </c>
      <c r="BD87" s="75" t="str">
        <f t="shared" ca="1" si="3"/>
        <v/>
      </c>
      <c r="BE87" s="42" t="str">
        <f ca="1">IF($G87="","",VLOOKUP($A87,Mitglieder!$D$24:$BG$323,BE$303))</f>
        <v/>
      </c>
      <c r="BF87" s="42" t="str">
        <f ca="1">IF($G87="","",VLOOKUP($A87,Mitglieder!$D$24:$BG$323,BF$303))</f>
        <v/>
      </c>
      <c r="BH87" s="75" t="str">
        <f ca="1">IF(G87="","",AY87+'Details Verein'!$D$25)</f>
        <v/>
      </c>
    </row>
    <row r="88" spans="1:60" x14ac:dyDescent="0.35">
      <c r="A88" s="42">
        <v>88</v>
      </c>
      <c r="B88" s="42"/>
      <c r="C88" s="42">
        <f ca="1">VLOOKUP($A88,Mitglieder!$D$24:$BA$323,C$303)</f>
        <v>1.0299999999999967</v>
      </c>
      <c r="D88" s="42"/>
      <c r="E88" s="42" t="str">
        <f ca="1">IF($G88="","",VLOOKUP($A88,Mitglieder!$D$24:$BG$323,E$303))</f>
        <v/>
      </c>
      <c r="F88" s="54" t="str">
        <f ca="1">IF(OR(VLOOKUP($A88,Mitglieder!$D$24:$BG$323,F$303)="",$G88=""),"",VLOOKUP($A88,Mitglieder!$D$24:$BG$323,F$303))</f>
        <v/>
      </c>
      <c r="G88" s="72" t="str">
        <f ca="1">IF(C88/ROUND(C88,0)=1,VLOOKUP($A88,Mitglieder!$D$24:$BA$323,G$303),"")</f>
        <v/>
      </c>
      <c r="H88" s="42" t="str">
        <f ca="1">IF($G88="","",VLOOKUP($A88,Mitglieder!$D$24:$BG$323,H$303))</f>
        <v/>
      </c>
      <c r="I88" s="54" t="str">
        <f ca="1">IF(OR(VLOOKUP($A88,Mitglieder!$D$24:$BG$323,I$303)="",$G88=""),"",VLOOKUP($A88,Mitglieder!$D$24:$BG$323,I$303))</f>
        <v/>
      </c>
      <c r="J88" s="42" t="str">
        <f ca="1">IF($G88="","",VLOOKUP($A88,Mitglieder!$D$24:$BG$323,J$303))</f>
        <v/>
      </c>
      <c r="K88" s="54" t="str">
        <f ca="1">IF(OR(VLOOKUP($A88,Mitglieder!$D$24:$BG$323,K$303)="",$G88=""),"",VLOOKUP($A88,Mitglieder!$D$24:$BG$323,K$303))</f>
        <v/>
      </c>
      <c r="L88" s="42" t="str">
        <f ca="1">IF($G88="","",VLOOKUP($A88,Mitglieder!$D$24:$BG$323,L$303))</f>
        <v/>
      </c>
      <c r="M88" s="42" t="str">
        <f ca="1">IF($G88="","",VLOOKUP($A88,Mitglieder!$D$24:$BG$323,M$303))</f>
        <v/>
      </c>
      <c r="N88" s="42" t="str">
        <f ca="1">IF($G88="","",VLOOKUP($A88,Mitglieder!$D$24:$BG$323,N$303))</f>
        <v/>
      </c>
      <c r="O88" s="42" t="str">
        <f ca="1">IF($G88="","",VLOOKUP($A88,Mitglieder!$D$24:$BG$323,O$303))</f>
        <v/>
      </c>
      <c r="P88" s="42" t="str">
        <f ca="1">IF($G88="","",VLOOKUP($A88,Mitglieder!$D$24:$BG$323,P$303))</f>
        <v/>
      </c>
      <c r="Q88" s="42" t="str">
        <f ca="1">IF($G88="","",VLOOKUP($A88,Mitglieder!$D$24:$BG$323,Q$303))</f>
        <v/>
      </c>
      <c r="R88" s="54" t="str">
        <f ca="1">IF(OR(VLOOKUP($A88,Mitglieder!$D$24:$BG$323,R$303)="",$G88=""),"",VLOOKUP($A88,Mitglieder!$D$24:$BG$323,R$303))</f>
        <v/>
      </c>
      <c r="S88" s="43" t="str">
        <f ca="1">IF($G88="","",TEXT(VLOOKUP($A88,Mitglieder!$D$24:$BG$323,S$303),"TT.MM.JJJJ"))</f>
        <v/>
      </c>
      <c r="T88" s="43" t="str">
        <f ca="1">IF($G88="","",TEXT(VLOOKUP($A88,Mitglieder!$D$24:$BG$323,T$303),"TT.MM.JJJJ"))</f>
        <v/>
      </c>
      <c r="U88" s="43" t="str">
        <f ca="1">IF($G88="","",TEXT(VLOOKUP($A88,Mitglieder!$D$24:$BG$323,U$303),"TT.MM.JJJJ"))</f>
        <v/>
      </c>
      <c r="V88" s="54" t="str">
        <f ca="1">IF(OR(VLOOKUP($A88,Mitglieder!$D$24:$BG$323,V$303)="",$G88=""),"",VLOOKUP($A88,Mitglieder!$D$24:$BG$323,V$303))</f>
        <v/>
      </c>
      <c r="W88" s="54" t="str">
        <f ca="1">IF(OR(VLOOKUP($A88,Mitglieder!$D$24:$BG$323,W$303)="",$G88=""),"",VLOOKUP($A88,Mitglieder!$D$24:$BG$323,W$303))</f>
        <v/>
      </c>
      <c r="X88" s="54" t="str">
        <f ca="1">IF(OR(VLOOKUP($A88,Mitglieder!$D$24:$BG$323,X$303)="",$G88=""),"",VLOOKUP($A88,Mitglieder!$D$24:$BG$323,X$303))</f>
        <v/>
      </c>
      <c r="Y88" s="54" t="str">
        <f ca="1">IF(OR(VLOOKUP($A88,Mitglieder!$D$24:$BG$323,Y$303)="",$G88=""),"",VLOOKUP($A88,Mitglieder!$D$24:$BG$323,Y$303))</f>
        <v/>
      </c>
      <c r="Z88" s="54" t="str">
        <f ca="1">IF(OR(VLOOKUP($A88,Mitglieder!$D$24:$BG$323,Z$303)="",$G88=""),"",VLOOKUP($A88,Mitglieder!$D$24:$BG$323,Z$303))</f>
        <v/>
      </c>
      <c r="AA88" s="54" t="str">
        <f ca="1">IF(OR(VLOOKUP($A88,Mitglieder!$D$24:$BG$323,AA$303)="",$G88=""),"",VLOOKUP($A88,Mitglieder!$D$24:$BG$323,AA$303))</f>
        <v/>
      </c>
      <c r="AB88" s="54" t="str">
        <f ca="1">IF(OR(VLOOKUP($A88,Mitglieder!$D$24:$BG$323,AB$303)="",$G88=""),"",VLOOKUP($A88,Mitglieder!$D$24:$BG$323,AB$303))</f>
        <v/>
      </c>
      <c r="AC88" s="54" t="str">
        <f ca="1">IF(OR(VLOOKUP($A88,Mitglieder!$D$24:$BG$323,AC$303)="",$G88=""),"",VLOOKUP($A88,Mitglieder!$D$24:$BG$323,AC$303))</f>
        <v/>
      </c>
      <c r="AD88" s="54" t="str">
        <f ca="1">IF(OR(VLOOKUP($A88,Mitglieder!$D$24:$BG$323,AD$303)="",$G88=""),"",VLOOKUP($A88,Mitglieder!$D$24:$BG$323,AD$303))</f>
        <v/>
      </c>
      <c r="AE88" s="54" t="str">
        <f ca="1">IF(OR(VLOOKUP($A88,Mitglieder!$D$24:$BG$323,AE$303)="",$G88=""),"",VLOOKUP($A88,Mitglieder!$D$24:$BG$323,AE$303))</f>
        <v/>
      </c>
      <c r="AF88" s="54" t="str">
        <f ca="1">IF(OR(VLOOKUP($A88,Mitglieder!$D$24:$BG$323,AF$303)="",$G88=""),"",VLOOKUP($A88,Mitglieder!$D$24:$BG$323,AF$303))</f>
        <v/>
      </c>
      <c r="AG88" s="54" t="str">
        <f ca="1">IF(OR(VLOOKUP($A88,Mitglieder!$D$24:$BG$323,AG$303)="",$G88=""),"",VLOOKUP($A88,Mitglieder!$D$24:$BG$323,AG$303))</f>
        <v/>
      </c>
      <c r="AH88" s="54" t="str">
        <f ca="1">IF(OR(VLOOKUP($A88,Mitglieder!$D$24:$BG$323,AH$303)="",$G88=""),"",VLOOKUP($A88,Mitglieder!$D$24:$BG$323,AH$303))</f>
        <v/>
      </c>
      <c r="AI88" s="54" t="str">
        <f ca="1">IF(OR(VLOOKUP($A88,Mitglieder!$D$24:$BG$323,AI$303)="",$G88=""),"",VLOOKUP($A88,Mitglieder!$D$24:$BG$323,AI$303))</f>
        <v/>
      </c>
      <c r="AJ88" s="54" t="str">
        <f ca="1">IF(OR(VLOOKUP($A88,Mitglieder!$D$24:$BG$323,AJ$303)="",$G88=""),"",VLOOKUP($A88,Mitglieder!$D$24:$BG$323,AJ$303))</f>
        <v/>
      </c>
      <c r="AK88" s="54" t="str">
        <f ca="1">IF(OR(VLOOKUP($A88,Mitglieder!$D$24:$BG$323,AK$303)="",$G88=""),"",VLOOKUP($A88,Mitglieder!$D$24:$BG$323,AK$303))</f>
        <v/>
      </c>
      <c r="AL88" s="54" t="str">
        <f ca="1">IF(OR(VLOOKUP($A88,Mitglieder!$D$24:$BG$323,AL$303)="",$G88=""),"",VLOOKUP($A88,Mitglieder!$D$24:$BG$323,AL$303))</f>
        <v/>
      </c>
      <c r="AM88" s="42" t="str">
        <f ca="1">IF($G88="","",VLOOKUP($A88,Mitglieder!$D$24:$BG$323,AM$303))</f>
        <v/>
      </c>
      <c r="AN88" s="54" t="str">
        <f ca="1">IF(OR(VLOOKUP($A88,Mitglieder!$D$24:$BG$323,AN$303)="",$G88=""),"",VLOOKUP($A88,Mitglieder!$D$24:$BG$323,AN$303))</f>
        <v/>
      </c>
      <c r="AO88" s="43" t="str">
        <f ca="1">IF($G88="","",TEXT(VLOOKUP($A88,Mitglieder!$D$24:$BG$323,AO$303),"TT.MM.JJJJ"))</f>
        <v/>
      </c>
      <c r="AP88" s="42" t="str">
        <f ca="1">IF($G88="","",VLOOKUP($A88,Mitglieder!$D$24:$BG$323,AP$303))</f>
        <v/>
      </c>
      <c r="AQ88" s="45" t="str">
        <f ca="1">IF($G88="","",TEXT(VLOOKUP($A88,Mitglieder!$D$24:$BG$323,AQ$303),"0.00"))</f>
        <v/>
      </c>
      <c r="AR88" s="54" t="str">
        <f ca="1">IF(OR(VLOOKUP($A88,Mitglieder!$D$24:$BG$323,AR$303)="",$G88=""),"",VLOOKUP($A88,Mitglieder!$D$24:$BG$323,AR$303))</f>
        <v/>
      </c>
      <c r="AS88" s="45" t="str">
        <f ca="1">IF($G88="","",TEXT(VLOOKUP($A88,Mitglieder!$D$24:$BG$323,AS$303),"0.00"))</f>
        <v/>
      </c>
      <c r="AT88" s="54" t="str">
        <f ca="1">IF(OR(VLOOKUP($A88,Mitglieder!$D$24:$BG$323,AT$303)="",$G88=""),"",VLOOKUP($A88,Mitglieder!$D$24:$BG$323,AT$303))</f>
        <v/>
      </c>
      <c r="AU88" s="45" t="str">
        <f ca="1">IF($G88="","",TEXT(VLOOKUP($A88,Mitglieder!$D$24:$BG$323,AU$303),"0.00"))</f>
        <v/>
      </c>
      <c r="AV88" s="45" t="str">
        <f ca="1">IF($G88="","",TEXT(VLOOKUP($A88,Mitglieder!$D$24:$BG$323,AV$303),"0.00"))</f>
        <v/>
      </c>
      <c r="AW88" s="42" t="str">
        <f ca="1">IF($G88="","",VLOOKUP($A88,Mitglieder!$D$24:$BG$323,AW$303))</f>
        <v/>
      </c>
      <c r="AX88" s="54" t="str">
        <f ca="1">IF(OR(VLOOKUP($A88,Mitglieder!$D$24:$BG$323,AX$303)="",$G88=""),"",VLOOKUP($A88,Mitglieder!$D$24:$BG$323,AX$303))</f>
        <v/>
      </c>
      <c r="AY88" s="75" t="str">
        <f t="shared" ca="1" si="2"/>
        <v/>
      </c>
      <c r="AZ88" s="43" t="str">
        <f ca="1">IF($G88="","",TEXT(VLOOKUP($A88,Mitglieder!$C$24:$BG$323,AZ$303),"TT.MM.JJJJ"))</f>
        <v/>
      </c>
      <c r="BA88" s="43" t="str">
        <f ca="1">IF($G88="","",TEXT(VLOOKUP($A88,Mitglieder!$C$24:$BG$323,BA$303),"TT.MM.JJJJ"))</f>
        <v/>
      </c>
      <c r="BB88" s="43" t="str">
        <f ca="1">IF($G88="","",TEXT(VLOOKUP($A88,Mitglieder!$C$24:$BG$323,BB$303),"TT.MM.JJJJ"))</f>
        <v/>
      </c>
      <c r="BC88" s="43" t="str">
        <f ca="1">IF($G88="","",TEXT(VLOOKUP($A88,Mitglieder!$C$24:$BG$323,BC$303),"TT.MM.JJJJ"))</f>
        <v/>
      </c>
      <c r="BD88" s="75" t="str">
        <f t="shared" ca="1" si="3"/>
        <v/>
      </c>
      <c r="BE88" s="42" t="str">
        <f ca="1">IF($G88="","",VLOOKUP($A88,Mitglieder!$D$24:$BG$323,BE$303))</f>
        <v/>
      </c>
      <c r="BF88" s="42" t="str">
        <f ca="1">IF($G88="","",VLOOKUP($A88,Mitglieder!$D$24:$BG$323,BF$303))</f>
        <v/>
      </c>
      <c r="BH88" s="75" t="str">
        <f ca="1">IF(G88="","",AY88+'Details Verein'!$D$25)</f>
        <v/>
      </c>
    </row>
    <row r="89" spans="1:60" x14ac:dyDescent="0.35">
      <c r="A89" s="42">
        <v>89</v>
      </c>
      <c r="B89" s="42"/>
      <c r="C89" s="42">
        <f ca="1">VLOOKUP($A89,Mitglieder!$D$24:$BA$323,C$303)</f>
        <v>1.0299999999999967</v>
      </c>
      <c r="D89" s="42"/>
      <c r="E89" s="42" t="str">
        <f ca="1">IF($G89="","",VLOOKUP($A89,Mitglieder!$D$24:$BG$323,E$303))</f>
        <v/>
      </c>
      <c r="F89" s="54" t="str">
        <f ca="1">IF(OR(VLOOKUP($A89,Mitglieder!$D$24:$BG$323,F$303)="",$G89=""),"",VLOOKUP($A89,Mitglieder!$D$24:$BG$323,F$303))</f>
        <v/>
      </c>
      <c r="G89" s="72" t="str">
        <f ca="1">IF(C89/ROUND(C89,0)=1,VLOOKUP($A89,Mitglieder!$D$24:$BA$323,G$303),"")</f>
        <v/>
      </c>
      <c r="H89" s="42" t="str">
        <f ca="1">IF($G89="","",VLOOKUP($A89,Mitglieder!$D$24:$BG$323,H$303))</f>
        <v/>
      </c>
      <c r="I89" s="54" t="str">
        <f ca="1">IF(OR(VLOOKUP($A89,Mitglieder!$D$24:$BG$323,I$303)="",$G89=""),"",VLOOKUP($A89,Mitglieder!$D$24:$BG$323,I$303))</f>
        <v/>
      </c>
      <c r="J89" s="42" t="str">
        <f ca="1">IF($G89="","",VLOOKUP($A89,Mitglieder!$D$24:$BG$323,J$303))</f>
        <v/>
      </c>
      <c r="K89" s="54" t="str">
        <f ca="1">IF(OR(VLOOKUP($A89,Mitglieder!$D$24:$BG$323,K$303)="",$G89=""),"",VLOOKUP($A89,Mitglieder!$D$24:$BG$323,K$303))</f>
        <v/>
      </c>
      <c r="L89" s="42" t="str">
        <f ca="1">IF($G89="","",VLOOKUP($A89,Mitglieder!$D$24:$BG$323,L$303))</f>
        <v/>
      </c>
      <c r="M89" s="42" t="str">
        <f ca="1">IF($G89="","",VLOOKUP($A89,Mitglieder!$D$24:$BG$323,M$303))</f>
        <v/>
      </c>
      <c r="N89" s="42" t="str">
        <f ca="1">IF($G89="","",VLOOKUP($A89,Mitglieder!$D$24:$BG$323,N$303))</f>
        <v/>
      </c>
      <c r="O89" s="42" t="str">
        <f ca="1">IF($G89="","",VLOOKUP($A89,Mitglieder!$D$24:$BG$323,O$303))</f>
        <v/>
      </c>
      <c r="P89" s="42" t="str">
        <f ca="1">IF($G89="","",VLOOKUP($A89,Mitglieder!$D$24:$BG$323,P$303))</f>
        <v/>
      </c>
      <c r="Q89" s="42" t="str">
        <f ca="1">IF($G89="","",VLOOKUP($A89,Mitglieder!$D$24:$BG$323,Q$303))</f>
        <v/>
      </c>
      <c r="R89" s="54" t="str">
        <f ca="1">IF(OR(VLOOKUP($A89,Mitglieder!$D$24:$BG$323,R$303)="",$G89=""),"",VLOOKUP($A89,Mitglieder!$D$24:$BG$323,R$303))</f>
        <v/>
      </c>
      <c r="S89" s="43" t="str">
        <f ca="1">IF($G89="","",TEXT(VLOOKUP($A89,Mitglieder!$D$24:$BG$323,S$303),"TT.MM.JJJJ"))</f>
        <v/>
      </c>
      <c r="T89" s="43" t="str">
        <f ca="1">IF($G89="","",TEXT(VLOOKUP($A89,Mitglieder!$D$24:$BG$323,T$303),"TT.MM.JJJJ"))</f>
        <v/>
      </c>
      <c r="U89" s="43" t="str">
        <f ca="1">IF($G89="","",TEXT(VLOOKUP($A89,Mitglieder!$D$24:$BG$323,U$303),"TT.MM.JJJJ"))</f>
        <v/>
      </c>
      <c r="V89" s="54" t="str">
        <f ca="1">IF(OR(VLOOKUP($A89,Mitglieder!$D$24:$BG$323,V$303)="",$G89=""),"",VLOOKUP($A89,Mitglieder!$D$24:$BG$323,V$303))</f>
        <v/>
      </c>
      <c r="W89" s="54" t="str">
        <f ca="1">IF(OR(VLOOKUP($A89,Mitglieder!$D$24:$BG$323,W$303)="",$G89=""),"",VLOOKUP($A89,Mitglieder!$D$24:$BG$323,W$303))</f>
        <v/>
      </c>
      <c r="X89" s="54" t="str">
        <f ca="1">IF(OR(VLOOKUP($A89,Mitglieder!$D$24:$BG$323,X$303)="",$G89=""),"",VLOOKUP($A89,Mitglieder!$D$24:$BG$323,X$303))</f>
        <v/>
      </c>
      <c r="Y89" s="54" t="str">
        <f ca="1">IF(OR(VLOOKUP($A89,Mitglieder!$D$24:$BG$323,Y$303)="",$G89=""),"",VLOOKUP($A89,Mitglieder!$D$24:$BG$323,Y$303))</f>
        <v/>
      </c>
      <c r="Z89" s="54" t="str">
        <f ca="1">IF(OR(VLOOKUP($A89,Mitglieder!$D$24:$BG$323,Z$303)="",$G89=""),"",VLOOKUP($A89,Mitglieder!$D$24:$BG$323,Z$303))</f>
        <v/>
      </c>
      <c r="AA89" s="54" t="str">
        <f ca="1">IF(OR(VLOOKUP($A89,Mitglieder!$D$24:$BG$323,AA$303)="",$G89=""),"",VLOOKUP($A89,Mitglieder!$D$24:$BG$323,AA$303))</f>
        <v/>
      </c>
      <c r="AB89" s="54" t="str">
        <f ca="1">IF(OR(VLOOKUP($A89,Mitglieder!$D$24:$BG$323,AB$303)="",$G89=""),"",VLOOKUP($A89,Mitglieder!$D$24:$BG$323,AB$303))</f>
        <v/>
      </c>
      <c r="AC89" s="54" t="str">
        <f ca="1">IF(OR(VLOOKUP($A89,Mitglieder!$D$24:$BG$323,AC$303)="",$G89=""),"",VLOOKUP($A89,Mitglieder!$D$24:$BG$323,AC$303))</f>
        <v/>
      </c>
      <c r="AD89" s="54" t="str">
        <f ca="1">IF(OR(VLOOKUP($A89,Mitglieder!$D$24:$BG$323,AD$303)="",$G89=""),"",VLOOKUP($A89,Mitglieder!$D$24:$BG$323,AD$303))</f>
        <v/>
      </c>
      <c r="AE89" s="54" t="str">
        <f ca="1">IF(OR(VLOOKUP($A89,Mitglieder!$D$24:$BG$323,AE$303)="",$G89=""),"",VLOOKUP($A89,Mitglieder!$D$24:$BG$323,AE$303))</f>
        <v/>
      </c>
      <c r="AF89" s="54" t="str">
        <f ca="1">IF(OR(VLOOKUP($A89,Mitglieder!$D$24:$BG$323,AF$303)="",$G89=""),"",VLOOKUP($A89,Mitglieder!$D$24:$BG$323,AF$303))</f>
        <v/>
      </c>
      <c r="AG89" s="54" t="str">
        <f ca="1">IF(OR(VLOOKUP($A89,Mitglieder!$D$24:$BG$323,AG$303)="",$G89=""),"",VLOOKUP($A89,Mitglieder!$D$24:$BG$323,AG$303))</f>
        <v/>
      </c>
      <c r="AH89" s="54" t="str">
        <f ca="1">IF(OR(VLOOKUP($A89,Mitglieder!$D$24:$BG$323,AH$303)="",$G89=""),"",VLOOKUP($A89,Mitglieder!$D$24:$BG$323,AH$303))</f>
        <v/>
      </c>
      <c r="AI89" s="54" t="str">
        <f ca="1">IF(OR(VLOOKUP($A89,Mitglieder!$D$24:$BG$323,AI$303)="",$G89=""),"",VLOOKUP($A89,Mitglieder!$D$24:$BG$323,AI$303))</f>
        <v/>
      </c>
      <c r="AJ89" s="54" t="str">
        <f ca="1">IF(OR(VLOOKUP($A89,Mitglieder!$D$24:$BG$323,AJ$303)="",$G89=""),"",VLOOKUP($A89,Mitglieder!$D$24:$BG$323,AJ$303))</f>
        <v/>
      </c>
      <c r="AK89" s="54" t="str">
        <f ca="1">IF(OR(VLOOKUP($A89,Mitglieder!$D$24:$BG$323,AK$303)="",$G89=""),"",VLOOKUP($A89,Mitglieder!$D$24:$BG$323,AK$303))</f>
        <v/>
      </c>
      <c r="AL89" s="54" t="str">
        <f ca="1">IF(OR(VLOOKUP($A89,Mitglieder!$D$24:$BG$323,AL$303)="",$G89=""),"",VLOOKUP($A89,Mitglieder!$D$24:$BG$323,AL$303))</f>
        <v/>
      </c>
      <c r="AM89" s="42" t="str">
        <f ca="1">IF($G89="","",VLOOKUP($A89,Mitglieder!$D$24:$BG$323,AM$303))</f>
        <v/>
      </c>
      <c r="AN89" s="54" t="str">
        <f ca="1">IF(OR(VLOOKUP($A89,Mitglieder!$D$24:$BG$323,AN$303)="",$G89=""),"",VLOOKUP($A89,Mitglieder!$D$24:$BG$323,AN$303))</f>
        <v/>
      </c>
      <c r="AO89" s="43" t="str">
        <f ca="1">IF($G89="","",TEXT(VLOOKUP($A89,Mitglieder!$D$24:$BG$323,AO$303),"TT.MM.JJJJ"))</f>
        <v/>
      </c>
      <c r="AP89" s="42" t="str">
        <f ca="1">IF($G89="","",VLOOKUP($A89,Mitglieder!$D$24:$BG$323,AP$303))</f>
        <v/>
      </c>
      <c r="AQ89" s="45" t="str">
        <f ca="1">IF($G89="","",TEXT(VLOOKUP($A89,Mitglieder!$D$24:$BG$323,AQ$303),"0.00"))</f>
        <v/>
      </c>
      <c r="AR89" s="54" t="str">
        <f ca="1">IF(OR(VLOOKUP($A89,Mitglieder!$D$24:$BG$323,AR$303)="",$G89=""),"",VLOOKUP($A89,Mitglieder!$D$24:$BG$323,AR$303))</f>
        <v/>
      </c>
      <c r="AS89" s="45" t="str">
        <f ca="1">IF($G89="","",TEXT(VLOOKUP($A89,Mitglieder!$D$24:$BG$323,AS$303),"0.00"))</f>
        <v/>
      </c>
      <c r="AT89" s="54" t="str">
        <f ca="1">IF(OR(VLOOKUP($A89,Mitglieder!$D$24:$BG$323,AT$303)="",$G89=""),"",VLOOKUP($A89,Mitglieder!$D$24:$BG$323,AT$303))</f>
        <v/>
      </c>
      <c r="AU89" s="45" t="str">
        <f ca="1">IF($G89="","",TEXT(VLOOKUP($A89,Mitglieder!$D$24:$BG$323,AU$303),"0.00"))</f>
        <v/>
      </c>
      <c r="AV89" s="45" t="str">
        <f ca="1">IF($G89="","",TEXT(VLOOKUP($A89,Mitglieder!$D$24:$BG$323,AV$303),"0.00"))</f>
        <v/>
      </c>
      <c r="AW89" s="42" t="str">
        <f ca="1">IF($G89="","",VLOOKUP($A89,Mitglieder!$D$24:$BG$323,AW$303))</f>
        <v/>
      </c>
      <c r="AX89" s="54" t="str">
        <f ca="1">IF(OR(VLOOKUP($A89,Mitglieder!$D$24:$BG$323,AX$303)="",$G89=""),"",VLOOKUP($A89,Mitglieder!$D$24:$BG$323,AX$303))</f>
        <v/>
      </c>
      <c r="AY89" s="75" t="str">
        <f t="shared" ca="1" si="2"/>
        <v/>
      </c>
      <c r="AZ89" s="43" t="str">
        <f ca="1">IF($G89="","",TEXT(VLOOKUP($A89,Mitglieder!$C$24:$BG$323,AZ$303),"TT.MM.JJJJ"))</f>
        <v/>
      </c>
      <c r="BA89" s="43" t="str">
        <f ca="1">IF($G89="","",TEXT(VLOOKUP($A89,Mitglieder!$C$24:$BG$323,BA$303),"TT.MM.JJJJ"))</f>
        <v/>
      </c>
      <c r="BB89" s="43" t="str">
        <f ca="1">IF($G89="","",TEXT(VLOOKUP($A89,Mitglieder!$C$24:$BG$323,BB$303),"TT.MM.JJJJ"))</f>
        <v/>
      </c>
      <c r="BC89" s="43" t="str">
        <f ca="1">IF($G89="","",TEXT(VLOOKUP($A89,Mitglieder!$C$24:$BG$323,BC$303),"TT.MM.JJJJ"))</f>
        <v/>
      </c>
      <c r="BD89" s="75" t="str">
        <f t="shared" ca="1" si="3"/>
        <v/>
      </c>
      <c r="BE89" s="42" t="str">
        <f ca="1">IF($G89="","",VLOOKUP($A89,Mitglieder!$D$24:$BG$323,BE$303))</f>
        <v/>
      </c>
      <c r="BF89" s="42" t="str">
        <f ca="1">IF($G89="","",VLOOKUP($A89,Mitglieder!$D$24:$BG$323,BF$303))</f>
        <v/>
      </c>
      <c r="BH89" s="75" t="str">
        <f ca="1">IF(G89="","",AY89+'Details Verein'!$D$25)</f>
        <v/>
      </c>
    </row>
    <row r="90" spans="1:60" x14ac:dyDescent="0.35">
      <c r="A90" s="42">
        <v>90</v>
      </c>
      <c r="B90" s="42"/>
      <c r="C90" s="42">
        <f ca="1">VLOOKUP($A90,Mitglieder!$D$24:$BA$323,C$303)</f>
        <v>1.0299999999999967</v>
      </c>
      <c r="D90" s="42"/>
      <c r="E90" s="42" t="str">
        <f ca="1">IF($G90="","",VLOOKUP($A90,Mitglieder!$D$24:$BG$323,E$303))</f>
        <v/>
      </c>
      <c r="F90" s="54" t="str">
        <f ca="1">IF(OR(VLOOKUP($A90,Mitglieder!$D$24:$BG$323,F$303)="",$G90=""),"",VLOOKUP($A90,Mitglieder!$D$24:$BG$323,F$303))</f>
        <v/>
      </c>
      <c r="G90" s="72" t="str">
        <f ca="1">IF(C90/ROUND(C90,0)=1,VLOOKUP($A90,Mitglieder!$D$24:$BA$323,G$303),"")</f>
        <v/>
      </c>
      <c r="H90" s="42" t="str">
        <f ca="1">IF($G90="","",VLOOKUP($A90,Mitglieder!$D$24:$BG$323,H$303))</f>
        <v/>
      </c>
      <c r="I90" s="54" t="str">
        <f ca="1">IF(OR(VLOOKUP($A90,Mitglieder!$D$24:$BG$323,I$303)="",$G90=""),"",VLOOKUP($A90,Mitglieder!$D$24:$BG$323,I$303))</f>
        <v/>
      </c>
      <c r="J90" s="42" t="str">
        <f ca="1">IF($G90="","",VLOOKUP($A90,Mitglieder!$D$24:$BG$323,J$303))</f>
        <v/>
      </c>
      <c r="K90" s="54" t="str">
        <f ca="1">IF(OR(VLOOKUP($A90,Mitglieder!$D$24:$BG$323,K$303)="",$G90=""),"",VLOOKUP($A90,Mitglieder!$D$24:$BG$323,K$303))</f>
        <v/>
      </c>
      <c r="L90" s="42" t="str">
        <f ca="1">IF($G90="","",VLOOKUP($A90,Mitglieder!$D$24:$BG$323,L$303))</f>
        <v/>
      </c>
      <c r="M90" s="42" t="str">
        <f ca="1">IF($G90="","",VLOOKUP($A90,Mitglieder!$D$24:$BG$323,M$303))</f>
        <v/>
      </c>
      <c r="N90" s="42" t="str">
        <f ca="1">IF($G90="","",VLOOKUP($A90,Mitglieder!$D$24:$BG$323,N$303))</f>
        <v/>
      </c>
      <c r="O90" s="42" t="str">
        <f ca="1">IF($G90="","",VLOOKUP($A90,Mitglieder!$D$24:$BG$323,O$303))</f>
        <v/>
      </c>
      <c r="P90" s="42" t="str">
        <f ca="1">IF($G90="","",VLOOKUP($A90,Mitglieder!$D$24:$BG$323,P$303))</f>
        <v/>
      </c>
      <c r="Q90" s="42" t="str">
        <f ca="1">IF($G90="","",VLOOKUP($A90,Mitglieder!$D$24:$BG$323,Q$303))</f>
        <v/>
      </c>
      <c r="R90" s="54" t="str">
        <f ca="1">IF(OR(VLOOKUP($A90,Mitglieder!$D$24:$BG$323,R$303)="",$G90=""),"",VLOOKUP($A90,Mitglieder!$D$24:$BG$323,R$303))</f>
        <v/>
      </c>
      <c r="S90" s="43" t="str">
        <f ca="1">IF($G90="","",TEXT(VLOOKUP($A90,Mitglieder!$D$24:$BG$323,S$303),"TT.MM.JJJJ"))</f>
        <v/>
      </c>
      <c r="T90" s="43" t="str">
        <f ca="1">IF($G90="","",TEXT(VLOOKUP($A90,Mitglieder!$D$24:$BG$323,T$303),"TT.MM.JJJJ"))</f>
        <v/>
      </c>
      <c r="U90" s="43" t="str">
        <f ca="1">IF($G90="","",TEXT(VLOOKUP($A90,Mitglieder!$D$24:$BG$323,U$303),"TT.MM.JJJJ"))</f>
        <v/>
      </c>
      <c r="V90" s="54" t="str">
        <f ca="1">IF(OR(VLOOKUP($A90,Mitglieder!$D$24:$BG$323,V$303)="",$G90=""),"",VLOOKUP($A90,Mitglieder!$D$24:$BG$323,V$303))</f>
        <v/>
      </c>
      <c r="W90" s="54" t="str">
        <f ca="1">IF(OR(VLOOKUP($A90,Mitglieder!$D$24:$BG$323,W$303)="",$G90=""),"",VLOOKUP($A90,Mitglieder!$D$24:$BG$323,W$303))</f>
        <v/>
      </c>
      <c r="X90" s="54" t="str">
        <f ca="1">IF(OR(VLOOKUP($A90,Mitglieder!$D$24:$BG$323,X$303)="",$G90=""),"",VLOOKUP($A90,Mitglieder!$D$24:$BG$323,X$303))</f>
        <v/>
      </c>
      <c r="Y90" s="54" t="str">
        <f ca="1">IF(OR(VLOOKUP($A90,Mitglieder!$D$24:$BG$323,Y$303)="",$G90=""),"",VLOOKUP($A90,Mitglieder!$D$24:$BG$323,Y$303))</f>
        <v/>
      </c>
      <c r="Z90" s="54" t="str">
        <f ca="1">IF(OR(VLOOKUP($A90,Mitglieder!$D$24:$BG$323,Z$303)="",$G90=""),"",VLOOKUP($A90,Mitglieder!$D$24:$BG$323,Z$303))</f>
        <v/>
      </c>
      <c r="AA90" s="54" t="str">
        <f ca="1">IF(OR(VLOOKUP($A90,Mitglieder!$D$24:$BG$323,AA$303)="",$G90=""),"",VLOOKUP($A90,Mitglieder!$D$24:$BG$323,AA$303))</f>
        <v/>
      </c>
      <c r="AB90" s="54" t="str">
        <f ca="1">IF(OR(VLOOKUP($A90,Mitglieder!$D$24:$BG$323,AB$303)="",$G90=""),"",VLOOKUP($A90,Mitglieder!$D$24:$BG$323,AB$303))</f>
        <v/>
      </c>
      <c r="AC90" s="54" t="str">
        <f ca="1">IF(OR(VLOOKUP($A90,Mitglieder!$D$24:$BG$323,AC$303)="",$G90=""),"",VLOOKUP($A90,Mitglieder!$D$24:$BG$323,AC$303))</f>
        <v/>
      </c>
      <c r="AD90" s="54" t="str">
        <f ca="1">IF(OR(VLOOKUP($A90,Mitglieder!$D$24:$BG$323,AD$303)="",$G90=""),"",VLOOKUP($A90,Mitglieder!$D$24:$BG$323,AD$303))</f>
        <v/>
      </c>
      <c r="AE90" s="54" t="str">
        <f ca="1">IF(OR(VLOOKUP($A90,Mitglieder!$D$24:$BG$323,AE$303)="",$G90=""),"",VLOOKUP($A90,Mitglieder!$D$24:$BG$323,AE$303))</f>
        <v/>
      </c>
      <c r="AF90" s="54" t="str">
        <f ca="1">IF(OR(VLOOKUP($A90,Mitglieder!$D$24:$BG$323,AF$303)="",$G90=""),"",VLOOKUP($A90,Mitglieder!$D$24:$BG$323,AF$303))</f>
        <v/>
      </c>
      <c r="AG90" s="54" t="str">
        <f ca="1">IF(OR(VLOOKUP($A90,Mitglieder!$D$24:$BG$323,AG$303)="",$G90=""),"",VLOOKUP($A90,Mitglieder!$D$24:$BG$323,AG$303))</f>
        <v/>
      </c>
      <c r="AH90" s="54" t="str">
        <f ca="1">IF(OR(VLOOKUP($A90,Mitglieder!$D$24:$BG$323,AH$303)="",$G90=""),"",VLOOKUP($A90,Mitglieder!$D$24:$BG$323,AH$303))</f>
        <v/>
      </c>
      <c r="AI90" s="54" t="str">
        <f ca="1">IF(OR(VLOOKUP($A90,Mitglieder!$D$24:$BG$323,AI$303)="",$G90=""),"",VLOOKUP($A90,Mitglieder!$D$24:$BG$323,AI$303))</f>
        <v/>
      </c>
      <c r="AJ90" s="54" t="str">
        <f ca="1">IF(OR(VLOOKUP($A90,Mitglieder!$D$24:$BG$323,AJ$303)="",$G90=""),"",VLOOKUP($A90,Mitglieder!$D$24:$BG$323,AJ$303))</f>
        <v/>
      </c>
      <c r="AK90" s="54" t="str">
        <f ca="1">IF(OR(VLOOKUP($A90,Mitglieder!$D$24:$BG$323,AK$303)="",$G90=""),"",VLOOKUP($A90,Mitglieder!$D$24:$BG$323,AK$303))</f>
        <v/>
      </c>
      <c r="AL90" s="54" t="str">
        <f ca="1">IF(OR(VLOOKUP($A90,Mitglieder!$D$24:$BG$323,AL$303)="",$G90=""),"",VLOOKUP($A90,Mitglieder!$D$24:$BG$323,AL$303))</f>
        <v/>
      </c>
      <c r="AM90" s="42" t="str">
        <f ca="1">IF($G90="","",VLOOKUP($A90,Mitglieder!$D$24:$BG$323,AM$303))</f>
        <v/>
      </c>
      <c r="AN90" s="54" t="str">
        <f ca="1">IF(OR(VLOOKUP($A90,Mitglieder!$D$24:$BG$323,AN$303)="",$G90=""),"",VLOOKUP($A90,Mitglieder!$D$24:$BG$323,AN$303))</f>
        <v/>
      </c>
      <c r="AO90" s="43" t="str">
        <f ca="1">IF($G90="","",TEXT(VLOOKUP($A90,Mitglieder!$D$24:$BG$323,AO$303),"TT.MM.JJJJ"))</f>
        <v/>
      </c>
      <c r="AP90" s="42" t="str">
        <f ca="1">IF($G90="","",VLOOKUP($A90,Mitglieder!$D$24:$BG$323,AP$303))</f>
        <v/>
      </c>
      <c r="AQ90" s="45" t="str">
        <f ca="1">IF($G90="","",TEXT(VLOOKUP($A90,Mitglieder!$D$24:$BG$323,AQ$303),"0.00"))</f>
        <v/>
      </c>
      <c r="AR90" s="54" t="str">
        <f ca="1">IF(OR(VLOOKUP($A90,Mitglieder!$D$24:$BG$323,AR$303)="",$G90=""),"",VLOOKUP($A90,Mitglieder!$D$24:$BG$323,AR$303))</f>
        <v/>
      </c>
      <c r="AS90" s="45" t="str">
        <f ca="1">IF($G90="","",TEXT(VLOOKUP($A90,Mitglieder!$D$24:$BG$323,AS$303),"0.00"))</f>
        <v/>
      </c>
      <c r="AT90" s="54" t="str">
        <f ca="1">IF(OR(VLOOKUP($A90,Mitglieder!$D$24:$BG$323,AT$303)="",$G90=""),"",VLOOKUP($A90,Mitglieder!$D$24:$BG$323,AT$303))</f>
        <v/>
      </c>
      <c r="AU90" s="45" t="str">
        <f ca="1">IF($G90="","",TEXT(VLOOKUP($A90,Mitglieder!$D$24:$BG$323,AU$303),"0.00"))</f>
        <v/>
      </c>
      <c r="AV90" s="45" t="str">
        <f ca="1">IF($G90="","",TEXT(VLOOKUP($A90,Mitglieder!$D$24:$BG$323,AV$303),"0.00"))</f>
        <v/>
      </c>
      <c r="AW90" s="42" t="str">
        <f ca="1">IF($G90="","",VLOOKUP($A90,Mitglieder!$D$24:$BG$323,AW$303))</f>
        <v/>
      </c>
      <c r="AX90" s="54" t="str">
        <f ca="1">IF(OR(VLOOKUP($A90,Mitglieder!$D$24:$BG$323,AX$303)="",$G90=""),"",VLOOKUP($A90,Mitglieder!$D$24:$BG$323,AX$303))</f>
        <v/>
      </c>
      <c r="AY90" s="75" t="str">
        <f t="shared" ca="1" si="2"/>
        <v/>
      </c>
      <c r="AZ90" s="43" t="str">
        <f ca="1">IF($G90="","",TEXT(VLOOKUP($A90,Mitglieder!$C$24:$BG$323,AZ$303),"TT.MM.JJJJ"))</f>
        <v/>
      </c>
      <c r="BA90" s="43" t="str">
        <f ca="1">IF($G90="","",TEXT(VLOOKUP($A90,Mitglieder!$C$24:$BG$323,BA$303),"TT.MM.JJJJ"))</f>
        <v/>
      </c>
      <c r="BB90" s="43" t="str">
        <f ca="1">IF($G90="","",TEXT(VLOOKUP($A90,Mitglieder!$C$24:$BG$323,BB$303),"TT.MM.JJJJ"))</f>
        <v/>
      </c>
      <c r="BC90" s="43" t="str">
        <f ca="1">IF($G90="","",TEXT(VLOOKUP($A90,Mitglieder!$C$24:$BG$323,BC$303),"TT.MM.JJJJ"))</f>
        <v/>
      </c>
      <c r="BD90" s="75" t="str">
        <f t="shared" ca="1" si="3"/>
        <v/>
      </c>
      <c r="BE90" s="42" t="str">
        <f ca="1">IF($G90="","",VLOOKUP($A90,Mitglieder!$D$24:$BG$323,BE$303))</f>
        <v/>
      </c>
      <c r="BF90" s="42" t="str">
        <f ca="1">IF($G90="","",VLOOKUP($A90,Mitglieder!$D$24:$BG$323,BF$303))</f>
        <v/>
      </c>
      <c r="BH90" s="75" t="str">
        <f ca="1">IF(G90="","",AY90+'Details Verein'!$D$25)</f>
        <v/>
      </c>
    </row>
    <row r="91" spans="1:60" x14ac:dyDescent="0.35">
      <c r="A91" s="42">
        <v>91</v>
      </c>
      <c r="B91" s="42"/>
      <c r="C91" s="42">
        <f ca="1">VLOOKUP($A91,Mitglieder!$D$24:$BA$323,C$303)</f>
        <v>1.0299999999999967</v>
      </c>
      <c r="D91" s="42"/>
      <c r="E91" s="42" t="str">
        <f ca="1">IF($G91="","",VLOOKUP($A91,Mitglieder!$D$24:$BG$323,E$303))</f>
        <v/>
      </c>
      <c r="F91" s="54" t="str">
        <f ca="1">IF(OR(VLOOKUP($A91,Mitglieder!$D$24:$BG$323,F$303)="",$G91=""),"",VLOOKUP($A91,Mitglieder!$D$24:$BG$323,F$303))</f>
        <v/>
      </c>
      <c r="G91" s="72" t="str">
        <f ca="1">IF(C91/ROUND(C91,0)=1,VLOOKUP($A91,Mitglieder!$D$24:$BA$323,G$303),"")</f>
        <v/>
      </c>
      <c r="H91" s="42" t="str">
        <f ca="1">IF($G91="","",VLOOKUP($A91,Mitglieder!$D$24:$BG$323,H$303))</f>
        <v/>
      </c>
      <c r="I91" s="54" t="str">
        <f ca="1">IF(OR(VLOOKUP($A91,Mitglieder!$D$24:$BG$323,I$303)="",$G91=""),"",VLOOKUP($A91,Mitglieder!$D$24:$BG$323,I$303))</f>
        <v/>
      </c>
      <c r="J91" s="42" t="str">
        <f ca="1">IF($G91="","",VLOOKUP($A91,Mitglieder!$D$24:$BG$323,J$303))</f>
        <v/>
      </c>
      <c r="K91" s="54" t="str">
        <f ca="1">IF(OR(VLOOKUP($A91,Mitglieder!$D$24:$BG$323,K$303)="",$G91=""),"",VLOOKUP($A91,Mitglieder!$D$24:$BG$323,K$303))</f>
        <v/>
      </c>
      <c r="L91" s="42" t="str">
        <f ca="1">IF($G91="","",VLOOKUP($A91,Mitglieder!$D$24:$BG$323,L$303))</f>
        <v/>
      </c>
      <c r="M91" s="42" t="str">
        <f ca="1">IF($G91="","",VLOOKUP($A91,Mitglieder!$D$24:$BG$323,M$303))</f>
        <v/>
      </c>
      <c r="N91" s="42" t="str">
        <f ca="1">IF($G91="","",VLOOKUP($A91,Mitglieder!$D$24:$BG$323,N$303))</f>
        <v/>
      </c>
      <c r="O91" s="42" t="str">
        <f ca="1">IF($G91="","",VLOOKUP($A91,Mitglieder!$D$24:$BG$323,O$303))</f>
        <v/>
      </c>
      <c r="P91" s="42" t="str">
        <f ca="1">IF($G91="","",VLOOKUP($A91,Mitglieder!$D$24:$BG$323,P$303))</f>
        <v/>
      </c>
      <c r="Q91" s="42" t="str">
        <f ca="1">IF($G91="","",VLOOKUP($A91,Mitglieder!$D$24:$BG$323,Q$303))</f>
        <v/>
      </c>
      <c r="R91" s="54" t="str">
        <f ca="1">IF(OR(VLOOKUP($A91,Mitglieder!$D$24:$BG$323,R$303)="",$G91=""),"",VLOOKUP($A91,Mitglieder!$D$24:$BG$323,R$303))</f>
        <v/>
      </c>
      <c r="S91" s="43" t="str">
        <f ca="1">IF($G91="","",TEXT(VLOOKUP($A91,Mitglieder!$D$24:$BG$323,S$303),"TT.MM.JJJJ"))</f>
        <v/>
      </c>
      <c r="T91" s="43" t="str">
        <f ca="1">IF($G91="","",TEXT(VLOOKUP($A91,Mitglieder!$D$24:$BG$323,T$303),"TT.MM.JJJJ"))</f>
        <v/>
      </c>
      <c r="U91" s="43" t="str">
        <f ca="1">IF($G91="","",TEXT(VLOOKUP($A91,Mitglieder!$D$24:$BG$323,U$303),"TT.MM.JJJJ"))</f>
        <v/>
      </c>
      <c r="V91" s="54" t="str">
        <f ca="1">IF(OR(VLOOKUP($A91,Mitglieder!$D$24:$BG$323,V$303)="",$G91=""),"",VLOOKUP($A91,Mitglieder!$D$24:$BG$323,V$303))</f>
        <v/>
      </c>
      <c r="W91" s="54" t="str">
        <f ca="1">IF(OR(VLOOKUP($A91,Mitglieder!$D$24:$BG$323,W$303)="",$G91=""),"",VLOOKUP($A91,Mitglieder!$D$24:$BG$323,W$303))</f>
        <v/>
      </c>
      <c r="X91" s="54" t="str">
        <f ca="1">IF(OR(VLOOKUP($A91,Mitglieder!$D$24:$BG$323,X$303)="",$G91=""),"",VLOOKUP($A91,Mitglieder!$D$24:$BG$323,X$303))</f>
        <v/>
      </c>
      <c r="Y91" s="54" t="str">
        <f ca="1">IF(OR(VLOOKUP($A91,Mitglieder!$D$24:$BG$323,Y$303)="",$G91=""),"",VLOOKUP($A91,Mitglieder!$D$24:$BG$323,Y$303))</f>
        <v/>
      </c>
      <c r="Z91" s="54" t="str">
        <f ca="1">IF(OR(VLOOKUP($A91,Mitglieder!$D$24:$BG$323,Z$303)="",$G91=""),"",VLOOKUP($A91,Mitglieder!$D$24:$BG$323,Z$303))</f>
        <v/>
      </c>
      <c r="AA91" s="54" t="str">
        <f ca="1">IF(OR(VLOOKUP($A91,Mitglieder!$D$24:$BG$323,AA$303)="",$G91=""),"",VLOOKUP($A91,Mitglieder!$D$24:$BG$323,AA$303))</f>
        <v/>
      </c>
      <c r="AB91" s="54" t="str">
        <f ca="1">IF(OR(VLOOKUP($A91,Mitglieder!$D$24:$BG$323,AB$303)="",$G91=""),"",VLOOKUP($A91,Mitglieder!$D$24:$BG$323,AB$303))</f>
        <v/>
      </c>
      <c r="AC91" s="54" t="str">
        <f ca="1">IF(OR(VLOOKUP($A91,Mitglieder!$D$24:$BG$323,AC$303)="",$G91=""),"",VLOOKUP($A91,Mitglieder!$D$24:$BG$323,AC$303))</f>
        <v/>
      </c>
      <c r="AD91" s="54" t="str">
        <f ca="1">IF(OR(VLOOKUP($A91,Mitglieder!$D$24:$BG$323,AD$303)="",$G91=""),"",VLOOKUP($A91,Mitglieder!$D$24:$BG$323,AD$303))</f>
        <v/>
      </c>
      <c r="AE91" s="54" t="str">
        <f ca="1">IF(OR(VLOOKUP($A91,Mitglieder!$D$24:$BG$323,AE$303)="",$G91=""),"",VLOOKUP($A91,Mitglieder!$D$24:$BG$323,AE$303))</f>
        <v/>
      </c>
      <c r="AF91" s="54" t="str">
        <f ca="1">IF(OR(VLOOKUP($A91,Mitglieder!$D$24:$BG$323,AF$303)="",$G91=""),"",VLOOKUP($A91,Mitglieder!$D$24:$BG$323,AF$303))</f>
        <v/>
      </c>
      <c r="AG91" s="54" t="str">
        <f ca="1">IF(OR(VLOOKUP($A91,Mitglieder!$D$24:$BG$323,AG$303)="",$G91=""),"",VLOOKUP($A91,Mitglieder!$D$24:$BG$323,AG$303))</f>
        <v/>
      </c>
      <c r="AH91" s="54" t="str">
        <f ca="1">IF(OR(VLOOKUP($A91,Mitglieder!$D$24:$BG$323,AH$303)="",$G91=""),"",VLOOKUP($A91,Mitglieder!$D$24:$BG$323,AH$303))</f>
        <v/>
      </c>
      <c r="AI91" s="54" t="str">
        <f ca="1">IF(OR(VLOOKUP($A91,Mitglieder!$D$24:$BG$323,AI$303)="",$G91=""),"",VLOOKUP($A91,Mitglieder!$D$24:$BG$323,AI$303))</f>
        <v/>
      </c>
      <c r="AJ91" s="54" t="str">
        <f ca="1">IF(OR(VLOOKUP($A91,Mitglieder!$D$24:$BG$323,AJ$303)="",$G91=""),"",VLOOKUP($A91,Mitglieder!$D$24:$BG$323,AJ$303))</f>
        <v/>
      </c>
      <c r="AK91" s="54" t="str">
        <f ca="1">IF(OR(VLOOKUP($A91,Mitglieder!$D$24:$BG$323,AK$303)="",$G91=""),"",VLOOKUP($A91,Mitglieder!$D$24:$BG$323,AK$303))</f>
        <v/>
      </c>
      <c r="AL91" s="54" t="str">
        <f ca="1">IF(OR(VLOOKUP($A91,Mitglieder!$D$24:$BG$323,AL$303)="",$G91=""),"",VLOOKUP($A91,Mitglieder!$D$24:$BG$323,AL$303))</f>
        <v/>
      </c>
      <c r="AM91" s="42" t="str">
        <f ca="1">IF($G91="","",VLOOKUP($A91,Mitglieder!$D$24:$BG$323,AM$303))</f>
        <v/>
      </c>
      <c r="AN91" s="54" t="str">
        <f ca="1">IF(OR(VLOOKUP($A91,Mitglieder!$D$24:$BG$323,AN$303)="",$G91=""),"",VLOOKUP($A91,Mitglieder!$D$24:$BG$323,AN$303))</f>
        <v/>
      </c>
      <c r="AO91" s="43" t="str">
        <f ca="1">IF($G91="","",TEXT(VLOOKUP($A91,Mitglieder!$D$24:$BG$323,AO$303),"TT.MM.JJJJ"))</f>
        <v/>
      </c>
      <c r="AP91" s="42" t="str">
        <f ca="1">IF($G91="","",VLOOKUP($A91,Mitglieder!$D$24:$BG$323,AP$303))</f>
        <v/>
      </c>
      <c r="AQ91" s="45" t="str">
        <f ca="1">IF($G91="","",TEXT(VLOOKUP($A91,Mitglieder!$D$24:$BG$323,AQ$303),"0.00"))</f>
        <v/>
      </c>
      <c r="AR91" s="54" t="str">
        <f ca="1">IF(OR(VLOOKUP($A91,Mitglieder!$D$24:$BG$323,AR$303)="",$G91=""),"",VLOOKUP($A91,Mitglieder!$D$24:$BG$323,AR$303))</f>
        <v/>
      </c>
      <c r="AS91" s="45" t="str">
        <f ca="1">IF($G91="","",TEXT(VLOOKUP($A91,Mitglieder!$D$24:$BG$323,AS$303),"0.00"))</f>
        <v/>
      </c>
      <c r="AT91" s="54" t="str">
        <f ca="1">IF(OR(VLOOKUP($A91,Mitglieder!$D$24:$BG$323,AT$303)="",$G91=""),"",VLOOKUP($A91,Mitglieder!$D$24:$BG$323,AT$303))</f>
        <v/>
      </c>
      <c r="AU91" s="45" t="str">
        <f ca="1">IF($G91="","",TEXT(VLOOKUP($A91,Mitglieder!$D$24:$BG$323,AU$303),"0.00"))</f>
        <v/>
      </c>
      <c r="AV91" s="45" t="str">
        <f ca="1">IF($G91="","",TEXT(VLOOKUP($A91,Mitglieder!$D$24:$BG$323,AV$303),"0.00"))</f>
        <v/>
      </c>
      <c r="AW91" s="42" t="str">
        <f ca="1">IF($G91="","",VLOOKUP($A91,Mitglieder!$D$24:$BG$323,AW$303))</f>
        <v/>
      </c>
      <c r="AX91" s="54" t="str">
        <f ca="1">IF(OR(VLOOKUP($A91,Mitglieder!$D$24:$BG$323,AX$303)="",$G91=""),"",VLOOKUP($A91,Mitglieder!$D$24:$BG$323,AX$303))</f>
        <v/>
      </c>
      <c r="AY91" s="75" t="str">
        <f t="shared" ca="1" si="2"/>
        <v/>
      </c>
      <c r="AZ91" s="43" t="str">
        <f ca="1">IF($G91="","",TEXT(VLOOKUP($A91,Mitglieder!$C$24:$BG$323,AZ$303),"TT.MM.JJJJ"))</f>
        <v/>
      </c>
      <c r="BA91" s="43" t="str">
        <f ca="1">IF($G91="","",TEXT(VLOOKUP($A91,Mitglieder!$C$24:$BG$323,BA$303),"TT.MM.JJJJ"))</f>
        <v/>
      </c>
      <c r="BB91" s="43" t="str">
        <f ca="1">IF($G91="","",TEXT(VLOOKUP($A91,Mitglieder!$C$24:$BG$323,BB$303),"TT.MM.JJJJ"))</f>
        <v/>
      </c>
      <c r="BC91" s="43" t="str">
        <f ca="1">IF($G91="","",TEXT(VLOOKUP($A91,Mitglieder!$C$24:$BG$323,BC$303),"TT.MM.JJJJ"))</f>
        <v/>
      </c>
      <c r="BD91" s="75" t="str">
        <f t="shared" ca="1" si="3"/>
        <v/>
      </c>
      <c r="BE91" s="42" t="str">
        <f ca="1">IF($G91="","",VLOOKUP($A91,Mitglieder!$D$24:$BG$323,BE$303))</f>
        <v/>
      </c>
      <c r="BF91" s="42" t="str">
        <f ca="1">IF($G91="","",VLOOKUP($A91,Mitglieder!$D$24:$BG$323,BF$303))</f>
        <v/>
      </c>
      <c r="BH91" s="75" t="str">
        <f ca="1">IF(G91="","",AY91+'Details Verein'!$D$25)</f>
        <v/>
      </c>
    </row>
    <row r="92" spans="1:60" x14ac:dyDescent="0.35">
      <c r="A92" s="42">
        <v>92</v>
      </c>
      <c r="B92" s="42"/>
      <c r="C92" s="42">
        <f ca="1">VLOOKUP($A92,Mitglieder!$D$24:$BA$323,C$303)</f>
        <v>1.0299999999999967</v>
      </c>
      <c r="D92" s="42"/>
      <c r="E92" s="42" t="str">
        <f ca="1">IF($G92="","",VLOOKUP($A92,Mitglieder!$D$24:$BG$323,E$303))</f>
        <v/>
      </c>
      <c r="F92" s="54" t="str">
        <f ca="1">IF(OR(VLOOKUP($A92,Mitglieder!$D$24:$BG$323,F$303)="",$G92=""),"",VLOOKUP($A92,Mitglieder!$D$24:$BG$323,F$303))</f>
        <v/>
      </c>
      <c r="G92" s="72" t="str">
        <f ca="1">IF(C92/ROUND(C92,0)=1,VLOOKUP($A92,Mitglieder!$D$24:$BA$323,G$303),"")</f>
        <v/>
      </c>
      <c r="H92" s="42" t="str">
        <f ca="1">IF($G92="","",VLOOKUP($A92,Mitglieder!$D$24:$BG$323,H$303))</f>
        <v/>
      </c>
      <c r="I92" s="54" t="str">
        <f ca="1">IF(OR(VLOOKUP($A92,Mitglieder!$D$24:$BG$323,I$303)="",$G92=""),"",VLOOKUP($A92,Mitglieder!$D$24:$BG$323,I$303))</f>
        <v/>
      </c>
      <c r="J92" s="42" t="str">
        <f ca="1">IF($G92="","",VLOOKUP($A92,Mitglieder!$D$24:$BG$323,J$303))</f>
        <v/>
      </c>
      <c r="K92" s="54" t="str">
        <f ca="1">IF(OR(VLOOKUP($A92,Mitglieder!$D$24:$BG$323,K$303)="",$G92=""),"",VLOOKUP($A92,Mitglieder!$D$24:$BG$323,K$303))</f>
        <v/>
      </c>
      <c r="L92" s="42" t="str">
        <f ca="1">IF($G92="","",VLOOKUP($A92,Mitglieder!$D$24:$BG$323,L$303))</f>
        <v/>
      </c>
      <c r="M92" s="42" t="str">
        <f ca="1">IF($G92="","",VLOOKUP($A92,Mitglieder!$D$24:$BG$323,M$303))</f>
        <v/>
      </c>
      <c r="N92" s="42" t="str">
        <f ca="1">IF($G92="","",VLOOKUP($A92,Mitglieder!$D$24:$BG$323,N$303))</f>
        <v/>
      </c>
      <c r="O92" s="42" t="str">
        <f ca="1">IF($G92="","",VLOOKUP($A92,Mitglieder!$D$24:$BG$323,O$303))</f>
        <v/>
      </c>
      <c r="P92" s="42" t="str">
        <f ca="1">IF($G92="","",VLOOKUP($A92,Mitglieder!$D$24:$BG$323,P$303))</f>
        <v/>
      </c>
      <c r="Q92" s="42" t="str">
        <f ca="1">IF($G92="","",VLOOKUP($A92,Mitglieder!$D$24:$BG$323,Q$303))</f>
        <v/>
      </c>
      <c r="R92" s="54" t="str">
        <f ca="1">IF(OR(VLOOKUP($A92,Mitglieder!$D$24:$BG$323,R$303)="",$G92=""),"",VLOOKUP($A92,Mitglieder!$D$24:$BG$323,R$303))</f>
        <v/>
      </c>
      <c r="S92" s="43" t="str">
        <f ca="1">IF($G92="","",TEXT(VLOOKUP($A92,Mitglieder!$D$24:$BG$323,S$303),"TT.MM.JJJJ"))</f>
        <v/>
      </c>
      <c r="T92" s="43" t="str">
        <f ca="1">IF($G92="","",TEXT(VLOOKUP($A92,Mitglieder!$D$24:$BG$323,T$303),"TT.MM.JJJJ"))</f>
        <v/>
      </c>
      <c r="U92" s="43" t="str">
        <f ca="1">IF($G92="","",TEXT(VLOOKUP($A92,Mitglieder!$D$24:$BG$323,U$303),"TT.MM.JJJJ"))</f>
        <v/>
      </c>
      <c r="V92" s="54" t="str">
        <f ca="1">IF(OR(VLOOKUP($A92,Mitglieder!$D$24:$BG$323,V$303)="",$G92=""),"",VLOOKUP($A92,Mitglieder!$D$24:$BG$323,V$303))</f>
        <v/>
      </c>
      <c r="W92" s="54" t="str">
        <f ca="1">IF(OR(VLOOKUP($A92,Mitglieder!$D$24:$BG$323,W$303)="",$G92=""),"",VLOOKUP($A92,Mitglieder!$D$24:$BG$323,W$303))</f>
        <v/>
      </c>
      <c r="X92" s="54" t="str">
        <f ca="1">IF(OR(VLOOKUP($A92,Mitglieder!$D$24:$BG$323,X$303)="",$G92=""),"",VLOOKUP($A92,Mitglieder!$D$24:$BG$323,X$303))</f>
        <v/>
      </c>
      <c r="Y92" s="54" t="str">
        <f ca="1">IF(OR(VLOOKUP($A92,Mitglieder!$D$24:$BG$323,Y$303)="",$G92=""),"",VLOOKUP($A92,Mitglieder!$D$24:$BG$323,Y$303))</f>
        <v/>
      </c>
      <c r="Z92" s="54" t="str">
        <f ca="1">IF(OR(VLOOKUP($A92,Mitglieder!$D$24:$BG$323,Z$303)="",$G92=""),"",VLOOKUP($A92,Mitglieder!$D$24:$BG$323,Z$303))</f>
        <v/>
      </c>
      <c r="AA92" s="54" t="str">
        <f ca="1">IF(OR(VLOOKUP($A92,Mitglieder!$D$24:$BG$323,AA$303)="",$G92=""),"",VLOOKUP($A92,Mitglieder!$D$24:$BG$323,AA$303))</f>
        <v/>
      </c>
      <c r="AB92" s="54" t="str">
        <f ca="1">IF(OR(VLOOKUP($A92,Mitglieder!$D$24:$BG$323,AB$303)="",$G92=""),"",VLOOKUP($A92,Mitglieder!$D$24:$BG$323,AB$303))</f>
        <v/>
      </c>
      <c r="AC92" s="54" t="str">
        <f ca="1">IF(OR(VLOOKUP($A92,Mitglieder!$D$24:$BG$323,AC$303)="",$G92=""),"",VLOOKUP($A92,Mitglieder!$D$24:$BG$323,AC$303))</f>
        <v/>
      </c>
      <c r="AD92" s="54" t="str">
        <f ca="1">IF(OR(VLOOKUP($A92,Mitglieder!$D$24:$BG$323,AD$303)="",$G92=""),"",VLOOKUP($A92,Mitglieder!$D$24:$BG$323,AD$303))</f>
        <v/>
      </c>
      <c r="AE92" s="54" t="str">
        <f ca="1">IF(OR(VLOOKUP($A92,Mitglieder!$D$24:$BG$323,AE$303)="",$G92=""),"",VLOOKUP($A92,Mitglieder!$D$24:$BG$323,AE$303))</f>
        <v/>
      </c>
      <c r="AF92" s="54" t="str">
        <f ca="1">IF(OR(VLOOKUP($A92,Mitglieder!$D$24:$BG$323,AF$303)="",$G92=""),"",VLOOKUP($A92,Mitglieder!$D$24:$BG$323,AF$303))</f>
        <v/>
      </c>
      <c r="AG92" s="54" t="str">
        <f ca="1">IF(OR(VLOOKUP($A92,Mitglieder!$D$24:$BG$323,AG$303)="",$G92=""),"",VLOOKUP($A92,Mitglieder!$D$24:$BG$323,AG$303))</f>
        <v/>
      </c>
      <c r="AH92" s="54" t="str">
        <f ca="1">IF(OR(VLOOKUP($A92,Mitglieder!$D$24:$BG$323,AH$303)="",$G92=""),"",VLOOKUP($A92,Mitglieder!$D$24:$BG$323,AH$303))</f>
        <v/>
      </c>
      <c r="AI92" s="54" t="str">
        <f ca="1">IF(OR(VLOOKUP($A92,Mitglieder!$D$24:$BG$323,AI$303)="",$G92=""),"",VLOOKUP($A92,Mitglieder!$D$24:$BG$323,AI$303))</f>
        <v/>
      </c>
      <c r="AJ92" s="54" t="str">
        <f ca="1">IF(OR(VLOOKUP($A92,Mitglieder!$D$24:$BG$323,AJ$303)="",$G92=""),"",VLOOKUP($A92,Mitglieder!$D$24:$BG$323,AJ$303))</f>
        <v/>
      </c>
      <c r="AK92" s="54" t="str">
        <f ca="1">IF(OR(VLOOKUP($A92,Mitglieder!$D$24:$BG$323,AK$303)="",$G92=""),"",VLOOKUP($A92,Mitglieder!$D$24:$BG$323,AK$303))</f>
        <v/>
      </c>
      <c r="AL92" s="54" t="str">
        <f ca="1">IF(OR(VLOOKUP($A92,Mitglieder!$D$24:$BG$323,AL$303)="",$G92=""),"",VLOOKUP($A92,Mitglieder!$D$24:$BG$323,AL$303))</f>
        <v/>
      </c>
      <c r="AM92" s="42" t="str">
        <f ca="1">IF($G92="","",VLOOKUP($A92,Mitglieder!$D$24:$BG$323,AM$303))</f>
        <v/>
      </c>
      <c r="AN92" s="54" t="str">
        <f ca="1">IF(OR(VLOOKUP($A92,Mitglieder!$D$24:$BG$323,AN$303)="",$G92=""),"",VLOOKUP($A92,Mitglieder!$D$24:$BG$323,AN$303))</f>
        <v/>
      </c>
      <c r="AO92" s="43" t="str">
        <f ca="1">IF($G92="","",TEXT(VLOOKUP($A92,Mitglieder!$D$24:$BG$323,AO$303),"TT.MM.JJJJ"))</f>
        <v/>
      </c>
      <c r="AP92" s="42" t="str">
        <f ca="1">IF($G92="","",VLOOKUP($A92,Mitglieder!$D$24:$BG$323,AP$303))</f>
        <v/>
      </c>
      <c r="AQ92" s="45" t="str">
        <f ca="1">IF($G92="","",TEXT(VLOOKUP($A92,Mitglieder!$D$24:$BG$323,AQ$303),"0.00"))</f>
        <v/>
      </c>
      <c r="AR92" s="54" t="str">
        <f ca="1">IF(OR(VLOOKUP($A92,Mitglieder!$D$24:$BG$323,AR$303)="",$G92=""),"",VLOOKUP($A92,Mitglieder!$D$24:$BG$323,AR$303))</f>
        <v/>
      </c>
      <c r="AS92" s="45" t="str">
        <f ca="1">IF($G92="","",TEXT(VLOOKUP($A92,Mitglieder!$D$24:$BG$323,AS$303),"0.00"))</f>
        <v/>
      </c>
      <c r="AT92" s="54" t="str">
        <f ca="1">IF(OR(VLOOKUP($A92,Mitglieder!$D$24:$BG$323,AT$303)="",$G92=""),"",VLOOKUP($A92,Mitglieder!$D$24:$BG$323,AT$303))</f>
        <v/>
      </c>
      <c r="AU92" s="45" t="str">
        <f ca="1">IF($G92="","",TEXT(VLOOKUP($A92,Mitglieder!$D$24:$BG$323,AU$303),"0.00"))</f>
        <v/>
      </c>
      <c r="AV92" s="45" t="str">
        <f ca="1">IF($G92="","",TEXT(VLOOKUP($A92,Mitglieder!$D$24:$BG$323,AV$303),"0.00"))</f>
        <v/>
      </c>
      <c r="AW92" s="42" t="str">
        <f ca="1">IF($G92="","",VLOOKUP($A92,Mitglieder!$D$24:$BG$323,AW$303))</f>
        <v/>
      </c>
      <c r="AX92" s="54" t="str">
        <f ca="1">IF(OR(VLOOKUP($A92,Mitglieder!$D$24:$BG$323,AX$303)="",$G92=""),"",VLOOKUP($A92,Mitglieder!$D$24:$BG$323,AX$303))</f>
        <v/>
      </c>
      <c r="AY92" s="75" t="str">
        <f t="shared" ca="1" si="2"/>
        <v/>
      </c>
      <c r="AZ92" s="43" t="str">
        <f ca="1">IF($G92="","",TEXT(VLOOKUP($A92,Mitglieder!$C$24:$BG$323,AZ$303),"TT.MM.JJJJ"))</f>
        <v/>
      </c>
      <c r="BA92" s="43" t="str">
        <f ca="1">IF($G92="","",TEXT(VLOOKUP($A92,Mitglieder!$C$24:$BG$323,BA$303),"TT.MM.JJJJ"))</f>
        <v/>
      </c>
      <c r="BB92" s="43" t="str">
        <f ca="1">IF($G92="","",TEXT(VLOOKUP($A92,Mitglieder!$C$24:$BG$323,BB$303),"TT.MM.JJJJ"))</f>
        <v/>
      </c>
      <c r="BC92" s="43" t="str">
        <f ca="1">IF($G92="","",TEXT(VLOOKUP($A92,Mitglieder!$C$24:$BG$323,BC$303),"TT.MM.JJJJ"))</f>
        <v/>
      </c>
      <c r="BD92" s="75" t="str">
        <f t="shared" ca="1" si="3"/>
        <v/>
      </c>
      <c r="BE92" s="42" t="str">
        <f ca="1">IF($G92="","",VLOOKUP($A92,Mitglieder!$D$24:$BG$323,BE$303))</f>
        <v/>
      </c>
      <c r="BF92" s="42" t="str">
        <f ca="1">IF($G92="","",VLOOKUP($A92,Mitglieder!$D$24:$BG$323,BF$303))</f>
        <v/>
      </c>
      <c r="BH92" s="75" t="str">
        <f ca="1">IF(G92="","",AY92+'Details Verein'!$D$25)</f>
        <v/>
      </c>
    </row>
    <row r="93" spans="1:60" x14ac:dyDescent="0.35">
      <c r="A93" s="42">
        <v>93</v>
      </c>
      <c r="B93" s="42"/>
      <c r="C93" s="42">
        <f ca="1">VLOOKUP($A93,Mitglieder!$D$24:$BA$323,C$303)</f>
        <v>1.0299999999999967</v>
      </c>
      <c r="D93" s="42"/>
      <c r="E93" s="42" t="str">
        <f ca="1">IF($G93="","",VLOOKUP($A93,Mitglieder!$D$24:$BG$323,E$303))</f>
        <v/>
      </c>
      <c r="F93" s="54" t="str">
        <f ca="1">IF(OR(VLOOKUP($A93,Mitglieder!$D$24:$BG$323,F$303)="",$G93=""),"",VLOOKUP($A93,Mitglieder!$D$24:$BG$323,F$303))</f>
        <v/>
      </c>
      <c r="G93" s="72" t="str">
        <f ca="1">IF(C93/ROUND(C93,0)=1,VLOOKUP($A93,Mitglieder!$D$24:$BA$323,G$303),"")</f>
        <v/>
      </c>
      <c r="H93" s="42" t="str">
        <f ca="1">IF($G93="","",VLOOKUP($A93,Mitglieder!$D$24:$BG$323,H$303))</f>
        <v/>
      </c>
      <c r="I93" s="54" t="str">
        <f ca="1">IF(OR(VLOOKUP($A93,Mitglieder!$D$24:$BG$323,I$303)="",$G93=""),"",VLOOKUP($A93,Mitglieder!$D$24:$BG$323,I$303))</f>
        <v/>
      </c>
      <c r="J93" s="42" t="str">
        <f ca="1">IF($G93="","",VLOOKUP($A93,Mitglieder!$D$24:$BG$323,J$303))</f>
        <v/>
      </c>
      <c r="K93" s="54" t="str">
        <f ca="1">IF(OR(VLOOKUP($A93,Mitglieder!$D$24:$BG$323,K$303)="",$G93=""),"",VLOOKUP($A93,Mitglieder!$D$24:$BG$323,K$303))</f>
        <v/>
      </c>
      <c r="L93" s="42" t="str">
        <f ca="1">IF($G93="","",VLOOKUP($A93,Mitglieder!$D$24:$BG$323,L$303))</f>
        <v/>
      </c>
      <c r="M93" s="42" t="str">
        <f ca="1">IF($G93="","",VLOOKUP($A93,Mitglieder!$D$24:$BG$323,M$303))</f>
        <v/>
      </c>
      <c r="N93" s="42" t="str">
        <f ca="1">IF($G93="","",VLOOKUP($A93,Mitglieder!$D$24:$BG$323,N$303))</f>
        <v/>
      </c>
      <c r="O93" s="42" t="str">
        <f ca="1">IF($G93="","",VLOOKUP($A93,Mitglieder!$D$24:$BG$323,O$303))</f>
        <v/>
      </c>
      <c r="P93" s="42" t="str">
        <f ca="1">IF($G93="","",VLOOKUP($A93,Mitglieder!$D$24:$BG$323,P$303))</f>
        <v/>
      </c>
      <c r="Q93" s="42" t="str">
        <f ca="1">IF($G93="","",VLOOKUP($A93,Mitglieder!$D$24:$BG$323,Q$303))</f>
        <v/>
      </c>
      <c r="R93" s="54" t="str">
        <f ca="1">IF(OR(VLOOKUP($A93,Mitglieder!$D$24:$BG$323,R$303)="",$G93=""),"",VLOOKUP($A93,Mitglieder!$D$24:$BG$323,R$303))</f>
        <v/>
      </c>
      <c r="S93" s="43" t="str">
        <f ca="1">IF($G93="","",TEXT(VLOOKUP($A93,Mitglieder!$D$24:$BG$323,S$303),"TT.MM.JJJJ"))</f>
        <v/>
      </c>
      <c r="T93" s="43" t="str">
        <f ca="1">IF($G93="","",TEXT(VLOOKUP($A93,Mitglieder!$D$24:$BG$323,T$303),"TT.MM.JJJJ"))</f>
        <v/>
      </c>
      <c r="U93" s="43" t="str">
        <f ca="1">IF($G93="","",TEXT(VLOOKUP($A93,Mitglieder!$D$24:$BG$323,U$303),"TT.MM.JJJJ"))</f>
        <v/>
      </c>
      <c r="V93" s="54" t="str">
        <f ca="1">IF(OR(VLOOKUP($A93,Mitglieder!$D$24:$BG$323,V$303)="",$G93=""),"",VLOOKUP($A93,Mitglieder!$D$24:$BG$323,V$303))</f>
        <v/>
      </c>
      <c r="W93" s="54" t="str">
        <f ca="1">IF(OR(VLOOKUP($A93,Mitglieder!$D$24:$BG$323,W$303)="",$G93=""),"",VLOOKUP($A93,Mitglieder!$D$24:$BG$323,W$303))</f>
        <v/>
      </c>
      <c r="X93" s="54" t="str">
        <f ca="1">IF(OR(VLOOKUP($A93,Mitglieder!$D$24:$BG$323,X$303)="",$G93=""),"",VLOOKUP($A93,Mitglieder!$D$24:$BG$323,X$303))</f>
        <v/>
      </c>
      <c r="Y93" s="54" t="str">
        <f ca="1">IF(OR(VLOOKUP($A93,Mitglieder!$D$24:$BG$323,Y$303)="",$G93=""),"",VLOOKUP($A93,Mitglieder!$D$24:$BG$323,Y$303))</f>
        <v/>
      </c>
      <c r="Z93" s="54" t="str">
        <f ca="1">IF(OR(VLOOKUP($A93,Mitglieder!$D$24:$BG$323,Z$303)="",$G93=""),"",VLOOKUP($A93,Mitglieder!$D$24:$BG$323,Z$303))</f>
        <v/>
      </c>
      <c r="AA93" s="54" t="str">
        <f ca="1">IF(OR(VLOOKUP($A93,Mitglieder!$D$24:$BG$323,AA$303)="",$G93=""),"",VLOOKUP($A93,Mitglieder!$D$24:$BG$323,AA$303))</f>
        <v/>
      </c>
      <c r="AB93" s="54" t="str">
        <f ca="1">IF(OR(VLOOKUP($A93,Mitglieder!$D$24:$BG$323,AB$303)="",$G93=""),"",VLOOKUP($A93,Mitglieder!$D$24:$BG$323,AB$303))</f>
        <v/>
      </c>
      <c r="AC93" s="54" t="str">
        <f ca="1">IF(OR(VLOOKUP($A93,Mitglieder!$D$24:$BG$323,AC$303)="",$G93=""),"",VLOOKUP($A93,Mitglieder!$D$24:$BG$323,AC$303))</f>
        <v/>
      </c>
      <c r="AD93" s="54" t="str">
        <f ca="1">IF(OR(VLOOKUP($A93,Mitglieder!$D$24:$BG$323,AD$303)="",$G93=""),"",VLOOKUP($A93,Mitglieder!$D$24:$BG$323,AD$303))</f>
        <v/>
      </c>
      <c r="AE93" s="54" t="str">
        <f ca="1">IF(OR(VLOOKUP($A93,Mitglieder!$D$24:$BG$323,AE$303)="",$G93=""),"",VLOOKUP($A93,Mitglieder!$D$24:$BG$323,AE$303))</f>
        <v/>
      </c>
      <c r="AF93" s="54" t="str">
        <f ca="1">IF(OR(VLOOKUP($A93,Mitglieder!$D$24:$BG$323,AF$303)="",$G93=""),"",VLOOKUP($A93,Mitglieder!$D$24:$BG$323,AF$303))</f>
        <v/>
      </c>
      <c r="AG93" s="54" t="str">
        <f ca="1">IF(OR(VLOOKUP($A93,Mitglieder!$D$24:$BG$323,AG$303)="",$G93=""),"",VLOOKUP($A93,Mitglieder!$D$24:$BG$323,AG$303))</f>
        <v/>
      </c>
      <c r="AH93" s="54" t="str">
        <f ca="1">IF(OR(VLOOKUP($A93,Mitglieder!$D$24:$BG$323,AH$303)="",$G93=""),"",VLOOKUP($A93,Mitglieder!$D$24:$BG$323,AH$303))</f>
        <v/>
      </c>
      <c r="AI93" s="54" t="str">
        <f ca="1">IF(OR(VLOOKUP($A93,Mitglieder!$D$24:$BG$323,AI$303)="",$G93=""),"",VLOOKUP($A93,Mitglieder!$D$24:$BG$323,AI$303))</f>
        <v/>
      </c>
      <c r="AJ93" s="54" t="str">
        <f ca="1">IF(OR(VLOOKUP($A93,Mitglieder!$D$24:$BG$323,AJ$303)="",$G93=""),"",VLOOKUP($A93,Mitglieder!$D$24:$BG$323,AJ$303))</f>
        <v/>
      </c>
      <c r="AK93" s="54" t="str">
        <f ca="1">IF(OR(VLOOKUP($A93,Mitglieder!$D$24:$BG$323,AK$303)="",$G93=""),"",VLOOKUP($A93,Mitglieder!$D$24:$BG$323,AK$303))</f>
        <v/>
      </c>
      <c r="AL93" s="54" t="str">
        <f ca="1">IF(OR(VLOOKUP($A93,Mitglieder!$D$24:$BG$323,AL$303)="",$G93=""),"",VLOOKUP($A93,Mitglieder!$D$24:$BG$323,AL$303))</f>
        <v/>
      </c>
      <c r="AM93" s="42" t="str">
        <f ca="1">IF($G93="","",VLOOKUP($A93,Mitglieder!$D$24:$BG$323,AM$303))</f>
        <v/>
      </c>
      <c r="AN93" s="54" t="str">
        <f ca="1">IF(OR(VLOOKUP($A93,Mitglieder!$D$24:$BG$323,AN$303)="",$G93=""),"",VLOOKUP($A93,Mitglieder!$D$24:$BG$323,AN$303))</f>
        <v/>
      </c>
      <c r="AO93" s="43" t="str">
        <f ca="1">IF($G93="","",TEXT(VLOOKUP($A93,Mitglieder!$D$24:$BG$323,AO$303),"TT.MM.JJJJ"))</f>
        <v/>
      </c>
      <c r="AP93" s="42" t="str">
        <f ca="1">IF($G93="","",VLOOKUP($A93,Mitglieder!$D$24:$BG$323,AP$303))</f>
        <v/>
      </c>
      <c r="AQ93" s="45" t="str">
        <f ca="1">IF($G93="","",TEXT(VLOOKUP($A93,Mitglieder!$D$24:$BG$323,AQ$303),"0.00"))</f>
        <v/>
      </c>
      <c r="AR93" s="54" t="str">
        <f ca="1">IF(OR(VLOOKUP($A93,Mitglieder!$D$24:$BG$323,AR$303)="",$G93=""),"",VLOOKUP($A93,Mitglieder!$D$24:$BG$323,AR$303))</f>
        <v/>
      </c>
      <c r="AS93" s="45" t="str">
        <f ca="1">IF($G93="","",TEXT(VLOOKUP($A93,Mitglieder!$D$24:$BG$323,AS$303),"0.00"))</f>
        <v/>
      </c>
      <c r="AT93" s="54" t="str">
        <f ca="1">IF(OR(VLOOKUP($A93,Mitglieder!$D$24:$BG$323,AT$303)="",$G93=""),"",VLOOKUP($A93,Mitglieder!$D$24:$BG$323,AT$303))</f>
        <v/>
      </c>
      <c r="AU93" s="45" t="str">
        <f ca="1">IF($G93="","",TEXT(VLOOKUP($A93,Mitglieder!$D$24:$BG$323,AU$303),"0.00"))</f>
        <v/>
      </c>
      <c r="AV93" s="45" t="str">
        <f ca="1">IF($G93="","",TEXT(VLOOKUP($A93,Mitglieder!$D$24:$BG$323,AV$303),"0.00"))</f>
        <v/>
      </c>
      <c r="AW93" s="42" t="str">
        <f ca="1">IF($G93="","",VLOOKUP($A93,Mitglieder!$D$24:$BG$323,AW$303))</f>
        <v/>
      </c>
      <c r="AX93" s="54" t="str">
        <f ca="1">IF(OR(VLOOKUP($A93,Mitglieder!$D$24:$BG$323,AX$303)="",$G93=""),"",VLOOKUP($A93,Mitglieder!$D$24:$BG$323,AX$303))</f>
        <v/>
      </c>
      <c r="AY93" s="75" t="str">
        <f t="shared" ca="1" si="2"/>
        <v/>
      </c>
      <c r="AZ93" s="43" t="str">
        <f ca="1">IF($G93="","",TEXT(VLOOKUP($A93,Mitglieder!$C$24:$BG$323,AZ$303),"TT.MM.JJJJ"))</f>
        <v/>
      </c>
      <c r="BA93" s="43" t="str">
        <f ca="1">IF($G93="","",TEXT(VLOOKUP($A93,Mitglieder!$C$24:$BG$323,BA$303),"TT.MM.JJJJ"))</f>
        <v/>
      </c>
      <c r="BB93" s="43" t="str">
        <f ca="1">IF($G93="","",TEXT(VLOOKUP($A93,Mitglieder!$C$24:$BG$323,BB$303),"TT.MM.JJJJ"))</f>
        <v/>
      </c>
      <c r="BC93" s="43" t="str">
        <f ca="1">IF($G93="","",TEXT(VLOOKUP($A93,Mitglieder!$C$24:$BG$323,BC$303),"TT.MM.JJJJ"))</f>
        <v/>
      </c>
      <c r="BD93" s="75" t="str">
        <f t="shared" ca="1" si="3"/>
        <v/>
      </c>
      <c r="BE93" s="42" t="str">
        <f ca="1">IF($G93="","",VLOOKUP($A93,Mitglieder!$D$24:$BG$323,BE$303))</f>
        <v/>
      </c>
      <c r="BF93" s="42" t="str">
        <f ca="1">IF($G93="","",VLOOKUP($A93,Mitglieder!$D$24:$BG$323,BF$303))</f>
        <v/>
      </c>
      <c r="BH93" s="75" t="str">
        <f ca="1">IF(G93="","",AY93+'Details Verein'!$D$25)</f>
        <v/>
      </c>
    </row>
    <row r="94" spans="1:60" x14ac:dyDescent="0.35">
      <c r="A94" s="42">
        <v>94</v>
      </c>
      <c r="B94" s="42"/>
      <c r="C94" s="42">
        <f ca="1">VLOOKUP($A94,Mitglieder!$D$24:$BA$323,C$303)</f>
        <v>1.0299999999999967</v>
      </c>
      <c r="D94" s="42"/>
      <c r="E94" s="42" t="str">
        <f ca="1">IF($G94="","",VLOOKUP($A94,Mitglieder!$D$24:$BG$323,E$303))</f>
        <v/>
      </c>
      <c r="F94" s="54" t="str">
        <f ca="1">IF(OR(VLOOKUP($A94,Mitglieder!$D$24:$BG$323,F$303)="",$G94=""),"",VLOOKUP($A94,Mitglieder!$D$24:$BG$323,F$303))</f>
        <v/>
      </c>
      <c r="G94" s="72" t="str">
        <f ca="1">IF(C94/ROUND(C94,0)=1,VLOOKUP($A94,Mitglieder!$D$24:$BA$323,G$303),"")</f>
        <v/>
      </c>
      <c r="H94" s="42" t="str">
        <f ca="1">IF($G94="","",VLOOKUP($A94,Mitglieder!$D$24:$BG$323,H$303))</f>
        <v/>
      </c>
      <c r="I94" s="54" t="str">
        <f ca="1">IF(OR(VLOOKUP($A94,Mitglieder!$D$24:$BG$323,I$303)="",$G94=""),"",VLOOKUP($A94,Mitglieder!$D$24:$BG$323,I$303))</f>
        <v/>
      </c>
      <c r="J94" s="42" t="str">
        <f ca="1">IF($G94="","",VLOOKUP($A94,Mitglieder!$D$24:$BG$323,J$303))</f>
        <v/>
      </c>
      <c r="K94" s="54" t="str">
        <f ca="1">IF(OR(VLOOKUP($A94,Mitglieder!$D$24:$BG$323,K$303)="",$G94=""),"",VLOOKUP($A94,Mitglieder!$D$24:$BG$323,K$303))</f>
        <v/>
      </c>
      <c r="L94" s="42" t="str">
        <f ca="1">IF($G94="","",VLOOKUP($A94,Mitglieder!$D$24:$BG$323,L$303))</f>
        <v/>
      </c>
      <c r="M94" s="42" t="str">
        <f ca="1">IF($G94="","",VLOOKUP($A94,Mitglieder!$D$24:$BG$323,M$303))</f>
        <v/>
      </c>
      <c r="N94" s="42" t="str">
        <f ca="1">IF($G94="","",VLOOKUP($A94,Mitglieder!$D$24:$BG$323,N$303))</f>
        <v/>
      </c>
      <c r="O94" s="42" t="str">
        <f ca="1">IF($G94="","",VLOOKUP($A94,Mitglieder!$D$24:$BG$323,O$303))</f>
        <v/>
      </c>
      <c r="P94" s="42" t="str">
        <f ca="1">IF($G94="","",VLOOKUP($A94,Mitglieder!$D$24:$BG$323,P$303))</f>
        <v/>
      </c>
      <c r="Q94" s="42" t="str">
        <f ca="1">IF($G94="","",VLOOKUP($A94,Mitglieder!$D$24:$BG$323,Q$303))</f>
        <v/>
      </c>
      <c r="R94" s="54" t="str">
        <f ca="1">IF(OR(VLOOKUP($A94,Mitglieder!$D$24:$BG$323,R$303)="",$G94=""),"",VLOOKUP($A94,Mitglieder!$D$24:$BG$323,R$303))</f>
        <v/>
      </c>
      <c r="S94" s="43" t="str">
        <f ca="1">IF($G94="","",TEXT(VLOOKUP($A94,Mitglieder!$D$24:$BG$323,S$303),"TT.MM.JJJJ"))</f>
        <v/>
      </c>
      <c r="T94" s="43" t="str">
        <f ca="1">IF($G94="","",TEXT(VLOOKUP($A94,Mitglieder!$D$24:$BG$323,T$303),"TT.MM.JJJJ"))</f>
        <v/>
      </c>
      <c r="U94" s="43" t="str">
        <f ca="1">IF($G94="","",TEXT(VLOOKUP($A94,Mitglieder!$D$24:$BG$323,U$303),"TT.MM.JJJJ"))</f>
        <v/>
      </c>
      <c r="V94" s="54" t="str">
        <f ca="1">IF(OR(VLOOKUP($A94,Mitglieder!$D$24:$BG$323,V$303)="",$G94=""),"",VLOOKUP($A94,Mitglieder!$D$24:$BG$323,V$303))</f>
        <v/>
      </c>
      <c r="W94" s="54" t="str">
        <f ca="1">IF(OR(VLOOKUP($A94,Mitglieder!$D$24:$BG$323,W$303)="",$G94=""),"",VLOOKUP($A94,Mitglieder!$D$24:$BG$323,W$303))</f>
        <v/>
      </c>
      <c r="X94" s="54" t="str">
        <f ca="1">IF(OR(VLOOKUP($A94,Mitglieder!$D$24:$BG$323,X$303)="",$G94=""),"",VLOOKUP($A94,Mitglieder!$D$24:$BG$323,X$303))</f>
        <v/>
      </c>
      <c r="Y94" s="54" t="str">
        <f ca="1">IF(OR(VLOOKUP($A94,Mitglieder!$D$24:$BG$323,Y$303)="",$G94=""),"",VLOOKUP($A94,Mitglieder!$D$24:$BG$323,Y$303))</f>
        <v/>
      </c>
      <c r="Z94" s="54" t="str">
        <f ca="1">IF(OR(VLOOKUP($A94,Mitglieder!$D$24:$BG$323,Z$303)="",$G94=""),"",VLOOKUP($A94,Mitglieder!$D$24:$BG$323,Z$303))</f>
        <v/>
      </c>
      <c r="AA94" s="54" t="str">
        <f ca="1">IF(OR(VLOOKUP($A94,Mitglieder!$D$24:$BG$323,AA$303)="",$G94=""),"",VLOOKUP($A94,Mitglieder!$D$24:$BG$323,AA$303))</f>
        <v/>
      </c>
      <c r="AB94" s="54" t="str">
        <f ca="1">IF(OR(VLOOKUP($A94,Mitglieder!$D$24:$BG$323,AB$303)="",$G94=""),"",VLOOKUP($A94,Mitglieder!$D$24:$BG$323,AB$303))</f>
        <v/>
      </c>
      <c r="AC94" s="54" t="str">
        <f ca="1">IF(OR(VLOOKUP($A94,Mitglieder!$D$24:$BG$323,AC$303)="",$G94=""),"",VLOOKUP($A94,Mitglieder!$D$24:$BG$323,AC$303))</f>
        <v/>
      </c>
      <c r="AD94" s="54" t="str">
        <f ca="1">IF(OR(VLOOKUP($A94,Mitglieder!$D$24:$BG$323,AD$303)="",$G94=""),"",VLOOKUP($A94,Mitglieder!$D$24:$BG$323,AD$303))</f>
        <v/>
      </c>
      <c r="AE94" s="54" t="str">
        <f ca="1">IF(OR(VLOOKUP($A94,Mitglieder!$D$24:$BG$323,AE$303)="",$G94=""),"",VLOOKUP($A94,Mitglieder!$D$24:$BG$323,AE$303))</f>
        <v/>
      </c>
      <c r="AF94" s="54" t="str">
        <f ca="1">IF(OR(VLOOKUP($A94,Mitglieder!$D$24:$BG$323,AF$303)="",$G94=""),"",VLOOKUP($A94,Mitglieder!$D$24:$BG$323,AF$303))</f>
        <v/>
      </c>
      <c r="AG94" s="54" t="str">
        <f ca="1">IF(OR(VLOOKUP($A94,Mitglieder!$D$24:$BG$323,AG$303)="",$G94=""),"",VLOOKUP($A94,Mitglieder!$D$24:$BG$323,AG$303))</f>
        <v/>
      </c>
      <c r="AH94" s="54" t="str">
        <f ca="1">IF(OR(VLOOKUP($A94,Mitglieder!$D$24:$BG$323,AH$303)="",$G94=""),"",VLOOKUP($A94,Mitglieder!$D$24:$BG$323,AH$303))</f>
        <v/>
      </c>
      <c r="AI94" s="54" t="str">
        <f ca="1">IF(OR(VLOOKUP($A94,Mitglieder!$D$24:$BG$323,AI$303)="",$G94=""),"",VLOOKUP($A94,Mitglieder!$D$24:$BG$323,AI$303))</f>
        <v/>
      </c>
      <c r="AJ94" s="54" t="str">
        <f ca="1">IF(OR(VLOOKUP($A94,Mitglieder!$D$24:$BG$323,AJ$303)="",$G94=""),"",VLOOKUP($A94,Mitglieder!$D$24:$BG$323,AJ$303))</f>
        <v/>
      </c>
      <c r="AK94" s="54" t="str">
        <f ca="1">IF(OR(VLOOKUP($A94,Mitglieder!$D$24:$BG$323,AK$303)="",$G94=""),"",VLOOKUP($A94,Mitglieder!$D$24:$BG$323,AK$303))</f>
        <v/>
      </c>
      <c r="AL94" s="54" t="str">
        <f ca="1">IF(OR(VLOOKUP($A94,Mitglieder!$D$24:$BG$323,AL$303)="",$G94=""),"",VLOOKUP($A94,Mitglieder!$D$24:$BG$323,AL$303))</f>
        <v/>
      </c>
      <c r="AM94" s="42" t="str">
        <f ca="1">IF($G94="","",VLOOKUP($A94,Mitglieder!$D$24:$BG$323,AM$303))</f>
        <v/>
      </c>
      <c r="AN94" s="54" t="str">
        <f ca="1">IF(OR(VLOOKUP($A94,Mitglieder!$D$24:$BG$323,AN$303)="",$G94=""),"",VLOOKUP($A94,Mitglieder!$D$24:$BG$323,AN$303))</f>
        <v/>
      </c>
      <c r="AO94" s="43" t="str">
        <f ca="1">IF($G94="","",TEXT(VLOOKUP($A94,Mitglieder!$D$24:$BG$323,AO$303),"TT.MM.JJJJ"))</f>
        <v/>
      </c>
      <c r="AP94" s="42" t="str">
        <f ca="1">IF($G94="","",VLOOKUP($A94,Mitglieder!$D$24:$BG$323,AP$303))</f>
        <v/>
      </c>
      <c r="AQ94" s="45" t="str">
        <f ca="1">IF($G94="","",TEXT(VLOOKUP($A94,Mitglieder!$D$24:$BG$323,AQ$303),"0.00"))</f>
        <v/>
      </c>
      <c r="AR94" s="54" t="str">
        <f ca="1">IF(OR(VLOOKUP($A94,Mitglieder!$D$24:$BG$323,AR$303)="",$G94=""),"",VLOOKUP($A94,Mitglieder!$D$24:$BG$323,AR$303))</f>
        <v/>
      </c>
      <c r="AS94" s="45" t="str">
        <f ca="1">IF($G94="","",TEXT(VLOOKUP($A94,Mitglieder!$D$24:$BG$323,AS$303),"0.00"))</f>
        <v/>
      </c>
      <c r="AT94" s="54" t="str">
        <f ca="1">IF(OR(VLOOKUP($A94,Mitglieder!$D$24:$BG$323,AT$303)="",$G94=""),"",VLOOKUP($A94,Mitglieder!$D$24:$BG$323,AT$303))</f>
        <v/>
      </c>
      <c r="AU94" s="45" t="str">
        <f ca="1">IF($G94="","",TEXT(VLOOKUP($A94,Mitglieder!$D$24:$BG$323,AU$303),"0.00"))</f>
        <v/>
      </c>
      <c r="AV94" s="45" t="str">
        <f ca="1">IF($G94="","",TEXT(VLOOKUP($A94,Mitglieder!$D$24:$BG$323,AV$303),"0.00"))</f>
        <v/>
      </c>
      <c r="AW94" s="42" t="str">
        <f ca="1">IF($G94="","",VLOOKUP($A94,Mitglieder!$D$24:$BG$323,AW$303))</f>
        <v/>
      </c>
      <c r="AX94" s="54" t="str">
        <f ca="1">IF(OR(VLOOKUP($A94,Mitglieder!$D$24:$BG$323,AX$303)="",$G94=""),"",VLOOKUP($A94,Mitglieder!$D$24:$BG$323,AX$303))</f>
        <v/>
      </c>
      <c r="AY94" s="75" t="str">
        <f t="shared" ca="1" si="2"/>
        <v/>
      </c>
      <c r="AZ94" s="43" t="str">
        <f ca="1">IF($G94="","",TEXT(VLOOKUP($A94,Mitglieder!$C$24:$BG$323,AZ$303),"TT.MM.JJJJ"))</f>
        <v/>
      </c>
      <c r="BA94" s="43" t="str">
        <f ca="1">IF($G94="","",TEXT(VLOOKUP($A94,Mitglieder!$C$24:$BG$323,BA$303),"TT.MM.JJJJ"))</f>
        <v/>
      </c>
      <c r="BB94" s="43" t="str">
        <f ca="1">IF($G94="","",TEXT(VLOOKUP($A94,Mitglieder!$C$24:$BG$323,BB$303),"TT.MM.JJJJ"))</f>
        <v/>
      </c>
      <c r="BC94" s="43" t="str">
        <f ca="1">IF($G94="","",TEXT(VLOOKUP($A94,Mitglieder!$C$24:$BG$323,BC$303),"TT.MM.JJJJ"))</f>
        <v/>
      </c>
      <c r="BD94" s="75" t="str">
        <f t="shared" ca="1" si="3"/>
        <v/>
      </c>
      <c r="BE94" s="42" t="str">
        <f ca="1">IF($G94="","",VLOOKUP($A94,Mitglieder!$D$24:$BG$323,BE$303))</f>
        <v/>
      </c>
      <c r="BF94" s="42" t="str">
        <f ca="1">IF($G94="","",VLOOKUP($A94,Mitglieder!$D$24:$BG$323,BF$303))</f>
        <v/>
      </c>
      <c r="BH94" s="75" t="str">
        <f ca="1">IF(G94="","",AY94+'Details Verein'!$D$25)</f>
        <v/>
      </c>
    </row>
    <row r="95" spans="1:60" x14ac:dyDescent="0.35">
      <c r="A95" s="42">
        <v>95</v>
      </c>
      <c r="B95" s="42"/>
      <c r="C95" s="42">
        <f ca="1">VLOOKUP($A95,Mitglieder!$D$24:$BA$323,C$303)</f>
        <v>1.0299999999999967</v>
      </c>
      <c r="D95" s="42"/>
      <c r="E95" s="42" t="str">
        <f ca="1">IF($G95="","",VLOOKUP($A95,Mitglieder!$D$24:$BG$323,E$303))</f>
        <v/>
      </c>
      <c r="F95" s="54" t="str">
        <f ca="1">IF(OR(VLOOKUP($A95,Mitglieder!$D$24:$BG$323,F$303)="",$G95=""),"",VLOOKUP($A95,Mitglieder!$D$24:$BG$323,F$303))</f>
        <v/>
      </c>
      <c r="G95" s="72" t="str">
        <f ca="1">IF(C95/ROUND(C95,0)=1,VLOOKUP($A95,Mitglieder!$D$24:$BA$323,G$303),"")</f>
        <v/>
      </c>
      <c r="H95" s="42" t="str">
        <f ca="1">IF($G95="","",VLOOKUP($A95,Mitglieder!$D$24:$BG$323,H$303))</f>
        <v/>
      </c>
      <c r="I95" s="54" t="str">
        <f ca="1">IF(OR(VLOOKUP($A95,Mitglieder!$D$24:$BG$323,I$303)="",$G95=""),"",VLOOKUP($A95,Mitglieder!$D$24:$BG$323,I$303))</f>
        <v/>
      </c>
      <c r="J95" s="42" t="str">
        <f ca="1">IF($G95="","",VLOOKUP($A95,Mitglieder!$D$24:$BG$323,J$303))</f>
        <v/>
      </c>
      <c r="K95" s="54" t="str">
        <f ca="1">IF(OR(VLOOKUP($A95,Mitglieder!$D$24:$BG$323,K$303)="",$G95=""),"",VLOOKUP($A95,Mitglieder!$D$24:$BG$323,K$303))</f>
        <v/>
      </c>
      <c r="L95" s="42" t="str">
        <f ca="1">IF($G95="","",VLOOKUP($A95,Mitglieder!$D$24:$BG$323,L$303))</f>
        <v/>
      </c>
      <c r="M95" s="42" t="str">
        <f ca="1">IF($G95="","",VLOOKUP($A95,Mitglieder!$D$24:$BG$323,M$303))</f>
        <v/>
      </c>
      <c r="N95" s="42" t="str">
        <f ca="1">IF($G95="","",VLOOKUP($A95,Mitglieder!$D$24:$BG$323,N$303))</f>
        <v/>
      </c>
      <c r="O95" s="42" t="str">
        <f ca="1">IF($G95="","",VLOOKUP($A95,Mitglieder!$D$24:$BG$323,O$303))</f>
        <v/>
      </c>
      <c r="P95" s="42" t="str">
        <f ca="1">IF($G95="","",VLOOKUP($A95,Mitglieder!$D$24:$BG$323,P$303))</f>
        <v/>
      </c>
      <c r="Q95" s="42" t="str">
        <f ca="1">IF($G95="","",VLOOKUP($A95,Mitglieder!$D$24:$BG$323,Q$303))</f>
        <v/>
      </c>
      <c r="R95" s="54" t="str">
        <f ca="1">IF(OR(VLOOKUP($A95,Mitglieder!$D$24:$BG$323,R$303)="",$G95=""),"",VLOOKUP($A95,Mitglieder!$D$24:$BG$323,R$303))</f>
        <v/>
      </c>
      <c r="S95" s="43" t="str">
        <f ca="1">IF($G95="","",TEXT(VLOOKUP($A95,Mitglieder!$D$24:$BG$323,S$303),"TT.MM.JJJJ"))</f>
        <v/>
      </c>
      <c r="T95" s="43" t="str">
        <f ca="1">IF($G95="","",TEXT(VLOOKUP($A95,Mitglieder!$D$24:$BG$323,T$303),"TT.MM.JJJJ"))</f>
        <v/>
      </c>
      <c r="U95" s="43" t="str">
        <f ca="1">IF($G95="","",TEXT(VLOOKUP($A95,Mitglieder!$D$24:$BG$323,U$303),"TT.MM.JJJJ"))</f>
        <v/>
      </c>
      <c r="V95" s="54" t="str">
        <f ca="1">IF(OR(VLOOKUP($A95,Mitglieder!$D$24:$BG$323,V$303)="",$G95=""),"",VLOOKUP($A95,Mitglieder!$D$24:$BG$323,V$303))</f>
        <v/>
      </c>
      <c r="W95" s="54" t="str">
        <f ca="1">IF(OR(VLOOKUP($A95,Mitglieder!$D$24:$BG$323,W$303)="",$G95=""),"",VLOOKUP($A95,Mitglieder!$D$24:$BG$323,W$303))</f>
        <v/>
      </c>
      <c r="X95" s="54" t="str">
        <f ca="1">IF(OR(VLOOKUP($A95,Mitglieder!$D$24:$BG$323,X$303)="",$G95=""),"",VLOOKUP($A95,Mitglieder!$D$24:$BG$323,X$303))</f>
        <v/>
      </c>
      <c r="Y95" s="54" t="str">
        <f ca="1">IF(OR(VLOOKUP($A95,Mitglieder!$D$24:$BG$323,Y$303)="",$G95=""),"",VLOOKUP($A95,Mitglieder!$D$24:$BG$323,Y$303))</f>
        <v/>
      </c>
      <c r="Z95" s="54" t="str">
        <f ca="1">IF(OR(VLOOKUP($A95,Mitglieder!$D$24:$BG$323,Z$303)="",$G95=""),"",VLOOKUP($A95,Mitglieder!$D$24:$BG$323,Z$303))</f>
        <v/>
      </c>
      <c r="AA95" s="54" t="str">
        <f ca="1">IF(OR(VLOOKUP($A95,Mitglieder!$D$24:$BG$323,AA$303)="",$G95=""),"",VLOOKUP($A95,Mitglieder!$D$24:$BG$323,AA$303))</f>
        <v/>
      </c>
      <c r="AB95" s="54" t="str">
        <f ca="1">IF(OR(VLOOKUP($A95,Mitglieder!$D$24:$BG$323,AB$303)="",$G95=""),"",VLOOKUP($A95,Mitglieder!$D$24:$BG$323,AB$303))</f>
        <v/>
      </c>
      <c r="AC95" s="54" t="str">
        <f ca="1">IF(OR(VLOOKUP($A95,Mitglieder!$D$24:$BG$323,AC$303)="",$G95=""),"",VLOOKUP($A95,Mitglieder!$D$24:$BG$323,AC$303))</f>
        <v/>
      </c>
      <c r="AD95" s="54" t="str">
        <f ca="1">IF(OR(VLOOKUP($A95,Mitglieder!$D$24:$BG$323,AD$303)="",$G95=""),"",VLOOKUP($A95,Mitglieder!$D$24:$BG$323,AD$303))</f>
        <v/>
      </c>
      <c r="AE95" s="54" t="str">
        <f ca="1">IF(OR(VLOOKUP($A95,Mitglieder!$D$24:$BG$323,AE$303)="",$G95=""),"",VLOOKUP($A95,Mitglieder!$D$24:$BG$323,AE$303))</f>
        <v/>
      </c>
      <c r="AF95" s="54" t="str">
        <f ca="1">IF(OR(VLOOKUP($A95,Mitglieder!$D$24:$BG$323,AF$303)="",$G95=""),"",VLOOKUP($A95,Mitglieder!$D$24:$BG$323,AF$303))</f>
        <v/>
      </c>
      <c r="AG95" s="54" t="str">
        <f ca="1">IF(OR(VLOOKUP($A95,Mitglieder!$D$24:$BG$323,AG$303)="",$G95=""),"",VLOOKUP($A95,Mitglieder!$D$24:$BG$323,AG$303))</f>
        <v/>
      </c>
      <c r="AH95" s="54" t="str">
        <f ca="1">IF(OR(VLOOKUP($A95,Mitglieder!$D$24:$BG$323,AH$303)="",$G95=""),"",VLOOKUP($A95,Mitglieder!$D$24:$BG$323,AH$303))</f>
        <v/>
      </c>
      <c r="AI95" s="54" t="str">
        <f ca="1">IF(OR(VLOOKUP($A95,Mitglieder!$D$24:$BG$323,AI$303)="",$G95=""),"",VLOOKUP($A95,Mitglieder!$D$24:$BG$323,AI$303))</f>
        <v/>
      </c>
      <c r="AJ95" s="54" t="str">
        <f ca="1">IF(OR(VLOOKUP($A95,Mitglieder!$D$24:$BG$323,AJ$303)="",$G95=""),"",VLOOKUP($A95,Mitglieder!$D$24:$BG$323,AJ$303))</f>
        <v/>
      </c>
      <c r="AK95" s="54" t="str">
        <f ca="1">IF(OR(VLOOKUP($A95,Mitglieder!$D$24:$BG$323,AK$303)="",$G95=""),"",VLOOKUP($A95,Mitglieder!$D$24:$BG$323,AK$303))</f>
        <v/>
      </c>
      <c r="AL95" s="54" t="str">
        <f ca="1">IF(OR(VLOOKUP($A95,Mitglieder!$D$24:$BG$323,AL$303)="",$G95=""),"",VLOOKUP($A95,Mitglieder!$D$24:$BG$323,AL$303))</f>
        <v/>
      </c>
      <c r="AM95" s="42" t="str">
        <f ca="1">IF($G95="","",VLOOKUP($A95,Mitglieder!$D$24:$BG$323,AM$303))</f>
        <v/>
      </c>
      <c r="AN95" s="54" t="str">
        <f ca="1">IF(OR(VLOOKUP($A95,Mitglieder!$D$24:$BG$323,AN$303)="",$G95=""),"",VLOOKUP($A95,Mitglieder!$D$24:$BG$323,AN$303))</f>
        <v/>
      </c>
      <c r="AO95" s="43" t="str">
        <f ca="1">IF($G95="","",TEXT(VLOOKUP($A95,Mitglieder!$D$24:$BG$323,AO$303),"TT.MM.JJJJ"))</f>
        <v/>
      </c>
      <c r="AP95" s="42" t="str">
        <f ca="1">IF($G95="","",VLOOKUP($A95,Mitglieder!$D$24:$BG$323,AP$303))</f>
        <v/>
      </c>
      <c r="AQ95" s="45" t="str">
        <f ca="1">IF($G95="","",TEXT(VLOOKUP($A95,Mitglieder!$D$24:$BG$323,AQ$303),"0.00"))</f>
        <v/>
      </c>
      <c r="AR95" s="54" t="str">
        <f ca="1">IF(OR(VLOOKUP($A95,Mitglieder!$D$24:$BG$323,AR$303)="",$G95=""),"",VLOOKUP($A95,Mitglieder!$D$24:$BG$323,AR$303))</f>
        <v/>
      </c>
      <c r="AS95" s="45" t="str">
        <f ca="1">IF($G95="","",TEXT(VLOOKUP($A95,Mitglieder!$D$24:$BG$323,AS$303),"0.00"))</f>
        <v/>
      </c>
      <c r="AT95" s="54" t="str">
        <f ca="1">IF(OR(VLOOKUP($A95,Mitglieder!$D$24:$BG$323,AT$303)="",$G95=""),"",VLOOKUP($A95,Mitglieder!$D$24:$BG$323,AT$303))</f>
        <v/>
      </c>
      <c r="AU95" s="45" t="str">
        <f ca="1">IF($G95="","",TEXT(VLOOKUP($A95,Mitglieder!$D$24:$BG$323,AU$303),"0.00"))</f>
        <v/>
      </c>
      <c r="AV95" s="45" t="str">
        <f ca="1">IF($G95="","",TEXT(VLOOKUP($A95,Mitglieder!$D$24:$BG$323,AV$303),"0.00"))</f>
        <v/>
      </c>
      <c r="AW95" s="42" t="str">
        <f ca="1">IF($G95="","",VLOOKUP($A95,Mitglieder!$D$24:$BG$323,AW$303))</f>
        <v/>
      </c>
      <c r="AX95" s="54" t="str">
        <f ca="1">IF(OR(VLOOKUP($A95,Mitglieder!$D$24:$BG$323,AX$303)="",$G95=""),"",VLOOKUP($A95,Mitglieder!$D$24:$BG$323,AX$303))</f>
        <v/>
      </c>
      <c r="AY95" s="75" t="str">
        <f t="shared" ca="1" si="2"/>
        <v/>
      </c>
      <c r="AZ95" s="43" t="str">
        <f ca="1">IF($G95="","",TEXT(VLOOKUP($A95,Mitglieder!$C$24:$BG$323,AZ$303),"TT.MM.JJJJ"))</f>
        <v/>
      </c>
      <c r="BA95" s="43" t="str">
        <f ca="1">IF($G95="","",TEXT(VLOOKUP($A95,Mitglieder!$C$24:$BG$323,BA$303),"TT.MM.JJJJ"))</f>
        <v/>
      </c>
      <c r="BB95" s="43" t="str">
        <f ca="1">IF($G95="","",TEXT(VLOOKUP($A95,Mitglieder!$C$24:$BG$323,BB$303),"TT.MM.JJJJ"))</f>
        <v/>
      </c>
      <c r="BC95" s="43" t="str">
        <f ca="1">IF($G95="","",TEXT(VLOOKUP($A95,Mitglieder!$C$24:$BG$323,BC$303),"TT.MM.JJJJ"))</f>
        <v/>
      </c>
      <c r="BD95" s="75" t="str">
        <f t="shared" ca="1" si="3"/>
        <v/>
      </c>
      <c r="BE95" s="42" t="str">
        <f ca="1">IF($G95="","",VLOOKUP($A95,Mitglieder!$D$24:$BG$323,BE$303))</f>
        <v/>
      </c>
      <c r="BF95" s="42" t="str">
        <f ca="1">IF($G95="","",VLOOKUP($A95,Mitglieder!$D$24:$BG$323,BF$303))</f>
        <v/>
      </c>
      <c r="BH95" s="75" t="str">
        <f ca="1">IF(G95="","",AY95+'Details Verein'!$D$25)</f>
        <v/>
      </c>
    </row>
    <row r="96" spans="1:60" x14ac:dyDescent="0.35">
      <c r="A96" s="42">
        <v>96</v>
      </c>
      <c r="B96" s="42"/>
      <c r="C96" s="42">
        <f ca="1">VLOOKUP($A96,Mitglieder!$D$24:$BA$323,C$303)</f>
        <v>1.0299999999999967</v>
      </c>
      <c r="D96" s="42"/>
      <c r="E96" s="42" t="str">
        <f ca="1">IF($G96="","",VLOOKUP($A96,Mitglieder!$D$24:$BG$323,E$303))</f>
        <v/>
      </c>
      <c r="F96" s="54" t="str">
        <f ca="1">IF(OR(VLOOKUP($A96,Mitglieder!$D$24:$BG$323,F$303)="",$G96=""),"",VLOOKUP($A96,Mitglieder!$D$24:$BG$323,F$303))</f>
        <v/>
      </c>
      <c r="G96" s="72" t="str">
        <f ca="1">IF(C96/ROUND(C96,0)=1,VLOOKUP($A96,Mitglieder!$D$24:$BA$323,G$303),"")</f>
        <v/>
      </c>
      <c r="H96" s="42" t="str">
        <f ca="1">IF($G96="","",VLOOKUP($A96,Mitglieder!$D$24:$BG$323,H$303))</f>
        <v/>
      </c>
      <c r="I96" s="54" t="str">
        <f ca="1">IF(OR(VLOOKUP($A96,Mitglieder!$D$24:$BG$323,I$303)="",$G96=""),"",VLOOKUP($A96,Mitglieder!$D$24:$BG$323,I$303))</f>
        <v/>
      </c>
      <c r="J96" s="42" t="str">
        <f ca="1">IF($G96="","",VLOOKUP($A96,Mitglieder!$D$24:$BG$323,J$303))</f>
        <v/>
      </c>
      <c r="K96" s="54" t="str">
        <f ca="1">IF(OR(VLOOKUP($A96,Mitglieder!$D$24:$BG$323,K$303)="",$G96=""),"",VLOOKUP($A96,Mitglieder!$D$24:$BG$323,K$303))</f>
        <v/>
      </c>
      <c r="L96" s="42" t="str">
        <f ca="1">IF($G96="","",VLOOKUP($A96,Mitglieder!$D$24:$BG$323,L$303))</f>
        <v/>
      </c>
      <c r="M96" s="42" t="str">
        <f ca="1">IF($G96="","",VLOOKUP($A96,Mitglieder!$D$24:$BG$323,M$303))</f>
        <v/>
      </c>
      <c r="N96" s="42" t="str">
        <f ca="1">IF($G96="","",VLOOKUP($A96,Mitglieder!$D$24:$BG$323,N$303))</f>
        <v/>
      </c>
      <c r="O96" s="42" t="str">
        <f ca="1">IF($G96="","",VLOOKUP($A96,Mitglieder!$D$24:$BG$323,O$303))</f>
        <v/>
      </c>
      <c r="P96" s="42" t="str">
        <f ca="1">IF($G96="","",VLOOKUP($A96,Mitglieder!$D$24:$BG$323,P$303))</f>
        <v/>
      </c>
      <c r="Q96" s="42" t="str">
        <f ca="1">IF($G96="","",VLOOKUP($A96,Mitglieder!$D$24:$BG$323,Q$303))</f>
        <v/>
      </c>
      <c r="R96" s="54" t="str">
        <f ca="1">IF(OR(VLOOKUP($A96,Mitglieder!$D$24:$BG$323,R$303)="",$G96=""),"",VLOOKUP($A96,Mitglieder!$D$24:$BG$323,R$303))</f>
        <v/>
      </c>
      <c r="S96" s="43" t="str">
        <f ca="1">IF($G96="","",TEXT(VLOOKUP($A96,Mitglieder!$D$24:$BG$323,S$303),"TT.MM.JJJJ"))</f>
        <v/>
      </c>
      <c r="T96" s="43" t="str">
        <f ca="1">IF($G96="","",TEXT(VLOOKUP($A96,Mitglieder!$D$24:$BG$323,T$303),"TT.MM.JJJJ"))</f>
        <v/>
      </c>
      <c r="U96" s="43" t="str">
        <f ca="1">IF($G96="","",TEXT(VLOOKUP($A96,Mitglieder!$D$24:$BG$323,U$303),"TT.MM.JJJJ"))</f>
        <v/>
      </c>
      <c r="V96" s="54" t="str">
        <f ca="1">IF(OR(VLOOKUP($A96,Mitglieder!$D$24:$BG$323,V$303)="",$G96=""),"",VLOOKUP($A96,Mitglieder!$D$24:$BG$323,V$303))</f>
        <v/>
      </c>
      <c r="W96" s="54" t="str">
        <f ca="1">IF(OR(VLOOKUP($A96,Mitglieder!$D$24:$BG$323,W$303)="",$G96=""),"",VLOOKUP($A96,Mitglieder!$D$24:$BG$323,W$303))</f>
        <v/>
      </c>
      <c r="X96" s="54" t="str">
        <f ca="1">IF(OR(VLOOKUP($A96,Mitglieder!$D$24:$BG$323,X$303)="",$G96=""),"",VLOOKUP($A96,Mitglieder!$D$24:$BG$323,X$303))</f>
        <v/>
      </c>
      <c r="Y96" s="54" t="str">
        <f ca="1">IF(OR(VLOOKUP($A96,Mitglieder!$D$24:$BG$323,Y$303)="",$G96=""),"",VLOOKUP($A96,Mitglieder!$D$24:$BG$323,Y$303))</f>
        <v/>
      </c>
      <c r="Z96" s="54" t="str">
        <f ca="1">IF(OR(VLOOKUP($A96,Mitglieder!$D$24:$BG$323,Z$303)="",$G96=""),"",VLOOKUP($A96,Mitglieder!$D$24:$BG$323,Z$303))</f>
        <v/>
      </c>
      <c r="AA96" s="54" t="str">
        <f ca="1">IF(OR(VLOOKUP($A96,Mitglieder!$D$24:$BG$323,AA$303)="",$G96=""),"",VLOOKUP($A96,Mitglieder!$D$24:$BG$323,AA$303))</f>
        <v/>
      </c>
      <c r="AB96" s="54" t="str">
        <f ca="1">IF(OR(VLOOKUP($A96,Mitglieder!$D$24:$BG$323,AB$303)="",$G96=""),"",VLOOKUP($A96,Mitglieder!$D$24:$BG$323,AB$303))</f>
        <v/>
      </c>
      <c r="AC96" s="54" t="str">
        <f ca="1">IF(OR(VLOOKUP($A96,Mitglieder!$D$24:$BG$323,AC$303)="",$G96=""),"",VLOOKUP($A96,Mitglieder!$D$24:$BG$323,AC$303))</f>
        <v/>
      </c>
      <c r="AD96" s="54" t="str">
        <f ca="1">IF(OR(VLOOKUP($A96,Mitglieder!$D$24:$BG$323,AD$303)="",$G96=""),"",VLOOKUP($A96,Mitglieder!$D$24:$BG$323,AD$303))</f>
        <v/>
      </c>
      <c r="AE96" s="54" t="str">
        <f ca="1">IF(OR(VLOOKUP($A96,Mitglieder!$D$24:$BG$323,AE$303)="",$G96=""),"",VLOOKUP($A96,Mitglieder!$D$24:$BG$323,AE$303))</f>
        <v/>
      </c>
      <c r="AF96" s="54" t="str">
        <f ca="1">IF(OR(VLOOKUP($A96,Mitglieder!$D$24:$BG$323,AF$303)="",$G96=""),"",VLOOKUP($A96,Mitglieder!$D$24:$BG$323,AF$303))</f>
        <v/>
      </c>
      <c r="AG96" s="54" t="str">
        <f ca="1">IF(OR(VLOOKUP($A96,Mitglieder!$D$24:$BG$323,AG$303)="",$G96=""),"",VLOOKUP($A96,Mitglieder!$D$24:$BG$323,AG$303))</f>
        <v/>
      </c>
      <c r="AH96" s="54" t="str">
        <f ca="1">IF(OR(VLOOKUP($A96,Mitglieder!$D$24:$BG$323,AH$303)="",$G96=""),"",VLOOKUP($A96,Mitglieder!$D$24:$BG$323,AH$303))</f>
        <v/>
      </c>
      <c r="AI96" s="54" t="str">
        <f ca="1">IF(OR(VLOOKUP($A96,Mitglieder!$D$24:$BG$323,AI$303)="",$G96=""),"",VLOOKUP($A96,Mitglieder!$D$24:$BG$323,AI$303))</f>
        <v/>
      </c>
      <c r="AJ96" s="54" t="str">
        <f ca="1">IF(OR(VLOOKUP($A96,Mitglieder!$D$24:$BG$323,AJ$303)="",$G96=""),"",VLOOKUP($A96,Mitglieder!$D$24:$BG$323,AJ$303))</f>
        <v/>
      </c>
      <c r="AK96" s="54" t="str">
        <f ca="1">IF(OR(VLOOKUP($A96,Mitglieder!$D$24:$BG$323,AK$303)="",$G96=""),"",VLOOKUP($A96,Mitglieder!$D$24:$BG$323,AK$303))</f>
        <v/>
      </c>
      <c r="AL96" s="54" t="str">
        <f ca="1">IF(OR(VLOOKUP($A96,Mitglieder!$D$24:$BG$323,AL$303)="",$G96=""),"",VLOOKUP($A96,Mitglieder!$D$24:$BG$323,AL$303))</f>
        <v/>
      </c>
      <c r="AM96" s="42" t="str">
        <f ca="1">IF($G96="","",VLOOKUP($A96,Mitglieder!$D$24:$BG$323,AM$303))</f>
        <v/>
      </c>
      <c r="AN96" s="54" t="str">
        <f ca="1">IF(OR(VLOOKUP($A96,Mitglieder!$D$24:$BG$323,AN$303)="",$G96=""),"",VLOOKUP($A96,Mitglieder!$D$24:$BG$323,AN$303))</f>
        <v/>
      </c>
      <c r="AO96" s="43" t="str">
        <f ca="1">IF($G96="","",TEXT(VLOOKUP($A96,Mitglieder!$D$24:$BG$323,AO$303),"TT.MM.JJJJ"))</f>
        <v/>
      </c>
      <c r="AP96" s="42" t="str">
        <f ca="1">IF($G96="","",VLOOKUP($A96,Mitglieder!$D$24:$BG$323,AP$303))</f>
        <v/>
      </c>
      <c r="AQ96" s="45" t="str">
        <f ca="1">IF($G96="","",TEXT(VLOOKUP($A96,Mitglieder!$D$24:$BG$323,AQ$303),"0.00"))</f>
        <v/>
      </c>
      <c r="AR96" s="54" t="str">
        <f ca="1">IF(OR(VLOOKUP($A96,Mitglieder!$D$24:$BG$323,AR$303)="",$G96=""),"",VLOOKUP($A96,Mitglieder!$D$24:$BG$323,AR$303))</f>
        <v/>
      </c>
      <c r="AS96" s="45" t="str">
        <f ca="1">IF($G96="","",TEXT(VLOOKUP($A96,Mitglieder!$D$24:$BG$323,AS$303),"0.00"))</f>
        <v/>
      </c>
      <c r="AT96" s="54" t="str">
        <f ca="1">IF(OR(VLOOKUP($A96,Mitglieder!$D$24:$BG$323,AT$303)="",$G96=""),"",VLOOKUP($A96,Mitglieder!$D$24:$BG$323,AT$303))</f>
        <v/>
      </c>
      <c r="AU96" s="45" t="str">
        <f ca="1">IF($G96="","",TEXT(VLOOKUP($A96,Mitglieder!$D$24:$BG$323,AU$303),"0.00"))</f>
        <v/>
      </c>
      <c r="AV96" s="45" t="str">
        <f ca="1">IF($G96="","",TEXT(VLOOKUP($A96,Mitglieder!$D$24:$BG$323,AV$303),"0.00"))</f>
        <v/>
      </c>
      <c r="AW96" s="42" t="str">
        <f ca="1">IF($G96="","",VLOOKUP($A96,Mitglieder!$D$24:$BG$323,AW$303))</f>
        <v/>
      </c>
      <c r="AX96" s="54" t="str">
        <f ca="1">IF(OR(VLOOKUP($A96,Mitglieder!$D$24:$BG$323,AX$303)="",$G96=""),"",VLOOKUP($A96,Mitglieder!$D$24:$BG$323,AX$303))</f>
        <v/>
      </c>
      <c r="AY96" s="75" t="str">
        <f t="shared" ca="1" si="2"/>
        <v/>
      </c>
      <c r="AZ96" s="43" t="str">
        <f ca="1">IF($G96="","",TEXT(VLOOKUP($A96,Mitglieder!$C$24:$BG$323,AZ$303),"TT.MM.JJJJ"))</f>
        <v/>
      </c>
      <c r="BA96" s="43" t="str">
        <f ca="1">IF($G96="","",TEXT(VLOOKUP($A96,Mitglieder!$C$24:$BG$323,BA$303),"TT.MM.JJJJ"))</f>
        <v/>
      </c>
      <c r="BB96" s="43" t="str">
        <f ca="1">IF($G96="","",TEXT(VLOOKUP($A96,Mitglieder!$C$24:$BG$323,BB$303),"TT.MM.JJJJ"))</f>
        <v/>
      </c>
      <c r="BC96" s="43" t="str">
        <f ca="1">IF($G96="","",TEXT(VLOOKUP($A96,Mitglieder!$C$24:$BG$323,BC$303),"TT.MM.JJJJ"))</f>
        <v/>
      </c>
      <c r="BD96" s="75" t="str">
        <f t="shared" ca="1" si="3"/>
        <v/>
      </c>
      <c r="BE96" s="42" t="str">
        <f ca="1">IF($G96="","",VLOOKUP($A96,Mitglieder!$D$24:$BG$323,BE$303))</f>
        <v/>
      </c>
      <c r="BF96" s="42" t="str">
        <f ca="1">IF($G96="","",VLOOKUP($A96,Mitglieder!$D$24:$BG$323,BF$303))</f>
        <v/>
      </c>
      <c r="BH96" s="75" t="str">
        <f ca="1">IF(G96="","",AY96+'Details Verein'!$D$25)</f>
        <v/>
      </c>
    </row>
    <row r="97" spans="1:60" x14ac:dyDescent="0.35">
      <c r="A97" s="42">
        <v>97</v>
      </c>
      <c r="B97" s="42"/>
      <c r="C97" s="42">
        <f ca="1">VLOOKUP($A97,Mitglieder!$D$24:$BA$323,C$303)</f>
        <v>1.0299999999999967</v>
      </c>
      <c r="D97" s="42"/>
      <c r="E97" s="42" t="str">
        <f ca="1">IF($G97="","",VLOOKUP($A97,Mitglieder!$D$24:$BG$323,E$303))</f>
        <v/>
      </c>
      <c r="F97" s="54" t="str">
        <f ca="1">IF(OR(VLOOKUP($A97,Mitglieder!$D$24:$BG$323,F$303)="",$G97=""),"",VLOOKUP($A97,Mitglieder!$D$24:$BG$323,F$303))</f>
        <v/>
      </c>
      <c r="G97" s="72" t="str">
        <f ca="1">IF(C97/ROUND(C97,0)=1,VLOOKUP($A97,Mitglieder!$D$24:$BA$323,G$303),"")</f>
        <v/>
      </c>
      <c r="H97" s="42" t="str">
        <f ca="1">IF($G97="","",VLOOKUP($A97,Mitglieder!$D$24:$BG$323,H$303))</f>
        <v/>
      </c>
      <c r="I97" s="54" t="str">
        <f ca="1">IF(OR(VLOOKUP($A97,Mitglieder!$D$24:$BG$323,I$303)="",$G97=""),"",VLOOKUP($A97,Mitglieder!$D$24:$BG$323,I$303))</f>
        <v/>
      </c>
      <c r="J97" s="42" t="str">
        <f ca="1">IF($G97="","",VLOOKUP($A97,Mitglieder!$D$24:$BG$323,J$303))</f>
        <v/>
      </c>
      <c r="K97" s="54" t="str">
        <f ca="1">IF(OR(VLOOKUP($A97,Mitglieder!$D$24:$BG$323,K$303)="",$G97=""),"",VLOOKUP($A97,Mitglieder!$D$24:$BG$323,K$303))</f>
        <v/>
      </c>
      <c r="L97" s="42" t="str">
        <f ca="1">IF($G97="","",VLOOKUP($A97,Mitglieder!$D$24:$BG$323,L$303))</f>
        <v/>
      </c>
      <c r="M97" s="42" t="str">
        <f ca="1">IF($G97="","",VLOOKUP($A97,Mitglieder!$D$24:$BG$323,M$303))</f>
        <v/>
      </c>
      <c r="N97" s="42" t="str">
        <f ca="1">IF($G97="","",VLOOKUP($A97,Mitglieder!$D$24:$BG$323,N$303))</f>
        <v/>
      </c>
      <c r="O97" s="42" t="str">
        <f ca="1">IF($G97="","",VLOOKUP($A97,Mitglieder!$D$24:$BG$323,O$303))</f>
        <v/>
      </c>
      <c r="P97" s="42" t="str">
        <f ca="1">IF($G97="","",VLOOKUP($A97,Mitglieder!$D$24:$BG$323,P$303))</f>
        <v/>
      </c>
      <c r="Q97" s="42" t="str">
        <f ca="1">IF($G97="","",VLOOKUP($A97,Mitglieder!$D$24:$BG$323,Q$303))</f>
        <v/>
      </c>
      <c r="R97" s="54" t="str">
        <f ca="1">IF(OR(VLOOKUP($A97,Mitglieder!$D$24:$BG$323,R$303)="",$G97=""),"",VLOOKUP($A97,Mitglieder!$D$24:$BG$323,R$303))</f>
        <v/>
      </c>
      <c r="S97" s="43" t="str">
        <f ca="1">IF($G97="","",TEXT(VLOOKUP($A97,Mitglieder!$D$24:$BG$323,S$303),"TT.MM.JJJJ"))</f>
        <v/>
      </c>
      <c r="T97" s="43" t="str">
        <f ca="1">IF($G97="","",TEXT(VLOOKUP($A97,Mitglieder!$D$24:$BG$323,T$303),"TT.MM.JJJJ"))</f>
        <v/>
      </c>
      <c r="U97" s="43" t="str">
        <f ca="1">IF($G97="","",TEXT(VLOOKUP($A97,Mitglieder!$D$24:$BG$323,U$303),"TT.MM.JJJJ"))</f>
        <v/>
      </c>
      <c r="V97" s="54" t="str">
        <f ca="1">IF(OR(VLOOKUP($A97,Mitglieder!$D$24:$BG$323,V$303)="",$G97=""),"",VLOOKUP($A97,Mitglieder!$D$24:$BG$323,V$303))</f>
        <v/>
      </c>
      <c r="W97" s="54" t="str">
        <f ca="1">IF(OR(VLOOKUP($A97,Mitglieder!$D$24:$BG$323,W$303)="",$G97=""),"",VLOOKUP($A97,Mitglieder!$D$24:$BG$323,W$303))</f>
        <v/>
      </c>
      <c r="X97" s="54" t="str">
        <f ca="1">IF(OR(VLOOKUP($A97,Mitglieder!$D$24:$BG$323,X$303)="",$G97=""),"",VLOOKUP($A97,Mitglieder!$D$24:$BG$323,X$303))</f>
        <v/>
      </c>
      <c r="Y97" s="54" t="str">
        <f ca="1">IF(OR(VLOOKUP($A97,Mitglieder!$D$24:$BG$323,Y$303)="",$G97=""),"",VLOOKUP($A97,Mitglieder!$D$24:$BG$323,Y$303))</f>
        <v/>
      </c>
      <c r="Z97" s="54" t="str">
        <f ca="1">IF(OR(VLOOKUP($A97,Mitglieder!$D$24:$BG$323,Z$303)="",$G97=""),"",VLOOKUP($A97,Mitglieder!$D$24:$BG$323,Z$303))</f>
        <v/>
      </c>
      <c r="AA97" s="54" t="str">
        <f ca="1">IF(OR(VLOOKUP($A97,Mitglieder!$D$24:$BG$323,AA$303)="",$G97=""),"",VLOOKUP($A97,Mitglieder!$D$24:$BG$323,AA$303))</f>
        <v/>
      </c>
      <c r="AB97" s="54" t="str">
        <f ca="1">IF(OR(VLOOKUP($A97,Mitglieder!$D$24:$BG$323,AB$303)="",$G97=""),"",VLOOKUP($A97,Mitglieder!$D$24:$BG$323,AB$303))</f>
        <v/>
      </c>
      <c r="AC97" s="54" t="str">
        <f ca="1">IF(OR(VLOOKUP($A97,Mitglieder!$D$24:$BG$323,AC$303)="",$G97=""),"",VLOOKUP($A97,Mitglieder!$D$24:$BG$323,AC$303))</f>
        <v/>
      </c>
      <c r="AD97" s="54" t="str">
        <f ca="1">IF(OR(VLOOKUP($A97,Mitglieder!$D$24:$BG$323,AD$303)="",$G97=""),"",VLOOKUP($A97,Mitglieder!$D$24:$BG$323,AD$303))</f>
        <v/>
      </c>
      <c r="AE97" s="54" t="str">
        <f ca="1">IF(OR(VLOOKUP($A97,Mitglieder!$D$24:$BG$323,AE$303)="",$G97=""),"",VLOOKUP($A97,Mitglieder!$D$24:$BG$323,AE$303))</f>
        <v/>
      </c>
      <c r="AF97" s="54" t="str">
        <f ca="1">IF(OR(VLOOKUP($A97,Mitglieder!$D$24:$BG$323,AF$303)="",$G97=""),"",VLOOKUP($A97,Mitglieder!$D$24:$BG$323,AF$303))</f>
        <v/>
      </c>
      <c r="AG97" s="54" t="str">
        <f ca="1">IF(OR(VLOOKUP($A97,Mitglieder!$D$24:$BG$323,AG$303)="",$G97=""),"",VLOOKUP($A97,Mitglieder!$D$24:$BG$323,AG$303))</f>
        <v/>
      </c>
      <c r="AH97" s="54" t="str">
        <f ca="1">IF(OR(VLOOKUP($A97,Mitglieder!$D$24:$BG$323,AH$303)="",$G97=""),"",VLOOKUP($A97,Mitglieder!$D$24:$BG$323,AH$303))</f>
        <v/>
      </c>
      <c r="AI97" s="54" t="str">
        <f ca="1">IF(OR(VLOOKUP($A97,Mitglieder!$D$24:$BG$323,AI$303)="",$G97=""),"",VLOOKUP($A97,Mitglieder!$D$24:$BG$323,AI$303))</f>
        <v/>
      </c>
      <c r="AJ97" s="54" t="str">
        <f ca="1">IF(OR(VLOOKUP($A97,Mitglieder!$D$24:$BG$323,AJ$303)="",$G97=""),"",VLOOKUP($A97,Mitglieder!$D$24:$BG$323,AJ$303))</f>
        <v/>
      </c>
      <c r="AK97" s="54" t="str">
        <f ca="1">IF(OR(VLOOKUP($A97,Mitglieder!$D$24:$BG$323,AK$303)="",$G97=""),"",VLOOKUP($A97,Mitglieder!$D$24:$BG$323,AK$303))</f>
        <v/>
      </c>
      <c r="AL97" s="54" t="str">
        <f ca="1">IF(OR(VLOOKUP($A97,Mitglieder!$D$24:$BG$323,AL$303)="",$G97=""),"",VLOOKUP($A97,Mitglieder!$D$24:$BG$323,AL$303))</f>
        <v/>
      </c>
      <c r="AM97" s="42" t="str">
        <f ca="1">IF($G97="","",VLOOKUP($A97,Mitglieder!$D$24:$BG$323,AM$303))</f>
        <v/>
      </c>
      <c r="AN97" s="54" t="str">
        <f ca="1">IF(OR(VLOOKUP($A97,Mitglieder!$D$24:$BG$323,AN$303)="",$G97=""),"",VLOOKUP($A97,Mitglieder!$D$24:$BG$323,AN$303))</f>
        <v/>
      </c>
      <c r="AO97" s="43" t="str">
        <f ca="1">IF($G97="","",TEXT(VLOOKUP($A97,Mitglieder!$D$24:$BG$323,AO$303),"TT.MM.JJJJ"))</f>
        <v/>
      </c>
      <c r="AP97" s="42" t="str">
        <f ca="1">IF($G97="","",VLOOKUP($A97,Mitglieder!$D$24:$BG$323,AP$303))</f>
        <v/>
      </c>
      <c r="AQ97" s="45" t="str">
        <f ca="1">IF($G97="","",TEXT(VLOOKUP($A97,Mitglieder!$D$24:$BG$323,AQ$303),"0.00"))</f>
        <v/>
      </c>
      <c r="AR97" s="54" t="str">
        <f ca="1">IF(OR(VLOOKUP($A97,Mitglieder!$D$24:$BG$323,AR$303)="",$G97=""),"",VLOOKUP($A97,Mitglieder!$D$24:$BG$323,AR$303))</f>
        <v/>
      </c>
      <c r="AS97" s="45" t="str">
        <f ca="1">IF($G97="","",TEXT(VLOOKUP($A97,Mitglieder!$D$24:$BG$323,AS$303),"0.00"))</f>
        <v/>
      </c>
      <c r="AT97" s="54" t="str">
        <f ca="1">IF(OR(VLOOKUP($A97,Mitglieder!$D$24:$BG$323,AT$303)="",$G97=""),"",VLOOKUP($A97,Mitglieder!$D$24:$BG$323,AT$303))</f>
        <v/>
      </c>
      <c r="AU97" s="45" t="str">
        <f ca="1">IF($G97="","",TEXT(VLOOKUP($A97,Mitglieder!$D$24:$BG$323,AU$303),"0.00"))</f>
        <v/>
      </c>
      <c r="AV97" s="45" t="str">
        <f ca="1">IF($G97="","",TEXT(VLOOKUP($A97,Mitglieder!$D$24:$BG$323,AV$303),"0.00"))</f>
        <v/>
      </c>
      <c r="AW97" s="42" t="str">
        <f ca="1">IF($G97="","",VLOOKUP($A97,Mitglieder!$D$24:$BG$323,AW$303))</f>
        <v/>
      </c>
      <c r="AX97" s="54" t="str">
        <f ca="1">IF(OR(VLOOKUP($A97,Mitglieder!$D$24:$BG$323,AX$303)="",$G97=""),"",VLOOKUP($A97,Mitglieder!$D$24:$BG$323,AX$303))</f>
        <v/>
      </c>
      <c r="AY97" s="75" t="str">
        <f t="shared" ca="1" si="2"/>
        <v/>
      </c>
      <c r="AZ97" s="43" t="str">
        <f ca="1">IF($G97="","",TEXT(VLOOKUP($A97,Mitglieder!$C$24:$BG$323,AZ$303),"TT.MM.JJJJ"))</f>
        <v/>
      </c>
      <c r="BA97" s="43" t="str">
        <f ca="1">IF($G97="","",TEXT(VLOOKUP($A97,Mitglieder!$C$24:$BG$323,BA$303),"TT.MM.JJJJ"))</f>
        <v/>
      </c>
      <c r="BB97" s="43" t="str">
        <f ca="1">IF($G97="","",TEXT(VLOOKUP($A97,Mitglieder!$C$24:$BG$323,BB$303),"TT.MM.JJJJ"))</f>
        <v/>
      </c>
      <c r="BC97" s="43" t="str">
        <f ca="1">IF($G97="","",TEXT(VLOOKUP($A97,Mitglieder!$C$24:$BG$323,BC$303),"TT.MM.JJJJ"))</f>
        <v/>
      </c>
      <c r="BD97" s="75" t="str">
        <f t="shared" ca="1" si="3"/>
        <v/>
      </c>
      <c r="BE97" s="42" t="str">
        <f ca="1">IF($G97="","",VLOOKUP($A97,Mitglieder!$D$24:$BG$323,BE$303))</f>
        <v/>
      </c>
      <c r="BF97" s="42" t="str">
        <f ca="1">IF($G97="","",VLOOKUP($A97,Mitglieder!$D$24:$BG$323,BF$303))</f>
        <v/>
      </c>
      <c r="BH97" s="75" t="str">
        <f ca="1">IF(G97="","",AY97+'Details Verein'!$D$25)</f>
        <v/>
      </c>
    </row>
    <row r="98" spans="1:60" x14ac:dyDescent="0.35">
      <c r="A98" s="42">
        <v>98</v>
      </c>
      <c r="B98" s="42"/>
      <c r="C98" s="42">
        <f ca="1">VLOOKUP($A98,Mitglieder!$D$24:$BA$323,C$303)</f>
        <v>1.0299999999999967</v>
      </c>
      <c r="D98" s="42"/>
      <c r="E98" s="42" t="str">
        <f ca="1">IF($G98="","",VLOOKUP($A98,Mitglieder!$D$24:$BG$323,E$303))</f>
        <v/>
      </c>
      <c r="F98" s="54" t="str">
        <f ca="1">IF(OR(VLOOKUP($A98,Mitglieder!$D$24:$BG$323,F$303)="",$G98=""),"",VLOOKUP($A98,Mitglieder!$D$24:$BG$323,F$303))</f>
        <v/>
      </c>
      <c r="G98" s="72" t="str">
        <f ca="1">IF(C98/ROUND(C98,0)=1,VLOOKUP($A98,Mitglieder!$D$24:$BA$323,G$303),"")</f>
        <v/>
      </c>
      <c r="H98" s="42" t="str">
        <f ca="1">IF($G98="","",VLOOKUP($A98,Mitglieder!$D$24:$BG$323,H$303))</f>
        <v/>
      </c>
      <c r="I98" s="54" t="str">
        <f ca="1">IF(OR(VLOOKUP($A98,Mitglieder!$D$24:$BG$323,I$303)="",$G98=""),"",VLOOKUP($A98,Mitglieder!$D$24:$BG$323,I$303))</f>
        <v/>
      </c>
      <c r="J98" s="42" t="str">
        <f ca="1">IF($G98="","",VLOOKUP($A98,Mitglieder!$D$24:$BG$323,J$303))</f>
        <v/>
      </c>
      <c r="K98" s="54" t="str">
        <f ca="1">IF(OR(VLOOKUP($A98,Mitglieder!$D$24:$BG$323,K$303)="",$G98=""),"",VLOOKUP($A98,Mitglieder!$D$24:$BG$323,K$303))</f>
        <v/>
      </c>
      <c r="L98" s="42" t="str">
        <f ca="1">IF($G98="","",VLOOKUP($A98,Mitglieder!$D$24:$BG$323,L$303))</f>
        <v/>
      </c>
      <c r="M98" s="42" t="str">
        <f ca="1">IF($G98="","",VLOOKUP($A98,Mitglieder!$D$24:$BG$323,M$303))</f>
        <v/>
      </c>
      <c r="N98" s="42" t="str">
        <f ca="1">IF($G98="","",VLOOKUP($A98,Mitglieder!$D$24:$BG$323,N$303))</f>
        <v/>
      </c>
      <c r="O98" s="42" t="str">
        <f ca="1">IF($G98="","",VLOOKUP($A98,Mitglieder!$D$24:$BG$323,O$303))</f>
        <v/>
      </c>
      <c r="P98" s="42" t="str">
        <f ca="1">IF($G98="","",VLOOKUP($A98,Mitglieder!$D$24:$BG$323,P$303))</f>
        <v/>
      </c>
      <c r="Q98" s="42" t="str">
        <f ca="1">IF($G98="","",VLOOKUP($A98,Mitglieder!$D$24:$BG$323,Q$303))</f>
        <v/>
      </c>
      <c r="R98" s="54" t="str">
        <f ca="1">IF(OR(VLOOKUP($A98,Mitglieder!$D$24:$BG$323,R$303)="",$G98=""),"",VLOOKUP($A98,Mitglieder!$D$24:$BG$323,R$303))</f>
        <v/>
      </c>
      <c r="S98" s="43" t="str">
        <f ca="1">IF($G98="","",TEXT(VLOOKUP($A98,Mitglieder!$D$24:$BG$323,S$303),"TT.MM.JJJJ"))</f>
        <v/>
      </c>
      <c r="T98" s="43" t="str">
        <f ca="1">IF($G98="","",TEXT(VLOOKUP($A98,Mitglieder!$D$24:$BG$323,T$303),"TT.MM.JJJJ"))</f>
        <v/>
      </c>
      <c r="U98" s="43" t="str">
        <f ca="1">IF($G98="","",TEXT(VLOOKUP($A98,Mitglieder!$D$24:$BG$323,U$303),"TT.MM.JJJJ"))</f>
        <v/>
      </c>
      <c r="V98" s="54" t="str">
        <f ca="1">IF(OR(VLOOKUP($A98,Mitglieder!$D$24:$BG$323,V$303)="",$G98=""),"",VLOOKUP($A98,Mitglieder!$D$24:$BG$323,V$303))</f>
        <v/>
      </c>
      <c r="W98" s="54" t="str">
        <f ca="1">IF(OR(VLOOKUP($A98,Mitglieder!$D$24:$BG$323,W$303)="",$G98=""),"",VLOOKUP($A98,Mitglieder!$D$24:$BG$323,W$303))</f>
        <v/>
      </c>
      <c r="X98" s="54" t="str">
        <f ca="1">IF(OR(VLOOKUP($A98,Mitglieder!$D$24:$BG$323,X$303)="",$G98=""),"",VLOOKUP($A98,Mitglieder!$D$24:$BG$323,X$303))</f>
        <v/>
      </c>
      <c r="Y98" s="54" t="str">
        <f ca="1">IF(OR(VLOOKUP($A98,Mitglieder!$D$24:$BG$323,Y$303)="",$G98=""),"",VLOOKUP($A98,Mitglieder!$D$24:$BG$323,Y$303))</f>
        <v/>
      </c>
      <c r="Z98" s="54" t="str">
        <f ca="1">IF(OR(VLOOKUP($A98,Mitglieder!$D$24:$BG$323,Z$303)="",$G98=""),"",VLOOKUP($A98,Mitglieder!$D$24:$BG$323,Z$303))</f>
        <v/>
      </c>
      <c r="AA98" s="54" t="str">
        <f ca="1">IF(OR(VLOOKUP($A98,Mitglieder!$D$24:$BG$323,AA$303)="",$G98=""),"",VLOOKUP($A98,Mitglieder!$D$24:$BG$323,AA$303))</f>
        <v/>
      </c>
      <c r="AB98" s="54" t="str">
        <f ca="1">IF(OR(VLOOKUP($A98,Mitglieder!$D$24:$BG$323,AB$303)="",$G98=""),"",VLOOKUP($A98,Mitglieder!$D$24:$BG$323,AB$303))</f>
        <v/>
      </c>
      <c r="AC98" s="54" t="str">
        <f ca="1">IF(OR(VLOOKUP($A98,Mitglieder!$D$24:$BG$323,AC$303)="",$G98=""),"",VLOOKUP($A98,Mitglieder!$D$24:$BG$323,AC$303))</f>
        <v/>
      </c>
      <c r="AD98" s="54" t="str">
        <f ca="1">IF(OR(VLOOKUP($A98,Mitglieder!$D$24:$BG$323,AD$303)="",$G98=""),"",VLOOKUP($A98,Mitglieder!$D$24:$BG$323,AD$303))</f>
        <v/>
      </c>
      <c r="AE98" s="54" t="str">
        <f ca="1">IF(OR(VLOOKUP($A98,Mitglieder!$D$24:$BG$323,AE$303)="",$G98=""),"",VLOOKUP($A98,Mitglieder!$D$24:$BG$323,AE$303))</f>
        <v/>
      </c>
      <c r="AF98" s="54" t="str">
        <f ca="1">IF(OR(VLOOKUP($A98,Mitglieder!$D$24:$BG$323,AF$303)="",$G98=""),"",VLOOKUP($A98,Mitglieder!$D$24:$BG$323,AF$303))</f>
        <v/>
      </c>
      <c r="AG98" s="54" t="str">
        <f ca="1">IF(OR(VLOOKUP($A98,Mitglieder!$D$24:$BG$323,AG$303)="",$G98=""),"",VLOOKUP($A98,Mitglieder!$D$24:$BG$323,AG$303))</f>
        <v/>
      </c>
      <c r="AH98" s="54" t="str">
        <f ca="1">IF(OR(VLOOKUP($A98,Mitglieder!$D$24:$BG$323,AH$303)="",$G98=""),"",VLOOKUP($A98,Mitglieder!$D$24:$BG$323,AH$303))</f>
        <v/>
      </c>
      <c r="AI98" s="54" t="str">
        <f ca="1">IF(OR(VLOOKUP($A98,Mitglieder!$D$24:$BG$323,AI$303)="",$G98=""),"",VLOOKUP($A98,Mitglieder!$D$24:$BG$323,AI$303))</f>
        <v/>
      </c>
      <c r="AJ98" s="54" t="str">
        <f ca="1">IF(OR(VLOOKUP($A98,Mitglieder!$D$24:$BG$323,AJ$303)="",$G98=""),"",VLOOKUP($A98,Mitglieder!$D$24:$BG$323,AJ$303))</f>
        <v/>
      </c>
      <c r="AK98" s="54" t="str">
        <f ca="1">IF(OR(VLOOKUP($A98,Mitglieder!$D$24:$BG$323,AK$303)="",$G98=""),"",VLOOKUP($A98,Mitglieder!$D$24:$BG$323,AK$303))</f>
        <v/>
      </c>
      <c r="AL98" s="54" t="str">
        <f ca="1">IF(OR(VLOOKUP($A98,Mitglieder!$D$24:$BG$323,AL$303)="",$G98=""),"",VLOOKUP($A98,Mitglieder!$D$24:$BG$323,AL$303))</f>
        <v/>
      </c>
      <c r="AM98" s="42" t="str">
        <f ca="1">IF($G98="","",VLOOKUP($A98,Mitglieder!$D$24:$BG$323,AM$303))</f>
        <v/>
      </c>
      <c r="AN98" s="54" t="str">
        <f ca="1">IF(OR(VLOOKUP($A98,Mitglieder!$D$24:$BG$323,AN$303)="",$G98=""),"",VLOOKUP($A98,Mitglieder!$D$24:$BG$323,AN$303))</f>
        <v/>
      </c>
      <c r="AO98" s="43" t="str">
        <f ca="1">IF($G98="","",TEXT(VLOOKUP($A98,Mitglieder!$D$24:$BG$323,AO$303),"TT.MM.JJJJ"))</f>
        <v/>
      </c>
      <c r="AP98" s="42" t="str">
        <f ca="1">IF($G98="","",VLOOKUP($A98,Mitglieder!$D$24:$BG$323,AP$303))</f>
        <v/>
      </c>
      <c r="AQ98" s="45" t="str">
        <f ca="1">IF($G98="","",TEXT(VLOOKUP($A98,Mitglieder!$D$24:$BG$323,AQ$303),"0.00"))</f>
        <v/>
      </c>
      <c r="AR98" s="54" t="str">
        <f ca="1">IF(OR(VLOOKUP($A98,Mitglieder!$D$24:$BG$323,AR$303)="",$G98=""),"",VLOOKUP($A98,Mitglieder!$D$24:$BG$323,AR$303))</f>
        <v/>
      </c>
      <c r="AS98" s="45" t="str">
        <f ca="1">IF($G98="","",TEXT(VLOOKUP($A98,Mitglieder!$D$24:$BG$323,AS$303),"0.00"))</f>
        <v/>
      </c>
      <c r="AT98" s="54" t="str">
        <f ca="1">IF(OR(VLOOKUP($A98,Mitglieder!$D$24:$BG$323,AT$303)="",$G98=""),"",VLOOKUP($A98,Mitglieder!$D$24:$BG$323,AT$303))</f>
        <v/>
      </c>
      <c r="AU98" s="45" t="str">
        <f ca="1">IF($G98="","",TEXT(VLOOKUP($A98,Mitglieder!$D$24:$BG$323,AU$303),"0.00"))</f>
        <v/>
      </c>
      <c r="AV98" s="45" t="str">
        <f ca="1">IF($G98="","",TEXT(VLOOKUP($A98,Mitglieder!$D$24:$BG$323,AV$303),"0.00"))</f>
        <v/>
      </c>
      <c r="AW98" s="42" t="str">
        <f ca="1">IF($G98="","",VLOOKUP($A98,Mitglieder!$D$24:$BG$323,AW$303))</f>
        <v/>
      </c>
      <c r="AX98" s="54" t="str">
        <f ca="1">IF(OR(VLOOKUP($A98,Mitglieder!$D$24:$BG$323,AX$303)="",$G98=""),"",VLOOKUP($A98,Mitglieder!$D$24:$BG$323,AX$303))</f>
        <v/>
      </c>
      <c r="AY98" s="75" t="str">
        <f t="shared" ca="1" si="2"/>
        <v/>
      </c>
      <c r="AZ98" s="43" t="str">
        <f ca="1">IF($G98="","",TEXT(VLOOKUP($A98,Mitglieder!$C$24:$BG$323,AZ$303),"TT.MM.JJJJ"))</f>
        <v/>
      </c>
      <c r="BA98" s="43" t="str">
        <f ca="1">IF($G98="","",TEXT(VLOOKUP($A98,Mitglieder!$C$24:$BG$323,BA$303),"TT.MM.JJJJ"))</f>
        <v/>
      </c>
      <c r="BB98" s="43" t="str">
        <f ca="1">IF($G98="","",TEXT(VLOOKUP($A98,Mitglieder!$C$24:$BG$323,BB$303),"TT.MM.JJJJ"))</f>
        <v/>
      </c>
      <c r="BC98" s="43" t="str">
        <f ca="1">IF($G98="","",TEXT(VLOOKUP($A98,Mitglieder!$C$24:$BG$323,BC$303),"TT.MM.JJJJ"))</f>
        <v/>
      </c>
      <c r="BD98" s="75" t="str">
        <f t="shared" ca="1" si="3"/>
        <v/>
      </c>
      <c r="BE98" s="42" t="str">
        <f ca="1">IF($G98="","",VLOOKUP($A98,Mitglieder!$D$24:$BG$323,BE$303))</f>
        <v/>
      </c>
      <c r="BF98" s="42" t="str">
        <f ca="1">IF($G98="","",VLOOKUP($A98,Mitglieder!$D$24:$BG$323,BF$303))</f>
        <v/>
      </c>
      <c r="BH98" s="75" t="str">
        <f ca="1">IF(G98="","",AY98+'Details Verein'!$D$25)</f>
        <v/>
      </c>
    </row>
    <row r="99" spans="1:60" x14ac:dyDescent="0.35">
      <c r="A99" s="42">
        <v>99</v>
      </c>
      <c r="B99" s="42"/>
      <c r="C99" s="42">
        <f ca="1">VLOOKUP($A99,Mitglieder!$D$24:$BA$323,C$303)</f>
        <v>1.0299999999999967</v>
      </c>
      <c r="D99" s="42"/>
      <c r="E99" s="42" t="str">
        <f ca="1">IF($G99="","",VLOOKUP($A99,Mitglieder!$D$24:$BG$323,E$303))</f>
        <v/>
      </c>
      <c r="F99" s="54" t="str">
        <f ca="1">IF(OR(VLOOKUP($A99,Mitglieder!$D$24:$BG$323,F$303)="",$G99=""),"",VLOOKUP($A99,Mitglieder!$D$24:$BG$323,F$303))</f>
        <v/>
      </c>
      <c r="G99" s="72" t="str">
        <f ca="1">IF(C99/ROUND(C99,0)=1,VLOOKUP($A99,Mitglieder!$D$24:$BA$323,G$303),"")</f>
        <v/>
      </c>
      <c r="H99" s="42" t="str">
        <f ca="1">IF($G99="","",VLOOKUP($A99,Mitglieder!$D$24:$BG$323,H$303))</f>
        <v/>
      </c>
      <c r="I99" s="54" t="str">
        <f ca="1">IF(OR(VLOOKUP($A99,Mitglieder!$D$24:$BG$323,I$303)="",$G99=""),"",VLOOKUP($A99,Mitglieder!$D$24:$BG$323,I$303))</f>
        <v/>
      </c>
      <c r="J99" s="42" t="str">
        <f ca="1">IF($G99="","",VLOOKUP($A99,Mitglieder!$D$24:$BG$323,J$303))</f>
        <v/>
      </c>
      <c r="K99" s="54" t="str">
        <f ca="1">IF(OR(VLOOKUP($A99,Mitglieder!$D$24:$BG$323,K$303)="",$G99=""),"",VLOOKUP($A99,Mitglieder!$D$24:$BG$323,K$303))</f>
        <v/>
      </c>
      <c r="L99" s="42" t="str">
        <f ca="1">IF($G99="","",VLOOKUP($A99,Mitglieder!$D$24:$BG$323,L$303))</f>
        <v/>
      </c>
      <c r="M99" s="42" t="str">
        <f ca="1">IF($G99="","",VLOOKUP($A99,Mitglieder!$D$24:$BG$323,M$303))</f>
        <v/>
      </c>
      <c r="N99" s="42" t="str">
        <f ca="1">IF($G99="","",VLOOKUP($A99,Mitglieder!$D$24:$BG$323,N$303))</f>
        <v/>
      </c>
      <c r="O99" s="42" t="str">
        <f ca="1">IF($G99="","",VLOOKUP($A99,Mitglieder!$D$24:$BG$323,O$303))</f>
        <v/>
      </c>
      <c r="P99" s="42" t="str">
        <f ca="1">IF($G99="","",VLOOKUP($A99,Mitglieder!$D$24:$BG$323,P$303))</f>
        <v/>
      </c>
      <c r="Q99" s="42" t="str">
        <f ca="1">IF($G99="","",VLOOKUP($A99,Mitglieder!$D$24:$BG$323,Q$303))</f>
        <v/>
      </c>
      <c r="R99" s="54" t="str">
        <f ca="1">IF(OR(VLOOKUP($A99,Mitglieder!$D$24:$BG$323,R$303)="",$G99=""),"",VLOOKUP($A99,Mitglieder!$D$24:$BG$323,R$303))</f>
        <v/>
      </c>
      <c r="S99" s="43" t="str">
        <f ca="1">IF($G99="","",TEXT(VLOOKUP($A99,Mitglieder!$D$24:$BG$323,S$303),"TT.MM.JJJJ"))</f>
        <v/>
      </c>
      <c r="T99" s="43" t="str">
        <f ca="1">IF($G99="","",TEXT(VLOOKUP($A99,Mitglieder!$D$24:$BG$323,T$303),"TT.MM.JJJJ"))</f>
        <v/>
      </c>
      <c r="U99" s="43" t="str">
        <f ca="1">IF($G99="","",TEXT(VLOOKUP($A99,Mitglieder!$D$24:$BG$323,U$303),"TT.MM.JJJJ"))</f>
        <v/>
      </c>
      <c r="V99" s="54" t="str">
        <f ca="1">IF(OR(VLOOKUP($A99,Mitglieder!$D$24:$BG$323,V$303)="",$G99=""),"",VLOOKUP($A99,Mitglieder!$D$24:$BG$323,V$303))</f>
        <v/>
      </c>
      <c r="W99" s="54" t="str">
        <f ca="1">IF(OR(VLOOKUP($A99,Mitglieder!$D$24:$BG$323,W$303)="",$G99=""),"",VLOOKUP($A99,Mitglieder!$D$24:$BG$323,W$303))</f>
        <v/>
      </c>
      <c r="X99" s="54" t="str">
        <f ca="1">IF(OR(VLOOKUP($A99,Mitglieder!$D$24:$BG$323,X$303)="",$G99=""),"",VLOOKUP($A99,Mitglieder!$D$24:$BG$323,X$303))</f>
        <v/>
      </c>
      <c r="Y99" s="54" t="str">
        <f ca="1">IF(OR(VLOOKUP($A99,Mitglieder!$D$24:$BG$323,Y$303)="",$G99=""),"",VLOOKUP($A99,Mitglieder!$D$24:$BG$323,Y$303))</f>
        <v/>
      </c>
      <c r="Z99" s="54" t="str">
        <f ca="1">IF(OR(VLOOKUP($A99,Mitglieder!$D$24:$BG$323,Z$303)="",$G99=""),"",VLOOKUP($A99,Mitglieder!$D$24:$BG$323,Z$303))</f>
        <v/>
      </c>
      <c r="AA99" s="54" t="str">
        <f ca="1">IF(OR(VLOOKUP($A99,Mitglieder!$D$24:$BG$323,AA$303)="",$G99=""),"",VLOOKUP($A99,Mitglieder!$D$24:$BG$323,AA$303))</f>
        <v/>
      </c>
      <c r="AB99" s="54" t="str">
        <f ca="1">IF(OR(VLOOKUP($A99,Mitglieder!$D$24:$BG$323,AB$303)="",$G99=""),"",VLOOKUP($A99,Mitglieder!$D$24:$BG$323,AB$303))</f>
        <v/>
      </c>
      <c r="AC99" s="54" t="str">
        <f ca="1">IF(OR(VLOOKUP($A99,Mitglieder!$D$24:$BG$323,AC$303)="",$G99=""),"",VLOOKUP($A99,Mitglieder!$D$24:$BG$323,AC$303))</f>
        <v/>
      </c>
      <c r="AD99" s="54" t="str">
        <f ca="1">IF(OR(VLOOKUP($A99,Mitglieder!$D$24:$BG$323,AD$303)="",$G99=""),"",VLOOKUP($A99,Mitglieder!$D$24:$BG$323,AD$303))</f>
        <v/>
      </c>
      <c r="AE99" s="54" t="str">
        <f ca="1">IF(OR(VLOOKUP($A99,Mitglieder!$D$24:$BG$323,AE$303)="",$G99=""),"",VLOOKUP($A99,Mitglieder!$D$24:$BG$323,AE$303))</f>
        <v/>
      </c>
      <c r="AF99" s="54" t="str">
        <f ca="1">IF(OR(VLOOKUP($A99,Mitglieder!$D$24:$BG$323,AF$303)="",$G99=""),"",VLOOKUP($A99,Mitglieder!$D$24:$BG$323,AF$303))</f>
        <v/>
      </c>
      <c r="AG99" s="54" t="str">
        <f ca="1">IF(OR(VLOOKUP($A99,Mitglieder!$D$24:$BG$323,AG$303)="",$G99=""),"",VLOOKUP($A99,Mitglieder!$D$24:$BG$323,AG$303))</f>
        <v/>
      </c>
      <c r="AH99" s="54" t="str">
        <f ca="1">IF(OR(VLOOKUP($A99,Mitglieder!$D$24:$BG$323,AH$303)="",$G99=""),"",VLOOKUP($A99,Mitglieder!$D$24:$BG$323,AH$303))</f>
        <v/>
      </c>
      <c r="AI99" s="54" t="str">
        <f ca="1">IF(OR(VLOOKUP($A99,Mitglieder!$D$24:$BG$323,AI$303)="",$G99=""),"",VLOOKUP($A99,Mitglieder!$D$24:$BG$323,AI$303))</f>
        <v/>
      </c>
      <c r="AJ99" s="54" t="str">
        <f ca="1">IF(OR(VLOOKUP($A99,Mitglieder!$D$24:$BG$323,AJ$303)="",$G99=""),"",VLOOKUP($A99,Mitglieder!$D$24:$BG$323,AJ$303))</f>
        <v/>
      </c>
      <c r="AK99" s="54" t="str">
        <f ca="1">IF(OR(VLOOKUP($A99,Mitglieder!$D$24:$BG$323,AK$303)="",$G99=""),"",VLOOKUP($A99,Mitglieder!$D$24:$BG$323,AK$303))</f>
        <v/>
      </c>
      <c r="AL99" s="54" t="str">
        <f ca="1">IF(OR(VLOOKUP($A99,Mitglieder!$D$24:$BG$323,AL$303)="",$G99=""),"",VLOOKUP($A99,Mitglieder!$D$24:$BG$323,AL$303))</f>
        <v/>
      </c>
      <c r="AM99" s="42" t="str">
        <f ca="1">IF($G99="","",VLOOKUP($A99,Mitglieder!$D$24:$BG$323,AM$303))</f>
        <v/>
      </c>
      <c r="AN99" s="54" t="str">
        <f ca="1">IF(OR(VLOOKUP($A99,Mitglieder!$D$24:$BG$323,AN$303)="",$G99=""),"",VLOOKUP($A99,Mitglieder!$D$24:$BG$323,AN$303))</f>
        <v/>
      </c>
      <c r="AO99" s="43" t="str">
        <f ca="1">IF($G99="","",TEXT(VLOOKUP($A99,Mitglieder!$D$24:$BG$323,AO$303),"TT.MM.JJJJ"))</f>
        <v/>
      </c>
      <c r="AP99" s="42" t="str">
        <f ca="1">IF($G99="","",VLOOKUP($A99,Mitglieder!$D$24:$BG$323,AP$303))</f>
        <v/>
      </c>
      <c r="AQ99" s="45" t="str">
        <f ca="1">IF($G99="","",TEXT(VLOOKUP($A99,Mitglieder!$D$24:$BG$323,AQ$303),"0.00"))</f>
        <v/>
      </c>
      <c r="AR99" s="54" t="str">
        <f ca="1">IF(OR(VLOOKUP($A99,Mitglieder!$D$24:$BG$323,AR$303)="",$G99=""),"",VLOOKUP($A99,Mitglieder!$D$24:$BG$323,AR$303))</f>
        <v/>
      </c>
      <c r="AS99" s="45" t="str">
        <f ca="1">IF($G99="","",TEXT(VLOOKUP($A99,Mitglieder!$D$24:$BG$323,AS$303),"0.00"))</f>
        <v/>
      </c>
      <c r="AT99" s="54" t="str">
        <f ca="1">IF(OR(VLOOKUP($A99,Mitglieder!$D$24:$BG$323,AT$303)="",$G99=""),"",VLOOKUP($A99,Mitglieder!$D$24:$BG$323,AT$303))</f>
        <v/>
      </c>
      <c r="AU99" s="45" t="str">
        <f ca="1">IF($G99="","",TEXT(VLOOKUP($A99,Mitglieder!$D$24:$BG$323,AU$303),"0.00"))</f>
        <v/>
      </c>
      <c r="AV99" s="45" t="str">
        <f ca="1">IF($G99="","",TEXT(VLOOKUP($A99,Mitglieder!$D$24:$BG$323,AV$303),"0.00"))</f>
        <v/>
      </c>
      <c r="AW99" s="42" t="str">
        <f ca="1">IF($G99="","",VLOOKUP($A99,Mitglieder!$D$24:$BG$323,AW$303))</f>
        <v/>
      </c>
      <c r="AX99" s="54" t="str">
        <f ca="1">IF(OR(VLOOKUP($A99,Mitglieder!$D$24:$BG$323,AX$303)="",$G99=""),"",VLOOKUP($A99,Mitglieder!$D$24:$BG$323,AX$303))</f>
        <v/>
      </c>
      <c r="AY99" s="75" t="str">
        <f t="shared" ca="1" si="2"/>
        <v/>
      </c>
      <c r="AZ99" s="43" t="str">
        <f ca="1">IF($G99="","",TEXT(VLOOKUP($A99,Mitglieder!$C$24:$BG$323,AZ$303),"TT.MM.JJJJ"))</f>
        <v/>
      </c>
      <c r="BA99" s="43" t="str">
        <f ca="1">IF($G99="","",TEXT(VLOOKUP($A99,Mitglieder!$C$24:$BG$323,BA$303),"TT.MM.JJJJ"))</f>
        <v/>
      </c>
      <c r="BB99" s="43" t="str">
        <f ca="1">IF($G99="","",TEXT(VLOOKUP($A99,Mitglieder!$C$24:$BG$323,BB$303),"TT.MM.JJJJ"))</f>
        <v/>
      </c>
      <c r="BC99" s="43" t="str">
        <f ca="1">IF($G99="","",TEXT(VLOOKUP($A99,Mitglieder!$C$24:$BG$323,BC$303),"TT.MM.JJJJ"))</f>
        <v/>
      </c>
      <c r="BD99" s="75" t="str">
        <f t="shared" ca="1" si="3"/>
        <v/>
      </c>
      <c r="BE99" s="42" t="str">
        <f ca="1">IF($G99="","",VLOOKUP($A99,Mitglieder!$D$24:$BG$323,BE$303))</f>
        <v/>
      </c>
      <c r="BF99" s="42" t="str">
        <f ca="1">IF($G99="","",VLOOKUP($A99,Mitglieder!$D$24:$BG$323,BF$303))</f>
        <v/>
      </c>
      <c r="BH99" s="75" t="str">
        <f ca="1">IF(G99="","",AY99+'Details Verein'!$D$25)</f>
        <v/>
      </c>
    </row>
    <row r="100" spans="1:60" x14ac:dyDescent="0.35">
      <c r="A100" s="42">
        <v>100</v>
      </c>
      <c r="B100" s="42"/>
      <c r="C100" s="42">
        <f ca="1">VLOOKUP($A100,Mitglieder!$D$24:$BA$323,C$303)</f>
        <v>1.0299999999999967</v>
      </c>
      <c r="D100" s="42"/>
      <c r="E100" s="42" t="str">
        <f ca="1">IF($G100="","",VLOOKUP($A100,Mitglieder!$D$24:$BG$323,E$303))</f>
        <v/>
      </c>
      <c r="F100" s="54" t="str">
        <f ca="1">IF(OR(VLOOKUP($A100,Mitglieder!$D$24:$BG$323,F$303)="",$G100=""),"",VLOOKUP($A100,Mitglieder!$D$24:$BG$323,F$303))</f>
        <v/>
      </c>
      <c r="G100" s="72" t="str">
        <f ca="1">IF(C100/ROUND(C100,0)=1,VLOOKUP($A100,Mitglieder!$D$24:$BA$323,G$303),"")</f>
        <v/>
      </c>
      <c r="H100" s="42" t="str">
        <f ca="1">IF($G100="","",VLOOKUP($A100,Mitglieder!$D$24:$BG$323,H$303))</f>
        <v/>
      </c>
      <c r="I100" s="54" t="str">
        <f ca="1">IF(OR(VLOOKUP($A100,Mitglieder!$D$24:$BG$323,I$303)="",$G100=""),"",VLOOKUP($A100,Mitglieder!$D$24:$BG$323,I$303))</f>
        <v/>
      </c>
      <c r="J100" s="42" t="str">
        <f ca="1">IF($G100="","",VLOOKUP($A100,Mitglieder!$D$24:$BG$323,J$303))</f>
        <v/>
      </c>
      <c r="K100" s="54" t="str">
        <f ca="1">IF(OR(VLOOKUP($A100,Mitglieder!$D$24:$BG$323,K$303)="",$G100=""),"",VLOOKUP($A100,Mitglieder!$D$24:$BG$323,K$303))</f>
        <v/>
      </c>
      <c r="L100" s="42" t="str">
        <f ca="1">IF($G100="","",VLOOKUP($A100,Mitglieder!$D$24:$BG$323,L$303))</f>
        <v/>
      </c>
      <c r="M100" s="42" t="str">
        <f ca="1">IF($G100="","",VLOOKUP($A100,Mitglieder!$D$24:$BG$323,M$303))</f>
        <v/>
      </c>
      <c r="N100" s="42" t="str">
        <f ca="1">IF($G100="","",VLOOKUP($A100,Mitglieder!$D$24:$BG$323,N$303))</f>
        <v/>
      </c>
      <c r="O100" s="42" t="str">
        <f ca="1">IF($G100="","",VLOOKUP($A100,Mitglieder!$D$24:$BG$323,O$303))</f>
        <v/>
      </c>
      <c r="P100" s="42" t="str">
        <f ca="1">IF($G100="","",VLOOKUP($A100,Mitglieder!$D$24:$BG$323,P$303))</f>
        <v/>
      </c>
      <c r="Q100" s="42" t="str">
        <f ca="1">IF($G100="","",VLOOKUP($A100,Mitglieder!$D$24:$BG$323,Q$303))</f>
        <v/>
      </c>
      <c r="R100" s="54" t="str">
        <f ca="1">IF(OR(VLOOKUP($A100,Mitglieder!$D$24:$BG$323,R$303)="",$G100=""),"",VLOOKUP($A100,Mitglieder!$D$24:$BG$323,R$303))</f>
        <v/>
      </c>
      <c r="S100" s="43" t="str">
        <f ca="1">IF($G100="","",TEXT(VLOOKUP($A100,Mitglieder!$D$24:$BG$323,S$303),"TT.MM.JJJJ"))</f>
        <v/>
      </c>
      <c r="T100" s="43" t="str">
        <f ca="1">IF($G100="","",TEXT(VLOOKUP($A100,Mitglieder!$D$24:$BG$323,T$303),"TT.MM.JJJJ"))</f>
        <v/>
      </c>
      <c r="U100" s="43" t="str">
        <f ca="1">IF($G100="","",TEXT(VLOOKUP($A100,Mitglieder!$D$24:$BG$323,U$303),"TT.MM.JJJJ"))</f>
        <v/>
      </c>
      <c r="V100" s="54" t="str">
        <f ca="1">IF(OR(VLOOKUP($A100,Mitglieder!$D$24:$BG$323,V$303)="",$G100=""),"",VLOOKUP($A100,Mitglieder!$D$24:$BG$323,V$303))</f>
        <v/>
      </c>
      <c r="W100" s="54" t="str">
        <f ca="1">IF(OR(VLOOKUP($A100,Mitglieder!$D$24:$BG$323,W$303)="",$G100=""),"",VLOOKUP($A100,Mitglieder!$D$24:$BG$323,W$303))</f>
        <v/>
      </c>
      <c r="X100" s="54" t="str">
        <f ca="1">IF(OR(VLOOKUP($A100,Mitglieder!$D$24:$BG$323,X$303)="",$G100=""),"",VLOOKUP($A100,Mitglieder!$D$24:$BG$323,X$303))</f>
        <v/>
      </c>
      <c r="Y100" s="54" t="str">
        <f ca="1">IF(OR(VLOOKUP($A100,Mitglieder!$D$24:$BG$323,Y$303)="",$G100=""),"",VLOOKUP($A100,Mitglieder!$D$24:$BG$323,Y$303))</f>
        <v/>
      </c>
      <c r="Z100" s="54" t="str">
        <f ca="1">IF(OR(VLOOKUP($A100,Mitglieder!$D$24:$BG$323,Z$303)="",$G100=""),"",VLOOKUP($A100,Mitglieder!$D$24:$BG$323,Z$303))</f>
        <v/>
      </c>
      <c r="AA100" s="54" t="str">
        <f ca="1">IF(OR(VLOOKUP($A100,Mitglieder!$D$24:$BG$323,AA$303)="",$G100=""),"",VLOOKUP($A100,Mitglieder!$D$24:$BG$323,AA$303))</f>
        <v/>
      </c>
      <c r="AB100" s="54" t="str">
        <f ca="1">IF(OR(VLOOKUP($A100,Mitglieder!$D$24:$BG$323,AB$303)="",$G100=""),"",VLOOKUP($A100,Mitglieder!$D$24:$BG$323,AB$303))</f>
        <v/>
      </c>
      <c r="AC100" s="54" t="str">
        <f ca="1">IF(OR(VLOOKUP($A100,Mitglieder!$D$24:$BG$323,AC$303)="",$G100=""),"",VLOOKUP($A100,Mitglieder!$D$24:$BG$323,AC$303))</f>
        <v/>
      </c>
      <c r="AD100" s="54" t="str">
        <f ca="1">IF(OR(VLOOKUP($A100,Mitglieder!$D$24:$BG$323,AD$303)="",$G100=""),"",VLOOKUP($A100,Mitglieder!$D$24:$BG$323,AD$303))</f>
        <v/>
      </c>
      <c r="AE100" s="54" t="str">
        <f ca="1">IF(OR(VLOOKUP($A100,Mitglieder!$D$24:$BG$323,AE$303)="",$G100=""),"",VLOOKUP($A100,Mitglieder!$D$24:$BG$323,AE$303))</f>
        <v/>
      </c>
      <c r="AF100" s="54" t="str">
        <f ca="1">IF(OR(VLOOKUP($A100,Mitglieder!$D$24:$BG$323,AF$303)="",$G100=""),"",VLOOKUP($A100,Mitglieder!$D$24:$BG$323,AF$303))</f>
        <v/>
      </c>
      <c r="AG100" s="54" t="str">
        <f ca="1">IF(OR(VLOOKUP($A100,Mitglieder!$D$24:$BG$323,AG$303)="",$G100=""),"",VLOOKUP($A100,Mitglieder!$D$24:$BG$323,AG$303))</f>
        <v/>
      </c>
      <c r="AH100" s="54" t="str">
        <f ca="1">IF(OR(VLOOKUP($A100,Mitglieder!$D$24:$BG$323,AH$303)="",$G100=""),"",VLOOKUP($A100,Mitglieder!$D$24:$BG$323,AH$303))</f>
        <v/>
      </c>
      <c r="AI100" s="54" t="str">
        <f ca="1">IF(OR(VLOOKUP($A100,Mitglieder!$D$24:$BG$323,AI$303)="",$G100=""),"",VLOOKUP($A100,Mitglieder!$D$24:$BG$323,AI$303))</f>
        <v/>
      </c>
      <c r="AJ100" s="54" t="str">
        <f ca="1">IF(OR(VLOOKUP($A100,Mitglieder!$D$24:$BG$323,AJ$303)="",$G100=""),"",VLOOKUP($A100,Mitglieder!$D$24:$BG$323,AJ$303))</f>
        <v/>
      </c>
      <c r="AK100" s="54" t="str">
        <f ca="1">IF(OR(VLOOKUP($A100,Mitglieder!$D$24:$BG$323,AK$303)="",$G100=""),"",VLOOKUP($A100,Mitglieder!$D$24:$BG$323,AK$303))</f>
        <v/>
      </c>
      <c r="AL100" s="54" t="str">
        <f ca="1">IF(OR(VLOOKUP($A100,Mitglieder!$D$24:$BG$323,AL$303)="",$G100=""),"",VLOOKUP($A100,Mitglieder!$D$24:$BG$323,AL$303))</f>
        <v/>
      </c>
      <c r="AM100" s="42" t="str">
        <f ca="1">IF($G100="","",VLOOKUP($A100,Mitglieder!$D$24:$BG$323,AM$303))</f>
        <v/>
      </c>
      <c r="AN100" s="54" t="str">
        <f ca="1">IF(OR(VLOOKUP($A100,Mitglieder!$D$24:$BG$323,AN$303)="",$G100=""),"",VLOOKUP($A100,Mitglieder!$D$24:$BG$323,AN$303))</f>
        <v/>
      </c>
      <c r="AO100" s="43" t="str">
        <f ca="1">IF($G100="","",TEXT(VLOOKUP($A100,Mitglieder!$D$24:$BG$323,AO$303),"TT.MM.JJJJ"))</f>
        <v/>
      </c>
      <c r="AP100" s="42" t="str">
        <f ca="1">IF($G100="","",VLOOKUP($A100,Mitglieder!$D$24:$BG$323,AP$303))</f>
        <v/>
      </c>
      <c r="AQ100" s="45" t="str">
        <f ca="1">IF($G100="","",TEXT(VLOOKUP($A100,Mitglieder!$D$24:$BG$323,AQ$303),"0.00"))</f>
        <v/>
      </c>
      <c r="AR100" s="54" t="str">
        <f ca="1">IF(OR(VLOOKUP($A100,Mitglieder!$D$24:$BG$323,AR$303)="",$G100=""),"",VLOOKUP($A100,Mitglieder!$D$24:$BG$323,AR$303))</f>
        <v/>
      </c>
      <c r="AS100" s="45" t="str">
        <f ca="1">IF($G100="","",TEXT(VLOOKUP($A100,Mitglieder!$D$24:$BG$323,AS$303),"0.00"))</f>
        <v/>
      </c>
      <c r="AT100" s="54" t="str">
        <f ca="1">IF(OR(VLOOKUP($A100,Mitglieder!$D$24:$BG$323,AT$303)="",$G100=""),"",VLOOKUP($A100,Mitglieder!$D$24:$BG$323,AT$303))</f>
        <v/>
      </c>
      <c r="AU100" s="45" t="str">
        <f ca="1">IF($G100="","",TEXT(VLOOKUP($A100,Mitglieder!$D$24:$BG$323,AU$303),"0.00"))</f>
        <v/>
      </c>
      <c r="AV100" s="45" t="str">
        <f ca="1">IF($G100="","",TEXT(VLOOKUP($A100,Mitglieder!$D$24:$BG$323,AV$303),"0.00"))</f>
        <v/>
      </c>
      <c r="AW100" s="42" t="str">
        <f ca="1">IF($G100="","",VLOOKUP($A100,Mitglieder!$D$24:$BG$323,AW$303))</f>
        <v/>
      </c>
      <c r="AX100" s="54" t="str">
        <f ca="1">IF(OR(VLOOKUP($A100,Mitglieder!$D$24:$BG$323,AX$303)="",$G100=""),"",VLOOKUP($A100,Mitglieder!$D$24:$BG$323,AX$303))</f>
        <v/>
      </c>
      <c r="AY100" s="75" t="str">
        <f t="shared" ca="1" si="2"/>
        <v/>
      </c>
      <c r="AZ100" s="43" t="str">
        <f ca="1">IF($G100="","",TEXT(VLOOKUP($A100,Mitglieder!$C$24:$BG$323,AZ$303),"TT.MM.JJJJ"))</f>
        <v/>
      </c>
      <c r="BA100" s="43" t="str">
        <f ca="1">IF($G100="","",TEXT(VLOOKUP($A100,Mitglieder!$C$24:$BG$323,BA$303),"TT.MM.JJJJ"))</f>
        <v/>
      </c>
      <c r="BB100" s="43" t="str">
        <f ca="1">IF($G100="","",TEXT(VLOOKUP($A100,Mitglieder!$C$24:$BG$323,BB$303),"TT.MM.JJJJ"))</f>
        <v/>
      </c>
      <c r="BC100" s="43" t="str">
        <f ca="1">IF($G100="","",TEXT(VLOOKUP($A100,Mitglieder!$C$24:$BG$323,BC$303),"TT.MM.JJJJ"))</f>
        <v/>
      </c>
      <c r="BD100" s="75" t="str">
        <f t="shared" ca="1" si="3"/>
        <v/>
      </c>
      <c r="BE100" s="42" t="str">
        <f ca="1">IF($G100="","",VLOOKUP($A100,Mitglieder!$D$24:$BG$323,BE$303))</f>
        <v/>
      </c>
      <c r="BF100" s="42" t="str">
        <f ca="1">IF($G100="","",VLOOKUP($A100,Mitglieder!$D$24:$BG$323,BF$303))</f>
        <v/>
      </c>
      <c r="BH100" s="75" t="str">
        <f ca="1">IF(G100="","",AY100+'Details Verein'!$D$25)</f>
        <v/>
      </c>
    </row>
    <row r="101" spans="1:60" x14ac:dyDescent="0.35">
      <c r="A101" s="42">
        <v>101</v>
      </c>
      <c r="B101" s="42"/>
      <c r="C101" s="42">
        <f ca="1">VLOOKUP($A101,Mitglieder!$D$24:$BA$323,C$303)</f>
        <v>1.0299999999999967</v>
      </c>
      <c r="D101" s="42"/>
      <c r="E101" s="42" t="str">
        <f ca="1">IF($G101="","",VLOOKUP($A101,Mitglieder!$D$24:$BG$323,E$303))</f>
        <v/>
      </c>
      <c r="F101" s="54" t="str">
        <f ca="1">IF(OR(VLOOKUP($A101,Mitglieder!$D$24:$BG$323,F$303)="",$G101=""),"",VLOOKUP($A101,Mitglieder!$D$24:$BG$323,F$303))</f>
        <v/>
      </c>
      <c r="G101" s="72" t="str">
        <f ca="1">IF(C101/ROUND(C101,0)=1,VLOOKUP($A101,Mitglieder!$D$24:$BA$323,G$303),"")</f>
        <v/>
      </c>
      <c r="H101" s="42" t="str">
        <f ca="1">IF($G101="","",VLOOKUP($A101,Mitglieder!$D$24:$BG$323,H$303))</f>
        <v/>
      </c>
      <c r="I101" s="54" t="str">
        <f ca="1">IF(OR(VLOOKUP($A101,Mitglieder!$D$24:$BG$323,I$303)="",$G101=""),"",VLOOKUP($A101,Mitglieder!$D$24:$BG$323,I$303))</f>
        <v/>
      </c>
      <c r="J101" s="42" t="str">
        <f ca="1">IF($G101="","",VLOOKUP($A101,Mitglieder!$D$24:$BG$323,J$303))</f>
        <v/>
      </c>
      <c r="K101" s="54" t="str">
        <f ca="1">IF(OR(VLOOKUP($A101,Mitglieder!$D$24:$BG$323,K$303)="",$G101=""),"",VLOOKUP($A101,Mitglieder!$D$24:$BG$323,K$303))</f>
        <v/>
      </c>
      <c r="L101" s="42" t="str">
        <f ca="1">IF($G101="","",VLOOKUP($A101,Mitglieder!$D$24:$BG$323,L$303))</f>
        <v/>
      </c>
      <c r="M101" s="42" t="str">
        <f ca="1">IF($G101="","",VLOOKUP($A101,Mitglieder!$D$24:$BG$323,M$303))</f>
        <v/>
      </c>
      <c r="N101" s="42" t="str">
        <f ca="1">IF($G101="","",VLOOKUP($A101,Mitglieder!$D$24:$BG$323,N$303))</f>
        <v/>
      </c>
      <c r="O101" s="42" t="str">
        <f ca="1">IF($G101="","",VLOOKUP($A101,Mitglieder!$D$24:$BG$323,O$303))</f>
        <v/>
      </c>
      <c r="P101" s="42" t="str">
        <f ca="1">IF($G101="","",VLOOKUP($A101,Mitglieder!$D$24:$BG$323,P$303))</f>
        <v/>
      </c>
      <c r="Q101" s="42" t="str">
        <f ca="1">IF($G101="","",VLOOKUP($A101,Mitglieder!$D$24:$BG$323,Q$303))</f>
        <v/>
      </c>
      <c r="R101" s="54" t="str">
        <f ca="1">IF(OR(VLOOKUP($A101,Mitglieder!$D$24:$BG$323,R$303)="",$G101=""),"",VLOOKUP($A101,Mitglieder!$D$24:$BG$323,R$303))</f>
        <v/>
      </c>
      <c r="S101" s="43" t="str">
        <f ca="1">IF($G101="","",TEXT(VLOOKUP($A101,Mitglieder!$D$24:$BG$323,S$303),"TT.MM.JJJJ"))</f>
        <v/>
      </c>
      <c r="T101" s="43" t="str">
        <f ca="1">IF($G101="","",TEXT(VLOOKUP($A101,Mitglieder!$D$24:$BG$323,T$303),"TT.MM.JJJJ"))</f>
        <v/>
      </c>
      <c r="U101" s="43" t="str">
        <f ca="1">IF($G101="","",TEXT(VLOOKUP($A101,Mitglieder!$D$24:$BG$323,U$303),"TT.MM.JJJJ"))</f>
        <v/>
      </c>
      <c r="V101" s="54" t="str">
        <f ca="1">IF(OR(VLOOKUP($A101,Mitglieder!$D$24:$BG$323,V$303)="",$G101=""),"",VLOOKUP($A101,Mitglieder!$D$24:$BG$323,V$303))</f>
        <v/>
      </c>
      <c r="W101" s="54" t="str">
        <f ca="1">IF(OR(VLOOKUP($A101,Mitglieder!$D$24:$BG$323,W$303)="",$G101=""),"",VLOOKUP($A101,Mitglieder!$D$24:$BG$323,W$303))</f>
        <v/>
      </c>
      <c r="X101" s="54" t="str">
        <f ca="1">IF(OR(VLOOKUP($A101,Mitglieder!$D$24:$BG$323,X$303)="",$G101=""),"",VLOOKUP($A101,Mitglieder!$D$24:$BG$323,X$303))</f>
        <v/>
      </c>
      <c r="Y101" s="54" t="str">
        <f ca="1">IF(OR(VLOOKUP($A101,Mitglieder!$D$24:$BG$323,Y$303)="",$G101=""),"",VLOOKUP($A101,Mitglieder!$D$24:$BG$323,Y$303))</f>
        <v/>
      </c>
      <c r="Z101" s="54" t="str">
        <f ca="1">IF(OR(VLOOKUP($A101,Mitglieder!$D$24:$BG$323,Z$303)="",$G101=""),"",VLOOKUP($A101,Mitglieder!$D$24:$BG$323,Z$303))</f>
        <v/>
      </c>
      <c r="AA101" s="54" t="str">
        <f ca="1">IF(OR(VLOOKUP($A101,Mitglieder!$D$24:$BG$323,AA$303)="",$G101=""),"",VLOOKUP($A101,Mitglieder!$D$24:$BG$323,AA$303))</f>
        <v/>
      </c>
      <c r="AB101" s="54" t="str">
        <f ca="1">IF(OR(VLOOKUP($A101,Mitglieder!$D$24:$BG$323,AB$303)="",$G101=""),"",VLOOKUP($A101,Mitglieder!$D$24:$BG$323,AB$303))</f>
        <v/>
      </c>
      <c r="AC101" s="54" t="str">
        <f ca="1">IF(OR(VLOOKUP($A101,Mitglieder!$D$24:$BG$323,AC$303)="",$G101=""),"",VLOOKUP($A101,Mitglieder!$D$24:$BG$323,AC$303))</f>
        <v/>
      </c>
      <c r="AD101" s="54" t="str">
        <f ca="1">IF(OR(VLOOKUP($A101,Mitglieder!$D$24:$BG$323,AD$303)="",$G101=""),"",VLOOKUP($A101,Mitglieder!$D$24:$BG$323,AD$303))</f>
        <v/>
      </c>
      <c r="AE101" s="54" t="str">
        <f ca="1">IF(OR(VLOOKUP($A101,Mitglieder!$D$24:$BG$323,AE$303)="",$G101=""),"",VLOOKUP($A101,Mitglieder!$D$24:$BG$323,AE$303))</f>
        <v/>
      </c>
      <c r="AF101" s="54" t="str">
        <f ca="1">IF(OR(VLOOKUP($A101,Mitglieder!$D$24:$BG$323,AF$303)="",$G101=""),"",VLOOKUP($A101,Mitglieder!$D$24:$BG$323,AF$303))</f>
        <v/>
      </c>
      <c r="AG101" s="54" t="str">
        <f ca="1">IF(OR(VLOOKUP($A101,Mitglieder!$D$24:$BG$323,AG$303)="",$G101=""),"",VLOOKUP($A101,Mitglieder!$D$24:$BG$323,AG$303))</f>
        <v/>
      </c>
      <c r="AH101" s="54" t="str">
        <f ca="1">IF(OR(VLOOKUP($A101,Mitglieder!$D$24:$BG$323,AH$303)="",$G101=""),"",VLOOKUP($A101,Mitglieder!$D$24:$BG$323,AH$303))</f>
        <v/>
      </c>
      <c r="AI101" s="54" t="str">
        <f ca="1">IF(OR(VLOOKUP($A101,Mitglieder!$D$24:$BG$323,AI$303)="",$G101=""),"",VLOOKUP($A101,Mitglieder!$D$24:$BG$323,AI$303))</f>
        <v/>
      </c>
      <c r="AJ101" s="54" t="str">
        <f ca="1">IF(OR(VLOOKUP($A101,Mitglieder!$D$24:$BG$323,AJ$303)="",$G101=""),"",VLOOKUP($A101,Mitglieder!$D$24:$BG$323,AJ$303))</f>
        <v/>
      </c>
      <c r="AK101" s="54" t="str">
        <f ca="1">IF(OR(VLOOKUP($A101,Mitglieder!$D$24:$BG$323,AK$303)="",$G101=""),"",VLOOKUP($A101,Mitglieder!$D$24:$BG$323,AK$303))</f>
        <v/>
      </c>
      <c r="AL101" s="54" t="str">
        <f ca="1">IF(OR(VLOOKUP($A101,Mitglieder!$D$24:$BG$323,AL$303)="",$G101=""),"",VLOOKUP($A101,Mitglieder!$D$24:$BG$323,AL$303))</f>
        <v/>
      </c>
      <c r="AM101" s="42" t="str">
        <f ca="1">IF($G101="","",VLOOKUP($A101,Mitglieder!$D$24:$BG$323,AM$303))</f>
        <v/>
      </c>
      <c r="AN101" s="54" t="str">
        <f ca="1">IF(OR(VLOOKUP($A101,Mitglieder!$D$24:$BG$323,AN$303)="",$G101=""),"",VLOOKUP($A101,Mitglieder!$D$24:$BG$323,AN$303))</f>
        <v/>
      </c>
      <c r="AO101" s="43" t="str">
        <f ca="1">IF($G101="","",TEXT(VLOOKUP($A101,Mitglieder!$D$24:$BG$323,AO$303),"TT.MM.JJJJ"))</f>
        <v/>
      </c>
      <c r="AP101" s="42" t="str">
        <f ca="1">IF($G101="","",VLOOKUP($A101,Mitglieder!$D$24:$BG$323,AP$303))</f>
        <v/>
      </c>
      <c r="AQ101" s="45" t="str">
        <f ca="1">IF($G101="","",TEXT(VLOOKUP($A101,Mitglieder!$D$24:$BG$323,AQ$303),"0.00"))</f>
        <v/>
      </c>
      <c r="AR101" s="54" t="str">
        <f ca="1">IF(OR(VLOOKUP($A101,Mitglieder!$D$24:$BG$323,AR$303)="",$G101=""),"",VLOOKUP($A101,Mitglieder!$D$24:$BG$323,AR$303))</f>
        <v/>
      </c>
      <c r="AS101" s="45" t="str">
        <f ca="1">IF($G101="","",TEXT(VLOOKUP($A101,Mitglieder!$D$24:$BG$323,AS$303),"0.00"))</f>
        <v/>
      </c>
      <c r="AT101" s="54" t="str">
        <f ca="1">IF(OR(VLOOKUP($A101,Mitglieder!$D$24:$BG$323,AT$303)="",$G101=""),"",VLOOKUP($A101,Mitglieder!$D$24:$BG$323,AT$303))</f>
        <v/>
      </c>
      <c r="AU101" s="45" t="str">
        <f ca="1">IF($G101="","",TEXT(VLOOKUP($A101,Mitglieder!$D$24:$BG$323,AU$303),"0.00"))</f>
        <v/>
      </c>
      <c r="AV101" s="45" t="str">
        <f ca="1">IF($G101="","",TEXT(VLOOKUP($A101,Mitglieder!$D$24:$BG$323,AV$303),"0.00"))</f>
        <v/>
      </c>
      <c r="AW101" s="42" t="str">
        <f ca="1">IF($G101="","",VLOOKUP($A101,Mitglieder!$D$24:$BG$323,AW$303))</f>
        <v/>
      </c>
      <c r="AX101" s="54" t="str">
        <f ca="1">IF(OR(VLOOKUP($A101,Mitglieder!$D$24:$BG$323,AX$303)="",$G101=""),"",VLOOKUP($A101,Mitglieder!$D$24:$BG$323,AX$303))</f>
        <v/>
      </c>
      <c r="AY101" s="75" t="str">
        <f t="shared" ca="1" si="2"/>
        <v/>
      </c>
      <c r="AZ101" s="43" t="str">
        <f ca="1">IF($G101="","",TEXT(VLOOKUP($A101,Mitglieder!$C$24:$BG$323,AZ$303),"TT.MM.JJJJ"))</f>
        <v/>
      </c>
      <c r="BA101" s="43" t="str">
        <f ca="1">IF($G101="","",TEXT(VLOOKUP($A101,Mitglieder!$C$24:$BG$323,BA$303),"TT.MM.JJJJ"))</f>
        <v/>
      </c>
      <c r="BB101" s="43" t="str">
        <f ca="1">IF($G101="","",TEXT(VLOOKUP($A101,Mitglieder!$C$24:$BG$323,BB$303),"TT.MM.JJJJ"))</f>
        <v/>
      </c>
      <c r="BC101" s="43" t="str">
        <f ca="1">IF($G101="","",TEXT(VLOOKUP($A101,Mitglieder!$C$24:$BG$323,BC$303),"TT.MM.JJJJ"))</f>
        <v/>
      </c>
      <c r="BD101" s="75" t="str">
        <f t="shared" ca="1" si="3"/>
        <v/>
      </c>
      <c r="BE101" s="42" t="str">
        <f ca="1">IF($G101="","",VLOOKUP($A101,Mitglieder!$D$24:$BG$323,BE$303))</f>
        <v/>
      </c>
      <c r="BF101" s="42" t="str">
        <f ca="1">IF($G101="","",VLOOKUP($A101,Mitglieder!$D$24:$BG$323,BF$303))</f>
        <v/>
      </c>
      <c r="BH101" s="75" t="str">
        <f ca="1">IF(G101="","",AY101+'Details Verein'!$D$25)</f>
        <v/>
      </c>
    </row>
    <row r="102" spans="1:60" x14ac:dyDescent="0.35">
      <c r="A102" s="42">
        <v>102</v>
      </c>
      <c r="B102" s="42"/>
      <c r="C102" s="42">
        <f ca="1">VLOOKUP($A102,Mitglieder!$D$24:$BA$323,C$303)</f>
        <v>1.0299999999999967</v>
      </c>
      <c r="D102" s="42"/>
      <c r="E102" s="42" t="str">
        <f ca="1">IF($G102="","",VLOOKUP($A102,Mitglieder!$D$24:$BG$323,E$303))</f>
        <v/>
      </c>
      <c r="F102" s="54" t="str">
        <f ca="1">IF(OR(VLOOKUP($A102,Mitglieder!$D$24:$BG$323,F$303)="",$G102=""),"",VLOOKUP($A102,Mitglieder!$D$24:$BG$323,F$303))</f>
        <v/>
      </c>
      <c r="G102" s="72" t="str">
        <f ca="1">IF(C102/ROUND(C102,0)=1,VLOOKUP($A102,Mitglieder!$D$24:$BA$323,G$303),"")</f>
        <v/>
      </c>
      <c r="H102" s="42" t="str">
        <f ca="1">IF($G102="","",VLOOKUP($A102,Mitglieder!$D$24:$BG$323,H$303))</f>
        <v/>
      </c>
      <c r="I102" s="54" t="str">
        <f ca="1">IF(OR(VLOOKUP($A102,Mitglieder!$D$24:$BG$323,I$303)="",$G102=""),"",VLOOKUP($A102,Mitglieder!$D$24:$BG$323,I$303))</f>
        <v/>
      </c>
      <c r="J102" s="42" t="str">
        <f ca="1">IF($G102="","",VLOOKUP($A102,Mitglieder!$D$24:$BG$323,J$303))</f>
        <v/>
      </c>
      <c r="K102" s="54" t="str">
        <f ca="1">IF(OR(VLOOKUP($A102,Mitglieder!$D$24:$BG$323,K$303)="",$G102=""),"",VLOOKUP($A102,Mitglieder!$D$24:$BG$323,K$303))</f>
        <v/>
      </c>
      <c r="L102" s="42" t="str">
        <f ca="1">IF($G102="","",VLOOKUP($A102,Mitglieder!$D$24:$BG$323,L$303))</f>
        <v/>
      </c>
      <c r="M102" s="42" t="str">
        <f ca="1">IF($G102="","",VLOOKUP($A102,Mitglieder!$D$24:$BG$323,M$303))</f>
        <v/>
      </c>
      <c r="N102" s="42" t="str">
        <f ca="1">IF($G102="","",VLOOKUP($A102,Mitglieder!$D$24:$BG$323,N$303))</f>
        <v/>
      </c>
      <c r="O102" s="42" t="str">
        <f ca="1">IF($G102="","",VLOOKUP($A102,Mitglieder!$D$24:$BG$323,O$303))</f>
        <v/>
      </c>
      <c r="P102" s="42" t="str">
        <f ca="1">IF($G102="","",VLOOKUP($A102,Mitglieder!$D$24:$BG$323,P$303))</f>
        <v/>
      </c>
      <c r="Q102" s="42" t="str">
        <f ca="1">IF($G102="","",VLOOKUP($A102,Mitglieder!$D$24:$BG$323,Q$303))</f>
        <v/>
      </c>
      <c r="R102" s="54" t="str">
        <f ca="1">IF(OR(VLOOKUP($A102,Mitglieder!$D$24:$BG$323,R$303)="",$G102=""),"",VLOOKUP($A102,Mitglieder!$D$24:$BG$323,R$303))</f>
        <v/>
      </c>
      <c r="S102" s="43" t="str">
        <f ca="1">IF($G102="","",TEXT(VLOOKUP($A102,Mitglieder!$D$24:$BG$323,S$303),"TT.MM.JJJJ"))</f>
        <v/>
      </c>
      <c r="T102" s="43" t="str">
        <f ca="1">IF($G102="","",TEXT(VLOOKUP($A102,Mitglieder!$D$24:$BG$323,T$303),"TT.MM.JJJJ"))</f>
        <v/>
      </c>
      <c r="U102" s="43" t="str">
        <f ca="1">IF($G102="","",TEXT(VLOOKUP($A102,Mitglieder!$D$24:$BG$323,U$303),"TT.MM.JJJJ"))</f>
        <v/>
      </c>
      <c r="V102" s="54" t="str">
        <f ca="1">IF(OR(VLOOKUP($A102,Mitglieder!$D$24:$BG$323,V$303)="",$G102=""),"",VLOOKUP($A102,Mitglieder!$D$24:$BG$323,V$303))</f>
        <v/>
      </c>
      <c r="W102" s="54" t="str">
        <f ca="1">IF(OR(VLOOKUP($A102,Mitglieder!$D$24:$BG$323,W$303)="",$G102=""),"",VLOOKUP($A102,Mitglieder!$D$24:$BG$323,W$303))</f>
        <v/>
      </c>
      <c r="X102" s="54" t="str">
        <f ca="1">IF(OR(VLOOKUP($A102,Mitglieder!$D$24:$BG$323,X$303)="",$G102=""),"",VLOOKUP($A102,Mitglieder!$D$24:$BG$323,X$303))</f>
        <v/>
      </c>
      <c r="Y102" s="54" t="str">
        <f ca="1">IF(OR(VLOOKUP($A102,Mitglieder!$D$24:$BG$323,Y$303)="",$G102=""),"",VLOOKUP($A102,Mitglieder!$D$24:$BG$323,Y$303))</f>
        <v/>
      </c>
      <c r="Z102" s="54" t="str">
        <f ca="1">IF(OR(VLOOKUP($A102,Mitglieder!$D$24:$BG$323,Z$303)="",$G102=""),"",VLOOKUP($A102,Mitglieder!$D$24:$BG$323,Z$303))</f>
        <v/>
      </c>
      <c r="AA102" s="54" t="str">
        <f ca="1">IF(OR(VLOOKUP($A102,Mitglieder!$D$24:$BG$323,AA$303)="",$G102=""),"",VLOOKUP($A102,Mitglieder!$D$24:$BG$323,AA$303))</f>
        <v/>
      </c>
      <c r="AB102" s="54" t="str">
        <f ca="1">IF(OR(VLOOKUP($A102,Mitglieder!$D$24:$BG$323,AB$303)="",$G102=""),"",VLOOKUP($A102,Mitglieder!$D$24:$BG$323,AB$303))</f>
        <v/>
      </c>
      <c r="AC102" s="54" t="str">
        <f ca="1">IF(OR(VLOOKUP($A102,Mitglieder!$D$24:$BG$323,AC$303)="",$G102=""),"",VLOOKUP($A102,Mitglieder!$D$24:$BG$323,AC$303))</f>
        <v/>
      </c>
      <c r="AD102" s="54" t="str">
        <f ca="1">IF(OR(VLOOKUP($A102,Mitglieder!$D$24:$BG$323,AD$303)="",$G102=""),"",VLOOKUP($A102,Mitglieder!$D$24:$BG$323,AD$303))</f>
        <v/>
      </c>
      <c r="AE102" s="54" t="str">
        <f ca="1">IF(OR(VLOOKUP($A102,Mitglieder!$D$24:$BG$323,AE$303)="",$G102=""),"",VLOOKUP($A102,Mitglieder!$D$24:$BG$323,AE$303))</f>
        <v/>
      </c>
      <c r="AF102" s="54" t="str">
        <f ca="1">IF(OR(VLOOKUP($A102,Mitglieder!$D$24:$BG$323,AF$303)="",$G102=""),"",VLOOKUP($A102,Mitglieder!$D$24:$BG$323,AF$303))</f>
        <v/>
      </c>
      <c r="AG102" s="54" t="str">
        <f ca="1">IF(OR(VLOOKUP($A102,Mitglieder!$D$24:$BG$323,AG$303)="",$G102=""),"",VLOOKUP($A102,Mitglieder!$D$24:$BG$323,AG$303))</f>
        <v/>
      </c>
      <c r="AH102" s="54" t="str">
        <f ca="1">IF(OR(VLOOKUP($A102,Mitglieder!$D$24:$BG$323,AH$303)="",$G102=""),"",VLOOKUP($A102,Mitglieder!$D$24:$BG$323,AH$303))</f>
        <v/>
      </c>
      <c r="AI102" s="54" t="str">
        <f ca="1">IF(OR(VLOOKUP($A102,Mitglieder!$D$24:$BG$323,AI$303)="",$G102=""),"",VLOOKUP($A102,Mitglieder!$D$24:$BG$323,AI$303))</f>
        <v/>
      </c>
      <c r="AJ102" s="54" t="str">
        <f ca="1">IF(OR(VLOOKUP($A102,Mitglieder!$D$24:$BG$323,AJ$303)="",$G102=""),"",VLOOKUP($A102,Mitglieder!$D$24:$BG$323,AJ$303))</f>
        <v/>
      </c>
      <c r="AK102" s="54" t="str">
        <f ca="1">IF(OR(VLOOKUP($A102,Mitglieder!$D$24:$BG$323,AK$303)="",$G102=""),"",VLOOKUP($A102,Mitglieder!$D$24:$BG$323,AK$303))</f>
        <v/>
      </c>
      <c r="AL102" s="54" t="str">
        <f ca="1">IF(OR(VLOOKUP($A102,Mitglieder!$D$24:$BG$323,AL$303)="",$G102=""),"",VLOOKUP($A102,Mitglieder!$D$24:$BG$323,AL$303))</f>
        <v/>
      </c>
      <c r="AM102" s="42" t="str">
        <f ca="1">IF($G102="","",VLOOKUP($A102,Mitglieder!$D$24:$BG$323,AM$303))</f>
        <v/>
      </c>
      <c r="AN102" s="54" t="str">
        <f ca="1">IF(OR(VLOOKUP($A102,Mitglieder!$D$24:$BG$323,AN$303)="",$G102=""),"",VLOOKUP($A102,Mitglieder!$D$24:$BG$323,AN$303))</f>
        <v/>
      </c>
      <c r="AO102" s="43" t="str">
        <f ca="1">IF($G102="","",TEXT(VLOOKUP($A102,Mitglieder!$D$24:$BG$323,AO$303),"TT.MM.JJJJ"))</f>
        <v/>
      </c>
      <c r="AP102" s="42" t="str">
        <f ca="1">IF($G102="","",VLOOKUP($A102,Mitglieder!$D$24:$BG$323,AP$303))</f>
        <v/>
      </c>
      <c r="AQ102" s="45" t="str">
        <f ca="1">IF($G102="","",TEXT(VLOOKUP($A102,Mitglieder!$D$24:$BG$323,AQ$303),"0.00"))</f>
        <v/>
      </c>
      <c r="AR102" s="54" t="str">
        <f ca="1">IF(OR(VLOOKUP($A102,Mitglieder!$D$24:$BG$323,AR$303)="",$G102=""),"",VLOOKUP($A102,Mitglieder!$D$24:$BG$323,AR$303))</f>
        <v/>
      </c>
      <c r="AS102" s="45" t="str">
        <f ca="1">IF($G102="","",TEXT(VLOOKUP($A102,Mitglieder!$D$24:$BG$323,AS$303),"0.00"))</f>
        <v/>
      </c>
      <c r="AT102" s="54" t="str">
        <f ca="1">IF(OR(VLOOKUP($A102,Mitglieder!$D$24:$BG$323,AT$303)="",$G102=""),"",VLOOKUP($A102,Mitglieder!$D$24:$BG$323,AT$303))</f>
        <v/>
      </c>
      <c r="AU102" s="45" t="str">
        <f ca="1">IF($G102="","",TEXT(VLOOKUP($A102,Mitglieder!$D$24:$BG$323,AU$303),"0.00"))</f>
        <v/>
      </c>
      <c r="AV102" s="45" t="str">
        <f ca="1">IF($G102="","",TEXT(VLOOKUP($A102,Mitglieder!$D$24:$BG$323,AV$303),"0.00"))</f>
        <v/>
      </c>
      <c r="AW102" s="42" t="str">
        <f ca="1">IF($G102="","",VLOOKUP($A102,Mitglieder!$D$24:$BG$323,AW$303))</f>
        <v/>
      </c>
      <c r="AX102" s="54" t="str">
        <f ca="1">IF(OR(VLOOKUP($A102,Mitglieder!$D$24:$BG$323,AX$303)="",$G102=""),"",VLOOKUP($A102,Mitglieder!$D$24:$BG$323,AX$303))</f>
        <v/>
      </c>
      <c r="AY102" s="75" t="str">
        <f t="shared" ca="1" si="2"/>
        <v/>
      </c>
      <c r="AZ102" s="43" t="str">
        <f ca="1">IF($G102="","",TEXT(VLOOKUP($A102,Mitglieder!$C$24:$BG$323,AZ$303),"TT.MM.JJJJ"))</f>
        <v/>
      </c>
      <c r="BA102" s="43" t="str">
        <f ca="1">IF($G102="","",TEXT(VLOOKUP($A102,Mitglieder!$C$24:$BG$323,BA$303),"TT.MM.JJJJ"))</f>
        <v/>
      </c>
      <c r="BB102" s="43" t="str">
        <f ca="1">IF($G102="","",TEXT(VLOOKUP($A102,Mitglieder!$C$24:$BG$323,BB$303),"TT.MM.JJJJ"))</f>
        <v/>
      </c>
      <c r="BC102" s="43" t="str">
        <f ca="1">IF($G102="","",TEXT(VLOOKUP($A102,Mitglieder!$C$24:$BG$323,BC$303),"TT.MM.JJJJ"))</f>
        <v/>
      </c>
      <c r="BD102" s="75" t="str">
        <f t="shared" ca="1" si="3"/>
        <v/>
      </c>
      <c r="BE102" s="42" t="str">
        <f ca="1">IF($G102="","",VLOOKUP($A102,Mitglieder!$D$24:$BG$323,BE$303))</f>
        <v/>
      </c>
      <c r="BF102" s="42" t="str">
        <f ca="1">IF($G102="","",VLOOKUP($A102,Mitglieder!$D$24:$BG$323,BF$303))</f>
        <v/>
      </c>
      <c r="BH102" s="75" t="str">
        <f ca="1">IF(G102="","",AY102+'Details Verein'!$D$25)</f>
        <v/>
      </c>
    </row>
    <row r="103" spans="1:60" x14ac:dyDescent="0.35">
      <c r="A103" s="42">
        <v>103</v>
      </c>
      <c r="B103" s="42"/>
      <c r="C103" s="42">
        <f ca="1">VLOOKUP($A103,Mitglieder!$D$24:$BA$323,C$303)</f>
        <v>1.0299999999999967</v>
      </c>
      <c r="D103" s="42"/>
      <c r="E103" s="42" t="str">
        <f ca="1">IF($G103="","",VLOOKUP($A103,Mitglieder!$D$24:$BG$323,E$303))</f>
        <v/>
      </c>
      <c r="F103" s="54" t="str">
        <f ca="1">IF(OR(VLOOKUP($A103,Mitglieder!$D$24:$BG$323,F$303)="",$G103=""),"",VLOOKUP($A103,Mitglieder!$D$24:$BG$323,F$303))</f>
        <v/>
      </c>
      <c r="G103" s="72" t="str">
        <f ca="1">IF(C103/ROUND(C103,0)=1,VLOOKUP($A103,Mitglieder!$D$24:$BA$323,G$303),"")</f>
        <v/>
      </c>
      <c r="H103" s="42" t="str">
        <f ca="1">IF($G103="","",VLOOKUP($A103,Mitglieder!$D$24:$BG$323,H$303))</f>
        <v/>
      </c>
      <c r="I103" s="54" t="str">
        <f ca="1">IF(OR(VLOOKUP($A103,Mitglieder!$D$24:$BG$323,I$303)="",$G103=""),"",VLOOKUP($A103,Mitglieder!$D$24:$BG$323,I$303))</f>
        <v/>
      </c>
      <c r="J103" s="42" t="str">
        <f ca="1">IF($G103="","",VLOOKUP($A103,Mitglieder!$D$24:$BG$323,J$303))</f>
        <v/>
      </c>
      <c r="K103" s="54" t="str">
        <f ca="1">IF(OR(VLOOKUP($A103,Mitglieder!$D$24:$BG$323,K$303)="",$G103=""),"",VLOOKUP($A103,Mitglieder!$D$24:$BG$323,K$303))</f>
        <v/>
      </c>
      <c r="L103" s="42" t="str">
        <f ca="1">IF($G103="","",VLOOKUP($A103,Mitglieder!$D$24:$BG$323,L$303))</f>
        <v/>
      </c>
      <c r="M103" s="42" t="str">
        <f ca="1">IF($G103="","",VLOOKUP($A103,Mitglieder!$D$24:$BG$323,M$303))</f>
        <v/>
      </c>
      <c r="N103" s="42" t="str">
        <f ca="1">IF($G103="","",VLOOKUP($A103,Mitglieder!$D$24:$BG$323,N$303))</f>
        <v/>
      </c>
      <c r="O103" s="42" t="str">
        <f ca="1">IF($G103="","",VLOOKUP($A103,Mitglieder!$D$24:$BG$323,O$303))</f>
        <v/>
      </c>
      <c r="P103" s="42" t="str">
        <f ca="1">IF($G103="","",VLOOKUP($A103,Mitglieder!$D$24:$BG$323,P$303))</f>
        <v/>
      </c>
      <c r="Q103" s="42" t="str">
        <f ca="1">IF($G103="","",VLOOKUP($A103,Mitglieder!$D$24:$BG$323,Q$303))</f>
        <v/>
      </c>
      <c r="R103" s="54" t="str">
        <f ca="1">IF(OR(VLOOKUP($A103,Mitglieder!$D$24:$BG$323,R$303)="",$G103=""),"",VLOOKUP($A103,Mitglieder!$D$24:$BG$323,R$303))</f>
        <v/>
      </c>
      <c r="S103" s="43" t="str">
        <f ca="1">IF($G103="","",TEXT(VLOOKUP($A103,Mitglieder!$D$24:$BG$323,S$303),"TT.MM.JJJJ"))</f>
        <v/>
      </c>
      <c r="T103" s="43" t="str">
        <f ca="1">IF($G103="","",TEXT(VLOOKUP($A103,Mitglieder!$D$24:$BG$323,T$303),"TT.MM.JJJJ"))</f>
        <v/>
      </c>
      <c r="U103" s="43" t="str">
        <f ca="1">IF($G103="","",TEXT(VLOOKUP($A103,Mitglieder!$D$24:$BG$323,U$303),"TT.MM.JJJJ"))</f>
        <v/>
      </c>
      <c r="V103" s="54" t="str">
        <f ca="1">IF(OR(VLOOKUP($A103,Mitglieder!$D$24:$BG$323,V$303)="",$G103=""),"",VLOOKUP($A103,Mitglieder!$D$24:$BG$323,V$303))</f>
        <v/>
      </c>
      <c r="W103" s="54" t="str">
        <f ca="1">IF(OR(VLOOKUP($A103,Mitglieder!$D$24:$BG$323,W$303)="",$G103=""),"",VLOOKUP($A103,Mitglieder!$D$24:$BG$323,W$303))</f>
        <v/>
      </c>
      <c r="X103" s="54" t="str">
        <f ca="1">IF(OR(VLOOKUP($A103,Mitglieder!$D$24:$BG$323,X$303)="",$G103=""),"",VLOOKUP($A103,Mitglieder!$D$24:$BG$323,X$303))</f>
        <v/>
      </c>
      <c r="Y103" s="54" t="str">
        <f ca="1">IF(OR(VLOOKUP($A103,Mitglieder!$D$24:$BG$323,Y$303)="",$G103=""),"",VLOOKUP($A103,Mitglieder!$D$24:$BG$323,Y$303))</f>
        <v/>
      </c>
      <c r="Z103" s="54" t="str">
        <f ca="1">IF(OR(VLOOKUP($A103,Mitglieder!$D$24:$BG$323,Z$303)="",$G103=""),"",VLOOKUP($A103,Mitglieder!$D$24:$BG$323,Z$303))</f>
        <v/>
      </c>
      <c r="AA103" s="54" t="str">
        <f ca="1">IF(OR(VLOOKUP($A103,Mitglieder!$D$24:$BG$323,AA$303)="",$G103=""),"",VLOOKUP($A103,Mitglieder!$D$24:$BG$323,AA$303))</f>
        <v/>
      </c>
      <c r="AB103" s="54" t="str">
        <f ca="1">IF(OR(VLOOKUP($A103,Mitglieder!$D$24:$BG$323,AB$303)="",$G103=""),"",VLOOKUP($A103,Mitglieder!$D$24:$BG$323,AB$303))</f>
        <v/>
      </c>
      <c r="AC103" s="54" t="str">
        <f ca="1">IF(OR(VLOOKUP($A103,Mitglieder!$D$24:$BG$323,AC$303)="",$G103=""),"",VLOOKUP($A103,Mitglieder!$D$24:$BG$323,AC$303))</f>
        <v/>
      </c>
      <c r="AD103" s="54" t="str">
        <f ca="1">IF(OR(VLOOKUP($A103,Mitglieder!$D$24:$BG$323,AD$303)="",$G103=""),"",VLOOKUP($A103,Mitglieder!$D$24:$BG$323,AD$303))</f>
        <v/>
      </c>
      <c r="AE103" s="54" t="str">
        <f ca="1">IF(OR(VLOOKUP($A103,Mitglieder!$D$24:$BG$323,AE$303)="",$G103=""),"",VLOOKUP($A103,Mitglieder!$D$24:$BG$323,AE$303))</f>
        <v/>
      </c>
      <c r="AF103" s="54" t="str">
        <f ca="1">IF(OR(VLOOKUP($A103,Mitglieder!$D$24:$BG$323,AF$303)="",$G103=""),"",VLOOKUP($A103,Mitglieder!$D$24:$BG$323,AF$303))</f>
        <v/>
      </c>
      <c r="AG103" s="54" t="str">
        <f ca="1">IF(OR(VLOOKUP($A103,Mitglieder!$D$24:$BG$323,AG$303)="",$G103=""),"",VLOOKUP($A103,Mitglieder!$D$24:$BG$323,AG$303))</f>
        <v/>
      </c>
      <c r="AH103" s="54" t="str">
        <f ca="1">IF(OR(VLOOKUP($A103,Mitglieder!$D$24:$BG$323,AH$303)="",$G103=""),"",VLOOKUP($A103,Mitglieder!$D$24:$BG$323,AH$303))</f>
        <v/>
      </c>
      <c r="AI103" s="54" t="str">
        <f ca="1">IF(OR(VLOOKUP($A103,Mitglieder!$D$24:$BG$323,AI$303)="",$G103=""),"",VLOOKUP($A103,Mitglieder!$D$24:$BG$323,AI$303))</f>
        <v/>
      </c>
      <c r="AJ103" s="54" t="str">
        <f ca="1">IF(OR(VLOOKUP($A103,Mitglieder!$D$24:$BG$323,AJ$303)="",$G103=""),"",VLOOKUP($A103,Mitglieder!$D$24:$BG$323,AJ$303))</f>
        <v/>
      </c>
      <c r="AK103" s="54" t="str">
        <f ca="1">IF(OR(VLOOKUP($A103,Mitglieder!$D$24:$BG$323,AK$303)="",$G103=""),"",VLOOKUP($A103,Mitglieder!$D$24:$BG$323,AK$303))</f>
        <v/>
      </c>
      <c r="AL103" s="54" t="str">
        <f ca="1">IF(OR(VLOOKUP($A103,Mitglieder!$D$24:$BG$323,AL$303)="",$G103=""),"",VLOOKUP($A103,Mitglieder!$D$24:$BG$323,AL$303))</f>
        <v/>
      </c>
      <c r="AM103" s="42" t="str">
        <f ca="1">IF($G103="","",VLOOKUP($A103,Mitglieder!$D$24:$BG$323,AM$303))</f>
        <v/>
      </c>
      <c r="AN103" s="54" t="str">
        <f ca="1">IF(OR(VLOOKUP($A103,Mitglieder!$D$24:$BG$323,AN$303)="",$G103=""),"",VLOOKUP($A103,Mitglieder!$D$24:$BG$323,AN$303))</f>
        <v/>
      </c>
      <c r="AO103" s="43" t="str">
        <f ca="1">IF($G103="","",TEXT(VLOOKUP($A103,Mitglieder!$D$24:$BG$323,AO$303),"TT.MM.JJJJ"))</f>
        <v/>
      </c>
      <c r="AP103" s="42" t="str">
        <f ca="1">IF($G103="","",VLOOKUP($A103,Mitglieder!$D$24:$BG$323,AP$303))</f>
        <v/>
      </c>
      <c r="AQ103" s="45" t="str">
        <f ca="1">IF($G103="","",TEXT(VLOOKUP($A103,Mitglieder!$D$24:$BG$323,AQ$303),"0.00"))</f>
        <v/>
      </c>
      <c r="AR103" s="54" t="str">
        <f ca="1">IF(OR(VLOOKUP($A103,Mitglieder!$D$24:$BG$323,AR$303)="",$G103=""),"",VLOOKUP($A103,Mitglieder!$D$24:$BG$323,AR$303))</f>
        <v/>
      </c>
      <c r="AS103" s="45" t="str">
        <f ca="1">IF($G103="","",TEXT(VLOOKUP($A103,Mitglieder!$D$24:$BG$323,AS$303),"0.00"))</f>
        <v/>
      </c>
      <c r="AT103" s="54" t="str">
        <f ca="1">IF(OR(VLOOKUP($A103,Mitglieder!$D$24:$BG$323,AT$303)="",$G103=""),"",VLOOKUP($A103,Mitglieder!$D$24:$BG$323,AT$303))</f>
        <v/>
      </c>
      <c r="AU103" s="45" t="str">
        <f ca="1">IF($G103="","",TEXT(VLOOKUP($A103,Mitglieder!$D$24:$BG$323,AU$303),"0.00"))</f>
        <v/>
      </c>
      <c r="AV103" s="45" t="str">
        <f ca="1">IF($G103="","",TEXT(VLOOKUP($A103,Mitglieder!$D$24:$BG$323,AV$303),"0.00"))</f>
        <v/>
      </c>
      <c r="AW103" s="42" t="str">
        <f ca="1">IF($G103="","",VLOOKUP($A103,Mitglieder!$D$24:$BG$323,AW$303))</f>
        <v/>
      </c>
      <c r="AX103" s="54" t="str">
        <f ca="1">IF(OR(VLOOKUP($A103,Mitglieder!$D$24:$BG$323,AX$303)="",$G103=""),"",VLOOKUP($A103,Mitglieder!$D$24:$BG$323,AX$303))</f>
        <v/>
      </c>
      <c r="AY103" s="75" t="str">
        <f t="shared" ca="1" si="2"/>
        <v/>
      </c>
      <c r="AZ103" s="43" t="str">
        <f ca="1">IF($G103="","",TEXT(VLOOKUP($A103,Mitglieder!$C$24:$BG$323,AZ$303),"TT.MM.JJJJ"))</f>
        <v/>
      </c>
      <c r="BA103" s="43" t="str">
        <f ca="1">IF($G103="","",TEXT(VLOOKUP($A103,Mitglieder!$C$24:$BG$323,BA$303),"TT.MM.JJJJ"))</f>
        <v/>
      </c>
      <c r="BB103" s="43" t="str">
        <f ca="1">IF($G103="","",TEXT(VLOOKUP($A103,Mitglieder!$C$24:$BG$323,BB$303),"TT.MM.JJJJ"))</f>
        <v/>
      </c>
      <c r="BC103" s="43" t="str">
        <f ca="1">IF($G103="","",TEXT(VLOOKUP($A103,Mitglieder!$C$24:$BG$323,BC$303),"TT.MM.JJJJ"))</f>
        <v/>
      </c>
      <c r="BD103" s="75" t="str">
        <f t="shared" ca="1" si="3"/>
        <v/>
      </c>
      <c r="BE103" s="42" t="str">
        <f ca="1">IF($G103="","",VLOOKUP($A103,Mitglieder!$D$24:$BG$323,BE$303))</f>
        <v/>
      </c>
      <c r="BF103" s="42" t="str">
        <f ca="1">IF($G103="","",VLOOKUP($A103,Mitglieder!$D$24:$BG$323,BF$303))</f>
        <v/>
      </c>
      <c r="BH103" s="75" t="str">
        <f ca="1">IF(G103="","",AY103+'Details Verein'!$D$25)</f>
        <v/>
      </c>
    </row>
    <row r="104" spans="1:60" x14ac:dyDescent="0.35">
      <c r="A104" s="42">
        <v>104</v>
      </c>
      <c r="B104" s="42"/>
      <c r="C104" s="42">
        <f ca="1">VLOOKUP($A104,Mitglieder!$D$24:$BA$323,C$303)</f>
        <v>1.0299999999999967</v>
      </c>
      <c r="D104" s="42"/>
      <c r="E104" s="42" t="str">
        <f ca="1">IF($G104="","",VLOOKUP($A104,Mitglieder!$D$24:$BG$323,E$303))</f>
        <v/>
      </c>
      <c r="F104" s="54" t="str">
        <f ca="1">IF(OR(VLOOKUP($A104,Mitglieder!$D$24:$BG$323,F$303)="",$G104=""),"",VLOOKUP($A104,Mitglieder!$D$24:$BG$323,F$303))</f>
        <v/>
      </c>
      <c r="G104" s="72" t="str">
        <f ca="1">IF(C104/ROUND(C104,0)=1,VLOOKUP($A104,Mitglieder!$D$24:$BA$323,G$303),"")</f>
        <v/>
      </c>
      <c r="H104" s="42" t="str">
        <f ca="1">IF($G104="","",VLOOKUP($A104,Mitglieder!$D$24:$BG$323,H$303))</f>
        <v/>
      </c>
      <c r="I104" s="54" t="str">
        <f ca="1">IF(OR(VLOOKUP($A104,Mitglieder!$D$24:$BG$323,I$303)="",$G104=""),"",VLOOKUP($A104,Mitglieder!$D$24:$BG$323,I$303))</f>
        <v/>
      </c>
      <c r="J104" s="42" t="str">
        <f ca="1">IF($G104="","",VLOOKUP($A104,Mitglieder!$D$24:$BG$323,J$303))</f>
        <v/>
      </c>
      <c r="K104" s="54" t="str">
        <f ca="1">IF(OR(VLOOKUP($A104,Mitglieder!$D$24:$BG$323,K$303)="",$G104=""),"",VLOOKUP($A104,Mitglieder!$D$24:$BG$323,K$303))</f>
        <v/>
      </c>
      <c r="L104" s="42" t="str">
        <f ca="1">IF($G104="","",VLOOKUP($A104,Mitglieder!$D$24:$BG$323,L$303))</f>
        <v/>
      </c>
      <c r="M104" s="42" t="str">
        <f ca="1">IF($G104="","",VLOOKUP($A104,Mitglieder!$D$24:$BG$323,M$303))</f>
        <v/>
      </c>
      <c r="N104" s="42" t="str">
        <f ca="1">IF($G104="","",VLOOKUP($A104,Mitglieder!$D$24:$BG$323,N$303))</f>
        <v/>
      </c>
      <c r="O104" s="42" t="str">
        <f ca="1">IF($G104="","",VLOOKUP($A104,Mitglieder!$D$24:$BG$323,O$303))</f>
        <v/>
      </c>
      <c r="P104" s="42" t="str">
        <f ca="1">IF($G104="","",VLOOKUP($A104,Mitglieder!$D$24:$BG$323,P$303))</f>
        <v/>
      </c>
      <c r="Q104" s="42" t="str">
        <f ca="1">IF($G104="","",VLOOKUP($A104,Mitglieder!$D$24:$BG$323,Q$303))</f>
        <v/>
      </c>
      <c r="R104" s="54" t="str">
        <f ca="1">IF(OR(VLOOKUP($A104,Mitglieder!$D$24:$BG$323,R$303)="",$G104=""),"",VLOOKUP($A104,Mitglieder!$D$24:$BG$323,R$303))</f>
        <v/>
      </c>
      <c r="S104" s="43" t="str">
        <f ca="1">IF($G104="","",TEXT(VLOOKUP($A104,Mitglieder!$D$24:$BG$323,S$303),"TT.MM.JJJJ"))</f>
        <v/>
      </c>
      <c r="T104" s="43" t="str">
        <f ca="1">IF($G104="","",TEXT(VLOOKUP($A104,Mitglieder!$D$24:$BG$323,T$303),"TT.MM.JJJJ"))</f>
        <v/>
      </c>
      <c r="U104" s="43" t="str">
        <f ca="1">IF($G104="","",TEXT(VLOOKUP($A104,Mitglieder!$D$24:$BG$323,U$303),"TT.MM.JJJJ"))</f>
        <v/>
      </c>
      <c r="V104" s="54" t="str">
        <f ca="1">IF(OR(VLOOKUP($A104,Mitglieder!$D$24:$BG$323,V$303)="",$G104=""),"",VLOOKUP($A104,Mitglieder!$D$24:$BG$323,V$303))</f>
        <v/>
      </c>
      <c r="W104" s="54" t="str">
        <f ca="1">IF(OR(VLOOKUP($A104,Mitglieder!$D$24:$BG$323,W$303)="",$G104=""),"",VLOOKUP($A104,Mitglieder!$D$24:$BG$323,W$303))</f>
        <v/>
      </c>
      <c r="X104" s="54" t="str">
        <f ca="1">IF(OR(VLOOKUP($A104,Mitglieder!$D$24:$BG$323,X$303)="",$G104=""),"",VLOOKUP($A104,Mitglieder!$D$24:$BG$323,X$303))</f>
        <v/>
      </c>
      <c r="Y104" s="54" t="str">
        <f ca="1">IF(OR(VLOOKUP($A104,Mitglieder!$D$24:$BG$323,Y$303)="",$G104=""),"",VLOOKUP($A104,Mitglieder!$D$24:$BG$323,Y$303))</f>
        <v/>
      </c>
      <c r="Z104" s="54" t="str">
        <f ca="1">IF(OR(VLOOKUP($A104,Mitglieder!$D$24:$BG$323,Z$303)="",$G104=""),"",VLOOKUP($A104,Mitglieder!$D$24:$BG$323,Z$303))</f>
        <v/>
      </c>
      <c r="AA104" s="54" t="str">
        <f ca="1">IF(OR(VLOOKUP($A104,Mitglieder!$D$24:$BG$323,AA$303)="",$G104=""),"",VLOOKUP($A104,Mitglieder!$D$24:$BG$323,AA$303))</f>
        <v/>
      </c>
      <c r="AB104" s="54" t="str">
        <f ca="1">IF(OR(VLOOKUP($A104,Mitglieder!$D$24:$BG$323,AB$303)="",$G104=""),"",VLOOKUP($A104,Mitglieder!$D$24:$BG$323,AB$303))</f>
        <v/>
      </c>
      <c r="AC104" s="54" t="str">
        <f ca="1">IF(OR(VLOOKUP($A104,Mitglieder!$D$24:$BG$323,AC$303)="",$G104=""),"",VLOOKUP($A104,Mitglieder!$D$24:$BG$323,AC$303))</f>
        <v/>
      </c>
      <c r="AD104" s="54" t="str">
        <f ca="1">IF(OR(VLOOKUP($A104,Mitglieder!$D$24:$BG$323,AD$303)="",$G104=""),"",VLOOKUP($A104,Mitglieder!$D$24:$BG$323,AD$303))</f>
        <v/>
      </c>
      <c r="AE104" s="54" t="str">
        <f ca="1">IF(OR(VLOOKUP($A104,Mitglieder!$D$24:$BG$323,AE$303)="",$G104=""),"",VLOOKUP($A104,Mitglieder!$D$24:$BG$323,AE$303))</f>
        <v/>
      </c>
      <c r="AF104" s="54" t="str">
        <f ca="1">IF(OR(VLOOKUP($A104,Mitglieder!$D$24:$BG$323,AF$303)="",$G104=""),"",VLOOKUP($A104,Mitglieder!$D$24:$BG$323,AF$303))</f>
        <v/>
      </c>
      <c r="AG104" s="54" t="str">
        <f ca="1">IF(OR(VLOOKUP($A104,Mitglieder!$D$24:$BG$323,AG$303)="",$G104=""),"",VLOOKUP($A104,Mitglieder!$D$24:$BG$323,AG$303))</f>
        <v/>
      </c>
      <c r="AH104" s="54" t="str">
        <f ca="1">IF(OR(VLOOKUP($A104,Mitglieder!$D$24:$BG$323,AH$303)="",$G104=""),"",VLOOKUP($A104,Mitglieder!$D$24:$BG$323,AH$303))</f>
        <v/>
      </c>
      <c r="AI104" s="54" t="str">
        <f ca="1">IF(OR(VLOOKUP($A104,Mitglieder!$D$24:$BG$323,AI$303)="",$G104=""),"",VLOOKUP($A104,Mitglieder!$D$24:$BG$323,AI$303))</f>
        <v/>
      </c>
      <c r="AJ104" s="54" t="str">
        <f ca="1">IF(OR(VLOOKUP($A104,Mitglieder!$D$24:$BG$323,AJ$303)="",$G104=""),"",VLOOKUP($A104,Mitglieder!$D$24:$BG$323,AJ$303))</f>
        <v/>
      </c>
      <c r="AK104" s="54" t="str">
        <f ca="1">IF(OR(VLOOKUP($A104,Mitglieder!$D$24:$BG$323,AK$303)="",$G104=""),"",VLOOKUP($A104,Mitglieder!$D$24:$BG$323,AK$303))</f>
        <v/>
      </c>
      <c r="AL104" s="54" t="str">
        <f ca="1">IF(OR(VLOOKUP($A104,Mitglieder!$D$24:$BG$323,AL$303)="",$G104=""),"",VLOOKUP($A104,Mitglieder!$D$24:$BG$323,AL$303))</f>
        <v/>
      </c>
      <c r="AM104" s="42" t="str">
        <f ca="1">IF($G104="","",VLOOKUP($A104,Mitglieder!$D$24:$BG$323,AM$303))</f>
        <v/>
      </c>
      <c r="AN104" s="54" t="str">
        <f ca="1">IF(OR(VLOOKUP($A104,Mitglieder!$D$24:$BG$323,AN$303)="",$G104=""),"",VLOOKUP($A104,Mitglieder!$D$24:$BG$323,AN$303))</f>
        <v/>
      </c>
      <c r="AO104" s="43" t="str">
        <f ca="1">IF($G104="","",TEXT(VLOOKUP($A104,Mitglieder!$D$24:$BG$323,AO$303),"TT.MM.JJJJ"))</f>
        <v/>
      </c>
      <c r="AP104" s="42" t="str">
        <f ca="1">IF($G104="","",VLOOKUP($A104,Mitglieder!$D$24:$BG$323,AP$303))</f>
        <v/>
      </c>
      <c r="AQ104" s="45" t="str">
        <f ca="1">IF($G104="","",TEXT(VLOOKUP($A104,Mitglieder!$D$24:$BG$323,AQ$303),"0.00"))</f>
        <v/>
      </c>
      <c r="AR104" s="54" t="str">
        <f ca="1">IF(OR(VLOOKUP($A104,Mitglieder!$D$24:$BG$323,AR$303)="",$G104=""),"",VLOOKUP($A104,Mitglieder!$D$24:$BG$323,AR$303))</f>
        <v/>
      </c>
      <c r="AS104" s="45" t="str">
        <f ca="1">IF($G104="","",TEXT(VLOOKUP($A104,Mitglieder!$D$24:$BG$323,AS$303),"0.00"))</f>
        <v/>
      </c>
      <c r="AT104" s="54" t="str">
        <f ca="1">IF(OR(VLOOKUP($A104,Mitglieder!$D$24:$BG$323,AT$303)="",$G104=""),"",VLOOKUP($A104,Mitglieder!$D$24:$BG$323,AT$303))</f>
        <v/>
      </c>
      <c r="AU104" s="45" t="str">
        <f ca="1">IF($G104="","",TEXT(VLOOKUP($A104,Mitglieder!$D$24:$BG$323,AU$303),"0.00"))</f>
        <v/>
      </c>
      <c r="AV104" s="45" t="str">
        <f ca="1">IF($G104="","",TEXT(VLOOKUP($A104,Mitglieder!$D$24:$BG$323,AV$303),"0.00"))</f>
        <v/>
      </c>
      <c r="AW104" s="42" t="str">
        <f ca="1">IF($G104="","",VLOOKUP($A104,Mitglieder!$D$24:$BG$323,AW$303))</f>
        <v/>
      </c>
      <c r="AX104" s="54" t="str">
        <f ca="1">IF(OR(VLOOKUP($A104,Mitglieder!$D$24:$BG$323,AX$303)="",$G104=""),"",VLOOKUP($A104,Mitglieder!$D$24:$BG$323,AX$303))</f>
        <v/>
      </c>
      <c r="AY104" s="75" t="str">
        <f t="shared" ca="1" si="2"/>
        <v/>
      </c>
      <c r="AZ104" s="43" t="str">
        <f ca="1">IF($G104="","",TEXT(VLOOKUP($A104,Mitglieder!$C$24:$BG$323,AZ$303),"TT.MM.JJJJ"))</f>
        <v/>
      </c>
      <c r="BA104" s="43" t="str">
        <f ca="1">IF($G104="","",TEXT(VLOOKUP($A104,Mitglieder!$C$24:$BG$323,BA$303),"TT.MM.JJJJ"))</f>
        <v/>
      </c>
      <c r="BB104" s="43" t="str">
        <f ca="1">IF($G104="","",TEXT(VLOOKUP($A104,Mitglieder!$C$24:$BG$323,BB$303),"TT.MM.JJJJ"))</f>
        <v/>
      </c>
      <c r="BC104" s="43" t="str">
        <f ca="1">IF($G104="","",TEXT(VLOOKUP($A104,Mitglieder!$C$24:$BG$323,BC$303),"TT.MM.JJJJ"))</f>
        <v/>
      </c>
      <c r="BD104" s="75" t="str">
        <f t="shared" ca="1" si="3"/>
        <v/>
      </c>
      <c r="BE104" s="42" t="str">
        <f ca="1">IF($G104="","",VLOOKUP($A104,Mitglieder!$D$24:$BG$323,BE$303))</f>
        <v/>
      </c>
      <c r="BF104" s="42" t="str">
        <f ca="1">IF($G104="","",VLOOKUP($A104,Mitglieder!$D$24:$BG$323,BF$303))</f>
        <v/>
      </c>
      <c r="BH104" s="75" t="str">
        <f ca="1">IF(G104="","",AY104+'Details Verein'!$D$25)</f>
        <v/>
      </c>
    </row>
    <row r="105" spans="1:60" x14ac:dyDescent="0.35">
      <c r="A105" s="42">
        <v>105</v>
      </c>
      <c r="B105" s="42"/>
      <c r="C105" s="42">
        <f ca="1">VLOOKUP($A105,Mitglieder!$D$24:$BA$323,C$303)</f>
        <v>1.0299999999999967</v>
      </c>
      <c r="D105" s="42"/>
      <c r="E105" s="42" t="str">
        <f ca="1">IF($G105="","",VLOOKUP($A105,Mitglieder!$D$24:$BG$323,E$303))</f>
        <v/>
      </c>
      <c r="F105" s="54" t="str">
        <f ca="1">IF(OR(VLOOKUP($A105,Mitglieder!$D$24:$BG$323,F$303)="",$G105=""),"",VLOOKUP($A105,Mitglieder!$D$24:$BG$323,F$303))</f>
        <v/>
      </c>
      <c r="G105" s="72" t="str">
        <f ca="1">IF(C105/ROUND(C105,0)=1,VLOOKUP($A105,Mitglieder!$D$24:$BA$323,G$303),"")</f>
        <v/>
      </c>
      <c r="H105" s="42" t="str">
        <f ca="1">IF($G105="","",VLOOKUP($A105,Mitglieder!$D$24:$BG$323,H$303))</f>
        <v/>
      </c>
      <c r="I105" s="54" t="str">
        <f ca="1">IF(OR(VLOOKUP($A105,Mitglieder!$D$24:$BG$323,I$303)="",$G105=""),"",VLOOKUP($A105,Mitglieder!$D$24:$BG$323,I$303))</f>
        <v/>
      </c>
      <c r="J105" s="42" t="str">
        <f ca="1">IF($G105="","",VLOOKUP($A105,Mitglieder!$D$24:$BG$323,J$303))</f>
        <v/>
      </c>
      <c r="K105" s="54" t="str">
        <f ca="1">IF(OR(VLOOKUP($A105,Mitglieder!$D$24:$BG$323,K$303)="",$G105=""),"",VLOOKUP($A105,Mitglieder!$D$24:$BG$323,K$303))</f>
        <v/>
      </c>
      <c r="L105" s="42" t="str">
        <f ca="1">IF($G105="","",VLOOKUP($A105,Mitglieder!$D$24:$BG$323,L$303))</f>
        <v/>
      </c>
      <c r="M105" s="42" t="str">
        <f ca="1">IF($G105="","",VLOOKUP($A105,Mitglieder!$D$24:$BG$323,M$303))</f>
        <v/>
      </c>
      <c r="N105" s="42" t="str">
        <f ca="1">IF($G105="","",VLOOKUP($A105,Mitglieder!$D$24:$BG$323,N$303))</f>
        <v/>
      </c>
      <c r="O105" s="42" t="str">
        <f ca="1">IF($G105="","",VLOOKUP($A105,Mitglieder!$D$24:$BG$323,O$303))</f>
        <v/>
      </c>
      <c r="P105" s="42" t="str">
        <f ca="1">IF($G105="","",VLOOKUP($A105,Mitglieder!$D$24:$BG$323,P$303))</f>
        <v/>
      </c>
      <c r="Q105" s="42" t="str">
        <f ca="1">IF($G105="","",VLOOKUP($A105,Mitglieder!$D$24:$BG$323,Q$303))</f>
        <v/>
      </c>
      <c r="R105" s="54" t="str">
        <f ca="1">IF(OR(VLOOKUP($A105,Mitglieder!$D$24:$BG$323,R$303)="",$G105=""),"",VLOOKUP($A105,Mitglieder!$D$24:$BG$323,R$303))</f>
        <v/>
      </c>
      <c r="S105" s="43" t="str">
        <f ca="1">IF($G105="","",TEXT(VLOOKUP($A105,Mitglieder!$D$24:$BG$323,S$303),"TT.MM.JJJJ"))</f>
        <v/>
      </c>
      <c r="T105" s="43" t="str">
        <f ca="1">IF($G105="","",TEXT(VLOOKUP($A105,Mitglieder!$D$24:$BG$323,T$303),"TT.MM.JJJJ"))</f>
        <v/>
      </c>
      <c r="U105" s="43" t="str">
        <f ca="1">IF($G105="","",TEXT(VLOOKUP($A105,Mitglieder!$D$24:$BG$323,U$303),"TT.MM.JJJJ"))</f>
        <v/>
      </c>
      <c r="V105" s="54" t="str">
        <f ca="1">IF(OR(VLOOKUP($A105,Mitglieder!$D$24:$BG$323,V$303)="",$G105=""),"",VLOOKUP($A105,Mitglieder!$D$24:$BG$323,V$303))</f>
        <v/>
      </c>
      <c r="W105" s="54" t="str">
        <f ca="1">IF(OR(VLOOKUP($A105,Mitglieder!$D$24:$BG$323,W$303)="",$G105=""),"",VLOOKUP($A105,Mitglieder!$D$24:$BG$323,W$303))</f>
        <v/>
      </c>
      <c r="X105" s="54" t="str">
        <f ca="1">IF(OR(VLOOKUP($A105,Mitglieder!$D$24:$BG$323,X$303)="",$G105=""),"",VLOOKUP($A105,Mitglieder!$D$24:$BG$323,X$303))</f>
        <v/>
      </c>
      <c r="Y105" s="54" t="str">
        <f ca="1">IF(OR(VLOOKUP($A105,Mitglieder!$D$24:$BG$323,Y$303)="",$G105=""),"",VLOOKUP($A105,Mitglieder!$D$24:$BG$323,Y$303))</f>
        <v/>
      </c>
      <c r="Z105" s="54" t="str">
        <f ca="1">IF(OR(VLOOKUP($A105,Mitglieder!$D$24:$BG$323,Z$303)="",$G105=""),"",VLOOKUP($A105,Mitglieder!$D$24:$BG$323,Z$303))</f>
        <v/>
      </c>
      <c r="AA105" s="54" t="str">
        <f ca="1">IF(OR(VLOOKUP($A105,Mitglieder!$D$24:$BG$323,AA$303)="",$G105=""),"",VLOOKUP($A105,Mitglieder!$D$24:$BG$323,AA$303))</f>
        <v/>
      </c>
      <c r="AB105" s="54" t="str">
        <f ca="1">IF(OR(VLOOKUP($A105,Mitglieder!$D$24:$BG$323,AB$303)="",$G105=""),"",VLOOKUP($A105,Mitglieder!$D$24:$BG$323,AB$303))</f>
        <v/>
      </c>
      <c r="AC105" s="54" t="str">
        <f ca="1">IF(OR(VLOOKUP($A105,Mitglieder!$D$24:$BG$323,AC$303)="",$G105=""),"",VLOOKUP($A105,Mitglieder!$D$24:$BG$323,AC$303))</f>
        <v/>
      </c>
      <c r="AD105" s="54" t="str">
        <f ca="1">IF(OR(VLOOKUP($A105,Mitglieder!$D$24:$BG$323,AD$303)="",$G105=""),"",VLOOKUP($A105,Mitglieder!$D$24:$BG$323,AD$303))</f>
        <v/>
      </c>
      <c r="AE105" s="54" t="str">
        <f ca="1">IF(OR(VLOOKUP($A105,Mitglieder!$D$24:$BG$323,AE$303)="",$G105=""),"",VLOOKUP($A105,Mitglieder!$D$24:$BG$323,AE$303))</f>
        <v/>
      </c>
      <c r="AF105" s="54" t="str">
        <f ca="1">IF(OR(VLOOKUP($A105,Mitglieder!$D$24:$BG$323,AF$303)="",$G105=""),"",VLOOKUP($A105,Mitglieder!$D$24:$BG$323,AF$303))</f>
        <v/>
      </c>
      <c r="AG105" s="54" t="str">
        <f ca="1">IF(OR(VLOOKUP($A105,Mitglieder!$D$24:$BG$323,AG$303)="",$G105=""),"",VLOOKUP($A105,Mitglieder!$D$24:$BG$323,AG$303))</f>
        <v/>
      </c>
      <c r="AH105" s="54" t="str">
        <f ca="1">IF(OR(VLOOKUP($A105,Mitglieder!$D$24:$BG$323,AH$303)="",$G105=""),"",VLOOKUP($A105,Mitglieder!$D$24:$BG$323,AH$303))</f>
        <v/>
      </c>
      <c r="AI105" s="54" t="str">
        <f ca="1">IF(OR(VLOOKUP($A105,Mitglieder!$D$24:$BG$323,AI$303)="",$G105=""),"",VLOOKUP($A105,Mitglieder!$D$24:$BG$323,AI$303))</f>
        <v/>
      </c>
      <c r="AJ105" s="54" t="str">
        <f ca="1">IF(OR(VLOOKUP($A105,Mitglieder!$D$24:$BG$323,AJ$303)="",$G105=""),"",VLOOKUP($A105,Mitglieder!$D$24:$BG$323,AJ$303))</f>
        <v/>
      </c>
      <c r="AK105" s="54" t="str">
        <f ca="1">IF(OR(VLOOKUP($A105,Mitglieder!$D$24:$BG$323,AK$303)="",$G105=""),"",VLOOKUP($A105,Mitglieder!$D$24:$BG$323,AK$303))</f>
        <v/>
      </c>
      <c r="AL105" s="54" t="str">
        <f ca="1">IF(OR(VLOOKUP($A105,Mitglieder!$D$24:$BG$323,AL$303)="",$G105=""),"",VLOOKUP($A105,Mitglieder!$D$24:$BG$323,AL$303))</f>
        <v/>
      </c>
      <c r="AM105" s="42" t="str">
        <f ca="1">IF($G105="","",VLOOKUP($A105,Mitglieder!$D$24:$BG$323,AM$303))</f>
        <v/>
      </c>
      <c r="AN105" s="54" t="str">
        <f ca="1">IF(OR(VLOOKUP($A105,Mitglieder!$D$24:$BG$323,AN$303)="",$G105=""),"",VLOOKUP($A105,Mitglieder!$D$24:$BG$323,AN$303))</f>
        <v/>
      </c>
      <c r="AO105" s="43" t="str">
        <f ca="1">IF($G105="","",TEXT(VLOOKUP($A105,Mitglieder!$D$24:$BG$323,AO$303),"TT.MM.JJJJ"))</f>
        <v/>
      </c>
      <c r="AP105" s="42" t="str">
        <f ca="1">IF($G105="","",VLOOKUP($A105,Mitglieder!$D$24:$BG$323,AP$303))</f>
        <v/>
      </c>
      <c r="AQ105" s="45" t="str">
        <f ca="1">IF($G105="","",TEXT(VLOOKUP($A105,Mitglieder!$D$24:$BG$323,AQ$303),"0.00"))</f>
        <v/>
      </c>
      <c r="AR105" s="54" t="str">
        <f ca="1">IF(OR(VLOOKUP($A105,Mitglieder!$D$24:$BG$323,AR$303)="",$G105=""),"",VLOOKUP($A105,Mitglieder!$D$24:$BG$323,AR$303))</f>
        <v/>
      </c>
      <c r="AS105" s="45" t="str">
        <f ca="1">IF($G105="","",TEXT(VLOOKUP($A105,Mitglieder!$D$24:$BG$323,AS$303),"0.00"))</f>
        <v/>
      </c>
      <c r="AT105" s="54" t="str">
        <f ca="1">IF(OR(VLOOKUP($A105,Mitglieder!$D$24:$BG$323,AT$303)="",$G105=""),"",VLOOKUP($A105,Mitglieder!$D$24:$BG$323,AT$303))</f>
        <v/>
      </c>
      <c r="AU105" s="45" t="str">
        <f ca="1">IF($G105="","",TEXT(VLOOKUP($A105,Mitglieder!$D$24:$BG$323,AU$303),"0.00"))</f>
        <v/>
      </c>
      <c r="AV105" s="45" t="str">
        <f ca="1">IF($G105="","",TEXT(VLOOKUP($A105,Mitglieder!$D$24:$BG$323,AV$303),"0.00"))</f>
        <v/>
      </c>
      <c r="AW105" s="42" t="str">
        <f ca="1">IF($G105="","",VLOOKUP($A105,Mitglieder!$D$24:$BG$323,AW$303))</f>
        <v/>
      </c>
      <c r="AX105" s="54" t="str">
        <f ca="1">IF(OR(VLOOKUP($A105,Mitglieder!$D$24:$BG$323,AX$303)="",$G105=""),"",VLOOKUP($A105,Mitglieder!$D$24:$BG$323,AX$303))</f>
        <v/>
      </c>
      <c r="AY105" s="75" t="str">
        <f t="shared" ca="1" si="2"/>
        <v/>
      </c>
      <c r="AZ105" s="43" t="str">
        <f ca="1">IF($G105="","",TEXT(VLOOKUP($A105,Mitglieder!$C$24:$BG$323,AZ$303),"TT.MM.JJJJ"))</f>
        <v/>
      </c>
      <c r="BA105" s="43" t="str">
        <f ca="1">IF($G105="","",TEXT(VLOOKUP($A105,Mitglieder!$C$24:$BG$323,BA$303),"TT.MM.JJJJ"))</f>
        <v/>
      </c>
      <c r="BB105" s="43" t="str">
        <f ca="1">IF($G105="","",TEXT(VLOOKUP($A105,Mitglieder!$C$24:$BG$323,BB$303),"TT.MM.JJJJ"))</f>
        <v/>
      </c>
      <c r="BC105" s="43" t="str">
        <f ca="1">IF($G105="","",TEXT(VLOOKUP($A105,Mitglieder!$C$24:$BG$323,BC$303),"TT.MM.JJJJ"))</f>
        <v/>
      </c>
      <c r="BD105" s="75" t="str">
        <f t="shared" ca="1" si="3"/>
        <v/>
      </c>
      <c r="BE105" s="42" t="str">
        <f ca="1">IF($G105="","",VLOOKUP($A105,Mitglieder!$D$24:$BG$323,BE$303))</f>
        <v/>
      </c>
      <c r="BF105" s="42" t="str">
        <f ca="1">IF($G105="","",VLOOKUP($A105,Mitglieder!$D$24:$BG$323,BF$303))</f>
        <v/>
      </c>
      <c r="BH105" s="75" t="str">
        <f ca="1">IF(G105="","",AY105+'Details Verein'!$D$25)</f>
        <v/>
      </c>
    </row>
    <row r="106" spans="1:60" x14ac:dyDescent="0.35">
      <c r="A106" s="42">
        <v>106</v>
      </c>
      <c r="B106" s="42"/>
      <c r="C106" s="42">
        <f ca="1">VLOOKUP($A106,Mitglieder!$D$24:$BA$323,C$303)</f>
        <v>1.0299999999999967</v>
      </c>
      <c r="D106" s="42"/>
      <c r="E106" s="42" t="str">
        <f ca="1">IF($G106="","",VLOOKUP($A106,Mitglieder!$D$24:$BG$323,E$303))</f>
        <v/>
      </c>
      <c r="F106" s="54" t="str">
        <f ca="1">IF(OR(VLOOKUP($A106,Mitglieder!$D$24:$BG$323,F$303)="",$G106=""),"",VLOOKUP($A106,Mitglieder!$D$24:$BG$323,F$303))</f>
        <v/>
      </c>
      <c r="G106" s="72" t="str">
        <f ca="1">IF(C106/ROUND(C106,0)=1,VLOOKUP($A106,Mitglieder!$D$24:$BA$323,G$303),"")</f>
        <v/>
      </c>
      <c r="H106" s="42" t="str">
        <f ca="1">IF($G106="","",VLOOKUP($A106,Mitglieder!$D$24:$BG$323,H$303))</f>
        <v/>
      </c>
      <c r="I106" s="54" t="str">
        <f ca="1">IF(OR(VLOOKUP($A106,Mitglieder!$D$24:$BG$323,I$303)="",$G106=""),"",VLOOKUP($A106,Mitglieder!$D$24:$BG$323,I$303))</f>
        <v/>
      </c>
      <c r="J106" s="42" t="str">
        <f ca="1">IF($G106="","",VLOOKUP($A106,Mitglieder!$D$24:$BG$323,J$303))</f>
        <v/>
      </c>
      <c r="K106" s="54" t="str">
        <f ca="1">IF(OR(VLOOKUP($A106,Mitglieder!$D$24:$BG$323,K$303)="",$G106=""),"",VLOOKUP($A106,Mitglieder!$D$24:$BG$323,K$303))</f>
        <v/>
      </c>
      <c r="L106" s="42" t="str">
        <f ca="1">IF($G106="","",VLOOKUP($A106,Mitglieder!$D$24:$BG$323,L$303))</f>
        <v/>
      </c>
      <c r="M106" s="42" t="str">
        <f ca="1">IF($G106="","",VLOOKUP($A106,Mitglieder!$D$24:$BG$323,M$303))</f>
        <v/>
      </c>
      <c r="N106" s="42" t="str">
        <f ca="1">IF($G106="","",VLOOKUP($A106,Mitglieder!$D$24:$BG$323,N$303))</f>
        <v/>
      </c>
      <c r="O106" s="42" t="str">
        <f ca="1">IF($G106="","",VLOOKUP($A106,Mitglieder!$D$24:$BG$323,O$303))</f>
        <v/>
      </c>
      <c r="P106" s="42" t="str">
        <f ca="1">IF($G106="","",VLOOKUP($A106,Mitglieder!$D$24:$BG$323,P$303))</f>
        <v/>
      </c>
      <c r="Q106" s="42" t="str">
        <f ca="1">IF($G106="","",VLOOKUP($A106,Mitglieder!$D$24:$BG$323,Q$303))</f>
        <v/>
      </c>
      <c r="R106" s="54" t="str">
        <f ca="1">IF(OR(VLOOKUP($A106,Mitglieder!$D$24:$BG$323,R$303)="",$G106=""),"",VLOOKUP($A106,Mitglieder!$D$24:$BG$323,R$303))</f>
        <v/>
      </c>
      <c r="S106" s="43" t="str">
        <f ca="1">IF($G106="","",TEXT(VLOOKUP($A106,Mitglieder!$D$24:$BG$323,S$303),"TT.MM.JJJJ"))</f>
        <v/>
      </c>
      <c r="T106" s="43" t="str">
        <f ca="1">IF($G106="","",TEXT(VLOOKUP($A106,Mitglieder!$D$24:$BG$323,T$303),"TT.MM.JJJJ"))</f>
        <v/>
      </c>
      <c r="U106" s="43" t="str">
        <f ca="1">IF($G106="","",TEXT(VLOOKUP($A106,Mitglieder!$D$24:$BG$323,U$303),"TT.MM.JJJJ"))</f>
        <v/>
      </c>
      <c r="V106" s="54" t="str">
        <f ca="1">IF(OR(VLOOKUP($A106,Mitglieder!$D$24:$BG$323,V$303)="",$G106=""),"",VLOOKUP($A106,Mitglieder!$D$24:$BG$323,V$303))</f>
        <v/>
      </c>
      <c r="W106" s="54" t="str">
        <f ca="1">IF(OR(VLOOKUP($A106,Mitglieder!$D$24:$BG$323,W$303)="",$G106=""),"",VLOOKUP($A106,Mitglieder!$D$24:$BG$323,W$303))</f>
        <v/>
      </c>
      <c r="X106" s="54" t="str">
        <f ca="1">IF(OR(VLOOKUP($A106,Mitglieder!$D$24:$BG$323,X$303)="",$G106=""),"",VLOOKUP($A106,Mitglieder!$D$24:$BG$323,X$303))</f>
        <v/>
      </c>
      <c r="Y106" s="54" t="str">
        <f ca="1">IF(OR(VLOOKUP($A106,Mitglieder!$D$24:$BG$323,Y$303)="",$G106=""),"",VLOOKUP($A106,Mitglieder!$D$24:$BG$323,Y$303))</f>
        <v/>
      </c>
      <c r="Z106" s="54" t="str">
        <f ca="1">IF(OR(VLOOKUP($A106,Mitglieder!$D$24:$BG$323,Z$303)="",$G106=""),"",VLOOKUP($A106,Mitglieder!$D$24:$BG$323,Z$303))</f>
        <v/>
      </c>
      <c r="AA106" s="54" t="str">
        <f ca="1">IF(OR(VLOOKUP($A106,Mitglieder!$D$24:$BG$323,AA$303)="",$G106=""),"",VLOOKUP($A106,Mitglieder!$D$24:$BG$323,AA$303))</f>
        <v/>
      </c>
      <c r="AB106" s="54" t="str">
        <f ca="1">IF(OR(VLOOKUP($A106,Mitglieder!$D$24:$BG$323,AB$303)="",$G106=""),"",VLOOKUP($A106,Mitglieder!$D$24:$BG$323,AB$303))</f>
        <v/>
      </c>
      <c r="AC106" s="54" t="str">
        <f ca="1">IF(OR(VLOOKUP($A106,Mitglieder!$D$24:$BG$323,AC$303)="",$G106=""),"",VLOOKUP($A106,Mitglieder!$D$24:$BG$323,AC$303))</f>
        <v/>
      </c>
      <c r="AD106" s="54" t="str">
        <f ca="1">IF(OR(VLOOKUP($A106,Mitglieder!$D$24:$BG$323,AD$303)="",$G106=""),"",VLOOKUP($A106,Mitglieder!$D$24:$BG$323,AD$303))</f>
        <v/>
      </c>
      <c r="AE106" s="54" t="str">
        <f ca="1">IF(OR(VLOOKUP($A106,Mitglieder!$D$24:$BG$323,AE$303)="",$G106=""),"",VLOOKUP($A106,Mitglieder!$D$24:$BG$323,AE$303))</f>
        <v/>
      </c>
      <c r="AF106" s="54" t="str">
        <f ca="1">IF(OR(VLOOKUP($A106,Mitglieder!$D$24:$BG$323,AF$303)="",$G106=""),"",VLOOKUP($A106,Mitglieder!$D$24:$BG$323,AF$303))</f>
        <v/>
      </c>
      <c r="AG106" s="54" t="str">
        <f ca="1">IF(OR(VLOOKUP($A106,Mitglieder!$D$24:$BG$323,AG$303)="",$G106=""),"",VLOOKUP($A106,Mitglieder!$D$24:$BG$323,AG$303))</f>
        <v/>
      </c>
      <c r="AH106" s="54" t="str">
        <f ca="1">IF(OR(VLOOKUP($A106,Mitglieder!$D$24:$BG$323,AH$303)="",$G106=""),"",VLOOKUP($A106,Mitglieder!$D$24:$BG$323,AH$303))</f>
        <v/>
      </c>
      <c r="AI106" s="54" t="str">
        <f ca="1">IF(OR(VLOOKUP($A106,Mitglieder!$D$24:$BG$323,AI$303)="",$G106=""),"",VLOOKUP($A106,Mitglieder!$D$24:$BG$323,AI$303))</f>
        <v/>
      </c>
      <c r="AJ106" s="54" t="str">
        <f ca="1">IF(OR(VLOOKUP($A106,Mitglieder!$D$24:$BG$323,AJ$303)="",$G106=""),"",VLOOKUP($A106,Mitglieder!$D$24:$BG$323,AJ$303))</f>
        <v/>
      </c>
      <c r="AK106" s="54" t="str">
        <f ca="1">IF(OR(VLOOKUP($A106,Mitglieder!$D$24:$BG$323,AK$303)="",$G106=""),"",VLOOKUP($A106,Mitglieder!$D$24:$BG$323,AK$303))</f>
        <v/>
      </c>
      <c r="AL106" s="54" t="str">
        <f ca="1">IF(OR(VLOOKUP($A106,Mitglieder!$D$24:$BG$323,AL$303)="",$G106=""),"",VLOOKUP($A106,Mitglieder!$D$24:$BG$323,AL$303))</f>
        <v/>
      </c>
      <c r="AM106" s="42" t="str">
        <f ca="1">IF($G106="","",VLOOKUP($A106,Mitglieder!$D$24:$BG$323,AM$303))</f>
        <v/>
      </c>
      <c r="AN106" s="54" t="str">
        <f ca="1">IF(OR(VLOOKUP($A106,Mitglieder!$D$24:$BG$323,AN$303)="",$G106=""),"",VLOOKUP($A106,Mitglieder!$D$24:$BG$323,AN$303))</f>
        <v/>
      </c>
      <c r="AO106" s="43" t="str">
        <f ca="1">IF($G106="","",TEXT(VLOOKUP($A106,Mitglieder!$D$24:$BG$323,AO$303),"TT.MM.JJJJ"))</f>
        <v/>
      </c>
      <c r="AP106" s="42" t="str">
        <f ca="1">IF($G106="","",VLOOKUP($A106,Mitglieder!$D$24:$BG$323,AP$303))</f>
        <v/>
      </c>
      <c r="AQ106" s="45" t="str">
        <f ca="1">IF($G106="","",TEXT(VLOOKUP($A106,Mitglieder!$D$24:$BG$323,AQ$303),"0.00"))</f>
        <v/>
      </c>
      <c r="AR106" s="54" t="str">
        <f ca="1">IF(OR(VLOOKUP($A106,Mitglieder!$D$24:$BG$323,AR$303)="",$G106=""),"",VLOOKUP($A106,Mitglieder!$D$24:$BG$323,AR$303))</f>
        <v/>
      </c>
      <c r="AS106" s="45" t="str">
        <f ca="1">IF($G106="","",TEXT(VLOOKUP($A106,Mitglieder!$D$24:$BG$323,AS$303),"0.00"))</f>
        <v/>
      </c>
      <c r="AT106" s="54" t="str">
        <f ca="1">IF(OR(VLOOKUP($A106,Mitglieder!$D$24:$BG$323,AT$303)="",$G106=""),"",VLOOKUP($A106,Mitglieder!$D$24:$BG$323,AT$303))</f>
        <v/>
      </c>
      <c r="AU106" s="45" t="str">
        <f ca="1">IF($G106="","",TEXT(VLOOKUP($A106,Mitglieder!$D$24:$BG$323,AU$303),"0.00"))</f>
        <v/>
      </c>
      <c r="AV106" s="45" t="str">
        <f ca="1">IF($G106="","",TEXT(VLOOKUP($A106,Mitglieder!$D$24:$BG$323,AV$303),"0.00"))</f>
        <v/>
      </c>
      <c r="AW106" s="42" t="str">
        <f ca="1">IF($G106="","",VLOOKUP($A106,Mitglieder!$D$24:$BG$323,AW$303))</f>
        <v/>
      </c>
      <c r="AX106" s="54" t="str">
        <f ca="1">IF(OR(VLOOKUP($A106,Mitglieder!$D$24:$BG$323,AX$303)="",$G106=""),"",VLOOKUP($A106,Mitglieder!$D$24:$BG$323,AX$303))</f>
        <v/>
      </c>
      <c r="AY106" s="75" t="str">
        <f t="shared" ca="1" si="2"/>
        <v/>
      </c>
      <c r="AZ106" s="43" t="str">
        <f ca="1">IF($G106="","",TEXT(VLOOKUP($A106,Mitglieder!$C$24:$BG$323,AZ$303),"TT.MM.JJJJ"))</f>
        <v/>
      </c>
      <c r="BA106" s="43" t="str">
        <f ca="1">IF($G106="","",TEXT(VLOOKUP($A106,Mitglieder!$C$24:$BG$323,BA$303),"TT.MM.JJJJ"))</f>
        <v/>
      </c>
      <c r="BB106" s="43" t="str">
        <f ca="1">IF($G106="","",TEXT(VLOOKUP($A106,Mitglieder!$C$24:$BG$323,BB$303),"TT.MM.JJJJ"))</f>
        <v/>
      </c>
      <c r="BC106" s="43" t="str">
        <f ca="1">IF($G106="","",TEXT(VLOOKUP($A106,Mitglieder!$C$24:$BG$323,BC$303),"TT.MM.JJJJ"))</f>
        <v/>
      </c>
      <c r="BD106" s="75" t="str">
        <f t="shared" ca="1" si="3"/>
        <v/>
      </c>
      <c r="BE106" s="42" t="str">
        <f ca="1">IF($G106="","",VLOOKUP($A106,Mitglieder!$D$24:$BG$323,BE$303))</f>
        <v/>
      </c>
      <c r="BF106" s="42" t="str">
        <f ca="1">IF($G106="","",VLOOKUP($A106,Mitglieder!$D$24:$BG$323,BF$303))</f>
        <v/>
      </c>
      <c r="BH106" s="75" t="str">
        <f ca="1">IF(G106="","",AY106+'Details Verein'!$D$25)</f>
        <v/>
      </c>
    </row>
    <row r="107" spans="1:60" x14ac:dyDescent="0.35">
      <c r="A107" s="42">
        <v>107</v>
      </c>
      <c r="B107" s="42"/>
      <c r="C107" s="42">
        <f ca="1">VLOOKUP($A107,Mitglieder!$D$24:$BA$323,C$303)</f>
        <v>1.0299999999999967</v>
      </c>
      <c r="D107" s="42"/>
      <c r="E107" s="42" t="str">
        <f ca="1">IF($G107="","",VLOOKUP($A107,Mitglieder!$D$24:$BG$323,E$303))</f>
        <v/>
      </c>
      <c r="F107" s="54" t="str">
        <f ca="1">IF(OR(VLOOKUP($A107,Mitglieder!$D$24:$BG$323,F$303)="",$G107=""),"",VLOOKUP($A107,Mitglieder!$D$24:$BG$323,F$303))</f>
        <v/>
      </c>
      <c r="G107" s="72" t="str">
        <f ca="1">IF(C107/ROUND(C107,0)=1,VLOOKUP($A107,Mitglieder!$D$24:$BA$323,G$303),"")</f>
        <v/>
      </c>
      <c r="H107" s="42" t="str">
        <f ca="1">IF($G107="","",VLOOKUP($A107,Mitglieder!$D$24:$BG$323,H$303))</f>
        <v/>
      </c>
      <c r="I107" s="54" t="str">
        <f ca="1">IF(OR(VLOOKUP($A107,Mitglieder!$D$24:$BG$323,I$303)="",$G107=""),"",VLOOKUP($A107,Mitglieder!$D$24:$BG$323,I$303))</f>
        <v/>
      </c>
      <c r="J107" s="42" t="str">
        <f ca="1">IF($G107="","",VLOOKUP($A107,Mitglieder!$D$24:$BG$323,J$303))</f>
        <v/>
      </c>
      <c r="K107" s="54" t="str">
        <f ca="1">IF(OR(VLOOKUP($A107,Mitglieder!$D$24:$BG$323,K$303)="",$G107=""),"",VLOOKUP($A107,Mitglieder!$D$24:$BG$323,K$303))</f>
        <v/>
      </c>
      <c r="L107" s="42" t="str">
        <f ca="1">IF($G107="","",VLOOKUP($A107,Mitglieder!$D$24:$BG$323,L$303))</f>
        <v/>
      </c>
      <c r="M107" s="42" t="str">
        <f ca="1">IF($G107="","",VLOOKUP($A107,Mitglieder!$D$24:$BG$323,M$303))</f>
        <v/>
      </c>
      <c r="N107" s="42" t="str">
        <f ca="1">IF($G107="","",VLOOKUP($A107,Mitglieder!$D$24:$BG$323,N$303))</f>
        <v/>
      </c>
      <c r="O107" s="42" t="str">
        <f ca="1">IF($G107="","",VLOOKUP($A107,Mitglieder!$D$24:$BG$323,O$303))</f>
        <v/>
      </c>
      <c r="P107" s="42" t="str">
        <f ca="1">IF($G107="","",VLOOKUP($A107,Mitglieder!$D$24:$BG$323,P$303))</f>
        <v/>
      </c>
      <c r="Q107" s="42" t="str">
        <f ca="1">IF($G107="","",VLOOKUP($A107,Mitglieder!$D$24:$BG$323,Q$303))</f>
        <v/>
      </c>
      <c r="R107" s="54" t="str">
        <f ca="1">IF(OR(VLOOKUP($A107,Mitglieder!$D$24:$BG$323,R$303)="",$G107=""),"",VLOOKUP($A107,Mitglieder!$D$24:$BG$323,R$303))</f>
        <v/>
      </c>
      <c r="S107" s="43" t="str">
        <f ca="1">IF($G107="","",TEXT(VLOOKUP($A107,Mitglieder!$D$24:$BG$323,S$303),"TT.MM.JJJJ"))</f>
        <v/>
      </c>
      <c r="T107" s="43" t="str">
        <f ca="1">IF($G107="","",TEXT(VLOOKUP($A107,Mitglieder!$D$24:$BG$323,T$303),"TT.MM.JJJJ"))</f>
        <v/>
      </c>
      <c r="U107" s="43" t="str">
        <f ca="1">IF($G107="","",TEXT(VLOOKUP($A107,Mitglieder!$D$24:$BG$323,U$303),"TT.MM.JJJJ"))</f>
        <v/>
      </c>
      <c r="V107" s="54" t="str">
        <f ca="1">IF(OR(VLOOKUP($A107,Mitglieder!$D$24:$BG$323,V$303)="",$G107=""),"",VLOOKUP($A107,Mitglieder!$D$24:$BG$323,V$303))</f>
        <v/>
      </c>
      <c r="W107" s="54" t="str">
        <f ca="1">IF(OR(VLOOKUP($A107,Mitglieder!$D$24:$BG$323,W$303)="",$G107=""),"",VLOOKUP($A107,Mitglieder!$D$24:$BG$323,W$303))</f>
        <v/>
      </c>
      <c r="X107" s="54" t="str">
        <f ca="1">IF(OR(VLOOKUP($A107,Mitglieder!$D$24:$BG$323,X$303)="",$G107=""),"",VLOOKUP($A107,Mitglieder!$D$24:$BG$323,X$303))</f>
        <v/>
      </c>
      <c r="Y107" s="54" t="str">
        <f ca="1">IF(OR(VLOOKUP($A107,Mitglieder!$D$24:$BG$323,Y$303)="",$G107=""),"",VLOOKUP($A107,Mitglieder!$D$24:$BG$323,Y$303))</f>
        <v/>
      </c>
      <c r="Z107" s="54" t="str">
        <f ca="1">IF(OR(VLOOKUP($A107,Mitglieder!$D$24:$BG$323,Z$303)="",$G107=""),"",VLOOKUP($A107,Mitglieder!$D$24:$BG$323,Z$303))</f>
        <v/>
      </c>
      <c r="AA107" s="54" t="str">
        <f ca="1">IF(OR(VLOOKUP($A107,Mitglieder!$D$24:$BG$323,AA$303)="",$G107=""),"",VLOOKUP($A107,Mitglieder!$D$24:$BG$323,AA$303))</f>
        <v/>
      </c>
      <c r="AB107" s="54" t="str">
        <f ca="1">IF(OR(VLOOKUP($A107,Mitglieder!$D$24:$BG$323,AB$303)="",$G107=""),"",VLOOKUP($A107,Mitglieder!$D$24:$BG$323,AB$303))</f>
        <v/>
      </c>
      <c r="AC107" s="54" t="str">
        <f ca="1">IF(OR(VLOOKUP($A107,Mitglieder!$D$24:$BG$323,AC$303)="",$G107=""),"",VLOOKUP($A107,Mitglieder!$D$24:$BG$323,AC$303))</f>
        <v/>
      </c>
      <c r="AD107" s="54" t="str">
        <f ca="1">IF(OR(VLOOKUP($A107,Mitglieder!$D$24:$BG$323,AD$303)="",$G107=""),"",VLOOKUP($A107,Mitglieder!$D$24:$BG$323,AD$303))</f>
        <v/>
      </c>
      <c r="AE107" s="54" t="str">
        <f ca="1">IF(OR(VLOOKUP($A107,Mitglieder!$D$24:$BG$323,AE$303)="",$G107=""),"",VLOOKUP($A107,Mitglieder!$D$24:$BG$323,AE$303))</f>
        <v/>
      </c>
      <c r="AF107" s="54" t="str">
        <f ca="1">IF(OR(VLOOKUP($A107,Mitglieder!$D$24:$BG$323,AF$303)="",$G107=""),"",VLOOKUP($A107,Mitglieder!$D$24:$BG$323,AF$303))</f>
        <v/>
      </c>
      <c r="AG107" s="54" t="str">
        <f ca="1">IF(OR(VLOOKUP($A107,Mitglieder!$D$24:$BG$323,AG$303)="",$G107=""),"",VLOOKUP($A107,Mitglieder!$D$24:$BG$323,AG$303))</f>
        <v/>
      </c>
      <c r="AH107" s="54" t="str">
        <f ca="1">IF(OR(VLOOKUP($A107,Mitglieder!$D$24:$BG$323,AH$303)="",$G107=""),"",VLOOKUP($A107,Mitglieder!$D$24:$BG$323,AH$303))</f>
        <v/>
      </c>
      <c r="AI107" s="54" t="str">
        <f ca="1">IF(OR(VLOOKUP($A107,Mitglieder!$D$24:$BG$323,AI$303)="",$G107=""),"",VLOOKUP($A107,Mitglieder!$D$24:$BG$323,AI$303))</f>
        <v/>
      </c>
      <c r="AJ107" s="54" t="str">
        <f ca="1">IF(OR(VLOOKUP($A107,Mitglieder!$D$24:$BG$323,AJ$303)="",$G107=""),"",VLOOKUP($A107,Mitglieder!$D$24:$BG$323,AJ$303))</f>
        <v/>
      </c>
      <c r="AK107" s="54" t="str">
        <f ca="1">IF(OR(VLOOKUP($A107,Mitglieder!$D$24:$BG$323,AK$303)="",$G107=""),"",VLOOKUP($A107,Mitglieder!$D$24:$BG$323,AK$303))</f>
        <v/>
      </c>
      <c r="AL107" s="54" t="str">
        <f ca="1">IF(OR(VLOOKUP($A107,Mitglieder!$D$24:$BG$323,AL$303)="",$G107=""),"",VLOOKUP($A107,Mitglieder!$D$24:$BG$323,AL$303))</f>
        <v/>
      </c>
      <c r="AM107" s="42" t="str">
        <f ca="1">IF($G107="","",VLOOKUP($A107,Mitglieder!$D$24:$BG$323,AM$303))</f>
        <v/>
      </c>
      <c r="AN107" s="54" t="str">
        <f ca="1">IF(OR(VLOOKUP($A107,Mitglieder!$D$24:$BG$323,AN$303)="",$G107=""),"",VLOOKUP($A107,Mitglieder!$D$24:$BG$323,AN$303))</f>
        <v/>
      </c>
      <c r="AO107" s="43" t="str">
        <f ca="1">IF($G107="","",TEXT(VLOOKUP($A107,Mitglieder!$D$24:$BG$323,AO$303),"TT.MM.JJJJ"))</f>
        <v/>
      </c>
      <c r="AP107" s="42" t="str">
        <f ca="1">IF($G107="","",VLOOKUP($A107,Mitglieder!$D$24:$BG$323,AP$303))</f>
        <v/>
      </c>
      <c r="AQ107" s="45" t="str">
        <f ca="1">IF($G107="","",TEXT(VLOOKUP($A107,Mitglieder!$D$24:$BG$323,AQ$303),"0.00"))</f>
        <v/>
      </c>
      <c r="AR107" s="54" t="str">
        <f ca="1">IF(OR(VLOOKUP($A107,Mitglieder!$D$24:$BG$323,AR$303)="",$G107=""),"",VLOOKUP($A107,Mitglieder!$D$24:$BG$323,AR$303))</f>
        <v/>
      </c>
      <c r="AS107" s="45" t="str">
        <f ca="1">IF($G107="","",TEXT(VLOOKUP($A107,Mitglieder!$D$24:$BG$323,AS$303),"0.00"))</f>
        <v/>
      </c>
      <c r="AT107" s="54" t="str">
        <f ca="1">IF(OR(VLOOKUP($A107,Mitglieder!$D$24:$BG$323,AT$303)="",$G107=""),"",VLOOKUP($A107,Mitglieder!$D$24:$BG$323,AT$303))</f>
        <v/>
      </c>
      <c r="AU107" s="45" t="str">
        <f ca="1">IF($G107="","",TEXT(VLOOKUP($A107,Mitglieder!$D$24:$BG$323,AU$303),"0.00"))</f>
        <v/>
      </c>
      <c r="AV107" s="45" t="str">
        <f ca="1">IF($G107="","",TEXT(VLOOKUP($A107,Mitglieder!$D$24:$BG$323,AV$303),"0.00"))</f>
        <v/>
      </c>
      <c r="AW107" s="42" t="str">
        <f ca="1">IF($G107="","",VLOOKUP($A107,Mitglieder!$D$24:$BG$323,AW$303))</f>
        <v/>
      </c>
      <c r="AX107" s="54" t="str">
        <f ca="1">IF(OR(VLOOKUP($A107,Mitglieder!$D$24:$BG$323,AX$303)="",$G107=""),"",VLOOKUP($A107,Mitglieder!$D$24:$BG$323,AX$303))</f>
        <v/>
      </c>
      <c r="AY107" s="75" t="str">
        <f t="shared" ca="1" si="2"/>
        <v/>
      </c>
      <c r="AZ107" s="43" t="str">
        <f ca="1">IF($G107="","",TEXT(VLOOKUP($A107,Mitglieder!$C$24:$BG$323,AZ$303),"TT.MM.JJJJ"))</f>
        <v/>
      </c>
      <c r="BA107" s="43" t="str">
        <f ca="1">IF($G107="","",TEXT(VLOOKUP($A107,Mitglieder!$C$24:$BG$323,BA$303),"TT.MM.JJJJ"))</f>
        <v/>
      </c>
      <c r="BB107" s="43" t="str">
        <f ca="1">IF($G107="","",TEXT(VLOOKUP($A107,Mitglieder!$C$24:$BG$323,BB$303),"TT.MM.JJJJ"))</f>
        <v/>
      </c>
      <c r="BC107" s="43" t="str">
        <f ca="1">IF($G107="","",TEXT(VLOOKUP($A107,Mitglieder!$C$24:$BG$323,BC$303),"TT.MM.JJJJ"))</f>
        <v/>
      </c>
      <c r="BD107" s="75" t="str">
        <f t="shared" ca="1" si="3"/>
        <v/>
      </c>
      <c r="BE107" s="42" t="str">
        <f ca="1">IF($G107="","",VLOOKUP($A107,Mitglieder!$D$24:$BG$323,BE$303))</f>
        <v/>
      </c>
      <c r="BF107" s="42" t="str">
        <f ca="1">IF($G107="","",VLOOKUP($A107,Mitglieder!$D$24:$BG$323,BF$303))</f>
        <v/>
      </c>
      <c r="BH107" s="75" t="str">
        <f ca="1">IF(G107="","",AY107+'Details Verein'!$D$25)</f>
        <v/>
      </c>
    </row>
    <row r="108" spans="1:60" x14ac:dyDescent="0.35">
      <c r="A108" s="42">
        <v>108</v>
      </c>
      <c r="B108" s="42"/>
      <c r="C108" s="42">
        <f ca="1">VLOOKUP($A108,Mitglieder!$D$24:$BA$323,C$303)</f>
        <v>1.0299999999999967</v>
      </c>
      <c r="D108" s="42"/>
      <c r="E108" s="42" t="str">
        <f ca="1">IF($G108="","",VLOOKUP($A108,Mitglieder!$D$24:$BG$323,E$303))</f>
        <v/>
      </c>
      <c r="F108" s="54" t="str">
        <f ca="1">IF(OR(VLOOKUP($A108,Mitglieder!$D$24:$BG$323,F$303)="",$G108=""),"",VLOOKUP($A108,Mitglieder!$D$24:$BG$323,F$303))</f>
        <v/>
      </c>
      <c r="G108" s="72" t="str">
        <f ca="1">IF(C108/ROUND(C108,0)=1,VLOOKUP($A108,Mitglieder!$D$24:$BA$323,G$303),"")</f>
        <v/>
      </c>
      <c r="H108" s="42" t="str">
        <f ca="1">IF($G108="","",VLOOKUP($A108,Mitglieder!$D$24:$BG$323,H$303))</f>
        <v/>
      </c>
      <c r="I108" s="54" t="str">
        <f ca="1">IF(OR(VLOOKUP($A108,Mitglieder!$D$24:$BG$323,I$303)="",$G108=""),"",VLOOKUP($A108,Mitglieder!$D$24:$BG$323,I$303))</f>
        <v/>
      </c>
      <c r="J108" s="42" t="str">
        <f ca="1">IF($G108="","",VLOOKUP($A108,Mitglieder!$D$24:$BG$323,J$303))</f>
        <v/>
      </c>
      <c r="K108" s="54" t="str">
        <f ca="1">IF(OR(VLOOKUP($A108,Mitglieder!$D$24:$BG$323,K$303)="",$G108=""),"",VLOOKUP($A108,Mitglieder!$D$24:$BG$323,K$303))</f>
        <v/>
      </c>
      <c r="L108" s="42" t="str">
        <f ca="1">IF($G108="","",VLOOKUP($A108,Mitglieder!$D$24:$BG$323,L$303))</f>
        <v/>
      </c>
      <c r="M108" s="42" t="str">
        <f ca="1">IF($G108="","",VLOOKUP($A108,Mitglieder!$D$24:$BG$323,M$303))</f>
        <v/>
      </c>
      <c r="N108" s="42" t="str">
        <f ca="1">IF($G108="","",VLOOKUP($A108,Mitglieder!$D$24:$BG$323,N$303))</f>
        <v/>
      </c>
      <c r="O108" s="42" t="str">
        <f ca="1">IF($G108="","",VLOOKUP($A108,Mitglieder!$D$24:$BG$323,O$303))</f>
        <v/>
      </c>
      <c r="P108" s="42" t="str">
        <f ca="1">IF($G108="","",VLOOKUP($A108,Mitglieder!$D$24:$BG$323,P$303))</f>
        <v/>
      </c>
      <c r="Q108" s="42" t="str">
        <f ca="1">IF($G108="","",VLOOKUP($A108,Mitglieder!$D$24:$BG$323,Q$303))</f>
        <v/>
      </c>
      <c r="R108" s="54" t="str">
        <f ca="1">IF(OR(VLOOKUP($A108,Mitglieder!$D$24:$BG$323,R$303)="",$G108=""),"",VLOOKUP($A108,Mitglieder!$D$24:$BG$323,R$303))</f>
        <v/>
      </c>
      <c r="S108" s="43" t="str">
        <f ca="1">IF($G108="","",TEXT(VLOOKUP($A108,Mitglieder!$D$24:$BG$323,S$303),"TT.MM.JJJJ"))</f>
        <v/>
      </c>
      <c r="T108" s="43" t="str">
        <f ca="1">IF($G108="","",TEXT(VLOOKUP($A108,Mitglieder!$D$24:$BG$323,T$303),"TT.MM.JJJJ"))</f>
        <v/>
      </c>
      <c r="U108" s="43" t="str">
        <f ca="1">IF($G108="","",TEXT(VLOOKUP($A108,Mitglieder!$D$24:$BG$323,U$303),"TT.MM.JJJJ"))</f>
        <v/>
      </c>
      <c r="V108" s="54" t="str">
        <f ca="1">IF(OR(VLOOKUP($A108,Mitglieder!$D$24:$BG$323,V$303)="",$G108=""),"",VLOOKUP($A108,Mitglieder!$D$24:$BG$323,V$303))</f>
        <v/>
      </c>
      <c r="W108" s="54" t="str">
        <f ca="1">IF(OR(VLOOKUP($A108,Mitglieder!$D$24:$BG$323,W$303)="",$G108=""),"",VLOOKUP($A108,Mitglieder!$D$24:$BG$323,W$303))</f>
        <v/>
      </c>
      <c r="X108" s="54" t="str">
        <f ca="1">IF(OR(VLOOKUP($A108,Mitglieder!$D$24:$BG$323,X$303)="",$G108=""),"",VLOOKUP($A108,Mitglieder!$D$24:$BG$323,X$303))</f>
        <v/>
      </c>
      <c r="Y108" s="54" t="str">
        <f ca="1">IF(OR(VLOOKUP($A108,Mitglieder!$D$24:$BG$323,Y$303)="",$G108=""),"",VLOOKUP($A108,Mitglieder!$D$24:$BG$323,Y$303))</f>
        <v/>
      </c>
      <c r="Z108" s="54" t="str">
        <f ca="1">IF(OR(VLOOKUP($A108,Mitglieder!$D$24:$BG$323,Z$303)="",$G108=""),"",VLOOKUP($A108,Mitglieder!$D$24:$BG$323,Z$303))</f>
        <v/>
      </c>
      <c r="AA108" s="54" t="str">
        <f ca="1">IF(OR(VLOOKUP($A108,Mitglieder!$D$24:$BG$323,AA$303)="",$G108=""),"",VLOOKUP($A108,Mitglieder!$D$24:$BG$323,AA$303))</f>
        <v/>
      </c>
      <c r="AB108" s="54" t="str">
        <f ca="1">IF(OR(VLOOKUP($A108,Mitglieder!$D$24:$BG$323,AB$303)="",$G108=""),"",VLOOKUP($A108,Mitglieder!$D$24:$BG$323,AB$303))</f>
        <v/>
      </c>
      <c r="AC108" s="54" t="str">
        <f ca="1">IF(OR(VLOOKUP($A108,Mitglieder!$D$24:$BG$323,AC$303)="",$G108=""),"",VLOOKUP($A108,Mitglieder!$D$24:$BG$323,AC$303))</f>
        <v/>
      </c>
      <c r="AD108" s="54" t="str">
        <f ca="1">IF(OR(VLOOKUP($A108,Mitglieder!$D$24:$BG$323,AD$303)="",$G108=""),"",VLOOKUP($A108,Mitglieder!$D$24:$BG$323,AD$303))</f>
        <v/>
      </c>
      <c r="AE108" s="54" t="str">
        <f ca="1">IF(OR(VLOOKUP($A108,Mitglieder!$D$24:$BG$323,AE$303)="",$G108=""),"",VLOOKUP($A108,Mitglieder!$D$24:$BG$323,AE$303))</f>
        <v/>
      </c>
      <c r="AF108" s="54" t="str">
        <f ca="1">IF(OR(VLOOKUP($A108,Mitglieder!$D$24:$BG$323,AF$303)="",$G108=""),"",VLOOKUP($A108,Mitglieder!$D$24:$BG$323,AF$303))</f>
        <v/>
      </c>
      <c r="AG108" s="54" t="str">
        <f ca="1">IF(OR(VLOOKUP($A108,Mitglieder!$D$24:$BG$323,AG$303)="",$G108=""),"",VLOOKUP($A108,Mitglieder!$D$24:$BG$323,AG$303))</f>
        <v/>
      </c>
      <c r="AH108" s="54" t="str">
        <f ca="1">IF(OR(VLOOKUP($A108,Mitglieder!$D$24:$BG$323,AH$303)="",$G108=""),"",VLOOKUP($A108,Mitglieder!$D$24:$BG$323,AH$303))</f>
        <v/>
      </c>
      <c r="AI108" s="54" t="str">
        <f ca="1">IF(OR(VLOOKUP($A108,Mitglieder!$D$24:$BG$323,AI$303)="",$G108=""),"",VLOOKUP($A108,Mitglieder!$D$24:$BG$323,AI$303))</f>
        <v/>
      </c>
      <c r="AJ108" s="54" t="str">
        <f ca="1">IF(OR(VLOOKUP($A108,Mitglieder!$D$24:$BG$323,AJ$303)="",$G108=""),"",VLOOKUP($A108,Mitglieder!$D$24:$BG$323,AJ$303))</f>
        <v/>
      </c>
      <c r="AK108" s="54" t="str">
        <f ca="1">IF(OR(VLOOKUP($A108,Mitglieder!$D$24:$BG$323,AK$303)="",$G108=""),"",VLOOKUP($A108,Mitglieder!$D$24:$BG$323,AK$303))</f>
        <v/>
      </c>
      <c r="AL108" s="54" t="str">
        <f ca="1">IF(OR(VLOOKUP($A108,Mitglieder!$D$24:$BG$323,AL$303)="",$G108=""),"",VLOOKUP($A108,Mitglieder!$D$24:$BG$323,AL$303))</f>
        <v/>
      </c>
      <c r="AM108" s="42" t="str">
        <f ca="1">IF($G108="","",VLOOKUP($A108,Mitglieder!$D$24:$BG$323,AM$303))</f>
        <v/>
      </c>
      <c r="AN108" s="54" t="str">
        <f ca="1">IF(OR(VLOOKUP($A108,Mitglieder!$D$24:$BG$323,AN$303)="",$G108=""),"",VLOOKUP($A108,Mitglieder!$D$24:$BG$323,AN$303))</f>
        <v/>
      </c>
      <c r="AO108" s="43" t="str">
        <f ca="1">IF($G108="","",TEXT(VLOOKUP($A108,Mitglieder!$D$24:$BG$323,AO$303),"TT.MM.JJJJ"))</f>
        <v/>
      </c>
      <c r="AP108" s="42" t="str">
        <f ca="1">IF($G108="","",VLOOKUP($A108,Mitglieder!$D$24:$BG$323,AP$303))</f>
        <v/>
      </c>
      <c r="AQ108" s="45" t="str">
        <f ca="1">IF($G108="","",TEXT(VLOOKUP($A108,Mitglieder!$D$24:$BG$323,AQ$303),"0.00"))</f>
        <v/>
      </c>
      <c r="AR108" s="54" t="str">
        <f ca="1">IF(OR(VLOOKUP($A108,Mitglieder!$D$24:$BG$323,AR$303)="",$G108=""),"",VLOOKUP($A108,Mitglieder!$D$24:$BG$323,AR$303))</f>
        <v/>
      </c>
      <c r="AS108" s="45" t="str">
        <f ca="1">IF($G108="","",TEXT(VLOOKUP($A108,Mitglieder!$D$24:$BG$323,AS$303),"0.00"))</f>
        <v/>
      </c>
      <c r="AT108" s="54" t="str">
        <f ca="1">IF(OR(VLOOKUP($A108,Mitglieder!$D$24:$BG$323,AT$303)="",$G108=""),"",VLOOKUP($A108,Mitglieder!$D$24:$BG$323,AT$303))</f>
        <v/>
      </c>
      <c r="AU108" s="45" t="str">
        <f ca="1">IF($G108="","",TEXT(VLOOKUP($A108,Mitglieder!$D$24:$BG$323,AU$303),"0.00"))</f>
        <v/>
      </c>
      <c r="AV108" s="45" t="str">
        <f ca="1">IF($G108="","",TEXT(VLOOKUP($A108,Mitglieder!$D$24:$BG$323,AV$303),"0.00"))</f>
        <v/>
      </c>
      <c r="AW108" s="42" t="str">
        <f ca="1">IF($G108="","",VLOOKUP($A108,Mitglieder!$D$24:$BG$323,AW$303))</f>
        <v/>
      </c>
      <c r="AX108" s="54" t="str">
        <f ca="1">IF(OR(VLOOKUP($A108,Mitglieder!$D$24:$BG$323,AX$303)="",$G108=""),"",VLOOKUP($A108,Mitglieder!$D$24:$BG$323,AX$303))</f>
        <v/>
      </c>
      <c r="AY108" s="75" t="str">
        <f t="shared" ca="1" si="2"/>
        <v/>
      </c>
      <c r="AZ108" s="43" t="str">
        <f ca="1">IF($G108="","",TEXT(VLOOKUP($A108,Mitglieder!$C$24:$BG$323,AZ$303),"TT.MM.JJJJ"))</f>
        <v/>
      </c>
      <c r="BA108" s="43" t="str">
        <f ca="1">IF($G108="","",TEXT(VLOOKUP($A108,Mitglieder!$C$24:$BG$323,BA$303),"TT.MM.JJJJ"))</f>
        <v/>
      </c>
      <c r="BB108" s="43" t="str">
        <f ca="1">IF($G108="","",TEXT(VLOOKUP($A108,Mitglieder!$C$24:$BG$323,BB$303),"TT.MM.JJJJ"))</f>
        <v/>
      </c>
      <c r="BC108" s="43" t="str">
        <f ca="1">IF($G108="","",TEXT(VLOOKUP($A108,Mitglieder!$C$24:$BG$323,BC$303),"TT.MM.JJJJ"))</f>
        <v/>
      </c>
      <c r="BD108" s="75" t="str">
        <f t="shared" ca="1" si="3"/>
        <v/>
      </c>
      <c r="BE108" s="42" t="str">
        <f ca="1">IF($G108="","",VLOOKUP($A108,Mitglieder!$D$24:$BG$323,BE$303))</f>
        <v/>
      </c>
      <c r="BF108" s="42" t="str">
        <f ca="1">IF($G108="","",VLOOKUP($A108,Mitglieder!$D$24:$BG$323,BF$303))</f>
        <v/>
      </c>
      <c r="BH108" s="75" t="str">
        <f ca="1">IF(G108="","",AY108+'Details Verein'!$D$25)</f>
        <v/>
      </c>
    </row>
    <row r="109" spans="1:60" x14ac:dyDescent="0.35">
      <c r="A109" s="42">
        <v>109</v>
      </c>
      <c r="B109" s="42"/>
      <c r="C109" s="42">
        <f ca="1">VLOOKUP($A109,Mitglieder!$D$24:$BA$323,C$303)</f>
        <v>1.0299999999999967</v>
      </c>
      <c r="D109" s="42"/>
      <c r="E109" s="42" t="str">
        <f ca="1">IF($G109="","",VLOOKUP($A109,Mitglieder!$D$24:$BG$323,E$303))</f>
        <v/>
      </c>
      <c r="F109" s="54" t="str">
        <f ca="1">IF(OR(VLOOKUP($A109,Mitglieder!$D$24:$BG$323,F$303)="",$G109=""),"",VLOOKUP($A109,Mitglieder!$D$24:$BG$323,F$303))</f>
        <v/>
      </c>
      <c r="G109" s="72" t="str">
        <f ca="1">IF(C109/ROUND(C109,0)=1,VLOOKUP($A109,Mitglieder!$D$24:$BA$323,G$303),"")</f>
        <v/>
      </c>
      <c r="H109" s="42" t="str">
        <f ca="1">IF($G109="","",VLOOKUP($A109,Mitglieder!$D$24:$BG$323,H$303))</f>
        <v/>
      </c>
      <c r="I109" s="54" t="str">
        <f ca="1">IF(OR(VLOOKUP($A109,Mitglieder!$D$24:$BG$323,I$303)="",$G109=""),"",VLOOKUP($A109,Mitglieder!$D$24:$BG$323,I$303))</f>
        <v/>
      </c>
      <c r="J109" s="42" t="str">
        <f ca="1">IF($G109="","",VLOOKUP($A109,Mitglieder!$D$24:$BG$323,J$303))</f>
        <v/>
      </c>
      <c r="K109" s="54" t="str">
        <f ca="1">IF(OR(VLOOKUP($A109,Mitglieder!$D$24:$BG$323,K$303)="",$G109=""),"",VLOOKUP($A109,Mitglieder!$D$24:$BG$323,K$303))</f>
        <v/>
      </c>
      <c r="L109" s="42" t="str">
        <f ca="1">IF($G109="","",VLOOKUP($A109,Mitglieder!$D$24:$BG$323,L$303))</f>
        <v/>
      </c>
      <c r="M109" s="42" t="str">
        <f ca="1">IF($G109="","",VLOOKUP($A109,Mitglieder!$D$24:$BG$323,M$303))</f>
        <v/>
      </c>
      <c r="N109" s="42" t="str">
        <f ca="1">IF($G109="","",VLOOKUP($A109,Mitglieder!$D$24:$BG$323,N$303))</f>
        <v/>
      </c>
      <c r="O109" s="42" t="str">
        <f ca="1">IF($G109="","",VLOOKUP($A109,Mitglieder!$D$24:$BG$323,O$303))</f>
        <v/>
      </c>
      <c r="P109" s="42" t="str">
        <f ca="1">IF($G109="","",VLOOKUP($A109,Mitglieder!$D$24:$BG$323,P$303))</f>
        <v/>
      </c>
      <c r="Q109" s="42" t="str">
        <f ca="1">IF($G109="","",VLOOKUP($A109,Mitglieder!$D$24:$BG$323,Q$303))</f>
        <v/>
      </c>
      <c r="R109" s="54" t="str">
        <f ca="1">IF(OR(VLOOKUP($A109,Mitglieder!$D$24:$BG$323,R$303)="",$G109=""),"",VLOOKUP($A109,Mitglieder!$D$24:$BG$323,R$303))</f>
        <v/>
      </c>
      <c r="S109" s="43" t="str">
        <f ca="1">IF($G109="","",TEXT(VLOOKUP($A109,Mitglieder!$D$24:$BG$323,S$303),"TT.MM.JJJJ"))</f>
        <v/>
      </c>
      <c r="T109" s="43" t="str">
        <f ca="1">IF($G109="","",TEXT(VLOOKUP($A109,Mitglieder!$D$24:$BG$323,T$303),"TT.MM.JJJJ"))</f>
        <v/>
      </c>
      <c r="U109" s="43" t="str">
        <f ca="1">IF($G109="","",TEXT(VLOOKUP($A109,Mitglieder!$D$24:$BG$323,U$303),"TT.MM.JJJJ"))</f>
        <v/>
      </c>
      <c r="V109" s="54" t="str">
        <f ca="1">IF(OR(VLOOKUP($A109,Mitglieder!$D$24:$BG$323,V$303)="",$G109=""),"",VLOOKUP($A109,Mitglieder!$D$24:$BG$323,V$303))</f>
        <v/>
      </c>
      <c r="W109" s="54" t="str">
        <f ca="1">IF(OR(VLOOKUP($A109,Mitglieder!$D$24:$BG$323,W$303)="",$G109=""),"",VLOOKUP($A109,Mitglieder!$D$24:$BG$323,W$303))</f>
        <v/>
      </c>
      <c r="X109" s="54" t="str">
        <f ca="1">IF(OR(VLOOKUP($A109,Mitglieder!$D$24:$BG$323,X$303)="",$G109=""),"",VLOOKUP($A109,Mitglieder!$D$24:$BG$323,X$303))</f>
        <v/>
      </c>
      <c r="Y109" s="54" t="str">
        <f ca="1">IF(OR(VLOOKUP($A109,Mitglieder!$D$24:$BG$323,Y$303)="",$G109=""),"",VLOOKUP($A109,Mitglieder!$D$24:$BG$323,Y$303))</f>
        <v/>
      </c>
      <c r="Z109" s="54" t="str">
        <f ca="1">IF(OR(VLOOKUP($A109,Mitglieder!$D$24:$BG$323,Z$303)="",$G109=""),"",VLOOKUP($A109,Mitglieder!$D$24:$BG$323,Z$303))</f>
        <v/>
      </c>
      <c r="AA109" s="54" t="str">
        <f ca="1">IF(OR(VLOOKUP($A109,Mitglieder!$D$24:$BG$323,AA$303)="",$G109=""),"",VLOOKUP($A109,Mitglieder!$D$24:$BG$323,AA$303))</f>
        <v/>
      </c>
      <c r="AB109" s="54" t="str">
        <f ca="1">IF(OR(VLOOKUP($A109,Mitglieder!$D$24:$BG$323,AB$303)="",$G109=""),"",VLOOKUP($A109,Mitglieder!$D$24:$BG$323,AB$303))</f>
        <v/>
      </c>
      <c r="AC109" s="54" t="str">
        <f ca="1">IF(OR(VLOOKUP($A109,Mitglieder!$D$24:$BG$323,AC$303)="",$G109=""),"",VLOOKUP($A109,Mitglieder!$D$24:$BG$323,AC$303))</f>
        <v/>
      </c>
      <c r="AD109" s="54" t="str">
        <f ca="1">IF(OR(VLOOKUP($A109,Mitglieder!$D$24:$BG$323,AD$303)="",$G109=""),"",VLOOKUP($A109,Mitglieder!$D$24:$BG$323,AD$303))</f>
        <v/>
      </c>
      <c r="AE109" s="54" t="str">
        <f ca="1">IF(OR(VLOOKUP($A109,Mitglieder!$D$24:$BG$323,AE$303)="",$G109=""),"",VLOOKUP($A109,Mitglieder!$D$24:$BG$323,AE$303))</f>
        <v/>
      </c>
      <c r="AF109" s="54" t="str">
        <f ca="1">IF(OR(VLOOKUP($A109,Mitglieder!$D$24:$BG$323,AF$303)="",$G109=""),"",VLOOKUP($A109,Mitglieder!$D$24:$BG$323,AF$303))</f>
        <v/>
      </c>
      <c r="AG109" s="54" t="str">
        <f ca="1">IF(OR(VLOOKUP($A109,Mitglieder!$D$24:$BG$323,AG$303)="",$G109=""),"",VLOOKUP($A109,Mitglieder!$D$24:$BG$323,AG$303))</f>
        <v/>
      </c>
      <c r="AH109" s="54" t="str">
        <f ca="1">IF(OR(VLOOKUP($A109,Mitglieder!$D$24:$BG$323,AH$303)="",$G109=""),"",VLOOKUP($A109,Mitglieder!$D$24:$BG$323,AH$303))</f>
        <v/>
      </c>
      <c r="AI109" s="54" t="str">
        <f ca="1">IF(OR(VLOOKUP($A109,Mitglieder!$D$24:$BG$323,AI$303)="",$G109=""),"",VLOOKUP($A109,Mitglieder!$D$24:$BG$323,AI$303))</f>
        <v/>
      </c>
      <c r="AJ109" s="54" t="str">
        <f ca="1">IF(OR(VLOOKUP($A109,Mitglieder!$D$24:$BG$323,AJ$303)="",$G109=""),"",VLOOKUP($A109,Mitglieder!$D$24:$BG$323,AJ$303))</f>
        <v/>
      </c>
      <c r="AK109" s="54" t="str">
        <f ca="1">IF(OR(VLOOKUP($A109,Mitglieder!$D$24:$BG$323,AK$303)="",$G109=""),"",VLOOKUP($A109,Mitglieder!$D$24:$BG$323,AK$303))</f>
        <v/>
      </c>
      <c r="AL109" s="54" t="str">
        <f ca="1">IF(OR(VLOOKUP($A109,Mitglieder!$D$24:$BG$323,AL$303)="",$G109=""),"",VLOOKUP($A109,Mitglieder!$D$24:$BG$323,AL$303))</f>
        <v/>
      </c>
      <c r="AM109" s="42" t="str">
        <f ca="1">IF($G109="","",VLOOKUP($A109,Mitglieder!$D$24:$BG$323,AM$303))</f>
        <v/>
      </c>
      <c r="AN109" s="54" t="str">
        <f ca="1">IF(OR(VLOOKUP($A109,Mitglieder!$D$24:$BG$323,AN$303)="",$G109=""),"",VLOOKUP($A109,Mitglieder!$D$24:$BG$323,AN$303))</f>
        <v/>
      </c>
      <c r="AO109" s="43" t="str">
        <f ca="1">IF($G109="","",TEXT(VLOOKUP($A109,Mitglieder!$D$24:$BG$323,AO$303),"TT.MM.JJJJ"))</f>
        <v/>
      </c>
      <c r="AP109" s="42" t="str">
        <f ca="1">IF($G109="","",VLOOKUP($A109,Mitglieder!$D$24:$BG$323,AP$303))</f>
        <v/>
      </c>
      <c r="AQ109" s="45" t="str">
        <f ca="1">IF($G109="","",TEXT(VLOOKUP($A109,Mitglieder!$D$24:$BG$323,AQ$303),"0.00"))</f>
        <v/>
      </c>
      <c r="AR109" s="54" t="str">
        <f ca="1">IF(OR(VLOOKUP($A109,Mitglieder!$D$24:$BG$323,AR$303)="",$G109=""),"",VLOOKUP($A109,Mitglieder!$D$24:$BG$323,AR$303))</f>
        <v/>
      </c>
      <c r="AS109" s="45" t="str">
        <f ca="1">IF($G109="","",TEXT(VLOOKUP($A109,Mitglieder!$D$24:$BG$323,AS$303),"0.00"))</f>
        <v/>
      </c>
      <c r="AT109" s="54" t="str">
        <f ca="1">IF(OR(VLOOKUP($A109,Mitglieder!$D$24:$BG$323,AT$303)="",$G109=""),"",VLOOKUP($A109,Mitglieder!$D$24:$BG$323,AT$303))</f>
        <v/>
      </c>
      <c r="AU109" s="45" t="str">
        <f ca="1">IF($G109="","",TEXT(VLOOKUP($A109,Mitglieder!$D$24:$BG$323,AU$303),"0.00"))</f>
        <v/>
      </c>
      <c r="AV109" s="45" t="str">
        <f ca="1">IF($G109="","",TEXT(VLOOKUP($A109,Mitglieder!$D$24:$BG$323,AV$303),"0.00"))</f>
        <v/>
      </c>
      <c r="AW109" s="42" t="str">
        <f ca="1">IF($G109="","",VLOOKUP($A109,Mitglieder!$D$24:$BG$323,AW$303))</f>
        <v/>
      </c>
      <c r="AX109" s="54" t="str">
        <f ca="1">IF(OR(VLOOKUP($A109,Mitglieder!$D$24:$BG$323,AX$303)="",$G109=""),"",VLOOKUP($A109,Mitglieder!$D$24:$BG$323,AX$303))</f>
        <v/>
      </c>
      <c r="AY109" s="75" t="str">
        <f t="shared" ca="1" si="2"/>
        <v/>
      </c>
      <c r="AZ109" s="43" t="str">
        <f ca="1">IF($G109="","",TEXT(VLOOKUP($A109,Mitglieder!$C$24:$BG$323,AZ$303),"TT.MM.JJJJ"))</f>
        <v/>
      </c>
      <c r="BA109" s="43" t="str">
        <f ca="1">IF($G109="","",TEXT(VLOOKUP($A109,Mitglieder!$C$24:$BG$323,BA$303),"TT.MM.JJJJ"))</f>
        <v/>
      </c>
      <c r="BB109" s="43" t="str">
        <f ca="1">IF($G109="","",TEXT(VLOOKUP($A109,Mitglieder!$C$24:$BG$323,BB$303),"TT.MM.JJJJ"))</f>
        <v/>
      </c>
      <c r="BC109" s="43" t="str">
        <f ca="1">IF($G109="","",TEXT(VLOOKUP($A109,Mitglieder!$C$24:$BG$323,BC$303),"TT.MM.JJJJ"))</f>
        <v/>
      </c>
      <c r="BD109" s="75" t="str">
        <f t="shared" ca="1" si="3"/>
        <v/>
      </c>
      <c r="BE109" s="42" t="str">
        <f ca="1">IF($G109="","",VLOOKUP($A109,Mitglieder!$D$24:$BG$323,BE$303))</f>
        <v/>
      </c>
      <c r="BF109" s="42" t="str">
        <f ca="1">IF($G109="","",VLOOKUP($A109,Mitglieder!$D$24:$BG$323,BF$303))</f>
        <v/>
      </c>
      <c r="BH109" s="75" t="str">
        <f ca="1">IF(G109="","",AY109+'Details Verein'!$D$25)</f>
        <v/>
      </c>
    </row>
    <row r="110" spans="1:60" x14ac:dyDescent="0.35">
      <c r="A110" s="42">
        <v>110</v>
      </c>
      <c r="B110" s="42"/>
      <c r="C110" s="42">
        <f ca="1">VLOOKUP($A110,Mitglieder!$D$24:$BA$323,C$303)</f>
        <v>1.0299999999999967</v>
      </c>
      <c r="D110" s="42"/>
      <c r="E110" s="42" t="str">
        <f ca="1">IF($G110="","",VLOOKUP($A110,Mitglieder!$D$24:$BG$323,E$303))</f>
        <v/>
      </c>
      <c r="F110" s="54" t="str">
        <f ca="1">IF(OR(VLOOKUP($A110,Mitglieder!$D$24:$BG$323,F$303)="",$G110=""),"",VLOOKUP($A110,Mitglieder!$D$24:$BG$323,F$303))</f>
        <v/>
      </c>
      <c r="G110" s="72" t="str">
        <f ca="1">IF(C110/ROUND(C110,0)=1,VLOOKUP($A110,Mitglieder!$D$24:$BA$323,G$303),"")</f>
        <v/>
      </c>
      <c r="H110" s="42" t="str">
        <f ca="1">IF($G110="","",VLOOKUP($A110,Mitglieder!$D$24:$BG$323,H$303))</f>
        <v/>
      </c>
      <c r="I110" s="54" t="str">
        <f ca="1">IF(OR(VLOOKUP($A110,Mitglieder!$D$24:$BG$323,I$303)="",$G110=""),"",VLOOKUP($A110,Mitglieder!$D$24:$BG$323,I$303))</f>
        <v/>
      </c>
      <c r="J110" s="42" t="str">
        <f ca="1">IF($G110="","",VLOOKUP($A110,Mitglieder!$D$24:$BG$323,J$303))</f>
        <v/>
      </c>
      <c r="K110" s="54" t="str">
        <f ca="1">IF(OR(VLOOKUP($A110,Mitglieder!$D$24:$BG$323,K$303)="",$G110=""),"",VLOOKUP($A110,Mitglieder!$D$24:$BG$323,K$303))</f>
        <v/>
      </c>
      <c r="L110" s="42" t="str">
        <f ca="1">IF($G110="","",VLOOKUP($A110,Mitglieder!$D$24:$BG$323,L$303))</f>
        <v/>
      </c>
      <c r="M110" s="42" t="str">
        <f ca="1">IF($G110="","",VLOOKUP($A110,Mitglieder!$D$24:$BG$323,M$303))</f>
        <v/>
      </c>
      <c r="N110" s="42" t="str">
        <f ca="1">IF($G110="","",VLOOKUP($A110,Mitglieder!$D$24:$BG$323,N$303))</f>
        <v/>
      </c>
      <c r="O110" s="42" t="str">
        <f ca="1">IF($G110="","",VLOOKUP($A110,Mitglieder!$D$24:$BG$323,O$303))</f>
        <v/>
      </c>
      <c r="P110" s="42" t="str">
        <f ca="1">IF($G110="","",VLOOKUP($A110,Mitglieder!$D$24:$BG$323,P$303))</f>
        <v/>
      </c>
      <c r="Q110" s="42" t="str">
        <f ca="1">IF($G110="","",VLOOKUP($A110,Mitglieder!$D$24:$BG$323,Q$303))</f>
        <v/>
      </c>
      <c r="R110" s="54" t="str">
        <f ca="1">IF(OR(VLOOKUP($A110,Mitglieder!$D$24:$BG$323,R$303)="",$G110=""),"",VLOOKUP($A110,Mitglieder!$D$24:$BG$323,R$303))</f>
        <v/>
      </c>
      <c r="S110" s="43" t="str">
        <f ca="1">IF($G110="","",TEXT(VLOOKUP($A110,Mitglieder!$D$24:$BG$323,S$303),"TT.MM.JJJJ"))</f>
        <v/>
      </c>
      <c r="T110" s="43" t="str">
        <f ca="1">IF($G110="","",TEXT(VLOOKUP($A110,Mitglieder!$D$24:$BG$323,T$303),"TT.MM.JJJJ"))</f>
        <v/>
      </c>
      <c r="U110" s="43" t="str">
        <f ca="1">IF($G110="","",TEXT(VLOOKUP($A110,Mitglieder!$D$24:$BG$323,U$303),"TT.MM.JJJJ"))</f>
        <v/>
      </c>
      <c r="V110" s="54" t="str">
        <f ca="1">IF(OR(VLOOKUP($A110,Mitglieder!$D$24:$BG$323,V$303)="",$G110=""),"",VLOOKUP($A110,Mitglieder!$D$24:$BG$323,V$303))</f>
        <v/>
      </c>
      <c r="W110" s="54" t="str">
        <f ca="1">IF(OR(VLOOKUP($A110,Mitglieder!$D$24:$BG$323,W$303)="",$G110=""),"",VLOOKUP($A110,Mitglieder!$D$24:$BG$323,W$303))</f>
        <v/>
      </c>
      <c r="X110" s="54" t="str">
        <f ca="1">IF(OR(VLOOKUP($A110,Mitglieder!$D$24:$BG$323,X$303)="",$G110=""),"",VLOOKUP($A110,Mitglieder!$D$24:$BG$323,X$303))</f>
        <v/>
      </c>
      <c r="Y110" s="54" t="str">
        <f ca="1">IF(OR(VLOOKUP($A110,Mitglieder!$D$24:$BG$323,Y$303)="",$G110=""),"",VLOOKUP($A110,Mitglieder!$D$24:$BG$323,Y$303))</f>
        <v/>
      </c>
      <c r="Z110" s="54" t="str">
        <f ca="1">IF(OR(VLOOKUP($A110,Mitglieder!$D$24:$BG$323,Z$303)="",$G110=""),"",VLOOKUP($A110,Mitglieder!$D$24:$BG$323,Z$303))</f>
        <v/>
      </c>
      <c r="AA110" s="54" t="str">
        <f ca="1">IF(OR(VLOOKUP($A110,Mitglieder!$D$24:$BG$323,AA$303)="",$G110=""),"",VLOOKUP($A110,Mitglieder!$D$24:$BG$323,AA$303))</f>
        <v/>
      </c>
      <c r="AB110" s="54" t="str">
        <f ca="1">IF(OR(VLOOKUP($A110,Mitglieder!$D$24:$BG$323,AB$303)="",$G110=""),"",VLOOKUP($A110,Mitglieder!$D$24:$BG$323,AB$303))</f>
        <v/>
      </c>
      <c r="AC110" s="54" t="str">
        <f ca="1">IF(OR(VLOOKUP($A110,Mitglieder!$D$24:$BG$323,AC$303)="",$G110=""),"",VLOOKUP($A110,Mitglieder!$D$24:$BG$323,AC$303))</f>
        <v/>
      </c>
      <c r="AD110" s="54" t="str">
        <f ca="1">IF(OR(VLOOKUP($A110,Mitglieder!$D$24:$BG$323,AD$303)="",$G110=""),"",VLOOKUP($A110,Mitglieder!$D$24:$BG$323,AD$303))</f>
        <v/>
      </c>
      <c r="AE110" s="54" t="str">
        <f ca="1">IF(OR(VLOOKUP($A110,Mitglieder!$D$24:$BG$323,AE$303)="",$G110=""),"",VLOOKUP($A110,Mitglieder!$D$24:$BG$323,AE$303))</f>
        <v/>
      </c>
      <c r="AF110" s="54" t="str">
        <f ca="1">IF(OR(VLOOKUP($A110,Mitglieder!$D$24:$BG$323,AF$303)="",$G110=""),"",VLOOKUP($A110,Mitglieder!$D$24:$BG$323,AF$303))</f>
        <v/>
      </c>
      <c r="AG110" s="54" t="str">
        <f ca="1">IF(OR(VLOOKUP($A110,Mitglieder!$D$24:$BG$323,AG$303)="",$G110=""),"",VLOOKUP($A110,Mitglieder!$D$24:$BG$323,AG$303))</f>
        <v/>
      </c>
      <c r="AH110" s="54" t="str">
        <f ca="1">IF(OR(VLOOKUP($A110,Mitglieder!$D$24:$BG$323,AH$303)="",$G110=""),"",VLOOKUP($A110,Mitglieder!$D$24:$BG$323,AH$303))</f>
        <v/>
      </c>
      <c r="AI110" s="54" t="str">
        <f ca="1">IF(OR(VLOOKUP($A110,Mitglieder!$D$24:$BG$323,AI$303)="",$G110=""),"",VLOOKUP($A110,Mitglieder!$D$24:$BG$323,AI$303))</f>
        <v/>
      </c>
      <c r="AJ110" s="54" t="str">
        <f ca="1">IF(OR(VLOOKUP($A110,Mitglieder!$D$24:$BG$323,AJ$303)="",$G110=""),"",VLOOKUP($A110,Mitglieder!$D$24:$BG$323,AJ$303))</f>
        <v/>
      </c>
      <c r="AK110" s="54" t="str">
        <f ca="1">IF(OR(VLOOKUP($A110,Mitglieder!$D$24:$BG$323,AK$303)="",$G110=""),"",VLOOKUP($A110,Mitglieder!$D$24:$BG$323,AK$303))</f>
        <v/>
      </c>
      <c r="AL110" s="54" t="str">
        <f ca="1">IF(OR(VLOOKUP($A110,Mitglieder!$D$24:$BG$323,AL$303)="",$G110=""),"",VLOOKUP($A110,Mitglieder!$D$24:$BG$323,AL$303))</f>
        <v/>
      </c>
      <c r="AM110" s="42" t="str">
        <f ca="1">IF($G110="","",VLOOKUP($A110,Mitglieder!$D$24:$BG$323,AM$303))</f>
        <v/>
      </c>
      <c r="AN110" s="54" t="str">
        <f ca="1">IF(OR(VLOOKUP($A110,Mitglieder!$D$24:$BG$323,AN$303)="",$G110=""),"",VLOOKUP($A110,Mitglieder!$D$24:$BG$323,AN$303))</f>
        <v/>
      </c>
      <c r="AO110" s="43" t="str">
        <f ca="1">IF($G110="","",TEXT(VLOOKUP($A110,Mitglieder!$D$24:$BG$323,AO$303),"TT.MM.JJJJ"))</f>
        <v/>
      </c>
      <c r="AP110" s="42" t="str">
        <f ca="1">IF($G110="","",VLOOKUP($A110,Mitglieder!$D$24:$BG$323,AP$303))</f>
        <v/>
      </c>
      <c r="AQ110" s="45" t="str">
        <f ca="1">IF($G110="","",TEXT(VLOOKUP($A110,Mitglieder!$D$24:$BG$323,AQ$303),"0.00"))</f>
        <v/>
      </c>
      <c r="AR110" s="54" t="str">
        <f ca="1">IF(OR(VLOOKUP($A110,Mitglieder!$D$24:$BG$323,AR$303)="",$G110=""),"",VLOOKUP($A110,Mitglieder!$D$24:$BG$323,AR$303))</f>
        <v/>
      </c>
      <c r="AS110" s="45" t="str">
        <f ca="1">IF($G110="","",TEXT(VLOOKUP($A110,Mitglieder!$D$24:$BG$323,AS$303),"0.00"))</f>
        <v/>
      </c>
      <c r="AT110" s="54" t="str">
        <f ca="1">IF(OR(VLOOKUP($A110,Mitglieder!$D$24:$BG$323,AT$303)="",$G110=""),"",VLOOKUP($A110,Mitglieder!$D$24:$BG$323,AT$303))</f>
        <v/>
      </c>
      <c r="AU110" s="45" t="str">
        <f ca="1">IF($G110="","",TEXT(VLOOKUP($A110,Mitglieder!$D$24:$BG$323,AU$303),"0.00"))</f>
        <v/>
      </c>
      <c r="AV110" s="45" t="str">
        <f ca="1">IF($G110="","",TEXT(VLOOKUP($A110,Mitglieder!$D$24:$BG$323,AV$303),"0.00"))</f>
        <v/>
      </c>
      <c r="AW110" s="42" t="str">
        <f ca="1">IF($G110="","",VLOOKUP($A110,Mitglieder!$D$24:$BG$323,AW$303))</f>
        <v/>
      </c>
      <c r="AX110" s="54" t="str">
        <f ca="1">IF(OR(VLOOKUP($A110,Mitglieder!$D$24:$BG$323,AX$303)="",$G110=""),"",VLOOKUP($A110,Mitglieder!$D$24:$BG$323,AX$303))</f>
        <v/>
      </c>
      <c r="AY110" s="75" t="str">
        <f t="shared" ca="1" si="2"/>
        <v/>
      </c>
      <c r="AZ110" s="43" t="str">
        <f ca="1">IF($G110="","",TEXT(VLOOKUP($A110,Mitglieder!$C$24:$BG$323,AZ$303),"TT.MM.JJJJ"))</f>
        <v/>
      </c>
      <c r="BA110" s="43" t="str">
        <f ca="1">IF($G110="","",TEXT(VLOOKUP($A110,Mitglieder!$C$24:$BG$323,BA$303),"TT.MM.JJJJ"))</f>
        <v/>
      </c>
      <c r="BB110" s="43" t="str">
        <f ca="1">IF($G110="","",TEXT(VLOOKUP($A110,Mitglieder!$C$24:$BG$323,BB$303),"TT.MM.JJJJ"))</f>
        <v/>
      </c>
      <c r="BC110" s="43" t="str">
        <f ca="1">IF($G110="","",TEXT(VLOOKUP($A110,Mitglieder!$C$24:$BG$323,BC$303),"TT.MM.JJJJ"))</f>
        <v/>
      </c>
      <c r="BD110" s="75" t="str">
        <f t="shared" ca="1" si="3"/>
        <v/>
      </c>
      <c r="BE110" s="42" t="str">
        <f ca="1">IF($G110="","",VLOOKUP($A110,Mitglieder!$D$24:$BG$323,BE$303))</f>
        <v/>
      </c>
      <c r="BF110" s="42" t="str">
        <f ca="1">IF($G110="","",VLOOKUP($A110,Mitglieder!$D$24:$BG$323,BF$303))</f>
        <v/>
      </c>
      <c r="BH110" s="75" t="str">
        <f ca="1">IF(G110="","",AY110+'Details Verein'!$D$25)</f>
        <v/>
      </c>
    </row>
    <row r="111" spans="1:60" x14ac:dyDescent="0.35">
      <c r="A111" s="42">
        <v>111</v>
      </c>
      <c r="B111" s="42"/>
      <c r="C111" s="42">
        <f ca="1">VLOOKUP($A111,Mitglieder!$D$24:$BA$323,C$303)</f>
        <v>1.0299999999999967</v>
      </c>
      <c r="D111" s="42"/>
      <c r="E111" s="42" t="str">
        <f ca="1">IF($G111="","",VLOOKUP($A111,Mitglieder!$D$24:$BG$323,E$303))</f>
        <v/>
      </c>
      <c r="F111" s="54" t="str">
        <f ca="1">IF(OR(VLOOKUP($A111,Mitglieder!$D$24:$BG$323,F$303)="",$G111=""),"",VLOOKUP($A111,Mitglieder!$D$24:$BG$323,F$303))</f>
        <v/>
      </c>
      <c r="G111" s="72" t="str">
        <f ca="1">IF(C111/ROUND(C111,0)=1,VLOOKUP($A111,Mitglieder!$D$24:$BA$323,G$303),"")</f>
        <v/>
      </c>
      <c r="H111" s="42" t="str">
        <f ca="1">IF($G111="","",VLOOKUP($A111,Mitglieder!$D$24:$BG$323,H$303))</f>
        <v/>
      </c>
      <c r="I111" s="54" t="str">
        <f ca="1">IF(OR(VLOOKUP($A111,Mitglieder!$D$24:$BG$323,I$303)="",$G111=""),"",VLOOKUP($A111,Mitglieder!$D$24:$BG$323,I$303))</f>
        <v/>
      </c>
      <c r="J111" s="42" t="str">
        <f ca="1">IF($G111="","",VLOOKUP($A111,Mitglieder!$D$24:$BG$323,J$303))</f>
        <v/>
      </c>
      <c r="K111" s="54" t="str">
        <f ca="1">IF(OR(VLOOKUP($A111,Mitglieder!$D$24:$BG$323,K$303)="",$G111=""),"",VLOOKUP($A111,Mitglieder!$D$24:$BG$323,K$303))</f>
        <v/>
      </c>
      <c r="L111" s="42" t="str">
        <f ca="1">IF($G111="","",VLOOKUP($A111,Mitglieder!$D$24:$BG$323,L$303))</f>
        <v/>
      </c>
      <c r="M111" s="42" t="str">
        <f ca="1">IF($G111="","",VLOOKUP($A111,Mitglieder!$D$24:$BG$323,M$303))</f>
        <v/>
      </c>
      <c r="N111" s="42" t="str">
        <f ca="1">IF($G111="","",VLOOKUP($A111,Mitglieder!$D$24:$BG$323,N$303))</f>
        <v/>
      </c>
      <c r="O111" s="42" t="str">
        <f ca="1">IF($G111="","",VLOOKUP($A111,Mitglieder!$D$24:$BG$323,O$303))</f>
        <v/>
      </c>
      <c r="P111" s="42" t="str">
        <f ca="1">IF($G111="","",VLOOKUP($A111,Mitglieder!$D$24:$BG$323,P$303))</f>
        <v/>
      </c>
      <c r="Q111" s="42" t="str">
        <f ca="1">IF($G111="","",VLOOKUP($A111,Mitglieder!$D$24:$BG$323,Q$303))</f>
        <v/>
      </c>
      <c r="R111" s="54" t="str">
        <f ca="1">IF(OR(VLOOKUP($A111,Mitglieder!$D$24:$BG$323,R$303)="",$G111=""),"",VLOOKUP($A111,Mitglieder!$D$24:$BG$323,R$303))</f>
        <v/>
      </c>
      <c r="S111" s="43" t="str">
        <f ca="1">IF($G111="","",TEXT(VLOOKUP($A111,Mitglieder!$D$24:$BG$323,S$303),"TT.MM.JJJJ"))</f>
        <v/>
      </c>
      <c r="T111" s="43" t="str">
        <f ca="1">IF($G111="","",TEXT(VLOOKUP($A111,Mitglieder!$D$24:$BG$323,T$303),"TT.MM.JJJJ"))</f>
        <v/>
      </c>
      <c r="U111" s="43" t="str">
        <f ca="1">IF($G111="","",TEXT(VLOOKUP($A111,Mitglieder!$D$24:$BG$323,U$303),"TT.MM.JJJJ"))</f>
        <v/>
      </c>
      <c r="V111" s="54" t="str">
        <f ca="1">IF(OR(VLOOKUP($A111,Mitglieder!$D$24:$BG$323,V$303)="",$G111=""),"",VLOOKUP($A111,Mitglieder!$D$24:$BG$323,V$303))</f>
        <v/>
      </c>
      <c r="W111" s="54" t="str">
        <f ca="1">IF(OR(VLOOKUP($A111,Mitglieder!$D$24:$BG$323,W$303)="",$G111=""),"",VLOOKUP($A111,Mitglieder!$D$24:$BG$323,W$303))</f>
        <v/>
      </c>
      <c r="X111" s="54" t="str">
        <f ca="1">IF(OR(VLOOKUP($A111,Mitglieder!$D$24:$BG$323,X$303)="",$G111=""),"",VLOOKUP($A111,Mitglieder!$D$24:$BG$323,X$303))</f>
        <v/>
      </c>
      <c r="Y111" s="54" t="str">
        <f ca="1">IF(OR(VLOOKUP($A111,Mitglieder!$D$24:$BG$323,Y$303)="",$G111=""),"",VLOOKUP($A111,Mitglieder!$D$24:$BG$323,Y$303))</f>
        <v/>
      </c>
      <c r="Z111" s="54" t="str">
        <f ca="1">IF(OR(VLOOKUP($A111,Mitglieder!$D$24:$BG$323,Z$303)="",$G111=""),"",VLOOKUP($A111,Mitglieder!$D$24:$BG$323,Z$303))</f>
        <v/>
      </c>
      <c r="AA111" s="54" t="str">
        <f ca="1">IF(OR(VLOOKUP($A111,Mitglieder!$D$24:$BG$323,AA$303)="",$G111=""),"",VLOOKUP($A111,Mitglieder!$D$24:$BG$323,AA$303))</f>
        <v/>
      </c>
      <c r="AB111" s="54" t="str">
        <f ca="1">IF(OR(VLOOKUP($A111,Mitglieder!$D$24:$BG$323,AB$303)="",$G111=""),"",VLOOKUP($A111,Mitglieder!$D$24:$BG$323,AB$303))</f>
        <v/>
      </c>
      <c r="AC111" s="54" t="str">
        <f ca="1">IF(OR(VLOOKUP($A111,Mitglieder!$D$24:$BG$323,AC$303)="",$G111=""),"",VLOOKUP($A111,Mitglieder!$D$24:$BG$323,AC$303))</f>
        <v/>
      </c>
      <c r="AD111" s="54" t="str">
        <f ca="1">IF(OR(VLOOKUP($A111,Mitglieder!$D$24:$BG$323,AD$303)="",$G111=""),"",VLOOKUP($A111,Mitglieder!$D$24:$BG$323,AD$303))</f>
        <v/>
      </c>
      <c r="AE111" s="54" t="str">
        <f ca="1">IF(OR(VLOOKUP($A111,Mitglieder!$D$24:$BG$323,AE$303)="",$G111=""),"",VLOOKUP($A111,Mitglieder!$D$24:$BG$323,AE$303))</f>
        <v/>
      </c>
      <c r="AF111" s="54" t="str">
        <f ca="1">IF(OR(VLOOKUP($A111,Mitglieder!$D$24:$BG$323,AF$303)="",$G111=""),"",VLOOKUP($A111,Mitglieder!$D$24:$BG$323,AF$303))</f>
        <v/>
      </c>
      <c r="AG111" s="54" t="str">
        <f ca="1">IF(OR(VLOOKUP($A111,Mitglieder!$D$24:$BG$323,AG$303)="",$G111=""),"",VLOOKUP($A111,Mitglieder!$D$24:$BG$323,AG$303))</f>
        <v/>
      </c>
      <c r="AH111" s="54" t="str">
        <f ca="1">IF(OR(VLOOKUP($A111,Mitglieder!$D$24:$BG$323,AH$303)="",$G111=""),"",VLOOKUP($A111,Mitglieder!$D$24:$BG$323,AH$303))</f>
        <v/>
      </c>
      <c r="AI111" s="54" t="str">
        <f ca="1">IF(OR(VLOOKUP($A111,Mitglieder!$D$24:$BG$323,AI$303)="",$G111=""),"",VLOOKUP($A111,Mitglieder!$D$24:$BG$323,AI$303))</f>
        <v/>
      </c>
      <c r="AJ111" s="54" t="str">
        <f ca="1">IF(OR(VLOOKUP($A111,Mitglieder!$D$24:$BG$323,AJ$303)="",$G111=""),"",VLOOKUP($A111,Mitglieder!$D$24:$BG$323,AJ$303))</f>
        <v/>
      </c>
      <c r="AK111" s="54" t="str">
        <f ca="1">IF(OR(VLOOKUP($A111,Mitglieder!$D$24:$BG$323,AK$303)="",$G111=""),"",VLOOKUP($A111,Mitglieder!$D$24:$BG$323,AK$303))</f>
        <v/>
      </c>
      <c r="AL111" s="54" t="str">
        <f ca="1">IF(OR(VLOOKUP($A111,Mitglieder!$D$24:$BG$323,AL$303)="",$G111=""),"",VLOOKUP($A111,Mitglieder!$D$24:$BG$323,AL$303))</f>
        <v/>
      </c>
      <c r="AM111" s="42" t="str">
        <f ca="1">IF($G111="","",VLOOKUP($A111,Mitglieder!$D$24:$BG$323,AM$303))</f>
        <v/>
      </c>
      <c r="AN111" s="54" t="str">
        <f ca="1">IF(OR(VLOOKUP($A111,Mitglieder!$D$24:$BG$323,AN$303)="",$G111=""),"",VLOOKUP($A111,Mitglieder!$D$24:$BG$323,AN$303))</f>
        <v/>
      </c>
      <c r="AO111" s="43" t="str">
        <f ca="1">IF($G111="","",TEXT(VLOOKUP($A111,Mitglieder!$D$24:$BG$323,AO$303),"TT.MM.JJJJ"))</f>
        <v/>
      </c>
      <c r="AP111" s="42" t="str">
        <f ca="1">IF($G111="","",VLOOKUP($A111,Mitglieder!$D$24:$BG$323,AP$303))</f>
        <v/>
      </c>
      <c r="AQ111" s="45" t="str">
        <f ca="1">IF($G111="","",TEXT(VLOOKUP($A111,Mitglieder!$D$24:$BG$323,AQ$303),"0.00"))</f>
        <v/>
      </c>
      <c r="AR111" s="54" t="str">
        <f ca="1">IF(OR(VLOOKUP($A111,Mitglieder!$D$24:$BG$323,AR$303)="",$G111=""),"",VLOOKUP($A111,Mitglieder!$D$24:$BG$323,AR$303))</f>
        <v/>
      </c>
      <c r="AS111" s="45" t="str">
        <f ca="1">IF($G111="","",TEXT(VLOOKUP($A111,Mitglieder!$D$24:$BG$323,AS$303),"0.00"))</f>
        <v/>
      </c>
      <c r="AT111" s="54" t="str">
        <f ca="1">IF(OR(VLOOKUP($A111,Mitglieder!$D$24:$BG$323,AT$303)="",$G111=""),"",VLOOKUP($A111,Mitglieder!$D$24:$BG$323,AT$303))</f>
        <v/>
      </c>
      <c r="AU111" s="45" t="str">
        <f ca="1">IF($G111="","",TEXT(VLOOKUP($A111,Mitglieder!$D$24:$BG$323,AU$303),"0.00"))</f>
        <v/>
      </c>
      <c r="AV111" s="45" t="str">
        <f ca="1">IF($G111="","",TEXT(VLOOKUP($A111,Mitglieder!$D$24:$BG$323,AV$303),"0.00"))</f>
        <v/>
      </c>
      <c r="AW111" s="42" t="str">
        <f ca="1">IF($G111="","",VLOOKUP($A111,Mitglieder!$D$24:$BG$323,AW$303))</f>
        <v/>
      </c>
      <c r="AX111" s="54" t="str">
        <f ca="1">IF(OR(VLOOKUP($A111,Mitglieder!$D$24:$BG$323,AX$303)="",$G111=""),"",VLOOKUP($A111,Mitglieder!$D$24:$BG$323,AX$303))</f>
        <v/>
      </c>
      <c r="AY111" s="75" t="str">
        <f t="shared" ca="1" si="2"/>
        <v/>
      </c>
      <c r="AZ111" s="43" t="str">
        <f ca="1">IF($G111="","",TEXT(VLOOKUP($A111,Mitglieder!$C$24:$BG$323,AZ$303),"TT.MM.JJJJ"))</f>
        <v/>
      </c>
      <c r="BA111" s="43" t="str">
        <f ca="1">IF($G111="","",TEXT(VLOOKUP($A111,Mitglieder!$C$24:$BG$323,BA$303),"TT.MM.JJJJ"))</f>
        <v/>
      </c>
      <c r="BB111" s="43" t="str">
        <f ca="1">IF($G111="","",TEXT(VLOOKUP($A111,Mitglieder!$C$24:$BG$323,BB$303),"TT.MM.JJJJ"))</f>
        <v/>
      </c>
      <c r="BC111" s="43" t="str">
        <f ca="1">IF($G111="","",TEXT(VLOOKUP($A111,Mitglieder!$C$24:$BG$323,BC$303),"TT.MM.JJJJ"))</f>
        <v/>
      </c>
      <c r="BD111" s="75" t="str">
        <f t="shared" ca="1" si="3"/>
        <v/>
      </c>
      <c r="BE111" s="42" t="str">
        <f ca="1">IF($G111="","",VLOOKUP($A111,Mitglieder!$D$24:$BG$323,BE$303))</f>
        <v/>
      </c>
      <c r="BF111" s="42" t="str">
        <f ca="1">IF($G111="","",VLOOKUP($A111,Mitglieder!$D$24:$BG$323,BF$303))</f>
        <v/>
      </c>
      <c r="BH111" s="75" t="str">
        <f ca="1">IF(G111="","",AY111+'Details Verein'!$D$25)</f>
        <v/>
      </c>
    </row>
    <row r="112" spans="1:60" x14ac:dyDescent="0.35">
      <c r="A112" s="42">
        <v>112</v>
      </c>
      <c r="B112" s="42"/>
      <c r="C112" s="42">
        <f ca="1">VLOOKUP($A112,Mitglieder!$D$24:$BA$323,C$303)</f>
        <v>1.0299999999999967</v>
      </c>
      <c r="D112" s="42"/>
      <c r="E112" s="42" t="str">
        <f ca="1">IF($G112="","",VLOOKUP($A112,Mitglieder!$D$24:$BG$323,E$303))</f>
        <v/>
      </c>
      <c r="F112" s="54" t="str">
        <f ca="1">IF(OR(VLOOKUP($A112,Mitglieder!$D$24:$BG$323,F$303)="",$G112=""),"",VLOOKUP($A112,Mitglieder!$D$24:$BG$323,F$303))</f>
        <v/>
      </c>
      <c r="G112" s="72" t="str">
        <f ca="1">IF(C112/ROUND(C112,0)=1,VLOOKUP($A112,Mitglieder!$D$24:$BA$323,G$303),"")</f>
        <v/>
      </c>
      <c r="H112" s="42" t="str">
        <f ca="1">IF($G112="","",VLOOKUP($A112,Mitglieder!$D$24:$BG$323,H$303))</f>
        <v/>
      </c>
      <c r="I112" s="54" t="str">
        <f ca="1">IF(OR(VLOOKUP($A112,Mitglieder!$D$24:$BG$323,I$303)="",$G112=""),"",VLOOKUP($A112,Mitglieder!$D$24:$BG$323,I$303))</f>
        <v/>
      </c>
      <c r="J112" s="42" t="str">
        <f ca="1">IF($G112="","",VLOOKUP($A112,Mitglieder!$D$24:$BG$323,J$303))</f>
        <v/>
      </c>
      <c r="K112" s="54" t="str">
        <f ca="1">IF(OR(VLOOKUP($A112,Mitglieder!$D$24:$BG$323,K$303)="",$G112=""),"",VLOOKUP($A112,Mitglieder!$D$24:$BG$323,K$303))</f>
        <v/>
      </c>
      <c r="L112" s="42" t="str">
        <f ca="1">IF($G112="","",VLOOKUP($A112,Mitglieder!$D$24:$BG$323,L$303))</f>
        <v/>
      </c>
      <c r="M112" s="42" t="str">
        <f ca="1">IF($G112="","",VLOOKUP($A112,Mitglieder!$D$24:$BG$323,M$303))</f>
        <v/>
      </c>
      <c r="N112" s="42" t="str">
        <f ca="1">IF($G112="","",VLOOKUP($A112,Mitglieder!$D$24:$BG$323,N$303))</f>
        <v/>
      </c>
      <c r="O112" s="42" t="str">
        <f ca="1">IF($G112="","",VLOOKUP($A112,Mitglieder!$D$24:$BG$323,O$303))</f>
        <v/>
      </c>
      <c r="P112" s="42" t="str">
        <f ca="1">IF($G112="","",VLOOKUP($A112,Mitglieder!$D$24:$BG$323,P$303))</f>
        <v/>
      </c>
      <c r="Q112" s="42" t="str">
        <f ca="1">IF($G112="","",VLOOKUP($A112,Mitglieder!$D$24:$BG$323,Q$303))</f>
        <v/>
      </c>
      <c r="R112" s="54" t="str">
        <f ca="1">IF(OR(VLOOKUP($A112,Mitglieder!$D$24:$BG$323,R$303)="",$G112=""),"",VLOOKUP($A112,Mitglieder!$D$24:$BG$323,R$303))</f>
        <v/>
      </c>
      <c r="S112" s="43" t="str">
        <f ca="1">IF($G112="","",TEXT(VLOOKUP($A112,Mitglieder!$D$24:$BG$323,S$303),"TT.MM.JJJJ"))</f>
        <v/>
      </c>
      <c r="T112" s="43" t="str">
        <f ca="1">IF($G112="","",TEXT(VLOOKUP($A112,Mitglieder!$D$24:$BG$323,T$303),"TT.MM.JJJJ"))</f>
        <v/>
      </c>
      <c r="U112" s="43" t="str">
        <f ca="1">IF($G112="","",TEXT(VLOOKUP($A112,Mitglieder!$D$24:$BG$323,U$303),"TT.MM.JJJJ"))</f>
        <v/>
      </c>
      <c r="V112" s="54" t="str">
        <f ca="1">IF(OR(VLOOKUP($A112,Mitglieder!$D$24:$BG$323,V$303)="",$G112=""),"",VLOOKUP($A112,Mitglieder!$D$24:$BG$323,V$303))</f>
        <v/>
      </c>
      <c r="W112" s="54" t="str">
        <f ca="1">IF(OR(VLOOKUP($A112,Mitglieder!$D$24:$BG$323,W$303)="",$G112=""),"",VLOOKUP($A112,Mitglieder!$D$24:$BG$323,W$303))</f>
        <v/>
      </c>
      <c r="X112" s="54" t="str">
        <f ca="1">IF(OR(VLOOKUP($A112,Mitglieder!$D$24:$BG$323,X$303)="",$G112=""),"",VLOOKUP($A112,Mitglieder!$D$24:$BG$323,X$303))</f>
        <v/>
      </c>
      <c r="Y112" s="54" t="str">
        <f ca="1">IF(OR(VLOOKUP($A112,Mitglieder!$D$24:$BG$323,Y$303)="",$G112=""),"",VLOOKUP($A112,Mitglieder!$D$24:$BG$323,Y$303))</f>
        <v/>
      </c>
      <c r="Z112" s="54" t="str">
        <f ca="1">IF(OR(VLOOKUP($A112,Mitglieder!$D$24:$BG$323,Z$303)="",$G112=""),"",VLOOKUP($A112,Mitglieder!$D$24:$BG$323,Z$303))</f>
        <v/>
      </c>
      <c r="AA112" s="54" t="str">
        <f ca="1">IF(OR(VLOOKUP($A112,Mitglieder!$D$24:$BG$323,AA$303)="",$G112=""),"",VLOOKUP($A112,Mitglieder!$D$24:$BG$323,AA$303))</f>
        <v/>
      </c>
      <c r="AB112" s="54" t="str">
        <f ca="1">IF(OR(VLOOKUP($A112,Mitglieder!$D$24:$BG$323,AB$303)="",$G112=""),"",VLOOKUP($A112,Mitglieder!$D$24:$BG$323,AB$303))</f>
        <v/>
      </c>
      <c r="AC112" s="54" t="str">
        <f ca="1">IF(OR(VLOOKUP($A112,Mitglieder!$D$24:$BG$323,AC$303)="",$G112=""),"",VLOOKUP($A112,Mitglieder!$D$24:$BG$323,AC$303))</f>
        <v/>
      </c>
      <c r="AD112" s="54" t="str">
        <f ca="1">IF(OR(VLOOKUP($A112,Mitglieder!$D$24:$BG$323,AD$303)="",$G112=""),"",VLOOKUP($A112,Mitglieder!$D$24:$BG$323,AD$303))</f>
        <v/>
      </c>
      <c r="AE112" s="54" t="str">
        <f ca="1">IF(OR(VLOOKUP($A112,Mitglieder!$D$24:$BG$323,AE$303)="",$G112=""),"",VLOOKUP($A112,Mitglieder!$D$24:$BG$323,AE$303))</f>
        <v/>
      </c>
      <c r="AF112" s="54" t="str">
        <f ca="1">IF(OR(VLOOKUP($A112,Mitglieder!$D$24:$BG$323,AF$303)="",$G112=""),"",VLOOKUP($A112,Mitglieder!$D$24:$BG$323,AF$303))</f>
        <v/>
      </c>
      <c r="AG112" s="54" t="str">
        <f ca="1">IF(OR(VLOOKUP($A112,Mitglieder!$D$24:$BG$323,AG$303)="",$G112=""),"",VLOOKUP($A112,Mitglieder!$D$24:$BG$323,AG$303))</f>
        <v/>
      </c>
      <c r="AH112" s="54" t="str">
        <f ca="1">IF(OR(VLOOKUP($A112,Mitglieder!$D$24:$BG$323,AH$303)="",$G112=""),"",VLOOKUP($A112,Mitglieder!$D$24:$BG$323,AH$303))</f>
        <v/>
      </c>
      <c r="AI112" s="54" t="str">
        <f ca="1">IF(OR(VLOOKUP($A112,Mitglieder!$D$24:$BG$323,AI$303)="",$G112=""),"",VLOOKUP($A112,Mitglieder!$D$24:$BG$323,AI$303))</f>
        <v/>
      </c>
      <c r="AJ112" s="54" t="str">
        <f ca="1">IF(OR(VLOOKUP($A112,Mitglieder!$D$24:$BG$323,AJ$303)="",$G112=""),"",VLOOKUP($A112,Mitglieder!$D$24:$BG$323,AJ$303))</f>
        <v/>
      </c>
      <c r="AK112" s="54" t="str">
        <f ca="1">IF(OR(VLOOKUP($A112,Mitglieder!$D$24:$BG$323,AK$303)="",$G112=""),"",VLOOKUP($A112,Mitglieder!$D$24:$BG$323,AK$303))</f>
        <v/>
      </c>
      <c r="AL112" s="54" t="str">
        <f ca="1">IF(OR(VLOOKUP($A112,Mitglieder!$D$24:$BG$323,AL$303)="",$G112=""),"",VLOOKUP($A112,Mitglieder!$D$24:$BG$323,AL$303))</f>
        <v/>
      </c>
      <c r="AM112" s="42" t="str">
        <f ca="1">IF($G112="","",VLOOKUP($A112,Mitglieder!$D$24:$BG$323,AM$303))</f>
        <v/>
      </c>
      <c r="AN112" s="54" t="str">
        <f ca="1">IF(OR(VLOOKUP($A112,Mitglieder!$D$24:$BG$323,AN$303)="",$G112=""),"",VLOOKUP($A112,Mitglieder!$D$24:$BG$323,AN$303))</f>
        <v/>
      </c>
      <c r="AO112" s="43" t="str">
        <f ca="1">IF($G112="","",TEXT(VLOOKUP($A112,Mitglieder!$D$24:$BG$323,AO$303),"TT.MM.JJJJ"))</f>
        <v/>
      </c>
      <c r="AP112" s="42" t="str">
        <f ca="1">IF($G112="","",VLOOKUP($A112,Mitglieder!$D$24:$BG$323,AP$303))</f>
        <v/>
      </c>
      <c r="AQ112" s="45" t="str">
        <f ca="1">IF($G112="","",TEXT(VLOOKUP($A112,Mitglieder!$D$24:$BG$323,AQ$303),"0.00"))</f>
        <v/>
      </c>
      <c r="AR112" s="54" t="str">
        <f ca="1">IF(OR(VLOOKUP($A112,Mitglieder!$D$24:$BG$323,AR$303)="",$G112=""),"",VLOOKUP($A112,Mitglieder!$D$24:$BG$323,AR$303))</f>
        <v/>
      </c>
      <c r="AS112" s="45" t="str">
        <f ca="1">IF($G112="","",TEXT(VLOOKUP($A112,Mitglieder!$D$24:$BG$323,AS$303),"0.00"))</f>
        <v/>
      </c>
      <c r="AT112" s="54" t="str">
        <f ca="1">IF(OR(VLOOKUP($A112,Mitglieder!$D$24:$BG$323,AT$303)="",$G112=""),"",VLOOKUP($A112,Mitglieder!$D$24:$BG$323,AT$303))</f>
        <v/>
      </c>
      <c r="AU112" s="45" t="str">
        <f ca="1">IF($G112="","",TEXT(VLOOKUP($A112,Mitglieder!$D$24:$BG$323,AU$303),"0.00"))</f>
        <v/>
      </c>
      <c r="AV112" s="45" t="str">
        <f ca="1">IF($G112="","",TEXT(VLOOKUP($A112,Mitglieder!$D$24:$BG$323,AV$303),"0.00"))</f>
        <v/>
      </c>
      <c r="AW112" s="42" t="str">
        <f ca="1">IF($G112="","",VLOOKUP($A112,Mitglieder!$D$24:$BG$323,AW$303))</f>
        <v/>
      </c>
      <c r="AX112" s="54" t="str">
        <f ca="1">IF(OR(VLOOKUP($A112,Mitglieder!$D$24:$BG$323,AX$303)="",$G112=""),"",VLOOKUP($A112,Mitglieder!$D$24:$BG$323,AX$303))</f>
        <v/>
      </c>
      <c r="AY112" s="75" t="str">
        <f t="shared" ca="1" si="2"/>
        <v/>
      </c>
      <c r="AZ112" s="43" t="str">
        <f ca="1">IF($G112="","",TEXT(VLOOKUP($A112,Mitglieder!$C$24:$BG$323,AZ$303),"TT.MM.JJJJ"))</f>
        <v/>
      </c>
      <c r="BA112" s="43" t="str">
        <f ca="1">IF($G112="","",TEXT(VLOOKUP($A112,Mitglieder!$C$24:$BG$323,BA$303),"TT.MM.JJJJ"))</f>
        <v/>
      </c>
      <c r="BB112" s="43" t="str">
        <f ca="1">IF($G112="","",TEXT(VLOOKUP($A112,Mitglieder!$C$24:$BG$323,BB$303),"TT.MM.JJJJ"))</f>
        <v/>
      </c>
      <c r="BC112" s="43" t="str">
        <f ca="1">IF($G112="","",TEXT(VLOOKUP($A112,Mitglieder!$C$24:$BG$323,BC$303),"TT.MM.JJJJ"))</f>
        <v/>
      </c>
      <c r="BD112" s="75" t="str">
        <f t="shared" ca="1" si="3"/>
        <v/>
      </c>
      <c r="BE112" s="42" t="str">
        <f ca="1">IF($G112="","",VLOOKUP($A112,Mitglieder!$D$24:$BG$323,BE$303))</f>
        <v/>
      </c>
      <c r="BF112" s="42" t="str">
        <f ca="1">IF($G112="","",VLOOKUP($A112,Mitglieder!$D$24:$BG$323,BF$303))</f>
        <v/>
      </c>
      <c r="BH112" s="75" t="str">
        <f ca="1">IF(G112="","",AY112+'Details Verein'!$D$25)</f>
        <v/>
      </c>
    </row>
    <row r="113" spans="1:60" x14ac:dyDescent="0.35">
      <c r="A113" s="42">
        <v>113</v>
      </c>
      <c r="B113" s="42"/>
      <c r="C113" s="42">
        <f ca="1">VLOOKUP($A113,Mitglieder!$D$24:$BA$323,C$303)</f>
        <v>1.0299999999999967</v>
      </c>
      <c r="D113" s="42"/>
      <c r="E113" s="42" t="str">
        <f ca="1">IF($G113="","",VLOOKUP($A113,Mitglieder!$D$24:$BG$323,E$303))</f>
        <v/>
      </c>
      <c r="F113" s="54" t="str">
        <f ca="1">IF(OR(VLOOKUP($A113,Mitglieder!$D$24:$BG$323,F$303)="",$G113=""),"",VLOOKUP($A113,Mitglieder!$D$24:$BG$323,F$303))</f>
        <v/>
      </c>
      <c r="G113" s="72" t="str">
        <f ca="1">IF(C113/ROUND(C113,0)=1,VLOOKUP($A113,Mitglieder!$D$24:$BA$323,G$303),"")</f>
        <v/>
      </c>
      <c r="H113" s="42" t="str">
        <f ca="1">IF($G113="","",VLOOKUP($A113,Mitglieder!$D$24:$BG$323,H$303))</f>
        <v/>
      </c>
      <c r="I113" s="54" t="str">
        <f ca="1">IF(OR(VLOOKUP($A113,Mitglieder!$D$24:$BG$323,I$303)="",$G113=""),"",VLOOKUP($A113,Mitglieder!$D$24:$BG$323,I$303))</f>
        <v/>
      </c>
      <c r="J113" s="42" t="str">
        <f ca="1">IF($G113="","",VLOOKUP($A113,Mitglieder!$D$24:$BG$323,J$303))</f>
        <v/>
      </c>
      <c r="K113" s="54" t="str">
        <f ca="1">IF(OR(VLOOKUP($A113,Mitglieder!$D$24:$BG$323,K$303)="",$G113=""),"",VLOOKUP($A113,Mitglieder!$D$24:$BG$323,K$303))</f>
        <v/>
      </c>
      <c r="L113" s="42" t="str">
        <f ca="1">IF($G113="","",VLOOKUP($A113,Mitglieder!$D$24:$BG$323,L$303))</f>
        <v/>
      </c>
      <c r="M113" s="42" t="str">
        <f ca="1">IF($G113="","",VLOOKUP($A113,Mitglieder!$D$24:$BG$323,M$303))</f>
        <v/>
      </c>
      <c r="N113" s="42" t="str">
        <f ca="1">IF($G113="","",VLOOKUP($A113,Mitglieder!$D$24:$BG$323,N$303))</f>
        <v/>
      </c>
      <c r="O113" s="42" t="str">
        <f ca="1">IF($G113="","",VLOOKUP($A113,Mitglieder!$D$24:$BG$323,O$303))</f>
        <v/>
      </c>
      <c r="P113" s="42" t="str">
        <f ca="1">IF($G113="","",VLOOKUP($A113,Mitglieder!$D$24:$BG$323,P$303))</f>
        <v/>
      </c>
      <c r="Q113" s="42" t="str">
        <f ca="1">IF($G113="","",VLOOKUP($A113,Mitglieder!$D$24:$BG$323,Q$303))</f>
        <v/>
      </c>
      <c r="R113" s="54" t="str">
        <f ca="1">IF(OR(VLOOKUP($A113,Mitglieder!$D$24:$BG$323,R$303)="",$G113=""),"",VLOOKUP($A113,Mitglieder!$D$24:$BG$323,R$303))</f>
        <v/>
      </c>
      <c r="S113" s="43" t="str">
        <f ca="1">IF($G113="","",TEXT(VLOOKUP($A113,Mitglieder!$D$24:$BG$323,S$303),"TT.MM.JJJJ"))</f>
        <v/>
      </c>
      <c r="T113" s="43" t="str">
        <f ca="1">IF($G113="","",TEXT(VLOOKUP($A113,Mitglieder!$D$24:$BG$323,T$303),"TT.MM.JJJJ"))</f>
        <v/>
      </c>
      <c r="U113" s="43" t="str">
        <f ca="1">IF($G113="","",TEXT(VLOOKUP($A113,Mitglieder!$D$24:$BG$323,U$303),"TT.MM.JJJJ"))</f>
        <v/>
      </c>
      <c r="V113" s="54" t="str">
        <f ca="1">IF(OR(VLOOKUP($A113,Mitglieder!$D$24:$BG$323,V$303)="",$G113=""),"",VLOOKUP($A113,Mitglieder!$D$24:$BG$323,V$303))</f>
        <v/>
      </c>
      <c r="W113" s="54" t="str">
        <f ca="1">IF(OR(VLOOKUP($A113,Mitglieder!$D$24:$BG$323,W$303)="",$G113=""),"",VLOOKUP($A113,Mitglieder!$D$24:$BG$323,W$303))</f>
        <v/>
      </c>
      <c r="X113" s="54" t="str">
        <f ca="1">IF(OR(VLOOKUP($A113,Mitglieder!$D$24:$BG$323,X$303)="",$G113=""),"",VLOOKUP($A113,Mitglieder!$D$24:$BG$323,X$303))</f>
        <v/>
      </c>
      <c r="Y113" s="54" t="str">
        <f ca="1">IF(OR(VLOOKUP($A113,Mitglieder!$D$24:$BG$323,Y$303)="",$G113=""),"",VLOOKUP($A113,Mitglieder!$D$24:$BG$323,Y$303))</f>
        <v/>
      </c>
      <c r="Z113" s="54" t="str">
        <f ca="1">IF(OR(VLOOKUP($A113,Mitglieder!$D$24:$BG$323,Z$303)="",$G113=""),"",VLOOKUP($A113,Mitglieder!$D$24:$BG$323,Z$303))</f>
        <v/>
      </c>
      <c r="AA113" s="54" t="str">
        <f ca="1">IF(OR(VLOOKUP($A113,Mitglieder!$D$24:$BG$323,AA$303)="",$G113=""),"",VLOOKUP($A113,Mitglieder!$D$24:$BG$323,AA$303))</f>
        <v/>
      </c>
      <c r="AB113" s="54" t="str">
        <f ca="1">IF(OR(VLOOKUP($A113,Mitglieder!$D$24:$BG$323,AB$303)="",$G113=""),"",VLOOKUP($A113,Mitglieder!$D$24:$BG$323,AB$303))</f>
        <v/>
      </c>
      <c r="AC113" s="54" t="str">
        <f ca="1">IF(OR(VLOOKUP($A113,Mitglieder!$D$24:$BG$323,AC$303)="",$G113=""),"",VLOOKUP($A113,Mitglieder!$D$24:$BG$323,AC$303))</f>
        <v/>
      </c>
      <c r="AD113" s="54" t="str">
        <f ca="1">IF(OR(VLOOKUP($A113,Mitglieder!$D$24:$BG$323,AD$303)="",$G113=""),"",VLOOKUP($A113,Mitglieder!$D$24:$BG$323,AD$303))</f>
        <v/>
      </c>
      <c r="AE113" s="54" t="str">
        <f ca="1">IF(OR(VLOOKUP($A113,Mitglieder!$D$24:$BG$323,AE$303)="",$G113=""),"",VLOOKUP($A113,Mitglieder!$D$24:$BG$323,AE$303))</f>
        <v/>
      </c>
      <c r="AF113" s="54" t="str">
        <f ca="1">IF(OR(VLOOKUP($A113,Mitglieder!$D$24:$BG$323,AF$303)="",$G113=""),"",VLOOKUP($A113,Mitglieder!$D$24:$BG$323,AF$303))</f>
        <v/>
      </c>
      <c r="AG113" s="54" t="str">
        <f ca="1">IF(OR(VLOOKUP($A113,Mitglieder!$D$24:$BG$323,AG$303)="",$G113=""),"",VLOOKUP($A113,Mitglieder!$D$24:$BG$323,AG$303))</f>
        <v/>
      </c>
      <c r="AH113" s="54" t="str">
        <f ca="1">IF(OR(VLOOKUP($A113,Mitglieder!$D$24:$BG$323,AH$303)="",$G113=""),"",VLOOKUP($A113,Mitglieder!$D$24:$BG$323,AH$303))</f>
        <v/>
      </c>
      <c r="AI113" s="54" t="str">
        <f ca="1">IF(OR(VLOOKUP($A113,Mitglieder!$D$24:$BG$323,AI$303)="",$G113=""),"",VLOOKUP($A113,Mitglieder!$D$24:$BG$323,AI$303))</f>
        <v/>
      </c>
      <c r="AJ113" s="54" t="str">
        <f ca="1">IF(OR(VLOOKUP($A113,Mitglieder!$D$24:$BG$323,AJ$303)="",$G113=""),"",VLOOKUP($A113,Mitglieder!$D$24:$BG$323,AJ$303))</f>
        <v/>
      </c>
      <c r="AK113" s="54" t="str">
        <f ca="1">IF(OR(VLOOKUP($A113,Mitglieder!$D$24:$BG$323,AK$303)="",$G113=""),"",VLOOKUP($A113,Mitglieder!$D$24:$BG$323,AK$303))</f>
        <v/>
      </c>
      <c r="AL113" s="54" t="str">
        <f ca="1">IF(OR(VLOOKUP($A113,Mitglieder!$D$24:$BG$323,AL$303)="",$G113=""),"",VLOOKUP($A113,Mitglieder!$D$24:$BG$323,AL$303))</f>
        <v/>
      </c>
      <c r="AM113" s="42" t="str">
        <f ca="1">IF($G113="","",VLOOKUP($A113,Mitglieder!$D$24:$BG$323,AM$303))</f>
        <v/>
      </c>
      <c r="AN113" s="54" t="str">
        <f ca="1">IF(OR(VLOOKUP($A113,Mitglieder!$D$24:$BG$323,AN$303)="",$G113=""),"",VLOOKUP($A113,Mitglieder!$D$24:$BG$323,AN$303))</f>
        <v/>
      </c>
      <c r="AO113" s="43" t="str">
        <f ca="1">IF($G113="","",TEXT(VLOOKUP($A113,Mitglieder!$D$24:$BG$323,AO$303),"TT.MM.JJJJ"))</f>
        <v/>
      </c>
      <c r="AP113" s="42" t="str">
        <f ca="1">IF($G113="","",VLOOKUP($A113,Mitglieder!$D$24:$BG$323,AP$303))</f>
        <v/>
      </c>
      <c r="AQ113" s="45" t="str">
        <f ca="1">IF($G113="","",TEXT(VLOOKUP($A113,Mitglieder!$D$24:$BG$323,AQ$303),"0.00"))</f>
        <v/>
      </c>
      <c r="AR113" s="54" t="str">
        <f ca="1">IF(OR(VLOOKUP($A113,Mitglieder!$D$24:$BG$323,AR$303)="",$G113=""),"",VLOOKUP($A113,Mitglieder!$D$24:$BG$323,AR$303))</f>
        <v/>
      </c>
      <c r="AS113" s="45" t="str">
        <f ca="1">IF($G113="","",TEXT(VLOOKUP($A113,Mitglieder!$D$24:$BG$323,AS$303),"0.00"))</f>
        <v/>
      </c>
      <c r="AT113" s="54" t="str">
        <f ca="1">IF(OR(VLOOKUP($A113,Mitglieder!$D$24:$BG$323,AT$303)="",$G113=""),"",VLOOKUP($A113,Mitglieder!$D$24:$BG$323,AT$303))</f>
        <v/>
      </c>
      <c r="AU113" s="45" t="str">
        <f ca="1">IF($G113="","",TEXT(VLOOKUP($A113,Mitglieder!$D$24:$BG$323,AU$303),"0.00"))</f>
        <v/>
      </c>
      <c r="AV113" s="45" t="str">
        <f ca="1">IF($G113="","",TEXT(VLOOKUP($A113,Mitglieder!$D$24:$BG$323,AV$303),"0.00"))</f>
        <v/>
      </c>
      <c r="AW113" s="42" t="str">
        <f ca="1">IF($G113="","",VLOOKUP($A113,Mitglieder!$D$24:$BG$323,AW$303))</f>
        <v/>
      </c>
      <c r="AX113" s="54" t="str">
        <f ca="1">IF(OR(VLOOKUP($A113,Mitglieder!$D$24:$BG$323,AX$303)="",$G113=""),"",VLOOKUP($A113,Mitglieder!$D$24:$BG$323,AX$303))</f>
        <v/>
      </c>
      <c r="AY113" s="75" t="str">
        <f t="shared" ca="1" si="2"/>
        <v/>
      </c>
      <c r="AZ113" s="43" t="str">
        <f ca="1">IF($G113="","",TEXT(VLOOKUP($A113,Mitglieder!$C$24:$BG$323,AZ$303),"TT.MM.JJJJ"))</f>
        <v/>
      </c>
      <c r="BA113" s="43" t="str">
        <f ca="1">IF($G113="","",TEXT(VLOOKUP($A113,Mitglieder!$C$24:$BG$323,BA$303),"TT.MM.JJJJ"))</f>
        <v/>
      </c>
      <c r="BB113" s="43" t="str">
        <f ca="1">IF($G113="","",TEXT(VLOOKUP($A113,Mitglieder!$C$24:$BG$323,BB$303),"TT.MM.JJJJ"))</f>
        <v/>
      </c>
      <c r="BC113" s="43" t="str">
        <f ca="1">IF($G113="","",TEXT(VLOOKUP($A113,Mitglieder!$C$24:$BG$323,BC$303),"TT.MM.JJJJ"))</f>
        <v/>
      </c>
      <c r="BD113" s="75" t="str">
        <f t="shared" ca="1" si="3"/>
        <v/>
      </c>
      <c r="BE113" s="42" t="str">
        <f ca="1">IF($G113="","",VLOOKUP($A113,Mitglieder!$D$24:$BG$323,BE$303))</f>
        <v/>
      </c>
      <c r="BF113" s="42" t="str">
        <f ca="1">IF($G113="","",VLOOKUP($A113,Mitglieder!$D$24:$BG$323,BF$303))</f>
        <v/>
      </c>
      <c r="BH113" s="75" t="str">
        <f ca="1">IF(G113="","",AY113+'Details Verein'!$D$25)</f>
        <v/>
      </c>
    </row>
    <row r="114" spans="1:60" x14ac:dyDescent="0.35">
      <c r="A114" s="42">
        <v>114</v>
      </c>
      <c r="B114" s="42"/>
      <c r="C114" s="42">
        <f ca="1">VLOOKUP($A114,Mitglieder!$D$24:$BA$323,C$303)</f>
        <v>1.0299999999999967</v>
      </c>
      <c r="D114" s="42"/>
      <c r="E114" s="42" t="str">
        <f ca="1">IF($G114="","",VLOOKUP($A114,Mitglieder!$D$24:$BG$323,E$303))</f>
        <v/>
      </c>
      <c r="F114" s="54" t="str">
        <f ca="1">IF(OR(VLOOKUP($A114,Mitglieder!$D$24:$BG$323,F$303)="",$G114=""),"",VLOOKUP($A114,Mitglieder!$D$24:$BG$323,F$303))</f>
        <v/>
      </c>
      <c r="G114" s="72" t="str">
        <f ca="1">IF(C114/ROUND(C114,0)=1,VLOOKUP($A114,Mitglieder!$D$24:$BA$323,G$303),"")</f>
        <v/>
      </c>
      <c r="H114" s="42" t="str">
        <f ca="1">IF($G114="","",VLOOKUP($A114,Mitglieder!$D$24:$BG$323,H$303))</f>
        <v/>
      </c>
      <c r="I114" s="54" t="str">
        <f ca="1">IF(OR(VLOOKUP($A114,Mitglieder!$D$24:$BG$323,I$303)="",$G114=""),"",VLOOKUP($A114,Mitglieder!$D$24:$BG$323,I$303))</f>
        <v/>
      </c>
      <c r="J114" s="42" t="str">
        <f ca="1">IF($G114="","",VLOOKUP($A114,Mitglieder!$D$24:$BG$323,J$303))</f>
        <v/>
      </c>
      <c r="K114" s="54" t="str">
        <f ca="1">IF(OR(VLOOKUP($A114,Mitglieder!$D$24:$BG$323,K$303)="",$G114=""),"",VLOOKUP($A114,Mitglieder!$D$24:$BG$323,K$303))</f>
        <v/>
      </c>
      <c r="L114" s="42" t="str">
        <f ca="1">IF($G114="","",VLOOKUP($A114,Mitglieder!$D$24:$BG$323,L$303))</f>
        <v/>
      </c>
      <c r="M114" s="42" t="str">
        <f ca="1">IF($G114="","",VLOOKUP($A114,Mitglieder!$D$24:$BG$323,M$303))</f>
        <v/>
      </c>
      <c r="N114" s="42" t="str">
        <f ca="1">IF($G114="","",VLOOKUP($A114,Mitglieder!$D$24:$BG$323,N$303))</f>
        <v/>
      </c>
      <c r="O114" s="42" t="str">
        <f ca="1">IF($G114="","",VLOOKUP($A114,Mitglieder!$D$24:$BG$323,O$303))</f>
        <v/>
      </c>
      <c r="P114" s="42" t="str">
        <f ca="1">IF($G114="","",VLOOKUP($A114,Mitglieder!$D$24:$BG$323,P$303))</f>
        <v/>
      </c>
      <c r="Q114" s="42" t="str">
        <f ca="1">IF($G114="","",VLOOKUP($A114,Mitglieder!$D$24:$BG$323,Q$303))</f>
        <v/>
      </c>
      <c r="R114" s="54" t="str">
        <f ca="1">IF(OR(VLOOKUP($A114,Mitglieder!$D$24:$BG$323,R$303)="",$G114=""),"",VLOOKUP($A114,Mitglieder!$D$24:$BG$323,R$303))</f>
        <v/>
      </c>
      <c r="S114" s="43" t="str">
        <f ca="1">IF($G114="","",TEXT(VLOOKUP($A114,Mitglieder!$D$24:$BG$323,S$303),"TT.MM.JJJJ"))</f>
        <v/>
      </c>
      <c r="T114" s="43" t="str">
        <f ca="1">IF($G114="","",TEXT(VLOOKUP($A114,Mitglieder!$D$24:$BG$323,T$303),"TT.MM.JJJJ"))</f>
        <v/>
      </c>
      <c r="U114" s="43" t="str">
        <f ca="1">IF($G114="","",TEXT(VLOOKUP($A114,Mitglieder!$D$24:$BG$323,U$303),"TT.MM.JJJJ"))</f>
        <v/>
      </c>
      <c r="V114" s="54" t="str">
        <f ca="1">IF(OR(VLOOKUP($A114,Mitglieder!$D$24:$BG$323,V$303)="",$G114=""),"",VLOOKUP($A114,Mitglieder!$D$24:$BG$323,V$303))</f>
        <v/>
      </c>
      <c r="W114" s="54" t="str">
        <f ca="1">IF(OR(VLOOKUP($A114,Mitglieder!$D$24:$BG$323,W$303)="",$G114=""),"",VLOOKUP($A114,Mitglieder!$D$24:$BG$323,W$303))</f>
        <v/>
      </c>
      <c r="X114" s="54" t="str">
        <f ca="1">IF(OR(VLOOKUP($A114,Mitglieder!$D$24:$BG$323,X$303)="",$G114=""),"",VLOOKUP($A114,Mitglieder!$D$24:$BG$323,X$303))</f>
        <v/>
      </c>
      <c r="Y114" s="54" t="str">
        <f ca="1">IF(OR(VLOOKUP($A114,Mitglieder!$D$24:$BG$323,Y$303)="",$G114=""),"",VLOOKUP($A114,Mitglieder!$D$24:$BG$323,Y$303))</f>
        <v/>
      </c>
      <c r="Z114" s="54" t="str">
        <f ca="1">IF(OR(VLOOKUP($A114,Mitglieder!$D$24:$BG$323,Z$303)="",$G114=""),"",VLOOKUP($A114,Mitglieder!$D$24:$BG$323,Z$303))</f>
        <v/>
      </c>
      <c r="AA114" s="54" t="str">
        <f ca="1">IF(OR(VLOOKUP($A114,Mitglieder!$D$24:$BG$323,AA$303)="",$G114=""),"",VLOOKUP($A114,Mitglieder!$D$24:$BG$323,AA$303))</f>
        <v/>
      </c>
      <c r="AB114" s="54" t="str">
        <f ca="1">IF(OR(VLOOKUP($A114,Mitglieder!$D$24:$BG$323,AB$303)="",$G114=""),"",VLOOKUP($A114,Mitglieder!$D$24:$BG$323,AB$303))</f>
        <v/>
      </c>
      <c r="AC114" s="54" t="str">
        <f ca="1">IF(OR(VLOOKUP($A114,Mitglieder!$D$24:$BG$323,AC$303)="",$G114=""),"",VLOOKUP($A114,Mitglieder!$D$24:$BG$323,AC$303))</f>
        <v/>
      </c>
      <c r="AD114" s="54" t="str">
        <f ca="1">IF(OR(VLOOKUP($A114,Mitglieder!$D$24:$BG$323,AD$303)="",$G114=""),"",VLOOKUP($A114,Mitglieder!$D$24:$BG$323,AD$303))</f>
        <v/>
      </c>
      <c r="AE114" s="54" t="str">
        <f ca="1">IF(OR(VLOOKUP($A114,Mitglieder!$D$24:$BG$323,AE$303)="",$G114=""),"",VLOOKUP($A114,Mitglieder!$D$24:$BG$323,AE$303))</f>
        <v/>
      </c>
      <c r="AF114" s="54" t="str">
        <f ca="1">IF(OR(VLOOKUP($A114,Mitglieder!$D$24:$BG$323,AF$303)="",$G114=""),"",VLOOKUP($A114,Mitglieder!$D$24:$BG$323,AF$303))</f>
        <v/>
      </c>
      <c r="AG114" s="54" t="str">
        <f ca="1">IF(OR(VLOOKUP($A114,Mitglieder!$D$24:$BG$323,AG$303)="",$G114=""),"",VLOOKUP($A114,Mitglieder!$D$24:$BG$323,AG$303))</f>
        <v/>
      </c>
      <c r="AH114" s="54" t="str">
        <f ca="1">IF(OR(VLOOKUP($A114,Mitglieder!$D$24:$BG$323,AH$303)="",$G114=""),"",VLOOKUP($A114,Mitglieder!$D$24:$BG$323,AH$303))</f>
        <v/>
      </c>
      <c r="AI114" s="54" t="str">
        <f ca="1">IF(OR(VLOOKUP($A114,Mitglieder!$D$24:$BG$323,AI$303)="",$G114=""),"",VLOOKUP($A114,Mitglieder!$D$24:$BG$323,AI$303))</f>
        <v/>
      </c>
      <c r="AJ114" s="54" t="str">
        <f ca="1">IF(OR(VLOOKUP($A114,Mitglieder!$D$24:$BG$323,AJ$303)="",$G114=""),"",VLOOKUP($A114,Mitglieder!$D$24:$BG$323,AJ$303))</f>
        <v/>
      </c>
      <c r="AK114" s="54" t="str">
        <f ca="1">IF(OR(VLOOKUP($A114,Mitglieder!$D$24:$BG$323,AK$303)="",$G114=""),"",VLOOKUP($A114,Mitglieder!$D$24:$BG$323,AK$303))</f>
        <v/>
      </c>
      <c r="AL114" s="54" t="str">
        <f ca="1">IF(OR(VLOOKUP($A114,Mitglieder!$D$24:$BG$323,AL$303)="",$G114=""),"",VLOOKUP($A114,Mitglieder!$D$24:$BG$323,AL$303))</f>
        <v/>
      </c>
      <c r="AM114" s="42" t="str">
        <f ca="1">IF($G114="","",VLOOKUP($A114,Mitglieder!$D$24:$BG$323,AM$303))</f>
        <v/>
      </c>
      <c r="AN114" s="54" t="str">
        <f ca="1">IF(OR(VLOOKUP($A114,Mitglieder!$D$24:$BG$323,AN$303)="",$G114=""),"",VLOOKUP($A114,Mitglieder!$D$24:$BG$323,AN$303))</f>
        <v/>
      </c>
      <c r="AO114" s="43" t="str">
        <f ca="1">IF($G114="","",TEXT(VLOOKUP($A114,Mitglieder!$D$24:$BG$323,AO$303),"TT.MM.JJJJ"))</f>
        <v/>
      </c>
      <c r="AP114" s="42" t="str">
        <f ca="1">IF($G114="","",VLOOKUP($A114,Mitglieder!$D$24:$BG$323,AP$303))</f>
        <v/>
      </c>
      <c r="AQ114" s="45" t="str">
        <f ca="1">IF($G114="","",TEXT(VLOOKUP($A114,Mitglieder!$D$24:$BG$323,AQ$303),"0.00"))</f>
        <v/>
      </c>
      <c r="AR114" s="54" t="str">
        <f ca="1">IF(OR(VLOOKUP($A114,Mitglieder!$D$24:$BG$323,AR$303)="",$G114=""),"",VLOOKUP($A114,Mitglieder!$D$24:$BG$323,AR$303))</f>
        <v/>
      </c>
      <c r="AS114" s="45" t="str">
        <f ca="1">IF($G114="","",TEXT(VLOOKUP($A114,Mitglieder!$D$24:$BG$323,AS$303),"0.00"))</f>
        <v/>
      </c>
      <c r="AT114" s="54" t="str">
        <f ca="1">IF(OR(VLOOKUP($A114,Mitglieder!$D$24:$BG$323,AT$303)="",$G114=""),"",VLOOKUP($A114,Mitglieder!$D$24:$BG$323,AT$303))</f>
        <v/>
      </c>
      <c r="AU114" s="45" t="str">
        <f ca="1">IF($G114="","",TEXT(VLOOKUP($A114,Mitglieder!$D$24:$BG$323,AU$303),"0.00"))</f>
        <v/>
      </c>
      <c r="AV114" s="45" t="str">
        <f ca="1">IF($G114="","",TEXT(VLOOKUP($A114,Mitglieder!$D$24:$BG$323,AV$303),"0.00"))</f>
        <v/>
      </c>
      <c r="AW114" s="42" t="str">
        <f ca="1">IF($G114="","",VLOOKUP($A114,Mitglieder!$D$24:$BG$323,AW$303))</f>
        <v/>
      </c>
      <c r="AX114" s="54" t="str">
        <f ca="1">IF(OR(VLOOKUP($A114,Mitglieder!$D$24:$BG$323,AX$303)="",$G114=""),"",VLOOKUP($A114,Mitglieder!$D$24:$BG$323,AX$303))</f>
        <v/>
      </c>
      <c r="AY114" s="75" t="str">
        <f t="shared" ca="1" si="2"/>
        <v/>
      </c>
      <c r="AZ114" s="43" t="str">
        <f ca="1">IF($G114="","",TEXT(VLOOKUP($A114,Mitglieder!$C$24:$BG$323,AZ$303),"TT.MM.JJJJ"))</f>
        <v/>
      </c>
      <c r="BA114" s="43" t="str">
        <f ca="1">IF($G114="","",TEXT(VLOOKUP($A114,Mitglieder!$C$24:$BG$323,BA$303),"TT.MM.JJJJ"))</f>
        <v/>
      </c>
      <c r="BB114" s="43" t="str">
        <f ca="1">IF($G114="","",TEXT(VLOOKUP($A114,Mitglieder!$C$24:$BG$323,BB$303),"TT.MM.JJJJ"))</f>
        <v/>
      </c>
      <c r="BC114" s="43" t="str">
        <f ca="1">IF($G114="","",TEXT(VLOOKUP($A114,Mitglieder!$C$24:$BG$323,BC$303),"TT.MM.JJJJ"))</f>
        <v/>
      </c>
      <c r="BD114" s="75" t="str">
        <f t="shared" ca="1" si="3"/>
        <v/>
      </c>
      <c r="BE114" s="42" t="str">
        <f ca="1">IF($G114="","",VLOOKUP($A114,Mitglieder!$D$24:$BG$323,BE$303))</f>
        <v/>
      </c>
      <c r="BF114" s="42" t="str">
        <f ca="1">IF($G114="","",VLOOKUP($A114,Mitglieder!$D$24:$BG$323,BF$303))</f>
        <v/>
      </c>
      <c r="BH114" s="75" t="str">
        <f ca="1">IF(G114="","",AY114+'Details Verein'!$D$25)</f>
        <v/>
      </c>
    </row>
    <row r="115" spans="1:60" x14ac:dyDescent="0.35">
      <c r="A115" s="42">
        <v>115</v>
      </c>
      <c r="B115" s="42"/>
      <c r="C115" s="42">
        <f ca="1">VLOOKUP($A115,Mitglieder!$D$24:$BA$323,C$303)</f>
        <v>1.0299999999999967</v>
      </c>
      <c r="D115" s="42"/>
      <c r="E115" s="42" t="str">
        <f ca="1">IF($G115="","",VLOOKUP($A115,Mitglieder!$D$24:$BG$323,E$303))</f>
        <v/>
      </c>
      <c r="F115" s="54" t="str">
        <f ca="1">IF(OR(VLOOKUP($A115,Mitglieder!$D$24:$BG$323,F$303)="",$G115=""),"",VLOOKUP($A115,Mitglieder!$D$24:$BG$323,F$303))</f>
        <v/>
      </c>
      <c r="G115" s="72" t="str">
        <f ca="1">IF(C115/ROUND(C115,0)=1,VLOOKUP($A115,Mitglieder!$D$24:$BA$323,G$303),"")</f>
        <v/>
      </c>
      <c r="H115" s="42" t="str">
        <f ca="1">IF($G115="","",VLOOKUP($A115,Mitglieder!$D$24:$BG$323,H$303))</f>
        <v/>
      </c>
      <c r="I115" s="54" t="str">
        <f ca="1">IF(OR(VLOOKUP($A115,Mitglieder!$D$24:$BG$323,I$303)="",$G115=""),"",VLOOKUP($A115,Mitglieder!$D$24:$BG$323,I$303))</f>
        <v/>
      </c>
      <c r="J115" s="42" t="str">
        <f ca="1">IF($G115="","",VLOOKUP($A115,Mitglieder!$D$24:$BG$323,J$303))</f>
        <v/>
      </c>
      <c r="K115" s="54" t="str">
        <f ca="1">IF(OR(VLOOKUP($A115,Mitglieder!$D$24:$BG$323,K$303)="",$G115=""),"",VLOOKUP($A115,Mitglieder!$D$24:$BG$323,K$303))</f>
        <v/>
      </c>
      <c r="L115" s="42" t="str">
        <f ca="1">IF($G115="","",VLOOKUP($A115,Mitglieder!$D$24:$BG$323,L$303))</f>
        <v/>
      </c>
      <c r="M115" s="42" t="str">
        <f ca="1">IF($G115="","",VLOOKUP($A115,Mitglieder!$D$24:$BG$323,M$303))</f>
        <v/>
      </c>
      <c r="N115" s="42" t="str">
        <f ca="1">IF($G115="","",VLOOKUP($A115,Mitglieder!$D$24:$BG$323,N$303))</f>
        <v/>
      </c>
      <c r="O115" s="42" t="str">
        <f ca="1">IF($G115="","",VLOOKUP($A115,Mitglieder!$D$24:$BG$323,O$303))</f>
        <v/>
      </c>
      <c r="P115" s="42" t="str">
        <f ca="1">IF($G115="","",VLOOKUP($A115,Mitglieder!$D$24:$BG$323,P$303))</f>
        <v/>
      </c>
      <c r="Q115" s="42" t="str">
        <f ca="1">IF($G115="","",VLOOKUP($A115,Mitglieder!$D$24:$BG$323,Q$303))</f>
        <v/>
      </c>
      <c r="R115" s="54" t="str">
        <f ca="1">IF(OR(VLOOKUP($A115,Mitglieder!$D$24:$BG$323,R$303)="",$G115=""),"",VLOOKUP($A115,Mitglieder!$D$24:$BG$323,R$303))</f>
        <v/>
      </c>
      <c r="S115" s="43" t="str">
        <f ca="1">IF($G115="","",TEXT(VLOOKUP($A115,Mitglieder!$D$24:$BG$323,S$303),"TT.MM.JJJJ"))</f>
        <v/>
      </c>
      <c r="T115" s="43" t="str">
        <f ca="1">IF($G115="","",TEXT(VLOOKUP($A115,Mitglieder!$D$24:$BG$323,T$303),"TT.MM.JJJJ"))</f>
        <v/>
      </c>
      <c r="U115" s="43" t="str">
        <f ca="1">IF($G115="","",TEXT(VLOOKUP($A115,Mitglieder!$D$24:$BG$323,U$303),"TT.MM.JJJJ"))</f>
        <v/>
      </c>
      <c r="V115" s="54" t="str">
        <f ca="1">IF(OR(VLOOKUP($A115,Mitglieder!$D$24:$BG$323,V$303)="",$G115=""),"",VLOOKUP($A115,Mitglieder!$D$24:$BG$323,V$303))</f>
        <v/>
      </c>
      <c r="W115" s="54" t="str">
        <f ca="1">IF(OR(VLOOKUP($A115,Mitglieder!$D$24:$BG$323,W$303)="",$G115=""),"",VLOOKUP($A115,Mitglieder!$D$24:$BG$323,W$303))</f>
        <v/>
      </c>
      <c r="X115" s="54" t="str">
        <f ca="1">IF(OR(VLOOKUP($A115,Mitglieder!$D$24:$BG$323,X$303)="",$G115=""),"",VLOOKUP($A115,Mitglieder!$D$24:$BG$323,X$303))</f>
        <v/>
      </c>
      <c r="Y115" s="54" t="str">
        <f ca="1">IF(OR(VLOOKUP($A115,Mitglieder!$D$24:$BG$323,Y$303)="",$G115=""),"",VLOOKUP($A115,Mitglieder!$D$24:$BG$323,Y$303))</f>
        <v/>
      </c>
      <c r="Z115" s="54" t="str">
        <f ca="1">IF(OR(VLOOKUP($A115,Mitglieder!$D$24:$BG$323,Z$303)="",$G115=""),"",VLOOKUP($A115,Mitglieder!$D$24:$BG$323,Z$303))</f>
        <v/>
      </c>
      <c r="AA115" s="54" t="str">
        <f ca="1">IF(OR(VLOOKUP($A115,Mitglieder!$D$24:$BG$323,AA$303)="",$G115=""),"",VLOOKUP($A115,Mitglieder!$D$24:$BG$323,AA$303))</f>
        <v/>
      </c>
      <c r="AB115" s="54" t="str">
        <f ca="1">IF(OR(VLOOKUP($A115,Mitglieder!$D$24:$BG$323,AB$303)="",$G115=""),"",VLOOKUP($A115,Mitglieder!$D$24:$BG$323,AB$303))</f>
        <v/>
      </c>
      <c r="AC115" s="54" t="str">
        <f ca="1">IF(OR(VLOOKUP($A115,Mitglieder!$D$24:$BG$323,AC$303)="",$G115=""),"",VLOOKUP($A115,Mitglieder!$D$24:$BG$323,AC$303))</f>
        <v/>
      </c>
      <c r="AD115" s="54" t="str">
        <f ca="1">IF(OR(VLOOKUP($A115,Mitglieder!$D$24:$BG$323,AD$303)="",$G115=""),"",VLOOKUP($A115,Mitglieder!$D$24:$BG$323,AD$303))</f>
        <v/>
      </c>
      <c r="AE115" s="54" t="str">
        <f ca="1">IF(OR(VLOOKUP($A115,Mitglieder!$D$24:$BG$323,AE$303)="",$G115=""),"",VLOOKUP($A115,Mitglieder!$D$24:$BG$323,AE$303))</f>
        <v/>
      </c>
      <c r="AF115" s="54" t="str">
        <f ca="1">IF(OR(VLOOKUP($A115,Mitglieder!$D$24:$BG$323,AF$303)="",$G115=""),"",VLOOKUP($A115,Mitglieder!$D$24:$BG$323,AF$303))</f>
        <v/>
      </c>
      <c r="AG115" s="54" t="str">
        <f ca="1">IF(OR(VLOOKUP($A115,Mitglieder!$D$24:$BG$323,AG$303)="",$G115=""),"",VLOOKUP($A115,Mitglieder!$D$24:$BG$323,AG$303))</f>
        <v/>
      </c>
      <c r="AH115" s="54" t="str">
        <f ca="1">IF(OR(VLOOKUP($A115,Mitglieder!$D$24:$BG$323,AH$303)="",$G115=""),"",VLOOKUP($A115,Mitglieder!$D$24:$BG$323,AH$303))</f>
        <v/>
      </c>
      <c r="AI115" s="54" t="str">
        <f ca="1">IF(OR(VLOOKUP($A115,Mitglieder!$D$24:$BG$323,AI$303)="",$G115=""),"",VLOOKUP($A115,Mitglieder!$D$24:$BG$323,AI$303))</f>
        <v/>
      </c>
      <c r="AJ115" s="54" t="str">
        <f ca="1">IF(OR(VLOOKUP($A115,Mitglieder!$D$24:$BG$323,AJ$303)="",$G115=""),"",VLOOKUP($A115,Mitglieder!$D$24:$BG$323,AJ$303))</f>
        <v/>
      </c>
      <c r="AK115" s="54" t="str">
        <f ca="1">IF(OR(VLOOKUP($A115,Mitglieder!$D$24:$BG$323,AK$303)="",$G115=""),"",VLOOKUP($A115,Mitglieder!$D$24:$BG$323,AK$303))</f>
        <v/>
      </c>
      <c r="AL115" s="54" t="str">
        <f ca="1">IF(OR(VLOOKUP($A115,Mitglieder!$D$24:$BG$323,AL$303)="",$G115=""),"",VLOOKUP($A115,Mitglieder!$D$24:$BG$323,AL$303))</f>
        <v/>
      </c>
      <c r="AM115" s="42" t="str">
        <f ca="1">IF($G115="","",VLOOKUP($A115,Mitglieder!$D$24:$BG$323,AM$303))</f>
        <v/>
      </c>
      <c r="AN115" s="54" t="str">
        <f ca="1">IF(OR(VLOOKUP($A115,Mitglieder!$D$24:$BG$323,AN$303)="",$G115=""),"",VLOOKUP($A115,Mitglieder!$D$24:$BG$323,AN$303))</f>
        <v/>
      </c>
      <c r="AO115" s="43" t="str">
        <f ca="1">IF($G115="","",TEXT(VLOOKUP($A115,Mitglieder!$D$24:$BG$323,AO$303),"TT.MM.JJJJ"))</f>
        <v/>
      </c>
      <c r="AP115" s="42" t="str">
        <f ca="1">IF($G115="","",VLOOKUP($A115,Mitglieder!$D$24:$BG$323,AP$303))</f>
        <v/>
      </c>
      <c r="AQ115" s="45" t="str">
        <f ca="1">IF($G115="","",TEXT(VLOOKUP($A115,Mitglieder!$D$24:$BG$323,AQ$303),"0.00"))</f>
        <v/>
      </c>
      <c r="AR115" s="54" t="str">
        <f ca="1">IF(OR(VLOOKUP($A115,Mitglieder!$D$24:$BG$323,AR$303)="",$G115=""),"",VLOOKUP($A115,Mitglieder!$D$24:$BG$323,AR$303))</f>
        <v/>
      </c>
      <c r="AS115" s="45" t="str">
        <f ca="1">IF($G115="","",TEXT(VLOOKUP($A115,Mitglieder!$D$24:$BG$323,AS$303),"0.00"))</f>
        <v/>
      </c>
      <c r="AT115" s="54" t="str">
        <f ca="1">IF(OR(VLOOKUP($A115,Mitglieder!$D$24:$BG$323,AT$303)="",$G115=""),"",VLOOKUP($A115,Mitglieder!$D$24:$BG$323,AT$303))</f>
        <v/>
      </c>
      <c r="AU115" s="45" t="str">
        <f ca="1">IF($G115="","",TEXT(VLOOKUP($A115,Mitglieder!$D$24:$BG$323,AU$303),"0.00"))</f>
        <v/>
      </c>
      <c r="AV115" s="45" t="str">
        <f ca="1">IF($G115="","",TEXT(VLOOKUP($A115,Mitglieder!$D$24:$BG$323,AV$303),"0.00"))</f>
        <v/>
      </c>
      <c r="AW115" s="42" t="str">
        <f ca="1">IF($G115="","",VLOOKUP($A115,Mitglieder!$D$24:$BG$323,AW$303))</f>
        <v/>
      </c>
      <c r="AX115" s="54" t="str">
        <f ca="1">IF(OR(VLOOKUP($A115,Mitglieder!$D$24:$BG$323,AX$303)="",$G115=""),"",VLOOKUP($A115,Mitglieder!$D$24:$BG$323,AX$303))</f>
        <v/>
      </c>
      <c r="AY115" s="75" t="str">
        <f t="shared" ca="1" si="2"/>
        <v/>
      </c>
      <c r="AZ115" s="43" t="str">
        <f ca="1">IF($G115="","",TEXT(VLOOKUP($A115,Mitglieder!$C$24:$BG$323,AZ$303),"TT.MM.JJJJ"))</f>
        <v/>
      </c>
      <c r="BA115" s="43" t="str">
        <f ca="1">IF($G115="","",TEXT(VLOOKUP($A115,Mitglieder!$C$24:$BG$323,BA$303),"TT.MM.JJJJ"))</f>
        <v/>
      </c>
      <c r="BB115" s="43" t="str">
        <f ca="1">IF($G115="","",TEXT(VLOOKUP($A115,Mitglieder!$C$24:$BG$323,BB$303),"TT.MM.JJJJ"))</f>
        <v/>
      </c>
      <c r="BC115" s="43" t="str">
        <f ca="1">IF($G115="","",TEXT(VLOOKUP($A115,Mitglieder!$C$24:$BG$323,BC$303),"TT.MM.JJJJ"))</f>
        <v/>
      </c>
      <c r="BD115" s="75" t="str">
        <f t="shared" ca="1" si="3"/>
        <v/>
      </c>
      <c r="BE115" s="42" t="str">
        <f ca="1">IF($G115="","",VLOOKUP($A115,Mitglieder!$D$24:$BG$323,BE$303))</f>
        <v/>
      </c>
      <c r="BF115" s="42" t="str">
        <f ca="1">IF($G115="","",VLOOKUP($A115,Mitglieder!$D$24:$BG$323,BF$303))</f>
        <v/>
      </c>
      <c r="BH115" s="75" t="str">
        <f ca="1">IF(G115="","",AY115+'Details Verein'!$D$25)</f>
        <v/>
      </c>
    </row>
    <row r="116" spans="1:60" x14ac:dyDescent="0.35">
      <c r="A116" s="42">
        <v>116</v>
      </c>
      <c r="B116" s="42"/>
      <c r="C116" s="42">
        <f ca="1">VLOOKUP($A116,Mitglieder!$D$24:$BA$323,C$303)</f>
        <v>1.0299999999999967</v>
      </c>
      <c r="D116" s="42"/>
      <c r="E116" s="42" t="str">
        <f ca="1">IF($G116="","",VLOOKUP($A116,Mitglieder!$D$24:$BG$323,E$303))</f>
        <v/>
      </c>
      <c r="F116" s="54" t="str">
        <f ca="1">IF(OR(VLOOKUP($A116,Mitglieder!$D$24:$BG$323,F$303)="",$G116=""),"",VLOOKUP($A116,Mitglieder!$D$24:$BG$323,F$303))</f>
        <v/>
      </c>
      <c r="G116" s="72" t="str">
        <f ca="1">IF(C116/ROUND(C116,0)=1,VLOOKUP($A116,Mitglieder!$D$24:$BA$323,G$303),"")</f>
        <v/>
      </c>
      <c r="H116" s="42" t="str">
        <f ca="1">IF($G116="","",VLOOKUP($A116,Mitglieder!$D$24:$BG$323,H$303))</f>
        <v/>
      </c>
      <c r="I116" s="54" t="str">
        <f ca="1">IF(OR(VLOOKUP($A116,Mitglieder!$D$24:$BG$323,I$303)="",$G116=""),"",VLOOKUP($A116,Mitglieder!$D$24:$BG$323,I$303))</f>
        <v/>
      </c>
      <c r="J116" s="42" t="str">
        <f ca="1">IF($G116="","",VLOOKUP($A116,Mitglieder!$D$24:$BG$323,J$303))</f>
        <v/>
      </c>
      <c r="K116" s="54" t="str">
        <f ca="1">IF(OR(VLOOKUP($A116,Mitglieder!$D$24:$BG$323,K$303)="",$G116=""),"",VLOOKUP($A116,Mitglieder!$D$24:$BG$323,K$303))</f>
        <v/>
      </c>
      <c r="L116" s="42" t="str">
        <f ca="1">IF($G116="","",VLOOKUP($A116,Mitglieder!$D$24:$BG$323,L$303))</f>
        <v/>
      </c>
      <c r="M116" s="42" t="str">
        <f ca="1">IF($G116="","",VLOOKUP($A116,Mitglieder!$D$24:$BG$323,M$303))</f>
        <v/>
      </c>
      <c r="N116" s="42" t="str">
        <f ca="1">IF($G116="","",VLOOKUP($A116,Mitglieder!$D$24:$BG$323,N$303))</f>
        <v/>
      </c>
      <c r="O116" s="42" t="str">
        <f ca="1">IF($G116="","",VLOOKUP($A116,Mitglieder!$D$24:$BG$323,O$303))</f>
        <v/>
      </c>
      <c r="P116" s="42" t="str">
        <f ca="1">IF($G116="","",VLOOKUP($A116,Mitglieder!$D$24:$BG$323,P$303))</f>
        <v/>
      </c>
      <c r="Q116" s="42" t="str">
        <f ca="1">IF($G116="","",VLOOKUP($A116,Mitglieder!$D$24:$BG$323,Q$303))</f>
        <v/>
      </c>
      <c r="R116" s="54" t="str">
        <f ca="1">IF(OR(VLOOKUP($A116,Mitglieder!$D$24:$BG$323,R$303)="",$G116=""),"",VLOOKUP($A116,Mitglieder!$D$24:$BG$323,R$303))</f>
        <v/>
      </c>
      <c r="S116" s="43" t="str">
        <f ca="1">IF($G116="","",TEXT(VLOOKUP($A116,Mitglieder!$D$24:$BG$323,S$303),"TT.MM.JJJJ"))</f>
        <v/>
      </c>
      <c r="T116" s="43" t="str">
        <f ca="1">IF($G116="","",TEXT(VLOOKUP($A116,Mitglieder!$D$24:$BG$323,T$303),"TT.MM.JJJJ"))</f>
        <v/>
      </c>
      <c r="U116" s="43" t="str">
        <f ca="1">IF($G116="","",TEXT(VLOOKUP($A116,Mitglieder!$D$24:$BG$323,U$303),"TT.MM.JJJJ"))</f>
        <v/>
      </c>
      <c r="V116" s="54" t="str">
        <f ca="1">IF(OR(VLOOKUP($A116,Mitglieder!$D$24:$BG$323,V$303)="",$G116=""),"",VLOOKUP($A116,Mitglieder!$D$24:$BG$323,V$303))</f>
        <v/>
      </c>
      <c r="W116" s="54" t="str">
        <f ca="1">IF(OR(VLOOKUP($A116,Mitglieder!$D$24:$BG$323,W$303)="",$G116=""),"",VLOOKUP($A116,Mitglieder!$D$24:$BG$323,W$303))</f>
        <v/>
      </c>
      <c r="X116" s="54" t="str">
        <f ca="1">IF(OR(VLOOKUP($A116,Mitglieder!$D$24:$BG$323,X$303)="",$G116=""),"",VLOOKUP($A116,Mitglieder!$D$24:$BG$323,X$303))</f>
        <v/>
      </c>
      <c r="Y116" s="54" t="str">
        <f ca="1">IF(OR(VLOOKUP($A116,Mitglieder!$D$24:$BG$323,Y$303)="",$G116=""),"",VLOOKUP($A116,Mitglieder!$D$24:$BG$323,Y$303))</f>
        <v/>
      </c>
      <c r="Z116" s="54" t="str">
        <f ca="1">IF(OR(VLOOKUP($A116,Mitglieder!$D$24:$BG$323,Z$303)="",$G116=""),"",VLOOKUP($A116,Mitglieder!$D$24:$BG$323,Z$303))</f>
        <v/>
      </c>
      <c r="AA116" s="54" t="str">
        <f ca="1">IF(OR(VLOOKUP($A116,Mitglieder!$D$24:$BG$323,AA$303)="",$G116=""),"",VLOOKUP($A116,Mitglieder!$D$24:$BG$323,AA$303))</f>
        <v/>
      </c>
      <c r="AB116" s="54" t="str">
        <f ca="1">IF(OR(VLOOKUP($A116,Mitglieder!$D$24:$BG$323,AB$303)="",$G116=""),"",VLOOKUP($A116,Mitglieder!$D$24:$BG$323,AB$303))</f>
        <v/>
      </c>
      <c r="AC116" s="54" t="str">
        <f ca="1">IF(OR(VLOOKUP($A116,Mitglieder!$D$24:$BG$323,AC$303)="",$G116=""),"",VLOOKUP($A116,Mitglieder!$D$24:$BG$323,AC$303))</f>
        <v/>
      </c>
      <c r="AD116" s="54" t="str">
        <f ca="1">IF(OR(VLOOKUP($A116,Mitglieder!$D$24:$BG$323,AD$303)="",$G116=""),"",VLOOKUP($A116,Mitglieder!$D$24:$BG$323,AD$303))</f>
        <v/>
      </c>
      <c r="AE116" s="54" t="str">
        <f ca="1">IF(OR(VLOOKUP($A116,Mitglieder!$D$24:$BG$323,AE$303)="",$G116=""),"",VLOOKUP($A116,Mitglieder!$D$24:$BG$323,AE$303))</f>
        <v/>
      </c>
      <c r="AF116" s="54" t="str">
        <f ca="1">IF(OR(VLOOKUP($A116,Mitglieder!$D$24:$BG$323,AF$303)="",$G116=""),"",VLOOKUP($A116,Mitglieder!$D$24:$BG$323,AF$303))</f>
        <v/>
      </c>
      <c r="AG116" s="54" t="str">
        <f ca="1">IF(OR(VLOOKUP($A116,Mitglieder!$D$24:$BG$323,AG$303)="",$G116=""),"",VLOOKUP($A116,Mitglieder!$D$24:$BG$323,AG$303))</f>
        <v/>
      </c>
      <c r="AH116" s="54" t="str">
        <f ca="1">IF(OR(VLOOKUP($A116,Mitglieder!$D$24:$BG$323,AH$303)="",$G116=""),"",VLOOKUP($A116,Mitglieder!$D$24:$BG$323,AH$303))</f>
        <v/>
      </c>
      <c r="AI116" s="54" t="str">
        <f ca="1">IF(OR(VLOOKUP($A116,Mitglieder!$D$24:$BG$323,AI$303)="",$G116=""),"",VLOOKUP($A116,Mitglieder!$D$24:$BG$323,AI$303))</f>
        <v/>
      </c>
      <c r="AJ116" s="54" t="str">
        <f ca="1">IF(OR(VLOOKUP($A116,Mitglieder!$D$24:$BG$323,AJ$303)="",$G116=""),"",VLOOKUP($A116,Mitglieder!$D$24:$BG$323,AJ$303))</f>
        <v/>
      </c>
      <c r="AK116" s="54" t="str">
        <f ca="1">IF(OR(VLOOKUP($A116,Mitglieder!$D$24:$BG$323,AK$303)="",$G116=""),"",VLOOKUP($A116,Mitglieder!$D$24:$BG$323,AK$303))</f>
        <v/>
      </c>
      <c r="AL116" s="54" t="str">
        <f ca="1">IF(OR(VLOOKUP($A116,Mitglieder!$D$24:$BG$323,AL$303)="",$G116=""),"",VLOOKUP($A116,Mitglieder!$D$24:$BG$323,AL$303))</f>
        <v/>
      </c>
      <c r="AM116" s="42" t="str">
        <f ca="1">IF($G116="","",VLOOKUP($A116,Mitglieder!$D$24:$BG$323,AM$303))</f>
        <v/>
      </c>
      <c r="AN116" s="54" t="str">
        <f ca="1">IF(OR(VLOOKUP($A116,Mitglieder!$D$24:$BG$323,AN$303)="",$G116=""),"",VLOOKUP($A116,Mitglieder!$D$24:$BG$323,AN$303))</f>
        <v/>
      </c>
      <c r="AO116" s="43" t="str">
        <f ca="1">IF($G116="","",TEXT(VLOOKUP($A116,Mitglieder!$D$24:$BG$323,AO$303),"TT.MM.JJJJ"))</f>
        <v/>
      </c>
      <c r="AP116" s="42" t="str">
        <f ca="1">IF($G116="","",VLOOKUP($A116,Mitglieder!$D$24:$BG$323,AP$303))</f>
        <v/>
      </c>
      <c r="AQ116" s="45" t="str">
        <f ca="1">IF($G116="","",TEXT(VLOOKUP($A116,Mitglieder!$D$24:$BG$323,AQ$303),"0.00"))</f>
        <v/>
      </c>
      <c r="AR116" s="54" t="str">
        <f ca="1">IF(OR(VLOOKUP($A116,Mitglieder!$D$24:$BG$323,AR$303)="",$G116=""),"",VLOOKUP($A116,Mitglieder!$D$24:$BG$323,AR$303))</f>
        <v/>
      </c>
      <c r="AS116" s="45" t="str">
        <f ca="1">IF($G116="","",TEXT(VLOOKUP($A116,Mitglieder!$D$24:$BG$323,AS$303),"0.00"))</f>
        <v/>
      </c>
      <c r="AT116" s="54" t="str">
        <f ca="1">IF(OR(VLOOKUP($A116,Mitglieder!$D$24:$BG$323,AT$303)="",$G116=""),"",VLOOKUP($A116,Mitglieder!$D$24:$BG$323,AT$303))</f>
        <v/>
      </c>
      <c r="AU116" s="45" t="str">
        <f ca="1">IF($G116="","",TEXT(VLOOKUP($A116,Mitglieder!$D$24:$BG$323,AU$303),"0.00"))</f>
        <v/>
      </c>
      <c r="AV116" s="45" t="str">
        <f ca="1">IF($G116="","",TEXT(VLOOKUP($A116,Mitglieder!$D$24:$BG$323,AV$303),"0.00"))</f>
        <v/>
      </c>
      <c r="AW116" s="42" t="str">
        <f ca="1">IF($G116="","",VLOOKUP($A116,Mitglieder!$D$24:$BG$323,AW$303))</f>
        <v/>
      </c>
      <c r="AX116" s="54" t="str">
        <f ca="1">IF(OR(VLOOKUP($A116,Mitglieder!$D$24:$BG$323,AX$303)="",$G116=""),"",VLOOKUP($A116,Mitglieder!$D$24:$BG$323,AX$303))</f>
        <v/>
      </c>
      <c r="AY116" s="75" t="str">
        <f t="shared" ca="1" si="2"/>
        <v/>
      </c>
      <c r="AZ116" s="43" t="str">
        <f ca="1">IF($G116="","",TEXT(VLOOKUP($A116,Mitglieder!$C$24:$BG$323,AZ$303),"TT.MM.JJJJ"))</f>
        <v/>
      </c>
      <c r="BA116" s="43" t="str">
        <f ca="1">IF($G116="","",TEXT(VLOOKUP($A116,Mitglieder!$C$24:$BG$323,BA$303),"TT.MM.JJJJ"))</f>
        <v/>
      </c>
      <c r="BB116" s="43" t="str">
        <f ca="1">IF($G116="","",TEXT(VLOOKUP($A116,Mitglieder!$C$24:$BG$323,BB$303),"TT.MM.JJJJ"))</f>
        <v/>
      </c>
      <c r="BC116" s="43" t="str">
        <f ca="1">IF($G116="","",TEXT(VLOOKUP($A116,Mitglieder!$C$24:$BG$323,BC$303),"TT.MM.JJJJ"))</f>
        <v/>
      </c>
      <c r="BD116" s="75" t="str">
        <f t="shared" ca="1" si="3"/>
        <v/>
      </c>
      <c r="BE116" s="42" t="str">
        <f ca="1">IF($G116="","",VLOOKUP($A116,Mitglieder!$D$24:$BG$323,BE$303))</f>
        <v/>
      </c>
      <c r="BF116" s="42" t="str">
        <f ca="1">IF($G116="","",VLOOKUP($A116,Mitglieder!$D$24:$BG$323,BF$303))</f>
        <v/>
      </c>
      <c r="BH116" s="75" t="str">
        <f ca="1">IF(G116="","",AY116+'Details Verein'!$D$25)</f>
        <v/>
      </c>
    </row>
    <row r="117" spans="1:60" x14ac:dyDescent="0.35">
      <c r="A117" s="42">
        <v>117</v>
      </c>
      <c r="B117" s="42"/>
      <c r="C117" s="42">
        <f ca="1">VLOOKUP($A117,Mitglieder!$D$24:$BA$323,C$303)</f>
        <v>1.0299999999999967</v>
      </c>
      <c r="D117" s="42"/>
      <c r="E117" s="42" t="str">
        <f ca="1">IF($G117="","",VLOOKUP($A117,Mitglieder!$D$24:$BG$323,E$303))</f>
        <v/>
      </c>
      <c r="F117" s="54" t="str">
        <f ca="1">IF(OR(VLOOKUP($A117,Mitglieder!$D$24:$BG$323,F$303)="",$G117=""),"",VLOOKUP($A117,Mitglieder!$D$24:$BG$323,F$303))</f>
        <v/>
      </c>
      <c r="G117" s="72" t="str">
        <f ca="1">IF(C117/ROUND(C117,0)=1,VLOOKUP($A117,Mitglieder!$D$24:$BA$323,G$303),"")</f>
        <v/>
      </c>
      <c r="H117" s="42" t="str">
        <f ca="1">IF($G117="","",VLOOKUP($A117,Mitglieder!$D$24:$BG$323,H$303))</f>
        <v/>
      </c>
      <c r="I117" s="54" t="str">
        <f ca="1">IF(OR(VLOOKUP($A117,Mitglieder!$D$24:$BG$323,I$303)="",$G117=""),"",VLOOKUP($A117,Mitglieder!$D$24:$BG$323,I$303))</f>
        <v/>
      </c>
      <c r="J117" s="42" t="str">
        <f ca="1">IF($G117="","",VLOOKUP($A117,Mitglieder!$D$24:$BG$323,J$303))</f>
        <v/>
      </c>
      <c r="K117" s="54" t="str">
        <f ca="1">IF(OR(VLOOKUP($A117,Mitglieder!$D$24:$BG$323,K$303)="",$G117=""),"",VLOOKUP($A117,Mitglieder!$D$24:$BG$323,K$303))</f>
        <v/>
      </c>
      <c r="L117" s="42" t="str">
        <f ca="1">IF($G117="","",VLOOKUP($A117,Mitglieder!$D$24:$BG$323,L$303))</f>
        <v/>
      </c>
      <c r="M117" s="42" t="str">
        <f ca="1">IF($G117="","",VLOOKUP($A117,Mitglieder!$D$24:$BG$323,M$303))</f>
        <v/>
      </c>
      <c r="N117" s="42" t="str">
        <f ca="1">IF($G117="","",VLOOKUP($A117,Mitglieder!$D$24:$BG$323,N$303))</f>
        <v/>
      </c>
      <c r="O117" s="42" t="str">
        <f ca="1">IF($G117="","",VLOOKUP($A117,Mitglieder!$D$24:$BG$323,O$303))</f>
        <v/>
      </c>
      <c r="P117" s="42" t="str">
        <f ca="1">IF($G117="","",VLOOKUP($A117,Mitglieder!$D$24:$BG$323,P$303))</f>
        <v/>
      </c>
      <c r="Q117" s="42" t="str">
        <f ca="1">IF($G117="","",VLOOKUP($A117,Mitglieder!$D$24:$BG$323,Q$303))</f>
        <v/>
      </c>
      <c r="R117" s="54" t="str">
        <f ca="1">IF(OR(VLOOKUP($A117,Mitglieder!$D$24:$BG$323,R$303)="",$G117=""),"",VLOOKUP($A117,Mitglieder!$D$24:$BG$323,R$303))</f>
        <v/>
      </c>
      <c r="S117" s="43" t="str">
        <f ca="1">IF($G117="","",TEXT(VLOOKUP($A117,Mitglieder!$D$24:$BG$323,S$303),"TT.MM.JJJJ"))</f>
        <v/>
      </c>
      <c r="T117" s="43" t="str">
        <f ca="1">IF($G117="","",TEXT(VLOOKUP($A117,Mitglieder!$D$24:$BG$323,T$303),"TT.MM.JJJJ"))</f>
        <v/>
      </c>
      <c r="U117" s="43" t="str">
        <f ca="1">IF($G117="","",TEXT(VLOOKUP($A117,Mitglieder!$D$24:$BG$323,U$303),"TT.MM.JJJJ"))</f>
        <v/>
      </c>
      <c r="V117" s="54" t="str">
        <f ca="1">IF(OR(VLOOKUP($A117,Mitglieder!$D$24:$BG$323,V$303)="",$G117=""),"",VLOOKUP($A117,Mitglieder!$D$24:$BG$323,V$303))</f>
        <v/>
      </c>
      <c r="W117" s="54" t="str">
        <f ca="1">IF(OR(VLOOKUP($A117,Mitglieder!$D$24:$BG$323,W$303)="",$G117=""),"",VLOOKUP($A117,Mitglieder!$D$24:$BG$323,W$303))</f>
        <v/>
      </c>
      <c r="X117" s="54" t="str">
        <f ca="1">IF(OR(VLOOKUP($A117,Mitglieder!$D$24:$BG$323,X$303)="",$G117=""),"",VLOOKUP($A117,Mitglieder!$D$24:$BG$323,X$303))</f>
        <v/>
      </c>
      <c r="Y117" s="54" t="str">
        <f ca="1">IF(OR(VLOOKUP($A117,Mitglieder!$D$24:$BG$323,Y$303)="",$G117=""),"",VLOOKUP($A117,Mitglieder!$D$24:$BG$323,Y$303))</f>
        <v/>
      </c>
      <c r="Z117" s="54" t="str">
        <f ca="1">IF(OR(VLOOKUP($A117,Mitglieder!$D$24:$BG$323,Z$303)="",$G117=""),"",VLOOKUP($A117,Mitglieder!$D$24:$BG$323,Z$303))</f>
        <v/>
      </c>
      <c r="AA117" s="54" t="str">
        <f ca="1">IF(OR(VLOOKUP($A117,Mitglieder!$D$24:$BG$323,AA$303)="",$G117=""),"",VLOOKUP($A117,Mitglieder!$D$24:$BG$323,AA$303))</f>
        <v/>
      </c>
      <c r="AB117" s="54" t="str">
        <f ca="1">IF(OR(VLOOKUP($A117,Mitglieder!$D$24:$BG$323,AB$303)="",$G117=""),"",VLOOKUP($A117,Mitglieder!$D$24:$BG$323,AB$303))</f>
        <v/>
      </c>
      <c r="AC117" s="54" t="str">
        <f ca="1">IF(OR(VLOOKUP($A117,Mitglieder!$D$24:$BG$323,AC$303)="",$G117=""),"",VLOOKUP($A117,Mitglieder!$D$24:$BG$323,AC$303))</f>
        <v/>
      </c>
      <c r="AD117" s="54" t="str">
        <f ca="1">IF(OR(VLOOKUP($A117,Mitglieder!$D$24:$BG$323,AD$303)="",$G117=""),"",VLOOKUP($A117,Mitglieder!$D$24:$BG$323,AD$303))</f>
        <v/>
      </c>
      <c r="AE117" s="54" t="str">
        <f ca="1">IF(OR(VLOOKUP($A117,Mitglieder!$D$24:$BG$323,AE$303)="",$G117=""),"",VLOOKUP($A117,Mitglieder!$D$24:$BG$323,AE$303))</f>
        <v/>
      </c>
      <c r="AF117" s="54" t="str">
        <f ca="1">IF(OR(VLOOKUP($A117,Mitglieder!$D$24:$BG$323,AF$303)="",$G117=""),"",VLOOKUP($A117,Mitglieder!$D$24:$BG$323,AF$303))</f>
        <v/>
      </c>
      <c r="AG117" s="54" t="str">
        <f ca="1">IF(OR(VLOOKUP($A117,Mitglieder!$D$24:$BG$323,AG$303)="",$G117=""),"",VLOOKUP($A117,Mitglieder!$D$24:$BG$323,AG$303))</f>
        <v/>
      </c>
      <c r="AH117" s="54" t="str">
        <f ca="1">IF(OR(VLOOKUP($A117,Mitglieder!$D$24:$BG$323,AH$303)="",$G117=""),"",VLOOKUP($A117,Mitglieder!$D$24:$BG$323,AH$303))</f>
        <v/>
      </c>
      <c r="AI117" s="54" t="str">
        <f ca="1">IF(OR(VLOOKUP($A117,Mitglieder!$D$24:$BG$323,AI$303)="",$G117=""),"",VLOOKUP($A117,Mitglieder!$D$24:$BG$323,AI$303))</f>
        <v/>
      </c>
      <c r="AJ117" s="54" t="str">
        <f ca="1">IF(OR(VLOOKUP($A117,Mitglieder!$D$24:$BG$323,AJ$303)="",$G117=""),"",VLOOKUP($A117,Mitglieder!$D$24:$BG$323,AJ$303))</f>
        <v/>
      </c>
      <c r="AK117" s="54" t="str">
        <f ca="1">IF(OR(VLOOKUP($A117,Mitglieder!$D$24:$BG$323,AK$303)="",$G117=""),"",VLOOKUP($A117,Mitglieder!$D$24:$BG$323,AK$303))</f>
        <v/>
      </c>
      <c r="AL117" s="54" t="str">
        <f ca="1">IF(OR(VLOOKUP($A117,Mitglieder!$D$24:$BG$323,AL$303)="",$G117=""),"",VLOOKUP($A117,Mitglieder!$D$24:$BG$323,AL$303))</f>
        <v/>
      </c>
      <c r="AM117" s="42" t="str">
        <f ca="1">IF($G117="","",VLOOKUP($A117,Mitglieder!$D$24:$BG$323,AM$303))</f>
        <v/>
      </c>
      <c r="AN117" s="54" t="str">
        <f ca="1">IF(OR(VLOOKUP($A117,Mitglieder!$D$24:$BG$323,AN$303)="",$G117=""),"",VLOOKUP($A117,Mitglieder!$D$24:$BG$323,AN$303))</f>
        <v/>
      </c>
      <c r="AO117" s="43" t="str">
        <f ca="1">IF($G117="","",TEXT(VLOOKUP($A117,Mitglieder!$D$24:$BG$323,AO$303),"TT.MM.JJJJ"))</f>
        <v/>
      </c>
      <c r="AP117" s="42" t="str">
        <f ca="1">IF($G117="","",VLOOKUP($A117,Mitglieder!$D$24:$BG$323,AP$303))</f>
        <v/>
      </c>
      <c r="AQ117" s="45" t="str">
        <f ca="1">IF($G117="","",TEXT(VLOOKUP($A117,Mitglieder!$D$24:$BG$323,AQ$303),"0.00"))</f>
        <v/>
      </c>
      <c r="AR117" s="54" t="str">
        <f ca="1">IF(OR(VLOOKUP($A117,Mitglieder!$D$24:$BG$323,AR$303)="",$G117=""),"",VLOOKUP($A117,Mitglieder!$D$24:$BG$323,AR$303))</f>
        <v/>
      </c>
      <c r="AS117" s="45" t="str">
        <f ca="1">IF($G117="","",TEXT(VLOOKUP($A117,Mitglieder!$D$24:$BG$323,AS$303),"0.00"))</f>
        <v/>
      </c>
      <c r="AT117" s="54" t="str">
        <f ca="1">IF(OR(VLOOKUP($A117,Mitglieder!$D$24:$BG$323,AT$303)="",$G117=""),"",VLOOKUP($A117,Mitglieder!$D$24:$BG$323,AT$303))</f>
        <v/>
      </c>
      <c r="AU117" s="45" t="str">
        <f ca="1">IF($G117="","",TEXT(VLOOKUP($A117,Mitglieder!$D$24:$BG$323,AU$303),"0.00"))</f>
        <v/>
      </c>
      <c r="AV117" s="45" t="str">
        <f ca="1">IF($G117="","",TEXT(VLOOKUP($A117,Mitglieder!$D$24:$BG$323,AV$303),"0.00"))</f>
        <v/>
      </c>
      <c r="AW117" s="42" t="str">
        <f ca="1">IF($G117="","",VLOOKUP($A117,Mitglieder!$D$24:$BG$323,AW$303))</f>
        <v/>
      </c>
      <c r="AX117" s="54" t="str">
        <f ca="1">IF(OR(VLOOKUP($A117,Mitglieder!$D$24:$BG$323,AX$303)="",$G117=""),"",VLOOKUP($A117,Mitglieder!$D$24:$BG$323,AX$303))</f>
        <v/>
      </c>
      <c r="AY117" s="75" t="str">
        <f t="shared" ca="1" si="2"/>
        <v/>
      </c>
      <c r="AZ117" s="43" t="str">
        <f ca="1">IF($G117="","",TEXT(VLOOKUP($A117,Mitglieder!$C$24:$BG$323,AZ$303),"TT.MM.JJJJ"))</f>
        <v/>
      </c>
      <c r="BA117" s="43" t="str">
        <f ca="1">IF($G117="","",TEXT(VLOOKUP($A117,Mitglieder!$C$24:$BG$323,BA$303),"TT.MM.JJJJ"))</f>
        <v/>
      </c>
      <c r="BB117" s="43" t="str">
        <f ca="1">IF($G117="","",TEXT(VLOOKUP($A117,Mitglieder!$C$24:$BG$323,BB$303),"TT.MM.JJJJ"))</f>
        <v/>
      </c>
      <c r="BC117" s="43" t="str">
        <f ca="1">IF($G117="","",TEXT(VLOOKUP($A117,Mitglieder!$C$24:$BG$323,BC$303),"TT.MM.JJJJ"))</f>
        <v/>
      </c>
      <c r="BD117" s="75" t="str">
        <f t="shared" ca="1" si="3"/>
        <v/>
      </c>
      <c r="BE117" s="42" t="str">
        <f ca="1">IF($G117="","",VLOOKUP($A117,Mitglieder!$D$24:$BG$323,BE$303))</f>
        <v/>
      </c>
      <c r="BF117" s="42" t="str">
        <f ca="1">IF($G117="","",VLOOKUP($A117,Mitglieder!$D$24:$BG$323,BF$303))</f>
        <v/>
      </c>
      <c r="BH117" s="75" t="str">
        <f ca="1">IF(G117="","",AY117+'Details Verein'!$D$25)</f>
        <v/>
      </c>
    </row>
    <row r="118" spans="1:60" x14ac:dyDescent="0.35">
      <c r="A118" s="42">
        <v>118</v>
      </c>
      <c r="B118" s="42"/>
      <c r="C118" s="42">
        <f ca="1">VLOOKUP($A118,Mitglieder!$D$24:$BA$323,C$303)</f>
        <v>1.0299999999999967</v>
      </c>
      <c r="D118" s="42"/>
      <c r="E118" s="42" t="str">
        <f ca="1">IF($G118="","",VLOOKUP($A118,Mitglieder!$D$24:$BG$323,E$303))</f>
        <v/>
      </c>
      <c r="F118" s="54" t="str">
        <f ca="1">IF(OR(VLOOKUP($A118,Mitglieder!$D$24:$BG$323,F$303)="",$G118=""),"",VLOOKUP($A118,Mitglieder!$D$24:$BG$323,F$303))</f>
        <v/>
      </c>
      <c r="G118" s="72" t="str">
        <f ca="1">IF(C118/ROUND(C118,0)=1,VLOOKUP($A118,Mitglieder!$D$24:$BA$323,G$303),"")</f>
        <v/>
      </c>
      <c r="H118" s="42" t="str">
        <f ca="1">IF($G118="","",VLOOKUP($A118,Mitglieder!$D$24:$BG$323,H$303))</f>
        <v/>
      </c>
      <c r="I118" s="54" t="str">
        <f ca="1">IF(OR(VLOOKUP($A118,Mitglieder!$D$24:$BG$323,I$303)="",$G118=""),"",VLOOKUP($A118,Mitglieder!$D$24:$BG$323,I$303))</f>
        <v/>
      </c>
      <c r="J118" s="42" t="str">
        <f ca="1">IF($G118="","",VLOOKUP($A118,Mitglieder!$D$24:$BG$323,J$303))</f>
        <v/>
      </c>
      <c r="K118" s="54" t="str">
        <f ca="1">IF(OR(VLOOKUP($A118,Mitglieder!$D$24:$BG$323,K$303)="",$G118=""),"",VLOOKUP($A118,Mitglieder!$D$24:$BG$323,K$303))</f>
        <v/>
      </c>
      <c r="L118" s="42" t="str">
        <f ca="1">IF($G118="","",VLOOKUP($A118,Mitglieder!$D$24:$BG$323,L$303))</f>
        <v/>
      </c>
      <c r="M118" s="42" t="str">
        <f ca="1">IF($G118="","",VLOOKUP($A118,Mitglieder!$D$24:$BG$323,M$303))</f>
        <v/>
      </c>
      <c r="N118" s="42" t="str">
        <f ca="1">IF($G118="","",VLOOKUP($A118,Mitglieder!$D$24:$BG$323,N$303))</f>
        <v/>
      </c>
      <c r="O118" s="42" t="str">
        <f ca="1">IF($G118="","",VLOOKUP($A118,Mitglieder!$D$24:$BG$323,O$303))</f>
        <v/>
      </c>
      <c r="P118" s="42" t="str">
        <f ca="1">IF($G118="","",VLOOKUP($A118,Mitglieder!$D$24:$BG$323,P$303))</f>
        <v/>
      </c>
      <c r="Q118" s="42" t="str">
        <f ca="1">IF($G118="","",VLOOKUP($A118,Mitglieder!$D$24:$BG$323,Q$303))</f>
        <v/>
      </c>
      <c r="R118" s="54" t="str">
        <f ca="1">IF(OR(VLOOKUP($A118,Mitglieder!$D$24:$BG$323,R$303)="",$G118=""),"",VLOOKUP($A118,Mitglieder!$D$24:$BG$323,R$303))</f>
        <v/>
      </c>
      <c r="S118" s="43" t="str">
        <f ca="1">IF($G118="","",TEXT(VLOOKUP($A118,Mitglieder!$D$24:$BG$323,S$303),"TT.MM.JJJJ"))</f>
        <v/>
      </c>
      <c r="T118" s="43" t="str">
        <f ca="1">IF($G118="","",TEXT(VLOOKUP($A118,Mitglieder!$D$24:$BG$323,T$303),"TT.MM.JJJJ"))</f>
        <v/>
      </c>
      <c r="U118" s="43" t="str">
        <f ca="1">IF($G118="","",TEXT(VLOOKUP($A118,Mitglieder!$D$24:$BG$323,U$303),"TT.MM.JJJJ"))</f>
        <v/>
      </c>
      <c r="V118" s="54" t="str">
        <f ca="1">IF(OR(VLOOKUP($A118,Mitglieder!$D$24:$BG$323,V$303)="",$G118=""),"",VLOOKUP($A118,Mitglieder!$D$24:$BG$323,V$303))</f>
        <v/>
      </c>
      <c r="W118" s="54" t="str">
        <f ca="1">IF(OR(VLOOKUP($A118,Mitglieder!$D$24:$BG$323,W$303)="",$G118=""),"",VLOOKUP($A118,Mitglieder!$D$24:$BG$323,W$303))</f>
        <v/>
      </c>
      <c r="X118" s="54" t="str">
        <f ca="1">IF(OR(VLOOKUP($A118,Mitglieder!$D$24:$BG$323,X$303)="",$G118=""),"",VLOOKUP($A118,Mitglieder!$D$24:$BG$323,X$303))</f>
        <v/>
      </c>
      <c r="Y118" s="54" t="str">
        <f ca="1">IF(OR(VLOOKUP($A118,Mitglieder!$D$24:$BG$323,Y$303)="",$G118=""),"",VLOOKUP($A118,Mitglieder!$D$24:$BG$323,Y$303))</f>
        <v/>
      </c>
      <c r="Z118" s="54" t="str">
        <f ca="1">IF(OR(VLOOKUP($A118,Mitglieder!$D$24:$BG$323,Z$303)="",$G118=""),"",VLOOKUP($A118,Mitglieder!$D$24:$BG$323,Z$303))</f>
        <v/>
      </c>
      <c r="AA118" s="54" t="str">
        <f ca="1">IF(OR(VLOOKUP($A118,Mitglieder!$D$24:$BG$323,AA$303)="",$G118=""),"",VLOOKUP($A118,Mitglieder!$D$24:$BG$323,AA$303))</f>
        <v/>
      </c>
      <c r="AB118" s="54" t="str">
        <f ca="1">IF(OR(VLOOKUP($A118,Mitglieder!$D$24:$BG$323,AB$303)="",$G118=""),"",VLOOKUP($A118,Mitglieder!$D$24:$BG$323,AB$303))</f>
        <v/>
      </c>
      <c r="AC118" s="54" t="str">
        <f ca="1">IF(OR(VLOOKUP($A118,Mitglieder!$D$24:$BG$323,AC$303)="",$G118=""),"",VLOOKUP($A118,Mitglieder!$D$24:$BG$323,AC$303))</f>
        <v/>
      </c>
      <c r="AD118" s="54" t="str">
        <f ca="1">IF(OR(VLOOKUP($A118,Mitglieder!$D$24:$BG$323,AD$303)="",$G118=""),"",VLOOKUP($A118,Mitglieder!$D$24:$BG$323,AD$303))</f>
        <v/>
      </c>
      <c r="AE118" s="54" t="str">
        <f ca="1">IF(OR(VLOOKUP($A118,Mitglieder!$D$24:$BG$323,AE$303)="",$G118=""),"",VLOOKUP($A118,Mitglieder!$D$24:$BG$323,AE$303))</f>
        <v/>
      </c>
      <c r="AF118" s="54" t="str">
        <f ca="1">IF(OR(VLOOKUP($A118,Mitglieder!$D$24:$BG$323,AF$303)="",$G118=""),"",VLOOKUP($A118,Mitglieder!$D$24:$BG$323,AF$303))</f>
        <v/>
      </c>
      <c r="AG118" s="54" t="str">
        <f ca="1">IF(OR(VLOOKUP($A118,Mitglieder!$D$24:$BG$323,AG$303)="",$G118=""),"",VLOOKUP($A118,Mitglieder!$D$24:$BG$323,AG$303))</f>
        <v/>
      </c>
      <c r="AH118" s="54" t="str">
        <f ca="1">IF(OR(VLOOKUP($A118,Mitglieder!$D$24:$BG$323,AH$303)="",$G118=""),"",VLOOKUP($A118,Mitglieder!$D$24:$BG$323,AH$303))</f>
        <v/>
      </c>
      <c r="AI118" s="54" t="str">
        <f ca="1">IF(OR(VLOOKUP($A118,Mitglieder!$D$24:$BG$323,AI$303)="",$G118=""),"",VLOOKUP($A118,Mitglieder!$D$24:$BG$323,AI$303))</f>
        <v/>
      </c>
      <c r="AJ118" s="54" t="str">
        <f ca="1">IF(OR(VLOOKUP($A118,Mitglieder!$D$24:$BG$323,AJ$303)="",$G118=""),"",VLOOKUP($A118,Mitglieder!$D$24:$BG$323,AJ$303))</f>
        <v/>
      </c>
      <c r="AK118" s="54" t="str">
        <f ca="1">IF(OR(VLOOKUP($A118,Mitglieder!$D$24:$BG$323,AK$303)="",$G118=""),"",VLOOKUP($A118,Mitglieder!$D$24:$BG$323,AK$303))</f>
        <v/>
      </c>
      <c r="AL118" s="54" t="str">
        <f ca="1">IF(OR(VLOOKUP($A118,Mitglieder!$D$24:$BG$323,AL$303)="",$G118=""),"",VLOOKUP($A118,Mitglieder!$D$24:$BG$323,AL$303))</f>
        <v/>
      </c>
      <c r="AM118" s="42" t="str">
        <f ca="1">IF($G118="","",VLOOKUP($A118,Mitglieder!$D$24:$BG$323,AM$303))</f>
        <v/>
      </c>
      <c r="AN118" s="54" t="str">
        <f ca="1">IF(OR(VLOOKUP($A118,Mitglieder!$D$24:$BG$323,AN$303)="",$G118=""),"",VLOOKUP($A118,Mitglieder!$D$24:$BG$323,AN$303))</f>
        <v/>
      </c>
      <c r="AO118" s="43" t="str">
        <f ca="1">IF($G118="","",TEXT(VLOOKUP($A118,Mitglieder!$D$24:$BG$323,AO$303),"TT.MM.JJJJ"))</f>
        <v/>
      </c>
      <c r="AP118" s="42" t="str">
        <f ca="1">IF($G118="","",VLOOKUP($A118,Mitglieder!$D$24:$BG$323,AP$303))</f>
        <v/>
      </c>
      <c r="AQ118" s="45" t="str">
        <f ca="1">IF($G118="","",TEXT(VLOOKUP($A118,Mitglieder!$D$24:$BG$323,AQ$303),"0.00"))</f>
        <v/>
      </c>
      <c r="AR118" s="54" t="str">
        <f ca="1">IF(OR(VLOOKUP($A118,Mitglieder!$D$24:$BG$323,AR$303)="",$G118=""),"",VLOOKUP($A118,Mitglieder!$D$24:$BG$323,AR$303))</f>
        <v/>
      </c>
      <c r="AS118" s="45" t="str">
        <f ca="1">IF($G118="","",TEXT(VLOOKUP($A118,Mitglieder!$D$24:$BG$323,AS$303),"0.00"))</f>
        <v/>
      </c>
      <c r="AT118" s="54" t="str">
        <f ca="1">IF(OR(VLOOKUP($A118,Mitglieder!$D$24:$BG$323,AT$303)="",$G118=""),"",VLOOKUP($A118,Mitglieder!$D$24:$BG$323,AT$303))</f>
        <v/>
      </c>
      <c r="AU118" s="45" t="str">
        <f ca="1">IF($G118="","",TEXT(VLOOKUP($A118,Mitglieder!$D$24:$BG$323,AU$303),"0.00"))</f>
        <v/>
      </c>
      <c r="AV118" s="45" t="str">
        <f ca="1">IF($G118="","",TEXT(VLOOKUP($A118,Mitglieder!$D$24:$BG$323,AV$303),"0.00"))</f>
        <v/>
      </c>
      <c r="AW118" s="42" t="str">
        <f ca="1">IF($G118="","",VLOOKUP($A118,Mitglieder!$D$24:$BG$323,AW$303))</f>
        <v/>
      </c>
      <c r="AX118" s="54" t="str">
        <f ca="1">IF(OR(VLOOKUP($A118,Mitglieder!$D$24:$BG$323,AX$303)="",$G118=""),"",VLOOKUP($A118,Mitglieder!$D$24:$BG$323,AX$303))</f>
        <v/>
      </c>
      <c r="AY118" s="75" t="str">
        <f t="shared" ca="1" si="2"/>
        <v/>
      </c>
      <c r="AZ118" s="43" t="str">
        <f ca="1">IF($G118="","",TEXT(VLOOKUP($A118,Mitglieder!$C$24:$BG$323,AZ$303),"TT.MM.JJJJ"))</f>
        <v/>
      </c>
      <c r="BA118" s="43" t="str">
        <f ca="1">IF($G118="","",TEXT(VLOOKUP($A118,Mitglieder!$C$24:$BG$323,BA$303),"TT.MM.JJJJ"))</f>
        <v/>
      </c>
      <c r="BB118" s="43" t="str">
        <f ca="1">IF($G118="","",TEXT(VLOOKUP($A118,Mitglieder!$C$24:$BG$323,BB$303),"TT.MM.JJJJ"))</f>
        <v/>
      </c>
      <c r="BC118" s="43" t="str">
        <f ca="1">IF($G118="","",TEXT(VLOOKUP($A118,Mitglieder!$C$24:$BG$323,BC$303),"TT.MM.JJJJ"))</f>
        <v/>
      </c>
      <c r="BD118" s="75" t="str">
        <f t="shared" ca="1" si="3"/>
        <v/>
      </c>
      <c r="BE118" s="42" t="str">
        <f ca="1">IF($G118="","",VLOOKUP($A118,Mitglieder!$D$24:$BG$323,BE$303))</f>
        <v/>
      </c>
      <c r="BF118" s="42" t="str">
        <f ca="1">IF($G118="","",VLOOKUP($A118,Mitglieder!$D$24:$BG$323,BF$303))</f>
        <v/>
      </c>
      <c r="BH118" s="75" t="str">
        <f ca="1">IF(G118="","",AY118+'Details Verein'!$D$25)</f>
        <v/>
      </c>
    </row>
    <row r="119" spans="1:60" x14ac:dyDescent="0.35">
      <c r="A119" s="42">
        <v>119</v>
      </c>
      <c r="B119" s="42"/>
      <c r="C119" s="42">
        <f ca="1">VLOOKUP($A119,Mitglieder!$D$24:$BA$323,C$303)</f>
        <v>1.0299999999999967</v>
      </c>
      <c r="D119" s="42"/>
      <c r="E119" s="42" t="str">
        <f ca="1">IF($G119="","",VLOOKUP($A119,Mitglieder!$D$24:$BG$323,E$303))</f>
        <v/>
      </c>
      <c r="F119" s="54" t="str">
        <f ca="1">IF(OR(VLOOKUP($A119,Mitglieder!$D$24:$BG$323,F$303)="",$G119=""),"",VLOOKUP($A119,Mitglieder!$D$24:$BG$323,F$303))</f>
        <v/>
      </c>
      <c r="G119" s="72" t="str">
        <f ca="1">IF(C119/ROUND(C119,0)=1,VLOOKUP($A119,Mitglieder!$D$24:$BA$323,G$303),"")</f>
        <v/>
      </c>
      <c r="H119" s="42" t="str">
        <f ca="1">IF($G119="","",VLOOKUP($A119,Mitglieder!$D$24:$BG$323,H$303))</f>
        <v/>
      </c>
      <c r="I119" s="54" t="str">
        <f ca="1">IF(OR(VLOOKUP($A119,Mitglieder!$D$24:$BG$323,I$303)="",$G119=""),"",VLOOKUP($A119,Mitglieder!$D$24:$BG$323,I$303))</f>
        <v/>
      </c>
      <c r="J119" s="42" t="str">
        <f ca="1">IF($G119="","",VLOOKUP($A119,Mitglieder!$D$24:$BG$323,J$303))</f>
        <v/>
      </c>
      <c r="K119" s="54" t="str">
        <f ca="1">IF(OR(VLOOKUP($A119,Mitglieder!$D$24:$BG$323,K$303)="",$G119=""),"",VLOOKUP($A119,Mitglieder!$D$24:$BG$323,K$303))</f>
        <v/>
      </c>
      <c r="L119" s="42" t="str">
        <f ca="1">IF($G119="","",VLOOKUP($A119,Mitglieder!$D$24:$BG$323,L$303))</f>
        <v/>
      </c>
      <c r="M119" s="42" t="str">
        <f ca="1">IF($G119="","",VLOOKUP($A119,Mitglieder!$D$24:$BG$323,M$303))</f>
        <v/>
      </c>
      <c r="N119" s="42" t="str">
        <f ca="1">IF($G119="","",VLOOKUP($A119,Mitglieder!$D$24:$BG$323,N$303))</f>
        <v/>
      </c>
      <c r="O119" s="42" t="str">
        <f ca="1">IF($G119="","",VLOOKUP($A119,Mitglieder!$D$24:$BG$323,O$303))</f>
        <v/>
      </c>
      <c r="P119" s="42" t="str">
        <f ca="1">IF($G119="","",VLOOKUP($A119,Mitglieder!$D$24:$BG$323,P$303))</f>
        <v/>
      </c>
      <c r="Q119" s="42" t="str">
        <f ca="1">IF($G119="","",VLOOKUP($A119,Mitglieder!$D$24:$BG$323,Q$303))</f>
        <v/>
      </c>
      <c r="R119" s="54" t="str">
        <f ca="1">IF(OR(VLOOKUP($A119,Mitglieder!$D$24:$BG$323,R$303)="",$G119=""),"",VLOOKUP($A119,Mitglieder!$D$24:$BG$323,R$303))</f>
        <v/>
      </c>
      <c r="S119" s="43" t="str">
        <f ca="1">IF($G119="","",TEXT(VLOOKUP($A119,Mitglieder!$D$24:$BG$323,S$303),"TT.MM.JJJJ"))</f>
        <v/>
      </c>
      <c r="T119" s="43" t="str">
        <f ca="1">IF($G119="","",TEXT(VLOOKUP($A119,Mitglieder!$D$24:$BG$323,T$303),"TT.MM.JJJJ"))</f>
        <v/>
      </c>
      <c r="U119" s="43" t="str">
        <f ca="1">IF($G119="","",TEXT(VLOOKUP($A119,Mitglieder!$D$24:$BG$323,U$303),"TT.MM.JJJJ"))</f>
        <v/>
      </c>
      <c r="V119" s="54" t="str">
        <f ca="1">IF(OR(VLOOKUP($A119,Mitglieder!$D$24:$BG$323,V$303)="",$G119=""),"",VLOOKUP($A119,Mitglieder!$D$24:$BG$323,V$303))</f>
        <v/>
      </c>
      <c r="W119" s="54" t="str">
        <f ca="1">IF(OR(VLOOKUP($A119,Mitglieder!$D$24:$BG$323,W$303)="",$G119=""),"",VLOOKUP($A119,Mitglieder!$D$24:$BG$323,W$303))</f>
        <v/>
      </c>
      <c r="X119" s="54" t="str">
        <f ca="1">IF(OR(VLOOKUP($A119,Mitglieder!$D$24:$BG$323,X$303)="",$G119=""),"",VLOOKUP($A119,Mitglieder!$D$24:$BG$323,X$303))</f>
        <v/>
      </c>
      <c r="Y119" s="54" t="str">
        <f ca="1">IF(OR(VLOOKUP($A119,Mitglieder!$D$24:$BG$323,Y$303)="",$G119=""),"",VLOOKUP($A119,Mitglieder!$D$24:$BG$323,Y$303))</f>
        <v/>
      </c>
      <c r="Z119" s="54" t="str">
        <f ca="1">IF(OR(VLOOKUP($A119,Mitglieder!$D$24:$BG$323,Z$303)="",$G119=""),"",VLOOKUP($A119,Mitglieder!$D$24:$BG$323,Z$303))</f>
        <v/>
      </c>
      <c r="AA119" s="54" t="str">
        <f ca="1">IF(OR(VLOOKUP($A119,Mitglieder!$D$24:$BG$323,AA$303)="",$G119=""),"",VLOOKUP($A119,Mitglieder!$D$24:$BG$323,AA$303))</f>
        <v/>
      </c>
      <c r="AB119" s="54" t="str">
        <f ca="1">IF(OR(VLOOKUP($A119,Mitglieder!$D$24:$BG$323,AB$303)="",$G119=""),"",VLOOKUP($A119,Mitglieder!$D$24:$BG$323,AB$303))</f>
        <v/>
      </c>
      <c r="AC119" s="54" t="str">
        <f ca="1">IF(OR(VLOOKUP($A119,Mitglieder!$D$24:$BG$323,AC$303)="",$G119=""),"",VLOOKUP($A119,Mitglieder!$D$24:$BG$323,AC$303))</f>
        <v/>
      </c>
      <c r="AD119" s="54" t="str">
        <f ca="1">IF(OR(VLOOKUP($A119,Mitglieder!$D$24:$BG$323,AD$303)="",$G119=""),"",VLOOKUP($A119,Mitglieder!$D$24:$BG$323,AD$303))</f>
        <v/>
      </c>
      <c r="AE119" s="54" t="str">
        <f ca="1">IF(OR(VLOOKUP($A119,Mitglieder!$D$24:$BG$323,AE$303)="",$G119=""),"",VLOOKUP($A119,Mitglieder!$D$24:$BG$323,AE$303))</f>
        <v/>
      </c>
      <c r="AF119" s="54" t="str">
        <f ca="1">IF(OR(VLOOKUP($A119,Mitglieder!$D$24:$BG$323,AF$303)="",$G119=""),"",VLOOKUP($A119,Mitglieder!$D$24:$BG$323,AF$303))</f>
        <v/>
      </c>
      <c r="AG119" s="54" t="str">
        <f ca="1">IF(OR(VLOOKUP($A119,Mitglieder!$D$24:$BG$323,AG$303)="",$G119=""),"",VLOOKUP($A119,Mitglieder!$D$24:$BG$323,AG$303))</f>
        <v/>
      </c>
      <c r="AH119" s="54" t="str">
        <f ca="1">IF(OR(VLOOKUP($A119,Mitglieder!$D$24:$BG$323,AH$303)="",$G119=""),"",VLOOKUP($A119,Mitglieder!$D$24:$BG$323,AH$303))</f>
        <v/>
      </c>
      <c r="AI119" s="54" t="str">
        <f ca="1">IF(OR(VLOOKUP($A119,Mitglieder!$D$24:$BG$323,AI$303)="",$G119=""),"",VLOOKUP($A119,Mitglieder!$D$24:$BG$323,AI$303))</f>
        <v/>
      </c>
      <c r="AJ119" s="54" t="str">
        <f ca="1">IF(OR(VLOOKUP($A119,Mitglieder!$D$24:$BG$323,AJ$303)="",$G119=""),"",VLOOKUP($A119,Mitglieder!$D$24:$BG$323,AJ$303))</f>
        <v/>
      </c>
      <c r="AK119" s="54" t="str">
        <f ca="1">IF(OR(VLOOKUP($A119,Mitglieder!$D$24:$BG$323,AK$303)="",$G119=""),"",VLOOKUP($A119,Mitglieder!$D$24:$BG$323,AK$303))</f>
        <v/>
      </c>
      <c r="AL119" s="54" t="str">
        <f ca="1">IF(OR(VLOOKUP($A119,Mitglieder!$D$24:$BG$323,AL$303)="",$G119=""),"",VLOOKUP($A119,Mitglieder!$D$24:$BG$323,AL$303))</f>
        <v/>
      </c>
      <c r="AM119" s="42" t="str">
        <f ca="1">IF($G119="","",VLOOKUP($A119,Mitglieder!$D$24:$BG$323,AM$303))</f>
        <v/>
      </c>
      <c r="AN119" s="54" t="str">
        <f ca="1">IF(OR(VLOOKUP($A119,Mitglieder!$D$24:$BG$323,AN$303)="",$G119=""),"",VLOOKUP($A119,Mitglieder!$D$24:$BG$323,AN$303))</f>
        <v/>
      </c>
      <c r="AO119" s="43" t="str">
        <f ca="1">IF($G119="","",TEXT(VLOOKUP($A119,Mitglieder!$D$24:$BG$323,AO$303),"TT.MM.JJJJ"))</f>
        <v/>
      </c>
      <c r="AP119" s="42" t="str">
        <f ca="1">IF($G119="","",VLOOKUP($A119,Mitglieder!$D$24:$BG$323,AP$303))</f>
        <v/>
      </c>
      <c r="AQ119" s="45" t="str">
        <f ca="1">IF($G119="","",TEXT(VLOOKUP($A119,Mitglieder!$D$24:$BG$323,AQ$303),"0.00"))</f>
        <v/>
      </c>
      <c r="AR119" s="54" t="str">
        <f ca="1">IF(OR(VLOOKUP($A119,Mitglieder!$D$24:$BG$323,AR$303)="",$G119=""),"",VLOOKUP($A119,Mitglieder!$D$24:$BG$323,AR$303))</f>
        <v/>
      </c>
      <c r="AS119" s="45" t="str">
        <f ca="1">IF($G119="","",TEXT(VLOOKUP($A119,Mitglieder!$D$24:$BG$323,AS$303),"0.00"))</f>
        <v/>
      </c>
      <c r="AT119" s="54" t="str">
        <f ca="1">IF(OR(VLOOKUP($A119,Mitglieder!$D$24:$BG$323,AT$303)="",$G119=""),"",VLOOKUP($A119,Mitglieder!$D$24:$BG$323,AT$303))</f>
        <v/>
      </c>
      <c r="AU119" s="45" t="str">
        <f ca="1">IF($G119="","",TEXT(VLOOKUP($A119,Mitglieder!$D$24:$BG$323,AU$303),"0.00"))</f>
        <v/>
      </c>
      <c r="AV119" s="45" t="str">
        <f ca="1">IF($G119="","",TEXT(VLOOKUP($A119,Mitglieder!$D$24:$BG$323,AV$303),"0.00"))</f>
        <v/>
      </c>
      <c r="AW119" s="42" t="str">
        <f ca="1">IF($G119="","",VLOOKUP($A119,Mitglieder!$D$24:$BG$323,AW$303))</f>
        <v/>
      </c>
      <c r="AX119" s="54" t="str">
        <f ca="1">IF(OR(VLOOKUP($A119,Mitglieder!$D$24:$BG$323,AX$303)="",$G119=""),"",VLOOKUP($A119,Mitglieder!$D$24:$BG$323,AX$303))</f>
        <v/>
      </c>
      <c r="AY119" s="75" t="str">
        <f t="shared" ca="1" si="2"/>
        <v/>
      </c>
      <c r="AZ119" s="43" t="str">
        <f ca="1">IF($G119="","",TEXT(VLOOKUP($A119,Mitglieder!$C$24:$BG$323,AZ$303),"TT.MM.JJJJ"))</f>
        <v/>
      </c>
      <c r="BA119" s="43" t="str">
        <f ca="1">IF($G119="","",TEXT(VLOOKUP($A119,Mitglieder!$C$24:$BG$323,BA$303),"TT.MM.JJJJ"))</f>
        <v/>
      </c>
      <c r="BB119" s="43" t="str">
        <f ca="1">IF($G119="","",TEXT(VLOOKUP($A119,Mitglieder!$C$24:$BG$323,BB$303),"TT.MM.JJJJ"))</f>
        <v/>
      </c>
      <c r="BC119" s="43" t="str">
        <f ca="1">IF($G119="","",TEXT(VLOOKUP($A119,Mitglieder!$C$24:$BG$323,BC$303),"TT.MM.JJJJ"))</f>
        <v/>
      </c>
      <c r="BD119" s="75" t="str">
        <f t="shared" ca="1" si="3"/>
        <v/>
      </c>
      <c r="BE119" s="42" t="str">
        <f ca="1">IF($G119="","",VLOOKUP($A119,Mitglieder!$D$24:$BG$323,BE$303))</f>
        <v/>
      </c>
      <c r="BF119" s="42" t="str">
        <f ca="1">IF($G119="","",VLOOKUP($A119,Mitglieder!$D$24:$BG$323,BF$303))</f>
        <v/>
      </c>
      <c r="BH119" s="75" t="str">
        <f ca="1">IF(G119="","",AY119+'Details Verein'!$D$25)</f>
        <v/>
      </c>
    </row>
    <row r="120" spans="1:60" x14ac:dyDescent="0.35">
      <c r="A120" s="42">
        <v>120</v>
      </c>
      <c r="B120" s="42"/>
      <c r="C120" s="42">
        <f ca="1">VLOOKUP($A120,Mitglieder!$D$24:$BA$323,C$303)</f>
        <v>1.0299999999999967</v>
      </c>
      <c r="D120" s="42"/>
      <c r="E120" s="42" t="str">
        <f ca="1">IF($G120="","",VLOOKUP($A120,Mitglieder!$D$24:$BG$323,E$303))</f>
        <v/>
      </c>
      <c r="F120" s="54" t="str">
        <f ca="1">IF(OR(VLOOKUP($A120,Mitglieder!$D$24:$BG$323,F$303)="",$G120=""),"",VLOOKUP($A120,Mitglieder!$D$24:$BG$323,F$303))</f>
        <v/>
      </c>
      <c r="G120" s="72" t="str">
        <f ca="1">IF(C120/ROUND(C120,0)=1,VLOOKUP($A120,Mitglieder!$D$24:$BA$323,G$303),"")</f>
        <v/>
      </c>
      <c r="H120" s="42" t="str">
        <f ca="1">IF($G120="","",VLOOKUP($A120,Mitglieder!$D$24:$BG$323,H$303))</f>
        <v/>
      </c>
      <c r="I120" s="54" t="str">
        <f ca="1">IF(OR(VLOOKUP($A120,Mitglieder!$D$24:$BG$323,I$303)="",$G120=""),"",VLOOKUP($A120,Mitglieder!$D$24:$BG$323,I$303))</f>
        <v/>
      </c>
      <c r="J120" s="42" t="str">
        <f ca="1">IF($G120="","",VLOOKUP($A120,Mitglieder!$D$24:$BG$323,J$303))</f>
        <v/>
      </c>
      <c r="K120" s="54" t="str">
        <f ca="1">IF(OR(VLOOKUP($A120,Mitglieder!$D$24:$BG$323,K$303)="",$G120=""),"",VLOOKUP($A120,Mitglieder!$D$24:$BG$323,K$303))</f>
        <v/>
      </c>
      <c r="L120" s="42" t="str">
        <f ca="1">IF($G120="","",VLOOKUP($A120,Mitglieder!$D$24:$BG$323,L$303))</f>
        <v/>
      </c>
      <c r="M120" s="42" t="str">
        <f ca="1">IF($G120="","",VLOOKUP($A120,Mitglieder!$D$24:$BG$323,M$303))</f>
        <v/>
      </c>
      <c r="N120" s="42" t="str">
        <f ca="1">IF($G120="","",VLOOKUP($A120,Mitglieder!$D$24:$BG$323,N$303))</f>
        <v/>
      </c>
      <c r="O120" s="42" t="str">
        <f ca="1">IF($G120="","",VLOOKUP($A120,Mitglieder!$D$24:$BG$323,O$303))</f>
        <v/>
      </c>
      <c r="P120" s="42" t="str">
        <f ca="1">IF($G120="","",VLOOKUP($A120,Mitglieder!$D$24:$BG$323,P$303))</f>
        <v/>
      </c>
      <c r="Q120" s="42" t="str">
        <f ca="1">IF($G120="","",VLOOKUP($A120,Mitglieder!$D$24:$BG$323,Q$303))</f>
        <v/>
      </c>
      <c r="R120" s="54" t="str">
        <f ca="1">IF(OR(VLOOKUP($A120,Mitglieder!$D$24:$BG$323,R$303)="",$G120=""),"",VLOOKUP($A120,Mitglieder!$D$24:$BG$323,R$303))</f>
        <v/>
      </c>
      <c r="S120" s="43" t="str">
        <f ca="1">IF($G120="","",TEXT(VLOOKUP($A120,Mitglieder!$D$24:$BG$323,S$303),"TT.MM.JJJJ"))</f>
        <v/>
      </c>
      <c r="T120" s="43" t="str">
        <f ca="1">IF($G120="","",TEXT(VLOOKUP($A120,Mitglieder!$D$24:$BG$323,T$303),"TT.MM.JJJJ"))</f>
        <v/>
      </c>
      <c r="U120" s="43" t="str">
        <f ca="1">IF($G120="","",TEXT(VLOOKUP($A120,Mitglieder!$D$24:$BG$323,U$303),"TT.MM.JJJJ"))</f>
        <v/>
      </c>
      <c r="V120" s="54" t="str">
        <f ca="1">IF(OR(VLOOKUP($A120,Mitglieder!$D$24:$BG$323,V$303)="",$G120=""),"",VLOOKUP($A120,Mitglieder!$D$24:$BG$323,V$303))</f>
        <v/>
      </c>
      <c r="W120" s="54" t="str">
        <f ca="1">IF(OR(VLOOKUP($A120,Mitglieder!$D$24:$BG$323,W$303)="",$G120=""),"",VLOOKUP($A120,Mitglieder!$D$24:$BG$323,W$303))</f>
        <v/>
      </c>
      <c r="X120" s="54" t="str">
        <f ca="1">IF(OR(VLOOKUP($A120,Mitglieder!$D$24:$BG$323,X$303)="",$G120=""),"",VLOOKUP($A120,Mitglieder!$D$24:$BG$323,X$303))</f>
        <v/>
      </c>
      <c r="Y120" s="54" t="str">
        <f ca="1">IF(OR(VLOOKUP($A120,Mitglieder!$D$24:$BG$323,Y$303)="",$G120=""),"",VLOOKUP($A120,Mitglieder!$D$24:$BG$323,Y$303))</f>
        <v/>
      </c>
      <c r="Z120" s="54" t="str">
        <f ca="1">IF(OR(VLOOKUP($A120,Mitglieder!$D$24:$BG$323,Z$303)="",$G120=""),"",VLOOKUP($A120,Mitglieder!$D$24:$BG$323,Z$303))</f>
        <v/>
      </c>
      <c r="AA120" s="54" t="str">
        <f ca="1">IF(OR(VLOOKUP($A120,Mitglieder!$D$24:$BG$323,AA$303)="",$G120=""),"",VLOOKUP($A120,Mitglieder!$D$24:$BG$323,AA$303))</f>
        <v/>
      </c>
      <c r="AB120" s="54" t="str">
        <f ca="1">IF(OR(VLOOKUP($A120,Mitglieder!$D$24:$BG$323,AB$303)="",$G120=""),"",VLOOKUP($A120,Mitglieder!$D$24:$BG$323,AB$303))</f>
        <v/>
      </c>
      <c r="AC120" s="54" t="str">
        <f ca="1">IF(OR(VLOOKUP($A120,Mitglieder!$D$24:$BG$323,AC$303)="",$G120=""),"",VLOOKUP($A120,Mitglieder!$D$24:$BG$323,AC$303))</f>
        <v/>
      </c>
      <c r="AD120" s="54" t="str">
        <f ca="1">IF(OR(VLOOKUP($A120,Mitglieder!$D$24:$BG$323,AD$303)="",$G120=""),"",VLOOKUP($A120,Mitglieder!$D$24:$BG$323,AD$303))</f>
        <v/>
      </c>
      <c r="AE120" s="54" t="str">
        <f ca="1">IF(OR(VLOOKUP($A120,Mitglieder!$D$24:$BG$323,AE$303)="",$G120=""),"",VLOOKUP($A120,Mitglieder!$D$24:$BG$323,AE$303))</f>
        <v/>
      </c>
      <c r="AF120" s="54" t="str">
        <f ca="1">IF(OR(VLOOKUP($A120,Mitglieder!$D$24:$BG$323,AF$303)="",$G120=""),"",VLOOKUP($A120,Mitglieder!$D$24:$BG$323,AF$303))</f>
        <v/>
      </c>
      <c r="AG120" s="54" t="str">
        <f ca="1">IF(OR(VLOOKUP($A120,Mitglieder!$D$24:$BG$323,AG$303)="",$G120=""),"",VLOOKUP($A120,Mitglieder!$D$24:$BG$323,AG$303))</f>
        <v/>
      </c>
      <c r="AH120" s="54" t="str">
        <f ca="1">IF(OR(VLOOKUP($A120,Mitglieder!$D$24:$BG$323,AH$303)="",$G120=""),"",VLOOKUP($A120,Mitglieder!$D$24:$BG$323,AH$303))</f>
        <v/>
      </c>
      <c r="AI120" s="54" t="str">
        <f ca="1">IF(OR(VLOOKUP($A120,Mitglieder!$D$24:$BG$323,AI$303)="",$G120=""),"",VLOOKUP($A120,Mitglieder!$D$24:$BG$323,AI$303))</f>
        <v/>
      </c>
      <c r="AJ120" s="54" t="str">
        <f ca="1">IF(OR(VLOOKUP($A120,Mitglieder!$D$24:$BG$323,AJ$303)="",$G120=""),"",VLOOKUP($A120,Mitglieder!$D$24:$BG$323,AJ$303))</f>
        <v/>
      </c>
      <c r="AK120" s="54" t="str">
        <f ca="1">IF(OR(VLOOKUP($A120,Mitglieder!$D$24:$BG$323,AK$303)="",$G120=""),"",VLOOKUP($A120,Mitglieder!$D$24:$BG$323,AK$303))</f>
        <v/>
      </c>
      <c r="AL120" s="54" t="str">
        <f ca="1">IF(OR(VLOOKUP($A120,Mitglieder!$D$24:$BG$323,AL$303)="",$G120=""),"",VLOOKUP($A120,Mitglieder!$D$24:$BG$323,AL$303))</f>
        <v/>
      </c>
      <c r="AM120" s="42" t="str">
        <f ca="1">IF($G120="","",VLOOKUP($A120,Mitglieder!$D$24:$BG$323,AM$303))</f>
        <v/>
      </c>
      <c r="AN120" s="54" t="str">
        <f ca="1">IF(OR(VLOOKUP($A120,Mitglieder!$D$24:$BG$323,AN$303)="",$G120=""),"",VLOOKUP($A120,Mitglieder!$D$24:$BG$323,AN$303))</f>
        <v/>
      </c>
      <c r="AO120" s="43" t="str">
        <f ca="1">IF($G120="","",TEXT(VLOOKUP($A120,Mitglieder!$D$24:$BG$323,AO$303),"TT.MM.JJJJ"))</f>
        <v/>
      </c>
      <c r="AP120" s="42" t="str">
        <f ca="1">IF($G120="","",VLOOKUP($A120,Mitglieder!$D$24:$BG$323,AP$303))</f>
        <v/>
      </c>
      <c r="AQ120" s="45" t="str">
        <f ca="1">IF($G120="","",TEXT(VLOOKUP($A120,Mitglieder!$D$24:$BG$323,AQ$303),"0.00"))</f>
        <v/>
      </c>
      <c r="AR120" s="54" t="str">
        <f ca="1">IF(OR(VLOOKUP($A120,Mitglieder!$D$24:$BG$323,AR$303)="",$G120=""),"",VLOOKUP($A120,Mitglieder!$D$24:$BG$323,AR$303))</f>
        <v/>
      </c>
      <c r="AS120" s="45" t="str">
        <f ca="1">IF($G120="","",TEXT(VLOOKUP($A120,Mitglieder!$D$24:$BG$323,AS$303),"0.00"))</f>
        <v/>
      </c>
      <c r="AT120" s="54" t="str">
        <f ca="1">IF(OR(VLOOKUP($A120,Mitglieder!$D$24:$BG$323,AT$303)="",$G120=""),"",VLOOKUP($A120,Mitglieder!$D$24:$BG$323,AT$303))</f>
        <v/>
      </c>
      <c r="AU120" s="45" t="str">
        <f ca="1">IF($G120="","",TEXT(VLOOKUP($A120,Mitglieder!$D$24:$BG$323,AU$303),"0.00"))</f>
        <v/>
      </c>
      <c r="AV120" s="45" t="str">
        <f ca="1">IF($G120="","",TEXT(VLOOKUP($A120,Mitglieder!$D$24:$BG$323,AV$303),"0.00"))</f>
        <v/>
      </c>
      <c r="AW120" s="42" t="str">
        <f ca="1">IF($G120="","",VLOOKUP($A120,Mitglieder!$D$24:$BG$323,AW$303))</f>
        <v/>
      </c>
      <c r="AX120" s="54" t="str">
        <f ca="1">IF(OR(VLOOKUP($A120,Mitglieder!$D$24:$BG$323,AX$303)="",$G120=""),"",VLOOKUP($A120,Mitglieder!$D$24:$BG$323,AX$303))</f>
        <v/>
      </c>
      <c r="AY120" s="75" t="str">
        <f t="shared" ca="1" si="2"/>
        <v/>
      </c>
      <c r="AZ120" s="43" t="str">
        <f ca="1">IF($G120="","",TEXT(VLOOKUP($A120,Mitglieder!$C$24:$BG$323,AZ$303),"TT.MM.JJJJ"))</f>
        <v/>
      </c>
      <c r="BA120" s="43" t="str">
        <f ca="1">IF($G120="","",TEXT(VLOOKUP($A120,Mitglieder!$C$24:$BG$323,BA$303),"TT.MM.JJJJ"))</f>
        <v/>
      </c>
      <c r="BB120" s="43" t="str">
        <f ca="1">IF($G120="","",TEXT(VLOOKUP($A120,Mitglieder!$C$24:$BG$323,BB$303),"TT.MM.JJJJ"))</f>
        <v/>
      </c>
      <c r="BC120" s="43" t="str">
        <f ca="1">IF($G120="","",TEXT(VLOOKUP($A120,Mitglieder!$C$24:$BG$323,BC$303),"TT.MM.JJJJ"))</f>
        <v/>
      </c>
      <c r="BD120" s="75" t="str">
        <f t="shared" ca="1" si="3"/>
        <v/>
      </c>
      <c r="BE120" s="42" t="str">
        <f ca="1">IF($G120="","",VLOOKUP($A120,Mitglieder!$D$24:$BG$323,BE$303))</f>
        <v/>
      </c>
      <c r="BF120" s="42" t="str">
        <f ca="1">IF($G120="","",VLOOKUP($A120,Mitglieder!$D$24:$BG$323,BF$303))</f>
        <v/>
      </c>
      <c r="BH120" s="75" t="str">
        <f ca="1">IF(G120="","",AY120+'Details Verein'!$D$25)</f>
        <v/>
      </c>
    </row>
    <row r="121" spans="1:60" x14ac:dyDescent="0.35">
      <c r="A121" s="42">
        <v>121</v>
      </c>
      <c r="B121" s="42"/>
      <c r="C121" s="42">
        <f ca="1">VLOOKUP($A121,Mitglieder!$D$24:$BA$323,C$303)</f>
        <v>1.0299999999999967</v>
      </c>
      <c r="D121" s="42"/>
      <c r="E121" s="42" t="str">
        <f ca="1">IF($G121="","",VLOOKUP($A121,Mitglieder!$D$24:$BG$323,E$303))</f>
        <v/>
      </c>
      <c r="F121" s="54" t="str">
        <f ca="1">IF(OR(VLOOKUP($A121,Mitglieder!$D$24:$BG$323,F$303)="",$G121=""),"",VLOOKUP($A121,Mitglieder!$D$24:$BG$323,F$303))</f>
        <v/>
      </c>
      <c r="G121" s="72" t="str">
        <f ca="1">IF(C121/ROUND(C121,0)=1,VLOOKUP($A121,Mitglieder!$D$24:$BA$323,G$303),"")</f>
        <v/>
      </c>
      <c r="H121" s="42" t="str">
        <f ca="1">IF($G121="","",VLOOKUP($A121,Mitglieder!$D$24:$BG$323,H$303))</f>
        <v/>
      </c>
      <c r="I121" s="54" t="str">
        <f ca="1">IF(OR(VLOOKUP($A121,Mitglieder!$D$24:$BG$323,I$303)="",$G121=""),"",VLOOKUP($A121,Mitglieder!$D$24:$BG$323,I$303))</f>
        <v/>
      </c>
      <c r="J121" s="42" t="str">
        <f ca="1">IF($G121="","",VLOOKUP($A121,Mitglieder!$D$24:$BG$323,J$303))</f>
        <v/>
      </c>
      <c r="K121" s="54" t="str">
        <f ca="1">IF(OR(VLOOKUP($A121,Mitglieder!$D$24:$BG$323,K$303)="",$G121=""),"",VLOOKUP($A121,Mitglieder!$D$24:$BG$323,K$303))</f>
        <v/>
      </c>
      <c r="L121" s="42" t="str">
        <f ca="1">IF($G121="","",VLOOKUP($A121,Mitglieder!$D$24:$BG$323,L$303))</f>
        <v/>
      </c>
      <c r="M121" s="42" t="str">
        <f ca="1">IF($G121="","",VLOOKUP($A121,Mitglieder!$D$24:$BG$323,M$303))</f>
        <v/>
      </c>
      <c r="N121" s="42" t="str">
        <f ca="1">IF($G121="","",VLOOKUP($A121,Mitglieder!$D$24:$BG$323,N$303))</f>
        <v/>
      </c>
      <c r="O121" s="42" t="str">
        <f ca="1">IF($G121="","",VLOOKUP($A121,Mitglieder!$D$24:$BG$323,O$303))</f>
        <v/>
      </c>
      <c r="P121" s="42" t="str">
        <f ca="1">IF($G121="","",VLOOKUP($A121,Mitglieder!$D$24:$BG$323,P$303))</f>
        <v/>
      </c>
      <c r="Q121" s="42" t="str">
        <f ca="1">IF($G121="","",VLOOKUP($A121,Mitglieder!$D$24:$BG$323,Q$303))</f>
        <v/>
      </c>
      <c r="R121" s="54" t="str">
        <f ca="1">IF(OR(VLOOKUP($A121,Mitglieder!$D$24:$BG$323,R$303)="",$G121=""),"",VLOOKUP($A121,Mitglieder!$D$24:$BG$323,R$303))</f>
        <v/>
      </c>
      <c r="S121" s="43" t="str">
        <f ca="1">IF($G121="","",TEXT(VLOOKUP($A121,Mitglieder!$D$24:$BG$323,S$303),"TT.MM.JJJJ"))</f>
        <v/>
      </c>
      <c r="T121" s="43" t="str">
        <f ca="1">IF($G121="","",TEXT(VLOOKUP($A121,Mitglieder!$D$24:$BG$323,T$303),"TT.MM.JJJJ"))</f>
        <v/>
      </c>
      <c r="U121" s="43" t="str">
        <f ca="1">IF($G121="","",TEXT(VLOOKUP($A121,Mitglieder!$D$24:$BG$323,U$303),"TT.MM.JJJJ"))</f>
        <v/>
      </c>
      <c r="V121" s="54" t="str">
        <f ca="1">IF(OR(VLOOKUP($A121,Mitglieder!$D$24:$BG$323,V$303)="",$G121=""),"",VLOOKUP($A121,Mitglieder!$D$24:$BG$323,V$303))</f>
        <v/>
      </c>
      <c r="W121" s="54" t="str">
        <f ca="1">IF(OR(VLOOKUP($A121,Mitglieder!$D$24:$BG$323,W$303)="",$G121=""),"",VLOOKUP($A121,Mitglieder!$D$24:$BG$323,W$303))</f>
        <v/>
      </c>
      <c r="X121" s="54" t="str">
        <f ca="1">IF(OR(VLOOKUP($A121,Mitglieder!$D$24:$BG$323,X$303)="",$G121=""),"",VLOOKUP($A121,Mitglieder!$D$24:$BG$323,X$303))</f>
        <v/>
      </c>
      <c r="Y121" s="54" t="str">
        <f ca="1">IF(OR(VLOOKUP($A121,Mitglieder!$D$24:$BG$323,Y$303)="",$G121=""),"",VLOOKUP($A121,Mitglieder!$D$24:$BG$323,Y$303))</f>
        <v/>
      </c>
      <c r="Z121" s="54" t="str">
        <f ca="1">IF(OR(VLOOKUP($A121,Mitglieder!$D$24:$BG$323,Z$303)="",$G121=""),"",VLOOKUP($A121,Mitglieder!$D$24:$BG$323,Z$303))</f>
        <v/>
      </c>
      <c r="AA121" s="54" t="str">
        <f ca="1">IF(OR(VLOOKUP($A121,Mitglieder!$D$24:$BG$323,AA$303)="",$G121=""),"",VLOOKUP($A121,Mitglieder!$D$24:$BG$323,AA$303))</f>
        <v/>
      </c>
      <c r="AB121" s="54" t="str">
        <f ca="1">IF(OR(VLOOKUP($A121,Mitglieder!$D$24:$BG$323,AB$303)="",$G121=""),"",VLOOKUP($A121,Mitglieder!$D$24:$BG$323,AB$303))</f>
        <v/>
      </c>
      <c r="AC121" s="54" t="str">
        <f ca="1">IF(OR(VLOOKUP($A121,Mitglieder!$D$24:$BG$323,AC$303)="",$G121=""),"",VLOOKUP($A121,Mitglieder!$D$24:$BG$323,AC$303))</f>
        <v/>
      </c>
      <c r="AD121" s="54" t="str">
        <f ca="1">IF(OR(VLOOKUP($A121,Mitglieder!$D$24:$BG$323,AD$303)="",$G121=""),"",VLOOKUP($A121,Mitglieder!$D$24:$BG$323,AD$303))</f>
        <v/>
      </c>
      <c r="AE121" s="54" t="str">
        <f ca="1">IF(OR(VLOOKUP($A121,Mitglieder!$D$24:$BG$323,AE$303)="",$G121=""),"",VLOOKUP($A121,Mitglieder!$D$24:$BG$323,AE$303))</f>
        <v/>
      </c>
      <c r="AF121" s="54" t="str">
        <f ca="1">IF(OR(VLOOKUP($A121,Mitglieder!$D$24:$BG$323,AF$303)="",$G121=""),"",VLOOKUP($A121,Mitglieder!$D$24:$BG$323,AF$303))</f>
        <v/>
      </c>
      <c r="AG121" s="54" t="str">
        <f ca="1">IF(OR(VLOOKUP($A121,Mitglieder!$D$24:$BG$323,AG$303)="",$G121=""),"",VLOOKUP($A121,Mitglieder!$D$24:$BG$323,AG$303))</f>
        <v/>
      </c>
      <c r="AH121" s="54" t="str">
        <f ca="1">IF(OR(VLOOKUP($A121,Mitglieder!$D$24:$BG$323,AH$303)="",$G121=""),"",VLOOKUP($A121,Mitglieder!$D$24:$BG$323,AH$303))</f>
        <v/>
      </c>
      <c r="AI121" s="54" t="str">
        <f ca="1">IF(OR(VLOOKUP($A121,Mitglieder!$D$24:$BG$323,AI$303)="",$G121=""),"",VLOOKUP($A121,Mitglieder!$D$24:$BG$323,AI$303))</f>
        <v/>
      </c>
      <c r="AJ121" s="54" t="str">
        <f ca="1">IF(OR(VLOOKUP($A121,Mitglieder!$D$24:$BG$323,AJ$303)="",$G121=""),"",VLOOKUP($A121,Mitglieder!$D$24:$BG$323,AJ$303))</f>
        <v/>
      </c>
      <c r="AK121" s="54" t="str">
        <f ca="1">IF(OR(VLOOKUP($A121,Mitglieder!$D$24:$BG$323,AK$303)="",$G121=""),"",VLOOKUP($A121,Mitglieder!$D$24:$BG$323,AK$303))</f>
        <v/>
      </c>
      <c r="AL121" s="54" t="str">
        <f ca="1">IF(OR(VLOOKUP($A121,Mitglieder!$D$24:$BG$323,AL$303)="",$G121=""),"",VLOOKUP($A121,Mitglieder!$D$24:$BG$323,AL$303))</f>
        <v/>
      </c>
      <c r="AM121" s="42" t="str">
        <f ca="1">IF($G121="","",VLOOKUP($A121,Mitglieder!$D$24:$BG$323,AM$303))</f>
        <v/>
      </c>
      <c r="AN121" s="54" t="str">
        <f ca="1">IF(OR(VLOOKUP($A121,Mitglieder!$D$24:$BG$323,AN$303)="",$G121=""),"",VLOOKUP($A121,Mitglieder!$D$24:$BG$323,AN$303))</f>
        <v/>
      </c>
      <c r="AO121" s="43" t="str">
        <f ca="1">IF($G121="","",TEXT(VLOOKUP($A121,Mitglieder!$D$24:$BG$323,AO$303),"TT.MM.JJJJ"))</f>
        <v/>
      </c>
      <c r="AP121" s="42" t="str">
        <f ca="1">IF($G121="","",VLOOKUP($A121,Mitglieder!$D$24:$BG$323,AP$303))</f>
        <v/>
      </c>
      <c r="AQ121" s="45" t="str">
        <f ca="1">IF($G121="","",TEXT(VLOOKUP($A121,Mitglieder!$D$24:$BG$323,AQ$303),"0.00"))</f>
        <v/>
      </c>
      <c r="AR121" s="54" t="str">
        <f ca="1">IF(OR(VLOOKUP($A121,Mitglieder!$D$24:$BG$323,AR$303)="",$G121=""),"",VLOOKUP($A121,Mitglieder!$D$24:$BG$323,AR$303))</f>
        <v/>
      </c>
      <c r="AS121" s="45" t="str">
        <f ca="1">IF($G121="","",TEXT(VLOOKUP($A121,Mitglieder!$D$24:$BG$323,AS$303),"0.00"))</f>
        <v/>
      </c>
      <c r="AT121" s="54" t="str">
        <f ca="1">IF(OR(VLOOKUP($A121,Mitglieder!$D$24:$BG$323,AT$303)="",$G121=""),"",VLOOKUP($A121,Mitglieder!$D$24:$BG$323,AT$303))</f>
        <v/>
      </c>
      <c r="AU121" s="45" t="str">
        <f ca="1">IF($G121="","",TEXT(VLOOKUP($A121,Mitglieder!$D$24:$BG$323,AU$303),"0.00"))</f>
        <v/>
      </c>
      <c r="AV121" s="45" t="str">
        <f ca="1">IF($G121="","",TEXT(VLOOKUP($A121,Mitglieder!$D$24:$BG$323,AV$303),"0.00"))</f>
        <v/>
      </c>
      <c r="AW121" s="42" t="str">
        <f ca="1">IF($G121="","",VLOOKUP($A121,Mitglieder!$D$24:$BG$323,AW$303))</f>
        <v/>
      </c>
      <c r="AX121" s="54" t="str">
        <f ca="1">IF(OR(VLOOKUP($A121,Mitglieder!$D$24:$BG$323,AX$303)="",$G121=""),"",VLOOKUP($A121,Mitglieder!$D$24:$BG$323,AX$303))</f>
        <v/>
      </c>
      <c r="AY121" s="75" t="str">
        <f t="shared" ca="1" si="2"/>
        <v/>
      </c>
      <c r="AZ121" s="43" t="str">
        <f ca="1">IF($G121="","",TEXT(VLOOKUP($A121,Mitglieder!$C$24:$BG$323,AZ$303),"TT.MM.JJJJ"))</f>
        <v/>
      </c>
      <c r="BA121" s="43" t="str">
        <f ca="1">IF($G121="","",TEXT(VLOOKUP($A121,Mitglieder!$C$24:$BG$323,BA$303),"TT.MM.JJJJ"))</f>
        <v/>
      </c>
      <c r="BB121" s="43" t="str">
        <f ca="1">IF($G121="","",TEXT(VLOOKUP($A121,Mitglieder!$C$24:$BG$323,BB$303),"TT.MM.JJJJ"))</f>
        <v/>
      </c>
      <c r="BC121" s="43" t="str">
        <f ca="1">IF($G121="","",TEXT(VLOOKUP($A121,Mitglieder!$C$24:$BG$323,BC$303),"TT.MM.JJJJ"))</f>
        <v/>
      </c>
      <c r="BD121" s="75" t="str">
        <f t="shared" ca="1" si="3"/>
        <v/>
      </c>
      <c r="BE121" s="42" t="str">
        <f ca="1">IF($G121="","",VLOOKUP($A121,Mitglieder!$D$24:$BG$323,BE$303))</f>
        <v/>
      </c>
      <c r="BF121" s="42" t="str">
        <f ca="1">IF($G121="","",VLOOKUP($A121,Mitglieder!$D$24:$BG$323,BF$303))</f>
        <v/>
      </c>
      <c r="BH121" s="75" t="str">
        <f ca="1">IF(G121="","",AY121+'Details Verein'!$D$25)</f>
        <v/>
      </c>
    </row>
    <row r="122" spans="1:60" x14ac:dyDescent="0.35">
      <c r="A122" s="42">
        <v>122</v>
      </c>
      <c r="B122" s="42"/>
      <c r="C122" s="42">
        <f ca="1">VLOOKUP($A122,Mitglieder!$D$24:$BA$323,C$303)</f>
        <v>1.0299999999999967</v>
      </c>
      <c r="D122" s="42"/>
      <c r="E122" s="42" t="str">
        <f ca="1">IF($G122="","",VLOOKUP($A122,Mitglieder!$D$24:$BG$323,E$303))</f>
        <v/>
      </c>
      <c r="F122" s="54" t="str">
        <f ca="1">IF(OR(VLOOKUP($A122,Mitglieder!$D$24:$BG$323,F$303)="",$G122=""),"",VLOOKUP($A122,Mitglieder!$D$24:$BG$323,F$303))</f>
        <v/>
      </c>
      <c r="G122" s="72" t="str">
        <f ca="1">IF(C122/ROUND(C122,0)=1,VLOOKUP($A122,Mitglieder!$D$24:$BA$323,G$303),"")</f>
        <v/>
      </c>
      <c r="H122" s="42" t="str">
        <f ca="1">IF($G122="","",VLOOKUP($A122,Mitglieder!$D$24:$BG$323,H$303))</f>
        <v/>
      </c>
      <c r="I122" s="54" t="str">
        <f ca="1">IF(OR(VLOOKUP($A122,Mitglieder!$D$24:$BG$323,I$303)="",$G122=""),"",VLOOKUP($A122,Mitglieder!$D$24:$BG$323,I$303))</f>
        <v/>
      </c>
      <c r="J122" s="42" t="str">
        <f ca="1">IF($G122="","",VLOOKUP($A122,Mitglieder!$D$24:$BG$323,J$303))</f>
        <v/>
      </c>
      <c r="K122" s="54" t="str">
        <f ca="1">IF(OR(VLOOKUP($A122,Mitglieder!$D$24:$BG$323,K$303)="",$G122=""),"",VLOOKUP($A122,Mitglieder!$D$24:$BG$323,K$303))</f>
        <v/>
      </c>
      <c r="L122" s="42" t="str">
        <f ca="1">IF($G122="","",VLOOKUP($A122,Mitglieder!$D$24:$BG$323,L$303))</f>
        <v/>
      </c>
      <c r="M122" s="42" t="str">
        <f ca="1">IF($G122="","",VLOOKUP($A122,Mitglieder!$D$24:$BG$323,M$303))</f>
        <v/>
      </c>
      <c r="N122" s="42" t="str">
        <f ca="1">IF($G122="","",VLOOKUP($A122,Mitglieder!$D$24:$BG$323,N$303))</f>
        <v/>
      </c>
      <c r="O122" s="42" t="str">
        <f ca="1">IF($G122="","",VLOOKUP($A122,Mitglieder!$D$24:$BG$323,O$303))</f>
        <v/>
      </c>
      <c r="P122" s="42" t="str">
        <f ca="1">IF($G122="","",VLOOKUP($A122,Mitglieder!$D$24:$BG$323,P$303))</f>
        <v/>
      </c>
      <c r="Q122" s="42" t="str">
        <f ca="1">IF($G122="","",VLOOKUP($A122,Mitglieder!$D$24:$BG$323,Q$303))</f>
        <v/>
      </c>
      <c r="R122" s="54" t="str">
        <f ca="1">IF(OR(VLOOKUP($A122,Mitglieder!$D$24:$BG$323,R$303)="",$G122=""),"",VLOOKUP($A122,Mitglieder!$D$24:$BG$323,R$303))</f>
        <v/>
      </c>
      <c r="S122" s="43" t="str">
        <f ca="1">IF($G122="","",TEXT(VLOOKUP($A122,Mitglieder!$D$24:$BG$323,S$303),"TT.MM.JJJJ"))</f>
        <v/>
      </c>
      <c r="T122" s="43" t="str">
        <f ca="1">IF($G122="","",TEXT(VLOOKUP($A122,Mitglieder!$D$24:$BG$323,T$303),"TT.MM.JJJJ"))</f>
        <v/>
      </c>
      <c r="U122" s="43" t="str">
        <f ca="1">IF($G122="","",TEXT(VLOOKUP($A122,Mitglieder!$D$24:$BG$323,U$303),"TT.MM.JJJJ"))</f>
        <v/>
      </c>
      <c r="V122" s="54" t="str">
        <f ca="1">IF(OR(VLOOKUP($A122,Mitglieder!$D$24:$BG$323,V$303)="",$G122=""),"",VLOOKUP($A122,Mitglieder!$D$24:$BG$323,V$303))</f>
        <v/>
      </c>
      <c r="W122" s="54" t="str">
        <f ca="1">IF(OR(VLOOKUP($A122,Mitglieder!$D$24:$BG$323,W$303)="",$G122=""),"",VLOOKUP($A122,Mitglieder!$D$24:$BG$323,W$303))</f>
        <v/>
      </c>
      <c r="X122" s="54" t="str">
        <f ca="1">IF(OR(VLOOKUP($A122,Mitglieder!$D$24:$BG$323,X$303)="",$G122=""),"",VLOOKUP($A122,Mitglieder!$D$24:$BG$323,X$303))</f>
        <v/>
      </c>
      <c r="Y122" s="54" t="str">
        <f ca="1">IF(OR(VLOOKUP($A122,Mitglieder!$D$24:$BG$323,Y$303)="",$G122=""),"",VLOOKUP($A122,Mitglieder!$D$24:$BG$323,Y$303))</f>
        <v/>
      </c>
      <c r="Z122" s="54" t="str">
        <f ca="1">IF(OR(VLOOKUP($A122,Mitglieder!$D$24:$BG$323,Z$303)="",$G122=""),"",VLOOKUP($A122,Mitglieder!$D$24:$BG$323,Z$303))</f>
        <v/>
      </c>
      <c r="AA122" s="54" t="str">
        <f ca="1">IF(OR(VLOOKUP($A122,Mitglieder!$D$24:$BG$323,AA$303)="",$G122=""),"",VLOOKUP($A122,Mitglieder!$D$24:$BG$323,AA$303))</f>
        <v/>
      </c>
      <c r="AB122" s="54" t="str">
        <f ca="1">IF(OR(VLOOKUP($A122,Mitglieder!$D$24:$BG$323,AB$303)="",$G122=""),"",VLOOKUP($A122,Mitglieder!$D$24:$BG$323,AB$303))</f>
        <v/>
      </c>
      <c r="AC122" s="54" t="str">
        <f ca="1">IF(OR(VLOOKUP($A122,Mitglieder!$D$24:$BG$323,AC$303)="",$G122=""),"",VLOOKUP($A122,Mitglieder!$D$24:$BG$323,AC$303))</f>
        <v/>
      </c>
      <c r="AD122" s="54" t="str">
        <f ca="1">IF(OR(VLOOKUP($A122,Mitglieder!$D$24:$BG$323,AD$303)="",$G122=""),"",VLOOKUP($A122,Mitglieder!$D$24:$BG$323,AD$303))</f>
        <v/>
      </c>
      <c r="AE122" s="54" t="str">
        <f ca="1">IF(OR(VLOOKUP($A122,Mitglieder!$D$24:$BG$323,AE$303)="",$G122=""),"",VLOOKUP($A122,Mitglieder!$D$24:$BG$323,AE$303))</f>
        <v/>
      </c>
      <c r="AF122" s="54" t="str">
        <f ca="1">IF(OR(VLOOKUP($A122,Mitglieder!$D$24:$BG$323,AF$303)="",$G122=""),"",VLOOKUP($A122,Mitglieder!$D$24:$BG$323,AF$303))</f>
        <v/>
      </c>
      <c r="AG122" s="54" t="str">
        <f ca="1">IF(OR(VLOOKUP($A122,Mitglieder!$D$24:$BG$323,AG$303)="",$G122=""),"",VLOOKUP($A122,Mitglieder!$D$24:$BG$323,AG$303))</f>
        <v/>
      </c>
      <c r="AH122" s="54" t="str">
        <f ca="1">IF(OR(VLOOKUP($A122,Mitglieder!$D$24:$BG$323,AH$303)="",$G122=""),"",VLOOKUP($A122,Mitglieder!$D$24:$BG$323,AH$303))</f>
        <v/>
      </c>
      <c r="AI122" s="54" t="str">
        <f ca="1">IF(OR(VLOOKUP($A122,Mitglieder!$D$24:$BG$323,AI$303)="",$G122=""),"",VLOOKUP($A122,Mitglieder!$D$24:$BG$323,AI$303))</f>
        <v/>
      </c>
      <c r="AJ122" s="54" t="str">
        <f ca="1">IF(OR(VLOOKUP($A122,Mitglieder!$D$24:$BG$323,AJ$303)="",$G122=""),"",VLOOKUP($A122,Mitglieder!$D$24:$BG$323,AJ$303))</f>
        <v/>
      </c>
      <c r="AK122" s="54" t="str">
        <f ca="1">IF(OR(VLOOKUP($A122,Mitglieder!$D$24:$BG$323,AK$303)="",$G122=""),"",VLOOKUP($A122,Mitglieder!$D$24:$BG$323,AK$303))</f>
        <v/>
      </c>
      <c r="AL122" s="54" t="str">
        <f ca="1">IF(OR(VLOOKUP($A122,Mitglieder!$D$24:$BG$323,AL$303)="",$G122=""),"",VLOOKUP($A122,Mitglieder!$D$24:$BG$323,AL$303))</f>
        <v/>
      </c>
      <c r="AM122" s="42" t="str">
        <f ca="1">IF($G122="","",VLOOKUP($A122,Mitglieder!$D$24:$BG$323,AM$303))</f>
        <v/>
      </c>
      <c r="AN122" s="54" t="str">
        <f ca="1">IF(OR(VLOOKUP($A122,Mitglieder!$D$24:$BG$323,AN$303)="",$G122=""),"",VLOOKUP($A122,Mitglieder!$D$24:$BG$323,AN$303))</f>
        <v/>
      </c>
      <c r="AO122" s="43" t="str">
        <f ca="1">IF($G122="","",TEXT(VLOOKUP($A122,Mitglieder!$D$24:$BG$323,AO$303),"TT.MM.JJJJ"))</f>
        <v/>
      </c>
      <c r="AP122" s="42" t="str">
        <f ca="1">IF($G122="","",VLOOKUP($A122,Mitglieder!$D$24:$BG$323,AP$303))</f>
        <v/>
      </c>
      <c r="AQ122" s="45" t="str">
        <f ca="1">IF($G122="","",TEXT(VLOOKUP($A122,Mitglieder!$D$24:$BG$323,AQ$303),"0.00"))</f>
        <v/>
      </c>
      <c r="AR122" s="54" t="str">
        <f ca="1">IF(OR(VLOOKUP($A122,Mitglieder!$D$24:$BG$323,AR$303)="",$G122=""),"",VLOOKUP($A122,Mitglieder!$D$24:$BG$323,AR$303))</f>
        <v/>
      </c>
      <c r="AS122" s="45" t="str">
        <f ca="1">IF($G122="","",TEXT(VLOOKUP($A122,Mitglieder!$D$24:$BG$323,AS$303),"0.00"))</f>
        <v/>
      </c>
      <c r="AT122" s="54" t="str">
        <f ca="1">IF(OR(VLOOKUP($A122,Mitglieder!$D$24:$BG$323,AT$303)="",$G122=""),"",VLOOKUP($A122,Mitglieder!$D$24:$BG$323,AT$303))</f>
        <v/>
      </c>
      <c r="AU122" s="45" t="str">
        <f ca="1">IF($G122="","",TEXT(VLOOKUP($A122,Mitglieder!$D$24:$BG$323,AU$303),"0.00"))</f>
        <v/>
      </c>
      <c r="AV122" s="45" t="str">
        <f ca="1">IF($G122="","",TEXT(VLOOKUP($A122,Mitglieder!$D$24:$BG$323,AV$303),"0.00"))</f>
        <v/>
      </c>
      <c r="AW122" s="42" t="str">
        <f ca="1">IF($G122="","",VLOOKUP($A122,Mitglieder!$D$24:$BG$323,AW$303))</f>
        <v/>
      </c>
      <c r="AX122" s="54" t="str">
        <f ca="1">IF(OR(VLOOKUP($A122,Mitglieder!$D$24:$BG$323,AX$303)="",$G122=""),"",VLOOKUP($A122,Mitglieder!$D$24:$BG$323,AX$303))</f>
        <v/>
      </c>
      <c r="AY122" s="75" t="str">
        <f t="shared" ca="1" si="2"/>
        <v/>
      </c>
      <c r="AZ122" s="43" t="str">
        <f ca="1">IF($G122="","",TEXT(VLOOKUP($A122,Mitglieder!$C$24:$BG$323,AZ$303),"TT.MM.JJJJ"))</f>
        <v/>
      </c>
      <c r="BA122" s="43" t="str">
        <f ca="1">IF($G122="","",TEXT(VLOOKUP($A122,Mitglieder!$C$24:$BG$323,BA$303),"TT.MM.JJJJ"))</f>
        <v/>
      </c>
      <c r="BB122" s="43" t="str">
        <f ca="1">IF($G122="","",TEXT(VLOOKUP($A122,Mitglieder!$C$24:$BG$323,BB$303),"TT.MM.JJJJ"))</f>
        <v/>
      </c>
      <c r="BC122" s="43" t="str">
        <f ca="1">IF($G122="","",TEXT(VLOOKUP($A122,Mitglieder!$C$24:$BG$323,BC$303),"TT.MM.JJJJ"))</f>
        <v/>
      </c>
      <c r="BD122" s="75" t="str">
        <f t="shared" ca="1" si="3"/>
        <v/>
      </c>
      <c r="BE122" s="42" t="str">
        <f ca="1">IF($G122="","",VLOOKUP($A122,Mitglieder!$D$24:$BG$323,BE$303))</f>
        <v/>
      </c>
      <c r="BF122" s="42" t="str">
        <f ca="1">IF($G122="","",VLOOKUP($A122,Mitglieder!$D$24:$BG$323,BF$303))</f>
        <v/>
      </c>
      <c r="BH122" s="75" t="str">
        <f ca="1">IF(G122="","",AY122+'Details Verein'!$D$25)</f>
        <v/>
      </c>
    </row>
    <row r="123" spans="1:60" x14ac:dyDescent="0.35">
      <c r="A123" s="42">
        <v>123</v>
      </c>
      <c r="B123" s="42"/>
      <c r="C123" s="42">
        <f ca="1">VLOOKUP($A123,Mitglieder!$D$24:$BA$323,C$303)</f>
        <v>1.0299999999999967</v>
      </c>
      <c r="D123" s="42"/>
      <c r="E123" s="42" t="str">
        <f ca="1">IF($G123="","",VLOOKUP($A123,Mitglieder!$D$24:$BG$323,E$303))</f>
        <v/>
      </c>
      <c r="F123" s="54" t="str">
        <f ca="1">IF(OR(VLOOKUP($A123,Mitglieder!$D$24:$BG$323,F$303)="",$G123=""),"",VLOOKUP($A123,Mitglieder!$D$24:$BG$323,F$303))</f>
        <v/>
      </c>
      <c r="G123" s="72" t="str">
        <f ca="1">IF(C123/ROUND(C123,0)=1,VLOOKUP($A123,Mitglieder!$D$24:$BA$323,G$303),"")</f>
        <v/>
      </c>
      <c r="H123" s="42" t="str">
        <f ca="1">IF($G123="","",VLOOKUP($A123,Mitglieder!$D$24:$BG$323,H$303))</f>
        <v/>
      </c>
      <c r="I123" s="54" t="str">
        <f ca="1">IF(OR(VLOOKUP($A123,Mitglieder!$D$24:$BG$323,I$303)="",$G123=""),"",VLOOKUP($A123,Mitglieder!$D$24:$BG$323,I$303))</f>
        <v/>
      </c>
      <c r="J123" s="42" t="str">
        <f ca="1">IF($G123="","",VLOOKUP($A123,Mitglieder!$D$24:$BG$323,J$303))</f>
        <v/>
      </c>
      <c r="K123" s="54" t="str">
        <f ca="1">IF(OR(VLOOKUP($A123,Mitglieder!$D$24:$BG$323,K$303)="",$G123=""),"",VLOOKUP($A123,Mitglieder!$D$24:$BG$323,K$303))</f>
        <v/>
      </c>
      <c r="L123" s="42" t="str">
        <f ca="1">IF($G123="","",VLOOKUP($A123,Mitglieder!$D$24:$BG$323,L$303))</f>
        <v/>
      </c>
      <c r="M123" s="42" t="str">
        <f ca="1">IF($G123="","",VLOOKUP($A123,Mitglieder!$D$24:$BG$323,M$303))</f>
        <v/>
      </c>
      <c r="N123" s="42" t="str">
        <f ca="1">IF($G123="","",VLOOKUP($A123,Mitglieder!$D$24:$BG$323,N$303))</f>
        <v/>
      </c>
      <c r="O123" s="42" t="str">
        <f ca="1">IF($G123="","",VLOOKUP($A123,Mitglieder!$D$24:$BG$323,O$303))</f>
        <v/>
      </c>
      <c r="P123" s="42" t="str">
        <f ca="1">IF($G123="","",VLOOKUP($A123,Mitglieder!$D$24:$BG$323,P$303))</f>
        <v/>
      </c>
      <c r="Q123" s="42" t="str">
        <f ca="1">IF($G123="","",VLOOKUP($A123,Mitglieder!$D$24:$BG$323,Q$303))</f>
        <v/>
      </c>
      <c r="R123" s="54" t="str">
        <f ca="1">IF(OR(VLOOKUP($A123,Mitglieder!$D$24:$BG$323,R$303)="",$G123=""),"",VLOOKUP($A123,Mitglieder!$D$24:$BG$323,R$303))</f>
        <v/>
      </c>
      <c r="S123" s="43" t="str">
        <f ca="1">IF($G123="","",TEXT(VLOOKUP($A123,Mitglieder!$D$24:$BG$323,S$303),"TT.MM.JJJJ"))</f>
        <v/>
      </c>
      <c r="T123" s="43" t="str">
        <f ca="1">IF($G123="","",TEXT(VLOOKUP($A123,Mitglieder!$D$24:$BG$323,T$303),"TT.MM.JJJJ"))</f>
        <v/>
      </c>
      <c r="U123" s="43" t="str">
        <f ca="1">IF($G123="","",TEXT(VLOOKUP($A123,Mitglieder!$D$24:$BG$323,U$303),"TT.MM.JJJJ"))</f>
        <v/>
      </c>
      <c r="V123" s="54" t="str">
        <f ca="1">IF(OR(VLOOKUP($A123,Mitglieder!$D$24:$BG$323,V$303)="",$G123=""),"",VLOOKUP($A123,Mitglieder!$D$24:$BG$323,V$303))</f>
        <v/>
      </c>
      <c r="W123" s="54" t="str">
        <f ca="1">IF(OR(VLOOKUP($A123,Mitglieder!$D$24:$BG$323,W$303)="",$G123=""),"",VLOOKUP($A123,Mitglieder!$D$24:$BG$323,W$303))</f>
        <v/>
      </c>
      <c r="X123" s="54" t="str">
        <f ca="1">IF(OR(VLOOKUP($A123,Mitglieder!$D$24:$BG$323,X$303)="",$G123=""),"",VLOOKUP($A123,Mitglieder!$D$24:$BG$323,X$303))</f>
        <v/>
      </c>
      <c r="Y123" s="54" t="str">
        <f ca="1">IF(OR(VLOOKUP($A123,Mitglieder!$D$24:$BG$323,Y$303)="",$G123=""),"",VLOOKUP($A123,Mitglieder!$D$24:$BG$323,Y$303))</f>
        <v/>
      </c>
      <c r="Z123" s="54" t="str">
        <f ca="1">IF(OR(VLOOKUP($A123,Mitglieder!$D$24:$BG$323,Z$303)="",$G123=""),"",VLOOKUP($A123,Mitglieder!$D$24:$BG$323,Z$303))</f>
        <v/>
      </c>
      <c r="AA123" s="54" t="str">
        <f ca="1">IF(OR(VLOOKUP($A123,Mitglieder!$D$24:$BG$323,AA$303)="",$G123=""),"",VLOOKUP($A123,Mitglieder!$D$24:$BG$323,AA$303))</f>
        <v/>
      </c>
      <c r="AB123" s="54" t="str">
        <f ca="1">IF(OR(VLOOKUP($A123,Mitglieder!$D$24:$BG$323,AB$303)="",$G123=""),"",VLOOKUP($A123,Mitglieder!$D$24:$BG$323,AB$303))</f>
        <v/>
      </c>
      <c r="AC123" s="54" t="str">
        <f ca="1">IF(OR(VLOOKUP($A123,Mitglieder!$D$24:$BG$323,AC$303)="",$G123=""),"",VLOOKUP($A123,Mitglieder!$D$24:$BG$323,AC$303))</f>
        <v/>
      </c>
      <c r="AD123" s="54" t="str">
        <f ca="1">IF(OR(VLOOKUP($A123,Mitglieder!$D$24:$BG$323,AD$303)="",$G123=""),"",VLOOKUP($A123,Mitglieder!$D$24:$BG$323,AD$303))</f>
        <v/>
      </c>
      <c r="AE123" s="54" t="str">
        <f ca="1">IF(OR(VLOOKUP($A123,Mitglieder!$D$24:$BG$323,AE$303)="",$G123=""),"",VLOOKUP($A123,Mitglieder!$D$24:$BG$323,AE$303))</f>
        <v/>
      </c>
      <c r="AF123" s="54" t="str">
        <f ca="1">IF(OR(VLOOKUP($A123,Mitglieder!$D$24:$BG$323,AF$303)="",$G123=""),"",VLOOKUP($A123,Mitglieder!$D$24:$BG$323,AF$303))</f>
        <v/>
      </c>
      <c r="AG123" s="54" t="str">
        <f ca="1">IF(OR(VLOOKUP($A123,Mitglieder!$D$24:$BG$323,AG$303)="",$G123=""),"",VLOOKUP($A123,Mitglieder!$D$24:$BG$323,AG$303))</f>
        <v/>
      </c>
      <c r="AH123" s="54" t="str">
        <f ca="1">IF(OR(VLOOKUP($A123,Mitglieder!$D$24:$BG$323,AH$303)="",$G123=""),"",VLOOKUP($A123,Mitglieder!$D$24:$BG$323,AH$303))</f>
        <v/>
      </c>
      <c r="AI123" s="54" t="str">
        <f ca="1">IF(OR(VLOOKUP($A123,Mitglieder!$D$24:$BG$323,AI$303)="",$G123=""),"",VLOOKUP($A123,Mitglieder!$D$24:$BG$323,AI$303))</f>
        <v/>
      </c>
      <c r="AJ123" s="54" t="str">
        <f ca="1">IF(OR(VLOOKUP($A123,Mitglieder!$D$24:$BG$323,AJ$303)="",$G123=""),"",VLOOKUP($A123,Mitglieder!$D$24:$BG$323,AJ$303))</f>
        <v/>
      </c>
      <c r="AK123" s="54" t="str">
        <f ca="1">IF(OR(VLOOKUP($A123,Mitglieder!$D$24:$BG$323,AK$303)="",$G123=""),"",VLOOKUP($A123,Mitglieder!$D$24:$BG$323,AK$303))</f>
        <v/>
      </c>
      <c r="AL123" s="54" t="str">
        <f ca="1">IF(OR(VLOOKUP($A123,Mitglieder!$D$24:$BG$323,AL$303)="",$G123=""),"",VLOOKUP($A123,Mitglieder!$D$24:$BG$323,AL$303))</f>
        <v/>
      </c>
      <c r="AM123" s="42" t="str">
        <f ca="1">IF($G123="","",VLOOKUP($A123,Mitglieder!$D$24:$BG$323,AM$303))</f>
        <v/>
      </c>
      <c r="AN123" s="54" t="str">
        <f ca="1">IF(OR(VLOOKUP($A123,Mitglieder!$D$24:$BG$323,AN$303)="",$G123=""),"",VLOOKUP($A123,Mitglieder!$D$24:$BG$323,AN$303))</f>
        <v/>
      </c>
      <c r="AO123" s="43" t="str">
        <f ca="1">IF($G123="","",TEXT(VLOOKUP($A123,Mitglieder!$D$24:$BG$323,AO$303),"TT.MM.JJJJ"))</f>
        <v/>
      </c>
      <c r="AP123" s="42" t="str">
        <f ca="1">IF($G123="","",VLOOKUP($A123,Mitglieder!$D$24:$BG$323,AP$303))</f>
        <v/>
      </c>
      <c r="AQ123" s="45" t="str">
        <f ca="1">IF($G123="","",TEXT(VLOOKUP($A123,Mitglieder!$D$24:$BG$323,AQ$303),"0.00"))</f>
        <v/>
      </c>
      <c r="AR123" s="54" t="str">
        <f ca="1">IF(OR(VLOOKUP($A123,Mitglieder!$D$24:$BG$323,AR$303)="",$G123=""),"",VLOOKUP($A123,Mitglieder!$D$24:$BG$323,AR$303))</f>
        <v/>
      </c>
      <c r="AS123" s="45" t="str">
        <f ca="1">IF($G123="","",TEXT(VLOOKUP($A123,Mitglieder!$D$24:$BG$323,AS$303),"0.00"))</f>
        <v/>
      </c>
      <c r="AT123" s="54" t="str">
        <f ca="1">IF(OR(VLOOKUP($A123,Mitglieder!$D$24:$BG$323,AT$303)="",$G123=""),"",VLOOKUP($A123,Mitglieder!$D$24:$BG$323,AT$303))</f>
        <v/>
      </c>
      <c r="AU123" s="45" t="str">
        <f ca="1">IF($G123="","",TEXT(VLOOKUP($A123,Mitglieder!$D$24:$BG$323,AU$303),"0.00"))</f>
        <v/>
      </c>
      <c r="AV123" s="45" t="str">
        <f ca="1">IF($G123="","",TEXT(VLOOKUP($A123,Mitglieder!$D$24:$BG$323,AV$303),"0.00"))</f>
        <v/>
      </c>
      <c r="AW123" s="42" t="str">
        <f ca="1">IF($G123="","",VLOOKUP($A123,Mitglieder!$D$24:$BG$323,AW$303))</f>
        <v/>
      </c>
      <c r="AX123" s="54" t="str">
        <f ca="1">IF(OR(VLOOKUP($A123,Mitglieder!$D$24:$BG$323,AX$303)="",$G123=""),"",VLOOKUP($A123,Mitglieder!$D$24:$BG$323,AX$303))</f>
        <v/>
      </c>
      <c r="AY123" s="75" t="str">
        <f t="shared" ca="1" si="2"/>
        <v/>
      </c>
      <c r="AZ123" s="43" t="str">
        <f ca="1">IF($G123="","",TEXT(VLOOKUP($A123,Mitglieder!$C$24:$BG$323,AZ$303),"TT.MM.JJJJ"))</f>
        <v/>
      </c>
      <c r="BA123" s="43" t="str">
        <f ca="1">IF($G123="","",TEXT(VLOOKUP($A123,Mitglieder!$C$24:$BG$323,BA$303),"TT.MM.JJJJ"))</f>
        <v/>
      </c>
      <c r="BB123" s="43" t="str">
        <f ca="1">IF($G123="","",TEXT(VLOOKUP($A123,Mitglieder!$C$24:$BG$323,BB$303),"TT.MM.JJJJ"))</f>
        <v/>
      </c>
      <c r="BC123" s="43" t="str">
        <f ca="1">IF($G123="","",TEXT(VLOOKUP($A123,Mitglieder!$C$24:$BG$323,BC$303),"TT.MM.JJJJ"))</f>
        <v/>
      </c>
      <c r="BD123" s="75" t="str">
        <f t="shared" ca="1" si="3"/>
        <v/>
      </c>
      <c r="BE123" s="42" t="str">
        <f ca="1">IF($G123="","",VLOOKUP($A123,Mitglieder!$D$24:$BG$323,BE$303))</f>
        <v/>
      </c>
      <c r="BF123" s="42" t="str">
        <f ca="1">IF($G123="","",VLOOKUP($A123,Mitglieder!$D$24:$BG$323,BF$303))</f>
        <v/>
      </c>
      <c r="BH123" s="75" t="str">
        <f ca="1">IF(G123="","",AY123+'Details Verein'!$D$25)</f>
        <v/>
      </c>
    </row>
    <row r="124" spans="1:60" x14ac:dyDescent="0.35">
      <c r="A124" s="42">
        <v>124</v>
      </c>
      <c r="B124" s="42"/>
      <c r="C124" s="42">
        <f ca="1">VLOOKUP($A124,Mitglieder!$D$24:$BA$323,C$303)</f>
        <v>1.0299999999999967</v>
      </c>
      <c r="D124" s="42"/>
      <c r="E124" s="42" t="str">
        <f ca="1">IF($G124="","",VLOOKUP($A124,Mitglieder!$D$24:$BG$323,E$303))</f>
        <v/>
      </c>
      <c r="F124" s="54" t="str">
        <f ca="1">IF(OR(VLOOKUP($A124,Mitglieder!$D$24:$BG$323,F$303)="",$G124=""),"",VLOOKUP($A124,Mitglieder!$D$24:$BG$323,F$303))</f>
        <v/>
      </c>
      <c r="G124" s="72" t="str">
        <f ca="1">IF(C124/ROUND(C124,0)=1,VLOOKUP($A124,Mitglieder!$D$24:$BA$323,G$303),"")</f>
        <v/>
      </c>
      <c r="H124" s="42" t="str">
        <f ca="1">IF($G124="","",VLOOKUP($A124,Mitglieder!$D$24:$BG$323,H$303))</f>
        <v/>
      </c>
      <c r="I124" s="54" t="str">
        <f ca="1">IF(OR(VLOOKUP($A124,Mitglieder!$D$24:$BG$323,I$303)="",$G124=""),"",VLOOKUP($A124,Mitglieder!$D$24:$BG$323,I$303))</f>
        <v/>
      </c>
      <c r="J124" s="42" t="str">
        <f ca="1">IF($G124="","",VLOOKUP($A124,Mitglieder!$D$24:$BG$323,J$303))</f>
        <v/>
      </c>
      <c r="K124" s="54" t="str">
        <f ca="1">IF(OR(VLOOKUP($A124,Mitglieder!$D$24:$BG$323,K$303)="",$G124=""),"",VLOOKUP($A124,Mitglieder!$D$24:$BG$323,K$303))</f>
        <v/>
      </c>
      <c r="L124" s="42" t="str">
        <f ca="1">IF($G124="","",VLOOKUP($A124,Mitglieder!$D$24:$BG$323,L$303))</f>
        <v/>
      </c>
      <c r="M124" s="42" t="str">
        <f ca="1">IF($G124="","",VLOOKUP($A124,Mitglieder!$D$24:$BG$323,M$303))</f>
        <v/>
      </c>
      <c r="N124" s="42" t="str">
        <f ca="1">IF($G124="","",VLOOKUP($A124,Mitglieder!$D$24:$BG$323,N$303))</f>
        <v/>
      </c>
      <c r="O124" s="42" t="str">
        <f ca="1">IF($G124="","",VLOOKUP($A124,Mitglieder!$D$24:$BG$323,O$303))</f>
        <v/>
      </c>
      <c r="P124" s="42" t="str">
        <f ca="1">IF($G124="","",VLOOKUP($A124,Mitglieder!$D$24:$BG$323,P$303))</f>
        <v/>
      </c>
      <c r="Q124" s="42" t="str">
        <f ca="1">IF($G124="","",VLOOKUP($A124,Mitglieder!$D$24:$BG$323,Q$303))</f>
        <v/>
      </c>
      <c r="R124" s="54" t="str">
        <f ca="1">IF(OR(VLOOKUP($A124,Mitglieder!$D$24:$BG$323,R$303)="",$G124=""),"",VLOOKUP($A124,Mitglieder!$D$24:$BG$323,R$303))</f>
        <v/>
      </c>
      <c r="S124" s="43" t="str">
        <f ca="1">IF($G124="","",TEXT(VLOOKUP($A124,Mitglieder!$D$24:$BG$323,S$303),"TT.MM.JJJJ"))</f>
        <v/>
      </c>
      <c r="T124" s="43" t="str">
        <f ca="1">IF($G124="","",TEXT(VLOOKUP($A124,Mitglieder!$D$24:$BG$323,T$303),"TT.MM.JJJJ"))</f>
        <v/>
      </c>
      <c r="U124" s="43" t="str">
        <f ca="1">IF($G124="","",TEXT(VLOOKUP($A124,Mitglieder!$D$24:$BG$323,U$303),"TT.MM.JJJJ"))</f>
        <v/>
      </c>
      <c r="V124" s="54" t="str">
        <f ca="1">IF(OR(VLOOKUP($A124,Mitglieder!$D$24:$BG$323,V$303)="",$G124=""),"",VLOOKUP($A124,Mitglieder!$D$24:$BG$323,V$303))</f>
        <v/>
      </c>
      <c r="W124" s="54" t="str">
        <f ca="1">IF(OR(VLOOKUP($A124,Mitglieder!$D$24:$BG$323,W$303)="",$G124=""),"",VLOOKUP($A124,Mitglieder!$D$24:$BG$323,W$303))</f>
        <v/>
      </c>
      <c r="X124" s="54" t="str">
        <f ca="1">IF(OR(VLOOKUP($A124,Mitglieder!$D$24:$BG$323,X$303)="",$G124=""),"",VLOOKUP($A124,Mitglieder!$D$24:$BG$323,X$303))</f>
        <v/>
      </c>
      <c r="Y124" s="54" t="str">
        <f ca="1">IF(OR(VLOOKUP($A124,Mitglieder!$D$24:$BG$323,Y$303)="",$G124=""),"",VLOOKUP($A124,Mitglieder!$D$24:$BG$323,Y$303))</f>
        <v/>
      </c>
      <c r="Z124" s="54" t="str">
        <f ca="1">IF(OR(VLOOKUP($A124,Mitglieder!$D$24:$BG$323,Z$303)="",$G124=""),"",VLOOKUP($A124,Mitglieder!$D$24:$BG$323,Z$303))</f>
        <v/>
      </c>
      <c r="AA124" s="54" t="str">
        <f ca="1">IF(OR(VLOOKUP($A124,Mitglieder!$D$24:$BG$323,AA$303)="",$G124=""),"",VLOOKUP($A124,Mitglieder!$D$24:$BG$323,AA$303))</f>
        <v/>
      </c>
      <c r="AB124" s="54" t="str">
        <f ca="1">IF(OR(VLOOKUP($A124,Mitglieder!$D$24:$BG$323,AB$303)="",$G124=""),"",VLOOKUP($A124,Mitglieder!$D$24:$BG$323,AB$303))</f>
        <v/>
      </c>
      <c r="AC124" s="54" t="str">
        <f ca="1">IF(OR(VLOOKUP($A124,Mitglieder!$D$24:$BG$323,AC$303)="",$G124=""),"",VLOOKUP($A124,Mitglieder!$D$24:$BG$323,AC$303))</f>
        <v/>
      </c>
      <c r="AD124" s="54" t="str">
        <f ca="1">IF(OR(VLOOKUP($A124,Mitglieder!$D$24:$BG$323,AD$303)="",$G124=""),"",VLOOKUP($A124,Mitglieder!$D$24:$BG$323,AD$303))</f>
        <v/>
      </c>
      <c r="AE124" s="54" t="str">
        <f ca="1">IF(OR(VLOOKUP($A124,Mitglieder!$D$24:$BG$323,AE$303)="",$G124=""),"",VLOOKUP($A124,Mitglieder!$D$24:$BG$323,AE$303))</f>
        <v/>
      </c>
      <c r="AF124" s="54" t="str">
        <f ca="1">IF(OR(VLOOKUP($A124,Mitglieder!$D$24:$BG$323,AF$303)="",$G124=""),"",VLOOKUP($A124,Mitglieder!$D$24:$BG$323,AF$303))</f>
        <v/>
      </c>
      <c r="AG124" s="54" t="str">
        <f ca="1">IF(OR(VLOOKUP($A124,Mitglieder!$D$24:$BG$323,AG$303)="",$G124=""),"",VLOOKUP($A124,Mitglieder!$D$24:$BG$323,AG$303))</f>
        <v/>
      </c>
      <c r="AH124" s="54" t="str">
        <f ca="1">IF(OR(VLOOKUP($A124,Mitglieder!$D$24:$BG$323,AH$303)="",$G124=""),"",VLOOKUP($A124,Mitglieder!$D$24:$BG$323,AH$303))</f>
        <v/>
      </c>
      <c r="AI124" s="54" t="str">
        <f ca="1">IF(OR(VLOOKUP($A124,Mitglieder!$D$24:$BG$323,AI$303)="",$G124=""),"",VLOOKUP($A124,Mitglieder!$D$24:$BG$323,AI$303))</f>
        <v/>
      </c>
      <c r="AJ124" s="54" t="str">
        <f ca="1">IF(OR(VLOOKUP($A124,Mitglieder!$D$24:$BG$323,AJ$303)="",$G124=""),"",VLOOKUP($A124,Mitglieder!$D$24:$BG$323,AJ$303))</f>
        <v/>
      </c>
      <c r="AK124" s="54" t="str">
        <f ca="1">IF(OR(VLOOKUP($A124,Mitglieder!$D$24:$BG$323,AK$303)="",$G124=""),"",VLOOKUP($A124,Mitglieder!$D$24:$BG$323,AK$303))</f>
        <v/>
      </c>
      <c r="AL124" s="54" t="str">
        <f ca="1">IF(OR(VLOOKUP($A124,Mitglieder!$D$24:$BG$323,AL$303)="",$G124=""),"",VLOOKUP($A124,Mitglieder!$D$24:$BG$323,AL$303))</f>
        <v/>
      </c>
      <c r="AM124" s="42" t="str">
        <f ca="1">IF($G124="","",VLOOKUP($A124,Mitglieder!$D$24:$BG$323,AM$303))</f>
        <v/>
      </c>
      <c r="AN124" s="54" t="str">
        <f ca="1">IF(OR(VLOOKUP($A124,Mitglieder!$D$24:$BG$323,AN$303)="",$G124=""),"",VLOOKUP($A124,Mitglieder!$D$24:$BG$323,AN$303))</f>
        <v/>
      </c>
      <c r="AO124" s="43" t="str">
        <f ca="1">IF($G124="","",TEXT(VLOOKUP($A124,Mitglieder!$D$24:$BG$323,AO$303),"TT.MM.JJJJ"))</f>
        <v/>
      </c>
      <c r="AP124" s="42" t="str">
        <f ca="1">IF($G124="","",VLOOKUP($A124,Mitglieder!$D$24:$BG$323,AP$303))</f>
        <v/>
      </c>
      <c r="AQ124" s="45" t="str">
        <f ca="1">IF($G124="","",TEXT(VLOOKUP($A124,Mitglieder!$D$24:$BG$323,AQ$303),"0.00"))</f>
        <v/>
      </c>
      <c r="AR124" s="54" t="str">
        <f ca="1">IF(OR(VLOOKUP($A124,Mitglieder!$D$24:$BG$323,AR$303)="",$G124=""),"",VLOOKUP($A124,Mitglieder!$D$24:$BG$323,AR$303))</f>
        <v/>
      </c>
      <c r="AS124" s="45" t="str">
        <f ca="1">IF($G124="","",TEXT(VLOOKUP($A124,Mitglieder!$D$24:$BG$323,AS$303),"0.00"))</f>
        <v/>
      </c>
      <c r="AT124" s="54" t="str">
        <f ca="1">IF(OR(VLOOKUP($A124,Mitglieder!$D$24:$BG$323,AT$303)="",$G124=""),"",VLOOKUP($A124,Mitglieder!$D$24:$BG$323,AT$303))</f>
        <v/>
      </c>
      <c r="AU124" s="45" t="str">
        <f ca="1">IF($G124="","",TEXT(VLOOKUP($A124,Mitglieder!$D$24:$BG$323,AU$303),"0.00"))</f>
        <v/>
      </c>
      <c r="AV124" s="45" t="str">
        <f ca="1">IF($G124="","",TEXT(VLOOKUP($A124,Mitglieder!$D$24:$BG$323,AV$303),"0.00"))</f>
        <v/>
      </c>
      <c r="AW124" s="42" t="str">
        <f ca="1">IF($G124="","",VLOOKUP($A124,Mitglieder!$D$24:$BG$323,AW$303))</f>
        <v/>
      </c>
      <c r="AX124" s="54" t="str">
        <f ca="1">IF(OR(VLOOKUP($A124,Mitglieder!$D$24:$BG$323,AX$303)="",$G124=""),"",VLOOKUP($A124,Mitglieder!$D$24:$BG$323,AX$303))</f>
        <v/>
      </c>
      <c r="AY124" s="75" t="str">
        <f t="shared" ca="1" si="2"/>
        <v/>
      </c>
      <c r="AZ124" s="43" t="str">
        <f ca="1">IF($G124="","",TEXT(VLOOKUP($A124,Mitglieder!$C$24:$BG$323,AZ$303),"TT.MM.JJJJ"))</f>
        <v/>
      </c>
      <c r="BA124" s="43" t="str">
        <f ca="1">IF($G124="","",TEXT(VLOOKUP($A124,Mitglieder!$C$24:$BG$323,BA$303),"TT.MM.JJJJ"))</f>
        <v/>
      </c>
      <c r="BB124" s="43" t="str">
        <f ca="1">IF($G124="","",TEXT(VLOOKUP($A124,Mitglieder!$C$24:$BG$323,BB$303),"TT.MM.JJJJ"))</f>
        <v/>
      </c>
      <c r="BC124" s="43" t="str">
        <f ca="1">IF($G124="","",TEXT(VLOOKUP($A124,Mitglieder!$C$24:$BG$323,BC$303),"TT.MM.JJJJ"))</f>
        <v/>
      </c>
      <c r="BD124" s="75" t="str">
        <f t="shared" ca="1" si="3"/>
        <v/>
      </c>
      <c r="BE124" s="42" t="str">
        <f ca="1">IF($G124="","",VLOOKUP($A124,Mitglieder!$D$24:$BG$323,BE$303))</f>
        <v/>
      </c>
      <c r="BF124" s="42" t="str">
        <f ca="1">IF($G124="","",VLOOKUP($A124,Mitglieder!$D$24:$BG$323,BF$303))</f>
        <v/>
      </c>
      <c r="BH124" s="75" t="str">
        <f ca="1">IF(G124="","",AY124+'Details Verein'!$D$25)</f>
        <v/>
      </c>
    </row>
    <row r="125" spans="1:60" x14ac:dyDescent="0.35">
      <c r="A125" s="42">
        <v>125</v>
      </c>
      <c r="B125" s="42"/>
      <c r="C125" s="42">
        <f ca="1">VLOOKUP($A125,Mitglieder!$D$24:$BA$323,C$303)</f>
        <v>1.0299999999999967</v>
      </c>
      <c r="D125" s="42"/>
      <c r="E125" s="42" t="str">
        <f ca="1">IF($G125="","",VLOOKUP($A125,Mitglieder!$D$24:$BG$323,E$303))</f>
        <v/>
      </c>
      <c r="F125" s="54" t="str">
        <f ca="1">IF(OR(VLOOKUP($A125,Mitglieder!$D$24:$BG$323,F$303)="",$G125=""),"",VLOOKUP($A125,Mitglieder!$D$24:$BG$323,F$303))</f>
        <v/>
      </c>
      <c r="G125" s="72" t="str">
        <f ca="1">IF(C125/ROUND(C125,0)=1,VLOOKUP($A125,Mitglieder!$D$24:$BA$323,G$303),"")</f>
        <v/>
      </c>
      <c r="H125" s="42" t="str">
        <f ca="1">IF($G125="","",VLOOKUP($A125,Mitglieder!$D$24:$BG$323,H$303))</f>
        <v/>
      </c>
      <c r="I125" s="54" t="str">
        <f ca="1">IF(OR(VLOOKUP($A125,Mitglieder!$D$24:$BG$323,I$303)="",$G125=""),"",VLOOKUP($A125,Mitglieder!$D$24:$BG$323,I$303))</f>
        <v/>
      </c>
      <c r="J125" s="42" t="str">
        <f ca="1">IF($G125="","",VLOOKUP($A125,Mitglieder!$D$24:$BG$323,J$303))</f>
        <v/>
      </c>
      <c r="K125" s="54" t="str">
        <f ca="1">IF(OR(VLOOKUP($A125,Mitglieder!$D$24:$BG$323,K$303)="",$G125=""),"",VLOOKUP($A125,Mitglieder!$D$24:$BG$323,K$303))</f>
        <v/>
      </c>
      <c r="L125" s="42" t="str">
        <f ca="1">IF($G125="","",VLOOKUP($A125,Mitglieder!$D$24:$BG$323,L$303))</f>
        <v/>
      </c>
      <c r="M125" s="42" t="str">
        <f ca="1">IF($G125="","",VLOOKUP($A125,Mitglieder!$D$24:$BG$323,M$303))</f>
        <v/>
      </c>
      <c r="N125" s="42" t="str">
        <f ca="1">IF($G125="","",VLOOKUP($A125,Mitglieder!$D$24:$BG$323,N$303))</f>
        <v/>
      </c>
      <c r="O125" s="42" t="str">
        <f ca="1">IF($G125="","",VLOOKUP($A125,Mitglieder!$D$24:$BG$323,O$303))</f>
        <v/>
      </c>
      <c r="P125" s="42" t="str">
        <f ca="1">IF($G125="","",VLOOKUP($A125,Mitglieder!$D$24:$BG$323,P$303))</f>
        <v/>
      </c>
      <c r="Q125" s="42" t="str">
        <f ca="1">IF($G125="","",VLOOKUP($A125,Mitglieder!$D$24:$BG$323,Q$303))</f>
        <v/>
      </c>
      <c r="R125" s="54" t="str">
        <f ca="1">IF(OR(VLOOKUP($A125,Mitglieder!$D$24:$BG$323,R$303)="",$G125=""),"",VLOOKUP($A125,Mitglieder!$D$24:$BG$323,R$303))</f>
        <v/>
      </c>
      <c r="S125" s="43" t="str">
        <f ca="1">IF($G125="","",TEXT(VLOOKUP($A125,Mitglieder!$D$24:$BG$323,S$303),"TT.MM.JJJJ"))</f>
        <v/>
      </c>
      <c r="T125" s="43" t="str">
        <f ca="1">IF($G125="","",TEXT(VLOOKUP($A125,Mitglieder!$D$24:$BG$323,T$303),"TT.MM.JJJJ"))</f>
        <v/>
      </c>
      <c r="U125" s="43" t="str">
        <f ca="1">IF($G125="","",TEXT(VLOOKUP($A125,Mitglieder!$D$24:$BG$323,U$303),"TT.MM.JJJJ"))</f>
        <v/>
      </c>
      <c r="V125" s="54" t="str">
        <f ca="1">IF(OR(VLOOKUP($A125,Mitglieder!$D$24:$BG$323,V$303)="",$G125=""),"",VLOOKUP($A125,Mitglieder!$D$24:$BG$323,V$303))</f>
        <v/>
      </c>
      <c r="W125" s="54" t="str">
        <f ca="1">IF(OR(VLOOKUP($A125,Mitglieder!$D$24:$BG$323,W$303)="",$G125=""),"",VLOOKUP($A125,Mitglieder!$D$24:$BG$323,W$303))</f>
        <v/>
      </c>
      <c r="X125" s="54" t="str">
        <f ca="1">IF(OR(VLOOKUP($A125,Mitglieder!$D$24:$BG$323,X$303)="",$G125=""),"",VLOOKUP($A125,Mitglieder!$D$24:$BG$323,X$303))</f>
        <v/>
      </c>
      <c r="Y125" s="54" t="str">
        <f ca="1">IF(OR(VLOOKUP($A125,Mitglieder!$D$24:$BG$323,Y$303)="",$G125=""),"",VLOOKUP($A125,Mitglieder!$D$24:$BG$323,Y$303))</f>
        <v/>
      </c>
      <c r="Z125" s="54" t="str">
        <f ca="1">IF(OR(VLOOKUP($A125,Mitglieder!$D$24:$BG$323,Z$303)="",$G125=""),"",VLOOKUP($A125,Mitglieder!$D$24:$BG$323,Z$303))</f>
        <v/>
      </c>
      <c r="AA125" s="54" t="str">
        <f ca="1">IF(OR(VLOOKUP($A125,Mitglieder!$D$24:$BG$323,AA$303)="",$G125=""),"",VLOOKUP($A125,Mitglieder!$D$24:$BG$323,AA$303))</f>
        <v/>
      </c>
      <c r="AB125" s="54" t="str">
        <f ca="1">IF(OR(VLOOKUP($A125,Mitglieder!$D$24:$BG$323,AB$303)="",$G125=""),"",VLOOKUP($A125,Mitglieder!$D$24:$BG$323,AB$303))</f>
        <v/>
      </c>
      <c r="AC125" s="54" t="str">
        <f ca="1">IF(OR(VLOOKUP($A125,Mitglieder!$D$24:$BG$323,AC$303)="",$G125=""),"",VLOOKUP($A125,Mitglieder!$D$24:$BG$323,AC$303))</f>
        <v/>
      </c>
      <c r="AD125" s="54" t="str">
        <f ca="1">IF(OR(VLOOKUP($A125,Mitglieder!$D$24:$BG$323,AD$303)="",$G125=""),"",VLOOKUP($A125,Mitglieder!$D$24:$BG$323,AD$303))</f>
        <v/>
      </c>
      <c r="AE125" s="54" t="str">
        <f ca="1">IF(OR(VLOOKUP($A125,Mitglieder!$D$24:$BG$323,AE$303)="",$G125=""),"",VLOOKUP($A125,Mitglieder!$D$24:$BG$323,AE$303))</f>
        <v/>
      </c>
      <c r="AF125" s="54" t="str">
        <f ca="1">IF(OR(VLOOKUP($A125,Mitglieder!$D$24:$BG$323,AF$303)="",$G125=""),"",VLOOKUP($A125,Mitglieder!$D$24:$BG$323,AF$303))</f>
        <v/>
      </c>
      <c r="AG125" s="54" t="str">
        <f ca="1">IF(OR(VLOOKUP($A125,Mitglieder!$D$24:$BG$323,AG$303)="",$G125=""),"",VLOOKUP($A125,Mitglieder!$D$24:$BG$323,AG$303))</f>
        <v/>
      </c>
      <c r="AH125" s="54" t="str">
        <f ca="1">IF(OR(VLOOKUP($A125,Mitglieder!$D$24:$BG$323,AH$303)="",$G125=""),"",VLOOKUP($A125,Mitglieder!$D$24:$BG$323,AH$303))</f>
        <v/>
      </c>
      <c r="AI125" s="54" t="str">
        <f ca="1">IF(OR(VLOOKUP($A125,Mitglieder!$D$24:$BG$323,AI$303)="",$G125=""),"",VLOOKUP($A125,Mitglieder!$D$24:$BG$323,AI$303))</f>
        <v/>
      </c>
      <c r="AJ125" s="54" t="str">
        <f ca="1">IF(OR(VLOOKUP($A125,Mitglieder!$D$24:$BG$323,AJ$303)="",$G125=""),"",VLOOKUP($A125,Mitglieder!$D$24:$BG$323,AJ$303))</f>
        <v/>
      </c>
      <c r="AK125" s="54" t="str">
        <f ca="1">IF(OR(VLOOKUP($A125,Mitglieder!$D$24:$BG$323,AK$303)="",$G125=""),"",VLOOKUP($A125,Mitglieder!$D$24:$BG$323,AK$303))</f>
        <v/>
      </c>
      <c r="AL125" s="54" t="str">
        <f ca="1">IF(OR(VLOOKUP($A125,Mitglieder!$D$24:$BG$323,AL$303)="",$G125=""),"",VLOOKUP($A125,Mitglieder!$D$24:$BG$323,AL$303))</f>
        <v/>
      </c>
      <c r="AM125" s="42" t="str">
        <f ca="1">IF($G125="","",VLOOKUP($A125,Mitglieder!$D$24:$BG$323,AM$303))</f>
        <v/>
      </c>
      <c r="AN125" s="54" t="str">
        <f ca="1">IF(OR(VLOOKUP($A125,Mitglieder!$D$24:$BG$323,AN$303)="",$G125=""),"",VLOOKUP($A125,Mitglieder!$D$24:$BG$323,AN$303))</f>
        <v/>
      </c>
      <c r="AO125" s="43" t="str">
        <f ca="1">IF($G125="","",TEXT(VLOOKUP($A125,Mitglieder!$D$24:$BG$323,AO$303),"TT.MM.JJJJ"))</f>
        <v/>
      </c>
      <c r="AP125" s="42" t="str">
        <f ca="1">IF($G125="","",VLOOKUP($A125,Mitglieder!$D$24:$BG$323,AP$303))</f>
        <v/>
      </c>
      <c r="AQ125" s="45" t="str">
        <f ca="1">IF($G125="","",TEXT(VLOOKUP($A125,Mitglieder!$D$24:$BG$323,AQ$303),"0.00"))</f>
        <v/>
      </c>
      <c r="AR125" s="54" t="str">
        <f ca="1">IF(OR(VLOOKUP($A125,Mitglieder!$D$24:$BG$323,AR$303)="",$G125=""),"",VLOOKUP($A125,Mitglieder!$D$24:$BG$323,AR$303))</f>
        <v/>
      </c>
      <c r="AS125" s="45" t="str">
        <f ca="1">IF($G125="","",TEXT(VLOOKUP($A125,Mitglieder!$D$24:$BG$323,AS$303),"0.00"))</f>
        <v/>
      </c>
      <c r="AT125" s="54" t="str">
        <f ca="1">IF(OR(VLOOKUP($A125,Mitglieder!$D$24:$BG$323,AT$303)="",$G125=""),"",VLOOKUP($A125,Mitglieder!$D$24:$BG$323,AT$303))</f>
        <v/>
      </c>
      <c r="AU125" s="45" t="str">
        <f ca="1">IF($G125="","",TEXT(VLOOKUP($A125,Mitglieder!$D$24:$BG$323,AU$303),"0.00"))</f>
        <v/>
      </c>
      <c r="AV125" s="45" t="str">
        <f ca="1">IF($G125="","",TEXT(VLOOKUP($A125,Mitglieder!$D$24:$BG$323,AV$303),"0.00"))</f>
        <v/>
      </c>
      <c r="AW125" s="42" t="str">
        <f ca="1">IF($G125="","",VLOOKUP($A125,Mitglieder!$D$24:$BG$323,AW$303))</f>
        <v/>
      </c>
      <c r="AX125" s="54" t="str">
        <f ca="1">IF(OR(VLOOKUP($A125,Mitglieder!$D$24:$BG$323,AX$303)="",$G125=""),"",VLOOKUP($A125,Mitglieder!$D$24:$BG$323,AX$303))</f>
        <v/>
      </c>
      <c r="AY125" s="75" t="str">
        <f t="shared" ca="1" si="2"/>
        <v/>
      </c>
      <c r="AZ125" s="43" t="str">
        <f ca="1">IF($G125="","",TEXT(VLOOKUP($A125,Mitglieder!$C$24:$BG$323,AZ$303),"TT.MM.JJJJ"))</f>
        <v/>
      </c>
      <c r="BA125" s="43" t="str">
        <f ca="1">IF($G125="","",TEXT(VLOOKUP($A125,Mitglieder!$C$24:$BG$323,BA$303),"TT.MM.JJJJ"))</f>
        <v/>
      </c>
      <c r="BB125" s="43" t="str">
        <f ca="1">IF($G125="","",TEXT(VLOOKUP($A125,Mitglieder!$C$24:$BG$323,BB$303),"TT.MM.JJJJ"))</f>
        <v/>
      </c>
      <c r="BC125" s="43" t="str">
        <f ca="1">IF($G125="","",TEXT(VLOOKUP($A125,Mitglieder!$C$24:$BG$323,BC$303),"TT.MM.JJJJ"))</f>
        <v/>
      </c>
      <c r="BD125" s="75" t="str">
        <f t="shared" ca="1" si="3"/>
        <v/>
      </c>
      <c r="BE125" s="42" t="str">
        <f ca="1">IF($G125="","",VLOOKUP($A125,Mitglieder!$D$24:$BG$323,BE$303))</f>
        <v/>
      </c>
      <c r="BF125" s="42" t="str">
        <f ca="1">IF($G125="","",VLOOKUP($A125,Mitglieder!$D$24:$BG$323,BF$303))</f>
        <v/>
      </c>
      <c r="BH125" s="75" t="str">
        <f ca="1">IF(G125="","",AY125+'Details Verein'!$D$25)</f>
        <v/>
      </c>
    </row>
    <row r="126" spans="1:60" x14ac:dyDescent="0.35">
      <c r="A126" s="42">
        <v>126</v>
      </c>
      <c r="B126" s="42"/>
      <c r="C126" s="42">
        <f ca="1">VLOOKUP($A126,Mitglieder!$D$24:$BA$323,C$303)</f>
        <v>1.0299999999999967</v>
      </c>
      <c r="D126" s="42"/>
      <c r="E126" s="42" t="str">
        <f ca="1">IF($G126="","",VLOOKUP($A126,Mitglieder!$D$24:$BG$323,E$303))</f>
        <v/>
      </c>
      <c r="F126" s="54" t="str">
        <f ca="1">IF(OR(VLOOKUP($A126,Mitglieder!$D$24:$BG$323,F$303)="",$G126=""),"",VLOOKUP($A126,Mitglieder!$D$24:$BG$323,F$303))</f>
        <v/>
      </c>
      <c r="G126" s="72" t="str">
        <f ca="1">IF(C126/ROUND(C126,0)=1,VLOOKUP($A126,Mitglieder!$D$24:$BA$323,G$303),"")</f>
        <v/>
      </c>
      <c r="H126" s="42" t="str">
        <f ca="1">IF($G126="","",VLOOKUP($A126,Mitglieder!$D$24:$BG$323,H$303))</f>
        <v/>
      </c>
      <c r="I126" s="54" t="str">
        <f ca="1">IF(OR(VLOOKUP($A126,Mitglieder!$D$24:$BG$323,I$303)="",$G126=""),"",VLOOKUP($A126,Mitglieder!$D$24:$BG$323,I$303))</f>
        <v/>
      </c>
      <c r="J126" s="42" t="str">
        <f ca="1">IF($G126="","",VLOOKUP($A126,Mitglieder!$D$24:$BG$323,J$303))</f>
        <v/>
      </c>
      <c r="K126" s="54" t="str">
        <f ca="1">IF(OR(VLOOKUP($A126,Mitglieder!$D$24:$BG$323,K$303)="",$G126=""),"",VLOOKUP($A126,Mitglieder!$D$24:$BG$323,K$303))</f>
        <v/>
      </c>
      <c r="L126" s="42" t="str">
        <f ca="1">IF($G126="","",VLOOKUP($A126,Mitglieder!$D$24:$BG$323,L$303))</f>
        <v/>
      </c>
      <c r="M126" s="42" t="str">
        <f ca="1">IF($G126="","",VLOOKUP($A126,Mitglieder!$D$24:$BG$323,M$303))</f>
        <v/>
      </c>
      <c r="N126" s="42" t="str">
        <f ca="1">IF($G126="","",VLOOKUP($A126,Mitglieder!$D$24:$BG$323,N$303))</f>
        <v/>
      </c>
      <c r="O126" s="42" t="str">
        <f ca="1">IF($G126="","",VLOOKUP($A126,Mitglieder!$D$24:$BG$323,O$303))</f>
        <v/>
      </c>
      <c r="P126" s="42" t="str">
        <f ca="1">IF($G126="","",VLOOKUP($A126,Mitglieder!$D$24:$BG$323,P$303))</f>
        <v/>
      </c>
      <c r="Q126" s="42" t="str">
        <f ca="1">IF($G126="","",VLOOKUP($A126,Mitglieder!$D$24:$BG$323,Q$303))</f>
        <v/>
      </c>
      <c r="R126" s="54" t="str">
        <f ca="1">IF(OR(VLOOKUP($A126,Mitglieder!$D$24:$BG$323,R$303)="",$G126=""),"",VLOOKUP($A126,Mitglieder!$D$24:$BG$323,R$303))</f>
        <v/>
      </c>
      <c r="S126" s="43" t="str">
        <f ca="1">IF($G126="","",TEXT(VLOOKUP($A126,Mitglieder!$D$24:$BG$323,S$303),"TT.MM.JJJJ"))</f>
        <v/>
      </c>
      <c r="T126" s="43" t="str">
        <f ca="1">IF($G126="","",TEXT(VLOOKUP($A126,Mitglieder!$D$24:$BG$323,T$303),"TT.MM.JJJJ"))</f>
        <v/>
      </c>
      <c r="U126" s="43" t="str">
        <f ca="1">IF($G126="","",TEXT(VLOOKUP($A126,Mitglieder!$D$24:$BG$323,U$303),"TT.MM.JJJJ"))</f>
        <v/>
      </c>
      <c r="V126" s="54" t="str">
        <f ca="1">IF(OR(VLOOKUP($A126,Mitglieder!$D$24:$BG$323,V$303)="",$G126=""),"",VLOOKUP($A126,Mitglieder!$D$24:$BG$323,V$303))</f>
        <v/>
      </c>
      <c r="W126" s="54" t="str">
        <f ca="1">IF(OR(VLOOKUP($A126,Mitglieder!$D$24:$BG$323,W$303)="",$G126=""),"",VLOOKUP($A126,Mitglieder!$D$24:$BG$323,W$303))</f>
        <v/>
      </c>
      <c r="X126" s="54" t="str">
        <f ca="1">IF(OR(VLOOKUP($A126,Mitglieder!$D$24:$BG$323,X$303)="",$G126=""),"",VLOOKUP($A126,Mitglieder!$D$24:$BG$323,X$303))</f>
        <v/>
      </c>
      <c r="Y126" s="54" t="str">
        <f ca="1">IF(OR(VLOOKUP($A126,Mitglieder!$D$24:$BG$323,Y$303)="",$G126=""),"",VLOOKUP($A126,Mitglieder!$D$24:$BG$323,Y$303))</f>
        <v/>
      </c>
      <c r="Z126" s="54" t="str">
        <f ca="1">IF(OR(VLOOKUP($A126,Mitglieder!$D$24:$BG$323,Z$303)="",$G126=""),"",VLOOKUP($A126,Mitglieder!$D$24:$BG$323,Z$303))</f>
        <v/>
      </c>
      <c r="AA126" s="54" t="str">
        <f ca="1">IF(OR(VLOOKUP($A126,Mitglieder!$D$24:$BG$323,AA$303)="",$G126=""),"",VLOOKUP($A126,Mitglieder!$D$24:$BG$323,AA$303))</f>
        <v/>
      </c>
      <c r="AB126" s="54" t="str">
        <f ca="1">IF(OR(VLOOKUP($A126,Mitglieder!$D$24:$BG$323,AB$303)="",$G126=""),"",VLOOKUP($A126,Mitglieder!$D$24:$BG$323,AB$303))</f>
        <v/>
      </c>
      <c r="AC126" s="54" t="str">
        <f ca="1">IF(OR(VLOOKUP($A126,Mitglieder!$D$24:$BG$323,AC$303)="",$G126=""),"",VLOOKUP($A126,Mitglieder!$D$24:$BG$323,AC$303))</f>
        <v/>
      </c>
      <c r="AD126" s="54" t="str">
        <f ca="1">IF(OR(VLOOKUP($A126,Mitglieder!$D$24:$BG$323,AD$303)="",$G126=""),"",VLOOKUP($A126,Mitglieder!$D$24:$BG$323,AD$303))</f>
        <v/>
      </c>
      <c r="AE126" s="54" t="str">
        <f ca="1">IF(OR(VLOOKUP($A126,Mitglieder!$D$24:$BG$323,AE$303)="",$G126=""),"",VLOOKUP($A126,Mitglieder!$D$24:$BG$323,AE$303))</f>
        <v/>
      </c>
      <c r="AF126" s="54" t="str">
        <f ca="1">IF(OR(VLOOKUP($A126,Mitglieder!$D$24:$BG$323,AF$303)="",$G126=""),"",VLOOKUP($A126,Mitglieder!$D$24:$BG$323,AF$303))</f>
        <v/>
      </c>
      <c r="AG126" s="54" t="str">
        <f ca="1">IF(OR(VLOOKUP($A126,Mitglieder!$D$24:$BG$323,AG$303)="",$G126=""),"",VLOOKUP($A126,Mitglieder!$D$24:$BG$323,AG$303))</f>
        <v/>
      </c>
      <c r="AH126" s="54" t="str">
        <f ca="1">IF(OR(VLOOKUP($A126,Mitglieder!$D$24:$BG$323,AH$303)="",$G126=""),"",VLOOKUP($A126,Mitglieder!$D$24:$BG$323,AH$303))</f>
        <v/>
      </c>
      <c r="AI126" s="54" t="str">
        <f ca="1">IF(OR(VLOOKUP($A126,Mitglieder!$D$24:$BG$323,AI$303)="",$G126=""),"",VLOOKUP($A126,Mitglieder!$D$24:$BG$323,AI$303))</f>
        <v/>
      </c>
      <c r="AJ126" s="54" t="str">
        <f ca="1">IF(OR(VLOOKUP($A126,Mitglieder!$D$24:$BG$323,AJ$303)="",$G126=""),"",VLOOKUP($A126,Mitglieder!$D$24:$BG$323,AJ$303))</f>
        <v/>
      </c>
      <c r="AK126" s="54" t="str">
        <f ca="1">IF(OR(VLOOKUP($A126,Mitglieder!$D$24:$BG$323,AK$303)="",$G126=""),"",VLOOKUP($A126,Mitglieder!$D$24:$BG$323,AK$303))</f>
        <v/>
      </c>
      <c r="AL126" s="54" t="str">
        <f ca="1">IF(OR(VLOOKUP($A126,Mitglieder!$D$24:$BG$323,AL$303)="",$G126=""),"",VLOOKUP($A126,Mitglieder!$D$24:$BG$323,AL$303))</f>
        <v/>
      </c>
      <c r="AM126" s="42" t="str">
        <f ca="1">IF($G126="","",VLOOKUP($A126,Mitglieder!$D$24:$BG$323,AM$303))</f>
        <v/>
      </c>
      <c r="AN126" s="54" t="str">
        <f ca="1">IF(OR(VLOOKUP($A126,Mitglieder!$D$24:$BG$323,AN$303)="",$G126=""),"",VLOOKUP($A126,Mitglieder!$D$24:$BG$323,AN$303))</f>
        <v/>
      </c>
      <c r="AO126" s="43" t="str">
        <f ca="1">IF($G126="","",TEXT(VLOOKUP($A126,Mitglieder!$D$24:$BG$323,AO$303),"TT.MM.JJJJ"))</f>
        <v/>
      </c>
      <c r="AP126" s="42" t="str">
        <f ca="1">IF($G126="","",VLOOKUP($A126,Mitglieder!$D$24:$BG$323,AP$303))</f>
        <v/>
      </c>
      <c r="AQ126" s="45" t="str">
        <f ca="1">IF($G126="","",TEXT(VLOOKUP($A126,Mitglieder!$D$24:$BG$323,AQ$303),"0.00"))</f>
        <v/>
      </c>
      <c r="AR126" s="54" t="str">
        <f ca="1">IF(OR(VLOOKUP($A126,Mitglieder!$D$24:$BG$323,AR$303)="",$G126=""),"",VLOOKUP($A126,Mitglieder!$D$24:$BG$323,AR$303))</f>
        <v/>
      </c>
      <c r="AS126" s="45" t="str">
        <f ca="1">IF($G126="","",TEXT(VLOOKUP($A126,Mitglieder!$D$24:$BG$323,AS$303),"0.00"))</f>
        <v/>
      </c>
      <c r="AT126" s="54" t="str">
        <f ca="1">IF(OR(VLOOKUP($A126,Mitglieder!$D$24:$BG$323,AT$303)="",$G126=""),"",VLOOKUP($A126,Mitglieder!$D$24:$BG$323,AT$303))</f>
        <v/>
      </c>
      <c r="AU126" s="45" t="str">
        <f ca="1">IF($G126="","",TEXT(VLOOKUP($A126,Mitglieder!$D$24:$BG$323,AU$303),"0.00"))</f>
        <v/>
      </c>
      <c r="AV126" s="45" t="str">
        <f ca="1">IF($G126="","",TEXT(VLOOKUP($A126,Mitglieder!$D$24:$BG$323,AV$303),"0.00"))</f>
        <v/>
      </c>
      <c r="AW126" s="42" t="str">
        <f ca="1">IF($G126="","",VLOOKUP($A126,Mitglieder!$D$24:$BG$323,AW$303))</f>
        <v/>
      </c>
      <c r="AX126" s="54" t="str">
        <f ca="1">IF(OR(VLOOKUP($A126,Mitglieder!$D$24:$BG$323,AX$303)="",$G126=""),"",VLOOKUP($A126,Mitglieder!$D$24:$BG$323,AX$303))</f>
        <v/>
      </c>
      <c r="AY126" s="75" t="str">
        <f t="shared" ca="1" si="2"/>
        <v/>
      </c>
      <c r="AZ126" s="43" t="str">
        <f ca="1">IF($G126="","",TEXT(VLOOKUP($A126,Mitglieder!$C$24:$BG$323,AZ$303),"TT.MM.JJJJ"))</f>
        <v/>
      </c>
      <c r="BA126" s="43" t="str">
        <f ca="1">IF($G126="","",TEXT(VLOOKUP($A126,Mitglieder!$C$24:$BG$323,BA$303),"TT.MM.JJJJ"))</f>
        <v/>
      </c>
      <c r="BB126" s="43" t="str">
        <f ca="1">IF($G126="","",TEXT(VLOOKUP($A126,Mitglieder!$C$24:$BG$323,BB$303),"TT.MM.JJJJ"))</f>
        <v/>
      </c>
      <c r="BC126" s="43" t="str">
        <f ca="1">IF($G126="","",TEXT(VLOOKUP($A126,Mitglieder!$C$24:$BG$323,BC$303),"TT.MM.JJJJ"))</f>
        <v/>
      </c>
      <c r="BD126" s="75" t="str">
        <f t="shared" ca="1" si="3"/>
        <v/>
      </c>
      <c r="BE126" s="42" t="str">
        <f ca="1">IF($G126="","",VLOOKUP($A126,Mitglieder!$D$24:$BG$323,BE$303))</f>
        <v/>
      </c>
      <c r="BF126" s="42" t="str">
        <f ca="1">IF($G126="","",VLOOKUP($A126,Mitglieder!$D$24:$BG$323,BF$303))</f>
        <v/>
      </c>
      <c r="BH126" s="75" t="str">
        <f ca="1">IF(G126="","",AY126+'Details Verein'!$D$25)</f>
        <v/>
      </c>
    </row>
    <row r="127" spans="1:60" x14ac:dyDescent="0.35">
      <c r="A127" s="42">
        <v>127</v>
      </c>
      <c r="B127" s="42"/>
      <c r="C127" s="42">
        <f ca="1">VLOOKUP($A127,Mitglieder!$D$24:$BA$323,C$303)</f>
        <v>1.0299999999999967</v>
      </c>
      <c r="D127" s="42"/>
      <c r="E127" s="42" t="str">
        <f ca="1">IF($G127="","",VLOOKUP($A127,Mitglieder!$D$24:$BG$323,E$303))</f>
        <v/>
      </c>
      <c r="F127" s="54" t="str">
        <f ca="1">IF(OR(VLOOKUP($A127,Mitglieder!$D$24:$BG$323,F$303)="",$G127=""),"",VLOOKUP($A127,Mitglieder!$D$24:$BG$323,F$303))</f>
        <v/>
      </c>
      <c r="G127" s="72" t="str">
        <f ca="1">IF(C127/ROUND(C127,0)=1,VLOOKUP($A127,Mitglieder!$D$24:$BA$323,G$303),"")</f>
        <v/>
      </c>
      <c r="H127" s="42" t="str">
        <f ca="1">IF($G127="","",VLOOKUP($A127,Mitglieder!$D$24:$BG$323,H$303))</f>
        <v/>
      </c>
      <c r="I127" s="54" t="str">
        <f ca="1">IF(OR(VLOOKUP($A127,Mitglieder!$D$24:$BG$323,I$303)="",$G127=""),"",VLOOKUP($A127,Mitglieder!$D$24:$BG$323,I$303))</f>
        <v/>
      </c>
      <c r="J127" s="42" t="str">
        <f ca="1">IF($G127="","",VLOOKUP($A127,Mitglieder!$D$24:$BG$323,J$303))</f>
        <v/>
      </c>
      <c r="K127" s="54" t="str">
        <f ca="1">IF(OR(VLOOKUP($A127,Mitglieder!$D$24:$BG$323,K$303)="",$G127=""),"",VLOOKUP($A127,Mitglieder!$D$24:$BG$323,K$303))</f>
        <v/>
      </c>
      <c r="L127" s="42" t="str">
        <f ca="1">IF($G127="","",VLOOKUP($A127,Mitglieder!$D$24:$BG$323,L$303))</f>
        <v/>
      </c>
      <c r="M127" s="42" t="str">
        <f ca="1">IF($G127="","",VLOOKUP($A127,Mitglieder!$D$24:$BG$323,M$303))</f>
        <v/>
      </c>
      <c r="N127" s="42" t="str">
        <f ca="1">IF($G127="","",VLOOKUP($A127,Mitglieder!$D$24:$BG$323,N$303))</f>
        <v/>
      </c>
      <c r="O127" s="42" t="str">
        <f ca="1">IF($G127="","",VLOOKUP($A127,Mitglieder!$D$24:$BG$323,O$303))</f>
        <v/>
      </c>
      <c r="P127" s="42" t="str">
        <f ca="1">IF($G127="","",VLOOKUP($A127,Mitglieder!$D$24:$BG$323,P$303))</f>
        <v/>
      </c>
      <c r="Q127" s="42" t="str">
        <f ca="1">IF($G127="","",VLOOKUP($A127,Mitglieder!$D$24:$BG$323,Q$303))</f>
        <v/>
      </c>
      <c r="R127" s="54" t="str">
        <f ca="1">IF(OR(VLOOKUP($A127,Mitglieder!$D$24:$BG$323,R$303)="",$G127=""),"",VLOOKUP($A127,Mitglieder!$D$24:$BG$323,R$303))</f>
        <v/>
      </c>
      <c r="S127" s="43" t="str">
        <f ca="1">IF($G127="","",TEXT(VLOOKUP($A127,Mitglieder!$D$24:$BG$323,S$303),"TT.MM.JJJJ"))</f>
        <v/>
      </c>
      <c r="T127" s="43" t="str">
        <f ca="1">IF($G127="","",TEXT(VLOOKUP($A127,Mitglieder!$D$24:$BG$323,T$303),"TT.MM.JJJJ"))</f>
        <v/>
      </c>
      <c r="U127" s="43" t="str">
        <f ca="1">IF($G127="","",TEXT(VLOOKUP($A127,Mitglieder!$D$24:$BG$323,U$303),"TT.MM.JJJJ"))</f>
        <v/>
      </c>
      <c r="V127" s="54" t="str">
        <f ca="1">IF(OR(VLOOKUP($A127,Mitglieder!$D$24:$BG$323,V$303)="",$G127=""),"",VLOOKUP($A127,Mitglieder!$D$24:$BG$323,V$303))</f>
        <v/>
      </c>
      <c r="W127" s="54" t="str">
        <f ca="1">IF(OR(VLOOKUP($A127,Mitglieder!$D$24:$BG$323,W$303)="",$G127=""),"",VLOOKUP($A127,Mitglieder!$D$24:$BG$323,W$303))</f>
        <v/>
      </c>
      <c r="X127" s="54" t="str">
        <f ca="1">IF(OR(VLOOKUP($A127,Mitglieder!$D$24:$BG$323,X$303)="",$G127=""),"",VLOOKUP($A127,Mitglieder!$D$24:$BG$323,X$303))</f>
        <v/>
      </c>
      <c r="Y127" s="54" t="str">
        <f ca="1">IF(OR(VLOOKUP($A127,Mitglieder!$D$24:$BG$323,Y$303)="",$G127=""),"",VLOOKUP($A127,Mitglieder!$D$24:$BG$323,Y$303))</f>
        <v/>
      </c>
      <c r="Z127" s="54" t="str">
        <f ca="1">IF(OR(VLOOKUP($A127,Mitglieder!$D$24:$BG$323,Z$303)="",$G127=""),"",VLOOKUP($A127,Mitglieder!$D$24:$BG$323,Z$303))</f>
        <v/>
      </c>
      <c r="AA127" s="54" t="str">
        <f ca="1">IF(OR(VLOOKUP($A127,Mitglieder!$D$24:$BG$323,AA$303)="",$G127=""),"",VLOOKUP($A127,Mitglieder!$D$24:$BG$323,AA$303))</f>
        <v/>
      </c>
      <c r="AB127" s="54" t="str">
        <f ca="1">IF(OR(VLOOKUP($A127,Mitglieder!$D$24:$BG$323,AB$303)="",$G127=""),"",VLOOKUP($A127,Mitglieder!$D$24:$BG$323,AB$303))</f>
        <v/>
      </c>
      <c r="AC127" s="54" t="str">
        <f ca="1">IF(OR(VLOOKUP($A127,Mitglieder!$D$24:$BG$323,AC$303)="",$G127=""),"",VLOOKUP($A127,Mitglieder!$D$24:$BG$323,AC$303))</f>
        <v/>
      </c>
      <c r="AD127" s="54" t="str">
        <f ca="1">IF(OR(VLOOKUP($A127,Mitglieder!$D$24:$BG$323,AD$303)="",$G127=""),"",VLOOKUP($A127,Mitglieder!$D$24:$BG$323,AD$303))</f>
        <v/>
      </c>
      <c r="AE127" s="54" t="str">
        <f ca="1">IF(OR(VLOOKUP($A127,Mitglieder!$D$24:$BG$323,AE$303)="",$G127=""),"",VLOOKUP($A127,Mitglieder!$D$24:$BG$323,AE$303))</f>
        <v/>
      </c>
      <c r="AF127" s="54" t="str">
        <f ca="1">IF(OR(VLOOKUP($A127,Mitglieder!$D$24:$BG$323,AF$303)="",$G127=""),"",VLOOKUP($A127,Mitglieder!$D$24:$BG$323,AF$303))</f>
        <v/>
      </c>
      <c r="AG127" s="54" t="str">
        <f ca="1">IF(OR(VLOOKUP($A127,Mitglieder!$D$24:$BG$323,AG$303)="",$G127=""),"",VLOOKUP($A127,Mitglieder!$D$24:$BG$323,AG$303))</f>
        <v/>
      </c>
      <c r="AH127" s="54" t="str">
        <f ca="1">IF(OR(VLOOKUP($A127,Mitglieder!$D$24:$BG$323,AH$303)="",$G127=""),"",VLOOKUP($A127,Mitglieder!$D$24:$BG$323,AH$303))</f>
        <v/>
      </c>
      <c r="AI127" s="54" t="str">
        <f ca="1">IF(OR(VLOOKUP($A127,Mitglieder!$D$24:$BG$323,AI$303)="",$G127=""),"",VLOOKUP($A127,Mitglieder!$D$24:$BG$323,AI$303))</f>
        <v/>
      </c>
      <c r="AJ127" s="54" t="str">
        <f ca="1">IF(OR(VLOOKUP($A127,Mitglieder!$D$24:$BG$323,AJ$303)="",$G127=""),"",VLOOKUP($A127,Mitglieder!$D$24:$BG$323,AJ$303))</f>
        <v/>
      </c>
      <c r="AK127" s="54" t="str">
        <f ca="1">IF(OR(VLOOKUP($A127,Mitglieder!$D$24:$BG$323,AK$303)="",$G127=""),"",VLOOKUP($A127,Mitglieder!$D$24:$BG$323,AK$303))</f>
        <v/>
      </c>
      <c r="AL127" s="54" t="str">
        <f ca="1">IF(OR(VLOOKUP($A127,Mitglieder!$D$24:$BG$323,AL$303)="",$G127=""),"",VLOOKUP($A127,Mitglieder!$D$24:$BG$323,AL$303))</f>
        <v/>
      </c>
      <c r="AM127" s="42" t="str">
        <f ca="1">IF($G127="","",VLOOKUP($A127,Mitglieder!$D$24:$BG$323,AM$303))</f>
        <v/>
      </c>
      <c r="AN127" s="54" t="str">
        <f ca="1">IF(OR(VLOOKUP($A127,Mitglieder!$D$24:$BG$323,AN$303)="",$G127=""),"",VLOOKUP($A127,Mitglieder!$D$24:$BG$323,AN$303))</f>
        <v/>
      </c>
      <c r="AO127" s="43" t="str">
        <f ca="1">IF($G127="","",TEXT(VLOOKUP($A127,Mitglieder!$D$24:$BG$323,AO$303),"TT.MM.JJJJ"))</f>
        <v/>
      </c>
      <c r="AP127" s="42" t="str">
        <f ca="1">IF($G127="","",VLOOKUP($A127,Mitglieder!$D$24:$BG$323,AP$303))</f>
        <v/>
      </c>
      <c r="AQ127" s="45" t="str">
        <f ca="1">IF($G127="","",TEXT(VLOOKUP($A127,Mitglieder!$D$24:$BG$323,AQ$303),"0.00"))</f>
        <v/>
      </c>
      <c r="AR127" s="54" t="str">
        <f ca="1">IF(OR(VLOOKUP($A127,Mitglieder!$D$24:$BG$323,AR$303)="",$G127=""),"",VLOOKUP($A127,Mitglieder!$D$24:$BG$323,AR$303))</f>
        <v/>
      </c>
      <c r="AS127" s="45" t="str">
        <f ca="1">IF($G127="","",TEXT(VLOOKUP($A127,Mitglieder!$D$24:$BG$323,AS$303),"0.00"))</f>
        <v/>
      </c>
      <c r="AT127" s="54" t="str">
        <f ca="1">IF(OR(VLOOKUP($A127,Mitglieder!$D$24:$BG$323,AT$303)="",$G127=""),"",VLOOKUP($A127,Mitglieder!$D$24:$BG$323,AT$303))</f>
        <v/>
      </c>
      <c r="AU127" s="45" t="str">
        <f ca="1">IF($G127="","",TEXT(VLOOKUP($A127,Mitglieder!$D$24:$BG$323,AU$303),"0.00"))</f>
        <v/>
      </c>
      <c r="AV127" s="45" t="str">
        <f ca="1">IF($G127="","",TEXT(VLOOKUP($A127,Mitglieder!$D$24:$BG$323,AV$303),"0.00"))</f>
        <v/>
      </c>
      <c r="AW127" s="42" t="str">
        <f ca="1">IF($G127="","",VLOOKUP($A127,Mitglieder!$D$24:$BG$323,AW$303))</f>
        <v/>
      </c>
      <c r="AX127" s="54" t="str">
        <f ca="1">IF(OR(VLOOKUP($A127,Mitglieder!$D$24:$BG$323,AX$303)="",$G127=""),"",VLOOKUP($A127,Mitglieder!$D$24:$BG$323,AX$303))</f>
        <v/>
      </c>
      <c r="AY127" s="75" t="str">
        <f t="shared" ca="1" si="2"/>
        <v/>
      </c>
      <c r="AZ127" s="43" t="str">
        <f ca="1">IF($G127="","",TEXT(VLOOKUP($A127,Mitglieder!$C$24:$BG$323,AZ$303),"TT.MM.JJJJ"))</f>
        <v/>
      </c>
      <c r="BA127" s="43" t="str">
        <f ca="1">IF($G127="","",TEXT(VLOOKUP($A127,Mitglieder!$C$24:$BG$323,BA$303),"TT.MM.JJJJ"))</f>
        <v/>
      </c>
      <c r="BB127" s="43" t="str">
        <f ca="1">IF($G127="","",TEXT(VLOOKUP($A127,Mitglieder!$C$24:$BG$323,BB$303),"TT.MM.JJJJ"))</f>
        <v/>
      </c>
      <c r="BC127" s="43" t="str">
        <f ca="1">IF($G127="","",TEXT(VLOOKUP($A127,Mitglieder!$C$24:$BG$323,BC$303),"TT.MM.JJJJ"))</f>
        <v/>
      </c>
      <c r="BD127" s="75" t="str">
        <f t="shared" ca="1" si="3"/>
        <v/>
      </c>
      <c r="BE127" s="42" t="str">
        <f ca="1">IF($G127="","",VLOOKUP($A127,Mitglieder!$D$24:$BG$323,BE$303))</f>
        <v/>
      </c>
      <c r="BF127" s="42" t="str">
        <f ca="1">IF($G127="","",VLOOKUP($A127,Mitglieder!$D$24:$BG$323,BF$303))</f>
        <v/>
      </c>
      <c r="BH127" s="75" t="str">
        <f ca="1">IF(G127="","",AY127+'Details Verein'!$D$25)</f>
        <v/>
      </c>
    </row>
    <row r="128" spans="1:60" x14ac:dyDescent="0.35">
      <c r="A128" s="42">
        <v>128</v>
      </c>
      <c r="B128" s="42"/>
      <c r="C128" s="42">
        <f ca="1">VLOOKUP($A128,Mitglieder!$D$24:$BA$323,C$303)</f>
        <v>1.0299999999999967</v>
      </c>
      <c r="D128" s="42"/>
      <c r="E128" s="42" t="str">
        <f ca="1">IF($G128="","",VLOOKUP($A128,Mitglieder!$D$24:$BG$323,E$303))</f>
        <v/>
      </c>
      <c r="F128" s="54" t="str">
        <f ca="1">IF(OR(VLOOKUP($A128,Mitglieder!$D$24:$BG$323,F$303)="",$G128=""),"",VLOOKUP($A128,Mitglieder!$D$24:$BG$323,F$303))</f>
        <v/>
      </c>
      <c r="G128" s="72" t="str">
        <f ca="1">IF(C128/ROUND(C128,0)=1,VLOOKUP($A128,Mitglieder!$D$24:$BA$323,G$303),"")</f>
        <v/>
      </c>
      <c r="H128" s="42" t="str">
        <f ca="1">IF($G128="","",VLOOKUP($A128,Mitglieder!$D$24:$BG$323,H$303))</f>
        <v/>
      </c>
      <c r="I128" s="54" t="str">
        <f ca="1">IF(OR(VLOOKUP($A128,Mitglieder!$D$24:$BG$323,I$303)="",$G128=""),"",VLOOKUP($A128,Mitglieder!$D$24:$BG$323,I$303))</f>
        <v/>
      </c>
      <c r="J128" s="42" t="str">
        <f ca="1">IF($G128="","",VLOOKUP($A128,Mitglieder!$D$24:$BG$323,J$303))</f>
        <v/>
      </c>
      <c r="K128" s="54" t="str">
        <f ca="1">IF(OR(VLOOKUP($A128,Mitglieder!$D$24:$BG$323,K$303)="",$G128=""),"",VLOOKUP($A128,Mitglieder!$D$24:$BG$323,K$303))</f>
        <v/>
      </c>
      <c r="L128" s="42" t="str">
        <f ca="1">IF($G128="","",VLOOKUP($A128,Mitglieder!$D$24:$BG$323,L$303))</f>
        <v/>
      </c>
      <c r="M128" s="42" t="str">
        <f ca="1">IF($G128="","",VLOOKUP($A128,Mitglieder!$D$24:$BG$323,M$303))</f>
        <v/>
      </c>
      <c r="N128" s="42" t="str">
        <f ca="1">IF($G128="","",VLOOKUP($A128,Mitglieder!$D$24:$BG$323,N$303))</f>
        <v/>
      </c>
      <c r="O128" s="42" t="str">
        <f ca="1">IF($G128="","",VLOOKUP($A128,Mitglieder!$D$24:$BG$323,O$303))</f>
        <v/>
      </c>
      <c r="P128" s="42" t="str">
        <f ca="1">IF($G128="","",VLOOKUP($A128,Mitglieder!$D$24:$BG$323,P$303))</f>
        <v/>
      </c>
      <c r="Q128" s="42" t="str">
        <f ca="1">IF($G128="","",VLOOKUP($A128,Mitglieder!$D$24:$BG$323,Q$303))</f>
        <v/>
      </c>
      <c r="R128" s="54" t="str">
        <f ca="1">IF(OR(VLOOKUP($A128,Mitglieder!$D$24:$BG$323,R$303)="",$G128=""),"",VLOOKUP($A128,Mitglieder!$D$24:$BG$323,R$303))</f>
        <v/>
      </c>
      <c r="S128" s="43" t="str">
        <f ca="1">IF($G128="","",TEXT(VLOOKUP($A128,Mitglieder!$D$24:$BG$323,S$303),"TT.MM.JJJJ"))</f>
        <v/>
      </c>
      <c r="T128" s="43" t="str">
        <f ca="1">IF($G128="","",TEXT(VLOOKUP($A128,Mitglieder!$D$24:$BG$323,T$303),"TT.MM.JJJJ"))</f>
        <v/>
      </c>
      <c r="U128" s="43" t="str">
        <f ca="1">IF($G128="","",TEXT(VLOOKUP($A128,Mitglieder!$D$24:$BG$323,U$303),"TT.MM.JJJJ"))</f>
        <v/>
      </c>
      <c r="V128" s="54" t="str">
        <f ca="1">IF(OR(VLOOKUP($A128,Mitglieder!$D$24:$BG$323,V$303)="",$G128=""),"",VLOOKUP($A128,Mitglieder!$D$24:$BG$323,V$303))</f>
        <v/>
      </c>
      <c r="W128" s="54" t="str">
        <f ca="1">IF(OR(VLOOKUP($A128,Mitglieder!$D$24:$BG$323,W$303)="",$G128=""),"",VLOOKUP($A128,Mitglieder!$D$24:$BG$323,W$303))</f>
        <v/>
      </c>
      <c r="X128" s="54" t="str">
        <f ca="1">IF(OR(VLOOKUP($A128,Mitglieder!$D$24:$BG$323,X$303)="",$G128=""),"",VLOOKUP($A128,Mitglieder!$D$24:$BG$323,X$303))</f>
        <v/>
      </c>
      <c r="Y128" s="54" t="str">
        <f ca="1">IF(OR(VLOOKUP($A128,Mitglieder!$D$24:$BG$323,Y$303)="",$G128=""),"",VLOOKUP($A128,Mitglieder!$D$24:$BG$323,Y$303))</f>
        <v/>
      </c>
      <c r="Z128" s="54" t="str">
        <f ca="1">IF(OR(VLOOKUP($A128,Mitglieder!$D$24:$BG$323,Z$303)="",$G128=""),"",VLOOKUP($A128,Mitglieder!$D$24:$BG$323,Z$303))</f>
        <v/>
      </c>
      <c r="AA128" s="54" t="str">
        <f ca="1">IF(OR(VLOOKUP($A128,Mitglieder!$D$24:$BG$323,AA$303)="",$G128=""),"",VLOOKUP($A128,Mitglieder!$D$24:$BG$323,AA$303))</f>
        <v/>
      </c>
      <c r="AB128" s="54" t="str">
        <f ca="1">IF(OR(VLOOKUP($A128,Mitglieder!$D$24:$BG$323,AB$303)="",$G128=""),"",VLOOKUP($A128,Mitglieder!$D$24:$BG$323,AB$303))</f>
        <v/>
      </c>
      <c r="AC128" s="54" t="str">
        <f ca="1">IF(OR(VLOOKUP($A128,Mitglieder!$D$24:$BG$323,AC$303)="",$G128=""),"",VLOOKUP($A128,Mitglieder!$D$24:$BG$323,AC$303))</f>
        <v/>
      </c>
      <c r="AD128" s="54" t="str">
        <f ca="1">IF(OR(VLOOKUP($A128,Mitglieder!$D$24:$BG$323,AD$303)="",$G128=""),"",VLOOKUP($A128,Mitglieder!$D$24:$BG$323,AD$303))</f>
        <v/>
      </c>
      <c r="AE128" s="54" t="str">
        <f ca="1">IF(OR(VLOOKUP($A128,Mitglieder!$D$24:$BG$323,AE$303)="",$G128=""),"",VLOOKUP($A128,Mitglieder!$D$24:$BG$323,AE$303))</f>
        <v/>
      </c>
      <c r="AF128" s="54" t="str">
        <f ca="1">IF(OR(VLOOKUP($A128,Mitglieder!$D$24:$BG$323,AF$303)="",$G128=""),"",VLOOKUP($A128,Mitglieder!$D$24:$BG$323,AF$303))</f>
        <v/>
      </c>
      <c r="AG128" s="54" t="str">
        <f ca="1">IF(OR(VLOOKUP($A128,Mitglieder!$D$24:$BG$323,AG$303)="",$G128=""),"",VLOOKUP($A128,Mitglieder!$D$24:$BG$323,AG$303))</f>
        <v/>
      </c>
      <c r="AH128" s="54" t="str">
        <f ca="1">IF(OR(VLOOKUP($A128,Mitglieder!$D$24:$BG$323,AH$303)="",$G128=""),"",VLOOKUP($A128,Mitglieder!$D$24:$BG$323,AH$303))</f>
        <v/>
      </c>
      <c r="AI128" s="54" t="str">
        <f ca="1">IF(OR(VLOOKUP($A128,Mitglieder!$D$24:$BG$323,AI$303)="",$G128=""),"",VLOOKUP($A128,Mitglieder!$D$24:$BG$323,AI$303))</f>
        <v/>
      </c>
      <c r="AJ128" s="54" t="str">
        <f ca="1">IF(OR(VLOOKUP($A128,Mitglieder!$D$24:$BG$323,AJ$303)="",$G128=""),"",VLOOKUP($A128,Mitglieder!$D$24:$BG$323,AJ$303))</f>
        <v/>
      </c>
      <c r="AK128" s="54" t="str">
        <f ca="1">IF(OR(VLOOKUP($A128,Mitglieder!$D$24:$BG$323,AK$303)="",$G128=""),"",VLOOKUP($A128,Mitglieder!$D$24:$BG$323,AK$303))</f>
        <v/>
      </c>
      <c r="AL128" s="54" t="str">
        <f ca="1">IF(OR(VLOOKUP($A128,Mitglieder!$D$24:$BG$323,AL$303)="",$G128=""),"",VLOOKUP($A128,Mitglieder!$D$24:$BG$323,AL$303))</f>
        <v/>
      </c>
      <c r="AM128" s="42" t="str">
        <f ca="1">IF($G128="","",VLOOKUP($A128,Mitglieder!$D$24:$BG$323,AM$303))</f>
        <v/>
      </c>
      <c r="AN128" s="54" t="str">
        <f ca="1">IF(OR(VLOOKUP($A128,Mitglieder!$D$24:$BG$323,AN$303)="",$G128=""),"",VLOOKUP($A128,Mitglieder!$D$24:$BG$323,AN$303))</f>
        <v/>
      </c>
      <c r="AO128" s="43" t="str">
        <f ca="1">IF($G128="","",TEXT(VLOOKUP($A128,Mitglieder!$D$24:$BG$323,AO$303),"TT.MM.JJJJ"))</f>
        <v/>
      </c>
      <c r="AP128" s="42" t="str">
        <f ca="1">IF($G128="","",VLOOKUP($A128,Mitglieder!$D$24:$BG$323,AP$303))</f>
        <v/>
      </c>
      <c r="AQ128" s="45" t="str">
        <f ca="1">IF($G128="","",TEXT(VLOOKUP($A128,Mitglieder!$D$24:$BG$323,AQ$303),"0.00"))</f>
        <v/>
      </c>
      <c r="AR128" s="54" t="str">
        <f ca="1">IF(OR(VLOOKUP($A128,Mitglieder!$D$24:$BG$323,AR$303)="",$G128=""),"",VLOOKUP($A128,Mitglieder!$D$24:$BG$323,AR$303))</f>
        <v/>
      </c>
      <c r="AS128" s="45" t="str">
        <f ca="1">IF($G128="","",TEXT(VLOOKUP($A128,Mitglieder!$D$24:$BG$323,AS$303),"0.00"))</f>
        <v/>
      </c>
      <c r="AT128" s="54" t="str">
        <f ca="1">IF(OR(VLOOKUP($A128,Mitglieder!$D$24:$BG$323,AT$303)="",$G128=""),"",VLOOKUP($A128,Mitglieder!$D$24:$BG$323,AT$303))</f>
        <v/>
      </c>
      <c r="AU128" s="45" t="str">
        <f ca="1">IF($G128="","",TEXT(VLOOKUP($A128,Mitglieder!$D$24:$BG$323,AU$303),"0.00"))</f>
        <v/>
      </c>
      <c r="AV128" s="45" t="str">
        <f ca="1">IF($G128="","",TEXT(VLOOKUP($A128,Mitglieder!$D$24:$BG$323,AV$303),"0.00"))</f>
        <v/>
      </c>
      <c r="AW128" s="42" t="str">
        <f ca="1">IF($G128="","",VLOOKUP($A128,Mitglieder!$D$24:$BG$323,AW$303))</f>
        <v/>
      </c>
      <c r="AX128" s="54" t="str">
        <f ca="1">IF(OR(VLOOKUP($A128,Mitglieder!$D$24:$BG$323,AX$303)="",$G128=""),"",VLOOKUP($A128,Mitglieder!$D$24:$BG$323,AX$303))</f>
        <v/>
      </c>
      <c r="AY128" s="75" t="str">
        <f t="shared" ca="1" si="2"/>
        <v/>
      </c>
      <c r="AZ128" s="43" t="str">
        <f ca="1">IF($G128="","",TEXT(VLOOKUP($A128,Mitglieder!$C$24:$BG$323,AZ$303),"TT.MM.JJJJ"))</f>
        <v/>
      </c>
      <c r="BA128" s="43" t="str">
        <f ca="1">IF($G128="","",TEXT(VLOOKUP($A128,Mitglieder!$C$24:$BG$323,BA$303),"TT.MM.JJJJ"))</f>
        <v/>
      </c>
      <c r="BB128" s="43" t="str">
        <f ca="1">IF($G128="","",TEXT(VLOOKUP($A128,Mitglieder!$C$24:$BG$323,BB$303),"TT.MM.JJJJ"))</f>
        <v/>
      </c>
      <c r="BC128" s="43" t="str">
        <f ca="1">IF($G128="","",TEXT(VLOOKUP($A128,Mitglieder!$C$24:$BG$323,BC$303),"TT.MM.JJJJ"))</f>
        <v/>
      </c>
      <c r="BD128" s="75" t="str">
        <f t="shared" ca="1" si="3"/>
        <v/>
      </c>
      <c r="BE128" s="42" t="str">
        <f ca="1">IF($G128="","",VLOOKUP($A128,Mitglieder!$D$24:$BG$323,BE$303))</f>
        <v/>
      </c>
      <c r="BF128" s="42" t="str">
        <f ca="1">IF($G128="","",VLOOKUP($A128,Mitglieder!$D$24:$BG$323,BF$303))</f>
        <v/>
      </c>
      <c r="BH128" s="75" t="str">
        <f ca="1">IF(G128="","",AY128+'Details Verein'!$D$25)</f>
        <v/>
      </c>
    </row>
    <row r="129" spans="1:60" x14ac:dyDescent="0.35">
      <c r="A129" s="42">
        <v>129</v>
      </c>
      <c r="B129" s="42"/>
      <c r="C129" s="42">
        <f ca="1">VLOOKUP($A129,Mitglieder!$D$24:$BA$323,C$303)</f>
        <v>1.0299999999999967</v>
      </c>
      <c r="D129" s="42"/>
      <c r="E129" s="42" t="str">
        <f ca="1">IF($G129="","",VLOOKUP($A129,Mitglieder!$D$24:$BG$323,E$303))</f>
        <v/>
      </c>
      <c r="F129" s="54" t="str">
        <f ca="1">IF(OR(VLOOKUP($A129,Mitglieder!$D$24:$BG$323,F$303)="",$G129=""),"",VLOOKUP($A129,Mitglieder!$D$24:$BG$323,F$303))</f>
        <v/>
      </c>
      <c r="G129" s="72" t="str">
        <f ca="1">IF(C129/ROUND(C129,0)=1,VLOOKUP($A129,Mitglieder!$D$24:$BA$323,G$303),"")</f>
        <v/>
      </c>
      <c r="H129" s="42" t="str">
        <f ca="1">IF($G129="","",VLOOKUP($A129,Mitglieder!$D$24:$BG$323,H$303))</f>
        <v/>
      </c>
      <c r="I129" s="54" t="str">
        <f ca="1">IF(OR(VLOOKUP($A129,Mitglieder!$D$24:$BG$323,I$303)="",$G129=""),"",VLOOKUP($A129,Mitglieder!$D$24:$BG$323,I$303))</f>
        <v/>
      </c>
      <c r="J129" s="42" t="str">
        <f ca="1">IF($G129="","",VLOOKUP($A129,Mitglieder!$D$24:$BG$323,J$303))</f>
        <v/>
      </c>
      <c r="K129" s="54" t="str">
        <f ca="1">IF(OR(VLOOKUP($A129,Mitglieder!$D$24:$BG$323,K$303)="",$G129=""),"",VLOOKUP($A129,Mitglieder!$D$24:$BG$323,K$303))</f>
        <v/>
      </c>
      <c r="L129" s="42" t="str">
        <f ca="1">IF($G129="","",VLOOKUP($A129,Mitglieder!$D$24:$BG$323,L$303))</f>
        <v/>
      </c>
      <c r="M129" s="42" t="str">
        <f ca="1">IF($G129="","",VLOOKUP($A129,Mitglieder!$D$24:$BG$323,M$303))</f>
        <v/>
      </c>
      <c r="N129" s="42" t="str">
        <f ca="1">IF($G129="","",VLOOKUP($A129,Mitglieder!$D$24:$BG$323,N$303))</f>
        <v/>
      </c>
      <c r="O129" s="42" t="str">
        <f ca="1">IF($G129="","",VLOOKUP($A129,Mitglieder!$D$24:$BG$323,O$303))</f>
        <v/>
      </c>
      <c r="P129" s="42" t="str">
        <f ca="1">IF($G129="","",VLOOKUP($A129,Mitglieder!$D$24:$BG$323,P$303))</f>
        <v/>
      </c>
      <c r="Q129" s="42" t="str">
        <f ca="1">IF($G129="","",VLOOKUP($A129,Mitglieder!$D$24:$BG$323,Q$303))</f>
        <v/>
      </c>
      <c r="R129" s="54" t="str">
        <f ca="1">IF(OR(VLOOKUP($A129,Mitglieder!$D$24:$BG$323,R$303)="",$G129=""),"",VLOOKUP($A129,Mitglieder!$D$24:$BG$323,R$303))</f>
        <v/>
      </c>
      <c r="S129" s="43" t="str">
        <f ca="1">IF($G129="","",TEXT(VLOOKUP($A129,Mitglieder!$D$24:$BG$323,S$303),"TT.MM.JJJJ"))</f>
        <v/>
      </c>
      <c r="T129" s="43" t="str">
        <f ca="1">IF($G129="","",TEXT(VLOOKUP($A129,Mitglieder!$D$24:$BG$323,T$303),"TT.MM.JJJJ"))</f>
        <v/>
      </c>
      <c r="U129" s="43" t="str">
        <f ca="1">IF($G129="","",TEXT(VLOOKUP($A129,Mitglieder!$D$24:$BG$323,U$303),"TT.MM.JJJJ"))</f>
        <v/>
      </c>
      <c r="V129" s="54" t="str">
        <f ca="1">IF(OR(VLOOKUP($A129,Mitglieder!$D$24:$BG$323,V$303)="",$G129=""),"",VLOOKUP($A129,Mitglieder!$D$24:$BG$323,V$303))</f>
        <v/>
      </c>
      <c r="W129" s="54" t="str">
        <f ca="1">IF(OR(VLOOKUP($A129,Mitglieder!$D$24:$BG$323,W$303)="",$G129=""),"",VLOOKUP($A129,Mitglieder!$D$24:$BG$323,W$303))</f>
        <v/>
      </c>
      <c r="X129" s="54" t="str">
        <f ca="1">IF(OR(VLOOKUP($A129,Mitglieder!$D$24:$BG$323,X$303)="",$G129=""),"",VLOOKUP($A129,Mitglieder!$D$24:$BG$323,X$303))</f>
        <v/>
      </c>
      <c r="Y129" s="54" t="str">
        <f ca="1">IF(OR(VLOOKUP($A129,Mitglieder!$D$24:$BG$323,Y$303)="",$G129=""),"",VLOOKUP($A129,Mitglieder!$D$24:$BG$323,Y$303))</f>
        <v/>
      </c>
      <c r="Z129" s="54" t="str">
        <f ca="1">IF(OR(VLOOKUP($A129,Mitglieder!$D$24:$BG$323,Z$303)="",$G129=""),"",VLOOKUP($A129,Mitglieder!$D$24:$BG$323,Z$303))</f>
        <v/>
      </c>
      <c r="AA129" s="54" t="str">
        <f ca="1">IF(OR(VLOOKUP($A129,Mitglieder!$D$24:$BG$323,AA$303)="",$G129=""),"",VLOOKUP($A129,Mitglieder!$D$24:$BG$323,AA$303))</f>
        <v/>
      </c>
      <c r="AB129" s="54" t="str">
        <f ca="1">IF(OR(VLOOKUP($A129,Mitglieder!$D$24:$BG$323,AB$303)="",$G129=""),"",VLOOKUP($A129,Mitglieder!$D$24:$BG$323,AB$303))</f>
        <v/>
      </c>
      <c r="AC129" s="54" t="str">
        <f ca="1">IF(OR(VLOOKUP($A129,Mitglieder!$D$24:$BG$323,AC$303)="",$G129=""),"",VLOOKUP($A129,Mitglieder!$D$24:$BG$323,AC$303))</f>
        <v/>
      </c>
      <c r="AD129" s="54" t="str">
        <f ca="1">IF(OR(VLOOKUP($A129,Mitglieder!$D$24:$BG$323,AD$303)="",$G129=""),"",VLOOKUP($A129,Mitglieder!$D$24:$BG$323,AD$303))</f>
        <v/>
      </c>
      <c r="AE129" s="54" t="str">
        <f ca="1">IF(OR(VLOOKUP($A129,Mitglieder!$D$24:$BG$323,AE$303)="",$G129=""),"",VLOOKUP($A129,Mitglieder!$D$24:$BG$323,AE$303))</f>
        <v/>
      </c>
      <c r="AF129" s="54" t="str">
        <f ca="1">IF(OR(VLOOKUP($A129,Mitglieder!$D$24:$BG$323,AF$303)="",$G129=""),"",VLOOKUP($A129,Mitglieder!$D$24:$BG$323,AF$303))</f>
        <v/>
      </c>
      <c r="AG129" s="54" t="str">
        <f ca="1">IF(OR(VLOOKUP($A129,Mitglieder!$D$24:$BG$323,AG$303)="",$G129=""),"",VLOOKUP($A129,Mitglieder!$D$24:$BG$323,AG$303))</f>
        <v/>
      </c>
      <c r="AH129" s="54" t="str">
        <f ca="1">IF(OR(VLOOKUP($A129,Mitglieder!$D$24:$BG$323,AH$303)="",$G129=""),"",VLOOKUP($A129,Mitglieder!$D$24:$BG$323,AH$303))</f>
        <v/>
      </c>
      <c r="AI129" s="54" t="str">
        <f ca="1">IF(OR(VLOOKUP($A129,Mitglieder!$D$24:$BG$323,AI$303)="",$G129=""),"",VLOOKUP($A129,Mitglieder!$D$24:$BG$323,AI$303))</f>
        <v/>
      </c>
      <c r="AJ129" s="54" t="str">
        <f ca="1">IF(OR(VLOOKUP($A129,Mitglieder!$D$24:$BG$323,AJ$303)="",$G129=""),"",VLOOKUP($A129,Mitglieder!$D$24:$BG$323,AJ$303))</f>
        <v/>
      </c>
      <c r="AK129" s="54" t="str">
        <f ca="1">IF(OR(VLOOKUP($A129,Mitglieder!$D$24:$BG$323,AK$303)="",$G129=""),"",VLOOKUP($A129,Mitglieder!$D$24:$BG$323,AK$303))</f>
        <v/>
      </c>
      <c r="AL129" s="54" t="str">
        <f ca="1">IF(OR(VLOOKUP($A129,Mitglieder!$D$24:$BG$323,AL$303)="",$G129=""),"",VLOOKUP($A129,Mitglieder!$D$24:$BG$323,AL$303))</f>
        <v/>
      </c>
      <c r="AM129" s="42" t="str">
        <f ca="1">IF($G129="","",VLOOKUP($A129,Mitglieder!$D$24:$BG$323,AM$303))</f>
        <v/>
      </c>
      <c r="AN129" s="54" t="str">
        <f ca="1">IF(OR(VLOOKUP($A129,Mitglieder!$D$24:$BG$323,AN$303)="",$G129=""),"",VLOOKUP($A129,Mitglieder!$D$24:$BG$323,AN$303))</f>
        <v/>
      </c>
      <c r="AO129" s="43" t="str">
        <f ca="1">IF($G129="","",TEXT(VLOOKUP($A129,Mitglieder!$D$24:$BG$323,AO$303),"TT.MM.JJJJ"))</f>
        <v/>
      </c>
      <c r="AP129" s="42" t="str">
        <f ca="1">IF($G129="","",VLOOKUP($A129,Mitglieder!$D$24:$BG$323,AP$303))</f>
        <v/>
      </c>
      <c r="AQ129" s="45" t="str">
        <f ca="1">IF($G129="","",TEXT(VLOOKUP($A129,Mitglieder!$D$24:$BG$323,AQ$303),"0.00"))</f>
        <v/>
      </c>
      <c r="AR129" s="54" t="str">
        <f ca="1">IF(OR(VLOOKUP($A129,Mitglieder!$D$24:$BG$323,AR$303)="",$G129=""),"",VLOOKUP($A129,Mitglieder!$D$24:$BG$323,AR$303))</f>
        <v/>
      </c>
      <c r="AS129" s="45" t="str">
        <f ca="1">IF($G129="","",TEXT(VLOOKUP($A129,Mitglieder!$D$24:$BG$323,AS$303),"0.00"))</f>
        <v/>
      </c>
      <c r="AT129" s="54" t="str">
        <f ca="1">IF(OR(VLOOKUP($A129,Mitglieder!$D$24:$BG$323,AT$303)="",$G129=""),"",VLOOKUP($A129,Mitglieder!$D$24:$BG$323,AT$303))</f>
        <v/>
      </c>
      <c r="AU129" s="45" t="str">
        <f ca="1">IF($G129="","",TEXT(VLOOKUP($A129,Mitglieder!$D$24:$BG$323,AU$303),"0.00"))</f>
        <v/>
      </c>
      <c r="AV129" s="45" t="str">
        <f ca="1">IF($G129="","",TEXT(VLOOKUP($A129,Mitglieder!$D$24:$BG$323,AV$303),"0.00"))</f>
        <v/>
      </c>
      <c r="AW129" s="42" t="str">
        <f ca="1">IF($G129="","",VLOOKUP($A129,Mitglieder!$D$24:$BG$323,AW$303))</f>
        <v/>
      </c>
      <c r="AX129" s="54" t="str">
        <f ca="1">IF(OR(VLOOKUP($A129,Mitglieder!$D$24:$BG$323,AX$303)="",$G129=""),"",VLOOKUP($A129,Mitglieder!$D$24:$BG$323,AX$303))</f>
        <v/>
      </c>
      <c r="AY129" s="75" t="str">
        <f t="shared" ca="1" si="2"/>
        <v/>
      </c>
      <c r="AZ129" s="43" t="str">
        <f ca="1">IF($G129="","",TEXT(VLOOKUP($A129,Mitglieder!$C$24:$BG$323,AZ$303),"TT.MM.JJJJ"))</f>
        <v/>
      </c>
      <c r="BA129" s="43" t="str">
        <f ca="1">IF($G129="","",TEXT(VLOOKUP($A129,Mitglieder!$C$24:$BG$323,BA$303),"TT.MM.JJJJ"))</f>
        <v/>
      </c>
      <c r="BB129" s="43" t="str">
        <f ca="1">IF($G129="","",TEXT(VLOOKUP($A129,Mitglieder!$C$24:$BG$323,BB$303),"TT.MM.JJJJ"))</f>
        <v/>
      </c>
      <c r="BC129" s="43" t="str">
        <f ca="1">IF($G129="","",TEXT(VLOOKUP($A129,Mitglieder!$C$24:$BG$323,BC$303),"TT.MM.JJJJ"))</f>
        <v/>
      </c>
      <c r="BD129" s="75" t="str">
        <f t="shared" ca="1" si="3"/>
        <v/>
      </c>
      <c r="BE129" s="42" t="str">
        <f ca="1">IF($G129="","",VLOOKUP($A129,Mitglieder!$D$24:$BG$323,BE$303))</f>
        <v/>
      </c>
      <c r="BF129" s="42" t="str">
        <f ca="1">IF($G129="","",VLOOKUP($A129,Mitglieder!$D$24:$BG$323,BF$303))</f>
        <v/>
      </c>
      <c r="BH129" s="75" t="str">
        <f ca="1">IF(G129="","",AY129+'Details Verein'!$D$25)</f>
        <v/>
      </c>
    </row>
    <row r="130" spans="1:60" x14ac:dyDescent="0.35">
      <c r="A130" s="42">
        <v>130</v>
      </c>
      <c r="B130" s="42"/>
      <c r="C130" s="42">
        <f ca="1">VLOOKUP($A130,Mitglieder!$D$24:$BA$323,C$303)</f>
        <v>1.0299999999999967</v>
      </c>
      <c r="D130" s="42"/>
      <c r="E130" s="42" t="str">
        <f ca="1">IF($G130="","",VLOOKUP($A130,Mitglieder!$D$24:$BG$323,E$303))</f>
        <v/>
      </c>
      <c r="F130" s="54" t="str">
        <f ca="1">IF(OR(VLOOKUP($A130,Mitglieder!$D$24:$BG$323,F$303)="",$G130=""),"",VLOOKUP($A130,Mitglieder!$D$24:$BG$323,F$303))</f>
        <v/>
      </c>
      <c r="G130" s="72" t="str">
        <f ca="1">IF(C130/ROUND(C130,0)=1,VLOOKUP($A130,Mitglieder!$D$24:$BA$323,G$303),"")</f>
        <v/>
      </c>
      <c r="H130" s="42" t="str">
        <f ca="1">IF($G130="","",VLOOKUP($A130,Mitglieder!$D$24:$BG$323,H$303))</f>
        <v/>
      </c>
      <c r="I130" s="54" t="str">
        <f ca="1">IF(OR(VLOOKUP($A130,Mitglieder!$D$24:$BG$323,I$303)="",$G130=""),"",VLOOKUP($A130,Mitglieder!$D$24:$BG$323,I$303))</f>
        <v/>
      </c>
      <c r="J130" s="42" t="str">
        <f ca="1">IF($G130="","",VLOOKUP($A130,Mitglieder!$D$24:$BG$323,J$303))</f>
        <v/>
      </c>
      <c r="K130" s="54" t="str">
        <f ca="1">IF(OR(VLOOKUP($A130,Mitglieder!$D$24:$BG$323,K$303)="",$G130=""),"",VLOOKUP($A130,Mitglieder!$D$24:$BG$323,K$303))</f>
        <v/>
      </c>
      <c r="L130" s="42" t="str">
        <f ca="1">IF($G130="","",VLOOKUP($A130,Mitglieder!$D$24:$BG$323,L$303))</f>
        <v/>
      </c>
      <c r="M130" s="42" t="str">
        <f ca="1">IF($G130="","",VLOOKUP($A130,Mitglieder!$D$24:$BG$323,M$303))</f>
        <v/>
      </c>
      <c r="N130" s="42" t="str">
        <f ca="1">IF($G130="","",VLOOKUP($A130,Mitglieder!$D$24:$BG$323,N$303))</f>
        <v/>
      </c>
      <c r="O130" s="42" t="str">
        <f ca="1">IF($G130="","",VLOOKUP($A130,Mitglieder!$D$24:$BG$323,O$303))</f>
        <v/>
      </c>
      <c r="P130" s="42" t="str">
        <f ca="1">IF($G130="","",VLOOKUP($A130,Mitglieder!$D$24:$BG$323,P$303))</f>
        <v/>
      </c>
      <c r="Q130" s="42" t="str">
        <f ca="1">IF($G130="","",VLOOKUP($A130,Mitglieder!$D$24:$BG$323,Q$303))</f>
        <v/>
      </c>
      <c r="R130" s="54" t="str">
        <f ca="1">IF(OR(VLOOKUP($A130,Mitglieder!$D$24:$BG$323,R$303)="",$G130=""),"",VLOOKUP($A130,Mitglieder!$D$24:$BG$323,R$303))</f>
        <v/>
      </c>
      <c r="S130" s="43" t="str">
        <f ca="1">IF($G130="","",TEXT(VLOOKUP($A130,Mitglieder!$D$24:$BG$323,S$303),"TT.MM.JJJJ"))</f>
        <v/>
      </c>
      <c r="T130" s="43" t="str">
        <f ca="1">IF($G130="","",TEXT(VLOOKUP($A130,Mitglieder!$D$24:$BG$323,T$303),"TT.MM.JJJJ"))</f>
        <v/>
      </c>
      <c r="U130" s="43" t="str">
        <f ca="1">IF($G130="","",TEXT(VLOOKUP($A130,Mitglieder!$D$24:$BG$323,U$303),"TT.MM.JJJJ"))</f>
        <v/>
      </c>
      <c r="V130" s="54" t="str">
        <f ca="1">IF(OR(VLOOKUP($A130,Mitglieder!$D$24:$BG$323,V$303)="",$G130=""),"",VLOOKUP($A130,Mitglieder!$D$24:$BG$323,V$303))</f>
        <v/>
      </c>
      <c r="W130" s="54" t="str">
        <f ca="1">IF(OR(VLOOKUP($A130,Mitglieder!$D$24:$BG$323,W$303)="",$G130=""),"",VLOOKUP($A130,Mitglieder!$D$24:$BG$323,W$303))</f>
        <v/>
      </c>
      <c r="X130" s="54" t="str">
        <f ca="1">IF(OR(VLOOKUP($A130,Mitglieder!$D$24:$BG$323,X$303)="",$G130=""),"",VLOOKUP($A130,Mitglieder!$D$24:$BG$323,X$303))</f>
        <v/>
      </c>
      <c r="Y130" s="54" t="str">
        <f ca="1">IF(OR(VLOOKUP($A130,Mitglieder!$D$24:$BG$323,Y$303)="",$G130=""),"",VLOOKUP($A130,Mitglieder!$D$24:$BG$323,Y$303))</f>
        <v/>
      </c>
      <c r="Z130" s="54" t="str">
        <f ca="1">IF(OR(VLOOKUP($A130,Mitglieder!$D$24:$BG$323,Z$303)="",$G130=""),"",VLOOKUP($A130,Mitglieder!$D$24:$BG$323,Z$303))</f>
        <v/>
      </c>
      <c r="AA130" s="54" t="str">
        <f ca="1">IF(OR(VLOOKUP($A130,Mitglieder!$D$24:$BG$323,AA$303)="",$G130=""),"",VLOOKUP($A130,Mitglieder!$D$24:$BG$323,AA$303))</f>
        <v/>
      </c>
      <c r="AB130" s="54" t="str">
        <f ca="1">IF(OR(VLOOKUP($A130,Mitglieder!$D$24:$BG$323,AB$303)="",$G130=""),"",VLOOKUP($A130,Mitglieder!$D$24:$BG$323,AB$303))</f>
        <v/>
      </c>
      <c r="AC130" s="54" t="str">
        <f ca="1">IF(OR(VLOOKUP($A130,Mitglieder!$D$24:$BG$323,AC$303)="",$G130=""),"",VLOOKUP($A130,Mitglieder!$D$24:$BG$323,AC$303))</f>
        <v/>
      </c>
      <c r="AD130" s="54" t="str">
        <f ca="1">IF(OR(VLOOKUP($A130,Mitglieder!$D$24:$BG$323,AD$303)="",$G130=""),"",VLOOKUP($A130,Mitglieder!$D$24:$BG$323,AD$303))</f>
        <v/>
      </c>
      <c r="AE130" s="54" t="str">
        <f ca="1">IF(OR(VLOOKUP($A130,Mitglieder!$D$24:$BG$323,AE$303)="",$G130=""),"",VLOOKUP($A130,Mitglieder!$D$24:$BG$323,AE$303))</f>
        <v/>
      </c>
      <c r="AF130" s="54" t="str">
        <f ca="1">IF(OR(VLOOKUP($A130,Mitglieder!$D$24:$BG$323,AF$303)="",$G130=""),"",VLOOKUP($A130,Mitglieder!$D$24:$BG$323,AF$303))</f>
        <v/>
      </c>
      <c r="AG130" s="54" t="str">
        <f ca="1">IF(OR(VLOOKUP($A130,Mitglieder!$D$24:$BG$323,AG$303)="",$G130=""),"",VLOOKUP($A130,Mitglieder!$D$24:$BG$323,AG$303))</f>
        <v/>
      </c>
      <c r="AH130" s="54" t="str">
        <f ca="1">IF(OR(VLOOKUP($A130,Mitglieder!$D$24:$BG$323,AH$303)="",$G130=""),"",VLOOKUP($A130,Mitglieder!$D$24:$BG$323,AH$303))</f>
        <v/>
      </c>
      <c r="AI130" s="54" t="str">
        <f ca="1">IF(OR(VLOOKUP($A130,Mitglieder!$D$24:$BG$323,AI$303)="",$G130=""),"",VLOOKUP($A130,Mitglieder!$D$24:$BG$323,AI$303))</f>
        <v/>
      </c>
      <c r="AJ130" s="54" t="str">
        <f ca="1">IF(OR(VLOOKUP($A130,Mitglieder!$D$24:$BG$323,AJ$303)="",$G130=""),"",VLOOKUP($A130,Mitglieder!$D$24:$BG$323,AJ$303))</f>
        <v/>
      </c>
      <c r="AK130" s="54" t="str">
        <f ca="1">IF(OR(VLOOKUP($A130,Mitglieder!$D$24:$BG$323,AK$303)="",$G130=""),"",VLOOKUP($A130,Mitglieder!$D$24:$BG$323,AK$303))</f>
        <v/>
      </c>
      <c r="AL130" s="54" t="str">
        <f ca="1">IF(OR(VLOOKUP($A130,Mitglieder!$D$24:$BG$323,AL$303)="",$G130=""),"",VLOOKUP($A130,Mitglieder!$D$24:$BG$323,AL$303))</f>
        <v/>
      </c>
      <c r="AM130" s="42" t="str">
        <f ca="1">IF($G130="","",VLOOKUP($A130,Mitglieder!$D$24:$BG$323,AM$303))</f>
        <v/>
      </c>
      <c r="AN130" s="54" t="str">
        <f ca="1">IF(OR(VLOOKUP($A130,Mitglieder!$D$24:$BG$323,AN$303)="",$G130=""),"",VLOOKUP($A130,Mitglieder!$D$24:$BG$323,AN$303))</f>
        <v/>
      </c>
      <c r="AO130" s="43" t="str">
        <f ca="1">IF($G130="","",TEXT(VLOOKUP($A130,Mitglieder!$D$24:$BG$323,AO$303),"TT.MM.JJJJ"))</f>
        <v/>
      </c>
      <c r="AP130" s="42" t="str">
        <f ca="1">IF($G130="","",VLOOKUP($A130,Mitglieder!$D$24:$BG$323,AP$303))</f>
        <v/>
      </c>
      <c r="AQ130" s="45" t="str">
        <f ca="1">IF($G130="","",TEXT(VLOOKUP($A130,Mitglieder!$D$24:$BG$323,AQ$303),"0.00"))</f>
        <v/>
      </c>
      <c r="AR130" s="54" t="str">
        <f ca="1">IF(OR(VLOOKUP($A130,Mitglieder!$D$24:$BG$323,AR$303)="",$G130=""),"",VLOOKUP($A130,Mitglieder!$D$24:$BG$323,AR$303))</f>
        <v/>
      </c>
      <c r="AS130" s="45" t="str">
        <f ca="1">IF($G130="","",TEXT(VLOOKUP($A130,Mitglieder!$D$24:$BG$323,AS$303),"0.00"))</f>
        <v/>
      </c>
      <c r="AT130" s="54" t="str">
        <f ca="1">IF(OR(VLOOKUP($A130,Mitglieder!$D$24:$BG$323,AT$303)="",$G130=""),"",VLOOKUP($A130,Mitglieder!$D$24:$BG$323,AT$303))</f>
        <v/>
      </c>
      <c r="AU130" s="45" t="str">
        <f ca="1">IF($G130="","",TEXT(VLOOKUP($A130,Mitglieder!$D$24:$BG$323,AU$303),"0.00"))</f>
        <v/>
      </c>
      <c r="AV130" s="45" t="str">
        <f ca="1">IF($G130="","",TEXT(VLOOKUP($A130,Mitglieder!$D$24:$BG$323,AV$303),"0.00"))</f>
        <v/>
      </c>
      <c r="AW130" s="42" t="str">
        <f ca="1">IF($G130="","",VLOOKUP($A130,Mitglieder!$D$24:$BG$323,AW$303))</f>
        <v/>
      </c>
      <c r="AX130" s="54" t="str">
        <f ca="1">IF(OR(VLOOKUP($A130,Mitglieder!$D$24:$BG$323,AX$303)="",$G130=""),"",VLOOKUP($A130,Mitglieder!$D$24:$BG$323,AX$303))</f>
        <v/>
      </c>
      <c r="AY130" s="75" t="str">
        <f t="shared" ca="1" si="2"/>
        <v/>
      </c>
      <c r="AZ130" s="43" t="str">
        <f ca="1">IF($G130="","",TEXT(VLOOKUP($A130,Mitglieder!$C$24:$BG$323,AZ$303),"TT.MM.JJJJ"))</f>
        <v/>
      </c>
      <c r="BA130" s="43" t="str">
        <f ca="1">IF($G130="","",TEXT(VLOOKUP($A130,Mitglieder!$C$24:$BG$323,BA$303),"TT.MM.JJJJ"))</f>
        <v/>
      </c>
      <c r="BB130" s="43" t="str">
        <f ca="1">IF($G130="","",TEXT(VLOOKUP($A130,Mitglieder!$C$24:$BG$323,BB$303),"TT.MM.JJJJ"))</f>
        <v/>
      </c>
      <c r="BC130" s="43" t="str">
        <f ca="1">IF($G130="","",TEXT(VLOOKUP($A130,Mitglieder!$C$24:$BG$323,BC$303),"TT.MM.JJJJ"))</f>
        <v/>
      </c>
      <c r="BD130" s="75" t="str">
        <f t="shared" ca="1" si="3"/>
        <v/>
      </c>
      <c r="BE130" s="42" t="str">
        <f ca="1">IF($G130="","",VLOOKUP($A130,Mitglieder!$D$24:$BG$323,BE$303))</f>
        <v/>
      </c>
      <c r="BF130" s="42" t="str">
        <f ca="1">IF($G130="","",VLOOKUP($A130,Mitglieder!$D$24:$BG$323,BF$303))</f>
        <v/>
      </c>
      <c r="BH130" s="75" t="str">
        <f ca="1">IF(G130="","",AY130+'Details Verein'!$D$25)</f>
        <v/>
      </c>
    </row>
    <row r="131" spans="1:60" x14ac:dyDescent="0.35">
      <c r="A131" s="42">
        <v>131</v>
      </c>
      <c r="B131" s="42"/>
      <c r="C131" s="42">
        <f ca="1">VLOOKUP($A131,Mitglieder!$D$24:$BA$323,C$303)</f>
        <v>1.0299999999999967</v>
      </c>
      <c r="D131" s="42"/>
      <c r="E131" s="42" t="str">
        <f ca="1">IF($G131="","",VLOOKUP($A131,Mitglieder!$D$24:$BG$323,E$303))</f>
        <v/>
      </c>
      <c r="F131" s="54" t="str">
        <f ca="1">IF(OR(VLOOKUP($A131,Mitglieder!$D$24:$BG$323,F$303)="",$G131=""),"",VLOOKUP($A131,Mitglieder!$D$24:$BG$323,F$303))</f>
        <v/>
      </c>
      <c r="G131" s="72" t="str">
        <f ca="1">IF(C131/ROUND(C131,0)=1,VLOOKUP($A131,Mitglieder!$D$24:$BA$323,G$303),"")</f>
        <v/>
      </c>
      <c r="H131" s="42" t="str">
        <f ca="1">IF($G131="","",VLOOKUP($A131,Mitglieder!$D$24:$BG$323,H$303))</f>
        <v/>
      </c>
      <c r="I131" s="54" t="str">
        <f ca="1">IF(OR(VLOOKUP($A131,Mitglieder!$D$24:$BG$323,I$303)="",$G131=""),"",VLOOKUP($A131,Mitglieder!$D$24:$BG$323,I$303))</f>
        <v/>
      </c>
      <c r="J131" s="42" t="str">
        <f ca="1">IF($G131="","",VLOOKUP($A131,Mitglieder!$D$24:$BG$323,J$303))</f>
        <v/>
      </c>
      <c r="K131" s="54" t="str">
        <f ca="1">IF(OR(VLOOKUP($A131,Mitglieder!$D$24:$BG$323,K$303)="",$G131=""),"",VLOOKUP($A131,Mitglieder!$D$24:$BG$323,K$303))</f>
        <v/>
      </c>
      <c r="L131" s="42" t="str">
        <f ca="1">IF($G131="","",VLOOKUP($A131,Mitglieder!$D$24:$BG$323,L$303))</f>
        <v/>
      </c>
      <c r="M131" s="42" t="str">
        <f ca="1">IF($G131="","",VLOOKUP($A131,Mitglieder!$D$24:$BG$323,M$303))</f>
        <v/>
      </c>
      <c r="N131" s="42" t="str">
        <f ca="1">IF($G131="","",VLOOKUP($A131,Mitglieder!$D$24:$BG$323,N$303))</f>
        <v/>
      </c>
      <c r="O131" s="42" t="str">
        <f ca="1">IF($G131="","",VLOOKUP($A131,Mitglieder!$D$24:$BG$323,O$303))</f>
        <v/>
      </c>
      <c r="P131" s="42" t="str">
        <f ca="1">IF($G131="","",VLOOKUP($A131,Mitglieder!$D$24:$BG$323,P$303))</f>
        <v/>
      </c>
      <c r="Q131" s="42" t="str">
        <f ca="1">IF($G131="","",VLOOKUP($A131,Mitglieder!$D$24:$BG$323,Q$303))</f>
        <v/>
      </c>
      <c r="R131" s="54" t="str">
        <f ca="1">IF(OR(VLOOKUP($A131,Mitglieder!$D$24:$BG$323,R$303)="",$G131=""),"",VLOOKUP($A131,Mitglieder!$D$24:$BG$323,R$303))</f>
        <v/>
      </c>
      <c r="S131" s="43" t="str">
        <f ca="1">IF($G131="","",TEXT(VLOOKUP($A131,Mitglieder!$D$24:$BG$323,S$303),"TT.MM.JJJJ"))</f>
        <v/>
      </c>
      <c r="T131" s="43" t="str">
        <f ca="1">IF($G131="","",TEXT(VLOOKUP($A131,Mitglieder!$D$24:$BG$323,T$303),"TT.MM.JJJJ"))</f>
        <v/>
      </c>
      <c r="U131" s="43" t="str">
        <f ca="1">IF($G131="","",TEXT(VLOOKUP($A131,Mitglieder!$D$24:$BG$323,U$303),"TT.MM.JJJJ"))</f>
        <v/>
      </c>
      <c r="V131" s="54" t="str">
        <f ca="1">IF(OR(VLOOKUP($A131,Mitglieder!$D$24:$BG$323,V$303)="",$G131=""),"",VLOOKUP($A131,Mitglieder!$D$24:$BG$323,V$303))</f>
        <v/>
      </c>
      <c r="W131" s="54" t="str">
        <f ca="1">IF(OR(VLOOKUP($A131,Mitglieder!$D$24:$BG$323,W$303)="",$G131=""),"",VLOOKUP($A131,Mitglieder!$D$24:$BG$323,W$303))</f>
        <v/>
      </c>
      <c r="X131" s="54" t="str">
        <f ca="1">IF(OR(VLOOKUP($A131,Mitglieder!$D$24:$BG$323,X$303)="",$G131=""),"",VLOOKUP($A131,Mitglieder!$D$24:$BG$323,X$303))</f>
        <v/>
      </c>
      <c r="Y131" s="54" t="str">
        <f ca="1">IF(OR(VLOOKUP($A131,Mitglieder!$D$24:$BG$323,Y$303)="",$G131=""),"",VLOOKUP($A131,Mitglieder!$D$24:$BG$323,Y$303))</f>
        <v/>
      </c>
      <c r="Z131" s="54" t="str">
        <f ca="1">IF(OR(VLOOKUP($A131,Mitglieder!$D$24:$BG$323,Z$303)="",$G131=""),"",VLOOKUP($A131,Mitglieder!$D$24:$BG$323,Z$303))</f>
        <v/>
      </c>
      <c r="AA131" s="54" t="str">
        <f ca="1">IF(OR(VLOOKUP($A131,Mitglieder!$D$24:$BG$323,AA$303)="",$G131=""),"",VLOOKUP($A131,Mitglieder!$D$24:$BG$323,AA$303))</f>
        <v/>
      </c>
      <c r="AB131" s="54" t="str">
        <f ca="1">IF(OR(VLOOKUP($A131,Mitglieder!$D$24:$BG$323,AB$303)="",$G131=""),"",VLOOKUP($A131,Mitglieder!$D$24:$BG$323,AB$303))</f>
        <v/>
      </c>
      <c r="AC131" s="54" t="str">
        <f ca="1">IF(OR(VLOOKUP($A131,Mitglieder!$D$24:$BG$323,AC$303)="",$G131=""),"",VLOOKUP($A131,Mitglieder!$D$24:$BG$323,AC$303))</f>
        <v/>
      </c>
      <c r="AD131" s="54" t="str">
        <f ca="1">IF(OR(VLOOKUP($A131,Mitglieder!$D$24:$BG$323,AD$303)="",$G131=""),"",VLOOKUP($A131,Mitglieder!$D$24:$BG$323,AD$303))</f>
        <v/>
      </c>
      <c r="AE131" s="54" t="str">
        <f ca="1">IF(OR(VLOOKUP($A131,Mitglieder!$D$24:$BG$323,AE$303)="",$G131=""),"",VLOOKUP($A131,Mitglieder!$D$24:$BG$323,AE$303))</f>
        <v/>
      </c>
      <c r="AF131" s="54" t="str">
        <f ca="1">IF(OR(VLOOKUP($A131,Mitglieder!$D$24:$BG$323,AF$303)="",$G131=""),"",VLOOKUP($A131,Mitglieder!$D$24:$BG$323,AF$303))</f>
        <v/>
      </c>
      <c r="AG131" s="54" t="str">
        <f ca="1">IF(OR(VLOOKUP($A131,Mitglieder!$D$24:$BG$323,AG$303)="",$G131=""),"",VLOOKUP($A131,Mitglieder!$D$24:$BG$323,AG$303))</f>
        <v/>
      </c>
      <c r="AH131" s="54" t="str">
        <f ca="1">IF(OR(VLOOKUP($A131,Mitglieder!$D$24:$BG$323,AH$303)="",$G131=""),"",VLOOKUP($A131,Mitglieder!$D$24:$BG$323,AH$303))</f>
        <v/>
      </c>
      <c r="AI131" s="54" t="str">
        <f ca="1">IF(OR(VLOOKUP($A131,Mitglieder!$D$24:$BG$323,AI$303)="",$G131=""),"",VLOOKUP($A131,Mitglieder!$D$24:$BG$323,AI$303))</f>
        <v/>
      </c>
      <c r="AJ131" s="54" t="str">
        <f ca="1">IF(OR(VLOOKUP($A131,Mitglieder!$D$24:$BG$323,AJ$303)="",$G131=""),"",VLOOKUP($A131,Mitglieder!$D$24:$BG$323,AJ$303))</f>
        <v/>
      </c>
      <c r="AK131" s="54" t="str">
        <f ca="1">IF(OR(VLOOKUP($A131,Mitglieder!$D$24:$BG$323,AK$303)="",$G131=""),"",VLOOKUP($A131,Mitglieder!$D$24:$BG$323,AK$303))</f>
        <v/>
      </c>
      <c r="AL131" s="54" t="str">
        <f ca="1">IF(OR(VLOOKUP($A131,Mitglieder!$D$24:$BG$323,AL$303)="",$G131=""),"",VLOOKUP($A131,Mitglieder!$D$24:$BG$323,AL$303))</f>
        <v/>
      </c>
      <c r="AM131" s="42" t="str">
        <f ca="1">IF($G131="","",VLOOKUP($A131,Mitglieder!$D$24:$BG$323,AM$303))</f>
        <v/>
      </c>
      <c r="AN131" s="54" t="str">
        <f ca="1">IF(OR(VLOOKUP($A131,Mitglieder!$D$24:$BG$323,AN$303)="",$G131=""),"",VLOOKUP($A131,Mitglieder!$D$24:$BG$323,AN$303))</f>
        <v/>
      </c>
      <c r="AO131" s="43" t="str">
        <f ca="1">IF($G131="","",TEXT(VLOOKUP($A131,Mitglieder!$D$24:$BG$323,AO$303),"TT.MM.JJJJ"))</f>
        <v/>
      </c>
      <c r="AP131" s="42" t="str">
        <f ca="1">IF($G131="","",VLOOKUP($A131,Mitglieder!$D$24:$BG$323,AP$303))</f>
        <v/>
      </c>
      <c r="AQ131" s="45" t="str">
        <f ca="1">IF($G131="","",TEXT(VLOOKUP($A131,Mitglieder!$D$24:$BG$323,AQ$303),"0.00"))</f>
        <v/>
      </c>
      <c r="AR131" s="54" t="str">
        <f ca="1">IF(OR(VLOOKUP($A131,Mitglieder!$D$24:$BG$323,AR$303)="",$G131=""),"",VLOOKUP($A131,Mitglieder!$D$24:$BG$323,AR$303))</f>
        <v/>
      </c>
      <c r="AS131" s="45" t="str">
        <f ca="1">IF($G131="","",TEXT(VLOOKUP($A131,Mitglieder!$D$24:$BG$323,AS$303),"0.00"))</f>
        <v/>
      </c>
      <c r="AT131" s="54" t="str">
        <f ca="1">IF(OR(VLOOKUP($A131,Mitglieder!$D$24:$BG$323,AT$303)="",$G131=""),"",VLOOKUP($A131,Mitglieder!$D$24:$BG$323,AT$303))</f>
        <v/>
      </c>
      <c r="AU131" s="45" t="str">
        <f ca="1">IF($G131="","",TEXT(VLOOKUP($A131,Mitglieder!$D$24:$BG$323,AU$303),"0.00"))</f>
        <v/>
      </c>
      <c r="AV131" s="45" t="str">
        <f ca="1">IF($G131="","",TEXT(VLOOKUP($A131,Mitglieder!$D$24:$BG$323,AV$303),"0.00"))</f>
        <v/>
      </c>
      <c r="AW131" s="42" t="str">
        <f ca="1">IF($G131="","",VLOOKUP($A131,Mitglieder!$D$24:$BG$323,AW$303))</f>
        <v/>
      </c>
      <c r="AX131" s="54" t="str">
        <f ca="1">IF(OR(VLOOKUP($A131,Mitglieder!$D$24:$BG$323,AX$303)="",$G131=""),"",VLOOKUP($A131,Mitglieder!$D$24:$BG$323,AX$303))</f>
        <v/>
      </c>
      <c r="AY131" s="75" t="str">
        <f t="shared" ref="AY131:AY194" ca="1" si="4">IF(G131="","",TEXT(AY$304,"TT.MM.JJJJ"))</f>
        <v/>
      </c>
      <c r="AZ131" s="43" t="str">
        <f ca="1">IF($G131="","",TEXT(VLOOKUP($A131,Mitglieder!$C$24:$BG$323,AZ$303),"TT.MM.JJJJ"))</f>
        <v/>
      </c>
      <c r="BA131" s="43" t="str">
        <f ca="1">IF($G131="","",TEXT(VLOOKUP($A131,Mitglieder!$C$24:$BG$323,BA$303),"TT.MM.JJJJ"))</f>
        <v/>
      </c>
      <c r="BB131" s="43" t="str">
        <f ca="1">IF($G131="","",TEXT(VLOOKUP($A131,Mitglieder!$C$24:$BG$323,BB$303),"TT.MM.JJJJ"))</f>
        <v/>
      </c>
      <c r="BC131" s="43" t="str">
        <f ca="1">IF($G131="","",TEXT(VLOOKUP($A131,Mitglieder!$C$24:$BG$323,BC$303),"TT.MM.JJJJ"))</f>
        <v/>
      </c>
      <c r="BD131" s="75" t="str">
        <f t="shared" ref="BD131:BD194" ca="1" si="5">IF(G131="","",TEXT(BH131,"TT.MM.JJJJ"))</f>
        <v/>
      </c>
      <c r="BE131" s="42" t="str">
        <f ca="1">IF($G131="","",VLOOKUP($A131,Mitglieder!$D$24:$BG$323,BE$303))</f>
        <v/>
      </c>
      <c r="BF131" s="42" t="str">
        <f ca="1">IF($G131="","",VLOOKUP($A131,Mitglieder!$D$24:$BG$323,BF$303))</f>
        <v/>
      </c>
      <c r="BH131" s="75" t="str">
        <f ca="1">IF(G131="","",AY131+'Details Verein'!$D$25)</f>
        <v/>
      </c>
    </row>
    <row r="132" spans="1:60" x14ac:dyDescent="0.35">
      <c r="A132" s="42">
        <v>132</v>
      </c>
      <c r="B132" s="42"/>
      <c r="C132" s="42">
        <f ca="1">VLOOKUP($A132,Mitglieder!$D$24:$BA$323,C$303)</f>
        <v>1.0299999999999967</v>
      </c>
      <c r="D132" s="42"/>
      <c r="E132" s="42" t="str">
        <f ca="1">IF($G132="","",VLOOKUP($A132,Mitglieder!$D$24:$BG$323,E$303))</f>
        <v/>
      </c>
      <c r="F132" s="54" t="str">
        <f ca="1">IF(OR(VLOOKUP($A132,Mitglieder!$D$24:$BG$323,F$303)="",$G132=""),"",VLOOKUP($A132,Mitglieder!$D$24:$BG$323,F$303))</f>
        <v/>
      </c>
      <c r="G132" s="72" t="str">
        <f ca="1">IF(C132/ROUND(C132,0)=1,VLOOKUP($A132,Mitglieder!$D$24:$BA$323,G$303),"")</f>
        <v/>
      </c>
      <c r="H132" s="42" t="str">
        <f ca="1">IF($G132="","",VLOOKUP($A132,Mitglieder!$D$24:$BG$323,H$303))</f>
        <v/>
      </c>
      <c r="I132" s="54" t="str">
        <f ca="1">IF(OR(VLOOKUP($A132,Mitglieder!$D$24:$BG$323,I$303)="",$G132=""),"",VLOOKUP($A132,Mitglieder!$D$24:$BG$323,I$303))</f>
        <v/>
      </c>
      <c r="J132" s="42" t="str">
        <f ca="1">IF($G132="","",VLOOKUP($A132,Mitglieder!$D$24:$BG$323,J$303))</f>
        <v/>
      </c>
      <c r="K132" s="54" t="str">
        <f ca="1">IF(OR(VLOOKUP($A132,Mitglieder!$D$24:$BG$323,K$303)="",$G132=""),"",VLOOKUP($A132,Mitglieder!$D$24:$BG$323,K$303))</f>
        <v/>
      </c>
      <c r="L132" s="42" t="str">
        <f ca="1">IF($G132="","",VLOOKUP($A132,Mitglieder!$D$24:$BG$323,L$303))</f>
        <v/>
      </c>
      <c r="M132" s="42" t="str">
        <f ca="1">IF($G132="","",VLOOKUP($A132,Mitglieder!$D$24:$BG$323,M$303))</f>
        <v/>
      </c>
      <c r="N132" s="42" t="str">
        <f ca="1">IF($G132="","",VLOOKUP($A132,Mitglieder!$D$24:$BG$323,N$303))</f>
        <v/>
      </c>
      <c r="O132" s="42" t="str">
        <f ca="1">IF($G132="","",VLOOKUP($A132,Mitglieder!$D$24:$BG$323,O$303))</f>
        <v/>
      </c>
      <c r="P132" s="42" t="str">
        <f ca="1">IF($G132="","",VLOOKUP($A132,Mitglieder!$D$24:$BG$323,P$303))</f>
        <v/>
      </c>
      <c r="Q132" s="42" t="str">
        <f ca="1">IF($G132="","",VLOOKUP($A132,Mitglieder!$D$24:$BG$323,Q$303))</f>
        <v/>
      </c>
      <c r="R132" s="54" t="str">
        <f ca="1">IF(OR(VLOOKUP($A132,Mitglieder!$D$24:$BG$323,R$303)="",$G132=""),"",VLOOKUP($A132,Mitglieder!$D$24:$BG$323,R$303))</f>
        <v/>
      </c>
      <c r="S132" s="43" t="str">
        <f ca="1">IF($G132="","",TEXT(VLOOKUP($A132,Mitglieder!$D$24:$BG$323,S$303),"TT.MM.JJJJ"))</f>
        <v/>
      </c>
      <c r="T132" s="43" t="str">
        <f ca="1">IF($G132="","",TEXT(VLOOKUP($A132,Mitglieder!$D$24:$BG$323,T$303),"TT.MM.JJJJ"))</f>
        <v/>
      </c>
      <c r="U132" s="43" t="str">
        <f ca="1">IF($G132="","",TEXT(VLOOKUP($A132,Mitglieder!$D$24:$BG$323,U$303),"TT.MM.JJJJ"))</f>
        <v/>
      </c>
      <c r="V132" s="54" t="str">
        <f ca="1">IF(OR(VLOOKUP($A132,Mitglieder!$D$24:$BG$323,V$303)="",$G132=""),"",VLOOKUP($A132,Mitglieder!$D$24:$BG$323,V$303))</f>
        <v/>
      </c>
      <c r="W132" s="54" t="str">
        <f ca="1">IF(OR(VLOOKUP($A132,Mitglieder!$D$24:$BG$323,W$303)="",$G132=""),"",VLOOKUP($A132,Mitglieder!$D$24:$BG$323,W$303))</f>
        <v/>
      </c>
      <c r="X132" s="54" t="str">
        <f ca="1">IF(OR(VLOOKUP($A132,Mitglieder!$D$24:$BG$323,X$303)="",$G132=""),"",VLOOKUP($A132,Mitglieder!$D$24:$BG$323,X$303))</f>
        <v/>
      </c>
      <c r="Y132" s="54" t="str">
        <f ca="1">IF(OR(VLOOKUP($A132,Mitglieder!$D$24:$BG$323,Y$303)="",$G132=""),"",VLOOKUP($A132,Mitglieder!$D$24:$BG$323,Y$303))</f>
        <v/>
      </c>
      <c r="Z132" s="54" t="str">
        <f ca="1">IF(OR(VLOOKUP($A132,Mitglieder!$D$24:$BG$323,Z$303)="",$G132=""),"",VLOOKUP($A132,Mitglieder!$D$24:$BG$323,Z$303))</f>
        <v/>
      </c>
      <c r="AA132" s="54" t="str">
        <f ca="1">IF(OR(VLOOKUP($A132,Mitglieder!$D$24:$BG$323,AA$303)="",$G132=""),"",VLOOKUP($A132,Mitglieder!$D$24:$BG$323,AA$303))</f>
        <v/>
      </c>
      <c r="AB132" s="54" t="str">
        <f ca="1">IF(OR(VLOOKUP($A132,Mitglieder!$D$24:$BG$323,AB$303)="",$G132=""),"",VLOOKUP($A132,Mitglieder!$D$24:$BG$323,AB$303))</f>
        <v/>
      </c>
      <c r="AC132" s="54" t="str">
        <f ca="1">IF(OR(VLOOKUP($A132,Mitglieder!$D$24:$BG$323,AC$303)="",$G132=""),"",VLOOKUP($A132,Mitglieder!$D$24:$BG$323,AC$303))</f>
        <v/>
      </c>
      <c r="AD132" s="54" t="str">
        <f ca="1">IF(OR(VLOOKUP($A132,Mitglieder!$D$24:$BG$323,AD$303)="",$G132=""),"",VLOOKUP($A132,Mitglieder!$D$24:$BG$323,AD$303))</f>
        <v/>
      </c>
      <c r="AE132" s="54" t="str">
        <f ca="1">IF(OR(VLOOKUP($A132,Mitglieder!$D$24:$BG$323,AE$303)="",$G132=""),"",VLOOKUP($A132,Mitglieder!$D$24:$BG$323,AE$303))</f>
        <v/>
      </c>
      <c r="AF132" s="54" t="str">
        <f ca="1">IF(OR(VLOOKUP($A132,Mitglieder!$D$24:$BG$323,AF$303)="",$G132=""),"",VLOOKUP($A132,Mitglieder!$D$24:$BG$323,AF$303))</f>
        <v/>
      </c>
      <c r="AG132" s="54" t="str">
        <f ca="1">IF(OR(VLOOKUP($A132,Mitglieder!$D$24:$BG$323,AG$303)="",$G132=""),"",VLOOKUP($A132,Mitglieder!$D$24:$BG$323,AG$303))</f>
        <v/>
      </c>
      <c r="AH132" s="54" t="str">
        <f ca="1">IF(OR(VLOOKUP($A132,Mitglieder!$D$24:$BG$323,AH$303)="",$G132=""),"",VLOOKUP($A132,Mitglieder!$D$24:$BG$323,AH$303))</f>
        <v/>
      </c>
      <c r="AI132" s="54" t="str">
        <f ca="1">IF(OR(VLOOKUP($A132,Mitglieder!$D$24:$BG$323,AI$303)="",$G132=""),"",VLOOKUP($A132,Mitglieder!$D$24:$BG$323,AI$303))</f>
        <v/>
      </c>
      <c r="AJ132" s="54" t="str">
        <f ca="1">IF(OR(VLOOKUP($A132,Mitglieder!$D$24:$BG$323,AJ$303)="",$G132=""),"",VLOOKUP($A132,Mitglieder!$D$24:$BG$323,AJ$303))</f>
        <v/>
      </c>
      <c r="AK132" s="54" t="str">
        <f ca="1">IF(OR(VLOOKUP($A132,Mitglieder!$D$24:$BG$323,AK$303)="",$G132=""),"",VLOOKUP($A132,Mitglieder!$D$24:$BG$323,AK$303))</f>
        <v/>
      </c>
      <c r="AL132" s="54" t="str">
        <f ca="1">IF(OR(VLOOKUP($A132,Mitglieder!$D$24:$BG$323,AL$303)="",$G132=""),"",VLOOKUP($A132,Mitglieder!$D$24:$BG$323,AL$303))</f>
        <v/>
      </c>
      <c r="AM132" s="42" t="str">
        <f ca="1">IF($G132="","",VLOOKUP($A132,Mitglieder!$D$24:$BG$323,AM$303))</f>
        <v/>
      </c>
      <c r="AN132" s="54" t="str">
        <f ca="1">IF(OR(VLOOKUP($A132,Mitglieder!$D$24:$BG$323,AN$303)="",$G132=""),"",VLOOKUP($A132,Mitglieder!$D$24:$BG$323,AN$303))</f>
        <v/>
      </c>
      <c r="AO132" s="43" t="str">
        <f ca="1">IF($G132="","",TEXT(VLOOKUP($A132,Mitglieder!$D$24:$BG$323,AO$303),"TT.MM.JJJJ"))</f>
        <v/>
      </c>
      <c r="AP132" s="42" t="str">
        <f ca="1">IF($G132="","",VLOOKUP($A132,Mitglieder!$D$24:$BG$323,AP$303))</f>
        <v/>
      </c>
      <c r="AQ132" s="45" t="str">
        <f ca="1">IF($G132="","",TEXT(VLOOKUP($A132,Mitglieder!$D$24:$BG$323,AQ$303),"0.00"))</f>
        <v/>
      </c>
      <c r="AR132" s="54" t="str">
        <f ca="1">IF(OR(VLOOKUP($A132,Mitglieder!$D$24:$BG$323,AR$303)="",$G132=""),"",VLOOKUP($A132,Mitglieder!$D$24:$BG$323,AR$303))</f>
        <v/>
      </c>
      <c r="AS132" s="45" t="str">
        <f ca="1">IF($G132="","",TEXT(VLOOKUP($A132,Mitglieder!$D$24:$BG$323,AS$303),"0.00"))</f>
        <v/>
      </c>
      <c r="AT132" s="54" t="str">
        <f ca="1">IF(OR(VLOOKUP($A132,Mitglieder!$D$24:$BG$323,AT$303)="",$G132=""),"",VLOOKUP($A132,Mitglieder!$D$24:$BG$323,AT$303))</f>
        <v/>
      </c>
      <c r="AU132" s="45" t="str">
        <f ca="1">IF($G132="","",TEXT(VLOOKUP($A132,Mitglieder!$D$24:$BG$323,AU$303),"0.00"))</f>
        <v/>
      </c>
      <c r="AV132" s="45" t="str">
        <f ca="1">IF($G132="","",TEXT(VLOOKUP($A132,Mitglieder!$D$24:$BG$323,AV$303),"0.00"))</f>
        <v/>
      </c>
      <c r="AW132" s="42" t="str">
        <f ca="1">IF($G132="","",VLOOKUP($A132,Mitglieder!$D$24:$BG$323,AW$303))</f>
        <v/>
      </c>
      <c r="AX132" s="54" t="str">
        <f ca="1">IF(OR(VLOOKUP($A132,Mitglieder!$D$24:$BG$323,AX$303)="",$G132=""),"",VLOOKUP($A132,Mitglieder!$D$24:$BG$323,AX$303))</f>
        <v/>
      </c>
      <c r="AY132" s="75" t="str">
        <f t="shared" ca="1" si="4"/>
        <v/>
      </c>
      <c r="AZ132" s="43" t="str">
        <f ca="1">IF($G132="","",TEXT(VLOOKUP($A132,Mitglieder!$C$24:$BG$323,AZ$303),"TT.MM.JJJJ"))</f>
        <v/>
      </c>
      <c r="BA132" s="43" t="str">
        <f ca="1">IF($G132="","",TEXT(VLOOKUP($A132,Mitglieder!$C$24:$BG$323,BA$303),"TT.MM.JJJJ"))</f>
        <v/>
      </c>
      <c r="BB132" s="43" t="str">
        <f ca="1">IF($G132="","",TEXT(VLOOKUP($A132,Mitglieder!$C$24:$BG$323,BB$303),"TT.MM.JJJJ"))</f>
        <v/>
      </c>
      <c r="BC132" s="43" t="str">
        <f ca="1">IF($G132="","",TEXT(VLOOKUP($A132,Mitglieder!$C$24:$BG$323,BC$303),"TT.MM.JJJJ"))</f>
        <v/>
      </c>
      <c r="BD132" s="75" t="str">
        <f t="shared" ca="1" si="5"/>
        <v/>
      </c>
      <c r="BE132" s="42" t="str">
        <f ca="1">IF($G132="","",VLOOKUP($A132,Mitglieder!$D$24:$BG$323,BE$303))</f>
        <v/>
      </c>
      <c r="BF132" s="42" t="str">
        <f ca="1">IF($G132="","",VLOOKUP($A132,Mitglieder!$D$24:$BG$323,BF$303))</f>
        <v/>
      </c>
      <c r="BH132" s="75" t="str">
        <f ca="1">IF(G132="","",AY132+'Details Verein'!$D$25)</f>
        <v/>
      </c>
    </row>
    <row r="133" spans="1:60" x14ac:dyDescent="0.35">
      <c r="A133" s="42">
        <v>133</v>
      </c>
      <c r="B133" s="42"/>
      <c r="C133" s="42">
        <f ca="1">VLOOKUP($A133,Mitglieder!$D$24:$BA$323,C$303)</f>
        <v>1.0299999999999967</v>
      </c>
      <c r="D133" s="42"/>
      <c r="E133" s="42" t="str">
        <f ca="1">IF($G133="","",VLOOKUP($A133,Mitglieder!$D$24:$BG$323,E$303))</f>
        <v/>
      </c>
      <c r="F133" s="54" t="str">
        <f ca="1">IF(OR(VLOOKUP($A133,Mitglieder!$D$24:$BG$323,F$303)="",$G133=""),"",VLOOKUP($A133,Mitglieder!$D$24:$BG$323,F$303))</f>
        <v/>
      </c>
      <c r="G133" s="72" t="str">
        <f ca="1">IF(C133/ROUND(C133,0)=1,VLOOKUP($A133,Mitglieder!$D$24:$BA$323,G$303),"")</f>
        <v/>
      </c>
      <c r="H133" s="42" t="str">
        <f ca="1">IF($G133="","",VLOOKUP($A133,Mitglieder!$D$24:$BG$323,H$303))</f>
        <v/>
      </c>
      <c r="I133" s="54" t="str">
        <f ca="1">IF(OR(VLOOKUP($A133,Mitglieder!$D$24:$BG$323,I$303)="",$G133=""),"",VLOOKUP($A133,Mitglieder!$D$24:$BG$323,I$303))</f>
        <v/>
      </c>
      <c r="J133" s="42" t="str">
        <f ca="1">IF($G133="","",VLOOKUP($A133,Mitglieder!$D$24:$BG$323,J$303))</f>
        <v/>
      </c>
      <c r="K133" s="54" t="str">
        <f ca="1">IF(OR(VLOOKUP($A133,Mitglieder!$D$24:$BG$323,K$303)="",$G133=""),"",VLOOKUP($A133,Mitglieder!$D$24:$BG$323,K$303))</f>
        <v/>
      </c>
      <c r="L133" s="42" t="str">
        <f ca="1">IF($G133="","",VLOOKUP($A133,Mitglieder!$D$24:$BG$323,L$303))</f>
        <v/>
      </c>
      <c r="M133" s="42" t="str">
        <f ca="1">IF($G133="","",VLOOKUP($A133,Mitglieder!$D$24:$BG$323,M$303))</f>
        <v/>
      </c>
      <c r="N133" s="42" t="str">
        <f ca="1">IF($G133="","",VLOOKUP($A133,Mitglieder!$D$24:$BG$323,N$303))</f>
        <v/>
      </c>
      <c r="O133" s="42" t="str">
        <f ca="1">IF($G133="","",VLOOKUP($A133,Mitglieder!$D$24:$BG$323,O$303))</f>
        <v/>
      </c>
      <c r="P133" s="42" t="str">
        <f ca="1">IF($G133="","",VLOOKUP($A133,Mitglieder!$D$24:$BG$323,P$303))</f>
        <v/>
      </c>
      <c r="Q133" s="42" t="str">
        <f ca="1">IF($G133="","",VLOOKUP($A133,Mitglieder!$D$24:$BG$323,Q$303))</f>
        <v/>
      </c>
      <c r="R133" s="54" t="str">
        <f ca="1">IF(OR(VLOOKUP($A133,Mitglieder!$D$24:$BG$323,R$303)="",$G133=""),"",VLOOKUP($A133,Mitglieder!$D$24:$BG$323,R$303))</f>
        <v/>
      </c>
      <c r="S133" s="43" t="str">
        <f ca="1">IF($G133="","",TEXT(VLOOKUP($A133,Mitglieder!$D$24:$BG$323,S$303),"TT.MM.JJJJ"))</f>
        <v/>
      </c>
      <c r="T133" s="43" t="str">
        <f ca="1">IF($G133="","",TEXT(VLOOKUP($A133,Mitglieder!$D$24:$BG$323,T$303),"TT.MM.JJJJ"))</f>
        <v/>
      </c>
      <c r="U133" s="43" t="str">
        <f ca="1">IF($G133="","",TEXT(VLOOKUP($A133,Mitglieder!$D$24:$BG$323,U$303),"TT.MM.JJJJ"))</f>
        <v/>
      </c>
      <c r="V133" s="54" t="str">
        <f ca="1">IF(OR(VLOOKUP($A133,Mitglieder!$D$24:$BG$323,V$303)="",$G133=""),"",VLOOKUP($A133,Mitglieder!$D$24:$BG$323,V$303))</f>
        <v/>
      </c>
      <c r="W133" s="54" t="str">
        <f ca="1">IF(OR(VLOOKUP($A133,Mitglieder!$D$24:$BG$323,W$303)="",$G133=""),"",VLOOKUP($A133,Mitglieder!$D$24:$BG$323,W$303))</f>
        <v/>
      </c>
      <c r="X133" s="54" t="str">
        <f ca="1">IF(OR(VLOOKUP($A133,Mitglieder!$D$24:$BG$323,X$303)="",$G133=""),"",VLOOKUP($A133,Mitglieder!$D$24:$BG$323,X$303))</f>
        <v/>
      </c>
      <c r="Y133" s="54" t="str">
        <f ca="1">IF(OR(VLOOKUP($A133,Mitglieder!$D$24:$BG$323,Y$303)="",$G133=""),"",VLOOKUP($A133,Mitglieder!$D$24:$BG$323,Y$303))</f>
        <v/>
      </c>
      <c r="Z133" s="54" t="str">
        <f ca="1">IF(OR(VLOOKUP($A133,Mitglieder!$D$24:$BG$323,Z$303)="",$G133=""),"",VLOOKUP($A133,Mitglieder!$D$24:$BG$323,Z$303))</f>
        <v/>
      </c>
      <c r="AA133" s="54" t="str">
        <f ca="1">IF(OR(VLOOKUP($A133,Mitglieder!$D$24:$BG$323,AA$303)="",$G133=""),"",VLOOKUP($A133,Mitglieder!$D$24:$BG$323,AA$303))</f>
        <v/>
      </c>
      <c r="AB133" s="54" t="str">
        <f ca="1">IF(OR(VLOOKUP($A133,Mitglieder!$D$24:$BG$323,AB$303)="",$G133=""),"",VLOOKUP($A133,Mitglieder!$D$24:$BG$323,AB$303))</f>
        <v/>
      </c>
      <c r="AC133" s="54" t="str">
        <f ca="1">IF(OR(VLOOKUP($A133,Mitglieder!$D$24:$BG$323,AC$303)="",$G133=""),"",VLOOKUP($A133,Mitglieder!$D$24:$BG$323,AC$303))</f>
        <v/>
      </c>
      <c r="AD133" s="54" t="str">
        <f ca="1">IF(OR(VLOOKUP($A133,Mitglieder!$D$24:$BG$323,AD$303)="",$G133=""),"",VLOOKUP($A133,Mitglieder!$D$24:$BG$323,AD$303))</f>
        <v/>
      </c>
      <c r="AE133" s="54" t="str">
        <f ca="1">IF(OR(VLOOKUP($A133,Mitglieder!$D$24:$BG$323,AE$303)="",$G133=""),"",VLOOKUP($A133,Mitglieder!$D$24:$BG$323,AE$303))</f>
        <v/>
      </c>
      <c r="AF133" s="54" t="str">
        <f ca="1">IF(OR(VLOOKUP($A133,Mitglieder!$D$24:$BG$323,AF$303)="",$G133=""),"",VLOOKUP($A133,Mitglieder!$D$24:$BG$323,AF$303))</f>
        <v/>
      </c>
      <c r="AG133" s="54" t="str">
        <f ca="1">IF(OR(VLOOKUP($A133,Mitglieder!$D$24:$BG$323,AG$303)="",$G133=""),"",VLOOKUP($A133,Mitglieder!$D$24:$BG$323,AG$303))</f>
        <v/>
      </c>
      <c r="AH133" s="54" t="str">
        <f ca="1">IF(OR(VLOOKUP($A133,Mitglieder!$D$24:$BG$323,AH$303)="",$G133=""),"",VLOOKUP($A133,Mitglieder!$D$24:$BG$323,AH$303))</f>
        <v/>
      </c>
      <c r="AI133" s="54" t="str">
        <f ca="1">IF(OR(VLOOKUP($A133,Mitglieder!$D$24:$BG$323,AI$303)="",$G133=""),"",VLOOKUP($A133,Mitglieder!$D$24:$BG$323,AI$303))</f>
        <v/>
      </c>
      <c r="AJ133" s="54" t="str">
        <f ca="1">IF(OR(VLOOKUP($A133,Mitglieder!$D$24:$BG$323,AJ$303)="",$G133=""),"",VLOOKUP($A133,Mitglieder!$D$24:$BG$323,AJ$303))</f>
        <v/>
      </c>
      <c r="AK133" s="54" t="str">
        <f ca="1">IF(OR(VLOOKUP($A133,Mitglieder!$D$24:$BG$323,AK$303)="",$G133=""),"",VLOOKUP($A133,Mitglieder!$D$24:$BG$323,AK$303))</f>
        <v/>
      </c>
      <c r="AL133" s="54" t="str">
        <f ca="1">IF(OR(VLOOKUP($A133,Mitglieder!$D$24:$BG$323,AL$303)="",$G133=""),"",VLOOKUP($A133,Mitglieder!$D$24:$BG$323,AL$303))</f>
        <v/>
      </c>
      <c r="AM133" s="42" t="str">
        <f ca="1">IF($G133="","",VLOOKUP($A133,Mitglieder!$D$24:$BG$323,AM$303))</f>
        <v/>
      </c>
      <c r="AN133" s="54" t="str">
        <f ca="1">IF(OR(VLOOKUP($A133,Mitglieder!$D$24:$BG$323,AN$303)="",$G133=""),"",VLOOKUP($A133,Mitglieder!$D$24:$BG$323,AN$303))</f>
        <v/>
      </c>
      <c r="AO133" s="43" t="str">
        <f ca="1">IF($G133="","",TEXT(VLOOKUP($A133,Mitglieder!$D$24:$BG$323,AO$303),"TT.MM.JJJJ"))</f>
        <v/>
      </c>
      <c r="AP133" s="42" t="str">
        <f ca="1">IF($G133="","",VLOOKUP($A133,Mitglieder!$D$24:$BG$323,AP$303))</f>
        <v/>
      </c>
      <c r="AQ133" s="45" t="str">
        <f ca="1">IF($G133="","",TEXT(VLOOKUP($A133,Mitglieder!$D$24:$BG$323,AQ$303),"0.00"))</f>
        <v/>
      </c>
      <c r="AR133" s="54" t="str">
        <f ca="1">IF(OR(VLOOKUP($A133,Mitglieder!$D$24:$BG$323,AR$303)="",$G133=""),"",VLOOKUP($A133,Mitglieder!$D$24:$BG$323,AR$303))</f>
        <v/>
      </c>
      <c r="AS133" s="45" t="str">
        <f ca="1">IF($G133="","",TEXT(VLOOKUP($A133,Mitglieder!$D$24:$BG$323,AS$303),"0.00"))</f>
        <v/>
      </c>
      <c r="AT133" s="54" t="str">
        <f ca="1">IF(OR(VLOOKUP($A133,Mitglieder!$D$24:$BG$323,AT$303)="",$G133=""),"",VLOOKUP($A133,Mitglieder!$D$24:$BG$323,AT$303))</f>
        <v/>
      </c>
      <c r="AU133" s="45" t="str">
        <f ca="1">IF($G133="","",TEXT(VLOOKUP($A133,Mitglieder!$D$24:$BG$323,AU$303),"0.00"))</f>
        <v/>
      </c>
      <c r="AV133" s="45" t="str">
        <f ca="1">IF($G133="","",TEXT(VLOOKUP($A133,Mitglieder!$D$24:$BG$323,AV$303),"0.00"))</f>
        <v/>
      </c>
      <c r="AW133" s="42" t="str">
        <f ca="1">IF($G133="","",VLOOKUP($A133,Mitglieder!$D$24:$BG$323,AW$303))</f>
        <v/>
      </c>
      <c r="AX133" s="54" t="str">
        <f ca="1">IF(OR(VLOOKUP($A133,Mitglieder!$D$24:$BG$323,AX$303)="",$G133=""),"",VLOOKUP($A133,Mitglieder!$D$24:$BG$323,AX$303))</f>
        <v/>
      </c>
      <c r="AY133" s="75" t="str">
        <f t="shared" ca="1" si="4"/>
        <v/>
      </c>
      <c r="AZ133" s="43" t="str">
        <f ca="1">IF($G133="","",TEXT(VLOOKUP($A133,Mitglieder!$C$24:$BG$323,AZ$303),"TT.MM.JJJJ"))</f>
        <v/>
      </c>
      <c r="BA133" s="43" t="str">
        <f ca="1">IF($G133="","",TEXT(VLOOKUP($A133,Mitglieder!$C$24:$BG$323,BA$303),"TT.MM.JJJJ"))</f>
        <v/>
      </c>
      <c r="BB133" s="43" t="str">
        <f ca="1">IF($G133="","",TEXT(VLOOKUP($A133,Mitglieder!$C$24:$BG$323,BB$303),"TT.MM.JJJJ"))</f>
        <v/>
      </c>
      <c r="BC133" s="43" t="str">
        <f ca="1">IF($G133="","",TEXT(VLOOKUP($A133,Mitglieder!$C$24:$BG$323,BC$303),"TT.MM.JJJJ"))</f>
        <v/>
      </c>
      <c r="BD133" s="75" t="str">
        <f t="shared" ca="1" si="5"/>
        <v/>
      </c>
      <c r="BE133" s="42" t="str">
        <f ca="1">IF($G133="","",VLOOKUP($A133,Mitglieder!$D$24:$BG$323,BE$303))</f>
        <v/>
      </c>
      <c r="BF133" s="42" t="str">
        <f ca="1">IF($G133="","",VLOOKUP($A133,Mitglieder!$D$24:$BG$323,BF$303))</f>
        <v/>
      </c>
      <c r="BH133" s="75" t="str">
        <f ca="1">IF(G133="","",AY133+'Details Verein'!$D$25)</f>
        <v/>
      </c>
    </row>
    <row r="134" spans="1:60" x14ac:dyDescent="0.35">
      <c r="A134" s="42">
        <v>134</v>
      </c>
      <c r="B134" s="42"/>
      <c r="C134" s="42">
        <f ca="1">VLOOKUP($A134,Mitglieder!$D$24:$BA$323,C$303)</f>
        <v>1.0299999999999967</v>
      </c>
      <c r="D134" s="42"/>
      <c r="E134" s="42" t="str">
        <f ca="1">IF($G134="","",VLOOKUP($A134,Mitglieder!$D$24:$BG$323,E$303))</f>
        <v/>
      </c>
      <c r="F134" s="54" t="str">
        <f ca="1">IF(OR(VLOOKUP($A134,Mitglieder!$D$24:$BG$323,F$303)="",$G134=""),"",VLOOKUP($A134,Mitglieder!$D$24:$BG$323,F$303))</f>
        <v/>
      </c>
      <c r="G134" s="72" t="str">
        <f ca="1">IF(C134/ROUND(C134,0)=1,VLOOKUP($A134,Mitglieder!$D$24:$BA$323,G$303),"")</f>
        <v/>
      </c>
      <c r="H134" s="42" t="str">
        <f ca="1">IF($G134="","",VLOOKUP($A134,Mitglieder!$D$24:$BG$323,H$303))</f>
        <v/>
      </c>
      <c r="I134" s="54" t="str">
        <f ca="1">IF(OR(VLOOKUP($A134,Mitglieder!$D$24:$BG$323,I$303)="",$G134=""),"",VLOOKUP($A134,Mitglieder!$D$24:$BG$323,I$303))</f>
        <v/>
      </c>
      <c r="J134" s="42" t="str">
        <f ca="1">IF($G134="","",VLOOKUP($A134,Mitglieder!$D$24:$BG$323,J$303))</f>
        <v/>
      </c>
      <c r="K134" s="54" t="str">
        <f ca="1">IF(OR(VLOOKUP($A134,Mitglieder!$D$24:$BG$323,K$303)="",$G134=""),"",VLOOKUP($A134,Mitglieder!$D$24:$BG$323,K$303))</f>
        <v/>
      </c>
      <c r="L134" s="42" t="str">
        <f ca="1">IF($G134="","",VLOOKUP($A134,Mitglieder!$D$24:$BG$323,L$303))</f>
        <v/>
      </c>
      <c r="M134" s="42" t="str">
        <f ca="1">IF($G134="","",VLOOKUP($A134,Mitglieder!$D$24:$BG$323,M$303))</f>
        <v/>
      </c>
      <c r="N134" s="42" t="str">
        <f ca="1">IF($G134="","",VLOOKUP($A134,Mitglieder!$D$24:$BG$323,N$303))</f>
        <v/>
      </c>
      <c r="O134" s="42" t="str">
        <f ca="1">IF($G134="","",VLOOKUP($A134,Mitglieder!$D$24:$BG$323,O$303))</f>
        <v/>
      </c>
      <c r="P134" s="42" t="str">
        <f ca="1">IF($G134="","",VLOOKUP($A134,Mitglieder!$D$24:$BG$323,P$303))</f>
        <v/>
      </c>
      <c r="Q134" s="42" t="str">
        <f ca="1">IF($G134="","",VLOOKUP($A134,Mitglieder!$D$24:$BG$323,Q$303))</f>
        <v/>
      </c>
      <c r="R134" s="54" t="str">
        <f ca="1">IF(OR(VLOOKUP($A134,Mitglieder!$D$24:$BG$323,R$303)="",$G134=""),"",VLOOKUP($A134,Mitglieder!$D$24:$BG$323,R$303))</f>
        <v/>
      </c>
      <c r="S134" s="43" t="str">
        <f ca="1">IF($G134="","",TEXT(VLOOKUP($A134,Mitglieder!$D$24:$BG$323,S$303),"TT.MM.JJJJ"))</f>
        <v/>
      </c>
      <c r="T134" s="43" t="str">
        <f ca="1">IF($G134="","",TEXT(VLOOKUP($A134,Mitglieder!$D$24:$BG$323,T$303),"TT.MM.JJJJ"))</f>
        <v/>
      </c>
      <c r="U134" s="43" t="str">
        <f ca="1">IF($G134="","",TEXT(VLOOKUP($A134,Mitglieder!$D$24:$BG$323,U$303),"TT.MM.JJJJ"))</f>
        <v/>
      </c>
      <c r="V134" s="54" t="str">
        <f ca="1">IF(OR(VLOOKUP($A134,Mitglieder!$D$24:$BG$323,V$303)="",$G134=""),"",VLOOKUP($A134,Mitglieder!$D$24:$BG$323,V$303))</f>
        <v/>
      </c>
      <c r="W134" s="54" t="str">
        <f ca="1">IF(OR(VLOOKUP($A134,Mitglieder!$D$24:$BG$323,W$303)="",$G134=""),"",VLOOKUP($A134,Mitglieder!$D$24:$BG$323,W$303))</f>
        <v/>
      </c>
      <c r="X134" s="54" t="str">
        <f ca="1">IF(OR(VLOOKUP($A134,Mitglieder!$D$24:$BG$323,X$303)="",$G134=""),"",VLOOKUP($A134,Mitglieder!$D$24:$BG$323,X$303))</f>
        <v/>
      </c>
      <c r="Y134" s="54" t="str">
        <f ca="1">IF(OR(VLOOKUP($A134,Mitglieder!$D$24:$BG$323,Y$303)="",$G134=""),"",VLOOKUP($A134,Mitglieder!$D$24:$BG$323,Y$303))</f>
        <v/>
      </c>
      <c r="Z134" s="54" t="str">
        <f ca="1">IF(OR(VLOOKUP($A134,Mitglieder!$D$24:$BG$323,Z$303)="",$G134=""),"",VLOOKUP($A134,Mitglieder!$D$24:$BG$323,Z$303))</f>
        <v/>
      </c>
      <c r="AA134" s="54" t="str">
        <f ca="1">IF(OR(VLOOKUP($A134,Mitglieder!$D$24:$BG$323,AA$303)="",$G134=""),"",VLOOKUP($A134,Mitglieder!$D$24:$BG$323,AA$303))</f>
        <v/>
      </c>
      <c r="AB134" s="54" t="str">
        <f ca="1">IF(OR(VLOOKUP($A134,Mitglieder!$D$24:$BG$323,AB$303)="",$G134=""),"",VLOOKUP($A134,Mitglieder!$D$24:$BG$323,AB$303))</f>
        <v/>
      </c>
      <c r="AC134" s="54" t="str">
        <f ca="1">IF(OR(VLOOKUP($A134,Mitglieder!$D$24:$BG$323,AC$303)="",$G134=""),"",VLOOKUP($A134,Mitglieder!$D$24:$BG$323,AC$303))</f>
        <v/>
      </c>
      <c r="AD134" s="54" t="str">
        <f ca="1">IF(OR(VLOOKUP($A134,Mitglieder!$D$24:$BG$323,AD$303)="",$G134=""),"",VLOOKUP($A134,Mitglieder!$D$24:$BG$323,AD$303))</f>
        <v/>
      </c>
      <c r="AE134" s="54" t="str">
        <f ca="1">IF(OR(VLOOKUP($A134,Mitglieder!$D$24:$BG$323,AE$303)="",$G134=""),"",VLOOKUP($A134,Mitglieder!$D$24:$BG$323,AE$303))</f>
        <v/>
      </c>
      <c r="AF134" s="54" t="str">
        <f ca="1">IF(OR(VLOOKUP($A134,Mitglieder!$D$24:$BG$323,AF$303)="",$G134=""),"",VLOOKUP($A134,Mitglieder!$D$24:$BG$323,AF$303))</f>
        <v/>
      </c>
      <c r="AG134" s="54" t="str">
        <f ca="1">IF(OR(VLOOKUP($A134,Mitglieder!$D$24:$BG$323,AG$303)="",$G134=""),"",VLOOKUP($A134,Mitglieder!$D$24:$BG$323,AG$303))</f>
        <v/>
      </c>
      <c r="AH134" s="54" t="str">
        <f ca="1">IF(OR(VLOOKUP($A134,Mitglieder!$D$24:$BG$323,AH$303)="",$G134=""),"",VLOOKUP($A134,Mitglieder!$D$24:$BG$323,AH$303))</f>
        <v/>
      </c>
      <c r="AI134" s="54" t="str">
        <f ca="1">IF(OR(VLOOKUP($A134,Mitglieder!$D$24:$BG$323,AI$303)="",$G134=""),"",VLOOKUP($A134,Mitglieder!$D$24:$BG$323,AI$303))</f>
        <v/>
      </c>
      <c r="AJ134" s="54" t="str">
        <f ca="1">IF(OR(VLOOKUP($A134,Mitglieder!$D$24:$BG$323,AJ$303)="",$G134=""),"",VLOOKUP($A134,Mitglieder!$D$24:$BG$323,AJ$303))</f>
        <v/>
      </c>
      <c r="AK134" s="54" t="str">
        <f ca="1">IF(OR(VLOOKUP($A134,Mitglieder!$D$24:$BG$323,AK$303)="",$G134=""),"",VLOOKUP($A134,Mitglieder!$D$24:$BG$323,AK$303))</f>
        <v/>
      </c>
      <c r="AL134" s="54" t="str">
        <f ca="1">IF(OR(VLOOKUP($A134,Mitglieder!$D$24:$BG$323,AL$303)="",$G134=""),"",VLOOKUP($A134,Mitglieder!$D$24:$BG$323,AL$303))</f>
        <v/>
      </c>
      <c r="AM134" s="42" t="str">
        <f ca="1">IF($G134="","",VLOOKUP($A134,Mitglieder!$D$24:$BG$323,AM$303))</f>
        <v/>
      </c>
      <c r="AN134" s="54" t="str">
        <f ca="1">IF(OR(VLOOKUP($A134,Mitglieder!$D$24:$BG$323,AN$303)="",$G134=""),"",VLOOKUP($A134,Mitglieder!$D$24:$BG$323,AN$303))</f>
        <v/>
      </c>
      <c r="AO134" s="43" t="str">
        <f ca="1">IF($G134="","",TEXT(VLOOKUP($A134,Mitglieder!$D$24:$BG$323,AO$303),"TT.MM.JJJJ"))</f>
        <v/>
      </c>
      <c r="AP134" s="42" t="str">
        <f ca="1">IF($G134="","",VLOOKUP($A134,Mitglieder!$D$24:$BG$323,AP$303))</f>
        <v/>
      </c>
      <c r="AQ134" s="45" t="str">
        <f ca="1">IF($G134="","",TEXT(VLOOKUP($A134,Mitglieder!$D$24:$BG$323,AQ$303),"0.00"))</f>
        <v/>
      </c>
      <c r="AR134" s="54" t="str">
        <f ca="1">IF(OR(VLOOKUP($A134,Mitglieder!$D$24:$BG$323,AR$303)="",$G134=""),"",VLOOKUP($A134,Mitglieder!$D$24:$BG$323,AR$303))</f>
        <v/>
      </c>
      <c r="AS134" s="45" t="str">
        <f ca="1">IF($G134="","",TEXT(VLOOKUP($A134,Mitglieder!$D$24:$BG$323,AS$303),"0.00"))</f>
        <v/>
      </c>
      <c r="AT134" s="54" t="str">
        <f ca="1">IF(OR(VLOOKUP($A134,Mitglieder!$D$24:$BG$323,AT$303)="",$G134=""),"",VLOOKUP($A134,Mitglieder!$D$24:$BG$323,AT$303))</f>
        <v/>
      </c>
      <c r="AU134" s="45" t="str">
        <f ca="1">IF($G134="","",TEXT(VLOOKUP($A134,Mitglieder!$D$24:$BG$323,AU$303),"0.00"))</f>
        <v/>
      </c>
      <c r="AV134" s="45" t="str">
        <f ca="1">IF($G134="","",TEXT(VLOOKUP($A134,Mitglieder!$D$24:$BG$323,AV$303),"0.00"))</f>
        <v/>
      </c>
      <c r="AW134" s="42" t="str">
        <f ca="1">IF($G134="","",VLOOKUP($A134,Mitglieder!$D$24:$BG$323,AW$303))</f>
        <v/>
      </c>
      <c r="AX134" s="54" t="str">
        <f ca="1">IF(OR(VLOOKUP($A134,Mitglieder!$D$24:$BG$323,AX$303)="",$G134=""),"",VLOOKUP($A134,Mitglieder!$D$24:$BG$323,AX$303))</f>
        <v/>
      </c>
      <c r="AY134" s="75" t="str">
        <f t="shared" ca="1" si="4"/>
        <v/>
      </c>
      <c r="AZ134" s="43" t="str">
        <f ca="1">IF($G134="","",TEXT(VLOOKUP($A134,Mitglieder!$C$24:$BG$323,AZ$303),"TT.MM.JJJJ"))</f>
        <v/>
      </c>
      <c r="BA134" s="43" t="str">
        <f ca="1">IF($G134="","",TEXT(VLOOKUP($A134,Mitglieder!$C$24:$BG$323,BA$303),"TT.MM.JJJJ"))</f>
        <v/>
      </c>
      <c r="BB134" s="43" t="str">
        <f ca="1">IF($G134="","",TEXT(VLOOKUP($A134,Mitglieder!$C$24:$BG$323,BB$303),"TT.MM.JJJJ"))</f>
        <v/>
      </c>
      <c r="BC134" s="43" t="str">
        <f ca="1">IF($G134="","",TEXT(VLOOKUP($A134,Mitglieder!$C$24:$BG$323,BC$303),"TT.MM.JJJJ"))</f>
        <v/>
      </c>
      <c r="BD134" s="75" t="str">
        <f t="shared" ca="1" si="5"/>
        <v/>
      </c>
      <c r="BE134" s="42" t="str">
        <f ca="1">IF($G134="","",VLOOKUP($A134,Mitglieder!$D$24:$BG$323,BE$303))</f>
        <v/>
      </c>
      <c r="BF134" s="42" t="str">
        <f ca="1">IF($G134="","",VLOOKUP($A134,Mitglieder!$D$24:$BG$323,BF$303))</f>
        <v/>
      </c>
      <c r="BH134" s="75" t="str">
        <f ca="1">IF(G134="","",AY134+'Details Verein'!$D$25)</f>
        <v/>
      </c>
    </row>
    <row r="135" spans="1:60" x14ac:dyDescent="0.35">
      <c r="A135" s="42">
        <v>135</v>
      </c>
      <c r="B135" s="42"/>
      <c r="C135" s="42">
        <f ca="1">VLOOKUP($A135,Mitglieder!$D$24:$BA$323,C$303)</f>
        <v>1.0299999999999967</v>
      </c>
      <c r="D135" s="42"/>
      <c r="E135" s="42" t="str">
        <f ca="1">IF($G135="","",VLOOKUP($A135,Mitglieder!$D$24:$BG$323,E$303))</f>
        <v/>
      </c>
      <c r="F135" s="54" t="str">
        <f ca="1">IF(OR(VLOOKUP($A135,Mitglieder!$D$24:$BG$323,F$303)="",$G135=""),"",VLOOKUP($A135,Mitglieder!$D$24:$BG$323,F$303))</f>
        <v/>
      </c>
      <c r="G135" s="72" t="str">
        <f ca="1">IF(C135/ROUND(C135,0)=1,VLOOKUP($A135,Mitglieder!$D$24:$BA$323,G$303),"")</f>
        <v/>
      </c>
      <c r="H135" s="42" t="str">
        <f ca="1">IF($G135="","",VLOOKUP($A135,Mitglieder!$D$24:$BG$323,H$303))</f>
        <v/>
      </c>
      <c r="I135" s="54" t="str">
        <f ca="1">IF(OR(VLOOKUP($A135,Mitglieder!$D$24:$BG$323,I$303)="",$G135=""),"",VLOOKUP($A135,Mitglieder!$D$24:$BG$323,I$303))</f>
        <v/>
      </c>
      <c r="J135" s="42" t="str">
        <f ca="1">IF($G135="","",VLOOKUP($A135,Mitglieder!$D$24:$BG$323,J$303))</f>
        <v/>
      </c>
      <c r="K135" s="54" t="str">
        <f ca="1">IF(OR(VLOOKUP($A135,Mitglieder!$D$24:$BG$323,K$303)="",$G135=""),"",VLOOKUP($A135,Mitglieder!$D$24:$BG$323,K$303))</f>
        <v/>
      </c>
      <c r="L135" s="42" t="str">
        <f ca="1">IF($G135="","",VLOOKUP($A135,Mitglieder!$D$24:$BG$323,L$303))</f>
        <v/>
      </c>
      <c r="M135" s="42" t="str">
        <f ca="1">IF($G135="","",VLOOKUP($A135,Mitglieder!$D$24:$BG$323,M$303))</f>
        <v/>
      </c>
      <c r="N135" s="42" t="str">
        <f ca="1">IF($G135="","",VLOOKUP($A135,Mitglieder!$D$24:$BG$323,N$303))</f>
        <v/>
      </c>
      <c r="O135" s="42" t="str">
        <f ca="1">IF($G135="","",VLOOKUP($A135,Mitglieder!$D$24:$BG$323,O$303))</f>
        <v/>
      </c>
      <c r="P135" s="42" t="str">
        <f ca="1">IF($G135="","",VLOOKUP($A135,Mitglieder!$D$24:$BG$323,P$303))</f>
        <v/>
      </c>
      <c r="Q135" s="42" t="str">
        <f ca="1">IF($G135="","",VLOOKUP($A135,Mitglieder!$D$24:$BG$323,Q$303))</f>
        <v/>
      </c>
      <c r="R135" s="54" t="str">
        <f ca="1">IF(OR(VLOOKUP($A135,Mitglieder!$D$24:$BG$323,R$303)="",$G135=""),"",VLOOKUP($A135,Mitglieder!$D$24:$BG$323,R$303))</f>
        <v/>
      </c>
      <c r="S135" s="43" t="str">
        <f ca="1">IF($G135="","",TEXT(VLOOKUP($A135,Mitglieder!$D$24:$BG$323,S$303),"TT.MM.JJJJ"))</f>
        <v/>
      </c>
      <c r="T135" s="43" t="str">
        <f ca="1">IF($G135="","",TEXT(VLOOKUP($A135,Mitglieder!$D$24:$BG$323,T$303),"TT.MM.JJJJ"))</f>
        <v/>
      </c>
      <c r="U135" s="43" t="str">
        <f ca="1">IF($G135="","",TEXT(VLOOKUP($A135,Mitglieder!$D$24:$BG$323,U$303),"TT.MM.JJJJ"))</f>
        <v/>
      </c>
      <c r="V135" s="54" t="str">
        <f ca="1">IF(OR(VLOOKUP($A135,Mitglieder!$D$24:$BG$323,V$303)="",$G135=""),"",VLOOKUP($A135,Mitglieder!$D$24:$BG$323,V$303))</f>
        <v/>
      </c>
      <c r="W135" s="54" t="str">
        <f ca="1">IF(OR(VLOOKUP($A135,Mitglieder!$D$24:$BG$323,W$303)="",$G135=""),"",VLOOKUP($A135,Mitglieder!$D$24:$BG$323,W$303))</f>
        <v/>
      </c>
      <c r="X135" s="54" t="str">
        <f ca="1">IF(OR(VLOOKUP($A135,Mitglieder!$D$24:$BG$323,X$303)="",$G135=""),"",VLOOKUP($A135,Mitglieder!$D$24:$BG$323,X$303))</f>
        <v/>
      </c>
      <c r="Y135" s="54" t="str">
        <f ca="1">IF(OR(VLOOKUP($A135,Mitglieder!$D$24:$BG$323,Y$303)="",$G135=""),"",VLOOKUP($A135,Mitglieder!$D$24:$BG$323,Y$303))</f>
        <v/>
      </c>
      <c r="Z135" s="54" t="str">
        <f ca="1">IF(OR(VLOOKUP($A135,Mitglieder!$D$24:$BG$323,Z$303)="",$G135=""),"",VLOOKUP($A135,Mitglieder!$D$24:$BG$323,Z$303))</f>
        <v/>
      </c>
      <c r="AA135" s="54" t="str">
        <f ca="1">IF(OR(VLOOKUP($A135,Mitglieder!$D$24:$BG$323,AA$303)="",$G135=""),"",VLOOKUP($A135,Mitglieder!$D$24:$BG$323,AA$303))</f>
        <v/>
      </c>
      <c r="AB135" s="54" t="str">
        <f ca="1">IF(OR(VLOOKUP($A135,Mitglieder!$D$24:$BG$323,AB$303)="",$G135=""),"",VLOOKUP($A135,Mitglieder!$D$24:$BG$323,AB$303))</f>
        <v/>
      </c>
      <c r="AC135" s="54" t="str">
        <f ca="1">IF(OR(VLOOKUP($A135,Mitglieder!$D$24:$BG$323,AC$303)="",$G135=""),"",VLOOKUP($A135,Mitglieder!$D$24:$BG$323,AC$303))</f>
        <v/>
      </c>
      <c r="AD135" s="54" t="str">
        <f ca="1">IF(OR(VLOOKUP($A135,Mitglieder!$D$24:$BG$323,AD$303)="",$G135=""),"",VLOOKUP($A135,Mitglieder!$D$24:$BG$323,AD$303))</f>
        <v/>
      </c>
      <c r="AE135" s="54" t="str">
        <f ca="1">IF(OR(VLOOKUP($A135,Mitglieder!$D$24:$BG$323,AE$303)="",$G135=""),"",VLOOKUP($A135,Mitglieder!$D$24:$BG$323,AE$303))</f>
        <v/>
      </c>
      <c r="AF135" s="54" t="str">
        <f ca="1">IF(OR(VLOOKUP($A135,Mitglieder!$D$24:$BG$323,AF$303)="",$G135=""),"",VLOOKUP($A135,Mitglieder!$D$24:$BG$323,AF$303))</f>
        <v/>
      </c>
      <c r="AG135" s="54" t="str">
        <f ca="1">IF(OR(VLOOKUP($A135,Mitglieder!$D$24:$BG$323,AG$303)="",$G135=""),"",VLOOKUP($A135,Mitglieder!$D$24:$BG$323,AG$303))</f>
        <v/>
      </c>
      <c r="AH135" s="54" t="str">
        <f ca="1">IF(OR(VLOOKUP($A135,Mitglieder!$D$24:$BG$323,AH$303)="",$G135=""),"",VLOOKUP($A135,Mitglieder!$D$24:$BG$323,AH$303))</f>
        <v/>
      </c>
      <c r="AI135" s="54" t="str">
        <f ca="1">IF(OR(VLOOKUP($A135,Mitglieder!$D$24:$BG$323,AI$303)="",$G135=""),"",VLOOKUP($A135,Mitglieder!$D$24:$BG$323,AI$303))</f>
        <v/>
      </c>
      <c r="AJ135" s="54" t="str">
        <f ca="1">IF(OR(VLOOKUP($A135,Mitglieder!$D$24:$BG$323,AJ$303)="",$G135=""),"",VLOOKUP($A135,Mitglieder!$D$24:$BG$323,AJ$303))</f>
        <v/>
      </c>
      <c r="AK135" s="54" t="str">
        <f ca="1">IF(OR(VLOOKUP($A135,Mitglieder!$D$24:$BG$323,AK$303)="",$G135=""),"",VLOOKUP($A135,Mitglieder!$D$24:$BG$323,AK$303))</f>
        <v/>
      </c>
      <c r="AL135" s="54" t="str">
        <f ca="1">IF(OR(VLOOKUP($A135,Mitglieder!$D$24:$BG$323,AL$303)="",$G135=""),"",VLOOKUP($A135,Mitglieder!$D$24:$BG$323,AL$303))</f>
        <v/>
      </c>
      <c r="AM135" s="42" t="str">
        <f ca="1">IF($G135="","",VLOOKUP($A135,Mitglieder!$D$24:$BG$323,AM$303))</f>
        <v/>
      </c>
      <c r="AN135" s="54" t="str">
        <f ca="1">IF(OR(VLOOKUP($A135,Mitglieder!$D$24:$BG$323,AN$303)="",$G135=""),"",VLOOKUP($A135,Mitglieder!$D$24:$BG$323,AN$303))</f>
        <v/>
      </c>
      <c r="AO135" s="43" t="str">
        <f ca="1">IF($G135="","",TEXT(VLOOKUP($A135,Mitglieder!$D$24:$BG$323,AO$303),"TT.MM.JJJJ"))</f>
        <v/>
      </c>
      <c r="AP135" s="42" t="str">
        <f ca="1">IF($G135="","",VLOOKUP($A135,Mitglieder!$D$24:$BG$323,AP$303))</f>
        <v/>
      </c>
      <c r="AQ135" s="45" t="str">
        <f ca="1">IF($G135="","",TEXT(VLOOKUP($A135,Mitglieder!$D$24:$BG$323,AQ$303),"0.00"))</f>
        <v/>
      </c>
      <c r="AR135" s="54" t="str">
        <f ca="1">IF(OR(VLOOKUP($A135,Mitglieder!$D$24:$BG$323,AR$303)="",$G135=""),"",VLOOKUP($A135,Mitglieder!$D$24:$BG$323,AR$303))</f>
        <v/>
      </c>
      <c r="AS135" s="45" t="str">
        <f ca="1">IF($G135="","",TEXT(VLOOKUP($A135,Mitglieder!$D$24:$BG$323,AS$303),"0.00"))</f>
        <v/>
      </c>
      <c r="AT135" s="54" t="str">
        <f ca="1">IF(OR(VLOOKUP($A135,Mitglieder!$D$24:$BG$323,AT$303)="",$G135=""),"",VLOOKUP($A135,Mitglieder!$D$24:$BG$323,AT$303))</f>
        <v/>
      </c>
      <c r="AU135" s="45" t="str">
        <f ca="1">IF($G135="","",TEXT(VLOOKUP($A135,Mitglieder!$D$24:$BG$323,AU$303),"0.00"))</f>
        <v/>
      </c>
      <c r="AV135" s="45" t="str">
        <f ca="1">IF($G135="","",TEXT(VLOOKUP($A135,Mitglieder!$D$24:$BG$323,AV$303),"0.00"))</f>
        <v/>
      </c>
      <c r="AW135" s="42" t="str">
        <f ca="1">IF($G135="","",VLOOKUP($A135,Mitglieder!$D$24:$BG$323,AW$303))</f>
        <v/>
      </c>
      <c r="AX135" s="54" t="str">
        <f ca="1">IF(OR(VLOOKUP($A135,Mitglieder!$D$24:$BG$323,AX$303)="",$G135=""),"",VLOOKUP($A135,Mitglieder!$D$24:$BG$323,AX$303))</f>
        <v/>
      </c>
      <c r="AY135" s="75" t="str">
        <f t="shared" ca="1" si="4"/>
        <v/>
      </c>
      <c r="AZ135" s="43" t="str">
        <f ca="1">IF($G135="","",TEXT(VLOOKUP($A135,Mitglieder!$C$24:$BG$323,AZ$303),"TT.MM.JJJJ"))</f>
        <v/>
      </c>
      <c r="BA135" s="43" t="str">
        <f ca="1">IF($G135="","",TEXT(VLOOKUP($A135,Mitglieder!$C$24:$BG$323,BA$303),"TT.MM.JJJJ"))</f>
        <v/>
      </c>
      <c r="BB135" s="43" t="str">
        <f ca="1">IF($G135="","",TEXT(VLOOKUP($A135,Mitglieder!$C$24:$BG$323,BB$303),"TT.MM.JJJJ"))</f>
        <v/>
      </c>
      <c r="BC135" s="43" t="str">
        <f ca="1">IF($G135="","",TEXT(VLOOKUP($A135,Mitglieder!$C$24:$BG$323,BC$303),"TT.MM.JJJJ"))</f>
        <v/>
      </c>
      <c r="BD135" s="75" t="str">
        <f t="shared" ca="1" si="5"/>
        <v/>
      </c>
      <c r="BE135" s="42" t="str">
        <f ca="1">IF($G135="","",VLOOKUP($A135,Mitglieder!$D$24:$BG$323,BE$303))</f>
        <v/>
      </c>
      <c r="BF135" s="42" t="str">
        <f ca="1">IF($G135="","",VLOOKUP($A135,Mitglieder!$D$24:$BG$323,BF$303))</f>
        <v/>
      </c>
      <c r="BH135" s="75" t="str">
        <f ca="1">IF(G135="","",AY135+'Details Verein'!$D$25)</f>
        <v/>
      </c>
    </row>
    <row r="136" spans="1:60" x14ac:dyDescent="0.35">
      <c r="A136" s="42">
        <v>136</v>
      </c>
      <c r="B136" s="42"/>
      <c r="C136" s="42">
        <f ca="1">VLOOKUP($A136,Mitglieder!$D$24:$BA$323,C$303)</f>
        <v>1.0299999999999967</v>
      </c>
      <c r="D136" s="42"/>
      <c r="E136" s="42" t="str">
        <f ca="1">IF($G136="","",VLOOKUP($A136,Mitglieder!$D$24:$BG$323,E$303))</f>
        <v/>
      </c>
      <c r="F136" s="54" t="str">
        <f ca="1">IF(OR(VLOOKUP($A136,Mitglieder!$D$24:$BG$323,F$303)="",$G136=""),"",VLOOKUP($A136,Mitglieder!$D$24:$BG$323,F$303))</f>
        <v/>
      </c>
      <c r="G136" s="72" t="str">
        <f ca="1">IF(C136/ROUND(C136,0)=1,VLOOKUP($A136,Mitglieder!$D$24:$BA$323,G$303),"")</f>
        <v/>
      </c>
      <c r="H136" s="42" t="str">
        <f ca="1">IF($G136="","",VLOOKUP($A136,Mitglieder!$D$24:$BG$323,H$303))</f>
        <v/>
      </c>
      <c r="I136" s="54" t="str">
        <f ca="1">IF(OR(VLOOKUP($A136,Mitglieder!$D$24:$BG$323,I$303)="",$G136=""),"",VLOOKUP($A136,Mitglieder!$D$24:$BG$323,I$303))</f>
        <v/>
      </c>
      <c r="J136" s="42" t="str">
        <f ca="1">IF($G136="","",VLOOKUP($A136,Mitglieder!$D$24:$BG$323,J$303))</f>
        <v/>
      </c>
      <c r="K136" s="54" t="str">
        <f ca="1">IF(OR(VLOOKUP($A136,Mitglieder!$D$24:$BG$323,K$303)="",$G136=""),"",VLOOKUP($A136,Mitglieder!$D$24:$BG$323,K$303))</f>
        <v/>
      </c>
      <c r="L136" s="42" t="str">
        <f ca="1">IF($G136="","",VLOOKUP($A136,Mitglieder!$D$24:$BG$323,L$303))</f>
        <v/>
      </c>
      <c r="M136" s="42" t="str">
        <f ca="1">IF($G136="","",VLOOKUP($A136,Mitglieder!$D$24:$BG$323,M$303))</f>
        <v/>
      </c>
      <c r="N136" s="42" t="str">
        <f ca="1">IF($G136="","",VLOOKUP($A136,Mitglieder!$D$24:$BG$323,N$303))</f>
        <v/>
      </c>
      <c r="O136" s="42" t="str">
        <f ca="1">IF($G136="","",VLOOKUP($A136,Mitglieder!$D$24:$BG$323,O$303))</f>
        <v/>
      </c>
      <c r="P136" s="42" t="str">
        <f ca="1">IF($G136="","",VLOOKUP($A136,Mitglieder!$D$24:$BG$323,P$303))</f>
        <v/>
      </c>
      <c r="Q136" s="42" t="str">
        <f ca="1">IF($G136="","",VLOOKUP($A136,Mitglieder!$D$24:$BG$323,Q$303))</f>
        <v/>
      </c>
      <c r="R136" s="54" t="str">
        <f ca="1">IF(OR(VLOOKUP($A136,Mitglieder!$D$24:$BG$323,R$303)="",$G136=""),"",VLOOKUP($A136,Mitglieder!$D$24:$BG$323,R$303))</f>
        <v/>
      </c>
      <c r="S136" s="43" t="str">
        <f ca="1">IF($G136="","",TEXT(VLOOKUP($A136,Mitglieder!$D$24:$BG$323,S$303),"TT.MM.JJJJ"))</f>
        <v/>
      </c>
      <c r="T136" s="43" t="str">
        <f ca="1">IF($G136="","",TEXT(VLOOKUP($A136,Mitglieder!$D$24:$BG$323,T$303),"TT.MM.JJJJ"))</f>
        <v/>
      </c>
      <c r="U136" s="43" t="str">
        <f ca="1">IF($G136="","",TEXT(VLOOKUP($A136,Mitglieder!$D$24:$BG$323,U$303),"TT.MM.JJJJ"))</f>
        <v/>
      </c>
      <c r="V136" s="54" t="str">
        <f ca="1">IF(OR(VLOOKUP($A136,Mitglieder!$D$24:$BG$323,V$303)="",$G136=""),"",VLOOKUP($A136,Mitglieder!$D$24:$BG$323,V$303))</f>
        <v/>
      </c>
      <c r="W136" s="54" t="str">
        <f ca="1">IF(OR(VLOOKUP($A136,Mitglieder!$D$24:$BG$323,W$303)="",$G136=""),"",VLOOKUP($A136,Mitglieder!$D$24:$BG$323,W$303))</f>
        <v/>
      </c>
      <c r="X136" s="54" t="str">
        <f ca="1">IF(OR(VLOOKUP($A136,Mitglieder!$D$24:$BG$323,X$303)="",$G136=""),"",VLOOKUP($A136,Mitglieder!$D$24:$BG$323,X$303))</f>
        <v/>
      </c>
      <c r="Y136" s="54" t="str">
        <f ca="1">IF(OR(VLOOKUP($A136,Mitglieder!$D$24:$BG$323,Y$303)="",$G136=""),"",VLOOKUP($A136,Mitglieder!$D$24:$BG$323,Y$303))</f>
        <v/>
      </c>
      <c r="Z136" s="54" t="str">
        <f ca="1">IF(OR(VLOOKUP($A136,Mitglieder!$D$24:$BG$323,Z$303)="",$G136=""),"",VLOOKUP($A136,Mitglieder!$D$24:$BG$323,Z$303))</f>
        <v/>
      </c>
      <c r="AA136" s="54" t="str">
        <f ca="1">IF(OR(VLOOKUP($A136,Mitglieder!$D$24:$BG$323,AA$303)="",$G136=""),"",VLOOKUP($A136,Mitglieder!$D$24:$BG$323,AA$303))</f>
        <v/>
      </c>
      <c r="AB136" s="54" t="str">
        <f ca="1">IF(OR(VLOOKUP($A136,Mitglieder!$D$24:$BG$323,AB$303)="",$G136=""),"",VLOOKUP($A136,Mitglieder!$D$24:$BG$323,AB$303))</f>
        <v/>
      </c>
      <c r="AC136" s="54" t="str">
        <f ca="1">IF(OR(VLOOKUP($A136,Mitglieder!$D$24:$BG$323,AC$303)="",$G136=""),"",VLOOKUP($A136,Mitglieder!$D$24:$BG$323,AC$303))</f>
        <v/>
      </c>
      <c r="AD136" s="54" t="str">
        <f ca="1">IF(OR(VLOOKUP($A136,Mitglieder!$D$24:$BG$323,AD$303)="",$G136=""),"",VLOOKUP($A136,Mitglieder!$D$24:$BG$323,AD$303))</f>
        <v/>
      </c>
      <c r="AE136" s="54" t="str">
        <f ca="1">IF(OR(VLOOKUP($A136,Mitglieder!$D$24:$BG$323,AE$303)="",$G136=""),"",VLOOKUP($A136,Mitglieder!$D$24:$BG$323,AE$303))</f>
        <v/>
      </c>
      <c r="AF136" s="54" t="str">
        <f ca="1">IF(OR(VLOOKUP($A136,Mitglieder!$D$24:$BG$323,AF$303)="",$G136=""),"",VLOOKUP($A136,Mitglieder!$D$24:$BG$323,AF$303))</f>
        <v/>
      </c>
      <c r="AG136" s="54" t="str">
        <f ca="1">IF(OR(VLOOKUP($A136,Mitglieder!$D$24:$BG$323,AG$303)="",$G136=""),"",VLOOKUP($A136,Mitglieder!$D$24:$BG$323,AG$303))</f>
        <v/>
      </c>
      <c r="AH136" s="54" t="str">
        <f ca="1">IF(OR(VLOOKUP($A136,Mitglieder!$D$24:$BG$323,AH$303)="",$G136=""),"",VLOOKUP($A136,Mitglieder!$D$24:$BG$323,AH$303))</f>
        <v/>
      </c>
      <c r="AI136" s="54" t="str">
        <f ca="1">IF(OR(VLOOKUP($A136,Mitglieder!$D$24:$BG$323,AI$303)="",$G136=""),"",VLOOKUP($A136,Mitglieder!$D$24:$BG$323,AI$303))</f>
        <v/>
      </c>
      <c r="AJ136" s="54" t="str">
        <f ca="1">IF(OR(VLOOKUP($A136,Mitglieder!$D$24:$BG$323,AJ$303)="",$G136=""),"",VLOOKUP($A136,Mitglieder!$D$24:$BG$323,AJ$303))</f>
        <v/>
      </c>
      <c r="AK136" s="54" t="str">
        <f ca="1">IF(OR(VLOOKUP($A136,Mitglieder!$D$24:$BG$323,AK$303)="",$G136=""),"",VLOOKUP($A136,Mitglieder!$D$24:$BG$323,AK$303))</f>
        <v/>
      </c>
      <c r="AL136" s="54" t="str">
        <f ca="1">IF(OR(VLOOKUP($A136,Mitglieder!$D$24:$BG$323,AL$303)="",$G136=""),"",VLOOKUP($A136,Mitglieder!$D$24:$BG$323,AL$303))</f>
        <v/>
      </c>
      <c r="AM136" s="42" t="str">
        <f ca="1">IF($G136="","",VLOOKUP($A136,Mitglieder!$D$24:$BG$323,AM$303))</f>
        <v/>
      </c>
      <c r="AN136" s="54" t="str">
        <f ca="1">IF(OR(VLOOKUP($A136,Mitglieder!$D$24:$BG$323,AN$303)="",$G136=""),"",VLOOKUP($A136,Mitglieder!$D$24:$BG$323,AN$303))</f>
        <v/>
      </c>
      <c r="AO136" s="43" t="str">
        <f ca="1">IF($G136="","",TEXT(VLOOKUP($A136,Mitglieder!$D$24:$BG$323,AO$303),"TT.MM.JJJJ"))</f>
        <v/>
      </c>
      <c r="AP136" s="42" t="str">
        <f ca="1">IF($G136="","",VLOOKUP($A136,Mitglieder!$D$24:$BG$323,AP$303))</f>
        <v/>
      </c>
      <c r="AQ136" s="45" t="str">
        <f ca="1">IF($G136="","",TEXT(VLOOKUP($A136,Mitglieder!$D$24:$BG$323,AQ$303),"0.00"))</f>
        <v/>
      </c>
      <c r="AR136" s="54" t="str">
        <f ca="1">IF(OR(VLOOKUP($A136,Mitglieder!$D$24:$BG$323,AR$303)="",$G136=""),"",VLOOKUP($A136,Mitglieder!$D$24:$BG$323,AR$303))</f>
        <v/>
      </c>
      <c r="AS136" s="45" t="str">
        <f ca="1">IF($G136="","",TEXT(VLOOKUP($A136,Mitglieder!$D$24:$BG$323,AS$303),"0.00"))</f>
        <v/>
      </c>
      <c r="AT136" s="54" t="str">
        <f ca="1">IF(OR(VLOOKUP($A136,Mitglieder!$D$24:$BG$323,AT$303)="",$G136=""),"",VLOOKUP($A136,Mitglieder!$D$24:$BG$323,AT$303))</f>
        <v/>
      </c>
      <c r="AU136" s="45" t="str">
        <f ca="1">IF($G136="","",TEXT(VLOOKUP($A136,Mitglieder!$D$24:$BG$323,AU$303),"0.00"))</f>
        <v/>
      </c>
      <c r="AV136" s="45" t="str">
        <f ca="1">IF($G136="","",TEXT(VLOOKUP($A136,Mitglieder!$D$24:$BG$323,AV$303),"0.00"))</f>
        <v/>
      </c>
      <c r="AW136" s="42" t="str">
        <f ca="1">IF($G136="","",VLOOKUP($A136,Mitglieder!$D$24:$BG$323,AW$303))</f>
        <v/>
      </c>
      <c r="AX136" s="54" t="str">
        <f ca="1">IF(OR(VLOOKUP($A136,Mitglieder!$D$24:$BG$323,AX$303)="",$G136=""),"",VLOOKUP($A136,Mitglieder!$D$24:$BG$323,AX$303))</f>
        <v/>
      </c>
      <c r="AY136" s="75" t="str">
        <f t="shared" ca="1" si="4"/>
        <v/>
      </c>
      <c r="AZ136" s="43" t="str">
        <f ca="1">IF($G136="","",TEXT(VLOOKUP($A136,Mitglieder!$C$24:$BG$323,AZ$303),"TT.MM.JJJJ"))</f>
        <v/>
      </c>
      <c r="BA136" s="43" t="str">
        <f ca="1">IF($G136="","",TEXT(VLOOKUP($A136,Mitglieder!$C$24:$BG$323,BA$303),"TT.MM.JJJJ"))</f>
        <v/>
      </c>
      <c r="BB136" s="43" t="str">
        <f ca="1">IF($G136="","",TEXT(VLOOKUP($A136,Mitglieder!$C$24:$BG$323,BB$303),"TT.MM.JJJJ"))</f>
        <v/>
      </c>
      <c r="BC136" s="43" t="str">
        <f ca="1">IF($G136="","",TEXT(VLOOKUP($A136,Mitglieder!$C$24:$BG$323,BC$303),"TT.MM.JJJJ"))</f>
        <v/>
      </c>
      <c r="BD136" s="75" t="str">
        <f t="shared" ca="1" si="5"/>
        <v/>
      </c>
      <c r="BE136" s="42" t="str">
        <f ca="1">IF($G136="","",VLOOKUP($A136,Mitglieder!$D$24:$BG$323,BE$303))</f>
        <v/>
      </c>
      <c r="BF136" s="42" t="str">
        <f ca="1">IF($G136="","",VLOOKUP($A136,Mitglieder!$D$24:$BG$323,BF$303))</f>
        <v/>
      </c>
      <c r="BH136" s="75" t="str">
        <f ca="1">IF(G136="","",AY136+'Details Verein'!$D$25)</f>
        <v/>
      </c>
    </row>
    <row r="137" spans="1:60" x14ac:dyDescent="0.35">
      <c r="A137" s="42">
        <v>137</v>
      </c>
      <c r="B137" s="42"/>
      <c r="C137" s="42">
        <f ca="1">VLOOKUP($A137,Mitglieder!$D$24:$BA$323,C$303)</f>
        <v>1.0299999999999967</v>
      </c>
      <c r="D137" s="42"/>
      <c r="E137" s="42" t="str">
        <f ca="1">IF($G137="","",VLOOKUP($A137,Mitglieder!$D$24:$BG$323,E$303))</f>
        <v/>
      </c>
      <c r="F137" s="54" t="str">
        <f ca="1">IF(OR(VLOOKUP($A137,Mitglieder!$D$24:$BG$323,F$303)="",$G137=""),"",VLOOKUP($A137,Mitglieder!$D$24:$BG$323,F$303))</f>
        <v/>
      </c>
      <c r="G137" s="72" t="str">
        <f ca="1">IF(C137/ROUND(C137,0)=1,VLOOKUP($A137,Mitglieder!$D$24:$BA$323,G$303),"")</f>
        <v/>
      </c>
      <c r="H137" s="42" t="str">
        <f ca="1">IF($G137="","",VLOOKUP($A137,Mitglieder!$D$24:$BG$323,H$303))</f>
        <v/>
      </c>
      <c r="I137" s="54" t="str">
        <f ca="1">IF(OR(VLOOKUP($A137,Mitglieder!$D$24:$BG$323,I$303)="",$G137=""),"",VLOOKUP($A137,Mitglieder!$D$24:$BG$323,I$303))</f>
        <v/>
      </c>
      <c r="J137" s="42" t="str">
        <f ca="1">IF($G137="","",VLOOKUP($A137,Mitglieder!$D$24:$BG$323,J$303))</f>
        <v/>
      </c>
      <c r="K137" s="54" t="str">
        <f ca="1">IF(OR(VLOOKUP($A137,Mitglieder!$D$24:$BG$323,K$303)="",$G137=""),"",VLOOKUP($A137,Mitglieder!$D$24:$BG$323,K$303))</f>
        <v/>
      </c>
      <c r="L137" s="42" t="str">
        <f ca="1">IF($G137="","",VLOOKUP($A137,Mitglieder!$D$24:$BG$323,L$303))</f>
        <v/>
      </c>
      <c r="M137" s="42" t="str">
        <f ca="1">IF($G137="","",VLOOKUP($A137,Mitglieder!$D$24:$BG$323,M$303))</f>
        <v/>
      </c>
      <c r="N137" s="42" t="str">
        <f ca="1">IF($G137="","",VLOOKUP($A137,Mitglieder!$D$24:$BG$323,N$303))</f>
        <v/>
      </c>
      <c r="O137" s="42" t="str">
        <f ca="1">IF($G137="","",VLOOKUP($A137,Mitglieder!$D$24:$BG$323,O$303))</f>
        <v/>
      </c>
      <c r="P137" s="42" t="str">
        <f ca="1">IF($G137="","",VLOOKUP($A137,Mitglieder!$D$24:$BG$323,P$303))</f>
        <v/>
      </c>
      <c r="Q137" s="42" t="str">
        <f ca="1">IF($G137="","",VLOOKUP($A137,Mitglieder!$D$24:$BG$323,Q$303))</f>
        <v/>
      </c>
      <c r="R137" s="54" t="str">
        <f ca="1">IF(OR(VLOOKUP($A137,Mitglieder!$D$24:$BG$323,R$303)="",$G137=""),"",VLOOKUP($A137,Mitglieder!$D$24:$BG$323,R$303))</f>
        <v/>
      </c>
      <c r="S137" s="43" t="str">
        <f ca="1">IF($G137="","",TEXT(VLOOKUP($A137,Mitglieder!$D$24:$BG$323,S$303),"TT.MM.JJJJ"))</f>
        <v/>
      </c>
      <c r="T137" s="43" t="str">
        <f ca="1">IF($G137="","",TEXT(VLOOKUP($A137,Mitglieder!$D$24:$BG$323,T$303),"TT.MM.JJJJ"))</f>
        <v/>
      </c>
      <c r="U137" s="43" t="str">
        <f ca="1">IF($G137="","",TEXT(VLOOKUP($A137,Mitglieder!$D$24:$BG$323,U$303),"TT.MM.JJJJ"))</f>
        <v/>
      </c>
      <c r="V137" s="54" t="str">
        <f ca="1">IF(OR(VLOOKUP($A137,Mitglieder!$D$24:$BG$323,V$303)="",$G137=""),"",VLOOKUP($A137,Mitglieder!$D$24:$BG$323,V$303))</f>
        <v/>
      </c>
      <c r="W137" s="54" t="str">
        <f ca="1">IF(OR(VLOOKUP($A137,Mitglieder!$D$24:$BG$323,W$303)="",$G137=""),"",VLOOKUP($A137,Mitglieder!$D$24:$BG$323,W$303))</f>
        <v/>
      </c>
      <c r="X137" s="54" t="str">
        <f ca="1">IF(OR(VLOOKUP($A137,Mitglieder!$D$24:$BG$323,X$303)="",$G137=""),"",VLOOKUP($A137,Mitglieder!$D$24:$BG$323,X$303))</f>
        <v/>
      </c>
      <c r="Y137" s="54" t="str">
        <f ca="1">IF(OR(VLOOKUP($A137,Mitglieder!$D$24:$BG$323,Y$303)="",$G137=""),"",VLOOKUP($A137,Mitglieder!$D$24:$BG$323,Y$303))</f>
        <v/>
      </c>
      <c r="Z137" s="54" t="str">
        <f ca="1">IF(OR(VLOOKUP($A137,Mitglieder!$D$24:$BG$323,Z$303)="",$G137=""),"",VLOOKUP($A137,Mitglieder!$D$24:$BG$323,Z$303))</f>
        <v/>
      </c>
      <c r="AA137" s="54" t="str">
        <f ca="1">IF(OR(VLOOKUP($A137,Mitglieder!$D$24:$BG$323,AA$303)="",$G137=""),"",VLOOKUP($A137,Mitglieder!$D$24:$BG$323,AA$303))</f>
        <v/>
      </c>
      <c r="AB137" s="54" t="str">
        <f ca="1">IF(OR(VLOOKUP($A137,Mitglieder!$D$24:$BG$323,AB$303)="",$G137=""),"",VLOOKUP($A137,Mitglieder!$D$24:$BG$323,AB$303))</f>
        <v/>
      </c>
      <c r="AC137" s="54" t="str">
        <f ca="1">IF(OR(VLOOKUP($A137,Mitglieder!$D$24:$BG$323,AC$303)="",$G137=""),"",VLOOKUP($A137,Mitglieder!$D$24:$BG$323,AC$303))</f>
        <v/>
      </c>
      <c r="AD137" s="54" t="str">
        <f ca="1">IF(OR(VLOOKUP($A137,Mitglieder!$D$24:$BG$323,AD$303)="",$G137=""),"",VLOOKUP($A137,Mitglieder!$D$24:$BG$323,AD$303))</f>
        <v/>
      </c>
      <c r="AE137" s="54" t="str">
        <f ca="1">IF(OR(VLOOKUP($A137,Mitglieder!$D$24:$BG$323,AE$303)="",$G137=""),"",VLOOKUP($A137,Mitglieder!$D$24:$BG$323,AE$303))</f>
        <v/>
      </c>
      <c r="AF137" s="54" t="str">
        <f ca="1">IF(OR(VLOOKUP($A137,Mitglieder!$D$24:$BG$323,AF$303)="",$G137=""),"",VLOOKUP($A137,Mitglieder!$D$24:$BG$323,AF$303))</f>
        <v/>
      </c>
      <c r="AG137" s="54" t="str">
        <f ca="1">IF(OR(VLOOKUP($A137,Mitglieder!$D$24:$BG$323,AG$303)="",$G137=""),"",VLOOKUP($A137,Mitglieder!$D$24:$BG$323,AG$303))</f>
        <v/>
      </c>
      <c r="AH137" s="54" t="str">
        <f ca="1">IF(OR(VLOOKUP($A137,Mitglieder!$D$24:$BG$323,AH$303)="",$G137=""),"",VLOOKUP($A137,Mitglieder!$D$24:$BG$323,AH$303))</f>
        <v/>
      </c>
      <c r="AI137" s="54" t="str">
        <f ca="1">IF(OR(VLOOKUP($A137,Mitglieder!$D$24:$BG$323,AI$303)="",$G137=""),"",VLOOKUP($A137,Mitglieder!$D$24:$BG$323,AI$303))</f>
        <v/>
      </c>
      <c r="AJ137" s="54" t="str">
        <f ca="1">IF(OR(VLOOKUP($A137,Mitglieder!$D$24:$BG$323,AJ$303)="",$G137=""),"",VLOOKUP($A137,Mitglieder!$D$24:$BG$323,AJ$303))</f>
        <v/>
      </c>
      <c r="AK137" s="54" t="str">
        <f ca="1">IF(OR(VLOOKUP($A137,Mitglieder!$D$24:$BG$323,AK$303)="",$G137=""),"",VLOOKUP($A137,Mitglieder!$D$24:$BG$323,AK$303))</f>
        <v/>
      </c>
      <c r="AL137" s="54" t="str">
        <f ca="1">IF(OR(VLOOKUP($A137,Mitglieder!$D$24:$BG$323,AL$303)="",$G137=""),"",VLOOKUP($A137,Mitglieder!$D$24:$BG$323,AL$303))</f>
        <v/>
      </c>
      <c r="AM137" s="42" t="str">
        <f ca="1">IF($G137="","",VLOOKUP($A137,Mitglieder!$D$24:$BG$323,AM$303))</f>
        <v/>
      </c>
      <c r="AN137" s="54" t="str">
        <f ca="1">IF(OR(VLOOKUP($A137,Mitglieder!$D$24:$BG$323,AN$303)="",$G137=""),"",VLOOKUP($A137,Mitglieder!$D$24:$BG$323,AN$303))</f>
        <v/>
      </c>
      <c r="AO137" s="43" t="str">
        <f ca="1">IF($G137="","",TEXT(VLOOKUP($A137,Mitglieder!$D$24:$BG$323,AO$303),"TT.MM.JJJJ"))</f>
        <v/>
      </c>
      <c r="AP137" s="42" t="str">
        <f ca="1">IF($G137="","",VLOOKUP($A137,Mitglieder!$D$24:$BG$323,AP$303))</f>
        <v/>
      </c>
      <c r="AQ137" s="45" t="str">
        <f ca="1">IF($G137="","",TEXT(VLOOKUP($A137,Mitglieder!$D$24:$BG$323,AQ$303),"0.00"))</f>
        <v/>
      </c>
      <c r="AR137" s="54" t="str">
        <f ca="1">IF(OR(VLOOKUP($A137,Mitglieder!$D$24:$BG$323,AR$303)="",$G137=""),"",VLOOKUP($A137,Mitglieder!$D$24:$BG$323,AR$303))</f>
        <v/>
      </c>
      <c r="AS137" s="45" t="str">
        <f ca="1">IF($G137="","",TEXT(VLOOKUP($A137,Mitglieder!$D$24:$BG$323,AS$303),"0.00"))</f>
        <v/>
      </c>
      <c r="AT137" s="54" t="str">
        <f ca="1">IF(OR(VLOOKUP($A137,Mitglieder!$D$24:$BG$323,AT$303)="",$G137=""),"",VLOOKUP($A137,Mitglieder!$D$24:$BG$323,AT$303))</f>
        <v/>
      </c>
      <c r="AU137" s="45" t="str">
        <f ca="1">IF($G137="","",TEXT(VLOOKUP($A137,Mitglieder!$D$24:$BG$323,AU$303),"0.00"))</f>
        <v/>
      </c>
      <c r="AV137" s="45" t="str">
        <f ca="1">IF($G137="","",TEXT(VLOOKUP($A137,Mitglieder!$D$24:$BG$323,AV$303),"0.00"))</f>
        <v/>
      </c>
      <c r="AW137" s="42" t="str">
        <f ca="1">IF($G137="","",VLOOKUP($A137,Mitglieder!$D$24:$BG$323,AW$303))</f>
        <v/>
      </c>
      <c r="AX137" s="54" t="str">
        <f ca="1">IF(OR(VLOOKUP($A137,Mitglieder!$D$24:$BG$323,AX$303)="",$G137=""),"",VLOOKUP($A137,Mitglieder!$D$24:$BG$323,AX$303))</f>
        <v/>
      </c>
      <c r="AY137" s="75" t="str">
        <f t="shared" ca="1" si="4"/>
        <v/>
      </c>
      <c r="AZ137" s="43" t="str">
        <f ca="1">IF($G137="","",TEXT(VLOOKUP($A137,Mitglieder!$C$24:$BG$323,AZ$303),"TT.MM.JJJJ"))</f>
        <v/>
      </c>
      <c r="BA137" s="43" t="str">
        <f ca="1">IF($G137="","",TEXT(VLOOKUP($A137,Mitglieder!$C$24:$BG$323,BA$303),"TT.MM.JJJJ"))</f>
        <v/>
      </c>
      <c r="BB137" s="43" t="str">
        <f ca="1">IF($G137="","",TEXT(VLOOKUP($A137,Mitglieder!$C$24:$BG$323,BB$303),"TT.MM.JJJJ"))</f>
        <v/>
      </c>
      <c r="BC137" s="43" t="str">
        <f ca="1">IF($G137="","",TEXT(VLOOKUP($A137,Mitglieder!$C$24:$BG$323,BC$303),"TT.MM.JJJJ"))</f>
        <v/>
      </c>
      <c r="BD137" s="75" t="str">
        <f t="shared" ca="1" si="5"/>
        <v/>
      </c>
      <c r="BE137" s="42" t="str">
        <f ca="1">IF($G137="","",VLOOKUP($A137,Mitglieder!$D$24:$BG$323,BE$303))</f>
        <v/>
      </c>
      <c r="BF137" s="42" t="str">
        <f ca="1">IF($G137="","",VLOOKUP($A137,Mitglieder!$D$24:$BG$323,BF$303))</f>
        <v/>
      </c>
      <c r="BH137" s="75" t="str">
        <f ca="1">IF(G137="","",AY137+'Details Verein'!$D$25)</f>
        <v/>
      </c>
    </row>
    <row r="138" spans="1:60" x14ac:dyDescent="0.35">
      <c r="A138" s="42">
        <v>138</v>
      </c>
      <c r="B138" s="42"/>
      <c r="C138" s="42">
        <f ca="1">VLOOKUP($A138,Mitglieder!$D$24:$BA$323,C$303)</f>
        <v>1.0299999999999967</v>
      </c>
      <c r="D138" s="42"/>
      <c r="E138" s="42" t="str">
        <f ca="1">IF($G138="","",VLOOKUP($A138,Mitglieder!$D$24:$BG$323,E$303))</f>
        <v/>
      </c>
      <c r="F138" s="54" t="str">
        <f ca="1">IF(OR(VLOOKUP($A138,Mitglieder!$D$24:$BG$323,F$303)="",$G138=""),"",VLOOKUP($A138,Mitglieder!$D$24:$BG$323,F$303))</f>
        <v/>
      </c>
      <c r="G138" s="72" t="str">
        <f ca="1">IF(C138/ROUND(C138,0)=1,VLOOKUP($A138,Mitglieder!$D$24:$BA$323,G$303),"")</f>
        <v/>
      </c>
      <c r="H138" s="42" t="str">
        <f ca="1">IF($G138="","",VLOOKUP($A138,Mitglieder!$D$24:$BG$323,H$303))</f>
        <v/>
      </c>
      <c r="I138" s="54" t="str">
        <f ca="1">IF(OR(VLOOKUP($A138,Mitglieder!$D$24:$BG$323,I$303)="",$G138=""),"",VLOOKUP($A138,Mitglieder!$D$24:$BG$323,I$303))</f>
        <v/>
      </c>
      <c r="J138" s="42" t="str">
        <f ca="1">IF($G138="","",VLOOKUP($A138,Mitglieder!$D$24:$BG$323,J$303))</f>
        <v/>
      </c>
      <c r="K138" s="54" t="str">
        <f ca="1">IF(OR(VLOOKUP($A138,Mitglieder!$D$24:$BG$323,K$303)="",$G138=""),"",VLOOKUP($A138,Mitglieder!$D$24:$BG$323,K$303))</f>
        <v/>
      </c>
      <c r="L138" s="42" t="str">
        <f ca="1">IF($G138="","",VLOOKUP($A138,Mitglieder!$D$24:$BG$323,L$303))</f>
        <v/>
      </c>
      <c r="M138" s="42" t="str">
        <f ca="1">IF($G138="","",VLOOKUP($A138,Mitglieder!$D$24:$BG$323,M$303))</f>
        <v/>
      </c>
      <c r="N138" s="42" t="str">
        <f ca="1">IF($G138="","",VLOOKUP($A138,Mitglieder!$D$24:$BG$323,N$303))</f>
        <v/>
      </c>
      <c r="O138" s="42" t="str">
        <f ca="1">IF($G138="","",VLOOKUP($A138,Mitglieder!$D$24:$BG$323,O$303))</f>
        <v/>
      </c>
      <c r="P138" s="42" t="str">
        <f ca="1">IF($G138="","",VLOOKUP($A138,Mitglieder!$D$24:$BG$323,P$303))</f>
        <v/>
      </c>
      <c r="Q138" s="42" t="str">
        <f ca="1">IF($G138="","",VLOOKUP($A138,Mitglieder!$D$24:$BG$323,Q$303))</f>
        <v/>
      </c>
      <c r="R138" s="54" t="str">
        <f ca="1">IF(OR(VLOOKUP($A138,Mitglieder!$D$24:$BG$323,R$303)="",$G138=""),"",VLOOKUP($A138,Mitglieder!$D$24:$BG$323,R$303))</f>
        <v/>
      </c>
      <c r="S138" s="43" t="str">
        <f ca="1">IF($G138="","",TEXT(VLOOKUP($A138,Mitglieder!$D$24:$BG$323,S$303),"TT.MM.JJJJ"))</f>
        <v/>
      </c>
      <c r="T138" s="43" t="str">
        <f ca="1">IF($G138="","",TEXT(VLOOKUP($A138,Mitglieder!$D$24:$BG$323,T$303),"TT.MM.JJJJ"))</f>
        <v/>
      </c>
      <c r="U138" s="43" t="str">
        <f ca="1">IF($G138="","",TEXT(VLOOKUP($A138,Mitglieder!$D$24:$BG$323,U$303),"TT.MM.JJJJ"))</f>
        <v/>
      </c>
      <c r="V138" s="54" t="str">
        <f ca="1">IF(OR(VLOOKUP($A138,Mitglieder!$D$24:$BG$323,V$303)="",$G138=""),"",VLOOKUP($A138,Mitglieder!$D$24:$BG$323,V$303))</f>
        <v/>
      </c>
      <c r="W138" s="54" t="str">
        <f ca="1">IF(OR(VLOOKUP($A138,Mitglieder!$D$24:$BG$323,W$303)="",$G138=""),"",VLOOKUP($A138,Mitglieder!$D$24:$BG$323,W$303))</f>
        <v/>
      </c>
      <c r="X138" s="54" t="str">
        <f ca="1">IF(OR(VLOOKUP($A138,Mitglieder!$D$24:$BG$323,X$303)="",$G138=""),"",VLOOKUP($A138,Mitglieder!$D$24:$BG$323,X$303))</f>
        <v/>
      </c>
      <c r="Y138" s="54" t="str">
        <f ca="1">IF(OR(VLOOKUP($A138,Mitglieder!$D$24:$BG$323,Y$303)="",$G138=""),"",VLOOKUP($A138,Mitglieder!$D$24:$BG$323,Y$303))</f>
        <v/>
      </c>
      <c r="Z138" s="54" t="str">
        <f ca="1">IF(OR(VLOOKUP($A138,Mitglieder!$D$24:$BG$323,Z$303)="",$G138=""),"",VLOOKUP($A138,Mitglieder!$D$24:$BG$323,Z$303))</f>
        <v/>
      </c>
      <c r="AA138" s="54" t="str">
        <f ca="1">IF(OR(VLOOKUP($A138,Mitglieder!$D$24:$BG$323,AA$303)="",$G138=""),"",VLOOKUP($A138,Mitglieder!$D$24:$BG$323,AA$303))</f>
        <v/>
      </c>
      <c r="AB138" s="54" t="str">
        <f ca="1">IF(OR(VLOOKUP($A138,Mitglieder!$D$24:$BG$323,AB$303)="",$G138=""),"",VLOOKUP($A138,Mitglieder!$D$24:$BG$323,AB$303))</f>
        <v/>
      </c>
      <c r="AC138" s="54" t="str">
        <f ca="1">IF(OR(VLOOKUP($A138,Mitglieder!$D$24:$BG$323,AC$303)="",$G138=""),"",VLOOKUP($A138,Mitglieder!$D$24:$BG$323,AC$303))</f>
        <v/>
      </c>
      <c r="AD138" s="54" t="str">
        <f ca="1">IF(OR(VLOOKUP($A138,Mitglieder!$D$24:$BG$323,AD$303)="",$G138=""),"",VLOOKUP($A138,Mitglieder!$D$24:$BG$323,AD$303))</f>
        <v/>
      </c>
      <c r="AE138" s="54" t="str">
        <f ca="1">IF(OR(VLOOKUP($A138,Mitglieder!$D$24:$BG$323,AE$303)="",$G138=""),"",VLOOKUP($A138,Mitglieder!$D$24:$BG$323,AE$303))</f>
        <v/>
      </c>
      <c r="AF138" s="54" t="str">
        <f ca="1">IF(OR(VLOOKUP($A138,Mitglieder!$D$24:$BG$323,AF$303)="",$G138=""),"",VLOOKUP($A138,Mitglieder!$D$24:$BG$323,AF$303))</f>
        <v/>
      </c>
      <c r="AG138" s="54" t="str">
        <f ca="1">IF(OR(VLOOKUP($A138,Mitglieder!$D$24:$BG$323,AG$303)="",$G138=""),"",VLOOKUP($A138,Mitglieder!$D$24:$BG$323,AG$303))</f>
        <v/>
      </c>
      <c r="AH138" s="54" t="str">
        <f ca="1">IF(OR(VLOOKUP($A138,Mitglieder!$D$24:$BG$323,AH$303)="",$G138=""),"",VLOOKUP($A138,Mitglieder!$D$24:$BG$323,AH$303))</f>
        <v/>
      </c>
      <c r="AI138" s="54" t="str">
        <f ca="1">IF(OR(VLOOKUP($A138,Mitglieder!$D$24:$BG$323,AI$303)="",$G138=""),"",VLOOKUP($A138,Mitglieder!$D$24:$BG$323,AI$303))</f>
        <v/>
      </c>
      <c r="AJ138" s="54" t="str">
        <f ca="1">IF(OR(VLOOKUP($A138,Mitglieder!$D$24:$BG$323,AJ$303)="",$G138=""),"",VLOOKUP($A138,Mitglieder!$D$24:$BG$323,AJ$303))</f>
        <v/>
      </c>
      <c r="AK138" s="54" t="str">
        <f ca="1">IF(OR(VLOOKUP($A138,Mitglieder!$D$24:$BG$323,AK$303)="",$G138=""),"",VLOOKUP($A138,Mitglieder!$D$24:$BG$323,AK$303))</f>
        <v/>
      </c>
      <c r="AL138" s="54" t="str">
        <f ca="1">IF(OR(VLOOKUP($A138,Mitglieder!$D$24:$BG$323,AL$303)="",$G138=""),"",VLOOKUP($A138,Mitglieder!$D$24:$BG$323,AL$303))</f>
        <v/>
      </c>
      <c r="AM138" s="42" t="str">
        <f ca="1">IF($G138="","",VLOOKUP($A138,Mitglieder!$D$24:$BG$323,AM$303))</f>
        <v/>
      </c>
      <c r="AN138" s="54" t="str">
        <f ca="1">IF(OR(VLOOKUP($A138,Mitglieder!$D$24:$BG$323,AN$303)="",$G138=""),"",VLOOKUP($A138,Mitglieder!$D$24:$BG$323,AN$303))</f>
        <v/>
      </c>
      <c r="AO138" s="43" t="str">
        <f ca="1">IF($G138="","",TEXT(VLOOKUP($A138,Mitglieder!$D$24:$BG$323,AO$303),"TT.MM.JJJJ"))</f>
        <v/>
      </c>
      <c r="AP138" s="42" t="str">
        <f ca="1">IF($G138="","",VLOOKUP($A138,Mitglieder!$D$24:$BG$323,AP$303))</f>
        <v/>
      </c>
      <c r="AQ138" s="45" t="str">
        <f ca="1">IF($G138="","",TEXT(VLOOKUP($A138,Mitglieder!$D$24:$BG$323,AQ$303),"0.00"))</f>
        <v/>
      </c>
      <c r="AR138" s="54" t="str">
        <f ca="1">IF(OR(VLOOKUP($A138,Mitglieder!$D$24:$BG$323,AR$303)="",$G138=""),"",VLOOKUP($A138,Mitglieder!$D$24:$BG$323,AR$303))</f>
        <v/>
      </c>
      <c r="AS138" s="45" t="str">
        <f ca="1">IF($G138="","",TEXT(VLOOKUP($A138,Mitglieder!$D$24:$BG$323,AS$303),"0.00"))</f>
        <v/>
      </c>
      <c r="AT138" s="54" t="str">
        <f ca="1">IF(OR(VLOOKUP($A138,Mitglieder!$D$24:$BG$323,AT$303)="",$G138=""),"",VLOOKUP($A138,Mitglieder!$D$24:$BG$323,AT$303))</f>
        <v/>
      </c>
      <c r="AU138" s="45" t="str">
        <f ca="1">IF($G138="","",TEXT(VLOOKUP($A138,Mitglieder!$D$24:$BG$323,AU$303),"0.00"))</f>
        <v/>
      </c>
      <c r="AV138" s="45" t="str">
        <f ca="1">IF($G138="","",TEXT(VLOOKUP($A138,Mitglieder!$D$24:$BG$323,AV$303),"0.00"))</f>
        <v/>
      </c>
      <c r="AW138" s="42" t="str">
        <f ca="1">IF($G138="","",VLOOKUP($A138,Mitglieder!$D$24:$BG$323,AW$303))</f>
        <v/>
      </c>
      <c r="AX138" s="54" t="str">
        <f ca="1">IF(OR(VLOOKUP($A138,Mitglieder!$D$24:$BG$323,AX$303)="",$G138=""),"",VLOOKUP($A138,Mitglieder!$D$24:$BG$323,AX$303))</f>
        <v/>
      </c>
      <c r="AY138" s="75" t="str">
        <f t="shared" ca="1" si="4"/>
        <v/>
      </c>
      <c r="AZ138" s="43" t="str">
        <f ca="1">IF($G138="","",TEXT(VLOOKUP($A138,Mitglieder!$C$24:$BG$323,AZ$303),"TT.MM.JJJJ"))</f>
        <v/>
      </c>
      <c r="BA138" s="43" t="str">
        <f ca="1">IF($G138="","",TEXT(VLOOKUP($A138,Mitglieder!$C$24:$BG$323,BA$303),"TT.MM.JJJJ"))</f>
        <v/>
      </c>
      <c r="BB138" s="43" t="str">
        <f ca="1">IF($G138="","",TEXT(VLOOKUP($A138,Mitglieder!$C$24:$BG$323,BB$303),"TT.MM.JJJJ"))</f>
        <v/>
      </c>
      <c r="BC138" s="43" t="str">
        <f ca="1">IF($G138="","",TEXT(VLOOKUP($A138,Mitglieder!$C$24:$BG$323,BC$303),"TT.MM.JJJJ"))</f>
        <v/>
      </c>
      <c r="BD138" s="75" t="str">
        <f t="shared" ca="1" si="5"/>
        <v/>
      </c>
      <c r="BE138" s="42" t="str">
        <f ca="1">IF($G138="","",VLOOKUP($A138,Mitglieder!$D$24:$BG$323,BE$303))</f>
        <v/>
      </c>
      <c r="BF138" s="42" t="str">
        <f ca="1">IF($G138="","",VLOOKUP($A138,Mitglieder!$D$24:$BG$323,BF$303))</f>
        <v/>
      </c>
      <c r="BH138" s="75" t="str">
        <f ca="1">IF(G138="","",AY138+'Details Verein'!$D$25)</f>
        <v/>
      </c>
    </row>
    <row r="139" spans="1:60" x14ac:dyDescent="0.35">
      <c r="A139" s="42">
        <v>139</v>
      </c>
      <c r="B139" s="42"/>
      <c r="C139" s="42">
        <f ca="1">VLOOKUP($A139,Mitglieder!$D$24:$BA$323,C$303)</f>
        <v>1.0299999999999967</v>
      </c>
      <c r="D139" s="42"/>
      <c r="E139" s="42" t="str">
        <f ca="1">IF($G139="","",VLOOKUP($A139,Mitglieder!$D$24:$BG$323,E$303))</f>
        <v/>
      </c>
      <c r="F139" s="54" t="str">
        <f ca="1">IF(OR(VLOOKUP($A139,Mitglieder!$D$24:$BG$323,F$303)="",$G139=""),"",VLOOKUP($A139,Mitglieder!$D$24:$BG$323,F$303))</f>
        <v/>
      </c>
      <c r="G139" s="72" t="str">
        <f ca="1">IF(C139/ROUND(C139,0)=1,VLOOKUP($A139,Mitglieder!$D$24:$BA$323,G$303),"")</f>
        <v/>
      </c>
      <c r="H139" s="42" t="str">
        <f ca="1">IF($G139="","",VLOOKUP($A139,Mitglieder!$D$24:$BG$323,H$303))</f>
        <v/>
      </c>
      <c r="I139" s="54" t="str">
        <f ca="1">IF(OR(VLOOKUP($A139,Mitglieder!$D$24:$BG$323,I$303)="",$G139=""),"",VLOOKUP($A139,Mitglieder!$D$24:$BG$323,I$303))</f>
        <v/>
      </c>
      <c r="J139" s="42" t="str">
        <f ca="1">IF($G139="","",VLOOKUP($A139,Mitglieder!$D$24:$BG$323,J$303))</f>
        <v/>
      </c>
      <c r="K139" s="54" t="str">
        <f ca="1">IF(OR(VLOOKUP($A139,Mitglieder!$D$24:$BG$323,K$303)="",$G139=""),"",VLOOKUP($A139,Mitglieder!$D$24:$BG$323,K$303))</f>
        <v/>
      </c>
      <c r="L139" s="42" t="str">
        <f ca="1">IF($G139="","",VLOOKUP($A139,Mitglieder!$D$24:$BG$323,L$303))</f>
        <v/>
      </c>
      <c r="M139" s="42" t="str">
        <f ca="1">IF($G139="","",VLOOKUP($A139,Mitglieder!$D$24:$BG$323,M$303))</f>
        <v/>
      </c>
      <c r="N139" s="42" t="str">
        <f ca="1">IF($G139="","",VLOOKUP($A139,Mitglieder!$D$24:$BG$323,N$303))</f>
        <v/>
      </c>
      <c r="O139" s="42" t="str">
        <f ca="1">IF($G139="","",VLOOKUP($A139,Mitglieder!$D$24:$BG$323,O$303))</f>
        <v/>
      </c>
      <c r="P139" s="42" t="str">
        <f ca="1">IF($G139="","",VLOOKUP($A139,Mitglieder!$D$24:$BG$323,P$303))</f>
        <v/>
      </c>
      <c r="Q139" s="42" t="str">
        <f ca="1">IF($G139="","",VLOOKUP($A139,Mitglieder!$D$24:$BG$323,Q$303))</f>
        <v/>
      </c>
      <c r="R139" s="54" t="str">
        <f ca="1">IF(OR(VLOOKUP($A139,Mitglieder!$D$24:$BG$323,R$303)="",$G139=""),"",VLOOKUP($A139,Mitglieder!$D$24:$BG$323,R$303))</f>
        <v/>
      </c>
      <c r="S139" s="43" t="str">
        <f ca="1">IF($G139="","",TEXT(VLOOKUP($A139,Mitglieder!$D$24:$BG$323,S$303),"TT.MM.JJJJ"))</f>
        <v/>
      </c>
      <c r="T139" s="43" t="str">
        <f ca="1">IF($G139="","",TEXT(VLOOKUP($A139,Mitglieder!$D$24:$BG$323,T$303),"TT.MM.JJJJ"))</f>
        <v/>
      </c>
      <c r="U139" s="43" t="str">
        <f ca="1">IF($G139="","",TEXT(VLOOKUP($A139,Mitglieder!$D$24:$BG$323,U$303),"TT.MM.JJJJ"))</f>
        <v/>
      </c>
      <c r="V139" s="54" t="str">
        <f ca="1">IF(OR(VLOOKUP($A139,Mitglieder!$D$24:$BG$323,V$303)="",$G139=""),"",VLOOKUP($A139,Mitglieder!$D$24:$BG$323,V$303))</f>
        <v/>
      </c>
      <c r="W139" s="54" t="str">
        <f ca="1">IF(OR(VLOOKUP($A139,Mitglieder!$D$24:$BG$323,W$303)="",$G139=""),"",VLOOKUP($A139,Mitglieder!$D$24:$BG$323,W$303))</f>
        <v/>
      </c>
      <c r="X139" s="54" t="str">
        <f ca="1">IF(OR(VLOOKUP($A139,Mitglieder!$D$24:$BG$323,X$303)="",$G139=""),"",VLOOKUP($A139,Mitglieder!$D$24:$BG$323,X$303))</f>
        <v/>
      </c>
      <c r="Y139" s="54" t="str">
        <f ca="1">IF(OR(VLOOKUP($A139,Mitglieder!$D$24:$BG$323,Y$303)="",$G139=""),"",VLOOKUP($A139,Mitglieder!$D$24:$BG$323,Y$303))</f>
        <v/>
      </c>
      <c r="Z139" s="54" t="str">
        <f ca="1">IF(OR(VLOOKUP($A139,Mitglieder!$D$24:$BG$323,Z$303)="",$G139=""),"",VLOOKUP($A139,Mitglieder!$D$24:$BG$323,Z$303))</f>
        <v/>
      </c>
      <c r="AA139" s="54" t="str">
        <f ca="1">IF(OR(VLOOKUP($A139,Mitglieder!$D$24:$BG$323,AA$303)="",$G139=""),"",VLOOKUP($A139,Mitglieder!$D$24:$BG$323,AA$303))</f>
        <v/>
      </c>
      <c r="AB139" s="54" t="str">
        <f ca="1">IF(OR(VLOOKUP($A139,Mitglieder!$D$24:$BG$323,AB$303)="",$G139=""),"",VLOOKUP($A139,Mitglieder!$D$24:$BG$323,AB$303))</f>
        <v/>
      </c>
      <c r="AC139" s="54" t="str">
        <f ca="1">IF(OR(VLOOKUP($A139,Mitglieder!$D$24:$BG$323,AC$303)="",$G139=""),"",VLOOKUP($A139,Mitglieder!$D$24:$BG$323,AC$303))</f>
        <v/>
      </c>
      <c r="AD139" s="54" t="str">
        <f ca="1">IF(OR(VLOOKUP($A139,Mitglieder!$D$24:$BG$323,AD$303)="",$G139=""),"",VLOOKUP($A139,Mitglieder!$D$24:$BG$323,AD$303))</f>
        <v/>
      </c>
      <c r="AE139" s="54" t="str">
        <f ca="1">IF(OR(VLOOKUP($A139,Mitglieder!$D$24:$BG$323,AE$303)="",$G139=""),"",VLOOKUP($A139,Mitglieder!$D$24:$BG$323,AE$303))</f>
        <v/>
      </c>
      <c r="AF139" s="54" t="str">
        <f ca="1">IF(OR(VLOOKUP($A139,Mitglieder!$D$24:$BG$323,AF$303)="",$G139=""),"",VLOOKUP($A139,Mitglieder!$D$24:$BG$323,AF$303))</f>
        <v/>
      </c>
      <c r="AG139" s="54" t="str">
        <f ca="1">IF(OR(VLOOKUP($A139,Mitglieder!$D$24:$BG$323,AG$303)="",$G139=""),"",VLOOKUP($A139,Mitglieder!$D$24:$BG$323,AG$303))</f>
        <v/>
      </c>
      <c r="AH139" s="54" t="str">
        <f ca="1">IF(OR(VLOOKUP($A139,Mitglieder!$D$24:$BG$323,AH$303)="",$G139=""),"",VLOOKUP($A139,Mitglieder!$D$24:$BG$323,AH$303))</f>
        <v/>
      </c>
      <c r="AI139" s="54" t="str">
        <f ca="1">IF(OR(VLOOKUP($A139,Mitglieder!$D$24:$BG$323,AI$303)="",$G139=""),"",VLOOKUP($A139,Mitglieder!$D$24:$BG$323,AI$303))</f>
        <v/>
      </c>
      <c r="AJ139" s="54" t="str">
        <f ca="1">IF(OR(VLOOKUP($A139,Mitglieder!$D$24:$BG$323,AJ$303)="",$G139=""),"",VLOOKUP($A139,Mitglieder!$D$24:$BG$323,AJ$303))</f>
        <v/>
      </c>
      <c r="AK139" s="54" t="str">
        <f ca="1">IF(OR(VLOOKUP($A139,Mitglieder!$D$24:$BG$323,AK$303)="",$G139=""),"",VLOOKUP($A139,Mitglieder!$D$24:$BG$323,AK$303))</f>
        <v/>
      </c>
      <c r="AL139" s="54" t="str">
        <f ca="1">IF(OR(VLOOKUP($A139,Mitglieder!$D$24:$BG$323,AL$303)="",$G139=""),"",VLOOKUP($A139,Mitglieder!$D$24:$BG$323,AL$303))</f>
        <v/>
      </c>
      <c r="AM139" s="42" t="str">
        <f ca="1">IF($G139="","",VLOOKUP($A139,Mitglieder!$D$24:$BG$323,AM$303))</f>
        <v/>
      </c>
      <c r="AN139" s="54" t="str">
        <f ca="1">IF(OR(VLOOKUP($A139,Mitglieder!$D$24:$BG$323,AN$303)="",$G139=""),"",VLOOKUP($A139,Mitglieder!$D$24:$BG$323,AN$303))</f>
        <v/>
      </c>
      <c r="AO139" s="43" t="str">
        <f ca="1">IF($G139="","",TEXT(VLOOKUP($A139,Mitglieder!$D$24:$BG$323,AO$303),"TT.MM.JJJJ"))</f>
        <v/>
      </c>
      <c r="AP139" s="42" t="str">
        <f ca="1">IF($G139="","",VLOOKUP($A139,Mitglieder!$D$24:$BG$323,AP$303))</f>
        <v/>
      </c>
      <c r="AQ139" s="45" t="str">
        <f ca="1">IF($G139="","",TEXT(VLOOKUP($A139,Mitglieder!$D$24:$BG$323,AQ$303),"0.00"))</f>
        <v/>
      </c>
      <c r="AR139" s="54" t="str">
        <f ca="1">IF(OR(VLOOKUP($A139,Mitglieder!$D$24:$BG$323,AR$303)="",$G139=""),"",VLOOKUP($A139,Mitglieder!$D$24:$BG$323,AR$303))</f>
        <v/>
      </c>
      <c r="AS139" s="45" t="str">
        <f ca="1">IF($G139="","",TEXT(VLOOKUP($A139,Mitglieder!$D$24:$BG$323,AS$303),"0.00"))</f>
        <v/>
      </c>
      <c r="AT139" s="54" t="str">
        <f ca="1">IF(OR(VLOOKUP($A139,Mitglieder!$D$24:$BG$323,AT$303)="",$G139=""),"",VLOOKUP($A139,Mitglieder!$D$24:$BG$323,AT$303))</f>
        <v/>
      </c>
      <c r="AU139" s="45" t="str">
        <f ca="1">IF($G139="","",TEXT(VLOOKUP($A139,Mitglieder!$D$24:$BG$323,AU$303),"0.00"))</f>
        <v/>
      </c>
      <c r="AV139" s="45" t="str">
        <f ca="1">IF($G139="","",TEXT(VLOOKUP($A139,Mitglieder!$D$24:$BG$323,AV$303),"0.00"))</f>
        <v/>
      </c>
      <c r="AW139" s="42" t="str">
        <f ca="1">IF($G139="","",VLOOKUP($A139,Mitglieder!$D$24:$BG$323,AW$303))</f>
        <v/>
      </c>
      <c r="AX139" s="54" t="str">
        <f ca="1">IF(OR(VLOOKUP($A139,Mitglieder!$D$24:$BG$323,AX$303)="",$G139=""),"",VLOOKUP($A139,Mitglieder!$D$24:$BG$323,AX$303))</f>
        <v/>
      </c>
      <c r="AY139" s="75" t="str">
        <f t="shared" ca="1" si="4"/>
        <v/>
      </c>
      <c r="AZ139" s="43" t="str">
        <f ca="1">IF($G139="","",TEXT(VLOOKUP($A139,Mitglieder!$C$24:$BG$323,AZ$303),"TT.MM.JJJJ"))</f>
        <v/>
      </c>
      <c r="BA139" s="43" t="str">
        <f ca="1">IF($G139="","",TEXT(VLOOKUP($A139,Mitglieder!$C$24:$BG$323,BA$303),"TT.MM.JJJJ"))</f>
        <v/>
      </c>
      <c r="BB139" s="43" t="str">
        <f ca="1">IF($G139="","",TEXT(VLOOKUP($A139,Mitglieder!$C$24:$BG$323,BB$303),"TT.MM.JJJJ"))</f>
        <v/>
      </c>
      <c r="BC139" s="43" t="str">
        <f ca="1">IF($G139="","",TEXT(VLOOKUP($A139,Mitglieder!$C$24:$BG$323,BC$303),"TT.MM.JJJJ"))</f>
        <v/>
      </c>
      <c r="BD139" s="75" t="str">
        <f t="shared" ca="1" si="5"/>
        <v/>
      </c>
      <c r="BE139" s="42" t="str">
        <f ca="1">IF($G139="","",VLOOKUP($A139,Mitglieder!$D$24:$BG$323,BE$303))</f>
        <v/>
      </c>
      <c r="BF139" s="42" t="str">
        <f ca="1">IF($G139="","",VLOOKUP($A139,Mitglieder!$D$24:$BG$323,BF$303))</f>
        <v/>
      </c>
      <c r="BH139" s="75" t="str">
        <f ca="1">IF(G139="","",AY139+'Details Verein'!$D$25)</f>
        <v/>
      </c>
    </row>
    <row r="140" spans="1:60" x14ac:dyDescent="0.35">
      <c r="A140" s="42">
        <v>140</v>
      </c>
      <c r="B140" s="42"/>
      <c r="C140" s="42">
        <f ca="1">VLOOKUP($A140,Mitglieder!$D$24:$BA$323,C$303)</f>
        <v>1.0299999999999967</v>
      </c>
      <c r="D140" s="42"/>
      <c r="E140" s="42" t="str">
        <f ca="1">IF($G140="","",VLOOKUP($A140,Mitglieder!$D$24:$BG$323,E$303))</f>
        <v/>
      </c>
      <c r="F140" s="54" t="str">
        <f ca="1">IF(OR(VLOOKUP($A140,Mitglieder!$D$24:$BG$323,F$303)="",$G140=""),"",VLOOKUP($A140,Mitglieder!$D$24:$BG$323,F$303))</f>
        <v/>
      </c>
      <c r="G140" s="72" t="str">
        <f ca="1">IF(C140/ROUND(C140,0)=1,VLOOKUP($A140,Mitglieder!$D$24:$BA$323,G$303),"")</f>
        <v/>
      </c>
      <c r="H140" s="42" t="str">
        <f ca="1">IF($G140="","",VLOOKUP($A140,Mitglieder!$D$24:$BG$323,H$303))</f>
        <v/>
      </c>
      <c r="I140" s="54" t="str">
        <f ca="1">IF(OR(VLOOKUP($A140,Mitglieder!$D$24:$BG$323,I$303)="",$G140=""),"",VLOOKUP($A140,Mitglieder!$D$24:$BG$323,I$303))</f>
        <v/>
      </c>
      <c r="J140" s="42" t="str">
        <f ca="1">IF($G140="","",VLOOKUP($A140,Mitglieder!$D$24:$BG$323,J$303))</f>
        <v/>
      </c>
      <c r="K140" s="54" t="str">
        <f ca="1">IF(OR(VLOOKUP($A140,Mitglieder!$D$24:$BG$323,K$303)="",$G140=""),"",VLOOKUP($A140,Mitglieder!$D$24:$BG$323,K$303))</f>
        <v/>
      </c>
      <c r="L140" s="42" t="str">
        <f ca="1">IF($G140="","",VLOOKUP($A140,Mitglieder!$D$24:$BG$323,L$303))</f>
        <v/>
      </c>
      <c r="M140" s="42" t="str">
        <f ca="1">IF($G140="","",VLOOKUP($A140,Mitglieder!$D$24:$BG$323,M$303))</f>
        <v/>
      </c>
      <c r="N140" s="42" t="str">
        <f ca="1">IF($G140="","",VLOOKUP($A140,Mitglieder!$D$24:$BG$323,N$303))</f>
        <v/>
      </c>
      <c r="O140" s="42" t="str">
        <f ca="1">IF($G140="","",VLOOKUP($A140,Mitglieder!$D$24:$BG$323,O$303))</f>
        <v/>
      </c>
      <c r="P140" s="42" t="str">
        <f ca="1">IF($G140="","",VLOOKUP($A140,Mitglieder!$D$24:$BG$323,P$303))</f>
        <v/>
      </c>
      <c r="Q140" s="42" t="str">
        <f ca="1">IF($G140="","",VLOOKUP($A140,Mitglieder!$D$24:$BG$323,Q$303))</f>
        <v/>
      </c>
      <c r="R140" s="54" t="str">
        <f ca="1">IF(OR(VLOOKUP($A140,Mitglieder!$D$24:$BG$323,R$303)="",$G140=""),"",VLOOKUP($A140,Mitglieder!$D$24:$BG$323,R$303))</f>
        <v/>
      </c>
      <c r="S140" s="43" t="str">
        <f ca="1">IF($G140="","",TEXT(VLOOKUP($A140,Mitglieder!$D$24:$BG$323,S$303),"TT.MM.JJJJ"))</f>
        <v/>
      </c>
      <c r="T140" s="43" t="str">
        <f ca="1">IF($G140="","",TEXT(VLOOKUP($A140,Mitglieder!$D$24:$BG$323,T$303),"TT.MM.JJJJ"))</f>
        <v/>
      </c>
      <c r="U140" s="43" t="str">
        <f ca="1">IF($G140="","",TEXT(VLOOKUP($A140,Mitglieder!$D$24:$BG$323,U$303),"TT.MM.JJJJ"))</f>
        <v/>
      </c>
      <c r="V140" s="54" t="str">
        <f ca="1">IF(OR(VLOOKUP($A140,Mitglieder!$D$24:$BG$323,V$303)="",$G140=""),"",VLOOKUP($A140,Mitglieder!$D$24:$BG$323,V$303))</f>
        <v/>
      </c>
      <c r="W140" s="54" t="str">
        <f ca="1">IF(OR(VLOOKUP($A140,Mitglieder!$D$24:$BG$323,W$303)="",$G140=""),"",VLOOKUP($A140,Mitglieder!$D$24:$BG$323,W$303))</f>
        <v/>
      </c>
      <c r="X140" s="54" t="str">
        <f ca="1">IF(OR(VLOOKUP($A140,Mitglieder!$D$24:$BG$323,X$303)="",$G140=""),"",VLOOKUP($A140,Mitglieder!$D$24:$BG$323,X$303))</f>
        <v/>
      </c>
      <c r="Y140" s="54" t="str">
        <f ca="1">IF(OR(VLOOKUP($A140,Mitglieder!$D$24:$BG$323,Y$303)="",$G140=""),"",VLOOKUP($A140,Mitglieder!$D$24:$BG$323,Y$303))</f>
        <v/>
      </c>
      <c r="Z140" s="54" t="str">
        <f ca="1">IF(OR(VLOOKUP($A140,Mitglieder!$D$24:$BG$323,Z$303)="",$G140=""),"",VLOOKUP($A140,Mitglieder!$D$24:$BG$323,Z$303))</f>
        <v/>
      </c>
      <c r="AA140" s="54" t="str">
        <f ca="1">IF(OR(VLOOKUP($A140,Mitglieder!$D$24:$BG$323,AA$303)="",$G140=""),"",VLOOKUP($A140,Mitglieder!$D$24:$BG$323,AA$303))</f>
        <v/>
      </c>
      <c r="AB140" s="54" t="str">
        <f ca="1">IF(OR(VLOOKUP($A140,Mitglieder!$D$24:$BG$323,AB$303)="",$G140=""),"",VLOOKUP($A140,Mitglieder!$D$24:$BG$323,AB$303))</f>
        <v/>
      </c>
      <c r="AC140" s="54" t="str">
        <f ca="1">IF(OR(VLOOKUP($A140,Mitglieder!$D$24:$BG$323,AC$303)="",$G140=""),"",VLOOKUP($A140,Mitglieder!$D$24:$BG$323,AC$303))</f>
        <v/>
      </c>
      <c r="AD140" s="54" t="str">
        <f ca="1">IF(OR(VLOOKUP($A140,Mitglieder!$D$24:$BG$323,AD$303)="",$G140=""),"",VLOOKUP($A140,Mitglieder!$D$24:$BG$323,AD$303))</f>
        <v/>
      </c>
      <c r="AE140" s="54" t="str">
        <f ca="1">IF(OR(VLOOKUP($A140,Mitglieder!$D$24:$BG$323,AE$303)="",$G140=""),"",VLOOKUP($A140,Mitglieder!$D$24:$BG$323,AE$303))</f>
        <v/>
      </c>
      <c r="AF140" s="54" t="str">
        <f ca="1">IF(OR(VLOOKUP($A140,Mitglieder!$D$24:$BG$323,AF$303)="",$G140=""),"",VLOOKUP($A140,Mitglieder!$D$24:$BG$323,AF$303))</f>
        <v/>
      </c>
      <c r="AG140" s="54" t="str">
        <f ca="1">IF(OR(VLOOKUP($A140,Mitglieder!$D$24:$BG$323,AG$303)="",$G140=""),"",VLOOKUP($A140,Mitglieder!$D$24:$BG$323,AG$303))</f>
        <v/>
      </c>
      <c r="AH140" s="54" t="str">
        <f ca="1">IF(OR(VLOOKUP($A140,Mitglieder!$D$24:$BG$323,AH$303)="",$G140=""),"",VLOOKUP($A140,Mitglieder!$D$24:$BG$323,AH$303))</f>
        <v/>
      </c>
      <c r="AI140" s="54" t="str">
        <f ca="1">IF(OR(VLOOKUP($A140,Mitglieder!$D$24:$BG$323,AI$303)="",$G140=""),"",VLOOKUP($A140,Mitglieder!$D$24:$BG$323,AI$303))</f>
        <v/>
      </c>
      <c r="AJ140" s="54" t="str">
        <f ca="1">IF(OR(VLOOKUP($A140,Mitglieder!$D$24:$BG$323,AJ$303)="",$G140=""),"",VLOOKUP($A140,Mitglieder!$D$24:$BG$323,AJ$303))</f>
        <v/>
      </c>
      <c r="AK140" s="54" t="str">
        <f ca="1">IF(OR(VLOOKUP($A140,Mitglieder!$D$24:$BG$323,AK$303)="",$G140=""),"",VLOOKUP($A140,Mitglieder!$D$24:$BG$323,AK$303))</f>
        <v/>
      </c>
      <c r="AL140" s="54" t="str">
        <f ca="1">IF(OR(VLOOKUP($A140,Mitglieder!$D$24:$BG$323,AL$303)="",$G140=""),"",VLOOKUP($A140,Mitglieder!$D$24:$BG$323,AL$303))</f>
        <v/>
      </c>
      <c r="AM140" s="42" t="str">
        <f ca="1">IF($G140="","",VLOOKUP($A140,Mitglieder!$D$24:$BG$323,AM$303))</f>
        <v/>
      </c>
      <c r="AN140" s="54" t="str">
        <f ca="1">IF(OR(VLOOKUP($A140,Mitglieder!$D$24:$BG$323,AN$303)="",$G140=""),"",VLOOKUP($A140,Mitglieder!$D$24:$BG$323,AN$303))</f>
        <v/>
      </c>
      <c r="AO140" s="43" t="str">
        <f ca="1">IF($G140="","",TEXT(VLOOKUP($A140,Mitglieder!$D$24:$BG$323,AO$303),"TT.MM.JJJJ"))</f>
        <v/>
      </c>
      <c r="AP140" s="42" t="str">
        <f ca="1">IF($G140="","",VLOOKUP($A140,Mitglieder!$D$24:$BG$323,AP$303))</f>
        <v/>
      </c>
      <c r="AQ140" s="45" t="str">
        <f ca="1">IF($G140="","",TEXT(VLOOKUP($A140,Mitglieder!$D$24:$BG$323,AQ$303),"0.00"))</f>
        <v/>
      </c>
      <c r="AR140" s="54" t="str">
        <f ca="1">IF(OR(VLOOKUP($A140,Mitglieder!$D$24:$BG$323,AR$303)="",$G140=""),"",VLOOKUP($A140,Mitglieder!$D$24:$BG$323,AR$303))</f>
        <v/>
      </c>
      <c r="AS140" s="45" t="str">
        <f ca="1">IF($G140="","",TEXT(VLOOKUP($A140,Mitglieder!$D$24:$BG$323,AS$303),"0.00"))</f>
        <v/>
      </c>
      <c r="AT140" s="54" t="str">
        <f ca="1">IF(OR(VLOOKUP($A140,Mitglieder!$D$24:$BG$323,AT$303)="",$G140=""),"",VLOOKUP($A140,Mitglieder!$D$24:$BG$323,AT$303))</f>
        <v/>
      </c>
      <c r="AU140" s="45" t="str">
        <f ca="1">IF($G140="","",TEXT(VLOOKUP($A140,Mitglieder!$D$24:$BG$323,AU$303),"0.00"))</f>
        <v/>
      </c>
      <c r="AV140" s="45" t="str">
        <f ca="1">IF($G140="","",TEXT(VLOOKUP($A140,Mitglieder!$D$24:$BG$323,AV$303),"0.00"))</f>
        <v/>
      </c>
      <c r="AW140" s="42" t="str">
        <f ca="1">IF($G140="","",VLOOKUP($A140,Mitglieder!$D$24:$BG$323,AW$303))</f>
        <v/>
      </c>
      <c r="AX140" s="54" t="str">
        <f ca="1">IF(OR(VLOOKUP($A140,Mitglieder!$D$24:$BG$323,AX$303)="",$G140=""),"",VLOOKUP($A140,Mitglieder!$D$24:$BG$323,AX$303))</f>
        <v/>
      </c>
      <c r="AY140" s="75" t="str">
        <f t="shared" ca="1" si="4"/>
        <v/>
      </c>
      <c r="AZ140" s="43" t="str">
        <f ca="1">IF($G140="","",TEXT(VLOOKUP($A140,Mitglieder!$C$24:$BG$323,AZ$303),"TT.MM.JJJJ"))</f>
        <v/>
      </c>
      <c r="BA140" s="43" t="str">
        <f ca="1">IF($G140="","",TEXT(VLOOKUP($A140,Mitglieder!$C$24:$BG$323,BA$303),"TT.MM.JJJJ"))</f>
        <v/>
      </c>
      <c r="BB140" s="43" t="str">
        <f ca="1">IF($G140="","",TEXT(VLOOKUP($A140,Mitglieder!$C$24:$BG$323,BB$303),"TT.MM.JJJJ"))</f>
        <v/>
      </c>
      <c r="BC140" s="43" t="str">
        <f ca="1">IF($G140="","",TEXT(VLOOKUP($A140,Mitglieder!$C$24:$BG$323,BC$303),"TT.MM.JJJJ"))</f>
        <v/>
      </c>
      <c r="BD140" s="75" t="str">
        <f t="shared" ca="1" si="5"/>
        <v/>
      </c>
      <c r="BE140" s="42" t="str">
        <f ca="1">IF($G140="","",VLOOKUP($A140,Mitglieder!$D$24:$BG$323,BE$303))</f>
        <v/>
      </c>
      <c r="BF140" s="42" t="str">
        <f ca="1">IF($G140="","",VLOOKUP($A140,Mitglieder!$D$24:$BG$323,BF$303))</f>
        <v/>
      </c>
      <c r="BH140" s="75" t="str">
        <f ca="1">IF(G140="","",AY140+'Details Verein'!$D$25)</f>
        <v/>
      </c>
    </row>
    <row r="141" spans="1:60" x14ac:dyDescent="0.35">
      <c r="A141" s="42">
        <v>141</v>
      </c>
      <c r="B141" s="42"/>
      <c r="C141" s="42">
        <f ca="1">VLOOKUP($A141,Mitglieder!$D$24:$BA$323,C$303)</f>
        <v>1.0299999999999967</v>
      </c>
      <c r="D141" s="42"/>
      <c r="E141" s="42" t="str">
        <f ca="1">IF($G141="","",VLOOKUP($A141,Mitglieder!$D$24:$BG$323,E$303))</f>
        <v/>
      </c>
      <c r="F141" s="54" t="str">
        <f ca="1">IF(OR(VLOOKUP($A141,Mitglieder!$D$24:$BG$323,F$303)="",$G141=""),"",VLOOKUP($A141,Mitglieder!$D$24:$BG$323,F$303))</f>
        <v/>
      </c>
      <c r="G141" s="72" t="str">
        <f ca="1">IF(C141/ROUND(C141,0)=1,VLOOKUP($A141,Mitglieder!$D$24:$BA$323,G$303),"")</f>
        <v/>
      </c>
      <c r="H141" s="42" t="str">
        <f ca="1">IF($G141="","",VLOOKUP($A141,Mitglieder!$D$24:$BG$323,H$303))</f>
        <v/>
      </c>
      <c r="I141" s="54" t="str">
        <f ca="1">IF(OR(VLOOKUP($A141,Mitglieder!$D$24:$BG$323,I$303)="",$G141=""),"",VLOOKUP($A141,Mitglieder!$D$24:$BG$323,I$303))</f>
        <v/>
      </c>
      <c r="J141" s="42" t="str">
        <f ca="1">IF($G141="","",VLOOKUP($A141,Mitglieder!$D$24:$BG$323,J$303))</f>
        <v/>
      </c>
      <c r="K141" s="54" t="str">
        <f ca="1">IF(OR(VLOOKUP($A141,Mitglieder!$D$24:$BG$323,K$303)="",$G141=""),"",VLOOKUP($A141,Mitglieder!$D$24:$BG$323,K$303))</f>
        <v/>
      </c>
      <c r="L141" s="42" t="str">
        <f ca="1">IF($G141="","",VLOOKUP($A141,Mitglieder!$D$24:$BG$323,L$303))</f>
        <v/>
      </c>
      <c r="M141" s="42" t="str">
        <f ca="1">IF($G141="","",VLOOKUP($A141,Mitglieder!$D$24:$BG$323,M$303))</f>
        <v/>
      </c>
      <c r="N141" s="42" t="str">
        <f ca="1">IF($G141="","",VLOOKUP($A141,Mitglieder!$D$24:$BG$323,N$303))</f>
        <v/>
      </c>
      <c r="O141" s="42" t="str">
        <f ca="1">IF($G141="","",VLOOKUP($A141,Mitglieder!$D$24:$BG$323,O$303))</f>
        <v/>
      </c>
      <c r="P141" s="42" t="str">
        <f ca="1">IF($G141="","",VLOOKUP($A141,Mitglieder!$D$24:$BG$323,P$303))</f>
        <v/>
      </c>
      <c r="Q141" s="42" t="str">
        <f ca="1">IF($G141="","",VLOOKUP($A141,Mitglieder!$D$24:$BG$323,Q$303))</f>
        <v/>
      </c>
      <c r="R141" s="54" t="str">
        <f ca="1">IF(OR(VLOOKUP($A141,Mitglieder!$D$24:$BG$323,R$303)="",$G141=""),"",VLOOKUP($A141,Mitglieder!$D$24:$BG$323,R$303))</f>
        <v/>
      </c>
      <c r="S141" s="43" t="str">
        <f ca="1">IF($G141="","",TEXT(VLOOKUP($A141,Mitglieder!$D$24:$BG$323,S$303),"TT.MM.JJJJ"))</f>
        <v/>
      </c>
      <c r="T141" s="43" t="str">
        <f ca="1">IF($G141="","",TEXT(VLOOKUP($A141,Mitglieder!$D$24:$BG$323,T$303),"TT.MM.JJJJ"))</f>
        <v/>
      </c>
      <c r="U141" s="43" t="str">
        <f ca="1">IF($G141="","",TEXT(VLOOKUP($A141,Mitglieder!$D$24:$BG$323,U$303),"TT.MM.JJJJ"))</f>
        <v/>
      </c>
      <c r="V141" s="54" t="str">
        <f ca="1">IF(OR(VLOOKUP($A141,Mitglieder!$D$24:$BG$323,V$303)="",$G141=""),"",VLOOKUP($A141,Mitglieder!$D$24:$BG$323,V$303))</f>
        <v/>
      </c>
      <c r="W141" s="54" t="str">
        <f ca="1">IF(OR(VLOOKUP($A141,Mitglieder!$D$24:$BG$323,W$303)="",$G141=""),"",VLOOKUP($A141,Mitglieder!$D$24:$BG$323,W$303))</f>
        <v/>
      </c>
      <c r="X141" s="54" t="str">
        <f ca="1">IF(OR(VLOOKUP($A141,Mitglieder!$D$24:$BG$323,X$303)="",$G141=""),"",VLOOKUP($A141,Mitglieder!$D$24:$BG$323,X$303))</f>
        <v/>
      </c>
      <c r="Y141" s="54" t="str">
        <f ca="1">IF(OR(VLOOKUP($A141,Mitglieder!$D$24:$BG$323,Y$303)="",$G141=""),"",VLOOKUP($A141,Mitglieder!$D$24:$BG$323,Y$303))</f>
        <v/>
      </c>
      <c r="Z141" s="54" t="str">
        <f ca="1">IF(OR(VLOOKUP($A141,Mitglieder!$D$24:$BG$323,Z$303)="",$G141=""),"",VLOOKUP($A141,Mitglieder!$D$24:$BG$323,Z$303))</f>
        <v/>
      </c>
      <c r="AA141" s="54" t="str">
        <f ca="1">IF(OR(VLOOKUP($A141,Mitglieder!$D$24:$BG$323,AA$303)="",$G141=""),"",VLOOKUP($A141,Mitglieder!$D$24:$BG$323,AA$303))</f>
        <v/>
      </c>
      <c r="AB141" s="54" t="str">
        <f ca="1">IF(OR(VLOOKUP($A141,Mitglieder!$D$24:$BG$323,AB$303)="",$G141=""),"",VLOOKUP($A141,Mitglieder!$D$24:$BG$323,AB$303))</f>
        <v/>
      </c>
      <c r="AC141" s="54" t="str">
        <f ca="1">IF(OR(VLOOKUP($A141,Mitglieder!$D$24:$BG$323,AC$303)="",$G141=""),"",VLOOKUP($A141,Mitglieder!$D$24:$BG$323,AC$303))</f>
        <v/>
      </c>
      <c r="AD141" s="54" t="str">
        <f ca="1">IF(OR(VLOOKUP($A141,Mitglieder!$D$24:$BG$323,AD$303)="",$G141=""),"",VLOOKUP($A141,Mitglieder!$D$24:$BG$323,AD$303))</f>
        <v/>
      </c>
      <c r="AE141" s="54" t="str">
        <f ca="1">IF(OR(VLOOKUP($A141,Mitglieder!$D$24:$BG$323,AE$303)="",$G141=""),"",VLOOKUP($A141,Mitglieder!$D$24:$BG$323,AE$303))</f>
        <v/>
      </c>
      <c r="AF141" s="54" t="str">
        <f ca="1">IF(OR(VLOOKUP($A141,Mitglieder!$D$24:$BG$323,AF$303)="",$G141=""),"",VLOOKUP($A141,Mitglieder!$D$24:$BG$323,AF$303))</f>
        <v/>
      </c>
      <c r="AG141" s="54" t="str">
        <f ca="1">IF(OR(VLOOKUP($A141,Mitglieder!$D$24:$BG$323,AG$303)="",$G141=""),"",VLOOKUP($A141,Mitglieder!$D$24:$BG$323,AG$303))</f>
        <v/>
      </c>
      <c r="AH141" s="54" t="str">
        <f ca="1">IF(OR(VLOOKUP($A141,Mitglieder!$D$24:$BG$323,AH$303)="",$G141=""),"",VLOOKUP($A141,Mitglieder!$D$24:$BG$323,AH$303))</f>
        <v/>
      </c>
      <c r="AI141" s="54" t="str">
        <f ca="1">IF(OR(VLOOKUP($A141,Mitglieder!$D$24:$BG$323,AI$303)="",$G141=""),"",VLOOKUP($A141,Mitglieder!$D$24:$BG$323,AI$303))</f>
        <v/>
      </c>
      <c r="AJ141" s="54" t="str">
        <f ca="1">IF(OR(VLOOKUP($A141,Mitglieder!$D$24:$BG$323,AJ$303)="",$G141=""),"",VLOOKUP($A141,Mitglieder!$D$24:$BG$323,AJ$303))</f>
        <v/>
      </c>
      <c r="AK141" s="54" t="str">
        <f ca="1">IF(OR(VLOOKUP($A141,Mitglieder!$D$24:$BG$323,AK$303)="",$G141=""),"",VLOOKUP($A141,Mitglieder!$D$24:$BG$323,AK$303))</f>
        <v/>
      </c>
      <c r="AL141" s="54" t="str">
        <f ca="1">IF(OR(VLOOKUP($A141,Mitglieder!$D$24:$BG$323,AL$303)="",$G141=""),"",VLOOKUP($A141,Mitglieder!$D$24:$BG$323,AL$303))</f>
        <v/>
      </c>
      <c r="AM141" s="42" t="str">
        <f ca="1">IF($G141="","",VLOOKUP($A141,Mitglieder!$D$24:$BG$323,AM$303))</f>
        <v/>
      </c>
      <c r="AN141" s="54" t="str">
        <f ca="1">IF(OR(VLOOKUP($A141,Mitglieder!$D$24:$BG$323,AN$303)="",$G141=""),"",VLOOKUP($A141,Mitglieder!$D$24:$BG$323,AN$303))</f>
        <v/>
      </c>
      <c r="AO141" s="43" t="str">
        <f ca="1">IF($G141="","",TEXT(VLOOKUP($A141,Mitglieder!$D$24:$BG$323,AO$303),"TT.MM.JJJJ"))</f>
        <v/>
      </c>
      <c r="AP141" s="42" t="str">
        <f ca="1">IF($G141="","",VLOOKUP($A141,Mitglieder!$D$24:$BG$323,AP$303))</f>
        <v/>
      </c>
      <c r="AQ141" s="45" t="str">
        <f ca="1">IF($G141="","",TEXT(VLOOKUP($A141,Mitglieder!$D$24:$BG$323,AQ$303),"0.00"))</f>
        <v/>
      </c>
      <c r="AR141" s="54" t="str">
        <f ca="1">IF(OR(VLOOKUP($A141,Mitglieder!$D$24:$BG$323,AR$303)="",$G141=""),"",VLOOKUP($A141,Mitglieder!$D$24:$BG$323,AR$303))</f>
        <v/>
      </c>
      <c r="AS141" s="45" t="str">
        <f ca="1">IF($G141="","",TEXT(VLOOKUP($A141,Mitglieder!$D$24:$BG$323,AS$303),"0.00"))</f>
        <v/>
      </c>
      <c r="AT141" s="54" t="str">
        <f ca="1">IF(OR(VLOOKUP($A141,Mitglieder!$D$24:$BG$323,AT$303)="",$G141=""),"",VLOOKUP($A141,Mitglieder!$D$24:$BG$323,AT$303))</f>
        <v/>
      </c>
      <c r="AU141" s="45" t="str">
        <f ca="1">IF($G141="","",TEXT(VLOOKUP($A141,Mitglieder!$D$24:$BG$323,AU$303),"0.00"))</f>
        <v/>
      </c>
      <c r="AV141" s="45" t="str">
        <f ca="1">IF($G141="","",TEXT(VLOOKUP($A141,Mitglieder!$D$24:$BG$323,AV$303),"0.00"))</f>
        <v/>
      </c>
      <c r="AW141" s="42" t="str">
        <f ca="1">IF($G141="","",VLOOKUP($A141,Mitglieder!$D$24:$BG$323,AW$303))</f>
        <v/>
      </c>
      <c r="AX141" s="54" t="str">
        <f ca="1">IF(OR(VLOOKUP($A141,Mitglieder!$D$24:$BG$323,AX$303)="",$G141=""),"",VLOOKUP($A141,Mitglieder!$D$24:$BG$323,AX$303))</f>
        <v/>
      </c>
      <c r="AY141" s="75" t="str">
        <f t="shared" ca="1" si="4"/>
        <v/>
      </c>
      <c r="AZ141" s="43" t="str">
        <f ca="1">IF($G141="","",TEXT(VLOOKUP($A141,Mitglieder!$C$24:$BG$323,AZ$303),"TT.MM.JJJJ"))</f>
        <v/>
      </c>
      <c r="BA141" s="43" t="str">
        <f ca="1">IF($G141="","",TEXT(VLOOKUP($A141,Mitglieder!$C$24:$BG$323,BA$303),"TT.MM.JJJJ"))</f>
        <v/>
      </c>
      <c r="BB141" s="43" t="str">
        <f ca="1">IF($G141="","",TEXT(VLOOKUP($A141,Mitglieder!$C$24:$BG$323,BB$303),"TT.MM.JJJJ"))</f>
        <v/>
      </c>
      <c r="BC141" s="43" t="str">
        <f ca="1">IF($G141="","",TEXT(VLOOKUP($A141,Mitglieder!$C$24:$BG$323,BC$303),"TT.MM.JJJJ"))</f>
        <v/>
      </c>
      <c r="BD141" s="75" t="str">
        <f t="shared" ca="1" si="5"/>
        <v/>
      </c>
      <c r="BE141" s="42" t="str">
        <f ca="1">IF($G141="","",VLOOKUP($A141,Mitglieder!$D$24:$BG$323,BE$303))</f>
        <v/>
      </c>
      <c r="BF141" s="42" t="str">
        <f ca="1">IF($G141="","",VLOOKUP($A141,Mitglieder!$D$24:$BG$323,BF$303))</f>
        <v/>
      </c>
      <c r="BH141" s="75" t="str">
        <f ca="1">IF(G141="","",AY141+'Details Verein'!$D$25)</f>
        <v/>
      </c>
    </row>
    <row r="142" spans="1:60" x14ac:dyDescent="0.35">
      <c r="A142" s="42">
        <v>142</v>
      </c>
      <c r="B142" s="42"/>
      <c r="C142" s="42">
        <f ca="1">VLOOKUP($A142,Mitglieder!$D$24:$BA$323,C$303)</f>
        <v>1.0299999999999967</v>
      </c>
      <c r="D142" s="42"/>
      <c r="E142" s="42" t="str">
        <f ca="1">IF($G142="","",VLOOKUP($A142,Mitglieder!$D$24:$BG$323,E$303))</f>
        <v/>
      </c>
      <c r="F142" s="54" t="str">
        <f ca="1">IF(OR(VLOOKUP($A142,Mitglieder!$D$24:$BG$323,F$303)="",$G142=""),"",VLOOKUP($A142,Mitglieder!$D$24:$BG$323,F$303))</f>
        <v/>
      </c>
      <c r="G142" s="72" t="str">
        <f ca="1">IF(C142/ROUND(C142,0)=1,VLOOKUP($A142,Mitglieder!$D$24:$BA$323,G$303),"")</f>
        <v/>
      </c>
      <c r="H142" s="42" t="str">
        <f ca="1">IF($G142="","",VLOOKUP($A142,Mitglieder!$D$24:$BG$323,H$303))</f>
        <v/>
      </c>
      <c r="I142" s="54" t="str">
        <f ca="1">IF(OR(VLOOKUP($A142,Mitglieder!$D$24:$BG$323,I$303)="",$G142=""),"",VLOOKUP($A142,Mitglieder!$D$24:$BG$323,I$303))</f>
        <v/>
      </c>
      <c r="J142" s="42" t="str">
        <f ca="1">IF($G142="","",VLOOKUP($A142,Mitglieder!$D$24:$BG$323,J$303))</f>
        <v/>
      </c>
      <c r="K142" s="54" t="str">
        <f ca="1">IF(OR(VLOOKUP($A142,Mitglieder!$D$24:$BG$323,K$303)="",$G142=""),"",VLOOKUP($A142,Mitglieder!$D$24:$BG$323,K$303))</f>
        <v/>
      </c>
      <c r="L142" s="42" t="str">
        <f ca="1">IF($G142="","",VLOOKUP($A142,Mitglieder!$D$24:$BG$323,L$303))</f>
        <v/>
      </c>
      <c r="M142" s="42" t="str">
        <f ca="1">IF($G142="","",VLOOKUP($A142,Mitglieder!$D$24:$BG$323,M$303))</f>
        <v/>
      </c>
      <c r="N142" s="42" t="str">
        <f ca="1">IF($G142="","",VLOOKUP($A142,Mitglieder!$D$24:$BG$323,N$303))</f>
        <v/>
      </c>
      <c r="O142" s="42" t="str">
        <f ca="1">IF($G142="","",VLOOKUP($A142,Mitglieder!$D$24:$BG$323,O$303))</f>
        <v/>
      </c>
      <c r="P142" s="42" t="str">
        <f ca="1">IF($G142="","",VLOOKUP($A142,Mitglieder!$D$24:$BG$323,P$303))</f>
        <v/>
      </c>
      <c r="Q142" s="42" t="str">
        <f ca="1">IF($G142="","",VLOOKUP($A142,Mitglieder!$D$24:$BG$323,Q$303))</f>
        <v/>
      </c>
      <c r="R142" s="54" t="str">
        <f ca="1">IF(OR(VLOOKUP($A142,Mitglieder!$D$24:$BG$323,R$303)="",$G142=""),"",VLOOKUP($A142,Mitglieder!$D$24:$BG$323,R$303))</f>
        <v/>
      </c>
      <c r="S142" s="43" t="str">
        <f ca="1">IF($G142="","",TEXT(VLOOKUP($A142,Mitglieder!$D$24:$BG$323,S$303),"TT.MM.JJJJ"))</f>
        <v/>
      </c>
      <c r="T142" s="43" t="str">
        <f ca="1">IF($G142="","",TEXT(VLOOKUP($A142,Mitglieder!$D$24:$BG$323,T$303),"TT.MM.JJJJ"))</f>
        <v/>
      </c>
      <c r="U142" s="43" t="str">
        <f ca="1">IF($G142="","",TEXT(VLOOKUP($A142,Mitglieder!$D$24:$BG$323,U$303),"TT.MM.JJJJ"))</f>
        <v/>
      </c>
      <c r="V142" s="54" t="str">
        <f ca="1">IF(OR(VLOOKUP($A142,Mitglieder!$D$24:$BG$323,V$303)="",$G142=""),"",VLOOKUP($A142,Mitglieder!$D$24:$BG$323,V$303))</f>
        <v/>
      </c>
      <c r="W142" s="54" t="str">
        <f ca="1">IF(OR(VLOOKUP($A142,Mitglieder!$D$24:$BG$323,W$303)="",$G142=""),"",VLOOKUP($A142,Mitglieder!$D$24:$BG$323,W$303))</f>
        <v/>
      </c>
      <c r="X142" s="54" t="str">
        <f ca="1">IF(OR(VLOOKUP($A142,Mitglieder!$D$24:$BG$323,X$303)="",$G142=""),"",VLOOKUP($A142,Mitglieder!$D$24:$BG$323,X$303))</f>
        <v/>
      </c>
      <c r="Y142" s="54" t="str">
        <f ca="1">IF(OR(VLOOKUP($A142,Mitglieder!$D$24:$BG$323,Y$303)="",$G142=""),"",VLOOKUP($A142,Mitglieder!$D$24:$BG$323,Y$303))</f>
        <v/>
      </c>
      <c r="Z142" s="54" t="str">
        <f ca="1">IF(OR(VLOOKUP($A142,Mitglieder!$D$24:$BG$323,Z$303)="",$G142=""),"",VLOOKUP($A142,Mitglieder!$D$24:$BG$323,Z$303))</f>
        <v/>
      </c>
      <c r="AA142" s="54" t="str">
        <f ca="1">IF(OR(VLOOKUP($A142,Mitglieder!$D$24:$BG$323,AA$303)="",$G142=""),"",VLOOKUP($A142,Mitglieder!$D$24:$BG$323,AA$303))</f>
        <v/>
      </c>
      <c r="AB142" s="54" t="str">
        <f ca="1">IF(OR(VLOOKUP($A142,Mitglieder!$D$24:$BG$323,AB$303)="",$G142=""),"",VLOOKUP($A142,Mitglieder!$D$24:$BG$323,AB$303))</f>
        <v/>
      </c>
      <c r="AC142" s="54" t="str">
        <f ca="1">IF(OR(VLOOKUP($A142,Mitglieder!$D$24:$BG$323,AC$303)="",$G142=""),"",VLOOKUP($A142,Mitglieder!$D$24:$BG$323,AC$303))</f>
        <v/>
      </c>
      <c r="AD142" s="54" t="str">
        <f ca="1">IF(OR(VLOOKUP($A142,Mitglieder!$D$24:$BG$323,AD$303)="",$G142=""),"",VLOOKUP($A142,Mitglieder!$D$24:$BG$323,AD$303))</f>
        <v/>
      </c>
      <c r="AE142" s="54" t="str">
        <f ca="1">IF(OR(VLOOKUP($A142,Mitglieder!$D$24:$BG$323,AE$303)="",$G142=""),"",VLOOKUP($A142,Mitglieder!$D$24:$BG$323,AE$303))</f>
        <v/>
      </c>
      <c r="AF142" s="54" t="str">
        <f ca="1">IF(OR(VLOOKUP($A142,Mitglieder!$D$24:$BG$323,AF$303)="",$G142=""),"",VLOOKUP($A142,Mitglieder!$D$24:$BG$323,AF$303))</f>
        <v/>
      </c>
      <c r="AG142" s="54" t="str">
        <f ca="1">IF(OR(VLOOKUP($A142,Mitglieder!$D$24:$BG$323,AG$303)="",$G142=""),"",VLOOKUP($A142,Mitglieder!$D$24:$BG$323,AG$303))</f>
        <v/>
      </c>
      <c r="AH142" s="54" t="str">
        <f ca="1">IF(OR(VLOOKUP($A142,Mitglieder!$D$24:$BG$323,AH$303)="",$G142=""),"",VLOOKUP($A142,Mitglieder!$D$24:$BG$323,AH$303))</f>
        <v/>
      </c>
      <c r="AI142" s="54" t="str">
        <f ca="1">IF(OR(VLOOKUP($A142,Mitglieder!$D$24:$BG$323,AI$303)="",$G142=""),"",VLOOKUP($A142,Mitglieder!$D$24:$BG$323,AI$303))</f>
        <v/>
      </c>
      <c r="AJ142" s="54" t="str">
        <f ca="1">IF(OR(VLOOKUP($A142,Mitglieder!$D$24:$BG$323,AJ$303)="",$G142=""),"",VLOOKUP($A142,Mitglieder!$D$24:$BG$323,AJ$303))</f>
        <v/>
      </c>
      <c r="AK142" s="54" t="str">
        <f ca="1">IF(OR(VLOOKUP($A142,Mitglieder!$D$24:$BG$323,AK$303)="",$G142=""),"",VLOOKUP($A142,Mitglieder!$D$24:$BG$323,AK$303))</f>
        <v/>
      </c>
      <c r="AL142" s="54" t="str">
        <f ca="1">IF(OR(VLOOKUP($A142,Mitglieder!$D$24:$BG$323,AL$303)="",$G142=""),"",VLOOKUP($A142,Mitglieder!$D$24:$BG$323,AL$303))</f>
        <v/>
      </c>
      <c r="AM142" s="42" t="str">
        <f ca="1">IF($G142="","",VLOOKUP($A142,Mitglieder!$D$24:$BG$323,AM$303))</f>
        <v/>
      </c>
      <c r="AN142" s="54" t="str">
        <f ca="1">IF(OR(VLOOKUP($A142,Mitglieder!$D$24:$BG$323,AN$303)="",$G142=""),"",VLOOKUP($A142,Mitglieder!$D$24:$BG$323,AN$303))</f>
        <v/>
      </c>
      <c r="AO142" s="43" t="str">
        <f ca="1">IF($G142="","",TEXT(VLOOKUP($A142,Mitglieder!$D$24:$BG$323,AO$303),"TT.MM.JJJJ"))</f>
        <v/>
      </c>
      <c r="AP142" s="42" t="str">
        <f ca="1">IF($G142="","",VLOOKUP($A142,Mitglieder!$D$24:$BG$323,AP$303))</f>
        <v/>
      </c>
      <c r="AQ142" s="45" t="str">
        <f ca="1">IF($G142="","",TEXT(VLOOKUP($A142,Mitglieder!$D$24:$BG$323,AQ$303),"0.00"))</f>
        <v/>
      </c>
      <c r="AR142" s="54" t="str">
        <f ca="1">IF(OR(VLOOKUP($A142,Mitglieder!$D$24:$BG$323,AR$303)="",$G142=""),"",VLOOKUP($A142,Mitglieder!$D$24:$BG$323,AR$303))</f>
        <v/>
      </c>
      <c r="AS142" s="45" t="str">
        <f ca="1">IF($G142="","",TEXT(VLOOKUP($A142,Mitglieder!$D$24:$BG$323,AS$303),"0.00"))</f>
        <v/>
      </c>
      <c r="AT142" s="54" t="str">
        <f ca="1">IF(OR(VLOOKUP($A142,Mitglieder!$D$24:$BG$323,AT$303)="",$G142=""),"",VLOOKUP($A142,Mitglieder!$D$24:$BG$323,AT$303))</f>
        <v/>
      </c>
      <c r="AU142" s="45" t="str">
        <f ca="1">IF($G142="","",TEXT(VLOOKUP($A142,Mitglieder!$D$24:$BG$323,AU$303),"0.00"))</f>
        <v/>
      </c>
      <c r="AV142" s="45" t="str">
        <f ca="1">IF($G142="","",TEXT(VLOOKUP($A142,Mitglieder!$D$24:$BG$323,AV$303),"0.00"))</f>
        <v/>
      </c>
      <c r="AW142" s="42" t="str">
        <f ca="1">IF($G142="","",VLOOKUP($A142,Mitglieder!$D$24:$BG$323,AW$303))</f>
        <v/>
      </c>
      <c r="AX142" s="54" t="str">
        <f ca="1">IF(OR(VLOOKUP($A142,Mitglieder!$D$24:$BG$323,AX$303)="",$G142=""),"",VLOOKUP($A142,Mitglieder!$D$24:$BG$323,AX$303))</f>
        <v/>
      </c>
      <c r="AY142" s="75" t="str">
        <f t="shared" ca="1" si="4"/>
        <v/>
      </c>
      <c r="AZ142" s="43" t="str">
        <f ca="1">IF($G142="","",TEXT(VLOOKUP($A142,Mitglieder!$C$24:$BG$323,AZ$303),"TT.MM.JJJJ"))</f>
        <v/>
      </c>
      <c r="BA142" s="43" t="str">
        <f ca="1">IF($G142="","",TEXT(VLOOKUP($A142,Mitglieder!$C$24:$BG$323,BA$303),"TT.MM.JJJJ"))</f>
        <v/>
      </c>
      <c r="BB142" s="43" t="str">
        <f ca="1">IF($G142="","",TEXT(VLOOKUP($A142,Mitglieder!$C$24:$BG$323,BB$303),"TT.MM.JJJJ"))</f>
        <v/>
      </c>
      <c r="BC142" s="43" t="str">
        <f ca="1">IF($G142="","",TEXT(VLOOKUP($A142,Mitglieder!$C$24:$BG$323,BC$303),"TT.MM.JJJJ"))</f>
        <v/>
      </c>
      <c r="BD142" s="75" t="str">
        <f t="shared" ca="1" si="5"/>
        <v/>
      </c>
      <c r="BE142" s="42" t="str">
        <f ca="1">IF($G142="","",VLOOKUP($A142,Mitglieder!$D$24:$BG$323,BE$303))</f>
        <v/>
      </c>
      <c r="BF142" s="42" t="str">
        <f ca="1">IF($G142="","",VLOOKUP($A142,Mitglieder!$D$24:$BG$323,BF$303))</f>
        <v/>
      </c>
      <c r="BH142" s="75" t="str">
        <f ca="1">IF(G142="","",AY142+'Details Verein'!$D$25)</f>
        <v/>
      </c>
    </row>
    <row r="143" spans="1:60" x14ac:dyDescent="0.35">
      <c r="A143" s="42">
        <v>143</v>
      </c>
      <c r="B143" s="42"/>
      <c r="C143" s="42">
        <f ca="1">VLOOKUP($A143,Mitglieder!$D$24:$BA$323,C$303)</f>
        <v>1.0299999999999967</v>
      </c>
      <c r="D143" s="42"/>
      <c r="E143" s="42" t="str">
        <f ca="1">IF($G143="","",VLOOKUP($A143,Mitglieder!$D$24:$BG$323,E$303))</f>
        <v/>
      </c>
      <c r="F143" s="54" t="str">
        <f ca="1">IF(OR(VLOOKUP($A143,Mitglieder!$D$24:$BG$323,F$303)="",$G143=""),"",VLOOKUP($A143,Mitglieder!$D$24:$BG$323,F$303))</f>
        <v/>
      </c>
      <c r="G143" s="72" t="str">
        <f ca="1">IF(C143/ROUND(C143,0)=1,VLOOKUP($A143,Mitglieder!$D$24:$BA$323,G$303),"")</f>
        <v/>
      </c>
      <c r="H143" s="42" t="str">
        <f ca="1">IF($G143="","",VLOOKUP($A143,Mitglieder!$D$24:$BG$323,H$303))</f>
        <v/>
      </c>
      <c r="I143" s="54" t="str">
        <f ca="1">IF(OR(VLOOKUP($A143,Mitglieder!$D$24:$BG$323,I$303)="",$G143=""),"",VLOOKUP($A143,Mitglieder!$D$24:$BG$323,I$303))</f>
        <v/>
      </c>
      <c r="J143" s="42" t="str">
        <f ca="1">IF($G143="","",VLOOKUP($A143,Mitglieder!$D$24:$BG$323,J$303))</f>
        <v/>
      </c>
      <c r="K143" s="54" t="str">
        <f ca="1">IF(OR(VLOOKUP($A143,Mitglieder!$D$24:$BG$323,K$303)="",$G143=""),"",VLOOKUP($A143,Mitglieder!$D$24:$BG$323,K$303))</f>
        <v/>
      </c>
      <c r="L143" s="42" t="str">
        <f ca="1">IF($G143="","",VLOOKUP($A143,Mitglieder!$D$24:$BG$323,L$303))</f>
        <v/>
      </c>
      <c r="M143" s="42" t="str">
        <f ca="1">IF($G143="","",VLOOKUP($A143,Mitglieder!$D$24:$BG$323,M$303))</f>
        <v/>
      </c>
      <c r="N143" s="42" t="str">
        <f ca="1">IF($G143="","",VLOOKUP($A143,Mitglieder!$D$24:$BG$323,N$303))</f>
        <v/>
      </c>
      <c r="O143" s="42" t="str">
        <f ca="1">IF($G143="","",VLOOKUP($A143,Mitglieder!$D$24:$BG$323,O$303))</f>
        <v/>
      </c>
      <c r="P143" s="42" t="str">
        <f ca="1">IF($G143="","",VLOOKUP($A143,Mitglieder!$D$24:$BG$323,P$303))</f>
        <v/>
      </c>
      <c r="Q143" s="42" t="str">
        <f ca="1">IF($G143="","",VLOOKUP($A143,Mitglieder!$D$24:$BG$323,Q$303))</f>
        <v/>
      </c>
      <c r="R143" s="54" t="str">
        <f ca="1">IF(OR(VLOOKUP($A143,Mitglieder!$D$24:$BG$323,R$303)="",$G143=""),"",VLOOKUP($A143,Mitglieder!$D$24:$BG$323,R$303))</f>
        <v/>
      </c>
      <c r="S143" s="43" t="str">
        <f ca="1">IF($G143="","",TEXT(VLOOKUP($A143,Mitglieder!$D$24:$BG$323,S$303),"TT.MM.JJJJ"))</f>
        <v/>
      </c>
      <c r="T143" s="43" t="str">
        <f ca="1">IF($G143="","",TEXT(VLOOKUP($A143,Mitglieder!$D$24:$BG$323,T$303),"TT.MM.JJJJ"))</f>
        <v/>
      </c>
      <c r="U143" s="43" t="str">
        <f ca="1">IF($G143="","",TEXT(VLOOKUP($A143,Mitglieder!$D$24:$BG$323,U$303),"TT.MM.JJJJ"))</f>
        <v/>
      </c>
      <c r="V143" s="54" t="str">
        <f ca="1">IF(OR(VLOOKUP($A143,Mitglieder!$D$24:$BG$323,V$303)="",$G143=""),"",VLOOKUP($A143,Mitglieder!$D$24:$BG$323,V$303))</f>
        <v/>
      </c>
      <c r="W143" s="54" t="str">
        <f ca="1">IF(OR(VLOOKUP($A143,Mitglieder!$D$24:$BG$323,W$303)="",$G143=""),"",VLOOKUP($A143,Mitglieder!$D$24:$BG$323,W$303))</f>
        <v/>
      </c>
      <c r="X143" s="54" t="str">
        <f ca="1">IF(OR(VLOOKUP($A143,Mitglieder!$D$24:$BG$323,X$303)="",$G143=""),"",VLOOKUP($A143,Mitglieder!$D$24:$BG$323,X$303))</f>
        <v/>
      </c>
      <c r="Y143" s="54" t="str">
        <f ca="1">IF(OR(VLOOKUP($A143,Mitglieder!$D$24:$BG$323,Y$303)="",$G143=""),"",VLOOKUP($A143,Mitglieder!$D$24:$BG$323,Y$303))</f>
        <v/>
      </c>
      <c r="Z143" s="54" t="str">
        <f ca="1">IF(OR(VLOOKUP($A143,Mitglieder!$D$24:$BG$323,Z$303)="",$G143=""),"",VLOOKUP($A143,Mitglieder!$D$24:$BG$323,Z$303))</f>
        <v/>
      </c>
      <c r="AA143" s="54" t="str">
        <f ca="1">IF(OR(VLOOKUP($A143,Mitglieder!$D$24:$BG$323,AA$303)="",$G143=""),"",VLOOKUP($A143,Mitglieder!$D$24:$BG$323,AA$303))</f>
        <v/>
      </c>
      <c r="AB143" s="54" t="str">
        <f ca="1">IF(OR(VLOOKUP($A143,Mitglieder!$D$24:$BG$323,AB$303)="",$G143=""),"",VLOOKUP($A143,Mitglieder!$D$24:$BG$323,AB$303))</f>
        <v/>
      </c>
      <c r="AC143" s="54" t="str">
        <f ca="1">IF(OR(VLOOKUP($A143,Mitglieder!$D$24:$BG$323,AC$303)="",$G143=""),"",VLOOKUP($A143,Mitglieder!$D$24:$BG$323,AC$303))</f>
        <v/>
      </c>
      <c r="AD143" s="54" t="str">
        <f ca="1">IF(OR(VLOOKUP($A143,Mitglieder!$D$24:$BG$323,AD$303)="",$G143=""),"",VLOOKUP($A143,Mitglieder!$D$24:$BG$323,AD$303))</f>
        <v/>
      </c>
      <c r="AE143" s="54" t="str">
        <f ca="1">IF(OR(VLOOKUP($A143,Mitglieder!$D$24:$BG$323,AE$303)="",$G143=""),"",VLOOKUP($A143,Mitglieder!$D$24:$BG$323,AE$303))</f>
        <v/>
      </c>
      <c r="AF143" s="54" t="str">
        <f ca="1">IF(OR(VLOOKUP($A143,Mitglieder!$D$24:$BG$323,AF$303)="",$G143=""),"",VLOOKUP($A143,Mitglieder!$D$24:$BG$323,AF$303))</f>
        <v/>
      </c>
      <c r="AG143" s="54" t="str">
        <f ca="1">IF(OR(VLOOKUP($A143,Mitglieder!$D$24:$BG$323,AG$303)="",$G143=""),"",VLOOKUP($A143,Mitglieder!$D$24:$BG$323,AG$303))</f>
        <v/>
      </c>
      <c r="AH143" s="54" t="str">
        <f ca="1">IF(OR(VLOOKUP($A143,Mitglieder!$D$24:$BG$323,AH$303)="",$G143=""),"",VLOOKUP($A143,Mitglieder!$D$24:$BG$323,AH$303))</f>
        <v/>
      </c>
      <c r="AI143" s="54" t="str">
        <f ca="1">IF(OR(VLOOKUP($A143,Mitglieder!$D$24:$BG$323,AI$303)="",$G143=""),"",VLOOKUP($A143,Mitglieder!$D$24:$BG$323,AI$303))</f>
        <v/>
      </c>
      <c r="AJ143" s="54" t="str">
        <f ca="1">IF(OR(VLOOKUP($A143,Mitglieder!$D$24:$BG$323,AJ$303)="",$G143=""),"",VLOOKUP($A143,Mitglieder!$D$24:$BG$323,AJ$303))</f>
        <v/>
      </c>
      <c r="AK143" s="54" t="str">
        <f ca="1">IF(OR(VLOOKUP($A143,Mitglieder!$D$24:$BG$323,AK$303)="",$G143=""),"",VLOOKUP($A143,Mitglieder!$D$24:$BG$323,AK$303))</f>
        <v/>
      </c>
      <c r="AL143" s="54" t="str">
        <f ca="1">IF(OR(VLOOKUP($A143,Mitglieder!$D$24:$BG$323,AL$303)="",$G143=""),"",VLOOKUP($A143,Mitglieder!$D$24:$BG$323,AL$303))</f>
        <v/>
      </c>
      <c r="AM143" s="42" t="str">
        <f ca="1">IF($G143="","",VLOOKUP($A143,Mitglieder!$D$24:$BG$323,AM$303))</f>
        <v/>
      </c>
      <c r="AN143" s="54" t="str">
        <f ca="1">IF(OR(VLOOKUP($A143,Mitglieder!$D$24:$BG$323,AN$303)="",$G143=""),"",VLOOKUP($A143,Mitglieder!$D$24:$BG$323,AN$303))</f>
        <v/>
      </c>
      <c r="AO143" s="43" t="str">
        <f ca="1">IF($G143="","",TEXT(VLOOKUP($A143,Mitglieder!$D$24:$BG$323,AO$303),"TT.MM.JJJJ"))</f>
        <v/>
      </c>
      <c r="AP143" s="42" t="str">
        <f ca="1">IF($G143="","",VLOOKUP($A143,Mitglieder!$D$24:$BG$323,AP$303))</f>
        <v/>
      </c>
      <c r="AQ143" s="45" t="str">
        <f ca="1">IF($G143="","",TEXT(VLOOKUP($A143,Mitglieder!$D$24:$BG$323,AQ$303),"0.00"))</f>
        <v/>
      </c>
      <c r="AR143" s="54" t="str">
        <f ca="1">IF(OR(VLOOKUP($A143,Mitglieder!$D$24:$BG$323,AR$303)="",$G143=""),"",VLOOKUP($A143,Mitglieder!$D$24:$BG$323,AR$303))</f>
        <v/>
      </c>
      <c r="AS143" s="45" t="str">
        <f ca="1">IF($G143="","",TEXT(VLOOKUP($A143,Mitglieder!$D$24:$BG$323,AS$303),"0.00"))</f>
        <v/>
      </c>
      <c r="AT143" s="54" t="str">
        <f ca="1">IF(OR(VLOOKUP($A143,Mitglieder!$D$24:$BG$323,AT$303)="",$G143=""),"",VLOOKUP($A143,Mitglieder!$D$24:$BG$323,AT$303))</f>
        <v/>
      </c>
      <c r="AU143" s="45" t="str">
        <f ca="1">IF($G143="","",TEXT(VLOOKUP($A143,Mitglieder!$D$24:$BG$323,AU$303),"0.00"))</f>
        <v/>
      </c>
      <c r="AV143" s="45" t="str">
        <f ca="1">IF($G143="","",TEXT(VLOOKUP($A143,Mitglieder!$D$24:$BG$323,AV$303),"0.00"))</f>
        <v/>
      </c>
      <c r="AW143" s="42" t="str">
        <f ca="1">IF($G143="","",VLOOKUP($A143,Mitglieder!$D$24:$BG$323,AW$303))</f>
        <v/>
      </c>
      <c r="AX143" s="54" t="str">
        <f ca="1">IF(OR(VLOOKUP($A143,Mitglieder!$D$24:$BG$323,AX$303)="",$G143=""),"",VLOOKUP($A143,Mitglieder!$D$24:$BG$323,AX$303))</f>
        <v/>
      </c>
      <c r="AY143" s="75" t="str">
        <f t="shared" ca="1" si="4"/>
        <v/>
      </c>
      <c r="AZ143" s="43" t="str">
        <f ca="1">IF($G143="","",TEXT(VLOOKUP($A143,Mitglieder!$C$24:$BG$323,AZ$303),"TT.MM.JJJJ"))</f>
        <v/>
      </c>
      <c r="BA143" s="43" t="str">
        <f ca="1">IF($G143="","",TEXT(VLOOKUP($A143,Mitglieder!$C$24:$BG$323,BA$303),"TT.MM.JJJJ"))</f>
        <v/>
      </c>
      <c r="BB143" s="43" t="str">
        <f ca="1">IF($G143="","",TEXT(VLOOKUP($A143,Mitglieder!$C$24:$BG$323,BB$303),"TT.MM.JJJJ"))</f>
        <v/>
      </c>
      <c r="BC143" s="43" t="str">
        <f ca="1">IF($G143="","",TEXT(VLOOKUP($A143,Mitglieder!$C$24:$BG$323,BC$303),"TT.MM.JJJJ"))</f>
        <v/>
      </c>
      <c r="BD143" s="75" t="str">
        <f t="shared" ca="1" si="5"/>
        <v/>
      </c>
      <c r="BE143" s="42" t="str">
        <f ca="1">IF($G143="","",VLOOKUP($A143,Mitglieder!$D$24:$BG$323,BE$303))</f>
        <v/>
      </c>
      <c r="BF143" s="42" t="str">
        <f ca="1">IF($G143="","",VLOOKUP($A143,Mitglieder!$D$24:$BG$323,BF$303))</f>
        <v/>
      </c>
      <c r="BH143" s="75" t="str">
        <f ca="1">IF(G143="","",AY143+'Details Verein'!$D$25)</f>
        <v/>
      </c>
    </row>
    <row r="144" spans="1:60" x14ac:dyDescent="0.35">
      <c r="A144" s="42">
        <v>144</v>
      </c>
      <c r="B144" s="42"/>
      <c r="C144" s="42">
        <f ca="1">VLOOKUP($A144,Mitglieder!$D$24:$BA$323,C$303)</f>
        <v>1.0299999999999967</v>
      </c>
      <c r="D144" s="42"/>
      <c r="E144" s="42" t="str">
        <f ca="1">IF($G144="","",VLOOKUP($A144,Mitglieder!$D$24:$BG$323,E$303))</f>
        <v/>
      </c>
      <c r="F144" s="54" t="str">
        <f ca="1">IF(OR(VLOOKUP($A144,Mitglieder!$D$24:$BG$323,F$303)="",$G144=""),"",VLOOKUP($A144,Mitglieder!$D$24:$BG$323,F$303))</f>
        <v/>
      </c>
      <c r="G144" s="72" t="str">
        <f ca="1">IF(C144/ROUND(C144,0)=1,VLOOKUP($A144,Mitglieder!$D$24:$BA$323,G$303),"")</f>
        <v/>
      </c>
      <c r="H144" s="42" t="str">
        <f ca="1">IF($G144="","",VLOOKUP($A144,Mitglieder!$D$24:$BG$323,H$303))</f>
        <v/>
      </c>
      <c r="I144" s="54" t="str">
        <f ca="1">IF(OR(VLOOKUP($A144,Mitglieder!$D$24:$BG$323,I$303)="",$G144=""),"",VLOOKUP($A144,Mitglieder!$D$24:$BG$323,I$303))</f>
        <v/>
      </c>
      <c r="J144" s="42" t="str">
        <f ca="1">IF($G144="","",VLOOKUP($A144,Mitglieder!$D$24:$BG$323,J$303))</f>
        <v/>
      </c>
      <c r="K144" s="54" t="str">
        <f ca="1">IF(OR(VLOOKUP($A144,Mitglieder!$D$24:$BG$323,K$303)="",$G144=""),"",VLOOKUP($A144,Mitglieder!$D$24:$BG$323,K$303))</f>
        <v/>
      </c>
      <c r="L144" s="42" t="str">
        <f ca="1">IF($G144="","",VLOOKUP($A144,Mitglieder!$D$24:$BG$323,L$303))</f>
        <v/>
      </c>
      <c r="M144" s="42" t="str">
        <f ca="1">IF($G144="","",VLOOKUP($A144,Mitglieder!$D$24:$BG$323,M$303))</f>
        <v/>
      </c>
      <c r="N144" s="42" t="str">
        <f ca="1">IF($G144="","",VLOOKUP($A144,Mitglieder!$D$24:$BG$323,N$303))</f>
        <v/>
      </c>
      <c r="O144" s="42" t="str">
        <f ca="1">IF($G144="","",VLOOKUP($A144,Mitglieder!$D$24:$BG$323,O$303))</f>
        <v/>
      </c>
      <c r="P144" s="42" t="str">
        <f ca="1">IF($G144="","",VLOOKUP($A144,Mitglieder!$D$24:$BG$323,P$303))</f>
        <v/>
      </c>
      <c r="Q144" s="42" t="str">
        <f ca="1">IF($G144="","",VLOOKUP($A144,Mitglieder!$D$24:$BG$323,Q$303))</f>
        <v/>
      </c>
      <c r="R144" s="54" t="str">
        <f ca="1">IF(OR(VLOOKUP($A144,Mitglieder!$D$24:$BG$323,R$303)="",$G144=""),"",VLOOKUP($A144,Mitglieder!$D$24:$BG$323,R$303))</f>
        <v/>
      </c>
      <c r="S144" s="43" t="str">
        <f ca="1">IF($G144="","",TEXT(VLOOKUP($A144,Mitglieder!$D$24:$BG$323,S$303),"TT.MM.JJJJ"))</f>
        <v/>
      </c>
      <c r="T144" s="43" t="str">
        <f ca="1">IF($G144="","",TEXT(VLOOKUP($A144,Mitglieder!$D$24:$BG$323,T$303),"TT.MM.JJJJ"))</f>
        <v/>
      </c>
      <c r="U144" s="43" t="str">
        <f ca="1">IF($G144="","",TEXT(VLOOKUP($A144,Mitglieder!$D$24:$BG$323,U$303),"TT.MM.JJJJ"))</f>
        <v/>
      </c>
      <c r="V144" s="54" t="str">
        <f ca="1">IF(OR(VLOOKUP($A144,Mitglieder!$D$24:$BG$323,V$303)="",$G144=""),"",VLOOKUP($A144,Mitglieder!$D$24:$BG$323,V$303))</f>
        <v/>
      </c>
      <c r="W144" s="54" t="str">
        <f ca="1">IF(OR(VLOOKUP($A144,Mitglieder!$D$24:$BG$323,W$303)="",$G144=""),"",VLOOKUP($A144,Mitglieder!$D$24:$BG$323,W$303))</f>
        <v/>
      </c>
      <c r="X144" s="54" t="str">
        <f ca="1">IF(OR(VLOOKUP($A144,Mitglieder!$D$24:$BG$323,X$303)="",$G144=""),"",VLOOKUP($A144,Mitglieder!$D$24:$BG$323,X$303))</f>
        <v/>
      </c>
      <c r="Y144" s="54" t="str">
        <f ca="1">IF(OR(VLOOKUP($A144,Mitglieder!$D$24:$BG$323,Y$303)="",$G144=""),"",VLOOKUP($A144,Mitglieder!$D$24:$BG$323,Y$303))</f>
        <v/>
      </c>
      <c r="Z144" s="54" t="str">
        <f ca="1">IF(OR(VLOOKUP($A144,Mitglieder!$D$24:$BG$323,Z$303)="",$G144=""),"",VLOOKUP($A144,Mitglieder!$D$24:$BG$323,Z$303))</f>
        <v/>
      </c>
      <c r="AA144" s="54" t="str">
        <f ca="1">IF(OR(VLOOKUP($A144,Mitglieder!$D$24:$BG$323,AA$303)="",$G144=""),"",VLOOKUP($A144,Mitglieder!$D$24:$BG$323,AA$303))</f>
        <v/>
      </c>
      <c r="AB144" s="54" t="str">
        <f ca="1">IF(OR(VLOOKUP($A144,Mitglieder!$D$24:$BG$323,AB$303)="",$G144=""),"",VLOOKUP($A144,Mitglieder!$D$24:$BG$323,AB$303))</f>
        <v/>
      </c>
      <c r="AC144" s="54" t="str">
        <f ca="1">IF(OR(VLOOKUP($A144,Mitglieder!$D$24:$BG$323,AC$303)="",$G144=""),"",VLOOKUP($A144,Mitglieder!$D$24:$BG$323,AC$303))</f>
        <v/>
      </c>
      <c r="AD144" s="54" t="str">
        <f ca="1">IF(OR(VLOOKUP($A144,Mitglieder!$D$24:$BG$323,AD$303)="",$G144=""),"",VLOOKUP($A144,Mitglieder!$D$24:$BG$323,AD$303))</f>
        <v/>
      </c>
      <c r="AE144" s="54" t="str">
        <f ca="1">IF(OR(VLOOKUP($A144,Mitglieder!$D$24:$BG$323,AE$303)="",$G144=""),"",VLOOKUP($A144,Mitglieder!$D$24:$BG$323,AE$303))</f>
        <v/>
      </c>
      <c r="AF144" s="54" t="str">
        <f ca="1">IF(OR(VLOOKUP($A144,Mitglieder!$D$24:$BG$323,AF$303)="",$G144=""),"",VLOOKUP($A144,Mitglieder!$D$24:$BG$323,AF$303))</f>
        <v/>
      </c>
      <c r="AG144" s="54" t="str">
        <f ca="1">IF(OR(VLOOKUP($A144,Mitglieder!$D$24:$BG$323,AG$303)="",$G144=""),"",VLOOKUP($A144,Mitglieder!$D$24:$BG$323,AG$303))</f>
        <v/>
      </c>
      <c r="AH144" s="54" t="str">
        <f ca="1">IF(OR(VLOOKUP($A144,Mitglieder!$D$24:$BG$323,AH$303)="",$G144=""),"",VLOOKUP($A144,Mitglieder!$D$24:$BG$323,AH$303))</f>
        <v/>
      </c>
      <c r="AI144" s="54" t="str">
        <f ca="1">IF(OR(VLOOKUP($A144,Mitglieder!$D$24:$BG$323,AI$303)="",$G144=""),"",VLOOKUP($A144,Mitglieder!$D$24:$BG$323,AI$303))</f>
        <v/>
      </c>
      <c r="AJ144" s="54" t="str">
        <f ca="1">IF(OR(VLOOKUP($A144,Mitglieder!$D$24:$BG$323,AJ$303)="",$G144=""),"",VLOOKUP($A144,Mitglieder!$D$24:$BG$323,AJ$303))</f>
        <v/>
      </c>
      <c r="AK144" s="54" t="str">
        <f ca="1">IF(OR(VLOOKUP($A144,Mitglieder!$D$24:$BG$323,AK$303)="",$G144=""),"",VLOOKUP($A144,Mitglieder!$D$24:$BG$323,AK$303))</f>
        <v/>
      </c>
      <c r="AL144" s="54" t="str">
        <f ca="1">IF(OR(VLOOKUP($A144,Mitglieder!$D$24:$BG$323,AL$303)="",$G144=""),"",VLOOKUP($A144,Mitglieder!$D$24:$BG$323,AL$303))</f>
        <v/>
      </c>
      <c r="AM144" s="42" t="str">
        <f ca="1">IF($G144="","",VLOOKUP($A144,Mitglieder!$D$24:$BG$323,AM$303))</f>
        <v/>
      </c>
      <c r="AN144" s="54" t="str">
        <f ca="1">IF(OR(VLOOKUP($A144,Mitglieder!$D$24:$BG$323,AN$303)="",$G144=""),"",VLOOKUP($A144,Mitglieder!$D$24:$BG$323,AN$303))</f>
        <v/>
      </c>
      <c r="AO144" s="43" t="str">
        <f ca="1">IF($G144="","",TEXT(VLOOKUP($A144,Mitglieder!$D$24:$BG$323,AO$303),"TT.MM.JJJJ"))</f>
        <v/>
      </c>
      <c r="AP144" s="42" t="str">
        <f ca="1">IF($G144="","",VLOOKUP($A144,Mitglieder!$D$24:$BG$323,AP$303))</f>
        <v/>
      </c>
      <c r="AQ144" s="45" t="str">
        <f ca="1">IF($G144="","",TEXT(VLOOKUP($A144,Mitglieder!$D$24:$BG$323,AQ$303),"0.00"))</f>
        <v/>
      </c>
      <c r="AR144" s="54" t="str">
        <f ca="1">IF(OR(VLOOKUP($A144,Mitglieder!$D$24:$BG$323,AR$303)="",$G144=""),"",VLOOKUP($A144,Mitglieder!$D$24:$BG$323,AR$303))</f>
        <v/>
      </c>
      <c r="AS144" s="45" t="str">
        <f ca="1">IF($G144="","",TEXT(VLOOKUP($A144,Mitglieder!$D$24:$BG$323,AS$303),"0.00"))</f>
        <v/>
      </c>
      <c r="AT144" s="54" t="str">
        <f ca="1">IF(OR(VLOOKUP($A144,Mitglieder!$D$24:$BG$323,AT$303)="",$G144=""),"",VLOOKUP($A144,Mitglieder!$D$24:$BG$323,AT$303))</f>
        <v/>
      </c>
      <c r="AU144" s="45" t="str">
        <f ca="1">IF($G144="","",TEXT(VLOOKUP($A144,Mitglieder!$D$24:$BG$323,AU$303),"0.00"))</f>
        <v/>
      </c>
      <c r="AV144" s="45" t="str">
        <f ca="1">IF($G144="","",TEXT(VLOOKUP($A144,Mitglieder!$D$24:$BG$323,AV$303),"0.00"))</f>
        <v/>
      </c>
      <c r="AW144" s="42" t="str">
        <f ca="1">IF($G144="","",VLOOKUP($A144,Mitglieder!$D$24:$BG$323,AW$303))</f>
        <v/>
      </c>
      <c r="AX144" s="54" t="str">
        <f ca="1">IF(OR(VLOOKUP($A144,Mitglieder!$D$24:$BG$323,AX$303)="",$G144=""),"",VLOOKUP($A144,Mitglieder!$D$24:$BG$323,AX$303))</f>
        <v/>
      </c>
      <c r="AY144" s="75" t="str">
        <f t="shared" ca="1" si="4"/>
        <v/>
      </c>
      <c r="AZ144" s="43" t="str">
        <f ca="1">IF($G144="","",TEXT(VLOOKUP($A144,Mitglieder!$C$24:$BG$323,AZ$303),"TT.MM.JJJJ"))</f>
        <v/>
      </c>
      <c r="BA144" s="43" t="str">
        <f ca="1">IF($G144="","",TEXT(VLOOKUP($A144,Mitglieder!$C$24:$BG$323,BA$303),"TT.MM.JJJJ"))</f>
        <v/>
      </c>
      <c r="BB144" s="43" t="str">
        <f ca="1">IF($G144="","",TEXT(VLOOKUP($A144,Mitglieder!$C$24:$BG$323,BB$303),"TT.MM.JJJJ"))</f>
        <v/>
      </c>
      <c r="BC144" s="43" t="str">
        <f ca="1">IF($G144="","",TEXT(VLOOKUP($A144,Mitglieder!$C$24:$BG$323,BC$303),"TT.MM.JJJJ"))</f>
        <v/>
      </c>
      <c r="BD144" s="75" t="str">
        <f t="shared" ca="1" si="5"/>
        <v/>
      </c>
      <c r="BE144" s="42" t="str">
        <f ca="1">IF($G144="","",VLOOKUP($A144,Mitglieder!$D$24:$BG$323,BE$303))</f>
        <v/>
      </c>
      <c r="BF144" s="42" t="str">
        <f ca="1">IF($G144="","",VLOOKUP($A144,Mitglieder!$D$24:$BG$323,BF$303))</f>
        <v/>
      </c>
      <c r="BH144" s="75" t="str">
        <f ca="1">IF(G144="","",AY144+'Details Verein'!$D$25)</f>
        <v/>
      </c>
    </row>
    <row r="145" spans="1:60" x14ac:dyDescent="0.35">
      <c r="A145" s="42">
        <v>145</v>
      </c>
      <c r="B145" s="42"/>
      <c r="C145" s="42">
        <f ca="1">VLOOKUP($A145,Mitglieder!$D$24:$BA$323,C$303)</f>
        <v>1.0299999999999967</v>
      </c>
      <c r="D145" s="42"/>
      <c r="E145" s="42" t="str">
        <f ca="1">IF($G145="","",VLOOKUP($A145,Mitglieder!$D$24:$BG$323,E$303))</f>
        <v/>
      </c>
      <c r="F145" s="54" t="str">
        <f ca="1">IF(OR(VLOOKUP($A145,Mitglieder!$D$24:$BG$323,F$303)="",$G145=""),"",VLOOKUP($A145,Mitglieder!$D$24:$BG$323,F$303))</f>
        <v/>
      </c>
      <c r="G145" s="72" t="str">
        <f ca="1">IF(C145/ROUND(C145,0)=1,VLOOKUP($A145,Mitglieder!$D$24:$BA$323,G$303),"")</f>
        <v/>
      </c>
      <c r="H145" s="42" t="str">
        <f ca="1">IF($G145="","",VLOOKUP($A145,Mitglieder!$D$24:$BG$323,H$303))</f>
        <v/>
      </c>
      <c r="I145" s="54" t="str">
        <f ca="1">IF(OR(VLOOKUP($A145,Mitglieder!$D$24:$BG$323,I$303)="",$G145=""),"",VLOOKUP($A145,Mitglieder!$D$24:$BG$323,I$303))</f>
        <v/>
      </c>
      <c r="J145" s="42" t="str">
        <f ca="1">IF($G145="","",VLOOKUP($A145,Mitglieder!$D$24:$BG$323,J$303))</f>
        <v/>
      </c>
      <c r="K145" s="54" t="str">
        <f ca="1">IF(OR(VLOOKUP($A145,Mitglieder!$D$24:$BG$323,K$303)="",$G145=""),"",VLOOKUP($A145,Mitglieder!$D$24:$BG$323,K$303))</f>
        <v/>
      </c>
      <c r="L145" s="42" t="str">
        <f ca="1">IF($G145="","",VLOOKUP($A145,Mitglieder!$D$24:$BG$323,L$303))</f>
        <v/>
      </c>
      <c r="M145" s="42" t="str">
        <f ca="1">IF($G145="","",VLOOKUP($A145,Mitglieder!$D$24:$BG$323,M$303))</f>
        <v/>
      </c>
      <c r="N145" s="42" t="str">
        <f ca="1">IF($G145="","",VLOOKUP($A145,Mitglieder!$D$24:$BG$323,N$303))</f>
        <v/>
      </c>
      <c r="O145" s="42" t="str">
        <f ca="1">IF($G145="","",VLOOKUP($A145,Mitglieder!$D$24:$BG$323,O$303))</f>
        <v/>
      </c>
      <c r="P145" s="42" t="str">
        <f ca="1">IF($G145="","",VLOOKUP($A145,Mitglieder!$D$24:$BG$323,P$303))</f>
        <v/>
      </c>
      <c r="Q145" s="42" t="str">
        <f ca="1">IF($G145="","",VLOOKUP($A145,Mitglieder!$D$24:$BG$323,Q$303))</f>
        <v/>
      </c>
      <c r="R145" s="54" t="str">
        <f ca="1">IF(OR(VLOOKUP($A145,Mitglieder!$D$24:$BG$323,R$303)="",$G145=""),"",VLOOKUP($A145,Mitglieder!$D$24:$BG$323,R$303))</f>
        <v/>
      </c>
      <c r="S145" s="43" t="str">
        <f ca="1">IF($G145="","",TEXT(VLOOKUP($A145,Mitglieder!$D$24:$BG$323,S$303),"TT.MM.JJJJ"))</f>
        <v/>
      </c>
      <c r="T145" s="43" t="str">
        <f ca="1">IF($G145="","",TEXT(VLOOKUP($A145,Mitglieder!$D$24:$BG$323,T$303),"TT.MM.JJJJ"))</f>
        <v/>
      </c>
      <c r="U145" s="43" t="str">
        <f ca="1">IF($G145="","",TEXT(VLOOKUP($A145,Mitglieder!$D$24:$BG$323,U$303),"TT.MM.JJJJ"))</f>
        <v/>
      </c>
      <c r="V145" s="54" t="str">
        <f ca="1">IF(OR(VLOOKUP($A145,Mitglieder!$D$24:$BG$323,V$303)="",$G145=""),"",VLOOKUP($A145,Mitglieder!$D$24:$BG$323,V$303))</f>
        <v/>
      </c>
      <c r="W145" s="54" t="str">
        <f ca="1">IF(OR(VLOOKUP($A145,Mitglieder!$D$24:$BG$323,W$303)="",$G145=""),"",VLOOKUP($A145,Mitglieder!$D$24:$BG$323,W$303))</f>
        <v/>
      </c>
      <c r="X145" s="54" t="str">
        <f ca="1">IF(OR(VLOOKUP($A145,Mitglieder!$D$24:$BG$323,X$303)="",$G145=""),"",VLOOKUP($A145,Mitglieder!$D$24:$BG$323,X$303))</f>
        <v/>
      </c>
      <c r="Y145" s="54" t="str">
        <f ca="1">IF(OR(VLOOKUP($A145,Mitglieder!$D$24:$BG$323,Y$303)="",$G145=""),"",VLOOKUP($A145,Mitglieder!$D$24:$BG$323,Y$303))</f>
        <v/>
      </c>
      <c r="Z145" s="54" t="str">
        <f ca="1">IF(OR(VLOOKUP($A145,Mitglieder!$D$24:$BG$323,Z$303)="",$G145=""),"",VLOOKUP($A145,Mitglieder!$D$24:$BG$323,Z$303))</f>
        <v/>
      </c>
      <c r="AA145" s="54" t="str">
        <f ca="1">IF(OR(VLOOKUP($A145,Mitglieder!$D$24:$BG$323,AA$303)="",$G145=""),"",VLOOKUP($A145,Mitglieder!$D$24:$BG$323,AA$303))</f>
        <v/>
      </c>
      <c r="AB145" s="54" t="str">
        <f ca="1">IF(OR(VLOOKUP($A145,Mitglieder!$D$24:$BG$323,AB$303)="",$G145=""),"",VLOOKUP($A145,Mitglieder!$D$24:$BG$323,AB$303))</f>
        <v/>
      </c>
      <c r="AC145" s="54" t="str">
        <f ca="1">IF(OR(VLOOKUP($A145,Mitglieder!$D$24:$BG$323,AC$303)="",$G145=""),"",VLOOKUP($A145,Mitglieder!$D$24:$BG$323,AC$303))</f>
        <v/>
      </c>
      <c r="AD145" s="54" t="str">
        <f ca="1">IF(OR(VLOOKUP($A145,Mitglieder!$D$24:$BG$323,AD$303)="",$G145=""),"",VLOOKUP($A145,Mitglieder!$D$24:$BG$323,AD$303))</f>
        <v/>
      </c>
      <c r="AE145" s="54" t="str">
        <f ca="1">IF(OR(VLOOKUP($A145,Mitglieder!$D$24:$BG$323,AE$303)="",$G145=""),"",VLOOKUP($A145,Mitglieder!$D$24:$BG$323,AE$303))</f>
        <v/>
      </c>
      <c r="AF145" s="54" t="str">
        <f ca="1">IF(OR(VLOOKUP($A145,Mitglieder!$D$24:$BG$323,AF$303)="",$G145=""),"",VLOOKUP($A145,Mitglieder!$D$24:$BG$323,AF$303))</f>
        <v/>
      </c>
      <c r="AG145" s="54" t="str">
        <f ca="1">IF(OR(VLOOKUP($A145,Mitglieder!$D$24:$BG$323,AG$303)="",$G145=""),"",VLOOKUP($A145,Mitglieder!$D$24:$BG$323,AG$303))</f>
        <v/>
      </c>
      <c r="AH145" s="54" t="str">
        <f ca="1">IF(OR(VLOOKUP($A145,Mitglieder!$D$24:$BG$323,AH$303)="",$G145=""),"",VLOOKUP($A145,Mitglieder!$D$24:$BG$323,AH$303))</f>
        <v/>
      </c>
      <c r="AI145" s="54" t="str">
        <f ca="1">IF(OR(VLOOKUP($A145,Mitglieder!$D$24:$BG$323,AI$303)="",$G145=""),"",VLOOKUP($A145,Mitglieder!$D$24:$BG$323,AI$303))</f>
        <v/>
      </c>
      <c r="AJ145" s="54" t="str">
        <f ca="1">IF(OR(VLOOKUP($A145,Mitglieder!$D$24:$BG$323,AJ$303)="",$G145=""),"",VLOOKUP($A145,Mitglieder!$D$24:$BG$323,AJ$303))</f>
        <v/>
      </c>
      <c r="AK145" s="54" t="str">
        <f ca="1">IF(OR(VLOOKUP($A145,Mitglieder!$D$24:$BG$323,AK$303)="",$G145=""),"",VLOOKUP($A145,Mitglieder!$D$24:$BG$323,AK$303))</f>
        <v/>
      </c>
      <c r="AL145" s="54" t="str">
        <f ca="1">IF(OR(VLOOKUP($A145,Mitglieder!$D$24:$BG$323,AL$303)="",$G145=""),"",VLOOKUP($A145,Mitglieder!$D$24:$BG$323,AL$303))</f>
        <v/>
      </c>
      <c r="AM145" s="42" t="str">
        <f ca="1">IF($G145="","",VLOOKUP($A145,Mitglieder!$D$24:$BG$323,AM$303))</f>
        <v/>
      </c>
      <c r="AN145" s="54" t="str">
        <f ca="1">IF(OR(VLOOKUP($A145,Mitglieder!$D$24:$BG$323,AN$303)="",$G145=""),"",VLOOKUP($A145,Mitglieder!$D$24:$BG$323,AN$303))</f>
        <v/>
      </c>
      <c r="AO145" s="43" t="str">
        <f ca="1">IF($G145="","",TEXT(VLOOKUP($A145,Mitglieder!$D$24:$BG$323,AO$303),"TT.MM.JJJJ"))</f>
        <v/>
      </c>
      <c r="AP145" s="42" t="str">
        <f ca="1">IF($G145="","",VLOOKUP($A145,Mitglieder!$D$24:$BG$323,AP$303))</f>
        <v/>
      </c>
      <c r="AQ145" s="45" t="str">
        <f ca="1">IF($G145="","",TEXT(VLOOKUP($A145,Mitglieder!$D$24:$BG$323,AQ$303),"0.00"))</f>
        <v/>
      </c>
      <c r="AR145" s="54" t="str">
        <f ca="1">IF(OR(VLOOKUP($A145,Mitglieder!$D$24:$BG$323,AR$303)="",$G145=""),"",VLOOKUP($A145,Mitglieder!$D$24:$BG$323,AR$303))</f>
        <v/>
      </c>
      <c r="AS145" s="45" t="str">
        <f ca="1">IF($G145="","",TEXT(VLOOKUP($A145,Mitglieder!$D$24:$BG$323,AS$303),"0.00"))</f>
        <v/>
      </c>
      <c r="AT145" s="54" t="str">
        <f ca="1">IF(OR(VLOOKUP($A145,Mitglieder!$D$24:$BG$323,AT$303)="",$G145=""),"",VLOOKUP($A145,Mitglieder!$D$24:$BG$323,AT$303))</f>
        <v/>
      </c>
      <c r="AU145" s="45" t="str">
        <f ca="1">IF($G145="","",TEXT(VLOOKUP($A145,Mitglieder!$D$24:$BG$323,AU$303),"0.00"))</f>
        <v/>
      </c>
      <c r="AV145" s="45" t="str">
        <f ca="1">IF($G145="","",TEXT(VLOOKUP($A145,Mitglieder!$D$24:$BG$323,AV$303),"0.00"))</f>
        <v/>
      </c>
      <c r="AW145" s="42" t="str">
        <f ca="1">IF($G145="","",VLOOKUP($A145,Mitglieder!$D$24:$BG$323,AW$303))</f>
        <v/>
      </c>
      <c r="AX145" s="54" t="str">
        <f ca="1">IF(OR(VLOOKUP($A145,Mitglieder!$D$24:$BG$323,AX$303)="",$G145=""),"",VLOOKUP($A145,Mitglieder!$D$24:$BG$323,AX$303))</f>
        <v/>
      </c>
      <c r="AY145" s="75" t="str">
        <f t="shared" ca="1" si="4"/>
        <v/>
      </c>
      <c r="AZ145" s="43" t="str">
        <f ca="1">IF($G145="","",TEXT(VLOOKUP($A145,Mitglieder!$C$24:$BG$323,AZ$303),"TT.MM.JJJJ"))</f>
        <v/>
      </c>
      <c r="BA145" s="43" t="str">
        <f ca="1">IF($G145="","",TEXT(VLOOKUP($A145,Mitglieder!$C$24:$BG$323,BA$303),"TT.MM.JJJJ"))</f>
        <v/>
      </c>
      <c r="BB145" s="43" t="str">
        <f ca="1">IF($G145="","",TEXT(VLOOKUP($A145,Mitglieder!$C$24:$BG$323,BB$303),"TT.MM.JJJJ"))</f>
        <v/>
      </c>
      <c r="BC145" s="43" t="str">
        <f ca="1">IF($G145="","",TEXT(VLOOKUP($A145,Mitglieder!$C$24:$BG$323,BC$303),"TT.MM.JJJJ"))</f>
        <v/>
      </c>
      <c r="BD145" s="75" t="str">
        <f t="shared" ca="1" si="5"/>
        <v/>
      </c>
      <c r="BE145" s="42" t="str">
        <f ca="1">IF($G145="","",VLOOKUP($A145,Mitglieder!$D$24:$BG$323,BE$303))</f>
        <v/>
      </c>
      <c r="BF145" s="42" t="str">
        <f ca="1">IF($G145="","",VLOOKUP($A145,Mitglieder!$D$24:$BG$323,BF$303))</f>
        <v/>
      </c>
      <c r="BH145" s="75" t="str">
        <f ca="1">IF(G145="","",AY145+'Details Verein'!$D$25)</f>
        <v/>
      </c>
    </row>
    <row r="146" spans="1:60" x14ac:dyDescent="0.35">
      <c r="A146" s="42">
        <v>146</v>
      </c>
      <c r="B146" s="42"/>
      <c r="C146" s="42">
        <f ca="1">VLOOKUP($A146,Mitglieder!$D$24:$BA$323,C$303)</f>
        <v>1.0299999999999967</v>
      </c>
      <c r="D146" s="42"/>
      <c r="E146" s="42" t="str">
        <f ca="1">IF($G146="","",VLOOKUP($A146,Mitglieder!$D$24:$BG$323,E$303))</f>
        <v/>
      </c>
      <c r="F146" s="54" t="str">
        <f ca="1">IF(OR(VLOOKUP($A146,Mitglieder!$D$24:$BG$323,F$303)="",$G146=""),"",VLOOKUP($A146,Mitglieder!$D$24:$BG$323,F$303))</f>
        <v/>
      </c>
      <c r="G146" s="72" t="str">
        <f ca="1">IF(C146/ROUND(C146,0)=1,VLOOKUP($A146,Mitglieder!$D$24:$BA$323,G$303),"")</f>
        <v/>
      </c>
      <c r="H146" s="42" t="str">
        <f ca="1">IF($G146="","",VLOOKUP($A146,Mitglieder!$D$24:$BG$323,H$303))</f>
        <v/>
      </c>
      <c r="I146" s="54" t="str">
        <f ca="1">IF(OR(VLOOKUP($A146,Mitglieder!$D$24:$BG$323,I$303)="",$G146=""),"",VLOOKUP($A146,Mitglieder!$D$24:$BG$323,I$303))</f>
        <v/>
      </c>
      <c r="J146" s="42" t="str">
        <f ca="1">IF($G146="","",VLOOKUP($A146,Mitglieder!$D$24:$BG$323,J$303))</f>
        <v/>
      </c>
      <c r="K146" s="54" t="str">
        <f ca="1">IF(OR(VLOOKUP($A146,Mitglieder!$D$24:$BG$323,K$303)="",$G146=""),"",VLOOKUP($A146,Mitglieder!$D$24:$BG$323,K$303))</f>
        <v/>
      </c>
      <c r="L146" s="42" t="str">
        <f ca="1">IF($G146="","",VLOOKUP($A146,Mitglieder!$D$24:$BG$323,L$303))</f>
        <v/>
      </c>
      <c r="M146" s="42" t="str">
        <f ca="1">IF($G146="","",VLOOKUP($A146,Mitglieder!$D$24:$BG$323,M$303))</f>
        <v/>
      </c>
      <c r="N146" s="42" t="str">
        <f ca="1">IF($G146="","",VLOOKUP($A146,Mitglieder!$D$24:$BG$323,N$303))</f>
        <v/>
      </c>
      <c r="O146" s="42" t="str">
        <f ca="1">IF($G146="","",VLOOKUP($A146,Mitglieder!$D$24:$BG$323,O$303))</f>
        <v/>
      </c>
      <c r="P146" s="42" t="str">
        <f ca="1">IF($G146="","",VLOOKUP($A146,Mitglieder!$D$24:$BG$323,P$303))</f>
        <v/>
      </c>
      <c r="Q146" s="42" t="str">
        <f ca="1">IF($G146="","",VLOOKUP($A146,Mitglieder!$D$24:$BG$323,Q$303))</f>
        <v/>
      </c>
      <c r="R146" s="54" t="str">
        <f ca="1">IF(OR(VLOOKUP($A146,Mitglieder!$D$24:$BG$323,R$303)="",$G146=""),"",VLOOKUP($A146,Mitglieder!$D$24:$BG$323,R$303))</f>
        <v/>
      </c>
      <c r="S146" s="43" t="str">
        <f ca="1">IF($G146="","",TEXT(VLOOKUP($A146,Mitglieder!$D$24:$BG$323,S$303),"TT.MM.JJJJ"))</f>
        <v/>
      </c>
      <c r="T146" s="43" t="str">
        <f ca="1">IF($G146="","",TEXT(VLOOKUP($A146,Mitglieder!$D$24:$BG$323,T$303),"TT.MM.JJJJ"))</f>
        <v/>
      </c>
      <c r="U146" s="43" t="str">
        <f ca="1">IF($G146="","",TEXT(VLOOKUP($A146,Mitglieder!$D$24:$BG$323,U$303),"TT.MM.JJJJ"))</f>
        <v/>
      </c>
      <c r="V146" s="54" t="str">
        <f ca="1">IF(OR(VLOOKUP($A146,Mitglieder!$D$24:$BG$323,V$303)="",$G146=""),"",VLOOKUP($A146,Mitglieder!$D$24:$BG$323,V$303))</f>
        <v/>
      </c>
      <c r="W146" s="54" t="str">
        <f ca="1">IF(OR(VLOOKUP($A146,Mitglieder!$D$24:$BG$323,W$303)="",$G146=""),"",VLOOKUP($A146,Mitglieder!$D$24:$BG$323,W$303))</f>
        <v/>
      </c>
      <c r="X146" s="54" t="str">
        <f ca="1">IF(OR(VLOOKUP($A146,Mitglieder!$D$24:$BG$323,X$303)="",$G146=""),"",VLOOKUP($A146,Mitglieder!$D$24:$BG$323,X$303))</f>
        <v/>
      </c>
      <c r="Y146" s="54" t="str">
        <f ca="1">IF(OR(VLOOKUP($A146,Mitglieder!$D$24:$BG$323,Y$303)="",$G146=""),"",VLOOKUP($A146,Mitglieder!$D$24:$BG$323,Y$303))</f>
        <v/>
      </c>
      <c r="Z146" s="54" t="str">
        <f ca="1">IF(OR(VLOOKUP($A146,Mitglieder!$D$24:$BG$323,Z$303)="",$G146=""),"",VLOOKUP($A146,Mitglieder!$D$24:$BG$323,Z$303))</f>
        <v/>
      </c>
      <c r="AA146" s="54" t="str">
        <f ca="1">IF(OR(VLOOKUP($A146,Mitglieder!$D$24:$BG$323,AA$303)="",$G146=""),"",VLOOKUP($A146,Mitglieder!$D$24:$BG$323,AA$303))</f>
        <v/>
      </c>
      <c r="AB146" s="54" t="str">
        <f ca="1">IF(OR(VLOOKUP($A146,Mitglieder!$D$24:$BG$323,AB$303)="",$G146=""),"",VLOOKUP($A146,Mitglieder!$D$24:$BG$323,AB$303))</f>
        <v/>
      </c>
      <c r="AC146" s="54" t="str">
        <f ca="1">IF(OR(VLOOKUP($A146,Mitglieder!$D$24:$BG$323,AC$303)="",$G146=""),"",VLOOKUP($A146,Mitglieder!$D$24:$BG$323,AC$303))</f>
        <v/>
      </c>
      <c r="AD146" s="54" t="str">
        <f ca="1">IF(OR(VLOOKUP($A146,Mitglieder!$D$24:$BG$323,AD$303)="",$G146=""),"",VLOOKUP($A146,Mitglieder!$D$24:$BG$323,AD$303))</f>
        <v/>
      </c>
      <c r="AE146" s="54" t="str">
        <f ca="1">IF(OR(VLOOKUP($A146,Mitglieder!$D$24:$BG$323,AE$303)="",$G146=""),"",VLOOKUP($A146,Mitglieder!$D$24:$BG$323,AE$303))</f>
        <v/>
      </c>
      <c r="AF146" s="54" t="str">
        <f ca="1">IF(OR(VLOOKUP($A146,Mitglieder!$D$24:$BG$323,AF$303)="",$G146=""),"",VLOOKUP($A146,Mitglieder!$D$24:$BG$323,AF$303))</f>
        <v/>
      </c>
      <c r="AG146" s="54" t="str">
        <f ca="1">IF(OR(VLOOKUP($A146,Mitglieder!$D$24:$BG$323,AG$303)="",$G146=""),"",VLOOKUP($A146,Mitglieder!$D$24:$BG$323,AG$303))</f>
        <v/>
      </c>
      <c r="AH146" s="54" t="str">
        <f ca="1">IF(OR(VLOOKUP($A146,Mitglieder!$D$24:$BG$323,AH$303)="",$G146=""),"",VLOOKUP($A146,Mitglieder!$D$24:$BG$323,AH$303))</f>
        <v/>
      </c>
      <c r="AI146" s="54" t="str">
        <f ca="1">IF(OR(VLOOKUP($A146,Mitglieder!$D$24:$BG$323,AI$303)="",$G146=""),"",VLOOKUP($A146,Mitglieder!$D$24:$BG$323,AI$303))</f>
        <v/>
      </c>
      <c r="AJ146" s="54" t="str">
        <f ca="1">IF(OR(VLOOKUP($A146,Mitglieder!$D$24:$BG$323,AJ$303)="",$G146=""),"",VLOOKUP($A146,Mitglieder!$D$24:$BG$323,AJ$303))</f>
        <v/>
      </c>
      <c r="AK146" s="54" t="str">
        <f ca="1">IF(OR(VLOOKUP($A146,Mitglieder!$D$24:$BG$323,AK$303)="",$G146=""),"",VLOOKUP($A146,Mitglieder!$D$24:$BG$323,AK$303))</f>
        <v/>
      </c>
      <c r="AL146" s="54" t="str">
        <f ca="1">IF(OR(VLOOKUP($A146,Mitglieder!$D$24:$BG$323,AL$303)="",$G146=""),"",VLOOKUP($A146,Mitglieder!$D$24:$BG$323,AL$303))</f>
        <v/>
      </c>
      <c r="AM146" s="42" t="str">
        <f ca="1">IF($G146="","",VLOOKUP($A146,Mitglieder!$D$24:$BG$323,AM$303))</f>
        <v/>
      </c>
      <c r="AN146" s="54" t="str">
        <f ca="1">IF(OR(VLOOKUP($A146,Mitglieder!$D$24:$BG$323,AN$303)="",$G146=""),"",VLOOKUP($A146,Mitglieder!$D$24:$BG$323,AN$303))</f>
        <v/>
      </c>
      <c r="AO146" s="43" t="str">
        <f ca="1">IF($G146="","",TEXT(VLOOKUP($A146,Mitglieder!$D$24:$BG$323,AO$303),"TT.MM.JJJJ"))</f>
        <v/>
      </c>
      <c r="AP146" s="42" t="str">
        <f ca="1">IF($G146="","",VLOOKUP($A146,Mitglieder!$D$24:$BG$323,AP$303))</f>
        <v/>
      </c>
      <c r="AQ146" s="45" t="str">
        <f ca="1">IF($G146="","",TEXT(VLOOKUP($A146,Mitglieder!$D$24:$BG$323,AQ$303),"0.00"))</f>
        <v/>
      </c>
      <c r="AR146" s="54" t="str">
        <f ca="1">IF(OR(VLOOKUP($A146,Mitglieder!$D$24:$BG$323,AR$303)="",$G146=""),"",VLOOKUP($A146,Mitglieder!$D$24:$BG$323,AR$303))</f>
        <v/>
      </c>
      <c r="AS146" s="45" t="str">
        <f ca="1">IF($G146="","",TEXT(VLOOKUP($A146,Mitglieder!$D$24:$BG$323,AS$303),"0.00"))</f>
        <v/>
      </c>
      <c r="AT146" s="54" t="str">
        <f ca="1">IF(OR(VLOOKUP($A146,Mitglieder!$D$24:$BG$323,AT$303)="",$G146=""),"",VLOOKUP($A146,Mitglieder!$D$24:$BG$323,AT$303))</f>
        <v/>
      </c>
      <c r="AU146" s="45" t="str">
        <f ca="1">IF($G146="","",TEXT(VLOOKUP($A146,Mitglieder!$D$24:$BG$323,AU$303),"0.00"))</f>
        <v/>
      </c>
      <c r="AV146" s="45" t="str">
        <f ca="1">IF($G146="","",TEXT(VLOOKUP($A146,Mitglieder!$D$24:$BG$323,AV$303),"0.00"))</f>
        <v/>
      </c>
      <c r="AW146" s="42" t="str">
        <f ca="1">IF($G146="","",VLOOKUP($A146,Mitglieder!$D$24:$BG$323,AW$303))</f>
        <v/>
      </c>
      <c r="AX146" s="54" t="str">
        <f ca="1">IF(OR(VLOOKUP($A146,Mitglieder!$D$24:$BG$323,AX$303)="",$G146=""),"",VLOOKUP($A146,Mitglieder!$D$24:$BG$323,AX$303))</f>
        <v/>
      </c>
      <c r="AY146" s="75" t="str">
        <f t="shared" ca="1" si="4"/>
        <v/>
      </c>
      <c r="AZ146" s="43" t="str">
        <f ca="1">IF($G146="","",TEXT(VLOOKUP($A146,Mitglieder!$C$24:$BG$323,AZ$303),"TT.MM.JJJJ"))</f>
        <v/>
      </c>
      <c r="BA146" s="43" t="str">
        <f ca="1">IF($G146="","",TEXT(VLOOKUP($A146,Mitglieder!$C$24:$BG$323,BA$303),"TT.MM.JJJJ"))</f>
        <v/>
      </c>
      <c r="BB146" s="43" t="str">
        <f ca="1">IF($G146="","",TEXT(VLOOKUP($A146,Mitglieder!$C$24:$BG$323,BB$303),"TT.MM.JJJJ"))</f>
        <v/>
      </c>
      <c r="BC146" s="43" t="str">
        <f ca="1">IF($G146="","",TEXT(VLOOKUP($A146,Mitglieder!$C$24:$BG$323,BC$303),"TT.MM.JJJJ"))</f>
        <v/>
      </c>
      <c r="BD146" s="75" t="str">
        <f t="shared" ca="1" si="5"/>
        <v/>
      </c>
      <c r="BE146" s="42" t="str">
        <f ca="1">IF($G146="","",VLOOKUP($A146,Mitglieder!$D$24:$BG$323,BE$303))</f>
        <v/>
      </c>
      <c r="BF146" s="42" t="str">
        <f ca="1">IF($G146="","",VLOOKUP($A146,Mitglieder!$D$24:$BG$323,BF$303))</f>
        <v/>
      </c>
      <c r="BH146" s="75" t="str">
        <f ca="1">IF(G146="","",AY146+'Details Verein'!$D$25)</f>
        <v/>
      </c>
    </row>
    <row r="147" spans="1:60" x14ac:dyDescent="0.35">
      <c r="A147" s="42">
        <v>147</v>
      </c>
      <c r="B147" s="42"/>
      <c r="C147" s="42">
        <f ca="1">VLOOKUP($A147,Mitglieder!$D$24:$BA$323,C$303)</f>
        <v>1.0299999999999967</v>
      </c>
      <c r="D147" s="42"/>
      <c r="E147" s="42" t="str">
        <f ca="1">IF($G147="","",VLOOKUP($A147,Mitglieder!$D$24:$BG$323,E$303))</f>
        <v/>
      </c>
      <c r="F147" s="54" t="str">
        <f ca="1">IF(OR(VLOOKUP($A147,Mitglieder!$D$24:$BG$323,F$303)="",$G147=""),"",VLOOKUP($A147,Mitglieder!$D$24:$BG$323,F$303))</f>
        <v/>
      </c>
      <c r="G147" s="72" t="str">
        <f ca="1">IF(C147/ROUND(C147,0)=1,VLOOKUP($A147,Mitglieder!$D$24:$BA$323,G$303),"")</f>
        <v/>
      </c>
      <c r="H147" s="42" t="str">
        <f ca="1">IF($G147="","",VLOOKUP($A147,Mitglieder!$D$24:$BG$323,H$303))</f>
        <v/>
      </c>
      <c r="I147" s="54" t="str">
        <f ca="1">IF(OR(VLOOKUP($A147,Mitglieder!$D$24:$BG$323,I$303)="",$G147=""),"",VLOOKUP($A147,Mitglieder!$D$24:$BG$323,I$303))</f>
        <v/>
      </c>
      <c r="J147" s="42" t="str">
        <f ca="1">IF($G147="","",VLOOKUP($A147,Mitglieder!$D$24:$BG$323,J$303))</f>
        <v/>
      </c>
      <c r="K147" s="54" t="str">
        <f ca="1">IF(OR(VLOOKUP($A147,Mitglieder!$D$24:$BG$323,K$303)="",$G147=""),"",VLOOKUP($A147,Mitglieder!$D$24:$BG$323,K$303))</f>
        <v/>
      </c>
      <c r="L147" s="42" t="str">
        <f ca="1">IF($G147="","",VLOOKUP($A147,Mitglieder!$D$24:$BG$323,L$303))</f>
        <v/>
      </c>
      <c r="M147" s="42" t="str">
        <f ca="1">IF($G147="","",VLOOKUP($A147,Mitglieder!$D$24:$BG$323,M$303))</f>
        <v/>
      </c>
      <c r="N147" s="42" t="str">
        <f ca="1">IF($G147="","",VLOOKUP($A147,Mitglieder!$D$24:$BG$323,N$303))</f>
        <v/>
      </c>
      <c r="O147" s="42" t="str">
        <f ca="1">IF($G147="","",VLOOKUP($A147,Mitglieder!$D$24:$BG$323,O$303))</f>
        <v/>
      </c>
      <c r="P147" s="42" t="str">
        <f ca="1">IF($G147="","",VLOOKUP($A147,Mitglieder!$D$24:$BG$323,P$303))</f>
        <v/>
      </c>
      <c r="Q147" s="42" t="str">
        <f ca="1">IF($G147="","",VLOOKUP($A147,Mitglieder!$D$24:$BG$323,Q$303))</f>
        <v/>
      </c>
      <c r="R147" s="54" t="str">
        <f ca="1">IF(OR(VLOOKUP($A147,Mitglieder!$D$24:$BG$323,R$303)="",$G147=""),"",VLOOKUP($A147,Mitglieder!$D$24:$BG$323,R$303))</f>
        <v/>
      </c>
      <c r="S147" s="43" t="str">
        <f ca="1">IF($G147="","",TEXT(VLOOKUP($A147,Mitglieder!$D$24:$BG$323,S$303),"TT.MM.JJJJ"))</f>
        <v/>
      </c>
      <c r="T147" s="43" t="str">
        <f ca="1">IF($G147="","",TEXT(VLOOKUP($A147,Mitglieder!$D$24:$BG$323,T$303),"TT.MM.JJJJ"))</f>
        <v/>
      </c>
      <c r="U147" s="43" t="str">
        <f ca="1">IF($G147="","",TEXT(VLOOKUP($A147,Mitglieder!$D$24:$BG$323,U$303),"TT.MM.JJJJ"))</f>
        <v/>
      </c>
      <c r="V147" s="54" t="str">
        <f ca="1">IF(OR(VLOOKUP($A147,Mitglieder!$D$24:$BG$323,V$303)="",$G147=""),"",VLOOKUP($A147,Mitglieder!$D$24:$BG$323,V$303))</f>
        <v/>
      </c>
      <c r="W147" s="54" t="str">
        <f ca="1">IF(OR(VLOOKUP($A147,Mitglieder!$D$24:$BG$323,W$303)="",$G147=""),"",VLOOKUP($A147,Mitglieder!$D$24:$BG$323,W$303))</f>
        <v/>
      </c>
      <c r="X147" s="54" t="str">
        <f ca="1">IF(OR(VLOOKUP($A147,Mitglieder!$D$24:$BG$323,X$303)="",$G147=""),"",VLOOKUP($A147,Mitglieder!$D$24:$BG$323,X$303))</f>
        <v/>
      </c>
      <c r="Y147" s="54" t="str">
        <f ca="1">IF(OR(VLOOKUP($A147,Mitglieder!$D$24:$BG$323,Y$303)="",$G147=""),"",VLOOKUP($A147,Mitglieder!$D$24:$BG$323,Y$303))</f>
        <v/>
      </c>
      <c r="Z147" s="54" t="str">
        <f ca="1">IF(OR(VLOOKUP($A147,Mitglieder!$D$24:$BG$323,Z$303)="",$G147=""),"",VLOOKUP($A147,Mitglieder!$D$24:$BG$323,Z$303))</f>
        <v/>
      </c>
      <c r="AA147" s="54" t="str">
        <f ca="1">IF(OR(VLOOKUP($A147,Mitglieder!$D$24:$BG$323,AA$303)="",$G147=""),"",VLOOKUP($A147,Mitglieder!$D$24:$BG$323,AA$303))</f>
        <v/>
      </c>
      <c r="AB147" s="54" t="str">
        <f ca="1">IF(OR(VLOOKUP($A147,Mitglieder!$D$24:$BG$323,AB$303)="",$G147=""),"",VLOOKUP($A147,Mitglieder!$D$24:$BG$323,AB$303))</f>
        <v/>
      </c>
      <c r="AC147" s="54" t="str">
        <f ca="1">IF(OR(VLOOKUP($A147,Mitglieder!$D$24:$BG$323,AC$303)="",$G147=""),"",VLOOKUP($A147,Mitglieder!$D$24:$BG$323,AC$303))</f>
        <v/>
      </c>
      <c r="AD147" s="54" t="str">
        <f ca="1">IF(OR(VLOOKUP($A147,Mitglieder!$D$24:$BG$323,AD$303)="",$G147=""),"",VLOOKUP($A147,Mitglieder!$D$24:$BG$323,AD$303))</f>
        <v/>
      </c>
      <c r="AE147" s="54" t="str">
        <f ca="1">IF(OR(VLOOKUP($A147,Mitglieder!$D$24:$BG$323,AE$303)="",$G147=""),"",VLOOKUP($A147,Mitglieder!$D$24:$BG$323,AE$303))</f>
        <v/>
      </c>
      <c r="AF147" s="54" t="str">
        <f ca="1">IF(OR(VLOOKUP($A147,Mitglieder!$D$24:$BG$323,AF$303)="",$G147=""),"",VLOOKUP($A147,Mitglieder!$D$24:$BG$323,AF$303))</f>
        <v/>
      </c>
      <c r="AG147" s="54" t="str">
        <f ca="1">IF(OR(VLOOKUP($A147,Mitglieder!$D$24:$BG$323,AG$303)="",$G147=""),"",VLOOKUP($A147,Mitglieder!$D$24:$BG$323,AG$303))</f>
        <v/>
      </c>
      <c r="AH147" s="54" t="str">
        <f ca="1">IF(OR(VLOOKUP($A147,Mitglieder!$D$24:$BG$323,AH$303)="",$G147=""),"",VLOOKUP($A147,Mitglieder!$D$24:$BG$323,AH$303))</f>
        <v/>
      </c>
      <c r="AI147" s="54" t="str">
        <f ca="1">IF(OR(VLOOKUP($A147,Mitglieder!$D$24:$BG$323,AI$303)="",$G147=""),"",VLOOKUP($A147,Mitglieder!$D$24:$BG$323,AI$303))</f>
        <v/>
      </c>
      <c r="AJ147" s="54" t="str">
        <f ca="1">IF(OR(VLOOKUP($A147,Mitglieder!$D$24:$BG$323,AJ$303)="",$G147=""),"",VLOOKUP($A147,Mitglieder!$D$24:$BG$323,AJ$303))</f>
        <v/>
      </c>
      <c r="AK147" s="54" t="str">
        <f ca="1">IF(OR(VLOOKUP($A147,Mitglieder!$D$24:$BG$323,AK$303)="",$G147=""),"",VLOOKUP($A147,Mitglieder!$D$24:$BG$323,AK$303))</f>
        <v/>
      </c>
      <c r="AL147" s="54" t="str">
        <f ca="1">IF(OR(VLOOKUP($A147,Mitglieder!$D$24:$BG$323,AL$303)="",$G147=""),"",VLOOKUP($A147,Mitglieder!$D$24:$BG$323,AL$303))</f>
        <v/>
      </c>
      <c r="AM147" s="42" t="str">
        <f ca="1">IF($G147="","",VLOOKUP($A147,Mitglieder!$D$24:$BG$323,AM$303))</f>
        <v/>
      </c>
      <c r="AN147" s="54" t="str">
        <f ca="1">IF(OR(VLOOKUP($A147,Mitglieder!$D$24:$BG$323,AN$303)="",$G147=""),"",VLOOKUP($A147,Mitglieder!$D$24:$BG$323,AN$303))</f>
        <v/>
      </c>
      <c r="AO147" s="43" t="str">
        <f ca="1">IF($G147="","",TEXT(VLOOKUP($A147,Mitglieder!$D$24:$BG$323,AO$303),"TT.MM.JJJJ"))</f>
        <v/>
      </c>
      <c r="AP147" s="42" t="str">
        <f ca="1">IF($G147="","",VLOOKUP($A147,Mitglieder!$D$24:$BG$323,AP$303))</f>
        <v/>
      </c>
      <c r="AQ147" s="45" t="str">
        <f ca="1">IF($G147="","",TEXT(VLOOKUP($A147,Mitglieder!$D$24:$BG$323,AQ$303),"0.00"))</f>
        <v/>
      </c>
      <c r="AR147" s="54" t="str">
        <f ca="1">IF(OR(VLOOKUP($A147,Mitglieder!$D$24:$BG$323,AR$303)="",$G147=""),"",VLOOKUP($A147,Mitglieder!$D$24:$BG$323,AR$303))</f>
        <v/>
      </c>
      <c r="AS147" s="45" t="str">
        <f ca="1">IF($G147="","",TEXT(VLOOKUP($A147,Mitglieder!$D$24:$BG$323,AS$303),"0.00"))</f>
        <v/>
      </c>
      <c r="AT147" s="54" t="str">
        <f ca="1">IF(OR(VLOOKUP($A147,Mitglieder!$D$24:$BG$323,AT$303)="",$G147=""),"",VLOOKUP($A147,Mitglieder!$D$24:$BG$323,AT$303))</f>
        <v/>
      </c>
      <c r="AU147" s="45" t="str">
        <f ca="1">IF($G147="","",TEXT(VLOOKUP($A147,Mitglieder!$D$24:$BG$323,AU$303),"0.00"))</f>
        <v/>
      </c>
      <c r="AV147" s="45" t="str">
        <f ca="1">IF($G147="","",TEXT(VLOOKUP($A147,Mitglieder!$D$24:$BG$323,AV$303),"0.00"))</f>
        <v/>
      </c>
      <c r="AW147" s="42" t="str">
        <f ca="1">IF($G147="","",VLOOKUP($A147,Mitglieder!$D$24:$BG$323,AW$303))</f>
        <v/>
      </c>
      <c r="AX147" s="54" t="str">
        <f ca="1">IF(OR(VLOOKUP($A147,Mitglieder!$D$24:$BG$323,AX$303)="",$G147=""),"",VLOOKUP($A147,Mitglieder!$D$24:$BG$323,AX$303))</f>
        <v/>
      </c>
      <c r="AY147" s="75" t="str">
        <f t="shared" ca="1" si="4"/>
        <v/>
      </c>
      <c r="AZ147" s="43" t="str">
        <f ca="1">IF($G147="","",TEXT(VLOOKUP($A147,Mitglieder!$C$24:$BG$323,AZ$303),"TT.MM.JJJJ"))</f>
        <v/>
      </c>
      <c r="BA147" s="43" t="str">
        <f ca="1">IF($G147="","",TEXT(VLOOKUP($A147,Mitglieder!$C$24:$BG$323,BA$303),"TT.MM.JJJJ"))</f>
        <v/>
      </c>
      <c r="BB147" s="43" t="str">
        <f ca="1">IF($G147="","",TEXT(VLOOKUP($A147,Mitglieder!$C$24:$BG$323,BB$303),"TT.MM.JJJJ"))</f>
        <v/>
      </c>
      <c r="BC147" s="43" t="str">
        <f ca="1">IF($G147="","",TEXT(VLOOKUP($A147,Mitglieder!$C$24:$BG$323,BC$303),"TT.MM.JJJJ"))</f>
        <v/>
      </c>
      <c r="BD147" s="75" t="str">
        <f t="shared" ca="1" si="5"/>
        <v/>
      </c>
      <c r="BE147" s="42" t="str">
        <f ca="1">IF($G147="","",VLOOKUP($A147,Mitglieder!$D$24:$BG$323,BE$303))</f>
        <v/>
      </c>
      <c r="BF147" s="42" t="str">
        <f ca="1">IF($G147="","",VLOOKUP($A147,Mitglieder!$D$24:$BG$323,BF$303))</f>
        <v/>
      </c>
      <c r="BH147" s="75" t="str">
        <f ca="1">IF(G147="","",AY147+'Details Verein'!$D$25)</f>
        <v/>
      </c>
    </row>
    <row r="148" spans="1:60" x14ac:dyDescent="0.35">
      <c r="A148" s="42">
        <v>148</v>
      </c>
      <c r="B148" s="42"/>
      <c r="C148" s="42">
        <f ca="1">VLOOKUP($A148,Mitglieder!$D$24:$BA$323,C$303)</f>
        <v>1.0299999999999967</v>
      </c>
      <c r="D148" s="42"/>
      <c r="E148" s="42" t="str">
        <f ca="1">IF($G148="","",VLOOKUP($A148,Mitglieder!$D$24:$BG$323,E$303))</f>
        <v/>
      </c>
      <c r="F148" s="54" t="str">
        <f ca="1">IF(OR(VLOOKUP($A148,Mitglieder!$D$24:$BG$323,F$303)="",$G148=""),"",VLOOKUP($A148,Mitglieder!$D$24:$BG$323,F$303))</f>
        <v/>
      </c>
      <c r="G148" s="72" t="str">
        <f ca="1">IF(C148/ROUND(C148,0)=1,VLOOKUP($A148,Mitglieder!$D$24:$BA$323,G$303),"")</f>
        <v/>
      </c>
      <c r="H148" s="42" t="str">
        <f ca="1">IF($G148="","",VLOOKUP($A148,Mitglieder!$D$24:$BG$323,H$303))</f>
        <v/>
      </c>
      <c r="I148" s="54" t="str">
        <f ca="1">IF(OR(VLOOKUP($A148,Mitglieder!$D$24:$BG$323,I$303)="",$G148=""),"",VLOOKUP($A148,Mitglieder!$D$24:$BG$323,I$303))</f>
        <v/>
      </c>
      <c r="J148" s="42" t="str">
        <f ca="1">IF($G148="","",VLOOKUP($A148,Mitglieder!$D$24:$BG$323,J$303))</f>
        <v/>
      </c>
      <c r="K148" s="54" t="str">
        <f ca="1">IF(OR(VLOOKUP($A148,Mitglieder!$D$24:$BG$323,K$303)="",$G148=""),"",VLOOKUP($A148,Mitglieder!$D$24:$BG$323,K$303))</f>
        <v/>
      </c>
      <c r="L148" s="42" t="str">
        <f ca="1">IF($G148="","",VLOOKUP($A148,Mitglieder!$D$24:$BG$323,L$303))</f>
        <v/>
      </c>
      <c r="M148" s="42" t="str">
        <f ca="1">IF($G148="","",VLOOKUP($A148,Mitglieder!$D$24:$BG$323,M$303))</f>
        <v/>
      </c>
      <c r="N148" s="42" t="str">
        <f ca="1">IF($G148="","",VLOOKUP($A148,Mitglieder!$D$24:$BG$323,N$303))</f>
        <v/>
      </c>
      <c r="O148" s="42" t="str">
        <f ca="1">IF($G148="","",VLOOKUP($A148,Mitglieder!$D$24:$BG$323,O$303))</f>
        <v/>
      </c>
      <c r="P148" s="42" t="str">
        <f ca="1">IF($G148="","",VLOOKUP($A148,Mitglieder!$D$24:$BG$323,P$303))</f>
        <v/>
      </c>
      <c r="Q148" s="42" t="str">
        <f ca="1">IF($G148="","",VLOOKUP($A148,Mitglieder!$D$24:$BG$323,Q$303))</f>
        <v/>
      </c>
      <c r="R148" s="54" t="str">
        <f ca="1">IF(OR(VLOOKUP($A148,Mitglieder!$D$24:$BG$323,R$303)="",$G148=""),"",VLOOKUP($A148,Mitglieder!$D$24:$BG$323,R$303))</f>
        <v/>
      </c>
      <c r="S148" s="43" t="str">
        <f ca="1">IF($G148="","",TEXT(VLOOKUP($A148,Mitglieder!$D$24:$BG$323,S$303),"TT.MM.JJJJ"))</f>
        <v/>
      </c>
      <c r="T148" s="43" t="str">
        <f ca="1">IF($G148="","",TEXT(VLOOKUP($A148,Mitglieder!$D$24:$BG$323,T$303),"TT.MM.JJJJ"))</f>
        <v/>
      </c>
      <c r="U148" s="43" t="str">
        <f ca="1">IF($G148="","",TEXT(VLOOKUP($A148,Mitglieder!$D$24:$BG$323,U$303),"TT.MM.JJJJ"))</f>
        <v/>
      </c>
      <c r="V148" s="54" t="str">
        <f ca="1">IF(OR(VLOOKUP($A148,Mitglieder!$D$24:$BG$323,V$303)="",$G148=""),"",VLOOKUP($A148,Mitglieder!$D$24:$BG$323,V$303))</f>
        <v/>
      </c>
      <c r="W148" s="54" t="str">
        <f ca="1">IF(OR(VLOOKUP($A148,Mitglieder!$D$24:$BG$323,W$303)="",$G148=""),"",VLOOKUP($A148,Mitglieder!$D$24:$BG$323,W$303))</f>
        <v/>
      </c>
      <c r="X148" s="54" t="str">
        <f ca="1">IF(OR(VLOOKUP($A148,Mitglieder!$D$24:$BG$323,X$303)="",$G148=""),"",VLOOKUP($A148,Mitglieder!$D$24:$BG$323,X$303))</f>
        <v/>
      </c>
      <c r="Y148" s="54" t="str">
        <f ca="1">IF(OR(VLOOKUP($A148,Mitglieder!$D$24:$BG$323,Y$303)="",$G148=""),"",VLOOKUP($A148,Mitglieder!$D$24:$BG$323,Y$303))</f>
        <v/>
      </c>
      <c r="Z148" s="54" t="str">
        <f ca="1">IF(OR(VLOOKUP($A148,Mitglieder!$D$24:$BG$323,Z$303)="",$G148=""),"",VLOOKUP($A148,Mitglieder!$D$24:$BG$323,Z$303))</f>
        <v/>
      </c>
      <c r="AA148" s="54" t="str">
        <f ca="1">IF(OR(VLOOKUP($A148,Mitglieder!$D$24:$BG$323,AA$303)="",$G148=""),"",VLOOKUP($A148,Mitglieder!$D$24:$BG$323,AA$303))</f>
        <v/>
      </c>
      <c r="AB148" s="54" t="str">
        <f ca="1">IF(OR(VLOOKUP($A148,Mitglieder!$D$24:$BG$323,AB$303)="",$G148=""),"",VLOOKUP($A148,Mitglieder!$D$24:$BG$323,AB$303))</f>
        <v/>
      </c>
      <c r="AC148" s="54" t="str">
        <f ca="1">IF(OR(VLOOKUP($A148,Mitglieder!$D$24:$BG$323,AC$303)="",$G148=""),"",VLOOKUP($A148,Mitglieder!$D$24:$BG$323,AC$303))</f>
        <v/>
      </c>
      <c r="AD148" s="54" t="str">
        <f ca="1">IF(OR(VLOOKUP($A148,Mitglieder!$D$24:$BG$323,AD$303)="",$G148=""),"",VLOOKUP($A148,Mitglieder!$D$24:$BG$323,AD$303))</f>
        <v/>
      </c>
      <c r="AE148" s="54" t="str">
        <f ca="1">IF(OR(VLOOKUP($A148,Mitglieder!$D$24:$BG$323,AE$303)="",$G148=""),"",VLOOKUP($A148,Mitglieder!$D$24:$BG$323,AE$303))</f>
        <v/>
      </c>
      <c r="AF148" s="54" t="str">
        <f ca="1">IF(OR(VLOOKUP($A148,Mitglieder!$D$24:$BG$323,AF$303)="",$G148=""),"",VLOOKUP($A148,Mitglieder!$D$24:$BG$323,AF$303))</f>
        <v/>
      </c>
      <c r="AG148" s="54" t="str">
        <f ca="1">IF(OR(VLOOKUP($A148,Mitglieder!$D$24:$BG$323,AG$303)="",$G148=""),"",VLOOKUP($A148,Mitglieder!$D$24:$BG$323,AG$303))</f>
        <v/>
      </c>
      <c r="AH148" s="54" t="str">
        <f ca="1">IF(OR(VLOOKUP($A148,Mitglieder!$D$24:$BG$323,AH$303)="",$G148=""),"",VLOOKUP($A148,Mitglieder!$D$24:$BG$323,AH$303))</f>
        <v/>
      </c>
      <c r="AI148" s="54" t="str">
        <f ca="1">IF(OR(VLOOKUP($A148,Mitglieder!$D$24:$BG$323,AI$303)="",$G148=""),"",VLOOKUP($A148,Mitglieder!$D$24:$BG$323,AI$303))</f>
        <v/>
      </c>
      <c r="AJ148" s="54" t="str">
        <f ca="1">IF(OR(VLOOKUP($A148,Mitglieder!$D$24:$BG$323,AJ$303)="",$G148=""),"",VLOOKUP($A148,Mitglieder!$D$24:$BG$323,AJ$303))</f>
        <v/>
      </c>
      <c r="AK148" s="54" t="str">
        <f ca="1">IF(OR(VLOOKUP($A148,Mitglieder!$D$24:$BG$323,AK$303)="",$G148=""),"",VLOOKUP($A148,Mitglieder!$D$24:$BG$323,AK$303))</f>
        <v/>
      </c>
      <c r="AL148" s="54" t="str">
        <f ca="1">IF(OR(VLOOKUP($A148,Mitglieder!$D$24:$BG$323,AL$303)="",$G148=""),"",VLOOKUP($A148,Mitglieder!$D$24:$BG$323,AL$303))</f>
        <v/>
      </c>
      <c r="AM148" s="42" t="str">
        <f ca="1">IF($G148="","",VLOOKUP($A148,Mitglieder!$D$24:$BG$323,AM$303))</f>
        <v/>
      </c>
      <c r="AN148" s="54" t="str">
        <f ca="1">IF(OR(VLOOKUP($A148,Mitglieder!$D$24:$BG$323,AN$303)="",$G148=""),"",VLOOKUP($A148,Mitglieder!$D$24:$BG$323,AN$303))</f>
        <v/>
      </c>
      <c r="AO148" s="43" t="str">
        <f ca="1">IF($G148="","",TEXT(VLOOKUP($A148,Mitglieder!$D$24:$BG$323,AO$303),"TT.MM.JJJJ"))</f>
        <v/>
      </c>
      <c r="AP148" s="42" t="str">
        <f ca="1">IF($G148="","",VLOOKUP($A148,Mitglieder!$D$24:$BG$323,AP$303))</f>
        <v/>
      </c>
      <c r="AQ148" s="45" t="str">
        <f ca="1">IF($G148="","",TEXT(VLOOKUP($A148,Mitglieder!$D$24:$BG$323,AQ$303),"0.00"))</f>
        <v/>
      </c>
      <c r="AR148" s="54" t="str">
        <f ca="1">IF(OR(VLOOKUP($A148,Mitglieder!$D$24:$BG$323,AR$303)="",$G148=""),"",VLOOKUP($A148,Mitglieder!$D$24:$BG$323,AR$303))</f>
        <v/>
      </c>
      <c r="AS148" s="45" t="str">
        <f ca="1">IF($G148="","",TEXT(VLOOKUP($A148,Mitglieder!$D$24:$BG$323,AS$303),"0.00"))</f>
        <v/>
      </c>
      <c r="AT148" s="54" t="str">
        <f ca="1">IF(OR(VLOOKUP($A148,Mitglieder!$D$24:$BG$323,AT$303)="",$G148=""),"",VLOOKUP($A148,Mitglieder!$D$24:$BG$323,AT$303))</f>
        <v/>
      </c>
      <c r="AU148" s="45" t="str">
        <f ca="1">IF($G148="","",TEXT(VLOOKUP($A148,Mitglieder!$D$24:$BG$323,AU$303),"0.00"))</f>
        <v/>
      </c>
      <c r="AV148" s="45" t="str">
        <f ca="1">IF($G148="","",TEXT(VLOOKUP($A148,Mitglieder!$D$24:$BG$323,AV$303),"0.00"))</f>
        <v/>
      </c>
      <c r="AW148" s="42" t="str">
        <f ca="1">IF($G148="","",VLOOKUP($A148,Mitglieder!$D$24:$BG$323,AW$303))</f>
        <v/>
      </c>
      <c r="AX148" s="54" t="str">
        <f ca="1">IF(OR(VLOOKUP($A148,Mitglieder!$D$24:$BG$323,AX$303)="",$G148=""),"",VLOOKUP($A148,Mitglieder!$D$24:$BG$323,AX$303))</f>
        <v/>
      </c>
      <c r="AY148" s="75" t="str">
        <f t="shared" ca="1" si="4"/>
        <v/>
      </c>
      <c r="AZ148" s="43" t="str">
        <f ca="1">IF($G148="","",TEXT(VLOOKUP($A148,Mitglieder!$C$24:$BG$323,AZ$303),"TT.MM.JJJJ"))</f>
        <v/>
      </c>
      <c r="BA148" s="43" t="str">
        <f ca="1">IF($G148="","",TEXT(VLOOKUP($A148,Mitglieder!$C$24:$BG$323,BA$303),"TT.MM.JJJJ"))</f>
        <v/>
      </c>
      <c r="BB148" s="43" t="str">
        <f ca="1">IF($G148="","",TEXT(VLOOKUP($A148,Mitglieder!$C$24:$BG$323,BB$303),"TT.MM.JJJJ"))</f>
        <v/>
      </c>
      <c r="BC148" s="43" t="str">
        <f ca="1">IF($G148="","",TEXT(VLOOKUP($A148,Mitglieder!$C$24:$BG$323,BC$303),"TT.MM.JJJJ"))</f>
        <v/>
      </c>
      <c r="BD148" s="75" t="str">
        <f t="shared" ca="1" si="5"/>
        <v/>
      </c>
      <c r="BE148" s="42" t="str">
        <f ca="1">IF($G148="","",VLOOKUP($A148,Mitglieder!$D$24:$BG$323,BE$303))</f>
        <v/>
      </c>
      <c r="BF148" s="42" t="str">
        <f ca="1">IF($G148="","",VLOOKUP($A148,Mitglieder!$D$24:$BG$323,BF$303))</f>
        <v/>
      </c>
      <c r="BH148" s="75" t="str">
        <f ca="1">IF(G148="","",AY148+'Details Verein'!$D$25)</f>
        <v/>
      </c>
    </row>
    <row r="149" spans="1:60" x14ac:dyDescent="0.35">
      <c r="A149" s="42">
        <v>149</v>
      </c>
      <c r="B149" s="42"/>
      <c r="C149" s="42">
        <f ca="1">VLOOKUP($A149,Mitglieder!$D$24:$BA$323,C$303)</f>
        <v>1.0299999999999967</v>
      </c>
      <c r="D149" s="42"/>
      <c r="E149" s="42" t="str">
        <f ca="1">IF($G149="","",VLOOKUP($A149,Mitglieder!$D$24:$BG$323,E$303))</f>
        <v/>
      </c>
      <c r="F149" s="54" t="str">
        <f ca="1">IF(OR(VLOOKUP($A149,Mitglieder!$D$24:$BG$323,F$303)="",$G149=""),"",VLOOKUP($A149,Mitglieder!$D$24:$BG$323,F$303))</f>
        <v/>
      </c>
      <c r="G149" s="72" t="str">
        <f ca="1">IF(C149/ROUND(C149,0)=1,VLOOKUP($A149,Mitglieder!$D$24:$BA$323,G$303),"")</f>
        <v/>
      </c>
      <c r="H149" s="42" t="str">
        <f ca="1">IF($G149="","",VLOOKUP($A149,Mitglieder!$D$24:$BG$323,H$303))</f>
        <v/>
      </c>
      <c r="I149" s="54" t="str">
        <f ca="1">IF(OR(VLOOKUP($A149,Mitglieder!$D$24:$BG$323,I$303)="",$G149=""),"",VLOOKUP($A149,Mitglieder!$D$24:$BG$323,I$303))</f>
        <v/>
      </c>
      <c r="J149" s="42" t="str">
        <f ca="1">IF($G149="","",VLOOKUP($A149,Mitglieder!$D$24:$BG$323,J$303))</f>
        <v/>
      </c>
      <c r="K149" s="54" t="str">
        <f ca="1">IF(OR(VLOOKUP($A149,Mitglieder!$D$24:$BG$323,K$303)="",$G149=""),"",VLOOKUP($A149,Mitglieder!$D$24:$BG$323,K$303))</f>
        <v/>
      </c>
      <c r="L149" s="42" t="str">
        <f ca="1">IF($G149="","",VLOOKUP($A149,Mitglieder!$D$24:$BG$323,L$303))</f>
        <v/>
      </c>
      <c r="M149" s="42" t="str">
        <f ca="1">IF($G149="","",VLOOKUP($A149,Mitglieder!$D$24:$BG$323,M$303))</f>
        <v/>
      </c>
      <c r="N149" s="42" t="str">
        <f ca="1">IF($G149="","",VLOOKUP($A149,Mitglieder!$D$24:$BG$323,N$303))</f>
        <v/>
      </c>
      <c r="O149" s="42" t="str">
        <f ca="1">IF($G149="","",VLOOKUP($A149,Mitglieder!$D$24:$BG$323,O$303))</f>
        <v/>
      </c>
      <c r="P149" s="42" t="str">
        <f ca="1">IF($G149="","",VLOOKUP($A149,Mitglieder!$D$24:$BG$323,P$303))</f>
        <v/>
      </c>
      <c r="Q149" s="42" t="str">
        <f ca="1">IF($G149="","",VLOOKUP($A149,Mitglieder!$D$24:$BG$323,Q$303))</f>
        <v/>
      </c>
      <c r="R149" s="54" t="str">
        <f ca="1">IF(OR(VLOOKUP($A149,Mitglieder!$D$24:$BG$323,R$303)="",$G149=""),"",VLOOKUP($A149,Mitglieder!$D$24:$BG$323,R$303))</f>
        <v/>
      </c>
      <c r="S149" s="43" t="str">
        <f ca="1">IF($G149="","",TEXT(VLOOKUP($A149,Mitglieder!$D$24:$BG$323,S$303),"TT.MM.JJJJ"))</f>
        <v/>
      </c>
      <c r="T149" s="43" t="str">
        <f ca="1">IF($G149="","",TEXT(VLOOKUP($A149,Mitglieder!$D$24:$BG$323,T$303),"TT.MM.JJJJ"))</f>
        <v/>
      </c>
      <c r="U149" s="43" t="str">
        <f ca="1">IF($G149="","",TEXT(VLOOKUP($A149,Mitglieder!$D$24:$BG$323,U$303),"TT.MM.JJJJ"))</f>
        <v/>
      </c>
      <c r="V149" s="54" t="str">
        <f ca="1">IF(OR(VLOOKUP($A149,Mitglieder!$D$24:$BG$323,V$303)="",$G149=""),"",VLOOKUP($A149,Mitglieder!$D$24:$BG$323,V$303))</f>
        <v/>
      </c>
      <c r="W149" s="54" t="str">
        <f ca="1">IF(OR(VLOOKUP($A149,Mitglieder!$D$24:$BG$323,W$303)="",$G149=""),"",VLOOKUP($A149,Mitglieder!$D$24:$BG$323,W$303))</f>
        <v/>
      </c>
      <c r="X149" s="54" t="str">
        <f ca="1">IF(OR(VLOOKUP($A149,Mitglieder!$D$24:$BG$323,X$303)="",$G149=""),"",VLOOKUP($A149,Mitglieder!$D$24:$BG$323,X$303))</f>
        <v/>
      </c>
      <c r="Y149" s="54" t="str">
        <f ca="1">IF(OR(VLOOKUP($A149,Mitglieder!$D$24:$BG$323,Y$303)="",$G149=""),"",VLOOKUP($A149,Mitglieder!$D$24:$BG$323,Y$303))</f>
        <v/>
      </c>
      <c r="Z149" s="54" t="str">
        <f ca="1">IF(OR(VLOOKUP($A149,Mitglieder!$D$24:$BG$323,Z$303)="",$G149=""),"",VLOOKUP($A149,Mitglieder!$D$24:$BG$323,Z$303))</f>
        <v/>
      </c>
      <c r="AA149" s="54" t="str">
        <f ca="1">IF(OR(VLOOKUP($A149,Mitglieder!$D$24:$BG$323,AA$303)="",$G149=""),"",VLOOKUP($A149,Mitglieder!$D$24:$BG$323,AA$303))</f>
        <v/>
      </c>
      <c r="AB149" s="54" t="str">
        <f ca="1">IF(OR(VLOOKUP($A149,Mitglieder!$D$24:$BG$323,AB$303)="",$G149=""),"",VLOOKUP($A149,Mitglieder!$D$24:$BG$323,AB$303))</f>
        <v/>
      </c>
      <c r="AC149" s="54" t="str">
        <f ca="1">IF(OR(VLOOKUP($A149,Mitglieder!$D$24:$BG$323,AC$303)="",$G149=""),"",VLOOKUP($A149,Mitglieder!$D$24:$BG$323,AC$303))</f>
        <v/>
      </c>
      <c r="AD149" s="54" t="str">
        <f ca="1">IF(OR(VLOOKUP($A149,Mitglieder!$D$24:$BG$323,AD$303)="",$G149=""),"",VLOOKUP($A149,Mitglieder!$D$24:$BG$323,AD$303))</f>
        <v/>
      </c>
      <c r="AE149" s="54" t="str">
        <f ca="1">IF(OR(VLOOKUP($A149,Mitglieder!$D$24:$BG$323,AE$303)="",$G149=""),"",VLOOKUP($A149,Mitglieder!$D$24:$BG$323,AE$303))</f>
        <v/>
      </c>
      <c r="AF149" s="54" t="str">
        <f ca="1">IF(OR(VLOOKUP($A149,Mitglieder!$D$24:$BG$323,AF$303)="",$G149=""),"",VLOOKUP($A149,Mitglieder!$D$24:$BG$323,AF$303))</f>
        <v/>
      </c>
      <c r="AG149" s="54" t="str">
        <f ca="1">IF(OR(VLOOKUP($A149,Mitglieder!$D$24:$BG$323,AG$303)="",$G149=""),"",VLOOKUP($A149,Mitglieder!$D$24:$BG$323,AG$303))</f>
        <v/>
      </c>
      <c r="AH149" s="54" t="str">
        <f ca="1">IF(OR(VLOOKUP($A149,Mitglieder!$D$24:$BG$323,AH$303)="",$G149=""),"",VLOOKUP($A149,Mitglieder!$D$24:$BG$323,AH$303))</f>
        <v/>
      </c>
      <c r="AI149" s="54" t="str">
        <f ca="1">IF(OR(VLOOKUP($A149,Mitglieder!$D$24:$BG$323,AI$303)="",$G149=""),"",VLOOKUP($A149,Mitglieder!$D$24:$BG$323,AI$303))</f>
        <v/>
      </c>
      <c r="AJ149" s="54" t="str">
        <f ca="1">IF(OR(VLOOKUP($A149,Mitglieder!$D$24:$BG$323,AJ$303)="",$G149=""),"",VLOOKUP($A149,Mitglieder!$D$24:$BG$323,AJ$303))</f>
        <v/>
      </c>
      <c r="AK149" s="54" t="str">
        <f ca="1">IF(OR(VLOOKUP($A149,Mitglieder!$D$24:$BG$323,AK$303)="",$G149=""),"",VLOOKUP($A149,Mitglieder!$D$24:$BG$323,AK$303))</f>
        <v/>
      </c>
      <c r="AL149" s="54" t="str">
        <f ca="1">IF(OR(VLOOKUP($A149,Mitglieder!$D$24:$BG$323,AL$303)="",$G149=""),"",VLOOKUP($A149,Mitglieder!$D$24:$BG$323,AL$303))</f>
        <v/>
      </c>
      <c r="AM149" s="42" t="str">
        <f ca="1">IF($G149="","",VLOOKUP($A149,Mitglieder!$D$24:$BG$323,AM$303))</f>
        <v/>
      </c>
      <c r="AN149" s="54" t="str">
        <f ca="1">IF(OR(VLOOKUP($A149,Mitglieder!$D$24:$BG$323,AN$303)="",$G149=""),"",VLOOKUP($A149,Mitglieder!$D$24:$BG$323,AN$303))</f>
        <v/>
      </c>
      <c r="AO149" s="43" t="str">
        <f ca="1">IF($G149="","",TEXT(VLOOKUP($A149,Mitglieder!$D$24:$BG$323,AO$303),"TT.MM.JJJJ"))</f>
        <v/>
      </c>
      <c r="AP149" s="42" t="str">
        <f ca="1">IF($G149="","",VLOOKUP($A149,Mitglieder!$D$24:$BG$323,AP$303))</f>
        <v/>
      </c>
      <c r="AQ149" s="45" t="str">
        <f ca="1">IF($G149="","",TEXT(VLOOKUP($A149,Mitglieder!$D$24:$BG$323,AQ$303),"0.00"))</f>
        <v/>
      </c>
      <c r="AR149" s="54" t="str">
        <f ca="1">IF(OR(VLOOKUP($A149,Mitglieder!$D$24:$BG$323,AR$303)="",$G149=""),"",VLOOKUP($A149,Mitglieder!$D$24:$BG$323,AR$303))</f>
        <v/>
      </c>
      <c r="AS149" s="45" t="str">
        <f ca="1">IF($G149="","",TEXT(VLOOKUP($A149,Mitglieder!$D$24:$BG$323,AS$303),"0.00"))</f>
        <v/>
      </c>
      <c r="AT149" s="54" t="str">
        <f ca="1">IF(OR(VLOOKUP($A149,Mitglieder!$D$24:$BG$323,AT$303)="",$G149=""),"",VLOOKUP($A149,Mitglieder!$D$24:$BG$323,AT$303))</f>
        <v/>
      </c>
      <c r="AU149" s="45" t="str">
        <f ca="1">IF($G149="","",TEXT(VLOOKUP($A149,Mitglieder!$D$24:$BG$323,AU$303),"0.00"))</f>
        <v/>
      </c>
      <c r="AV149" s="45" t="str">
        <f ca="1">IF($G149="","",TEXT(VLOOKUP($A149,Mitglieder!$D$24:$BG$323,AV$303),"0.00"))</f>
        <v/>
      </c>
      <c r="AW149" s="42" t="str">
        <f ca="1">IF($G149="","",VLOOKUP($A149,Mitglieder!$D$24:$BG$323,AW$303))</f>
        <v/>
      </c>
      <c r="AX149" s="54" t="str">
        <f ca="1">IF(OR(VLOOKUP($A149,Mitglieder!$D$24:$BG$323,AX$303)="",$G149=""),"",VLOOKUP($A149,Mitglieder!$D$24:$BG$323,AX$303))</f>
        <v/>
      </c>
      <c r="AY149" s="75" t="str">
        <f t="shared" ca="1" si="4"/>
        <v/>
      </c>
      <c r="AZ149" s="43" t="str">
        <f ca="1">IF($G149="","",TEXT(VLOOKUP($A149,Mitglieder!$C$24:$BG$323,AZ$303),"TT.MM.JJJJ"))</f>
        <v/>
      </c>
      <c r="BA149" s="43" t="str">
        <f ca="1">IF($G149="","",TEXT(VLOOKUP($A149,Mitglieder!$C$24:$BG$323,BA$303),"TT.MM.JJJJ"))</f>
        <v/>
      </c>
      <c r="BB149" s="43" t="str">
        <f ca="1">IF($G149="","",TEXT(VLOOKUP($A149,Mitglieder!$C$24:$BG$323,BB$303),"TT.MM.JJJJ"))</f>
        <v/>
      </c>
      <c r="BC149" s="43" t="str">
        <f ca="1">IF($G149="","",TEXT(VLOOKUP($A149,Mitglieder!$C$24:$BG$323,BC$303),"TT.MM.JJJJ"))</f>
        <v/>
      </c>
      <c r="BD149" s="75" t="str">
        <f t="shared" ca="1" si="5"/>
        <v/>
      </c>
      <c r="BE149" s="42" t="str">
        <f ca="1">IF($G149="","",VLOOKUP($A149,Mitglieder!$D$24:$BG$323,BE$303))</f>
        <v/>
      </c>
      <c r="BF149" s="42" t="str">
        <f ca="1">IF($G149="","",VLOOKUP($A149,Mitglieder!$D$24:$BG$323,BF$303))</f>
        <v/>
      </c>
      <c r="BH149" s="75" t="str">
        <f ca="1">IF(G149="","",AY149+'Details Verein'!$D$25)</f>
        <v/>
      </c>
    </row>
    <row r="150" spans="1:60" x14ac:dyDescent="0.35">
      <c r="A150" s="42">
        <v>150</v>
      </c>
      <c r="B150" s="42"/>
      <c r="C150" s="42">
        <f ca="1">VLOOKUP($A150,Mitglieder!$D$24:$BA$323,C$303)</f>
        <v>1.0299999999999967</v>
      </c>
      <c r="D150" s="42"/>
      <c r="E150" s="42" t="str">
        <f ca="1">IF($G150="","",VLOOKUP($A150,Mitglieder!$D$24:$BG$323,E$303))</f>
        <v/>
      </c>
      <c r="F150" s="54" t="str">
        <f ca="1">IF(OR(VLOOKUP($A150,Mitglieder!$D$24:$BG$323,F$303)="",$G150=""),"",VLOOKUP($A150,Mitglieder!$D$24:$BG$323,F$303))</f>
        <v/>
      </c>
      <c r="G150" s="72" t="str">
        <f ca="1">IF(C150/ROUND(C150,0)=1,VLOOKUP($A150,Mitglieder!$D$24:$BA$323,G$303),"")</f>
        <v/>
      </c>
      <c r="H150" s="42" t="str">
        <f ca="1">IF($G150="","",VLOOKUP($A150,Mitglieder!$D$24:$BG$323,H$303))</f>
        <v/>
      </c>
      <c r="I150" s="54" t="str">
        <f ca="1">IF(OR(VLOOKUP($A150,Mitglieder!$D$24:$BG$323,I$303)="",$G150=""),"",VLOOKUP($A150,Mitglieder!$D$24:$BG$323,I$303))</f>
        <v/>
      </c>
      <c r="J150" s="42" t="str">
        <f ca="1">IF($G150="","",VLOOKUP($A150,Mitglieder!$D$24:$BG$323,J$303))</f>
        <v/>
      </c>
      <c r="K150" s="54" t="str">
        <f ca="1">IF(OR(VLOOKUP($A150,Mitglieder!$D$24:$BG$323,K$303)="",$G150=""),"",VLOOKUP($A150,Mitglieder!$D$24:$BG$323,K$303))</f>
        <v/>
      </c>
      <c r="L150" s="42" t="str">
        <f ca="1">IF($G150="","",VLOOKUP($A150,Mitglieder!$D$24:$BG$323,L$303))</f>
        <v/>
      </c>
      <c r="M150" s="42" t="str">
        <f ca="1">IF($G150="","",VLOOKUP($A150,Mitglieder!$D$24:$BG$323,M$303))</f>
        <v/>
      </c>
      <c r="N150" s="42" t="str">
        <f ca="1">IF($G150="","",VLOOKUP($A150,Mitglieder!$D$24:$BG$323,N$303))</f>
        <v/>
      </c>
      <c r="O150" s="42" t="str">
        <f ca="1">IF($G150="","",VLOOKUP($A150,Mitglieder!$D$24:$BG$323,O$303))</f>
        <v/>
      </c>
      <c r="P150" s="42" t="str">
        <f ca="1">IF($G150="","",VLOOKUP($A150,Mitglieder!$D$24:$BG$323,P$303))</f>
        <v/>
      </c>
      <c r="Q150" s="42" t="str">
        <f ca="1">IF($G150="","",VLOOKUP($A150,Mitglieder!$D$24:$BG$323,Q$303))</f>
        <v/>
      </c>
      <c r="R150" s="54" t="str">
        <f ca="1">IF(OR(VLOOKUP($A150,Mitglieder!$D$24:$BG$323,R$303)="",$G150=""),"",VLOOKUP($A150,Mitglieder!$D$24:$BG$323,R$303))</f>
        <v/>
      </c>
      <c r="S150" s="43" t="str">
        <f ca="1">IF($G150="","",TEXT(VLOOKUP($A150,Mitglieder!$D$24:$BG$323,S$303),"TT.MM.JJJJ"))</f>
        <v/>
      </c>
      <c r="T150" s="43" t="str">
        <f ca="1">IF($G150="","",TEXT(VLOOKUP($A150,Mitglieder!$D$24:$BG$323,T$303),"TT.MM.JJJJ"))</f>
        <v/>
      </c>
      <c r="U150" s="43" t="str">
        <f ca="1">IF($G150="","",TEXT(VLOOKUP($A150,Mitglieder!$D$24:$BG$323,U$303),"TT.MM.JJJJ"))</f>
        <v/>
      </c>
      <c r="V150" s="54" t="str">
        <f ca="1">IF(OR(VLOOKUP($A150,Mitglieder!$D$24:$BG$323,V$303)="",$G150=""),"",VLOOKUP($A150,Mitglieder!$D$24:$BG$323,V$303))</f>
        <v/>
      </c>
      <c r="W150" s="54" t="str">
        <f ca="1">IF(OR(VLOOKUP($A150,Mitglieder!$D$24:$BG$323,W$303)="",$G150=""),"",VLOOKUP($A150,Mitglieder!$D$24:$BG$323,W$303))</f>
        <v/>
      </c>
      <c r="X150" s="54" t="str">
        <f ca="1">IF(OR(VLOOKUP($A150,Mitglieder!$D$24:$BG$323,X$303)="",$G150=""),"",VLOOKUP($A150,Mitglieder!$D$24:$BG$323,X$303))</f>
        <v/>
      </c>
      <c r="Y150" s="54" t="str">
        <f ca="1">IF(OR(VLOOKUP($A150,Mitglieder!$D$24:$BG$323,Y$303)="",$G150=""),"",VLOOKUP($A150,Mitglieder!$D$24:$BG$323,Y$303))</f>
        <v/>
      </c>
      <c r="Z150" s="54" t="str">
        <f ca="1">IF(OR(VLOOKUP($A150,Mitglieder!$D$24:$BG$323,Z$303)="",$G150=""),"",VLOOKUP($A150,Mitglieder!$D$24:$BG$323,Z$303))</f>
        <v/>
      </c>
      <c r="AA150" s="54" t="str">
        <f ca="1">IF(OR(VLOOKUP($A150,Mitglieder!$D$24:$BG$323,AA$303)="",$G150=""),"",VLOOKUP($A150,Mitglieder!$D$24:$BG$323,AA$303))</f>
        <v/>
      </c>
      <c r="AB150" s="54" t="str">
        <f ca="1">IF(OR(VLOOKUP($A150,Mitglieder!$D$24:$BG$323,AB$303)="",$G150=""),"",VLOOKUP($A150,Mitglieder!$D$24:$BG$323,AB$303))</f>
        <v/>
      </c>
      <c r="AC150" s="54" t="str">
        <f ca="1">IF(OR(VLOOKUP($A150,Mitglieder!$D$24:$BG$323,AC$303)="",$G150=""),"",VLOOKUP($A150,Mitglieder!$D$24:$BG$323,AC$303))</f>
        <v/>
      </c>
      <c r="AD150" s="54" t="str">
        <f ca="1">IF(OR(VLOOKUP($A150,Mitglieder!$D$24:$BG$323,AD$303)="",$G150=""),"",VLOOKUP($A150,Mitglieder!$D$24:$BG$323,AD$303))</f>
        <v/>
      </c>
      <c r="AE150" s="54" t="str">
        <f ca="1">IF(OR(VLOOKUP($A150,Mitglieder!$D$24:$BG$323,AE$303)="",$G150=""),"",VLOOKUP($A150,Mitglieder!$D$24:$BG$323,AE$303))</f>
        <v/>
      </c>
      <c r="AF150" s="54" t="str">
        <f ca="1">IF(OR(VLOOKUP($A150,Mitglieder!$D$24:$BG$323,AF$303)="",$G150=""),"",VLOOKUP($A150,Mitglieder!$D$24:$BG$323,AF$303))</f>
        <v/>
      </c>
      <c r="AG150" s="54" t="str">
        <f ca="1">IF(OR(VLOOKUP($A150,Mitglieder!$D$24:$BG$323,AG$303)="",$G150=""),"",VLOOKUP($A150,Mitglieder!$D$24:$BG$323,AG$303))</f>
        <v/>
      </c>
      <c r="AH150" s="54" t="str">
        <f ca="1">IF(OR(VLOOKUP($A150,Mitglieder!$D$24:$BG$323,AH$303)="",$G150=""),"",VLOOKUP($A150,Mitglieder!$D$24:$BG$323,AH$303))</f>
        <v/>
      </c>
      <c r="AI150" s="54" t="str">
        <f ca="1">IF(OR(VLOOKUP($A150,Mitglieder!$D$24:$BG$323,AI$303)="",$G150=""),"",VLOOKUP($A150,Mitglieder!$D$24:$BG$323,AI$303))</f>
        <v/>
      </c>
      <c r="AJ150" s="54" t="str">
        <f ca="1">IF(OR(VLOOKUP($A150,Mitglieder!$D$24:$BG$323,AJ$303)="",$G150=""),"",VLOOKUP($A150,Mitglieder!$D$24:$BG$323,AJ$303))</f>
        <v/>
      </c>
      <c r="AK150" s="54" t="str">
        <f ca="1">IF(OR(VLOOKUP($A150,Mitglieder!$D$24:$BG$323,AK$303)="",$G150=""),"",VLOOKUP($A150,Mitglieder!$D$24:$BG$323,AK$303))</f>
        <v/>
      </c>
      <c r="AL150" s="54" t="str">
        <f ca="1">IF(OR(VLOOKUP($A150,Mitglieder!$D$24:$BG$323,AL$303)="",$G150=""),"",VLOOKUP($A150,Mitglieder!$D$24:$BG$323,AL$303))</f>
        <v/>
      </c>
      <c r="AM150" s="42" t="str">
        <f ca="1">IF($G150="","",VLOOKUP($A150,Mitglieder!$D$24:$BG$323,AM$303))</f>
        <v/>
      </c>
      <c r="AN150" s="54" t="str">
        <f ca="1">IF(OR(VLOOKUP($A150,Mitglieder!$D$24:$BG$323,AN$303)="",$G150=""),"",VLOOKUP($A150,Mitglieder!$D$24:$BG$323,AN$303))</f>
        <v/>
      </c>
      <c r="AO150" s="43" t="str">
        <f ca="1">IF($G150="","",TEXT(VLOOKUP($A150,Mitglieder!$D$24:$BG$323,AO$303),"TT.MM.JJJJ"))</f>
        <v/>
      </c>
      <c r="AP150" s="42" t="str">
        <f ca="1">IF($G150="","",VLOOKUP($A150,Mitglieder!$D$24:$BG$323,AP$303))</f>
        <v/>
      </c>
      <c r="AQ150" s="45" t="str">
        <f ca="1">IF($G150="","",TEXT(VLOOKUP($A150,Mitglieder!$D$24:$BG$323,AQ$303),"0.00"))</f>
        <v/>
      </c>
      <c r="AR150" s="54" t="str">
        <f ca="1">IF(OR(VLOOKUP($A150,Mitglieder!$D$24:$BG$323,AR$303)="",$G150=""),"",VLOOKUP($A150,Mitglieder!$D$24:$BG$323,AR$303))</f>
        <v/>
      </c>
      <c r="AS150" s="45" t="str">
        <f ca="1">IF($G150="","",TEXT(VLOOKUP($A150,Mitglieder!$D$24:$BG$323,AS$303),"0.00"))</f>
        <v/>
      </c>
      <c r="AT150" s="54" t="str">
        <f ca="1">IF(OR(VLOOKUP($A150,Mitglieder!$D$24:$BG$323,AT$303)="",$G150=""),"",VLOOKUP($A150,Mitglieder!$D$24:$BG$323,AT$303))</f>
        <v/>
      </c>
      <c r="AU150" s="45" t="str">
        <f ca="1">IF($G150="","",TEXT(VLOOKUP($A150,Mitglieder!$D$24:$BG$323,AU$303),"0.00"))</f>
        <v/>
      </c>
      <c r="AV150" s="45" t="str">
        <f ca="1">IF($G150="","",TEXT(VLOOKUP($A150,Mitglieder!$D$24:$BG$323,AV$303),"0.00"))</f>
        <v/>
      </c>
      <c r="AW150" s="42" t="str">
        <f ca="1">IF($G150="","",VLOOKUP($A150,Mitglieder!$D$24:$BG$323,AW$303))</f>
        <v/>
      </c>
      <c r="AX150" s="54" t="str">
        <f ca="1">IF(OR(VLOOKUP($A150,Mitglieder!$D$24:$BG$323,AX$303)="",$G150=""),"",VLOOKUP($A150,Mitglieder!$D$24:$BG$323,AX$303))</f>
        <v/>
      </c>
      <c r="AY150" s="75" t="str">
        <f t="shared" ca="1" si="4"/>
        <v/>
      </c>
      <c r="AZ150" s="43" t="str">
        <f ca="1">IF($G150="","",TEXT(VLOOKUP($A150,Mitglieder!$C$24:$BG$323,AZ$303),"TT.MM.JJJJ"))</f>
        <v/>
      </c>
      <c r="BA150" s="43" t="str">
        <f ca="1">IF($G150="","",TEXT(VLOOKUP($A150,Mitglieder!$C$24:$BG$323,BA$303),"TT.MM.JJJJ"))</f>
        <v/>
      </c>
      <c r="BB150" s="43" t="str">
        <f ca="1">IF($G150="","",TEXT(VLOOKUP($A150,Mitglieder!$C$24:$BG$323,BB$303),"TT.MM.JJJJ"))</f>
        <v/>
      </c>
      <c r="BC150" s="43" t="str">
        <f ca="1">IF($G150="","",TEXT(VLOOKUP($A150,Mitglieder!$C$24:$BG$323,BC$303),"TT.MM.JJJJ"))</f>
        <v/>
      </c>
      <c r="BD150" s="75" t="str">
        <f t="shared" ca="1" si="5"/>
        <v/>
      </c>
      <c r="BE150" s="42" t="str">
        <f ca="1">IF($G150="","",VLOOKUP($A150,Mitglieder!$D$24:$BG$323,BE$303))</f>
        <v/>
      </c>
      <c r="BF150" s="42" t="str">
        <f ca="1">IF($G150="","",VLOOKUP($A150,Mitglieder!$D$24:$BG$323,BF$303))</f>
        <v/>
      </c>
      <c r="BH150" s="75" t="str">
        <f ca="1">IF(G150="","",AY150+'Details Verein'!$D$25)</f>
        <v/>
      </c>
    </row>
    <row r="151" spans="1:60" x14ac:dyDescent="0.35">
      <c r="A151" s="42">
        <v>151</v>
      </c>
      <c r="B151" s="42"/>
      <c r="C151" s="42">
        <f ca="1">VLOOKUP($A151,Mitglieder!$D$24:$BA$323,C$303)</f>
        <v>1.0299999999999967</v>
      </c>
      <c r="D151" s="42"/>
      <c r="E151" s="42" t="str">
        <f ca="1">IF($G151="","",VLOOKUP($A151,Mitglieder!$D$24:$BG$323,E$303))</f>
        <v/>
      </c>
      <c r="F151" s="54" t="str">
        <f ca="1">IF(OR(VLOOKUP($A151,Mitglieder!$D$24:$BG$323,F$303)="",$G151=""),"",VLOOKUP($A151,Mitglieder!$D$24:$BG$323,F$303))</f>
        <v/>
      </c>
      <c r="G151" s="72" t="str">
        <f ca="1">IF(C151/ROUND(C151,0)=1,VLOOKUP($A151,Mitglieder!$D$24:$BA$323,G$303),"")</f>
        <v/>
      </c>
      <c r="H151" s="42" t="str">
        <f ca="1">IF($G151="","",VLOOKUP($A151,Mitglieder!$D$24:$BG$323,H$303))</f>
        <v/>
      </c>
      <c r="I151" s="54" t="str">
        <f ca="1">IF(OR(VLOOKUP($A151,Mitglieder!$D$24:$BG$323,I$303)="",$G151=""),"",VLOOKUP($A151,Mitglieder!$D$24:$BG$323,I$303))</f>
        <v/>
      </c>
      <c r="J151" s="42" t="str">
        <f ca="1">IF($G151="","",VLOOKUP($A151,Mitglieder!$D$24:$BG$323,J$303))</f>
        <v/>
      </c>
      <c r="K151" s="54" t="str">
        <f ca="1">IF(OR(VLOOKUP($A151,Mitglieder!$D$24:$BG$323,K$303)="",$G151=""),"",VLOOKUP($A151,Mitglieder!$D$24:$BG$323,K$303))</f>
        <v/>
      </c>
      <c r="L151" s="42" t="str">
        <f ca="1">IF($G151="","",VLOOKUP($A151,Mitglieder!$D$24:$BG$323,L$303))</f>
        <v/>
      </c>
      <c r="M151" s="42" t="str">
        <f ca="1">IF($G151="","",VLOOKUP($A151,Mitglieder!$D$24:$BG$323,M$303))</f>
        <v/>
      </c>
      <c r="N151" s="42" t="str">
        <f ca="1">IF($G151="","",VLOOKUP($A151,Mitglieder!$D$24:$BG$323,N$303))</f>
        <v/>
      </c>
      <c r="O151" s="42" t="str">
        <f ca="1">IF($G151="","",VLOOKUP($A151,Mitglieder!$D$24:$BG$323,O$303))</f>
        <v/>
      </c>
      <c r="P151" s="42" t="str">
        <f ca="1">IF($G151="","",VLOOKUP($A151,Mitglieder!$D$24:$BG$323,P$303))</f>
        <v/>
      </c>
      <c r="Q151" s="42" t="str">
        <f ca="1">IF($G151="","",VLOOKUP($A151,Mitglieder!$D$24:$BG$323,Q$303))</f>
        <v/>
      </c>
      <c r="R151" s="54" t="str">
        <f ca="1">IF(OR(VLOOKUP($A151,Mitglieder!$D$24:$BG$323,R$303)="",$G151=""),"",VLOOKUP($A151,Mitglieder!$D$24:$BG$323,R$303))</f>
        <v/>
      </c>
      <c r="S151" s="43" t="str">
        <f ca="1">IF($G151="","",TEXT(VLOOKUP($A151,Mitglieder!$D$24:$BG$323,S$303),"TT.MM.JJJJ"))</f>
        <v/>
      </c>
      <c r="T151" s="43" t="str">
        <f ca="1">IF($G151="","",TEXT(VLOOKUP($A151,Mitglieder!$D$24:$BG$323,T$303),"TT.MM.JJJJ"))</f>
        <v/>
      </c>
      <c r="U151" s="43" t="str">
        <f ca="1">IF($G151="","",TEXT(VLOOKUP($A151,Mitglieder!$D$24:$BG$323,U$303),"TT.MM.JJJJ"))</f>
        <v/>
      </c>
      <c r="V151" s="54" t="str">
        <f ca="1">IF(OR(VLOOKUP($A151,Mitglieder!$D$24:$BG$323,V$303)="",$G151=""),"",VLOOKUP($A151,Mitglieder!$D$24:$BG$323,V$303))</f>
        <v/>
      </c>
      <c r="W151" s="54" t="str">
        <f ca="1">IF(OR(VLOOKUP($A151,Mitglieder!$D$24:$BG$323,W$303)="",$G151=""),"",VLOOKUP($A151,Mitglieder!$D$24:$BG$323,W$303))</f>
        <v/>
      </c>
      <c r="X151" s="54" t="str">
        <f ca="1">IF(OR(VLOOKUP($A151,Mitglieder!$D$24:$BG$323,X$303)="",$G151=""),"",VLOOKUP($A151,Mitglieder!$D$24:$BG$323,X$303))</f>
        <v/>
      </c>
      <c r="Y151" s="54" t="str">
        <f ca="1">IF(OR(VLOOKUP($A151,Mitglieder!$D$24:$BG$323,Y$303)="",$G151=""),"",VLOOKUP($A151,Mitglieder!$D$24:$BG$323,Y$303))</f>
        <v/>
      </c>
      <c r="Z151" s="54" t="str">
        <f ca="1">IF(OR(VLOOKUP($A151,Mitglieder!$D$24:$BG$323,Z$303)="",$G151=""),"",VLOOKUP($A151,Mitglieder!$D$24:$BG$323,Z$303))</f>
        <v/>
      </c>
      <c r="AA151" s="54" t="str">
        <f ca="1">IF(OR(VLOOKUP($A151,Mitglieder!$D$24:$BG$323,AA$303)="",$G151=""),"",VLOOKUP($A151,Mitglieder!$D$24:$BG$323,AA$303))</f>
        <v/>
      </c>
      <c r="AB151" s="54" t="str">
        <f ca="1">IF(OR(VLOOKUP($A151,Mitglieder!$D$24:$BG$323,AB$303)="",$G151=""),"",VLOOKUP($A151,Mitglieder!$D$24:$BG$323,AB$303))</f>
        <v/>
      </c>
      <c r="AC151" s="54" t="str">
        <f ca="1">IF(OR(VLOOKUP($A151,Mitglieder!$D$24:$BG$323,AC$303)="",$G151=""),"",VLOOKUP($A151,Mitglieder!$D$24:$BG$323,AC$303))</f>
        <v/>
      </c>
      <c r="AD151" s="54" t="str">
        <f ca="1">IF(OR(VLOOKUP($A151,Mitglieder!$D$24:$BG$323,AD$303)="",$G151=""),"",VLOOKUP($A151,Mitglieder!$D$24:$BG$323,AD$303))</f>
        <v/>
      </c>
      <c r="AE151" s="54" t="str">
        <f ca="1">IF(OR(VLOOKUP($A151,Mitglieder!$D$24:$BG$323,AE$303)="",$G151=""),"",VLOOKUP($A151,Mitglieder!$D$24:$BG$323,AE$303))</f>
        <v/>
      </c>
      <c r="AF151" s="54" t="str">
        <f ca="1">IF(OR(VLOOKUP($A151,Mitglieder!$D$24:$BG$323,AF$303)="",$G151=""),"",VLOOKUP($A151,Mitglieder!$D$24:$BG$323,AF$303))</f>
        <v/>
      </c>
      <c r="AG151" s="54" t="str">
        <f ca="1">IF(OR(VLOOKUP($A151,Mitglieder!$D$24:$BG$323,AG$303)="",$G151=""),"",VLOOKUP($A151,Mitglieder!$D$24:$BG$323,AG$303))</f>
        <v/>
      </c>
      <c r="AH151" s="54" t="str">
        <f ca="1">IF(OR(VLOOKUP($A151,Mitglieder!$D$24:$BG$323,AH$303)="",$G151=""),"",VLOOKUP($A151,Mitglieder!$D$24:$BG$323,AH$303))</f>
        <v/>
      </c>
      <c r="AI151" s="54" t="str">
        <f ca="1">IF(OR(VLOOKUP($A151,Mitglieder!$D$24:$BG$323,AI$303)="",$G151=""),"",VLOOKUP($A151,Mitglieder!$D$24:$BG$323,AI$303))</f>
        <v/>
      </c>
      <c r="AJ151" s="54" t="str">
        <f ca="1">IF(OR(VLOOKUP($A151,Mitglieder!$D$24:$BG$323,AJ$303)="",$G151=""),"",VLOOKUP($A151,Mitglieder!$D$24:$BG$323,AJ$303))</f>
        <v/>
      </c>
      <c r="AK151" s="54" t="str">
        <f ca="1">IF(OR(VLOOKUP($A151,Mitglieder!$D$24:$BG$323,AK$303)="",$G151=""),"",VLOOKUP($A151,Mitglieder!$D$24:$BG$323,AK$303))</f>
        <v/>
      </c>
      <c r="AL151" s="54" t="str">
        <f ca="1">IF(OR(VLOOKUP($A151,Mitglieder!$D$24:$BG$323,AL$303)="",$G151=""),"",VLOOKUP($A151,Mitglieder!$D$24:$BG$323,AL$303))</f>
        <v/>
      </c>
      <c r="AM151" s="42" t="str">
        <f ca="1">IF($G151="","",VLOOKUP($A151,Mitglieder!$D$24:$BG$323,AM$303))</f>
        <v/>
      </c>
      <c r="AN151" s="54" t="str">
        <f ca="1">IF(OR(VLOOKUP($A151,Mitglieder!$D$24:$BG$323,AN$303)="",$G151=""),"",VLOOKUP($A151,Mitglieder!$D$24:$BG$323,AN$303))</f>
        <v/>
      </c>
      <c r="AO151" s="43" t="str">
        <f ca="1">IF($G151="","",TEXT(VLOOKUP($A151,Mitglieder!$D$24:$BG$323,AO$303),"TT.MM.JJJJ"))</f>
        <v/>
      </c>
      <c r="AP151" s="42" t="str">
        <f ca="1">IF($G151="","",VLOOKUP($A151,Mitglieder!$D$24:$BG$323,AP$303))</f>
        <v/>
      </c>
      <c r="AQ151" s="45" t="str">
        <f ca="1">IF($G151="","",TEXT(VLOOKUP($A151,Mitglieder!$D$24:$BG$323,AQ$303),"0.00"))</f>
        <v/>
      </c>
      <c r="AR151" s="54" t="str">
        <f ca="1">IF(OR(VLOOKUP($A151,Mitglieder!$D$24:$BG$323,AR$303)="",$G151=""),"",VLOOKUP($A151,Mitglieder!$D$24:$BG$323,AR$303))</f>
        <v/>
      </c>
      <c r="AS151" s="45" t="str">
        <f ca="1">IF($G151="","",TEXT(VLOOKUP($A151,Mitglieder!$D$24:$BG$323,AS$303),"0.00"))</f>
        <v/>
      </c>
      <c r="AT151" s="54" t="str">
        <f ca="1">IF(OR(VLOOKUP($A151,Mitglieder!$D$24:$BG$323,AT$303)="",$G151=""),"",VLOOKUP($A151,Mitglieder!$D$24:$BG$323,AT$303))</f>
        <v/>
      </c>
      <c r="AU151" s="45" t="str">
        <f ca="1">IF($G151="","",TEXT(VLOOKUP($A151,Mitglieder!$D$24:$BG$323,AU$303),"0.00"))</f>
        <v/>
      </c>
      <c r="AV151" s="45" t="str">
        <f ca="1">IF($G151="","",TEXT(VLOOKUP($A151,Mitglieder!$D$24:$BG$323,AV$303),"0.00"))</f>
        <v/>
      </c>
      <c r="AW151" s="42" t="str">
        <f ca="1">IF($G151="","",VLOOKUP($A151,Mitglieder!$D$24:$BG$323,AW$303))</f>
        <v/>
      </c>
      <c r="AX151" s="54" t="str">
        <f ca="1">IF(OR(VLOOKUP($A151,Mitglieder!$D$24:$BG$323,AX$303)="",$G151=""),"",VLOOKUP($A151,Mitglieder!$D$24:$BG$323,AX$303))</f>
        <v/>
      </c>
      <c r="AY151" s="75" t="str">
        <f t="shared" ca="1" si="4"/>
        <v/>
      </c>
      <c r="AZ151" s="43" t="str">
        <f ca="1">IF($G151="","",TEXT(VLOOKUP($A151,Mitglieder!$C$24:$BG$323,AZ$303),"TT.MM.JJJJ"))</f>
        <v/>
      </c>
      <c r="BA151" s="43" t="str">
        <f ca="1">IF($G151="","",TEXT(VLOOKUP($A151,Mitglieder!$C$24:$BG$323,BA$303),"TT.MM.JJJJ"))</f>
        <v/>
      </c>
      <c r="BB151" s="43" t="str">
        <f ca="1">IF($G151="","",TEXT(VLOOKUP($A151,Mitglieder!$C$24:$BG$323,BB$303),"TT.MM.JJJJ"))</f>
        <v/>
      </c>
      <c r="BC151" s="43" t="str">
        <f ca="1">IF($G151="","",TEXT(VLOOKUP($A151,Mitglieder!$C$24:$BG$323,BC$303),"TT.MM.JJJJ"))</f>
        <v/>
      </c>
      <c r="BD151" s="75" t="str">
        <f t="shared" ca="1" si="5"/>
        <v/>
      </c>
      <c r="BE151" s="42" t="str">
        <f ca="1">IF($G151="","",VLOOKUP($A151,Mitglieder!$D$24:$BG$323,BE$303))</f>
        <v/>
      </c>
      <c r="BF151" s="42" t="str">
        <f ca="1">IF($G151="","",VLOOKUP($A151,Mitglieder!$D$24:$BG$323,BF$303))</f>
        <v/>
      </c>
      <c r="BH151" s="75" t="str">
        <f ca="1">IF(G151="","",AY151+'Details Verein'!$D$25)</f>
        <v/>
      </c>
    </row>
    <row r="152" spans="1:60" x14ac:dyDescent="0.35">
      <c r="A152" s="42">
        <v>152</v>
      </c>
      <c r="B152" s="42"/>
      <c r="C152" s="42">
        <f ca="1">VLOOKUP($A152,Mitglieder!$D$24:$BA$323,C$303)</f>
        <v>1.0299999999999967</v>
      </c>
      <c r="D152" s="42"/>
      <c r="E152" s="42" t="str">
        <f ca="1">IF($G152="","",VLOOKUP($A152,Mitglieder!$D$24:$BG$323,E$303))</f>
        <v/>
      </c>
      <c r="F152" s="54" t="str">
        <f ca="1">IF(OR(VLOOKUP($A152,Mitglieder!$D$24:$BG$323,F$303)="",$G152=""),"",VLOOKUP($A152,Mitglieder!$D$24:$BG$323,F$303))</f>
        <v/>
      </c>
      <c r="G152" s="72" t="str">
        <f ca="1">IF(C152/ROUND(C152,0)=1,VLOOKUP($A152,Mitglieder!$D$24:$BA$323,G$303),"")</f>
        <v/>
      </c>
      <c r="H152" s="42" t="str">
        <f ca="1">IF($G152="","",VLOOKUP($A152,Mitglieder!$D$24:$BG$323,H$303))</f>
        <v/>
      </c>
      <c r="I152" s="54" t="str">
        <f ca="1">IF(OR(VLOOKUP($A152,Mitglieder!$D$24:$BG$323,I$303)="",$G152=""),"",VLOOKUP($A152,Mitglieder!$D$24:$BG$323,I$303))</f>
        <v/>
      </c>
      <c r="J152" s="42" t="str">
        <f ca="1">IF($G152="","",VLOOKUP($A152,Mitglieder!$D$24:$BG$323,J$303))</f>
        <v/>
      </c>
      <c r="K152" s="54" t="str">
        <f ca="1">IF(OR(VLOOKUP($A152,Mitglieder!$D$24:$BG$323,K$303)="",$G152=""),"",VLOOKUP($A152,Mitglieder!$D$24:$BG$323,K$303))</f>
        <v/>
      </c>
      <c r="L152" s="42" t="str">
        <f ca="1">IF($G152="","",VLOOKUP($A152,Mitglieder!$D$24:$BG$323,L$303))</f>
        <v/>
      </c>
      <c r="M152" s="42" t="str">
        <f ca="1">IF($G152="","",VLOOKUP($A152,Mitglieder!$D$24:$BG$323,M$303))</f>
        <v/>
      </c>
      <c r="N152" s="42" t="str">
        <f ca="1">IF($G152="","",VLOOKUP($A152,Mitglieder!$D$24:$BG$323,N$303))</f>
        <v/>
      </c>
      <c r="O152" s="42" t="str">
        <f ca="1">IF($G152="","",VLOOKUP($A152,Mitglieder!$D$24:$BG$323,O$303))</f>
        <v/>
      </c>
      <c r="P152" s="42" t="str">
        <f ca="1">IF($G152="","",VLOOKUP($A152,Mitglieder!$D$24:$BG$323,P$303))</f>
        <v/>
      </c>
      <c r="Q152" s="42" t="str">
        <f ca="1">IF($G152="","",VLOOKUP($A152,Mitglieder!$D$24:$BG$323,Q$303))</f>
        <v/>
      </c>
      <c r="R152" s="54" t="str">
        <f ca="1">IF(OR(VLOOKUP($A152,Mitglieder!$D$24:$BG$323,R$303)="",$G152=""),"",VLOOKUP($A152,Mitglieder!$D$24:$BG$323,R$303))</f>
        <v/>
      </c>
      <c r="S152" s="43" t="str">
        <f ca="1">IF($G152="","",TEXT(VLOOKUP($A152,Mitglieder!$D$24:$BG$323,S$303),"TT.MM.JJJJ"))</f>
        <v/>
      </c>
      <c r="T152" s="43" t="str">
        <f ca="1">IF($G152="","",TEXT(VLOOKUP($A152,Mitglieder!$D$24:$BG$323,T$303),"TT.MM.JJJJ"))</f>
        <v/>
      </c>
      <c r="U152" s="43" t="str">
        <f ca="1">IF($G152="","",TEXT(VLOOKUP($A152,Mitglieder!$D$24:$BG$323,U$303),"TT.MM.JJJJ"))</f>
        <v/>
      </c>
      <c r="V152" s="54" t="str">
        <f ca="1">IF(OR(VLOOKUP($A152,Mitglieder!$D$24:$BG$323,V$303)="",$G152=""),"",VLOOKUP($A152,Mitglieder!$D$24:$BG$323,V$303))</f>
        <v/>
      </c>
      <c r="W152" s="54" t="str">
        <f ca="1">IF(OR(VLOOKUP($A152,Mitglieder!$D$24:$BG$323,W$303)="",$G152=""),"",VLOOKUP($A152,Mitglieder!$D$24:$BG$323,W$303))</f>
        <v/>
      </c>
      <c r="X152" s="54" t="str">
        <f ca="1">IF(OR(VLOOKUP($A152,Mitglieder!$D$24:$BG$323,X$303)="",$G152=""),"",VLOOKUP($A152,Mitglieder!$D$24:$BG$323,X$303))</f>
        <v/>
      </c>
      <c r="Y152" s="54" t="str">
        <f ca="1">IF(OR(VLOOKUP($A152,Mitglieder!$D$24:$BG$323,Y$303)="",$G152=""),"",VLOOKUP($A152,Mitglieder!$D$24:$BG$323,Y$303))</f>
        <v/>
      </c>
      <c r="Z152" s="54" t="str">
        <f ca="1">IF(OR(VLOOKUP($A152,Mitglieder!$D$24:$BG$323,Z$303)="",$G152=""),"",VLOOKUP($A152,Mitglieder!$D$24:$BG$323,Z$303))</f>
        <v/>
      </c>
      <c r="AA152" s="54" t="str">
        <f ca="1">IF(OR(VLOOKUP($A152,Mitglieder!$D$24:$BG$323,AA$303)="",$G152=""),"",VLOOKUP($A152,Mitglieder!$D$24:$BG$323,AA$303))</f>
        <v/>
      </c>
      <c r="AB152" s="54" t="str">
        <f ca="1">IF(OR(VLOOKUP($A152,Mitglieder!$D$24:$BG$323,AB$303)="",$G152=""),"",VLOOKUP($A152,Mitglieder!$D$24:$BG$323,AB$303))</f>
        <v/>
      </c>
      <c r="AC152" s="54" t="str">
        <f ca="1">IF(OR(VLOOKUP($A152,Mitglieder!$D$24:$BG$323,AC$303)="",$G152=""),"",VLOOKUP($A152,Mitglieder!$D$24:$BG$323,AC$303))</f>
        <v/>
      </c>
      <c r="AD152" s="54" t="str">
        <f ca="1">IF(OR(VLOOKUP($A152,Mitglieder!$D$24:$BG$323,AD$303)="",$G152=""),"",VLOOKUP($A152,Mitglieder!$D$24:$BG$323,AD$303))</f>
        <v/>
      </c>
      <c r="AE152" s="54" t="str">
        <f ca="1">IF(OR(VLOOKUP($A152,Mitglieder!$D$24:$BG$323,AE$303)="",$G152=""),"",VLOOKUP($A152,Mitglieder!$D$24:$BG$323,AE$303))</f>
        <v/>
      </c>
      <c r="AF152" s="54" t="str">
        <f ca="1">IF(OR(VLOOKUP($A152,Mitglieder!$D$24:$BG$323,AF$303)="",$G152=""),"",VLOOKUP($A152,Mitglieder!$D$24:$BG$323,AF$303))</f>
        <v/>
      </c>
      <c r="AG152" s="54" t="str">
        <f ca="1">IF(OR(VLOOKUP($A152,Mitglieder!$D$24:$BG$323,AG$303)="",$G152=""),"",VLOOKUP($A152,Mitglieder!$D$24:$BG$323,AG$303))</f>
        <v/>
      </c>
      <c r="AH152" s="54" t="str">
        <f ca="1">IF(OR(VLOOKUP($A152,Mitglieder!$D$24:$BG$323,AH$303)="",$G152=""),"",VLOOKUP($A152,Mitglieder!$D$24:$BG$323,AH$303))</f>
        <v/>
      </c>
      <c r="AI152" s="54" t="str">
        <f ca="1">IF(OR(VLOOKUP($A152,Mitglieder!$D$24:$BG$323,AI$303)="",$G152=""),"",VLOOKUP($A152,Mitglieder!$D$24:$BG$323,AI$303))</f>
        <v/>
      </c>
      <c r="AJ152" s="54" t="str">
        <f ca="1">IF(OR(VLOOKUP($A152,Mitglieder!$D$24:$BG$323,AJ$303)="",$G152=""),"",VLOOKUP($A152,Mitglieder!$D$24:$BG$323,AJ$303))</f>
        <v/>
      </c>
      <c r="AK152" s="54" t="str">
        <f ca="1">IF(OR(VLOOKUP($A152,Mitglieder!$D$24:$BG$323,AK$303)="",$G152=""),"",VLOOKUP($A152,Mitglieder!$D$24:$BG$323,AK$303))</f>
        <v/>
      </c>
      <c r="AL152" s="54" t="str">
        <f ca="1">IF(OR(VLOOKUP($A152,Mitglieder!$D$24:$BG$323,AL$303)="",$G152=""),"",VLOOKUP($A152,Mitglieder!$D$24:$BG$323,AL$303))</f>
        <v/>
      </c>
      <c r="AM152" s="42" t="str">
        <f ca="1">IF($G152="","",VLOOKUP($A152,Mitglieder!$D$24:$BG$323,AM$303))</f>
        <v/>
      </c>
      <c r="AN152" s="54" t="str">
        <f ca="1">IF(OR(VLOOKUP($A152,Mitglieder!$D$24:$BG$323,AN$303)="",$G152=""),"",VLOOKUP($A152,Mitglieder!$D$24:$BG$323,AN$303))</f>
        <v/>
      </c>
      <c r="AO152" s="43" t="str">
        <f ca="1">IF($G152="","",TEXT(VLOOKUP($A152,Mitglieder!$D$24:$BG$323,AO$303),"TT.MM.JJJJ"))</f>
        <v/>
      </c>
      <c r="AP152" s="42" t="str">
        <f ca="1">IF($G152="","",VLOOKUP($A152,Mitglieder!$D$24:$BG$323,AP$303))</f>
        <v/>
      </c>
      <c r="AQ152" s="45" t="str">
        <f ca="1">IF($G152="","",TEXT(VLOOKUP($A152,Mitglieder!$D$24:$BG$323,AQ$303),"0.00"))</f>
        <v/>
      </c>
      <c r="AR152" s="54" t="str">
        <f ca="1">IF(OR(VLOOKUP($A152,Mitglieder!$D$24:$BG$323,AR$303)="",$G152=""),"",VLOOKUP($A152,Mitglieder!$D$24:$BG$323,AR$303))</f>
        <v/>
      </c>
      <c r="AS152" s="45" t="str">
        <f ca="1">IF($G152="","",TEXT(VLOOKUP($A152,Mitglieder!$D$24:$BG$323,AS$303),"0.00"))</f>
        <v/>
      </c>
      <c r="AT152" s="54" t="str">
        <f ca="1">IF(OR(VLOOKUP($A152,Mitglieder!$D$24:$BG$323,AT$303)="",$G152=""),"",VLOOKUP($A152,Mitglieder!$D$24:$BG$323,AT$303))</f>
        <v/>
      </c>
      <c r="AU152" s="45" t="str">
        <f ca="1">IF($G152="","",TEXT(VLOOKUP($A152,Mitglieder!$D$24:$BG$323,AU$303),"0.00"))</f>
        <v/>
      </c>
      <c r="AV152" s="45" t="str">
        <f ca="1">IF($G152="","",TEXT(VLOOKUP($A152,Mitglieder!$D$24:$BG$323,AV$303),"0.00"))</f>
        <v/>
      </c>
      <c r="AW152" s="42" t="str">
        <f ca="1">IF($G152="","",VLOOKUP($A152,Mitglieder!$D$24:$BG$323,AW$303))</f>
        <v/>
      </c>
      <c r="AX152" s="54" t="str">
        <f ca="1">IF(OR(VLOOKUP($A152,Mitglieder!$D$24:$BG$323,AX$303)="",$G152=""),"",VLOOKUP($A152,Mitglieder!$D$24:$BG$323,AX$303))</f>
        <v/>
      </c>
      <c r="AY152" s="75" t="str">
        <f t="shared" ca="1" si="4"/>
        <v/>
      </c>
      <c r="AZ152" s="43" t="str">
        <f ca="1">IF($G152="","",TEXT(VLOOKUP($A152,Mitglieder!$C$24:$BG$323,AZ$303),"TT.MM.JJJJ"))</f>
        <v/>
      </c>
      <c r="BA152" s="43" t="str">
        <f ca="1">IF($G152="","",TEXT(VLOOKUP($A152,Mitglieder!$C$24:$BG$323,BA$303),"TT.MM.JJJJ"))</f>
        <v/>
      </c>
      <c r="BB152" s="43" t="str">
        <f ca="1">IF($G152="","",TEXT(VLOOKUP($A152,Mitglieder!$C$24:$BG$323,BB$303),"TT.MM.JJJJ"))</f>
        <v/>
      </c>
      <c r="BC152" s="43" t="str">
        <f ca="1">IF($G152="","",TEXT(VLOOKUP($A152,Mitglieder!$C$24:$BG$323,BC$303),"TT.MM.JJJJ"))</f>
        <v/>
      </c>
      <c r="BD152" s="75" t="str">
        <f t="shared" ca="1" si="5"/>
        <v/>
      </c>
      <c r="BE152" s="42" t="str">
        <f ca="1">IF($G152="","",VLOOKUP($A152,Mitglieder!$D$24:$BG$323,BE$303))</f>
        <v/>
      </c>
      <c r="BF152" s="42" t="str">
        <f ca="1">IF($G152="","",VLOOKUP($A152,Mitglieder!$D$24:$BG$323,BF$303))</f>
        <v/>
      </c>
      <c r="BH152" s="75" t="str">
        <f ca="1">IF(G152="","",AY152+'Details Verein'!$D$25)</f>
        <v/>
      </c>
    </row>
    <row r="153" spans="1:60" x14ac:dyDescent="0.35">
      <c r="A153" s="42">
        <v>153</v>
      </c>
      <c r="B153" s="42"/>
      <c r="C153" s="42">
        <f ca="1">VLOOKUP($A153,Mitglieder!$D$24:$BA$323,C$303)</f>
        <v>1.0299999999999967</v>
      </c>
      <c r="D153" s="42"/>
      <c r="E153" s="42" t="str">
        <f ca="1">IF($G153="","",VLOOKUP($A153,Mitglieder!$D$24:$BG$323,E$303))</f>
        <v/>
      </c>
      <c r="F153" s="54" t="str">
        <f ca="1">IF(OR(VLOOKUP($A153,Mitglieder!$D$24:$BG$323,F$303)="",$G153=""),"",VLOOKUP($A153,Mitglieder!$D$24:$BG$323,F$303))</f>
        <v/>
      </c>
      <c r="G153" s="72" t="str">
        <f ca="1">IF(C153/ROUND(C153,0)=1,VLOOKUP($A153,Mitglieder!$D$24:$BA$323,G$303),"")</f>
        <v/>
      </c>
      <c r="H153" s="42" t="str">
        <f ca="1">IF($G153="","",VLOOKUP($A153,Mitglieder!$D$24:$BG$323,H$303))</f>
        <v/>
      </c>
      <c r="I153" s="54" t="str">
        <f ca="1">IF(OR(VLOOKUP($A153,Mitglieder!$D$24:$BG$323,I$303)="",$G153=""),"",VLOOKUP($A153,Mitglieder!$D$24:$BG$323,I$303))</f>
        <v/>
      </c>
      <c r="J153" s="42" t="str">
        <f ca="1">IF($G153="","",VLOOKUP($A153,Mitglieder!$D$24:$BG$323,J$303))</f>
        <v/>
      </c>
      <c r="K153" s="54" t="str">
        <f ca="1">IF(OR(VLOOKUP($A153,Mitglieder!$D$24:$BG$323,K$303)="",$G153=""),"",VLOOKUP($A153,Mitglieder!$D$24:$BG$323,K$303))</f>
        <v/>
      </c>
      <c r="L153" s="42" t="str">
        <f ca="1">IF($G153="","",VLOOKUP($A153,Mitglieder!$D$24:$BG$323,L$303))</f>
        <v/>
      </c>
      <c r="M153" s="42" t="str">
        <f ca="1">IF($G153="","",VLOOKUP($A153,Mitglieder!$D$24:$BG$323,M$303))</f>
        <v/>
      </c>
      <c r="N153" s="42" t="str">
        <f ca="1">IF($G153="","",VLOOKUP($A153,Mitglieder!$D$24:$BG$323,N$303))</f>
        <v/>
      </c>
      <c r="O153" s="42" t="str">
        <f ca="1">IF($G153="","",VLOOKUP($A153,Mitglieder!$D$24:$BG$323,O$303))</f>
        <v/>
      </c>
      <c r="P153" s="42" t="str">
        <f ca="1">IF($G153="","",VLOOKUP($A153,Mitglieder!$D$24:$BG$323,P$303))</f>
        <v/>
      </c>
      <c r="Q153" s="42" t="str">
        <f ca="1">IF($G153="","",VLOOKUP($A153,Mitglieder!$D$24:$BG$323,Q$303))</f>
        <v/>
      </c>
      <c r="R153" s="54" t="str">
        <f ca="1">IF(OR(VLOOKUP($A153,Mitglieder!$D$24:$BG$323,R$303)="",$G153=""),"",VLOOKUP($A153,Mitglieder!$D$24:$BG$323,R$303))</f>
        <v/>
      </c>
      <c r="S153" s="43" t="str">
        <f ca="1">IF($G153="","",TEXT(VLOOKUP($A153,Mitglieder!$D$24:$BG$323,S$303),"TT.MM.JJJJ"))</f>
        <v/>
      </c>
      <c r="T153" s="43" t="str">
        <f ca="1">IF($G153="","",TEXT(VLOOKUP($A153,Mitglieder!$D$24:$BG$323,T$303),"TT.MM.JJJJ"))</f>
        <v/>
      </c>
      <c r="U153" s="43" t="str">
        <f ca="1">IF($G153="","",TEXT(VLOOKUP($A153,Mitglieder!$D$24:$BG$323,U$303),"TT.MM.JJJJ"))</f>
        <v/>
      </c>
      <c r="V153" s="54" t="str">
        <f ca="1">IF(OR(VLOOKUP($A153,Mitglieder!$D$24:$BG$323,V$303)="",$G153=""),"",VLOOKUP($A153,Mitglieder!$D$24:$BG$323,V$303))</f>
        <v/>
      </c>
      <c r="W153" s="54" t="str">
        <f ca="1">IF(OR(VLOOKUP($A153,Mitglieder!$D$24:$BG$323,W$303)="",$G153=""),"",VLOOKUP($A153,Mitglieder!$D$24:$BG$323,W$303))</f>
        <v/>
      </c>
      <c r="X153" s="54" t="str">
        <f ca="1">IF(OR(VLOOKUP($A153,Mitglieder!$D$24:$BG$323,X$303)="",$G153=""),"",VLOOKUP($A153,Mitglieder!$D$24:$BG$323,X$303))</f>
        <v/>
      </c>
      <c r="Y153" s="54" t="str">
        <f ca="1">IF(OR(VLOOKUP($A153,Mitglieder!$D$24:$BG$323,Y$303)="",$G153=""),"",VLOOKUP($A153,Mitglieder!$D$24:$BG$323,Y$303))</f>
        <v/>
      </c>
      <c r="Z153" s="54" t="str">
        <f ca="1">IF(OR(VLOOKUP($A153,Mitglieder!$D$24:$BG$323,Z$303)="",$G153=""),"",VLOOKUP($A153,Mitglieder!$D$24:$BG$323,Z$303))</f>
        <v/>
      </c>
      <c r="AA153" s="54" t="str">
        <f ca="1">IF(OR(VLOOKUP($A153,Mitglieder!$D$24:$BG$323,AA$303)="",$G153=""),"",VLOOKUP($A153,Mitglieder!$D$24:$BG$323,AA$303))</f>
        <v/>
      </c>
      <c r="AB153" s="54" t="str">
        <f ca="1">IF(OR(VLOOKUP($A153,Mitglieder!$D$24:$BG$323,AB$303)="",$G153=""),"",VLOOKUP($A153,Mitglieder!$D$24:$BG$323,AB$303))</f>
        <v/>
      </c>
      <c r="AC153" s="54" t="str">
        <f ca="1">IF(OR(VLOOKUP($A153,Mitglieder!$D$24:$BG$323,AC$303)="",$G153=""),"",VLOOKUP($A153,Mitglieder!$D$24:$BG$323,AC$303))</f>
        <v/>
      </c>
      <c r="AD153" s="54" t="str">
        <f ca="1">IF(OR(VLOOKUP($A153,Mitglieder!$D$24:$BG$323,AD$303)="",$G153=""),"",VLOOKUP($A153,Mitglieder!$D$24:$BG$323,AD$303))</f>
        <v/>
      </c>
      <c r="AE153" s="54" t="str">
        <f ca="1">IF(OR(VLOOKUP($A153,Mitglieder!$D$24:$BG$323,AE$303)="",$G153=""),"",VLOOKUP($A153,Mitglieder!$D$24:$BG$323,AE$303))</f>
        <v/>
      </c>
      <c r="AF153" s="54" t="str">
        <f ca="1">IF(OR(VLOOKUP($A153,Mitglieder!$D$24:$BG$323,AF$303)="",$G153=""),"",VLOOKUP($A153,Mitglieder!$D$24:$BG$323,AF$303))</f>
        <v/>
      </c>
      <c r="AG153" s="54" t="str">
        <f ca="1">IF(OR(VLOOKUP($A153,Mitglieder!$D$24:$BG$323,AG$303)="",$G153=""),"",VLOOKUP($A153,Mitglieder!$D$24:$BG$323,AG$303))</f>
        <v/>
      </c>
      <c r="AH153" s="54" t="str">
        <f ca="1">IF(OR(VLOOKUP($A153,Mitglieder!$D$24:$BG$323,AH$303)="",$G153=""),"",VLOOKUP($A153,Mitglieder!$D$24:$BG$323,AH$303))</f>
        <v/>
      </c>
      <c r="AI153" s="54" t="str">
        <f ca="1">IF(OR(VLOOKUP($A153,Mitglieder!$D$24:$BG$323,AI$303)="",$G153=""),"",VLOOKUP($A153,Mitglieder!$D$24:$BG$323,AI$303))</f>
        <v/>
      </c>
      <c r="AJ153" s="54" t="str">
        <f ca="1">IF(OR(VLOOKUP($A153,Mitglieder!$D$24:$BG$323,AJ$303)="",$G153=""),"",VLOOKUP($A153,Mitglieder!$D$24:$BG$323,AJ$303))</f>
        <v/>
      </c>
      <c r="AK153" s="54" t="str">
        <f ca="1">IF(OR(VLOOKUP($A153,Mitglieder!$D$24:$BG$323,AK$303)="",$G153=""),"",VLOOKUP($A153,Mitglieder!$D$24:$BG$323,AK$303))</f>
        <v/>
      </c>
      <c r="AL153" s="54" t="str">
        <f ca="1">IF(OR(VLOOKUP($A153,Mitglieder!$D$24:$BG$323,AL$303)="",$G153=""),"",VLOOKUP($A153,Mitglieder!$D$24:$BG$323,AL$303))</f>
        <v/>
      </c>
      <c r="AM153" s="42" t="str">
        <f ca="1">IF($G153="","",VLOOKUP($A153,Mitglieder!$D$24:$BG$323,AM$303))</f>
        <v/>
      </c>
      <c r="AN153" s="54" t="str">
        <f ca="1">IF(OR(VLOOKUP($A153,Mitglieder!$D$24:$BG$323,AN$303)="",$G153=""),"",VLOOKUP($A153,Mitglieder!$D$24:$BG$323,AN$303))</f>
        <v/>
      </c>
      <c r="AO153" s="43" t="str">
        <f ca="1">IF($G153="","",TEXT(VLOOKUP($A153,Mitglieder!$D$24:$BG$323,AO$303),"TT.MM.JJJJ"))</f>
        <v/>
      </c>
      <c r="AP153" s="42" t="str">
        <f ca="1">IF($G153="","",VLOOKUP($A153,Mitglieder!$D$24:$BG$323,AP$303))</f>
        <v/>
      </c>
      <c r="AQ153" s="45" t="str">
        <f ca="1">IF($G153="","",TEXT(VLOOKUP($A153,Mitglieder!$D$24:$BG$323,AQ$303),"0.00"))</f>
        <v/>
      </c>
      <c r="AR153" s="54" t="str">
        <f ca="1">IF(OR(VLOOKUP($A153,Mitglieder!$D$24:$BG$323,AR$303)="",$G153=""),"",VLOOKUP($A153,Mitglieder!$D$24:$BG$323,AR$303))</f>
        <v/>
      </c>
      <c r="AS153" s="45" t="str">
        <f ca="1">IF($G153="","",TEXT(VLOOKUP($A153,Mitglieder!$D$24:$BG$323,AS$303),"0.00"))</f>
        <v/>
      </c>
      <c r="AT153" s="54" t="str">
        <f ca="1">IF(OR(VLOOKUP($A153,Mitglieder!$D$24:$BG$323,AT$303)="",$G153=""),"",VLOOKUP($A153,Mitglieder!$D$24:$BG$323,AT$303))</f>
        <v/>
      </c>
      <c r="AU153" s="45" t="str">
        <f ca="1">IF($G153="","",TEXT(VLOOKUP($A153,Mitglieder!$D$24:$BG$323,AU$303),"0.00"))</f>
        <v/>
      </c>
      <c r="AV153" s="45" t="str">
        <f ca="1">IF($G153="","",TEXT(VLOOKUP($A153,Mitglieder!$D$24:$BG$323,AV$303),"0.00"))</f>
        <v/>
      </c>
      <c r="AW153" s="42" t="str">
        <f ca="1">IF($G153="","",VLOOKUP($A153,Mitglieder!$D$24:$BG$323,AW$303))</f>
        <v/>
      </c>
      <c r="AX153" s="54" t="str">
        <f ca="1">IF(OR(VLOOKUP($A153,Mitglieder!$D$24:$BG$323,AX$303)="",$G153=""),"",VLOOKUP($A153,Mitglieder!$D$24:$BG$323,AX$303))</f>
        <v/>
      </c>
      <c r="AY153" s="75" t="str">
        <f t="shared" ca="1" si="4"/>
        <v/>
      </c>
      <c r="AZ153" s="43" t="str">
        <f ca="1">IF($G153="","",TEXT(VLOOKUP($A153,Mitglieder!$C$24:$BG$323,AZ$303),"TT.MM.JJJJ"))</f>
        <v/>
      </c>
      <c r="BA153" s="43" t="str">
        <f ca="1">IF($G153="","",TEXT(VLOOKUP($A153,Mitglieder!$C$24:$BG$323,BA$303),"TT.MM.JJJJ"))</f>
        <v/>
      </c>
      <c r="BB153" s="43" t="str">
        <f ca="1">IF($G153="","",TEXT(VLOOKUP($A153,Mitglieder!$C$24:$BG$323,BB$303),"TT.MM.JJJJ"))</f>
        <v/>
      </c>
      <c r="BC153" s="43" t="str">
        <f ca="1">IF($G153="","",TEXT(VLOOKUP($A153,Mitglieder!$C$24:$BG$323,BC$303),"TT.MM.JJJJ"))</f>
        <v/>
      </c>
      <c r="BD153" s="75" t="str">
        <f t="shared" ca="1" si="5"/>
        <v/>
      </c>
      <c r="BE153" s="42" t="str">
        <f ca="1">IF($G153="","",VLOOKUP($A153,Mitglieder!$D$24:$BG$323,BE$303))</f>
        <v/>
      </c>
      <c r="BF153" s="42" t="str">
        <f ca="1">IF($G153="","",VLOOKUP($A153,Mitglieder!$D$24:$BG$323,BF$303))</f>
        <v/>
      </c>
      <c r="BH153" s="75" t="str">
        <f ca="1">IF(G153="","",AY153+'Details Verein'!$D$25)</f>
        <v/>
      </c>
    </row>
    <row r="154" spans="1:60" x14ac:dyDescent="0.35">
      <c r="A154" s="42">
        <v>154</v>
      </c>
      <c r="B154" s="42"/>
      <c r="C154" s="42">
        <f ca="1">VLOOKUP($A154,Mitglieder!$D$24:$BA$323,C$303)</f>
        <v>1.0299999999999967</v>
      </c>
      <c r="D154" s="42"/>
      <c r="E154" s="42" t="str">
        <f ca="1">IF($G154="","",VLOOKUP($A154,Mitglieder!$D$24:$BG$323,E$303))</f>
        <v/>
      </c>
      <c r="F154" s="54" t="str">
        <f ca="1">IF(OR(VLOOKUP($A154,Mitglieder!$D$24:$BG$323,F$303)="",$G154=""),"",VLOOKUP($A154,Mitglieder!$D$24:$BG$323,F$303))</f>
        <v/>
      </c>
      <c r="G154" s="72" t="str">
        <f ca="1">IF(C154/ROUND(C154,0)=1,VLOOKUP($A154,Mitglieder!$D$24:$BA$323,G$303),"")</f>
        <v/>
      </c>
      <c r="H154" s="42" t="str">
        <f ca="1">IF($G154="","",VLOOKUP($A154,Mitglieder!$D$24:$BG$323,H$303))</f>
        <v/>
      </c>
      <c r="I154" s="54" t="str">
        <f ca="1">IF(OR(VLOOKUP($A154,Mitglieder!$D$24:$BG$323,I$303)="",$G154=""),"",VLOOKUP($A154,Mitglieder!$D$24:$BG$323,I$303))</f>
        <v/>
      </c>
      <c r="J154" s="42" t="str">
        <f ca="1">IF($G154="","",VLOOKUP($A154,Mitglieder!$D$24:$BG$323,J$303))</f>
        <v/>
      </c>
      <c r="K154" s="54" t="str">
        <f ca="1">IF(OR(VLOOKUP($A154,Mitglieder!$D$24:$BG$323,K$303)="",$G154=""),"",VLOOKUP($A154,Mitglieder!$D$24:$BG$323,K$303))</f>
        <v/>
      </c>
      <c r="L154" s="42" t="str">
        <f ca="1">IF($G154="","",VLOOKUP($A154,Mitglieder!$D$24:$BG$323,L$303))</f>
        <v/>
      </c>
      <c r="M154" s="42" t="str">
        <f ca="1">IF($G154="","",VLOOKUP($A154,Mitglieder!$D$24:$BG$323,M$303))</f>
        <v/>
      </c>
      <c r="N154" s="42" t="str">
        <f ca="1">IF($G154="","",VLOOKUP($A154,Mitglieder!$D$24:$BG$323,N$303))</f>
        <v/>
      </c>
      <c r="O154" s="42" t="str">
        <f ca="1">IF($G154="","",VLOOKUP($A154,Mitglieder!$D$24:$BG$323,O$303))</f>
        <v/>
      </c>
      <c r="P154" s="42" t="str">
        <f ca="1">IF($G154="","",VLOOKUP($A154,Mitglieder!$D$24:$BG$323,P$303))</f>
        <v/>
      </c>
      <c r="Q154" s="42" t="str">
        <f ca="1">IF($G154="","",VLOOKUP($A154,Mitglieder!$D$24:$BG$323,Q$303))</f>
        <v/>
      </c>
      <c r="R154" s="54" t="str">
        <f ca="1">IF(OR(VLOOKUP($A154,Mitglieder!$D$24:$BG$323,R$303)="",$G154=""),"",VLOOKUP($A154,Mitglieder!$D$24:$BG$323,R$303))</f>
        <v/>
      </c>
      <c r="S154" s="43" t="str">
        <f ca="1">IF($G154="","",TEXT(VLOOKUP($A154,Mitglieder!$D$24:$BG$323,S$303),"TT.MM.JJJJ"))</f>
        <v/>
      </c>
      <c r="T154" s="43" t="str">
        <f ca="1">IF($G154="","",TEXT(VLOOKUP($A154,Mitglieder!$D$24:$BG$323,T$303),"TT.MM.JJJJ"))</f>
        <v/>
      </c>
      <c r="U154" s="43" t="str">
        <f ca="1">IF($G154="","",TEXT(VLOOKUP($A154,Mitglieder!$D$24:$BG$323,U$303),"TT.MM.JJJJ"))</f>
        <v/>
      </c>
      <c r="V154" s="54" t="str">
        <f ca="1">IF(OR(VLOOKUP($A154,Mitglieder!$D$24:$BG$323,V$303)="",$G154=""),"",VLOOKUP($A154,Mitglieder!$D$24:$BG$323,V$303))</f>
        <v/>
      </c>
      <c r="W154" s="54" t="str">
        <f ca="1">IF(OR(VLOOKUP($A154,Mitglieder!$D$24:$BG$323,W$303)="",$G154=""),"",VLOOKUP($A154,Mitglieder!$D$24:$BG$323,W$303))</f>
        <v/>
      </c>
      <c r="X154" s="54" t="str">
        <f ca="1">IF(OR(VLOOKUP($A154,Mitglieder!$D$24:$BG$323,X$303)="",$G154=""),"",VLOOKUP($A154,Mitglieder!$D$24:$BG$323,X$303))</f>
        <v/>
      </c>
      <c r="Y154" s="54" t="str">
        <f ca="1">IF(OR(VLOOKUP($A154,Mitglieder!$D$24:$BG$323,Y$303)="",$G154=""),"",VLOOKUP($A154,Mitglieder!$D$24:$BG$323,Y$303))</f>
        <v/>
      </c>
      <c r="Z154" s="54" t="str">
        <f ca="1">IF(OR(VLOOKUP($A154,Mitglieder!$D$24:$BG$323,Z$303)="",$G154=""),"",VLOOKUP($A154,Mitglieder!$D$24:$BG$323,Z$303))</f>
        <v/>
      </c>
      <c r="AA154" s="54" t="str">
        <f ca="1">IF(OR(VLOOKUP($A154,Mitglieder!$D$24:$BG$323,AA$303)="",$G154=""),"",VLOOKUP($A154,Mitglieder!$D$24:$BG$323,AA$303))</f>
        <v/>
      </c>
      <c r="AB154" s="54" t="str">
        <f ca="1">IF(OR(VLOOKUP($A154,Mitglieder!$D$24:$BG$323,AB$303)="",$G154=""),"",VLOOKUP($A154,Mitglieder!$D$24:$BG$323,AB$303))</f>
        <v/>
      </c>
      <c r="AC154" s="54" t="str">
        <f ca="1">IF(OR(VLOOKUP($A154,Mitglieder!$D$24:$BG$323,AC$303)="",$G154=""),"",VLOOKUP($A154,Mitglieder!$D$24:$BG$323,AC$303))</f>
        <v/>
      </c>
      <c r="AD154" s="54" t="str">
        <f ca="1">IF(OR(VLOOKUP($A154,Mitglieder!$D$24:$BG$323,AD$303)="",$G154=""),"",VLOOKUP($A154,Mitglieder!$D$24:$BG$323,AD$303))</f>
        <v/>
      </c>
      <c r="AE154" s="54" t="str">
        <f ca="1">IF(OR(VLOOKUP($A154,Mitglieder!$D$24:$BG$323,AE$303)="",$G154=""),"",VLOOKUP($A154,Mitglieder!$D$24:$BG$323,AE$303))</f>
        <v/>
      </c>
      <c r="AF154" s="54" t="str">
        <f ca="1">IF(OR(VLOOKUP($A154,Mitglieder!$D$24:$BG$323,AF$303)="",$G154=""),"",VLOOKUP($A154,Mitglieder!$D$24:$BG$323,AF$303))</f>
        <v/>
      </c>
      <c r="AG154" s="54" t="str">
        <f ca="1">IF(OR(VLOOKUP($A154,Mitglieder!$D$24:$BG$323,AG$303)="",$G154=""),"",VLOOKUP($A154,Mitglieder!$D$24:$BG$323,AG$303))</f>
        <v/>
      </c>
      <c r="AH154" s="54" t="str">
        <f ca="1">IF(OR(VLOOKUP($A154,Mitglieder!$D$24:$BG$323,AH$303)="",$G154=""),"",VLOOKUP($A154,Mitglieder!$D$24:$BG$323,AH$303))</f>
        <v/>
      </c>
      <c r="AI154" s="54" t="str">
        <f ca="1">IF(OR(VLOOKUP($A154,Mitglieder!$D$24:$BG$323,AI$303)="",$G154=""),"",VLOOKUP($A154,Mitglieder!$D$24:$BG$323,AI$303))</f>
        <v/>
      </c>
      <c r="AJ154" s="54" t="str">
        <f ca="1">IF(OR(VLOOKUP($A154,Mitglieder!$D$24:$BG$323,AJ$303)="",$G154=""),"",VLOOKUP($A154,Mitglieder!$D$24:$BG$323,AJ$303))</f>
        <v/>
      </c>
      <c r="AK154" s="54" t="str">
        <f ca="1">IF(OR(VLOOKUP($A154,Mitglieder!$D$24:$BG$323,AK$303)="",$G154=""),"",VLOOKUP($A154,Mitglieder!$D$24:$BG$323,AK$303))</f>
        <v/>
      </c>
      <c r="AL154" s="54" t="str">
        <f ca="1">IF(OR(VLOOKUP($A154,Mitglieder!$D$24:$BG$323,AL$303)="",$G154=""),"",VLOOKUP($A154,Mitglieder!$D$24:$BG$323,AL$303))</f>
        <v/>
      </c>
      <c r="AM154" s="42" t="str">
        <f ca="1">IF($G154="","",VLOOKUP($A154,Mitglieder!$D$24:$BG$323,AM$303))</f>
        <v/>
      </c>
      <c r="AN154" s="54" t="str">
        <f ca="1">IF(OR(VLOOKUP($A154,Mitglieder!$D$24:$BG$323,AN$303)="",$G154=""),"",VLOOKUP($A154,Mitglieder!$D$24:$BG$323,AN$303))</f>
        <v/>
      </c>
      <c r="AO154" s="43" t="str">
        <f ca="1">IF($G154="","",TEXT(VLOOKUP($A154,Mitglieder!$D$24:$BG$323,AO$303),"TT.MM.JJJJ"))</f>
        <v/>
      </c>
      <c r="AP154" s="42" t="str">
        <f ca="1">IF($G154="","",VLOOKUP($A154,Mitglieder!$D$24:$BG$323,AP$303))</f>
        <v/>
      </c>
      <c r="AQ154" s="45" t="str">
        <f ca="1">IF($G154="","",TEXT(VLOOKUP($A154,Mitglieder!$D$24:$BG$323,AQ$303),"0.00"))</f>
        <v/>
      </c>
      <c r="AR154" s="54" t="str">
        <f ca="1">IF(OR(VLOOKUP($A154,Mitglieder!$D$24:$BG$323,AR$303)="",$G154=""),"",VLOOKUP($A154,Mitglieder!$D$24:$BG$323,AR$303))</f>
        <v/>
      </c>
      <c r="AS154" s="45" t="str">
        <f ca="1">IF($G154="","",TEXT(VLOOKUP($A154,Mitglieder!$D$24:$BG$323,AS$303),"0.00"))</f>
        <v/>
      </c>
      <c r="AT154" s="54" t="str">
        <f ca="1">IF(OR(VLOOKUP($A154,Mitglieder!$D$24:$BG$323,AT$303)="",$G154=""),"",VLOOKUP($A154,Mitglieder!$D$24:$BG$323,AT$303))</f>
        <v/>
      </c>
      <c r="AU154" s="45" t="str">
        <f ca="1">IF($G154="","",TEXT(VLOOKUP($A154,Mitglieder!$D$24:$BG$323,AU$303),"0.00"))</f>
        <v/>
      </c>
      <c r="AV154" s="45" t="str">
        <f ca="1">IF($G154="","",TEXT(VLOOKUP($A154,Mitglieder!$D$24:$BG$323,AV$303),"0.00"))</f>
        <v/>
      </c>
      <c r="AW154" s="42" t="str">
        <f ca="1">IF($G154="","",VLOOKUP($A154,Mitglieder!$D$24:$BG$323,AW$303))</f>
        <v/>
      </c>
      <c r="AX154" s="54" t="str">
        <f ca="1">IF(OR(VLOOKUP($A154,Mitglieder!$D$24:$BG$323,AX$303)="",$G154=""),"",VLOOKUP($A154,Mitglieder!$D$24:$BG$323,AX$303))</f>
        <v/>
      </c>
      <c r="AY154" s="75" t="str">
        <f t="shared" ca="1" si="4"/>
        <v/>
      </c>
      <c r="AZ154" s="43" t="str">
        <f ca="1">IF($G154="","",TEXT(VLOOKUP($A154,Mitglieder!$C$24:$BG$323,AZ$303),"TT.MM.JJJJ"))</f>
        <v/>
      </c>
      <c r="BA154" s="43" t="str">
        <f ca="1">IF($G154="","",TEXT(VLOOKUP($A154,Mitglieder!$C$24:$BG$323,BA$303),"TT.MM.JJJJ"))</f>
        <v/>
      </c>
      <c r="BB154" s="43" t="str">
        <f ca="1">IF($G154="","",TEXT(VLOOKUP($A154,Mitglieder!$C$24:$BG$323,BB$303),"TT.MM.JJJJ"))</f>
        <v/>
      </c>
      <c r="BC154" s="43" t="str">
        <f ca="1">IF($G154="","",TEXT(VLOOKUP($A154,Mitglieder!$C$24:$BG$323,BC$303),"TT.MM.JJJJ"))</f>
        <v/>
      </c>
      <c r="BD154" s="75" t="str">
        <f t="shared" ca="1" si="5"/>
        <v/>
      </c>
      <c r="BE154" s="42" t="str">
        <f ca="1">IF($G154="","",VLOOKUP($A154,Mitglieder!$D$24:$BG$323,BE$303))</f>
        <v/>
      </c>
      <c r="BF154" s="42" t="str">
        <f ca="1">IF($G154="","",VLOOKUP($A154,Mitglieder!$D$24:$BG$323,BF$303))</f>
        <v/>
      </c>
      <c r="BH154" s="75" t="str">
        <f ca="1">IF(G154="","",AY154+'Details Verein'!$D$25)</f>
        <v/>
      </c>
    </row>
    <row r="155" spans="1:60" x14ac:dyDescent="0.35">
      <c r="A155" s="42">
        <v>155</v>
      </c>
      <c r="B155" s="42"/>
      <c r="C155" s="42">
        <f ca="1">VLOOKUP($A155,Mitglieder!$D$24:$BA$323,C$303)</f>
        <v>1.0299999999999967</v>
      </c>
      <c r="D155" s="42"/>
      <c r="E155" s="42" t="str">
        <f ca="1">IF($G155="","",VLOOKUP($A155,Mitglieder!$D$24:$BG$323,E$303))</f>
        <v/>
      </c>
      <c r="F155" s="54" t="str">
        <f ca="1">IF(OR(VLOOKUP($A155,Mitglieder!$D$24:$BG$323,F$303)="",$G155=""),"",VLOOKUP($A155,Mitglieder!$D$24:$BG$323,F$303))</f>
        <v/>
      </c>
      <c r="G155" s="72" t="str">
        <f ca="1">IF(C155/ROUND(C155,0)=1,VLOOKUP($A155,Mitglieder!$D$24:$BA$323,G$303),"")</f>
        <v/>
      </c>
      <c r="H155" s="42" t="str">
        <f ca="1">IF($G155="","",VLOOKUP($A155,Mitglieder!$D$24:$BG$323,H$303))</f>
        <v/>
      </c>
      <c r="I155" s="54" t="str">
        <f ca="1">IF(OR(VLOOKUP($A155,Mitglieder!$D$24:$BG$323,I$303)="",$G155=""),"",VLOOKUP($A155,Mitglieder!$D$24:$BG$323,I$303))</f>
        <v/>
      </c>
      <c r="J155" s="42" t="str">
        <f ca="1">IF($G155="","",VLOOKUP($A155,Mitglieder!$D$24:$BG$323,J$303))</f>
        <v/>
      </c>
      <c r="K155" s="54" t="str">
        <f ca="1">IF(OR(VLOOKUP($A155,Mitglieder!$D$24:$BG$323,K$303)="",$G155=""),"",VLOOKUP($A155,Mitglieder!$D$24:$BG$323,K$303))</f>
        <v/>
      </c>
      <c r="L155" s="42" t="str">
        <f ca="1">IF($G155="","",VLOOKUP($A155,Mitglieder!$D$24:$BG$323,L$303))</f>
        <v/>
      </c>
      <c r="M155" s="42" t="str">
        <f ca="1">IF($G155="","",VLOOKUP($A155,Mitglieder!$D$24:$BG$323,M$303))</f>
        <v/>
      </c>
      <c r="N155" s="42" t="str">
        <f ca="1">IF($G155="","",VLOOKUP($A155,Mitglieder!$D$24:$BG$323,N$303))</f>
        <v/>
      </c>
      <c r="O155" s="42" t="str">
        <f ca="1">IF($G155="","",VLOOKUP($A155,Mitglieder!$D$24:$BG$323,O$303))</f>
        <v/>
      </c>
      <c r="P155" s="42" t="str">
        <f ca="1">IF($G155="","",VLOOKUP($A155,Mitglieder!$D$24:$BG$323,P$303))</f>
        <v/>
      </c>
      <c r="Q155" s="42" t="str">
        <f ca="1">IF($G155="","",VLOOKUP($A155,Mitglieder!$D$24:$BG$323,Q$303))</f>
        <v/>
      </c>
      <c r="R155" s="54" t="str">
        <f ca="1">IF(OR(VLOOKUP($A155,Mitglieder!$D$24:$BG$323,R$303)="",$G155=""),"",VLOOKUP($A155,Mitglieder!$D$24:$BG$323,R$303))</f>
        <v/>
      </c>
      <c r="S155" s="43" t="str">
        <f ca="1">IF($G155="","",TEXT(VLOOKUP($A155,Mitglieder!$D$24:$BG$323,S$303),"TT.MM.JJJJ"))</f>
        <v/>
      </c>
      <c r="T155" s="43" t="str">
        <f ca="1">IF($G155="","",TEXT(VLOOKUP($A155,Mitglieder!$D$24:$BG$323,T$303),"TT.MM.JJJJ"))</f>
        <v/>
      </c>
      <c r="U155" s="43" t="str">
        <f ca="1">IF($G155="","",TEXT(VLOOKUP($A155,Mitglieder!$D$24:$BG$323,U$303),"TT.MM.JJJJ"))</f>
        <v/>
      </c>
      <c r="V155" s="54" t="str">
        <f ca="1">IF(OR(VLOOKUP($A155,Mitglieder!$D$24:$BG$323,V$303)="",$G155=""),"",VLOOKUP($A155,Mitglieder!$D$24:$BG$323,V$303))</f>
        <v/>
      </c>
      <c r="W155" s="54" t="str">
        <f ca="1">IF(OR(VLOOKUP($A155,Mitglieder!$D$24:$BG$323,W$303)="",$G155=""),"",VLOOKUP($A155,Mitglieder!$D$24:$BG$323,W$303))</f>
        <v/>
      </c>
      <c r="X155" s="54" t="str">
        <f ca="1">IF(OR(VLOOKUP($A155,Mitglieder!$D$24:$BG$323,X$303)="",$G155=""),"",VLOOKUP($A155,Mitglieder!$D$24:$BG$323,X$303))</f>
        <v/>
      </c>
      <c r="Y155" s="54" t="str">
        <f ca="1">IF(OR(VLOOKUP($A155,Mitglieder!$D$24:$BG$323,Y$303)="",$G155=""),"",VLOOKUP($A155,Mitglieder!$D$24:$BG$323,Y$303))</f>
        <v/>
      </c>
      <c r="Z155" s="54" t="str">
        <f ca="1">IF(OR(VLOOKUP($A155,Mitglieder!$D$24:$BG$323,Z$303)="",$G155=""),"",VLOOKUP($A155,Mitglieder!$D$24:$BG$323,Z$303))</f>
        <v/>
      </c>
      <c r="AA155" s="54" t="str">
        <f ca="1">IF(OR(VLOOKUP($A155,Mitglieder!$D$24:$BG$323,AA$303)="",$G155=""),"",VLOOKUP($A155,Mitglieder!$D$24:$BG$323,AA$303))</f>
        <v/>
      </c>
      <c r="AB155" s="54" t="str">
        <f ca="1">IF(OR(VLOOKUP($A155,Mitglieder!$D$24:$BG$323,AB$303)="",$G155=""),"",VLOOKUP($A155,Mitglieder!$D$24:$BG$323,AB$303))</f>
        <v/>
      </c>
      <c r="AC155" s="54" t="str">
        <f ca="1">IF(OR(VLOOKUP($A155,Mitglieder!$D$24:$BG$323,AC$303)="",$G155=""),"",VLOOKUP($A155,Mitglieder!$D$24:$BG$323,AC$303))</f>
        <v/>
      </c>
      <c r="AD155" s="54" t="str">
        <f ca="1">IF(OR(VLOOKUP($A155,Mitglieder!$D$24:$BG$323,AD$303)="",$G155=""),"",VLOOKUP($A155,Mitglieder!$D$24:$BG$323,AD$303))</f>
        <v/>
      </c>
      <c r="AE155" s="54" t="str">
        <f ca="1">IF(OR(VLOOKUP($A155,Mitglieder!$D$24:$BG$323,AE$303)="",$G155=""),"",VLOOKUP($A155,Mitglieder!$D$24:$BG$323,AE$303))</f>
        <v/>
      </c>
      <c r="AF155" s="54" t="str">
        <f ca="1">IF(OR(VLOOKUP($A155,Mitglieder!$D$24:$BG$323,AF$303)="",$G155=""),"",VLOOKUP($A155,Mitglieder!$D$24:$BG$323,AF$303))</f>
        <v/>
      </c>
      <c r="AG155" s="54" t="str">
        <f ca="1">IF(OR(VLOOKUP($A155,Mitglieder!$D$24:$BG$323,AG$303)="",$G155=""),"",VLOOKUP($A155,Mitglieder!$D$24:$BG$323,AG$303))</f>
        <v/>
      </c>
      <c r="AH155" s="54" t="str">
        <f ca="1">IF(OR(VLOOKUP($A155,Mitglieder!$D$24:$BG$323,AH$303)="",$G155=""),"",VLOOKUP($A155,Mitglieder!$D$24:$BG$323,AH$303))</f>
        <v/>
      </c>
      <c r="AI155" s="54" t="str">
        <f ca="1">IF(OR(VLOOKUP($A155,Mitglieder!$D$24:$BG$323,AI$303)="",$G155=""),"",VLOOKUP($A155,Mitglieder!$D$24:$BG$323,AI$303))</f>
        <v/>
      </c>
      <c r="AJ155" s="54" t="str">
        <f ca="1">IF(OR(VLOOKUP($A155,Mitglieder!$D$24:$BG$323,AJ$303)="",$G155=""),"",VLOOKUP($A155,Mitglieder!$D$24:$BG$323,AJ$303))</f>
        <v/>
      </c>
      <c r="AK155" s="54" t="str">
        <f ca="1">IF(OR(VLOOKUP($A155,Mitglieder!$D$24:$BG$323,AK$303)="",$G155=""),"",VLOOKUP($A155,Mitglieder!$D$24:$BG$323,AK$303))</f>
        <v/>
      </c>
      <c r="AL155" s="54" t="str">
        <f ca="1">IF(OR(VLOOKUP($A155,Mitglieder!$D$24:$BG$323,AL$303)="",$G155=""),"",VLOOKUP($A155,Mitglieder!$D$24:$BG$323,AL$303))</f>
        <v/>
      </c>
      <c r="AM155" s="42" t="str">
        <f ca="1">IF($G155="","",VLOOKUP($A155,Mitglieder!$D$24:$BG$323,AM$303))</f>
        <v/>
      </c>
      <c r="AN155" s="54" t="str">
        <f ca="1">IF(OR(VLOOKUP($A155,Mitglieder!$D$24:$BG$323,AN$303)="",$G155=""),"",VLOOKUP($A155,Mitglieder!$D$24:$BG$323,AN$303))</f>
        <v/>
      </c>
      <c r="AO155" s="43" t="str">
        <f ca="1">IF($G155="","",TEXT(VLOOKUP($A155,Mitglieder!$D$24:$BG$323,AO$303),"TT.MM.JJJJ"))</f>
        <v/>
      </c>
      <c r="AP155" s="42" t="str">
        <f ca="1">IF($G155="","",VLOOKUP($A155,Mitglieder!$D$24:$BG$323,AP$303))</f>
        <v/>
      </c>
      <c r="AQ155" s="45" t="str">
        <f ca="1">IF($G155="","",TEXT(VLOOKUP($A155,Mitglieder!$D$24:$BG$323,AQ$303),"0.00"))</f>
        <v/>
      </c>
      <c r="AR155" s="54" t="str">
        <f ca="1">IF(OR(VLOOKUP($A155,Mitglieder!$D$24:$BG$323,AR$303)="",$G155=""),"",VLOOKUP($A155,Mitglieder!$D$24:$BG$323,AR$303))</f>
        <v/>
      </c>
      <c r="AS155" s="45" t="str">
        <f ca="1">IF($G155="","",TEXT(VLOOKUP($A155,Mitglieder!$D$24:$BG$323,AS$303),"0.00"))</f>
        <v/>
      </c>
      <c r="AT155" s="54" t="str">
        <f ca="1">IF(OR(VLOOKUP($A155,Mitglieder!$D$24:$BG$323,AT$303)="",$G155=""),"",VLOOKUP($A155,Mitglieder!$D$24:$BG$323,AT$303))</f>
        <v/>
      </c>
      <c r="AU155" s="45" t="str">
        <f ca="1">IF($G155="","",TEXT(VLOOKUP($A155,Mitglieder!$D$24:$BG$323,AU$303),"0.00"))</f>
        <v/>
      </c>
      <c r="AV155" s="45" t="str">
        <f ca="1">IF($G155="","",TEXT(VLOOKUP($A155,Mitglieder!$D$24:$BG$323,AV$303),"0.00"))</f>
        <v/>
      </c>
      <c r="AW155" s="42" t="str">
        <f ca="1">IF($G155="","",VLOOKUP($A155,Mitglieder!$D$24:$BG$323,AW$303))</f>
        <v/>
      </c>
      <c r="AX155" s="54" t="str">
        <f ca="1">IF(OR(VLOOKUP($A155,Mitglieder!$D$24:$BG$323,AX$303)="",$G155=""),"",VLOOKUP($A155,Mitglieder!$D$24:$BG$323,AX$303))</f>
        <v/>
      </c>
      <c r="AY155" s="75" t="str">
        <f t="shared" ca="1" si="4"/>
        <v/>
      </c>
      <c r="AZ155" s="43" t="str">
        <f ca="1">IF($G155="","",TEXT(VLOOKUP($A155,Mitglieder!$C$24:$BG$323,AZ$303),"TT.MM.JJJJ"))</f>
        <v/>
      </c>
      <c r="BA155" s="43" t="str">
        <f ca="1">IF($G155="","",TEXT(VLOOKUP($A155,Mitglieder!$C$24:$BG$323,BA$303),"TT.MM.JJJJ"))</f>
        <v/>
      </c>
      <c r="BB155" s="43" t="str">
        <f ca="1">IF($G155="","",TEXT(VLOOKUP($A155,Mitglieder!$C$24:$BG$323,BB$303),"TT.MM.JJJJ"))</f>
        <v/>
      </c>
      <c r="BC155" s="43" t="str">
        <f ca="1">IF($G155="","",TEXT(VLOOKUP($A155,Mitglieder!$C$24:$BG$323,BC$303),"TT.MM.JJJJ"))</f>
        <v/>
      </c>
      <c r="BD155" s="75" t="str">
        <f t="shared" ca="1" si="5"/>
        <v/>
      </c>
      <c r="BE155" s="42" t="str">
        <f ca="1">IF($G155="","",VLOOKUP($A155,Mitglieder!$D$24:$BG$323,BE$303))</f>
        <v/>
      </c>
      <c r="BF155" s="42" t="str">
        <f ca="1">IF($G155="","",VLOOKUP($A155,Mitglieder!$D$24:$BG$323,BF$303))</f>
        <v/>
      </c>
      <c r="BH155" s="75" t="str">
        <f ca="1">IF(G155="","",AY155+'Details Verein'!$D$25)</f>
        <v/>
      </c>
    </row>
    <row r="156" spans="1:60" x14ac:dyDescent="0.35">
      <c r="A156" s="42">
        <v>156</v>
      </c>
      <c r="B156" s="42"/>
      <c r="C156" s="42">
        <f ca="1">VLOOKUP($A156,Mitglieder!$D$24:$BA$323,C$303)</f>
        <v>1.0299999999999967</v>
      </c>
      <c r="D156" s="42"/>
      <c r="E156" s="42" t="str">
        <f ca="1">IF($G156="","",VLOOKUP($A156,Mitglieder!$D$24:$BG$323,E$303))</f>
        <v/>
      </c>
      <c r="F156" s="54" t="str">
        <f ca="1">IF(OR(VLOOKUP($A156,Mitglieder!$D$24:$BG$323,F$303)="",$G156=""),"",VLOOKUP($A156,Mitglieder!$D$24:$BG$323,F$303))</f>
        <v/>
      </c>
      <c r="G156" s="72" t="str">
        <f ca="1">IF(C156/ROUND(C156,0)=1,VLOOKUP($A156,Mitglieder!$D$24:$BA$323,G$303),"")</f>
        <v/>
      </c>
      <c r="H156" s="42" t="str">
        <f ca="1">IF($G156="","",VLOOKUP($A156,Mitglieder!$D$24:$BG$323,H$303))</f>
        <v/>
      </c>
      <c r="I156" s="54" t="str">
        <f ca="1">IF(OR(VLOOKUP($A156,Mitglieder!$D$24:$BG$323,I$303)="",$G156=""),"",VLOOKUP($A156,Mitglieder!$D$24:$BG$323,I$303))</f>
        <v/>
      </c>
      <c r="J156" s="42" t="str">
        <f ca="1">IF($G156="","",VLOOKUP($A156,Mitglieder!$D$24:$BG$323,J$303))</f>
        <v/>
      </c>
      <c r="K156" s="54" t="str">
        <f ca="1">IF(OR(VLOOKUP($A156,Mitglieder!$D$24:$BG$323,K$303)="",$G156=""),"",VLOOKUP($A156,Mitglieder!$D$24:$BG$323,K$303))</f>
        <v/>
      </c>
      <c r="L156" s="42" t="str">
        <f ca="1">IF($G156="","",VLOOKUP($A156,Mitglieder!$D$24:$BG$323,L$303))</f>
        <v/>
      </c>
      <c r="M156" s="42" t="str">
        <f ca="1">IF($G156="","",VLOOKUP($A156,Mitglieder!$D$24:$BG$323,M$303))</f>
        <v/>
      </c>
      <c r="N156" s="42" t="str">
        <f ca="1">IF($G156="","",VLOOKUP($A156,Mitglieder!$D$24:$BG$323,N$303))</f>
        <v/>
      </c>
      <c r="O156" s="42" t="str">
        <f ca="1">IF($G156="","",VLOOKUP($A156,Mitglieder!$D$24:$BG$323,O$303))</f>
        <v/>
      </c>
      <c r="P156" s="42" t="str">
        <f ca="1">IF($G156="","",VLOOKUP($A156,Mitglieder!$D$24:$BG$323,P$303))</f>
        <v/>
      </c>
      <c r="Q156" s="42" t="str">
        <f ca="1">IF($G156="","",VLOOKUP($A156,Mitglieder!$D$24:$BG$323,Q$303))</f>
        <v/>
      </c>
      <c r="R156" s="54" t="str">
        <f ca="1">IF(OR(VLOOKUP($A156,Mitglieder!$D$24:$BG$323,R$303)="",$G156=""),"",VLOOKUP($A156,Mitglieder!$D$24:$BG$323,R$303))</f>
        <v/>
      </c>
      <c r="S156" s="43" t="str">
        <f ca="1">IF($G156="","",TEXT(VLOOKUP($A156,Mitglieder!$D$24:$BG$323,S$303),"TT.MM.JJJJ"))</f>
        <v/>
      </c>
      <c r="T156" s="43" t="str">
        <f ca="1">IF($G156="","",TEXT(VLOOKUP($A156,Mitglieder!$D$24:$BG$323,T$303),"TT.MM.JJJJ"))</f>
        <v/>
      </c>
      <c r="U156" s="43" t="str">
        <f ca="1">IF($G156="","",TEXT(VLOOKUP($A156,Mitglieder!$D$24:$BG$323,U$303),"TT.MM.JJJJ"))</f>
        <v/>
      </c>
      <c r="V156" s="54" t="str">
        <f ca="1">IF(OR(VLOOKUP($A156,Mitglieder!$D$24:$BG$323,V$303)="",$G156=""),"",VLOOKUP($A156,Mitglieder!$D$24:$BG$323,V$303))</f>
        <v/>
      </c>
      <c r="W156" s="54" t="str">
        <f ca="1">IF(OR(VLOOKUP($A156,Mitglieder!$D$24:$BG$323,W$303)="",$G156=""),"",VLOOKUP($A156,Mitglieder!$D$24:$BG$323,W$303))</f>
        <v/>
      </c>
      <c r="X156" s="54" t="str">
        <f ca="1">IF(OR(VLOOKUP($A156,Mitglieder!$D$24:$BG$323,X$303)="",$G156=""),"",VLOOKUP($A156,Mitglieder!$D$24:$BG$323,X$303))</f>
        <v/>
      </c>
      <c r="Y156" s="54" t="str">
        <f ca="1">IF(OR(VLOOKUP($A156,Mitglieder!$D$24:$BG$323,Y$303)="",$G156=""),"",VLOOKUP($A156,Mitglieder!$D$24:$BG$323,Y$303))</f>
        <v/>
      </c>
      <c r="Z156" s="54" t="str">
        <f ca="1">IF(OR(VLOOKUP($A156,Mitglieder!$D$24:$BG$323,Z$303)="",$G156=""),"",VLOOKUP($A156,Mitglieder!$D$24:$BG$323,Z$303))</f>
        <v/>
      </c>
      <c r="AA156" s="54" t="str">
        <f ca="1">IF(OR(VLOOKUP($A156,Mitglieder!$D$24:$BG$323,AA$303)="",$G156=""),"",VLOOKUP($A156,Mitglieder!$D$24:$BG$323,AA$303))</f>
        <v/>
      </c>
      <c r="AB156" s="54" t="str">
        <f ca="1">IF(OR(VLOOKUP($A156,Mitglieder!$D$24:$BG$323,AB$303)="",$G156=""),"",VLOOKUP($A156,Mitglieder!$D$24:$BG$323,AB$303))</f>
        <v/>
      </c>
      <c r="AC156" s="54" t="str">
        <f ca="1">IF(OR(VLOOKUP($A156,Mitglieder!$D$24:$BG$323,AC$303)="",$G156=""),"",VLOOKUP($A156,Mitglieder!$D$24:$BG$323,AC$303))</f>
        <v/>
      </c>
      <c r="AD156" s="54" t="str">
        <f ca="1">IF(OR(VLOOKUP($A156,Mitglieder!$D$24:$BG$323,AD$303)="",$G156=""),"",VLOOKUP($A156,Mitglieder!$D$24:$BG$323,AD$303))</f>
        <v/>
      </c>
      <c r="AE156" s="54" t="str">
        <f ca="1">IF(OR(VLOOKUP($A156,Mitglieder!$D$24:$BG$323,AE$303)="",$G156=""),"",VLOOKUP($A156,Mitglieder!$D$24:$BG$323,AE$303))</f>
        <v/>
      </c>
      <c r="AF156" s="54" t="str">
        <f ca="1">IF(OR(VLOOKUP($A156,Mitglieder!$D$24:$BG$323,AF$303)="",$G156=""),"",VLOOKUP($A156,Mitglieder!$D$24:$BG$323,AF$303))</f>
        <v/>
      </c>
      <c r="AG156" s="54" t="str">
        <f ca="1">IF(OR(VLOOKUP($A156,Mitglieder!$D$24:$BG$323,AG$303)="",$G156=""),"",VLOOKUP($A156,Mitglieder!$D$24:$BG$323,AG$303))</f>
        <v/>
      </c>
      <c r="AH156" s="54" t="str">
        <f ca="1">IF(OR(VLOOKUP($A156,Mitglieder!$D$24:$BG$323,AH$303)="",$G156=""),"",VLOOKUP($A156,Mitglieder!$D$24:$BG$323,AH$303))</f>
        <v/>
      </c>
      <c r="AI156" s="54" t="str">
        <f ca="1">IF(OR(VLOOKUP($A156,Mitglieder!$D$24:$BG$323,AI$303)="",$G156=""),"",VLOOKUP($A156,Mitglieder!$D$24:$BG$323,AI$303))</f>
        <v/>
      </c>
      <c r="AJ156" s="54" t="str">
        <f ca="1">IF(OR(VLOOKUP($A156,Mitglieder!$D$24:$BG$323,AJ$303)="",$G156=""),"",VLOOKUP($A156,Mitglieder!$D$24:$BG$323,AJ$303))</f>
        <v/>
      </c>
      <c r="AK156" s="54" t="str">
        <f ca="1">IF(OR(VLOOKUP($A156,Mitglieder!$D$24:$BG$323,AK$303)="",$G156=""),"",VLOOKUP($A156,Mitglieder!$D$24:$BG$323,AK$303))</f>
        <v/>
      </c>
      <c r="AL156" s="54" t="str">
        <f ca="1">IF(OR(VLOOKUP($A156,Mitglieder!$D$24:$BG$323,AL$303)="",$G156=""),"",VLOOKUP($A156,Mitglieder!$D$24:$BG$323,AL$303))</f>
        <v/>
      </c>
      <c r="AM156" s="42" t="str">
        <f ca="1">IF($G156="","",VLOOKUP($A156,Mitglieder!$D$24:$BG$323,AM$303))</f>
        <v/>
      </c>
      <c r="AN156" s="54" t="str">
        <f ca="1">IF(OR(VLOOKUP($A156,Mitglieder!$D$24:$BG$323,AN$303)="",$G156=""),"",VLOOKUP($A156,Mitglieder!$D$24:$BG$323,AN$303))</f>
        <v/>
      </c>
      <c r="AO156" s="43" t="str">
        <f ca="1">IF($G156="","",TEXT(VLOOKUP($A156,Mitglieder!$D$24:$BG$323,AO$303),"TT.MM.JJJJ"))</f>
        <v/>
      </c>
      <c r="AP156" s="42" t="str">
        <f ca="1">IF($G156="","",VLOOKUP($A156,Mitglieder!$D$24:$BG$323,AP$303))</f>
        <v/>
      </c>
      <c r="AQ156" s="45" t="str">
        <f ca="1">IF($G156="","",TEXT(VLOOKUP($A156,Mitglieder!$D$24:$BG$323,AQ$303),"0.00"))</f>
        <v/>
      </c>
      <c r="AR156" s="54" t="str">
        <f ca="1">IF(OR(VLOOKUP($A156,Mitglieder!$D$24:$BG$323,AR$303)="",$G156=""),"",VLOOKUP($A156,Mitglieder!$D$24:$BG$323,AR$303))</f>
        <v/>
      </c>
      <c r="AS156" s="45" t="str">
        <f ca="1">IF($G156="","",TEXT(VLOOKUP($A156,Mitglieder!$D$24:$BG$323,AS$303),"0.00"))</f>
        <v/>
      </c>
      <c r="AT156" s="54" t="str">
        <f ca="1">IF(OR(VLOOKUP($A156,Mitglieder!$D$24:$BG$323,AT$303)="",$G156=""),"",VLOOKUP($A156,Mitglieder!$D$24:$BG$323,AT$303))</f>
        <v/>
      </c>
      <c r="AU156" s="45" t="str">
        <f ca="1">IF($G156="","",TEXT(VLOOKUP($A156,Mitglieder!$D$24:$BG$323,AU$303),"0.00"))</f>
        <v/>
      </c>
      <c r="AV156" s="45" t="str">
        <f ca="1">IF($G156="","",TEXT(VLOOKUP($A156,Mitglieder!$D$24:$BG$323,AV$303),"0.00"))</f>
        <v/>
      </c>
      <c r="AW156" s="42" t="str">
        <f ca="1">IF($G156="","",VLOOKUP($A156,Mitglieder!$D$24:$BG$323,AW$303))</f>
        <v/>
      </c>
      <c r="AX156" s="54" t="str">
        <f ca="1">IF(OR(VLOOKUP($A156,Mitglieder!$D$24:$BG$323,AX$303)="",$G156=""),"",VLOOKUP($A156,Mitglieder!$D$24:$BG$323,AX$303))</f>
        <v/>
      </c>
      <c r="AY156" s="75" t="str">
        <f t="shared" ca="1" si="4"/>
        <v/>
      </c>
      <c r="AZ156" s="43" t="str">
        <f ca="1">IF($G156="","",TEXT(VLOOKUP($A156,Mitglieder!$C$24:$BG$323,AZ$303),"TT.MM.JJJJ"))</f>
        <v/>
      </c>
      <c r="BA156" s="43" t="str">
        <f ca="1">IF($G156="","",TEXT(VLOOKUP($A156,Mitglieder!$C$24:$BG$323,BA$303),"TT.MM.JJJJ"))</f>
        <v/>
      </c>
      <c r="BB156" s="43" t="str">
        <f ca="1">IF($G156="","",TEXT(VLOOKUP($A156,Mitglieder!$C$24:$BG$323,BB$303),"TT.MM.JJJJ"))</f>
        <v/>
      </c>
      <c r="BC156" s="43" t="str">
        <f ca="1">IF($G156="","",TEXT(VLOOKUP($A156,Mitglieder!$C$24:$BG$323,BC$303),"TT.MM.JJJJ"))</f>
        <v/>
      </c>
      <c r="BD156" s="75" t="str">
        <f t="shared" ca="1" si="5"/>
        <v/>
      </c>
      <c r="BE156" s="42" t="str">
        <f ca="1">IF($G156="","",VLOOKUP($A156,Mitglieder!$D$24:$BG$323,BE$303))</f>
        <v/>
      </c>
      <c r="BF156" s="42" t="str">
        <f ca="1">IF($G156="","",VLOOKUP($A156,Mitglieder!$D$24:$BG$323,BF$303))</f>
        <v/>
      </c>
      <c r="BH156" s="75" t="str">
        <f ca="1">IF(G156="","",AY156+'Details Verein'!$D$25)</f>
        <v/>
      </c>
    </row>
    <row r="157" spans="1:60" x14ac:dyDescent="0.35">
      <c r="A157" s="42">
        <v>157</v>
      </c>
      <c r="B157" s="42"/>
      <c r="C157" s="42">
        <f ca="1">VLOOKUP($A157,Mitglieder!$D$24:$BA$323,C$303)</f>
        <v>1.0299999999999967</v>
      </c>
      <c r="D157" s="42"/>
      <c r="E157" s="42" t="str">
        <f ca="1">IF($G157="","",VLOOKUP($A157,Mitglieder!$D$24:$BG$323,E$303))</f>
        <v/>
      </c>
      <c r="F157" s="54" t="str">
        <f ca="1">IF(OR(VLOOKUP($A157,Mitglieder!$D$24:$BG$323,F$303)="",$G157=""),"",VLOOKUP($A157,Mitglieder!$D$24:$BG$323,F$303))</f>
        <v/>
      </c>
      <c r="G157" s="72" t="str">
        <f ca="1">IF(C157/ROUND(C157,0)=1,VLOOKUP($A157,Mitglieder!$D$24:$BA$323,G$303),"")</f>
        <v/>
      </c>
      <c r="H157" s="42" t="str">
        <f ca="1">IF($G157="","",VLOOKUP($A157,Mitglieder!$D$24:$BG$323,H$303))</f>
        <v/>
      </c>
      <c r="I157" s="54" t="str">
        <f ca="1">IF(OR(VLOOKUP($A157,Mitglieder!$D$24:$BG$323,I$303)="",$G157=""),"",VLOOKUP($A157,Mitglieder!$D$24:$BG$323,I$303))</f>
        <v/>
      </c>
      <c r="J157" s="42" t="str">
        <f ca="1">IF($G157="","",VLOOKUP($A157,Mitglieder!$D$24:$BG$323,J$303))</f>
        <v/>
      </c>
      <c r="K157" s="54" t="str">
        <f ca="1">IF(OR(VLOOKUP($A157,Mitglieder!$D$24:$BG$323,K$303)="",$G157=""),"",VLOOKUP($A157,Mitglieder!$D$24:$BG$323,K$303))</f>
        <v/>
      </c>
      <c r="L157" s="42" t="str">
        <f ca="1">IF($G157="","",VLOOKUP($A157,Mitglieder!$D$24:$BG$323,L$303))</f>
        <v/>
      </c>
      <c r="M157" s="42" t="str">
        <f ca="1">IF($G157="","",VLOOKUP($A157,Mitglieder!$D$24:$BG$323,M$303))</f>
        <v/>
      </c>
      <c r="N157" s="42" t="str">
        <f ca="1">IF($G157="","",VLOOKUP($A157,Mitglieder!$D$24:$BG$323,N$303))</f>
        <v/>
      </c>
      <c r="O157" s="42" t="str">
        <f ca="1">IF($G157="","",VLOOKUP($A157,Mitglieder!$D$24:$BG$323,O$303))</f>
        <v/>
      </c>
      <c r="P157" s="42" t="str">
        <f ca="1">IF($G157="","",VLOOKUP($A157,Mitglieder!$D$24:$BG$323,P$303))</f>
        <v/>
      </c>
      <c r="Q157" s="42" t="str">
        <f ca="1">IF($G157="","",VLOOKUP($A157,Mitglieder!$D$24:$BG$323,Q$303))</f>
        <v/>
      </c>
      <c r="R157" s="54" t="str">
        <f ca="1">IF(OR(VLOOKUP($A157,Mitglieder!$D$24:$BG$323,R$303)="",$G157=""),"",VLOOKUP($A157,Mitglieder!$D$24:$BG$323,R$303))</f>
        <v/>
      </c>
      <c r="S157" s="43" t="str">
        <f ca="1">IF($G157="","",TEXT(VLOOKUP($A157,Mitglieder!$D$24:$BG$323,S$303),"TT.MM.JJJJ"))</f>
        <v/>
      </c>
      <c r="T157" s="43" t="str">
        <f ca="1">IF($G157="","",TEXT(VLOOKUP($A157,Mitglieder!$D$24:$BG$323,T$303),"TT.MM.JJJJ"))</f>
        <v/>
      </c>
      <c r="U157" s="43" t="str">
        <f ca="1">IF($G157="","",TEXT(VLOOKUP($A157,Mitglieder!$D$24:$BG$323,U$303),"TT.MM.JJJJ"))</f>
        <v/>
      </c>
      <c r="V157" s="54" t="str">
        <f ca="1">IF(OR(VLOOKUP($A157,Mitglieder!$D$24:$BG$323,V$303)="",$G157=""),"",VLOOKUP($A157,Mitglieder!$D$24:$BG$323,V$303))</f>
        <v/>
      </c>
      <c r="W157" s="54" t="str">
        <f ca="1">IF(OR(VLOOKUP($A157,Mitglieder!$D$24:$BG$323,W$303)="",$G157=""),"",VLOOKUP($A157,Mitglieder!$D$24:$BG$323,W$303))</f>
        <v/>
      </c>
      <c r="X157" s="54" t="str">
        <f ca="1">IF(OR(VLOOKUP($A157,Mitglieder!$D$24:$BG$323,X$303)="",$G157=""),"",VLOOKUP($A157,Mitglieder!$D$24:$BG$323,X$303))</f>
        <v/>
      </c>
      <c r="Y157" s="54" t="str">
        <f ca="1">IF(OR(VLOOKUP($A157,Mitglieder!$D$24:$BG$323,Y$303)="",$G157=""),"",VLOOKUP($A157,Mitglieder!$D$24:$BG$323,Y$303))</f>
        <v/>
      </c>
      <c r="Z157" s="54" t="str">
        <f ca="1">IF(OR(VLOOKUP($A157,Mitglieder!$D$24:$BG$323,Z$303)="",$G157=""),"",VLOOKUP($A157,Mitglieder!$D$24:$BG$323,Z$303))</f>
        <v/>
      </c>
      <c r="AA157" s="54" t="str">
        <f ca="1">IF(OR(VLOOKUP($A157,Mitglieder!$D$24:$BG$323,AA$303)="",$G157=""),"",VLOOKUP($A157,Mitglieder!$D$24:$BG$323,AA$303))</f>
        <v/>
      </c>
      <c r="AB157" s="54" t="str">
        <f ca="1">IF(OR(VLOOKUP($A157,Mitglieder!$D$24:$BG$323,AB$303)="",$G157=""),"",VLOOKUP($A157,Mitglieder!$D$24:$BG$323,AB$303))</f>
        <v/>
      </c>
      <c r="AC157" s="54" t="str">
        <f ca="1">IF(OR(VLOOKUP($A157,Mitglieder!$D$24:$BG$323,AC$303)="",$G157=""),"",VLOOKUP($A157,Mitglieder!$D$24:$BG$323,AC$303))</f>
        <v/>
      </c>
      <c r="AD157" s="54" t="str">
        <f ca="1">IF(OR(VLOOKUP($A157,Mitglieder!$D$24:$BG$323,AD$303)="",$G157=""),"",VLOOKUP($A157,Mitglieder!$D$24:$BG$323,AD$303))</f>
        <v/>
      </c>
      <c r="AE157" s="54" t="str">
        <f ca="1">IF(OR(VLOOKUP($A157,Mitglieder!$D$24:$BG$323,AE$303)="",$G157=""),"",VLOOKUP($A157,Mitglieder!$D$24:$BG$323,AE$303))</f>
        <v/>
      </c>
      <c r="AF157" s="54" t="str">
        <f ca="1">IF(OR(VLOOKUP($A157,Mitglieder!$D$24:$BG$323,AF$303)="",$G157=""),"",VLOOKUP($A157,Mitglieder!$D$24:$BG$323,AF$303))</f>
        <v/>
      </c>
      <c r="AG157" s="54" t="str">
        <f ca="1">IF(OR(VLOOKUP($A157,Mitglieder!$D$24:$BG$323,AG$303)="",$G157=""),"",VLOOKUP($A157,Mitglieder!$D$24:$BG$323,AG$303))</f>
        <v/>
      </c>
      <c r="AH157" s="54" t="str">
        <f ca="1">IF(OR(VLOOKUP($A157,Mitglieder!$D$24:$BG$323,AH$303)="",$G157=""),"",VLOOKUP($A157,Mitglieder!$D$24:$BG$323,AH$303))</f>
        <v/>
      </c>
      <c r="AI157" s="54" t="str">
        <f ca="1">IF(OR(VLOOKUP($A157,Mitglieder!$D$24:$BG$323,AI$303)="",$G157=""),"",VLOOKUP($A157,Mitglieder!$D$24:$BG$323,AI$303))</f>
        <v/>
      </c>
      <c r="AJ157" s="54" t="str">
        <f ca="1">IF(OR(VLOOKUP($A157,Mitglieder!$D$24:$BG$323,AJ$303)="",$G157=""),"",VLOOKUP($A157,Mitglieder!$D$24:$BG$323,AJ$303))</f>
        <v/>
      </c>
      <c r="AK157" s="54" t="str">
        <f ca="1">IF(OR(VLOOKUP($A157,Mitglieder!$D$24:$BG$323,AK$303)="",$G157=""),"",VLOOKUP($A157,Mitglieder!$D$24:$BG$323,AK$303))</f>
        <v/>
      </c>
      <c r="AL157" s="54" t="str">
        <f ca="1">IF(OR(VLOOKUP($A157,Mitglieder!$D$24:$BG$323,AL$303)="",$G157=""),"",VLOOKUP($A157,Mitglieder!$D$24:$BG$323,AL$303))</f>
        <v/>
      </c>
      <c r="AM157" s="42" t="str">
        <f ca="1">IF($G157="","",VLOOKUP($A157,Mitglieder!$D$24:$BG$323,AM$303))</f>
        <v/>
      </c>
      <c r="AN157" s="54" t="str">
        <f ca="1">IF(OR(VLOOKUP($A157,Mitglieder!$D$24:$BG$323,AN$303)="",$G157=""),"",VLOOKUP($A157,Mitglieder!$D$24:$BG$323,AN$303))</f>
        <v/>
      </c>
      <c r="AO157" s="43" t="str">
        <f ca="1">IF($G157="","",TEXT(VLOOKUP($A157,Mitglieder!$D$24:$BG$323,AO$303),"TT.MM.JJJJ"))</f>
        <v/>
      </c>
      <c r="AP157" s="42" t="str">
        <f ca="1">IF($G157="","",VLOOKUP($A157,Mitglieder!$D$24:$BG$323,AP$303))</f>
        <v/>
      </c>
      <c r="AQ157" s="45" t="str">
        <f ca="1">IF($G157="","",TEXT(VLOOKUP($A157,Mitglieder!$D$24:$BG$323,AQ$303),"0.00"))</f>
        <v/>
      </c>
      <c r="AR157" s="54" t="str">
        <f ca="1">IF(OR(VLOOKUP($A157,Mitglieder!$D$24:$BG$323,AR$303)="",$G157=""),"",VLOOKUP($A157,Mitglieder!$D$24:$BG$323,AR$303))</f>
        <v/>
      </c>
      <c r="AS157" s="45" t="str">
        <f ca="1">IF($G157="","",TEXT(VLOOKUP($A157,Mitglieder!$D$24:$BG$323,AS$303),"0.00"))</f>
        <v/>
      </c>
      <c r="AT157" s="54" t="str">
        <f ca="1">IF(OR(VLOOKUP($A157,Mitglieder!$D$24:$BG$323,AT$303)="",$G157=""),"",VLOOKUP($A157,Mitglieder!$D$24:$BG$323,AT$303))</f>
        <v/>
      </c>
      <c r="AU157" s="45" t="str">
        <f ca="1">IF($G157="","",TEXT(VLOOKUP($A157,Mitglieder!$D$24:$BG$323,AU$303),"0.00"))</f>
        <v/>
      </c>
      <c r="AV157" s="45" t="str">
        <f ca="1">IF($G157="","",TEXT(VLOOKUP($A157,Mitglieder!$D$24:$BG$323,AV$303),"0.00"))</f>
        <v/>
      </c>
      <c r="AW157" s="42" t="str">
        <f ca="1">IF($G157="","",VLOOKUP($A157,Mitglieder!$D$24:$BG$323,AW$303))</f>
        <v/>
      </c>
      <c r="AX157" s="54" t="str">
        <f ca="1">IF(OR(VLOOKUP($A157,Mitglieder!$D$24:$BG$323,AX$303)="",$G157=""),"",VLOOKUP($A157,Mitglieder!$D$24:$BG$323,AX$303))</f>
        <v/>
      </c>
      <c r="AY157" s="75" t="str">
        <f t="shared" ca="1" si="4"/>
        <v/>
      </c>
      <c r="AZ157" s="43" t="str">
        <f ca="1">IF($G157="","",TEXT(VLOOKUP($A157,Mitglieder!$C$24:$BG$323,AZ$303),"TT.MM.JJJJ"))</f>
        <v/>
      </c>
      <c r="BA157" s="43" t="str">
        <f ca="1">IF($G157="","",TEXT(VLOOKUP($A157,Mitglieder!$C$24:$BG$323,BA$303),"TT.MM.JJJJ"))</f>
        <v/>
      </c>
      <c r="BB157" s="43" t="str">
        <f ca="1">IF($G157="","",TEXT(VLOOKUP($A157,Mitglieder!$C$24:$BG$323,BB$303),"TT.MM.JJJJ"))</f>
        <v/>
      </c>
      <c r="BC157" s="43" t="str">
        <f ca="1">IF($G157="","",TEXT(VLOOKUP($A157,Mitglieder!$C$24:$BG$323,BC$303),"TT.MM.JJJJ"))</f>
        <v/>
      </c>
      <c r="BD157" s="75" t="str">
        <f t="shared" ca="1" si="5"/>
        <v/>
      </c>
      <c r="BE157" s="42" t="str">
        <f ca="1">IF($G157="","",VLOOKUP($A157,Mitglieder!$D$24:$BG$323,BE$303))</f>
        <v/>
      </c>
      <c r="BF157" s="42" t="str">
        <f ca="1">IF($G157="","",VLOOKUP($A157,Mitglieder!$D$24:$BG$323,BF$303))</f>
        <v/>
      </c>
      <c r="BH157" s="75" t="str">
        <f ca="1">IF(G157="","",AY157+'Details Verein'!$D$25)</f>
        <v/>
      </c>
    </row>
    <row r="158" spans="1:60" x14ac:dyDescent="0.35">
      <c r="A158" s="42">
        <v>158</v>
      </c>
      <c r="B158" s="42"/>
      <c r="C158" s="42">
        <f ca="1">VLOOKUP($A158,Mitglieder!$D$24:$BA$323,C$303)</f>
        <v>1.0299999999999967</v>
      </c>
      <c r="D158" s="42"/>
      <c r="E158" s="42" t="str">
        <f ca="1">IF($G158="","",VLOOKUP($A158,Mitglieder!$D$24:$BG$323,E$303))</f>
        <v/>
      </c>
      <c r="F158" s="54" t="str">
        <f ca="1">IF(OR(VLOOKUP($A158,Mitglieder!$D$24:$BG$323,F$303)="",$G158=""),"",VLOOKUP($A158,Mitglieder!$D$24:$BG$323,F$303))</f>
        <v/>
      </c>
      <c r="G158" s="72" t="str">
        <f ca="1">IF(C158/ROUND(C158,0)=1,VLOOKUP($A158,Mitglieder!$D$24:$BA$323,G$303),"")</f>
        <v/>
      </c>
      <c r="H158" s="42" t="str">
        <f ca="1">IF($G158="","",VLOOKUP($A158,Mitglieder!$D$24:$BG$323,H$303))</f>
        <v/>
      </c>
      <c r="I158" s="54" t="str">
        <f ca="1">IF(OR(VLOOKUP($A158,Mitglieder!$D$24:$BG$323,I$303)="",$G158=""),"",VLOOKUP($A158,Mitglieder!$D$24:$BG$323,I$303))</f>
        <v/>
      </c>
      <c r="J158" s="42" t="str">
        <f ca="1">IF($G158="","",VLOOKUP($A158,Mitglieder!$D$24:$BG$323,J$303))</f>
        <v/>
      </c>
      <c r="K158" s="54" t="str">
        <f ca="1">IF(OR(VLOOKUP($A158,Mitglieder!$D$24:$BG$323,K$303)="",$G158=""),"",VLOOKUP($A158,Mitglieder!$D$24:$BG$323,K$303))</f>
        <v/>
      </c>
      <c r="L158" s="42" t="str">
        <f ca="1">IF($G158="","",VLOOKUP($A158,Mitglieder!$D$24:$BG$323,L$303))</f>
        <v/>
      </c>
      <c r="M158" s="42" t="str">
        <f ca="1">IF($G158="","",VLOOKUP($A158,Mitglieder!$D$24:$BG$323,M$303))</f>
        <v/>
      </c>
      <c r="N158" s="42" t="str">
        <f ca="1">IF($G158="","",VLOOKUP($A158,Mitglieder!$D$24:$BG$323,N$303))</f>
        <v/>
      </c>
      <c r="O158" s="42" t="str">
        <f ca="1">IF($G158="","",VLOOKUP($A158,Mitglieder!$D$24:$BG$323,O$303))</f>
        <v/>
      </c>
      <c r="P158" s="42" t="str">
        <f ca="1">IF($G158="","",VLOOKUP($A158,Mitglieder!$D$24:$BG$323,P$303))</f>
        <v/>
      </c>
      <c r="Q158" s="42" t="str">
        <f ca="1">IF($G158="","",VLOOKUP($A158,Mitglieder!$D$24:$BG$323,Q$303))</f>
        <v/>
      </c>
      <c r="R158" s="54" t="str">
        <f ca="1">IF(OR(VLOOKUP($A158,Mitglieder!$D$24:$BG$323,R$303)="",$G158=""),"",VLOOKUP($A158,Mitglieder!$D$24:$BG$323,R$303))</f>
        <v/>
      </c>
      <c r="S158" s="43" t="str">
        <f ca="1">IF($G158="","",TEXT(VLOOKUP($A158,Mitglieder!$D$24:$BG$323,S$303),"TT.MM.JJJJ"))</f>
        <v/>
      </c>
      <c r="T158" s="43" t="str">
        <f ca="1">IF($G158="","",TEXT(VLOOKUP($A158,Mitglieder!$D$24:$BG$323,T$303),"TT.MM.JJJJ"))</f>
        <v/>
      </c>
      <c r="U158" s="43" t="str">
        <f ca="1">IF($G158="","",TEXT(VLOOKUP($A158,Mitglieder!$D$24:$BG$323,U$303),"TT.MM.JJJJ"))</f>
        <v/>
      </c>
      <c r="V158" s="54" t="str">
        <f ca="1">IF(OR(VLOOKUP($A158,Mitglieder!$D$24:$BG$323,V$303)="",$G158=""),"",VLOOKUP($A158,Mitglieder!$D$24:$BG$323,V$303))</f>
        <v/>
      </c>
      <c r="W158" s="54" t="str">
        <f ca="1">IF(OR(VLOOKUP($A158,Mitglieder!$D$24:$BG$323,W$303)="",$G158=""),"",VLOOKUP($A158,Mitglieder!$D$24:$BG$323,W$303))</f>
        <v/>
      </c>
      <c r="X158" s="54" t="str">
        <f ca="1">IF(OR(VLOOKUP($A158,Mitglieder!$D$24:$BG$323,X$303)="",$G158=""),"",VLOOKUP($A158,Mitglieder!$D$24:$BG$323,X$303))</f>
        <v/>
      </c>
      <c r="Y158" s="54" t="str">
        <f ca="1">IF(OR(VLOOKUP($A158,Mitglieder!$D$24:$BG$323,Y$303)="",$G158=""),"",VLOOKUP($A158,Mitglieder!$D$24:$BG$323,Y$303))</f>
        <v/>
      </c>
      <c r="Z158" s="54" t="str">
        <f ca="1">IF(OR(VLOOKUP($A158,Mitglieder!$D$24:$BG$323,Z$303)="",$G158=""),"",VLOOKUP($A158,Mitglieder!$D$24:$BG$323,Z$303))</f>
        <v/>
      </c>
      <c r="AA158" s="54" t="str">
        <f ca="1">IF(OR(VLOOKUP($A158,Mitglieder!$D$24:$BG$323,AA$303)="",$G158=""),"",VLOOKUP($A158,Mitglieder!$D$24:$BG$323,AA$303))</f>
        <v/>
      </c>
      <c r="AB158" s="54" t="str">
        <f ca="1">IF(OR(VLOOKUP($A158,Mitglieder!$D$24:$BG$323,AB$303)="",$G158=""),"",VLOOKUP($A158,Mitglieder!$D$24:$BG$323,AB$303))</f>
        <v/>
      </c>
      <c r="AC158" s="54" t="str">
        <f ca="1">IF(OR(VLOOKUP($A158,Mitglieder!$D$24:$BG$323,AC$303)="",$G158=""),"",VLOOKUP($A158,Mitglieder!$D$24:$BG$323,AC$303))</f>
        <v/>
      </c>
      <c r="AD158" s="54" t="str">
        <f ca="1">IF(OR(VLOOKUP($A158,Mitglieder!$D$24:$BG$323,AD$303)="",$G158=""),"",VLOOKUP($A158,Mitglieder!$D$24:$BG$323,AD$303))</f>
        <v/>
      </c>
      <c r="AE158" s="54" t="str">
        <f ca="1">IF(OR(VLOOKUP($A158,Mitglieder!$D$24:$BG$323,AE$303)="",$G158=""),"",VLOOKUP($A158,Mitglieder!$D$24:$BG$323,AE$303))</f>
        <v/>
      </c>
      <c r="AF158" s="54" t="str">
        <f ca="1">IF(OR(VLOOKUP($A158,Mitglieder!$D$24:$BG$323,AF$303)="",$G158=""),"",VLOOKUP($A158,Mitglieder!$D$24:$BG$323,AF$303))</f>
        <v/>
      </c>
      <c r="AG158" s="54" t="str">
        <f ca="1">IF(OR(VLOOKUP($A158,Mitglieder!$D$24:$BG$323,AG$303)="",$G158=""),"",VLOOKUP($A158,Mitglieder!$D$24:$BG$323,AG$303))</f>
        <v/>
      </c>
      <c r="AH158" s="54" t="str">
        <f ca="1">IF(OR(VLOOKUP($A158,Mitglieder!$D$24:$BG$323,AH$303)="",$G158=""),"",VLOOKUP($A158,Mitglieder!$D$24:$BG$323,AH$303))</f>
        <v/>
      </c>
      <c r="AI158" s="54" t="str">
        <f ca="1">IF(OR(VLOOKUP($A158,Mitglieder!$D$24:$BG$323,AI$303)="",$G158=""),"",VLOOKUP($A158,Mitglieder!$D$24:$BG$323,AI$303))</f>
        <v/>
      </c>
      <c r="AJ158" s="54" t="str">
        <f ca="1">IF(OR(VLOOKUP($A158,Mitglieder!$D$24:$BG$323,AJ$303)="",$G158=""),"",VLOOKUP($A158,Mitglieder!$D$24:$BG$323,AJ$303))</f>
        <v/>
      </c>
      <c r="AK158" s="54" t="str">
        <f ca="1">IF(OR(VLOOKUP($A158,Mitglieder!$D$24:$BG$323,AK$303)="",$G158=""),"",VLOOKUP($A158,Mitglieder!$D$24:$BG$323,AK$303))</f>
        <v/>
      </c>
      <c r="AL158" s="54" t="str">
        <f ca="1">IF(OR(VLOOKUP($A158,Mitglieder!$D$24:$BG$323,AL$303)="",$G158=""),"",VLOOKUP($A158,Mitglieder!$D$24:$BG$323,AL$303))</f>
        <v/>
      </c>
      <c r="AM158" s="42" t="str">
        <f ca="1">IF($G158="","",VLOOKUP($A158,Mitglieder!$D$24:$BG$323,AM$303))</f>
        <v/>
      </c>
      <c r="AN158" s="54" t="str">
        <f ca="1">IF(OR(VLOOKUP($A158,Mitglieder!$D$24:$BG$323,AN$303)="",$G158=""),"",VLOOKUP($A158,Mitglieder!$D$24:$BG$323,AN$303))</f>
        <v/>
      </c>
      <c r="AO158" s="43" t="str">
        <f ca="1">IF($G158="","",TEXT(VLOOKUP($A158,Mitglieder!$D$24:$BG$323,AO$303),"TT.MM.JJJJ"))</f>
        <v/>
      </c>
      <c r="AP158" s="42" t="str">
        <f ca="1">IF($G158="","",VLOOKUP($A158,Mitglieder!$D$24:$BG$323,AP$303))</f>
        <v/>
      </c>
      <c r="AQ158" s="45" t="str">
        <f ca="1">IF($G158="","",TEXT(VLOOKUP($A158,Mitglieder!$D$24:$BG$323,AQ$303),"0.00"))</f>
        <v/>
      </c>
      <c r="AR158" s="54" t="str">
        <f ca="1">IF(OR(VLOOKUP($A158,Mitglieder!$D$24:$BG$323,AR$303)="",$G158=""),"",VLOOKUP($A158,Mitglieder!$D$24:$BG$323,AR$303))</f>
        <v/>
      </c>
      <c r="AS158" s="45" t="str">
        <f ca="1">IF($G158="","",TEXT(VLOOKUP($A158,Mitglieder!$D$24:$BG$323,AS$303),"0.00"))</f>
        <v/>
      </c>
      <c r="AT158" s="54" t="str">
        <f ca="1">IF(OR(VLOOKUP($A158,Mitglieder!$D$24:$BG$323,AT$303)="",$G158=""),"",VLOOKUP($A158,Mitglieder!$D$24:$BG$323,AT$303))</f>
        <v/>
      </c>
      <c r="AU158" s="45" t="str">
        <f ca="1">IF($G158="","",TEXT(VLOOKUP($A158,Mitglieder!$D$24:$BG$323,AU$303),"0.00"))</f>
        <v/>
      </c>
      <c r="AV158" s="45" t="str">
        <f ca="1">IF($G158="","",TEXT(VLOOKUP($A158,Mitglieder!$D$24:$BG$323,AV$303),"0.00"))</f>
        <v/>
      </c>
      <c r="AW158" s="42" t="str">
        <f ca="1">IF($G158="","",VLOOKUP($A158,Mitglieder!$D$24:$BG$323,AW$303))</f>
        <v/>
      </c>
      <c r="AX158" s="54" t="str">
        <f ca="1">IF(OR(VLOOKUP($A158,Mitglieder!$D$24:$BG$323,AX$303)="",$G158=""),"",VLOOKUP($A158,Mitglieder!$D$24:$BG$323,AX$303))</f>
        <v/>
      </c>
      <c r="AY158" s="75" t="str">
        <f t="shared" ca="1" si="4"/>
        <v/>
      </c>
      <c r="AZ158" s="43" t="str">
        <f ca="1">IF($G158="","",TEXT(VLOOKUP($A158,Mitglieder!$C$24:$BG$323,AZ$303),"TT.MM.JJJJ"))</f>
        <v/>
      </c>
      <c r="BA158" s="43" t="str">
        <f ca="1">IF($G158="","",TEXT(VLOOKUP($A158,Mitglieder!$C$24:$BG$323,BA$303),"TT.MM.JJJJ"))</f>
        <v/>
      </c>
      <c r="BB158" s="43" t="str">
        <f ca="1">IF($G158="","",TEXT(VLOOKUP($A158,Mitglieder!$C$24:$BG$323,BB$303),"TT.MM.JJJJ"))</f>
        <v/>
      </c>
      <c r="BC158" s="43" t="str">
        <f ca="1">IF($G158="","",TEXT(VLOOKUP($A158,Mitglieder!$C$24:$BG$323,BC$303),"TT.MM.JJJJ"))</f>
        <v/>
      </c>
      <c r="BD158" s="75" t="str">
        <f t="shared" ca="1" si="5"/>
        <v/>
      </c>
      <c r="BE158" s="42" t="str">
        <f ca="1">IF($G158="","",VLOOKUP($A158,Mitglieder!$D$24:$BG$323,BE$303))</f>
        <v/>
      </c>
      <c r="BF158" s="42" t="str">
        <f ca="1">IF($G158="","",VLOOKUP($A158,Mitglieder!$D$24:$BG$323,BF$303))</f>
        <v/>
      </c>
      <c r="BH158" s="75" t="str">
        <f ca="1">IF(G158="","",AY158+'Details Verein'!$D$25)</f>
        <v/>
      </c>
    </row>
    <row r="159" spans="1:60" x14ac:dyDescent="0.35">
      <c r="A159" s="42">
        <v>159</v>
      </c>
      <c r="B159" s="42"/>
      <c r="C159" s="42">
        <f ca="1">VLOOKUP($A159,Mitglieder!$D$24:$BA$323,C$303)</f>
        <v>1.0299999999999967</v>
      </c>
      <c r="D159" s="42"/>
      <c r="E159" s="42" t="str">
        <f ca="1">IF($G159="","",VLOOKUP($A159,Mitglieder!$D$24:$BG$323,E$303))</f>
        <v/>
      </c>
      <c r="F159" s="54" t="str">
        <f ca="1">IF(OR(VLOOKUP($A159,Mitglieder!$D$24:$BG$323,F$303)="",$G159=""),"",VLOOKUP($A159,Mitglieder!$D$24:$BG$323,F$303))</f>
        <v/>
      </c>
      <c r="G159" s="72" t="str">
        <f ca="1">IF(C159/ROUND(C159,0)=1,VLOOKUP($A159,Mitglieder!$D$24:$BA$323,G$303),"")</f>
        <v/>
      </c>
      <c r="H159" s="42" t="str">
        <f ca="1">IF($G159="","",VLOOKUP($A159,Mitglieder!$D$24:$BG$323,H$303))</f>
        <v/>
      </c>
      <c r="I159" s="54" t="str">
        <f ca="1">IF(OR(VLOOKUP($A159,Mitglieder!$D$24:$BG$323,I$303)="",$G159=""),"",VLOOKUP($A159,Mitglieder!$D$24:$BG$323,I$303))</f>
        <v/>
      </c>
      <c r="J159" s="42" t="str">
        <f ca="1">IF($G159="","",VLOOKUP($A159,Mitglieder!$D$24:$BG$323,J$303))</f>
        <v/>
      </c>
      <c r="K159" s="54" t="str">
        <f ca="1">IF(OR(VLOOKUP($A159,Mitglieder!$D$24:$BG$323,K$303)="",$G159=""),"",VLOOKUP($A159,Mitglieder!$D$24:$BG$323,K$303))</f>
        <v/>
      </c>
      <c r="L159" s="42" t="str">
        <f ca="1">IF($G159="","",VLOOKUP($A159,Mitglieder!$D$24:$BG$323,L$303))</f>
        <v/>
      </c>
      <c r="M159" s="42" t="str">
        <f ca="1">IF($G159="","",VLOOKUP($A159,Mitglieder!$D$24:$BG$323,M$303))</f>
        <v/>
      </c>
      <c r="N159" s="42" t="str">
        <f ca="1">IF($G159="","",VLOOKUP($A159,Mitglieder!$D$24:$BG$323,N$303))</f>
        <v/>
      </c>
      <c r="O159" s="42" t="str">
        <f ca="1">IF($G159="","",VLOOKUP($A159,Mitglieder!$D$24:$BG$323,O$303))</f>
        <v/>
      </c>
      <c r="P159" s="42" t="str">
        <f ca="1">IF($G159="","",VLOOKUP($A159,Mitglieder!$D$24:$BG$323,P$303))</f>
        <v/>
      </c>
      <c r="Q159" s="42" t="str">
        <f ca="1">IF($G159="","",VLOOKUP($A159,Mitglieder!$D$24:$BG$323,Q$303))</f>
        <v/>
      </c>
      <c r="R159" s="54" t="str">
        <f ca="1">IF(OR(VLOOKUP($A159,Mitglieder!$D$24:$BG$323,R$303)="",$G159=""),"",VLOOKUP($A159,Mitglieder!$D$24:$BG$323,R$303))</f>
        <v/>
      </c>
      <c r="S159" s="43" t="str">
        <f ca="1">IF($G159="","",TEXT(VLOOKUP($A159,Mitglieder!$D$24:$BG$323,S$303),"TT.MM.JJJJ"))</f>
        <v/>
      </c>
      <c r="T159" s="43" t="str">
        <f ca="1">IF($G159="","",TEXT(VLOOKUP($A159,Mitglieder!$D$24:$BG$323,T$303),"TT.MM.JJJJ"))</f>
        <v/>
      </c>
      <c r="U159" s="43" t="str">
        <f ca="1">IF($G159="","",TEXT(VLOOKUP($A159,Mitglieder!$D$24:$BG$323,U$303),"TT.MM.JJJJ"))</f>
        <v/>
      </c>
      <c r="V159" s="54" t="str">
        <f ca="1">IF(OR(VLOOKUP($A159,Mitglieder!$D$24:$BG$323,V$303)="",$G159=""),"",VLOOKUP($A159,Mitglieder!$D$24:$BG$323,V$303))</f>
        <v/>
      </c>
      <c r="W159" s="54" t="str">
        <f ca="1">IF(OR(VLOOKUP($A159,Mitglieder!$D$24:$BG$323,W$303)="",$G159=""),"",VLOOKUP($A159,Mitglieder!$D$24:$BG$323,W$303))</f>
        <v/>
      </c>
      <c r="X159" s="54" t="str">
        <f ca="1">IF(OR(VLOOKUP($A159,Mitglieder!$D$24:$BG$323,X$303)="",$G159=""),"",VLOOKUP($A159,Mitglieder!$D$24:$BG$323,X$303))</f>
        <v/>
      </c>
      <c r="Y159" s="54" t="str">
        <f ca="1">IF(OR(VLOOKUP($A159,Mitglieder!$D$24:$BG$323,Y$303)="",$G159=""),"",VLOOKUP($A159,Mitglieder!$D$24:$BG$323,Y$303))</f>
        <v/>
      </c>
      <c r="Z159" s="54" t="str">
        <f ca="1">IF(OR(VLOOKUP($A159,Mitglieder!$D$24:$BG$323,Z$303)="",$G159=""),"",VLOOKUP($A159,Mitglieder!$D$24:$BG$323,Z$303))</f>
        <v/>
      </c>
      <c r="AA159" s="54" t="str">
        <f ca="1">IF(OR(VLOOKUP($A159,Mitglieder!$D$24:$BG$323,AA$303)="",$G159=""),"",VLOOKUP($A159,Mitglieder!$D$24:$BG$323,AA$303))</f>
        <v/>
      </c>
      <c r="AB159" s="54" t="str">
        <f ca="1">IF(OR(VLOOKUP($A159,Mitglieder!$D$24:$BG$323,AB$303)="",$G159=""),"",VLOOKUP($A159,Mitglieder!$D$24:$BG$323,AB$303))</f>
        <v/>
      </c>
      <c r="AC159" s="54" t="str">
        <f ca="1">IF(OR(VLOOKUP($A159,Mitglieder!$D$24:$BG$323,AC$303)="",$G159=""),"",VLOOKUP($A159,Mitglieder!$D$24:$BG$323,AC$303))</f>
        <v/>
      </c>
      <c r="AD159" s="54" t="str">
        <f ca="1">IF(OR(VLOOKUP($A159,Mitglieder!$D$24:$BG$323,AD$303)="",$G159=""),"",VLOOKUP($A159,Mitglieder!$D$24:$BG$323,AD$303))</f>
        <v/>
      </c>
      <c r="AE159" s="54" t="str">
        <f ca="1">IF(OR(VLOOKUP($A159,Mitglieder!$D$24:$BG$323,AE$303)="",$G159=""),"",VLOOKUP($A159,Mitglieder!$D$24:$BG$323,AE$303))</f>
        <v/>
      </c>
      <c r="AF159" s="54" t="str">
        <f ca="1">IF(OR(VLOOKUP($A159,Mitglieder!$D$24:$BG$323,AF$303)="",$G159=""),"",VLOOKUP($A159,Mitglieder!$D$24:$BG$323,AF$303))</f>
        <v/>
      </c>
      <c r="AG159" s="54" t="str">
        <f ca="1">IF(OR(VLOOKUP($A159,Mitglieder!$D$24:$BG$323,AG$303)="",$G159=""),"",VLOOKUP($A159,Mitglieder!$D$24:$BG$323,AG$303))</f>
        <v/>
      </c>
      <c r="AH159" s="54" t="str">
        <f ca="1">IF(OR(VLOOKUP($A159,Mitglieder!$D$24:$BG$323,AH$303)="",$G159=""),"",VLOOKUP($A159,Mitglieder!$D$24:$BG$323,AH$303))</f>
        <v/>
      </c>
      <c r="AI159" s="54" t="str">
        <f ca="1">IF(OR(VLOOKUP($A159,Mitglieder!$D$24:$BG$323,AI$303)="",$G159=""),"",VLOOKUP($A159,Mitglieder!$D$24:$BG$323,AI$303))</f>
        <v/>
      </c>
      <c r="AJ159" s="54" t="str">
        <f ca="1">IF(OR(VLOOKUP($A159,Mitglieder!$D$24:$BG$323,AJ$303)="",$G159=""),"",VLOOKUP($A159,Mitglieder!$D$24:$BG$323,AJ$303))</f>
        <v/>
      </c>
      <c r="AK159" s="54" t="str">
        <f ca="1">IF(OR(VLOOKUP($A159,Mitglieder!$D$24:$BG$323,AK$303)="",$G159=""),"",VLOOKUP($A159,Mitglieder!$D$24:$BG$323,AK$303))</f>
        <v/>
      </c>
      <c r="AL159" s="54" t="str">
        <f ca="1">IF(OR(VLOOKUP($A159,Mitglieder!$D$24:$BG$323,AL$303)="",$G159=""),"",VLOOKUP($A159,Mitglieder!$D$24:$BG$323,AL$303))</f>
        <v/>
      </c>
      <c r="AM159" s="42" t="str">
        <f ca="1">IF($G159="","",VLOOKUP($A159,Mitglieder!$D$24:$BG$323,AM$303))</f>
        <v/>
      </c>
      <c r="AN159" s="54" t="str">
        <f ca="1">IF(OR(VLOOKUP($A159,Mitglieder!$D$24:$BG$323,AN$303)="",$G159=""),"",VLOOKUP($A159,Mitglieder!$D$24:$BG$323,AN$303))</f>
        <v/>
      </c>
      <c r="AO159" s="43" t="str">
        <f ca="1">IF($G159="","",TEXT(VLOOKUP($A159,Mitglieder!$D$24:$BG$323,AO$303),"TT.MM.JJJJ"))</f>
        <v/>
      </c>
      <c r="AP159" s="42" t="str">
        <f ca="1">IF($G159="","",VLOOKUP($A159,Mitglieder!$D$24:$BG$323,AP$303))</f>
        <v/>
      </c>
      <c r="AQ159" s="45" t="str">
        <f ca="1">IF($G159="","",TEXT(VLOOKUP($A159,Mitglieder!$D$24:$BG$323,AQ$303),"0.00"))</f>
        <v/>
      </c>
      <c r="AR159" s="54" t="str">
        <f ca="1">IF(OR(VLOOKUP($A159,Mitglieder!$D$24:$BG$323,AR$303)="",$G159=""),"",VLOOKUP($A159,Mitglieder!$D$24:$BG$323,AR$303))</f>
        <v/>
      </c>
      <c r="AS159" s="45" t="str">
        <f ca="1">IF($G159="","",TEXT(VLOOKUP($A159,Mitglieder!$D$24:$BG$323,AS$303),"0.00"))</f>
        <v/>
      </c>
      <c r="AT159" s="54" t="str">
        <f ca="1">IF(OR(VLOOKUP($A159,Mitglieder!$D$24:$BG$323,AT$303)="",$G159=""),"",VLOOKUP($A159,Mitglieder!$D$24:$BG$323,AT$303))</f>
        <v/>
      </c>
      <c r="AU159" s="45" t="str">
        <f ca="1">IF($G159="","",TEXT(VLOOKUP($A159,Mitglieder!$D$24:$BG$323,AU$303),"0.00"))</f>
        <v/>
      </c>
      <c r="AV159" s="45" t="str">
        <f ca="1">IF($G159="","",TEXT(VLOOKUP($A159,Mitglieder!$D$24:$BG$323,AV$303),"0.00"))</f>
        <v/>
      </c>
      <c r="AW159" s="42" t="str">
        <f ca="1">IF($G159="","",VLOOKUP($A159,Mitglieder!$D$24:$BG$323,AW$303))</f>
        <v/>
      </c>
      <c r="AX159" s="54" t="str">
        <f ca="1">IF(OR(VLOOKUP($A159,Mitglieder!$D$24:$BG$323,AX$303)="",$G159=""),"",VLOOKUP($A159,Mitglieder!$D$24:$BG$323,AX$303))</f>
        <v/>
      </c>
      <c r="AY159" s="75" t="str">
        <f t="shared" ca="1" si="4"/>
        <v/>
      </c>
      <c r="AZ159" s="43" t="str">
        <f ca="1">IF($G159="","",TEXT(VLOOKUP($A159,Mitglieder!$C$24:$BG$323,AZ$303),"TT.MM.JJJJ"))</f>
        <v/>
      </c>
      <c r="BA159" s="43" t="str">
        <f ca="1">IF($G159="","",TEXT(VLOOKUP($A159,Mitglieder!$C$24:$BG$323,BA$303),"TT.MM.JJJJ"))</f>
        <v/>
      </c>
      <c r="BB159" s="43" t="str">
        <f ca="1">IF($G159="","",TEXT(VLOOKUP($A159,Mitglieder!$C$24:$BG$323,BB$303),"TT.MM.JJJJ"))</f>
        <v/>
      </c>
      <c r="BC159" s="43" t="str">
        <f ca="1">IF($G159="","",TEXT(VLOOKUP($A159,Mitglieder!$C$24:$BG$323,BC$303),"TT.MM.JJJJ"))</f>
        <v/>
      </c>
      <c r="BD159" s="75" t="str">
        <f t="shared" ca="1" si="5"/>
        <v/>
      </c>
      <c r="BE159" s="42" t="str">
        <f ca="1">IF($G159="","",VLOOKUP($A159,Mitglieder!$D$24:$BG$323,BE$303))</f>
        <v/>
      </c>
      <c r="BF159" s="42" t="str">
        <f ca="1">IF($G159="","",VLOOKUP($A159,Mitglieder!$D$24:$BG$323,BF$303))</f>
        <v/>
      </c>
      <c r="BH159" s="75" t="str">
        <f ca="1">IF(G159="","",AY159+'Details Verein'!$D$25)</f>
        <v/>
      </c>
    </row>
    <row r="160" spans="1:60" x14ac:dyDescent="0.35">
      <c r="A160" s="42">
        <v>160</v>
      </c>
      <c r="B160" s="42"/>
      <c r="C160" s="42">
        <f ca="1">VLOOKUP($A160,Mitglieder!$D$24:$BA$323,C$303)</f>
        <v>1.0299999999999967</v>
      </c>
      <c r="D160" s="42"/>
      <c r="E160" s="42" t="str">
        <f ca="1">IF($G160="","",VLOOKUP($A160,Mitglieder!$D$24:$BG$323,E$303))</f>
        <v/>
      </c>
      <c r="F160" s="54" t="str">
        <f ca="1">IF(OR(VLOOKUP($A160,Mitglieder!$D$24:$BG$323,F$303)="",$G160=""),"",VLOOKUP($A160,Mitglieder!$D$24:$BG$323,F$303))</f>
        <v/>
      </c>
      <c r="G160" s="72" t="str">
        <f ca="1">IF(C160/ROUND(C160,0)=1,VLOOKUP($A160,Mitglieder!$D$24:$BA$323,G$303),"")</f>
        <v/>
      </c>
      <c r="H160" s="42" t="str">
        <f ca="1">IF($G160="","",VLOOKUP($A160,Mitglieder!$D$24:$BG$323,H$303))</f>
        <v/>
      </c>
      <c r="I160" s="54" t="str">
        <f ca="1">IF(OR(VLOOKUP($A160,Mitglieder!$D$24:$BG$323,I$303)="",$G160=""),"",VLOOKUP($A160,Mitglieder!$D$24:$BG$323,I$303))</f>
        <v/>
      </c>
      <c r="J160" s="42" t="str">
        <f ca="1">IF($G160="","",VLOOKUP($A160,Mitglieder!$D$24:$BG$323,J$303))</f>
        <v/>
      </c>
      <c r="K160" s="54" t="str">
        <f ca="1">IF(OR(VLOOKUP($A160,Mitglieder!$D$24:$BG$323,K$303)="",$G160=""),"",VLOOKUP($A160,Mitglieder!$D$24:$BG$323,K$303))</f>
        <v/>
      </c>
      <c r="L160" s="42" t="str">
        <f ca="1">IF($G160="","",VLOOKUP($A160,Mitglieder!$D$24:$BG$323,L$303))</f>
        <v/>
      </c>
      <c r="M160" s="42" t="str">
        <f ca="1">IF($G160="","",VLOOKUP($A160,Mitglieder!$D$24:$BG$323,M$303))</f>
        <v/>
      </c>
      <c r="N160" s="42" t="str">
        <f ca="1">IF($G160="","",VLOOKUP($A160,Mitglieder!$D$24:$BG$323,N$303))</f>
        <v/>
      </c>
      <c r="O160" s="42" t="str">
        <f ca="1">IF($G160="","",VLOOKUP($A160,Mitglieder!$D$24:$BG$323,O$303))</f>
        <v/>
      </c>
      <c r="P160" s="42" t="str">
        <f ca="1">IF($G160="","",VLOOKUP($A160,Mitglieder!$D$24:$BG$323,P$303))</f>
        <v/>
      </c>
      <c r="Q160" s="42" t="str">
        <f ca="1">IF($G160="","",VLOOKUP($A160,Mitglieder!$D$24:$BG$323,Q$303))</f>
        <v/>
      </c>
      <c r="R160" s="54" t="str">
        <f ca="1">IF(OR(VLOOKUP($A160,Mitglieder!$D$24:$BG$323,R$303)="",$G160=""),"",VLOOKUP($A160,Mitglieder!$D$24:$BG$323,R$303))</f>
        <v/>
      </c>
      <c r="S160" s="43" t="str">
        <f ca="1">IF($G160="","",TEXT(VLOOKUP($A160,Mitglieder!$D$24:$BG$323,S$303),"TT.MM.JJJJ"))</f>
        <v/>
      </c>
      <c r="T160" s="43" t="str">
        <f ca="1">IF($G160="","",TEXT(VLOOKUP($A160,Mitglieder!$D$24:$BG$323,T$303),"TT.MM.JJJJ"))</f>
        <v/>
      </c>
      <c r="U160" s="43" t="str">
        <f ca="1">IF($G160="","",TEXT(VLOOKUP($A160,Mitglieder!$D$24:$BG$323,U$303),"TT.MM.JJJJ"))</f>
        <v/>
      </c>
      <c r="V160" s="54" t="str">
        <f ca="1">IF(OR(VLOOKUP($A160,Mitglieder!$D$24:$BG$323,V$303)="",$G160=""),"",VLOOKUP($A160,Mitglieder!$D$24:$BG$323,V$303))</f>
        <v/>
      </c>
      <c r="W160" s="54" t="str">
        <f ca="1">IF(OR(VLOOKUP($A160,Mitglieder!$D$24:$BG$323,W$303)="",$G160=""),"",VLOOKUP($A160,Mitglieder!$D$24:$BG$323,W$303))</f>
        <v/>
      </c>
      <c r="X160" s="54" t="str">
        <f ca="1">IF(OR(VLOOKUP($A160,Mitglieder!$D$24:$BG$323,X$303)="",$G160=""),"",VLOOKUP($A160,Mitglieder!$D$24:$BG$323,X$303))</f>
        <v/>
      </c>
      <c r="Y160" s="54" t="str">
        <f ca="1">IF(OR(VLOOKUP($A160,Mitglieder!$D$24:$BG$323,Y$303)="",$G160=""),"",VLOOKUP($A160,Mitglieder!$D$24:$BG$323,Y$303))</f>
        <v/>
      </c>
      <c r="Z160" s="54" t="str">
        <f ca="1">IF(OR(VLOOKUP($A160,Mitglieder!$D$24:$BG$323,Z$303)="",$G160=""),"",VLOOKUP($A160,Mitglieder!$D$24:$BG$323,Z$303))</f>
        <v/>
      </c>
      <c r="AA160" s="54" t="str">
        <f ca="1">IF(OR(VLOOKUP($A160,Mitglieder!$D$24:$BG$323,AA$303)="",$G160=""),"",VLOOKUP($A160,Mitglieder!$D$24:$BG$323,AA$303))</f>
        <v/>
      </c>
      <c r="AB160" s="54" t="str">
        <f ca="1">IF(OR(VLOOKUP($A160,Mitglieder!$D$24:$BG$323,AB$303)="",$G160=""),"",VLOOKUP($A160,Mitglieder!$D$24:$BG$323,AB$303))</f>
        <v/>
      </c>
      <c r="AC160" s="54" t="str">
        <f ca="1">IF(OR(VLOOKUP($A160,Mitglieder!$D$24:$BG$323,AC$303)="",$G160=""),"",VLOOKUP($A160,Mitglieder!$D$24:$BG$323,AC$303))</f>
        <v/>
      </c>
      <c r="AD160" s="54" t="str">
        <f ca="1">IF(OR(VLOOKUP($A160,Mitglieder!$D$24:$BG$323,AD$303)="",$G160=""),"",VLOOKUP($A160,Mitglieder!$D$24:$BG$323,AD$303))</f>
        <v/>
      </c>
      <c r="AE160" s="54" t="str">
        <f ca="1">IF(OR(VLOOKUP($A160,Mitglieder!$D$24:$BG$323,AE$303)="",$G160=""),"",VLOOKUP($A160,Mitglieder!$D$24:$BG$323,AE$303))</f>
        <v/>
      </c>
      <c r="AF160" s="54" t="str">
        <f ca="1">IF(OR(VLOOKUP($A160,Mitglieder!$D$24:$BG$323,AF$303)="",$G160=""),"",VLOOKUP($A160,Mitglieder!$D$24:$BG$323,AF$303))</f>
        <v/>
      </c>
      <c r="AG160" s="54" t="str">
        <f ca="1">IF(OR(VLOOKUP($A160,Mitglieder!$D$24:$BG$323,AG$303)="",$G160=""),"",VLOOKUP($A160,Mitglieder!$D$24:$BG$323,AG$303))</f>
        <v/>
      </c>
      <c r="AH160" s="54" t="str">
        <f ca="1">IF(OR(VLOOKUP($A160,Mitglieder!$D$24:$BG$323,AH$303)="",$G160=""),"",VLOOKUP($A160,Mitglieder!$D$24:$BG$323,AH$303))</f>
        <v/>
      </c>
      <c r="AI160" s="54" t="str">
        <f ca="1">IF(OR(VLOOKUP($A160,Mitglieder!$D$24:$BG$323,AI$303)="",$G160=""),"",VLOOKUP($A160,Mitglieder!$D$24:$BG$323,AI$303))</f>
        <v/>
      </c>
      <c r="AJ160" s="54" t="str">
        <f ca="1">IF(OR(VLOOKUP($A160,Mitglieder!$D$24:$BG$323,AJ$303)="",$G160=""),"",VLOOKUP($A160,Mitglieder!$D$24:$BG$323,AJ$303))</f>
        <v/>
      </c>
      <c r="AK160" s="54" t="str">
        <f ca="1">IF(OR(VLOOKUP($A160,Mitglieder!$D$24:$BG$323,AK$303)="",$G160=""),"",VLOOKUP($A160,Mitglieder!$D$24:$BG$323,AK$303))</f>
        <v/>
      </c>
      <c r="AL160" s="54" t="str">
        <f ca="1">IF(OR(VLOOKUP($A160,Mitglieder!$D$24:$BG$323,AL$303)="",$G160=""),"",VLOOKUP($A160,Mitglieder!$D$24:$BG$323,AL$303))</f>
        <v/>
      </c>
      <c r="AM160" s="42" t="str">
        <f ca="1">IF($G160="","",VLOOKUP($A160,Mitglieder!$D$24:$BG$323,AM$303))</f>
        <v/>
      </c>
      <c r="AN160" s="54" t="str">
        <f ca="1">IF(OR(VLOOKUP($A160,Mitglieder!$D$24:$BG$323,AN$303)="",$G160=""),"",VLOOKUP($A160,Mitglieder!$D$24:$BG$323,AN$303))</f>
        <v/>
      </c>
      <c r="AO160" s="43" t="str">
        <f ca="1">IF($G160="","",TEXT(VLOOKUP($A160,Mitglieder!$D$24:$BG$323,AO$303),"TT.MM.JJJJ"))</f>
        <v/>
      </c>
      <c r="AP160" s="42" t="str">
        <f ca="1">IF($G160="","",VLOOKUP($A160,Mitglieder!$D$24:$BG$323,AP$303))</f>
        <v/>
      </c>
      <c r="AQ160" s="45" t="str">
        <f ca="1">IF($G160="","",TEXT(VLOOKUP($A160,Mitglieder!$D$24:$BG$323,AQ$303),"0.00"))</f>
        <v/>
      </c>
      <c r="AR160" s="54" t="str">
        <f ca="1">IF(OR(VLOOKUP($A160,Mitglieder!$D$24:$BG$323,AR$303)="",$G160=""),"",VLOOKUP($A160,Mitglieder!$D$24:$BG$323,AR$303))</f>
        <v/>
      </c>
      <c r="AS160" s="45" t="str">
        <f ca="1">IF($G160="","",TEXT(VLOOKUP($A160,Mitglieder!$D$24:$BG$323,AS$303),"0.00"))</f>
        <v/>
      </c>
      <c r="AT160" s="54" t="str">
        <f ca="1">IF(OR(VLOOKUP($A160,Mitglieder!$D$24:$BG$323,AT$303)="",$G160=""),"",VLOOKUP($A160,Mitglieder!$D$24:$BG$323,AT$303))</f>
        <v/>
      </c>
      <c r="AU160" s="45" t="str">
        <f ca="1">IF($G160="","",TEXT(VLOOKUP($A160,Mitglieder!$D$24:$BG$323,AU$303),"0.00"))</f>
        <v/>
      </c>
      <c r="AV160" s="45" t="str">
        <f ca="1">IF($G160="","",TEXT(VLOOKUP($A160,Mitglieder!$D$24:$BG$323,AV$303),"0.00"))</f>
        <v/>
      </c>
      <c r="AW160" s="42" t="str">
        <f ca="1">IF($G160="","",VLOOKUP($A160,Mitglieder!$D$24:$BG$323,AW$303))</f>
        <v/>
      </c>
      <c r="AX160" s="54" t="str">
        <f ca="1">IF(OR(VLOOKUP($A160,Mitglieder!$D$24:$BG$323,AX$303)="",$G160=""),"",VLOOKUP($A160,Mitglieder!$D$24:$BG$323,AX$303))</f>
        <v/>
      </c>
      <c r="AY160" s="75" t="str">
        <f t="shared" ca="1" si="4"/>
        <v/>
      </c>
      <c r="AZ160" s="43" t="str">
        <f ca="1">IF($G160="","",TEXT(VLOOKUP($A160,Mitglieder!$C$24:$BG$323,AZ$303),"TT.MM.JJJJ"))</f>
        <v/>
      </c>
      <c r="BA160" s="43" t="str">
        <f ca="1">IF($G160="","",TEXT(VLOOKUP($A160,Mitglieder!$C$24:$BG$323,BA$303),"TT.MM.JJJJ"))</f>
        <v/>
      </c>
      <c r="BB160" s="43" t="str">
        <f ca="1">IF($G160="","",TEXT(VLOOKUP($A160,Mitglieder!$C$24:$BG$323,BB$303),"TT.MM.JJJJ"))</f>
        <v/>
      </c>
      <c r="BC160" s="43" t="str">
        <f ca="1">IF($G160="","",TEXT(VLOOKUP($A160,Mitglieder!$C$24:$BG$323,BC$303),"TT.MM.JJJJ"))</f>
        <v/>
      </c>
      <c r="BD160" s="75" t="str">
        <f t="shared" ca="1" si="5"/>
        <v/>
      </c>
      <c r="BE160" s="42" t="str">
        <f ca="1">IF($G160="","",VLOOKUP($A160,Mitglieder!$D$24:$BG$323,BE$303))</f>
        <v/>
      </c>
      <c r="BF160" s="42" t="str">
        <f ca="1">IF($G160="","",VLOOKUP($A160,Mitglieder!$D$24:$BG$323,BF$303))</f>
        <v/>
      </c>
      <c r="BH160" s="75" t="str">
        <f ca="1">IF(G160="","",AY160+'Details Verein'!$D$25)</f>
        <v/>
      </c>
    </row>
    <row r="161" spans="1:60" x14ac:dyDescent="0.35">
      <c r="A161" s="42">
        <v>161</v>
      </c>
      <c r="B161" s="42"/>
      <c r="C161" s="42">
        <f ca="1">VLOOKUP($A161,Mitglieder!$D$24:$BA$323,C$303)</f>
        <v>1.0299999999999967</v>
      </c>
      <c r="D161" s="42"/>
      <c r="E161" s="42" t="str">
        <f ca="1">IF($G161="","",VLOOKUP($A161,Mitglieder!$D$24:$BG$323,E$303))</f>
        <v/>
      </c>
      <c r="F161" s="54" t="str">
        <f ca="1">IF(OR(VLOOKUP($A161,Mitglieder!$D$24:$BG$323,F$303)="",$G161=""),"",VLOOKUP($A161,Mitglieder!$D$24:$BG$323,F$303))</f>
        <v/>
      </c>
      <c r="G161" s="72" t="str">
        <f ca="1">IF(C161/ROUND(C161,0)=1,VLOOKUP($A161,Mitglieder!$D$24:$BA$323,G$303),"")</f>
        <v/>
      </c>
      <c r="H161" s="42" t="str">
        <f ca="1">IF($G161="","",VLOOKUP($A161,Mitglieder!$D$24:$BG$323,H$303))</f>
        <v/>
      </c>
      <c r="I161" s="54" t="str">
        <f ca="1">IF(OR(VLOOKUP($A161,Mitglieder!$D$24:$BG$323,I$303)="",$G161=""),"",VLOOKUP($A161,Mitglieder!$D$24:$BG$323,I$303))</f>
        <v/>
      </c>
      <c r="J161" s="42" t="str">
        <f ca="1">IF($G161="","",VLOOKUP($A161,Mitglieder!$D$24:$BG$323,J$303))</f>
        <v/>
      </c>
      <c r="K161" s="54" t="str">
        <f ca="1">IF(OR(VLOOKUP($A161,Mitglieder!$D$24:$BG$323,K$303)="",$G161=""),"",VLOOKUP($A161,Mitglieder!$D$24:$BG$323,K$303))</f>
        <v/>
      </c>
      <c r="L161" s="42" t="str">
        <f ca="1">IF($G161="","",VLOOKUP($A161,Mitglieder!$D$24:$BG$323,L$303))</f>
        <v/>
      </c>
      <c r="M161" s="42" t="str">
        <f ca="1">IF($G161="","",VLOOKUP($A161,Mitglieder!$D$24:$BG$323,M$303))</f>
        <v/>
      </c>
      <c r="N161" s="42" t="str">
        <f ca="1">IF($G161="","",VLOOKUP($A161,Mitglieder!$D$24:$BG$323,N$303))</f>
        <v/>
      </c>
      <c r="O161" s="42" t="str">
        <f ca="1">IF($G161="","",VLOOKUP($A161,Mitglieder!$D$24:$BG$323,O$303))</f>
        <v/>
      </c>
      <c r="P161" s="42" t="str">
        <f ca="1">IF($G161="","",VLOOKUP($A161,Mitglieder!$D$24:$BG$323,P$303))</f>
        <v/>
      </c>
      <c r="Q161" s="42" t="str">
        <f ca="1">IF($G161="","",VLOOKUP($A161,Mitglieder!$D$24:$BG$323,Q$303))</f>
        <v/>
      </c>
      <c r="R161" s="54" t="str">
        <f ca="1">IF(OR(VLOOKUP($A161,Mitglieder!$D$24:$BG$323,R$303)="",$G161=""),"",VLOOKUP($A161,Mitglieder!$D$24:$BG$323,R$303))</f>
        <v/>
      </c>
      <c r="S161" s="43" t="str">
        <f ca="1">IF($G161="","",TEXT(VLOOKUP($A161,Mitglieder!$D$24:$BG$323,S$303),"TT.MM.JJJJ"))</f>
        <v/>
      </c>
      <c r="T161" s="43" t="str">
        <f ca="1">IF($G161="","",TEXT(VLOOKUP($A161,Mitglieder!$D$24:$BG$323,T$303),"TT.MM.JJJJ"))</f>
        <v/>
      </c>
      <c r="U161" s="43" t="str">
        <f ca="1">IF($G161="","",TEXT(VLOOKUP($A161,Mitglieder!$D$24:$BG$323,U$303),"TT.MM.JJJJ"))</f>
        <v/>
      </c>
      <c r="V161" s="54" t="str">
        <f ca="1">IF(OR(VLOOKUP($A161,Mitglieder!$D$24:$BG$323,V$303)="",$G161=""),"",VLOOKUP($A161,Mitglieder!$D$24:$BG$323,V$303))</f>
        <v/>
      </c>
      <c r="W161" s="54" t="str">
        <f ca="1">IF(OR(VLOOKUP($A161,Mitglieder!$D$24:$BG$323,W$303)="",$G161=""),"",VLOOKUP($A161,Mitglieder!$D$24:$BG$323,W$303))</f>
        <v/>
      </c>
      <c r="X161" s="54" t="str">
        <f ca="1">IF(OR(VLOOKUP($A161,Mitglieder!$D$24:$BG$323,X$303)="",$G161=""),"",VLOOKUP($A161,Mitglieder!$D$24:$BG$323,X$303))</f>
        <v/>
      </c>
      <c r="Y161" s="54" t="str">
        <f ca="1">IF(OR(VLOOKUP($A161,Mitglieder!$D$24:$BG$323,Y$303)="",$G161=""),"",VLOOKUP($A161,Mitglieder!$D$24:$BG$323,Y$303))</f>
        <v/>
      </c>
      <c r="Z161" s="54" t="str">
        <f ca="1">IF(OR(VLOOKUP($A161,Mitglieder!$D$24:$BG$323,Z$303)="",$G161=""),"",VLOOKUP($A161,Mitglieder!$D$24:$BG$323,Z$303))</f>
        <v/>
      </c>
      <c r="AA161" s="54" t="str">
        <f ca="1">IF(OR(VLOOKUP($A161,Mitglieder!$D$24:$BG$323,AA$303)="",$G161=""),"",VLOOKUP($A161,Mitglieder!$D$24:$BG$323,AA$303))</f>
        <v/>
      </c>
      <c r="AB161" s="54" t="str">
        <f ca="1">IF(OR(VLOOKUP($A161,Mitglieder!$D$24:$BG$323,AB$303)="",$G161=""),"",VLOOKUP($A161,Mitglieder!$D$24:$BG$323,AB$303))</f>
        <v/>
      </c>
      <c r="AC161" s="54" t="str">
        <f ca="1">IF(OR(VLOOKUP($A161,Mitglieder!$D$24:$BG$323,AC$303)="",$G161=""),"",VLOOKUP($A161,Mitglieder!$D$24:$BG$323,AC$303))</f>
        <v/>
      </c>
      <c r="AD161" s="54" t="str">
        <f ca="1">IF(OR(VLOOKUP($A161,Mitglieder!$D$24:$BG$323,AD$303)="",$G161=""),"",VLOOKUP($A161,Mitglieder!$D$24:$BG$323,AD$303))</f>
        <v/>
      </c>
      <c r="AE161" s="54" t="str">
        <f ca="1">IF(OR(VLOOKUP($A161,Mitglieder!$D$24:$BG$323,AE$303)="",$G161=""),"",VLOOKUP($A161,Mitglieder!$D$24:$BG$323,AE$303))</f>
        <v/>
      </c>
      <c r="AF161" s="54" t="str">
        <f ca="1">IF(OR(VLOOKUP($A161,Mitglieder!$D$24:$BG$323,AF$303)="",$G161=""),"",VLOOKUP($A161,Mitglieder!$D$24:$BG$323,AF$303))</f>
        <v/>
      </c>
      <c r="AG161" s="54" t="str">
        <f ca="1">IF(OR(VLOOKUP($A161,Mitglieder!$D$24:$BG$323,AG$303)="",$G161=""),"",VLOOKUP($A161,Mitglieder!$D$24:$BG$323,AG$303))</f>
        <v/>
      </c>
      <c r="AH161" s="54" t="str">
        <f ca="1">IF(OR(VLOOKUP($A161,Mitglieder!$D$24:$BG$323,AH$303)="",$G161=""),"",VLOOKUP($A161,Mitglieder!$D$24:$BG$323,AH$303))</f>
        <v/>
      </c>
      <c r="AI161" s="54" t="str">
        <f ca="1">IF(OR(VLOOKUP($A161,Mitglieder!$D$24:$BG$323,AI$303)="",$G161=""),"",VLOOKUP($A161,Mitglieder!$D$24:$BG$323,AI$303))</f>
        <v/>
      </c>
      <c r="AJ161" s="54" t="str">
        <f ca="1">IF(OR(VLOOKUP($A161,Mitglieder!$D$24:$BG$323,AJ$303)="",$G161=""),"",VLOOKUP($A161,Mitglieder!$D$24:$BG$323,AJ$303))</f>
        <v/>
      </c>
      <c r="AK161" s="54" t="str">
        <f ca="1">IF(OR(VLOOKUP($A161,Mitglieder!$D$24:$BG$323,AK$303)="",$G161=""),"",VLOOKUP($A161,Mitglieder!$D$24:$BG$323,AK$303))</f>
        <v/>
      </c>
      <c r="AL161" s="54" t="str">
        <f ca="1">IF(OR(VLOOKUP($A161,Mitglieder!$D$24:$BG$323,AL$303)="",$G161=""),"",VLOOKUP($A161,Mitglieder!$D$24:$BG$323,AL$303))</f>
        <v/>
      </c>
      <c r="AM161" s="42" t="str">
        <f ca="1">IF($G161="","",VLOOKUP($A161,Mitglieder!$D$24:$BG$323,AM$303))</f>
        <v/>
      </c>
      <c r="AN161" s="54" t="str">
        <f ca="1">IF(OR(VLOOKUP($A161,Mitglieder!$D$24:$BG$323,AN$303)="",$G161=""),"",VLOOKUP($A161,Mitglieder!$D$24:$BG$323,AN$303))</f>
        <v/>
      </c>
      <c r="AO161" s="43" t="str">
        <f ca="1">IF($G161="","",TEXT(VLOOKUP($A161,Mitglieder!$D$24:$BG$323,AO$303),"TT.MM.JJJJ"))</f>
        <v/>
      </c>
      <c r="AP161" s="42" t="str">
        <f ca="1">IF($G161="","",VLOOKUP($A161,Mitglieder!$D$24:$BG$323,AP$303))</f>
        <v/>
      </c>
      <c r="AQ161" s="45" t="str">
        <f ca="1">IF($G161="","",TEXT(VLOOKUP($A161,Mitglieder!$D$24:$BG$323,AQ$303),"0.00"))</f>
        <v/>
      </c>
      <c r="AR161" s="54" t="str">
        <f ca="1">IF(OR(VLOOKUP($A161,Mitglieder!$D$24:$BG$323,AR$303)="",$G161=""),"",VLOOKUP($A161,Mitglieder!$D$24:$BG$323,AR$303))</f>
        <v/>
      </c>
      <c r="AS161" s="45" t="str">
        <f ca="1">IF($G161="","",TEXT(VLOOKUP($A161,Mitglieder!$D$24:$BG$323,AS$303),"0.00"))</f>
        <v/>
      </c>
      <c r="AT161" s="54" t="str">
        <f ca="1">IF(OR(VLOOKUP($A161,Mitglieder!$D$24:$BG$323,AT$303)="",$G161=""),"",VLOOKUP($A161,Mitglieder!$D$24:$BG$323,AT$303))</f>
        <v/>
      </c>
      <c r="AU161" s="45" t="str">
        <f ca="1">IF($G161="","",TEXT(VLOOKUP($A161,Mitglieder!$D$24:$BG$323,AU$303),"0.00"))</f>
        <v/>
      </c>
      <c r="AV161" s="45" t="str">
        <f ca="1">IF($G161="","",TEXT(VLOOKUP($A161,Mitglieder!$D$24:$BG$323,AV$303),"0.00"))</f>
        <v/>
      </c>
      <c r="AW161" s="42" t="str">
        <f ca="1">IF($G161="","",VLOOKUP($A161,Mitglieder!$D$24:$BG$323,AW$303))</f>
        <v/>
      </c>
      <c r="AX161" s="54" t="str">
        <f ca="1">IF(OR(VLOOKUP($A161,Mitglieder!$D$24:$BG$323,AX$303)="",$G161=""),"",VLOOKUP($A161,Mitglieder!$D$24:$BG$323,AX$303))</f>
        <v/>
      </c>
      <c r="AY161" s="75" t="str">
        <f t="shared" ca="1" si="4"/>
        <v/>
      </c>
      <c r="AZ161" s="43" t="str">
        <f ca="1">IF($G161="","",TEXT(VLOOKUP($A161,Mitglieder!$C$24:$BG$323,AZ$303),"TT.MM.JJJJ"))</f>
        <v/>
      </c>
      <c r="BA161" s="43" t="str">
        <f ca="1">IF($G161="","",TEXT(VLOOKUP($A161,Mitglieder!$C$24:$BG$323,BA$303),"TT.MM.JJJJ"))</f>
        <v/>
      </c>
      <c r="BB161" s="43" t="str">
        <f ca="1">IF($G161="","",TEXT(VLOOKUP($A161,Mitglieder!$C$24:$BG$323,BB$303),"TT.MM.JJJJ"))</f>
        <v/>
      </c>
      <c r="BC161" s="43" t="str">
        <f ca="1">IF($G161="","",TEXT(VLOOKUP($A161,Mitglieder!$C$24:$BG$323,BC$303),"TT.MM.JJJJ"))</f>
        <v/>
      </c>
      <c r="BD161" s="75" t="str">
        <f t="shared" ca="1" si="5"/>
        <v/>
      </c>
      <c r="BE161" s="42" t="str">
        <f ca="1">IF($G161="","",VLOOKUP($A161,Mitglieder!$D$24:$BG$323,BE$303))</f>
        <v/>
      </c>
      <c r="BF161" s="42" t="str">
        <f ca="1">IF($G161="","",VLOOKUP($A161,Mitglieder!$D$24:$BG$323,BF$303))</f>
        <v/>
      </c>
      <c r="BH161" s="75" t="str">
        <f ca="1">IF(G161="","",AY161+'Details Verein'!$D$25)</f>
        <v/>
      </c>
    </row>
    <row r="162" spans="1:60" x14ac:dyDescent="0.35">
      <c r="A162" s="42">
        <v>162</v>
      </c>
      <c r="B162" s="42"/>
      <c r="C162" s="42">
        <f ca="1">VLOOKUP($A162,Mitglieder!$D$24:$BA$323,C$303)</f>
        <v>1.0299999999999967</v>
      </c>
      <c r="D162" s="42"/>
      <c r="E162" s="42" t="str">
        <f ca="1">IF($G162="","",VLOOKUP($A162,Mitglieder!$D$24:$BG$323,E$303))</f>
        <v/>
      </c>
      <c r="F162" s="54" t="str">
        <f ca="1">IF(OR(VLOOKUP($A162,Mitglieder!$D$24:$BG$323,F$303)="",$G162=""),"",VLOOKUP($A162,Mitglieder!$D$24:$BG$323,F$303))</f>
        <v/>
      </c>
      <c r="G162" s="72" t="str">
        <f ca="1">IF(C162/ROUND(C162,0)=1,VLOOKUP($A162,Mitglieder!$D$24:$BA$323,G$303),"")</f>
        <v/>
      </c>
      <c r="H162" s="42" t="str">
        <f ca="1">IF($G162="","",VLOOKUP($A162,Mitglieder!$D$24:$BG$323,H$303))</f>
        <v/>
      </c>
      <c r="I162" s="54" t="str">
        <f ca="1">IF(OR(VLOOKUP($A162,Mitglieder!$D$24:$BG$323,I$303)="",$G162=""),"",VLOOKUP($A162,Mitglieder!$D$24:$BG$323,I$303))</f>
        <v/>
      </c>
      <c r="J162" s="42" t="str">
        <f ca="1">IF($G162="","",VLOOKUP($A162,Mitglieder!$D$24:$BG$323,J$303))</f>
        <v/>
      </c>
      <c r="K162" s="54" t="str">
        <f ca="1">IF(OR(VLOOKUP($A162,Mitglieder!$D$24:$BG$323,K$303)="",$G162=""),"",VLOOKUP($A162,Mitglieder!$D$24:$BG$323,K$303))</f>
        <v/>
      </c>
      <c r="L162" s="42" t="str">
        <f ca="1">IF($G162="","",VLOOKUP($A162,Mitglieder!$D$24:$BG$323,L$303))</f>
        <v/>
      </c>
      <c r="M162" s="42" t="str">
        <f ca="1">IF($G162="","",VLOOKUP($A162,Mitglieder!$D$24:$BG$323,M$303))</f>
        <v/>
      </c>
      <c r="N162" s="42" t="str">
        <f ca="1">IF($G162="","",VLOOKUP($A162,Mitglieder!$D$24:$BG$323,N$303))</f>
        <v/>
      </c>
      <c r="O162" s="42" t="str">
        <f ca="1">IF($G162="","",VLOOKUP($A162,Mitglieder!$D$24:$BG$323,O$303))</f>
        <v/>
      </c>
      <c r="P162" s="42" t="str">
        <f ca="1">IF($G162="","",VLOOKUP($A162,Mitglieder!$D$24:$BG$323,P$303))</f>
        <v/>
      </c>
      <c r="Q162" s="42" t="str">
        <f ca="1">IF($G162="","",VLOOKUP($A162,Mitglieder!$D$24:$BG$323,Q$303))</f>
        <v/>
      </c>
      <c r="R162" s="54" t="str">
        <f ca="1">IF(OR(VLOOKUP($A162,Mitglieder!$D$24:$BG$323,R$303)="",$G162=""),"",VLOOKUP($A162,Mitglieder!$D$24:$BG$323,R$303))</f>
        <v/>
      </c>
      <c r="S162" s="43" t="str">
        <f ca="1">IF($G162="","",TEXT(VLOOKUP($A162,Mitglieder!$D$24:$BG$323,S$303),"TT.MM.JJJJ"))</f>
        <v/>
      </c>
      <c r="T162" s="43" t="str">
        <f ca="1">IF($G162="","",TEXT(VLOOKUP($A162,Mitglieder!$D$24:$BG$323,T$303),"TT.MM.JJJJ"))</f>
        <v/>
      </c>
      <c r="U162" s="43" t="str">
        <f ca="1">IF($G162="","",TEXT(VLOOKUP($A162,Mitglieder!$D$24:$BG$323,U$303),"TT.MM.JJJJ"))</f>
        <v/>
      </c>
      <c r="V162" s="54" t="str">
        <f ca="1">IF(OR(VLOOKUP($A162,Mitglieder!$D$24:$BG$323,V$303)="",$G162=""),"",VLOOKUP($A162,Mitglieder!$D$24:$BG$323,V$303))</f>
        <v/>
      </c>
      <c r="W162" s="54" t="str">
        <f ca="1">IF(OR(VLOOKUP($A162,Mitglieder!$D$24:$BG$323,W$303)="",$G162=""),"",VLOOKUP($A162,Mitglieder!$D$24:$BG$323,W$303))</f>
        <v/>
      </c>
      <c r="X162" s="54" t="str">
        <f ca="1">IF(OR(VLOOKUP($A162,Mitglieder!$D$24:$BG$323,X$303)="",$G162=""),"",VLOOKUP($A162,Mitglieder!$D$24:$BG$323,X$303))</f>
        <v/>
      </c>
      <c r="Y162" s="54" t="str">
        <f ca="1">IF(OR(VLOOKUP($A162,Mitglieder!$D$24:$BG$323,Y$303)="",$G162=""),"",VLOOKUP($A162,Mitglieder!$D$24:$BG$323,Y$303))</f>
        <v/>
      </c>
      <c r="Z162" s="54" t="str">
        <f ca="1">IF(OR(VLOOKUP($A162,Mitglieder!$D$24:$BG$323,Z$303)="",$G162=""),"",VLOOKUP($A162,Mitglieder!$D$24:$BG$323,Z$303))</f>
        <v/>
      </c>
      <c r="AA162" s="54" t="str">
        <f ca="1">IF(OR(VLOOKUP($A162,Mitglieder!$D$24:$BG$323,AA$303)="",$G162=""),"",VLOOKUP($A162,Mitglieder!$D$24:$BG$323,AA$303))</f>
        <v/>
      </c>
      <c r="AB162" s="54" t="str">
        <f ca="1">IF(OR(VLOOKUP($A162,Mitglieder!$D$24:$BG$323,AB$303)="",$G162=""),"",VLOOKUP($A162,Mitglieder!$D$24:$BG$323,AB$303))</f>
        <v/>
      </c>
      <c r="AC162" s="54" t="str">
        <f ca="1">IF(OR(VLOOKUP($A162,Mitglieder!$D$24:$BG$323,AC$303)="",$G162=""),"",VLOOKUP($A162,Mitglieder!$D$24:$BG$323,AC$303))</f>
        <v/>
      </c>
      <c r="AD162" s="54" t="str">
        <f ca="1">IF(OR(VLOOKUP($A162,Mitglieder!$D$24:$BG$323,AD$303)="",$G162=""),"",VLOOKUP($A162,Mitglieder!$D$24:$BG$323,AD$303))</f>
        <v/>
      </c>
      <c r="AE162" s="54" t="str">
        <f ca="1">IF(OR(VLOOKUP($A162,Mitglieder!$D$24:$BG$323,AE$303)="",$G162=""),"",VLOOKUP($A162,Mitglieder!$D$24:$BG$323,AE$303))</f>
        <v/>
      </c>
      <c r="AF162" s="54" t="str">
        <f ca="1">IF(OR(VLOOKUP($A162,Mitglieder!$D$24:$BG$323,AF$303)="",$G162=""),"",VLOOKUP($A162,Mitglieder!$D$24:$BG$323,AF$303))</f>
        <v/>
      </c>
      <c r="AG162" s="54" t="str">
        <f ca="1">IF(OR(VLOOKUP($A162,Mitglieder!$D$24:$BG$323,AG$303)="",$G162=""),"",VLOOKUP($A162,Mitglieder!$D$24:$BG$323,AG$303))</f>
        <v/>
      </c>
      <c r="AH162" s="54" t="str">
        <f ca="1">IF(OR(VLOOKUP($A162,Mitglieder!$D$24:$BG$323,AH$303)="",$G162=""),"",VLOOKUP($A162,Mitglieder!$D$24:$BG$323,AH$303))</f>
        <v/>
      </c>
      <c r="AI162" s="54" t="str">
        <f ca="1">IF(OR(VLOOKUP($A162,Mitglieder!$D$24:$BG$323,AI$303)="",$G162=""),"",VLOOKUP($A162,Mitglieder!$D$24:$BG$323,AI$303))</f>
        <v/>
      </c>
      <c r="AJ162" s="54" t="str">
        <f ca="1">IF(OR(VLOOKUP($A162,Mitglieder!$D$24:$BG$323,AJ$303)="",$G162=""),"",VLOOKUP($A162,Mitglieder!$D$24:$BG$323,AJ$303))</f>
        <v/>
      </c>
      <c r="AK162" s="54" t="str">
        <f ca="1">IF(OR(VLOOKUP($A162,Mitglieder!$D$24:$BG$323,AK$303)="",$G162=""),"",VLOOKUP($A162,Mitglieder!$D$24:$BG$323,AK$303))</f>
        <v/>
      </c>
      <c r="AL162" s="54" t="str">
        <f ca="1">IF(OR(VLOOKUP($A162,Mitglieder!$D$24:$BG$323,AL$303)="",$G162=""),"",VLOOKUP($A162,Mitglieder!$D$24:$BG$323,AL$303))</f>
        <v/>
      </c>
      <c r="AM162" s="42" t="str">
        <f ca="1">IF($G162="","",VLOOKUP($A162,Mitglieder!$D$24:$BG$323,AM$303))</f>
        <v/>
      </c>
      <c r="AN162" s="54" t="str">
        <f ca="1">IF(OR(VLOOKUP($A162,Mitglieder!$D$24:$BG$323,AN$303)="",$G162=""),"",VLOOKUP($A162,Mitglieder!$D$24:$BG$323,AN$303))</f>
        <v/>
      </c>
      <c r="AO162" s="43" t="str">
        <f ca="1">IF($G162="","",TEXT(VLOOKUP($A162,Mitglieder!$D$24:$BG$323,AO$303),"TT.MM.JJJJ"))</f>
        <v/>
      </c>
      <c r="AP162" s="42" t="str">
        <f ca="1">IF($G162="","",VLOOKUP($A162,Mitglieder!$D$24:$BG$323,AP$303))</f>
        <v/>
      </c>
      <c r="AQ162" s="45" t="str">
        <f ca="1">IF($G162="","",TEXT(VLOOKUP($A162,Mitglieder!$D$24:$BG$323,AQ$303),"0.00"))</f>
        <v/>
      </c>
      <c r="AR162" s="54" t="str">
        <f ca="1">IF(OR(VLOOKUP($A162,Mitglieder!$D$24:$BG$323,AR$303)="",$G162=""),"",VLOOKUP($A162,Mitglieder!$D$24:$BG$323,AR$303))</f>
        <v/>
      </c>
      <c r="AS162" s="45" t="str">
        <f ca="1">IF($G162="","",TEXT(VLOOKUP($A162,Mitglieder!$D$24:$BG$323,AS$303),"0.00"))</f>
        <v/>
      </c>
      <c r="AT162" s="54" t="str">
        <f ca="1">IF(OR(VLOOKUP($A162,Mitglieder!$D$24:$BG$323,AT$303)="",$G162=""),"",VLOOKUP($A162,Mitglieder!$D$24:$BG$323,AT$303))</f>
        <v/>
      </c>
      <c r="AU162" s="45" t="str">
        <f ca="1">IF($G162="","",TEXT(VLOOKUP($A162,Mitglieder!$D$24:$BG$323,AU$303),"0.00"))</f>
        <v/>
      </c>
      <c r="AV162" s="45" t="str">
        <f ca="1">IF($G162="","",TEXT(VLOOKUP($A162,Mitglieder!$D$24:$BG$323,AV$303),"0.00"))</f>
        <v/>
      </c>
      <c r="AW162" s="42" t="str">
        <f ca="1">IF($G162="","",VLOOKUP($A162,Mitglieder!$D$24:$BG$323,AW$303))</f>
        <v/>
      </c>
      <c r="AX162" s="54" t="str">
        <f ca="1">IF(OR(VLOOKUP($A162,Mitglieder!$D$24:$BG$323,AX$303)="",$G162=""),"",VLOOKUP($A162,Mitglieder!$D$24:$BG$323,AX$303))</f>
        <v/>
      </c>
      <c r="AY162" s="75" t="str">
        <f t="shared" ca="1" si="4"/>
        <v/>
      </c>
      <c r="AZ162" s="43" t="str">
        <f ca="1">IF($G162="","",TEXT(VLOOKUP($A162,Mitglieder!$C$24:$BG$323,AZ$303),"TT.MM.JJJJ"))</f>
        <v/>
      </c>
      <c r="BA162" s="43" t="str">
        <f ca="1">IF($G162="","",TEXT(VLOOKUP($A162,Mitglieder!$C$24:$BG$323,BA$303),"TT.MM.JJJJ"))</f>
        <v/>
      </c>
      <c r="BB162" s="43" t="str">
        <f ca="1">IF($G162="","",TEXT(VLOOKUP($A162,Mitglieder!$C$24:$BG$323,BB$303),"TT.MM.JJJJ"))</f>
        <v/>
      </c>
      <c r="BC162" s="43" t="str">
        <f ca="1">IF($G162="","",TEXT(VLOOKUP($A162,Mitglieder!$C$24:$BG$323,BC$303),"TT.MM.JJJJ"))</f>
        <v/>
      </c>
      <c r="BD162" s="75" t="str">
        <f t="shared" ca="1" si="5"/>
        <v/>
      </c>
      <c r="BE162" s="42" t="str">
        <f ca="1">IF($G162="","",VLOOKUP($A162,Mitglieder!$D$24:$BG$323,BE$303))</f>
        <v/>
      </c>
      <c r="BF162" s="42" t="str">
        <f ca="1">IF($G162="","",VLOOKUP($A162,Mitglieder!$D$24:$BG$323,BF$303))</f>
        <v/>
      </c>
      <c r="BH162" s="75" t="str">
        <f ca="1">IF(G162="","",AY162+'Details Verein'!$D$25)</f>
        <v/>
      </c>
    </row>
    <row r="163" spans="1:60" x14ac:dyDescent="0.35">
      <c r="A163" s="42">
        <v>163</v>
      </c>
      <c r="B163" s="42"/>
      <c r="C163" s="42">
        <f ca="1">VLOOKUP($A163,Mitglieder!$D$24:$BA$323,C$303)</f>
        <v>1.0299999999999967</v>
      </c>
      <c r="D163" s="42"/>
      <c r="E163" s="42" t="str">
        <f ca="1">IF($G163="","",VLOOKUP($A163,Mitglieder!$D$24:$BG$323,E$303))</f>
        <v/>
      </c>
      <c r="F163" s="54" t="str">
        <f ca="1">IF(OR(VLOOKUP($A163,Mitglieder!$D$24:$BG$323,F$303)="",$G163=""),"",VLOOKUP($A163,Mitglieder!$D$24:$BG$323,F$303))</f>
        <v/>
      </c>
      <c r="G163" s="72" t="str">
        <f ca="1">IF(C163/ROUND(C163,0)=1,VLOOKUP($A163,Mitglieder!$D$24:$BA$323,G$303),"")</f>
        <v/>
      </c>
      <c r="H163" s="42" t="str">
        <f ca="1">IF($G163="","",VLOOKUP($A163,Mitglieder!$D$24:$BG$323,H$303))</f>
        <v/>
      </c>
      <c r="I163" s="54" t="str">
        <f ca="1">IF(OR(VLOOKUP($A163,Mitglieder!$D$24:$BG$323,I$303)="",$G163=""),"",VLOOKUP($A163,Mitglieder!$D$24:$BG$323,I$303))</f>
        <v/>
      </c>
      <c r="J163" s="42" t="str">
        <f ca="1">IF($G163="","",VLOOKUP($A163,Mitglieder!$D$24:$BG$323,J$303))</f>
        <v/>
      </c>
      <c r="K163" s="54" t="str">
        <f ca="1">IF(OR(VLOOKUP($A163,Mitglieder!$D$24:$BG$323,K$303)="",$G163=""),"",VLOOKUP($A163,Mitglieder!$D$24:$BG$323,K$303))</f>
        <v/>
      </c>
      <c r="L163" s="42" t="str">
        <f ca="1">IF($G163="","",VLOOKUP($A163,Mitglieder!$D$24:$BG$323,L$303))</f>
        <v/>
      </c>
      <c r="M163" s="42" t="str">
        <f ca="1">IF($G163="","",VLOOKUP($A163,Mitglieder!$D$24:$BG$323,M$303))</f>
        <v/>
      </c>
      <c r="N163" s="42" t="str">
        <f ca="1">IF($G163="","",VLOOKUP($A163,Mitglieder!$D$24:$BG$323,N$303))</f>
        <v/>
      </c>
      <c r="O163" s="42" t="str">
        <f ca="1">IF($G163="","",VLOOKUP($A163,Mitglieder!$D$24:$BG$323,O$303))</f>
        <v/>
      </c>
      <c r="P163" s="42" t="str">
        <f ca="1">IF($G163="","",VLOOKUP($A163,Mitglieder!$D$24:$BG$323,P$303))</f>
        <v/>
      </c>
      <c r="Q163" s="42" t="str">
        <f ca="1">IF($G163="","",VLOOKUP($A163,Mitglieder!$D$24:$BG$323,Q$303))</f>
        <v/>
      </c>
      <c r="R163" s="54" t="str">
        <f ca="1">IF(OR(VLOOKUP($A163,Mitglieder!$D$24:$BG$323,R$303)="",$G163=""),"",VLOOKUP($A163,Mitglieder!$D$24:$BG$323,R$303))</f>
        <v/>
      </c>
      <c r="S163" s="43" t="str">
        <f ca="1">IF($G163="","",TEXT(VLOOKUP($A163,Mitglieder!$D$24:$BG$323,S$303),"TT.MM.JJJJ"))</f>
        <v/>
      </c>
      <c r="T163" s="43" t="str">
        <f ca="1">IF($G163="","",TEXT(VLOOKUP($A163,Mitglieder!$D$24:$BG$323,T$303),"TT.MM.JJJJ"))</f>
        <v/>
      </c>
      <c r="U163" s="43" t="str">
        <f ca="1">IF($G163="","",TEXT(VLOOKUP($A163,Mitglieder!$D$24:$BG$323,U$303),"TT.MM.JJJJ"))</f>
        <v/>
      </c>
      <c r="V163" s="54" t="str">
        <f ca="1">IF(OR(VLOOKUP($A163,Mitglieder!$D$24:$BG$323,V$303)="",$G163=""),"",VLOOKUP($A163,Mitglieder!$D$24:$BG$323,V$303))</f>
        <v/>
      </c>
      <c r="W163" s="54" t="str">
        <f ca="1">IF(OR(VLOOKUP($A163,Mitglieder!$D$24:$BG$323,W$303)="",$G163=""),"",VLOOKUP($A163,Mitglieder!$D$24:$BG$323,W$303))</f>
        <v/>
      </c>
      <c r="X163" s="54" t="str">
        <f ca="1">IF(OR(VLOOKUP($A163,Mitglieder!$D$24:$BG$323,X$303)="",$G163=""),"",VLOOKUP($A163,Mitglieder!$D$24:$BG$323,X$303))</f>
        <v/>
      </c>
      <c r="Y163" s="54" t="str">
        <f ca="1">IF(OR(VLOOKUP($A163,Mitglieder!$D$24:$BG$323,Y$303)="",$G163=""),"",VLOOKUP($A163,Mitglieder!$D$24:$BG$323,Y$303))</f>
        <v/>
      </c>
      <c r="Z163" s="54" t="str">
        <f ca="1">IF(OR(VLOOKUP($A163,Mitglieder!$D$24:$BG$323,Z$303)="",$G163=""),"",VLOOKUP($A163,Mitglieder!$D$24:$BG$323,Z$303))</f>
        <v/>
      </c>
      <c r="AA163" s="54" t="str">
        <f ca="1">IF(OR(VLOOKUP($A163,Mitglieder!$D$24:$BG$323,AA$303)="",$G163=""),"",VLOOKUP($A163,Mitglieder!$D$24:$BG$323,AA$303))</f>
        <v/>
      </c>
      <c r="AB163" s="54" t="str">
        <f ca="1">IF(OR(VLOOKUP($A163,Mitglieder!$D$24:$BG$323,AB$303)="",$G163=""),"",VLOOKUP($A163,Mitglieder!$D$24:$BG$323,AB$303))</f>
        <v/>
      </c>
      <c r="AC163" s="54" t="str">
        <f ca="1">IF(OR(VLOOKUP($A163,Mitglieder!$D$24:$BG$323,AC$303)="",$G163=""),"",VLOOKUP($A163,Mitglieder!$D$24:$BG$323,AC$303))</f>
        <v/>
      </c>
      <c r="AD163" s="54" t="str">
        <f ca="1">IF(OR(VLOOKUP($A163,Mitglieder!$D$24:$BG$323,AD$303)="",$G163=""),"",VLOOKUP($A163,Mitglieder!$D$24:$BG$323,AD$303))</f>
        <v/>
      </c>
      <c r="AE163" s="54" t="str">
        <f ca="1">IF(OR(VLOOKUP($A163,Mitglieder!$D$24:$BG$323,AE$303)="",$G163=""),"",VLOOKUP($A163,Mitglieder!$D$24:$BG$323,AE$303))</f>
        <v/>
      </c>
      <c r="AF163" s="54" t="str">
        <f ca="1">IF(OR(VLOOKUP($A163,Mitglieder!$D$24:$BG$323,AF$303)="",$G163=""),"",VLOOKUP($A163,Mitglieder!$D$24:$BG$323,AF$303))</f>
        <v/>
      </c>
      <c r="AG163" s="54" t="str">
        <f ca="1">IF(OR(VLOOKUP($A163,Mitglieder!$D$24:$BG$323,AG$303)="",$G163=""),"",VLOOKUP($A163,Mitglieder!$D$24:$BG$323,AG$303))</f>
        <v/>
      </c>
      <c r="AH163" s="54" t="str">
        <f ca="1">IF(OR(VLOOKUP($A163,Mitglieder!$D$24:$BG$323,AH$303)="",$G163=""),"",VLOOKUP($A163,Mitglieder!$D$24:$BG$323,AH$303))</f>
        <v/>
      </c>
      <c r="AI163" s="54" t="str">
        <f ca="1">IF(OR(VLOOKUP($A163,Mitglieder!$D$24:$BG$323,AI$303)="",$G163=""),"",VLOOKUP($A163,Mitglieder!$D$24:$BG$323,AI$303))</f>
        <v/>
      </c>
      <c r="AJ163" s="54" t="str">
        <f ca="1">IF(OR(VLOOKUP($A163,Mitglieder!$D$24:$BG$323,AJ$303)="",$G163=""),"",VLOOKUP($A163,Mitglieder!$D$24:$BG$323,AJ$303))</f>
        <v/>
      </c>
      <c r="AK163" s="54" t="str">
        <f ca="1">IF(OR(VLOOKUP($A163,Mitglieder!$D$24:$BG$323,AK$303)="",$G163=""),"",VLOOKUP($A163,Mitglieder!$D$24:$BG$323,AK$303))</f>
        <v/>
      </c>
      <c r="AL163" s="54" t="str">
        <f ca="1">IF(OR(VLOOKUP($A163,Mitglieder!$D$24:$BG$323,AL$303)="",$G163=""),"",VLOOKUP($A163,Mitglieder!$D$24:$BG$323,AL$303))</f>
        <v/>
      </c>
      <c r="AM163" s="42" t="str">
        <f ca="1">IF($G163="","",VLOOKUP($A163,Mitglieder!$D$24:$BG$323,AM$303))</f>
        <v/>
      </c>
      <c r="AN163" s="54" t="str">
        <f ca="1">IF(OR(VLOOKUP($A163,Mitglieder!$D$24:$BG$323,AN$303)="",$G163=""),"",VLOOKUP($A163,Mitglieder!$D$24:$BG$323,AN$303))</f>
        <v/>
      </c>
      <c r="AO163" s="43" t="str">
        <f ca="1">IF($G163="","",TEXT(VLOOKUP($A163,Mitglieder!$D$24:$BG$323,AO$303),"TT.MM.JJJJ"))</f>
        <v/>
      </c>
      <c r="AP163" s="42" t="str">
        <f ca="1">IF($G163="","",VLOOKUP($A163,Mitglieder!$D$24:$BG$323,AP$303))</f>
        <v/>
      </c>
      <c r="AQ163" s="45" t="str">
        <f ca="1">IF($G163="","",TEXT(VLOOKUP($A163,Mitglieder!$D$24:$BG$323,AQ$303),"0.00"))</f>
        <v/>
      </c>
      <c r="AR163" s="54" t="str">
        <f ca="1">IF(OR(VLOOKUP($A163,Mitglieder!$D$24:$BG$323,AR$303)="",$G163=""),"",VLOOKUP($A163,Mitglieder!$D$24:$BG$323,AR$303))</f>
        <v/>
      </c>
      <c r="AS163" s="45" t="str">
        <f ca="1">IF($G163="","",TEXT(VLOOKUP($A163,Mitglieder!$D$24:$BG$323,AS$303),"0.00"))</f>
        <v/>
      </c>
      <c r="AT163" s="54" t="str">
        <f ca="1">IF(OR(VLOOKUP($A163,Mitglieder!$D$24:$BG$323,AT$303)="",$G163=""),"",VLOOKUP($A163,Mitglieder!$D$24:$BG$323,AT$303))</f>
        <v/>
      </c>
      <c r="AU163" s="45" t="str">
        <f ca="1">IF($G163="","",TEXT(VLOOKUP($A163,Mitglieder!$D$24:$BG$323,AU$303),"0.00"))</f>
        <v/>
      </c>
      <c r="AV163" s="45" t="str">
        <f ca="1">IF($G163="","",TEXT(VLOOKUP($A163,Mitglieder!$D$24:$BG$323,AV$303),"0.00"))</f>
        <v/>
      </c>
      <c r="AW163" s="42" t="str">
        <f ca="1">IF($G163="","",VLOOKUP($A163,Mitglieder!$D$24:$BG$323,AW$303))</f>
        <v/>
      </c>
      <c r="AX163" s="54" t="str">
        <f ca="1">IF(OR(VLOOKUP($A163,Mitglieder!$D$24:$BG$323,AX$303)="",$G163=""),"",VLOOKUP($A163,Mitglieder!$D$24:$BG$323,AX$303))</f>
        <v/>
      </c>
      <c r="AY163" s="75" t="str">
        <f t="shared" ca="1" si="4"/>
        <v/>
      </c>
      <c r="AZ163" s="43" t="str">
        <f ca="1">IF($G163="","",TEXT(VLOOKUP($A163,Mitglieder!$C$24:$BG$323,AZ$303),"TT.MM.JJJJ"))</f>
        <v/>
      </c>
      <c r="BA163" s="43" t="str">
        <f ca="1">IF($G163="","",TEXT(VLOOKUP($A163,Mitglieder!$C$24:$BG$323,BA$303),"TT.MM.JJJJ"))</f>
        <v/>
      </c>
      <c r="BB163" s="43" t="str">
        <f ca="1">IF($G163="","",TEXT(VLOOKUP($A163,Mitglieder!$C$24:$BG$323,BB$303),"TT.MM.JJJJ"))</f>
        <v/>
      </c>
      <c r="BC163" s="43" t="str">
        <f ca="1">IF($G163="","",TEXT(VLOOKUP($A163,Mitglieder!$C$24:$BG$323,BC$303),"TT.MM.JJJJ"))</f>
        <v/>
      </c>
      <c r="BD163" s="75" t="str">
        <f t="shared" ca="1" si="5"/>
        <v/>
      </c>
      <c r="BE163" s="42" t="str">
        <f ca="1">IF($G163="","",VLOOKUP($A163,Mitglieder!$D$24:$BG$323,BE$303))</f>
        <v/>
      </c>
      <c r="BF163" s="42" t="str">
        <f ca="1">IF($G163="","",VLOOKUP($A163,Mitglieder!$D$24:$BG$323,BF$303))</f>
        <v/>
      </c>
      <c r="BH163" s="75" t="str">
        <f ca="1">IF(G163="","",AY163+'Details Verein'!$D$25)</f>
        <v/>
      </c>
    </row>
    <row r="164" spans="1:60" x14ac:dyDescent="0.35">
      <c r="A164" s="42">
        <v>164</v>
      </c>
      <c r="B164" s="42"/>
      <c r="C164" s="42">
        <f ca="1">VLOOKUP($A164,Mitglieder!$D$24:$BA$323,C$303)</f>
        <v>1.0299999999999967</v>
      </c>
      <c r="D164" s="42"/>
      <c r="E164" s="42" t="str">
        <f ca="1">IF($G164="","",VLOOKUP($A164,Mitglieder!$D$24:$BG$323,E$303))</f>
        <v/>
      </c>
      <c r="F164" s="54" t="str">
        <f ca="1">IF(OR(VLOOKUP($A164,Mitglieder!$D$24:$BG$323,F$303)="",$G164=""),"",VLOOKUP($A164,Mitglieder!$D$24:$BG$323,F$303))</f>
        <v/>
      </c>
      <c r="G164" s="72" t="str">
        <f ca="1">IF(C164/ROUND(C164,0)=1,VLOOKUP($A164,Mitglieder!$D$24:$BA$323,G$303),"")</f>
        <v/>
      </c>
      <c r="H164" s="42" t="str">
        <f ca="1">IF($G164="","",VLOOKUP($A164,Mitglieder!$D$24:$BG$323,H$303))</f>
        <v/>
      </c>
      <c r="I164" s="54" t="str">
        <f ca="1">IF(OR(VLOOKUP($A164,Mitglieder!$D$24:$BG$323,I$303)="",$G164=""),"",VLOOKUP($A164,Mitglieder!$D$24:$BG$323,I$303))</f>
        <v/>
      </c>
      <c r="J164" s="42" t="str">
        <f ca="1">IF($G164="","",VLOOKUP($A164,Mitglieder!$D$24:$BG$323,J$303))</f>
        <v/>
      </c>
      <c r="K164" s="54" t="str">
        <f ca="1">IF(OR(VLOOKUP($A164,Mitglieder!$D$24:$BG$323,K$303)="",$G164=""),"",VLOOKUP($A164,Mitglieder!$D$24:$BG$323,K$303))</f>
        <v/>
      </c>
      <c r="L164" s="42" t="str">
        <f ca="1">IF($G164="","",VLOOKUP($A164,Mitglieder!$D$24:$BG$323,L$303))</f>
        <v/>
      </c>
      <c r="M164" s="42" t="str">
        <f ca="1">IF($G164="","",VLOOKUP($A164,Mitglieder!$D$24:$BG$323,M$303))</f>
        <v/>
      </c>
      <c r="N164" s="42" t="str">
        <f ca="1">IF($G164="","",VLOOKUP($A164,Mitglieder!$D$24:$BG$323,N$303))</f>
        <v/>
      </c>
      <c r="O164" s="42" t="str">
        <f ca="1">IF($G164="","",VLOOKUP($A164,Mitglieder!$D$24:$BG$323,O$303))</f>
        <v/>
      </c>
      <c r="P164" s="42" t="str">
        <f ca="1">IF($G164="","",VLOOKUP($A164,Mitglieder!$D$24:$BG$323,P$303))</f>
        <v/>
      </c>
      <c r="Q164" s="42" t="str">
        <f ca="1">IF($G164="","",VLOOKUP($A164,Mitglieder!$D$24:$BG$323,Q$303))</f>
        <v/>
      </c>
      <c r="R164" s="54" t="str">
        <f ca="1">IF(OR(VLOOKUP($A164,Mitglieder!$D$24:$BG$323,R$303)="",$G164=""),"",VLOOKUP($A164,Mitglieder!$D$24:$BG$323,R$303))</f>
        <v/>
      </c>
      <c r="S164" s="43" t="str">
        <f ca="1">IF($G164="","",TEXT(VLOOKUP($A164,Mitglieder!$D$24:$BG$323,S$303),"TT.MM.JJJJ"))</f>
        <v/>
      </c>
      <c r="T164" s="43" t="str">
        <f ca="1">IF($G164="","",TEXT(VLOOKUP($A164,Mitglieder!$D$24:$BG$323,T$303),"TT.MM.JJJJ"))</f>
        <v/>
      </c>
      <c r="U164" s="43" t="str">
        <f ca="1">IF($G164="","",TEXT(VLOOKUP($A164,Mitglieder!$D$24:$BG$323,U$303),"TT.MM.JJJJ"))</f>
        <v/>
      </c>
      <c r="V164" s="54" t="str">
        <f ca="1">IF(OR(VLOOKUP($A164,Mitglieder!$D$24:$BG$323,V$303)="",$G164=""),"",VLOOKUP($A164,Mitglieder!$D$24:$BG$323,V$303))</f>
        <v/>
      </c>
      <c r="W164" s="54" t="str">
        <f ca="1">IF(OR(VLOOKUP($A164,Mitglieder!$D$24:$BG$323,W$303)="",$G164=""),"",VLOOKUP($A164,Mitglieder!$D$24:$BG$323,W$303))</f>
        <v/>
      </c>
      <c r="X164" s="54" t="str">
        <f ca="1">IF(OR(VLOOKUP($A164,Mitglieder!$D$24:$BG$323,X$303)="",$G164=""),"",VLOOKUP($A164,Mitglieder!$D$24:$BG$323,X$303))</f>
        <v/>
      </c>
      <c r="Y164" s="54" t="str">
        <f ca="1">IF(OR(VLOOKUP($A164,Mitglieder!$D$24:$BG$323,Y$303)="",$G164=""),"",VLOOKUP($A164,Mitglieder!$D$24:$BG$323,Y$303))</f>
        <v/>
      </c>
      <c r="Z164" s="54" t="str">
        <f ca="1">IF(OR(VLOOKUP($A164,Mitglieder!$D$24:$BG$323,Z$303)="",$G164=""),"",VLOOKUP($A164,Mitglieder!$D$24:$BG$323,Z$303))</f>
        <v/>
      </c>
      <c r="AA164" s="54" t="str">
        <f ca="1">IF(OR(VLOOKUP($A164,Mitglieder!$D$24:$BG$323,AA$303)="",$G164=""),"",VLOOKUP($A164,Mitglieder!$D$24:$BG$323,AA$303))</f>
        <v/>
      </c>
      <c r="AB164" s="54" t="str">
        <f ca="1">IF(OR(VLOOKUP($A164,Mitglieder!$D$24:$BG$323,AB$303)="",$G164=""),"",VLOOKUP($A164,Mitglieder!$D$24:$BG$323,AB$303))</f>
        <v/>
      </c>
      <c r="AC164" s="54" t="str">
        <f ca="1">IF(OR(VLOOKUP($A164,Mitglieder!$D$24:$BG$323,AC$303)="",$G164=""),"",VLOOKUP($A164,Mitglieder!$D$24:$BG$323,AC$303))</f>
        <v/>
      </c>
      <c r="AD164" s="54" t="str">
        <f ca="1">IF(OR(VLOOKUP($A164,Mitglieder!$D$24:$BG$323,AD$303)="",$G164=""),"",VLOOKUP($A164,Mitglieder!$D$24:$BG$323,AD$303))</f>
        <v/>
      </c>
      <c r="AE164" s="54" t="str">
        <f ca="1">IF(OR(VLOOKUP($A164,Mitglieder!$D$24:$BG$323,AE$303)="",$G164=""),"",VLOOKUP($A164,Mitglieder!$D$24:$BG$323,AE$303))</f>
        <v/>
      </c>
      <c r="AF164" s="54" t="str">
        <f ca="1">IF(OR(VLOOKUP($A164,Mitglieder!$D$24:$BG$323,AF$303)="",$G164=""),"",VLOOKUP($A164,Mitglieder!$D$24:$BG$323,AF$303))</f>
        <v/>
      </c>
      <c r="AG164" s="54" t="str">
        <f ca="1">IF(OR(VLOOKUP($A164,Mitglieder!$D$24:$BG$323,AG$303)="",$G164=""),"",VLOOKUP($A164,Mitglieder!$D$24:$BG$323,AG$303))</f>
        <v/>
      </c>
      <c r="AH164" s="54" t="str">
        <f ca="1">IF(OR(VLOOKUP($A164,Mitglieder!$D$24:$BG$323,AH$303)="",$G164=""),"",VLOOKUP($A164,Mitglieder!$D$24:$BG$323,AH$303))</f>
        <v/>
      </c>
      <c r="AI164" s="54" t="str">
        <f ca="1">IF(OR(VLOOKUP($A164,Mitglieder!$D$24:$BG$323,AI$303)="",$G164=""),"",VLOOKUP($A164,Mitglieder!$D$24:$BG$323,AI$303))</f>
        <v/>
      </c>
      <c r="AJ164" s="54" t="str">
        <f ca="1">IF(OR(VLOOKUP($A164,Mitglieder!$D$24:$BG$323,AJ$303)="",$G164=""),"",VLOOKUP($A164,Mitglieder!$D$24:$BG$323,AJ$303))</f>
        <v/>
      </c>
      <c r="AK164" s="54" t="str">
        <f ca="1">IF(OR(VLOOKUP($A164,Mitglieder!$D$24:$BG$323,AK$303)="",$G164=""),"",VLOOKUP($A164,Mitglieder!$D$24:$BG$323,AK$303))</f>
        <v/>
      </c>
      <c r="AL164" s="54" t="str">
        <f ca="1">IF(OR(VLOOKUP($A164,Mitglieder!$D$24:$BG$323,AL$303)="",$G164=""),"",VLOOKUP($A164,Mitglieder!$D$24:$BG$323,AL$303))</f>
        <v/>
      </c>
      <c r="AM164" s="42" t="str">
        <f ca="1">IF($G164="","",VLOOKUP($A164,Mitglieder!$D$24:$BG$323,AM$303))</f>
        <v/>
      </c>
      <c r="AN164" s="54" t="str">
        <f ca="1">IF(OR(VLOOKUP($A164,Mitglieder!$D$24:$BG$323,AN$303)="",$G164=""),"",VLOOKUP($A164,Mitglieder!$D$24:$BG$323,AN$303))</f>
        <v/>
      </c>
      <c r="AO164" s="43" t="str">
        <f ca="1">IF($G164="","",TEXT(VLOOKUP($A164,Mitglieder!$D$24:$BG$323,AO$303),"TT.MM.JJJJ"))</f>
        <v/>
      </c>
      <c r="AP164" s="42" t="str">
        <f ca="1">IF($G164="","",VLOOKUP($A164,Mitglieder!$D$24:$BG$323,AP$303))</f>
        <v/>
      </c>
      <c r="AQ164" s="45" t="str">
        <f ca="1">IF($G164="","",TEXT(VLOOKUP($A164,Mitglieder!$D$24:$BG$323,AQ$303),"0.00"))</f>
        <v/>
      </c>
      <c r="AR164" s="54" t="str">
        <f ca="1">IF(OR(VLOOKUP($A164,Mitglieder!$D$24:$BG$323,AR$303)="",$G164=""),"",VLOOKUP($A164,Mitglieder!$D$24:$BG$323,AR$303))</f>
        <v/>
      </c>
      <c r="AS164" s="45" t="str">
        <f ca="1">IF($G164="","",TEXT(VLOOKUP($A164,Mitglieder!$D$24:$BG$323,AS$303),"0.00"))</f>
        <v/>
      </c>
      <c r="AT164" s="54" t="str">
        <f ca="1">IF(OR(VLOOKUP($A164,Mitglieder!$D$24:$BG$323,AT$303)="",$G164=""),"",VLOOKUP($A164,Mitglieder!$D$24:$BG$323,AT$303))</f>
        <v/>
      </c>
      <c r="AU164" s="45" t="str">
        <f ca="1">IF($G164="","",TEXT(VLOOKUP($A164,Mitglieder!$D$24:$BG$323,AU$303),"0.00"))</f>
        <v/>
      </c>
      <c r="AV164" s="45" t="str">
        <f ca="1">IF($G164="","",TEXT(VLOOKUP($A164,Mitglieder!$D$24:$BG$323,AV$303),"0.00"))</f>
        <v/>
      </c>
      <c r="AW164" s="42" t="str">
        <f ca="1">IF($G164="","",VLOOKUP($A164,Mitglieder!$D$24:$BG$323,AW$303))</f>
        <v/>
      </c>
      <c r="AX164" s="54" t="str">
        <f ca="1">IF(OR(VLOOKUP($A164,Mitglieder!$D$24:$BG$323,AX$303)="",$G164=""),"",VLOOKUP($A164,Mitglieder!$D$24:$BG$323,AX$303))</f>
        <v/>
      </c>
      <c r="AY164" s="75" t="str">
        <f t="shared" ca="1" si="4"/>
        <v/>
      </c>
      <c r="AZ164" s="43" t="str">
        <f ca="1">IF($G164="","",TEXT(VLOOKUP($A164,Mitglieder!$C$24:$BG$323,AZ$303),"TT.MM.JJJJ"))</f>
        <v/>
      </c>
      <c r="BA164" s="43" t="str">
        <f ca="1">IF($G164="","",TEXT(VLOOKUP($A164,Mitglieder!$C$24:$BG$323,BA$303),"TT.MM.JJJJ"))</f>
        <v/>
      </c>
      <c r="BB164" s="43" t="str">
        <f ca="1">IF($G164="","",TEXT(VLOOKUP($A164,Mitglieder!$C$24:$BG$323,BB$303),"TT.MM.JJJJ"))</f>
        <v/>
      </c>
      <c r="BC164" s="43" t="str">
        <f ca="1">IF($G164="","",TEXT(VLOOKUP($A164,Mitglieder!$C$24:$BG$323,BC$303),"TT.MM.JJJJ"))</f>
        <v/>
      </c>
      <c r="BD164" s="75" t="str">
        <f t="shared" ca="1" si="5"/>
        <v/>
      </c>
      <c r="BE164" s="42" t="str">
        <f ca="1">IF($G164="","",VLOOKUP($A164,Mitglieder!$D$24:$BG$323,BE$303))</f>
        <v/>
      </c>
      <c r="BF164" s="42" t="str">
        <f ca="1">IF($G164="","",VLOOKUP($A164,Mitglieder!$D$24:$BG$323,BF$303))</f>
        <v/>
      </c>
      <c r="BH164" s="75" t="str">
        <f ca="1">IF(G164="","",AY164+'Details Verein'!$D$25)</f>
        <v/>
      </c>
    </row>
    <row r="165" spans="1:60" x14ac:dyDescent="0.35">
      <c r="A165" s="42">
        <v>165</v>
      </c>
      <c r="B165" s="42"/>
      <c r="C165" s="42">
        <f ca="1">VLOOKUP($A165,Mitglieder!$D$24:$BA$323,C$303)</f>
        <v>1.0299999999999967</v>
      </c>
      <c r="D165" s="42"/>
      <c r="E165" s="42" t="str">
        <f ca="1">IF($G165="","",VLOOKUP($A165,Mitglieder!$D$24:$BG$323,E$303))</f>
        <v/>
      </c>
      <c r="F165" s="54" t="str">
        <f ca="1">IF(OR(VLOOKUP($A165,Mitglieder!$D$24:$BG$323,F$303)="",$G165=""),"",VLOOKUP($A165,Mitglieder!$D$24:$BG$323,F$303))</f>
        <v/>
      </c>
      <c r="G165" s="72" t="str">
        <f ca="1">IF(C165/ROUND(C165,0)=1,VLOOKUP($A165,Mitglieder!$D$24:$BA$323,G$303),"")</f>
        <v/>
      </c>
      <c r="H165" s="42" t="str">
        <f ca="1">IF($G165="","",VLOOKUP($A165,Mitglieder!$D$24:$BG$323,H$303))</f>
        <v/>
      </c>
      <c r="I165" s="54" t="str">
        <f ca="1">IF(OR(VLOOKUP($A165,Mitglieder!$D$24:$BG$323,I$303)="",$G165=""),"",VLOOKUP($A165,Mitglieder!$D$24:$BG$323,I$303))</f>
        <v/>
      </c>
      <c r="J165" s="42" t="str">
        <f ca="1">IF($G165="","",VLOOKUP($A165,Mitglieder!$D$24:$BG$323,J$303))</f>
        <v/>
      </c>
      <c r="K165" s="54" t="str">
        <f ca="1">IF(OR(VLOOKUP($A165,Mitglieder!$D$24:$BG$323,K$303)="",$G165=""),"",VLOOKUP($A165,Mitglieder!$D$24:$BG$323,K$303))</f>
        <v/>
      </c>
      <c r="L165" s="42" t="str">
        <f ca="1">IF($G165="","",VLOOKUP($A165,Mitglieder!$D$24:$BG$323,L$303))</f>
        <v/>
      </c>
      <c r="M165" s="42" t="str">
        <f ca="1">IF($G165="","",VLOOKUP($A165,Mitglieder!$D$24:$BG$323,M$303))</f>
        <v/>
      </c>
      <c r="N165" s="42" t="str">
        <f ca="1">IF($G165="","",VLOOKUP($A165,Mitglieder!$D$24:$BG$323,N$303))</f>
        <v/>
      </c>
      <c r="O165" s="42" t="str">
        <f ca="1">IF($G165="","",VLOOKUP($A165,Mitglieder!$D$24:$BG$323,O$303))</f>
        <v/>
      </c>
      <c r="P165" s="42" t="str">
        <f ca="1">IF($G165="","",VLOOKUP($A165,Mitglieder!$D$24:$BG$323,P$303))</f>
        <v/>
      </c>
      <c r="Q165" s="42" t="str">
        <f ca="1">IF($G165="","",VLOOKUP($A165,Mitglieder!$D$24:$BG$323,Q$303))</f>
        <v/>
      </c>
      <c r="R165" s="54" t="str">
        <f ca="1">IF(OR(VLOOKUP($A165,Mitglieder!$D$24:$BG$323,R$303)="",$G165=""),"",VLOOKUP($A165,Mitglieder!$D$24:$BG$323,R$303))</f>
        <v/>
      </c>
      <c r="S165" s="43" t="str">
        <f ca="1">IF($G165="","",TEXT(VLOOKUP($A165,Mitglieder!$D$24:$BG$323,S$303),"TT.MM.JJJJ"))</f>
        <v/>
      </c>
      <c r="T165" s="43" t="str">
        <f ca="1">IF($G165="","",TEXT(VLOOKUP($A165,Mitglieder!$D$24:$BG$323,T$303),"TT.MM.JJJJ"))</f>
        <v/>
      </c>
      <c r="U165" s="43" t="str">
        <f ca="1">IF($G165="","",TEXT(VLOOKUP($A165,Mitglieder!$D$24:$BG$323,U$303),"TT.MM.JJJJ"))</f>
        <v/>
      </c>
      <c r="V165" s="54" t="str">
        <f ca="1">IF(OR(VLOOKUP($A165,Mitglieder!$D$24:$BG$323,V$303)="",$G165=""),"",VLOOKUP($A165,Mitglieder!$D$24:$BG$323,V$303))</f>
        <v/>
      </c>
      <c r="W165" s="54" t="str">
        <f ca="1">IF(OR(VLOOKUP($A165,Mitglieder!$D$24:$BG$323,W$303)="",$G165=""),"",VLOOKUP($A165,Mitglieder!$D$24:$BG$323,W$303))</f>
        <v/>
      </c>
      <c r="X165" s="54" t="str">
        <f ca="1">IF(OR(VLOOKUP($A165,Mitglieder!$D$24:$BG$323,X$303)="",$G165=""),"",VLOOKUP($A165,Mitglieder!$D$24:$BG$323,X$303))</f>
        <v/>
      </c>
      <c r="Y165" s="54" t="str">
        <f ca="1">IF(OR(VLOOKUP($A165,Mitglieder!$D$24:$BG$323,Y$303)="",$G165=""),"",VLOOKUP($A165,Mitglieder!$D$24:$BG$323,Y$303))</f>
        <v/>
      </c>
      <c r="Z165" s="54" t="str">
        <f ca="1">IF(OR(VLOOKUP($A165,Mitglieder!$D$24:$BG$323,Z$303)="",$G165=""),"",VLOOKUP($A165,Mitglieder!$D$24:$BG$323,Z$303))</f>
        <v/>
      </c>
      <c r="AA165" s="54" t="str">
        <f ca="1">IF(OR(VLOOKUP($A165,Mitglieder!$D$24:$BG$323,AA$303)="",$G165=""),"",VLOOKUP($A165,Mitglieder!$D$24:$BG$323,AA$303))</f>
        <v/>
      </c>
      <c r="AB165" s="54" t="str">
        <f ca="1">IF(OR(VLOOKUP($A165,Mitglieder!$D$24:$BG$323,AB$303)="",$G165=""),"",VLOOKUP($A165,Mitglieder!$D$24:$BG$323,AB$303))</f>
        <v/>
      </c>
      <c r="AC165" s="54" t="str">
        <f ca="1">IF(OR(VLOOKUP($A165,Mitglieder!$D$24:$BG$323,AC$303)="",$G165=""),"",VLOOKUP($A165,Mitglieder!$D$24:$BG$323,AC$303))</f>
        <v/>
      </c>
      <c r="AD165" s="54" t="str">
        <f ca="1">IF(OR(VLOOKUP($A165,Mitglieder!$D$24:$BG$323,AD$303)="",$G165=""),"",VLOOKUP($A165,Mitglieder!$D$24:$BG$323,AD$303))</f>
        <v/>
      </c>
      <c r="AE165" s="54" t="str">
        <f ca="1">IF(OR(VLOOKUP($A165,Mitglieder!$D$24:$BG$323,AE$303)="",$G165=""),"",VLOOKUP($A165,Mitglieder!$D$24:$BG$323,AE$303))</f>
        <v/>
      </c>
      <c r="AF165" s="54" t="str">
        <f ca="1">IF(OR(VLOOKUP($A165,Mitglieder!$D$24:$BG$323,AF$303)="",$G165=""),"",VLOOKUP($A165,Mitglieder!$D$24:$BG$323,AF$303))</f>
        <v/>
      </c>
      <c r="AG165" s="54" t="str">
        <f ca="1">IF(OR(VLOOKUP($A165,Mitglieder!$D$24:$BG$323,AG$303)="",$G165=""),"",VLOOKUP($A165,Mitglieder!$D$24:$BG$323,AG$303))</f>
        <v/>
      </c>
      <c r="AH165" s="54" t="str">
        <f ca="1">IF(OR(VLOOKUP($A165,Mitglieder!$D$24:$BG$323,AH$303)="",$G165=""),"",VLOOKUP($A165,Mitglieder!$D$24:$BG$323,AH$303))</f>
        <v/>
      </c>
      <c r="AI165" s="54" t="str">
        <f ca="1">IF(OR(VLOOKUP($A165,Mitglieder!$D$24:$BG$323,AI$303)="",$G165=""),"",VLOOKUP($A165,Mitglieder!$D$24:$BG$323,AI$303))</f>
        <v/>
      </c>
      <c r="AJ165" s="54" t="str">
        <f ca="1">IF(OR(VLOOKUP($A165,Mitglieder!$D$24:$BG$323,AJ$303)="",$G165=""),"",VLOOKUP($A165,Mitglieder!$D$24:$BG$323,AJ$303))</f>
        <v/>
      </c>
      <c r="AK165" s="54" t="str">
        <f ca="1">IF(OR(VLOOKUP($A165,Mitglieder!$D$24:$BG$323,AK$303)="",$G165=""),"",VLOOKUP($A165,Mitglieder!$D$24:$BG$323,AK$303))</f>
        <v/>
      </c>
      <c r="AL165" s="54" t="str">
        <f ca="1">IF(OR(VLOOKUP($A165,Mitglieder!$D$24:$BG$323,AL$303)="",$G165=""),"",VLOOKUP($A165,Mitglieder!$D$24:$BG$323,AL$303))</f>
        <v/>
      </c>
      <c r="AM165" s="42" t="str">
        <f ca="1">IF($G165="","",VLOOKUP($A165,Mitglieder!$D$24:$BG$323,AM$303))</f>
        <v/>
      </c>
      <c r="AN165" s="54" t="str">
        <f ca="1">IF(OR(VLOOKUP($A165,Mitglieder!$D$24:$BG$323,AN$303)="",$G165=""),"",VLOOKUP($A165,Mitglieder!$D$24:$BG$323,AN$303))</f>
        <v/>
      </c>
      <c r="AO165" s="43" t="str">
        <f ca="1">IF($G165="","",TEXT(VLOOKUP($A165,Mitglieder!$D$24:$BG$323,AO$303),"TT.MM.JJJJ"))</f>
        <v/>
      </c>
      <c r="AP165" s="42" t="str">
        <f ca="1">IF($G165="","",VLOOKUP($A165,Mitglieder!$D$24:$BG$323,AP$303))</f>
        <v/>
      </c>
      <c r="AQ165" s="45" t="str">
        <f ca="1">IF($G165="","",TEXT(VLOOKUP($A165,Mitglieder!$D$24:$BG$323,AQ$303),"0.00"))</f>
        <v/>
      </c>
      <c r="AR165" s="54" t="str">
        <f ca="1">IF(OR(VLOOKUP($A165,Mitglieder!$D$24:$BG$323,AR$303)="",$G165=""),"",VLOOKUP($A165,Mitglieder!$D$24:$BG$323,AR$303))</f>
        <v/>
      </c>
      <c r="AS165" s="45" t="str">
        <f ca="1">IF($G165="","",TEXT(VLOOKUP($A165,Mitglieder!$D$24:$BG$323,AS$303),"0.00"))</f>
        <v/>
      </c>
      <c r="AT165" s="54" t="str">
        <f ca="1">IF(OR(VLOOKUP($A165,Mitglieder!$D$24:$BG$323,AT$303)="",$G165=""),"",VLOOKUP($A165,Mitglieder!$D$24:$BG$323,AT$303))</f>
        <v/>
      </c>
      <c r="AU165" s="45" t="str">
        <f ca="1">IF($G165="","",TEXT(VLOOKUP($A165,Mitglieder!$D$24:$BG$323,AU$303),"0.00"))</f>
        <v/>
      </c>
      <c r="AV165" s="45" t="str">
        <f ca="1">IF($G165="","",TEXT(VLOOKUP($A165,Mitglieder!$D$24:$BG$323,AV$303),"0.00"))</f>
        <v/>
      </c>
      <c r="AW165" s="42" t="str">
        <f ca="1">IF($G165="","",VLOOKUP($A165,Mitglieder!$D$24:$BG$323,AW$303))</f>
        <v/>
      </c>
      <c r="AX165" s="54" t="str">
        <f ca="1">IF(OR(VLOOKUP($A165,Mitglieder!$D$24:$BG$323,AX$303)="",$G165=""),"",VLOOKUP($A165,Mitglieder!$D$24:$BG$323,AX$303))</f>
        <v/>
      </c>
      <c r="AY165" s="75" t="str">
        <f t="shared" ca="1" si="4"/>
        <v/>
      </c>
      <c r="AZ165" s="43" t="str">
        <f ca="1">IF($G165="","",TEXT(VLOOKUP($A165,Mitglieder!$C$24:$BG$323,AZ$303),"TT.MM.JJJJ"))</f>
        <v/>
      </c>
      <c r="BA165" s="43" t="str">
        <f ca="1">IF($G165="","",TEXT(VLOOKUP($A165,Mitglieder!$C$24:$BG$323,BA$303),"TT.MM.JJJJ"))</f>
        <v/>
      </c>
      <c r="BB165" s="43" t="str">
        <f ca="1">IF($G165="","",TEXT(VLOOKUP($A165,Mitglieder!$C$24:$BG$323,BB$303),"TT.MM.JJJJ"))</f>
        <v/>
      </c>
      <c r="BC165" s="43" t="str">
        <f ca="1">IF($G165="","",TEXT(VLOOKUP($A165,Mitglieder!$C$24:$BG$323,BC$303),"TT.MM.JJJJ"))</f>
        <v/>
      </c>
      <c r="BD165" s="75" t="str">
        <f t="shared" ca="1" si="5"/>
        <v/>
      </c>
      <c r="BE165" s="42" t="str">
        <f ca="1">IF($G165="","",VLOOKUP($A165,Mitglieder!$D$24:$BG$323,BE$303))</f>
        <v/>
      </c>
      <c r="BF165" s="42" t="str">
        <f ca="1">IF($G165="","",VLOOKUP($A165,Mitglieder!$D$24:$BG$323,BF$303))</f>
        <v/>
      </c>
      <c r="BH165" s="75" t="str">
        <f ca="1">IF(G165="","",AY165+'Details Verein'!$D$25)</f>
        <v/>
      </c>
    </row>
    <row r="166" spans="1:60" x14ac:dyDescent="0.35">
      <c r="A166" s="42">
        <v>166</v>
      </c>
      <c r="B166" s="42"/>
      <c r="C166" s="42">
        <f ca="1">VLOOKUP($A166,Mitglieder!$D$24:$BA$323,C$303)</f>
        <v>1.0299999999999967</v>
      </c>
      <c r="D166" s="42"/>
      <c r="E166" s="42" t="str">
        <f ca="1">IF($G166="","",VLOOKUP($A166,Mitglieder!$D$24:$BG$323,E$303))</f>
        <v/>
      </c>
      <c r="F166" s="54" t="str">
        <f ca="1">IF(OR(VLOOKUP($A166,Mitglieder!$D$24:$BG$323,F$303)="",$G166=""),"",VLOOKUP($A166,Mitglieder!$D$24:$BG$323,F$303))</f>
        <v/>
      </c>
      <c r="G166" s="72" t="str">
        <f ca="1">IF(C166/ROUND(C166,0)=1,VLOOKUP($A166,Mitglieder!$D$24:$BA$323,G$303),"")</f>
        <v/>
      </c>
      <c r="H166" s="42" t="str">
        <f ca="1">IF($G166="","",VLOOKUP($A166,Mitglieder!$D$24:$BG$323,H$303))</f>
        <v/>
      </c>
      <c r="I166" s="54" t="str">
        <f ca="1">IF(OR(VLOOKUP($A166,Mitglieder!$D$24:$BG$323,I$303)="",$G166=""),"",VLOOKUP($A166,Mitglieder!$D$24:$BG$323,I$303))</f>
        <v/>
      </c>
      <c r="J166" s="42" t="str">
        <f ca="1">IF($G166="","",VLOOKUP($A166,Mitglieder!$D$24:$BG$323,J$303))</f>
        <v/>
      </c>
      <c r="K166" s="54" t="str">
        <f ca="1">IF(OR(VLOOKUP($A166,Mitglieder!$D$24:$BG$323,K$303)="",$G166=""),"",VLOOKUP($A166,Mitglieder!$D$24:$BG$323,K$303))</f>
        <v/>
      </c>
      <c r="L166" s="42" t="str">
        <f ca="1">IF($G166="","",VLOOKUP($A166,Mitglieder!$D$24:$BG$323,L$303))</f>
        <v/>
      </c>
      <c r="M166" s="42" t="str">
        <f ca="1">IF($G166="","",VLOOKUP($A166,Mitglieder!$D$24:$BG$323,M$303))</f>
        <v/>
      </c>
      <c r="N166" s="42" t="str">
        <f ca="1">IF($G166="","",VLOOKUP($A166,Mitglieder!$D$24:$BG$323,N$303))</f>
        <v/>
      </c>
      <c r="O166" s="42" t="str">
        <f ca="1">IF($G166="","",VLOOKUP($A166,Mitglieder!$D$24:$BG$323,O$303))</f>
        <v/>
      </c>
      <c r="P166" s="42" t="str">
        <f ca="1">IF($G166="","",VLOOKUP($A166,Mitglieder!$D$24:$BG$323,P$303))</f>
        <v/>
      </c>
      <c r="Q166" s="42" t="str">
        <f ca="1">IF($G166="","",VLOOKUP($A166,Mitglieder!$D$24:$BG$323,Q$303))</f>
        <v/>
      </c>
      <c r="R166" s="54" t="str">
        <f ca="1">IF(OR(VLOOKUP($A166,Mitglieder!$D$24:$BG$323,R$303)="",$G166=""),"",VLOOKUP($A166,Mitglieder!$D$24:$BG$323,R$303))</f>
        <v/>
      </c>
      <c r="S166" s="43" t="str">
        <f ca="1">IF($G166="","",TEXT(VLOOKUP($A166,Mitglieder!$D$24:$BG$323,S$303),"TT.MM.JJJJ"))</f>
        <v/>
      </c>
      <c r="T166" s="43" t="str">
        <f ca="1">IF($G166="","",TEXT(VLOOKUP($A166,Mitglieder!$D$24:$BG$323,T$303),"TT.MM.JJJJ"))</f>
        <v/>
      </c>
      <c r="U166" s="43" t="str">
        <f ca="1">IF($G166="","",TEXT(VLOOKUP($A166,Mitglieder!$D$24:$BG$323,U$303),"TT.MM.JJJJ"))</f>
        <v/>
      </c>
      <c r="V166" s="54" t="str">
        <f ca="1">IF(OR(VLOOKUP($A166,Mitglieder!$D$24:$BG$323,V$303)="",$G166=""),"",VLOOKUP($A166,Mitglieder!$D$24:$BG$323,V$303))</f>
        <v/>
      </c>
      <c r="W166" s="54" t="str">
        <f ca="1">IF(OR(VLOOKUP($A166,Mitglieder!$D$24:$BG$323,W$303)="",$G166=""),"",VLOOKUP($A166,Mitglieder!$D$24:$BG$323,W$303))</f>
        <v/>
      </c>
      <c r="X166" s="54" t="str">
        <f ca="1">IF(OR(VLOOKUP($A166,Mitglieder!$D$24:$BG$323,X$303)="",$G166=""),"",VLOOKUP($A166,Mitglieder!$D$24:$BG$323,X$303))</f>
        <v/>
      </c>
      <c r="Y166" s="54" t="str">
        <f ca="1">IF(OR(VLOOKUP($A166,Mitglieder!$D$24:$BG$323,Y$303)="",$G166=""),"",VLOOKUP($A166,Mitglieder!$D$24:$BG$323,Y$303))</f>
        <v/>
      </c>
      <c r="Z166" s="54" t="str">
        <f ca="1">IF(OR(VLOOKUP($A166,Mitglieder!$D$24:$BG$323,Z$303)="",$G166=""),"",VLOOKUP($A166,Mitglieder!$D$24:$BG$323,Z$303))</f>
        <v/>
      </c>
      <c r="AA166" s="54" t="str">
        <f ca="1">IF(OR(VLOOKUP($A166,Mitglieder!$D$24:$BG$323,AA$303)="",$G166=""),"",VLOOKUP($A166,Mitglieder!$D$24:$BG$323,AA$303))</f>
        <v/>
      </c>
      <c r="AB166" s="54" t="str">
        <f ca="1">IF(OR(VLOOKUP($A166,Mitglieder!$D$24:$BG$323,AB$303)="",$G166=""),"",VLOOKUP($A166,Mitglieder!$D$24:$BG$323,AB$303))</f>
        <v/>
      </c>
      <c r="AC166" s="54" t="str">
        <f ca="1">IF(OR(VLOOKUP($A166,Mitglieder!$D$24:$BG$323,AC$303)="",$G166=""),"",VLOOKUP($A166,Mitglieder!$D$24:$BG$323,AC$303))</f>
        <v/>
      </c>
      <c r="AD166" s="54" t="str">
        <f ca="1">IF(OR(VLOOKUP($A166,Mitglieder!$D$24:$BG$323,AD$303)="",$G166=""),"",VLOOKUP($A166,Mitglieder!$D$24:$BG$323,AD$303))</f>
        <v/>
      </c>
      <c r="AE166" s="54" t="str">
        <f ca="1">IF(OR(VLOOKUP($A166,Mitglieder!$D$24:$BG$323,AE$303)="",$G166=""),"",VLOOKUP($A166,Mitglieder!$D$24:$BG$323,AE$303))</f>
        <v/>
      </c>
      <c r="AF166" s="54" t="str">
        <f ca="1">IF(OR(VLOOKUP($A166,Mitglieder!$D$24:$BG$323,AF$303)="",$G166=""),"",VLOOKUP($A166,Mitglieder!$D$24:$BG$323,AF$303))</f>
        <v/>
      </c>
      <c r="AG166" s="54" t="str">
        <f ca="1">IF(OR(VLOOKUP($A166,Mitglieder!$D$24:$BG$323,AG$303)="",$G166=""),"",VLOOKUP($A166,Mitglieder!$D$24:$BG$323,AG$303))</f>
        <v/>
      </c>
      <c r="AH166" s="54" t="str">
        <f ca="1">IF(OR(VLOOKUP($A166,Mitglieder!$D$24:$BG$323,AH$303)="",$G166=""),"",VLOOKUP($A166,Mitglieder!$D$24:$BG$323,AH$303))</f>
        <v/>
      </c>
      <c r="AI166" s="54" t="str">
        <f ca="1">IF(OR(VLOOKUP($A166,Mitglieder!$D$24:$BG$323,AI$303)="",$G166=""),"",VLOOKUP($A166,Mitglieder!$D$24:$BG$323,AI$303))</f>
        <v/>
      </c>
      <c r="AJ166" s="54" t="str">
        <f ca="1">IF(OR(VLOOKUP($A166,Mitglieder!$D$24:$BG$323,AJ$303)="",$G166=""),"",VLOOKUP($A166,Mitglieder!$D$24:$BG$323,AJ$303))</f>
        <v/>
      </c>
      <c r="AK166" s="54" t="str">
        <f ca="1">IF(OR(VLOOKUP($A166,Mitglieder!$D$24:$BG$323,AK$303)="",$G166=""),"",VLOOKUP($A166,Mitglieder!$D$24:$BG$323,AK$303))</f>
        <v/>
      </c>
      <c r="AL166" s="54" t="str">
        <f ca="1">IF(OR(VLOOKUP($A166,Mitglieder!$D$24:$BG$323,AL$303)="",$G166=""),"",VLOOKUP($A166,Mitglieder!$D$24:$BG$323,AL$303))</f>
        <v/>
      </c>
      <c r="AM166" s="42" t="str">
        <f ca="1">IF($G166="","",VLOOKUP($A166,Mitglieder!$D$24:$BG$323,AM$303))</f>
        <v/>
      </c>
      <c r="AN166" s="54" t="str">
        <f ca="1">IF(OR(VLOOKUP($A166,Mitglieder!$D$24:$BG$323,AN$303)="",$G166=""),"",VLOOKUP($A166,Mitglieder!$D$24:$BG$323,AN$303))</f>
        <v/>
      </c>
      <c r="AO166" s="43" t="str">
        <f ca="1">IF($G166="","",TEXT(VLOOKUP($A166,Mitglieder!$D$24:$BG$323,AO$303),"TT.MM.JJJJ"))</f>
        <v/>
      </c>
      <c r="AP166" s="42" t="str">
        <f ca="1">IF($G166="","",VLOOKUP($A166,Mitglieder!$D$24:$BG$323,AP$303))</f>
        <v/>
      </c>
      <c r="AQ166" s="45" t="str">
        <f ca="1">IF($G166="","",TEXT(VLOOKUP($A166,Mitglieder!$D$24:$BG$323,AQ$303),"0.00"))</f>
        <v/>
      </c>
      <c r="AR166" s="54" t="str">
        <f ca="1">IF(OR(VLOOKUP($A166,Mitglieder!$D$24:$BG$323,AR$303)="",$G166=""),"",VLOOKUP($A166,Mitglieder!$D$24:$BG$323,AR$303))</f>
        <v/>
      </c>
      <c r="AS166" s="45" t="str">
        <f ca="1">IF($G166="","",TEXT(VLOOKUP($A166,Mitglieder!$D$24:$BG$323,AS$303),"0.00"))</f>
        <v/>
      </c>
      <c r="AT166" s="54" t="str">
        <f ca="1">IF(OR(VLOOKUP($A166,Mitglieder!$D$24:$BG$323,AT$303)="",$G166=""),"",VLOOKUP($A166,Mitglieder!$D$24:$BG$323,AT$303))</f>
        <v/>
      </c>
      <c r="AU166" s="45" t="str">
        <f ca="1">IF($G166="","",TEXT(VLOOKUP($A166,Mitglieder!$D$24:$BG$323,AU$303),"0.00"))</f>
        <v/>
      </c>
      <c r="AV166" s="45" t="str">
        <f ca="1">IF($G166="","",TEXT(VLOOKUP($A166,Mitglieder!$D$24:$BG$323,AV$303),"0.00"))</f>
        <v/>
      </c>
      <c r="AW166" s="42" t="str">
        <f ca="1">IF($G166="","",VLOOKUP($A166,Mitglieder!$D$24:$BG$323,AW$303))</f>
        <v/>
      </c>
      <c r="AX166" s="54" t="str">
        <f ca="1">IF(OR(VLOOKUP($A166,Mitglieder!$D$24:$BG$323,AX$303)="",$G166=""),"",VLOOKUP($A166,Mitglieder!$D$24:$BG$323,AX$303))</f>
        <v/>
      </c>
      <c r="AY166" s="75" t="str">
        <f t="shared" ca="1" si="4"/>
        <v/>
      </c>
      <c r="AZ166" s="43" t="str">
        <f ca="1">IF($G166="","",TEXT(VLOOKUP($A166,Mitglieder!$C$24:$BG$323,AZ$303),"TT.MM.JJJJ"))</f>
        <v/>
      </c>
      <c r="BA166" s="43" t="str">
        <f ca="1">IF($G166="","",TEXT(VLOOKUP($A166,Mitglieder!$C$24:$BG$323,BA$303),"TT.MM.JJJJ"))</f>
        <v/>
      </c>
      <c r="BB166" s="43" t="str">
        <f ca="1">IF($G166="","",TEXT(VLOOKUP($A166,Mitglieder!$C$24:$BG$323,BB$303),"TT.MM.JJJJ"))</f>
        <v/>
      </c>
      <c r="BC166" s="43" t="str">
        <f ca="1">IF($G166="","",TEXT(VLOOKUP($A166,Mitglieder!$C$24:$BG$323,BC$303),"TT.MM.JJJJ"))</f>
        <v/>
      </c>
      <c r="BD166" s="75" t="str">
        <f t="shared" ca="1" si="5"/>
        <v/>
      </c>
      <c r="BE166" s="42" t="str">
        <f ca="1">IF($G166="","",VLOOKUP($A166,Mitglieder!$D$24:$BG$323,BE$303))</f>
        <v/>
      </c>
      <c r="BF166" s="42" t="str">
        <f ca="1">IF($G166="","",VLOOKUP($A166,Mitglieder!$D$24:$BG$323,BF$303))</f>
        <v/>
      </c>
      <c r="BH166" s="75" t="str">
        <f ca="1">IF(G166="","",AY166+'Details Verein'!$D$25)</f>
        <v/>
      </c>
    </row>
    <row r="167" spans="1:60" x14ac:dyDescent="0.35">
      <c r="A167" s="42">
        <v>167</v>
      </c>
      <c r="B167" s="42"/>
      <c r="C167" s="42">
        <f ca="1">VLOOKUP($A167,Mitglieder!$D$24:$BA$323,C$303)</f>
        <v>1.0299999999999967</v>
      </c>
      <c r="D167" s="42"/>
      <c r="E167" s="42" t="str">
        <f ca="1">IF($G167="","",VLOOKUP($A167,Mitglieder!$D$24:$BG$323,E$303))</f>
        <v/>
      </c>
      <c r="F167" s="54" t="str">
        <f ca="1">IF(OR(VLOOKUP($A167,Mitglieder!$D$24:$BG$323,F$303)="",$G167=""),"",VLOOKUP($A167,Mitglieder!$D$24:$BG$323,F$303))</f>
        <v/>
      </c>
      <c r="G167" s="72" t="str">
        <f ca="1">IF(C167/ROUND(C167,0)=1,VLOOKUP($A167,Mitglieder!$D$24:$BA$323,G$303),"")</f>
        <v/>
      </c>
      <c r="H167" s="42" t="str">
        <f ca="1">IF($G167="","",VLOOKUP($A167,Mitglieder!$D$24:$BG$323,H$303))</f>
        <v/>
      </c>
      <c r="I167" s="54" t="str">
        <f ca="1">IF(OR(VLOOKUP($A167,Mitglieder!$D$24:$BG$323,I$303)="",$G167=""),"",VLOOKUP($A167,Mitglieder!$D$24:$BG$323,I$303))</f>
        <v/>
      </c>
      <c r="J167" s="42" t="str">
        <f ca="1">IF($G167="","",VLOOKUP($A167,Mitglieder!$D$24:$BG$323,J$303))</f>
        <v/>
      </c>
      <c r="K167" s="54" t="str">
        <f ca="1">IF(OR(VLOOKUP($A167,Mitglieder!$D$24:$BG$323,K$303)="",$G167=""),"",VLOOKUP($A167,Mitglieder!$D$24:$BG$323,K$303))</f>
        <v/>
      </c>
      <c r="L167" s="42" t="str">
        <f ca="1">IF($G167="","",VLOOKUP($A167,Mitglieder!$D$24:$BG$323,L$303))</f>
        <v/>
      </c>
      <c r="M167" s="42" t="str">
        <f ca="1">IF($G167="","",VLOOKUP($A167,Mitglieder!$D$24:$BG$323,M$303))</f>
        <v/>
      </c>
      <c r="N167" s="42" t="str">
        <f ca="1">IF($G167="","",VLOOKUP($A167,Mitglieder!$D$24:$BG$323,N$303))</f>
        <v/>
      </c>
      <c r="O167" s="42" t="str">
        <f ca="1">IF($G167="","",VLOOKUP($A167,Mitglieder!$D$24:$BG$323,O$303))</f>
        <v/>
      </c>
      <c r="P167" s="42" t="str">
        <f ca="1">IF($G167="","",VLOOKUP($A167,Mitglieder!$D$24:$BG$323,P$303))</f>
        <v/>
      </c>
      <c r="Q167" s="42" t="str">
        <f ca="1">IF($G167="","",VLOOKUP($A167,Mitglieder!$D$24:$BG$323,Q$303))</f>
        <v/>
      </c>
      <c r="R167" s="54" t="str">
        <f ca="1">IF(OR(VLOOKUP($A167,Mitglieder!$D$24:$BG$323,R$303)="",$G167=""),"",VLOOKUP($A167,Mitglieder!$D$24:$BG$323,R$303))</f>
        <v/>
      </c>
      <c r="S167" s="43" t="str">
        <f ca="1">IF($G167="","",TEXT(VLOOKUP($A167,Mitglieder!$D$24:$BG$323,S$303),"TT.MM.JJJJ"))</f>
        <v/>
      </c>
      <c r="T167" s="43" t="str">
        <f ca="1">IF($G167="","",TEXT(VLOOKUP($A167,Mitglieder!$D$24:$BG$323,T$303),"TT.MM.JJJJ"))</f>
        <v/>
      </c>
      <c r="U167" s="43" t="str">
        <f ca="1">IF($G167="","",TEXT(VLOOKUP($A167,Mitglieder!$D$24:$BG$323,U$303),"TT.MM.JJJJ"))</f>
        <v/>
      </c>
      <c r="V167" s="54" t="str">
        <f ca="1">IF(OR(VLOOKUP($A167,Mitglieder!$D$24:$BG$323,V$303)="",$G167=""),"",VLOOKUP($A167,Mitglieder!$D$24:$BG$323,V$303))</f>
        <v/>
      </c>
      <c r="W167" s="54" t="str">
        <f ca="1">IF(OR(VLOOKUP($A167,Mitglieder!$D$24:$BG$323,W$303)="",$G167=""),"",VLOOKUP($A167,Mitglieder!$D$24:$BG$323,W$303))</f>
        <v/>
      </c>
      <c r="X167" s="54" t="str">
        <f ca="1">IF(OR(VLOOKUP($A167,Mitglieder!$D$24:$BG$323,X$303)="",$G167=""),"",VLOOKUP($A167,Mitglieder!$D$24:$BG$323,X$303))</f>
        <v/>
      </c>
      <c r="Y167" s="54" t="str">
        <f ca="1">IF(OR(VLOOKUP($A167,Mitglieder!$D$24:$BG$323,Y$303)="",$G167=""),"",VLOOKUP($A167,Mitglieder!$D$24:$BG$323,Y$303))</f>
        <v/>
      </c>
      <c r="Z167" s="54" t="str">
        <f ca="1">IF(OR(VLOOKUP($A167,Mitglieder!$D$24:$BG$323,Z$303)="",$G167=""),"",VLOOKUP($A167,Mitglieder!$D$24:$BG$323,Z$303))</f>
        <v/>
      </c>
      <c r="AA167" s="54" t="str">
        <f ca="1">IF(OR(VLOOKUP($A167,Mitglieder!$D$24:$BG$323,AA$303)="",$G167=""),"",VLOOKUP($A167,Mitglieder!$D$24:$BG$323,AA$303))</f>
        <v/>
      </c>
      <c r="AB167" s="54" t="str">
        <f ca="1">IF(OR(VLOOKUP($A167,Mitglieder!$D$24:$BG$323,AB$303)="",$G167=""),"",VLOOKUP($A167,Mitglieder!$D$24:$BG$323,AB$303))</f>
        <v/>
      </c>
      <c r="AC167" s="54" t="str">
        <f ca="1">IF(OR(VLOOKUP($A167,Mitglieder!$D$24:$BG$323,AC$303)="",$G167=""),"",VLOOKUP($A167,Mitglieder!$D$24:$BG$323,AC$303))</f>
        <v/>
      </c>
      <c r="AD167" s="54" t="str">
        <f ca="1">IF(OR(VLOOKUP($A167,Mitglieder!$D$24:$BG$323,AD$303)="",$G167=""),"",VLOOKUP($A167,Mitglieder!$D$24:$BG$323,AD$303))</f>
        <v/>
      </c>
      <c r="AE167" s="54" t="str">
        <f ca="1">IF(OR(VLOOKUP($A167,Mitglieder!$D$24:$BG$323,AE$303)="",$G167=""),"",VLOOKUP($A167,Mitglieder!$D$24:$BG$323,AE$303))</f>
        <v/>
      </c>
      <c r="AF167" s="54" t="str">
        <f ca="1">IF(OR(VLOOKUP($A167,Mitglieder!$D$24:$BG$323,AF$303)="",$G167=""),"",VLOOKUP($A167,Mitglieder!$D$24:$BG$323,AF$303))</f>
        <v/>
      </c>
      <c r="AG167" s="54" t="str">
        <f ca="1">IF(OR(VLOOKUP($A167,Mitglieder!$D$24:$BG$323,AG$303)="",$G167=""),"",VLOOKUP($A167,Mitglieder!$D$24:$BG$323,AG$303))</f>
        <v/>
      </c>
      <c r="AH167" s="54" t="str">
        <f ca="1">IF(OR(VLOOKUP($A167,Mitglieder!$D$24:$BG$323,AH$303)="",$G167=""),"",VLOOKUP($A167,Mitglieder!$D$24:$BG$323,AH$303))</f>
        <v/>
      </c>
      <c r="AI167" s="54" t="str">
        <f ca="1">IF(OR(VLOOKUP($A167,Mitglieder!$D$24:$BG$323,AI$303)="",$G167=""),"",VLOOKUP($A167,Mitglieder!$D$24:$BG$323,AI$303))</f>
        <v/>
      </c>
      <c r="AJ167" s="54" t="str">
        <f ca="1">IF(OR(VLOOKUP($A167,Mitglieder!$D$24:$BG$323,AJ$303)="",$G167=""),"",VLOOKUP($A167,Mitglieder!$D$24:$BG$323,AJ$303))</f>
        <v/>
      </c>
      <c r="AK167" s="54" t="str">
        <f ca="1">IF(OR(VLOOKUP($A167,Mitglieder!$D$24:$BG$323,AK$303)="",$G167=""),"",VLOOKUP($A167,Mitglieder!$D$24:$BG$323,AK$303))</f>
        <v/>
      </c>
      <c r="AL167" s="54" t="str">
        <f ca="1">IF(OR(VLOOKUP($A167,Mitglieder!$D$24:$BG$323,AL$303)="",$G167=""),"",VLOOKUP($A167,Mitglieder!$D$24:$BG$323,AL$303))</f>
        <v/>
      </c>
      <c r="AM167" s="42" t="str">
        <f ca="1">IF($G167="","",VLOOKUP($A167,Mitglieder!$D$24:$BG$323,AM$303))</f>
        <v/>
      </c>
      <c r="AN167" s="54" t="str">
        <f ca="1">IF(OR(VLOOKUP($A167,Mitglieder!$D$24:$BG$323,AN$303)="",$G167=""),"",VLOOKUP($A167,Mitglieder!$D$24:$BG$323,AN$303))</f>
        <v/>
      </c>
      <c r="AO167" s="43" t="str">
        <f ca="1">IF($G167="","",TEXT(VLOOKUP($A167,Mitglieder!$D$24:$BG$323,AO$303),"TT.MM.JJJJ"))</f>
        <v/>
      </c>
      <c r="AP167" s="42" t="str">
        <f ca="1">IF($G167="","",VLOOKUP($A167,Mitglieder!$D$24:$BG$323,AP$303))</f>
        <v/>
      </c>
      <c r="AQ167" s="45" t="str">
        <f ca="1">IF($G167="","",TEXT(VLOOKUP($A167,Mitglieder!$D$24:$BG$323,AQ$303),"0.00"))</f>
        <v/>
      </c>
      <c r="AR167" s="54" t="str">
        <f ca="1">IF(OR(VLOOKUP($A167,Mitglieder!$D$24:$BG$323,AR$303)="",$G167=""),"",VLOOKUP($A167,Mitglieder!$D$24:$BG$323,AR$303))</f>
        <v/>
      </c>
      <c r="AS167" s="45" t="str">
        <f ca="1">IF($G167="","",TEXT(VLOOKUP($A167,Mitglieder!$D$24:$BG$323,AS$303),"0.00"))</f>
        <v/>
      </c>
      <c r="AT167" s="54" t="str">
        <f ca="1">IF(OR(VLOOKUP($A167,Mitglieder!$D$24:$BG$323,AT$303)="",$G167=""),"",VLOOKUP($A167,Mitglieder!$D$24:$BG$323,AT$303))</f>
        <v/>
      </c>
      <c r="AU167" s="45" t="str">
        <f ca="1">IF($G167="","",TEXT(VLOOKUP($A167,Mitglieder!$D$24:$BG$323,AU$303),"0.00"))</f>
        <v/>
      </c>
      <c r="AV167" s="45" t="str">
        <f ca="1">IF($G167="","",TEXT(VLOOKUP($A167,Mitglieder!$D$24:$BG$323,AV$303),"0.00"))</f>
        <v/>
      </c>
      <c r="AW167" s="42" t="str">
        <f ca="1">IF($G167="","",VLOOKUP($A167,Mitglieder!$D$24:$BG$323,AW$303))</f>
        <v/>
      </c>
      <c r="AX167" s="54" t="str">
        <f ca="1">IF(OR(VLOOKUP($A167,Mitglieder!$D$24:$BG$323,AX$303)="",$G167=""),"",VLOOKUP($A167,Mitglieder!$D$24:$BG$323,AX$303))</f>
        <v/>
      </c>
      <c r="AY167" s="75" t="str">
        <f t="shared" ca="1" si="4"/>
        <v/>
      </c>
      <c r="AZ167" s="43" t="str">
        <f ca="1">IF($G167="","",TEXT(VLOOKUP($A167,Mitglieder!$C$24:$BG$323,AZ$303),"TT.MM.JJJJ"))</f>
        <v/>
      </c>
      <c r="BA167" s="43" t="str">
        <f ca="1">IF($G167="","",TEXT(VLOOKUP($A167,Mitglieder!$C$24:$BG$323,BA$303),"TT.MM.JJJJ"))</f>
        <v/>
      </c>
      <c r="BB167" s="43" t="str">
        <f ca="1">IF($G167="","",TEXT(VLOOKUP($A167,Mitglieder!$C$24:$BG$323,BB$303),"TT.MM.JJJJ"))</f>
        <v/>
      </c>
      <c r="BC167" s="43" t="str">
        <f ca="1">IF($G167="","",TEXT(VLOOKUP($A167,Mitglieder!$C$24:$BG$323,BC$303),"TT.MM.JJJJ"))</f>
        <v/>
      </c>
      <c r="BD167" s="75" t="str">
        <f t="shared" ca="1" si="5"/>
        <v/>
      </c>
      <c r="BE167" s="42" t="str">
        <f ca="1">IF($G167="","",VLOOKUP($A167,Mitglieder!$D$24:$BG$323,BE$303))</f>
        <v/>
      </c>
      <c r="BF167" s="42" t="str">
        <f ca="1">IF($G167="","",VLOOKUP($A167,Mitglieder!$D$24:$BG$323,BF$303))</f>
        <v/>
      </c>
      <c r="BH167" s="75" t="str">
        <f ca="1">IF(G167="","",AY167+'Details Verein'!$D$25)</f>
        <v/>
      </c>
    </row>
    <row r="168" spans="1:60" x14ac:dyDescent="0.35">
      <c r="A168" s="42">
        <v>168</v>
      </c>
      <c r="B168" s="42"/>
      <c r="C168" s="42">
        <f ca="1">VLOOKUP($A168,Mitglieder!$D$24:$BA$323,C$303)</f>
        <v>1.0299999999999967</v>
      </c>
      <c r="D168" s="42"/>
      <c r="E168" s="42" t="str">
        <f ca="1">IF($G168="","",VLOOKUP($A168,Mitglieder!$D$24:$BG$323,E$303))</f>
        <v/>
      </c>
      <c r="F168" s="54" t="str">
        <f ca="1">IF(OR(VLOOKUP($A168,Mitglieder!$D$24:$BG$323,F$303)="",$G168=""),"",VLOOKUP($A168,Mitglieder!$D$24:$BG$323,F$303))</f>
        <v/>
      </c>
      <c r="G168" s="72" t="str">
        <f ca="1">IF(C168/ROUND(C168,0)=1,VLOOKUP($A168,Mitglieder!$D$24:$BA$323,G$303),"")</f>
        <v/>
      </c>
      <c r="H168" s="42" t="str">
        <f ca="1">IF($G168="","",VLOOKUP($A168,Mitglieder!$D$24:$BG$323,H$303))</f>
        <v/>
      </c>
      <c r="I168" s="54" t="str">
        <f ca="1">IF(OR(VLOOKUP($A168,Mitglieder!$D$24:$BG$323,I$303)="",$G168=""),"",VLOOKUP($A168,Mitglieder!$D$24:$BG$323,I$303))</f>
        <v/>
      </c>
      <c r="J168" s="42" t="str">
        <f ca="1">IF($G168="","",VLOOKUP($A168,Mitglieder!$D$24:$BG$323,J$303))</f>
        <v/>
      </c>
      <c r="K168" s="54" t="str">
        <f ca="1">IF(OR(VLOOKUP($A168,Mitglieder!$D$24:$BG$323,K$303)="",$G168=""),"",VLOOKUP($A168,Mitglieder!$D$24:$BG$323,K$303))</f>
        <v/>
      </c>
      <c r="L168" s="42" t="str">
        <f ca="1">IF($G168="","",VLOOKUP($A168,Mitglieder!$D$24:$BG$323,L$303))</f>
        <v/>
      </c>
      <c r="M168" s="42" t="str">
        <f ca="1">IF($G168="","",VLOOKUP($A168,Mitglieder!$D$24:$BG$323,M$303))</f>
        <v/>
      </c>
      <c r="N168" s="42" t="str">
        <f ca="1">IF($G168="","",VLOOKUP($A168,Mitglieder!$D$24:$BG$323,N$303))</f>
        <v/>
      </c>
      <c r="O168" s="42" t="str">
        <f ca="1">IF($G168="","",VLOOKUP($A168,Mitglieder!$D$24:$BG$323,O$303))</f>
        <v/>
      </c>
      <c r="P168" s="42" t="str">
        <f ca="1">IF($G168="","",VLOOKUP($A168,Mitglieder!$D$24:$BG$323,P$303))</f>
        <v/>
      </c>
      <c r="Q168" s="42" t="str">
        <f ca="1">IF($G168="","",VLOOKUP($A168,Mitglieder!$D$24:$BG$323,Q$303))</f>
        <v/>
      </c>
      <c r="R168" s="54" t="str">
        <f ca="1">IF(OR(VLOOKUP($A168,Mitglieder!$D$24:$BG$323,R$303)="",$G168=""),"",VLOOKUP($A168,Mitglieder!$D$24:$BG$323,R$303))</f>
        <v/>
      </c>
      <c r="S168" s="43" t="str">
        <f ca="1">IF($G168="","",TEXT(VLOOKUP($A168,Mitglieder!$D$24:$BG$323,S$303),"TT.MM.JJJJ"))</f>
        <v/>
      </c>
      <c r="T168" s="43" t="str">
        <f ca="1">IF($G168="","",TEXT(VLOOKUP($A168,Mitglieder!$D$24:$BG$323,T$303),"TT.MM.JJJJ"))</f>
        <v/>
      </c>
      <c r="U168" s="43" t="str">
        <f ca="1">IF($G168="","",TEXT(VLOOKUP($A168,Mitglieder!$D$24:$BG$323,U$303),"TT.MM.JJJJ"))</f>
        <v/>
      </c>
      <c r="V168" s="54" t="str">
        <f ca="1">IF(OR(VLOOKUP($A168,Mitglieder!$D$24:$BG$323,V$303)="",$G168=""),"",VLOOKUP($A168,Mitglieder!$D$24:$BG$323,V$303))</f>
        <v/>
      </c>
      <c r="W168" s="54" t="str">
        <f ca="1">IF(OR(VLOOKUP($A168,Mitglieder!$D$24:$BG$323,W$303)="",$G168=""),"",VLOOKUP($A168,Mitglieder!$D$24:$BG$323,W$303))</f>
        <v/>
      </c>
      <c r="X168" s="54" t="str">
        <f ca="1">IF(OR(VLOOKUP($A168,Mitglieder!$D$24:$BG$323,X$303)="",$G168=""),"",VLOOKUP($A168,Mitglieder!$D$24:$BG$323,X$303))</f>
        <v/>
      </c>
      <c r="Y168" s="54" t="str">
        <f ca="1">IF(OR(VLOOKUP($A168,Mitglieder!$D$24:$BG$323,Y$303)="",$G168=""),"",VLOOKUP($A168,Mitglieder!$D$24:$BG$323,Y$303))</f>
        <v/>
      </c>
      <c r="Z168" s="54" t="str">
        <f ca="1">IF(OR(VLOOKUP($A168,Mitglieder!$D$24:$BG$323,Z$303)="",$G168=""),"",VLOOKUP($A168,Mitglieder!$D$24:$BG$323,Z$303))</f>
        <v/>
      </c>
      <c r="AA168" s="54" t="str">
        <f ca="1">IF(OR(VLOOKUP($A168,Mitglieder!$D$24:$BG$323,AA$303)="",$G168=""),"",VLOOKUP($A168,Mitglieder!$D$24:$BG$323,AA$303))</f>
        <v/>
      </c>
      <c r="AB168" s="54" t="str">
        <f ca="1">IF(OR(VLOOKUP($A168,Mitglieder!$D$24:$BG$323,AB$303)="",$G168=""),"",VLOOKUP($A168,Mitglieder!$D$24:$BG$323,AB$303))</f>
        <v/>
      </c>
      <c r="AC168" s="54" t="str">
        <f ca="1">IF(OR(VLOOKUP($A168,Mitglieder!$D$24:$BG$323,AC$303)="",$G168=""),"",VLOOKUP($A168,Mitglieder!$D$24:$BG$323,AC$303))</f>
        <v/>
      </c>
      <c r="AD168" s="54" t="str">
        <f ca="1">IF(OR(VLOOKUP($A168,Mitglieder!$D$24:$BG$323,AD$303)="",$G168=""),"",VLOOKUP($A168,Mitglieder!$D$24:$BG$323,AD$303))</f>
        <v/>
      </c>
      <c r="AE168" s="54" t="str">
        <f ca="1">IF(OR(VLOOKUP($A168,Mitglieder!$D$24:$BG$323,AE$303)="",$G168=""),"",VLOOKUP($A168,Mitglieder!$D$24:$BG$323,AE$303))</f>
        <v/>
      </c>
      <c r="AF168" s="54" t="str">
        <f ca="1">IF(OR(VLOOKUP($A168,Mitglieder!$D$24:$BG$323,AF$303)="",$G168=""),"",VLOOKUP($A168,Mitglieder!$D$24:$BG$323,AF$303))</f>
        <v/>
      </c>
      <c r="AG168" s="54" t="str">
        <f ca="1">IF(OR(VLOOKUP($A168,Mitglieder!$D$24:$BG$323,AG$303)="",$G168=""),"",VLOOKUP($A168,Mitglieder!$D$24:$BG$323,AG$303))</f>
        <v/>
      </c>
      <c r="AH168" s="54" t="str">
        <f ca="1">IF(OR(VLOOKUP($A168,Mitglieder!$D$24:$BG$323,AH$303)="",$G168=""),"",VLOOKUP($A168,Mitglieder!$D$24:$BG$323,AH$303))</f>
        <v/>
      </c>
      <c r="AI168" s="54" t="str">
        <f ca="1">IF(OR(VLOOKUP($A168,Mitglieder!$D$24:$BG$323,AI$303)="",$G168=""),"",VLOOKUP($A168,Mitglieder!$D$24:$BG$323,AI$303))</f>
        <v/>
      </c>
      <c r="AJ168" s="54" t="str">
        <f ca="1">IF(OR(VLOOKUP($A168,Mitglieder!$D$24:$BG$323,AJ$303)="",$G168=""),"",VLOOKUP($A168,Mitglieder!$D$24:$BG$323,AJ$303))</f>
        <v/>
      </c>
      <c r="AK168" s="54" t="str">
        <f ca="1">IF(OR(VLOOKUP($A168,Mitglieder!$D$24:$BG$323,AK$303)="",$G168=""),"",VLOOKUP($A168,Mitglieder!$D$24:$BG$323,AK$303))</f>
        <v/>
      </c>
      <c r="AL168" s="54" t="str">
        <f ca="1">IF(OR(VLOOKUP($A168,Mitglieder!$D$24:$BG$323,AL$303)="",$G168=""),"",VLOOKUP($A168,Mitglieder!$D$24:$BG$323,AL$303))</f>
        <v/>
      </c>
      <c r="AM168" s="42" t="str">
        <f ca="1">IF($G168="","",VLOOKUP($A168,Mitglieder!$D$24:$BG$323,AM$303))</f>
        <v/>
      </c>
      <c r="AN168" s="54" t="str">
        <f ca="1">IF(OR(VLOOKUP($A168,Mitglieder!$D$24:$BG$323,AN$303)="",$G168=""),"",VLOOKUP($A168,Mitglieder!$D$24:$BG$323,AN$303))</f>
        <v/>
      </c>
      <c r="AO168" s="43" t="str">
        <f ca="1">IF($G168="","",TEXT(VLOOKUP($A168,Mitglieder!$D$24:$BG$323,AO$303),"TT.MM.JJJJ"))</f>
        <v/>
      </c>
      <c r="AP168" s="42" t="str">
        <f ca="1">IF($G168="","",VLOOKUP($A168,Mitglieder!$D$24:$BG$323,AP$303))</f>
        <v/>
      </c>
      <c r="AQ168" s="45" t="str">
        <f ca="1">IF($G168="","",TEXT(VLOOKUP($A168,Mitglieder!$D$24:$BG$323,AQ$303),"0.00"))</f>
        <v/>
      </c>
      <c r="AR168" s="54" t="str">
        <f ca="1">IF(OR(VLOOKUP($A168,Mitglieder!$D$24:$BG$323,AR$303)="",$G168=""),"",VLOOKUP($A168,Mitglieder!$D$24:$BG$323,AR$303))</f>
        <v/>
      </c>
      <c r="AS168" s="45" t="str">
        <f ca="1">IF($G168="","",TEXT(VLOOKUP($A168,Mitglieder!$D$24:$BG$323,AS$303),"0.00"))</f>
        <v/>
      </c>
      <c r="AT168" s="54" t="str">
        <f ca="1">IF(OR(VLOOKUP($A168,Mitglieder!$D$24:$BG$323,AT$303)="",$G168=""),"",VLOOKUP($A168,Mitglieder!$D$24:$BG$323,AT$303))</f>
        <v/>
      </c>
      <c r="AU168" s="45" t="str">
        <f ca="1">IF($G168="","",TEXT(VLOOKUP($A168,Mitglieder!$D$24:$BG$323,AU$303),"0.00"))</f>
        <v/>
      </c>
      <c r="AV168" s="45" t="str">
        <f ca="1">IF($G168="","",TEXT(VLOOKUP($A168,Mitglieder!$D$24:$BG$323,AV$303),"0.00"))</f>
        <v/>
      </c>
      <c r="AW168" s="42" t="str">
        <f ca="1">IF($G168="","",VLOOKUP($A168,Mitglieder!$D$24:$BG$323,AW$303))</f>
        <v/>
      </c>
      <c r="AX168" s="54" t="str">
        <f ca="1">IF(OR(VLOOKUP($A168,Mitglieder!$D$24:$BG$323,AX$303)="",$G168=""),"",VLOOKUP($A168,Mitglieder!$D$24:$BG$323,AX$303))</f>
        <v/>
      </c>
      <c r="AY168" s="75" t="str">
        <f t="shared" ca="1" si="4"/>
        <v/>
      </c>
      <c r="AZ168" s="43" t="str">
        <f ca="1">IF($G168="","",TEXT(VLOOKUP($A168,Mitglieder!$C$24:$BG$323,AZ$303),"TT.MM.JJJJ"))</f>
        <v/>
      </c>
      <c r="BA168" s="43" t="str">
        <f ca="1">IF($G168="","",TEXT(VLOOKUP($A168,Mitglieder!$C$24:$BG$323,BA$303),"TT.MM.JJJJ"))</f>
        <v/>
      </c>
      <c r="BB168" s="43" t="str">
        <f ca="1">IF($G168="","",TEXT(VLOOKUP($A168,Mitglieder!$C$24:$BG$323,BB$303),"TT.MM.JJJJ"))</f>
        <v/>
      </c>
      <c r="BC168" s="43" t="str">
        <f ca="1">IF($G168="","",TEXT(VLOOKUP($A168,Mitglieder!$C$24:$BG$323,BC$303),"TT.MM.JJJJ"))</f>
        <v/>
      </c>
      <c r="BD168" s="75" t="str">
        <f t="shared" ca="1" si="5"/>
        <v/>
      </c>
      <c r="BE168" s="42" t="str">
        <f ca="1">IF($G168="","",VLOOKUP($A168,Mitglieder!$D$24:$BG$323,BE$303))</f>
        <v/>
      </c>
      <c r="BF168" s="42" t="str">
        <f ca="1">IF($G168="","",VLOOKUP($A168,Mitglieder!$D$24:$BG$323,BF$303))</f>
        <v/>
      </c>
      <c r="BH168" s="75" t="str">
        <f ca="1">IF(G168="","",AY168+'Details Verein'!$D$25)</f>
        <v/>
      </c>
    </row>
    <row r="169" spans="1:60" x14ac:dyDescent="0.35">
      <c r="A169" s="42">
        <v>169</v>
      </c>
      <c r="B169" s="42"/>
      <c r="C169" s="42">
        <f ca="1">VLOOKUP($A169,Mitglieder!$D$24:$BA$323,C$303)</f>
        <v>1.0299999999999967</v>
      </c>
      <c r="D169" s="42"/>
      <c r="E169" s="42" t="str">
        <f ca="1">IF($G169="","",VLOOKUP($A169,Mitglieder!$D$24:$BG$323,E$303))</f>
        <v/>
      </c>
      <c r="F169" s="54" t="str">
        <f ca="1">IF(OR(VLOOKUP($A169,Mitglieder!$D$24:$BG$323,F$303)="",$G169=""),"",VLOOKUP($A169,Mitglieder!$D$24:$BG$323,F$303))</f>
        <v/>
      </c>
      <c r="G169" s="72" t="str">
        <f ca="1">IF(C169/ROUND(C169,0)=1,VLOOKUP($A169,Mitglieder!$D$24:$BA$323,G$303),"")</f>
        <v/>
      </c>
      <c r="H169" s="42" t="str">
        <f ca="1">IF($G169="","",VLOOKUP($A169,Mitglieder!$D$24:$BG$323,H$303))</f>
        <v/>
      </c>
      <c r="I169" s="54" t="str">
        <f ca="1">IF(OR(VLOOKUP($A169,Mitglieder!$D$24:$BG$323,I$303)="",$G169=""),"",VLOOKUP($A169,Mitglieder!$D$24:$BG$323,I$303))</f>
        <v/>
      </c>
      <c r="J169" s="42" t="str">
        <f ca="1">IF($G169="","",VLOOKUP($A169,Mitglieder!$D$24:$BG$323,J$303))</f>
        <v/>
      </c>
      <c r="K169" s="54" t="str">
        <f ca="1">IF(OR(VLOOKUP($A169,Mitglieder!$D$24:$BG$323,K$303)="",$G169=""),"",VLOOKUP($A169,Mitglieder!$D$24:$BG$323,K$303))</f>
        <v/>
      </c>
      <c r="L169" s="42" t="str">
        <f ca="1">IF($G169="","",VLOOKUP($A169,Mitglieder!$D$24:$BG$323,L$303))</f>
        <v/>
      </c>
      <c r="M169" s="42" t="str">
        <f ca="1">IF($G169="","",VLOOKUP($A169,Mitglieder!$D$24:$BG$323,M$303))</f>
        <v/>
      </c>
      <c r="N169" s="42" t="str">
        <f ca="1">IF($G169="","",VLOOKUP($A169,Mitglieder!$D$24:$BG$323,N$303))</f>
        <v/>
      </c>
      <c r="O169" s="42" t="str">
        <f ca="1">IF($G169="","",VLOOKUP($A169,Mitglieder!$D$24:$BG$323,O$303))</f>
        <v/>
      </c>
      <c r="P169" s="42" t="str">
        <f ca="1">IF($G169="","",VLOOKUP($A169,Mitglieder!$D$24:$BG$323,P$303))</f>
        <v/>
      </c>
      <c r="Q169" s="42" t="str">
        <f ca="1">IF($G169="","",VLOOKUP($A169,Mitglieder!$D$24:$BG$323,Q$303))</f>
        <v/>
      </c>
      <c r="R169" s="54" t="str">
        <f ca="1">IF(OR(VLOOKUP($A169,Mitglieder!$D$24:$BG$323,R$303)="",$G169=""),"",VLOOKUP($A169,Mitglieder!$D$24:$BG$323,R$303))</f>
        <v/>
      </c>
      <c r="S169" s="43" t="str">
        <f ca="1">IF($G169="","",TEXT(VLOOKUP($A169,Mitglieder!$D$24:$BG$323,S$303),"TT.MM.JJJJ"))</f>
        <v/>
      </c>
      <c r="T169" s="43" t="str">
        <f ca="1">IF($G169="","",TEXT(VLOOKUP($A169,Mitglieder!$D$24:$BG$323,T$303),"TT.MM.JJJJ"))</f>
        <v/>
      </c>
      <c r="U169" s="43" t="str">
        <f ca="1">IF($G169="","",TEXT(VLOOKUP($A169,Mitglieder!$D$24:$BG$323,U$303),"TT.MM.JJJJ"))</f>
        <v/>
      </c>
      <c r="V169" s="54" t="str">
        <f ca="1">IF(OR(VLOOKUP($A169,Mitglieder!$D$24:$BG$323,V$303)="",$G169=""),"",VLOOKUP($A169,Mitglieder!$D$24:$BG$323,V$303))</f>
        <v/>
      </c>
      <c r="W169" s="54" t="str">
        <f ca="1">IF(OR(VLOOKUP($A169,Mitglieder!$D$24:$BG$323,W$303)="",$G169=""),"",VLOOKUP($A169,Mitglieder!$D$24:$BG$323,W$303))</f>
        <v/>
      </c>
      <c r="X169" s="54" t="str">
        <f ca="1">IF(OR(VLOOKUP($A169,Mitglieder!$D$24:$BG$323,X$303)="",$G169=""),"",VLOOKUP($A169,Mitglieder!$D$24:$BG$323,X$303))</f>
        <v/>
      </c>
      <c r="Y169" s="54" t="str">
        <f ca="1">IF(OR(VLOOKUP($A169,Mitglieder!$D$24:$BG$323,Y$303)="",$G169=""),"",VLOOKUP($A169,Mitglieder!$D$24:$BG$323,Y$303))</f>
        <v/>
      </c>
      <c r="Z169" s="54" t="str">
        <f ca="1">IF(OR(VLOOKUP($A169,Mitglieder!$D$24:$BG$323,Z$303)="",$G169=""),"",VLOOKUP($A169,Mitglieder!$D$24:$BG$323,Z$303))</f>
        <v/>
      </c>
      <c r="AA169" s="54" t="str">
        <f ca="1">IF(OR(VLOOKUP($A169,Mitglieder!$D$24:$BG$323,AA$303)="",$G169=""),"",VLOOKUP($A169,Mitglieder!$D$24:$BG$323,AA$303))</f>
        <v/>
      </c>
      <c r="AB169" s="54" t="str">
        <f ca="1">IF(OR(VLOOKUP($A169,Mitglieder!$D$24:$BG$323,AB$303)="",$G169=""),"",VLOOKUP($A169,Mitglieder!$D$24:$BG$323,AB$303))</f>
        <v/>
      </c>
      <c r="AC169" s="54" t="str">
        <f ca="1">IF(OR(VLOOKUP($A169,Mitglieder!$D$24:$BG$323,AC$303)="",$G169=""),"",VLOOKUP($A169,Mitglieder!$D$24:$BG$323,AC$303))</f>
        <v/>
      </c>
      <c r="AD169" s="54" t="str">
        <f ca="1">IF(OR(VLOOKUP($A169,Mitglieder!$D$24:$BG$323,AD$303)="",$G169=""),"",VLOOKUP($A169,Mitglieder!$D$24:$BG$323,AD$303))</f>
        <v/>
      </c>
      <c r="AE169" s="54" t="str">
        <f ca="1">IF(OR(VLOOKUP($A169,Mitglieder!$D$24:$BG$323,AE$303)="",$G169=""),"",VLOOKUP($A169,Mitglieder!$D$24:$BG$323,AE$303))</f>
        <v/>
      </c>
      <c r="AF169" s="54" t="str">
        <f ca="1">IF(OR(VLOOKUP($A169,Mitglieder!$D$24:$BG$323,AF$303)="",$G169=""),"",VLOOKUP($A169,Mitglieder!$D$24:$BG$323,AF$303))</f>
        <v/>
      </c>
      <c r="AG169" s="54" t="str">
        <f ca="1">IF(OR(VLOOKUP($A169,Mitglieder!$D$24:$BG$323,AG$303)="",$G169=""),"",VLOOKUP($A169,Mitglieder!$D$24:$BG$323,AG$303))</f>
        <v/>
      </c>
      <c r="AH169" s="54" t="str">
        <f ca="1">IF(OR(VLOOKUP($A169,Mitglieder!$D$24:$BG$323,AH$303)="",$G169=""),"",VLOOKUP($A169,Mitglieder!$D$24:$BG$323,AH$303))</f>
        <v/>
      </c>
      <c r="AI169" s="54" t="str">
        <f ca="1">IF(OR(VLOOKUP($A169,Mitglieder!$D$24:$BG$323,AI$303)="",$G169=""),"",VLOOKUP($A169,Mitglieder!$D$24:$BG$323,AI$303))</f>
        <v/>
      </c>
      <c r="AJ169" s="54" t="str">
        <f ca="1">IF(OR(VLOOKUP($A169,Mitglieder!$D$24:$BG$323,AJ$303)="",$G169=""),"",VLOOKUP($A169,Mitglieder!$D$24:$BG$323,AJ$303))</f>
        <v/>
      </c>
      <c r="AK169" s="54" t="str">
        <f ca="1">IF(OR(VLOOKUP($A169,Mitglieder!$D$24:$BG$323,AK$303)="",$G169=""),"",VLOOKUP($A169,Mitglieder!$D$24:$BG$323,AK$303))</f>
        <v/>
      </c>
      <c r="AL169" s="54" t="str">
        <f ca="1">IF(OR(VLOOKUP($A169,Mitglieder!$D$24:$BG$323,AL$303)="",$G169=""),"",VLOOKUP($A169,Mitglieder!$D$24:$BG$323,AL$303))</f>
        <v/>
      </c>
      <c r="AM169" s="42" t="str">
        <f ca="1">IF($G169="","",VLOOKUP($A169,Mitglieder!$D$24:$BG$323,AM$303))</f>
        <v/>
      </c>
      <c r="AN169" s="54" t="str">
        <f ca="1">IF(OR(VLOOKUP($A169,Mitglieder!$D$24:$BG$323,AN$303)="",$G169=""),"",VLOOKUP($A169,Mitglieder!$D$24:$BG$323,AN$303))</f>
        <v/>
      </c>
      <c r="AO169" s="43" t="str">
        <f ca="1">IF($G169="","",TEXT(VLOOKUP($A169,Mitglieder!$D$24:$BG$323,AO$303),"TT.MM.JJJJ"))</f>
        <v/>
      </c>
      <c r="AP169" s="42" t="str">
        <f ca="1">IF($G169="","",VLOOKUP($A169,Mitglieder!$D$24:$BG$323,AP$303))</f>
        <v/>
      </c>
      <c r="AQ169" s="45" t="str">
        <f ca="1">IF($G169="","",TEXT(VLOOKUP($A169,Mitglieder!$D$24:$BG$323,AQ$303),"0.00"))</f>
        <v/>
      </c>
      <c r="AR169" s="54" t="str">
        <f ca="1">IF(OR(VLOOKUP($A169,Mitglieder!$D$24:$BG$323,AR$303)="",$G169=""),"",VLOOKUP($A169,Mitglieder!$D$24:$BG$323,AR$303))</f>
        <v/>
      </c>
      <c r="AS169" s="45" t="str">
        <f ca="1">IF($G169="","",TEXT(VLOOKUP($A169,Mitglieder!$D$24:$BG$323,AS$303),"0.00"))</f>
        <v/>
      </c>
      <c r="AT169" s="54" t="str">
        <f ca="1">IF(OR(VLOOKUP($A169,Mitglieder!$D$24:$BG$323,AT$303)="",$G169=""),"",VLOOKUP($A169,Mitglieder!$D$24:$BG$323,AT$303))</f>
        <v/>
      </c>
      <c r="AU169" s="45" t="str">
        <f ca="1">IF($G169="","",TEXT(VLOOKUP($A169,Mitglieder!$D$24:$BG$323,AU$303),"0.00"))</f>
        <v/>
      </c>
      <c r="AV169" s="45" t="str">
        <f ca="1">IF($G169="","",TEXT(VLOOKUP($A169,Mitglieder!$D$24:$BG$323,AV$303),"0.00"))</f>
        <v/>
      </c>
      <c r="AW169" s="42" t="str">
        <f ca="1">IF($G169="","",VLOOKUP($A169,Mitglieder!$D$24:$BG$323,AW$303))</f>
        <v/>
      </c>
      <c r="AX169" s="54" t="str">
        <f ca="1">IF(OR(VLOOKUP($A169,Mitglieder!$D$24:$BG$323,AX$303)="",$G169=""),"",VLOOKUP($A169,Mitglieder!$D$24:$BG$323,AX$303))</f>
        <v/>
      </c>
      <c r="AY169" s="75" t="str">
        <f t="shared" ca="1" si="4"/>
        <v/>
      </c>
      <c r="AZ169" s="43" t="str">
        <f ca="1">IF($G169="","",TEXT(VLOOKUP($A169,Mitglieder!$C$24:$BG$323,AZ$303),"TT.MM.JJJJ"))</f>
        <v/>
      </c>
      <c r="BA169" s="43" t="str">
        <f ca="1">IF($G169="","",TEXT(VLOOKUP($A169,Mitglieder!$C$24:$BG$323,BA$303),"TT.MM.JJJJ"))</f>
        <v/>
      </c>
      <c r="BB169" s="43" t="str">
        <f ca="1">IF($G169="","",TEXT(VLOOKUP($A169,Mitglieder!$C$24:$BG$323,BB$303),"TT.MM.JJJJ"))</f>
        <v/>
      </c>
      <c r="BC169" s="43" t="str">
        <f ca="1">IF($G169="","",TEXT(VLOOKUP($A169,Mitglieder!$C$24:$BG$323,BC$303),"TT.MM.JJJJ"))</f>
        <v/>
      </c>
      <c r="BD169" s="75" t="str">
        <f t="shared" ca="1" si="5"/>
        <v/>
      </c>
      <c r="BE169" s="42" t="str">
        <f ca="1">IF($G169="","",VLOOKUP($A169,Mitglieder!$D$24:$BG$323,BE$303))</f>
        <v/>
      </c>
      <c r="BF169" s="42" t="str">
        <f ca="1">IF($G169="","",VLOOKUP($A169,Mitglieder!$D$24:$BG$323,BF$303))</f>
        <v/>
      </c>
      <c r="BH169" s="75" t="str">
        <f ca="1">IF(G169="","",AY169+'Details Verein'!$D$25)</f>
        <v/>
      </c>
    </row>
    <row r="170" spans="1:60" x14ac:dyDescent="0.35">
      <c r="A170" s="42">
        <v>170</v>
      </c>
      <c r="B170" s="42"/>
      <c r="C170" s="42">
        <f ca="1">VLOOKUP($A170,Mitglieder!$D$24:$BA$323,C$303)</f>
        <v>1.0299999999999967</v>
      </c>
      <c r="D170" s="42"/>
      <c r="E170" s="42" t="str">
        <f ca="1">IF($G170="","",VLOOKUP($A170,Mitglieder!$D$24:$BG$323,E$303))</f>
        <v/>
      </c>
      <c r="F170" s="54" t="str">
        <f ca="1">IF(OR(VLOOKUP($A170,Mitglieder!$D$24:$BG$323,F$303)="",$G170=""),"",VLOOKUP($A170,Mitglieder!$D$24:$BG$323,F$303))</f>
        <v/>
      </c>
      <c r="G170" s="72" t="str">
        <f ca="1">IF(C170/ROUND(C170,0)=1,VLOOKUP($A170,Mitglieder!$D$24:$BA$323,G$303),"")</f>
        <v/>
      </c>
      <c r="H170" s="42" t="str">
        <f ca="1">IF($G170="","",VLOOKUP($A170,Mitglieder!$D$24:$BG$323,H$303))</f>
        <v/>
      </c>
      <c r="I170" s="54" t="str">
        <f ca="1">IF(OR(VLOOKUP($A170,Mitglieder!$D$24:$BG$323,I$303)="",$G170=""),"",VLOOKUP($A170,Mitglieder!$D$24:$BG$323,I$303))</f>
        <v/>
      </c>
      <c r="J170" s="42" t="str">
        <f ca="1">IF($G170="","",VLOOKUP($A170,Mitglieder!$D$24:$BG$323,J$303))</f>
        <v/>
      </c>
      <c r="K170" s="54" t="str">
        <f ca="1">IF(OR(VLOOKUP($A170,Mitglieder!$D$24:$BG$323,K$303)="",$G170=""),"",VLOOKUP($A170,Mitglieder!$D$24:$BG$323,K$303))</f>
        <v/>
      </c>
      <c r="L170" s="42" t="str">
        <f ca="1">IF($G170="","",VLOOKUP($A170,Mitglieder!$D$24:$BG$323,L$303))</f>
        <v/>
      </c>
      <c r="M170" s="42" t="str">
        <f ca="1">IF($G170="","",VLOOKUP($A170,Mitglieder!$D$24:$BG$323,M$303))</f>
        <v/>
      </c>
      <c r="N170" s="42" t="str">
        <f ca="1">IF($G170="","",VLOOKUP($A170,Mitglieder!$D$24:$BG$323,N$303))</f>
        <v/>
      </c>
      <c r="O170" s="42" t="str">
        <f ca="1">IF($G170="","",VLOOKUP($A170,Mitglieder!$D$24:$BG$323,O$303))</f>
        <v/>
      </c>
      <c r="P170" s="42" t="str">
        <f ca="1">IF($G170="","",VLOOKUP($A170,Mitglieder!$D$24:$BG$323,P$303))</f>
        <v/>
      </c>
      <c r="Q170" s="42" t="str">
        <f ca="1">IF($G170="","",VLOOKUP($A170,Mitglieder!$D$24:$BG$323,Q$303))</f>
        <v/>
      </c>
      <c r="R170" s="54" t="str">
        <f ca="1">IF(OR(VLOOKUP($A170,Mitglieder!$D$24:$BG$323,R$303)="",$G170=""),"",VLOOKUP($A170,Mitglieder!$D$24:$BG$323,R$303))</f>
        <v/>
      </c>
      <c r="S170" s="43" t="str">
        <f ca="1">IF($G170="","",TEXT(VLOOKUP($A170,Mitglieder!$D$24:$BG$323,S$303),"TT.MM.JJJJ"))</f>
        <v/>
      </c>
      <c r="T170" s="43" t="str">
        <f ca="1">IF($G170="","",TEXT(VLOOKUP($A170,Mitglieder!$D$24:$BG$323,T$303),"TT.MM.JJJJ"))</f>
        <v/>
      </c>
      <c r="U170" s="43" t="str">
        <f ca="1">IF($G170="","",TEXT(VLOOKUP($A170,Mitglieder!$D$24:$BG$323,U$303),"TT.MM.JJJJ"))</f>
        <v/>
      </c>
      <c r="V170" s="54" t="str">
        <f ca="1">IF(OR(VLOOKUP($A170,Mitglieder!$D$24:$BG$323,V$303)="",$G170=""),"",VLOOKUP($A170,Mitglieder!$D$24:$BG$323,V$303))</f>
        <v/>
      </c>
      <c r="W170" s="54" t="str">
        <f ca="1">IF(OR(VLOOKUP($A170,Mitglieder!$D$24:$BG$323,W$303)="",$G170=""),"",VLOOKUP($A170,Mitglieder!$D$24:$BG$323,W$303))</f>
        <v/>
      </c>
      <c r="X170" s="54" t="str">
        <f ca="1">IF(OR(VLOOKUP($A170,Mitglieder!$D$24:$BG$323,X$303)="",$G170=""),"",VLOOKUP($A170,Mitglieder!$D$24:$BG$323,X$303))</f>
        <v/>
      </c>
      <c r="Y170" s="54" t="str">
        <f ca="1">IF(OR(VLOOKUP($A170,Mitglieder!$D$24:$BG$323,Y$303)="",$G170=""),"",VLOOKUP($A170,Mitglieder!$D$24:$BG$323,Y$303))</f>
        <v/>
      </c>
      <c r="Z170" s="54" t="str">
        <f ca="1">IF(OR(VLOOKUP($A170,Mitglieder!$D$24:$BG$323,Z$303)="",$G170=""),"",VLOOKUP($A170,Mitglieder!$D$24:$BG$323,Z$303))</f>
        <v/>
      </c>
      <c r="AA170" s="54" t="str">
        <f ca="1">IF(OR(VLOOKUP($A170,Mitglieder!$D$24:$BG$323,AA$303)="",$G170=""),"",VLOOKUP($A170,Mitglieder!$D$24:$BG$323,AA$303))</f>
        <v/>
      </c>
      <c r="AB170" s="54" t="str">
        <f ca="1">IF(OR(VLOOKUP($A170,Mitglieder!$D$24:$BG$323,AB$303)="",$G170=""),"",VLOOKUP($A170,Mitglieder!$D$24:$BG$323,AB$303))</f>
        <v/>
      </c>
      <c r="AC170" s="54" t="str">
        <f ca="1">IF(OR(VLOOKUP($A170,Mitglieder!$D$24:$BG$323,AC$303)="",$G170=""),"",VLOOKUP($A170,Mitglieder!$D$24:$BG$323,AC$303))</f>
        <v/>
      </c>
      <c r="AD170" s="54" t="str">
        <f ca="1">IF(OR(VLOOKUP($A170,Mitglieder!$D$24:$BG$323,AD$303)="",$G170=""),"",VLOOKUP($A170,Mitglieder!$D$24:$BG$323,AD$303))</f>
        <v/>
      </c>
      <c r="AE170" s="54" t="str">
        <f ca="1">IF(OR(VLOOKUP($A170,Mitglieder!$D$24:$BG$323,AE$303)="",$G170=""),"",VLOOKUP($A170,Mitglieder!$D$24:$BG$323,AE$303))</f>
        <v/>
      </c>
      <c r="AF170" s="54" t="str">
        <f ca="1">IF(OR(VLOOKUP($A170,Mitglieder!$D$24:$BG$323,AF$303)="",$G170=""),"",VLOOKUP($A170,Mitglieder!$D$24:$BG$323,AF$303))</f>
        <v/>
      </c>
      <c r="AG170" s="54" t="str">
        <f ca="1">IF(OR(VLOOKUP($A170,Mitglieder!$D$24:$BG$323,AG$303)="",$G170=""),"",VLOOKUP($A170,Mitglieder!$D$24:$BG$323,AG$303))</f>
        <v/>
      </c>
      <c r="AH170" s="54" t="str">
        <f ca="1">IF(OR(VLOOKUP($A170,Mitglieder!$D$24:$BG$323,AH$303)="",$G170=""),"",VLOOKUP($A170,Mitglieder!$D$24:$BG$323,AH$303))</f>
        <v/>
      </c>
      <c r="AI170" s="54" t="str">
        <f ca="1">IF(OR(VLOOKUP($A170,Mitglieder!$D$24:$BG$323,AI$303)="",$G170=""),"",VLOOKUP($A170,Mitglieder!$D$24:$BG$323,AI$303))</f>
        <v/>
      </c>
      <c r="AJ170" s="54" t="str">
        <f ca="1">IF(OR(VLOOKUP($A170,Mitglieder!$D$24:$BG$323,AJ$303)="",$G170=""),"",VLOOKUP($A170,Mitglieder!$D$24:$BG$323,AJ$303))</f>
        <v/>
      </c>
      <c r="AK170" s="54" t="str">
        <f ca="1">IF(OR(VLOOKUP($A170,Mitglieder!$D$24:$BG$323,AK$303)="",$G170=""),"",VLOOKUP($A170,Mitglieder!$D$24:$BG$323,AK$303))</f>
        <v/>
      </c>
      <c r="AL170" s="54" t="str">
        <f ca="1">IF(OR(VLOOKUP($A170,Mitglieder!$D$24:$BG$323,AL$303)="",$G170=""),"",VLOOKUP($A170,Mitglieder!$D$24:$BG$323,AL$303))</f>
        <v/>
      </c>
      <c r="AM170" s="42" t="str">
        <f ca="1">IF($G170="","",VLOOKUP($A170,Mitglieder!$D$24:$BG$323,AM$303))</f>
        <v/>
      </c>
      <c r="AN170" s="54" t="str">
        <f ca="1">IF(OR(VLOOKUP($A170,Mitglieder!$D$24:$BG$323,AN$303)="",$G170=""),"",VLOOKUP($A170,Mitglieder!$D$24:$BG$323,AN$303))</f>
        <v/>
      </c>
      <c r="AO170" s="43" t="str">
        <f ca="1">IF($G170="","",TEXT(VLOOKUP($A170,Mitglieder!$D$24:$BG$323,AO$303),"TT.MM.JJJJ"))</f>
        <v/>
      </c>
      <c r="AP170" s="42" t="str">
        <f ca="1">IF($G170="","",VLOOKUP($A170,Mitglieder!$D$24:$BG$323,AP$303))</f>
        <v/>
      </c>
      <c r="AQ170" s="45" t="str">
        <f ca="1">IF($G170="","",TEXT(VLOOKUP($A170,Mitglieder!$D$24:$BG$323,AQ$303),"0.00"))</f>
        <v/>
      </c>
      <c r="AR170" s="54" t="str">
        <f ca="1">IF(OR(VLOOKUP($A170,Mitglieder!$D$24:$BG$323,AR$303)="",$G170=""),"",VLOOKUP($A170,Mitglieder!$D$24:$BG$323,AR$303))</f>
        <v/>
      </c>
      <c r="AS170" s="45" t="str">
        <f ca="1">IF($G170="","",TEXT(VLOOKUP($A170,Mitglieder!$D$24:$BG$323,AS$303),"0.00"))</f>
        <v/>
      </c>
      <c r="AT170" s="54" t="str">
        <f ca="1">IF(OR(VLOOKUP($A170,Mitglieder!$D$24:$BG$323,AT$303)="",$G170=""),"",VLOOKUP($A170,Mitglieder!$D$24:$BG$323,AT$303))</f>
        <v/>
      </c>
      <c r="AU170" s="45" t="str">
        <f ca="1">IF($G170="","",TEXT(VLOOKUP($A170,Mitglieder!$D$24:$BG$323,AU$303),"0.00"))</f>
        <v/>
      </c>
      <c r="AV170" s="45" t="str">
        <f ca="1">IF($G170="","",TEXT(VLOOKUP($A170,Mitglieder!$D$24:$BG$323,AV$303),"0.00"))</f>
        <v/>
      </c>
      <c r="AW170" s="42" t="str">
        <f ca="1">IF($G170="","",VLOOKUP($A170,Mitglieder!$D$24:$BG$323,AW$303))</f>
        <v/>
      </c>
      <c r="AX170" s="54" t="str">
        <f ca="1">IF(OR(VLOOKUP($A170,Mitglieder!$D$24:$BG$323,AX$303)="",$G170=""),"",VLOOKUP($A170,Mitglieder!$D$24:$BG$323,AX$303))</f>
        <v/>
      </c>
      <c r="AY170" s="75" t="str">
        <f t="shared" ca="1" si="4"/>
        <v/>
      </c>
      <c r="AZ170" s="43" t="str">
        <f ca="1">IF($G170="","",TEXT(VLOOKUP($A170,Mitglieder!$C$24:$BG$323,AZ$303),"TT.MM.JJJJ"))</f>
        <v/>
      </c>
      <c r="BA170" s="43" t="str">
        <f ca="1">IF($G170="","",TEXT(VLOOKUP($A170,Mitglieder!$C$24:$BG$323,BA$303),"TT.MM.JJJJ"))</f>
        <v/>
      </c>
      <c r="BB170" s="43" t="str">
        <f ca="1">IF($G170="","",TEXT(VLOOKUP($A170,Mitglieder!$C$24:$BG$323,BB$303),"TT.MM.JJJJ"))</f>
        <v/>
      </c>
      <c r="BC170" s="43" t="str">
        <f ca="1">IF($G170="","",TEXT(VLOOKUP($A170,Mitglieder!$C$24:$BG$323,BC$303),"TT.MM.JJJJ"))</f>
        <v/>
      </c>
      <c r="BD170" s="75" t="str">
        <f t="shared" ca="1" si="5"/>
        <v/>
      </c>
      <c r="BE170" s="42" t="str">
        <f ca="1">IF($G170="","",VLOOKUP($A170,Mitglieder!$D$24:$BG$323,BE$303))</f>
        <v/>
      </c>
      <c r="BF170" s="42" t="str">
        <f ca="1">IF($G170="","",VLOOKUP($A170,Mitglieder!$D$24:$BG$323,BF$303))</f>
        <v/>
      </c>
      <c r="BH170" s="75" t="str">
        <f ca="1">IF(G170="","",AY170+'Details Verein'!$D$25)</f>
        <v/>
      </c>
    </row>
    <row r="171" spans="1:60" x14ac:dyDescent="0.35">
      <c r="A171" s="42">
        <v>171</v>
      </c>
      <c r="B171" s="42"/>
      <c r="C171" s="42">
        <f ca="1">VLOOKUP($A171,Mitglieder!$D$24:$BA$323,C$303)</f>
        <v>1.0299999999999967</v>
      </c>
      <c r="D171" s="42"/>
      <c r="E171" s="42" t="str">
        <f ca="1">IF($G171="","",VLOOKUP($A171,Mitglieder!$D$24:$BG$323,E$303))</f>
        <v/>
      </c>
      <c r="F171" s="54" t="str">
        <f ca="1">IF(OR(VLOOKUP($A171,Mitglieder!$D$24:$BG$323,F$303)="",$G171=""),"",VLOOKUP($A171,Mitglieder!$D$24:$BG$323,F$303))</f>
        <v/>
      </c>
      <c r="G171" s="72" t="str">
        <f ca="1">IF(C171/ROUND(C171,0)=1,VLOOKUP($A171,Mitglieder!$D$24:$BA$323,G$303),"")</f>
        <v/>
      </c>
      <c r="H171" s="42" t="str">
        <f ca="1">IF($G171="","",VLOOKUP($A171,Mitglieder!$D$24:$BG$323,H$303))</f>
        <v/>
      </c>
      <c r="I171" s="54" t="str">
        <f ca="1">IF(OR(VLOOKUP($A171,Mitglieder!$D$24:$BG$323,I$303)="",$G171=""),"",VLOOKUP($A171,Mitglieder!$D$24:$BG$323,I$303))</f>
        <v/>
      </c>
      <c r="J171" s="42" t="str">
        <f ca="1">IF($G171="","",VLOOKUP($A171,Mitglieder!$D$24:$BG$323,J$303))</f>
        <v/>
      </c>
      <c r="K171" s="54" t="str">
        <f ca="1">IF(OR(VLOOKUP($A171,Mitglieder!$D$24:$BG$323,K$303)="",$G171=""),"",VLOOKUP($A171,Mitglieder!$D$24:$BG$323,K$303))</f>
        <v/>
      </c>
      <c r="L171" s="42" t="str">
        <f ca="1">IF($G171="","",VLOOKUP($A171,Mitglieder!$D$24:$BG$323,L$303))</f>
        <v/>
      </c>
      <c r="M171" s="42" t="str">
        <f ca="1">IF($G171="","",VLOOKUP($A171,Mitglieder!$D$24:$BG$323,M$303))</f>
        <v/>
      </c>
      <c r="N171" s="42" t="str">
        <f ca="1">IF($G171="","",VLOOKUP($A171,Mitglieder!$D$24:$BG$323,N$303))</f>
        <v/>
      </c>
      <c r="O171" s="42" t="str">
        <f ca="1">IF($G171="","",VLOOKUP($A171,Mitglieder!$D$24:$BG$323,O$303))</f>
        <v/>
      </c>
      <c r="P171" s="42" t="str">
        <f ca="1">IF($G171="","",VLOOKUP($A171,Mitglieder!$D$24:$BG$323,P$303))</f>
        <v/>
      </c>
      <c r="Q171" s="42" t="str">
        <f ca="1">IF($G171="","",VLOOKUP($A171,Mitglieder!$D$24:$BG$323,Q$303))</f>
        <v/>
      </c>
      <c r="R171" s="54" t="str">
        <f ca="1">IF(OR(VLOOKUP($A171,Mitglieder!$D$24:$BG$323,R$303)="",$G171=""),"",VLOOKUP($A171,Mitglieder!$D$24:$BG$323,R$303))</f>
        <v/>
      </c>
      <c r="S171" s="43" t="str">
        <f ca="1">IF($G171="","",TEXT(VLOOKUP($A171,Mitglieder!$D$24:$BG$323,S$303),"TT.MM.JJJJ"))</f>
        <v/>
      </c>
      <c r="T171" s="43" t="str">
        <f ca="1">IF($G171="","",TEXT(VLOOKUP($A171,Mitglieder!$D$24:$BG$323,T$303),"TT.MM.JJJJ"))</f>
        <v/>
      </c>
      <c r="U171" s="43" t="str">
        <f ca="1">IF($G171="","",TEXT(VLOOKUP($A171,Mitglieder!$D$24:$BG$323,U$303),"TT.MM.JJJJ"))</f>
        <v/>
      </c>
      <c r="V171" s="54" t="str">
        <f ca="1">IF(OR(VLOOKUP($A171,Mitglieder!$D$24:$BG$323,V$303)="",$G171=""),"",VLOOKUP($A171,Mitglieder!$D$24:$BG$323,V$303))</f>
        <v/>
      </c>
      <c r="W171" s="54" t="str">
        <f ca="1">IF(OR(VLOOKUP($A171,Mitglieder!$D$24:$BG$323,W$303)="",$G171=""),"",VLOOKUP($A171,Mitglieder!$D$24:$BG$323,W$303))</f>
        <v/>
      </c>
      <c r="X171" s="54" t="str">
        <f ca="1">IF(OR(VLOOKUP($A171,Mitglieder!$D$24:$BG$323,X$303)="",$G171=""),"",VLOOKUP($A171,Mitglieder!$D$24:$BG$323,X$303))</f>
        <v/>
      </c>
      <c r="Y171" s="54" t="str">
        <f ca="1">IF(OR(VLOOKUP($A171,Mitglieder!$D$24:$BG$323,Y$303)="",$G171=""),"",VLOOKUP($A171,Mitglieder!$D$24:$BG$323,Y$303))</f>
        <v/>
      </c>
      <c r="Z171" s="54" t="str">
        <f ca="1">IF(OR(VLOOKUP($A171,Mitglieder!$D$24:$BG$323,Z$303)="",$G171=""),"",VLOOKUP($A171,Mitglieder!$D$24:$BG$323,Z$303))</f>
        <v/>
      </c>
      <c r="AA171" s="54" t="str">
        <f ca="1">IF(OR(VLOOKUP($A171,Mitglieder!$D$24:$BG$323,AA$303)="",$G171=""),"",VLOOKUP($A171,Mitglieder!$D$24:$BG$323,AA$303))</f>
        <v/>
      </c>
      <c r="AB171" s="54" t="str">
        <f ca="1">IF(OR(VLOOKUP($A171,Mitglieder!$D$24:$BG$323,AB$303)="",$G171=""),"",VLOOKUP($A171,Mitglieder!$D$24:$BG$323,AB$303))</f>
        <v/>
      </c>
      <c r="AC171" s="54" t="str">
        <f ca="1">IF(OR(VLOOKUP($A171,Mitglieder!$D$24:$BG$323,AC$303)="",$G171=""),"",VLOOKUP($A171,Mitglieder!$D$24:$BG$323,AC$303))</f>
        <v/>
      </c>
      <c r="AD171" s="54" t="str">
        <f ca="1">IF(OR(VLOOKUP($A171,Mitglieder!$D$24:$BG$323,AD$303)="",$G171=""),"",VLOOKUP($A171,Mitglieder!$D$24:$BG$323,AD$303))</f>
        <v/>
      </c>
      <c r="AE171" s="54" t="str">
        <f ca="1">IF(OR(VLOOKUP($A171,Mitglieder!$D$24:$BG$323,AE$303)="",$G171=""),"",VLOOKUP($A171,Mitglieder!$D$24:$BG$323,AE$303))</f>
        <v/>
      </c>
      <c r="AF171" s="54" t="str">
        <f ca="1">IF(OR(VLOOKUP($A171,Mitglieder!$D$24:$BG$323,AF$303)="",$G171=""),"",VLOOKUP($A171,Mitglieder!$D$24:$BG$323,AF$303))</f>
        <v/>
      </c>
      <c r="AG171" s="54" t="str">
        <f ca="1">IF(OR(VLOOKUP($A171,Mitglieder!$D$24:$BG$323,AG$303)="",$G171=""),"",VLOOKUP($A171,Mitglieder!$D$24:$BG$323,AG$303))</f>
        <v/>
      </c>
      <c r="AH171" s="54" t="str">
        <f ca="1">IF(OR(VLOOKUP($A171,Mitglieder!$D$24:$BG$323,AH$303)="",$G171=""),"",VLOOKUP($A171,Mitglieder!$D$24:$BG$323,AH$303))</f>
        <v/>
      </c>
      <c r="AI171" s="54" t="str">
        <f ca="1">IF(OR(VLOOKUP($A171,Mitglieder!$D$24:$BG$323,AI$303)="",$G171=""),"",VLOOKUP($A171,Mitglieder!$D$24:$BG$323,AI$303))</f>
        <v/>
      </c>
      <c r="AJ171" s="54" t="str">
        <f ca="1">IF(OR(VLOOKUP($A171,Mitglieder!$D$24:$BG$323,AJ$303)="",$G171=""),"",VLOOKUP($A171,Mitglieder!$D$24:$BG$323,AJ$303))</f>
        <v/>
      </c>
      <c r="AK171" s="54" t="str">
        <f ca="1">IF(OR(VLOOKUP($A171,Mitglieder!$D$24:$BG$323,AK$303)="",$G171=""),"",VLOOKUP($A171,Mitglieder!$D$24:$BG$323,AK$303))</f>
        <v/>
      </c>
      <c r="AL171" s="54" t="str">
        <f ca="1">IF(OR(VLOOKUP($A171,Mitglieder!$D$24:$BG$323,AL$303)="",$G171=""),"",VLOOKUP($A171,Mitglieder!$D$24:$BG$323,AL$303))</f>
        <v/>
      </c>
      <c r="AM171" s="42" t="str">
        <f ca="1">IF($G171="","",VLOOKUP($A171,Mitglieder!$D$24:$BG$323,AM$303))</f>
        <v/>
      </c>
      <c r="AN171" s="54" t="str">
        <f ca="1">IF(OR(VLOOKUP($A171,Mitglieder!$D$24:$BG$323,AN$303)="",$G171=""),"",VLOOKUP($A171,Mitglieder!$D$24:$BG$323,AN$303))</f>
        <v/>
      </c>
      <c r="AO171" s="43" t="str">
        <f ca="1">IF($G171="","",TEXT(VLOOKUP($A171,Mitglieder!$D$24:$BG$323,AO$303),"TT.MM.JJJJ"))</f>
        <v/>
      </c>
      <c r="AP171" s="42" t="str">
        <f ca="1">IF($G171="","",VLOOKUP($A171,Mitglieder!$D$24:$BG$323,AP$303))</f>
        <v/>
      </c>
      <c r="AQ171" s="45" t="str">
        <f ca="1">IF($G171="","",TEXT(VLOOKUP($A171,Mitglieder!$D$24:$BG$323,AQ$303),"0.00"))</f>
        <v/>
      </c>
      <c r="AR171" s="54" t="str">
        <f ca="1">IF(OR(VLOOKUP($A171,Mitglieder!$D$24:$BG$323,AR$303)="",$G171=""),"",VLOOKUP($A171,Mitglieder!$D$24:$BG$323,AR$303))</f>
        <v/>
      </c>
      <c r="AS171" s="45" t="str">
        <f ca="1">IF($G171="","",TEXT(VLOOKUP($A171,Mitglieder!$D$24:$BG$323,AS$303),"0.00"))</f>
        <v/>
      </c>
      <c r="AT171" s="54" t="str">
        <f ca="1">IF(OR(VLOOKUP($A171,Mitglieder!$D$24:$BG$323,AT$303)="",$G171=""),"",VLOOKUP($A171,Mitglieder!$D$24:$BG$323,AT$303))</f>
        <v/>
      </c>
      <c r="AU171" s="45" t="str">
        <f ca="1">IF($G171="","",TEXT(VLOOKUP($A171,Mitglieder!$D$24:$BG$323,AU$303),"0.00"))</f>
        <v/>
      </c>
      <c r="AV171" s="45" t="str">
        <f ca="1">IF($G171="","",TEXT(VLOOKUP($A171,Mitglieder!$D$24:$BG$323,AV$303),"0.00"))</f>
        <v/>
      </c>
      <c r="AW171" s="42" t="str">
        <f ca="1">IF($G171="","",VLOOKUP($A171,Mitglieder!$D$24:$BG$323,AW$303))</f>
        <v/>
      </c>
      <c r="AX171" s="54" t="str">
        <f ca="1">IF(OR(VLOOKUP($A171,Mitglieder!$D$24:$BG$323,AX$303)="",$G171=""),"",VLOOKUP($A171,Mitglieder!$D$24:$BG$323,AX$303))</f>
        <v/>
      </c>
      <c r="AY171" s="75" t="str">
        <f t="shared" ca="1" si="4"/>
        <v/>
      </c>
      <c r="AZ171" s="43" t="str">
        <f ca="1">IF($G171="","",TEXT(VLOOKUP($A171,Mitglieder!$C$24:$BG$323,AZ$303),"TT.MM.JJJJ"))</f>
        <v/>
      </c>
      <c r="BA171" s="43" t="str">
        <f ca="1">IF($G171="","",TEXT(VLOOKUP($A171,Mitglieder!$C$24:$BG$323,BA$303),"TT.MM.JJJJ"))</f>
        <v/>
      </c>
      <c r="BB171" s="43" t="str">
        <f ca="1">IF($G171="","",TEXT(VLOOKUP($A171,Mitglieder!$C$24:$BG$323,BB$303),"TT.MM.JJJJ"))</f>
        <v/>
      </c>
      <c r="BC171" s="43" t="str">
        <f ca="1">IF($G171="","",TEXT(VLOOKUP($A171,Mitglieder!$C$24:$BG$323,BC$303),"TT.MM.JJJJ"))</f>
        <v/>
      </c>
      <c r="BD171" s="75" t="str">
        <f t="shared" ca="1" si="5"/>
        <v/>
      </c>
      <c r="BE171" s="42" t="str">
        <f ca="1">IF($G171="","",VLOOKUP($A171,Mitglieder!$D$24:$BG$323,BE$303))</f>
        <v/>
      </c>
      <c r="BF171" s="42" t="str">
        <f ca="1">IF($G171="","",VLOOKUP($A171,Mitglieder!$D$24:$BG$323,BF$303))</f>
        <v/>
      </c>
      <c r="BH171" s="75" t="str">
        <f ca="1">IF(G171="","",AY171+'Details Verein'!$D$25)</f>
        <v/>
      </c>
    </row>
    <row r="172" spans="1:60" x14ac:dyDescent="0.35">
      <c r="A172" s="42">
        <v>172</v>
      </c>
      <c r="B172" s="42"/>
      <c r="C172" s="42">
        <f ca="1">VLOOKUP($A172,Mitglieder!$D$24:$BA$323,C$303)</f>
        <v>1.0299999999999967</v>
      </c>
      <c r="D172" s="42"/>
      <c r="E172" s="42" t="str">
        <f ca="1">IF($G172="","",VLOOKUP($A172,Mitglieder!$D$24:$BG$323,E$303))</f>
        <v/>
      </c>
      <c r="F172" s="54" t="str">
        <f ca="1">IF(OR(VLOOKUP($A172,Mitglieder!$D$24:$BG$323,F$303)="",$G172=""),"",VLOOKUP($A172,Mitglieder!$D$24:$BG$323,F$303))</f>
        <v/>
      </c>
      <c r="G172" s="72" t="str">
        <f ca="1">IF(C172/ROUND(C172,0)=1,VLOOKUP($A172,Mitglieder!$D$24:$BA$323,G$303),"")</f>
        <v/>
      </c>
      <c r="H172" s="42" t="str">
        <f ca="1">IF($G172="","",VLOOKUP($A172,Mitglieder!$D$24:$BG$323,H$303))</f>
        <v/>
      </c>
      <c r="I172" s="54" t="str">
        <f ca="1">IF(OR(VLOOKUP($A172,Mitglieder!$D$24:$BG$323,I$303)="",$G172=""),"",VLOOKUP($A172,Mitglieder!$D$24:$BG$323,I$303))</f>
        <v/>
      </c>
      <c r="J172" s="42" t="str">
        <f ca="1">IF($G172="","",VLOOKUP($A172,Mitglieder!$D$24:$BG$323,J$303))</f>
        <v/>
      </c>
      <c r="K172" s="54" t="str">
        <f ca="1">IF(OR(VLOOKUP($A172,Mitglieder!$D$24:$BG$323,K$303)="",$G172=""),"",VLOOKUP($A172,Mitglieder!$D$24:$BG$323,K$303))</f>
        <v/>
      </c>
      <c r="L172" s="42" t="str">
        <f ca="1">IF($G172="","",VLOOKUP($A172,Mitglieder!$D$24:$BG$323,L$303))</f>
        <v/>
      </c>
      <c r="M172" s="42" t="str">
        <f ca="1">IF($G172="","",VLOOKUP($A172,Mitglieder!$D$24:$BG$323,M$303))</f>
        <v/>
      </c>
      <c r="N172" s="42" t="str">
        <f ca="1">IF($G172="","",VLOOKUP($A172,Mitglieder!$D$24:$BG$323,N$303))</f>
        <v/>
      </c>
      <c r="O172" s="42" t="str">
        <f ca="1">IF($G172="","",VLOOKUP($A172,Mitglieder!$D$24:$BG$323,O$303))</f>
        <v/>
      </c>
      <c r="P172" s="42" t="str">
        <f ca="1">IF($G172="","",VLOOKUP($A172,Mitglieder!$D$24:$BG$323,P$303))</f>
        <v/>
      </c>
      <c r="Q172" s="42" t="str">
        <f ca="1">IF($G172="","",VLOOKUP($A172,Mitglieder!$D$24:$BG$323,Q$303))</f>
        <v/>
      </c>
      <c r="R172" s="54" t="str">
        <f ca="1">IF(OR(VLOOKUP($A172,Mitglieder!$D$24:$BG$323,R$303)="",$G172=""),"",VLOOKUP($A172,Mitglieder!$D$24:$BG$323,R$303))</f>
        <v/>
      </c>
      <c r="S172" s="43" t="str">
        <f ca="1">IF($G172="","",TEXT(VLOOKUP($A172,Mitglieder!$D$24:$BG$323,S$303),"TT.MM.JJJJ"))</f>
        <v/>
      </c>
      <c r="T172" s="43" t="str">
        <f ca="1">IF($G172="","",TEXT(VLOOKUP($A172,Mitglieder!$D$24:$BG$323,T$303),"TT.MM.JJJJ"))</f>
        <v/>
      </c>
      <c r="U172" s="43" t="str">
        <f ca="1">IF($G172="","",TEXT(VLOOKUP($A172,Mitglieder!$D$24:$BG$323,U$303),"TT.MM.JJJJ"))</f>
        <v/>
      </c>
      <c r="V172" s="54" t="str">
        <f ca="1">IF(OR(VLOOKUP($A172,Mitglieder!$D$24:$BG$323,V$303)="",$G172=""),"",VLOOKUP($A172,Mitglieder!$D$24:$BG$323,V$303))</f>
        <v/>
      </c>
      <c r="W172" s="54" t="str">
        <f ca="1">IF(OR(VLOOKUP($A172,Mitglieder!$D$24:$BG$323,W$303)="",$G172=""),"",VLOOKUP($A172,Mitglieder!$D$24:$BG$323,W$303))</f>
        <v/>
      </c>
      <c r="X172" s="54" t="str">
        <f ca="1">IF(OR(VLOOKUP($A172,Mitglieder!$D$24:$BG$323,X$303)="",$G172=""),"",VLOOKUP($A172,Mitglieder!$D$24:$BG$323,X$303))</f>
        <v/>
      </c>
      <c r="Y172" s="54" t="str">
        <f ca="1">IF(OR(VLOOKUP($A172,Mitglieder!$D$24:$BG$323,Y$303)="",$G172=""),"",VLOOKUP($A172,Mitglieder!$D$24:$BG$323,Y$303))</f>
        <v/>
      </c>
      <c r="Z172" s="54" t="str">
        <f ca="1">IF(OR(VLOOKUP($A172,Mitglieder!$D$24:$BG$323,Z$303)="",$G172=""),"",VLOOKUP($A172,Mitglieder!$D$24:$BG$323,Z$303))</f>
        <v/>
      </c>
      <c r="AA172" s="54" t="str">
        <f ca="1">IF(OR(VLOOKUP($A172,Mitglieder!$D$24:$BG$323,AA$303)="",$G172=""),"",VLOOKUP($A172,Mitglieder!$D$24:$BG$323,AA$303))</f>
        <v/>
      </c>
      <c r="AB172" s="54" t="str">
        <f ca="1">IF(OR(VLOOKUP($A172,Mitglieder!$D$24:$BG$323,AB$303)="",$G172=""),"",VLOOKUP($A172,Mitglieder!$D$24:$BG$323,AB$303))</f>
        <v/>
      </c>
      <c r="AC172" s="54" t="str">
        <f ca="1">IF(OR(VLOOKUP($A172,Mitglieder!$D$24:$BG$323,AC$303)="",$G172=""),"",VLOOKUP($A172,Mitglieder!$D$24:$BG$323,AC$303))</f>
        <v/>
      </c>
      <c r="AD172" s="54" t="str">
        <f ca="1">IF(OR(VLOOKUP($A172,Mitglieder!$D$24:$BG$323,AD$303)="",$G172=""),"",VLOOKUP($A172,Mitglieder!$D$24:$BG$323,AD$303))</f>
        <v/>
      </c>
      <c r="AE172" s="54" t="str">
        <f ca="1">IF(OR(VLOOKUP($A172,Mitglieder!$D$24:$BG$323,AE$303)="",$G172=""),"",VLOOKUP($A172,Mitglieder!$D$24:$BG$323,AE$303))</f>
        <v/>
      </c>
      <c r="AF172" s="54" t="str">
        <f ca="1">IF(OR(VLOOKUP($A172,Mitglieder!$D$24:$BG$323,AF$303)="",$G172=""),"",VLOOKUP($A172,Mitglieder!$D$24:$BG$323,AF$303))</f>
        <v/>
      </c>
      <c r="AG172" s="54" t="str">
        <f ca="1">IF(OR(VLOOKUP($A172,Mitglieder!$D$24:$BG$323,AG$303)="",$G172=""),"",VLOOKUP($A172,Mitglieder!$D$24:$BG$323,AG$303))</f>
        <v/>
      </c>
      <c r="AH172" s="54" t="str">
        <f ca="1">IF(OR(VLOOKUP($A172,Mitglieder!$D$24:$BG$323,AH$303)="",$G172=""),"",VLOOKUP($A172,Mitglieder!$D$24:$BG$323,AH$303))</f>
        <v/>
      </c>
      <c r="AI172" s="54" t="str">
        <f ca="1">IF(OR(VLOOKUP($A172,Mitglieder!$D$24:$BG$323,AI$303)="",$G172=""),"",VLOOKUP($A172,Mitglieder!$D$24:$BG$323,AI$303))</f>
        <v/>
      </c>
      <c r="AJ172" s="54" t="str">
        <f ca="1">IF(OR(VLOOKUP($A172,Mitglieder!$D$24:$BG$323,AJ$303)="",$G172=""),"",VLOOKUP($A172,Mitglieder!$D$24:$BG$323,AJ$303))</f>
        <v/>
      </c>
      <c r="AK172" s="54" t="str">
        <f ca="1">IF(OR(VLOOKUP($A172,Mitglieder!$D$24:$BG$323,AK$303)="",$G172=""),"",VLOOKUP($A172,Mitglieder!$D$24:$BG$323,AK$303))</f>
        <v/>
      </c>
      <c r="AL172" s="54" t="str">
        <f ca="1">IF(OR(VLOOKUP($A172,Mitglieder!$D$24:$BG$323,AL$303)="",$G172=""),"",VLOOKUP($A172,Mitglieder!$D$24:$BG$323,AL$303))</f>
        <v/>
      </c>
      <c r="AM172" s="42" t="str">
        <f ca="1">IF($G172="","",VLOOKUP($A172,Mitglieder!$D$24:$BG$323,AM$303))</f>
        <v/>
      </c>
      <c r="AN172" s="54" t="str">
        <f ca="1">IF(OR(VLOOKUP($A172,Mitglieder!$D$24:$BG$323,AN$303)="",$G172=""),"",VLOOKUP($A172,Mitglieder!$D$24:$BG$323,AN$303))</f>
        <v/>
      </c>
      <c r="AO172" s="43" t="str">
        <f ca="1">IF($G172="","",TEXT(VLOOKUP($A172,Mitglieder!$D$24:$BG$323,AO$303),"TT.MM.JJJJ"))</f>
        <v/>
      </c>
      <c r="AP172" s="42" t="str">
        <f ca="1">IF($G172="","",VLOOKUP($A172,Mitglieder!$D$24:$BG$323,AP$303))</f>
        <v/>
      </c>
      <c r="AQ172" s="45" t="str">
        <f ca="1">IF($G172="","",TEXT(VLOOKUP($A172,Mitglieder!$D$24:$BG$323,AQ$303),"0.00"))</f>
        <v/>
      </c>
      <c r="AR172" s="54" t="str">
        <f ca="1">IF(OR(VLOOKUP($A172,Mitglieder!$D$24:$BG$323,AR$303)="",$G172=""),"",VLOOKUP($A172,Mitglieder!$D$24:$BG$323,AR$303))</f>
        <v/>
      </c>
      <c r="AS172" s="45" t="str">
        <f ca="1">IF($G172="","",TEXT(VLOOKUP($A172,Mitglieder!$D$24:$BG$323,AS$303),"0.00"))</f>
        <v/>
      </c>
      <c r="AT172" s="54" t="str">
        <f ca="1">IF(OR(VLOOKUP($A172,Mitglieder!$D$24:$BG$323,AT$303)="",$G172=""),"",VLOOKUP($A172,Mitglieder!$D$24:$BG$323,AT$303))</f>
        <v/>
      </c>
      <c r="AU172" s="45" t="str">
        <f ca="1">IF($G172="","",TEXT(VLOOKUP($A172,Mitglieder!$D$24:$BG$323,AU$303),"0.00"))</f>
        <v/>
      </c>
      <c r="AV172" s="45" t="str">
        <f ca="1">IF($G172="","",TEXT(VLOOKUP($A172,Mitglieder!$D$24:$BG$323,AV$303),"0.00"))</f>
        <v/>
      </c>
      <c r="AW172" s="42" t="str">
        <f ca="1">IF($G172="","",VLOOKUP($A172,Mitglieder!$D$24:$BG$323,AW$303))</f>
        <v/>
      </c>
      <c r="AX172" s="54" t="str">
        <f ca="1">IF(OR(VLOOKUP($A172,Mitglieder!$D$24:$BG$323,AX$303)="",$G172=""),"",VLOOKUP($A172,Mitglieder!$D$24:$BG$323,AX$303))</f>
        <v/>
      </c>
      <c r="AY172" s="75" t="str">
        <f t="shared" ca="1" si="4"/>
        <v/>
      </c>
      <c r="AZ172" s="43" t="str">
        <f ca="1">IF($G172="","",TEXT(VLOOKUP($A172,Mitglieder!$C$24:$BG$323,AZ$303),"TT.MM.JJJJ"))</f>
        <v/>
      </c>
      <c r="BA172" s="43" t="str">
        <f ca="1">IF($G172="","",TEXT(VLOOKUP($A172,Mitglieder!$C$24:$BG$323,BA$303),"TT.MM.JJJJ"))</f>
        <v/>
      </c>
      <c r="BB172" s="43" t="str">
        <f ca="1">IF($G172="","",TEXT(VLOOKUP($A172,Mitglieder!$C$24:$BG$323,BB$303),"TT.MM.JJJJ"))</f>
        <v/>
      </c>
      <c r="BC172" s="43" t="str">
        <f ca="1">IF($G172="","",TEXT(VLOOKUP($A172,Mitglieder!$C$24:$BG$323,BC$303),"TT.MM.JJJJ"))</f>
        <v/>
      </c>
      <c r="BD172" s="75" t="str">
        <f t="shared" ca="1" si="5"/>
        <v/>
      </c>
      <c r="BE172" s="42" t="str">
        <f ca="1">IF($G172="","",VLOOKUP($A172,Mitglieder!$D$24:$BG$323,BE$303))</f>
        <v/>
      </c>
      <c r="BF172" s="42" t="str">
        <f ca="1">IF($G172="","",VLOOKUP($A172,Mitglieder!$D$24:$BG$323,BF$303))</f>
        <v/>
      </c>
      <c r="BH172" s="75" t="str">
        <f ca="1">IF(G172="","",AY172+'Details Verein'!$D$25)</f>
        <v/>
      </c>
    </row>
    <row r="173" spans="1:60" x14ac:dyDescent="0.35">
      <c r="A173" s="42">
        <v>173</v>
      </c>
      <c r="B173" s="42"/>
      <c r="C173" s="42">
        <f ca="1">VLOOKUP($A173,Mitglieder!$D$24:$BA$323,C$303)</f>
        <v>1.0299999999999967</v>
      </c>
      <c r="D173" s="42"/>
      <c r="E173" s="42" t="str">
        <f ca="1">IF($G173="","",VLOOKUP($A173,Mitglieder!$D$24:$BG$323,E$303))</f>
        <v/>
      </c>
      <c r="F173" s="54" t="str">
        <f ca="1">IF(OR(VLOOKUP($A173,Mitglieder!$D$24:$BG$323,F$303)="",$G173=""),"",VLOOKUP($A173,Mitglieder!$D$24:$BG$323,F$303))</f>
        <v/>
      </c>
      <c r="G173" s="72" t="str">
        <f ca="1">IF(C173/ROUND(C173,0)=1,VLOOKUP($A173,Mitglieder!$D$24:$BA$323,G$303),"")</f>
        <v/>
      </c>
      <c r="H173" s="42" t="str">
        <f ca="1">IF($G173="","",VLOOKUP($A173,Mitglieder!$D$24:$BG$323,H$303))</f>
        <v/>
      </c>
      <c r="I173" s="54" t="str">
        <f ca="1">IF(OR(VLOOKUP($A173,Mitglieder!$D$24:$BG$323,I$303)="",$G173=""),"",VLOOKUP($A173,Mitglieder!$D$24:$BG$323,I$303))</f>
        <v/>
      </c>
      <c r="J173" s="42" t="str">
        <f ca="1">IF($G173="","",VLOOKUP($A173,Mitglieder!$D$24:$BG$323,J$303))</f>
        <v/>
      </c>
      <c r="K173" s="54" t="str">
        <f ca="1">IF(OR(VLOOKUP($A173,Mitglieder!$D$24:$BG$323,K$303)="",$G173=""),"",VLOOKUP($A173,Mitglieder!$D$24:$BG$323,K$303))</f>
        <v/>
      </c>
      <c r="L173" s="42" t="str">
        <f ca="1">IF($G173="","",VLOOKUP($A173,Mitglieder!$D$24:$BG$323,L$303))</f>
        <v/>
      </c>
      <c r="M173" s="42" t="str">
        <f ca="1">IF($G173="","",VLOOKUP($A173,Mitglieder!$D$24:$BG$323,M$303))</f>
        <v/>
      </c>
      <c r="N173" s="42" t="str">
        <f ca="1">IF($G173="","",VLOOKUP($A173,Mitglieder!$D$24:$BG$323,N$303))</f>
        <v/>
      </c>
      <c r="O173" s="42" t="str">
        <f ca="1">IF($G173="","",VLOOKUP($A173,Mitglieder!$D$24:$BG$323,O$303))</f>
        <v/>
      </c>
      <c r="P173" s="42" t="str">
        <f ca="1">IF($G173="","",VLOOKUP($A173,Mitglieder!$D$24:$BG$323,P$303))</f>
        <v/>
      </c>
      <c r="Q173" s="42" t="str">
        <f ca="1">IF($G173="","",VLOOKUP($A173,Mitglieder!$D$24:$BG$323,Q$303))</f>
        <v/>
      </c>
      <c r="R173" s="54" t="str">
        <f ca="1">IF(OR(VLOOKUP($A173,Mitglieder!$D$24:$BG$323,R$303)="",$G173=""),"",VLOOKUP($A173,Mitglieder!$D$24:$BG$323,R$303))</f>
        <v/>
      </c>
      <c r="S173" s="43" t="str">
        <f ca="1">IF($G173="","",TEXT(VLOOKUP($A173,Mitglieder!$D$24:$BG$323,S$303),"TT.MM.JJJJ"))</f>
        <v/>
      </c>
      <c r="T173" s="43" t="str">
        <f ca="1">IF($G173="","",TEXT(VLOOKUP($A173,Mitglieder!$D$24:$BG$323,T$303),"TT.MM.JJJJ"))</f>
        <v/>
      </c>
      <c r="U173" s="43" t="str">
        <f ca="1">IF($G173="","",TEXT(VLOOKUP($A173,Mitglieder!$D$24:$BG$323,U$303),"TT.MM.JJJJ"))</f>
        <v/>
      </c>
      <c r="V173" s="54" t="str">
        <f ca="1">IF(OR(VLOOKUP($A173,Mitglieder!$D$24:$BG$323,V$303)="",$G173=""),"",VLOOKUP($A173,Mitglieder!$D$24:$BG$323,V$303))</f>
        <v/>
      </c>
      <c r="W173" s="54" t="str">
        <f ca="1">IF(OR(VLOOKUP($A173,Mitglieder!$D$24:$BG$323,W$303)="",$G173=""),"",VLOOKUP($A173,Mitglieder!$D$24:$BG$323,W$303))</f>
        <v/>
      </c>
      <c r="X173" s="54" t="str">
        <f ca="1">IF(OR(VLOOKUP($A173,Mitglieder!$D$24:$BG$323,X$303)="",$G173=""),"",VLOOKUP($A173,Mitglieder!$D$24:$BG$323,X$303))</f>
        <v/>
      </c>
      <c r="Y173" s="54" t="str">
        <f ca="1">IF(OR(VLOOKUP($A173,Mitglieder!$D$24:$BG$323,Y$303)="",$G173=""),"",VLOOKUP($A173,Mitglieder!$D$24:$BG$323,Y$303))</f>
        <v/>
      </c>
      <c r="Z173" s="54" t="str">
        <f ca="1">IF(OR(VLOOKUP($A173,Mitglieder!$D$24:$BG$323,Z$303)="",$G173=""),"",VLOOKUP($A173,Mitglieder!$D$24:$BG$323,Z$303))</f>
        <v/>
      </c>
      <c r="AA173" s="54" t="str">
        <f ca="1">IF(OR(VLOOKUP($A173,Mitglieder!$D$24:$BG$323,AA$303)="",$G173=""),"",VLOOKUP($A173,Mitglieder!$D$24:$BG$323,AA$303))</f>
        <v/>
      </c>
      <c r="AB173" s="54" t="str">
        <f ca="1">IF(OR(VLOOKUP($A173,Mitglieder!$D$24:$BG$323,AB$303)="",$G173=""),"",VLOOKUP($A173,Mitglieder!$D$24:$BG$323,AB$303))</f>
        <v/>
      </c>
      <c r="AC173" s="54" t="str">
        <f ca="1">IF(OR(VLOOKUP($A173,Mitglieder!$D$24:$BG$323,AC$303)="",$G173=""),"",VLOOKUP($A173,Mitglieder!$D$24:$BG$323,AC$303))</f>
        <v/>
      </c>
      <c r="AD173" s="54" t="str">
        <f ca="1">IF(OR(VLOOKUP($A173,Mitglieder!$D$24:$BG$323,AD$303)="",$G173=""),"",VLOOKUP($A173,Mitglieder!$D$24:$BG$323,AD$303))</f>
        <v/>
      </c>
      <c r="AE173" s="54" t="str">
        <f ca="1">IF(OR(VLOOKUP($A173,Mitglieder!$D$24:$BG$323,AE$303)="",$G173=""),"",VLOOKUP($A173,Mitglieder!$D$24:$BG$323,AE$303))</f>
        <v/>
      </c>
      <c r="AF173" s="54" t="str">
        <f ca="1">IF(OR(VLOOKUP($A173,Mitglieder!$D$24:$BG$323,AF$303)="",$G173=""),"",VLOOKUP($A173,Mitglieder!$D$24:$BG$323,AF$303))</f>
        <v/>
      </c>
      <c r="AG173" s="54" t="str">
        <f ca="1">IF(OR(VLOOKUP($A173,Mitglieder!$D$24:$BG$323,AG$303)="",$G173=""),"",VLOOKUP($A173,Mitglieder!$D$24:$BG$323,AG$303))</f>
        <v/>
      </c>
      <c r="AH173" s="54" t="str">
        <f ca="1">IF(OR(VLOOKUP($A173,Mitglieder!$D$24:$BG$323,AH$303)="",$G173=""),"",VLOOKUP($A173,Mitglieder!$D$24:$BG$323,AH$303))</f>
        <v/>
      </c>
      <c r="AI173" s="54" t="str">
        <f ca="1">IF(OR(VLOOKUP($A173,Mitglieder!$D$24:$BG$323,AI$303)="",$G173=""),"",VLOOKUP($A173,Mitglieder!$D$24:$BG$323,AI$303))</f>
        <v/>
      </c>
      <c r="AJ173" s="54" t="str">
        <f ca="1">IF(OR(VLOOKUP($A173,Mitglieder!$D$24:$BG$323,AJ$303)="",$G173=""),"",VLOOKUP($A173,Mitglieder!$D$24:$BG$323,AJ$303))</f>
        <v/>
      </c>
      <c r="AK173" s="54" t="str">
        <f ca="1">IF(OR(VLOOKUP($A173,Mitglieder!$D$24:$BG$323,AK$303)="",$G173=""),"",VLOOKUP($A173,Mitglieder!$D$24:$BG$323,AK$303))</f>
        <v/>
      </c>
      <c r="AL173" s="54" t="str">
        <f ca="1">IF(OR(VLOOKUP($A173,Mitglieder!$D$24:$BG$323,AL$303)="",$G173=""),"",VLOOKUP($A173,Mitglieder!$D$24:$BG$323,AL$303))</f>
        <v/>
      </c>
      <c r="AM173" s="42" t="str">
        <f ca="1">IF($G173="","",VLOOKUP($A173,Mitglieder!$D$24:$BG$323,AM$303))</f>
        <v/>
      </c>
      <c r="AN173" s="54" t="str">
        <f ca="1">IF(OR(VLOOKUP($A173,Mitglieder!$D$24:$BG$323,AN$303)="",$G173=""),"",VLOOKUP($A173,Mitglieder!$D$24:$BG$323,AN$303))</f>
        <v/>
      </c>
      <c r="AO173" s="43" t="str">
        <f ca="1">IF($G173="","",TEXT(VLOOKUP($A173,Mitglieder!$D$24:$BG$323,AO$303),"TT.MM.JJJJ"))</f>
        <v/>
      </c>
      <c r="AP173" s="42" t="str">
        <f ca="1">IF($G173="","",VLOOKUP($A173,Mitglieder!$D$24:$BG$323,AP$303))</f>
        <v/>
      </c>
      <c r="AQ173" s="45" t="str">
        <f ca="1">IF($G173="","",TEXT(VLOOKUP($A173,Mitglieder!$D$24:$BG$323,AQ$303),"0.00"))</f>
        <v/>
      </c>
      <c r="AR173" s="54" t="str">
        <f ca="1">IF(OR(VLOOKUP($A173,Mitglieder!$D$24:$BG$323,AR$303)="",$G173=""),"",VLOOKUP($A173,Mitglieder!$D$24:$BG$323,AR$303))</f>
        <v/>
      </c>
      <c r="AS173" s="45" t="str">
        <f ca="1">IF($G173="","",TEXT(VLOOKUP($A173,Mitglieder!$D$24:$BG$323,AS$303),"0.00"))</f>
        <v/>
      </c>
      <c r="AT173" s="54" t="str">
        <f ca="1">IF(OR(VLOOKUP($A173,Mitglieder!$D$24:$BG$323,AT$303)="",$G173=""),"",VLOOKUP($A173,Mitglieder!$D$24:$BG$323,AT$303))</f>
        <v/>
      </c>
      <c r="AU173" s="45" t="str">
        <f ca="1">IF($G173="","",TEXT(VLOOKUP($A173,Mitglieder!$D$24:$BG$323,AU$303),"0.00"))</f>
        <v/>
      </c>
      <c r="AV173" s="45" t="str">
        <f ca="1">IF($G173="","",TEXT(VLOOKUP($A173,Mitglieder!$D$24:$BG$323,AV$303),"0.00"))</f>
        <v/>
      </c>
      <c r="AW173" s="42" t="str">
        <f ca="1">IF($G173="","",VLOOKUP($A173,Mitglieder!$D$24:$BG$323,AW$303))</f>
        <v/>
      </c>
      <c r="AX173" s="54" t="str">
        <f ca="1">IF(OR(VLOOKUP($A173,Mitglieder!$D$24:$BG$323,AX$303)="",$G173=""),"",VLOOKUP($A173,Mitglieder!$D$24:$BG$323,AX$303))</f>
        <v/>
      </c>
      <c r="AY173" s="75" t="str">
        <f t="shared" ca="1" si="4"/>
        <v/>
      </c>
      <c r="AZ173" s="43" t="str">
        <f ca="1">IF($G173="","",TEXT(VLOOKUP($A173,Mitglieder!$C$24:$BG$323,AZ$303),"TT.MM.JJJJ"))</f>
        <v/>
      </c>
      <c r="BA173" s="43" t="str">
        <f ca="1">IF($G173="","",TEXT(VLOOKUP($A173,Mitglieder!$C$24:$BG$323,BA$303),"TT.MM.JJJJ"))</f>
        <v/>
      </c>
      <c r="BB173" s="43" t="str">
        <f ca="1">IF($G173="","",TEXT(VLOOKUP($A173,Mitglieder!$C$24:$BG$323,BB$303),"TT.MM.JJJJ"))</f>
        <v/>
      </c>
      <c r="BC173" s="43" t="str">
        <f ca="1">IF($G173="","",TEXT(VLOOKUP($A173,Mitglieder!$C$24:$BG$323,BC$303),"TT.MM.JJJJ"))</f>
        <v/>
      </c>
      <c r="BD173" s="75" t="str">
        <f t="shared" ca="1" si="5"/>
        <v/>
      </c>
      <c r="BE173" s="42" t="str">
        <f ca="1">IF($G173="","",VLOOKUP($A173,Mitglieder!$D$24:$BG$323,BE$303))</f>
        <v/>
      </c>
      <c r="BF173" s="42" t="str">
        <f ca="1">IF($G173="","",VLOOKUP($A173,Mitglieder!$D$24:$BG$323,BF$303))</f>
        <v/>
      </c>
      <c r="BH173" s="75" t="str">
        <f ca="1">IF(G173="","",AY173+'Details Verein'!$D$25)</f>
        <v/>
      </c>
    </row>
    <row r="174" spans="1:60" x14ac:dyDescent="0.35">
      <c r="A174" s="42">
        <v>174</v>
      </c>
      <c r="B174" s="42"/>
      <c r="C174" s="42">
        <f ca="1">VLOOKUP($A174,Mitglieder!$D$24:$BA$323,C$303)</f>
        <v>1.0299999999999967</v>
      </c>
      <c r="D174" s="42"/>
      <c r="E174" s="42" t="str">
        <f ca="1">IF($G174="","",VLOOKUP($A174,Mitglieder!$D$24:$BG$323,E$303))</f>
        <v/>
      </c>
      <c r="F174" s="54" t="str">
        <f ca="1">IF(OR(VLOOKUP($A174,Mitglieder!$D$24:$BG$323,F$303)="",$G174=""),"",VLOOKUP($A174,Mitglieder!$D$24:$BG$323,F$303))</f>
        <v/>
      </c>
      <c r="G174" s="72" t="str">
        <f ca="1">IF(C174/ROUND(C174,0)=1,VLOOKUP($A174,Mitglieder!$D$24:$BA$323,G$303),"")</f>
        <v/>
      </c>
      <c r="H174" s="42" t="str">
        <f ca="1">IF($G174="","",VLOOKUP($A174,Mitglieder!$D$24:$BG$323,H$303))</f>
        <v/>
      </c>
      <c r="I174" s="54" t="str">
        <f ca="1">IF(OR(VLOOKUP($A174,Mitglieder!$D$24:$BG$323,I$303)="",$G174=""),"",VLOOKUP($A174,Mitglieder!$D$24:$BG$323,I$303))</f>
        <v/>
      </c>
      <c r="J174" s="42" t="str">
        <f ca="1">IF($G174="","",VLOOKUP($A174,Mitglieder!$D$24:$BG$323,J$303))</f>
        <v/>
      </c>
      <c r="K174" s="54" t="str">
        <f ca="1">IF(OR(VLOOKUP($A174,Mitglieder!$D$24:$BG$323,K$303)="",$G174=""),"",VLOOKUP($A174,Mitglieder!$D$24:$BG$323,K$303))</f>
        <v/>
      </c>
      <c r="L174" s="42" t="str">
        <f ca="1">IF($G174="","",VLOOKUP($A174,Mitglieder!$D$24:$BG$323,L$303))</f>
        <v/>
      </c>
      <c r="M174" s="42" t="str">
        <f ca="1">IF($G174="","",VLOOKUP($A174,Mitglieder!$D$24:$BG$323,M$303))</f>
        <v/>
      </c>
      <c r="N174" s="42" t="str">
        <f ca="1">IF($G174="","",VLOOKUP($A174,Mitglieder!$D$24:$BG$323,N$303))</f>
        <v/>
      </c>
      <c r="O174" s="42" t="str">
        <f ca="1">IF($G174="","",VLOOKUP($A174,Mitglieder!$D$24:$BG$323,O$303))</f>
        <v/>
      </c>
      <c r="P174" s="42" t="str">
        <f ca="1">IF($G174="","",VLOOKUP($A174,Mitglieder!$D$24:$BG$323,P$303))</f>
        <v/>
      </c>
      <c r="Q174" s="42" t="str">
        <f ca="1">IF($G174="","",VLOOKUP($A174,Mitglieder!$D$24:$BG$323,Q$303))</f>
        <v/>
      </c>
      <c r="R174" s="54" t="str">
        <f ca="1">IF(OR(VLOOKUP($A174,Mitglieder!$D$24:$BG$323,R$303)="",$G174=""),"",VLOOKUP($A174,Mitglieder!$D$24:$BG$323,R$303))</f>
        <v/>
      </c>
      <c r="S174" s="43" t="str">
        <f ca="1">IF($G174="","",TEXT(VLOOKUP($A174,Mitglieder!$D$24:$BG$323,S$303),"TT.MM.JJJJ"))</f>
        <v/>
      </c>
      <c r="T174" s="43" t="str">
        <f ca="1">IF($G174="","",TEXT(VLOOKUP($A174,Mitglieder!$D$24:$BG$323,T$303),"TT.MM.JJJJ"))</f>
        <v/>
      </c>
      <c r="U174" s="43" t="str">
        <f ca="1">IF($G174="","",TEXT(VLOOKUP($A174,Mitglieder!$D$24:$BG$323,U$303),"TT.MM.JJJJ"))</f>
        <v/>
      </c>
      <c r="V174" s="54" t="str">
        <f ca="1">IF(OR(VLOOKUP($A174,Mitglieder!$D$24:$BG$323,V$303)="",$G174=""),"",VLOOKUP($A174,Mitglieder!$D$24:$BG$323,V$303))</f>
        <v/>
      </c>
      <c r="W174" s="54" t="str">
        <f ca="1">IF(OR(VLOOKUP($A174,Mitglieder!$D$24:$BG$323,W$303)="",$G174=""),"",VLOOKUP($A174,Mitglieder!$D$24:$BG$323,W$303))</f>
        <v/>
      </c>
      <c r="X174" s="54" t="str">
        <f ca="1">IF(OR(VLOOKUP($A174,Mitglieder!$D$24:$BG$323,X$303)="",$G174=""),"",VLOOKUP($A174,Mitglieder!$D$24:$BG$323,X$303))</f>
        <v/>
      </c>
      <c r="Y174" s="54" t="str">
        <f ca="1">IF(OR(VLOOKUP($A174,Mitglieder!$D$24:$BG$323,Y$303)="",$G174=""),"",VLOOKUP($A174,Mitglieder!$D$24:$BG$323,Y$303))</f>
        <v/>
      </c>
      <c r="Z174" s="54" t="str">
        <f ca="1">IF(OR(VLOOKUP($A174,Mitglieder!$D$24:$BG$323,Z$303)="",$G174=""),"",VLOOKUP($A174,Mitglieder!$D$24:$BG$323,Z$303))</f>
        <v/>
      </c>
      <c r="AA174" s="54" t="str">
        <f ca="1">IF(OR(VLOOKUP($A174,Mitglieder!$D$24:$BG$323,AA$303)="",$G174=""),"",VLOOKUP($A174,Mitglieder!$D$24:$BG$323,AA$303))</f>
        <v/>
      </c>
      <c r="AB174" s="54" t="str">
        <f ca="1">IF(OR(VLOOKUP($A174,Mitglieder!$D$24:$BG$323,AB$303)="",$G174=""),"",VLOOKUP($A174,Mitglieder!$D$24:$BG$323,AB$303))</f>
        <v/>
      </c>
      <c r="AC174" s="54" t="str">
        <f ca="1">IF(OR(VLOOKUP($A174,Mitglieder!$D$24:$BG$323,AC$303)="",$G174=""),"",VLOOKUP($A174,Mitglieder!$D$24:$BG$323,AC$303))</f>
        <v/>
      </c>
      <c r="AD174" s="54" t="str">
        <f ca="1">IF(OR(VLOOKUP($A174,Mitglieder!$D$24:$BG$323,AD$303)="",$G174=""),"",VLOOKUP($A174,Mitglieder!$D$24:$BG$323,AD$303))</f>
        <v/>
      </c>
      <c r="AE174" s="54" t="str">
        <f ca="1">IF(OR(VLOOKUP($A174,Mitglieder!$D$24:$BG$323,AE$303)="",$G174=""),"",VLOOKUP($A174,Mitglieder!$D$24:$BG$323,AE$303))</f>
        <v/>
      </c>
      <c r="AF174" s="54" t="str">
        <f ca="1">IF(OR(VLOOKUP($A174,Mitglieder!$D$24:$BG$323,AF$303)="",$G174=""),"",VLOOKUP($A174,Mitglieder!$D$24:$BG$323,AF$303))</f>
        <v/>
      </c>
      <c r="AG174" s="54" t="str">
        <f ca="1">IF(OR(VLOOKUP($A174,Mitglieder!$D$24:$BG$323,AG$303)="",$G174=""),"",VLOOKUP($A174,Mitglieder!$D$24:$BG$323,AG$303))</f>
        <v/>
      </c>
      <c r="AH174" s="54" t="str">
        <f ca="1">IF(OR(VLOOKUP($A174,Mitglieder!$D$24:$BG$323,AH$303)="",$G174=""),"",VLOOKUP($A174,Mitglieder!$D$24:$BG$323,AH$303))</f>
        <v/>
      </c>
      <c r="AI174" s="54" t="str">
        <f ca="1">IF(OR(VLOOKUP($A174,Mitglieder!$D$24:$BG$323,AI$303)="",$G174=""),"",VLOOKUP($A174,Mitglieder!$D$24:$BG$323,AI$303))</f>
        <v/>
      </c>
      <c r="AJ174" s="54" t="str">
        <f ca="1">IF(OR(VLOOKUP($A174,Mitglieder!$D$24:$BG$323,AJ$303)="",$G174=""),"",VLOOKUP($A174,Mitglieder!$D$24:$BG$323,AJ$303))</f>
        <v/>
      </c>
      <c r="AK174" s="54" t="str">
        <f ca="1">IF(OR(VLOOKUP($A174,Mitglieder!$D$24:$BG$323,AK$303)="",$G174=""),"",VLOOKUP($A174,Mitglieder!$D$24:$BG$323,AK$303))</f>
        <v/>
      </c>
      <c r="AL174" s="54" t="str">
        <f ca="1">IF(OR(VLOOKUP($A174,Mitglieder!$D$24:$BG$323,AL$303)="",$G174=""),"",VLOOKUP($A174,Mitglieder!$D$24:$BG$323,AL$303))</f>
        <v/>
      </c>
      <c r="AM174" s="42" t="str">
        <f ca="1">IF($G174="","",VLOOKUP($A174,Mitglieder!$D$24:$BG$323,AM$303))</f>
        <v/>
      </c>
      <c r="AN174" s="54" t="str">
        <f ca="1">IF(OR(VLOOKUP($A174,Mitglieder!$D$24:$BG$323,AN$303)="",$G174=""),"",VLOOKUP($A174,Mitglieder!$D$24:$BG$323,AN$303))</f>
        <v/>
      </c>
      <c r="AO174" s="43" t="str">
        <f ca="1">IF($G174="","",TEXT(VLOOKUP($A174,Mitglieder!$D$24:$BG$323,AO$303),"TT.MM.JJJJ"))</f>
        <v/>
      </c>
      <c r="AP174" s="42" t="str">
        <f ca="1">IF($G174="","",VLOOKUP($A174,Mitglieder!$D$24:$BG$323,AP$303))</f>
        <v/>
      </c>
      <c r="AQ174" s="45" t="str">
        <f ca="1">IF($G174="","",TEXT(VLOOKUP($A174,Mitglieder!$D$24:$BG$323,AQ$303),"0.00"))</f>
        <v/>
      </c>
      <c r="AR174" s="54" t="str">
        <f ca="1">IF(OR(VLOOKUP($A174,Mitglieder!$D$24:$BG$323,AR$303)="",$G174=""),"",VLOOKUP($A174,Mitglieder!$D$24:$BG$323,AR$303))</f>
        <v/>
      </c>
      <c r="AS174" s="45" t="str">
        <f ca="1">IF($G174="","",TEXT(VLOOKUP($A174,Mitglieder!$D$24:$BG$323,AS$303),"0.00"))</f>
        <v/>
      </c>
      <c r="AT174" s="54" t="str">
        <f ca="1">IF(OR(VLOOKUP($A174,Mitglieder!$D$24:$BG$323,AT$303)="",$G174=""),"",VLOOKUP($A174,Mitglieder!$D$24:$BG$323,AT$303))</f>
        <v/>
      </c>
      <c r="AU174" s="45" t="str">
        <f ca="1">IF($G174="","",TEXT(VLOOKUP($A174,Mitglieder!$D$24:$BG$323,AU$303),"0.00"))</f>
        <v/>
      </c>
      <c r="AV174" s="45" t="str">
        <f ca="1">IF($G174="","",TEXT(VLOOKUP($A174,Mitglieder!$D$24:$BG$323,AV$303),"0.00"))</f>
        <v/>
      </c>
      <c r="AW174" s="42" t="str">
        <f ca="1">IF($G174="","",VLOOKUP($A174,Mitglieder!$D$24:$BG$323,AW$303))</f>
        <v/>
      </c>
      <c r="AX174" s="54" t="str">
        <f ca="1">IF(OR(VLOOKUP($A174,Mitglieder!$D$24:$BG$323,AX$303)="",$G174=""),"",VLOOKUP($A174,Mitglieder!$D$24:$BG$323,AX$303))</f>
        <v/>
      </c>
      <c r="AY174" s="75" t="str">
        <f t="shared" ca="1" si="4"/>
        <v/>
      </c>
      <c r="AZ174" s="43" t="str">
        <f ca="1">IF($G174="","",TEXT(VLOOKUP($A174,Mitglieder!$C$24:$BG$323,AZ$303),"TT.MM.JJJJ"))</f>
        <v/>
      </c>
      <c r="BA174" s="43" t="str">
        <f ca="1">IF($G174="","",TEXT(VLOOKUP($A174,Mitglieder!$C$24:$BG$323,BA$303),"TT.MM.JJJJ"))</f>
        <v/>
      </c>
      <c r="BB174" s="43" t="str">
        <f ca="1">IF($G174="","",TEXT(VLOOKUP($A174,Mitglieder!$C$24:$BG$323,BB$303),"TT.MM.JJJJ"))</f>
        <v/>
      </c>
      <c r="BC174" s="43" t="str">
        <f ca="1">IF($G174="","",TEXT(VLOOKUP($A174,Mitglieder!$C$24:$BG$323,BC$303),"TT.MM.JJJJ"))</f>
        <v/>
      </c>
      <c r="BD174" s="75" t="str">
        <f t="shared" ca="1" si="5"/>
        <v/>
      </c>
      <c r="BE174" s="42" t="str">
        <f ca="1">IF($G174="","",VLOOKUP($A174,Mitglieder!$D$24:$BG$323,BE$303))</f>
        <v/>
      </c>
      <c r="BF174" s="42" t="str">
        <f ca="1">IF($G174="","",VLOOKUP($A174,Mitglieder!$D$24:$BG$323,BF$303))</f>
        <v/>
      </c>
      <c r="BH174" s="75" t="str">
        <f ca="1">IF(G174="","",AY174+'Details Verein'!$D$25)</f>
        <v/>
      </c>
    </row>
    <row r="175" spans="1:60" x14ac:dyDescent="0.35">
      <c r="A175" s="42">
        <v>175</v>
      </c>
      <c r="B175" s="42"/>
      <c r="C175" s="42">
        <f ca="1">VLOOKUP($A175,Mitglieder!$D$24:$BA$323,C$303)</f>
        <v>1.0299999999999967</v>
      </c>
      <c r="D175" s="42"/>
      <c r="E175" s="42" t="str">
        <f ca="1">IF($G175="","",VLOOKUP($A175,Mitglieder!$D$24:$BG$323,E$303))</f>
        <v/>
      </c>
      <c r="F175" s="54" t="str">
        <f ca="1">IF(OR(VLOOKUP($A175,Mitglieder!$D$24:$BG$323,F$303)="",$G175=""),"",VLOOKUP($A175,Mitglieder!$D$24:$BG$323,F$303))</f>
        <v/>
      </c>
      <c r="G175" s="72" t="str">
        <f ca="1">IF(C175/ROUND(C175,0)=1,VLOOKUP($A175,Mitglieder!$D$24:$BA$323,G$303),"")</f>
        <v/>
      </c>
      <c r="H175" s="42" t="str">
        <f ca="1">IF($G175="","",VLOOKUP($A175,Mitglieder!$D$24:$BG$323,H$303))</f>
        <v/>
      </c>
      <c r="I175" s="54" t="str">
        <f ca="1">IF(OR(VLOOKUP($A175,Mitglieder!$D$24:$BG$323,I$303)="",$G175=""),"",VLOOKUP($A175,Mitglieder!$D$24:$BG$323,I$303))</f>
        <v/>
      </c>
      <c r="J175" s="42" t="str">
        <f ca="1">IF($G175="","",VLOOKUP($A175,Mitglieder!$D$24:$BG$323,J$303))</f>
        <v/>
      </c>
      <c r="K175" s="54" t="str">
        <f ca="1">IF(OR(VLOOKUP($A175,Mitglieder!$D$24:$BG$323,K$303)="",$G175=""),"",VLOOKUP($A175,Mitglieder!$D$24:$BG$323,K$303))</f>
        <v/>
      </c>
      <c r="L175" s="42" t="str">
        <f ca="1">IF($G175="","",VLOOKUP($A175,Mitglieder!$D$24:$BG$323,L$303))</f>
        <v/>
      </c>
      <c r="M175" s="42" t="str">
        <f ca="1">IF($G175="","",VLOOKUP($A175,Mitglieder!$D$24:$BG$323,M$303))</f>
        <v/>
      </c>
      <c r="N175" s="42" t="str">
        <f ca="1">IF($G175="","",VLOOKUP($A175,Mitglieder!$D$24:$BG$323,N$303))</f>
        <v/>
      </c>
      <c r="O175" s="42" t="str">
        <f ca="1">IF($G175="","",VLOOKUP($A175,Mitglieder!$D$24:$BG$323,O$303))</f>
        <v/>
      </c>
      <c r="P175" s="42" t="str">
        <f ca="1">IF($G175="","",VLOOKUP($A175,Mitglieder!$D$24:$BG$323,P$303))</f>
        <v/>
      </c>
      <c r="Q175" s="42" t="str">
        <f ca="1">IF($G175="","",VLOOKUP($A175,Mitglieder!$D$24:$BG$323,Q$303))</f>
        <v/>
      </c>
      <c r="R175" s="54" t="str">
        <f ca="1">IF(OR(VLOOKUP($A175,Mitglieder!$D$24:$BG$323,R$303)="",$G175=""),"",VLOOKUP($A175,Mitglieder!$D$24:$BG$323,R$303))</f>
        <v/>
      </c>
      <c r="S175" s="43" t="str">
        <f ca="1">IF($G175="","",TEXT(VLOOKUP($A175,Mitglieder!$D$24:$BG$323,S$303),"TT.MM.JJJJ"))</f>
        <v/>
      </c>
      <c r="T175" s="43" t="str">
        <f ca="1">IF($G175="","",TEXT(VLOOKUP($A175,Mitglieder!$D$24:$BG$323,T$303),"TT.MM.JJJJ"))</f>
        <v/>
      </c>
      <c r="U175" s="43" t="str">
        <f ca="1">IF($G175="","",TEXT(VLOOKUP($A175,Mitglieder!$D$24:$BG$323,U$303),"TT.MM.JJJJ"))</f>
        <v/>
      </c>
      <c r="V175" s="54" t="str">
        <f ca="1">IF(OR(VLOOKUP($A175,Mitglieder!$D$24:$BG$323,V$303)="",$G175=""),"",VLOOKUP($A175,Mitglieder!$D$24:$BG$323,V$303))</f>
        <v/>
      </c>
      <c r="W175" s="54" t="str">
        <f ca="1">IF(OR(VLOOKUP($A175,Mitglieder!$D$24:$BG$323,W$303)="",$G175=""),"",VLOOKUP($A175,Mitglieder!$D$24:$BG$323,W$303))</f>
        <v/>
      </c>
      <c r="X175" s="54" t="str">
        <f ca="1">IF(OR(VLOOKUP($A175,Mitglieder!$D$24:$BG$323,X$303)="",$G175=""),"",VLOOKUP($A175,Mitglieder!$D$24:$BG$323,X$303))</f>
        <v/>
      </c>
      <c r="Y175" s="54" t="str">
        <f ca="1">IF(OR(VLOOKUP($A175,Mitglieder!$D$24:$BG$323,Y$303)="",$G175=""),"",VLOOKUP($A175,Mitglieder!$D$24:$BG$323,Y$303))</f>
        <v/>
      </c>
      <c r="Z175" s="54" t="str">
        <f ca="1">IF(OR(VLOOKUP($A175,Mitglieder!$D$24:$BG$323,Z$303)="",$G175=""),"",VLOOKUP($A175,Mitglieder!$D$24:$BG$323,Z$303))</f>
        <v/>
      </c>
      <c r="AA175" s="54" t="str">
        <f ca="1">IF(OR(VLOOKUP($A175,Mitglieder!$D$24:$BG$323,AA$303)="",$G175=""),"",VLOOKUP($A175,Mitglieder!$D$24:$BG$323,AA$303))</f>
        <v/>
      </c>
      <c r="AB175" s="54" t="str">
        <f ca="1">IF(OR(VLOOKUP($A175,Mitglieder!$D$24:$BG$323,AB$303)="",$G175=""),"",VLOOKUP($A175,Mitglieder!$D$24:$BG$323,AB$303))</f>
        <v/>
      </c>
      <c r="AC175" s="54" t="str">
        <f ca="1">IF(OR(VLOOKUP($A175,Mitglieder!$D$24:$BG$323,AC$303)="",$G175=""),"",VLOOKUP($A175,Mitglieder!$D$24:$BG$323,AC$303))</f>
        <v/>
      </c>
      <c r="AD175" s="54" t="str">
        <f ca="1">IF(OR(VLOOKUP($A175,Mitglieder!$D$24:$BG$323,AD$303)="",$G175=""),"",VLOOKUP($A175,Mitglieder!$D$24:$BG$323,AD$303))</f>
        <v/>
      </c>
      <c r="AE175" s="54" t="str">
        <f ca="1">IF(OR(VLOOKUP($A175,Mitglieder!$D$24:$BG$323,AE$303)="",$G175=""),"",VLOOKUP($A175,Mitglieder!$D$24:$BG$323,AE$303))</f>
        <v/>
      </c>
      <c r="AF175" s="54" t="str">
        <f ca="1">IF(OR(VLOOKUP($A175,Mitglieder!$D$24:$BG$323,AF$303)="",$G175=""),"",VLOOKUP($A175,Mitglieder!$D$24:$BG$323,AF$303))</f>
        <v/>
      </c>
      <c r="AG175" s="54" t="str">
        <f ca="1">IF(OR(VLOOKUP($A175,Mitglieder!$D$24:$BG$323,AG$303)="",$G175=""),"",VLOOKUP($A175,Mitglieder!$D$24:$BG$323,AG$303))</f>
        <v/>
      </c>
      <c r="AH175" s="54" t="str">
        <f ca="1">IF(OR(VLOOKUP($A175,Mitglieder!$D$24:$BG$323,AH$303)="",$G175=""),"",VLOOKUP($A175,Mitglieder!$D$24:$BG$323,AH$303))</f>
        <v/>
      </c>
      <c r="AI175" s="54" t="str">
        <f ca="1">IF(OR(VLOOKUP($A175,Mitglieder!$D$24:$BG$323,AI$303)="",$G175=""),"",VLOOKUP($A175,Mitglieder!$D$24:$BG$323,AI$303))</f>
        <v/>
      </c>
      <c r="AJ175" s="54" t="str">
        <f ca="1">IF(OR(VLOOKUP($A175,Mitglieder!$D$24:$BG$323,AJ$303)="",$G175=""),"",VLOOKUP($A175,Mitglieder!$D$24:$BG$323,AJ$303))</f>
        <v/>
      </c>
      <c r="AK175" s="54" t="str">
        <f ca="1">IF(OR(VLOOKUP($A175,Mitglieder!$D$24:$BG$323,AK$303)="",$G175=""),"",VLOOKUP($A175,Mitglieder!$D$24:$BG$323,AK$303))</f>
        <v/>
      </c>
      <c r="AL175" s="54" t="str">
        <f ca="1">IF(OR(VLOOKUP($A175,Mitglieder!$D$24:$BG$323,AL$303)="",$G175=""),"",VLOOKUP($A175,Mitglieder!$D$24:$BG$323,AL$303))</f>
        <v/>
      </c>
      <c r="AM175" s="42" t="str">
        <f ca="1">IF($G175="","",VLOOKUP($A175,Mitglieder!$D$24:$BG$323,AM$303))</f>
        <v/>
      </c>
      <c r="AN175" s="54" t="str">
        <f ca="1">IF(OR(VLOOKUP($A175,Mitglieder!$D$24:$BG$323,AN$303)="",$G175=""),"",VLOOKUP($A175,Mitglieder!$D$24:$BG$323,AN$303))</f>
        <v/>
      </c>
      <c r="AO175" s="43" t="str">
        <f ca="1">IF($G175="","",TEXT(VLOOKUP($A175,Mitglieder!$D$24:$BG$323,AO$303),"TT.MM.JJJJ"))</f>
        <v/>
      </c>
      <c r="AP175" s="42" t="str">
        <f ca="1">IF($G175="","",VLOOKUP($A175,Mitglieder!$D$24:$BG$323,AP$303))</f>
        <v/>
      </c>
      <c r="AQ175" s="45" t="str">
        <f ca="1">IF($G175="","",TEXT(VLOOKUP($A175,Mitglieder!$D$24:$BG$323,AQ$303),"0.00"))</f>
        <v/>
      </c>
      <c r="AR175" s="54" t="str">
        <f ca="1">IF(OR(VLOOKUP($A175,Mitglieder!$D$24:$BG$323,AR$303)="",$G175=""),"",VLOOKUP($A175,Mitglieder!$D$24:$BG$323,AR$303))</f>
        <v/>
      </c>
      <c r="AS175" s="45" t="str">
        <f ca="1">IF($G175="","",TEXT(VLOOKUP($A175,Mitglieder!$D$24:$BG$323,AS$303),"0.00"))</f>
        <v/>
      </c>
      <c r="AT175" s="54" t="str">
        <f ca="1">IF(OR(VLOOKUP($A175,Mitglieder!$D$24:$BG$323,AT$303)="",$G175=""),"",VLOOKUP($A175,Mitglieder!$D$24:$BG$323,AT$303))</f>
        <v/>
      </c>
      <c r="AU175" s="45" t="str">
        <f ca="1">IF($G175="","",TEXT(VLOOKUP($A175,Mitglieder!$D$24:$BG$323,AU$303),"0.00"))</f>
        <v/>
      </c>
      <c r="AV175" s="45" t="str">
        <f ca="1">IF($G175="","",TEXT(VLOOKUP($A175,Mitglieder!$D$24:$BG$323,AV$303),"0.00"))</f>
        <v/>
      </c>
      <c r="AW175" s="42" t="str">
        <f ca="1">IF($G175="","",VLOOKUP($A175,Mitglieder!$D$24:$BG$323,AW$303))</f>
        <v/>
      </c>
      <c r="AX175" s="54" t="str">
        <f ca="1">IF(OR(VLOOKUP($A175,Mitglieder!$D$24:$BG$323,AX$303)="",$G175=""),"",VLOOKUP($A175,Mitglieder!$D$24:$BG$323,AX$303))</f>
        <v/>
      </c>
      <c r="AY175" s="75" t="str">
        <f t="shared" ca="1" si="4"/>
        <v/>
      </c>
      <c r="AZ175" s="43" t="str">
        <f ca="1">IF($G175="","",TEXT(VLOOKUP($A175,Mitglieder!$C$24:$BG$323,AZ$303),"TT.MM.JJJJ"))</f>
        <v/>
      </c>
      <c r="BA175" s="43" t="str">
        <f ca="1">IF($G175="","",TEXT(VLOOKUP($A175,Mitglieder!$C$24:$BG$323,BA$303),"TT.MM.JJJJ"))</f>
        <v/>
      </c>
      <c r="BB175" s="43" t="str">
        <f ca="1">IF($G175="","",TEXT(VLOOKUP($A175,Mitglieder!$C$24:$BG$323,BB$303),"TT.MM.JJJJ"))</f>
        <v/>
      </c>
      <c r="BC175" s="43" t="str">
        <f ca="1">IF($G175="","",TEXT(VLOOKUP($A175,Mitglieder!$C$24:$BG$323,BC$303),"TT.MM.JJJJ"))</f>
        <v/>
      </c>
      <c r="BD175" s="75" t="str">
        <f t="shared" ca="1" si="5"/>
        <v/>
      </c>
      <c r="BE175" s="42" t="str">
        <f ca="1">IF($G175="","",VLOOKUP($A175,Mitglieder!$D$24:$BG$323,BE$303))</f>
        <v/>
      </c>
      <c r="BF175" s="42" t="str">
        <f ca="1">IF($G175="","",VLOOKUP($A175,Mitglieder!$D$24:$BG$323,BF$303))</f>
        <v/>
      </c>
      <c r="BH175" s="75" t="str">
        <f ca="1">IF(G175="","",AY175+'Details Verein'!$D$25)</f>
        <v/>
      </c>
    </row>
    <row r="176" spans="1:60" x14ac:dyDescent="0.35">
      <c r="A176" s="42">
        <v>176</v>
      </c>
      <c r="B176" s="42"/>
      <c r="C176" s="42">
        <f ca="1">VLOOKUP($A176,Mitglieder!$D$24:$BA$323,C$303)</f>
        <v>1.0299999999999967</v>
      </c>
      <c r="D176" s="42"/>
      <c r="E176" s="42" t="str">
        <f ca="1">IF($G176="","",VLOOKUP($A176,Mitglieder!$D$24:$BG$323,E$303))</f>
        <v/>
      </c>
      <c r="F176" s="54" t="str">
        <f ca="1">IF(OR(VLOOKUP($A176,Mitglieder!$D$24:$BG$323,F$303)="",$G176=""),"",VLOOKUP($A176,Mitglieder!$D$24:$BG$323,F$303))</f>
        <v/>
      </c>
      <c r="G176" s="72" t="str">
        <f ca="1">IF(C176/ROUND(C176,0)=1,VLOOKUP($A176,Mitglieder!$D$24:$BA$323,G$303),"")</f>
        <v/>
      </c>
      <c r="H176" s="42" t="str">
        <f ca="1">IF($G176="","",VLOOKUP($A176,Mitglieder!$D$24:$BG$323,H$303))</f>
        <v/>
      </c>
      <c r="I176" s="54" t="str">
        <f ca="1">IF(OR(VLOOKUP($A176,Mitglieder!$D$24:$BG$323,I$303)="",$G176=""),"",VLOOKUP($A176,Mitglieder!$D$24:$BG$323,I$303))</f>
        <v/>
      </c>
      <c r="J176" s="42" t="str">
        <f ca="1">IF($G176="","",VLOOKUP($A176,Mitglieder!$D$24:$BG$323,J$303))</f>
        <v/>
      </c>
      <c r="K176" s="54" t="str">
        <f ca="1">IF(OR(VLOOKUP($A176,Mitglieder!$D$24:$BG$323,K$303)="",$G176=""),"",VLOOKUP($A176,Mitglieder!$D$24:$BG$323,K$303))</f>
        <v/>
      </c>
      <c r="L176" s="42" t="str">
        <f ca="1">IF($G176="","",VLOOKUP($A176,Mitglieder!$D$24:$BG$323,L$303))</f>
        <v/>
      </c>
      <c r="M176" s="42" t="str">
        <f ca="1">IF($G176="","",VLOOKUP($A176,Mitglieder!$D$24:$BG$323,M$303))</f>
        <v/>
      </c>
      <c r="N176" s="42" t="str">
        <f ca="1">IF($G176="","",VLOOKUP($A176,Mitglieder!$D$24:$BG$323,N$303))</f>
        <v/>
      </c>
      <c r="O176" s="42" t="str">
        <f ca="1">IF($G176="","",VLOOKUP($A176,Mitglieder!$D$24:$BG$323,O$303))</f>
        <v/>
      </c>
      <c r="P176" s="42" t="str">
        <f ca="1">IF($G176="","",VLOOKUP($A176,Mitglieder!$D$24:$BG$323,P$303))</f>
        <v/>
      </c>
      <c r="Q176" s="42" t="str">
        <f ca="1">IF($G176="","",VLOOKUP($A176,Mitglieder!$D$24:$BG$323,Q$303))</f>
        <v/>
      </c>
      <c r="R176" s="54" t="str">
        <f ca="1">IF(OR(VLOOKUP($A176,Mitglieder!$D$24:$BG$323,R$303)="",$G176=""),"",VLOOKUP($A176,Mitglieder!$D$24:$BG$323,R$303))</f>
        <v/>
      </c>
      <c r="S176" s="43" t="str">
        <f ca="1">IF($G176="","",TEXT(VLOOKUP($A176,Mitglieder!$D$24:$BG$323,S$303),"TT.MM.JJJJ"))</f>
        <v/>
      </c>
      <c r="T176" s="43" t="str">
        <f ca="1">IF($G176="","",TEXT(VLOOKUP($A176,Mitglieder!$D$24:$BG$323,T$303),"TT.MM.JJJJ"))</f>
        <v/>
      </c>
      <c r="U176" s="43" t="str">
        <f ca="1">IF($G176="","",TEXT(VLOOKUP($A176,Mitglieder!$D$24:$BG$323,U$303),"TT.MM.JJJJ"))</f>
        <v/>
      </c>
      <c r="V176" s="54" t="str">
        <f ca="1">IF(OR(VLOOKUP($A176,Mitglieder!$D$24:$BG$323,V$303)="",$G176=""),"",VLOOKUP($A176,Mitglieder!$D$24:$BG$323,V$303))</f>
        <v/>
      </c>
      <c r="W176" s="54" t="str">
        <f ca="1">IF(OR(VLOOKUP($A176,Mitglieder!$D$24:$BG$323,W$303)="",$G176=""),"",VLOOKUP($A176,Mitglieder!$D$24:$BG$323,W$303))</f>
        <v/>
      </c>
      <c r="X176" s="54" t="str">
        <f ca="1">IF(OR(VLOOKUP($A176,Mitglieder!$D$24:$BG$323,X$303)="",$G176=""),"",VLOOKUP($A176,Mitglieder!$D$24:$BG$323,X$303))</f>
        <v/>
      </c>
      <c r="Y176" s="54" t="str">
        <f ca="1">IF(OR(VLOOKUP($A176,Mitglieder!$D$24:$BG$323,Y$303)="",$G176=""),"",VLOOKUP($A176,Mitglieder!$D$24:$BG$323,Y$303))</f>
        <v/>
      </c>
      <c r="Z176" s="54" t="str">
        <f ca="1">IF(OR(VLOOKUP($A176,Mitglieder!$D$24:$BG$323,Z$303)="",$G176=""),"",VLOOKUP($A176,Mitglieder!$D$24:$BG$323,Z$303))</f>
        <v/>
      </c>
      <c r="AA176" s="54" t="str">
        <f ca="1">IF(OR(VLOOKUP($A176,Mitglieder!$D$24:$BG$323,AA$303)="",$G176=""),"",VLOOKUP($A176,Mitglieder!$D$24:$BG$323,AA$303))</f>
        <v/>
      </c>
      <c r="AB176" s="54" t="str">
        <f ca="1">IF(OR(VLOOKUP($A176,Mitglieder!$D$24:$BG$323,AB$303)="",$G176=""),"",VLOOKUP($A176,Mitglieder!$D$24:$BG$323,AB$303))</f>
        <v/>
      </c>
      <c r="AC176" s="54" t="str">
        <f ca="1">IF(OR(VLOOKUP($A176,Mitglieder!$D$24:$BG$323,AC$303)="",$G176=""),"",VLOOKUP($A176,Mitglieder!$D$24:$BG$323,AC$303))</f>
        <v/>
      </c>
      <c r="AD176" s="54" t="str">
        <f ca="1">IF(OR(VLOOKUP($A176,Mitglieder!$D$24:$BG$323,AD$303)="",$G176=""),"",VLOOKUP($A176,Mitglieder!$D$24:$BG$323,AD$303))</f>
        <v/>
      </c>
      <c r="AE176" s="54" t="str">
        <f ca="1">IF(OR(VLOOKUP($A176,Mitglieder!$D$24:$BG$323,AE$303)="",$G176=""),"",VLOOKUP($A176,Mitglieder!$D$24:$BG$323,AE$303))</f>
        <v/>
      </c>
      <c r="AF176" s="54" t="str">
        <f ca="1">IF(OR(VLOOKUP($A176,Mitglieder!$D$24:$BG$323,AF$303)="",$G176=""),"",VLOOKUP($A176,Mitglieder!$D$24:$BG$323,AF$303))</f>
        <v/>
      </c>
      <c r="AG176" s="54" t="str">
        <f ca="1">IF(OR(VLOOKUP($A176,Mitglieder!$D$24:$BG$323,AG$303)="",$G176=""),"",VLOOKUP($A176,Mitglieder!$D$24:$BG$323,AG$303))</f>
        <v/>
      </c>
      <c r="AH176" s="54" t="str">
        <f ca="1">IF(OR(VLOOKUP($A176,Mitglieder!$D$24:$BG$323,AH$303)="",$G176=""),"",VLOOKUP($A176,Mitglieder!$D$24:$BG$323,AH$303))</f>
        <v/>
      </c>
      <c r="AI176" s="54" t="str">
        <f ca="1">IF(OR(VLOOKUP($A176,Mitglieder!$D$24:$BG$323,AI$303)="",$G176=""),"",VLOOKUP($A176,Mitglieder!$D$24:$BG$323,AI$303))</f>
        <v/>
      </c>
      <c r="AJ176" s="54" t="str">
        <f ca="1">IF(OR(VLOOKUP($A176,Mitglieder!$D$24:$BG$323,AJ$303)="",$G176=""),"",VLOOKUP($A176,Mitglieder!$D$24:$BG$323,AJ$303))</f>
        <v/>
      </c>
      <c r="AK176" s="54" t="str">
        <f ca="1">IF(OR(VLOOKUP($A176,Mitglieder!$D$24:$BG$323,AK$303)="",$G176=""),"",VLOOKUP($A176,Mitglieder!$D$24:$BG$323,AK$303))</f>
        <v/>
      </c>
      <c r="AL176" s="54" t="str">
        <f ca="1">IF(OR(VLOOKUP($A176,Mitglieder!$D$24:$BG$323,AL$303)="",$G176=""),"",VLOOKUP($A176,Mitglieder!$D$24:$BG$323,AL$303))</f>
        <v/>
      </c>
      <c r="AM176" s="42" t="str">
        <f ca="1">IF($G176="","",VLOOKUP($A176,Mitglieder!$D$24:$BG$323,AM$303))</f>
        <v/>
      </c>
      <c r="AN176" s="54" t="str">
        <f ca="1">IF(OR(VLOOKUP($A176,Mitglieder!$D$24:$BG$323,AN$303)="",$G176=""),"",VLOOKUP($A176,Mitglieder!$D$24:$BG$323,AN$303))</f>
        <v/>
      </c>
      <c r="AO176" s="43" t="str">
        <f ca="1">IF($G176="","",TEXT(VLOOKUP($A176,Mitglieder!$D$24:$BG$323,AO$303),"TT.MM.JJJJ"))</f>
        <v/>
      </c>
      <c r="AP176" s="42" t="str">
        <f ca="1">IF($G176="","",VLOOKUP($A176,Mitglieder!$D$24:$BG$323,AP$303))</f>
        <v/>
      </c>
      <c r="AQ176" s="45" t="str">
        <f ca="1">IF($G176="","",TEXT(VLOOKUP($A176,Mitglieder!$D$24:$BG$323,AQ$303),"0.00"))</f>
        <v/>
      </c>
      <c r="AR176" s="54" t="str">
        <f ca="1">IF(OR(VLOOKUP($A176,Mitglieder!$D$24:$BG$323,AR$303)="",$G176=""),"",VLOOKUP($A176,Mitglieder!$D$24:$BG$323,AR$303))</f>
        <v/>
      </c>
      <c r="AS176" s="45" t="str">
        <f ca="1">IF($G176="","",TEXT(VLOOKUP($A176,Mitglieder!$D$24:$BG$323,AS$303),"0.00"))</f>
        <v/>
      </c>
      <c r="AT176" s="54" t="str">
        <f ca="1">IF(OR(VLOOKUP($A176,Mitglieder!$D$24:$BG$323,AT$303)="",$G176=""),"",VLOOKUP($A176,Mitglieder!$D$24:$BG$323,AT$303))</f>
        <v/>
      </c>
      <c r="AU176" s="45" t="str">
        <f ca="1">IF($G176="","",TEXT(VLOOKUP($A176,Mitglieder!$D$24:$BG$323,AU$303),"0.00"))</f>
        <v/>
      </c>
      <c r="AV176" s="45" t="str">
        <f ca="1">IF($G176="","",TEXT(VLOOKUP($A176,Mitglieder!$D$24:$BG$323,AV$303),"0.00"))</f>
        <v/>
      </c>
      <c r="AW176" s="42" t="str">
        <f ca="1">IF($G176="","",VLOOKUP($A176,Mitglieder!$D$24:$BG$323,AW$303))</f>
        <v/>
      </c>
      <c r="AX176" s="54" t="str">
        <f ca="1">IF(OR(VLOOKUP($A176,Mitglieder!$D$24:$BG$323,AX$303)="",$G176=""),"",VLOOKUP($A176,Mitglieder!$D$24:$BG$323,AX$303))</f>
        <v/>
      </c>
      <c r="AY176" s="75" t="str">
        <f t="shared" ca="1" si="4"/>
        <v/>
      </c>
      <c r="AZ176" s="43" t="str">
        <f ca="1">IF($G176="","",TEXT(VLOOKUP($A176,Mitglieder!$C$24:$BG$323,AZ$303),"TT.MM.JJJJ"))</f>
        <v/>
      </c>
      <c r="BA176" s="43" t="str">
        <f ca="1">IF($G176="","",TEXT(VLOOKUP($A176,Mitglieder!$C$24:$BG$323,BA$303),"TT.MM.JJJJ"))</f>
        <v/>
      </c>
      <c r="BB176" s="43" t="str">
        <f ca="1">IF($G176="","",TEXT(VLOOKUP($A176,Mitglieder!$C$24:$BG$323,BB$303),"TT.MM.JJJJ"))</f>
        <v/>
      </c>
      <c r="BC176" s="43" t="str">
        <f ca="1">IF($G176="","",TEXT(VLOOKUP($A176,Mitglieder!$C$24:$BG$323,BC$303),"TT.MM.JJJJ"))</f>
        <v/>
      </c>
      <c r="BD176" s="75" t="str">
        <f t="shared" ca="1" si="5"/>
        <v/>
      </c>
      <c r="BE176" s="42" t="str">
        <f ca="1">IF($G176="","",VLOOKUP($A176,Mitglieder!$D$24:$BG$323,BE$303))</f>
        <v/>
      </c>
      <c r="BF176" s="42" t="str">
        <f ca="1">IF($G176="","",VLOOKUP($A176,Mitglieder!$D$24:$BG$323,BF$303))</f>
        <v/>
      </c>
      <c r="BH176" s="75" t="str">
        <f ca="1">IF(G176="","",AY176+'Details Verein'!$D$25)</f>
        <v/>
      </c>
    </row>
    <row r="177" spans="1:60" x14ac:dyDescent="0.35">
      <c r="A177" s="42">
        <v>177</v>
      </c>
      <c r="B177" s="42"/>
      <c r="C177" s="42">
        <f ca="1">VLOOKUP($A177,Mitglieder!$D$24:$BA$323,C$303)</f>
        <v>1.0299999999999967</v>
      </c>
      <c r="D177" s="42"/>
      <c r="E177" s="42" t="str">
        <f ca="1">IF($G177="","",VLOOKUP($A177,Mitglieder!$D$24:$BG$323,E$303))</f>
        <v/>
      </c>
      <c r="F177" s="54" t="str">
        <f ca="1">IF(OR(VLOOKUP($A177,Mitglieder!$D$24:$BG$323,F$303)="",$G177=""),"",VLOOKUP($A177,Mitglieder!$D$24:$BG$323,F$303))</f>
        <v/>
      </c>
      <c r="G177" s="72" t="str">
        <f ca="1">IF(C177/ROUND(C177,0)=1,VLOOKUP($A177,Mitglieder!$D$24:$BA$323,G$303),"")</f>
        <v/>
      </c>
      <c r="H177" s="42" t="str">
        <f ca="1">IF($G177="","",VLOOKUP($A177,Mitglieder!$D$24:$BG$323,H$303))</f>
        <v/>
      </c>
      <c r="I177" s="54" t="str">
        <f ca="1">IF(OR(VLOOKUP($A177,Mitglieder!$D$24:$BG$323,I$303)="",$G177=""),"",VLOOKUP($A177,Mitglieder!$D$24:$BG$323,I$303))</f>
        <v/>
      </c>
      <c r="J177" s="42" t="str">
        <f ca="1">IF($G177="","",VLOOKUP($A177,Mitglieder!$D$24:$BG$323,J$303))</f>
        <v/>
      </c>
      <c r="K177" s="54" t="str">
        <f ca="1">IF(OR(VLOOKUP($A177,Mitglieder!$D$24:$BG$323,K$303)="",$G177=""),"",VLOOKUP($A177,Mitglieder!$D$24:$BG$323,K$303))</f>
        <v/>
      </c>
      <c r="L177" s="42" t="str">
        <f ca="1">IF($G177="","",VLOOKUP($A177,Mitglieder!$D$24:$BG$323,L$303))</f>
        <v/>
      </c>
      <c r="M177" s="42" t="str">
        <f ca="1">IF($G177="","",VLOOKUP($A177,Mitglieder!$D$24:$BG$323,M$303))</f>
        <v/>
      </c>
      <c r="N177" s="42" t="str">
        <f ca="1">IF($G177="","",VLOOKUP($A177,Mitglieder!$D$24:$BG$323,N$303))</f>
        <v/>
      </c>
      <c r="O177" s="42" t="str">
        <f ca="1">IF($G177="","",VLOOKUP($A177,Mitglieder!$D$24:$BG$323,O$303))</f>
        <v/>
      </c>
      <c r="P177" s="42" t="str">
        <f ca="1">IF($G177="","",VLOOKUP($A177,Mitglieder!$D$24:$BG$323,P$303))</f>
        <v/>
      </c>
      <c r="Q177" s="42" t="str">
        <f ca="1">IF($G177="","",VLOOKUP($A177,Mitglieder!$D$24:$BG$323,Q$303))</f>
        <v/>
      </c>
      <c r="R177" s="54" t="str">
        <f ca="1">IF(OR(VLOOKUP($A177,Mitglieder!$D$24:$BG$323,R$303)="",$G177=""),"",VLOOKUP($A177,Mitglieder!$D$24:$BG$323,R$303))</f>
        <v/>
      </c>
      <c r="S177" s="43" t="str">
        <f ca="1">IF($G177="","",TEXT(VLOOKUP($A177,Mitglieder!$D$24:$BG$323,S$303),"TT.MM.JJJJ"))</f>
        <v/>
      </c>
      <c r="T177" s="43" t="str">
        <f ca="1">IF($G177="","",TEXT(VLOOKUP($A177,Mitglieder!$D$24:$BG$323,T$303),"TT.MM.JJJJ"))</f>
        <v/>
      </c>
      <c r="U177" s="43" t="str">
        <f ca="1">IF($G177="","",TEXT(VLOOKUP($A177,Mitglieder!$D$24:$BG$323,U$303),"TT.MM.JJJJ"))</f>
        <v/>
      </c>
      <c r="V177" s="54" t="str">
        <f ca="1">IF(OR(VLOOKUP($A177,Mitglieder!$D$24:$BG$323,V$303)="",$G177=""),"",VLOOKUP($A177,Mitglieder!$D$24:$BG$323,V$303))</f>
        <v/>
      </c>
      <c r="W177" s="54" t="str">
        <f ca="1">IF(OR(VLOOKUP($A177,Mitglieder!$D$24:$BG$323,W$303)="",$G177=""),"",VLOOKUP($A177,Mitglieder!$D$24:$BG$323,W$303))</f>
        <v/>
      </c>
      <c r="X177" s="54" t="str">
        <f ca="1">IF(OR(VLOOKUP($A177,Mitglieder!$D$24:$BG$323,X$303)="",$G177=""),"",VLOOKUP($A177,Mitglieder!$D$24:$BG$323,X$303))</f>
        <v/>
      </c>
      <c r="Y177" s="54" t="str">
        <f ca="1">IF(OR(VLOOKUP($A177,Mitglieder!$D$24:$BG$323,Y$303)="",$G177=""),"",VLOOKUP($A177,Mitglieder!$D$24:$BG$323,Y$303))</f>
        <v/>
      </c>
      <c r="Z177" s="54" t="str">
        <f ca="1">IF(OR(VLOOKUP($A177,Mitglieder!$D$24:$BG$323,Z$303)="",$G177=""),"",VLOOKUP($A177,Mitglieder!$D$24:$BG$323,Z$303))</f>
        <v/>
      </c>
      <c r="AA177" s="54" t="str">
        <f ca="1">IF(OR(VLOOKUP($A177,Mitglieder!$D$24:$BG$323,AA$303)="",$G177=""),"",VLOOKUP($A177,Mitglieder!$D$24:$BG$323,AA$303))</f>
        <v/>
      </c>
      <c r="AB177" s="54" t="str">
        <f ca="1">IF(OR(VLOOKUP($A177,Mitglieder!$D$24:$BG$323,AB$303)="",$G177=""),"",VLOOKUP($A177,Mitglieder!$D$24:$BG$323,AB$303))</f>
        <v/>
      </c>
      <c r="AC177" s="54" t="str">
        <f ca="1">IF(OR(VLOOKUP($A177,Mitglieder!$D$24:$BG$323,AC$303)="",$G177=""),"",VLOOKUP($A177,Mitglieder!$D$24:$BG$323,AC$303))</f>
        <v/>
      </c>
      <c r="AD177" s="54" t="str">
        <f ca="1">IF(OR(VLOOKUP($A177,Mitglieder!$D$24:$BG$323,AD$303)="",$G177=""),"",VLOOKUP($A177,Mitglieder!$D$24:$BG$323,AD$303))</f>
        <v/>
      </c>
      <c r="AE177" s="54" t="str">
        <f ca="1">IF(OR(VLOOKUP($A177,Mitglieder!$D$24:$BG$323,AE$303)="",$G177=""),"",VLOOKUP($A177,Mitglieder!$D$24:$BG$323,AE$303))</f>
        <v/>
      </c>
      <c r="AF177" s="54" t="str">
        <f ca="1">IF(OR(VLOOKUP($A177,Mitglieder!$D$24:$BG$323,AF$303)="",$G177=""),"",VLOOKUP($A177,Mitglieder!$D$24:$BG$323,AF$303))</f>
        <v/>
      </c>
      <c r="AG177" s="54" t="str">
        <f ca="1">IF(OR(VLOOKUP($A177,Mitglieder!$D$24:$BG$323,AG$303)="",$G177=""),"",VLOOKUP($A177,Mitglieder!$D$24:$BG$323,AG$303))</f>
        <v/>
      </c>
      <c r="AH177" s="54" t="str">
        <f ca="1">IF(OR(VLOOKUP($A177,Mitglieder!$D$24:$BG$323,AH$303)="",$G177=""),"",VLOOKUP($A177,Mitglieder!$D$24:$BG$323,AH$303))</f>
        <v/>
      </c>
      <c r="AI177" s="54" t="str">
        <f ca="1">IF(OR(VLOOKUP($A177,Mitglieder!$D$24:$BG$323,AI$303)="",$G177=""),"",VLOOKUP($A177,Mitglieder!$D$24:$BG$323,AI$303))</f>
        <v/>
      </c>
      <c r="AJ177" s="54" t="str">
        <f ca="1">IF(OR(VLOOKUP($A177,Mitglieder!$D$24:$BG$323,AJ$303)="",$G177=""),"",VLOOKUP($A177,Mitglieder!$D$24:$BG$323,AJ$303))</f>
        <v/>
      </c>
      <c r="AK177" s="54" t="str">
        <f ca="1">IF(OR(VLOOKUP($A177,Mitglieder!$D$24:$BG$323,AK$303)="",$G177=""),"",VLOOKUP($A177,Mitglieder!$D$24:$BG$323,AK$303))</f>
        <v/>
      </c>
      <c r="AL177" s="54" t="str">
        <f ca="1">IF(OR(VLOOKUP($A177,Mitglieder!$D$24:$BG$323,AL$303)="",$G177=""),"",VLOOKUP($A177,Mitglieder!$D$24:$BG$323,AL$303))</f>
        <v/>
      </c>
      <c r="AM177" s="42" t="str">
        <f ca="1">IF($G177="","",VLOOKUP($A177,Mitglieder!$D$24:$BG$323,AM$303))</f>
        <v/>
      </c>
      <c r="AN177" s="54" t="str">
        <f ca="1">IF(OR(VLOOKUP($A177,Mitglieder!$D$24:$BG$323,AN$303)="",$G177=""),"",VLOOKUP($A177,Mitglieder!$D$24:$BG$323,AN$303))</f>
        <v/>
      </c>
      <c r="AO177" s="43" t="str">
        <f ca="1">IF($G177="","",TEXT(VLOOKUP($A177,Mitglieder!$D$24:$BG$323,AO$303),"TT.MM.JJJJ"))</f>
        <v/>
      </c>
      <c r="AP177" s="42" t="str">
        <f ca="1">IF($G177="","",VLOOKUP($A177,Mitglieder!$D$24:$BG$323,AP$303))</f>
        <v/>
      </c>
      <c r="AQ177" s="45" t="str">
        <f ca="1">IF($G177="","",TEXT(VLOOKUP($A177,Mitglieder!$D$24:$BG$323,AQ$303),"0.00"))</f>
        <v/>
      </c>
      <c r="AR177" s="54" t="str">
        <f ca="1">IF(OR(VLOOKUP($A177,Mitglieder!$D$24:$BG$323,AR$303)="",$G177=""),"",VLOOKUP($A177,Mitglieder!$D$24:$BG$323,AR$303))</f>
        <v/>
      </c>
      <c r="AS177" s="45" t="str">
        <f ca="1">IF($G177="","",TEXT(VLOOKUP($A177,Mitglieder!$D$24:$BG$323,AS$303),"0.00"))</f>
        <v/>
      </c>
      <c r="AT177" s="54" t="str">
        <f ca="1">IF(OR(VLOOKUP($A177,Mitglieder!$D$24:$BG$323,AT$303)="",$G177=""),"",VLOOKUP($A177,Mitglieder!$D$24:$BG$323,AT$303))</f>
        <v/>
      </c>
      <c r="AU177" s="45" t="str">
        <f ca="1">IF($G177="","",TEXT(VLOOKUP($A177,Mitglieder!$D$24:$BG$323,AU$303),"0.00"))</f>
        <v/>
      </c>
      <c r="AV177" s="45" t="str">
        <f ca="1">IF($G177="","",TEXT(VLOOKUP($A177,Mitglieder!$D$24:$BG$323,AV$303),"0.00"))</f>
        <v/>
      </c>
      <c r="AW177" s="42" t="str">
        <f ca="1">IF($G177="","",VLOOKUP($A177,Mitglieder!$D$24:$BG$323,AW$303))</f>
        <v/>
      </c>
      <c r="AX177" s="54" t="str">
        <f ca="1">IF(OR(VLOOKUP($A177,Mitglieder!$D$24:$BG$323,AX$303)="",$G177=""),"",VLOOKUP($A177,Mitglieder!$D$24:$BG$323,AX$303))</f>
        <v/>
      </c>
      <c r="AY177" s="75" t="str">
        <f t="shared" ca="1" si="4"/>
        <v/>
      </c>
      <c r="AZ177" s="43" t="str">
        <f ca="1">IF($G177="","",TEXT(VLOOKUP($A177,Mitglieder!$C$24:$BG$323,AZ$303),"TT.MM.JJJJ"))</f>
        <v/>
      </c>
      <c r="BA177" s="43" t="str">
        <f ca="1">IF($G177="","",TEXT(VLOOKUP($A177,Mitglieder!$C$24:$BG$323,BA$303),"TT.MM.JJJJ"))</f>
        <v/>
      </c>
      <c r="BB177" s="43" t="str">
        <f ca="1">IF($G177="","",TEXT(VLOOKUP($A177,Mitglieder!$C$24:$BG$323,BB$303),"TT.MM.JJJJ"))</f>
        <v/>
      </c>
      <c r="BC177" s="43" t="str">
        <f ca="1">IF($G177="","",TEXT(VLOOKUP($A177,Mitglieder!$C$24:$BG$323,BC$303),"TT.MM.JJJJ"))</f>
        <v/>
      </c>
      <c r="BD177" s="75" t="str">
        <f t="shared" ca="1" si="5"/>
        <v/>
      </c>
      <c r="BE177" s="42" t="str">
        <f ca="1">IF($G177="","",VLOOKUP($A177,Mitglieder!$D$24:$BG$323,BE$303))</f>
        <v/>
      </c>
      <c r="BF177" s="42" t="str">
        <f ca="1">IF($G177="","",VLOOKUP($A177,Mitglieder!$D$24:$BG$323,BF$303))</f>
        <v/>
      </c>
      <c r="BH177" s="75" t="str">
        <f ca="1">IF(G177="","",AY177+'Details Verein'!$D$25)</f>
        <v/>
      </c>
    </row>
    <row r="178" spans="1:60" x14ac:dyDescent="0.35">
      <c r="A178" s="42">
        <v>178</v>
      </c>
      <c r="B178" s="42"/>
      <c r="C178" s="42">
        <f ca="1">VLOOKUP($A178,Mitglieder!$D$24:$BA$323,C$303)</f>
        <v>1.0299999999999967</v>
      </c>
      <c r="D178" s="42"/>
      <c r="E178" s="42" t="str">
        <f ca="1">IF($G178="","",VLOOKUP($A178,Mitglieder!$D$24:$BG$323,E$303))</f>
        <v/>
      </c>
      <c r="F178" s="54" t="str">
        <f ca="1">IF(OR(VLOOKUP($A178,Mitglieder!$D$24:$BG$323,F$303)="",$G178=""),"",VLOOKUP($A178,Mitglieder!$D$24:$BG$323,F$303))</f>
        <v/>
      </c>
      <c r="G178" s="72" t="str">
        <f ca="1">IF(C178/ROUND(C178,0)=1,VLOOKUP($A178,Mitglieder!$D$24:$BA$323,G$303),"")</f>
        <v/>
      </c>
      <c r="H178" s="42" t="str">
        <f ca="1">IF($G178="","",VLOOKUP($A178,Mitglieder!$D$24:$BG$323,H$303))</f>
        <v/>
      </c>
      <c r="I178" s="54" t="str">
        <f ca="1">IF(OR(VLOOKUP($A178,Mitglieder!$D$24:$BG$323,I$303)="",$G178=""),"",VLOOKUP($A178,Mitglieder!$D$24:$BG$323,I$303))</f>
        <v/>
      </c>
      <c r="J178" s="42" t="str">
        <f ca="1">IF($G178="","",VLOOKUP($A178,Mitglieder!$D$24:$BG$323,J$303))</f>
        <v/>
      </c>
      <c r="K178" s="54" t="str">
        <f ca="1">IF(OR(VLOOKUP($A178,Mitglieder!$D$24:$BG$323,K$303)="",$G178=""),"",VLOOKUP($A178,Mitglieder!$D$24:$BG$323,K$303))</f>
        <v/>
      </c>
      <c r="L178" s="42" t="str">
        <f ca="1">IF($G178="","",VLOOKUP($A178,Mitglieder!$D$24:$BG$323,L$303))</f>
        <v/>
      </c>
      <c r="M178" s="42" t="str">
        <f ca="1">IF($G178="","",VLOOKUP($A178,Mitglieder!$D$24:$BG$323,M$303))</f>
        <v/>
      </c>
      <c r="N178" s="42" t="str">
        <f ca="1">IF($G178="","",VLOOKUP($A178,Mitglieder!$D$24:$BG$323,N$303))</f>
        <v/>
      </c>
      <c r="O178" s="42" t="str">
        <f ca="1">IF($G178="","",VLOOKUP($A178,Mitglieder!$D$24:$BG$323,O$303))</f>
        <v/>
      </c>
      <c r="P178" s="42" t="str">
        <f ca="1">IF($G178="","",VLOOKUP($A178,Mitglieder!$D$24:$BG$323,P$303))</f>
        <v/>
      </c>
      <c r="Q178" s="42" t="str">
        <f ca="1">IF($G178="","",VLOOKUP($A178,Mitglieder!$D$24:$BG$323,Q$303))</f>
        <v/>
      </c>
      <c r="R178" s="54" t="str">
        <f ca="1">IF(OR(VLOOKUP($A178,Mitglieder!$D$24:$BG$323,R$303)="",$G178=""),"",VLOOKUP($A178,Mitglieder!$D$24:$BG$323,R$303))</f>
        <v/>
      </c>
      <c r="S178" s="43" t="str">
        <f ca="1">IF($G178="","",TEXT(VLOOKUP($A178,Mitglieder!$D$24:$BG$323,S$303),"TT.MM.JJJJ"))</f>
        <v/>
      </c>
      <c r="T178" s="43" t="str">
        <f ca="1">IF($G178="","",TEXT(VLOOKUP($A178,Mitglieder!$D$24:$BG$323,T$303),"TT.MM.JJJJ"))</f>
        <v/>
      </c>
      <c r="U178" s="43" t="str">
        <f ca="1">IF($G178="","",TEXT(VLOOKUP($A178,Mitglieder!$D$24:$BG$323,U$303),"TT.MM.JJJJ"))</f>
        <v/>
      </c>
      <c r="V178" s="54" t="str">
        <f ca="1">IF(OR(VLOOKUP($A178,Mitglieder!$D$24:$BG$323,V$303)="",$G178=""),"",VLOOKUP($A178,Mitglieder!$D$24:$BG$323,V$303))</f>
        <v/>
      </c>
      <c r="W178" s="54" t="str">
        <f ca="1">IF(OR(VLOOKUP($A178,Mitglieder!$D$24:$BG$323,W$303)="",$G178=""),"",VLOOKUP($A178,Mitglieder!$D$24:$BG$323,W$303))</f>
        <v/>
      </c>
      <c r="X178" s="54" t="str">
        <f ca="1">IF(OR(VLOOKUP($A178,Mitglieder!$D$24:$BG$323,X$303)="",$G178=""),"",VLOOKUP($A178,Mitglieder!$D$24:$BG$323,X$303))</f>
        <v/>
      </c>
      <c r="Y178" s="54" t="str">
        <f ca="1">IF(OR(VLOOKUP($A178,Mitglieder!$D$24:$BG$323,Y$303)="",$G178=""),"",VLOOKUP($A178,Mitglieder!$D$24:$BG$323,Y$303))</f>
        <v/>
      </c>
      <c r="Z178" s="54" t="str">
        <f ca="1">IF(OR(VLOOKUP($A178,Mitglieder!$D$24:$BG$323,Z$303)="",$G178=""),"",VLOOKUP($A178,Mitglieder!$D$24:$BG$323,Z$303))</f>
        <v/>
      </c>
      <c r="AA178" s="54" t="str">
        <f ca="1">IF(OR(VLOOKUP($A178,Mitglieder!$D$24:$BG$323,AA$303)="",$G178=""),"",VLOOKUP($A178,Mitglieder!$D$24:$BG$323,AA$303))</f>
        <v/>
      </c>
      <c r="AB178" s="54" t="str">
        <f ca="1">IF(OR(VLOOKUP($A178,Mitglieder!$D$24:$BG$323,AB$303)="",$G178=""),"",VLOOKUP($A178,Mitglieder!$D$24:$BG$323,AB$303))</f>
        <v/>
      </c>
      <c r="AC178" s="54" t="str">
        <f ca="1">IF(OR(VLOOKUP($A178,Mitglieder!$D$24:$BG$323,AC$303)="",$G178=""),"",VLOOKUP($A178,Mitglieder!$D$24:$BG$323,AC$303))</f>
        <v/>
      </c>
      <c r="AD178" s="54" t="str">
        <f ca="1">IF(OR(VLOOKUP($A178,Mitglieder!$D$24:$BG$323,AD$303)="",$G178=""),"",VLOOKUP($A178,Mitglieder!$D$24:$BG$323,AD$303))</f>
        <v/>
      </c>
      <c r="AE178" s="54" t="str">
        <f ca="1">IF(OR(VLOOKUP($A178,Mitglieder!$D$24:$BG$323,AE$303)="",$G178=""),"",VLOOKUP($A178,Mitglieder!$D$24:$BG$323,AE$303))</f>
        <v/>
      </c>
      <c r="AF178" s="54" t="str">
        <f ca="1">IF(OR(VLOOKUP($A178,Mitglieder!$D$24:$BG$323,AF$303)="",$G178=""),"",VLOOKUP($A178,Mitglieder!$D$24:$BG$323,AF$303))</f>
        <v/>
      </c>
      <c r="AG178" s="54" t="str">
        <f ca="1">IF(OR(VLOOKUP($A178,Mitglieder!$D$24:$BG$323,AG$303)="",$G178=""),"",VLOOKUP($A178,Mitglieder!$D$24:$BG$323,AG$303))</f>
        <v/>
      </c>
      <c r="AH178" s="54" t="str">
        <f ca="1">IF(OR(VLOOKUP($A178,Mitglieder!$D$24:$BG$323,AH$303)="",$G178=""),"",VLOOKUP($A178,Mitglieder!$D$24:$BG$323,AH$303))</f>
        <v/>
      </c>
      <c r="AI178" s="54" t="str">
        <f ca="1">IF(OR(VLOOKUP($A178,Mitglieder!$D$24:$BG$323,AI$303)="",$G178=""),"",VLOOKUP($A178,Mitglieder!$D$24:$BG$323,AI$303))</f>
        <v/>
      </c>
      <c r="AJ178" s="54" t="str">
        <f ca="1">IF(OR(VLOOKUP($A178,Mitglieder!$D$24:$BG$323,AJ$303)="",$G178=""),"",VLOOKUP($A178,Mitglieder!$D$24:$BG$323,AJ$303))</f>
        <v/>
      </c>
      <c r="AK178" s="54" t="str">
        <f ca="1">IF(OR(VLOOKUP($A178,Mitglieder!$D$24:$BG$323,AK$303)="",$G178=""),"",VLOOKUP($A178,Mitglieder!$D$24:$BG$323,AK$303))</f>
        <v/>
      </c>
      <c r="AL178" s="54" t="str">
        <f ca="1">IF(OR(VLOOKUP($A178,Mitglieder!$D$24:$BG$323,AL$303)="",$G178=""),"",VLOOKUP($A178,Mitglieder!$D$24:$BG$323,AL$303))</f>
        <v/>
      </c>
      <c r="AM178" s="42" t="str">
        <f ca="1">IF($G178="","",VLOOKUP($A178,Mitglieder!$D$24:$BG$323,AM$303))</f>
        <v/>
      </c>
      <c r="AN178" s="54" t="str">
        <f ca="1">IF(OR(VLOOKUP($A178,Mitglieder!$D$24:$BG$323,AN$303)="",$G178=""),"",VLOOKUP($A178,Mitglieder!$D$24:$BG$323,AN$303))</f>
        <v/>
      </c>
      <c r="AO178" s="43" t="str">
        <f ca="1">IF($G178="","",TEXT(VLOOKUP($A178,Mitglieder!$D$24:$BG$323,AO$303),"TT.MM.JJJJ"))</f>
        <v/>
      </c>
      <c r="AP178" s="42" t="str">
        <f ca="1">IF($G178="","",VLOOKUP($A178,Mitglieder!$D$24:$BG$323,AP$303))</f>
        <v/>
      </c>
      <c r="AQ178" s="45" t="str">
        <f ca="1">IF($G178="","",TEXT(VLOOKUP($A178,Mitglieder!$D$24:$BG$323,AQ$303),"0.00"))</f>
        <v/>
      </c>
      <c r="AR178" s="54" t="str">
        <f ca="1">IF(OR(VLOOKUP($A178,Mitglieder!$D$24:$BG$323,AR$303)="",$G178=""),"",VLOOKUP($A178,Mitglieder!$D$24:$BG$323,AR$303))</f>
        <v/>
      </c>
      <c r="AS178" s="45" t="str">
        <f ca="1">IF($G178="","",TEXT(VLOOKUP($A178,Mitglieder!$D$24:$BG$323,AS$303),"0.00"))</f>
        <v/>
      </c>
      <c r="AT178" s="54" t="str">
        <f ca="1">IF(OR(VLOOKUP($A178,Mitglieder!$D$24:$BG$323,AT$303)="",$G178=""),"",VLOOKUP($A178,Mitglieder!$D$24:$BG$323,AT$303))</f>
        <v/>
      </c>
      <c r="AU178" s="45" t="str">
        <f ca="1">IF($G178="","",TEXT(VLOOKUP($A178,Mitglieder!$D$24:$BG$323,AU$303),"0.00"))</f>
        <v/>
      </c>
      <c r="AV178" s="45" t="str">
        <f ca="1">IF($G178="","",TEXT(VLOOKUP($A178,Mitglieder!$D$24:$BG$323,AV$303),"0.00"))</f>
        <v/>
      </c>
      <c r="AW178" s="42" t="str">
        <f ca="1">IF($G178="","",VLOOKUP($A178,Mitglieder!$D$24:$BG$323,AW$303))</f>
        <v/>
      </c>
      <c r="AX178" s="54" t="str">
        <f ca="1">IF(OR(VLOOKUP($A178,Mitglieder!$D$24:$BG$323,AX$303)="",$G178=""),"",VLOOKUP($A178,Mitglieder!$D$24:$BG$323,AX$303))</f>
        <v/>
      </c>
      <c r="AY178" s="75" t="str">
        <f t="shared" ca="1" si="4"/>
        <v/>
      </c>
      <c r="AZ178" s="43" t="str">
        <f ca="1">IF($G178="","",TEXT(VLOOKUP($A178,Mitglieder!$C$24:$BG$323,AZ$303),"TT.MM.JJJJ"))</f>
        <v/>
      </c>
      <c r="BA178" s="43" t="str">
        <f ca="1">IF($G178="","",TEXT(VLOOKUP($A178,Mitglieder!$C$24:$BG$323,BA$303),"TT.MM.JJJJ"))</f>
        <v/>
      </c>
      <c r="BB178" s="43" t="str">
        <f ca="1">IF($G178="","",TEXT(VLOOKUP($A178,Mitglieder!$C$24:$BG$323,BB$303),"TT.MM.JJJJ"))</f>
        <v/>
      </c>
      <c r="BC178" s="43" t="str">
        <f ca="1">IF($G178="","",TEXT(VLOOKUP($A178,Mitglieder!$C$24:$BG$323,BC$303),"TT.MM.JJJJ"))</f>
        <v/>
      </c>
      <c r="BD178" s="75" t="str">
        <f t="shared" ca="1" si="5"/>
        <v/>
      </c>
      <c r="BE178" s="42" t="str">
        <f ca="1">IF($G178="","",VLOOKUP($A178,Mitglieder!$D$24:$BG$323,BE$303))</f>
        <v/>
      </c>
      <c r="BF178" s="42" t="str">
        <f ca="1">IF($G178="","",VLOOKUP($A178,Mitglieder!$D$24:$BG$323,BF$303))</f>
        <v/>
      </c>
      <c r="BH178" s="75" t="str">
        <f ca="1">IF(G178="","",AY178+'Details Verein'!$D$25)</f>
        <v/>
      </c>
    </row>
    <row r="179" spans="1:60" x14ac:dyDescent="0.35">
      <c r="A179" s="42">
        <v>179</v>
      </c>
      <c r="B179" s="42"/>
      <c r="C179" s="42">
        <f ca="1">VLOOKUP($A179,Mitglieder!$D$24:$BA$323,C$303)</f>
        <v>1.0299999999999967</v>
      </c>
      <c r="D179" s="42"/>
      <c r="E179" s="42" t="str">
        <f ca="1">IF($G179="","",VLOOKUP($A179,Mitglieder!$D$24:$BG$323,E$303))</f>
        <v/>
      </c>
      <c r="F179" s="54" t="str">
        <f ca="1">IF(OR(VLOOKUP($A179,Mitglieder!$D$24:$BG$323,F$303)="",$G179=""),"",VLOOKUP($A179,Mitglieder!$D$24:$BG$323,F$303))</f>
        <v/>
      </c>
      <c r="G179" s="72" t="str">
        <f ca="1">IF(C179/ROUND(C179,0)=1,VLOOKUP($A179,Mitglieder!$D$24:$BA$323,G$303),"")</f>
        <v/>
      </c>
      <c r="H179" s="42" t="str">
        <f ca="1">IF($G179="","",VLOOKUP($A179,Mitglieder!$D$24:$BG$323,H$303))</f>
        <v/>
      </c>
      <c r="I179" s="54" t="str">
        <f ca="1">IF(OR(VLOOKUP($A179,Mitglieder!$D$24:$BG$323,I$303)="",$G179=""),"",VLOOKUP($A179,Mitglieder!$D$24:$BG$323,I$303))</f>
        <v/>
      </c>
      <c r="J179" s="42" t="str">
        <f ca="1">IF($G179="","",VLOOKUP($A179,Mitglieder!$D$24:$BG$323,J$303))</f>
        <v/>
      </c>
      <c r="K179" s="54" t="str">
        <f ca="1">IF(OR(VLOOKUP($A179,Mitglieder!$D$24:$BG$323,K$303)="",$G179=""),"",VLOOKUP($A179,Mitglieder!$D$24:$BG$323,K$303))</f>
        <v/>
      </c>
      <c r="L179" s="42" t="str">
        <f ca="1">IF($G179="","",VLOOKUP($A179,Mitglieder!$D$24:$BG$323,L$303))</f>
        <v/>
      </c>
      <c r="M179" s="42" t="str">
        <f ca="1">IF($G179="","",VLOOKUP($A179,Mitglieder!$D$24:$BG$323,M$303))</f>
        <v/>
      </c>
      <c r="N179" s="42" t="str">
        <f ca="1">IF($G179="","",VLOOKUP($A179,Mitglieder!$D$24:$BG$323,N$303))</f>
        <v/>
      </c>
      <c r="O179" s="42" t="str">
        <f ca="1">IF($G179="","",VLOOKUP($A179,Mitglieder!$D$24:$BG$323,O$303))</f>
        <v/>
      </c>
      <c r="P179" s="42" t="str">
        <f ca="1">IF($G179="","",VLOOKUP($A179,Mitglieder!$D$24:$BG$323,P$303))</f>
        <v/>
      </c>
      <c r="Q179" s="42" t="str">
        <f ca="1">IF($G179="","",VLOOKUP($A179,Mitglieder!$D$24:$BG$323,Q$303))</f>
        <v/>
      </c>
      <c r="R179" s="54" t="str">
        <f ca="1">IF(OR(VLOOKUP($A179,Mitglieder!$D$24:$BG$323,R$303)="",$G179=""),"",VLOOKUP($A179,Mitglieder!$D$24:$BG$323,R$303))</f>
        <v/>
      </c>
      <c r="S179" s="43" t="str">
        <f ca="1">IF($G179="","",TEXT(VLOOKUP($A179,Mitglieder!$D$24:$BG$323,S$303),"TT.MM.JJJJ"))</f>
        <v/>
      </c>
      <c r="T179" s="43" t="str">
        <f ca="1">IF($G179="","",TEXT(VLOOKUP($A179,Mitglieder!$D$24:$BG$323,T$303),"TT.MM.JJJJ"))</f>
        <v/>
      </c>
      <c r="U179" s="43" t="str">
        <f ca="1">IF($G179="","",TEXT(VLOOKUP($A179,Mitglieder!$D$24:$BG$323,U$303),"TT.MM.JJJJ"))</f>
        <v/>
      </c>
      <c r="V179" s="54" t="str">
        <f ca="1">IF(OR(VLOOKUP($A179,Mitglieder!$D$24:$BG$323,V$303)="",$G179=""),"",VLOOKUP($A179,Mitglieder!$D$24:$BG$323,V$303))</f>
        <v/>
      </c>
      <c r="W179" s="54" t="str">
        <f ca="1">IF(OR(VLOOKUP($A179,Mitglieder!$D$24:$BG$323,W$303)="",$G179=""),"",VLOOKUP($A179,Mitglieder!$D$24:$BG$323,W$303))</f>
        <v/>
      </c>
      <c r="X179" s="54" t="str">
        <f ca="1">IF(OR(VLOOKUP($A179,Mitglieder!$D$24:$BG$323,X$303)="",$G179=""),"",VLOOKUP($A179,Mitglieder!$D$24:$BG$323,X$303))</f>
        <v/>
      </c>
      <c r="Y179" s="54" t="str">
        <f ca="1">IF(OR(VLOOKUP($A179,Mitglieder!$D$24:$BG$323,Y$303)="",$G179=""),"",VLOOKUP($A179,Mitglieder!$D$24:$BG$323,Y$303))</f>
        <v/>
      </c>
      <c r="Z179" s="54" t="str">
        <f ca="1">IF(OR(VLOOKUP($A179,Mitglieder!$D$24:$BG$323,Z$303)="",$G179=""),"",VLOOKUP($A179,Mitglieder!$D$24:$BG$323,Z$303))</f>
        <v/>
      </c>
      <c r="AA179" s="54" t="str">
        <f ca="1">IF(OR(VLOOKUP($A179,Mitglieder!$D$24:$BG$323,AA$303)="",$G179=""),"",VLOOKUP($A179,Mitglieder!$D$24:$BG$323,AA$303))</f>
        <v/>
      </c>
      <c r="AB179" s="54" t="str">
        <f ca="1">IF(OR(VLOOKUP($A179,Mitglieder!$D$24:$BG$323,AB$303)="",$G179=""),"",VLOOKUP($A179,Mitglieder!$D$24:$BG$323,AB$303))</f>
        <v/>
      </c>
      <c r="AC179" s="54" t="str">
        <f ca="1">IF(OR(VLOOKUP($A179,Mitglieder!$D$24:$BG$323,AC$303)="",$G179=""),"",VLOOKUP($A179,Mitglieder!$D$24:$BG$323,AC$303))</f>
        <v/>
      </c>
      <c r="AD179" s="54" t="str">
        <f ca="1">IF(OR(VLOOKUP($A179,Mitglieder!$D$24:$BG$323,AD$303)="",$G179=""),"",VLOOKUP($A179,Mitglieder!$D$24:$BG$323,AD$303))</f>
        <v/>
      </c>
      <c r="AE179" s="54" t="str">
        <f ca="1">IF(OR(VLOOKUP($A179,Mitglieder!$D$24:$BG$323,AE$303)="",$G179=""),"",VLOOKUP($A179,Mitglieder!$D$24:$BG$323,AE$303))</f>
        <v/>
      </c>
      <c r="AF179" s="54" t="str">
        <f ca="1">IF(OR(VLOOKUP($A179,Mitglieder!$D$24:$BG$323,AF$303)="",$G179=""),"",VLOOKUP($A179,Mitglieder!$D$24:$BG$323,AF$303))</f>
        <v/>
      </c>
      <c r="AG179" s="54" t="str">
        <f ca="1">IF(OR(VLOOKUP($A179,Mitglieder!$D$24:$BG$323,AG$303)="",$G179=""),"",VLOOKUP($A179,Mitglieder!$D$24:$BG$323,AG$303))</f>
        <v/>
      </c>
      <c r="AH179" s="54" t="str">
        <f ca="1">IF(OR(VLOOKUP($A179,Mitglieder!$D$24:$BG$323,AH$303)="",$G179=""),"",VLOOKUP($A179,Mitglieder!$D$24:$BG$323,AH$303))</f>
        <v/>
      </c>
      <c r="AI179" s="54" t="str">
        <f ca="1">IF(OR(VLOOKUP($A179,Mitglieder!$D$24:$BG$323,AI$303)="",$G179=""),"",VLOOKUP($A179,Mitglieder!$D$24:$BG$323,AI$303))</f>
        <v/>
      </c>
      <c r="AJ179" s="54" t="str">
        <f ca="1">IF(OR(VLOOKUP($A179,Mitglieder!$D$24:$BG$323,AJ$303)="",$G179=""),"",VLOOKUP($A179,Mitglieder!$D$24:$BG$323,AJ$303))</f>
        <v/>
      </c>
      <c r="AK179" s="54" t="str">
        <f ca="1">IF(OR(VLOOKUP($A179,Mitglieder!$D$24:$BG$323,AK$303)="",$G179=""),"",VLOOKUP($A179,Mitglieder!$D$24:$BG$323,AK$303))</f>
        <v/>
      </c>
      <c r="AL179" s="54" t="str">
        <f ca="1">IF(OR(VLOOKUP($A179,Mitglieder!$D$24:$BG$323,AL$303)="",$G179=""),"",VLOOKUP($A179,Mitglieder!$D$24:$BG$323,AL$303))</f>
        <v/>
      </c>
      <c r="AM179" s="42" t="str">
        <f ca="1">IF($G179="","",VLOOKUP($A179,Mitglieder!$D$24:$BG$323,AM$303))</f>
        <v/>
      </c>
      <c r="AN179" s="54" t="str">
        <f ca="1">IF(OR(VLOOKUP($A179,Mitglieder!$D$24:$BG$323,AN$303)="",$G179=""),"",VLOOKUP($A179,Mitglieder!$D$24:$BG$323,AN$303))</f>
        <v/>
      </c>
      <c r="AO179" s="43" t="str">
        <f ca="1">IF($G179="","",TEXT(VLOOKUP($A179,Mitglieder!$D$24:$BG$323,AO$303),"TT.MM.JJJJ"))</f>
        <v/>
      </c>
      <c r="AP179" s="42" t="str">
        <f ca="1">IF($G179="","",VLOOKUP($A179,Mitglieder!$D$24:$BG$323,AP$303))</f>
        <v/>
      </c>
      <c r="AQ179" s="45" t="str">
        <f ca="1">IF($G179="","",TEXT(VLOOKUP($A179,Mitglieder!$D$24:$BG$323,AQ$303),"0.00"))</f>
        <v/>
      </c>
      <c r="AR179" s="54" t="str">
        <f ca="1">IF(OR(VLOOKUP($A179,Mitglieder!$D$24:$BG$323,AR$303)="",$G179=""),"",VLOOKUP($A179,Mitglieder!$D$24:$BG$323,AR$303))</f>
        <v/>
      </c>
      <c r="AS179" s="45" t="str">
        <f ca="1">IF($G179="","",TEXT(VLOOKUP($A179,Mitglieder!$D$24:$BG$323,AS$303),"0.00"))</f>
        <v/>
      </c>
      <c r="AT179" s="54" t="str">
        <f ca="1">IF(OR(VLOOKUP($A179,Mitglieder!$D$24:$BG$323,AT$303)="",$G179=""),"",VLOOKUP($A179,Mitglieder!$D$24:$BG$323,AT$303))</f>
        <v/>
      </c>
      <c r="AU179" s="45" t="str">
        <f ca="1">IF($G179="","",TEXT(VLOOKUP($A179,Mitglieder!$D$24:$BG$323,AU$303),"0.00"))</f>
        <v/>
      </c>
      <c r="AV179" s="45" t="str">
        <f ca="1">IF($G179="","",TEXT(VLOOKUP($A179,Mitglieder!$D$24:$BG$323,AV$303),"0.00"))</f>
        <v/>
      </c>
      <c r="AW179" s="42" t="str">
        <f ca="1">IF($G179="","",VLOOKUP($A179,Mitglieder!$D$24:$BG$323,AW$303))</f>
        <v/>
      </c>
      <c r="AX179" s="54" t="str">
        <f ca="1">IF(OR(VLOOKUP($A179,Mitglieder!$D$24:$BG$323,AX$303)="",$G179=""),"",VLOOKUP($A179,Mitglieder!$D$24:$BG$323,AX$303))</f>
        <v/>
      </c>
      <c r="AY179" s="75" t="str">
        <f t="shared" ca="1" si="4"/>
        <v/>
      </c>
      <c r="AZ179" s="43" t="str">
        <f ca="1">IF($G179="","",TEXT(VLOOKUP($A179,Mitglieder!$C$24:$BG$323,AZ$303),"TT.MM.JJJJ"))</f>
        <v/>
      </c>
      <c r="BA179" s="43" t="str">
        <f ca="1">IF($G179="","",TEXT(VLOOKUP($A179,Mitglieder!$C$24:$BG$323,BA$303),"TT.MM.JJJJ"))</f>
        <v/>
      </c>
      <c r="BB179" s="43" t="str">
        <f ca="1">IF($G179="","",TEXT(VLOOKUP($A179,Mitglieder!$C$24:$BG$323,BB$303),"TT.MM.JJJJ"))</f>
        <v/>
      </c>
      <c r="BC179" s="43" t="str">
        <f ca="1">IF($G179="","",TEXT(VLOOKUP($A179,Mitglieder!$C$24:$BG$323,BC$303),"TT.MM.JJJJ"))</f>
        <v/>
      </c>
      <c r="BD179" s="75" t="str">
        <f t="shared" ca="1" si="5"/>
        <v/>
      </c>
      <c r="BE179" s="42" t="str">
        <f ca="1">IF($G179="","",VLOOKUP($A179,Mitglieder!$D$24:$BG$323,BE$303))</f>
        <v/>
      </c>
      <c r="BF179" s="42" t="str">
        <f ca="1">IF($G179="","",VLOOKUP($A179,Mitglieder!$D$24:$BG$323,BF$303))</f>
        <v/>
      </c>
      <c r="BH179" s="75" t="str">
        <f ca="1">IF(G179="","",AY179+'Details Verein'!$D$25)</f>
        <v/>
      </c>
    </row>
    <row r="180" spans="1:60" x14ac:dyDescent="0.35">
      <c r="A180" s="42">
        <v>180</v>
      </c>
      <c r="B180" s="42"/>
      <c r="C180" s="42">
        <f ca="1">VLOOKUP($A180,Mitglieder!$D$24:$BA$323,C$303)</f>
        <v>1.0299999999999967</v>
      </c>
      <c r="D180" s="42"/>
      <c r="E180" s="42" t="str">
        <f ca="1">IF($G180="","",VLOOKUP($A180,Mitglieder!$D$24:$BG$323,E$303))</f>
        <v/>
      </c>
      <c r="F180" s="54" t="str">
        <f ca="1">IF(OR(VLOOKUP($A180,Mitglieder!$D$24:$BG$323,F$303)="",$G180=""),"",VLOOKUP($A180,Mitglieder!$D$24:$BG$323,F$303))</f>
        <v/>
      </c>
      <c r="G180" s="72" t="str">
        <f ca="1">IF(C180/ROUND(C180,0)=1,VLOOKUP($A180,Mitglieder!$D$24:$BA$323,G$303),"")</f>
        <v/>
      </c>
      <c r="H180" s="42" t="str">
        <f ca="1">IF($G180="","",VLOOKUP($A180,Mitglieder!$D$24:$BG$323,H$303))</f>
        <v/>
      </c>
      <c r="I180" s="54" t="str">
        <f ca="1">IF(OR(VLOOKUP($A180,Mitglieder!$D$24:$BG$323,I$303)="",$G180=""),"",VLOOKUP($A180,Mitglieder!$D$24:$BG$323,I$303))</f>
        <v/>
      </c>
      <c r="J180" s="42" t="str">
        <f ca="1">IF($G180="","",VLOOKUP($A180,Mitglieder!$D$24:$BG$323,J$303))</f>
        <v/>
      </c>
      <c r="K180" s="54" t="str">
        <f ca="1">IF(OR(VLOOKUP($A180,Mitglieder!$D$24:$BG$323,K$303)="",$G180=""),"",VLOOKUP($A180,Mitglieder!$D$24:$BG$323,K$303))</f>
        <v/>
      </c>
      <c r="L180" s="42" t="str">
        <f ca="1">IF($G180="","",VLOOKUP($A180,Mitglieder!$D$24:$BG$323,L$303))</f>
        <v/>
      </c>
      <c r="M180" s="42" t="str">
        <f ca="1">IF($G180="","",VLOOKUP($A180,Mitglieder!$D$24:$BG$323,M$303))</f>
        <v/>
      </c>
      <c r="N180" s="42" t="str">
        <f ca="1">IF($G180="","",VLOOKUP($A180,Mitglieder!$D$24:$BG$323,N$303))</f>
        <v/>
      </c>
      <c r="O180" s="42" t="str">
        <f ca="1">IF($G180="","",VLOOKUP($A180,Mitglieder!$D$24:$BG$323,O$303))</f>
        <v/>
      </c>
      <c r="P180" s="42" t="str">
        <f ca="1">IF($G180="","",VLOOKUP($A180,Mitglieder!$D$24:$BG$323,P$303))</f>
        <v/>
      </c>
      <c r="Q180" s="42" t="str">
        <f ca="1">IF($G180="","",VLOOKUP($A180,Mitglieder!$D$24:$BG$323,Q$303))</f>
        <v/>
      </c>
      <c r="R180" s="54" t="str">
        <f ca="1">IF(OR(VLOOKUP($A180,Mitglieder!$D$24:$BG$323,R$303)="",$G180=""),"",VLOOKUP($A180,Mitglieder!$D$24:$BG$323,R$303))</f>
        <v/>
      </c>
      <c r="S180" s="43" t="str">
        <f ca="1">IF($G180="","",TEXT(VLOOKUP($A180,Mitglieder!$D$24:$BG$323,S$303),"TT.MM.JJJJ"))</f>
        <v/>
      </c>
      <c r="T180" s="43" t="str">
        <f ca="1">IF($G180="","",TEXT(VLOOKUP($A180,Mitglieder!$D$24:$BG$323,T$303),"TT.MM.JJJJ"))</f>
        <v/>
      </c>
      <c r="U180" s="43" t="str">
        <f ca="1">IF($G180="","",TEXT(VLOOKUP($A180,Mitglieder!$D$24:$BG$323,U$303),"TT.MM.JJJJ"))</f>
        <v/>
      </c>
      <c r="V180" s="54" t="str">
        <f ca="1">IF(OR(VLOOKUP($A180,Mitglieder!$D$24:$BG$323,V$303)="",$G180=""),"",VLOOKUP($A180,Mitglieder!$D$24:$BG$323,V$303))</f>
        <v/>
      </c>
      <c r="W180" s="54" t="str">
        <f ca="1">IF(OR(VLOOKUP($A180,Mitglieder!$D$24:$BG$323,W$303)="",$G180=""),"",VLOOKUP($A180,Mitglieder!$D$24:$BG$323,W$303))</f>
        <v/>
      </c>
      <c r="X180" s="54" t="str">
        <f ca="1">IF(OR(VLOOKUP($A180,Mitglieder!$D$24:$BG$323,X$303)="",$G180=""),"",VLOOKUP($A180,Mitglieder!$D$24:$BG$323,X$303))</f>
        <v/>
      </c>
      <c r="Y180" s="54" t="str">
        <f ca="1">IF(OR(VLOOKUP($A180,Mitglieder!$D$24:$BG$323,Y$303)="",$G180=""),"",VLOOKUP($A180,Mitglieder!$D$24:$BG$323,Y$303))</f>
        <v/>
      </c>
      <c r="Z180" s="54" t="str">
        <f ca="1">IF(OR(VLOOKUP($A180,Mitglieder!$D$24:$BG$323,Z$303)="",$G180=""),"",VLOOKUP($A180,Mitglieder!$D$24:$BG$323,Z$303))</f>
        <v/>
      </c>
      <c r="AA180" s="54" t="str">
        <f ca="1">IF(OR(VLOOKUP($A180,Mitglieder!$D$24:$BG$323,AA$303)="",$G180=""),"",VLOOKUP($A180,Mitglieder!$D$24:$BG$323,AA$303))</f>
        <v/>
      </c>
      <c r="AB180" s="54" t="str">
        <f ca="1">IF(OR(VLOOKUP($A180,Mitglieder!$D$24:$BG$323,AB$303)="",$G180=""),"",VLOOKUP($A180,Mitglieder!$D$24:$BG$323,AB$303))</f>
        <v/>
      </c>
      <c r="AC180" s="54" t="str">
        <f ca="1">IF(OR(VLOOKUP($A180,Mitglieder!$D$24:$BG$323,AC$303)="",$G180=""),"",VLOOKUP($A180,Mitglieder!$D$24:$BG$323,AC$303))</f>
        <v/>
      </c>
      <c r="AD180" s="54" t="str">
        <f ca="1">IF(OR(VLOOKUP($A180,Mitglieder!$D$24:$BG$323,AD$303)="",$G180=""),"",VLOOKUP($A180,Mitglieder!$D$24:$BG$323,AD$303))</f>
        <v/>
      </c>
      <c r="AE180" s="54" t="str">
        <f ca="1">IF(OR(VLOOKUP($A180,Mitglieder!$D$24:$BG$323,AE$303)="",$G180=""),"",VLOOKUP($A180,Mitglieder!$D$24:$BG$323,AE$303))</f>
        <v/>
      </c>
      <c r="AF180" s="54" t="str">
        <f ca="1">IF(OR(VLOOKUP($A180,Mitglieder!$D$24:$BG$323,AF$303)="",$G180=""),"",VLOOKUP($A180,Mitglieder!$D$24:$BG$323,AF$303))</f>
        <v/>
      </c>
      <c r="AG180" s="54" t="str">
        <f ca="1">IF(OR(VLOOKUP($A180,Mitglieder!$D$24:$BG$323,AG$303)="",$G180=""),"",VLOOKUP($A180,Mitglieder!$D$24:$BG$323,AG$303))</f>
        <v/>
      </c>
      <c r="AH180" s="54" t="str">
        <f ca="1">IF(OR(VLOOKUP($A180,Mitglieder!$D$24:$BG$323,AH$303)="",$G180=""),"",VLOOKUP($A180,Mitglieder!$D$24:$BG$323,AH$303))</f>
        <v/>
      </c>
      <c r="AI180" s="54" t="str">
        <f ca="1">IF(OR(VLOOKUP($A180,Mitglieder!$D$24:$BG$323,AI$303)="",$G180=""),"",VLOOKUP($A180,Mitglieder!$D$24:$BG$323,AI$303))</f>
        <v/>
      </c>
      <c r="AJ180" s="54" t="str">
        <f ca="1">IF(OR(VLOOKUP($A180,Mitglieder!$D$24:$BG$323,AJ$303)="",$G180=""),"",VLOOKUP($A180,Mitglieder!$D$24:$BG$323,AJ$303))</f>
        <v/>
      </c>
      <c r="AK180" s="54" t="str">
        <f ca="1">IF(OR(VLOOKUP($A180,Mitglieder!$D$24:$BG$323,AK$303)="",$G180=""),"",VLOOKUP($A180,Mitglieder!$D$24:$BG$323,AK$303))</f>
        <v/>
      </c>
      <c r="AL180" s="54" t="str">
        <f ca="1">IF(OR(VLOOKUP($A180,Mitglieder!$D$24:$BG$323,AL$303)="",$G180=""),"",VLOOKUP($A180,Mitglieder!$D$24:$BG$323,AL$303))</f>
        <v/>
      </c>
      <c r="AM180" s="42" t="str">
        <f ca="1">IF($G180="","",VLOOKUP($A180,Mitglieder!$D$24:$BG$323,AM$303))</f>
        <v/>
      </c>
      <c r="AN180" s="54" t="str">
        <f ca="1">IF(OR(VLOOKUP($A180,Mitglieder!$D$24:$BG$323,AN$303)="",$G180=""),"",VLOOKUP($A180,Mitglieder!$D$24:$BG$323,AN$303))</f>
        <v/>
      </c>
      <c r="AO180" s="43" t="str">
        <f ca="1">IF($G180="","",TEXT(VLOOKUP($A180,Mitglieder!$D$24:$BG$323,AO$303),"TT.MM.JJJJ"))</f>
        <v/>
      </c>
      <c r="AP180" s="42" t="str">
        <f ca="1">IF($G180="","",VLOOKUP($A180,Mitglieder!$D$24:$BG$323,AP$303))</f>
        <v/>
      </c>
      <c r="AQ180" s="45" t="str">
        <f ca="1">IF($G180="","",TEXT(VLOOKUP($A180,Mitglieder!$D$24:$BG$323,AQ$303),"0.00"))</f>
        <v/>
      </c>
      <c r="AR180" s="54" t="str">
        <f ca="1">IF(OR(VLOOKUP($A180,Mitglieder!$D$24:$BG$323,AR$303)="",$G180=""),"",VLOOKUP($A180,Mitglieder!$D$24:$BG$323,AR$303))</f>
        <v/>
      </c>
      <c r="AS180" s="45" t="str">
        <f ca="1">IF($G180="","",TEXT(VLOOKUP($A180,Mitglieder!$D$24:$BG$323,AS$303),"0.00"))</f>
        <v/>
      </c>
      <c r="AT180" s="54" t="str">
        <f ca="1">IF(OR(VLOOKUP($A180,Mitglieder!$D$24:$BG$323,AT$303)="",$G180=""),"",VLOOKUP($A180,Mitglieder!$D$24:$BG$323,AT$303))</f>
        <v/>
      </c>
      <c r="AU180" s="45" t="str">
        <f ca="1">IF($G180="","",TEXT(VLOOKUP($A180,Mitglieder!$D$24:$BG$323,AU$303),"0.00"))</f>
        <v/>
      </c>
      <c r="AV180" s="45" t="str">
        <f ca="1">IF($G180="","",TEXT(VLOOKUP($A180,Mitglieder!$D$24:$BG$323,AV$303),"0.00"))</f>
        <v/>
      </c>
      <c r="AW180" s="42" t="str">
        <f ca="1">IF($G180="","",VLOOKUP($A180,Mitglieder!$D$24:$BG$323,AW$303))</f>
        <v/>
      </c>
      <c r="AX180" s="54" t="str">
        <f ca="1">IF(OR(VLOOKUP($A180,Mitglieder!$D$24:$BG$323,AX$303)="",$G180=""),"",VLOOKUP($A180,Mitglieder!$D$24:$BG$323,AX$303))</f>
        <v/>
      </c>
      <c r="AY180" s="75" t="str">
        <f t="shared" ca="1" si="4"/>
        <v/>
      </c>
      <c r="AZ180" s="43" t="str">
        <f ca="1">IF($G180="","",TEXT(VLOOKUP($A180,Mitglieder!$C$24:$BG$323,AZ$303),"TT.MM.JJJJ"))</f>
        <v/>
      </c>
      <c r="BA180" s="43" t="str">
        <f ca="1">IF($G180="","",TEXT(VLOOKUP($A180,Mitglieder!$C$24:$BG$323,BA$303),"TT.MM.JJJJ"))</f>
        <v/>
      </c>
      <c r="BB180" s="43" t="str">
        <f ca="1">IF($G180="","",TEXT(VLOOKUP($A180,Mitglieder!$C$24:$BG$323,BB$303),"TT.MM.JJJJ"))</f>
        <v/>
      </c>
      <c r="BC180" s="43" t="str">
        <f ca="1">IF($G180="","",TEXT(VLOOKUP($A180,Mitglieder!$C$24:$BG$323,BC$303),"TT.MM.JJJJ"))</f>
        <v/>
      </c>
      <c r="BD180" s="75" t="str">
        <f t="shared" ca="1" si="5"/>
        <v/>
      </c>
      <c r="BE180" s="42" t="str">
        <f ca="1">IF($G180="","",VLOOKUP($A180,Mitglieder!$D$24:$BG$323,BE$303))</f>
        <v/>
      </c>
      <c r="BF180" s="42" t="str">
        <f ca="1">IF($G180="","",VLOOKUP($A180,Mitglieder!$D$24:$BG$323,BF$303))</f>
        <v/>
      </c>
      <c r="BH180" s="75" t="str">
        <f ca="1">IF(G180="","",AY180+'Details Verein'!$D$25)</f>
        <v/>
      </c>
    </row>
    <row r="181" spans="1:60" x14ac:dyDescent="0.35">
      <c r="A181" s="42">
        <v>181</v>
      </c>
      <c r="B181" s="42"/>
      <c r="C181" s="42">
        <f ca="1">VLOOKUP($A181,Mitglieder!$D$24:$BA$323,C$303)</f>
        <v>1.0299999999999967</v>
      </c>
      <c r="D181" s="42"/>
      <c r="E181" s="42" t="str">
        <f ca="1">IF($G181="","",VLOOKUP($A181,Mitglieder!$D$24:$BG$323,E$303))</f>
        <v/>
      </c>
      <c r="F181" s="54" t="str">
        <f ca="1">IF(OR(VLOOKUP($A181,Mitglieder!$D$24:$BG$323,F$303)="",$G181=""),"",VLOOKUP($A181,Mitglieder!$D$24:$BG$323,F$303))</f>
        <v/>
      </c>
      <c r="G181" s="72" t="str">
        <f ca="1">IF(C181/ROUND(C181,0)=1,VLOOKUP($A181,Mitglieder!$D$24:$BA$323,G$303),"")</f>
        <v/>
      </c>
      <c r="H181" s="42" t="str">
        <f ca="1">IF($G181="","",VLOOKUP($A181,Mitglieder!$D$24:$BG$323,H$303))</f>
        <v/>
      </c>
      <c r="I181" s="54" t="str">
        <f ca="1">IF(OR(VLOOKUP($A181,Mitglieder!$D$24:$BG$323,I$303)="",$G181=""),"",VLOOKUP($A181,Mitglieder!$D$24:$BG$323,I$303))</f>
        <v/>
      </c>
      <c r="J181" s="42" t="str">
        <f ca="1">IF($G181="","",VLOOKUP($A181,Mitglieder!$D$24:$BG$323,J$303))</f>
        <v/>
      </c>
      <c r="K181" s="54" t="str">
        <f ca="1">IF(OR(VLOOKUP($A181,Mitglieder!$D$24:$BG$323,K$303)="",$G181=""),"",VLOOKUP($A181,Mitglieder!$D$24:$BG$323,K$303))</f>
        <v/>
      </c>
      <c r="L181" s="42" t="str">
        <f ca="1">IF($G181="","",VLOOKUP($A181,Mitglieder!$D$24:$BG$323,L$303))</f>
        <v/>
      </c>
      <c r="M181" s="42" t="str">
        <f ca="1">IF($G181="","",VLOOKUP($A181,Mitglieder!$D$24:$BG$323,M$303))</f>
        <v/>
      </c>
      <c r="N181" s="42" t="str">
        <f ca="1">IF($G181="","",VLOOKUP($A181,Mitglieder!$D$24:$BG$323,N$303))</f>
        <v/>
      </c>
      <c r="O181" s="42" t="str">
        <f ca="1">IF($G181="","",VLOOKUP($A181,Mitglieder!$D$24:$BG$323,O$303))</f>
        <v/>
      </c>
      <c r="P181" s="42" t="str">
        <f ca="1">IF($G181="","",VLOOKUP($A181,Mitglieder!$D$24:$BG$323,P$303))</f>
        <v/>
      </c>
      <c r="Q181" s="42" t="str">
        <f ca="1">IF($G181="","",VLOOKUP($A181,Mitglieder!$D$24:$BG$323,Q$303))</f>
        <v/>
      </c>
      <c r="R181" s="54" t="str">
        <f ca="1">IF(OR(VLOOKUP($A181,Mitglieder!$D$24:$BG$323,R$303)="",$G181=""),"",VLOOKUP($A181,Mitglieder!$D$24:$BG$323,R$303))</f>
        <v/>
      </c>
      <c r="S181" s="43" t="str">
        <f ca="1">IF($G181="","",TEXT(VLOOKUP($A181,Mitglieder!$D$24:$BG$323,S$303),"TT.MM.JJJJ"))</f>
        <v/>
      </c>
      <c r="T181" s="43" t="str">
        <f ca="1">IF($G181="","",TEXT(VLOOKUP($A181,Mitglieder!$D$24:$BG$323,T$303),"TT.MM.JJJJ"))</f>
        <v/>
      </c>
      <c r="U181" s="43" t="str">
        <f ca="1">IF($G181="","",TEXT(VLOOKUP($A181,Mitglieder!$D$24:$BG$323,U$303),"TT.MM.JJJJ"))</f>
        <v/>
      </c>
      <c r="V181" s="54" t="str">
        <f ca="1">IF(OR(VLOOKUP($A181,Mitglieder!$D$24:$BG$323,V$303)="",$G181=""),"",VLOOKUP($A181,Mitglieder!$D$24:$BG$323,V$303))</f>
        <v/>
      </c>
      <c r="W181" s="54" t="str">
        <f ca="1">IF(OR(VLOOKUP($A181,Mitglieder!$D$24:$BG$323,W$303)="",$G181=""),"",VLOOKUP($A181,Mitglieder!$D$24:$BG$323,W$303))</f>
        <v/>
      </c>
      <c r="X181" s="54" t="str">
        <f ca="1">IF(OR(VLOOKUP($A181,Mitglieder!$D$24:$BG$323,X$303)="",$G181=""),"",VLOOKUP($A181,Mitglieder!$D$24:$BG$323,X$303))</f>
        <v/>
      </c>
      <c r="Y181" s="54" t="str">
        <f ca="1">IF(OR(VLOOKUP($A181,Mitglieder!$D$24:$BG$323,Y$303)="",$G181=""),"",VLOOKUP($A181,Mitglieder!$D$24:$BG$323,Y$303))</f>
        <v/>
      </c>
      <c r="Z181" s="54" t="str">
        <f ca="1">IF(OR(VLOOKUP($A181,Mitglieder!$D$24:$BG$323,Z$303)="",$G181=""),"",VLOOKUP($A181,Mitglieder!$D$24:$BG$323,Z$303))</f>
        <v/>
      </c>
      <c r="AA181" s="54" t="str">
        <f ca="1">IF(OR(VLOOKUP($A181,Mitglieder!$D$24:$BG$323,AA$303)="",$G181=""),"",VLOOKUP($A181,Mitglieder!$D$24:$BG$323,AA$303))</f>
        <v/>
      </c>
      <c r="AB181" s="54" t="str">
        <f ca="1">IF(OR(VLOOKUP($A181,Mitglieder!$D$24:$BG$323,AB$303)="",$G181=""),"",VLOOKUP($A181,Mitglieder!$D$24:$BG$323,AB$303))</f>
        <v/>
      </c>
      <c r="AC181" s="54" t="str">
        <f ca="1">IF(OR(VLOOKUP($A181,Mitglieder!$D$24:$BG$323,AC$303)="",$G181=""),"",VLOOKUP($A181,Mitglieder!$D$24:$BG$323,AC$303))</f>
        <v/>
      </c>
      <c r="AD181" s="54" t="str">
        <f ca="1">IF(OR(VLOOKUP($A181,Mitglieder!$D$24:$BG$323,AD$303)="",$G181=""),"",VLOOKUP($A181,Mitglieder!$D$24:$BG$323,AD$303))</f>
        <v/>
      </c>
      <c r="AE181" s="54" t="str">
        <f ca="1">IF(OR(VLOOKUP($A181,Mitglieder!$D$24:$BG$323,AE$303)="",$G181=""),"",VLOOKUP($A181,Mitglieder!$D$24:$BG$323,AE$303))</f>
        <v/>
      </c>
      <c r="AF181" s="54" t="str">
        <f ca="1">IF(OR(VLOOKUP($A181,Mitglieder!$D$24:$BG$323,AF$303)="",$G181=""),"",VLOOKUP($A181,Mitglieder!$D$24:$BG$323,AF$303))</f>
        <v/>
      </c>
      <c r="AG181" s="54" t="str">
        <f ca="1">IF(OR(VLOOKUP($A181,Mitglieder!$D$24:$BG$323,AG$303)="",$G181=""),"",VLOOKUP($A181,Mitglieder!$D$24:$BG$323,AG$303))</f>
        <v/>
      </c>
      <c r="AH181" s="54" t="str">
        <f ca="1">IF(OR(VLOOKUP($A181,Mitglieder!$D$24:$BG$323,AH$303)="",$G181=""),"",VLOOKUP($A181,Mitglieder!$D$24:$BG$323,AH$303))</f>
        <v/>
      </c>
      <c r="AI181" s="54" t="str">
        <f ca="1">IF(OR(VLOOKUP($A181,Mitglieder!$D$24:$BG$323,AI$303)="",$G181=""),"",VLOOKUP($A181,Mitglieder!$D$24:$BG$323,AI$303))</f>
        <v/>
      </c>
      <c r="AJ181" s="54" t="str">
        <f ca="1">IF(OR(VLOOKUP($A181,Mitglieder!$D$24:$BG$323,AJ$303)="",$G181=""),"",VLOOKUP($A181,Mitglieder!$D$24:$BG$323,AJ$303))</f>
        <v/>
      </c>
      <c r="AK181" s="54" t="str">
        <f ca="1">IF(OR(VLOOKUP($A181,Mitglieder!$D$24:$BG$323,AK$303)="",$G181=""),"",VLOOKUP($A181,Mitglieder!$D$24:$BG$323,AK$303))</f>
        <v/>
      </c>
      <c r="AL181" s="54" t="str">
        <f ca="1">IF(OR(VLOOKUP($A181,Mitglieder!$D$24:$BG$323,AL$303)="",$G181=""),"",VLOOKUP($A181,Mitglieder!$D$24:$BG$323,AL$303))</f>
        <v/>
      </c>
      <c r="AM181" s="42" t="str">
        <f ca="1">IF($G181="","",VLOOKUP($A181,Mitglieder!$D$24:$BG$323,AM$303))</f>
        <v/>
      </c>
      <c r="AN181" s="54" t="str">
        <f ca="1">IF(OR(VLOOKUP($A181,Mitglieder!$D$24:$BG$323,AN$303)="",$G181=""),"",VLOOKUP($A181,Mitglieder!$D$24:$BG$323,AN$303))</f>
        <v/>
      </c>
      <c r="AO181" s="43" t="str">
        <f ca="1">IF($G181="","",TEXT(VLOOKUP($A181,Mitglieder!$D$24:$BG$323,AO$303),"TT.MM.JJJJ"))</f>
        <v/>
      </c>
      <c r="AP181" s="42" t="str">
        <f ca="1">IF($G181="","",VLOOKUP($A181,Mitglieder!$D$24:$BG$323,AP$303))</f>
        <v/>
      </c>
      <c r="AQ181" s="45" t="str">
        <f ca="1">IF($G181="","",TEXT(VLOOKUP($A181,Mitglieder!$D$24:$BG$323,AQ$303),"0.00"))</f>
        <v/>
      </c>
      <c r="AR181" s="54" t="str">
        <f ca="1">IF(OR(VLOOKUP($A181,Mitglieder!$D$24:$BG$323,AR$303)="",$G181=""),"",VLOOKUP($A181,Mitglieder!$D$24:$BG$323,AR$303))</f>
        <v/>
      </c>
      <c r="AS181" s="45" t="str">
        <f ca="1">IF($G181="","",TEXT(VLOOKUP($A181,Mitglieder!$D$24:$BG$323,AS$303),"0.00"))</f>
        <v/>
      </c>
      <c r="AT181" s="54" t="str">
        <f ca="1">IF(OR(VLOOKUP($A181,Mitglieder!$D$24:$BG$323,AT$303)="",$G181=""),"",VLOOKUP($A181,Mitglieder!$D$24:$BG$323,AT$303))</f>
        <v/>
      </c>
      <c r="AU181" s="45" t="str">
        <f ca="1">IF($G181="","",TEXT(VLOOKUP($A181,Mitglieder!$D$24:$BG$323,AU$303),"0.00"))</f>
        <v/>
      </c>
      <c r="AV181" s="45" t="str">
        <f ca="1">IF($G181="","",TEXT(VLOOKUP($A181,Mitglieder!$D$24:$BG$323,AV$303),"0.00"))</f>
        <v/>
      </c>
      <c r="AW181" s="42" t="str">
        <f ca="1">IF($G181="","",VLOOKUP($A181,Mitglieder!$D$24:$BG$323,AW$303))</f>
        <v/>
      </c>
      <c r="AX181" s="54" t="str">
        <f ca="1">IF(OR(VLOOKUP($A181,Mitglieder!$D$24:$BG$323,AX$303)="",$G181=""),"",VLOOKUP($A181,Mitglieder!$D$24:$BG$323,AX$303))</f>
        <v/>
      </c>
      <c r="AY181" s="75" t="str">
        <f t="shared" ca="1" si="4"/>
        <v/>
      </c>
      <c r="AZ181" s="43" t="str">
        <f ca="1">IF($G181="","",TEXT(VLOOKUP($A181,Mitglieder!$C$24:$BG$323,AZ$303),"TT.MM.JJJJ"))</f>
        <v/>
      </c>
      <c r="BA181" s="43" t="str">
        <f ca="1">IF($G181="","",TEXT(VLOOKUP($A181,Mitglieder!$C$24:$BG$323,BA$303),"TT.MM.JJJJ"))</f>
        <v/>
      </c>
      <c r="BB181" s="43" t="str">
        <f ca="1">IF($G181="","",TEXT(VLOOKUP($A181,Mitglieder!$C$24:$BG$323,BB$303),"TT.MM.JJJJ"))</f>
        <v/>
      </c>
      <c r="BC181" s="43" t="str">
        <f ca="1">IF($G181="","",TEXT(VLOOKUP($A181,Mitglieder!$C$24:$BG$323,BC$303),"TT.MM.JJJJ"))</f>
        <v/>
      </c>
      <c r="BD181" s="75" t="str">
        <f t="shared" ca="1" si="5"/>
        <v/>
      </c>
      <c r="BE181" s="42" t="str">
        <f ca="1">IF($G181="","",VLOOKUP($A181,Mitglieder!$D$24:$BG$323,BE$303))</f>
        <v/>
      </c>
      <c r="BF181" s="42" t="str">
        <f ca="1">IF($G181="","",VLOOKUP($A181,Mitglieder!$D$24:$BG$323,BF$303))</f>
        <v/>
      </c>
      <c r="BH181" s="75" t="str">
        <f ca="1">IF(G181="","",AY181+'Details Verein'!$D$25)</f>
        <v/>
      </c>
    </row>
    <row r="182" spans="1:60" x14ac:dyDescent="0.35">
      <c r="A182" s="42">
        <v>182</v>
      </c>
      <c r="B182" s="42"/>
      <c r="C182" s="42">
        <f ca="1">VLOOKUP($A182,Mitglieder!$D$24:$BA$323,C$303)</f>
        <v>1.0299999999999967</v>
      </c>
      <c r="D182" s="42"/>
      <c r="E182" s="42" t="str">
        <f ca="1">IF($G182="","",VLOOKUP($A182,Mitglieder!$D$24:$BG$323,E$303))</f>
        <v/>
      </c>
      <c r="F182" s="54" t="str">
        <f ca="1">IF(OR(VLOOKUP($A182,Mitglieder!$D$24:$BG$323,F$303)="",$G182=""),"",VLOOKUP($A182,Mitglieder!$D$24:$BG$323,F$303))</f>
        <v/>
      </c>
      <c r="G182" s="72" t="str">
        <f ca="1">IF(C182/ROUND(C182,0)=1,VLOOKUP($A182,Mitglieder!$D$24:$BA$323,G$303),"")</f>
        <v/>
      </c>
      <c r="H182" s="42" t="str">
        <f ca="1">IF($G182="","",VLOOKUP($A182,Mitglieder!$D$24:$BG$323,H$303))</f>
        <v/>
      </c>
      <c r="I182" s="54" t="str">
        <f ca="1">IF(OR(VLOOKUP($A182,Mitglieder!$D$24:$BG$323,I$303)="",$G182=""),"",VLOOKUP($A182,Mitglieder!$D$24:$BG$323,I$303))</f>
        <v/>
      </c>
      <c r="J182" s="42" t="str">
        <f ca="1">IF($G182="","",VLOOKUP($A182,Mitglieder!$D$24:$BG$323,J$303))</f>
        <v/>
      </c>
      <c r="K182" s="54" t="str">
        <f ca="1">IF(OR(VLOOKUP($A182,Mitglieder!$D$24:$BG$323,K$303)="",$G182=""),"",VLOOKUP($A182,Mitglieder!$D$24:$BG$323,K$303))</f>
        <v/>
      </c>
      <c r="L182" s="42" t="str">
        <f ca="1">IF($G182="","",VLOOKUP($A182,Mitglieder!$D$24:$BG$323,L$303))</f>
        <v/>
      </c>
      <c r="M182" s="42" t="str">
        <f ca="1">IF($G182="","",VLOOKUP($A182,Mitglieder!$D$24:$BG$323,M$303))</f>
        <v/>
      </c>
      <c r="N182" s="42" t="str">
        <f ca="1">IF($G182="","",VLOOKUP($A182,Mitglieder!$D$24:$BG$323,N$303))</f>
        <v/>
      </c>
      <c r="O182" s="42" t="str">
        <f ca="1">IF($G182="","",VLOOKUP($A182,Mitglieder!$D$24:$BG$323,O$303))</f>
        <v/>
      </c>
      <c r="P182" s="42" t="str">
        <f ca="1">IF($G182="","",VLOOKUP($A182,Mitglieder!$D$24:$BG$323,P$303))</f>
        <v/>
      </c>
      <c r="Q182" s="42" t="str">
        <f ca="1">IF($G182="","",VLOOKUP($A182,Mitglieder!$D$24:$BG$323,Q$303))</f>
        <v/>
      </c>
      <c r="R182" s="54" t="str">
        <f ca="1">IF(OR(VLOOKUP($A182,Mitglieder!$D$24:$BG$323,R$303)="",$G182=""),"",VLOOKUP($A182,Mitglieder!$D$24:$BG$323,R$303))</f>
        <v/>
      </c>
      <c r="S182" s="43" t="str">
        <f ca="1">IF($G182="","",TEXT(VLOOKUP($A182,Mitglieder!$D$24:$BG$323,S$303),"TT.MM.JJJJ"))</f>
        <v/>
      </c>
      <c r="T182" s="43" t="str">
        <f ca="1">IF($G182="","",TEXT(VLOOKUP($A182,Mitglieder!$D$24:$BG$323,T$303),"TT.MM.JJJJ"))</f>
        <v/>
      </c>
      <c r="U182" s="43" t="str">
        <f ca="1">IF($G182="","",TEXT(VLOOKUP($A182,Mitglieder!$D$24:$BG$323,U$303),"TT.MM.JJJJ"))</f>
        <v/>
      </c>
      <c r="V182" s="54" t="str">
        <f ca="1">IF(OR(VLOOKUP($A182,Mitglieder!$D$24:$BG$323,V$303)="",$G182=""),"",VLOOKUP($A182,Mitglieder!$D$24:$BG$323,V$303))</f>
        <v/>
      </c>
      <c r="W182" s="54" t="str">
        <f ca="1">IF(OR(VLOOKUP($A182,Mitglieder!$D$24:$BG$323,W$303)="",$G182=""),"",VLOOKUP($A182,Mitglieder!$D$24:$BG$323,W$303))</f>
        <v/>
      </c>
      <c r="X182" s="54" t="str">
        <f ca="1">IF(OR(VLOOKUP($A182,Mitglieder!$D$24:$BG$323,X$303)="",$G182=""),"",VLOOKUP($A182,Mitglieder!$D$24:$BG$323,X$303))</f>
        <v/>
      </c>
      <c r="Y182" s="54" t="str">
        <f ca="1">IF(OR(VLOOKUP($A182,Mitglieder!$D$24:$BG$323,Y$303)="",$G182=""),"",VLOOKUP($A182,Mitglieder!$D$24:$BG$323,Y$303))</f>
        <v/>
      </c>
      <c r="Z182" s="54" t="str">
        <f ca="1">IF(OR(VLOOKUP($A182,Mitglieder!$D$24:$BG$323,Z$303)="",$G182=""),"",VLOOKUP($A182,Mitglieder!$D$24:$BG$323,Z$303))</f>
        <v/>
      </c>
      <c r="AA182" s="54" t="str">
        <f ca="1">IF(OR(VLOOKUP($A182,Mitglieder!$D$24:$BG$323,AA$303)="",$G182=""),"",VLOOKUP($A182,Mitglieder!$D$24:$BG$323,AA$303))</f>
        <v/>
      </c>
      <c r="AB182" s="54" t="str">
        <f ca="1">IF(OR(VLOOKUP($A182,Mitglieder!$D$24:$BG$323,AB$303)="",$G182=""),"",VLOOKUP($A182,Mitglieder!$D$24:$BG$323,AB$303))</f>
        <v/>
      </c>
      <c r="AC182" s="54" t="str">
        <f ca="1">IF(OR(VLOOKUP($A182,Mitglieder!$D$24:$BG$323,AC$303)="",$G182=""),"",VLOOKUP($A182,Mitglieder!$D$24:$BG$323,AC$303))</f>
        <v/>
      </c>
      <c r="AD182" s="54" t="str">
        <f ca="1">IF(OR(VLOOKUP($A182,Mitglieder!$D$24:$BG$323,AD$303)="",$G182=""),"",VLOOKUP($A182,Mitglieder!$D$24:$BG$323,AD$303))</f>
        <v/>
      </c>
      <c r="AE182" s="54" t="str">
        <f ca="1">IF(OR(VLOOKUP($A182,Mitglieder!$D$24:$BG$323,AE$303)="",$G182=""),"",VLOOKUP($A182,Mitglieder!$D$24:$BG$323,AE$303))</f>
        <v/>
      </c>
      <c r="AF182" s="54" t="str">
        <f ca="1">IF(OR(VLOOKUP($A182,Mitglieder!$D$24:$BG$323,AF$303)="",$G182=""),"",VLOOKUP($A182,Mitglieder!$D$24:$BG$323,AF$303))</f>
        <v/>
      </c>
      <c r="AG182" s="54" t="str">
        <f ca="1">IF(OR(VLOOKUP($A182,Mitglieder!$D$24:$BG$323,AG$303)="",$G182=""),"",VLOOKUP($A182,Mitglieder!$D$24:$BG$323,AG$303))</f>
        <v/>
      </c>
      <c r="AH182" s="54" t="str">
        <f ca="1">IF(OR(VLOOKUP($A182,Mitglieder!$D$24:$BG$323,AH$303)="",$G182=""),"",VLOOKUP($A182,Mitglieder!$D$24:$BG$323,AH$303))</f>
        <v/>
      </c>
      <c r="AI182" s="54" t="str">
        <f ca="1">IF(OR(VLOOKUP($A182,Mitglieder!$D$24:$BG$323,AI$303)="",$G182=""),"",VLOOKUP($A182,Mitglieder!$D$24:$BG$323,AI$303))</f>
        <v/>
      </c>
      <c r="AJ182" s="54" t="str">
        <f ca="1">IF(OR(VLOOKUP($A182,Mitglieder!$D$24:$BG$323,AJ$303)="",$G182=""),"",VLOOKUP($A182,Mitglieder!$D$24:$BG$323,AJ$303))</f>
        <v/>
      </c>
      <c r="AK182" s="54" t="str">
        <f ca="1">IF(OR(VLOOKUP($A182,Mitglieder!$D$24:$BG$323,AK$303)="",$G182=""),"",VLOOKUP($A182,Mitglieder!$D$24:$BG$323,AK$303))</f>
        <v/>
      </c>
      <c r="AL182" s="54" t="str">
        <f ca="1">IF(OR(VLOOKUP($A182,Mitglieder!$D$24:$BG$323,AL$303)="",$G182=""),"",VLOOKUP($A182,Mitglieder!$D$24:$BG$323,AL$303))</f>
        <v/>
      </c>
      <c r="AM182" s="42" t="str">
        <f ca="1">IF($G182="","",VLOOKUP($A182,Mitglieder!$D$24:$BG$323,AM$303))</f>
        <v/>
      </c>
      <c r="AN182" s="54" t="str">
        <f ca="1">IF(OR(VLOOKUP($A182,Mitglieder!$D$24:$BG$323,AN$303)="",$G182=""),"",VLOOKUP($A182,Mitglieder!$D$24:$BG$323,AN$303))</f>
        <v/>
      </c>
      <c r="AO182" s="43" t="str">
        <f ca="1">IF($G182="","",TEXT(VLOOKUP($A182,Mitglieder!$D$24:$BG$323,AO$303),"TT.MM.JJJJ"))</f>
        <v/>
      </c>
      <c r="AP182" s="42" t="str">
        <f ca="1">IF($G182="","",VLOOKUP($A182,Mitglieder!$D$24:$BG$323,AP$303))</f>
        <v/>
      </c>
      <c r="AQ182" s="45" t="str">
        <f ca="1">IF($G182="","",TEXT(VLOOKUP($A182,Mitglieder!$D$24:$BG$323,AQ$303),"0.00"))</f>
        <v/>
      </c>
      <c r="AR182" s="54" t="str">
        <f ca="1">IF(OR(VLOOKUP($A182,Mitglieder!$D$24:$BG$323,AR$303)="",$G182=""),"",VLOOKUP($A182,Mitglieder!$D$24:$BG$323,AR$303))</f>
        <v/>
      </c>
      <c r="AS182" s="45" t="str">
        <f ca="1">IF($G182="","",TEXT(VLOOKUP($A182,Mitglieder!$D$24:$BG$323,AS$303),"0.00"))</f>
        <v/>
      </c>
      <c r="AT182" s="54" t="str">
        <f ca="1">IF(OR(VLOOKUP($A182,Mitglieder!$D$24:$BG$323,AT$303)="",$G182=""),"",VLOOKUP($A182,Mitglieder!$D$24:$BG$323,AT$303))</f>
        <v/>
      </c>
      <c r="AU182" s="45" t="str">
        <f ca="1">IF($G182="","",TEXT(VLOOKUP($A182,Mitglieder!$D$24:$BG$323,AU$303),"0.00"))</f>
        <v/>
      </c>
      <c r="AV182" s="45" t="str">
        <f ca="1">IF($G182="","",TEXT(VLOOKUP($A182,Mitglieder!$D$24:$BG$323,AV$303),"0.00"))</f>
        <v/>
      </c>
      <c r="AW182" s="42" t="str">
        <f ca="1">IF($G182="","",VLOOKUP($A182,Mitglieder!$D$24:$BG$323,AW$303))</f>
        <v/>
      </c>
      <c r="AX182" s="54" t="str">
        <f ca="1">IF(OR(VLOOKUP($A182,Mitglieder!$D$24:$BG$323,AX$303)="",$G182=""),"",VLOOKUP($A182,Mitglieder!$D$24:$BG$323,AX$303))</f>
        <v/>
      </c>
      <c r="AY182" s="75" t="str">
        <f t="shared" ca="1" si="4"/>
        <v/>
      </c>
      <c r="AZ182" s="43" t="str">
        <f ca="1">IF($G182="","",TEXT(VLOOKUP($A182,Mitglieder!$C$24:$BG$323,AZ$303),"TT.MM.JJJJ"))</f>
        <v/>
      </c>
      <c r="BA182" s="43" t="str">
        <f ca="1">IF($G182="","",TEXT(VLOOKUP($A182,Mitglieder!$C$24:$BG$323,BA$303),"TT.MM.JJJJ"))</f>
        <v/>
      </c>
      <c r="BB182" s="43" t="str">
        <f ca="1">IF($G182="","",TEXT(VLOOKUP($A182,Mitglieder!$C$24:$BG$323,BB$303),"TT.MM.JJJJ"))</f>
        <v/>
      </c>
      <c r="BC182" s="43" t="str">
        <f ca="1">IF($G182="","",TEXT(VLOOKUP($A182,Mitglieder!$C$24:$BG$323,BC$303),"TT.MM.JJJJ"))</f>
        <v/>
      </c>
      <c r="BD182" s="75" t="str">
        <f t="shared" ca="1" si="5"/>
        <v/>
      </c>
      <c r="BE182" s="42" t="str">
        <f ca="1">IF($G182="","",VLOOKUP($A182,Mitglieder!$D$24:$BG$323,BE$303))</f>
        <v/>
      </c>
      <c r="BF182" s="42" t="str">
        <f ca="1">IF($G182="","",VLOOKUP($A182,Mitglieder!$D$24:$BG$323,BF$303))</f>
        <v/>
      </c>
      <c r="BH182" s="75" t="str">
        <f ca="1">IF(G182="","",AY182+'Details Verein'!$D$25)</f>
        <v/>
      </c>
    </row>
    <row r="183" spans="1:60" x14ac:dyDescent="0.35">
      <c r="A183" s="42">
        <v>183</v>
      </c>
      <c r="B183" s="42"/>
      <c r="C183" s="42">
        <f ca="1">VLOOKUP($A183,Mitglieder!$D$24:$BA$323,C$303)</f>
        <v>1.0299999999999967</v>
      </c>
      <c r="D183" s="42"/>
      <c r="E183" s="42" t="str">
        <f ca="1">IF($G183="","",VLOOKUP($A183,Mitglieder!$D$24:$BG$323,E$303))</f>
        <v/>
      </c>
      <c r="F183" s="54" t="str">
        <f ca="1">IF(OR(VLOOKUP($A183,Mitglieder!$D$24:$BG$323,F$303)="",$G183=""),"",VLOOKUP($A183,Mitglieder!$D$24:$BG$323,F$303))</f>
        <v/>
      </c>
      <c r="G183" s="72" t="str">
        <f ca="1">IF(C183/ROUND(C183,0)=1,VLOOKUP($A183,Mitglieder!$D$24:$BA$323,G$303),"")</f>
        <v/>
      </c>
      <c r="H183" s="42" t="str">
        <f ca="1">IF($G183="","",VLOOKUP($A183,Mitglieder!$D$24:$BG$323,H$303))</f>
        <v/>
      </c>
      <c r="I183" s="54" t="str">
        <f ca="1">IF(OR(VLOOKUP($A183,Mitglieder!$D$24:$BG$323,I$303)="",$G183=""),"",VLOOKUP($A183,Mitglieder!$D$24:$BG$323,I$303))</f>
        <v/>
      </c>
      <c r="J183" s="42" t="str">
        <f ca="1">IF($G183="","",VLOOKUP($A183,Mitglieder!$D$24:$BG$323,J$303))</f>
        <v/>
      </c>
      <c r="K183" s="54" t="str">
        <f ca="1">IF(OR(VLOOKUP($A183,Mitglieder!$D$24:$BG$323,K$303)="",$G183=""),"",VLOOKUP($A183,Mitglieder!$D$24:$BG$323,K$303))</f>
        <v/>
      </c>
      <c r="L183" s="42" t="str">
        <f ca="1">IF($G183="","",VLOOKUP($A183,Mitglieder!$D$24:$BG$323,L$303))</f>
        <v/>
      </c>
      <c r="M183" s="42" t="str">
        <f ca="1">IF($G183="","",VLOOKUP($A183,Mitglieder!$D$24:$BG$323,M$303))</f>
        <v/>
      </c>
      <c r="N183" s="42" t="str">
        <f ca="1">IF($G183="","",VLOOKUP($A183,Mitglieder!$D$24:$BG$323,N$303))</f>
        <v/>
      </c>
      <c r="O183" s="42" t="str">
        <f ca="1">IF($G183="","",VLOOKUP($A183,Mitglieder!$D$24:$BG$323,O$303))</f>
        <v/>
      </c>
      <c r="P183" s="42" t="str">
        <f ca="1">IF($G183="","",VLOOKUP($A183,Mitglieder!$D$24:$BG$323,P$303))</f>
        <v/>
      </c>
      <c r="Q183" s="42" t="str">
        <f ca="1">IF($G183="","",VLOOKUP($A183,Mitglieder!$D$24:$BG$323,Q$303))</f>
        <v/>
      </c>
      <c r="R183" s="54" t="str">
        <f ca="1">IF(OR(VLOOKUP($A183,Mitglieder!$D$24:$BG$323,R$303)="",$G183=""),"",VLOOKUP($A183,Mitglieder!$D$24:$BG$323,R$303))</f>
        <v/>
      </c>
      <c r="S183" s="43" t="str">
        <f ca="1">IF($G183="","",TEXT(VLOOKUP($A183,Mitglieder!$D$24:$BG$323,S$303),"TT.MM.JJJJ"))</f>
        <v/>
      </c>
      <c r="T183" s="43" t="str">
        <f ca="1">IF($G183="","",TEXT(VLOOKUP($A183,Mitglieder!$D$24:$BG$323,T$303),"TT.MM.JJJJ"))</f>
        <v/>
      </c>
      <c r="U183" s="43" t="str">
        <f ca="1">IF($G183="","",TEXT(VLOOKUP($A183,Mitglieder!$D$24:$BG$323,U$303),"TT.MM.JJJJ"))</f>
        <v/>
      </c>
      <c r="V183" s="54" t="str">
        <f ca="1">IF(OR(VLOOKUP($A183,Mitglieder!$D$24:$BG$323,V$303)="",$G183=""),"",VLOOKUP($A183,Mitglieder!$D$24:$BG$323,V$303))</f>
        <v/>
      </c>
      <c r="W183" s="54" t="str">
        <f ca="1">IF(OR(VLOOKUP($A183,Mitglieder!$D$24:$BG$323,W$303)="",$G183=""),"",VLOOKUP($A183,Mitglieder!$D$24:$BG$323,W$303))</f>
        <v/>
      </c>
      <c r="X183" s="54" t="str">
        <f ca="1">IF(OR(VLOOKUP($A183,Mitglieder!$D$24:$BG$323,X$303)="",$G183=""),"",VLOOKUP($A183,Mitglieder!$D$24:$BG$323,X$303))</f>
        <v/>
      </c>
      <c r="Y183" s="54" t="str">
        <f ca="1">IF(OR(VLOOKUP($A183,Mitglieder!$D$24:$BG$323,Y$303)="",$G183=""),"",VLOOKUP($A183,Mitglieder!$D$24:$BG$323,Y$303))</f>
        <v/>
      </c>
      <c r="Z183" s="54" t="str">
        <f ca="1">IF(OR(VLOOKUP($A183,Mitglieder!$D$24:$BG$323,Z$303)="",$G183=""),"",VLOOKUP($A183,Mitglieder!$D$24:$BG$323,Z$303))</f>
        <v/>
      </c>
      <c r="AA183" s="54" t="str">
        <f ca="1">IF(OR(VLOOKUP($A183,Mitglieder!$D$24:$BG$323,AA$303)="",$G183=""),"",VLOOKUP($A183,Mitglieder!$D$24:$BG$323,AA$303))</f>
        <v/>
      </c>
      <c r="AB183" s="54" t="str">
        <f ca="1">IF(OR(VLOOKUP($A183,Mitglieder!$D$24:$BG$323,AB$303)="",$G183=""),"",VLOOKUP($A183,Mitglieder!$D$24:$BG$323,AB$303))</f>
        <v/>
      </c>
      <c r="AC183" s="54" t="str">
        <f ca="1">IF(OR(VLOOKUP($A183,Mitglieder!$D$24:$BG$323,AC$303)="",$G183=""),"",VLOOKUP($A183,Mitglieder!$D$24:$BG$323,AC$303))</f>
        <v/>
      </c>
      <c r="AD183" s="54" t="str">
        <f ca="1">IF(OR(VLOOKUP($A183,Mitglieder!$D$24:$BG$323,AD$303)="",$G183=""),"",VLOOKUP($A183,Mitglieder!$D$24:$BG$323,AD$303))</f>
        <v/>
      </c>
      <c r="AE183" s="54" t="str">
        <f ca="1">IF(OR(VLOOKUP($A183,Mitglieder!$D$24:$BG$323,AE$303)="",$G183=""),"",VLOOKUP($A183,Mitglieder!$D$24:$BG$323,AE$303))</f>
        <v/>
      </c>
      <c r="AF183" s="54" t="str">
        <f ca="1">IF(OR(VLOOKUP($A183,Mitglieder!$D$24:$BG$323,AF$303)="",$G183=""),"",VLOOKUP($A183,Mitglieder!$D$24:$BG$323,AF$303))</f>
        <v/>
      </c>
      <c r="AG183" s="54" t="str">
        <f ca="1">IF(OR(VLOOKUP($A183,Mitglieder!$D$24:$BG$323,AG$303)="",$G183=""),"",VLOOKUP($A183,Mitglieder!$D$24:$BG$323,AG$303))</f>
        <v/>
      </c>
      <c r="AH183" s="54" t="str">
        <f ca="1">IF(OR(VLOOKUP($A183,Mitglieder!$D$24:$BG$323,AH$303)="",$G183=""),"",VLOOKUP($A183,Mitglieder!$D$24:$BG$323,AH$303))</f>
        <v/>
      </c>
      <c r="AI183" s="54" t="str">
        <f ca="1">IF(OR(VLOOKUP($A183,Mitglieder!$D$24:$BG$323,AI$303)="",$G183=""),"",VLOOKUP($A183,Mitglieder!$D$24:$BG$323,AI$303))</f>
        <v/>
      </c>
      <c r="AJ183" s="54" t="str">
        <f ca="1">IF(OR(VLOOKUP($A183,Mitglieder!$D$24:$BG$323,AJ$303)="",$G183=""),"",VLOOKUP($A183,Mitglieder!$D$24:$BG$323,AJ$303))</f>
        <v/>
      </c>
      <c r="AK183" s="54" t="str">
        <f ca="1">IF(OR(VLOOKUP($A183,Mitglieder!$D$24:$BG$323,AK$303)="",$G183=""),"",VLOOKUP($A183,Mitglieder!$D$24:$BG$323,AK$303))</f>
        <v/>
      </c>
      <c r="AL183" s="54" t="str">
        <f ca="1">IF(OR(VLOOKUP($A183,Mitglieder!$D$24:$BG$323,AL$303)="",$G183=""),"",VLOOKUP($A183,Mitglieder!$D$24:$BG$323,AL$303))</f>
        <v/>
      </c>
      <c r="AM183" s="42" t="str">
        <f ca="1">IF($G183="","",VLOOKUP($A183,Mitglieder!$D$24:$BG$323,AM$303))</f>
        <v/>
      </c>
      <c r="AN183" s="54" t="str">
        <f ca="1">IF(OR(VLOOKUP($A183,Mitglieder!$D$24:$BG$323,AN$303)="",$G183=""),"",VLOOKUP($A183,Mitglieder!$D$24:$BG$323,AN$303))</f>
        <v/>
      </c>
      <c r="AO183" s="43" t="str">
        <f ca="1">IF($G183="","",TEXT(VLOOKUP($A183,Mitglieder!$D$24:$BG$323,AO$303),"TT.MM.JJJJ"))</f>
        <v/>
      </c>
      <c r="AP183" s="42" t="str">
        <f ca="1">IF($G183="","",VLOOKUP($A183,Mitglieder!$D$24:$BG$323,AP$303))</f>
        <v/>
      </c>
      <c r="AQ183" s="45" t="str">
        <f ca="1">IF($G183="","",TEXT(VLOOKUP($A183,Mitglieder!$D$24:$BG$323,AQ$303),"0.00"))</f>
        <v/>
      </c>
      <c r="AR183" s="54" t="str">
        <f ca="1">IF(OR(VLOOKUP($A183,Mitglieder!$D$24:$BG$323,AR$303)="",$G183=""),"",VLOOKUP($A183,Mitglieder!$D$24:$BG$323,AR$303))</f>
        <v/>
      </c>
      <c r="AS183" s="45" t="str">
        <f ca="1">IF($G183="","",TEXT(VLOOKUP($A183,Mitglieder!$D$24:$BG$323,AS$303),"0.00"))</f>
        <v/>
      </c>
      <c r="AT183" s="54" t="str">
        <f ca="1">IF(OR(VLOOKUP($A183,Mitglieder!$D$24:$BG$323,AT$303)="",$G183=""),"",VLOOKUP($A183,Mitglieder!$D$24:$BG$323,AT$303))</f>
        <v/>
      </c>
      <c r="AU183" s="45" t="str">
        <f ca="1">IF($G183="","",TEXT(VLOOKUP($A183,Mitglieder!$D$24:$BG$323,AU$303),"0.00"))</f>
        <v/>
      </c>
      <c r="AV183" s="45" t="str">
        <f ca="1">IF($G183="","",TEXT(VLOOKUP($A183,Mitglieder!$D$24:$BG$323,AV$303),"0.00"))</f>
        <v/>
      </c>
      <c r="AW183" s="42" t="str">
        <f ca="1">IF($G183="","",VLOOKUP($A183,Mitglieder!$D$24:$BG$323,AW$303))</f>
        <v/>
      </c>
      <c r="AX183" s="54" t="str">
        <f ca="1">IF(OR(VLOOKUP($A183,Mitglieder!$D$24:$BG$323,AX$303)="",$G183=""),"",VLOOKUP($A183,Mitglieder!$D$24:$BG$323,AX$303))</f>
        <v/>
      </c>
      <c r="AY183" s="75" t="str">
        <f t="shared" ca="1" si="4"/>
        <v/>
      </c>
      <c r="AZ183" s="43" t="str">
        <f ca="1">IF($G183="","",TEXT(VLOOKUP($A183,Mitglieder!$C$24:$BG$323,AZ$303),"TT.MM.JJJJ"))</f>
        <v/>
      </c>
      <c r="BA183" s="43" t="str">
        <f ca="1">IF($G183="","",TEXT(VLOOKUP($A183,Mitglieder!$C$24:$BG$323,BA$303),"TT.MM.JJJJ"))</f>
        <v/>
      </c>
      <c r="BB183" s="43" t="str">
        <f ca="1">IF($G183="","",TEXT(VLOOKUP($A183,Mitglieder!$C$24:$BG$323,BB$303),"TT.MM.JJJJ"))</f>
        <v/>
      </c>
      <c r="BC183" s="43" t="str">
        <f ca="1">IF($G183="","",TEXT(VLOOKUP($A183,Mitglieder!$C$24:$BG$323,BC$303),"TT.MM.JJJJ"))</f>
        <v/>
      </c>
      <c r="BD183" s="75" t="str">
        <f t="shared" ca="1" si="5"/>
        <v/>
      </c>
      <c r="BE183" s="42" t="str">
        <f ca="1">IF($G183="","",VLOOKUP($A183,Mitglieder!$D$24:$BG$323,BE$303))</f>
        <v/>
      </c>
      <c r="BF183" s="42" t="str">
        <f ca="1">IF($G183="","",VLOOKUP($A183,Mitglieder!$D$24:$BG$323,BF$303))</f>
        <v/>
      </c>
      <c r="BH183" s="75" t="str">
        <f ca="1">IF(G183="","",AY183+'Details Verein'!$D$25)</f>
        <v/>
      </c>
    </row>
    <row r="184" spans="1:60" x14ac:dyDescent="0.35">
      <c r="A184" s="42">
        <v>184</v>
      </c>
      <c r="B184" s="42"/>
      <c r="C184" s="42">
        <f ca="1">VLOOKUP($A184,Mitglieder!$D$24:$BA$323,C$303)</f>
        <v>1.0299999999999967</v>
      </c>
      <c r="D184" s="42"/>
      <c r="E184" s="42" t="str">
        <f ca="1">IF($G184="","",VLOOKUP($A184,Mitglieder!$D$24:$BG$323,E$303))</f>
        <v/>
      </c>
      <c r="F184" s="54" t="str">
        <f ca="1">IF(OR(VLOOKUP($A184,Mitglieder!$D$24:$BG$323,F$303)="",$G184=""),"",VLOOKUP($A184,Mitglieder!$D$24:$BG$323,F$303))</f>
        <v/>
      </c>
      <c r="G184" s="72" t="str">
        <f ca="1">IF(C184/ROUND(C184,0)=1,VLOOKUP($A184,Mitglieder!$D$24:$BA$323,G$303),"")</f>
        <v/>
      </c>
      <c r="H184" s="42" t="str">
        <f ca="1">IF($G184="","",VLOOKUP($A184,Mitglieder!$D$24:$BG$323,H$303))</f>
        <v/>
      </c>
      <c r="I184" s="54" t="str">
        <f ca="1">IF(OR(VLOOKUP($A184,Mitglieder!$D$24:$BG$323,I$303)="",$G184=""),"",VLOOKUP($A184,Mitglieder!$D$24:$BG$323,I$303))</f>
        <v/>
      </c>
      <c r="J184" s="42" t="str">
        <f ca="1">IF($G184="","",VLOOKUP($A184,Mitglieder!$D$24:$BG$323,J$303))</f>
        <v/>
      </c>
      <c r="K184" s="54" t="str">
        <f ca="1">IF(OR(VLOOKUP($A184,Mitglieder!$D$24:$BG$323,K$303)="",$G184=""),"",VLOOKUP($A184,Mitglieder!$D$24:$BG$323,K$303))</f>
        <v/>
      </c>
      <c r="L184" s="42" t="str">
        <f ca="1">IF($G184="","",VLOOKUP($A184,Mitglieder!$D$24:$BG$323,L$303))</f>
        <v/>
      </c>
      <c r="M184" s="42" t="str">
        <f ca="1">IF($G184="","",VLOOKUP($A184,Mitglieder!$D$24:$BG$323,M$303))</f>
        <v/>
      </c>
      <c r="N184" s="42" t="str">
        <f ca="1">IF($G184="","",VLOOKUP($A184,Mitglieder!$D$24:$BG$323,N$303))</f>
        <v/>
      </c>
      <c r="O184" s="42" t="str">
        <f ca="1">IF($G184="","",VLOOKUP($A184,Mitglieder!$D$24:$BG$323,O$303))</f>
        <v/>
      </c>
      <c r="P184" s="42" t="str">
        <f ca="1">IF($G184="","",VLOOKUP($A184,Mitglieder!$D$24:$BG$323,P$303))</f>
        <v/>
      </c>
      <c r="Q184" s="42" t="str">
        <f ca="1">IF($G184="","",VLOOKUP($A184,Mitglieder!$D$24:$BG$323,Q$303))</f>
        <v/>
      </c>
      <c r="R184" s="54" t="str">
        <f ca="1">IF(OR(VLOOKUP($A184,Mitglieder!$D$24:$BG$323,R$303)="",$G184=""),"",VLOOKUP($A184,Mitglieder!$D$24:$BG$323,R$303))</f>
        <v/>
      </c>
      <c r="S184" s="43" t="str">
        <f ca="1">IF($G184="","",TEXT(VLOOKUP($A184,Mitglieder!$D$24:$BG$323,S$303),"TT.MM.JJJJ"))</f>
        <v/>
      </c>
      <c r="T184" s="43" t="str">
        <f ca="1">IF($G184="","",TEXT(VLOOKUP($A184,Mitglieder!$D$24:$BG$323,T$303),"TT.MM.JJJJ"))</f>
        <v/>
      </c>
      <c r="U184" s="43" t="str">
        <f ca="1">IF($G184="","",TEXT(VLOOKUP($A184,Mitglieder!$D$24:$BG$323,U$303),"TT.MM.JJJJ"))</f>
        <v/>
      </c>
      <c r="V184" s="54" t="str">
        <f ca="1">IF(OR(VLOOKUP($A184,Mitglieder!$D$24:$BG$323,V$303)="",$G184=""),"",VLOOKUP($A184,Mitglieder!$D$24:$BG$323,V$303))</f>
        <v/>
      </c>
      <c r="W184" s="54" t="str">
        <f ca="1">IF(OR(VLOOKUP($A184,Mitglieder!$D$24:$BG$323,W$303)="",$G184=""),"",VLOOKUP($A184,Mitglieder!$D$24:$BG$323,W$303))</f>
        <v/>
      </c>
      <c r="X184" s="54" t="str">
        <f ca="1">IF(OR(VLOOKUP($A184,Mitglieder!$D$24:$BG$323,X$303)="",$G184=""),"",VLOOKUP($A184,Mitglieder!$D$24:$BG$323,X$303))</f>
        <v/>
      </c>
      <c r="Y184" s="54" t="str">
        <f ca="1">IF(OR(VLOOKUP($A184,Mitglieder!$D$24:$BG$323,Y$303)="",$G184=""),"",VLOOKUP($A184,Mitglieder!$D$24:$BG$323,Y$303))</f>
        <v/>
      </c>
      <c r="Z184" s="54" t="str">
        <f ca="1">IF(OR(VLOOKUP($A184,Mitglieder!$D$24:$BG$323,Z$303)="",$G184=""),"",VLOOKUP($A184,Mitglieder!$D$24:$BG$323,Z$303))</f>
        <v/>
      </c>
      <c r="AA184" s="54" t="str">
        <f ca="1">IF(OR(VLOOKUP($A184,Mitglieder!$D$24:$BG$323,AA$303)="",$G184=""),"",VLOOKUP($A184,Mitglieder!$D$24:$BG$323,AA$303))</f>
        <v/>
      </c>
      <c r="AB184" s="54" t="str">
        <f ca="1">IF(OR(VLOOKUP($A184,Mitglieder!$D$24:$BG$323,AB$303)="",$G184=""),"",VLOOKUP($A184,Mitglieder!$D$24:$BG$323,AB$303))</f>
        <v/>
      </c>
      <c r="AC184" s="54" t="str">
        <f ca="1">IF(OR(VLOOKUP($A184,Mitglieder!$D$24:$BG$323,AC$303)="",$G184=""),"",VLOOKUP($A184,Mitglieder!$D$24:$BG$323,AC$303))</f>
        <v/>
      </c>
      <c r="AD184" s="54" t="str">
        <f ca="1">IF(OR(VLOOKUP($A184,Mitglieder!$D$24:$BG$323,AD$303)="",$G184=""),"",VLOOKUP($A184,Mitglieder!$D$24:$BG$323,AD$303))</f>
        <v/>
      </c>
      <c r="AE184" s="54" t="str">
        <f ca="1">IF(OR(VLOOKUP($A184,Mitglieder!$D$24:$BG$323,AE$303)="",$G184=""),"",VLOOKUP($A184,Mitglieder!$D$24:$BG$323,AE$303))</f>
        <v/>
      </c>
      <c r="AF184" s="54" t="str">
        <f ca="1">IF(OR(VLOOKUP($A184,Mitglieder!$D$24:$BG$323,AF$303)="",$G184=""),"",VLOOKUP($A184,Mitglieder!$D$24:$BG$323,AF$303))</f>
        <v/>
      </c>
      <c r="AG184" s="54" t="str">
        <f ca="1">IF(OR(VLOOKUP($A184,Mitglieder!$D$24:$BG$323,AG$303)="",$G184=""),"",VLOOKUP($A184,Mitglieder!$D$24:$BG$323,AG$303))</f>
        <v/>
      </c>
      <c r="AH184" s="54" t="str">
        <f ca="1">IF(OR(VLOOKUP($A184,Mitglieder!$D$24:$BG$323,AH$303)="",$G184=""),"",VLOOKUP($A184,Mitglieder!$D$24:$BG$323,AH$303))</f>
        <v/>
      </c>
      <c r="AI184" s="54" t="str">
        <f ca="1">IF(OR(VLOOKUP($A184,Mitglieder!$D$24:$BG$323,AI$303)="",$G184=""),"",VLOOKUP($A184,Mitglieder!$D$24:$BG$323,AI$303))</f>
        <v/>
      </c>
      <c r="AJ184" s="54" t="str">
        <f ca="1">IF(OR(VLOOKUP($A184,Mitglieder!$D$24:$BG$323,AJ$303)="",$G184=""),"",VLOOKUP($A184,Mitglieder!$D$24:$BG$323,AJ$303))</f>
        <v/>
      </c>
      <c r="AK184" s="54" t="str">
        <f ca="1">IF(OR(VLOOKUP($A184,Mitglieder!$D$24:$BG$323,AK$303)="",$G184=""),"",VLOOKUP($A184,Mitglieder!$D$24:$BG$323,AK$303))</f>
        <v/>
      </c>
      <c r="AL184" s="54" t="str">
        <f ca="1">IF(OR(VLOOKUP($A184,Mitglieder!$D$24:$BG$323,AL$303)="",$G184=""),"",VLOOKUP($A184,Mitglieder!$D$24:$BG$323,AL$303))</f>
        <v/>
      </c>
      <c r="AM184" s="42" t="str">
        <f ca="1">IF($G184="","",VLOOKUP($A184,Mitglieder!$D$24:$BG$323,AM$303))</f>
        <v/>
      </c>
      <c r="AN184" s="54" t="str">
        <f ca="1">IF(OR(VLOOKUP($A184,Mitglieder!$D$24:$BG$323,AN$303)="",$G184=""),"",VLOOKUP($A184,Mitglieder!$D$24:$BG$323,AN$303))</f>
        <v/>
      </c>
      <c r="AO184" s="43" t="str">
        <f ca="1">IF($G184="","",TEXT(VLOOKUP($A184,Mitglieder!$D$24:$BG$323,AO$303),"TT.MM.JJJJ"))</f>
        <v/>
      </c>
      <c r="AP184" s="42" t="str">
        <f ca="1">IF($G184="","",VLOOKUP($A184,Mitglieder!$D$24:$BG$323,AP$303))</f>
        <v/>
      </c>
      <c r="AQ184" s="45" t="str">
        <f ca="1">IF($G184="","",TEXT(VLOOKUP($A184,Mitglieder!$D$24:$BG$323,AQ$303),"0.00"))</f>
        <v/>
      </c>
      <c r="AR184" s="54" t="str">
        <f ca="1">IF(OR(VLOOKUP($A184,Mitglieder!$D$24:$BG$323,AR$303)="",$G184=""),"",VLOOKUP($A184,Mitglieder!$D$24:$BG$323,AR$303))</f>
        <v/>
      </c>
      <c r="AS184" s="45" t="str">
        <f ca="1">IF($G184="","",TEXT(VLOOKUP($A184,Mitglieder!$D$24:$BG$323,AS$303),"0.00"))</f>
        <v/>
      </c>
      <c r="AT184" s="54" t="str">
        <f ca="1">IF(OR(VLOOKUP($A184,Mitglieder!$D$24:$BG$323,AT$303)="",$G184=""),"",VLOOKUP($A184,Mitglieder!$D$24:$BG$323,AT$303))</f>
        <v/>
      </c>
      <c r="AU184" s="45" t="str">
        <f ca="1">IF($G184="","",TEXT(VLOOKUP($A184,Mitglieder!$D$24:$BG$323,AU$303),"0.00"))</f>
        <v/>
      </c>
      <c r="AV184" s="45" t="str">
        <f ca="1">IF($G184="","",TEXT(VLOOKUP($A184,Mitglieder!$D$24:$BG$323,AV$303),"0.00"))</f>
        <v/>
      </c>
      <c r="AW184" s="42" t="str">
        <f ca="1">IF($G184="","",VLOOKUP($A184,Mitglieder!$D$24:$BG$323,AW$303))</f>
        <v/>
      </c>
      <c r="AX184" s="54" t="str">
        <f ca="1">IF(OR(VLOOKUP($A184,Mitglieder!$D$24:$BG$323,AX$303)="",$G184=""),"",VLOOKUP($A184,Mitglieder!$D$24:$BG$323,AX$303))</f>
        <v/>
      </c>
      <c r="AY184" s="75" t="str">
        <f t="shared" ca="1" si="4"/>
        <v/>
      </c>
      <c r="AZ184" s="43" t="str">
        <f ca="1">IF($G184="","",TEXT(VLOOKUP($A184,Mitglieder!$C$24:$BG$323,AZ$303),"TT.MM.JJJJ"))</f>
        <v/>
      </c>
      <c r="BA184" s="43" t="str">
        <f ca="1">IF($G184="","",TEXT(VLOOKUP($A184,Mitglieder!$C$24:$BG$323,BA$303),"TT.MM.JJJJ"))</f>
        <v/>
      </c>
      <c r="BB184" s="43" t="str">
        <f ca="1">IF($G184="","",TEXT(VLOOKUP($A184,Mitglieder!$C$24:$BG$323,BB$303),"TT.MM.JJJJ"))</f>
        <v/>
      </c>
      <c r="BC184" s="43" t="str">
        <f ca="1">IF($G184="","",TEXT(VLOOKUP($A184,Mitglieder!$C$24:$BG$323,BC$303),"TT.MM.JJJJ"))</f>
        <v/>
      </c>
      <c r="BD184" s="75" t="str">
        <f t="shared" ca="1" si="5"/>
        <v/>
      </c>
      <c r="BE184" s="42" t="str">
        <f ca="1">IF($G184="","",VLOOKUP($A184,Mitglieder!$D$24:$BG$323,BE$303))</f>
        <v/>
      </c>
      <c r="BF184" s="42" t="str">
        <f ca="1">IF($G184="","",VLOOKUP($A184,Mitglieder!$D$24:$BG$323,BF$303))</f>
        <v/>
      </c>
      <c r="BH184" s="75" t="str">
        <f ca="1">IF(G184="","",AY184+'Details Verein'!$D$25)</f>
        <v/>
      </c>
    </row>
    <row r="185" spans="1:60" x14ac:dyDescent="0.35">
      <c r="A185" s="42">
        <v>185</v>
      </c>
      <c r="B185" s="42"/>
      <c r="C185" s="42">
        <f ca="1">VLOOKUP($A185,Mitglieder!$D$24:$BA$323,C$303)</f>
        <v>1.0299999999999967</v>
      </c>
      <c r="D185" s="42"/>
      <c r="E185" s="42" t="str">
        <f ca="1">IF($G185="","",VLOOKUP($A185,Mitglieder!$D$24:$BG$323,E$303))</f>
        <v/>
      </c>
      <c r="F185" s="54" t="str">
        <f ca="1">IF(OR(VLOOKUP($A185,Mitglieder!$D$24:$BG$323,F$303)="",$G185=""),"",VLOOKUP($A185,Mitglieder!$D$24:$BG$323,F$303))</f>
        <v/>
      </c>
      <c r="G185" s="72" t="str">
        <f ca="1">IF(C185/ROUND(C185,0)=1,VLOOKUP($A185,Mitglieder!$D$24:$BA$323,G$303),"")</f>
        <v/>
      </c>
      <c r="H185" s="42" t="str">
        <f ca="1">IF($G185="","",VLOOKUP($A185,Mitglieder!$D$24:$BG$323,H$303))</f>
        <v/>
      </c>
      <c r="I185" s="54" t="str">
        <f ca="1">IF(OR(VLOOKUP($A185,Mitglieder!$D$24:$BG$323,I$303)="",$G185=""),"",VLOOKUP($A185,Mitglieder!$D$24:$BG$323,I$303))</f>
        <v/>
      </c>
      <c r="J185" s="42" t="str">
        <f ca="1">IF($G185="","",VLOOKUP($A185,Mitglieder!$D$24:$BG$323,J$303))</f>
        <v/>
      </c>
      <c r="K185" s="54" t="str">
        <f ca="1">IF(OR(VLOOKUP($A185,Mitglieder!$D$24:$BG$323,K$303)="",$G185=""),"",VLOOKUP($A185,Mitglieder!$D$24:$BG$323,K$303))</f>
        <v/>
      </c>
      <c r="L185" s="42" t="str">
        <f ca="1">IF($G185="","",VLOOKUP($A185,Mitglieder!$D$24:$BG$323,L$303))</f>
        <v/>
      </c>
      <c r="M185" s="42" t="str">
        <f ca="1">IF($G185="","",VLOOKUP($A185,Mitglieder!$D$24:$BG$323,M$303))</f>
        <v/>
      </c>
      <c r="N185" s="42" t="str">
        <f ca="1">IF($G185="","",VLOOKUP($A185,Mitglieder!$D$24:$BG$323,N$303))</f>
        <v/>
      </c>
      <c r="O185" s="42" t="str">
        <f ca="1">IF($G185="","",VLOOKUP($A185,Mitglieder!$D$24:$BG$323,O$303))</f>
        <v/>
      </c>
      <c r="P185" s="42" t="str">
        <f ca="1">IF($G185="","",VLOOKUP($A185,Mitglieder!$D$24:$BG$323,P$303))</f>
        <v/>
      </c>
      <c r="Q185" s="42" t="str">
        <f ca="1">IF($G185="","",VLOOKUP($A185,Mitglieder!$D$24:$BG$323,Q$303))</f>
        <v/>
      </c>
      <c r="R185" s="54" t="str">
        <f ca="1">IF(OR(VLOOKUP($A185,Mitglieder!$D$24:$BG$323,R$303)="",$G185=""),"",VLOOKUP($A185,Mitglieder!$D$24:$BG$323,R$303))</f>
        <v/>
      </c>
      <c r="S185" s="43" t="str">
        <f ca="1">IF($G185="","",TEXT(VLOOKUP($A185,Mitglieder!$D$24:$BG$323,S$303),"TT.MM.JJJJ"))</f>
        <v/>
      </c>
      <c r="T185" s="43" t="str">
        <f ca="1">IF($G185="","",TEXT(VLOOKUP($A185,Mitglieder!$D$24:$BG$323,T$303),"TT.MM.JJJJ"))</f>
        <v/>
      </c>
      <c r="U185" s="43" t="str">
        <f ca="1">IF($G185="","",TEXT(VLOOKUP($A185,Mitglieder!$D$24:$BG$323,U$303),"TT.MM.JJJJ"))</f>
        <v/>
      </c>
      <c r="V185" s="54" t="str">
        <f ca="1">IF(OR(VLOOKUP($A185,Mitglieder!$D$24:$BG$323,V$303)="",$G185=""),"",VLOOKUP($A185,Mitglieder!$D$24:$BG$323,V$303))</f>
        <v/>
      </c>
      <c r="W185" s="54" t="str">
        <f ca="1">IF(OR(VLOOKUP($A185,Mitglieder!$D$24:$BG$323,W$303)="",$G185=""),"",VLOOKUP($A185,Mitglieder!$D$24:$BG$323,W$303))</f>
        <v/>
      </c>
      <c r="X185" s="54" t="str">
        <f ca="1">IF(OR(VLOOKUP($A185,Mitglieder!$D$24:$BG$323,X$303)="",$G185=""),"",VLOOKUP($A185,Mitglieder!$D$24:$BG$323,X$303))</f>
        <v/>
      </c>
      <c r="Y185" s="54" t="str">
        <f ca="1">IF(OR(VLOOKUP($A185,Mitglieder!$D$24:$BG$323,Y$303)="",$G185=""),"",VLOOKUP($A185,Mitglieder!$D$24:$BG$323,Y$303))</f>
        <v/>
      </c>
      <c r="Z185" s="54" t="str">
        <f ca="1">IF(OR(VLOOKUP($A185,Mitglieder!$D$24:$BG$323,Z$303)="",$G185=""),"",VLOOKUP($A185,Mitglieder!$D$24:$BG$323,Z$303))</f>
        <v/>
      </c>
      <c r="AA185" s="54" t="str">
        <f ca="1">IF(OR(VLOOKUP($A185,Mitglieder!$D$24:$BG$323,AA$303)="",$G185=""),"",VLOOKUP($A185,Mitglieder!$D$24:$BG$323,AA$303))</f>
        <v/>
      </c>
      <c r="AB185" s="54" t="str">
        <f ca="1">IF(OR(VLOOKUP($A185,Mitglieder!$D$24:$BG$323,AB$303)="",$G185=""),"",VLOOKUP($A185,Mitglieder!$D$24:$BG$323,AB$303))</f>
        <v/>
      </c>
      <c r="AC185" s="54" t="str">
        <f ca="1">IF(OR(VLOOKUP($A185,Mitglieder!$D$24:$BG$323,AC$303)="",$G185=""),"",VLOOKUP($A185,Mitglieder!$D$24:$BG$323,AC$303))</f>
        <v/>
      </c>
      <c r="AD185" s="54" t="str">
        <f ca="1">IF(OR(VLOOKUP($A185,Mitglieder!$D$24:$BG$323,AD$303)="",$G185=""),"",VLOOKUP($A185,Mitglieder!$D$24:$BG$323,AD$303))</f>
        <v/>
      </c>
      <c r="AE185" s="54" t="str">
        <f ca="1">IF(OR(VLOOKUP($A185,Mitglieder!$D$24:$BG$323,AE$303)="",$G185=""),"",VLOOKUP($A185,Mitglieder!$D$24:$BG$323,AE$303))</f>
        <v/>
      </c>
      <c r="AF185" s="54" t="str">
        <f ca="1">IF(OR(VLOOKUP($A185,Mitglieder!$D$24:$BG$323,AF$303)="",$G185=""),"",VLOOKUP($A185,Mitglieder!$D$24:$BG$323,AF$303))</f>
        <v/>
      </c>
      <c r="AG185" s="54" t="str">
        <f ca="1">IF(OR(VLOOKUP($A185,Mitglieder!$D$24:$BG$323,AG$303)="",$G185=""),"",VLOOKUP($A185,Mitglieder!$D$24:$BG$323,AG$303))</f>
        <v/>
      </c>
      <c r="AH185" s="54" t="str">
        <f ca="1">IF(OR(VLOOKUP($A185,Mitglieder!$D$24:$BG$323,AH$303)="",$G185=""),"",VLOOKUP($A185,Mitglieder!$D$24:$BG$323,AH$303))</f>
        <v/>
      </c>
      <c r="AI185" s="54" t="str">
        <f ca="1">IF(OR(VLOOKUP($A185,Mitglieder!$D$24:$BG$323,AI$303)="",$G185=""),"",VLOOKUP($A185,Mitglieder!$D$24:$BG$323,AI$303))</f>
        <v/>
      </c>
      <c r="AJ185" s="54" t="str">
        <f ca="1">IF(OR(VLOOKUP($A185,Mitglieder!$D$24:$BG$323,AJ$303)="",$G185=""),"",VLOOKUP($A185,Mitglieder!$D$24:$BG$323,AJ$303))</f>
        <v/>
      </c>
      <c r="AK185" s="54" t="str">
        <f ca="1">IF(OR(VLOOKUP($A185,Mitglieder!$D$24:$BG$323,AK$303)="",$G185=""),"",VLOOKUP($A185,Mitglieder!$D$24:$BG$323,AK$303))</f>
        <v/>
      </c>
      <c r="AL185" s="54" t="str">
        <f ca="1">IF(OR(VLOOKUP($A185,Mitglieder!$D$24:$BG$323,AL$303)="",$G185=""),"",VLOOKUP($A185,Mitglieder!$D$24:$BG$323,AL$303))</f>
        <v/>
      </c>
      <c r="AM185" s="42" t="str">
        <f ca="1">IF($G185="","",VLOOKUP($A185,Mitglieder!$D$24:$BG$323,AM$303))</f>
        <v/>
      </c>
      <c r="AN185" s="54" t="str">
        <f ca="1">IF(OR(VLOOKUP($A185,Mitglieder!$D$24:$BG$323,AN$303)="",$G185=""),"",VLOOKUP($A185,Mitglieder!$D$24:$BG$323,AN$303))</f>
        <v/>
      </c>
      <c r="AO185" s="43" t="str">
        <f ca="1">IF($G185="","",TEXT(VLOOKUP($A185,Mitglieder!$D$24:$BG$323,AO$303),"TT.MM.JJJJ"))</f>
        <v/>
      </c>
      <c r="AP185" s="42" t="str">
        <f ca="1">IF($G185="","",VLOOKUP($A185,Mitglieder!$D$24:$BG$323,AP$303))</f>
        <v/>
      </c>
      <c r="AQ185" s="45" t="str">
        <f ca="1">IF($G185="","",TEXT(VLOOKUP($A185,Mitglieder!$D$24:$BG$323,AQ$303),"0.00"))</f>
        <v/>
      </c>
      <c r="AR185" s="54" t="str">
        <f ca="1">IF(OR(VLOOKUP($A185,Mitglieder!$D$24:$BG$323,AR$303)="",$G185=""),"",VLOOKUP($A185,Mitglieder!$D$24:$BG$323,AR$303))</f>
        <v/>
      </c>
      <c r="AS185" s="45" t="str">
        <f ca="1">IF($G185="","",TEXT(VLOOKUP($A185,Mitglieder!$D$24:$BG$323,AS$303),"0.00"))</f>
        <v/>
      </c>
      <c r="AT185" s="54" t="str">
        <f ca="1">IF(OR(VLOOKUP($A185,Mitglieder!$D$24:$BG$323,AT$303)="",$G185=""),"",VLOOKUP($A185,Mitglieder!$D$24:$BG$323,AT$303))</f>
        <v/>
      </c>
      <c r="AU185" s="45" t="str">
        <f ca="1">IF($G185="","",TEXT(VLOOKUP($A185,Mitglieder!$D$24:$BG$323,AU$303),"0.00"))</f>
        <v/>
      </c>
      <c r="AV185" s="45" t="str">
        <f ca="1">IF($G185="","",TEXT(VLOOKUP($A185,Mitglieder!$D$24:$BG$323,AV$303),"0.00"))</f>
        <v/>
      </c>
      <c r="AW185" s="42" t="str">
        <f ca="1">IF($G185="","",VLOOKUP($A185,Mitglieder!$D$24:$BG$323,AW$303))</f>
        <v/>
      </c>
      <c r="AX185" s="54" t="str">
        <f ca="1">IF(OR(VLOOKUP($A185,Mitglieder!$D$24:$BG$323,AX$303)="",$G185=""),"",VLOOKUP($A185,Mitglieder!$D$24:$BG$323,AX$303))</f>
        <v/>
      </c>
      <c r="AY185" s="75" t="str">
        <f t="shared" ca="1" si="4"/>
        <v/>
      </c>
      <c r="AZ185" s="43" t="str">
        <f ca="1">IF($G185="","",TEXT(VLOOKUP($A185,Mitglieder!$C$24:$BG$323,AZ$303),"TT.MM.JJJJ"))</f>
        <v/>
      </c>
      <c r="BA185" s="43" t="str">
        <f ca="1">IF($G185="","",TEXT(VLOOKUP($A185,Mitglieder!$C$24:$BG$323,BA$303),"TT.MM.JJJJ"))</f>
        <v/>
      </c>
      <c r="BB185" s="43" t="str">
        <f ca="1">IF($G185="","",TEXT(VLOOKUP($A185,Mitglieder!$C$24:$BG$323,BB$303),"TT.MM.JJJJ"))</f>
        <v/>
      </c>
      <c r="BC185" s="43" t="str">
        <f ca="1">IF($G185="","",TEXT(VLOOKUP($A185,Mitglieder!$C$24:$BG$323,BC$303),"TT.MM.JJJJ"))</f>
        <v/>
      </c>
      <c r="BD185" s="75" t="str">
        <f t="shared" ca="1" si="5"/>
        <v/>
      </c>
      <c r="BE185" s="42" t="str">
        <f ca="1">IF($G185="","",VLOOKUP($A185,Mitglieder!$D$24:$BG$323,BE$303))</f>
        <v/>
      </c>
      <c r="BF185" s="42" t="str">
        <f ca="1">IF($G185="","",VLOOKUP($A185,Mitglieder!$D$24:$BG$323,BF$303))</f>
        <v/>
      </c>
      <c r="BH185" s="75" t="str">
        <f ca="1">IF(G185="","",AY185+'Details Verein'!$D$25)</f>
        <v/>
      </c>
    </row>
    <row r="186" spans="1:60" x14ac:dyDescent="0.35">
      <c r="A186" s="42">
        <v>186</v>
      </c>
      <c r="B186" s="42"/>
      <c r="C186" s="42">
        <f ca="1">VLOOKUP($A186,Mitglieder!$D$24:$BA$323,C$303)</f>
        <v>1.0299999999999967</v>
      </c>
      <c r="D186" s="42"/>
      <c r="E186" s="42" t="str">
        <f ca="1">IF($G186="","",VLOOKUP($A186,Mitglieder!$D$24:$BG$323,E$303))</f>
        <v/>
      </c>
      <c r="F186" s="54" t="str">
        <f ca="1">IF(OR(VLOOKUP($A186,Mitglieder!$D$24:$BG$323,F$303)="",$G186=""),"",VLOOKUP($A186,Mitglieder!$D$24:$BG$323,F$303))</f>
        <v/>
      </c>
      <c r="G186" s="72" t="str">
        <f ca="1">IF(C186/ROUND(C186,0)=1,VLOOKUP($A186,Mitglieder!$D$24:$BA$323,G$303),"")</f>
        <v/>
      </c>
      <c r="H186" s="42" t="str">
        <f ca="1">IF($G186="","",VLOOKUP($A186,Mitglieder!$D$24:$BG$323,H$303))</f>
        <v/>
      </c>
      <c r="I186" s="54" t="str">
        <f ca="1">IF(OR(VLOOKUP($A186,Mitglieder!$D$24:$BG$323,I$303)="",$G186=""),"",VLOOKUP($A186,Mitglieder!$D$24:$BG$323,I$303))</f>
        <v/>
      </c>
      <c r="J186" s="42" t="str">
        <f ca="1">IF($G186="","",VLOOKUP($A186,Mitglieder!$D$24:$BG$323,J$303))</f>
        <v/>
      </c>
      <c r="K186" s="54" t="str">
        <f ca="1">IF(OR(VLOOKUP($A186,Mitglieder!$D$24:$BG$323,K$303)="",$G186=""),"",VLOOKUP($A186,Mitglieder!$D$24:$BG$323,K$303))</f>
        <v/>
      </c>
      <c r="L186" s="42" t="str">
        <f ca="1">IF($G186="","",VLOOKUP($A186,Mitglieder!$D$24:$BG$323,L$303))</f>
        <v/>
      </c>
      <c r="M186" s="42" t="str">
        <f ca="1">IF($G186="","",VLOOKUP($A186,Mitglieder!$D$24:$BG$323,M$303))</f>
        <v/>
      </c>
      <c r="N186" s="42" t="str">
        <f ca="1">IF($G186="","",VLOOKUP($A186,Mitglieder!$D$24:$BG$323,N$303))</f>
        <v/>
      </c>
      <c r="O186" s="42" t="str">
        <f ca="1">IF($G186="","",VLOOKUP($A186,Mitglieder!$D$24:$BG$323,O$303))</f>
        <v/>
      </c>
      <c r="P186" s="42" t="str">
        <f ca="1">IF($G186="","",VLOOKUP($A186,Mitglieder!$D$24:$BG$323,P$303))</f>
        <v/>
      </c>
      <c r="Q186" s="42" t="str">
        <f ca="1">IF($G186="","",VLOOKUP($A186,Mitglieder!$D$24:$BG$323,Q$303))</f>
        <v/>
      </c>
      <c r="R186" s="54" t="str">
        <f ca="1">IF(OR(VLOOKUP($A186,Mitglieder!$D$24:$BG$323,R$303)="",$G186=""),"",VLOOKUP($A186,Mitglieder!$D$24:$BG$323,R$303))</f>
        <v/>
      </c>
      <c r="S186" s="43" t="str">
        <f ca="1">IF($G186="","",TEXT(VLOOKUP($A186,Mitglieder!$D$24:$BG$323,S$303),"TT.MM.JJJJ"))</f>
        <v/>
      </c>
      <c r="T186" s="43" t="str">
        <f ca="1">IF($G186="","",TEXT(VLOOKUP($A186,Mitglieder!$D$24:$BG$323,T$303),"TT.MM.JJJJ"))</f>
        <v/>
      </c>
      <c r="U186" s="43" t="str">
        <f ca="1">IF($G186="","",TEXT(VLOOKUP($A186,Mitglieder!$D$24:$BG$323,U$303),"TT.MM.JJJJ"))</f>
        <v/>
      </c>
      <c r="V186" s="54" t="str">
        <f ca="1">IF(OR(VLOOKUP($A186,Mitglieder!$D$24:$BG$323,V$303)="",$G186=""),"",VLOOKUP($A186,Mitglieder!$D$24:$BG$323,V$303))</f>
        <v/>
      </c>
      <c r="W186" s="54" t="str">
        <f ca="1">IF(OR(VLOOKUP($A186,Mitglieder!$D$24:$BG$323,W$303)="",$G186=""),"",VLOOKUP($A186,Mitglieder!$D$24:$BG$323,W$303))</f>
        <v/>
      </c>
      <c r="X186" s="54" t="str">
        <f ca="1">IF(OR(VLOOKUP($A186,Mitglieder!$D$24:$BG$323,X$303)="",$G186=""),"",VLOOKUP($A186,Mitglieder!$D$24:$BG$323,X$303))</f>
        <v/>
      </c>
      <c r="Y186" s="54" t="str">
        <f ca="1">IF(OR(VLOOKUP($A186,Mitglieder!$D$24:$BG$323,Y$303)="",$G186=""),"",VLOOKUP($A186,Mitglieder!$D$24:$BG$323,Y$303))</f>
        <v/>
      </c>
      <c r="Z186" s="54" t="str">
        <f ca="1">IF(OR(VLOOKUP($A186,Mitglieder!$D$24:$BG$323,Z$303)="",$G186=""),"",VLOOKUP($A186,Mitglieder!$D$24:$BG$323,Z$303))</f>
        <v/>
      </c>
      <c r="AA186" s="54" t="str">
        <f ca="1">IF(OR(VLOOKUP($A186,Mitglieder!$D$24:$BG$323,AA$303)="",$G186=""),"",VLOOKUP($A186,Mitglieder!$D$24:$BG$323,AA$303))</f>
        <v/>
      </c>
      <c r="AB186" s="54" t="str">
        <f ca="1">IF(OR(VLOOKUP($A186,Mitglieder!$D$24:$BG$323,AB$303)="",$G186=""),"",VLOOKUP($A186,Mitglieder!$D$24:$BG$323,AB$303))</f>
        <v/>
      </c>
      <c r="AC186" s="54" t="str">
        <f ca="1">IF(OR(VLOOKUP($A186,Mitglieder!$D$24:$BG$323,AC$303)="",$G186=""),"",VLOOKUP($A186,Mitglieder!$D$24:$BG$323,AC$303))</f>
        <v/>
      </c>
      <c r="AD186" s="54" t="str">
        <f ca="1">IF(OR(VLOOKUP($A186,Mitglieder!$D$24:$BG$323,AD$303)="",$G186=""),"",VLOOKUP($A186,Mitglieder!$D$24:$BG$323,AD$303))</f>
        <v/>
      </c>
      <c r="AE186" s="54" t="str">
        <f ca="1">IF(OR(VLOOKUP($A186,Mitglieder!$D$24:$BG$323,AE$303)="",$G186=""),"",VLOOKUP($A186,Mitglieder!$D$24:$BG$323,AE$303))</f>
        <v/>
      </c>
      <c r="AF186" s="54" t="str">
        <f ca="1">IF(OR(VLOOKUP($A186,Mitglieder!$D$24:$BG$323,AF$303)="",$G186=""),"",VLOOKUP($A186,Mitglieder!$D$24:$BG$323,AF$303))</f>
        <v/>
      </c>
      <c r="AG186" s="54" t="str">
        <f ca="1">IF(OR(VLOOKUP($A186,Mitglieder!$D$24:$BG$323,AG$303)="",$G186=""),"",VLOOKUP($A186,Mitglieder!$D$24:$BG$323,AG$303))</f>
        <v/>
      </c>
      <c r="AH186" s="54" t="str">
        <f ca="1">IF(OR(VLOOKUP($A186,Mitglieder!$D$24:$BG$323,AH$303)="",$G186=""),"",VLOOKUP($A186,Mitglieder!$D$24:$BG$323,AH$303))</f>
        <v/>
      </c>
      <c r="AI186" s="54" t="str">
        <f ca="1">IF(OR(VLOOKUP($A186,Mitglieder!$D$24:$BG$323,AI$303)="",$G186=""),"",VLOOKUP($A186,Mitglieder!$D$24:$BG$323,AI$303))</f>
        <v/>
      </c>
      <c r="AJ186" s="54" t="str">
        <f ca="1">IF(OR(VLOOKUP($A186,Mitglieder!$D$24:$BG$323,AJ$303)="",$G186=""),"",VLOOKUP($A186,Mitglieder!$D$24:$BG$323,AJ$303))</f>
        <v/>
      </c>
      <c r="AK186" s="54" t="str">
        <f ca="1">IF(OR(VLOOKUP($A186,Mitglieder!$D$24:$BG$323,AK$303)="",$G186=""),"",VLOOKUP($A186,Mitglieder!$D$24:$BG$323,AK$303))</f>
        <v/>
      </c>
      <c r="AL186" s="54" t="str">
        <f ca="1">IF(OR(VLOOKUP($A186,Mitglieder!$D$24:$BG$323,AL$303)="",$G186=""),"",VLOOKUP($A186,Mitglieder!$D$24:$BG$323,AL$303))</f>
        <v/>
      </c>
      <c r="AM186" s="42" t="str">
        <f ca="1">IF($G186="","",VLOOKUP($A186,Mitglieder!$D$24:$BG$323,AM$303))</f>
        <v/>
      </c>
      <c r="AN186" s="54" t="str">
        <f ca="1">IF(OR(VLOOKUP($A186,Mitglieder!$D$24:$BG$323,AN$303)="",$G186=""),"",VLOOKUP($A186,Mitglieder!$D$24:$BG$323,AN$303))</f>
        <v/>
      </c>
      <c r="AO186" s="43" t="str">
        <f ca="1">IF($G186="","",TEXT(VLOOKUP($A186,Mitglieder!$D$24:$BG$323,AO$303),"TT.MM.JJJJ"))</f>
        <v/>
      </c>
      <c r="AP186" s="42" t="str">
        <f ca="1">IF($G186="","",VLOOKUP($A186,Mitglieder!$D$24:$BG$323,AP$303))</f>
        <v/>
      </c>
      <c r="AQ186" s="45" t="str">
        <f ca="1">IF($G186="","",TEXT(VLOOKUP($A186,Mitglieder!$D$24:$BG$323,AQ$303),"0.00"))</f>
        <v/>
      </c>
      <c r="AR186" s="54" t="str">
        <f ca="1">IF(OR(VLOOKUP($A186,Mitglieder!$D$24:$BG$323,AR$303)="",$G186=""),"",VLOOKUP($A186,Mitglieder!$D$24:$BG$323,AR$303))</f>
        <v/>
      </c>
      <c r="AS186" s="45" t="str">
        <f ca="1">IF($G186="","",TEXT(VLOOKUP($A186,Mitglieder!$D$24:$BG$323,AS$303),"0.00"))</f>
        <v/>
      </c>
      <c r="AT186" s="54" t="str">
        <f ca="1">IF(OR(VLOOKUP($A186,Mitglieder!$D$24:$BG$323,AT$303)="",$G186=""),"",VLOOKUP($A186,Mitglieder!$D$24:$BG$323,AT$303))</f>
        <v/>
      </c>
      <c r="AU186" s="45" t="str">
        <f ca="1">IF($G186="","",TEXT(VLOOKUP($A186,Mitglieder!$D$24:$BG$323,AU$303),"0.00"))</f>
        <v/>
      </c>
      <c r="AV186" s="45" t="str">
        <f ca="1">IF($G186="","",TEXT(VLOOKUP($A186,Mitglieder!$D$24:$BG$323,AV$303),"0.00"))</f>
        <v/>
      </c>
      <c r="AW186" s="42" t="str">
        <f ca="1">IF($G186="","",VLOOKUP($A186,Mitglieder!$D$24:$BG$323,AW$303))</f>
        <v/>
      </c>
      <c r="AX186" s="54" t="str">
        <f ca="1">IF(OR(VLOOKUP($A186,Mitglieder!$D$24:$BG$323,AX$303)="",$G186=""),"",VLOOKUP($A186,Mitglieder!$D$24:$BG$323,AX$303))</f>
        <v/>
      </c>
      <c r="AY186" s="75" t="str">
        <f t="shared" ca="1" si="4"/>
        <v/>
      </c>
      <c r="AZ186" s="43" t="str">
        <f ca="1">IF($G186="","",TEXT(VLOOKUP($A186,Mitglieder!$C$24:$BG$323,AZ$303),"TT.MM.JJJJ"))</f>
        <v/>
      </c>
      <c r="BA186" s="43" t="str">
        <f ca="1">IF($G186="","",TEXT(VLOOKUP($A186,Mitglieder!$C$24:$BG$323,BA$303),"TT.MM.JJJJ"))</f>
        <v/>
      </c>
      <c r="BB186" s="43" t="str">
        <f ca="1">IF($G186="","",TEXT(VLOOKUP($A186,Mitglieder!$C$24:$BG$323,BB$303),"TT.MM.JJJJ"))</f>
        <v/>
      </c>
      <c r="BC186" s="43" t="str">
        <f ca="1">IF($G186="","",TEXT(VLOOKUP($A186,Mitglieder!$C$24:$BG$323,BC$303),"TT.MM.JJJJ"))</f>
        <v/>
      </c>
      <c r="BD186" s="75" t="str">
        <f t="shared" ca="1" si="5"/>
        <v/>
      </c>
      <c r="BE186" s="42" t="str">
        <f ca="1">IF($G186="","",VLOOKUP($A186,Mitglieder!$D$24:$BG$323,BE$303))</f>
        <v/>
      </c>
      <c r="BF186" s="42" t="str">
        <f ca="1">IF($G186="","",VLOOKUP($A186,Mitglieder!$D$24:$BG$323,BF$303))</f>
        <v/>
      </c>
      <c r="BH186" s="75" t="str">
        <f ca="1">IF(G186="","",AY186+'Details Verein'!$D$25)</f>
        <v/>
      </c>
    </row>
    <row r="187" spans="1:60" x14ac:dyDescent="0.35">
      <c r="A187" s="42">
        <v>187</v>
      </c>
      <c r="B187" s="42"/>
      <c r="C187" s="42">
        <f ca="1">VLOOKUP($A187,Mitglieder!$D$24:$BA$323,C$303)</f>
        <v>1.0299999999999967</v>
      </c>
      <c r="D187" s="42"/>
      <c r="E187" s="42" t="str">
        <f ca="1">IF($G187="","",VLOOKUP($A187,Mitglieder!$D$24:$BG$323,E$303))</f>
        <v/>
      </c>
      <c r="F187" s="54" t="str">
        <f ca="1">IF(OR(VLOOKUP($A187,Mitglieder!$D$24:$BG$323,F$303)="",$G187=""),"",VLOOKUP($A187,Mitglieder!$D$24:$BG$323,F$303))</f>
        <v/>
      </c>
      <c r="G187" s="72" t="str">
        <f ca="1">IF(C187/ROUND(C187,0)=1,VLOOKUP($A187,Mitglieder!$D$24:$BA$323,G$303),"")</f>
        <v/>
      </c>
      <c r="H187" s="42" t="str">
        <f ca="1">IF($G187="","",VLOOKUP($A187,Mitglieder!$D$24:$BG$323,H$303))</f>
        <v/>
      </c>
      <c r="I187" s="54" t="str">
        <f ca="1">IF(OR(VLOOKUP($A187,Mitglieder!$D$24:$BG$323,I$303)="",$G187=""),"",VLOOKUP($A187,Mitglieder!$D$24:$BG$323,I$303))</f>
        <v/>
      </c>
      <c r="J187" s="42" t="str">
        <f ca="1">IF($G187="","",VLOOKUP($A187,Mitglieder!$D$24:$BG$323,J$303))</f>
        <v/>
      </c>
      <c r="K187" s="54" t="str">
        <f ca="1">IF(OR(VLOOKUP($A187,Mitglieder!$D$24:$BG$323,K$303)="",$G187=""),"",VLOOKUP($A187,Mitglieder!$D$24:$BG$323,K$303))</f>
        <v/>
      </c>
      <c r="L187" s="42" t="str">
        <f ca="1">IF($G187="","",VLOOKUP($A187,Mitglieder!$D$24:$BG$323,L$303))</f>
        <v/>
      </c>
      <c r="M187" s="42" t="str">
        <f ca="1">IF($G187="","",VLOOKUP($A187,Mitglieder!$D$24:$BG$323,M$303))</f>
        <v/>
      </c>
      <c r="N187" s="42" t="str">
        <f ca="1">IF($G187="","",VLOOKUP($A187,Mitglieder!$D$24:$BG$323,N$303))</f>
        <v/>
      </c>
      <c r="O187" s="42" t="str">
        <f ca="1">IF($G187="","",VLOOKUP($A187,Mitglieder!$D$24:$BG$323,O$303))</f>
        <v/>
      </c>
      <c r="P187" s="42" t="str">
        <f ca="1">IF($G187="","",VLOOKUP($A187,Mitglieder!$D$24:$BG$323,P$303))</f>
        <v/>
      </c>
      <c r="Q187" s="42" t="str">
        <f ca="1">IF($G187="","",VLOOKUP($A187,Mitglieder!$D$24:$BG$323,Q$303))</f>
        <v/>
      </c>
      <c r="R187" s="54" t="str">
        <f ca="1">IF(OR(VLOOKUP($A187,Mitglieder!$D$24:$BG$323,R$303)="",$G187=""),"",VLOOKUP($A187,Mitglieder!$D$24:$BG$323,R$303))</f>
        <v/>
      </c>
      <c r="S187" s="43" t="str">
        <f ca="1">IF($G187="","",TEXT(VLOOKUP($A187,Mitglieder!$D$24:$BG$323,S$303),"TT.MM.JJJJ"))</f>
        <v/>
      </c>
      <c r="T187" s="43" t="str">
        <f ca="1">IF($G187="","",TEXT(VLOOKUP($A187,Mitglieder!$D$24:$BG$323,T$303),"TT.MM.JJJJ"))</f>
        <v/>
      </c>
      <c r="U187" s="43" t="str">
        <f ca="1">IF($G187="","",TEXT(VLOOKUP($A187,Mitglieder!$D$24:$BG$323,U$303),"TT.MM.JJJJ"))</f>
        <v/>
      </c>
      <c r="V187" s="54" t="str">
        <f ca="1">IF(OR(VLOOKUP($A187,Mitglieder!$D$24:$BG$323,V$303)="",$G187=""),"",VLOOKUP($A187,Mitglieder!$D$24:$BG$323,V$303))</f>
        <v/>
      </c>
      <c r="W187" s="54" t="str">
        <f ca="1">IF(OR(VLOOKUP($A187,Mitglieder!$D$24:$BG$323,W$303)="",$G187=""),"",VLOOKUP($A187,Mitglieder!$D$24:$BG$323,W$303))</f>
        <v/>
      </c>
      <c r="X187" s="54" t="str">
        <f ca="1">IF(OR(VLOOKUP($A187,Mitglieder!$D$24:$BG$323,X$303)="",$G187=""),"",VLOOKUP($A187,Mitglieder!$D$24:$BG$323,X$303))</f>
        <v/>
      </c>
      <c r="Y187" s="54" t="str">
        <f ca="1">IF(OR(VLOOKUP($A187,Mitglieder!$D$24:$BG$323,Y$303)="",$G187=""),"",VLOOKUP($A187,Mitglieder!$D$24:$BG$323,Y$303))</f>
        <v/>
      </c>
      <c r="Z187" s="54" t="str">
        <f ca="1">IF(OR(VLOOKUP($A187,Mitglieder!$D$24:$BG$323,Z$303)="",$G187=""),"",VLOOKUP($A187,Mitglieder!$D$24:$BG$323,Z$303))</f>
        <v/>
      </c>
      <c r="AA187" s="54" t="str">
        <f ca="1">IF(OR(VLOOKUP($A187,Mitglieder!$D$24:$BG$323,AA$303)="",$G187=""),"",VLOOKUP($A187,Mitglieder!$D$24:$BG$323,AA$303))</f>
        <v/>
      </c>
      <c r="AB187" s="54" t="str">
        <f ca="1">IF(OR(VLOOKUP($A187,Mitglieder!$D$24:$BG$323,AB$303)="",$G187=""),"",VLOOKUP($A187,Mitglieder!$D$24:$BG$323,AB$303))</f>
        <v/>
      </c>
      <c r="AC187" s="54" t="str">
        <f ca="1">IF(OR(VLOOKUP($A187,Mitglieder!$D$24:$BG$323,AC$303)="",$G187=""),"",VLOOKUP($A187,Mitglieder!$D$24:$BG$323,AC$303))</f>
        <v/>
      </c>
      <c r="AD187" s="54" t="str">
        <f ca="1">IF(OR(VLOOKUP($A187,Mitglieder!$D$24:$BG$323,AD$303)="",$G187=""),"",VLOOKUP($A187,Mitglieder!$D$24:$BG$323,AD$303))</f>
        <v/>
      </c>
      <c r="AE187" s="54" t="str">
        <f ca="1">IF(OR(VLOOKUP($A187,Mitglieder!$D$24:$BG$323,AE$303)="",$G187=""),"",VLOOKUP($A187,Mitglieder!$D$24:$BG$323,AE$303))</f>
        <v/>
      </c>
      <c r="AF187" s="54" t="str">
        <f ca="1">IF(OR(VLOOKUP($A187,Mitglieder!$D$24:$BG$323,AF$303)="",$G187=""),"",VLOOKUP($A187,Mitglieder!$D$24:$BG$323,AF$303))</f>
        <v/>
      </c>
      <c r="AG187" s="54" t="str">
        <f ca="1">IF(OR(VLOOKUP($A187,Mitglieder!$D$24:$BG$323,AG$303)="",$G187=""),"",VLOOKUP($A187,Mitglieder!$D$24:$BG$323,AG$303))</f>
        <v/>
      </c>
      <c r="AH187" s="54" t="str">
        <f ca="1">IF(OR(VLOOKUP($A187,Mitglieder!$D$24:$BG$323,AH$303)="",$G187=""),"",VLOOKUP($A187,Mitglieder!$D$24:$BG$323,AH$303))</f>
        <v/>
      </c>
      <c r="AI187" s="54" t="str">
        <f ca="1">IF(OR(VLOOKUP($A187,Mitglieder!$D$24:$BG$323,AI$303)="",$G187=""),"",VLOOKUP($A187,Mitglieder!$D$24:$BG$323,AI$303))</f>
        <v/>
      </c>
      <c r="AJ187" s="54" t="str">
        <f ca="1">IF(OR(VLOOKUP($A187,Mitglieder!$D$24:$BG$323,AJ$303)="",$G187=""),"",VLOOKUP($A187,Mitglieder!$D$24:$BG$323,AJ$303))</f>
        <v/>
      </c>
      <c r="AK187" s="54" t="str">
        <f ca="1">IF(OR(VLOOKUP($A187,Mitglieder!$D$24:$BG$323,AK$303)="",$G187=""),"",VLOOKUP($A187,Mitglieder!$D$24:$BG$323,AK$303))</f>
        <v/>
      </c>
      <c r="AL187" s="54" t="str">
        <f ca="1">IF(OR(VLOOKUP($A187,Mitglieder!$D$24:$BG$323,AL$303)="",$G187=""),"",VLOOKUP($A187,Mitglieder!$D$24:$BG$323,AL$303))</f>
        <v/>
      </c>
      <c r="AM187" s="42" t="str">
        <f ca="1">IF($G187="","",VLOOKUP($A187,Mitglieder!$D$24:$BG$323,AM$303))</f>
        <v/>
      </c>
      <c r="AN187" s="54" t="str">
        <f ca="1">IF(OR(VLOOKUP($A187,Mitglieder!$D$24:$BG$323,AN$303)="",$G187=""),"",VLOOKUP($A187,Mitglieder!$D$24:$BG$323,AN$303))</f>
        <v/>
      </c>
      <c r="AO187" s="43" t="str">
        <f ca="1">IF($G187="","",TEXT(VLOOKUP($A187,Mitglieder!$D$24:$BG$323,AO$303),"TT.MM.JJJJ"))</f>
        <v/>
      </c>
      <c r="AP187" s="42" t="str">
        <f ca="1">IF($G187="","",VLOOKUP($A187,Mitglieder!$D$24:$BG$323,AP$303))</f>
        <v/>
      </c>
      <c r="AQ187" s="45" t="str">
        <f ca="1">IF($G187="","",TEXT(VLOOKUP($A187,Mitglieder!$D$24:$BG$323,AQ$303),"0.00"))</f>
        <v/>
      </c>
      <c r="AR187" s="54" t="str">
        <f ca="1">IF(OR(VLOOKUP($A187,Mitglieder!$D$24:$BG$323,AR$303)="",$G187=""),"",VLOOKUP($A187,Mitglieder!$D$24:$BG$323,AR$303))</f>
        <v/>
      </c>
      <c r="AS187" s="45" t="str">
        <f ca="1">IF($G187="","",TEXT(VLOOKUP($A187,Mitglieder!$D$24:$BG$323,AS$303),"0.00"))</f>
        <v/>
      </c>
      <c r="AT187" s="54" t="str">
        <f ca="1">IF(OR(VLOOKUP($A187,Mitglieder!$D$24:$BG$323,AT$303)="",$G187=""),"",VLOOKUP($A187,Mitglieder!$D$24:$BG$323,AT$303))</f>
        <v/>
      </c>
      <c r="AU187" s="45" t="str">
        <f ca="1">IF($G187="","",TEXT(VLOOKUP($A187,Mitglieder!$D$24:$BG$323,AU$303),"0.00"))</f>
        <v/>
      </c>
      <c r="AV187" s="45" t="str">
        <f ca="1">IF($G187="","",TEXT(VLOOKUP($A187,Mitglieder!$D$24:$BG$323,AV$303),"0.00"))</f>
        <v/>
      </c>
      <c r="AW187" s="42" t="str">
        <f ca="1">IF($G187="","",VLOOKUP($A187,Mitglieder!$D$24:$BG$323,AW$303))</f>
        <v/>
      </c>
      <c r="AX187" s="54" t="str">
        <f ca="1">IF(OR(VLOOKUP($A187,Mitglieder!$D$24:$BG$323,AX$303)="",$G187=""),"",VLOOKUP($A187,Mitglieder!$D$24:$BG$323,AX$303))</f>
        <v/>
      </c>
      <c r="AY187" s="75" t="str">
        <f t="shared" ca="1" si="4"/>
        <v/>
      </c>
      <c r="AZ187" s="43" t="str">
        <f ca="1">IF($G187="","",TEXT(VLOOKUP($A187,Mitglieder!$C$24:$BG$323,AZ$303),"TT.MM.JJJJ"))</f>
        <v/>
      </c>
      <c r="BA187" s="43" t="str">
        <f ca="1">IF($G187="","",TEXT(VLOOKUP($A187,Mitglieder!$C$24:$BG$323,BA$303),"TT.MM.JJJJ"))</f>
        <v/>
      </c>
      <c r="BB187" s="43" t="str">
        <f ca="1">IF($G187="","",TEXT(VLOOKUP($A187,Mitglieder!$C$24:$BG$323,BB$303),"TT.MM.JJJJ"))</f>
        <v/>
      </c>
      <c r="BC187" s="43" t="str">
        <f ca="1">IF($G187="","",TEXT(VLOOKUP($A187,Mitglieder!$C$24:$BG$323,BC$303),"TT.MM.JJJJ"))</f>
        <v/>
      </c>
      <c r="BD187" s="75" t="str">
        <f t="shared" ca="1" si="5"/>
        <v/>
      </c>
      <c r="BE187" s="42" t="str">
        <f ca="1">IF($G187="","",VLOOKUP($A187,Mitglieder!$D$24:$BG$323,BE$303))</f>
        <v/>
      </c>
      <c r="BF187" s="42" t="str">
        <f ca="1">IF($G187="","",VLOOKUP($A187,Mitglieder!$D$24:$BG$323,BF$303))</f>
        <v/>
      </c>
      <c r="BH187" s="75" t="str">
        <f ca="1">IF(G187="","",AY187+'Details Verein'!$D$25)</f>
        <v/>
      </c>
    </row>
    <row r="188" spans="1:60" x14ac:dyDescent="0.35">
      <c r="A188" s="42">
        <v>188</v>
      </c>
      <c r="B188" s="42"/>
      <c r="C188" s="42">
        <f ca="1">VLOOKUP($A188,Mitglieder!$D$24:$BA$323,C$303)</f>
        <v>1.0299999999999967</v>
      </c>
      <c r="D188" s="42"/>
      <c r="E188" s="42" t="str">
        <f ca="1">IF($G188="","",VLOOKUP($A188,Mitglieder!$D$24:$BG$323,E$303))</f>
        <v/>
      </c>
      <c r="F188" s="54" t="str">
        <f ca="1">IF(OR(VLOOKUP($A188,Mitglieder!$D$24:$BG$323,F$303)="",$G188=""),"",VLOOKUP($A188,Mitglieder!$D$24:$BG$323,F$303))</f>
        <v/>
      </c>
      <c r="G188" s="72" t="str">
        <f ca="1">IF(C188/ROUND(C188,0)=1,VLOOKUP($A188,Mitglieder!$D$24:$BA$323,G$303),"")</f>
        <v/>
      </c>
      <c r="H188" s="42" t="str">
        <f ca="1">IF($G188="","",VLOOKUP($A188,Mitglieder!$D$24:$BG$323,H$303))</f>
        <v/>
      </c>
      <c r="I188" s="54" t="str">
        <f ca="1">IF(OR(VLOOKUP($A188,Mitglieder!$D$24:$BG$323,I$303)="",$G188=""),"",VLOOKUP($A188,Mitglieder!$D$24:$BG$323,I$303))</f>
        <v/>
      </c>
      <c r="J188" s="42" t="str">
        <f ca="1">IF($G188="","",VLOOKUP($A188,Mitglieder!$D$24:$BG$323,J$303))</f>
        <v/>
      </c>
      <c r="K188" s="54" t="str">
        <f ca="1">IF(OR(VLOOKUP($A188,Mitglieder!$D$24:$BG$323,K$303)="",$G188=""),"",VLOOKUP($A188,Mitglieder!$D$24:$BG$323,K$303))</f>
        <v/>
      </c>
      <c r="L188" s="42" t="str">
        <f ca="1">IF($G188="","",VLOOKUP($A188,Mitglieder!$D$24:$BG$323,L$303))</f>
        <v/>
      </c>
      <c r="M188" s="42" t="str">
        <f ca="1">IF($G188="","",VLOOKUP($A188,Mitglieder!$D$24:$BG$323,M$303))</f>
        <v/>
      </c>
      <c r="N188" s="42" t="str">
        <f ca="1">IF($G188="","",VLOOKUP($A188,Mitglieder!$D$24:$BG$323,N$303))</f>
        <v/>
      </c>
      <c r="O188" s="42" t="str">
        <f ca="1">IF($G188="","",VLOOKUP($A188,Mitglieder!$D$24:$BG$323,O$303))</f>
        <v/>
      </c>
      <c r="P188" s="42" t="str">
        <f ca="1">IF($G188="","",VLOOKUP($A188,Mitglieder!$D$24:$BG$323,P$303))</f>
        <v/>
      </c>
      <c r="Q188" s="42" t="str">
        <f ca="1">IF($G188="","",VLOOKUP($A188,Mitglieder!$D$24:$BG$323,Q$303))</f>
        <v/>
      </c>
      <c r="R188" s="54" t="str">
        <f ca="1">IF(OR(VLOOKUP($A188,Mitglieder!$D$24:$BG$323,R$303)="",$G188=""),"",VLOOKUP($A188,Mitglieder!$D$24:$BG$323,R$303))</f>
        <v/>
      </c>
      <c r="S188" s="43" t="str">
        <f ca="1">IF($G188="","",TEXT(VLOOKUP($A188,Mitglieder!$D$24:$BG$323,S$303),"TT.MM.JJJJ"))</f>
        <v/>
      </c>
      <c r="T188" s="43" t="str">
        <f ca="1">IF($G188="","",TEXT(VLOOKUP($A188,Mitglieder!$D$24:$BG$323,T$303),"TT.MM.JJJJ"))</f>
        <v/>
      </c>
      <c r="U188" s="43" t="str">
        <f ca="1">IF($G188="","",TEXT(VLOOKUP($A188,Mitglieder!$D$24:$BG$323,U$303),"TT.MM.JJJJ"))</f>
        <v/>
      </c>
      <c r="V188" s="54" t="str">
        <f ca="1">IF(OR(VLOOKUP($A188,Mitglieder!$D$24:$BG$323,V$303)="",$G188=""),"",VLOOKUP($A188,Mitglieder!$D$24:$BG$323,V$303))</f>
        <v/>
      </c>
      <c r="W188" s="54" t="str">
        <f ca="1">IF(OR(VLOOKUP($A188,Mitglieder!$D$24:$BG$323,W$303)="",$G188=""),"",VLOOKUP($A188,Mitglieder!$D$24:$BG$323,W$303))</f>
        <v/>
      </c>
      <c r="X188" s="54" t="str">
        <f ca="1">IF(OR(VLOOKUP($A188,Mitglieder!$D$24:$BG$323,X$303)="",$G188=""),"",VLOOKUP($A188,Mitglieder!$D$24:$BG$323,X$303))</f>
        <v/>
      </c>
      <c r="Y188" s="54" t="str">
        <f ca="1">IF(OR(VLOOKUP($A188,Mitglieder!$D$24:$BG$323,Y$303)="",$G188=""),"",VLOOKUP($A188,Mitglieder!$D$24:$BG$323,Y$303))</f>
        <v/>
      </c>
      <c r="Z188" s="54" t="str">
        <f ca="1">IF(OR(VLOOKUP($A188,Mitglieder!$D$24:$BG$323,Z$303)="",$G188=""),"",VLOOKUP($A188,Mitglieder!$D$24:$BG$323,Z$303))</f>
        <v/>
      </c>
      <c r="AA188" s="54" t="str">
        <f ca="1">IF(OR(VLOOKUP($A188,Mitglieder!$D$24:$BG$323,AA$303)="",$G188=""),"",VLOOKUP($A188,Mitglieder!$D$24:$BG$323,AA$303))</f>
        <v/>
      </c>
      <c r="AB188" s="54" t="str">
        <f ca="1">IF(OR(VLOOKUP($A188,Mitglieder!$D$24:$BG$323,AB$303)="",$G188=""),"",VLOOKUP($A188,Mitglieder!$D$24:$BG$323,AB$303))</f>
        <v/>
      </c>
      <c r="AC188" s="54" t="str">
        <f ca="1">IF(OR(VLOOKUP($A188,Mitglieder!$D$24:$BG$323,AC$303)="",$G188=""),"",VLOOKUP($A188,Mitglieder!$D$24:$BG$323,AC$303))</f>
        <v/>
      </c>
      <c r="AD188" s="54" t="str">
        <f ca="1">IF(OR(VLOOKUP($A188,Mitglieder!$D$24:$BG$323,AD$303)="",$G188=""),"",VLOOKUP($A188,Mitglieder!$D$24:$BG$323,AD$303))</f>
        <v/>
      </c>
      <c r="AE188" s="54" t="str">
        <f ca="1">IF(OR(VLOOKUP($A188,Mitglieder!$D$24:$BG$323,AE$303)="",$G188=""),"",VLOOKUP($A188,Mitglieder!$D$24:$BG$323,AE$303))</f>
        <v/>
      </c>
      <c r="AF188" s="54" t="str">
        <f ca="1">IF(OR(VLOOKUP($A188,Mitglieder!$D$24:$BG$323,AF$303)="",$G188=""),"",VLOOKUP($A188,Mitglieder!$D$24:$BG$323,AF$303))</f>
        <v/>
      </c>
      <c r="AG188" s="54" t="str">
        <f ca="1">IF(OR(VLOOKUP($A188,Mitglieder!$D$24:$BG$323,AG$303)="",$G188=""),"",VLOOKUP($A188,Mitglieder!$D$24:$BG$323,AG$303))</f>
        <v/>
      </c>
      <c r="AH188" s="54" t="str">
        <f ca="1">IF(OR(VLOOKUP($A188,Mitglieder!$D$24:$BG$323,AH$303)="",$G188=""),"",VLOOKUP($A188,Mitglieder!$D$24:$BG$323,AH$303))</f>
        <v/>
      </c>
      <c r="AI188" s="54" t="str">
        <f ca="1">IF(OR(VLOOKUP($A188,Mitglieder!$D$24:$BG$323,AI$303)="",$G188=""),"",VLOOKUP($A188,Mitglieder!$D$24:$BG$323,AI$303))</f>
        <v/>
      </c>
      <c r="AJ188" s="54" t="str">
        <f ca="1">IF(OR(VLOOKUP($A188,Mitglieder!$D$24:$BG$323,AJ$303)="",$G188=""),"",VLOOKUP($A188,Mitglieder!$D$24:$BG$323,AJ$303))</f>
        <v/>
      </c>
      <c r="AK188" s="54" t="str">
        <f ca="1">IF(OR(VLOOKUP($A188,Mitglieder!$D$24:$BG$323,AK$303)="",$G188=""),"",VLOOKUP($A188,Mitglieder!$D$24:$BG$323,AK$303))</f>
        <v/>
      </c>
      <c r="AL188" s="54" t="str">
        <f ca="1">IF(OR(VLOOKUP($A188,Mitglieder!$D$24:$BG$323,AL$303)="",$G188=""),"",VLOOKUP($A188,Mitglieder!$D$24:$BG$323,AL$303))</f>
        <v/>
      </c>
      <c r="AM188" s="42" t="str">
        <f ca="1">IF($G188="","",VLOOKUP($A188,Mitglieder!$D$24:$BG$323,AM$303))</f>
        <v/>
      </c>
      <c r="AN188" s="54" t="str">
        <f ca="1">IF(OR(VLOOKUP($A188,Mitglieder!$D$24:$BG$323,AN$303)="",$G188=""),"",VLOOKUP($A188,Mitglieder!$D$24:$BG$323,AN$303))</f>
        <v/>
      </c>
      <c r="AO188" s="43" t="str">
        <f ca="1">IF($G188="","",TEXT(VLOOKUP($A188,Mitglieder!$D$24:$BG$323,AO$303),"TT.MM.JJJJ"))</f>
        <v/>
      </c>
      <c r="AP188" s="42" t="str">
        <f ca="1">IF($G188="","",VLOOKUP($A188,Mitglieder!$D$24:$BG$323,AP$303))</f>
        <v/>
      </c>
      <c r="AQ188" s="45" t="str">
        <f ca="1">IF($G188="","",TEXT(VLOOKUP($A188,Mitglieder!$D$24:$BG$323,AQ$303),"0.00"))</f>
        <v/>
      </c>
      <c r="AR188" s="54" t="str">
        <f ca="1">IF(OR(VLOOKUP($A188,Mitglieder!$D$24:$BG$323,AR$303)="",$G188=""),"",VLOOKUP($A188,Mitglieder!$D$24:$BG$323,AR$303))</f>
        <v/>
      </c>
      <c r="AS188" s="45" t="str">
        <f ca="1">IF($G188="","",TEXT(VLOOKUP($A188,Mitglieder!$D$24:$BG$323,AS$303),"0.00"))</f>
        <v/>
      </c>
      <c r="AT188" s="54" t="str">
        <f ca="1">IF(OR(VLOOKUP($A188,Mitglieder!$D$24:$BG$323,AT$303)="",$G188=""),"",VLOOKUP($A188,Mitglieder!$D$24:$BG$323,AT$303))</f>
        <v/>
      </c>
      <c r="AU188" s="45" t="str">
        <f ca="1">IF($G188="","",TEXT(VLOOKUP($A188,Mitglieder!$D$24:$BG$323,AU$303),"0.00"))</f>
        <v/>
      </c>
      <c r="AV188" s="45" t="str">
        <f ca="1">IF($G188="","",TEXT(VLOOKUP($A188,Mitglieder!$D$24:$BG$323,AV$303),"0.00"))</f>
        <v/>
      </c>
      <c r="AW188" s="42" t="str">
        <f ca="1">IF($G188="","",VLOOKUP($A188,Mitglieder!$D$24:$BG$323,AW$303))</f>
        <v/>
      </c>
      <c r="AX188" s="54" t="str">
        <f ca="1">IF(OR(VLOOKUP($A188,Mitglieder!$D$24:$BG$323,AX$303)="",$G188=""),"",VLOOKUP($A188,Mitglieder!$D$24:$BG$323,AX$303))</f>
        <v/>
      </c>
      <c r="AY188" s="75" t="str">
        <f t="shared" ca="1" si="4"/>
        <v/>
      </c>
      <c r="AZ188" s="43" t="str">
        <f ca="1">IF($G188="","",TEXT(VLOOKUP($A188,Mitglieder!$C$24:$BG$323,AZ$303),"TT.MM.JJJJ"))</f>
        <v/>
      </c>
      <c r="BA188" s="43" t="str">
        <f ca="1">IF($G188="","",TEXT(VLOOKUP($A188,Mitglieder!$C$24:$BG$323,BA$303),"TT.MM.JJJJ"))</f>
        <v/>
      </c>
      <c r="BB188" s="43" t="str">
        <f ca="1">IF($G188="","",TEXT(VLOOKUP($A188,Mitglieder!$C$24:$BG$323,BB$303),"TT.MM.JJJJ"))</f>
        <v/>
      </c>
      <c r="BC188" s="43" t="str">
        <f ca="1">IF($G188="","",TEXT(VLOOKUP($A188,Mitglieder!$C$24:$BG$323,BC$303),"TT.MM.JJJJ"))</f>
        <v/>
      </c>
      <c r="BD188" s="75" t="str">
        <f t="shared" ca="1" si="5"/>
        <v/>
      </c>
      <c r="BE188" s="42" t="str">
        <f ca="1">IF($G188="","",VLOOKUP($A188,Mitglieder!$D$24:$BG$323,BE$303))</f>
        <v/>
      </c>
      <c r="BF188" s="42" t="str">
        <f ca="1">IF($G188="","",VLOOKUP($A188,Mitglieder!$D$24:$BG$323,BF$303))</f>
        <v/>
      </c>
      <c r="BH188" s="75" t="str">
        <f ca="1">IF(G188="","",AY188+'Details Verein'!$D$25)</f>
        <v/>
      </c>
    </row>
    <row r="189" spans="1:60" x14ac:dyDescent="0.35">
      <c r="A189" s="42">
        <v>189</v>
      </c>
      <c r="B189" s="42"/>
      <c r="C189" s="42">
        <f ca="1">VLOOKUP($A189,Mitglieder!$D$24:$BA$323,C$303)</f>
        <v>1.0299999999999967</v>
      </c>
      <c r="D189" s="42"/>
      <c r="E189" s="42" t="str">
        <f ca="1">IF($G189="","",VLOOKUP($A189,Mitglieder!$D$24:$BG$323,E$303))</f>
        <v/>
      </c>
      <c r="F189" s="54" t="str">
        <f ca="1">IF(OR(VLOOKUP($A189,Mitglieder!$D$24:$BG$323,F$303)="",$G189=""),"",VLOOKUP($A189,Mitglieder!$D$24:$BG$323,F$303))</f>
        <v/>
      </c>
      <c r="G189" s="72" t="str">
        <f ca="1">IF(C189/ROUND(C189,0)=1,VLOOKUP($A189,Mitglieder!$D$24:$BA$323,G$303),"")</f>
        <v/>
      </c>
      <c r="H189" s="42" t="str">
        <f ca="1">IF($G189="","",VLOOKUP($A189,Mitglieder!$D$24:$BG$323,H$303))</f>
        <v/>
      </c>
      <c r="I189" s="54" t="str">
        <f ca="1">IF(OR(VLOOKUP($A189,Mitglieder!$D$24:$BG$323,I$303)="",$G189=""),"",VLOOKUP($A189,Mitglieder!$D$24:$BG$323,I$303))</f>
        <v/>
      </c>
      <c r="J189" s="42" t="str">
        <f ca="1">IF($G189="","",VLOOKUP($A189,Mitglieder!$D$24:$BG$323,J$303))</f>
        <v/>
      </c>
      <c r="K189" s="54" t="str">
        <f ca="1">IF(OR(VLOOKUP($A189,Mitglieder!$D$24:$BG$323,K$303)="",$G189=""),"",VLOOKUP($A189,Mitglieder!$D$24:$BG$323,K$303))</f>
        <v/>
      </c>
      <c r="L189" s="42" t="str">
        <f ca="1">IF($G189="","",VLOOKUP($A189,Mitglieder!$D$24:$BG$323,L$303))</f>
        <v/>
      </c>
      <c r="M189" s="42" t="str">
        <f ca="1">IF($G189="","",VLOOKUP($A189,Mitglieder!$D$24:$BG$323,M$303))</f>
        <v/>
      </c>
      <c r="N189" s="42" t="str">
        <f ca="1">IF($G189="","",VLOOKUP($A189,Mitglieder!$D$24:$BG$323,N$303))</f>
        <v/>
      </c>
      <c r="O189" s="42" t="str">
        <f ca="1">IF($G189="","",VLOOKUP($A189,Mitglieder!$D$24:$BG$323,O$303))</f>
        <v/>
      </c>
      <c r="P189" s="42" t="str">
        <f ca="1">IF($G189="","",VLOOKUP($A189,Mitglieder!$D$24:$BG$323,P$303))</f>
        <v/>
      </c>
      <c r="Q189" s="42" t="str">
        <f ca="1">IF($G189="","",VLOOKUP($A189,Mitglieder!$D$24:$BG$323,Q$303))</f>
        <v/>
      </c>
      <c r="R189" s="54" t="str">
        <f ca="1">IF(OR(VLOOKUP($A189,Mitglieder!$D$24:$BG$323,R$303)="",$G189=""),"",VLOOKUP($A189,Mitglieder!$D$24:$BG$323,R$303))</f>
        <v/>
      </c>
      <c r="S189" s="43" t="str">
        <f ca="1">IF($G189="","",TEXT(VLOOKUP($A189,Mitglieder!$D$24:$BG$323,S$303),"TT.MM.JJJJ"))</f>
        <v/>
      </c>
      <c r="T189" s="43" t="str">
        <f ca="1">IF($G189="","",TEXT(VLOOKUP($A189,Mitglieder!$D$24:$BG$323,T$303),"TT.MM.JJJJ"))</f>
        <v/>
      </c>
      <c r="U189" s="43" t="str">
        <f ca="1">IF($G189="","",TEXT(VLOOKUP($A189,Mitglieder!$D$24:$BG$323,U$303),"TT.MM.JJJJ"))</f>
        <v/>
      </c>
      <c r="V189" s="54" t="str">
        <f ca="1">IF(OR(VLOOKUP($A189,Mitglieder!$D$24:$BG$323,V$303)="",$G189=""),"",VLOOKUP($A189,Mitglieder!$D$24:$BG$323,V$303))</f>
        <v/>
      </c>
      <c r="W189" s="54" t="str">
        <f ca="1">IF(OR(VLOOKUP($A189,Mitglieder!$D$24:$BG$323,W$303)="",$G189=""),"",VLOOKUP($A189,Mitglieder!$D$24:$BG$323,W$303))</f>
        <v/>
      </c>
      <c r="X189" s="54" t="str">
        <f ca="1">IF(OR(VLOOKUP($A189,Mitglieder!$D$24:$BG$323,X$303)="",$G189=""),"",VLOOKUP($A189,Mitglieder!$D$24:$BG$323,X$303))</f>
        <v/>
      </c>
      <c r="Y189" s="54" t="str">
        <f ca="1">IF(OR(VLOOKUP($A189,Mitglieder!$D$24:$BG$323,Y$303)="",$G189=""),"",VLOOKUP($A189,Mitglieder!$D$24:$BG$323,Y$303))</f>
        <v/>
      </c>
      <c r="Z189" s="54" t="str">
        <f ca="1">IF(OR(VLOOKUP($A189,Mitglieder!$D$24:$BG$323,Z$303)="",$G189=""),"",VLOOKUP($A189,Mitglieder!$D$24:$BG$323,Z$303))</f>
        <v/>
      </c>
      <c r="AA189" s="54" t="str">
        <f ca="1">IF(OR(VLOOKUP($A189,Mitglieder!$D$24:$BG$323,AA$303)="",$G189=""),"",VLOOKUP($A189,Mitglieder!$D$24:$BG$323,AA$303))</f>
        <v/>
      </c>
      <c r="AB189" s="54" t="str">
        <f ca="1">IF(OR(VLOOKUP($A189,Mitglieder!$D$24:$BG$323,AB$303)="",$G189=""),"",VLOOKUP($A189,Mitglieder!$D$24:$BG$323,AB$303))</f>
        <v/>
      </c>
      <c r="AC189" s="54" t="str">
        <f ca="1">IF(OR(VLOOKUP($A189,Mitglieder!$D$24:$BG$323,AC$303)="",$G189=""),"",VLOOKUP($A189,Mitglieder!$D$24:$BG$323,AC$303))</f>
        <v/>
      </c>
      <c r="AD189" s="54" t="str">
        <f ca="1">IF(OR(VLOOKUP($A189,Mitglieder!$D$24:$BG$323,AD$303)="",$G189=""),"",VLOOKUP($A189,Mitglieder!$D$24:$BG$323,AD$303))</f>
        <v/>
      </c>
      <c r="AE189" s="54" t="str">
        <f ca="1">IF(OR(VLOOKUP($A189,Mitglieder!$D$24:$BG$323,AE$303)="",$G189=""),"",VLOOKUP($A189,Mitglieder!$D$24:$BG$323,AE$303))</f>
        <v/>
      </c>
      <c r="AF189" s="54" t="str">
        <f ca="1">IF(OR(VLOOKUP($A189,Mitglieder!$D$24:$BG$323,AF$303)="",$G189=""),"",VLOOKUP($A189,Mitglieder!$D$24:$BG$323,AF$303))</f>
        <v/>
      </c>
      <c r="AG189" s="54" t="str">
        <f ca="1">IF(OR(VLOOKUP($A189,Mitglieder!$D$24:$BG$323,AG$303)="",$G189=""),"",VLOOKUP($A189,Mitglieder!$D$24:$BG$323,AG$303))</f>
        <v/>
      </c>
      <c r="AH189" s="54" t="str">
        <f ca="1">IF(OR(VLOOKUP($A189,Mitglieder!$D$24:$BG$323,AH$303)="",$G189=""),"",VLOOKUP($A189,Mitglieder!$D$24:$BG$323,AH$303))</f>
        <v/>
      </c>
      <c r="AI189" s="54" t="str">
        <f ca="1">IF(OR(VLOOKUP($A189,Mitglieder!$D$24:$BG$323,AI$303)="",$G189=""),"",VLOOKUP($A189,Mitglieder!$D$24:$BG$323,AI$303))</f>
        <v/>
      </c>
      <c r="AJ189" s="54" t="str">
        <f ca="1">IF(OR(VLOOKUP($A189,Mitglieder!$D$24:$BG$323,AJ$303)="",$G189=""),"",VLOOKUP($A189,Mitglieder!$D$24:$BG$323,AJ$303))</f>
        <v/>
      </c>
      <c r="AK189" s="54" t="str">
        <f ca="1">IF(OR(VLOOKUP($A189,Mitglieder!$D$24:$BG$323,AK$303)="",$G189=""),"",VLOOKUP($A189,Mitglieder!$D$24:$BG$323,AK$303))</f>
        <v/>
      </c>
      <c r="AL189" s="54" t="str">
        <f ca="1">IF(OR(VLOOKUP($A189,Mitglieder!$D$24:$BG$323,AL$303)="",$G189=""),"",VLOOKUP($A189,Mitglieder!$D$24:$BG$323,AL$303))</f>
        <v/>
      </c>
      <c r="AM189" s="42" t="str">
        <f ca="1">IF($G189="","",VLOOKUP($A189,Mitglieder!$D$24:$BG$323,AM$303))</f>
        <v/>
      </c>
      <c r="AN189" s="54" t="str">
        <f ca="1">IF(OR(VLOOKUP($A189,Mitglieder!$D$24:$BG$323,AN$303)="",$G189=""),"",VLOOKUP($A189,Mitglieder!$D$24:$BG$323,AN$303))</f>
        <v/>
      </c>
      <c r="AO189" s="43" t="str">
        <f ca="1">IF($G189="","",TEXT(VLOOKUP($A189,Mitglieder!$D$24:$BG$323,AO$303),"TT.MM.JJJJ"))</f>
        <v/>
      </c>
      <c r="AP189" s="42" t="str">
        <f ca="1">IF($G189="","",VLOOKUP($A189,Mitglieder!$D$24:$BG$323,AP$303))</f>
        <v/>
      </c>
      <c r="AQ189" s="45" t="str">
        <f ca="1">IF($G189="","",TEXT(VLOOKUP($A189,Mitglieder!$D$24:$BG$323,AQ$303),"0.00"))</f>
        <v/>
      </c>
      <c r="AR189" s="54" t="str">
        <f ca="1">IF(OR(VLOOKUP($A189,Mitglieder!$D$24:$BG$323,AR$303)="",$G189=""),"",VLOOKUP($A189,Mitglieder!$D$24:$BG$323,AR$303))</f>
        <v/>
      </c>
      <c r="AS189" s="45" t="str">
        <f ca="1">IF($G189="","",TEXT(VLOOKUP($A189,Mitglieder!$D$24:$BG$323,AS$303),"0.00"))</f>
        <v/>
      </c>
      <c r="AT189" s="54" t="str">
        <f ca="1">IF(OR(VLOOKUP($A189,Mitglieder!$D$24:$BG$323,AT$303)="",$G189=""),"",VLOOKUP($A189,Mitglieder!$D$24:$BG$323,AT$303))</f>
        <v/>
      </c>
      <c r="AU189" s="45" t="str">
        <f ca="1">IF($G189="","",TEXT(VLOOKUP($A189,Mitglieder!$D$24:$BG$323,AU$303),"0.00"))</f>
        <v/>
      </c>
      <c r="AV189" s="45" t="str">
        <f ca="1">IF($G189="","",TEXT(VLOOKUP($A189,Mitglieder!$D$24:$BG$323,AV$303),"0.00"))</f>
        <v/>
      </c>
      <c r="AW189" s="42" t="str">
        <f ca="1">IF($G189="","",VLOOKUP($A189,Mitglieder!$D$24:$BG$323,AW$303))</f>
        <v/>
      </c>
      <c r="AX189" s="54" t="str">
        <f ca="1">IF(OR(VLOOKUP($A189,Mitglieder!$D$24:$BG$323,AX$303)="",$G189=""),"",VLOOKUP($A189,Mitglieder!$D$24:$BG$323,AX$303))</f>
        <v/>
      </c>
      <c r="AY189" s="75" t="str">
        <f t="shared" ca="1" si="4"/>
        <v/>
      </c>
      <c r="AZ189" s="43" t="str">
        <f ca="1">IF($G189="","",TEXT(VLOOKUP($A189,Mitglieder!$C$24:$BG$323,AZ$303),"TT.MM.JJJJ"))</f>
        <v/>
      </c>
      <c r="BA189" s="43" t="str">
        <f ca="1">IF($G189="","",TEXT(VLOOKUP($A189,Mitglieder!$C$24:$BG$323,BA$303),"TT.MM.JJJJ"))</f>
        <v/>
      </c>
      <c r="BB189" s="43" t="str">
        <f ca="1">IF($G189="","",TEXT(VLOOKUP($A189,Mitglieder!$C$24:$BG$323,BB$303),"TT.MM.JJJJ"))</f>
        <v/>
      </c>
      <c r="BC189" s="43" t="str">
        <f ca="1">IF($G189="","",TEXT(VLOOKUP($A189,Mitglieder!$C$24:$BG$323,BC$303),"TT.MM.JJJJ"))</f>
        <v/>
      </c>
      <c r="BD189" s="75" t="str">
        <f t="shared" ca="1" si="5"/>
        <v/>
      </c>
      <c r="BE189" s="42" t="str">
        <f ca="1">IF($G189="","",VLOOKUP($A189,Mitglieder!$D$24:$BG$323,BE$303))</f>
        <v/>
      </c>
      <c r="BF189" s="42" t="str">
        <f ca="1">IF($G189="","",VLOOKUP($A189,Mitglieder!$D$24:$BG$323,BF$303))</f>
        <v/>
      </c>
      <c r="BH189" s="75" t="str">
        <f ca="1">IF(G189="","",AY189+'Details Verein'!$D$25)</f>
        <v/>
      </c>
    </row>
    <row r="190" spans="1:60" x14ac:dyDescent="0.35">
      <c r="A190" s="42">
        <v>190</v>
      </c>
      <c r="B190" s="42"/>
      <c r="C190" s="42">
        <f ca="1">VLOOKUP($A190,Mitglieder!$D$24:$BA$323,C$303)</f>
        <v>1.0299999999999967</v>
      </c>
      <c r="D190" s="42"/>
      <c r="E190" s="42" t="str">
        <f ca="1">IF($G190="","",VLOOKUP($A190,Mitglieder!$D$24:$BG$323,E$303))</f>
        <v/>
      </c>
      <c r="F190" s="54" t="str">
        <f ca="1">IF(OR(VLOOKUP($A190,Mitglieder!$D$24:$BG$323,F$303)="",$G190=""),"",VLOOKUP($A190,Mitglieder!$D$24:$BG$323,F$303))</f>
        <v/>
      </c>
      <c r="G190" s="72" t="str">
        <f ca="1">IF(C190/ROUND(C190,0)=1,VLOOKUP($A190,Mitglieder!$D$24:$BA$323,G$303),"")</f>
        <v/>
      </c>
      <c r="H190" s="42" t="str">
        <f ca="1">IF($G190="","",VLOOKUP($A190,Mitglieder!$D$24:$BG$323,H$303))</f>
        <v/>
      </c>
      <c r="I190" s="54" t="str">
        <f ca="1">IF(OR(VLOOKUP($A190,Mitglieder!$D$24:$BG$323,I$303)="",$G190=""),"",VLOOKUP($A190,Mitglieder!$D$24:$BG$323,I$303))</f>
        <v/>
      </c>
      <c r="J190" s="42" t="str">
        <f ca="1">IF($G190="","",VLOOKUP($A190,Mitglieder!$D$24:$BG$323,J$303))</f>
        <v/>
      </c>
      <c r="K190" s="54" t="str">
        <f ca="1">IF(OR(VLOOKUP($A190,Mitglieder!$D$24:$BG$323,K$303)="",$G190=""),"",VLOOKUP($A190,Mitglieder!$D$24:$BG$323,K$303))</f>
        <v/>
      </c>
      <c r="L190" s="42" t="str">
        <f ca="1">IF($G190="","",VLOOKUP($A190,Mitglieder!$D$24:$BG$323,L$303))</f>
        <v/>
      </c>
      <c r="M190" s="42" t="str">
        <f ca="1">IF($G190="","",VLOOKUP($A190,Mitglieder!$D$24:$BG$323,M$303))</f>
        <v/>
      </c>
      <c r="N190" s="42" t="str">
        <f ca="1">IF($G190="","",VLOOKUP($A190,Mitglieder!$D$24:$BG$323,N$303))</f>
        <v/>
      </c>
      <c r="O190" s="42" t="str">
        <f ca="1">IF($G190="","",VLOOKUP($A190,Mitglieder!$D$24:$BG$323,O$303))</f>
        <v/>
      </c>
      <c r="P190" s="42" t="str">
        <f ca="1">IF($G190="","",VLOOKUP($A190,Mitglieder!$D$24:$BG$323,P$303))</f>
        <v/>
      </c>
      <c r="Q190" s="42" t="str">
        <f ca="1">IF($G190="","",VLOOKUP($A190,Mitglieder!$D$24:$BG$323,Q$303))</f>
        <v/>
      </c>
      <c r="R190" s="54" t="str">
        <f ca="1">IF(OR(VLOOKUP($A190,Mitglieder!$D$24:$BG$323,R$303)="",$G190=""),"",VLOOKUP($A190,Mitglieder!$D$24:$BG$323,R$303))</f>
        <v/>
      </c>
      <c r="S190" s="43" t="str">
        <f ca="1">IF($G190="","",TEXT(VLOOKUP($A190,Mitglieder!$D$24:$BG$323,S$303),"TT.MM.JJJJ"))</f>
        <v/>
      </c>
      <c r="T190" s="43" t="str">
        <f ca="1">IF($G190="","",TEXT(VLOOKUP($A190,Mitglieder!$D$24:$BG$323,T$303),"TT.MM.JJJJ"))</f>
        <v/>
      </c>
      <c r="U190" s="43" t="str">
        <f ca="1">IF($G190="","",TEXT(VLOOKUP($A190,Mitglieder!$D$24:$BG$323,U$303),"TT.MM.JJJJ"))</f>
        <v/>
      </c>
      <c r="V190" s="54" t="str">
        <f ca="1">IF(OR(VLOOKUP($A190,Mitglieder!$D$24:$BG$323,V$303)="",$G190=""),"",VLOOKUP($A190,Mitglieder!$D$24:$BG$323,V$303))</f>
        <v/>
      </c>
      <c r="W190" s="54" t="str">
        <f ca="1">IF(OR(VLOOKUP($A190,Mitglieder!$D$24:$BG$323,W$303)="",$G190=""),"",VLOOKUP($A190,Mitglieder!$D$24:$BG$323,W$303))</f>
        <v/>
      </c>
      <c r="X190" s="54" t="str">
        <f ca="1">IF(OR(VLOOKUP($A190,Mitglieder!$D$24:$BG$323,X$303)="",$G190=""),"",VLOOKUP($A190,Mitglieder!$D$24:$BG$323,X$303))</f>
        <v/>
      </c>
      <c r="Y190" s="54" t="str">
        <f ca="1">IF(OR(VLOOKUP($A190,Mitglieder!$D$24:$BG$323,Y$303)="",$G190=""),"",VLOOKUP($A190,Mitglieder!$D$24:$BG$323,Y$303))</f>
        <v/>
      </c>
      <c r="Z190" s="54" t="str">
        <f ca="1">IF(OR(VLOOKUP($A190,Mitglieder!$D$24:$BG$323,Z$303)="",$G190=""),"",VLOOKUP($A190,Mitglieder!$D$24:$BG$323,Z$303))</f>
        <v/>
      </c>
      <c r="AA190" s="54" t="str">
        <f ca="1">IF(OR(VLOOKUP($A190,Mitglieder!$D$24:$BG$323,AA$303)="",$G190=""),"",VLOOKUP($A190,Mitglieder!$D$24:$BG$323,AA$303))</f>
        <v/>
      </c>
      <c r="AB190" s="54" t="str">
        <f ca="1">IF(OR(VLOOKUP($A190,Mitglieder!$D$24:$BG$323,AB$303)="",$G190=""),"",VLOOKUP($A190,Mitglieder!$D$24:$BG$323,AB$303))</f>
        <v/>
      </c>
      <c r="AC190" s="54" t="str">
        <f ca="1">IF(OR(VLOOKUP($A190,Mitglieder!$D$24:$BG$323,AC$303)="",$G190=""),"",VLOOKUP($A190,Mitglieder!$D$24:$BG$323,AC$303))</f>
        <v/>
      </c>
      <c r="AD190" s="54" t="str">
        <f ca="1">IF(OR(VLOOKUP($A190,Mitglieder!$D$24:$BG$323,AD$303)="",$G190=""),"",VLOOKUP($A190,Mitglieder!$D$24:$BG$323,AD$303))</f>
        <v/>
      </c>
      <c r="AE190" s="54" t="str">
        <f ca="1">IF(OR(VLOOKUP($A190,Mitglieder!$D$24:$BG$323,AE$303)="",$G190=""),"",VLOOKUP($A190,Mitglieder!$D$24:$BG$323,AE$303))</f>
        <v/>
      </c>
      <c r="AF190" s="54" t="str">
        <f ca="1">IF(OR(VLOOKUP($A190,Mitglieder!$D$24:$BG$323,AF$303)="",$G190=""),"",VLOOKUP($A190,Mitglieder!$D$24:$BG$323,AF$303))</f>
        <v/>
      </c>
      <c r="AG190" s="54" t="str">
        <f ca="1">IF(OR(VLOOKUP($A190,Mitglieder!$D$24:$BG$323,AG$303)="",$G190=""),"",VLOOKUP($A190,Mitglieder!$D$24:$BG$323,AG$303))</f>
        <v/>
      </c>
      <c r="AH190" s="54" t="str">
        <f ca="1">IF(OR(VLOOKUP($A190,Mitglieder!$D$24:$BG$323,AH$303)="",$G190=""),"",VLOOKUP($A190,Mitglieder!$D$24:$BG$323,AH$303))</f>
        <v/>
      </c>
      <c r="AI190" s="54" t="str">
        <f ca="1">IF(OR(VLOOKUP($A190,Mitglieder!$D$24:$BG$323,AI$303)="",$G190=""),"",VLOOKUP($A190,Mitglieder!$D$24:$BG$323,AI$303))</f>
        <v/>
      </c>
      <c r="AJ190" s="54" t="str">
        <f ca="1">IF(OR(VLOOKUP($A190,Mitglieder!$D$24:$BG$323,AJ$303)="",$G190=""),"",VLOOKUP($A190,Mitglieder!$D$24:$BG$323,AJ$303))</f>
        <v/>
      </c>
      <c r="AK190" s="54" t="str">
        <f ca="1">IF(OR(VLOOKUP($A190,Mitglieder!$D$24:$BG$323,AK$303)="",$G190=""),"",VLOOKUP($A190,Mitglieder!$D$24:$BG$323,AK$303))</f>
        <v/>
      </c>
      <c r="AL190" s="54" t="str">
        <f ca="1">IF(OR(VLOOKUP($A190,Mitglieder!$D$24:$BG$323,AL$303)="",$G190=""),"",VLOOKUP($A190,Mitglieder!$D$24:$BG$323,AL$303))</f>
        <v/>
      </c>
      <c r="AM190" s="42" t="str">
        <f ca="1">IF($G190="","",VLOOKUP($A190,Mitglieder!$D$24:$BG$323,AM$303))</f>
        <v/>
      </c>
      <c r="AN190" s="54" t="str">
        <f ca="1">IF(OR(VLOOKUP($A190,Mitglieder!$D$24:$BG$323,AN$303)="",$G190=""),"",VLOOKUP($A190,Mitglieder!$D$24:$BG$323,AN$303))</f>
        <v/>
      </c>
      <c r="AO190" s="43" t="str">
        <f ca="1">IF($G190="","",TEXT(VLOOKUP($A190,Mitglieder!$D$24:$BG$323,AO$303),"TT.MM.JJJJ"))</f>
        <v/>
      </c>
      <c r="AP190" s="42" t="str">
        <f ca="1">IF($G190="","",VLOOKUP($A190,Mitglieder!$D$24:$BG$323,AP$303))</f>
        <v/>
      </c>
      <c r="AQ190" s="45" t="str">
        <f ca="1">IF($G190="","",TEXT(VLOOKUP($A190,Mitglieder!$D$24:$BG$323,AQ$303),"0.00"))</f>
        <v/>
      </c>
      <c r="AR190" s="54" t="str">
        <f ca="1">IF(OR(VLOOKUP($A190,Mitglieder!$D$24:$BG$323,AR$303)="",$G190=""),"",VLOOKUP($A190,Mitglieder!$D$24:$BG$323,AR$303))</f>
        <v/>
      </c>
      <c r="AS190" s="45" t="str">
        <f ca="1">IF($G190="","",TEXT(VLOOKUP($A190,Mitglieder!$D$24:$BG$323,AS$303),"0.00"))</f>
        <v/>
      </c>
      <c r="AT190" s="54" t="str">
        <f ca="1">IF(OR(VLOOKUP($A190,Mitglieder!$D$24:$BG$323,AT$303)="",$G190=""),"",VLOOKUP($A190,Mitglieder!$D$24:$BG$323,AT$303))</f>
        <v/>
      </c>
      <c r="AU190" s="45" t="str">
        <f ca="1">IF($G190="","",TEXT(VLOOKUP($A190,Mitglieder!$D$24:$BG$323,AU$303),"0.00"))</f>
        <v/>
      </c>
      <c r="AV190" s="45" t="str">
        <f ca="1">IF($G190="","",TEXT(VLOOKUP($A190,Mitglieder!$D$24:$BG$323,AV$303),"0.00"))</f>
        <v/>
      </c>
      <c r="AW190" s="42" t="str">
        <f ca="1">IF($G190="","",VLOOKUP($A190,Mitglieder!$D$24:$BG$323,AW$303))</f>
        <v/>
      </c>
      <c r="AX190" s="54" t="str">
        <f ca="1">IF(OR(VLOOKUP($A190,Mitglieder!$D$24:$BG$323,AX$303)="",$G190=""),"",VLOOKUP($A190,Mitglieder!$D$24:$BG$323,AX$303))</f>
        <v/>
      </c>
      <c r="AY190" s="75" t="str">
        <f t="shared" ca="1" si="4"/>
        <v/>
      </c>
      <c r="AZ190" s="43" t="str">
        <f ca="1">IF($G190="","",TEXT(VLOOKUP($A190,Mitglieder!$C$24:$BG$323,AZ$303),"TT.MM.JJJJ"))</f>
        <v/>
      </c>
      <c r="BA190" s="43" t="str">
        <f ca="1">IF($G190="","",TEXT(VLOOKUP($A190,Mitglieder!$C$24:$BG$323,BA$303),"TT.MM.JJJJ"))</f>
        <v/>
      </c>
      <c r="BB190" s="43" t="str">
        <f ca="1">IF($G190="","",TEXT(VLOOKUP($A190,Mitglieder!$C$24:$BG$323,BB$303),"TT.MM.JJJJ"))</f>
        <v/>
      </c>
      <c r="BC190" s="43" t="str">
        <f ca="1">IF($G190="","",TEXT(VLOOKUP($A190,Mitglieder!$C$24:$BG$323,BC$303),"TT.MM.JJJJ"))</f>
        <v/>
      </c>
      <c r="BD190" s="75" t="str">
        <f t="shared" ca="1" si="5"/>
        <v/>
      </c>
      <c r="BE190" s="42" t="str">
        <f ca="1">IF($G190="","",VLOOKUP($A190,Mitglieder!$D$24:$BG$323,BE$303))</f>
        <v/>
      </c>
      <c r="BF190" s="42" t="str">
        <f ca="1">IF($G190="","",VLOOKUP($A190,Mitglieder!$D$24:$BG$323,BF$303))</f>
        <v/>
      </c>
      <c r="BH190" s="75" t="str">
        <f ca="1">IF(G190="","",AY190+'Details Verein'!$D$25)</f>
        <v/>
      </c>
    </row>
    <row r="191" spans="1:60" x14ac:dyDescent="0.35">
      <c r="A191" s="42">
        <v>191</v>
      </c>
      <c r="B191" s="42"/>
      <c r="C191" s="42">
        <f ca="1">VLOOKUP($A191,Mitglieder!$D$24:$BA$323,C$303)</f>
        <v>1.0299999999999967</v>
      </c>
      <c r="D191" s="42"/>
      <c r="E191" s="42" t="str">
        <f ca="1">IF($G191="","",VLOOKUP($A191,Mitglieder!$D$24:$BG$323,E$303))</f>
        <v/>
      </c>
      <c r="F191" s="54" t="str">
        <f ca="1">IF(OR(VLOOKUP($A191,Mitglieder!$D$24:$BG$323,F$303)="",$G191=""),"",VLOOKUP($A191,Mitglieder!$D$24:$BG$323,F$303))</f>
        <v/>
      </c>
      <c r="G191" s="72" t="str">
        <f ca="1">IF(C191/ROUND(C191,0)=1,VLOOKUP($A191,Mitglieder!$D$24:$BA$323,G$303),"")</f>
        <v/>
      </c>
      <c r="H191" s="42" t="str">
        <f ca="1">IF($G191="","",VLOOKUP($A191,Mitglieder!$D$24:$BG$323,H$303))</f>
        <v/>
      </c>
      <c r="I191" s="54" t="str">
        <f ca="1">IF(OR(VLOOKUP($A191,Mitglieder!$D$24:$BG$323,I$303)="",$G191=""),"",VLOOKUP($A191,Mitglieder!$D$24:$BG$323,I$303))</f>
        <v/>
      </c>
      <c r="J191" s="42" t="str">
        <f ca="1">IF($G191="","",VLOOKUP($A191,Mitglieder!$D$24:$BG$323,J$303))</f>
        <v/>
      </c>
      <c r="K191" s="54" t="str">
        <f ca="1">IF(OR(VLOOKUP($A191,Mitglieder!$D$24:$BG$323,K$303)="",$G191=""),"",VLOOKUP($A191,Mitglieder!$D$24:$BG$323,K$303))</f>
        <v/>
      </c>
      <c r="L191" s="42" t="str">
        <f ca="1">IF($G191="","",VLOOKUP($A191,Mitglieder!$D$24:$BG$323,L$303))</f>
        <v/>
      </c>
      <c r="M191" s="42" t="str">
        <f ca="1">IF($G191="","",VLOOKUP($A191,Mitglieder!$D$24:$BG$323,M$303))</f>
        <v/>
      </c>
      <c r="N191" s="42" t="str">
        <f ca="1">IF($G191="","",VLOOKUP($A191,Mitglieder!$D$24:$BG$323,N$303))</f>
        <v/>
      </c>
      <c r="O191" s="42" t="str">
        <f ca="1">IF($G191="","",VLOOKUP($A191,Mitglieder!$D$24:$BG$323,O$303))</f>
        <v/>
      </c>
      <c r="P191" s="42" t="str">
        <f ca="1">IF($G191="","",VLOOKUP($A191,Mitglieder!$D$24:$BG$323,P$303))</f>
        <v/>
      </c>
      <c r="Q191" s="42" t="str">
        <f ca="1">IF($G191="","",VLOOKUP($A191,Mitglieder!$D$24:$BG$323,Q$303))</f>
        <v/>
      </c>
      <c r="R191" s="54" t="str">
        <f ca="1">IF(OR(VLOOKUP($A191,Mitglieder!$D$24:$BG$323,R$303)="",$G191=""),"",VLOOKUP($A191,Mitglieder!$D$24:$BG$323,R$303))</f>
        <v/>
      </c>
      <c r="S191" s="43" t="str">
        <f ca="1">IF($G191="","",TEXT(VLOOKUP($A191,Mitglieder!$D$24:$BG$323,S$303),"TT.MM.JJJJ"))</f>
        <v/>
      </c>
      <c r="T191" s="43" t="str">
        <f ca="1">IF($G191="","",TEXT(VLOOKUP($A191,Mitglieder!$D$24:$BG$323,T$303),"TT.MM.JJJJ"))</f>
        <v/>
      </c>
      <c r="U191" s="43" t="str">
        <f ca="1">IF($G191="","",TEXT(VLOOKUP($A191,Mitglieder!$D$24:$BG$323,U$303),"TT.MM.JJJJ"))</f>
        <v/>
      </c>
      <c r="V191" s="54" t="str">
        <f ca="1">IF(OR(VLOOKUP($A191,Mitglieder!$D$24:$BG$323,V$303)="",$G191=""),"",VLOOKUP($A191,Mitglieder!$D$24:$BG$323,V$303))</f>
        <v/>
      </c>
      <c r="W191" s="54" t="str">
        <f ca="1">IF(OR(VLOOKUP($A191,Mitglieder!$D$24:$BG$323,W$303)="",$G191=""),"",VLOOKUP($A191,Mitglieder!$D$24:$BG$323,W$303))</f>
        <v/>
      </c>
      <c r="X191" s="54" t="str">
        <f ca="1">IF(OR(VLOOKUP($A191,Mitglieder!$D$24:$BG$323,X$303)="",$G191=""),"",VLOOKUP($A191,Mitglieder!$D$24:$BG$323,X$303))</f>
        <v/>
      </c>
      <c r="Y191" s="54" t="str">
        <f ca="1">IF(OR(VLOOKUP($A191,Mitglieder!$D$24:$BG$323,Y$303)="",$G191=""),"",VLOOKUP($A191,Mitglieder!$D$24:$BG$323,Y$303))</f>
        <v/>
      </c>
      <c r="Z191" s="54" t="str">
        <f ca="1">IF(OR(VLOOKUP($A191,Mitglieder!$D$24:$BG$323,Z$303)="",$G191=""),"",VLOOKUP($A191,Mitglieder!$D$24:$BG$323,Z$303))</f>
        <v/>
      </c>
      <c r="AA191" s="54" t="str">
        <f ca="1">IF(OR(VLOOKUP($A191,Mitglieder!$D$24:$BG$323,AA$303)="",$G191=""),"",VLOOKUP($A191,Mitglieder!$D$24:$BG$323,AA$303))</f>
        <v/>
      </c>
      <c r="AB191" s="54" t="str">
        <f ca="1">IF(OR(VLOOKUP($A191,Mitglieder!$D$24:$BG$323,AB$303)="",$G191=""),"",VLOOKUP($A191,Mitglieder!$D$24:$BG$323,AB$303))</f>
        <v/>
      </c>
      <c r="AC191" s="54" t="str">
        <f ca="1">IF(OR(VLOOKUP($A191,Mitglieder!$D$24:$BG$323,AC$303)="",$G191=""),"",VLOOKUP($A191,Mitglieder!$D$24:$BG$323,AC$303))</f>
        <v/>
      </c>
      <c r="AD191" s="54" t="str">
        <f ca="1">IF(OR(VLOOKUP($A191,Mitglieder!$D$24:$BG$323,AD$303)="",$G191=""),"",VLOOKUP($A191,Mitglieder!$D$24:$BG$323,AD$303))</f>
        <v/>
      </c>
      <c r="AE191" s="54" t="str">
        <f ca="1">IF(OR(VLOOKUP($A191,Mitglieder!$D$24:$BG$323,AE$303)="",$G191=""),"",VLOOKUP($A191,Mitglieder!$D$24:$BG$323,AE$303))</f>
        <v/>
      </c>
      <c r="AF191" s="54" t="str">
        <f ca="1">IF(OR(VLOOKUP($A191,Mitglieder!$D$24:$BG$323,AF$303)="",$G191=""),"",VLOOKUP($A191,Mitglieder!$D$24:$BG$323,AF$303))</f>
        <v/>
      </c>
      <c r="AG191" s="54" t="str">
        <f ca="1">IF(OR(VLOOKUP($A191,Mitglieder!$D$24:$BG$323,AG$303)="",$G191=""),"",VLOOKUP($A191,Mitglieder!$D$24:$BG$323,AG$303))</f>
        <v/>
      </c>
      <c r="AH191" s="54" t="str">
        <f ca="1">IF(OR(VLOOKUP($A191,Mitglieder!$D$24:$BG$323,AH$303)="",$G191=""),"",VLOOKUP($A191,Mitglieder!$D$24:$BG$323,AH$303))</f>
        <v/>
      </c>
      <c r="AI191" s="54" t="str">
        <f ca="1">IF(OR(VLOOKUP($A191,Mitglieder!$D$24:$BG$323,AI$303)="",$G191=""),"",VLOOKUP($A191,Mitglieder!$D$24:$BG$323,AI$303))</f>
        <v/>
      </c>
      <c r="AJ191" s="54" t="str">
        <f ca="1">IF(OR(VLOOKUP($A191,Mitglieder!$D$24:$BG$323,AJ$303)="",$G191=""),"",VLOOKUP($A191,Mitglieder!$D$24:$BG$323,AJ$303))</f>
        <v/>
      </c>
      <c r="AK191" s="54" t="str">
        <f ca="1">IF(OR(VLOOKUP($A191,Mitglieder!$D$24:$BG$323,AK$303)="",$G191=""),"",VLOOKUP($A191,Mitglieder!$D$24:$BG$323,AK$303))</f>
        <v/>
      </c>
      <c r="AL191" s="54" t="str">
        <f ca="1">IF(OR(VLOOKUP($A191,Mitglieder!$D$24:$BG$323,AL$303)="",$G191=""),"",VLOOKUP($A191,Mitglieder!$D$24:$BG$323,AL$303))</f>
        <v/>
      </c>
      <c r="AM191" s="42" t="str">
        <f ca="1">IF($G191="","",VLOOKUP($A191,Mitglieder!$D$24:$BG$323,AM$303))</f>
        <v/>
      </c>
      <c r="AN191" s="54" t="str">
        <f ca="1">IF(OR(VLOOKUP($A191,Mitglieder!$D$24:$BG$323,AN$303)="",$G191=""),"",VLOOKUP($A191,Mitglieder!$D$24:$BG$323,AN$303))</f>
        <v/>
      </c>
      <c r="AO191" s="43" t="str">
        <f ca="1">IF($G191="","",TEXT(VLOOKUP($A191,Mitglieder!$D$24:$BG$323,AO$303),"TT.MM.JJJJ"))</f>
        <v/>
      </c>
      <c r="AP191" s="42" t="str">
        <f ca="1">IF($G191="","",VLOOKUP($A191,Mitglieder!$D$24:$BG$323,AP$303))</f>
        <v/>
      </c>
      <c r="AQ191" s="45" t="str">
        <f ca="1">IF($G191="","",TEXT(VLOOKUP($A191,Mitglieder!$D$24:$BG$323,AQ$303),"0.00"))</f>
        <v/>
      </c>
      <c r="AR191" s="54" t="str">
        <f ca="1">IF(OR(VLOOKUP($A191,Mitglieder!$D$24:$BG$323,AR$303)="",$G191=""),"",VLOOKUP($A191,Mitglieder!$D$24:$BG$323,AR$303))</f>
        <v/>
      </c>
      <c r="AS191" s="45" t="str">
        <f ca="1">IF($G191="","",TEXT(VLOOKUP($A191,Mitglieder!$D$24:$BG$323,AS$303),"0.00"))</f>
        <v/>
      </c>
      <c r="AT191" s="54" t="str">
        <f ca="1">IF(OR(VLOOKUP($A191,Mitglieder!$D$24:$BG$323,AT$303)="",$G191=""),"",VLOOKUP($A191,Mitglieder!$D$24:$BG$323,AT$303))</f>
        <v/>
      </c>
      <c r="AU191" s="45" t="str">
        <f ca="1">IF($G191="","",TEXT(VLOOKUP($A191,Mitglieder!$D$24:$BG$323,AU$303),"0.00"))</f>
        <v/>
      </c>
      <c r="AV191" s="45" t="str">
        <f ca="1">IF($G191="","",TEXT(VLOOKUP($A191,Mitglieder!$D$24:$BG$323,AV$303),"0.00"))</f>
        <v/>
      </c>
      <c r="AW191" s="42" t="str">
        <f ca="1">IF($G191="","",VLOOKUP($A191,Mitglieder!$D$24:$BG$323,AW$303))</f>
        <v/>
      </c>
      <c r="AX191" s="54" t="str">
        <f ca="1">IF(OR(VLOOKUP($A191,Mitglieder!$D$24:$BG$323,AX$303)="",$G191=""),"",VLOOKUP($A191,Mitglieder!$D$24:$BG$323,AX$303))</f>
        <v/>
      </c>
      <c r="AY191" s="75" t="str">
        <f t="shared" ca="1" si="4"/>
        <v/>
      </c>
      <c r="AZ191" s="43" t="str">
        <f ca="1">IF($G191="","",TEXT(VLOOKUP($A191,Mitglieder!$C$24:$BG$323,AZ$303),"TT.MM.JJJJ"))</f>
        <v/>
      </c>
      <c r="BA191" s="43" t="str">
        <f ca="1">IF($G191="","",TEXT(VLOOKUP($A191,Mitglieder!$C$24:$BG$323,BA$303),"TT.MM.JJJJ"))</f>
        <v/>
      </c>
      <c r="BB191" s="43" t="str">
        <f ca="1">IF($G191="","",TEXT(VLOOKUP($A191,Mitglieder!$C$24:$BG$323,BB$303),"TT.MM.JJJJ"))</f>
        <v/>
      </c>
      <c r="BC191" s="43" t="str">
        <f ca="1">IF($G191="","",TEXT(VLOOKUP($A191,Mitglieder!$C$24:$BG$323,BC$303),"TT.MM.JJJJ"))</f>
        <v/>
      </c>
      <c r="BD191" s="75" t="str">
        <f t="shared" ca="1" si="5"/>
        <v/>
      </c>
      <c r="BE191" s="42" t="str">
        <f ca="1">IF($G191="","",VLOOKUP($A191,Mitglieder!$D$24:$BG$323,BE$303))</f>
        <v/>
      </c>
      <c r="BF191" s="42" t="str">
        <f ca="1">IF($G191="","",VLOOKUP($A191,Mitglieder!$D$24:$BG$323,BF$303))</f>
        <v/>
      </c>
      <c r="BH191" s="75" t="str">
        <f ca="1">IF(G191="","",AY191+'Details Verein'!$D$25)</f>
        <v/>
      </c>
    </row>
    <row r="192" spans="1:60" x14ac:dyDescent="0.35">
      <c r="A192" s="42">
        <v>192</v>
      </c>
      <c r="B192" s="42"/>
      <c r="C192" s="42">
        <f ca="1">VLOOKUP($A192,Mitglieder!$D$24:$BA$323,C$303)</f>
        <v>1.0299999999999967</v>
      </c>
      <c r="D192" s="42"/>
      <c r="E192" s="42" t="str">
        <f ca="1">IF($G192="","",VLOOKUP($A192,Mitglieder!$D$24:$BG$323,E$303))</f>
        <v/>
      </c>
      <c r="F192" s="54" t="str">
        <f ca="1">IF(OR(VLOOKUP($A192,Mitglieder!$D$24:$BG$323,F$303)="",$G192=""),"",VLOOKUP($A192,Mitglieder!$D$24:$BG$323,F$303))</f>
        <v/>
      </c>
      <c r="G192" s="72" t="str">
        <f ca="1">IF(C192/ROUND(C192,0)=1,VLOOKUP($A192,Mitglieder!$D$24:$BA$323,G$303),"")</f>
        <v/>
      </c>
      <c r="H192" s="42" t="str">
        <f ca="1">IF($G192="","",VLOOKUP($A192,Mitglieder!$D$24:$BG$323,H$303))</f>
        <v/>
      </c>
      <c r="I192" s="54" t="str">
        <f ca="1">IF(OR(VLOOKUP($A192,Mitglieder!$D$24:$BG$323,I$303)="",$G192=""),"",VLOOKUP($A192,Mitglieder!$D$24:$BG$323,I$303))</f>
        <v/>
      </c>
      <c r="J192" s="42" t="str">
        <f ca="1">IF($G192="","",VLOOKUP($A192,Mitglieder!$D$24:$BG$323,J$303))</f>
        <v/>
      </c>
      <c r="K192" s="54" t="str">
        <f ca="1">IF(OR(VLOOKUP($A192,Mitglieder!$D$24:$BG$323,K$303)="",$G192=""),"",VLOOKUP($A192,Mitglieder!$D$24:$BG$323,K$303))</f>
        <v/>
      </c>
      <c r="L192" s="42" t="str">
        <f ca="1">IF($G192="","",VLOOKUP($A192,Mitglieder!$D$24:$BG$323,L$303))</f>
        <v/>
      </c>
      <c r="M192" s="42" t="str">
        <f ca="1">IF($G192="","",VLOOKUP($A192,Mitglieder!$D$24:$BG$323,M$303))</f>
        <v/>
      </c>
      <c r="N192" s="42" t="str">
        <f ca="1">IF($G192="","",VLOOKUP($A192,Mitglieder!$D$24:$BG$323,N$303))</f>
        <v/>
      </c>
      <c r="O192" s="42" t="str">
        <f ca="1">IF($G192="","",VLOOKUP($A192,Mitglieder!$D$24:$BG$323,O$303))</f>
        <v/>
      </c>
      <c r="P192" s="42" t="str">
        <f ca="1">IF($G192="","",VLOOKUP($A192,Mitglieder!$D$24:$BG$323,P$303))</f>
        <v/>
      </c>
      <c r="Q192" s="42" t="str">
        <f ca="1">IF($G192="","",VLOOKUP($A192,Mitglieder!$D$24:$BG$323,Q$303))</f>
        <v/>
      </c>
      <c r="R192" s="54" t="str">
        <f ca="1">IF(OR(VLOOKUP($A192,Mitglieder!$D$24:$BG$323,R$303)="",$G192=""),"",VLOOKUP($A192,Mitglieder!$D$24:$BG$323,R$303))</f>
        <v/>
      </c>
      <c r="S192" s="43" t="str">
        <f ca="1">IF($G192="","",TEXT(VLOOKUP($A192,Mitglieder!$D$24:$BG$323,S$303),"TT.MM.JJJJ"))</f>
        <v/>
      </c>
      <c r="T192" s="43" t="str">
        <f ca="1">IF($G192="","",TEXT(VLOOKUP($A192,Mitglieder!$D$24:$BG$323,T$303),"TT.MM.JJJJ"))</f>
        <v/>
      </c>
      <c r="U192" s="43" t="str">
        <f ca="1">IF($G192="","",TEXT(VLOOKUP($A192,Mitglieder!$D$24:$BG$323,U$303),"TT.MM.JJJJ"))</f>
        <v/>
      </c>
      <c r="V192" s="54" t="str">
        <f ca="1">IF(OR(VLOOKUP($A192,Mitglieder!$D$24:$BG$323,V$303)="",$G192=""),"",VLOOKUP($A192,Mitglieder!$D$24:$BG$323,V$303))</f>
        <v/>
      </c>
      <c r="W192" s="54" t="str">
        <f ca="1">IF(OR(VLOOKUP($A192,Mitglieder!$D$24:$BG$323,W$303)="",$G192=""),"",VLOOKUP($A192,Mitglieder!$D$24:$BG$323,W$303))</f>
        <v/>
      </c>
      <c r="X192" s="54" t="str">
        <f ca="1">IF(OR(VLOOKUP($A192,Mitglieder!$D$24:$BG$323,X$303)="",$G192=""),"",VLOOKUP($A192,Mitglieder!$D$24:$BG$323,X$303))</f>
        <v/>
      </c>
      <c r="Y192" s="54" t="str">
        <f ca="1">IF(OR(VLOOKUP($A192,Mitglieder!$D$24:$BG$323,Y$303)="",$G192=""),"",VLOOKUP($A192,Mitglieder!$D$24:$BG$323,Y$303))</f>
        <v/>
      </c>
      <c r="Z192" s="54" t="str">
        <f ca="1">IF(OR(VLOOKUP($A192,Mitglieder!$D$24:$BG$323,Z$303)="",$G192=""),"",VLOOKUP($A192,Mitglieder!$D$24:$BG$323,Z$303))</f>
        <v/>
      </c>
      <c r="AA192" s="54" t="str">
        <f ca="1">IF(OR(VLOOKUP($A192,Mitglieder!$D$24:$BG$323,AA$303)="",$G192=""),"",VLOOKUP($A192,Mitglieder!$D$24:$BG$323,AA$303))</f>
        <v/>
      </c>
      <c r="AB192" s="54" t="str">
        <f ca="1">IF(OR(VLOOKUP($A192,Mitglieder!$D$24:$BG$323,AB$303)="",$G192=""),"",VLOOKUP($A192,Mitglieder!$D$24:$BG$323,AB$303))</f>
        <v/>
      </c>
      <c r="AC192" s="54" t="str">
        <f ca="1">IF(OR(VLOOKUP($A192,Mitglieder!$D$24:$BG$323,AC$303)="",$G192=""),"",VLOOKUP($A192,Mitglieder!$D$24:$BG$323,AC$303))</f>
        <v/>
      </c>
      <c r="AD192" s="54" t="str">
        <f ca="1">IF(OR(VLOOKUP($A192,Mitglieder!$D$24:$BG$323,AD$303)="",$G192=""),"",VLOOKUP($A192,Mitglieder!$D$24:$BG$323,AD$303))</f>
        <v/>
      </c>
      <c r="AE192" s="54" t="str">
        <f ca="1">IF(OR(VLOOKUP($A192,Mitglieder!$D$24:$BG$323,AE$303)="",$G192=""),"",VLOOKUP($A192,Mitglieder!$D$24:$BG$323,AE$303))</f>
        <v/>
      </c>
      <c r="AF192" s="54" t="str">
        <f ca="1">IF(OR(VLOOKUP($A192,Mitglieder!$D$24:$BG$323,AF$303)="",$G192=""),"",VLOOKUP($A192,Mitglieder!$D$24:$BG$323,AF$303))</f>
        <v/>
      </c>
      <c r="AG192" s="54" t="str">
        <f ca="1">IF(OR(VLOOKUP($A192,Mitglieder!$D$24:$BG$323,AG$303)="",$G192=""),"",VLOOKUP($A192,Mitglieder!$D$24:$BG$323,AG$303))</f>
        <v/>
      </c>
      <c r="AH192" s="54" t="str">
        <f ca="1">IF(OR(VLOOKUP($A192,Mitglieder!$D$24:$BG$323,AH$303)="",$G192=""),"",VLOOKUP($A192,Mitglieder!$D$24:$BG$323,AH$303))</f>
        <v/>
      </c>
      <c r="AI192" s="54" t="str">
        <f ca="1">IF(OR(VLOOKUP($A192,Mitglieder!$D$24:$BG$323,AI$303)="",$G192=""),"",VLOOKUP($A192,Mitglieder!$D$24:$BG$323,AI$303))</f>
        <v/>
      </c>
      <c r="AJ192" s="54" t="str">
        <f ca="1">IF(OR(VLOOKUP($A192,Mitglieder!$D$24:$BG$323,AJ$303)="",$G192=""),"",VLOOKUP($A192,Mitglieder!$D$24:$BG$323,AJ$303))</f>
        <v/>
      </c>
      <c r="AK192" s="54" t="str">
        <f ca="1">IF(OR(VLOOKUP($A192,Mitglieder!$D$24:$BG$323,AK$303)="",$G192=""),"",VLOOKUP($A192,Mitglieder!$D$24:$BG$323,AK$303))</f>
        <v/>
      </c>
      <c r="AL192" s="54" t="str">
        <f ca="1">IF(OR(VLOOKUP($A192,Mitglieder!$D$24:$BG$323,AL$303)="",$G192=""),"",VLOOKUP($A192,Mitglieder!$D$24:$BG$323,AL$303))</f>
        <v/>
      </c>
      <c r="AM192" s="42" t="str">
        <f ca="1">IF($G192="","",VLOOKUP($A192,Mitglieder!$D$24:$BG$323,AM$303))</f>
        <v/>
      </c>
      <c r="AN192" s="54" t="str">
        <f ca="1">IF(OR(VLOOKUP($A192,Mitglieder!$D$24:$BG$323,AN$303)="",$G192=""),"",VLOOKUP($A192,Mitglieder!$D$24:$BG$323,AN$303))</f>
        <v/>
      </c>
      <c r="AO192" s="43" t="str">
        <f ca="1">IF($G192="","",TEXT(VLOOKUP($A192,Mitglieder!$D$24:$BG$323,AO$303),"TT.MM.JJJJ"))</f>
        <v/>
      </c>
      <c r="AP192" s="42" t="str">
        <f ca="1">IF($G192="","",VLOOKUP($A192,Mitglieder!$D$24:$BG$323,AP$303))</f>
        <v/>
      </c>
      <c r="AQ192" s="45" t="str">
        <f ca="1">IF($G192="","",TEXT(VLOOKUP($A192,Mitglieder!$D$24:$BG$323,AQ$303),"0.00"))</f>
        <v/>
      </c>
      <c r="AR192" s="54" t="str">
        <f ca="1">IF(OR(VLOOKUP($A192,Mitglieder!$D$24:$BG$323,AR$303)="",$G192=""),"",VLOOKUP($A192,Mitglieder!$D$24:$BG$323,AR$303))</f>
        <v/>
      </c>
      <c r="AS192" s="45" t="str">
        <f ca="1">IF($G192="","",TEXT(VLOOKUP($A192,Mitglieder!$D$24:$BG$323,AS$303),"0.00"))</f>
        <v/>
      </c>
      <c r="AT192" s="54" t="str">
        <f ca="1">IF(OR(VLOOKUP($A192,Mitglieder!$D$24:$BG$323,AT$303)="",$G192=""),"",VLOOKUP($A192,Mitglieder!$D$24:$BG$323,AT$303))</f>
        <v/>
      </c>
      <c r="AU192" s="45" t="str">
        <f ca="1">IF($G192="","",TEXT(VLOOKUP($A192,Mitglieder!$D$24:$BG$323,AU$303),"0.00"))</f>
        <v/>
      </c>
      <c r="AV192" s="45" t="str">
        <f ca="1">IF($G192="","",TEXT(VLOOKUP($A192,Mitglieder!$D$24:$BG$323,AV$303),"0.00"))</f>
        <v/>
      </c>
      <c r="AW192" s="42" t="str">
        <f ca="1">IF($G192="","",VLOOKUP($A192,Mitglieder!$D$24:$BG$323,AW$303))</f>
        <v/>
      </c>
      <c r="AX192" s="54" t="str">
        <f ca="1">IF(OR(VLOOKUP($A192,Mitglieder!$D$24:$BG$323,AX$303)="",$G192=""),"",VLOOKUP($A192,Mitglieder!$D$24:$BG$323,AX$303))</f>
        <v/>
      </c>
      <c r="AY192" s="75" t="str">
        <f t="shared" ca="1" si="4"/>
        <v/>
      </c>
      <c r="AZ192" s="43" t="str">
        <f ca="1">IF($G192="","",TEXT(VLOOKUP($A192,Mitglieder!$C$24:$BG$323,AZ$303),"TT.MM.JJJJ"))</f>
        <v/>
      </c>
      <c r="BA192" s="43" t="str">
        <f ca="1">IF($G192="","",TEXT(VLOOKUP($A192,Mitglieder!$C$24:$BG$323,BA$303),"TT.MM.JJJJ"))</f>
        <v/>
      </c>
      <c r="BB192" s="43" t="str">
        <f ca="1">IF($G192="","",TEXT(VLOOKUP($A192,Mitglieder!$C$24:$BG$323,BB$303),"TT.MM.JJJJ"))</f>
        <v/>
      </c>
      <c r="BC192" s="43" t="str">
        <f ca="1">IF($G192="","",TEXT(VLOOKUP($A192,Mitglieder!$C$24:$BG$323,BC$303),"TT.MM.JJJJ"))</f>
        <v/>
      </c>
      <c r="BD192" s="75" t="str">
        <f t="shared" ca="1" si="5"/>
        <v/>
      </c>
      <c r="BE192" s="42" t="str">
        <f ca="1">IF($G192="","",VLOOKUP($A192,Mitglieder!$D$24:$BG$323,BE$303))</f>
        <v/>
      </c>
      <c r="BF192" s="42" t="str">
        <f ca="1">IF($G192="","",VLOOKUP($A192,Mitglieder!$D$24:$BG$323,BF$303))</f>
        <v/>
      </c>
      <c r="BH192" s="75" t="str">
        <f ca="1">IF(G192="","",AY192+'Details Verein'!$D$25)</f>
        <v/>
      </c>
    </row>
    <row r="193" spans="1:60" x14ac:dyDescent="0.35">
      <c r="A193" s="42">
        <v>193</v>
      </c>
      <c r="B193" s="42"/>
      <c r="C193" s="42">
        <f ca="1">VLOOKUP($A193,Mitglieder!$D$24:$BA$323,C$303)</f>
        <v>1.0299999999999967</v>
      </c>
      <c r="D193" s="42"/>
      <c r="E193" s="42" t="str">
        <f ca="1">IF($G193="","",VLOOKUP($A193,Mitglieder!$D$24:$BG$323,E$303))</f>
        <v/>
      </c>
      <c r="F193" s="54" t="str">
        <f ca="1">IF(OR(VLOOKUP($A193,Mitglieder!$D$24:$BG$323,F$303)="",$G193=""),"",VLOOKUP($A193,Mitglieder!$D$24:$BG$323,F$303))</f>
        <v/>
      </c>
      <c r="G193" s="72" t="str">
        <f ca="1">IF(C193/ROUND(C193,0)=1,VLOOKUP($A193,Mitglieder!$D$24:$BA$323,G$303),"")</f>
        <v/>
      </c>
      <c r="H193" s="42" t="str">
        <f ca="1">IF($G193="","",VLOOKUP($A193,Mitglieder!$D$24:$BG$323,H$303))</f>
        <v/>
      </c>
      <c r="I193" s="54" t="str">
        <f ca="1">IF(OR(VLOOKUP($A193,Mitglieder!$D$24:$BG$323,I$303)="",$G193=""),"",VLOOKUP($A193,Mitglieder!$D$24:$BG$323,I$303))</f>
        <v/>
      </c>
      <c r="J193" s="42" t="str">
        <f ca="1">IF($G193="","",VLOOKUP($A193,Mitglieder!$D$24:$BG$323,J$303))</f>
        <v/>
      </c>
      <c r="K193" s="54" t="str">
        <f ca="1">IF(OR(VLOOKUP($A193,Mitglieder!$D$24:$BG$323,K$303)="",$G193=""),"",VLOOKUP($A193,Mitglieder!$D$24:$BG$323,K$303))</f>
        <v/>
      </c>
      <c r="L193" s="42" t="str">
        <f ca="1">IF($G193="","",VLOOKUP($A193,Mitglieder!$D$24:$BG$323,L$303))</f>
        <v/>
      </c>
      <c r="M193" s="42" t="str">
        <f ca="1">IF($G193="","",VLOOKUP($A193,Mitglieder!$D$24:$BG$323,M$303))</f>
        <v/>
      </c>
      <c r="N193" s="42" t="str">
        <f ca="1">IF($G193="","",VLOOKUP($A193,Mitglieder!$D$24:$BG$323,N$303))</f>
        <v/>
      </c>
      <c r="O193" s="42" t="str">
        <f ca="1">IF($G193="","",VLOOKUP($A193,Mitglieder!$D$24:$BG$323,O$303))</f>
        <v/>
      </c>
      <c r="P193" s="42" t="str">
        <f ca="1">IF($G193="","",VLOOKUP($A193,Mitglieder!$D$24:$BG$323,P$303))</f>
        <v/>
      </c>
      <c r="Q193" s="42" t="str">
        <f ca="1">IF($G193="","",VLOOKUP($A193,Mitglieder!$D$24:$BG$323,Q$303))</f>
        <v/>
      </c>
      <c r="R193" s="54" t="str">
        <f ca="1">IF(OR(VLOOKUP($A193,Mitglieder!$D$24:$BG$323,R$303)="",$G193=""),"",VLOOKUP($A193,Mitglieder!$D$24:$BG$323,R$303))</f>
        <v/>
      </c>
      <c r="S193" s="43" t="str">
        <f ca="1">IF($G193="","",TEXT(VLOOKUP($A193,Mitglieder!$D$24:$BG$323,S$303),"TT.MM.JJJJ"))</f>
        <v/>
      </c>
      <c r="T193" s="43" t="str">
        <f ca="1">IF($G193="","",TEXT(VLOOKUP($A193,Mitglieder!$D$24:$BG$323,T$303),"TT.MM.JJJJ"))</f>
        <v/>
      </c>
      <c r="U193" s="43" t="str">
        <f ca="1">IF($G193="","",TEXT(VLOOKUP($A193,Mitglieder!$D$24:$BG$323,U$303),"TT.MM.JJJJ"))</f>
        <v/>
      </c>
      <c r="V193" s="54" t="str">
        <f ca="1">IF(OR(VLOOKUP($A193,Mitglieder!$D$24:$BG$323,V$303)="",$G193=""),"",VLOOKUP($A193,Mitglieder!$D$24:$BG$323,V$303))</f>
        <v/>
      </c>
      <c r="W193" s="54" t="str">
        <f ca="1">IF(OR(VLOOKUP($A193,Mitglieder!$D$24:$BG$323,W$303)="",$G193=""),"",VLOOKUP($A193,Mitglieder!$D$24:$BG$323,W$303))</f>
        <v/>
      </c>
      <c r="X193" s="54" t="str">
        <f ca="1">IF(OR(VLOOKUP($A193,Mitglieder!$D$24:$BG$323,X$303)="",$G193=""),"",VLOOKUP($A193,Mitglieder!$D$24:$BG$323,X$303))</f>
        <v/>
      </c>
      <c r="Y193" s="54" t="str">
        <f ca="1">IF(OR(VLOOKUP($A193,Mitglieder!$D$24:$BG$323,Y$303)="",$G193=""),"",VLOOKUP($A193,Mitglieder!$D$24:$BG$323,Y$303))</f>
        <v/>
      </c>
      <c r="Z193" s="54" t="str">
        <f ca="1">IF(OR(VLOOKUP($A193,Mitglieder!$D$24:$BG$323,Z$303)="",$G193=""),"",VLOOKUP($A193,Mitglieder!$D$24:$BG$323,Z$303))</f>
        <v/>
      </c>
      <c r="AA193" s="54" t="str">
        <f ca="1">IF(OR(VLOOKUP($A193,Mitglieder!$D$24:$BG$323,AA$303)="",$G193=""),"",VLOOKUP($A193,Mitglieder!$D$24:$BG$323,AA$303))</f>
        <v/>
      </c>
      <c r="AB193" s="54" t="str">
        <f ca="1">IF(OR(VLOOKUP($A193,Mitglieder!$D$24:$BG$323,AB$303)="",$G193=""),"",VLOOKUP($A193,Mitglieder!$D$24:$BG$323,AB$303))</f>
        <v/>
      </c>
      <c r="AC193" s="54" t="str">
        <f ca="1">IF(OR(VLOOKUP($A193,Mitglieder!$D$24:$BG$323,AC$303)="",$G193=""),"",VLOOKUP($A193,Mitglieder!$D$24:$BG$323,AC$303))</f>
        <v/>
      </c>
      <c r="AD193" s="54" t="str">
        <f ca="1">IF(OR(VLOOKUP($A193,Mitglieder!$D$24:$BG$323,AD$303)="",$G193=""),"",VLOOKUP($A193,Mitglieder!$D$24:$BG$323,AD$303))</f>
        <v/>
      </c>
      <c r="AE193" s="54" t="str">
        <f ca="1">IF(OR(VLOOKUP($A193,Mitglieder!$D$24:$BG$323,AE$303)="",$G193=""),"",VLOOKUP($A193,Mitglieder!$D$24:$BG$323,AE$303))</f>
        <v/>
      </c>
      <c r="AF193" s="54" t="str">
        <f ca="1">IF(OR(VLOOKUP($A193,Mitglieder!$D$24:$BG$323,AF$303)="",$G193=""),"",VLOOKUP($A193,Mitglieder!$D$24:$BG$323,AF$303))</f>
        <v/>
      </c>
      <c r="AG193" s="54" t="str">
        <f ca="1">IF(OR(VLOOKUP($A193,Mitglieder!$D$24:$BG$323,AG$303)="",$G193=""),"",VLOOKUP($A193,Mitglieder!$D$24:$BG$323,AG$303))</f>
        <v/>
      </c>
      <c r="AH193" s="54" t="str">
        <f ca="1">IF(OR(VLOOKUP($A193,Mitglieder!$D$24:$BG$323,AH$303)="",$G193=""),"",VLOOKUP($A193,Mitglieder!$D$24:$BG$323,AH$303))</f>
        <v/>
      </c>
      <c r="AI193" s="54" t="str">
        <f ca="1">IF(OR(VLOOKUP($A193,Mitglieder!$D$24:$BG$323,AI$303)="",$G193=""),"",VLOOKUP($A193,Mitglieder!$D$24:$BG$323,AI$303))</f>
        <v/>
      </c>
      <c r="AJ193" s="54" t="str">
        <f ca="1">IF(OR(VLOOKUP($A193,Mitglieder!$D$24:$BG$323,AJ$303)="",$G193=""),"",VLOOKUP($A193,Mitglieder!$D$24:$BG$323,AJ$303))</f>
        <v/>
      </c>
      <c r="AK193" s="54" t="str">
        <f ca="1">IF(OR(VLOOKUP($A193,Mitglieder!$D$24:$BG$323,AK$303)="",$G193=""),"",VLOOKUP($A193,Mitglieder!$D$24:$BG$323,AK$303))</f>
        <v/>
      </c>
      <c r="AL193" s="54" t="str">
        <f ca="1">IF(OR(VLOOKUP($A193,Mitglieder!$D$24:$BG$323,AL$303)="",$G193=""),"",VLOOKUP($A193,Mitglieder!$D$24:$BG$323,AL$303))</f>
        <v/>
      </c>
      <c r="AM193" s="42" t="str">
        <f ca="1">IF($G193="","",VLOOKUP($A193,Mitglieder!$D$24:$BG$323,AM$303))</f>
        <v/>
      </c>
      <c r="AN193" s="54" t="str">
        <f ca="1">IF(OR(VLOOKUP($A193,Mitglieder!$D$24:$BG$323,AN$303)="",$G193=""),"",VLOOKUP($A193,Mitglieder!$D$24:$BG$323,AN$303))</f>
        <v/>
      </c>
      <c r="AO193" s="43" t="str">
        <f ca="1">IF($G193="","",TEXT(VLOOKUP($A193,Mitglieder!$D$24:$BG$323,AO$303),"TT.MM.JJJJ"))</f>
        <v/>
      </c>
      <c r="AP193" s="42" t="str">
        <f ca="1">IF($G193="","",VLOOKUP($A193,Mitglieder!$D$24:$BG$323,AP$303))</f>
        <v/>
      </c>
      <c r="AQ193" s="45" t="str">
        <f ca="1">IF($G193="","",TEXT(VLOOKUP($A193,Mitglieder!$D$24:$BG$323,AQ$303),"0.00"))</f>
        <v/>
      </c>
      <c r="AR193" s="54" t="str">
        <f ca="1">IF(OR(VLOOKUP($A193,Mitglieder!$D$24:$BG$323,AR$303)="",$G193=""),"",VLOOKUP($A193,Mitglieder!$D$24:$BG$323,AR$303))</f>
        <v/>
      </c>
      <c r="AS193" s="45" t="str">
        <f ca="1">IF($G193="","",TEXT(VLOOKUP($A193,Mitglieder!$D$24:$BG$323,AS$303),"0.00"))</f>
        <v/>
      </c>
      <c r="AT193" s="54" t="str">
        <f ca="1">IF(OR(VLOOKUP($A193,Mitglieder!$D$24:$BG$323,AT$303)="",$G193=""),"",VLOOKUP($A193,Mitglieder!$D$24:$BG$323,AT$303))</f>
        <v/>
      </c>
      <c r="AU193" s="45" t="str">
        <f ca="1">IF($G193="","",TEXT(VLOOKUP($A193,Mitglieder!$D$24:$BG$323,AU$303),"0.00"))</f>
        <v/>
      </c>
      <c r="AV193" s="45" t="str">
        <f ca="1">IF($G193="","",TEXT(VLOOKUP($A193,Mitglieder!$D$24:$BG$323,AV$303),"0.00"))</f>
        <v/>
      </c>
      <c r="AW193" s="42" t="str">
        <f ca="1">IF($G193="","",VLOOKUP($A193,Mitglieder!$D$24:$BG$323,AW$303))</f>
        <v/>
      </c>
      <c r="AX193" s="54" t="str">
        <f ca="1">IF(OR(VLOOKUP($A193,Mitglieder!$D$24:$BG$323,AX$303)="",$G193=""),"",VLOOKUP($A193,Mitglieder!$D$24:$BG$323,AX$303))</f>
        <v/>
      </c>
      <c r="AY193" s="75" t="str">
        <f t="shared" ca="1" si="4"/>
        <v/>
      </c>
      <c r="AZ193" s="43" t="str">
        <f ca="1">IF($G193="","",TEXT(VLOOKUP($A193,Mitglieder!$C$24:$BG$323,AZ$303),"TT.MM.JJJJ"))</f>
        <v/>
      </c>
      <c r="BA193" s="43" t="str">
        <f ca="1">IF($G193="","",TEXT(VLOOKUP($A193,Mitglieder!$C$24:$BG$323,BA$303),"TT.MM.JJJJ"))</f>
        <v/>
      </c>
      <c r="BB193" s="43" t="str">
        <f ca="1">IF($G193="","",TEXT(VLOOKUP($A193,Mitglieder!$C$24:$BG$323,BB$303),"TT.MM.JJJJ"))</f>
        <v/>
      </c>
      <c r="BC193" s="43" t="str">
        <f ca="1">IF($G193="","",TEXT(VLOOKUP($A193,Mitglieder!$C$24:$BG$323,BC$303),"TT.MM.JJJJ"))</f>
        <v/>
      </c>
      <c r="BD193" s="75" t="str">
        <f t="shared" ca="1" si="5"/>
        <v/>
      </c>
      <c r="BE193" s="42" t="str">
        <f ca="1">IF($G193="","",VLOOKUP($A193,Mitglieder!$D$24:$BG$323,BE$303))</f>
        <v/>
      </c>
      <c r="BF193" s="42" t="str">
        <f ca="1">IF($G193="","",VLOOKUP($A193,Mitglieder!$D$24:$BG$323,BF$303))</f>
        <v/>
      </c>
      <c r="BH193" s="75" t="str">
        <f ca="1">IF(G193="","",AY193+'Details Verein'!$D$25)</f>
        <v/>
      </c>
    </row>
    <row r="194" spans="1:60" x14ac:dyDescent="0.35">
      <c r="A194" s="42">
        <v>194</v>
      </c>
      <c r="B194" s="42"/>
      <c r="C194" s="42">
        <f ca="1">VLOOKUP($A194,Mitglieder!$D$24:$BA$323,C$303)</f>
        <v>1.0299999999999967</v>
      </c>
      <c r="D194" s="42"/>
      <c r="E194" s="42" t="str">
        <f ca="1">IF($G194="","",VLOOKUP($A194,Mitglieder!$D$24:$BG$323,E$303))</f>
        <v/>
      </c>
      <c r="F194" s="54" t="str">
        <f ca="1">IF(OR(VLOOKUP($A194,Mitglieder!$D$24:$BG$323,F$303)="",$G194=""),"",VLOOKUP($A194,Mitglieder!$D$24:$BG$323,F$303))</f>
        <v/>
      </c>
      <c r="G194" s="72" t="str">
        <f ca="1">IF(C194/ROUND(C194,0)=1,VLOOKUP($A194,Mitglieder!$D$24:$BA$323,G$303),"")</f>
        <v/>
      </c>
      <c r="H194" s="42" t="str">
        <f ca="1">IF($G194="","",VLOOKUP($A194,Mitglieder!$D$24:$BG$323,H$303))</f>
        <v/>
      </c>
      <c r="I194" s="54" t="str">
        <f ca="1">IF(OR(VLOOKUP($A194,Mitglieder!$D$24:$BG$323,I$303)="",$G194=""),"",VLOOKUP($A194,Mitglieder!$D$24:$BG$323,I$303))</f>
        <v/>
      </c>
      <c r="J194" s="42" t="str">
        <f ca="1">IF($G194="","",VLOOKUP($A194,Mitglieder!$D$24:$BG$323,J$303))</f>
        <v/>
      </c>
      <c r="K194" s="54" t="str">
        <f ca="1">IF(OR(VLOOKUP($A194,Mitglieder!$D$24:$BG$323,K$303)="",$G194=""),"",VLOOKUP($A194,Mitglieder!$D$24:$BG$323,K$303))</f>
        <v/>
      </c>
      <c r="L194" s="42" t="str">
        <f ca="1">IF($G194="","",VLOOKUP($A194,Mitglieder!$D$24:$BG$323,L$303))</f>
        <v/>
      </c>
      <c r="M194" s="42" t="str">
        <f ca="1">IF($G194="","",VLOOKUP($A194,Mitglieder!$D$24:$BG$323,M$303))</f>
        <v/>
      </c>
      <c r="N194" s="42" t="str">
        <f ca="1">IF($G194="","",VLOOKUP($A194,Mitglieder!$D$24:$BG$323,N$303))</f>
        <v/>
      </c>
      <c r="O194" s="42" t="str">
        <f ca="1">IF($G194="","",VLOOKUP($A194,Mitglieder!$D$24:$BG$323,O$303))</f>
        <v/>
      </c>
      <c r="P194" s="42" t="str">
        <f ca="1">IF($G194="","",VLOOKUP($A194,Mitglieder!$D$24:$BG$323,P$303))</f>
        <v/>
      </c>
      <c r="Q194" s="42" t="str">
        <f ca="1">IF($G194="","",VLOOKUP($A194,Mitglieder!$D$24:$BG$323,Q$303))</f>
        <v/>
      </c>
      <c r="R194" s="54" t="str">
        <f ca="1">IF(OR(VLOOKUP($A194,Mitglieder!$D$24:$BG$323,R$303)="",$G194=""),"",VLOOKUP($A194,Mitglieder!$D$24:$BG$323,R$303))</f>
        <v/>
      </c>
      <c r="S194" s="43" t="str">
        <f ca="1">IF($G194="","",TEXT(VLOOKUP($A194,Mitglieder!$D$24:$BG$323,S$303),"TT.MM.JJJJ"))</f>
        <v/>
      </c>
      <c r="T194" s="43" t="str">
        <f ca="1">IF($G194="","",TEXT(VLOOKUP($A194,Mitglieder!$D$24:$BG$323,T$303),"TT.MM.JJJJ"))</f>
        <v/>
      </c>
      <c r="U194" s="43" t="str">
        <f ca="1">IF($G194="","",TEXT(VLOOKUP($A194,Mitglieder!$D$24:$BG$323,U$303),"TT.MM.JJJJ"))</f>
        <v/>
      </c>
      <c r="V194" s="54" t="str">
        <f ca="1">IF(OR(VLOOKUP($A194,Mitglieder!$D$24:$BG$323,V$303)="",$G194=""),"",VLOOKUP($A194,Mitglieder!$D$24:$BG$323,V$303))</f>
        <v/>
      </c>
      <c r="W194" s="54" t="str">
        <f ca="1">IF(OR(VLOOKUP($A194,Mitglieder!$D$24:$BG$323,W$303)="",$G194=""),"",VLOOKUP($A194,Mitglieder!$D$24:$BG$323,W$303))</f>
        <v/>
      </c>
      <c r="X194" s="54" t="str">
        <f ca="1">IF(OR(VLOOKUP($A194,Mitglieder!$D$24:$BG$323,X$303)="",$G194=""),"",VLOOKUP($A194,Mitglieder!$D$24:$BG$323,X$303))</f>
        <v/>
      </c>
      <c r="Y194" s="54" t="str">
        <f ca="1">IF(OR(VLOOKUP($A194,Mitglieder!$D$24:$BG$323,Y$303)="",$G194=""),"",VLOOKUP($A194,Mitglieder!$D$24:$BG$323,Y$303))</f>
        <v/>
      </c>
      <c r="Z194" s="54" t="str">
        <f ca="1">IF(OR(VLOOKUP($A194,Mitglieder!$D$24:$BG$323,Z$303)="",$G194=""),"",VLOOKUP($A194,Mitglieder!$D$24:$BG$323,Z$303))</f>
        <v/>
      </c>
      <c r="AA194" s="54" t="str">
        <f ca="1">IF(OR(VLOOKUP($A194,Mitglieder!$D$24:$BG$323,AA$303)="",$G194=""),"",VLOOKUP($A194,Mitglieder!$D$24:$BG$323,AA$303))</f>
        <v/>
      </c>
      <c r="AB194" s="54" t="str">
        <f ca="1">IF(OR(VLOOKUP($A194,Mitglieder!$D$24:$BG$323,AB$303)="",$G194=""),"",VLOOKUP($A194,Mitglieder!$D$24:$BG$323,AB$303))</f>
        <v/>
      </c>
      <c r="AC194" s="54" t="str">
        <f ca="1">IF(OR(VLOOKUP($A194,Mitglieder!$D$24:$BG$323,AC$303)="",$G194=""),"",VLOOKUP($A194,Mitglieder!$D$24:$BG$323,AC$303))</f>
        <v/>
      </c>
      <c r="AD194" s="54" t="str">
        <f ca="1">IF(OR(VLOOKUP($A194,Mitglieder!$D$24:$BG$323,AD$303)="",$G194=""),"",VLOOKUP($A194,Mitglieder!$D$24:$BG$323,AD$303))</f>
        <v/>
      </c>
      <c r="AE194" s="54" t="str">
        <f ca="1">IF(OR(VLOOKUP($A194,Mitglieder!$D$24:$BG$323,AE$303)="",$G194=""),"",VLOOKUP($A194,Mitglieder!$D$24:$BG$323,AE$303))</f>
        <v/>
      </c>
      <c r="AF194" s="54" t="str">
        <f ca="1">IF(OR(VLOOKUP($A194,Mitglieder!$D$24:$BG$323,AF$303)="",$G194=""),"",VLOOKUP($A194,Mitglieder!$D$24:$BG$323,AF$303))</f>
        <v/>
      </c>
      <c r="AG194" s="54" t="str">
        <f ca="1">IF(OR(VLOOKUP($A194,Mitglieder!$D$24:$BG$323,AG$303)="",$G194=""),"",VLOOKUP($A194,Mitglieder!$D$24:$BG$323,AG$303))</f>
        <v/>
      </c>
      <c r="AH194" s="54" t="str">
        <f ca="1">IF(OR(VLOOKUP($A194,Mitglieder!$D$24:$BG$323,AH$303)="",$G194=""),"",VLOOKUP($A194,Mitglieder!$D$24:$BG$323,AH$303))</f>
        <v/>
      </c>
      <c r="AI194" s="54" t="str">
        <f ca="1">IF(OR(VLOOKUP($A194,Mitglieder!$D$24:$BG$323,AI$303)="",$G194=""),"",VLOOKUP($A194,Mitglieder!$D$24:$BG$323,AI$303))</f>
        <v/>
      </c>
      <c r="AJ194" s="54" t="str">
        <f ca="1">IF(OR(VLOOKUP($A194,Mitglieder!$D$24:$BG$323,AJ$303)="",$G194=""),"",VLOOKUP($A194,Mitglieder!$D$24:$BG$323,AJ$303))</f>
        <v/>
      </c>
      <c r="AK194" s="54" t="str">
        <f ca="1">IF(OR(VLOOKUP($A194,Mitglieder!$D$24:$BG$323,AK$303)="",$G194=""),"",VLOOKUP($A194,Mitglieder!$D$24:$BG$323,AK$303))</f>
        <v/>
      </c>
      <c r="AL194" s="54" t="str">
        <f ca="1">IF(OR(VLOOKUP($A194,Mitglieder!$D$24:$BG$323,AL$303)="",$G194=""),"",VLOOKUP($A194,Mitglieder!$D$24:$BG$323,AL$303))</f>
        <v/>
      </c>
      <c r="AM194" s="42" t="str">
        <f ca="1">IF($G194="","",VLOOKUP($A194,Mitglieder!$D$24:$BG$323,AM$303))</f>
        <v/>
      </c>
      <c r="AN194" s="54" t="str">
        <f ca="1">IF(OR(VLOOKUP($A194,Mitglieder!$D$24:$BG$323,AN$303)="",$G194=""),"",VLOOKUP($A194,Mitglieder!$D$24:$BG$323,AN$303))</f>
        <v/>
      </c>
      <c r="AO194" s="43" t="str">
        <f ca="1">IF($G194="","",TEXT(VLOOKUP($A194,Mitglieder!$D$24:$BG$323,AO$303),"TT.MM.JJJJ"))</f>
        <v/>
      </c>
      <c r="AP194" s="42" t="str">
        <f ca="1">IF($G194="","",VLOOKUP($A194,Mitglieder!$D$24:$BG$323,AP$303))</f>
        <v/>
      </c>
      <c r="AQ194" s="45" t="str">
        <f ca="1">IF($G194="","",TEXT(VLOOKUP($A194,Mitglieder!$D$24:$BG$323,AQ$303),"0.00"))</f>
        <v/>
      </c>
      <c r="AR194" s="54" t="str">
        <f ca="1">IF(OR(VLOOKUP($A194,Mitglieder!$D$24:$BG$323,AR$303)="",$G194=""),"",VLOOKUP($A194,Mitglieder!$D$24:$BG$323,AR$303))</f>
        <v/>
      </c>
      <c r="AS194" s="45" t="str">
        <f ca="1">IF($G194="","",TEXT(VLOOKUP($A194,Mitglieder!$D$24:$BG$323,AS$303),"0.00"))</f>
        <v/>
      </c>
      <c r="AT194" s="54" t="str">
        <f ca="1">IF(OR(VLOOKUP($A194,Mitglieder!$D$24:$BG$323,AT$303)="",$G194=""),"",VLOOKUP($A194,Mitglieder!$D$24:$BG$323,AT$303))</f>
        <v/>
      </c>
      <c r="AU194" s="45" t="str">
        <f ca="1">IF($G194="","",TEXT(VLOOKUP($A194,Mitglieder!$D$24:$BG$323,AU$303),"0.00"))</f>
        <v/>
      </c>
      <c r="AV194" s="45" t="str">
        <f ca="1">IF($G194="","",TEXT(VLOOKUP($A194,Mitglieder!$D$24:$BG$323,AV$303),"0.00"))</f>
        <v/>
      </c>
      <c r="AW194" s="42" t="str">
        <f ca="1">IF($G194="","",VLOOKUP($A194,Mitglieder!$D$24:$BG$323,AW$303))</f>
        <v/>
      </c>
      <c r="AX194" s="54" t="str">
        <f ca="1">IF(OR(VLOOKUP($A194,Mitglieder!$D$24:$BG$323,AX$303)="",$G194=""),"",VLOOKUP($A194,Mitglieder!$D$24:$BG$323,AX$303))</f>
        <v/>
      </c>
      <c r="AY194" s="75" t="str">
        <f t="shared" ca="1" si="4"/>
        <v/>
      </c>
      <c r="AZ194" s="43" t="str">
        <f ca="1">IF($G194="","",TEXT(VLOOKUP($A194,Mitglieder!$C$24:$BG$323,AZ$303),"TT.MM.JJJJ"))</f>
        <v/>
      </c>
      <c r="BA194" s="43" t="str">
        <f ca="1">IF($G194="","",TEXT(VLOOKUP($A194,Mitglieder!$C$24:$BG$323,BA$303),"TT.MM.JJJJ"))</f>
        <v/>
      </c>
      <c r="BB194" s="43" t="str">
        <f ca="1">IF($G194="","",TEXT(VLOOKUP($A194,Mitglieder!$C$24:$BG$323,BB$303),"TT.MM.JJJJ"))</f>
        <v/>
      </c>
      <c r="BC194" s="43" t="str">
        <f ca="1">IF($G194="","",TEXT(VLOOKUP($A194,Mitglieder!$C$24:$BG$323,BC$303),"TT.MM.JJJJ"))</f>
        <v/>
      </c>
      <c r="BD194" s="75" t="str">
        <f t="shared" ca="1" si="5"/>
        <v/>
      </c>
      <c r="BE194" s="42" t="str">
        <f ca="1">IF($G194="","",VLOOKUP($A194,Mitglieder!$D$24:$BG$323,BE$303))</f>
        <v/>
      </c>
      <c r="BF194" s="42" t="str">
        <f ca="1">IF($G194="","",VLOOKUP($A194,Mitglieder!$D$24:$BG$323,BF$303))</f>
        <v/>
      </c>
      <c r="BH194" s="75" t="str">
        <f ca="1">IF(G194="","",AY194+'Details Verein'!$D$25)</f>
        <v/>
      </c>
    </row>
    <row r="195" spans="1:60" x14ac:dyDescent="0.35">
      <c r="A195" s="42">
        <v>195</v>
      </c>
      <c r="B195" s="42"/>
      <c r="C195" s="42">
        <f ca="1">VLOOKUP($A195,Mitglieder!$D$24:$BA$323,C$303)</f>
        <v>1.0299999999999967</v>
      </c>
      <c r="D195" s="42"/>
      <c r="E195" s="42" t="str">
        <f ca="1">IF($G195="","",VLOOKUP($A195,Mitglieder!$D$24:$BG$323,E$303))</f>
        <v/>
      </c>
      <c r="F195" s="54" t="str">
        <f ca="1">IF(OR(VLOOKUP($A195,Mitglieder!$D$24:$BG$323,F$303)="",$G195=""),"",VLOOKUP($A195,Mitglieder!$D$24:$BG$323,F$303))</f>
        <v/>
      </c>
      <c r="G195" s="72" t="str">
        <f ca="1">IF(C195/ROUND(C195,0)=1,VLOOKUP($A195,Mitglieder!$D$24:$BA$323,G$303),"")</f>
        <v/>
      </c>
      <c r="H195" s="42" t="str">
        <f ca="1">IF($G195="","",VLOOKUP($A195,Mitglieder!$D$24:$BG$323,H$303))</f>
        <v/>
      </c>
      <c r="I195" s="54" t="str">
        <f ca="1">IF(OR(VLOOKUP($A195,Mitglieder!$D$24:$BG$323,I$303)="",$G195=""),"",VLOOKUP($A195,Mitglieder!$D$24:$BG$323,I$303))</f>
        <v/>
      </c>
      <c r="J195" s="42" t="str">
        <f ca="1">IF($G195="","",VLOOKUP($A195,Mitglieder!$D$24:$BG$323,J$303))</f>
        <v/>
      </c>
      <c r="K195" s="54" t="str">
        <f ca="1">IF(OR(VLOOKUP($A195,Mitglieder!$D$24:$BG$323,K$303)="",$G195=""),"",VLOOKUP($A195,Mitglieder!$D$24:$BG$323,K$303))</f>
        <v/>
      </c>
      <c r="L195" s="42" t="str">
        <f ca="1">IF($G195="","",VLOOKUP($A195,Mitglieder!$D$24:$BG$323,L$303))</f>
        <v/>
      </c>
      <c r="M195" s="42" t="str">
        <f ca="1">IF($G195="","",VLOOKUP($A195,Mitglieder!$D$24:$BG$323,M$303))</f>
        <v/>
      </c>
      <c r="N195" s="42" t="str">
        <f ca="1">IF($G195="","",VLOOKUP($A195,Mitglieder!$D$24:$BG$323,N$303))</f>
        <v/>
      </c>
      <c r="O195" s="42" t="str">
        <f ca="1">IF($G195="","",VLOOKUP($A195,Mitglieder!$D$24:$BG$323,O$303))</f>
        <v/>
      </c>
      <c r="P195" s="42" t="str">
        <f ca="1">IF($G195="","",VLOOKUP($A195,Mitglieder!$D$24:$BG$323,P$303))</f>
        <v/>
      </c>
      <c r="Q195" s="42" t="str">
        <f ca="1">IF($G195="","",VLOOKUP($A195,Mitglieder!$D$24:$BG$323,Q$303))</f>
        <v/>
      </c>
      <c r="R195" s="54" t="str">
        <f ca="1">IF(OR(VLOOKUP($A195,Mitglieder!$D$24:$BG$323,R$303)="",$G195=""),"",VLOOKUP($A195,Mitglieder!$D$24:$BG$323,R$303))</f>
        <v/>
      </c>
      <c r="S195" s="43" t="str">
        <f ca="1">IF($G195="","",TEXT(VLOOKUP($A195,Mitglieder!$D$24:$BG$323,S$303),"TT.MM.JJJJ"))</f>
        <v/>
      </c>
      <c r="T195" s="43" t="str">
        <f ca="1">IF($G195="","",TEXT(VLOOKUP($A195,Mitglieder!$D$24:$BG$323,T$303),"TT.MM.JJJJ"))</f>
        <v/>
      </c>
      <c r="U195" s="43" t="str">
        <f ca="1">IF($G195="","",TEXT(VLOOKUP($A195,Mitglieder!$D$24:$BG$323,U$303),"TT.MM.JJJJ"))</f>
        <v/>
      </c>
      <c r="V195" s="54" t="str">
        <f ca="1">IF(OR(VLOOKUP($A195,Mitglieder!$D$24:$BG$323,V$303)="",$G195=""),"",VLOOKUP($A195,Mitglieder!$D$24:$BG$323,V$303))</f>
        <v/>
      </c>
      <c r="W195" s="54" t="str">
        <f ca="1">IF(OR(VLOOKUP($A195,Mitglieder!$D$24:$BG$323,W$303)="",$G195=""),"",VLOOKUP($A195,Mitglieder!$D$24:$BG$323,W$303))</f>
        <v/>
      </c>
      <c r="X195" s="54" t="str">
        <f ca="1">IF(OR(VLOOKUP($A195,Mitglieder!$D$24:$BG$323,X$303)="",$G195=""),"",VLOOKUP($A195,Mitglieder!$D$24:$BG$323,X$303))</f>
        <v/>
      </c>
      <c r="Y195" s="54" t="str">
        <f ca="1">IF(OR(VLOOKUP($A195,Mitglieder!$D$24:$BG$323,Y$303)="",$G195=""),"",VLOOKUP($A195,Mitglieder!$D$24:$BG$323,Y$303))</f>
        <v/>
      </c>
      <c r="Z195" s="54" t="str">
        <f ca="1">IF(OR(VLOOKUP($A195,Mitglieder!$D$24:$BG$323,Z$303)="",$G195=""),"",VLOOKUP($A195,Mitglieder!$D$24:$BG$323,Z$303))</f>
        <v/>
      </c>
      <c r="AA195" s="54" t="str">
        <f ca="1">IF(OR(VLOOKUP($A195,Mitglieder!$D$24:$BG$323,AA$303)="",$G195=""),"",VLOOKUP($A195,Mitglieder!$D$24:$BG$323,AA$303))</f>
        <v/>
      </c>
      <c r="AB195" s="54" t="str">
        <f ca="1">IF(OR(VLOOKUP($A195,Mitglieder!$D$24:$BG$323,AB$303)="",$G195=""),"",VLOOKUP($A195,Mitglieder!$D$24:$BG$323,AB$303))</f>
        <v/>
      </c>
      <c r="AC195" s="54" t="str">
        <f ca="1">IF(OR(VLOOKUP($A195,Mitglieder!$D$24:$BG$323,AC$303)="",$G195=""),"",VLOOKUP($A195,Mitglieder!$D$24:$BG$323,AC$303))</f>
        <v/>
      </c>
      <c r="AD195" s="54" t="str">
        <f ca="1">IF(OR(VLOOKUP($A195,Mitglieder!$D$24:$BG$323,AD$303)="",$G195=""),"",VLOOKUP($A195,Mitglieder!$D$24:$BG$323,AD$303))</f>
        <v/>
      </c>
      <c r="AE195" s="54" t="str">
        <f ca="1">IF(OR(VLOOKUP($A195,Mitglieder!$D$24:$BG$323,AE$303)="",$G195=""),"",VLOOKUP($A195,Mitglieder!$D$24:$BG$323,AE$303))</f>
        <v/>
      </c>
      <c r="AF195" s="54" t="str">
        <f ca="1">IF(OR(VLOOKUP($A195,Mitglieder!$D$24:$BG$323,AF$303)="",$G195=""),"",VLOOKUP($A195,Mitglieder!$D$24:$BG$323,AF$303))</f>
        <v/>
      </c>
      <c r="AG195" s="54" t="str">
        <f ca="1">IF(OR(VLOOKUP($A195,Mitglieder!$D$24:$BG$323,AG$303)="",$G195=""),"",VLOOKUP($A195,Mitglieder!$D$24:$BG$323,AG$303))</f>
        <v/>
      </c>
      <c r="AH195" s="54" t="str">
        <f ca="1">IF(OR(VLOOKUP($A195,Mitglieder!$D$24:$BG$323,AH$303)="",$G195=""),"",VLOOKUP($A195,Mitglieder!$D$24:$BG$323,AH$303))</f>
        <v/>
      </c>
      <c r="AI195" s="54" t="str">
        <f ca="1">IF(OR(VLOOKUP($A195,Mitglieder!$D$24:$BG$323,AI$303)="",$G195=""),"",VLOOKUP($A195,Mitglieder!$D$24:$BG$323,AI$303))</f>
        <v/>
      </c>
      <c r="AJ195" s="54" t="str">
        <f ca="1">IF(OR(VLOOKUP($A195,Mitglieder!$D$24:$BG$323,AJ$303)="",$G195=""),"",VLOOKUP($A195,Mitglieder!$D$24:$BG$323,AJ$303))</f>
        <v/>
      </c>
      <c r="AK195" s="54" t="str">
        <f ca="1">IF(OR(VLOOKUP($A195,Mitglieder!$D$24:$BG$323,AK$303)="",$G195=""),"",VLOOKUP($A195,Mitglieder!$D$24:$BG$323,AK$303))</f>
        <v/>
      </c>
      <c r="AL195" s="54" t="str">
        <f ca="1">IF(OR(VLOOKUP($A195,Mitglieder!$D$24:$BG$323,AL$303)="",$G195=""),"",VLOOKUP($A195,Mitglieder!$D$24:$BG$323,AL$303))</f>
        <v/>
      </c>
      <c r="AM195" s="42" t="str">
        <f ca="1">IF($G195="","",VLOOKUP($A195,Mitglieder!$D$24:$BG$323,AM$303))</f>
        <v/>
      </c>
      <c r="AN195" s="54" t="str">
        <f ca="1">IF(OR(VLOOKUP($A195,Mitglieder!$D$24:$BG$323,AN$303)="",$G195=""),"",VLOOKUP($A195,Mitglieder!$D$24:$BG$323,AN$303))</f>
        <v/>
      </c>
      <c r="AO195" s="43" t="str">
        <f ca="1">IF($G195="","",TEXT(VLOOKUP($A195,Mitglieder!$D$24:$BG$323,AO$303),"TT.MM.JJJJ"))</f>
        <v/>
      </c>
      <c r="AP195" s="42" t="str">
        <f ca="1">IF($G195="","",VLOOKUP($A195,Mitglieder!$D$24:$BG$323,AP$303))</f>
        <v/>
      </c>
      <c r="AQ195" s="45" t="str">
        <f ca="1">IF($G195="","",TEXT(VLOOKUP($A195,Mitglieder!$D$24:$BG$323,AQ$303),"0.00"))</f>
        <v/>
      </c>
      <c r="AR195" s="54" t="str">
        <f ca="1">IF(OR(VLOOKUP($A195,Mitglieder!$D$24:$BG$323,AR$303)="",$G195=""),"",VLOOKUP($A195,Mitglieder!$D$24:$BG$323,AR$303))</f>
        <v/>
      </c>
      <c r="AS195" s="45" t="str">
        <f ca="1">IF($G195="","",TEXT(VLOOKUP($A195,Mitglieder!$D$24:$BG$323,AS$303),"0.00"))</f>
        <v/>
      </c>
      <c r="AT195" s="54" t="str">
        <f ca="1">IF(OR(VLOOKUP($A195,Mitglieder!$D$24:$BG$323,AT$303)="",$G195=""),"",VLOOKUP($A195,Mitglieder!$D$24:$BG$323,AT$303))</f>
        <v/>
      </c>
      <c r="AU195" s="45" t="str">
        <f ca="1">IF($G195="","",TEXT(VLOOKUP($A195,Mitglieder!$D$24:$BG$323,AU$303),"0.00"))</f>
        <v/>
      </c>
      <c r="AV195" s="45" t="str">
        <f ca="1">IF($G195="","",TEXT(VLOOKUP($A195,Mitglieder!$D$24:$BG$323,AV$303),"0.00"))</f>
        <v/>
      </c>
      <c r="AW195" s="42" t="str">
        <f ca="1">IF($G195="","",VLOOKUP($A195,Mitglieder!$D$24:$BG$323,AW$303))</f>
        <v/>
      </c>
      <c r="AX195" s="54" t="str">
        <f ca="1">IF(OR(VLOOKUP($A195,Mitglieder!$D$24:$BG$323,AX$303)="",$G195=""),"",VLOOKUP($A195,Mitglieder!$D$24:$BG$323,AX$303))</f>
        <v/>
      </c>
      <c r="AY195" s="75" t="str">
        <f t="shared" ref="AY195:AY258" ca="1" si="6">IF(G195="","",TEXT(AY$304,"TT.MM.JJJJ"))</f>
        <v/>
      </c>
      <c r="AZ195" s="43" t="str">
        <f ca="1">IF($G195="","",TEXT(VLOOKUP($A195,Mitglieder!$C$24:$BG$323,AZ$303),"TT.MM.JJJJ"))</f>
        <v/>
      </c>
      <c r="BA195" s="43" t="str">
        <f ca="1">IF($G195="","",TEXT(VLOOKUP($A195,Mitglieder!$C$24:$BG$323,BA$303),"TT.MM.JJJJ"))</f>
        <v/>
      </c>
      <c r="BB195" s="43" t="str">
        <f ca="1">IF($G195="","",TEXT(VLOOKUP($A195,Mitglieder!$C$24:$BG$323,BB$303),"TT.MM.JJJJ"))</f>
        <v/>
      </c>
      <c r="BC195" s="43" t="str">
        <f ca="1">IF($G195="","",TEXT(VLOOKUP($A195,Mitglieder!$C$24:$BG$323,BC$303),"TT.MM.JJJJ"))</f>
        <v/>
      </c>
      <c r="BD195" s="75" t="str">
        <f t="shared" ref="BD195:BD258" ca="1" si="7">IF(G195="","",TEXT(BH195,"TT.MM.JJJJ"))</f>
        <v/>
      </c>
      <c r="BE195" s="42" t="str">
        <f ca="1">IF($G195="","",VLOOKUP($A195,Mitglieder!$D$24:$BG$323,BE$303))</f>
        <v/>
      </c>
      <c r="BF195" s="42" t="str">
        <f ca="1">IF($G195="","",VLOOKUP($A195,Mitglieder!$D$24:$BG$323,BF$303))</f>
        <v/>
      </c>
      <c r="BH195" s="75" t="str">
        <f ca="1">IF(G195="","",AY195+'Details Verein'!$D$25)</f>
        <v/>
      </c>
    </row>
    <row r="196" spans="1:60" x14ac:dyDescent="0.35">
      <c r="A196" s="42">
        <v>196</v>
      </c>
      <c r="B196" s="42"/>
      <c r="C196" s="42">
        <f ca="1">VLOOKUP($A196,Mitglieder!$D$24:$BA$323,C$303)</f>
        <v>1.0299999999999967</v>
      </c>
      <c r="D196" s="42"/>
      <c r="E196" s="42" t="str">
        <f ca="1">IF($G196="","",VLOOKUP($A196,Mitglieder!$D$24:$BG$323,E$303))</f>
        <v/>
      </c>
      <c r="F196" s="54" t="str">
        <f ca="1">IF(OR(VLOOKUP($A196,Mitglieder!$D$24:$BG$323,F$303)="",$G196=""),"",VLOOKUP($A196,Mitglieder!$D$24:$BG$323,F$303))</f>
        <v/>
      </c>
      <c r="G196" s="72" t="str">
        <f ca="1">IF(C196/ROUND(C196,0)=1,VLOOKUP($A196,Mitglieder!$D$24:$BA$323,G$303),"")</f>
        <v/>
      </c>
      <c r="H196" s="42" t="str">
        <f ca="1">IF($G196="","",VLOOKUP($A196,Mitglieder!$D$24:$BG$323,H$303))</f>
        <v/>
      </c>
      <c r="I196" s="54" t="str">
        <f ca="1">IF(OR(VLOOKUP($A196,Mitglieder!$D$24:$BG$323,I$303)="",$G196=""),"",VLOOKUP($A196,Mitglieder!$D$24:$BG$323,I$303))</f>
        <v/>
      </c>
      <c r="J196" s="42" t="str">
        <f ca="1">IF($G196="","",VLOOKUP($A196,Mitglieder!$D$24:$BG$323,J$303))</f>
        <v/>
      </c>
      <c r="K196" s="54" t="str">
        <f ca="1">IF(OR(VLOOKUP($A196,Mitglieder!$D$24:$BG$323,K$303)="",$G196=""),"",VLOOKUP($A196,Mitglieder!$D$24:$BG$323,K$303))</f>
        <v/>
      </c>
      <c r="L196" s="42" t="str">
        <f ca="1">IF($G196="","",VLOOKUP($A196,Mitglieder!$D$24:$BG$323,L$303))</f>
        <v/>
      </c>
      <c r="M196" s="42" t="str">
        <f ca="1">IF($G196="","",VLOOKUP($A196,Mitglieder!$D$24:$BG$323,M$303))</f>
        <v/>
      </c>
      <c r="N196" s="42" t="str">
        <f ca="1">IF($G196="","",VLOOKUP($A196,Mitglieder!$D$24:$BG$323,N$303))</f>
        <v/>
      </c>
      <c r="O196" s="42" t="str">
        <f ca="1">IF($G196="","",VLOOKUP($A196,Mitglieder!$D$24:$BG$323,O$303))</f>
        <v/>
      </c>
      <c r="P196" s="42" t="str">
        <f ca="1">IF($G196="","",VLOOKUP($A196,Mitglieder!$D$24:$BG$323,P$303))</f>
        <v/>
      </c>
      <c r="Q196" s="42" t="str">
        <f ca="1">IF($G196="","",VLOOKUP($A196,Mitglieder!$D$24:$BG$323,Q$303))</f>
        <v/>
      </c>
      <c r="R196" s="54" t="str">
        <f ca="1">IF(OR(VLOOKUP($A196,Mitglieder!$D$24:$BG$323,R$303)="",$G196=""),"",VLOOKUP($A196,Mitglieder!$D$24:$BG$323,R$303))</f>
        <v/>
      </c>
      <c r="S196" s="43" t="str">
        <f ca="1">IF($G196="","",TEXT(VLOOKUP($A196,Mitglieder!$D$24:$BG$323,S$303),"TT.MM.JJJJ"))</f>
        <v/>
      </c>
      <c r="T196" s="43" t="str">
        <f ca="1">IF($G196="","",TEXT(VLOOKUP($A196,Mitglieder!$D$24:$BG$323,T$303),"TT.MM.JJJJ"))</f>
        <v/>
      </c>
      <c r="U196" s="43" t="str">
        <f ca="1">IF($G196="","",TEXT(VLOOKUP($A196,Mitglieder!$D$24:$BG$323,U$303),"TT.MM.JJJJ"))</f>
        <v/>
      </c>
      <c r="V196" s="54" t="str">
        <f ca="1">IF(OR(VLOOKUP($A196,Mitglieder!$D$24:$BG$323,V$303)="",$G196=""),"",VLOOKUP($A196,Mitglieder!$D$24:$BG$323,V$303))</f>
        <v/>
      </c>
      <c r="W196" s="54" t="str">
        <f ca="1">IF(OR(VLOOKUP($A196,Mitglieder!$D$24:$BG$323,W$303)="",$G196=""),"",VLOOKUP($A196,Mitglieder!$D$24:$BG$323,W$303))</f>
        <v/>
      </c>
      <c r="X196" s="54" t="str">
        <f ca="1">IF(OR(VLOOKUP($A196,Mitglieder!$D$24:$BG$323,X$303)="",$G196=""),"",VLOOKUP($A196,Mitglieder!$D$24:$BG$323,X$303))</f>
        <v/>
      </c>
      <c r="Y196" s="54" t="str">
        <f ca="1">IF(OR(VLOOKUP($A196,Mitglieder!$D$24:$BG$323,Y$303)="",$G196=""),"",VLOOKUP($A196,Mitglieder!$D$24:$BG$323,Y$303))</f>
        <v/>
      </c>
      <c r="Z196" s="54" t="str">
        <f ca="1">IF(OR(VLOOKUP($A196,Mitglieder!$D$24:$BG$323,Z$303)="",$G196=""),"",VLOOKUP($A196,Mitglieder!$D$24:$BG$323,Z$303))</f>
        <v/>
      </c>
      <c r="AA196" s="54" t="str">
        <f ca="1">IF(OR(VLOOKUP($A196,Mitglieder!$D$24:$BG$323,AA$303)="",$G196=""),"",VLOOKUP($A196,Mitglieder!$D$24:$BG$323,AA$303))</f>
        <v/>
      </c>
      <c r="AB196" s="54" t="str">
        <f ca="1">IF(OR(VLOOKUP($A196,Mitglieder!$D$24:$BG$323,AB$303)="",$G196=""),"",VLOOKUP($A196,Mitglieder!$D$24:$BG$323,AB$303))</f>
        <v/>
      </c>
      <c r="AC196" s="54" t="str">
        <f ca="1">IF(OR(VLOOKUP($A196,Mitglieder!$D$24:$BG$323,AC$303)="",$G196=""),"",VLOOKUP($A196,Mitglieder!$D$24:$BG$323,AC$303))</f>
        <v/>
      </c>
      <c r="AD196" s="54" t="str">
        <f ca="1">IF(OR(VLOOKUP($A196,Mitglieder!$D$24:$BG$323,AD$303)="",$G196=""),"",VLOOKUP($A196,Mitglieder!$D$24:$BG$323,AD$303))</f>
        <v/>
      </c>
      <c r="AE196" s="54" t="str">
        <f ca="1">IF(OR(VLOOKUP($A196,Mitglieder!$D$24:$BG$323,AE$303)="",$G196=""),"",VLOOKUP($A196,Mitglieder!$D$24:$BG$323,AE$303))</f>
        <v/>
      </c>
      <c r="AF196" s="54" t="str">
        <f ca="1">IF(OR(VLOOKUP($A196,Mitglieder!$D$24:$BG$323,AF$303)="",$G196=""),"",VLOOKUP($A196,Mitglieder!$D$24:$BG$323,AF$303))</f>
        <v/>
      </c>
      <c r="AG196" s="54" t="str">
        <f ca="1">IF(OR(VLOOKUP($A196,Mitglieder!$D$24:$BG$323,AG$303)="",$G196=""),"",VLOOKUP($A196,Mitglieder!$D$24:$BG$323,AG$303))</f>
        <v/>
      </c>
      <c r="AH196" s="54" t="str">
        <f ca="1">IF(OR(VLOOKUP($A196,Mitglieder!$D$24:$BG$323,AH$303)="",$G196=""),"",VLOOKUP($A196,Mitglieder!$D$24:$BG$323,AH$303))</f>
        <v/>
      </c>
      <c r="AI196" s="54" t="str">
        <f ca="1">IF(OR(VLOOKUP($A196,Mitglieder!$D$24:$BG$323,AI$303)="",$G196=""),"",VLOOKUP($A196,Mitglieder!$D$24:$BG$323,AI$303))</f>
        <v/>
      </c>
      <c r="AJ196" s="54" t="str">
        <f ca="1">IF(OR(VLOOKUP($A196,Mitglieder!$D$24:$BG$323,AJ$303)="",$G196=""),"",VLOOKUP($A196,Mitglieder!$D$24:$BG$323,AJ$303))</f>
        <v/>
      </c>
      <c r="AK196" s="54" t="str">
        <f ca="1">IF(OR(VLOOKUP($A196,Mitglieder!$D$24:$BG$323,AK$303)="",$G196=""),"",VLOOKUP($A196,Mitglieder!$D$24:$BG$323,AK$303))</f>
        <v/>
      </c>
      <c r="AL196" s="54" t="str">
        <f ca="1">IF(OR(VLOOKUP($A196,Mitglieder!$D$24:$BG$323,AL$303)="",$G196=""),"",VLOOKUP($A196,Mitglieder!$D$24:$BG$323,AL$303))</f>
        <v/>
      </c>
      <c r="AM196" s="42" t="str">
        <f ca="1">IF($G196="","",VLOOKUP($A196,Mitglieder!$D$24:$BG$323,AM$303))</f>
        <v/>
      </c>
      <c r="AN196" s="54" t="str">
        <f ca="1">IF(OR(VLOOKUP($A196,Mitglieder!$D$24:$BG$323,AN$303)="",$G196=""),"",VLOOKUP($A196,Mitglieder!$D$24:$BG$323,AN$303))</f>
        <v/>
      </c>
      <c r="AO196" s="43" t="str">
        <f ca="1">IF($G196="","",TEXT(VLOOKUP($A196,Mitglieder!$D$24:$BG$323,AO$303),"TT.MM.JJJJ"))</f>
        <v/>
      </c>
      <c r="AP196" s="42" t="str">
        <f ca="1">IF($G196="","",VLOOKUP($A196,Mitglieder!$D$24:$BG$323,AP$303))</f>
        <v/>
      </c>
      <c r="AQ196" s="45" t="str">
        <f ca="1">IF($G196="","",TEXT(VLOOKUP($A196,Mitglieder!$D$24:$BG$323,AQ$303),"0.00"))</f>
        <v/>
      </c>
      <c r="AR196" s="54" t="str">
        <f ca="1">IF(OR(VLOOKUP($A196,Mitglieder!$D$24:$BG$323,AR$303)="",$G196=""),"",VLOOKUP($A196,Mitglieder!$D$24:$BG$323,AR$303))</f>
        <v/>
      </c>
      <c r="AS196" s="45" t="str">
        <f ca="1">IF($G196="","",TEXT(VLOOKUP($A196,Mitglieder!$D$24:$BG$323,AS$303),"0.00"))</f>
        <v/>
      </c>
      <c r="AT196" s="54" t="str">
        <f ca="1">IF(OR(VLOOKUP($A196,Mitglieder!$D$24:$BG$323,AT$303)="",$G196=""),"",VLOOKUP($A196,Mitglieder!$D$24:$BG$323,AT$303))</f>
        <v/>
      </c>
      <c r="AU196" s="45" t="str">
        <f ca="1">IF($G196="","",TEXT(VLOOKUP($A196,Mitglieder!$D$24:$BG$323,AU$303),"0.00"))</f>
        <v/>
      </c>
      <c r="AV196" s="45" t="str">
        <f ca="1">IF($G196="","",TEXT(VLOOKUP($A196,Mitglieder!$D$24:$BG$323,AV$303),"0.00"))</f>
        <v/>
      </c>
      <c r="AW196" s="42" t="str">
        <f ca="1">IF($G196="","",VLOOKUP($A196,Mitglieder!$D$24:$BG$323,AW$303))</f>
        <v/>
      </c>
      <c r="AX196" s="54" t="str">
        <f ca="1">IF(OR(VLOOKUP($A196,Mitglieder!$D$24:$BG$323,AX$303)="",$G196=""),"",VLOOKUP($A196,Mitglieder!$D$24:$BG$323,AX$303))</f>
        <v/>
      </c>
      <c r="AY196" s="75" t="str">
        <f t="shared" ca="1" si="6"/>
        <v/>
      </c>
      <c r="AZ196" s="43" t="str">
        <f ca="1">IF($G196="","",TEXT(VLOOKUP($A196,Mitglieder!$C$24:$BG$323,AZ$303),"TT.MM.JJJJ"))</f>
        <v/>
      </c>
      <c r="BA196" s="43" t="str">
        <f ca="1">IF($G196="","",TEXT(VLOOKUP($A196,Mitglieder!$C$24:$BG$323,BA$303),"TT.MM.JJJJ"))</f>
        <v/>
      </c>
      <c r="BB196" s="43" t="str">
        <f ca="1">IF($G196="","",TEXT(VLOOKUP($A196,Mitglieder!$C$24:$BG$323,BB$303),"TT.MM.JJJJ"))</f>
        <v/>
      </c>
      <c r="BC196" s="43" t="str">
        <f ca="1">IF($G196="","",TEXT(VLOOKUP($A196,Mitglieder!$C$24:$BG$323,BC$303),"TT.MM.JJJJ"))</f>
        <v/>
      </c>
      <c r="BD196" s="75" t="str">
        <f t="shared" ca="1" si="7"/>
        <v/>
      </c>
      <c r="BE196" s="42" t="str">
        <f ca="1">IF($G196="","",VLOOKUP($A196,Mitglieder!$D$24:$BG$323,BE$303))</f>
        <v/>
      </c>
      <c r="BF196" s="42" t="str">
        <f ca="1">IF($G196="","",VLOOKUP($A196,Mitglieder!$D$24:$BG$323,BF$303))</f>
        <v/>
      </c>
      <c r="BH196" s="75" t="str">
        <f ca="1">IF(G196="","",AY196+'Details Verein'!$D$25)</f>
        <v/>
      </c>
    </row>
    <row r="197" spans="1:60" x14ac:dyDescent="0.35">
      <c r="A197" s="42">
        <v>197</v>
      </c>
      <c r="B197" s="42"/>
      <c r="C197" s="42">
        <f ca="1">VLOOKUP($A197,Mitglieder!$D$24:$BA$323,C$303)</f>
        <v>1.0299999999999967</v>
      </c>
      <c r="D197" s="42"/>
      <c r="E197" s="42" t="str">
        <f ca="1">IF($G197="","",VLOOKUP($A197,Mitglieder!$D$24:$BG$323,E$303))</f>
        <v/>
      </c>
      <c r="F197" s="54" t="str">
        <f ca="1">IF(OR(VLOOKUP($A197,Mitglieder!$D$24:$BG$323,F$303)="",$G197=""),"",VLOOKUP($A197,Mitglieder!$D$24:$BG$323,F$303))</f>
        <v/>
      </c>
      <c r="G197" s="72" t="str">
        <f ca="1">IF(C197/ROUND(C197,0)=1,VLOOKUP($A197,Mitglieder!$D$24:$BA$323,G$303),"")</f>
        <v/>
      </c>
      <c r="H197" s="42" t="str">
        <f ca="1">IF($G197="","",VLOOKUP($A197,Mitglieder!$D$24:$BG$323,H$303))</f>
        <v/>
      </c>
      <c r="I197" s="54" t="str">
        <f ca="1">IF(OR(VLOOKUP($A197,Mitglieder!$D$24:$BG$323,I$303)="",$G197=""),"",VLOOKUP($A197,Mitglieder!$D$24:$BG$323,I$303))</f>
        <v/>
      </c>
      <c r="J197" s="42" t="str">
        <f ca="1">IF($G197="","",VLOOKUP($A197,Mitglieder!$D$24:$BG$323,J$303))</f>
        <v/>
      </c>
      <c r="K197" s="54" t="str">
        <f ca="1">IF(OR(VLOOKUP($A197,Mitglieder!$D$24:$BG$323,K$303)="",$G197=""),"",VLOOKUP($A197,Mitglieder!$D$24:$BG$323,K$303))</f>
        <v/>
      </c>
      <c r="L197" s="42" t="str">
        <f ca="1">IF($G197="","",VLOOKUP($A197,Mitglieder!$D$24:$BG$323,L$303))</f>
        <v/>
      </c>
      <c r="M197" s="42" t="str">
        <f ca="1">IF($G197="","",VLOOKUP($A197,Mitglieder!$D$24:$BG$323,M$303))</f>
        <v/>
      </c>
      <c r="N197" s="42" t="str">
        <f ca="1">IF($G197="","",VLOOKUP($A197,Mitglieder!$D$24:$BG$323,N$303))</f>
        <v/>
      </c>
      <c r="O197" s="42" t="str">
        <f ca="1">IF($G197="","",VLOOKUP($A197,Mitglieder!$D$24:$BG$323,O$303))</f>
        <v/>
      </c>
      <c r="P197" s="42" t="str">
        <f ca="1">IF($G197="","",VLOOKUP($A197,Mitglieder!$D$24:$BG$323,P$303))</f>
        <v/>
      </c>
      <c r="Q197" s="42" t="str">
        <f ca="1">IF($G197="","",VLOOKUP($A197,Mitglieder!$D$24:$BG$323,Q$303))</f>
        <v/>
      </c>
      <c r="R197" s="54" t="str">
        <f ca="1">IF(OR(VLOOKUP($A197,Mitglieder!$D$24:$BG$323,R$303)="",$G197=""),"",VLOOKUP($A197,Mitglieder!$D$24:$BG$323,R$303))</f>
        <v/>
      </c>
      <c r="S197" s="43" t="str">
        <f ca="1">IF($G197="","",TEXT(VLOOKUP($A197,Mitglieder!$D$24:$BG$323,S$303),"TT.MM.JJJJ"))</f>
        <v/>
      </c>
      <c r="T197" s="43" t="str">
        <f ca="1">IF($G197="","",TEXT(VLOOKUP($A197,Mitglieder!$D$24:$BG$323,T$303),"TT.MM.JJJJ"))</f>
        <v/>
      </c>
      <c r="U197" s="43" t="str">
        <f ca="1">IF($G197="","",TEXT(VLOOKUP($A197,Mitglieder!$D$24:$BG$323,U$303),"TT.MM.JJJJ"))</f>
        <v/>
      </c>
      <c r="V197" s="54" t="str">
        <f ca="1">IF(OR(VLOOKUP($A197,Mitglieder!$D$24:$BG$323,V$303)="",$G197=""),"",VLOOKUP($A197,Mitglieder!$D$24:$BG$323,V$303))</f>
        <v/>
      </c>
      <c r="W197" s="54" t="str">
        <f ca="1">IF(OR(VLOOKUP($A197,Mitglieder!$D$24:$BG$323,W$303)="",$G197=""),"",VLOOKUP($A197,Mitglieder!$D$24:$BG$323,W$303))</f>
        <v/>
      </c>
      <c r="X197" s="54" t="str">
        <f ca="1">IF(OR(VLOOKUP($A197,Mitglieder!$D$24:$BG$323,X$303)="",$G197=""),"",VLOOKUP($A197,Mitglieder!$D$24:$BG$323,X$303))</f>
        <v/>
      </c>
      <c r="Y197" s="54" t="str">
        <f ca="1">IF(OR(VLOOKUP($A197,Mitglieder!$D$24:$BG$323,Y$303)="",$G197=""),"",VLOOKUP($A197,Mitglieder!$D$24:$BG$323,Y$303))</f>
        <v/>
      </c>
      <c r="Z197" s="54" t="str">
        <f ca="1">IF(OR(VLOOKUP($A197,Mitglieder!$D$24:$BG$323,Z$303)="",$G197=""),"",VLOOKUP($A197,Mitglieder!$D$24:$BG$323,Z$303))</f>
        <v/>
      </c>
      <c r="AA197" s="54" t="str">
        <f ca="1">IF(OR(VLOOKUP($A197,Mitglieder!$D$24:$BG$323,AA$303)="",$G197=""),"",VLOOKUP($A197,Mitglieder!$D$24:$BG$323,AA$303))</f>
        <v/>
      </c>
      <c r="AB197" s="54" t="str">
        <f ca="1">IF(OR(VLOOKUP($A197,Mitglieder!$D$24:$BG$323,AB$303)="",$G197=""),"",VLOOKUP($A197,Mitglieder!$D$24:$BG$323,AB$303))</f>
        <v/>
      </c>
      <c r="AC197" s="54" t="str">
        <f ca="1">IF(OR(VLOOKUP($A197,Mitglieder!$D$24:$BG$323,AC$303)="",$G197=""),"",VLOOKUP($A197,Mitglieder!$D$24:$BG$323,AC$303))</f>
        <v/>
      </c>
      <c r="AD197" s="54" t="str">
        <f ca="1">IF(OR(VLOOKUP($A197,Mitglieder!$D$24:$BG$323,AD$303)="",$G197=""),"",VLOOKUP($A197,Mitglieder!$D$24:$BG$323,AD$303))</f>
        <v/>
      </c>
      <c r="AE197" s="54" t="str">
        <f ca="1">IF(OR(VLOOKUP($A197,Mitglieder!$D$24:$BG$323,AE$303)="",$G197=""),"",VLOOKUP($A197,Mitglieder!$D$24:$BG$323,AE$303))</f>
        <v/>
      </c>
      <c r="AF197" s="54" t="str">
        <f ca="1">IF(OR(VLOOKUP($A197,Mitglieder!$D$24:$BG$323,AF$303)="",$G197=""),"",VLOOKUP($A197,Mitglieder!$D$24:$BG$323,AF$303))</f>
        <v/>
      </c>
      <c r="AG197" s="54" t="str">
        <f ca="1">IF(OR(VLOOKUP($A197,Mitglieder!$D$24:$BG$323,AG$303)="",$G197=""),"",VLOOKUP($A197,Mitglieder!$D$24:$BG$323,AG$303))</f>
        <v/>
      </c>
      <c r="AH197" s="54" t="str">
        <f ca="1">IF(OR(VLOOKUP($A197,Mitglieder!$D$24:$BG$323,AH$303)="",$G197=""),"",VLOOKUP($A197,Mitglieder!$D$24:$BG$323,AH$303))</f>
        <v/>
      </c>
      <c r="AI197" s="54" t="str">
        <f ca="1">IF(OR(VLOOKUP($A197,Mitglieder!$D$24:$BG$323,AI$303)="",$G197=""),"",VLOOKUP($A197,Mitglieder!$D$24:$BG$323,AI$303))</f>
        <v/>
      </c>
      <c r="AJ197" s="54" t="str">
        <f ca="1">IF(OR(VLOOKUP($A197,Mitglieder!$D$24:$BG$323,AJ$303)="",$G197=""),"",VLOOKUP($A197,Mitglieder!$D$24:$BG$323,AJ$303))</f>
        <v/>
      </c>
      <c r="AK197" s="54" t="str">
        <f ca="1">IF(OR(VLOOKUP($A197,Mitglieder!$D$24:$BG$323,AK$303)="",$G197=""),"",VLOOKUP($A197,Mitglieder!$D$24:$BG$323,AK$303))</f>
        <v/>
      </c>
      <c r="AL197" s="54" t="str">
        <f ca="1">IF(OR(VLOOKUP($A197,Mitglieder!$D$24:$BG$323,AL$303)="",$G197=""),"",VLOOKUP($A197,Mitglieder!$D$24:$BG$323,AL$303))</f>
        <v/>
      </c>
      <c r="AM197" s="42" t="str">
        <f ca="1">IF($G197="","",VLOOKUP($A197,Mitglieder!$D$24:$BG$323,AM$303))</f>
        <v/>
      </c>
      <c r="AN197" s="54" t="str">
        <f ca="1">IF(OR(VLOOKUP($A197,Mitglieder!$D$24:$BG$323,AN$303)="",$G197=""),"",VLOOKUP($A197,Mitglieder!$D$24:$BG$323,AN$303))</f>
        <v/>
      </c>
      <c r="AO197" s="43" t="str">
        <f ca="1">IF($G197="","",TEXT(VLOOKUP($A197,Mitglieder!$D$24:$BG$323,AO$303),"TT.MM.JJJJ"))</f>
        <v/>
      </c>
      <c r="AP197" s="42" t="str">
        <f ca="1">IF($G197="","",VLOOKUP($A197,Mitglieder!$D$24:$BG$323,AP$303))</f>
        <v/>
      </c>
      <c r="AQ197" s="45" t="str">
        <f ca="1">IF($G197="","",TEXT(VLOOKUP($A197,Mitglieder!$D$24:$BG$323,AQ$303),"0.00"))</f>
        <v/>
      </c>
      <c r="AR197" s="54" t="str">
        <f ca="1">IF(OR(VLOOKUP($A197,Mitglieder!$D$24:$BG$323,AR$303)="",$G197=""),"",VLOOKUP($A197,Mitglieder!$D$24:$BG$323,AR$303))</f>
        <v/>
      </c>
      <c r="AS197" s="45" t="str">
        <f ca="1">IF($G197="","",TEXT(VLOOKUP($A197,Mitglieder!$D$24:$BG$323,AS$303),"0.00"))</f>
        <v/>
      </c>
      <c r="AT197" s="54" t="str">
        <f ca="1">IF(OR(VLOOKUP($A197,Mitglieder!$D$24:$BG$323,AT$303)="",$G197=""),"",VLOOKUP($A197,Mitglieder!$D$24:$BG$323,AT$303))</f>
        <v/>
      </c>
      <c r="AU197" s="45" t="str">
        <f ca="1">IF($G197="","",TEXT(VLOOKUP($A197,Mitglieder!$D$24:$BG$323,AU$303),"0.00"))</f>
        <v/>
      </c>
      <c r="AV197" s="45" t="str">
        <f ca="1">IF($G197="","",TEXT(VLOOKUP($A197,Mitglieder!$D$24:$BG$323,AV$303),"0.00"))</f>
        <v/>
      </c>
      <c r="AW197" s="42" t="str">
        <f ca="1">IF($G197="","",VLOOKUP($A197,Mitglieder!$D$24:$BG$323,AW$303))</f>
        <v/>
      </c>
      <c r="AX197" s="54" t="str">
        <f ca="1">IF(OR(VLOOKUP($A197,Mitglieder!$D$24:$BG$323,AX$303)="",$G197=""),"",VLOOKUP($A197,Mitglieder!$D$24:$BG$323,AX$303))</f>
        <v/>
      </c>
      <c r="AY197" s="75" t="str">
        <f t="shared" ca="1" si="6"/>
        <v/>
      </c>
      <c r="AZ197" s="43" t="str">
        <f ca="1">IF($G197="","",TEXT(VLOOKUP($A197,Mitglieder!$C$24:$BG$323,AZ$303),"TT.MM.JJJJ"))</f>
        <v/>
      </c>
      <c r="BA197" s="43" t="str">
        <f ca="1">IF($G197="","",TEXT(VLOOKUP($A197,Mitglieder!$C$24:$BG$323,BA$303),"TT.MM.JJJJ"))</f>
        <v/>
      </c>
      <c r="BB197" s="43" t="str">
        <f ca="1">IF($G197="","",TEXT(VLOOKUP($A197,Mitglieder!$C$24:$BG$323,BB$303),"TT.MM.JJJJ"))</f>
        <v/>
      </c>
      <c r="BC197" s="43" t="str">
        <f ca="1">IF($G197="","",TEXT(VLOOKUP($A197,Mitglieder!$C$24:$BG$323,BC$303),"TT.MM.JJJJ"))</f>
        <v/>
      </c>
      <c r="BD197" s="75" t="str">
        <f t="shared" ca="1" si="7"/>
        <v/>
      </c>
      <c r="BE197" s="42" t="str">
        <f ca="1">IF($G197="","",VLOOKUP($A197,Mitglieder!$D$24:$BG$323,BE$303))</f>
        <v/>
      </c>
      <c r="BF197" s="42" t="str">
        <f ca="1">IF($G197="","",VLOOKUP($A197,Mitglieder!$D$24:$BG$323,BF$303))</f>
        <v/>
      </c>
      <c r="BH197" s="75" t="str">
        <f ca="1">IF(G197="","",AY197+'Details Verein'!$D$25)</f>
        <v/>
      </c>
    </row>
    <row r="198" spans="1:60" x14ac:dyDescent="0.35">
      <c r="A198" s="42">
        <v>198</v>
      </c>
      <c r="B198" s="42"/>
      <c r="C198" s="42">
        <f ca="1">VLOOKUP($A198,Mitglieder!$D$24:$BA$323,C$303)</f>
        <v>1.0299999999999967</v>
      </c>
      <c r="D198" s="42"/>
      <c r="E198" s="42" t="str">
        <f ca="1">IF($G198="","",VLOOKUP($A198,Mitglieder!$D$24:$BG$323,E$303))</f>
        <v/>
      </c>
      <c r="F198" s="54" t="str">
        <f ca="1">IF(OR(VLOOKUP($A198,Mitglieder!$D$24:$BG$323,F$303)="",$G198=""),"",VLOOKUP($A198,Mitglieder!$D$24:$BG$323,F$303))</f>
        <v/>
      </c>
      <c r="G198" s="72" t="str">
        <f ca="1">IF(C198/ROUND(C198,0)=1,VLOOKUP($A198,Mitglieder!$D$24:$BA$323,G$303),"")</f>
        <v/>
      </c>
      <c r="H198" s="42" t="str">
        <f ca="1">IF($G198="","",VLOOKUP($A198,Mitglieder!$D$24:$BG$323,H$303))</f>
        <v/>
      </c>
      <c r="I198" s="54" t="str">
        <f ca="1">IF(OR(VLOOKUP($A198,Mitglieder!$D$24:$BG$323,I$303)="",$G198=""),"",VLOOKUP($A198,Mitglieder!$D$24:$BG$323,I$303))</f>
        <v/>
      </c>
      <c r="J198" s="42" t="str">
        <f ca="1">IF($G198="","",VLOOKUP($A198,Mitglieder!$D$24:$BG$323,J$303))</f>
        <v/>
      </c>
      <c r="K198" s="54" t="str">
        <f ca="1">IF(OR(VLOOKUP($A198,Mitglieder!$D$24:$BG$323,K$303)="",$G198=""),"",VLOOKUP($A198,Mitglieder!$D$24:$BG$323,K$303))</f>
        <v/>
      </c>
      <c r="L198" s="42" t="str">
        <f ca="1">IF($G198="","",VLOOKUP($A198,Mitglieder!$D$24:$BG$323,L$303))</f>
        <v/>
      </c>
      <c r="M198" s="42" t="str">
        <f ca="1">IF($G198="","",VLOOKUP($A198,Mitglieder!$D$24:$BG$323,M$303))</f>
        <v/>
      </c>
      <c r="N198" s="42" t="str">
        <f ca="1">IF($G198="","",VLOOKUP($A198,Mitglieder!$D$24:$BG$323,N$303))</f>
        <v/>
      </c>
      <c r="O198" s="42" t="str">
        <f ca="1">IF($G198="","",VLOOKUP($A198,Mitglieder!$D$24:$BG$323,O$303))</f>
        <v/>
      </c>
      <c r="P198" s="42" t="str">
        <f ca="1">IF($G198="","",VLOOKUP($A198,Mitglieder!$D$24:$BG$323,P$303))</f>
        <v/>
      </c>
      <c r="Q198" s="42" t="str">
        <f ca="1">IF($G198="","",VLOOKUP($A198,Mitglieder!$D$24:$BG$323,Q$303))</f>
        <v/>
      </c>
      <c r="R198" s="54" t="str">
        <f ca="1">IF(OR(VLOOKUP($A198,Mitglieder!$D$24:$BG$323,R$303)="",$G198=""),"",VLOOKUP($A198,Mitglieder!$D$24:$BG$323,R$303))</f>
        <v/>
      </c>
      <c r="S198" s="43" t="str">
        <f ca="1">IF($G198="","",TEXT(VLOOKUP($A198,Mitglieder!$D$24:$BG$323,S$303),"TT.MM.JJJJ"))</f>
        <v/>
      </c>
      <c r="T198" s="43" t="str">
        <f ca="1">IF($G198="","",TEXT(VLOOKUP($A198,Mitglieder!$D$24:$BG$323,T$303),"TT.MM.JJJJ"))</f>
        <v/>
      </c>
      <c r="U198" s="43" t="str">
        <f ca="1">IF($G198="","",TEXT(VLOOKUP($A198,Mitglieder!$D$24:$BG$323,U$303),"TT.MM.JJJJ"))</f>
        <v/>
      </c>
      <c r="V198" s="54" t="str">
        <f ca="1">IF(OR(VLOOKUP($A198,Mitglieder!$D$24:$BG$323,V$303)="",$G198=""),"",VLOOKUP($A198,Mitglieder!$D$24:$BG$323,V$303))</f>
        <v/>
      </c>
      <c r="W198" s="54" t="str">
        <f ca="1">IF(OR(VLOOKUP($A198,Mitglieder!$D$24:$BG$323,W$303)="",$G198=""),"",VLOOKUP($A198,Mitglieder!$D$24:$BG$323,W$303))</f>
        <v/>
      </c>
      <c r="X198" s="54" t="str">
        <f ca="1">IF(OR(VLOOKUP($A198,Mitglieder!$D$24:$BG$323,X$303)="",$G198=""),"",VLOOKUP($A198,Mitglieder!$D$24:$BG$323,X$303))</f>
        <v/>
      </c>
      <c r="Y198" s="54" t="str">
        <f ca="1">IF(OR(VLOOKUP($A198,Mitglieder!$D$24:$BG$323,Y$303)="",$G198=""),"",VLOOKUP($A198,Mitglieder!$D$24:$BG$323,Y$303))</f>
        <v/>
      </c>
      <c r="Z198" s="54" t="str">
        <f ca="1">IF(OR(VLOOKUP($A198,Mitglieder!$D$24:$BG$323,Z$303)="",$G198=""),"",VLOOKUP($A198,Mitglieder!$D$24:$BG$323,Z$303))</f>
        <v/>
      </c>
      <c r="AA198" s="54" t="str">
        <f ca="1">IF(OR(VLOOKUP($A198,Mitglieder!$D$24:$BG$323,AA$303)="",$G198=""),"",VLOOKUP($A198,Mitglieder!$D$24:$BG$323,AA$303))</f>
        <v/>
      </c>
      <c r="AB198" s="54" t="str">
        <f ca="1">IF(OR(VLOOKUP($A198,Mitglieder!$D$24:$BG$323,AB$303)="",$G198=""),"",VLOOKUP($A198,Mitglieder!$D$24:$BG$323,AB$303))</f>
        <v/>
      </c>
      <c r="AC198" s="54" t="str">
        <f ca="1">IF(OR(VLOOKUP($A198,Mitglieder!$D$24:$BG$323,AC$303)="",$G198=""),"",VLOOKUP($A198,Mitglieder!$D$24:$BG$323,AC$303))</f>
        <v/>
      </c>
      <c r="AD198" s="54" t="str">
        <f ca="1">IF(OR(VLOOKUP($A198,Mitglieder!$D$24:$BG$323,AD$303)="",$G198=""),"",VLOOKUP($A198,Mitglieder!$D$24:$BG$323,AD$303))</f>
        <v/>
      </c>
      <c r="AE198" s="54" t="str">
        <f ca="1">IF(OR(VLOOKUP($A198,Mitglieder!$D$24:$BG$323,AE$303)="",$G198=""),"",VLOOKUP($A198,Mitglieder!$D$24:$BG$323,AE$303))</f>
        <v/>
      </c>
      <c r="AF198" s="54" t="str">
        <f ca="1">IF(OR(VLOOKUP($A198,Mitglieder!$D$24:$BG$323,AF$303)="",$G198=""),"",VLOOKUP($A198,Mitglieder!$D$24:$BG$323,AF$303))</f>
        <v/>
      </c>
      <c r="AG198" s="54" t="str">
        <f ca="1">IF(OR(VLOOKUP($A198,Mitglieder!$D$24:$BG$323,AG$303)="",$G198=""),"",VLOOKUP($A198,Mitglieder!$D$24:$BG$323,AG$303))</f>
        <v/>
      </c>
      <c r="AH198" s="54" t="str">
        <f ca="1">IF(OR(VLOOKUP($A198,Mitglieder!$D$24:$BG$323,AH$303)="",$G198=""),"",VLOOKUP($A198,Mitglieder!$D$24:$BG$323,AH$303))</f>
        <v/>
      </c>
      <c r="AI198" s="54" t="str">
        <f ca="1">IF(OR(VLOOKUP($A198,Mitglieder!$D$24:$BG$323,AI$303)="",$G198=""),"",VLOOKUP($A198,Mitglieder!$D$24:$BG$323,AI$303))</f>
        <v/>
      </c>
      <c r="AJ198" s="54" t="str">
        <f ca="1">IF(OR(VLOOKUP($A198,Mitglieder!$D$24:$BG$323,AJ$303)="",$G198=""),"",VLOOKUP($A198,Mitglieder!$D$24:$BG$323,AJ$303))</f>
        <v/>
      </c>
      <c r="AK198" s="54" t="str">
        <f ca="1">IF(OR(VLOOKUP($A198,Mitglieder!$D$24:$BG$323,AK$303)="",$G198=""),"",VLOOKUP($A198,Mitglieder!$D$24:$BG$323,AK$303))</f>
        <v/>
      </c>
      <c r="AL198" s="54" t="str">
        <f ca="1">IF(OR(VLOOKUP($A198,Mitglieder!$D$24:$BG$323,AL$303)="",$G198=""),"",VLOOKUP($A198,Mitglieder!$D$24:$BG$323,AL$303))</f>
        <v/>
      </c>
      <c r="AM198" s="42" t="str">
        <f ca="1">IF($G198="","",VLOOKUP($A198,Mitglieder!$D$24:$BG$323,AM$303))</f>
        <v/>
      </c>
      <c r="AN198" s="54" t="str">
        <f ca="1">IF(OR(VLOOKUP($A198,Mitglieder!$D$24:$BG$323,AN$303)="",$G198=""),"",VLOOKUP($A198,Mitglieder!$D$24:$BG$323,AN$303))</f>
        <v/>
      </c>
      <c r="AO198" s="43" t="str">
        <f ca="1">IF($G198="","",TEXT(VLOOKUP($A198,Mitglieder!$D$24:$BG$323,AO$303),"TT.MM.JJJJ"))</f>
        <v/>
      </c>
      <c r="AP198" s="42" t="str">
        <f ca="1">IF($G198="","",VLOOKUP($A198,Mitglieder!$D$24:$BG$323,AP$303))</f>
        <v/>
      </c>
      <c r="AQ198" s="45" t="str">
        <f ca="1">IF($G198="","",TEXT(VLOOKUP($A198,Mitglieder!$D$24:$BG$323,AQ$303),"0.00"))</f>
        <v/>
      </c>
      <c r="AR198" s="54" t="str">
        <f ca="1">IF(OR(VLOOKUP($A198,Mitglieder!$D$24:$BG$323,AR$303)="",$G198=""),"",VLOOKUP($A198,Mitglieder!$D$24:$BG$323,AR$303))</f>
        <v/>
      </c>
      <c r="AS198" s="45" t="str">
        <f ca="1">IF($G198="","",TEXT(VLOOKUP($A198,Mitglieder!$D$24:$BG$323,AS$303),"0.00"))</f>
        <v/>
      </c>
      <c r="AT198" s="54" t="str">
        <f ca="1">IF(OR(VLOOKUP($A198,Mitglieder!$D$24:$BG$323,AT$303)="",$G198=""),"",VLOOKUP($A198,Mitglieder!$D$24:$BG$323,AT$303))</f>
        <v/>
      </c>
      <c r="AU198" s="45" t="str">
        <f ca="1">IF($G198="","",TEXT(VLOOKUP($A198,Mitglieder!$D$24:$BG$323,AU$303),"0.00"))</f>
        <v/>
      </c>
      <c r="AV198" s="45" t="str">
        <f ca="1">IF($G198="","",TEXT(VLOOKUP($A198,Mitglieder!$D$24:$BG$323,AV$303),"0.00"))</f>
        <v/>
      </c>
      <c r="AW198" s="42" t="str">
        <f ca="1">IF($G198="","",VLOOKUP($A198,Mitglieder!$D$24:$BG$323,AW$303))</f>
        <v/>
      </c>
      <c r="AX198" s="54" t="str">
        <f ca="1">IF(OR(VLOOKUP($A198,Mitglieder!$D$24:$BG$323,AX$303)="",$G198=""),"",VLOOKUP($A198,Mitglieder!$D$24:$BG$323,AX$303))</f>
        <v/>
      </c>
      <c r="AY198" s="75" t="str">
        <f t="shared" ca="1" si="6"/>
        <v/>
      </c>
      <c r="AZ198" s="43" t="str">
        <f ca="1">IF($G198="","",TEXT(VLOOKUP($A198,Mitglieder!$C$24:$BG$323,AZ$303),"TT.MM.JJJJ"))</f>
        <v/>
      </c>
      <c r="BA198" s="43" t="str">
        <f ca="1">IF($G198="","",TEXT(VLOOKUP($A198,Mitglieder!$C$24:$BG$323,BA$303),"TT.MM.JJJJ"))</f>
        <v/>
      </c>
      <c r="BB198" s="43" t="str">
        <f ca="1">IF($G198="","",TEXT(VLOOKUP($A198,Mitglieder!$C$24:$BG$323,BB$303),"TT.MM.JJJJ"))</f>
        <v/>
      </c>
      <c r="BC198" s="43" t="str">
        <f ca="1">IF($G198="","",TEXT(VLOOKUP($A198,Mitglieder!$C$24:$BG$323,BC$303),"TT.MM.JJJJ"))</f>
        <v/>
      </c>
      <c r="BD198" s="75" t="str">
        <f t="shared" ca="1" si="7"/>
        <v/>
      </c>
      <c r="BE198" s="42" t="str">
        <f ca="1">IF($G198="","",VLOOKUP($A198,Mitglieder!$D$24:$BG$323,BE$303))</f>
        <v/>
      </c>
      <c r="BF198" s="42" t="str">
        <f ca="1">IF($G198="","",VLOOKUP($A198,Mitglieder!$D$24:$BG$323,BF$303))</f>
        <v/>
      </c>
      <c r="BH198" s="75" t="str">
        <f ca="1">IF(G198="","",AY198+'Details Verein'!$D$25)</f>
        <v/>
      </c>
    </row>
    <row r="199" spans="1:60" x14ac:dyDescent="0.35">
      <c r="A199" s="42">
        <v>199</v>
      </c>
      <c r="B199" s="42"/>
      <c r="C199" s="42">
        <f ca="1">VLOOKUP($A199,Mitglieder!$D$24:$BA$323,C$303)</f>
        <v>1.0299999999999967</v>
      </c>
      <c r="D199" s="42"/>
      <c r="E199" s="42" t="str">
        <f ca="1">IF($G199="","",VLOOKUP($A199,Mitglieder!$D$24:$BG$323,E$303))</f>
        <v/>
      </c>
      <c r="F199" s="54" t="str">
        <f ca="1">IF(OR(VLOOKUP($A199,Mitglieder!$D$24:$BG$323,F$303)="",$G199=""),"",VLOOKUP($A199,Mitglieder!$D$24:$BG$323,F$303))</f>
        <v/>
      </c>
      <c r="G199" s="72" t="str">
        <f ca="1">IF(C199/ROUND(C199,0)=1,VLOOKUP($A199,Mitglieder!$D$24:$BA$323,G$303),"")</f>
        <v/>
      </c>
      <c r="H199" s="42" t="str">
        <f ca="1">IF($G199="","",VLOOKUP($A199,Mitglieder!$D$24:$BG$323,H$303))</f>
        <v/>
      </c>
      <c r="I199" s="54" t="str">
        <f ca="1">IF(OR(VLOOKUP($A199,Mitglieder!$D$24:$BG$323,I$303)="",$G199=""),"",VLOOKUP($A199,Mitglieder!$D$24:$BG$323,I$303))</f>
        <v/>
      </c>
      <c r="J199" s="42" t="str">
        <f ca="1">IF($G199="","",VLOOKUP($A199,Mitglieder!$D$24:$BG$323,J$303))</f>
        <v/>
      </c>
      <c r="K199" s="54" t="str">
        <f ca="1">IF(OR(VLOOKUP($A199,Mitglieder!$D$24:$BG$323,K$303)="",$G199=""),"",VLOOKUP($A199,Mitglieder!$D$24:$BG$323,K$303))</f>
        <v/>
      </c>
      <c r="L199" s="42" t="str">
        <f ca="1">IF($G199="","",VLOOKUP($A199,Mitglieder!$D$24:$BG$323,L$303))</f>
        <v/>
      </c>
      <c r="M199" s="42" t="str">
        <f ca="1">IF($G199="","",VLOOKUP($A199,Mitglieder!$D$24:$BG$323,M$303))</f>
        <v/>
      </c>
      <c r="N199" s="42" t="str">
        <f ca="1">IF($G199="","",VLOOKUP($A199,Mitglieder!$D$24:$BG$323,N$303))</f>
        <v/>
      </c>
      <c r="O199" s="42" t="str">
        <f ca="1">IF($G199="","",VLOOKUP($A199,Mitglieder!$D$24:$BG$323,O$303))</f>
        <v/>
      </c>
      <c r="P199" s="42" t="str">
        <f ca="1">IF($G199="","",VLOOKUP($A199,Mitglieder!$D$24:$BG$323,P$303))</f>
        <v/>
      </c>
      <c r="Q199" s="42" t="str">
        <f ca="1">IF($G199="","",VLOOKUP($A199,Mitglieder!$D$24:$BG$323,Q$303))</f>
        <v/>
      </c>
      <c r="R199" s="54" t="str">
        <f ca="1">IF(OR(VLOOKUP($A199,Mitglieder!$D$24:$BG$323,R$303)="",$G199=""),"",VLOOKUP($A199,Mitglieder!$D$24:$BG$323,R$303))</f>
        <v/>
      </c>
      <c r="S199" s="43" t="str">
        <f ca="1">IF($G199="","",TEXT(VLOOKUP($A199,Mitglieder!$D$24:$BG$323,S$303),"TT.MM.JJJJ"))</f>
        <v/>
      </c>
      <c r="T199" s="43" t="str">
        <f ca="1">IF($G199="","",TEXT(VLOOKUP($A199,Mitglieder!$D$24:$BG$323,T$303),"TT.MM.JJJJ"))</f>
        <v/>
      </c>
      <c r="U199" s="43" t="str">
        <f ca="1">IF($G199="","",TEXT(VLOOKUP($A199,Mitglieder!$D$24:$BG$323,U$303),"TT.MM.JJJJ"))</f>
        <v/>
      </c>
      <c r="V199" s="54" t="str">
        <f ca="1">IF(OR(VLOOKUP($A199,Mitglieder!$D$24:$BG$323,V$303)="",$G199=""),"",VLOOKUP($A199,Mitglieder!$D$24:$BG$323,V$303))</f>
        <v/>
      </c>
      <c r="W199" s="54" t="str">
        <f ca="1">IF(OR(VLOOKUP($A199,Mitglieder!$D$24:$BG$323,W$303)="",$G199=""),"",VLOOKUP($A199,Mitglieder!$D$24:$BG$323,W$303))</f>
        <v/>
      </c>
      <c r="X199" s="54" t="str">
        <f ca="1">IF(OR(VLOOKUP($A199,Mitglieder!$D$24:$BG$323,X$303)="",$G199=""),"",VLOOKUP($A199,Mitglieder!$D$24:$BG$323,X$303))</f>
        <v/>
      </c>
      <c r="Y199" s="54" t="str">
        <f ca="1">IF(OR(VLOOKUP($A199,Mitglieder!$D$24:$BG$323,Y$303)="",$G199=""),"",VLOOKUP($A199,Mitglieder!$D$24:$BG$323,Y$303))</f>
        <v/>
      </c>
      <c r="Z199" s="54" t="str">
        <f ca="1">IF(OR(VLOOKUP($A199,Mitglieder!$D$24:$BG$323,Z$303)="",$G199=""),"",VLOOKUP($A199,Mitglieder!$D$24:$BG$323,Z$303))</f>
        <v/>
      </c>
      <c r="AA199" s="54" t="str">
        <f ca="1">IF(OR(VLOOKUP($A199,Mitglieder!$D$24:$BG$323,AA$303)="",$G199=""),"",VLOOKUP($A199,Mitglieder!$D$24:$BG$323,AA$303))</f>
        <v/>
      </c>
      <c r="AB199" s="54" t="str">
        <f ca="1">IF(OR(VLOOKUP($A199,Mitglieder!$D$24:$BG$323,AB$303)="",$G199=""),"",VLOOKUP($A199,Mitglieder!$D$24:$BG$323,AB$303))</f>
        <v/>
      </c>
      <c r="AC199" s="54" t="str">
        <f ca="1">IF(OR(VLOOKUP($A199,Mitglieder!$D$24:$BG$323,AC$303)="",$G199=""),"",VLOOKUP($A199,Mitglieder!$D$24:$BG$323,AC$303))</f>
        <v/>
      </c>
      <c r="AD199" s="54" t="str">
        <f ca="1">IF(OR(VLOOKUP($A199,Mitglieder!$D$24:$BG$323,AD$303)="",$G199=""),"",VLOOKUP($A199,Mitglieder!$D$24:$BG$323,AD$303))</f>
        <v/>
      </c>
      <c r="AE199" s="54" t="str">
        <f ca="1">IF(OR(VLOOKUP($A199,Mitglieder!$D$24:$BG$323,AE$303)="",$G199=""),"",VLOOKUP($A199,Mitglieder!$D$24:$BG$323,AE$303))</f>
        <v/>
      </c>
      <c r="AF199" s="54" t="str">
        <f ca="1">IF(OR(VLOOKUP($A199,Mitglieder!$D$24:$BG$323,AF$303)="",$G199=""),"",VLOOKUP($A199,Mitglieder!$D$24:$BG$323,AF$303))</f>
        <v/>
      </c>
      <c r="AG199" s="54" t="str">
        <f ca="1">IF(OR(VLOOKUP($A199,Mitglieder!$D$24:$BG$323,AG$303)="",$G199=""),"",VLOOKUP($A199,Mitglieder!$D$24:$BG$323,AG$303))</f>
        <v/>
      </c>
      <c r="AH199" s="54" t="str">
        <f ca="1">IF(OR(VLOOKUP($A199,Mitglieder!$D$24:$BG$323,AH$303)="",$G199=""),"",VLOOKUP($A199,Mitglieder!$D$24:$BG$323,AH$303))</f>
        <v/>
      </c>
      <c r="AI199" s="54" t="str">
        <f ca="1">IF(OR(VLOOKUP($A199,Mitglieder!$D$24:$BG$323,AI$303)="",$G199=""),"",VLOOKUP($A199,Mitglieder!$D$24:$BG$323,AI$303))</f>
        <v/>
      </c>
      <c r="AJ199" s="54" t="str">
        <f ca="1">IF(OR(VLOOKUP($A199,Mitglieder!$D$24:$BG$323,AJ$303)="",$G199=""),"",VLOOKUP($A199,Mitglieder!$D$24:$BG$323,AJ$303))</f>
        <v/>
      </c>
      <c r="AK199" s="54" t="str">
        <f ca="1">IF(OR(VLOOKUP($A199,Mitglieder!$D$24:$BG$323,AK$303)="",$G199=""),"",VLOOKUP($A199,Mitglieder!$D$24:$BG$323,AK$303))</f>
        <v/>
      </c>
      <c r="AL199" s="54" t="str">
        <f ca="1">IF(OR(VLOOKUP($A199,Mitglieder!$D$24:$BG$323,AL$303)="",$G199=""),"",VLOOKUP($A199,Mitglieder!$D$24:$BG$323,AL$303))</f>
        <v/>
      </c>
      <c r="AM199" s="42" t="str">
        <f ca="1">IF($G199="","",VLOOKUP($A199,Mitglieder!$D$24:$BG$323,AM$303))</f>
        <v/>
      </c>
      <c r="AN199" s="54" t="str">
        <f ca="1">IF(OR(VLOOKUP($A199,Mitglieder!$D$24:$BG$323,AN$303)="",$G199=""),"",VLOOKUP($A199,Mitglieder!$D$24:$BG$323,AN$303))</f>
        <v/>
      </c>
      <c r="AO199" s="43" t="str">
        <f ca="1">IF($G199="","",TEXT(VLOOKUP($A199,Mitglieder!$D$24:$BG$323,AO$303),"TT.MM.JJJJ"))</f>
        <v/>
      </c>
      <c r="AP199" s="42" t="str">
        <f ca="1">IF($G199="","",VLOOKUP($A199,Mitglieder!$D$24:$BG$323,AP$303))</f>
        <v/>
      </c>
      <c r="AQ199" s="45" t="str">
        <f ca="1">IF($G199="","",TEXT(VLOOKUP($A199,Mitglieder!$D$24:$BG$323,AQ$303),"0.00"))</f>
        <v/>
      </c>
      <c r="AR199" s="54" t="str">
        <f ca="1">IF(OR(VLOOKUP($A199,Mitglieder!$D$24:$BG$323,AR$303)="",$G199=""),"",VLOOKUP($A199,Mitglieder!$D$24:$BG$323,AR$303))</f>
        <v/>
      </c>
      <c r="AS199" s="45" t="str">
        <f ca="1">IF($G199="","",TEXT(VLOOKUP($A199,Mitglieder!$D$24:$BG$323,AS$303),"0.00"))</f>
        <v/>
      </c>
      <c r="AT199" s="54" t="str">
        <f ca="1">IF(OR(VLOOKUP($A199,Mitglieder!$D$24:$BG$323,AT$303)="",$G199=""),"",VLOOKUP($A199,Mitglieder!$D$24:$BG$323,AT$303))</f>
        <v/>
      </c>
      <c r="AU199" s="45" t="str">
        <f ca="1">IF($G199="","",TEXT(VLOOKUP($A199,Mitglieder!$D$24:$BG$323,AU$303),"0.00"))</f>
        <v/>
      </c>
      <c r="AV199" s="45" t="str">
        <f ca="1">IF($G199="","",TEXT(VLOOKUP($A199,Mitglieder!$D$24:$BG$323,AV$303),"0.00"))</f>
        <v/>
      </c>
      <c r="AW199" s="42" t="str">
        <f ca="1">IF($G199="","",VLOOKUP($A199,Mitglieder!$D$24:$BG$323,AW$303))</f>
        <v/>
      </c>
      <c r="AX199" s="54" t="str">
        <f ca="1">IF(OR(VLOOKUP($A199,Mitglieder!$D$24:$BG$323,AX$303)="",$G199=""),"",VLOOKUP($A199,Mitglieder!$D$24:$BG$323,AX$303))</f>
        <v/>
      </c>
      <c r="AY199" s="75" t="str">
        <f t="shared" ca="1" si="6"/>
        <v/>
      </c>
      <c r="AZ199" s="43" t="str">
        <f ca="1">IF($G199="","",TEXT(VLOOKUP($A199,Mitglieder!$C$24:$BG$323,AZ$303),"TT.MM.JJJJ"))</f>
        <v/>
      </c>
      <c r="BA199" s="43" t="str">
        <f ca="1">IF($G199="","",TEXT(VLOOKUP($A199,Mitglieder!$C$24:$BG$323,BA$303),"TT.MM.JJJJ"))</f>
        <v/>
      </c>
      <c r="BB199" s="43" t="str">
        <f ca="1">IF($G199="","",TEXT(VLOOKUP($A199,Mitglieder!$C$24:$BG$323,BB$303),"TT.MM.JJJJ"))</f>
        <v/>
      </c>
      <c r="BC199" s="43" t="str">
        <f ca="1">IF($G199="","",TEXT(VLOOKUP($A199,Mitglieder!$C$24:$BG$323,BC$303),"TT.MM.JJJJ"))</f>
        <v/>
      </c>
      <c r="BD199" s="75" t="str">
        <f t="shared" ca="1" si="7"/>
        <v/>
      </c>
      <c r="BE199" s="42" t="str">
        <f ca="1">IF($G199="","",VLOOKUP($A199,Mitglieder!$D$24:$BG$323,BE$303))</f>
        <v/>
      </c>
      <c r="BF199" s="42" t="str">
        <f ca="1">IF($G199="","",VLOOKUP($A199,Mitglieder!$D$24:$BG$323,BF$303))</f>
        <v/>
      </c>
      <c r="BH199" s="75" t="str">
        <f ca="1">IF(G199="","",AY199+'Details Verein'!$D$25)</f>
        <v/>
      </c>
    </row>
    <row r="200" spans="1:60" x14ac:dyDescent="0.35">
      <c r="A200" s="42">
        <v>200</v>
      </c>
      <c r="B200" s="42"/>
      <c r="C200" s="42">
        <f ca="1">VLOOKUP($A200,Mitglieder!$D$24:$BA$323,C$303)</f>
        <v>1.0299999999999967</v>
      </c>
      <c r="D200" s="42"/>
      <c r="E200" s="42" t="str">
        <f ca="1">IF($G200="","",VLOOKUP($A200,Mitglieder!$D$24:$BG$323,E$303))</f>
        <v/>
      </c>
      <c r="F200" s="54" t="str">
        <f ca="1">IF(OR(VLOOKUP($A200,Mitglieder!$D$24:$BG$323,F$303)="",$G200=""),"",VLOOKUP($A200,Mitglieder!$D$24:$BG$323,F$303))</f>
        <v/>
      </c>
      <c r="G200" s="72" t="str">
        <f ca="1">IF(C200/ROUND(C200,0)=1,VLOOKUP($A200,Mitglieder!$D$24:$BA$323,G$303),"")</f>
        <v/>
      </c>
      <c r="H200" s="42" t="str">
        <f ca="1">IF($G200="","",VLOOKUP($A200,Mitglieder!$D$24:$BG$323,H$303))</f>
        <v/>
      </c>
      <c r="I200" s="54" t="str">
        <f ca="1">IF(OR(VLOOKUP($A200,Mitglieder!$D$24:$BG$323,I$303)="",$G200=""),"",VLOOKUP($A200,Mitglieder!$D$24:$BG$323,I$303))</f>
        <v/>
      </c>
      <c r="J200" s="42" t="str">
        <f ca="1">IF($G200="","",VLOOKUP($A200,Mitglieder!$D$24:$BG$323,J$303))</f>
        <v/>
      </c>
      <c r="K200" s="54" t="str">
        <f ca="1">IF(OR(VLOOKUP($A200,Mitglieder!$D$24:$BG$323,K$303)="",$G200=""),"",VLOOKUP($A200,Mitglieder!$D$24:$BG$323,K$303))</f>
        <v/>
      </c>
      <c r="L200" s="42" t="str">
        <f ca="1">IF($G200="","",VLOOKUP($A200,Mitglieder!$D$24:$BG$323,L$303))</f>
        <v/>
      </c>
      <c r="M200" s="42" t="str">
        <f ca="1">IF($G200="","",VLOOKUP($A200,Mitglieder!$D$24:$BG$323,M$303))</f>
        <v/>
      </c>
      <c r="N200" s="42" t="str">
        <f ca="1">IF($G200="","",VLOOKUP($A200,Mitglieder!$D$24:$BG$323,N$303))</f>
        <v/>
      </c>
      <c r="O200" s="42" t="str">
        <f ca="1">IF($G200="","",VLOOKUP($A200,Mitglieder!$D$24:$BG$323,O$303))</f>
        <v/>
      </c>
      <c r="P200" s="42" t="str">
        <f ca="1">IF($G200="","",VLOOKUP($A200,Mitglieder!$D$24:$BG$323,P$303))</f>
        <v/>
      </c>
      <c r="Q200" s="42" t="str">
        <f ca="1">IF($G200="","",VLOOKUP($A200,Mitglieder!$D$24:$BG$323,Q$303))</f>
        <v/>
      </c>
      <c r="R200" s="54" t="str">
        <f ca="1">IF(OR(VLOOKUP($A200,Mitglieder!$D$24:$BG$323,R$303)="",$G200=""),"",VLOOKUP($A200,Mitglieder!$D$24:$BG$323,R$303))</f>
        <v/>
      </c>
      <c r="S200" s="43" t="str">
        <f ca="1">IF($G200="","",TEXT(VLOOKUP($A200,Mitglieder!$D$24:$BG$323,S$303),"TT.MM.JJJJ"))</f>
        <v/>
      </c>
      <c r="T200" s="43" t="str">
        <f ca="1">IF($G200="","",TEXT(VLOOKUP($A200,Mitglieder!$D$24:$BG$323,T$303),"TT.MM.JJJJ"))</f>
        <v/>
      </c>
      <c r="U200" s="43" t="str">
        <f ca="1">IF($G200="","",TEXT(VLOOKUP($A200,Mitglieder!$D$24:$BG$323,U$303),"TT.MM.JJJJ"))</f>
        <v/>
      </c>
      <c r="V200" s="54" t="str">
        <f ca="1">IF(OR(VLOOKUP($A200,Mitglieder!$D$24:$BG$323,V$303)="",$G200=""),"",VLOOKUP($A200,Mitglieder!$D$24:$BG$323,V$303))</f>
        <v/>
      </c>
      <c r="W200" s="54" t="str">
        <f ca="1">IF(OR(VLOOKUP($A200,Mitglieder!$D$24:$BG$323,W$303)="",$G200=""),"",VLOOKUP($A200,Mitglieder!$D$24:$BG$323,W$303))</f>
        <v/>
      </c>
      <c r="X200" s="54" t="str">
        <f ca="1">IF(OR(VLOOKUP($A200,Mitglieder!$D$24:$BG$323,X$303)="",$G200=""),"",VLOOKUP($A200,Mitglieder!$D$24:$BG$323,X$303))</f>
        <v/>
      </c>
      <c r="Y200" s="54" t="str">
        <f ca="1">IF(OR(VLOOKUP($A200,Mitglieder!$D$24:$BG$323,Y$303)="",$G200=""),"",VLOOKUP($A200,Mitglieder!$D$24:$BG$323,Y$303))</f>
        <v/>
      </c>
      <c r="Z200" s="54" t="str">
        <f ca="1">IF(OR(VLOOKUP($A200,Mitglieder!$D$24:$BG$323,Z$303)="",$G200=""),"",VLOOKUP($A200,Mitglieder!$D$24:$BG$323,Z$303))</f>
        <v/>
      </c>
      <c r="AA200" s="54" t="str">
        <f ca="1">IF(OR(VLOOKUP($A200,Mitglieder!$D$24:$BG$323,AA$303)="",$G200=""),"",VLOOKUP($A200,Mitglieder!$D$24:$BG$323,AA$303))</f>
        <v/>
      </c>
      <c r="AB200" s="54" t="str">
        <f ca="1">IF(OR(VLOOKUP($A200,Mitglieder!$D$24:$BG$323,AB$303)="",$G200=""),"",VLOOKUP($A200,Mitglieder!$D$24:$BG$323,AB$303))</f>
        <v/>
      </c>
      <c r="AC200" s="54" t="str">
        <f ca="1">IF(OR(VLOOKUP($A200,Mitglieder!$D$24:$BG$323,AC$303)="",$G200=""),"",VLOOKUP($A200,Mitglieder!$D$24:$BG$323,AC$303))</f>
        <v/>
      </c>
      <c r="AD200" s="54" t="str">
        <f ca="1">IF(OR(VLOOKUP($A200,Mitglieder!$D$24:$BG$323,AD$303)="",$G200=""),"",VLOOKUP($A200,Mitglieder!$D$24:$BG$323,AD$303))</f>
        <v/>
      </c>
      <c r="AE200" s="54" t="str">
        <f ca="1">IF(OR(VLOOKUP($A200,Mitglieder!$D$24:$BG$323,AE$303)="",$G200=""),"",VLOOKUP($A200,Mitglieder!$D$24:$BG$323,AE$303))</f>
        <v/>
      </c>
      <c r="AF200" s="54" t="str">
        <f ca="1">IF(OR(VLOOKUP($A200,Mitglieder!$D$24:$BG$323,AF$303)="",$G200=""),"",VLOOKUP($A200,Mitglieder!$D$24:$BG$323,AF$303))</f>
        <v/>
      </c>
      <c r="AG200" s="54" t="str">
        <f ca="1">IF(OR(VLOOKUP($A200,Mitglieder!$D$24:$BG$323,AG$303)="",$G200=""),"",VLOOKUP($A200,Mitglieder!$D$24:$BG$323,AG$303))</f>
        <v/>
      </c>
      <c r="AH200" s="54" t="str">
        <f ca="1">IF(OR(VLOOKUP($A200,Mitglieder!$D$24:$BG$323,AH$303)="",$G200=""),"",VLOOKUP($A200,Mitglieder!$D$24:$BG$323,AH$303))</f>
        <v/>
      </c>
      <c r="AI200" s="54" t="str">
        <f ca="1">IF(OR(VLOOKUP($A200,Mitglieder!$D$24:$BG$323,AI$303)="",$G200=""),"",VLOOKUP($A200,Mitglieder!$D$24:$BG$323,AI$303))</f>
        <v/>
      </c>
      <c r="AJ200" s="54" t="str">
        <f ca="1">IF(OR(VLOOKUP($A200,Mitglieder!$D$24:$BG$323,AJ$303)="",$G200=""),"",VLOOKUP($A200,Mitglieder!$D$24:$BG$323,AJ$303))</f>
        <v/>
      </c>
      <c r="AK200" s="54" t="str">
        <f ca="1">IF(OR(VLOOKUP($A200,Mitglieder!$D$24:$BG$323,AK$303)="",$G200=""),"",VLOOKUP($A200,Mitglieder!$D$24:$BG$323,AK$303))</f>
        <v/>
      </c>
      <c r="AL200" s="54" t="str">
        <f ca="1">IF(OR(VLOOKUP($A200,Mitglieder!$D$24:$BG$323,AL$303)="",$G200=""),"",VLOOKUP($A200,Mitglieder!$D$24:$BG$323,AL$303))</f>
        <v/>
      </c>
      <c r="AM200" s="42" t="str">
        <f ca="1">IF($G200="","",VLOOKUP($A200,Mitglieder!$D$24:$BG$323,AM$303))</f>
        <v/>
      </c>
      <c r="AN200" s="54" t="str">
        <f ca="1">IF(OR(VLOOKUP($A200,Mitglieder!$D$24:$BG$323,AN$303)="",$G200=""),"",VLOOKUP($A200,Mitglieder!$D$24:$BG$323,AN$303))</f>
        <v/>
      </c>
      <c r="AO200" s="43" t="str">
        <f ca="1">IF($G200="","",TEXT(VLOOKUP($A200,Mitglieder!$D$24:$BG$323,AO$303),"TT.MM.JJJJ"))</f>
        <v/>
      </c>
      <c r="AP200" s="42" t="str">
        <f ca="1">IF($G200="","",VLOOKUP($A200,Mitglieder!$D$24:$BG$323,AP$303))</f>
        <v/>
      </c>
      <c r="AQ200" s="45" t="str">
        <f ca="1">IF($G200="","",TEXT(VLOOKUP($A200,Mitglieder!$D$24:$BG$323,AQ$303),"0.00"))</f>
        <v/>
      </c>
      <c r="AR200" s="54" t="str">
        <f ca="1">IF(OR(VLOOKUP($A200,Mitglieder!$D$24:$BG$323,AR$303)="",$G200=""),"",VLOOKUP($A200,Mitglieder!$D$24:$BG$323,AR$303))</f>
        <v/>
      </c>
      <c r="AS200" s="45" t="str">
        <f ca="1">IF($G200="","",TEXT(VLOOKUP($A200,Mitglieder!$D$24:$BG$323,AS$303),"0.00"))</f>
        <v/>
      </c>
      <c r="AT200" s="54" t="str">
        <f ca="1">IF(OR(VLOOKUP($A200,Mitglieder!$D$24:$BG$323,AT$303)="",$G200=""),"",VLOOKUP($A200,Mitglieder!$D$24:$BG$323,AT$303))</f>
        <v/>
      </c>
      <c r="AU200" s="45" t="str">
        <f ca="1">IF($G200="","",TEXT(VLOOKUP($A200,Mitglieder!$D$24:$BG$323,AU$303),"0.00"))</f>
        <v/>
      </c>
      <c r="AV200" s="45" t="str">
        <f ca="1">IF($G200="","",TEXT(VLOOKUP($A200,Mitglieder!$D$24:$BG$323,AV$303),"0.00"))</f>
        <v/>
      </c>
      <c r="AW200" s="42" t="str">
        <f ca="1">IF($G200="","",VLOOKUP($A200,Mitglieder!$D$24:$BG$323,AW$303))</f>
        <v/>
      </c>
      <c r="AX200" s="54" t="str">
        <f ca="1">IF(OR(VLOOKUP($A200,Mitglieder!$D$24:$BG$323,AX$303)="",$G200=""),"",VLOOKUP($A200,Mitglieder!$D$24:$BG$323,AX$303))</f>
        <v/>
      </c>
      <c r="AY200" s="75" t="str">
        <f t="shared" ca="1" si="6"/>
        <v/>
      </c>
      <c r="AZ200" s="43" t="str">
        <f ca="1">IF($G200="","",TEXT(VLOOKUP($A200,Mitglieder!$C$24:$BG$323,AZ$303),"TT.MM.JJJJ"))</f>
        <v/>
      </c>
      <c r="BA200" s="43" t="str">
        <f ca="1">IF($G200="","",TEXT(VLOOKUP($A200,Mitglieder!$C$24:$BG$323,BA$303),"TT.MM.JJJJ"))</f>
        <v/>
      </c>
      <c r="BB200" s="43" t="str">
        <f ca="1">IF($G200="","",TEXT(VLOOKUP($A200,Mitglieder!$C$24:$BG$323,BB$303),"TT.MM.JJJJ"))</f>
        <v/>
      </c>
      <c r="BC200" s="43" t="str">
        <f ca="1">IF($G200="","",TEXT(VLOOKUP($A200,Mitglieder!$C$24:$BG$323,BC$303),"TT.MM.JJJJ"))</f>
        <v/>
      </c>
      <c r="BD200" s="75" t="str">
        <f t="shared" ca="1" si="7"/>
        <v/>
      </c>
      <c r="BE200" s="42" t="str">
        <f ca="1">IF($G200="","",VLOOKUP($A200,Mitglieder!$D$24:$BG$323,BE$303))</f>
        <v/>
      </c>
      <c r="BF200" s="42" t="str">
        <f ca="1">IF($G200="","",VLOOKUP($A200,Mitglieder!$D$24:$BG$323,BF$303))</f>
        <v/>
      </c>
      <c r="BH200" s="75" t="str">
        <f ca="1">IF(G200="","",AY200+'Details Verein'!$D$25)</f>
        <v/>
      </c>
    </row>
    <row r="201" spans="1:60" x14ac:dyDescent="0.35">
      <c r="A201" s="42">
        <v>201</v>
      </c>
      <c r="B201" s="42"/>
      <c r="C201" s="42">
        <f ca="1">VLOOKUP($A201,Mitglieder!$D$24:$BA$323,C$303)</f>
        <v>1.0299999999999967</v>
      </c>
      <c r="D201" s="42"/>
      <c r="E201" s="42" t="str">
        <f ca="1">IF($G201="","",VLOOKUP($A201,Mitglieder!$D$24:$BG$323,E$303))</f>
        <v/>
      </c>
      <c r="F201" s="54" t="str">
        <f ca="1">IF(OR(VLOOKUP($A201,Mitglieder!$D$24:$BG$323,F$303)="",$G201=""),"",VLOOKUP($A201,Mitglieder!$D$24:$BG$323,F$303))</f>
        <v/>
      </c>
      <c r="G201" s="72" t="str">
        <f ca="1">IF(C201/ROUND(C201,0)=1,VLOOKUP($A201,Mitglieder!$D$24:$BA$323,G$303),"")</f>
        <v/>
      </c>
      <c r="H201" s="42" t="str">
        <f ca="1">IF($G201="","",VLOOKUP($A201,Mitglieder!$D$24:$BG$323,H$303))</f>
        <v/>
      </c>
      <c r="I201" s="54" t="str">
        <f ca="1">IF(OR(VLOOKUP($A201,Mitglieder!$D$24:$BG$323,I$303)="",$G201=""),"",VLOOKUP($A201,Mitglieder!$D$24:$BG$323,I$303))</f>
        <v/>
      </c>
      <c r="J201" s="42" t="str">
        <f ca="1">IF($G201="","",VLOOKUP($A201,Mitglieder!$D$24:$BG$323,J$303))</f>
        <v/>
      </c>
      <c r="K201" s="54" t="str">
        <f ca="1">IF(OR(VLOOKUP($A201,Mitglieder!$D$24:$BG$323,K$303)="",$G201=""),"",VLOOKUP($A201,Mitglieder!$D$24:$BG$323,K$303))</f>
        <v/>
      </c>
      <c r="L201" s="42" t="str">
        <f ca="1">IF($G201="","",VLOOKUP($A201,Mitglieder!$D$24:$BG$323,L$303))</f>
        <v/>
      </c>
      <c r="M201" s="42" t="str">
        <f ca="1">IF($G201="","",VLOOKUP($A201,Mitglieder!$D$24:$BG$323,M$303))</f>
        <v/>
      </c>
      <c r="N201" s="42" t="str">
        <f ca="1">IF($G201="","",VLOOKUP($A201,Mitglieder!$D$24:$BG$323,N$303))</f>
        <v/>
      </c>
      <c r="O201" s="42" t="str">
        <f ca="1">IF($G201="","",VLOOKUP($A201,Mitglieder!$D$24:$BG$323,O$303))</f>
        <v/>
      </c>
      <c r="P201" s="42" t="str">
        <f ca="1">IF($G201="","",VLOOKUP($A201,Mitglieder!$D$24:$BG$323,P$303))</f>
        <v/>
      </c>
      <c r="Q201" s="42" t="str">
        <f ca="1">IF($G201="","",VLOOKUP($A201,Mitglieder!$D$24:$BG$323,Q$303))</f>
        <v/>
      </c>
      <c r="R201" s="54" t="str">
        <f ca="1">IF(OR(VLOOKUP($A201,Mitglieder!$D$24:$BG$323,R$303)="",$G201=""),"",VLOOKUP($A201,Mitglieder!$D$24:$BG$323,R$303))</f>
        <v/>
      </c>
      <c r="S201" s="43" t="str">
        <f ca="1">IF($G201="","",TEXT(VLOOKUP($A201,Mitglieder!$D$24:$BG$323,S$303),"TT.MM.JJJJ"))</f>
        <v/>
      </c>
      <c r="T201" s="43" t="str">
        <f ca="1">IF($G201="","",TEXT(VLOOKUP($A201,Mitglieder!$D$24:$BG$323,T$303),"TT.MM.JJJJ"))</f>
        <v/>
      </c>
      <c r="U201" s="43" t="str">
        <f ca="1">IF($G201="","",TEXT(VLOOKUP($A201,Mitglieder!$D$24:$BG$323,U$303),"TT.MM.JJJJ"))</f>
        <v/>
      </c>
      <c r="V201" s="54" t="str">
        <f ca="1">IF(OR(VLOOKUP($A201,Mitglieder!$D$24:$BG$323,V$303)="",$G201=""),"",VLOOKUP($A201,Mitglieder!$D$24:$BG$323,V$303))</f>
        <v/>
      </c>
      <c r="W201" s="54" t="str">
        <f ca="1">IF(OR(VLOOKUP($A201,Mitglieder!$D$24:$BG$323,W$303)="",$G201=""),"",VLOOKUP($A201,Mitglieder!$D$24:$BG$323,W$303))</f>
        <v/>
      </c>
      <c r="X201" s="54" t="str">
        <f ca="1">IF(OR(VLOOKUP($A201,Mitglieder!$D$24:$BG$323,X$303)="",$G201=""),"",VLOOKUP($A201,Mitglieder!$D$24:$BG$323,X$303))</f>
        <v/>
      </c>
      <c r="Y201" s="54" t="str">
        <f ca="1">IF(OR(VLOOKUP($A201,Mitglieder!$D$24:$BG$323,Y$303)="",$G201=""),"",VLOOKUP($A201,Mitglieder!$D$24:$BG$323,Y$303))</f>
        <v/>
      </c>
      <c r="Z201" s="54" t="str">
        <f ca="1">IF(OR(VLOOKUP($A201,Mitglieder!$D$24:$BG$323,Z$303)="",$G201=""),"",VLOOKUP($A201,Mitglieder!$D$24:$BG$323,Z$303))</f>
        <v/>
      </c>
      <c r="AA201" s="54" t="str">
        <f ca="1">IF(OR(VLOOKUP($A201,Mitglieder!$D$24:$BG$323,AA$303)="",$G201=""),"",VLOOKUP($A201,Mitglieder!$D$24:$BG$323,AA$303))</f>
        <v/>
      </c>
      <c r="AB201" s="54" t="str">
        <f ca="1">IF(OR(VLOOKUP($A201,Mitglieder!$D$24:$BG$323,AB$303)="",$G201=""),"",VLOOKUP($A201,Mitglieder!$D$24:$BG$323,AB$303))</f>
        <v/>
      </c>
      <c r="AC201" s="54" t="str">
        <f ca="1">IF(OR(VLOOKUP($A201,Mitglieder!$D$24:$BG$323,AC$303)="",$G201=""),"",VLOOKUP($A201,Mitglieder!$D$24:$BG$323,AC$303))</f>
        <v/>
      </c>
      <c r="AD201" s="54" t="str">
        <f ca="1">IF(OR(VLOOKUP($A201,Mitglieder!$D$24:$BG$323,AD$303)="",$G201=""),"",VLOOKUP($A201,Mitglieder!$D$24:$BG$323,AD$303))</f>
        <v/>
      </c>
      <c r="AE201" s="54" t="str">
        <f ca="1">IF(OR(VLOOKUP($A201,Mitglieder!$D$24:$BG$323,AE$303)="",$G201=""),"",VLOOKUP($A201,Mitglieder!$D$24:$BG$323,AE$303))</f>
        <v/>
      </c>
      <c r="AF201" s="54" t="str">
        <f ca="1">IF(OR(VLOOKUP($A201,Mitglieder!$D$24:$BG$323,AF$303)="",$G201=""),"",VLOOKUP($A201,Mitglieder!$D$24:$BG$323,AF$303))</f>
        <v/>
      </c>
      <c r="AG201" s="54" t="str">
        <f ca="1">IF(OR(VLOOKUP($A201,Mitglieder!$D$24:$BG$323,AG$303)="",$G201=""),"",VLOOKUP($A201,Mitglieder!$D$24:$BG$323,AG$303))</f>
        <v/>
      </c>
      <c r="AH201" s="54" t="str">
        <f ca="1">IF(OR(VLOOKUP($A201,Mitglieder!$D$24:$BG$323,AH$303)="",$G201=""),"",VLOOKUP($A201,Mitglieder!$D$24:$BG$323,AH$303))</f>
        <v/>
      </c>
      <c r="AI201" s="54" t="str">
        <f ca="1">IF(OR(VLOOKUP($A201,Mitglieder!$D$24:$BG$323,AI$303)="",$G201=""),"",VLOOKUP($A201,Mitglieder!$D$24:$BG$323,AI$303))</f>
        <v/>
      </c>
      <c r="AJ201" s="54" t="str">
        <f ca="1">IF(OR(VLOOKUP($A201,Mitglieder!$D$24:$BG$323,AJ$303)="",$G201=""),"",VLOOKUP($A201,Mitglieder!$D$24:$BG$323,AJ$303))</f>
        <v/>
      </c>
      <c r="AK201" s="54" t="str">
        <f ca="1">IF(OR(VLOOKUP($A201,Mitglieder!$D$24:$BG$323,AK$303)="",$G201=""),"",VLOOKUP($A201,Mitglieder!$D$24:$BG$323,AK$303))</f>
        <v/>
      </c>
      <c r="AL201" s="54" t="str">
        <f ca="1">IF(OR(VLOOKUP($A201,Mitglieder!$D$24:$BG$323,AL$303)="",$G201=""),"",VLOOKUP($A201,Mitglieder!$D$24:$BG$323,AL$303))</f>
        <v/>
      </c>
      <c r="AM201" s="42" t="str">
        <f ca="1">IF($G201="","",VLOOKUP($A201,Mitglieder!$D$24:$BG$323,AM$303))</f>
        <v/>
      </c>
      <c r="AN201" s="54" t="str">
        <f ca="1">IF(OR(VLOOKUP($A201,Mitglieder!$D$24:$BG$323,AN$303)="",$G201=""),"",VLOOKUP($A201,Mitglieder!$D$24:$BG$323,AN$303))</f>
        <v/>
      </c>
      <c r="AO201" s="43" t="str">
        <f ca="1">IF($G201="","",TEXT(VLOOKUP($A201,Mitglieder!$D$24:$BG$323,AO$303),"TT.MM.JJJJ"))</f>
        <v/>
      </c>
      <c r="AP201" s="42" t="str">
        <f ca="1">IF($G201="","",VLOOKUP($A201,Mitglieder!$D$24:$BG$323,AP$303))</f>
        <v/>
      </c>
      <c r="AQ201" s="45" t="str">
        <f ca="1">IF($G201="","",TEXT(VLOOKUP($A201,Mitglieder!$D$24:$BG$323,AQ$303),"0.00"))</f>
        <v/>
      </c>
      <c r="AR201" s="54" t="str">
        <f ca="1">IF(OR(VLOOKUP($A201,Mitglieder!$D$24:$BG$323,AR$303)="",$G201=""),"",VLOOKUP($A201,Mitglieder!$D$24:$BG$323,AR$303))</f>
        <v/>
      </c>
      <c r="AS201" s="45" t="str">
        <f ca="1">IF($G201="","",TEXT(VLOOKUP($A201,Mitglieder!$D$24:$BG$323,AS$303),"0.00"))</f>
        <v/>
      </c>
      <c r="AT201" s="54" t="str">
        <f ca="1">IF(OR(VLOOKUP($A201,Mitglieder!$D$24:$BG$323,AT$303)="",$G201=""),"",VLOOKUP($A201,Mitglieder!$D$24:$BG$323,AT$303))</f>
        <v/>
      </c>
      <c r="AU201" s="45" t="str">
        <f ca="1">IF($G201="","",TEXT(VLOOKUP($A201,Mitglieder!$D$24:$BG$323,AU$303),"0.00"))</f>
        <v/>
      </c>
      <c r="AV201" s="45" t="str">
        <f ca="1">IF($G201="","",TEXT(VLOOKUP($A201,Mitglieder!$D$24:$BG$323,AV$303),"0.00"))</f>
        <v/>
      </c>
      <c r="AW201" s="42" t="str">
        <f ca="1">IF($G201="","",VLOOKUP($A201,Mitglieder!$D$24:$BG$323,AW$303))</f>
        <v/>
      </c>
      <c r="AX201" s="54" t="str">
        <f ca="1">IF(OR(VLOOKUP($A201,Mitglieder!$D$24:$BG$323,AX$303)="",$G201=""),"",VLOOKUP($A201,Mitglieder!$D$24:$BG$323,AX$303))</f>
        <v/>
      </c>
      <c r="AY201" s="75" t="str">
        <f t="shared" ca="1" si="6"/>
        <v/>
      </c>
      <c r="AZ201" s="43" t="str">
        <f ca="1">IF($G201="","",TEXT(VLOOKUP($A201,Mitglieder!$C$24:$BG$323,AZ$303),"TT.MM.JJJJ"))</f>
        <v/>
      </c>
      <c r="BA201" s="43" t="str">
        <f ca="1">IF($G201="","",TEXT(VLOOKUP($A201,Mitglieder!$C$24:$BG$323,BA$303),"TT.MM.JJJJ"))</f>
        <v/>
      </c>
      <c r="BB201" s="43" t="str">
        <f ca="1">IF($G201="","",TEXT(VLOOKUP($A201,Mitglieder!$C$24:$BG$323,BB$303),"TT.MM.JJJJ"))</f>
        <v/>
      </c>
      <c r="BC201" s="43" t="str">
        <f ca="1">IF($G201="","",TEXT(VLOOKUP($A201,Mitglieder!$C$24:$BG$323,BC$303),"TT.MM.JJJJ"))</f>
        <v/>
      </c>
      <c r="BD201" s="75" t="str">
        <f t="shared" ca="1" si="7"/>
        <v/>
      </c>
      <c r="BE201" s="42" t="str">
        <f ca="1">IF($G201="","",VLOOKUP($A201,Mitglieder!$D$24:$BG$323,BE$303))</f>
        <v/>
      </c>
      <c r="BF201" s="42" t="str">
        <f ca="1">IF($G201="","",VLOOKUP($A201,Mitglieder!$D$24:$BG$323,BF$303))</f>
        <v/>
      </c>
      <c r="BH201" s="75" t="str">
        <f ca="1">IF(G201="","",AY201+'Details Verein'!$D$25)</f>
        <v/>
      </c>
    </row>
    <row r="202" spans="1:60" x14ac:dyDescent="0.35">
      <c r="A202" s="42">
        <v>202</v>
      </c>
      <c r="B202" s="42"/>
      <c r="C202" s="42">
        <f ca="1">VLOOKUP($A202,Mitglieder!$D$24:$BA$323,C$303)</f>
        <v>1.0299999999999967</v>
      </c>
      <c r="D202" s="42"/>
      <c r="E202" s="42" t="str">
        <f ca="1">IF($G202="","",VLOOKUP($A202,Mitglieder!$D$24:$BG$323,E$303))</f>
        <v/>
      </c>
      <c r="F202" s="54" t="str">
        <f ca="1">IF(OR(VLOOKUP($A202,Mitglieder!$D$24:$BG$323,F$303)="",$G202=""),"",VLOOKUP($A202,Mitglieder!$D$24:$BG$323,F$303))</f>
        <v/>
      </c>
      <c r="G202" s="72" t="str">
        <f ca="1">IF(C202/ROUND(C202,0)=1,VLOOKUP($A202,Mitglieder!$D$24:$BA$323,G$303),"")</f>
        <v/>
      </c>
      <c r="H202" s="42" t="str">
        <f ca="1">IF($G202="","",VLOOKUP($A202,Mitglieder!$D$24:$BG$323,H$303))</f>
        <v/>
      </c>
      <c r="I202" s="54" t="str">
        <f ca="1">IF(OR(VLOOKUP($A202,Mitglieder!$D$24:$BG$323,I$303)="",$G202=""),"",VLOOKUP($A202,Mitglieder!$D$24:$BG$323,I$303))</f>
        <v/>
      </c>
      <c r="J202" s="42" t="str">
        <f ca="1">IF($G202="","",VLOOKUP($A202,Mitglieder!$D$24:$BG$323,J$303))</f>
        <v/>
      </c>
      <c r="K202" s="54" t="str">
        <f ca="1">IF(OR(VLOOKUP($A202,Mitglieder!$D$24:$BG$323,K$303)="",$G202=""),"",VLOOKUP($A202,Mitglieder!$D$24:$BG$323,K$303))</f>
        <v/>
      </c>
      <c r="L202" s="42" t="str">
        <f ca="1">IF($G202="","",VLOOKUP($A202,Mitglieder!$D$24:$BG$323,L$303))</f>
        <v/>
      </c>
      <c r="M202" s="42" t="str">
        <f ca="1">IF($G202="","",VLOOKUP($A202,Mitglieder!$D$24:$BG$323,M$303))</f>
        <v/>
      </c>
      <c r="N202" s="42" t="str">
        <f ca="1">IF($G202="","",VLOOKUP($A202,Mitglieder!$D$24:$BG$323,N$303))</f>
        <v/>
      </c>
      <c r="O202" s="42" t="str">
        <f ca="1">IF($G202="","",VLOOKUP($A202,Mitglieder!$D$24:$BG$323,O$303))</f>
        <v/>
      </c>
      <c r="P202" s="42" t="str">
        <f ca="1">IF($G202="","",VLOOKUP($A202,Mitglieder!$D$24:$BG$323,P$303))</f>
        <v/>
      </c>
      <c r="Q202" s="42" t="str">
        <f ca="1">IF($G202="","",VLOOKUP($A202,Mitglieder!$D$24:$BG$323,Q$303))</f>
        <v/>
      </c>
      <c r="R202" s="54" t="str">
        <f ca="1">IF(OR(VLOOKUP($A202,Mitglieder!$D$24:$BG$323,R$303)="",$G202=""),"",VLOOKUP($A202,Mitglieder!$D$24:$BG$323,R$303))</f>
        <v/>
      </c>
      <c r="S202" s="43" t="str">
        <f ca="1">IF($G202="","",TEXT(VLOOKUP($A202,Mitglieder!$D$24:$BG$323,S$303),"TT.MM.JJJJ"))</f>
        <v/>
      </c>
      <c r="T202" s="43" t="str">
        <f ca="1">IF($G202="","",TEXT(VLOOKUP($A202,Mitglieder!$D$24:$BG$323,T$303),"TT.MM.JJJJ"))</f>
        <v/>
      </c>
      <c r="U202" s="43" t="str">
        <f ca="1">IF($G202="","",TEXT(VLOOKUP($A202,Mitglieder!$D$24:$BG$323,U$303),"TT.MM.JJJJ"))</f>
        <v/>
      </c>
      <c r="V202" s="54" t="str">
        <f ca="1">IF(OR(VLOOKUP($A202,Mitglieder!$D$24:$BG$323,V$303)="",$G202=""),"",VLOOKUP($A202,Mitglieder!$D$24:$BG$323,V$303))</f>
        <v/>
      </c>
      <c r="W202" s="54" t="str">
        <f ca="1">IF(OR(VLOOKUP($A202,Mitglieder!$D$24:$BG$323,W$303)="",$G202=""),"",VLOOKUP($A202,Mitglieder!$D$24:$BG$323,W$303))</f>
        <v/>
      </c>
      <c r="X202" s="54" t="str">
        <f ca="1">IF(OR(VLOOKUP($A202,Mitglieder!$D$24:$BG$323,X$303)="",$G202=""),"",VLOOKUP($A202,Mitglieder!$D$24:$BG$323,X$303))</f>
        <v/>
      </c>
      <c r="Y202" s="54" t="str">
        <f ca="1">IF(OR(VLOOKUP($A202,Mitglieder!$D$24:$BG$323,Y$303)="",$G202=""),"",VLOOKUP($A202,Mitglieder!$D$24:$BG$323,Y$303))</f>
        <v/>
      </c>
      <c r="Z202" s="54" t="str">
        <f ca="1">IF(OR(VLOOKUP($A202,Mitglieder!$D$24:$BG$323,Z$303)="",$G202=""),"",VLOOKUP($A202,Mitglieder!$D$24:$BG$323,Z$303))</f>
        <v/>
      </c>
      <c r="AA202" s="54" t="str">
        <f ca="1">IF(OR(VLOOKUP($A202,Mitglieder!$D$24:$BG$323,AA$303)="",$G202=""),"",VLOOKUP($A202,Mitglieder!$D$24:$BG$323,AA$303))</f>
        <v/>
      </c>
      <c r="AB202" s="54" t="str">
        <f ca="1">IF(OR(VLOOKUP($A202,Mitglieder!$D$24:$BG$323,AB$303)="",$G202=""),"",VLOOKUP($A202,Mitglieder!$D$24:$BG$323,AB$303))</f>
        <v/>
      </c>
      <c r="AC202" s="54" t="str">
        <f ca="1">IF(OR(VLOOKUP($A202,Mitglieder!$D$24:$BG$323,AC$303)="",$G202=""),"",VLOOKUP($A202,Mitglieder!$D$24:$BG$323,AC$303))</f>
        <v/>
      </c>
      <c r="AD202" s="54" t="str">
        <f ca="1">IF(OR(VLOOKUP($A202,Mitglieder!$D$24:$BG$323,AD$303)="",$G202=""),"",VLOOKUP($A202,Mitglieder!$D$24:$BG$323,AD$303))</f>
        <v/>
      </c>
      <c r="AE202" s="54" t="str">
        <f ca="1">IF(OR(VLOOKUP($A202,Mitglieder!$D$24:$BG$323,AE$303)="",$G202=""),"",VLOOKUP($A202,Mitglieder!$D$24:$BG$323,AE$303))</f>
        <v/>
      </c>
      <c r="AF202" s="54" t="str">
        <f ca="1">IF(OR(VLOOKUP($A202,Mitglieder!$D$24:$BG$323,AF$303)="",$G202=""),"",VLOOKUP($A202,Mitglieder!$D$24:$BG$323,AF$303))</f>
        <v/>
      </c>
      <c r="AG202" s="54" t="str">
        <f ca="1">IF(OR(VLOOKUP($A202,Mitglieder!$D$24:$BG$323,AG$303)="",$G202=""),"",VLOOKUP($A202,Mitglieder!$D$24:$BG$323,AG$303))</f>
        <v/>
      </c>
      <c r="AH202" s="54" t="str">
        <f ca="1">IF(OR(VLOOKUP($A202,Mitglieder!$D$24:$BG$323,AH$303)="",$G202=""),"",VLOOKUP($A202,Mitglieder!$D$24:$BG$323,AH$303))</f>
        <v/>
      </c>
      <c r="AI202" s="54" t="str">
        <f ca="1">IF(OR(VLOOKUP($A202,Mitglieder!$D$24:$BG$323,AI$303)="",$G202=""),"",VLOOKUP($A202,Mitglieder!$D$24:$BG$323,AI$303))</f>
        <v/>
      </c>
      <c r="AJ202" s="54" t="str">
        <f ca="1">IF(OR(VLOOKUP($A202,Mitglieder!$D$24:$BG$323,AJ$303)="",$G202=""),"",VLOOKUP($A202,Mitglieder!$D$24:$BG$323,AJ$303))</f>
        <v/>
      </c>
      <c r="AK202" s="54" t="str">
        <f ca="1">IF(OR(VLOOKUP($A202,Mitglieder!$D$24:$BG$323,AK$303)="",$G202=""),"",VLOOKUP($A202,Mitglieder!$D$24:$BG$323,AK$303))</f>
        <v/>
      </c>
      <c r="AL202" s="54" t="str">
        <f ca="1">IF(OR(VLOOKUP($A202,Mitglieder!$D$24:$BG$323,AL$303)="",$G202=""),"",VLOOKUP($A202,Mitglieder!$D$24:$BG$323,AL$303))</f>
        <v/>
      </c>
      <c r="AM202" s="42" t="str">
        <f ca="1">IF($G202="","",VLOOKUP($A202,Mitglieder!$D$24:$BG$323,AM$303))</f>
        <v/>
      </c>
      <c r="AN202" s="54" t="str">
        <f ca="1">IF(OR(VLOOKUP($A202,Mitglieder!$D$24:$BG$323,AN$303)="",$G202=""),"",VLOOKUP($A202,Mitglieder!$D$24:$BG$323,AN$303))</f>
        <v/>
      </c>
      <c r="AO202" s="43" t="str">
        <f ca="1">IF($G202="","",TEXT(VLOOKUP($A202,Mitglieder!$D$24:$BG$323,AO$303),"TT.MM.JJJJ"))</f>
        <v/>
      </c>
      <c r="AP202" s="42" t="str">
        <f ca="1">IF($G202="","",VLOOKUP($A202,Mitglieder!$D$24:$BG$323,AP$303))</f>
        <v/>
      </c>
      <c r="AQ202" s="45" t="str">
        <f ca="1">IF($G202="","",TEXT(VLOOKUP($A202,Mitglieder!$D$24:$BG$323,AQ$303),"0.00"))</f>
        <v/>
      </c>
      <c r="AR202" s="54" t="str">
        <f ca="1">IF(OR(VLOOKUP($A202,Mitglieder!$D$24:$BG$323,AR$303)="",$G202=""),"",VLOOKUP($A202,Mitglieder!$D$24:$BG$323,AR$303))</f>
        <v/>
      </c>
      <c r="AS202" s="45" t="str">
        <f ca="1">IF($G202="","",TEXT(VLOOKUP($A202,Mitglieder!$D$24:$BG$323,AS$303),"0.00"))</f>
        <v/>
      </c>
      <c r="AT202" s="54" t="str">
        <f ca="1">IF(OR(VLOOKUP($A202,Mitglieder!$D$24:$BG$323,AT$303)="",$G202=""),"",VLOOKUP($A202,Mitglieder!$D$24:$BG$323,AT$303))</f>
        <v/>
      </c>
      <c r="AU202" s="45" t="str">
        <f ca="1">IF($G202="","",TEXT(VLOOKUP($A202,Mitglieder!$D$24:$BG$323,AU$303),"0.00"))</f>
        <v/>
      </c>
      <c r="AV202" s="45" t="str">
        <f ca="1">IF($G202="","",TEXT(VLOOKUP($A202,Mitglieder!$D$24:$BG$323,AV$303),"0.00"))</f>
        <v/>
      </c>
      <c r="AW202" s="42" t="str">
        <f ca="1">IF($G202="","",VLOOKUP($A202,Mitglieder!$D$24:$BG$323,AW$303))</f>
        <v/>
      </c>
      <c r="AX202" s="54" t="str">
        <f ca="1">IF(OR(VLOOKUP($A202,Mitglieder!$D$24:$BG$323,AX$303)="",$G202=""),"",VLOOKUP($A202,Mitglieder!$D$24:$BG$323,AX$303))</f>
        <v/>
      </c>
      <c r="AY202" s="75" t="str">
        <f t="shared" ca="1" si="6"/>
        <v/>
      </c>
      <c r="AZ202" s="43" t="str">
        <f ca="1">IF($G202="","",TEXT(VLOOKUP($A202,Mitglieder!$C$24:$BG$323,AZ$303),"TT.MM.JJJJ"))</f>
        <v/>
      </c>
      <c r="BA202" s="43" t="str">
        <f ca="1">IF($G202="","",TEXT(VLOOKUP($A202,Mitglieder!$C$24:$BG$323,BA$303),"TT.MM.JJJJ"))</f>
        <v/>
      </c>
      <c r="BB202" s="43" t="str">
        <f ca="1">IF($G202="","",TEXT(VLOOKUP($A202,Mitglieder!$C$24:$BG$323,BB$303),"TT.MM.JJJJ"))</f>
        <v/>
      </c>
      <c r="BC202" s="43" t="str">
        <f ca="1">IF($G202="","",TEXT(VLOOKUP($A202,Mitglieder!$C$24:$BG$323,BC$303),"TT.MM.JJJJ"))</f>
        <v/>
      </c>
      <c r="BD202" s="75" t="str">
        <f t="shared" ca="1" si="7"/>
        <v/>
      </c>
      <c r="BE202" s="42" t="str">
        <f ca="1">IF($G202="","",VLOOKUP($A202,Mitglieder!$D$24:$BG$323,BE$303))</f>
        <v/>
      </c>
      <c r="BF202" s="42" t="str">
        <f ca="1">IF($G202="","",VLOOKUP($A202,Mitglieder!$D$24:$BG$323,BF$303))</f>
        <v/>
      </c>
      <c r="BH202" s="75" t="str">
        <f ca="1">IF(G202="","",AY202+'Details Verein'!$D$25)</f>
        <v/>
      </c>
    </row>
    <row r="203" spans="1:60" x14ac:dyDescent="0.35">
      <c r="A203" s="42">
        <v>203</v>
      </c>
      <c r="B203" s="42"/>
      <c r="C203" s="42">
        <f ca="1">VLOOKUP($A203,Mitglieder!$D$24:$BA$323,C$303)</f>
        <v>1.0299999999999967</v>
      </c>
      <c r="D203" s="42"/>
      <c r="E203" s="42" t="str">
        <f ca="1">IF($G203="","",VLOOKUP($A203,Mitglieder!$D$24:$BG$323,E$303))</f>
        <v/>
      </c>
      <c r="F203" s="54" t="str">
        <f ca="1">IF(OR(VLOOKUP($A203,Mitglieder!$D$24:$BG$323,F$303)="",$G203=""),"",VLOOKUP($A203,Mitglieder!$D$24:$BG$323,F$303))</f>
        <v/>
      </c>
      <c r="G203" s="72" t="str">
        <f ca="1">IF(C203/ROUND(C203,0)=1,VLOOKUP($A203,Mitglieder!$D$24:$BA$323,G$303),"")</f>
        <v/>
      </c>
      <c r="H203" s="42" t="str">
        <f ca="1">IF($G203="","",VLOOKUP($A203,Mitglieder!$D$24:$BG$323,H$303))</f>
        <v/>
      </c>
      <c r="I203" s="54" t="str">
        <f ca="1">IF(OR(VLOOKUP($A203,Mitglieder!$D$24:$BG$323,I$303)="",$G203=""),"",VLOOKUP($A203,Mitglieder!$D$24:$BG$323,I$303))</f>
        <v/>
      </c>
      <c r="J203" s="42" t="str">
        <f ca="1">IF($G203="","",VLOOKUP($A203,Mitglieder!$D$24:$BG$323,J$303))</f>
        <v/>
      </c>
      <c r="K203" s="54" t="str">
        <f ca="1">IF(OR(VLOOKUP($A203,Mitglieder!$D$24:$BG$323,K$303)="",$G203=""),"",VLOOKUP($A203,Mitglieder!$D$24:$BG$323,K$303))</f>
        <v/>
      </c>
      <c r="L203" s="42" t="str">
        <f ca="1">IF($G203="","",VLOOKUP($A203,Mitglieder!$D$24:$BG$323,L$303))</f>
        <v/>
      </c>
      <c r="M203" s="42" t="str">
        <f ca="1">IF($G203="","",VLOOKUP($A203,Mitglieder!$D$24:$BG$323,M$303))</f>
        <v/>
      </c>
      <c r="N203" s="42" t="str">
        <f ca="1">IF($G203="","",VLOOKUP($A203,Mitglieder!$D$24:$BG$323,N$303))</f>
        <v/>
      </c>
      <c r="O203" s="42" t="str">
        <f ca="1">IF($G203="","",VLOOKUP($A203,Mitglieder!$D$24:$BG$323,O$303))</f>
        <v/>
      </c>
      <c r="P203" s="42" t="str">
        <f ca="1">IF($G203="","",VLOOKUP($A203,Mitglieder!$D$24:$BG$323,P$303))</f>
        <v/>
      </c>
      <c r="Q203" s="42" t="str">
        <f ca="1">IF($G203="","",VLOOKUP($A203,Mitglieder!$D$24:$BG$323,Q$303))</f>
        <v/>
      </c>
      <c r="R203" s="54" t="str">
        <f ca="1">IF(OR(VLOOKUP($A203,Mitglieder!$D$24:$BG$323,R$303)="",$G203=""),"",VLOOKUP($A203,Mitglieder!$D$24:$BG$323,R$303))</f>
        <v/>
      </c>
      <c r="S203" s="43" t="str">
        <f ca="1">IF($G203="","",TEXT(VLOOKUP($A203,Mitglieder!$D$24:$BG$323,S$303),"TT.MM.JJJJ"))</f>
        <v/>
      </c>
      <c r="T203" s="43" t="str">
        <f ca="1">IF($G203="","",TEXT(VLOOKUP($A203,Mitglieder!$D$24:$BG$323,T$303),"TT.MM.JJJJ"))</f>
        <v/>
      </c>
      <c r="U203" s="43" t="str">
        <f ca="1">IF($G203="","",TEXT(VLOOKUP($A203,Mitglieder!$D$24:$BG$323,U$303),"TT.MM.JJJJ"))</f>
        <v/>
      </c>
      <c r="V203" s="54" t="str">
        <f ca="1">IF(OR(VLOOKUP($A203,Mitglieder!$D$24:$BG$323,V$303)="",$G203=""),"",VLOOKUP($A203,Mitglieder!$D$24:$BG$323,V$303))</f>
        <v/>
      </c>
      <c r="W203" s="54" t="str">
        <f ca="1">IF(OR(VLOOKUP($A203,Mitglieder!$D$24:$BG$323,W$303)="",$G203=""),"",VLOOKUP($A203,Mitglieder!$D$24:$BG$323,W$303))</f>
        <v/>
      </c>
      <c r="X203" s="54" t="str">
        <f ca="1">IF(OR(VLOOKUP($A203,Mitglieder!$D$24:$BG$323,X$303)="",$G203=""),"",VLOOKUP($A203,Mitglieder!$D$24:$BG$323,X$303))</f>
        <v/>
      </c>
      <c r="Y203" s="54" t="str">
        <f ca="1">IF(OR(VLOOKUP($A203,Mitglieder!$D$24:$BG$323,Y$303)="",$G203=""),"",VLOOKUP($A203,Mitglieder!$D$24:$BG$323,Y$303))</f>
        <v/>
      </c>
      <c r="Z203" s="54" t="str">
        <f ca="1">IF(OR(VLOOKUP($A203,Mitglieder!$D$24:$BG$323,Z$303)="",$G203=""),"",VLOOKUP($A203,Mitglieder!$D$24:$BG$323,Z$303))</f>
        <v/>
      </c>
      <c r="AA203" s="54" t="str">
        <f ca="1">IF(OR(VLOOKUP($A203,Mitglieder!$D$24:$BG$323,AA$303)="",$G203=""),"",VLOOKUP($A203,Mitglieder!$D$24:$BG$323,AA$303))</f>
        <v/>
      </c>
      <c r="AB203" s="54" t="str">
        <f ca="1">IF(OR(VLOOKUP($A203,Mitglieder!$D$24:$BG$323,AB$303)="",$G203=""),"",VLOOKUP($A203,Mitglieder!$D$24:$BG$323,AB$303))</f>
        <v/>
      </c>
      <c r="AC203" s="54" t="str">
        <f ca="1">IF(OR(VLOOKUP($A203,Mitglieder!$D$24:$BG$323,AC$303)="",$G203=""),"",VLOOKUP($A203,Mitglieder!$D$24:$BG$323,AC$303))</f>
        <v/>
      </c>
      <c r="AD203" s="54" t="str">
        <f ca="1">IF(OR(VLOOKUP($A203,Mitglieder!$D$24:$BG$323,AD$303)="",$G203=""),"",VLOOKUP($A203,Mitglieder!$D$24:$BG$323,AD$303))</f>
        <v/>
      </c>
      <c r="AE203" s="54" t="str">
        <f ca="1">IF(OR(VLOOKUP($A203,Mitglieder!$D$24:$BG$323,AE$303)="",$G203=""),"",VLOOKUP($A203,Mitglieder!$D$24:$BG$323,AE$303))</f>
        <v/>
      </c>
      <c r="AF203" s="54" t="str">
        <f ca="1">IF(OR(VLOOKUP($A203,Mitglieder!$D$24:$BG$323,AF$303)="",$G203=""),"",VLOOKUP($A203,Mitglieder!$D$24:$BG$323,AF$303))</f>
        <v/>
      </c>
      <c r="AG203" s="54" t="str">
        <f ca="1">IF(OR(VLOOKUP($A203,Mitglieder!$D$24:$BG$323,AG$303)="",$G203=""),"",VLOOKUP($A203,Mitglieder!$D$24:$BG$323,AG$303))</f>
        <v/>
      </c>
      <c r="AH203" s="54" t="str">
        <f ca="1">IF(OR(VLOOKUP($A203,Mitglieder!$D$24:$BG$323,AH$303)="",$G203=""),"",VLOOKUP($A203,Mitglieder!$D$24:$BG$323,AH$303))</f>
        <v/>
      </c>
      <c r="AI203" s="54" t="str">
        <f ca="1">IF(OR(VLOOKUP($A203,Mitglieder!$D$24:$BG$323,AI$303)="",$G203=""),"",VLOOKUP($A203,Mitglieder!$D$24:$BG$323,AI$303))</f>
        <v/>
      </c>
      <c r="AJ203" s="54" t="str">
        <f ca="1">IF(OR(VLOOKUP($A203,Mitglieder!$D$24:$BG$323,AJ$303)="",$G203=""),"",VLOOKUP($A203,Mitglieder!$D$24:$BG$323,AJ$303))</f>
        <v/>
      </c>
      <c r="AK203" s="54" t="str">
        <f ca="1">IF(OR(VLOOKUP($A203,Mitglieder!$D$24:$BG$323,AK$303)="",$G203=""),"",VLOOKUP($A203,Mitglieder!$D$24:$BG$323,AK$303))</f>
        <v/>
      </c>
      <c r="AL203" s="54" t="str">
        <f ca="1">IF(OR(VLOOKUP($A203,Mitglieder!$D$24:$BG$323,AL$303)="",$G203=""),"",VLOOKUP($A203,Mitglieder!$D$24:$BG$323,AL$303))</f>
        <v/>
      </c>
      <c r="AM203" s="42" t="str">
        <f ca="1">IF($G203="","",VLOOKUP($A203,Mitglieder!$D$24:$BG$323,AM$303))</f>
        <v/>
      </c>
      <c r="AN203" s="54" t="str">
        <f ca="1">IF(OR(VLOOKUP($A203,Mitglieder!$D$24:$BG$323,AN$303)="",$G203=""),"",VLOOKUP($A203,Mitglieder!$D$24:$BG$323,AN$303))</f>
        <v/>
      </c>
      <c r="AO203" s="43" t="str">
        <f ca="1">IF($G203="","",TEXT(VLOOKUP($A203,Mitglieder!$D$24:$BG$323,AO$303),"TT.MM.JJJJ"))</f>
        <v/>
      </c>
      <c r="AP203" s="42" t="str">
        <f ca="1">IF($G203="","",VLOOKUP($A203,Mitglieder!$D$24:$BG$323,AP$303))</f>
        <v/>
      </c>
      <c r="AQ203" s="45" t="str">
        <f ca="1">IF($G203="","",TEXT(VLOOKUP($A203,Mitglieder!$D$24:$BG$323,AQ$303),"0.00"))</f>
        <v/>
      </c>
      <c r="AR203" s="54" t="str">
        <f ca="1">IF(OR(VLOOKUP($A203,Mitglieder!$D$24:$BG$323,AR$303)="",$G203=""),"",VLOOKUP($A203,Mitglieder!$D$24:$BG$323,AR$303))</f>
        <v/>
      </c>
      <c r="AS203" s="45" t="str">
        <f ca="1">IF($G203="","",TEXT(VLOOKUP($A203,Mitglieder!$D$24:$BG$323,AS$303),"0.00"))</f>
        <v/>
      </c>
      <c r="AT203" s="54" t="str">
        <f ca="1">IF(OR(VLOOKUP($A203,Mitglieder!$D$24:$BG$323,AT$303)="",$G203=""),"",VLOOKUP($A203,Mitglieder!$D$24:$BG$323,AT$303))</f>
        <v/>
      </c>
      <c r="AU203" s="45" t="str">
        <f ca="1">IF($G203="","",TEXT(VLOOKUP($A203,Mitglieder!$D$24:$BG$323,AU$303),"0.00"))</f>
        <v/>
      </c>
      <c r="AV203" s="45" t="str">
        <f ca="1">IF($G203="","",TEXT(VLOOKUP($A203,Mitglieder!$D$24:$BG$323,AV$303),"0.00"))</f>
        <v/>
      </c>
      <c r="AW203" s="42" t="str">
        <f ca="1">IF($G203="","",VLOOKUP($A203,Mitglieder!$D$24:$BG$323,AW$303))</f>
        <v/>
      </c>
      <c r="AX203" s="54" t="str">
        <f ca="1">IF(OR(VLOOKUP($A203,Mitglieder!$D$24:$BG$323,AX$303)="",$G203=""),"",VLOOKUP($A203,Mitglieder!$D$24:$BG$323,AX$303))</f>
        <v/>
      </c>
      <c r="AY203" s="75" t="str">
        <f t="shared" ca="1" si="6"/>
        <v/>
      </c>
      <c r="AZ203" s="43" t="str">
        <f ca="1">IF($G203="","",TEXT(VLOOKUP($A203,Mitglieder!$C$24:$BG$323,AZ$303),"TT.MM.JJJJ"))</f>
        <v/>
      </c>
      <c r="BA203" s="43" t="str">
        <f ca="1">IF($G203="","",TEXT(VLOOKUP($A203,Mitglieder!$C$24:$BG$323,BA$303),"TT.MM.JJJJ"))</f>
        <v/>
      </c>
      <c r="BB203" s="43" t="str">
        <f ca="1">IF($G203="","",TEXT(VLOOKUP($A203,Mitglieder!$C$24:$BG$323,BB$303),"TT.MM.JJJJ"))</f>
        <v/>
      </c>
      <c r="BC203" s="43" t="str">
        <f ca="1">IF($G203="","",TEXT(VLOOKUP($A203,Mitglieder!$C$24:$BG$323,BC$303),"TT.MM.JJJJ"))</f>
        <v/>
      </c>
      <c r="BD203" s="75" t="str">
        <f t="shared" ca="1" si="7"/>
        <v/>
      </c>
      <c r="BE203" s="42" t="str">
        <f ca="1">IF($G203="","",VLOOKUP($A203,Mitglieder!$D$24:$BG$323,BE$303))</f>
        <v/>
      </c>
      <c r="BF203" s="42" t="str">
        <f ca="1">IF($G203="","",VLOOKUP($A203,Mitglieder!$D$24:$BG$323,BF$303))</f>
        <v/>
      </c>
      <c r="BH203" s="75" t="str">
        <f ca="1">IF(G203="","",AY203+'Details Verein'!$D$25)</f>
        <v/>
      </c>
    </row>
    <row r="204" spans="1:60" x14ac:dyDescent="0.35">
      <c r="A204" s="42">
        <v>204</v>
      </c>
      <c r="B204" s="42"/>
      <c r="C204" s="42">
        <f ca="1">VLOOKUP($A204,Mitglieder!$D$24:$BA$323,C$303)</f>
        <v>1.0299999999999967</v>
      </c>
      <c r="D204" s="42"/>
      <c r="E204" s="42" t="str">
        <f ca="1">IF($G204="","",VLOOKUP($A204,Mitglieder!$D$24:$BG$323,E$303))</f>
        <v/>
      </c>
      <c r="F204" s="54" t="str">
        <f ca="1">IF(OR(VLOOKUP($A204,Mitglieder!$D$24:$BG$323,F$303)="",$G204=""),"",VLOOKUP($A204,Mitglieder!$D$24:$BG$323,F$303))</f>
        <v/>
      </c>
      <c r="G204" s="72" t="str">
        <f ca="1">IF(C204/ROUND(C204,0)=1,VLOOKUP($A204,Mitglieder!$D$24:$BA$323,G$303),"")</f>
        <v/>
      </c>
      <c r="H204" s="42" t="str">
        <f ca="1">IF($G204="","",VLOOKUP($A204,Mitglieder!$D$24:$BG$323,H$303))</f>
        <v/>
      </c>
      <c r="I204" s="54" t="str">
        <f ca="1">IF(OR(VLOOKUP($A204,Mitglieder!$D$24:$BG$323,I$303)="",$G204=""),"",VLOOKUP($A204,Mitglieder!$D$24:$BG$323,I$303))</f>
        <v/>
      </c>
      <c r="J204" s="42" t="str">
        <f ca="1">IF($G204="","",VLOOKUP($A204,Mitglieder!$D$24:$BG$323,J$303))</f>
        <v/>
      </c>
      <c r="K204" s="54" t="str">
        <f ca="1">IF(OR(VLOOKUP($A204,Mitglieder!$D$24:$BG$323,K$303)="",$G204=""),"",VLOOKUP($A204,Mitglieder!$D$24:$BG$323,K$303))</f>
        <v/>
      </c>
      <c r="L204" s="42" t="str">
        <f ca="1">IF($G204="","",VLOOKUP($A204,Mitglieder!$D$24:$BG$323,L$303))</f>
        <v/>
      </c>
      <c r="M204" s="42" t="str">
        <f ca="1">IF($G204="","",VLOOKUP($A204,Mitglieder!$D$24:$BG$323,M$303))</f>
        <v/>
      </c>
      <c r="N204" s="42" t="str">
        <f ca="1">IF($G204="","",VLOOKUP($A204,Mitglieder!$D$24:$BG$323,N$303))</f>
        <v/>
      </c>
      <c r="O204" s="42" t="str">
        <f ca="1">IF($G204="","",VLOOKUP($A204,Mitglieder!$D$24:$BG$323,O$303))</f>
        <v/>
      </c>
      <c r="P204" s="42" t="str">
        <f ca="1">IF($G204="","",VLOOKUP($A204,Mitglieder!$D$24:$BG$323,P$303))</f>
        <v/>
      </c>
      <c r="Q204" s="42" t="str">
        <f ca="1">IF($G204="","",VLOOKUP($A204,Mitglieder!$D$24:$BG$323,Q$303))</f>
        <v/>
      </c>
      <c r="R204" s="54" t="str">
        <f ca="1">IF(OR(VLOOKUP($A204,Mitglieder!$D$24:$BG$323,R$303)="",$G204=""),"",VLOOKUP($A204,Mitglieder!$D$24:$BG$323,R$303))</f>
        <v/>
      </c>
      <c r="S204" s="43" t="str">
        <f ca="1">IF($G204="","",TEXT(VLOOKUP($A204,Mitglieder!$D$24:$BG$323,S$303),"TT.MM.JJJJ"))</f>
        <v/>
      </c>
      <c r="T204" s="43" t="str">
        <f ca="1">IF($G204="","",TEXT(VLOOKUP($A204,Mitglieder!$D$24:$BG$323,T$303),"TT.MM.JJJJ"))</f>
        <v/>
      </c>
      <c r="U204" s="43" t="str">
        <f ca="1">IF($G204="","",TEXT(VLOOKUP($A204,Mitglieder!$D$24:$BG$323,U$303),"TT.MM.JJJJ"))</f>
        <v/>
      </c>
      <c r="V204" s="54" t="str">
        <f ca="1">IF(OR(VLOOKUP($A204,Mitglieder!$D$24:$BG$323,V$303)="",$G204=""),"",VLOOKUP($A204,Mitglieder!$D$24:$BG$323,V$303))</f>
        <v/>
      </c>
      <c r="W204" s="54" t="str">
        <f ca="1">IF(OR(VLOOKUP($A204,Mitglieder!$D$24:$BG$323,W$303)="",$G204=""),"",VLOOKUP($A204,Mitglieder!$D$24:$BG$323,W$303))</f>
        <v/>
      </c>
      <c r="X204" s="54" t="str">
        <f ca="1">IF(OR(VLOOKUP($A204,Mitglieder!$D$24:$BG$323,X$303)="",$G204=""),"",VLOOKUP($A204,Mitglieder!$D$24:$BG$323,X$303))</f>
        <v/>
      </c>
      <c r="Y204" s="54" t="str">
        <f ca="1">IF(OR(VLOOKUP($A204,Mitglieder!$D$24:$BG$323,Y$303)="",$G204=""),"",VLOOKUP($A204,Mitglieder!$D$24:$BG$323,Y$303))</f>
        <v/>
      </c>
      <c r="Z204" s="54" t="str">
        <f ca="1">IF(OR(VLOOKUP($A204,Mitglieder!$D$24:$BG$323,Z$303)="",$G204=""),"",VLOOKUP($A204,Mitglieder!$D$24:$BG$323,Z$303))</f>
        <v/>
      </c>
      <c r="AA204" s="54" t="str">
        <f ca="1">IF(OR(VLOOKUP($A204,Mitglieder!$D$24:$BG$323,AA$303)="",$G204=""),"",VLOOKUP($A204,Mitglieder!$D$24:$BG$323,AA$303))</f>
        <v/>
      </c>
      <c r="AB204" s="54" t="str">
        <f ca="1">IF(OR(VLOOKUP($A204,Mitglieder!$D$24:$BG$323,AB$303)="",$G204=""),"",VLOOKUP($A204,Mitglieder!$D$24:$BG$323,AB$303))</f>
        <v/>
      </c>
      <c r="AC204" s="54" t="str">
        <f ca="1">IF(OR(VLOOKUP($A204,Mitglieder!$D$24:$BG$323,AC$303)="",$G204=""),"",VLOOKUP($A204,Mitglieder!$D$24:$BG$323,AC$303))</f>
        <v/>
      </c>
      <c r="AD204" s="54" t="str">
        <f ca="1">IF(OR(VLOOKUP($A204,Mitglieder!$D$24:$BG$323,AD$303)="",$G204=""),"",VLOOKUP($A204,Mitglieder!$D$24:$BG$323,AD$303))</f>
        <v/>
      </c>
      <c r="AE204" s="54" t="str">
        <f ca="1">IF(OR(VLOOKUP($A204,Mitglieder!$D$24:$BG$323,AE$303)="",$G204=""),"",VLOOKUP($A204,Mitglieder!$D$24:$BG$323,AE$303))</f>
        <v/>
      </c>
      <c r="AF204" s="54" t="str">
        <f ca="1">IF(OR(VLOOKUP($A204,Mitglieder!$D$24:$BG$323,AF$303)="",$G204=""),"",VLOOKUP($A204,Mitglieder!$D$24:$BG$323,AF$303))</f>
        <v/>
      </c>
      <c r="AG204" s="54" t="str">
        <f ca="1">IF(OR(VLOOKUP($A204,Mitglieder!$D$24:$BG$323,AG$303)="",$G204=""),"",VLOOKUP($A204,Mitglieder!$D$24:$BG$323,AG$303))</f>
        <v/>
      </c>
      <c r="AH204" s="54" t="str">
        <f ca="1">IF(OR(VLOOKUP($A204,Mitglieder!$D$24:$BG$323,AH$303)="",$G204=""),"",VLOOKUP($A204,Mitglieder!$D$24:$BG$323,AH$303))</f>
        <v/>
      </c>
      <c r="AI204" s="54" t="str">
        <f ca="1">IF(OR(VLOOKUP($A204,Mitglieder!$D$24:$BG$323,AI$303)="",$G204=""),"",VLOOKUP($A204,Mitglieder!$D$24:$BG$323,AI$303))</f>
        <v/>
      </c>
      <c r="AJ204" s="54" t="str">
        <f ca="1">IF(OR(VLOOKUP($A204,Mitglieder!$D$24:$BG$323,AJ$303)="",$G204=""),"",VLOOKUP($A204,Mitglieder!$D$24:$BG$323,AJ$303))</f>
        <v/>
      </c>
      <c r="AK204" s="54" t="str">
        <f ca="1">IF(OR(VLOOKUP($A204,Mitglieder!$D$24:$BG$323,AK$303)="",$G204=""),"",VLOOKUP($A204,Mitglieder!$D$24:$BG$323,AK$303))</f>
        <v/>
      </c>
      <c r="AL204" s="54" t="str">
        <f ca="1">IF(OR(VLOOKUP($A204,Mitglieder!$D$24:$BG$323,AL$303)="",$G204=""),"",VLOOKUP($A204,Mitglieder!$D$24:$BG$323,AL$303))</f>
        <v/>
      </c>
      <c r="AM204" s="42" t="str">
        <f ca="1">IF($G204="","",VLOOKUP($A204,Mitglieder!$D$24:$BG$323,AM$303))</f>
        <v/>
      </c>
      <c r="AN204" s="54" t="str">
        <f ca="1">IF(OR(VLOOKUP($A204,Mitglieder!$D$24:$BG$323,AN$303)="",$G204=""),"",VLOOKUP($A204,Mitglieder!$D$24:$BG$323,AN$303))</f>
        <v/>
      </c>
      <c r="AO204" s="43" t="str">
        <f ca="1">IF($G204="","",TEXT(VLOOKUP($A204,Mitglieder!$D$24:$BG$323,AO$303),"TT.MM.JJJJ"))</f>
        <v/>
      </c>
      <c r="AP204" s="42" t="str">
        <f ca="1">IF($G204="","",VLOOKUP($A204,Mitglieder!$D$24:$BG$323,AP$303))</f>
        <v/>
      </c>
      <c r="AQ204" s="45" t="str">
        <f ca="1">IF($G204="","",TEXT(VLOOKUP($A204,Mitglieder!$D$24:$BG$323,AQ$303),"0.00"))</f>
        <v/>
      </c>
      <c r="AR204" s="54" t="str">
        <f ca="1">IF(OR(VLOOKUP($A204,Mitglieder!$D$24:$BG$323,AR$303)="",$G204=""),"",VLOOKUP($A204,Mitglieder!$D$24:$BG$323,AR$303))</f>
        <v/>
      </c>
      <c r="AS204" s="45" t="str">
        <f ca="1">IF($G204="","",TEXT(VLOOKUP($A204,Mitglieder!$D$24:$BG$323,AS$303),"0.00"))</f>
        <v/>
      </c>
      <c r="AT204" s="54" t="str">
        <f ca="1">IF(OR(VLOOKUP($A204,Mitglieder!$D$24:$BG$323,AT$303)="",$G204=""),"",VLOOKUP($A204,Mitglieder!$D$24:$BG$323,AT$303))</f>
        <v/>
      </c>
      <c r="AU204" s="45" t="str">
        <f ca="1">IF($G204="","",TEXT(VLOOKUP($A204,Mitglieder!$D$24:$BG$323,AU$303),"0.00"))</f>
        <v/>
      </c>
      <c r="AV204" s="45" t="str">
        <f ca="1">IF($G204="","",TEXT(VLOOKUP($A204,Mitglieder!$D$24:$BG$323,AV$303),"0.00"))</f>
        <v/>
      </c>
      <c r="AW204" s="42" t="str">
        <f ca="1">IF($G204="","",VLOOKUP($A204,Mitglieder!$D$24:$BG$323,AW$303))</f>
        <v/>
      </c>
      <c r="AX204" s="54" t="str">
        <f ca="1">IF(OR(VLOOKUP($A204,Mitglieder!$D$24:$BG$323,AX$303)="",$G204=""),"",VLOOKUP($A204,Mitglieder!$D$24:$BG$323,AX$303))</f>
        <v/>
      </c>
      <c r="AY204" s="75" t="str">
        <f t="shared" ca="1" si="6"/>
        <v/>
      </c>
      <c r="AZ204" s="43" t="str">
        <f ca="1">IF($G204="","",TEXT(VLOOKUP($A204,Mitglieder!$C$24:$BG$323,AZ$303),"TT.MM.JJJJ"))</f>
        <v/>
      </c>
      <c r="BA204" s="43" t="str">
        <f ca="1">IF($G204="","",TEXT(VLOOKUP($A204,Mitglieder!$C$24:$BG$323,BA$303),"TT.MM.JJJJ"))</f>
        <v/>
      </c>
      <c r="BB204" s="43" t="str">
        <f ca="1">IF($G204="","",TEXT(VLOOKUP($A204,Mitglieder!$C$24:$BG$323,BB$303),"TT.MM.JJJJ"))</f>
        <v/>
      </c>
      <c r="BC204" s="43" t="str">
        <f ca="1">IF($G204="","",TEXT(VLOOKUP($A204,Mitglieder!$C$24:$BG$323,BC$303),"TT.MM.JJJJ"))</f>
        <v/>
      </c>
      <c r="BD204" s="75" t="str">
        <f t="shared" ca="1" si="7"/>
        <v/>
      </c>
      <c r="BE204" s="42" t="str">
        <f ca="1">IF($G204="","",VLOOKUP($A204,Mitglieder!$D$24:$BG$323,BE$303))</f>
        <v/>
      </c>
      <c r="BF204" s="42" t="str">
        <f ca="1">IF($G204="","",VLOOKUP($A204,Mitglieder!$D$24:$BG$323,BF$303))</f>
        <v/>
      </c>
      <c r="BH204" s="75" t="str">
        <f ca="1">IF(G204="","",AY204+'Details Verein'!$D$25)</f>
        <v/>
      </c>
    </row>
    <row r="205" spans="1:60" x14ac:dyDescent="0.35">
      <c r="A205" s="42">
        <v>205</v>
      </c>
      <c r="B205" s="42"/>
      <c r="C205" s="42">
        <f ca="1">VLOOKUP($A205,Mitglieder!$D$24:$BA$323,C$303)</f>
        <v>1.0299999999999967</v>
      </c>
      <c r="D205" s="42"/>
      <c r="E205" s="42" t="str">
        <f ca="1">IF($G205="","",VLOOKUP($A205,Mitglieder!$D$24:$BG$323,E$303))</f>
        <v/>
      </c>
      <c r="F205" s="54" t="str">
        <f ca="1">IF(OR(VLOOKUP($A205,Mitglieder!$D$24:$BG$323,F$303)="",$G205=""),"",VLOOKUP($A205,Mitglieder!$D$24:$BG$323,F$303))</f>
        <v/>
      </c>
      <c r="G205" s="72" t="str">
        <f ca="1">IF(C205/ROUND(C205,0)=1,VLOOKUP($A205,Mitglieder!$D$24:$BA$323,G$303),"")</f>
        <v/>
      </c>
      <c r="H205" s="42" t="str">
        <f ca="1">IF($G205="","",VLOOKUP($A205,Mitglieder!$D$24:$BG$323,H$303))</f>
        <v/>
      </c>
      <c r="I205" s="54" t="str">
        <f ca="1">IF(OR(VLOOKUP($A205,Mitglieder!$D$24:$BG$323,I$303)="",$G205=""),"",VLOOKUP($A205,Mitglieder!$D$24:$BG$323,I$303))</f>
        <v/>
      </c>
      <c r="J205" s="42" t="str">
        <f ca="1">IF($G205="","",VLOOKUP($A205,Mitglieder!$D$24:$BG$323,J$303))</f>
        <v/>
      </c>
      <c r="K205" s="54" t="str">
        <f ca="1">IF(OR(VLOOKUP($A205,Mitglieder!$D$24:$BG$323,K$303)="",$G205=""),"",VLOOKUP($A205,Mitglieder!$D$24:$BG$323,K$303))</f>
        <v/>
      </c>
      <c r="L205" s="42" t="str">
        <f ca="1">IF($G205="","",VLOOKUP($A205,Mitglieder!$D$24:$BG$323,L$303))</f>
        <v/>
      </c>
      <c r="M205" s="42" t="str">
        <f ca="1">IF($G205="","",VLOOKUP($A205,Mitglieder!$D$24:$BG$323,M$303))</f>
        <v/>
      </c>
      <c r="N205" s="42" t="str">
        <f ca="1">IF($G205="","",VLOOKUP($A205,Mitglieder!$D$24:$BG$323,N$303))</f>
        <v/>
      </c>
      <c r="O205" s="42" t="str">
        <f ca="1">IF($G205="","",VLOOKUP($A205,Mitglieder!$D$24:$BG$323,O$303))</f>
        <v/>
      </c>
      <c r="P205" s="42" t="str">
        <f ca="1">IF($G205="","",VLOOKUP($A205,Mitglieder!$D$24:$BG$323,P$303))</f>
        <v/>
      </c>
      <c r="Q205" s="42" t="str">
        <f ca="1">IF($G205="","",VLOOKUP($A205,Mitglieder!$D$24:$BG$323,Q$303))</f>
        <v/>
      </c>
      <c r="R205" s="54" t="str">
        <f ca="1">IF(OR(VLOOKUP($A205,Mitglieder!$D$24:$BG$323,R$303)="",$G205=""),"",VLOOKUP($A205,Mitglieder!$D$24:$BG$323,R$303))</f>
        <v/>
      </c>
      <c r="S205" s="43" t="str">
        <f ca="1">IF($G205="","",TEXT(VLOOKUP($A205,Mitglieder!$D$24:$BG$323,S$303),"TT.MM.JJJJ"))</f>
        <v/>
      </c>
      <c r="T205" s="43" t="str">
        <f ca="1">IF($G205="","",TEXT(VLOOKUP($A205,Mitglieder!$D$24:$BG$323,T$303),"TT.MM.JJJJ"))</f>
        <v/>
      </c>
      <c r="U205" s="43" t="str">
        <f ca="1">IF($G205="","",TEXT(VLOOKUP($A205,Mitglieder!$D$24:$BG$323,U$303),"TT.MM.JJJJ"))</f>
        <v/>
      </c>
      <c r="V205" s="54" t="str">
        <f ca="1">IF(OR(VLOOKUP($A205,Mitglieder!$D$24:$BG$323,V$303)="",$G205=""),"",VLOOKUP($A205,Mitglieder!$D$24:$BG$323,V$303))</f>
        <v/>
      </c>
      <c r="W205" s="54" t="str">
        <f ca="1">IF(OR(VLOOKUP($A205,Mitglieder!$D$24:$BG$323,W$303)="",$G205=""),"",VLOOKUP($A205,Mitglieder!$D$24:$BG$323,W$303))</f>
        <v/>
      </c>
      <c r="X205" s="54" t="str">
        <f ca="1">IF(OR(VLOOKUP($A205,Mitglieder!$D$24:$BG$323,X$303)="",$G205=""),"",VLOOKUP($A205,Mitglieder!$D$24:$BG$323,X$303))</f>
        <v/>
      </c>
      <c r="Y205" s="54" t="str">
        <f ca="1">IF(OR(VLOOKUP($A205,Mitglieder!$D$24:$BG$323,Y$303)="",$G205=""),"",VLOOKUP($A205,Mitglieder!$D$24:$BG$323,Y$303))</f>
        <v/>
      </c>
      <c r="Z205" s="54" t="str">
        <f ca="1">IF(OR(VLOOKUP($A205,Mitglieder!$D$24:$BG$323,Z$303)="",$G205=""),"",VLOOKUP($A205,Mitglieder!$D$24:$BG$323,Z$303))</f>
        <v/>
      </c>
      <c r="AA205" s="54" t="str">
        <f ca="1">IF(OR(VLOOKUP($A205,Mitglieder!$D$24:$BG$323,AA$303)="",$G205=""),"",VLOOKUP($A205,Mitglieder!$D$24:$BG$323,AA$303))</f>
        <v/>
      </c>
      <c r="AB205" s="54" t="str">
        <f ca="1">IF(OR(VLOOKUP($A205,Mitglieder!$D$24:$BG$323,AB$303)="",$G205=""),"",VLOOKUP($A205,Mitglieder!$D$24:$BG$323,AB$303))</f>
        <v/>
      </c>
      <c r="AC205" s="54" t="str">
        <f ca="1">IF(OR(VLOOKUP($A205,Mitglieder!$D$24:$BG$323,AC$303)="",$G205=""),"",VLOOKUP($A205,Mitglieder!$D$24:$BG$323,AC$303))</f>
        <v/>
      </c>
      <c r="AD205" s="54" t="str">
        <f ca="1">IF(OR(VLOOKUP($A205,Mitglieder!$D$24:$BG$323,AD$303)="",$G205=""),"",VLOOKUP($A205,Mitglieder!$D$24:$BG$323,AD$303))</f>
        <v/>
      </c>
      <c r="AE205" s="54" t="str">
        <f ca="1">IF(OR(VLOOKUP($A205,Mitglieder!$D$24:$BG$323,AE$303)="",$G205=""),"",VLOOKUP($A205,Mitglieder!$D$24:$BG$323,AE$303))</f>
        <v/>
      </c>
      <c r="AF205" s="54" t="str">
        <f ca="1">IF(OR(VLOOKUP($A205,Mitglieder!$D$24:$BG$323,AF$303)="",$G205=""),"",VLOOKUP($A205,Mitglieder!$D$24:$BG$323,AF$303))</f>
        <v/>
      </c>
      <c r="AG205" s="54" t="str">
        <f ca="1">IF(OR(VLOOKUP($A205,Mitglieder!$D$24:$BG$323,AG$303)="",$G205=""),"",VLOOKUP($A205,Mitglieder!$D$24:$BG$323,AG$303))</f>
        <v/>
      </c>
      <c r="AH205" s="54" t="str">
        <f ca="1">IF(OR(VLOOKUP($A205,Mitglieder!$D$24:$BG$323,AH$303)="",$G205=""),"",VLOOKUP($A205,Mitglieder!$D$24:$BG$323,AH$303))</f>
        <v/>
      </c>
      <c r="AI205" s="54" t="str">
        <f ca="1">IF(OR(VLOOKUP($A205,Mitglieder!$D$24:$BG$323,AI$303)="",$G205=""),"",VLOOKUP($A205,Mitglieder!$D$24:$BG$323,AI$303))</f>
        <v/>
      </c>
      <c r="AJ205" s="54" t="str">
        <f ca="1">IF(OR(VLOOKUP($A205,Mitglieder!$D$24:$BG$323,AJ$303)="",$G205=""),"",VLOOKUP($A205,Mitglieder!$D$24:$BG$323,AJ$303))</f>
        <v/>
      </c>
      <c r="AK205" s="54" t="str">
        <f ca="1">IF(OR(VLOOKUP($A205,Mitglieder!$D$24:$BG$323,AK$303)="",$G205=""),"",VLOOKUP($A205,Mitglieder!$D$24:$BG$323,AK$303))</f>
        <v/>
      </c>
      <c r="AL205" s="54" t="str">
        <f ca="1">IF(OR(VLOOKUP($A205,Mitglieder!$D$24:$BG$323,AL$303)="",$G205=""),"",VLOOKUP($A205,Mitglieder!$D$24:$BG$323,AL$303))</f>
        <v/>
      </c>
      <c r="AM205" s="42" t="str">
        <f ca="1">IF($G205="","",VLOOKUP($A205,Mitglieder!$D$24:$BG$323,AM$303))</f>
        <v/>
      </c>
      <c r="AN205" s="54" t="str">
        <f ca="1">IF(OR(VLOOKUP($A205,Mitglieder!$D$24:$BG$323,AN$303)="",$G205=""),"",VLOOKUP($A205,Mitglieder!$D$24:$BG$323,AN$303))</f>
        <v/>
      </c>
      <c r="AO205" s="43" t="str">
        <f ca="1">IF($G205="","",TEXT(VLOOKUP($A205,Mitglieder!$D$24:$BG$323,AO$303),"TT.MM.JJJJ"))</f>
        <v/>
      </c>
      <c r="AP205" s="42" t="str">
        <f ca="1">IF($G205="","",VLOOKUP($A205,Mitglieder!$D$24:$BG$323,AP$303))</f>
        <v/>
      </c>
      <c r="AQ205" s="45" t="str">
        <f ca="1">IF($G205="","",TEXT(VLOOKUP($A205,Mitglieder!$D$24:$BG$323,AQ$303),"0.00"))</f>
        <v/>
      </c>
      <c r="AR205" s="54" t="str">
        <f ca="1">IF(OR(VLOOKUP($A205,Mitglieder!$D$24:$BG$323,AR$303)="",$G205=""),"",VLOOKUP($A205,Mitglieder!$D$24:$BG$323,AR$303))</f>
        <v/>
      </c>
      <c r="AS205" s="45" t="str">
        <f ca="1">IF($G205="","",TEXT(VLOOKUP($A205,Mitglieder!$D$24:$BG$323,AS$303),"0.00"))</f>
        <v/>
      </c>
      <c r="AT205" s="54" t="str">
        <f ca="1">IF(OR(VLOOKUP($A205,Mitglieder!$D$24:$BG$323,AT$303)="",$G205=""),"",VLOOKUP($A205,Mitglieder!$D$24:$BG$323,AT$303))</f>
        <v/>
      </c>
      <c r="AU205" s="45" t="str">
        <f ca="1">IF($G205="","",TEXT(VLOOKUP($A205,Mitglieder!$D$24:$BG$323,AU$303),"0.00"))</f>
        <v/>
      </c>
      <c r="AV205" s="45" t="str">
        <f ca="1">IF($G205="","",TEXT(VLOOKUP($A205,Mitglieder!$D$24:$BG$323,AV$303),"0.00"))</f>
        <v/>
      </c>
      <c r="AW205" s="42" t="str">
        <f ca="1">IF($G205="","",VLOOKUP($A205,Mitglieder!$D$24:$BG$323,AW$303))</f>
        <v/>
      </c>
      <c r="AX205" s="54" t="str">
        <f ca="1">IF(OR(VLOOKUP($A205,Mitglieder!$D$24:$BG$323,AX$303)="",$G205=""),"",VLOOKUP($A205,Mitglieder!$D$24:$BG$323,AX$303))</f>
        <v/>
      </c>
      <c r="AY205" s="75" t="str">
        <f t="shared" ca="1" si="6"/>
        <v/>
      </c>
      <c r="AZ205" s="43" t="str">
        <f ca="1">IF($G205="","",TEXT(VLOOKUP($A205,Mitglieder!$C$24:$BG$323,AZ$303),"TT.MM.JJJJ"))</f>
        <v/>
      </c>
      <c r="BA205" s="43" t="str">
        <f ca="1">IF($G205="","",TEXT(VLOOKUP($A205,Mitglieder!$C$24:$BG$323,BA$303),"TT.MM.JJJJ"))</f>
        <v/>
      </c>
      <c r="BB205" s="43" t="str">
        <f ca="1">IF($G205="","",TEXT(VLOOKUP($A205,Mitglieder!$C$24:$BG$323,BB$303),"TT.MM.JJJJ"))</f>
        <v/>
      </c>
      <c r="BC205" s="43" t="str">
        <f ca="1">IF($G205="","",TEXT(VLOOKUP($A205,Mitglieder!$C$24:$BG$323,BC$303),"TT.MM.JJJJ"))</f>
        <v/>
      </c>
      <c r="BD205" s="75" t="str">
        <f t="shared" ca="1" si="7"/>
        <v/>
      </c>
      <c r="BE205" s="42" t="str">
        <f ca="1">IF($G205="","",VLOOKUP($A205,Mitglieder!$D$24:$BG$323,BE$303))</f>
        <v/>
      </c>
      <c r="BF205" s="42" t="str">
        <f ca="1">IF($G205="","",VLOOKUP($A205,Mitglieder!$D$24:$BG$323,BF$303))</f>
        <v/>
      </c>
      <c r="BH205" s="75" t="str">
        <f ca="1">IF(G205="","",AY205+'Details Verein'!$D$25)</f>
        <v/>
      </c>
    </row>
    <row r="206" spans="1:60" x14ac:dyDescent="0.35">
      <c r="A206" s="42">
        <v>206</v>
      </c>
      <c r="B206" s="42"/>
      <c r="C206" s="42">
        <f ca="1">VLOOKUP($A206,Mitglieder!$D$24:$BA$323,C$303)</f>
        <v>1.0299999999999967</v>
      </c>
      <c r="D206" s="42"/>
      <c r="E206" s="42" t="str">
        <f ca="1">IF($G206="","",VLOOKUP($A206,Mitglieder!$D$24:$BG$323,E$303))</f>
        <v/>
      </c>
      <c r="F206" s="54" t="str">
        <f ca="1">IF(OR(VLOOKUP($A206,Mitglieder!$D$24:$BG$323,F$303)="",$G206=""),"",VLOOKUP($A206,Mitglieder!$D$24:$BG$323,F$303))</f>
        <v/>
      </c>
      <c r="G206" s="72" t="str">
        <f ca="1">IF(C206/ROUND(C206,0)=1,VLOOKUP($A206,Mitglieder!$D$24:$BA$323,G$303),"")</f>
        <v/>
      </c>
      <c r="H206" s="42" t="str">
        <f ca="1">IF($G206="","",VLOOKUP($A206,Mitglieder!$D$24:$BG$323,H$303))</f>
        <v/>
      </c>
      <c r="I206" s="54" t="str">
        <f ca="1">IF(OR(VLOOKUP($A206,Mitglieder!$D$24:$BG$323,I$303)="",$G206=""),"",VLOOKUP($A206,Mitglieder!$D$24:$BG$323,I$303))</f>
        <v/>
      </c>
      <c r="J206" s="42" t="str">
        <f ca="1">IF($G206="","",VLOOKUP($A206,Mitglieder!$D$24:$BG$323,J$303))</f>
        <v/>
      </c>
      <c r="K206" s="54" t="str">
        <f ca="1">IF(OR(VLOOKUP($A206,Mitglieder!$D$24:$BG$323,K$303)="",$G206=""),"",VLOOKUP($A206,Mitglieder!$D$24:$BG$323,K$303))</f>
        <v/>
      </c>
      <c r="L206" s="42" t="str">
        <f ca="1">IF($G206="","",VLOOKUP($A206,Mitglieder!$D$24:$BG$323,L$303))</f>
        <v/>
      </c>
      <c r="M206" s="42" t="str">
        <f ca="1">IF($G206="","",VLOOKUP($A206,Mitglieder!$D$24:$BG$323,M$303))</f>
        <v/>
      </c>
      <c r="N206" s="42" t="str">
        <f ca="1">IF($G206="","",VLOOKUP($A206,Mitglieder!$D$24:$BG$323,N$303))</f>
        <v/>
      </c>
      <c r="O206" s="42" t="str">
        <f ca="1">IF($G206="","",VLOOKUP($A206,Mitglieder!$D$24:$BG$323,O$303))</f>
        <v/>
      </c>
      <c r="P206" s="42" t="str">
        <f ca="1">IF($G206="","",VLOOKUP($A206,Mitglieder!$D$24:$BG$323,P$303))</f>
        <v/>
      </c>
      <c r="Q206" s="42" t="str">
        <f ca="1">IF($G206="","",VLOOKUP($A206,Mitglieder!$D$24:$BG$323,Q$303))</f>
        <v/>
      </c>
      <c r="R206" s="54" t="str">
        <f ca="1">IF(OR(VLOOKUP($A206,Mitglieder!$D$24:$BG$323,R$303)="",$G206=""),"",VLOOKUP($A206,Mitglieder!$D$24:$BG$323,R$303))</f>
        <v/>
      </c>
      <c r="S206" s="43" t="str">
        <f ca="1">IF($G206="","",TEXT(VLOOKUP($A206,Mitglieder!$D$24:$BG$323,S$303),"TT.MM.JJJJ"))</f>
        <v/>
      </c>
      <c r="T206" s="43" t="str">
        <f ca="1">IF($G206="","",TEXT(VLOOKUP($A206,Mitglieder!$D$24:$BG$323,T$303),"TT.MM.JJJJ"))</f>
        <v/>
      </c>
      <c r="U206" s="43" t="str">
        <f ca="1">IF($G206="","",TEXT(VLOOKUP($A206,Mitglieder!$D$24:$BG$323,U$303),"TT.MM.JJJJ"))</f>
        <v/>
      </c>
      <c r="V206" s="54" t="str">
        <f ca="1">IF(OR(VLOOKUP($A206,Mitglieder!$D$24:$BG$323,V$303)="",$G206=""),"",VLOOKUP($A206,Mitglieder!$D$24:$BG$323,V$303))</f>
        <v/>
      </c>
      <c r="W206" s="54" t="str">
        <f ca="1">IF(OR(VLOOKUP($A206,Mitglieder!$D$24:$BG$323,W$303)="",$G206=""),"",VLOOKUP($A206,Mitglieder!$D$24:$BG$323,W$303))</f>
        <v/>
      </c>
      <c r="X206" s="54" t="str">
        <f ca="1">IF(OR(VLOOKUP($A206,Mitglieder!$D$24:$BG$323,X$303)="",$G206=""),"",VLOOKUP($A206,Mitglieder!$D$24:$BG$323,X$303))</f>
        <v/>
      </c>
      <c r="Y206" s="54" t="str">
        <f ca="1">IF(OR(VLOOKUP($A206,Mitglieder!$D$24:$BG$323,Y$303)="",$G206=""),"",VLOOKUP($A206,Mitglieder!$D$24:$BG$323,Y$303))</f>
        <v/>
      </c>
      <c r="Z206" s="54" t="str">
        <f ca="1">IF(OR(VLOOKUP($A206,Mitglieder!$D$24:$BG$323,Z$303)="",$G206=""),"",VLOOKUP($A206,Mitglieder!$D$24:$BG$323,Z$303))</f>
        <v/>
      </c>
      <c r="AA206" s="54" t="str">
        <f ca="1">IF(OR(VLOOKUP($A206,Mitglieder!$D$24:$BG$323,AA$303)="",$G206=""),"",VLOOKUP($A206,Mitglieder!$D$24:$BG$323,AA$303))</f>
        <v/>
      </c>
      <c r="AB206" s="54" t="str">
        <f ca="1">IF(OR(VLOOKUP($A206,Mitglieder!$D$24:$BG$323,AB$303)="",$G206=""),"",VLOOKUP($A206,Mitglieder!$D$24:$BG$323,AB$303))</f>
        <v/>
      </c>
      <c r="AC206" s="54" t="str">
        <f ca="1">IF(OR(VLOOKUP($A206,Mitglieder!$D$24:$BG$323,AC$303)="",$G206=""),"",VLOOKUP($A206,Mitglieder!$D$24:$BG$323,AC$303))</f>
        <v/>
      </c>
      <c r="AD206" s="54" t="str">
        <f ca="1">IF(OR(VLOOKUP($A206,Mitglieder!$D$24:$BG$323,AD$303)="",$G206=""),"",VLOOKUP($A206,Mitglieder!$D$24:$BG$323,AD$303))</f>
        <v/>
      </c>
      <c r="AE206" s="54" t="str">
        <f ca="1">IF(OR(VLOOKUP($A206,Mitglieder!$D$24:$BG$323,AE$303)="",$G206=""),"",VLOOKUP($A206,Mitglieder!$D$24:$BG$323,AE$303))</f>
        <v/>
      </c>
      <c r="AF206" s="54" t="str">
        <f ca="1">IF(OR(VLOOKUP($A206,Mitglieder!$D$24:$BG$323,AF$303)="",$G206=""),"",VLOOKUP($A206,Mitglieder!$D$24:$BG$323,AF$303))</f>
        <v/>
      </c>
      <c r="AG206" s="54" t="str">
        <f ca="1">IF(OR(VLOOKUP($A206,Mitglieder!$D$24:$BG$323,AG$303)="",$G206=""),"",VLOOKUP($A206,Mitglieder!$D$24:$BG$323,AG$303))</f>
        <v/>
      </c>
      <c r="AH206" s="54" t="str">
        <f ca="1">IF(OR(VLOOKUP($A206,Mitglieder!$D$24:$BG$323,AH$303)="",$G206=""),"",VLOOKUP($A206,Mitglieder!$D$24:$BG$323,AH$303))</f>
        <v/>
      </c>
      <c r="AI206" s="54" t="str">
        <f ca="1">IF(OR(VLOOKUP($A206,Mitglieder!$D$24:$BG$323,AI$303)="",$G206=""),"",VLOOKUP($A206,Mitglieder!$D$24:$BG$323,AI$303))</f>
        <v/>
      </c>
      <c r="AJ206" s="54" t="str">
        <f ca="1">IF(OR(VLOOKUP($A206,Mitglieder!$D$24:$BG$323,AJ$303)="",$G206=""),"",VLOOKUP($A206,Mitglieder!$D$24:$BG$323,AJ$303))</f>
        <v/>
      </c>
      <c r="AK206" s="54" t="str">
        <f ca="1">IF(OR(VLOOKUP($A206,Mitglieder!$D$24:$BG$323,AK$303)="",$G206=""),"",VLOOKUP($A206,Mitglieder!$D$24:$BG$323,AK$303))</f>
        <v/>
      </c>
      <c r="AL206" s="54" t="str">
        <f ca="1">IF(OR(VLOOKUP($A206,Mitglieder!$D$24:$BG$323,AL$303)="",$G206=""),"",VLOOKUP($A206,Mitglieder!$D$24:$BG$323,AL$303))</f>
        <v/>
      </c>
      <c r="AM206" s="42" t="str">
        <f ca="1">IF($G206="","",VLOOKUP($A206,Mitglieder!$D$24:$BG$323,AM$303))</f>
        <v/>
      </c>
      <c r="AN206" s="54" t="str">
        <f ca="1">IF(OR(VLOOKUP($A206,Mitglieder!$D$24:$BG$323,AN$303)="",$G206=""),"",VLOOKUP($A206,Mitglieder!$D$24:$BG$323,AN$303))</f>
        <v/>
      </c>
      <c r="AO206" s="43" t="str">
        <f ca="1">IF($G206="","",TEXT(VLOOKUP($A206,Mitglieder!$D$24:$BG$323,AO$303),"TT.MM.JJJJ"))</f>
        <v/>
      </c>
      <c r="AP206" s="42" t="str">
        <f ca="1">IF($G206="","",VLOOKUP($A206,Mitglieder!$D$24:$BG$323,AP$303))</f>
        <v/>
      </c>
      <c r="AQ206" s="45" t="str">
        <f ca="1">IF($G206="","",TEXT(VLOOKUP($A206,Mitglieder!$D$24:$BG$323,AQ$303),"0.00"))</f>
        <v/>
      </c>
      <c r="AR206" s="54" t="str">
        <f ca="1">IF(OR(VLOOKUP($A206,Mitglieder!$D$24:$BG$323,AR$303)="",$G206=""),"",VLOOKUP($A206,Mitglieder!$D$24:$BG$323,AR$303))</f>
        <v/>
      </c>
      <c r="AS206" s="45" t="str">
        <f ca="1">IF($G206="","",TEXT(VLOOKUP($A206,Mitglieder!$D$24:$BG$323,AS$303),"0.00"))</f>
        <v/>
      </c>
      <c r="AT206" s="54" t="str">
        <f ca="1">IF(OR(VLOOKUP($A206,Mitglieder!$D$24:$BG$323,AT$303)="",$G206=""),"",VLOOKUP($A206,Mitglieder!$D$24:$BG$323,AT$303))</f>
        <v/>
      </c>
      <c r="AU206" s="45" t="str">
        <f ca="1">IF($G206="","",TEXT(VLOOKUP($A206,Mitglieder!$D$24:$BG$323,AU$303),"0.00"))</f>
        <v/>
      </c>
      <c r="AV206" s="45" t="str">
        <f ca="1">IF($G206="","",TEXT(VLOOKUP($A206,Mitglieder!$D$24:$BG$323,AV$303),"0.00"))</f>
        <v/>
      </c>
      <c r="AW206" s="42" t="str">
        <f ca="1">IF($G206="","",VLOOKUP($A206,Mitglieder!$D$24:$BG$323,AW$303))</f>
        <v/>
      </c>
      <c r="AX206" s="54" t="str">
        <f ca="1">IF(OR(VLOOKUP($A206,Mitglieder!$D$24:$BG$323,AX$303)="",$G206=""),"",VLOOKUP($A206,Mitglieder!$D$24:$BG$323,AX$303))</f>
        <v/>
      </c>
      <c r="AY206" s="75" t="str">
        <f t="shared" ca="1" si="6"/>
        <v/>
      </c>
      <c r="AZ206" s="43" t="str">
        <f ca="1">IF($G206="","",TEXT(VLOOKUP($A206,Mitglieder!$C$24:$BG$323,AZ$303),"TT.MM.JJJJ"))</f>
        <v/>
      </c>
      <c r="BA206" s="43" t="str">
        <f ca="1">IF($G206="","",TEXT(VLOOKUP($A206,Mitglieder!$C$24:$BG$323,BA$303),"TT.MM.JJJJ"))</f>
        <v/>
      </c>
      <c r="BB206" s="43" t="str">
        <f ca="1">IF($G206="","",TEXT(VLOOKUP($A206,Mitglieder!$C$24:$BG$323,BB$303),"TT.MM.JJJJ"))</f>
        <v/>
      </c>
      <c r="BC206" s="43" t="str">
        <f ca="1">IF($G206="","",TEXT(VLOOKUP($A206,Mitglieder!$C$24:$BG$323,BC$303),"TT.MM.JJJJ"))</f>
        <v/>
      </c>
      <c r="BD206" s="75" t="str">
        <f t="shared" ca="1" si="7"/>
        <v/>
      </c>
      <c r="BE206" s="42" t="str">
        <f ca="1">IF($G206="","",VLOOKUP($A206,Mitglieder!$D$24:$BG$323,BE$303))</f>
        <v/>
      </c>
      <c r="BF206" s="42" t="str">
        <f ca="1">IF($G206="","",VLOOKUP($A206,Mitglieder!$D$24:$BG$323,BF$303))</f>
        <v/>
      </c>
      <c r="BH206" s="75" t="str">
        <f ca="1">IF(G206="","",AY206+'Details Verein'!$D$25)</f>
        <v/>
      </c>
    </row>
    <row r="207" spans="1:60" x14ac:dyDescent="0.35">
      <c r="A207" s="42">
        <v>207</v>
      </c>
      <c r="B207" s="42"/>
      <c r="C207" s="42">
        <f ca="1">VLOOKUP($A207,Mitglieder!$D$24:$BA$323,C$303)</f>
        <v>1.0299999999999967</v>
      </c>
      <c r="D207" s="42"/>
      <c r="E207" s="42" t="str">
        <f ca="1">IF($G207="","",VLOOKUP($A207,Mitglieder!$D$24:$BG$323,E$303))</f>
        <v/>
      </c>
      <c r="F207" s="54" t="str">
        <f ca="1">IF(OR(VLOOKUP($A207,Mitglieder!$D$24:$BG$323,F$303)="",$G207=""),"",VLOOKUP($A207,Mitglieder!$D$24:$BG$323,F$303))</f>
        <v/>
      </c>
      <c r="G207" s="72" t="str">
        <f ca="1">IF(C207/ROUND(C207,0)=1,VLOOKUP($A207,Mitglieder!$D$24:$BA$323,G$303),"")</f>
        <v/>
      </c>
      <c r="H207" s="42" t="str">
        <f ca="1">IF($G207="","",VLOOKUP($A207,Mitglieder!$D$24:$BG$323,H$303))</f>
        <v/>
      </c>
      <c r="I207" s="54" t="str">
        <f ca="1">IF(OR(VLOOKUP($A207,Mitglieder!$D$24:$BG$323,I$303)="",$G207=""),"",VLOOKUP($A207,Mitglieder!$D$24:$BG$323,I$303))</f>
        <v/>
      </c>
      <c r="J207" s="42" t="str">
        <f ca="1">IF($G207="","",VLOOKUP($A207,Mitglieder!$D$24:$BG$323,J$303))</f>
        <v/>
      </c>
      <c r="K207" s="54" t="str">
        <f ca="1">IF(OR(VLOOKUP($A207,Mitglieder!$D$24:$BG$323,K$303)="",$G207=""),"",VLOOKUP($A207,Mitglieder!$D$24:$BG$323,K$303))</f>
        <v/>
      </c>
      <c r="L207" s="42" t="str">
        <f ca="1">IF($G207="","",VLOOKUP($A207,Mitglieder!$D$24:$BG$323,L$303))</f>
        <v/>
      </c>
      <c r="M207" s="42" t="str">
        <f ca="1">IF($G207="","",VLOOKUP($A207,Mitglieder!$D$24:$BG$323,M$303))</f>
        <v/>
      </c>
      <c r="N207" s="42" t="str">
        <f ca="1">IF($G207="","",VLOOKUP($A207,Mitglieder!$D$24:$BG$323,N$303))</f>
        <v/>
      </c>
      <c r="O207" s="42" t="str">
        <f ca="1">IF($G207="","",VLOOKUP($A207,Mitglieder!$D$24:$BG$323,O$303))</f>
        <v/>
      </c>
      <c r="P207" s="42" t="str">
        <f ca="1">IF($G207="","",VLOOKUP($A207,Mitglieder!$D$24:$BG$323,P$303))</f>
        <v/>
      </c>
      <c r="Q207" s="42" t="str">
        <f ca="1">IF($G207="","",VLOOKUP($A207,Mitglieder!$D$24:$BG$323,Q$303))</f>
        <v/>
      </c>
      <c r="R207" s="54" t="str">
        <f ca="1">IF(OR(VLOOKUP($A207,Mitglieder!$D$24:$BG$323,R$303)="",$G207=""),"",VLOOKUP($A207,Mitglieder!$D$24:$BG$323,R$303))</f>
        <v/>
      </c>
      <c r="S207" s="43" t="str">
        <f ca="1">IF($G207="","",TEXT(VLOOKUP($A207,Mitglieder!$D$24:$BG$323,S$303),"TT.MM.JJJJ"))</f>
        <v/>
      </c>
      <c r="T207" s="43" t="str">
        <f ca="1">IF($G207="","",TEXT(VLOOKUP($A207,Mitglieder!$D$24:$BG$323,T$303),"TT.MM.JJJJ"))</f>
        <v/>
      </c>
      <c r="U207" s="43" t="str">
        <f ca="1">IF($G207="","",TEXT(VLOOKUP($A207,Mitglieder!$D$24:$BG$323,U$303),"TT.MM.JJJJ"))</f>
        <v/>
      </c>
      <c r="V207" s="54" t="str">
        <f ca="1">IF(OR(VLOOKUP($A207,Mitglieder!$D$24:$BG$323,V$303)="",$G207=""),"",VLOOKUP($A207,Mitglieder!$D$24:$BG$323,V$303))</f>
        <v/>
      </c>
      <c r="W207" s="54" t="str">
        <f ca="1">IF(OR(VLOOKUP($A207,Mitglieder!$D$24:$BG$323,W$303)="",$G207=""),"",VLOOKUP($A207,Mitglieder!$D$24:$BG$323,W$303))</f>
        <v/>
      </c>
      <c r="X207" s="54" t="str">
        <f ca="1">IF(OR(VLOOKUP($A207,Mitglieder!$D$24:$BG$323,X$303)="",$G207=""),"",VLOOKUP($A207,Mitglieder!$D$24:$BG$323,X$303))</f>
        <v/>
      </c>
      <c r="Y207" s="54" t="str">
        <f ca="1">IF(OR(VLOOKUP($A207,Mitglieder!$D$24:$BG$323,Y$303)="",$G207=""),"",VLOOKUP($A207,Mitglieder!$D$24:$BG$323,Y$303))</f>
        <v/>
      </c>
      <c r="Z207" s="54" t="str">
        <f ca="1">IF(OR(VLOOKUP($A207,Mitglieder!$D$24:$BG$323,Z$303)="",$G207=""),"",VLOOKUP($A207,Mitglieder!$D$24:$BG$323,Z$303))</f>
        <v/>
      </c>
      <c r="AA207" s="54" t="str">
        <f ca="1">IF(OR(VLOOKUP($A207,Mitglieder!$D$24:$BG$323,AA$303)="",$G207=""),"",VLOOKUP($A207,Mitglieder!$D$24:$BG$323,AA$303))</f>
        <v/>
      </c>
      <c r="AB207" s="54" t="str">
        <f ca="1">IF(OR(VLOOKUP($A207,Mitglieder!$D$24:$BG$323,AB$303)="",$G207=""),"",VLOOKUP($A207,Mitglieder!$D$24:$BG$323,AB$303))</f>
        <v/>
      </c>
      <c r="AC207" s="54" t="str">
        <f ca="1">IF(OR(VLOOKUP($A207,Mitglieder!$D$24:$BG$323,AC$303)="",$G207=""),"",VLOOKUP($A207,Mitglieder!$D$24:$BG$323,AC$303))</f>
        <v/>
      </c>
      <c r="AD207" s="54" t="str">
        <f ca="1">IF(OR(VLOOKUP($A207,Mitglieder!$D$24:$BG$323,AD$303)="",$G207=""),"",VLOOKUP($A207,Mitglieder!$D$24:$BG$323,AD$303))</f>
        <v/>
      </c>
      <c r="AE207" s="54" t="str">
        <f ca="1">IF(OR(VLOOKUP($A207,Mitglieder!$D$24:$BG$323,AE$303)="",$G207=""),"",VLOOKUP($A207,Mitglieder!$D$24:$BG$323,AE$303))</f>
        <v/>
      </c>
      <c r="AF207" s="54" t="str">
        <f ca="1">IF(OR(VLOOKUP($A207,Mitglieder!$D$24:$BG$323,AF$303)="",$G207=""),"",VLOOKUP($A207,Mitglieder!$D$24:$BG$323,AF$303))</f>
        <v/>
      </c>
      <c r="AG207" s="54" t="str">
        <f ca="1">IF(OR(VLOOKUP($A207,Mitglieder!$D$24:$BG$323,AG$303)="",$G207=""),"",VLOOKUP($A207,Mitglieder!$D$24:$BG$323,AG$303))</f>
        <v/>
      </c>
      <c r="AH207" s="54" t="str">
        <f ca="1">IF(OR(VLOOKUP($A207,Mitglieder!$D$24:$BG$323,AH$303)="",$G207=""),"",VLOOKUP($A207,Mitglieder!$D$24:$BG$323,AH$303))</f>
        <v/>
      </c>
      <c r="AI207" s="54" t="str">
        <f ca="1">IF(OR(VLOOKUP($A207,Mitglieder!$D$24:$BG$323,AI$303)="",$G207=""),"",VLOOKUP($A207,Mitglieder!$D$24:$BG$323,AI$303))</f>
        <v/>
      </c>
      <c r="AJ207" s="54" t="str">
        <f ca="1">IF(OR(VLOOKUP($A207,Mitglieder!$D$24:$BG$323,AJ$303)="",$G207=""),"",VLOOKUP($A207,Mitglieder!$D$24:$BG$323,AJ$303))</f>
        <v/>
      </c>
      <c r="AK207" s="54" t="str">
        <f ca="1">IF(OR(VLOOKUP($A207,Mitglieder!$D$24:$BG$323,AK$303)="",$G207=""),"",VLOOKUP($A207,Mitglieder!$D$24:$BG$323,AK$303))</f>
        <v/>
      </c>
      <c r="AL207" s="54" t="str">
        <f ca="1">IF(OR(VLOOKUP($A207,Mitglieder!$D$24:$BG$323,AL$303)="",$G207=""),"",VLOOKUP($A207,Mitglieder!$D$24:$BG$323,AL$303))</f>
        <v/>
      </c>
      <c r="AM207" s="42" t="str">
        <f ca="1">IF($G207="","",VLOOKUP($A207,Mitglieder!$D$24:$BG$323,AM$303))</f>
        <v/>
      </c>
      <c r="AN207" s="54" t="str">
        <f ca="1">IF(OR(VLOOKUP($A207,Mitglieder!$D$24:$BG$323,AN$303)="",$G207=""),"",VLOOKUP($A207,Mitglieder!$D$24:$BG$323,AN$303))</f>
        <v/>
      </c>
      <c r="AO207" s="43" t="str">
        <f ca="1">IF($G207="","",TEXT(VLOOKUP($A207,Mitglieder!$D$24:$BG$323,AO$303),"TT.MM.JJJJ"))</f>
        <v/>
      </c>
      <c r="AP207" s="42" t="str">
        <f ca="1">IF($G207="","",VLOOKUP($A207,Mitglieder!$D$24:$BG$323,AP$303))</f>
        <v/>
      </c>
      <c r="AQ207" s="45" t="str">
        <f ca="1">IF($G207="","",TEXT(VLOOKUP($A207,Mitglieder!$D$24:$BG$323,AQ$303),"0.00"))</f>
        <v/>
      </c>
      <c r="AR207" s="54" t="str">
        <f ca="1">IF(OR(VLOOKUP($A207,Mitglieder!$D$24:$BG$323,AR$303)="",$G207=""),"",VLOOKUP($A207,Mitglieder!$D$24:$BG$323,AR$303))</f>
        <v/>
      </c>
      <c r="AS207" s="45" t="str">
        <f ca="1">IF($G207="","",TEXT(VLOOKUP($A207,Mitglieder!$D$24:$BG$323,AS$303),"0.00"))</f>
        <v/>
      </c>
      <c r="AT207" s="54" t="str">
        <f ca="1">IF(OR(VLOOKUP($A207,Mitglieder!$D$24:$BG$323,AT$303)="",$G207=""),"",VLOOKUP($A207,Mitglieder!$D$24:$BG$323,AT$303))</f>
        <v/>
      </c>
      <c r="AU207" s="45" t="str">
        <f ca="1">IF($G207="","",TEXT(VLOOKUP($A207,Mitglieder!$D$24:$BG$323,AU$303),"0.00"))</f>
        <v/>
      </c>
      <c r="AV207" s="45" t="str">
        <f ca="1">IF($G207="","",TEXT(VLOOKUP($A207,Mitglieder!$D$24:$BG$323,AV$303),"0.00"))</f>
        <v/>
      </c>
      <c r="AW207" s="42" t="str">
        <f ca="1">IF($G207="","",VLOOKUP($A207,Mitglieder!$D$24:$BG$323,AW$303))</f>
        <v/>
      </c>
      <c r="AX207" s="54" t="str">
        <f ca="1">IF(OR(VLOOKUP($A207,Mitglieder!$D$24:$BG$323,AX$303)="",$G207=""),"",VLOOKUP($A207,Mitglieder!$D$24:$BG$323,AX$303))</f>
        <v/>
      </c>
      <c r="AY207" s="75" t="str">
        <f t="shared" ca="1" si="6"/>
        <v/>
      </c>
      <c r="AZ207" s="43" t="str">
        <f ca="1">IF($G207="","",TEXT(VLOOKUP($A207,Mitglieder!$C$24:$BG$323,AZ$303),"TT.MM.JJJJ"))</f>
        <v/>
      </c>
      <c r="BA207" s="43" t="str">
        <f ca="1">IF($G207="","",TEXT(VLOOKUP($A207,Mitglieder!$C$24:$BG$323,BA$303),"TT.MM.JJJJ"))</f>
        <v/>
      </c>
      <c r="BB207" s="43" t="str">
        <f ca="1">IF($G207="","",TEXT(VLOOKUP($A207,Mitglieder!$C$24:$BG$323,BB$303),"TT.MM.JJJJ"))</f>
        <v/>
      </c>
      <c r="BC207" s="43" t="str">
        <f ca="1">IF($G207="","",TEXT(VLOOKUP($A207,Mitglieder!$C$24:$BG$323,BC$303),"TT.MM.JJJJ"))</f>
        <v/>
      </c>
      <c r="BD207" s="75" t="str">
        <f t="shared" ca="1" si="7"/>
        <v/>
      </c>
      <c r="BE207" s="42" t="str">
        <f ca="1">IF($G207="","",VLOOKUP($A207,Mitglieder!$D$24:$BG$323,BE$303))</f>
        <v/>
      </c>
      <c r="BF207" s="42" t="str">
        <f ca="1">IF($G207="","",VLOOKUP($A207,Mitglieder!$D$24:$BG$323,BF$303))</f>
        <v/>
      </c>
      <c r="BH207" s="75" t="str">
        <f ca="1">IF(G207="","",AY207+'Details Verein'!$D$25)</f>
        <v/>
      </c>
    </row>
    <row r="208" spans="1:60" x14ac:dyDescent="0.35">
      <c r="A208" s="42">
        <v>208</v>
      </c>
      <c r="B208" s="42"/>
      <c r="C208" s="42">
        <f ca="1">VLOOKUP($A208,Mitglieder!$D$24:$BA$323,C$303)</f>
        <v>1.0299999999999967</v>
      </c>
      <c r="D208" s="42"/>
      <c r="E208" s="42" t="str">
        <f ca="1">IF($G208="","",VLOOKUP($A208,Mitglieder!$D$24:$BG$323,E$303))</f>
        <v/>
      </c>
      <c r="F208" s="54" t="str">
        <f ca="1">IF(OR(VLOOKUP($A208,Mitglieder!$D$24:$BG$323,F$303)="",$G208=""),"",VLOOKUP($A208,Mitglieder!$D$24:$BG$323,F$303))</f>
        <v/>
      </c>
      <c r="G208" s="72" t="str">
        <f ca="1">IF(C208/ROUND(C208,0)=1,VLOOKUP($A208,Mitglieder!$D$24:$BA$323,G$303),"")</f>
        <v/>
      </c>
      <c r="H208" s="42" t="str">
        <f ca="1">IF($G208="","",VLOOKUP($A208,Mitglieder!$D$24:$BG$323,H$303))</f>
        <v/>
      </c>
      <c r="I208" s="54" t="str">
        <f ca="1">IF(OR(VLOOKUP($A208,Mitglieder!$D$24:$BG$323,I$303)="",$G208=""),"",VLOOKUP($A208,Mitglieder!$D$24:$BG$323,I$303))</f>
        <v/>
      </c>
      <c r="J208" s="42" t="str">
        <f ca="1">IF($G208="","",VLOOKUP($A208,Mitglieder!$D$24:$BG$323,J$303))</f>
        <v/>
      </c>
      <c r="K208" s="54" t="str">
        <f ca="1">IF(OR(VLOOKUP($A208,Mitglieder!$D$24:$BG$323,K$303)="",$G208=""),"",VLOOKUP($A208,Mitglieder!$D$24:$BG$323,K$303))</f>
        <v/>
      </c>
      <c r="L208" s="42" t="str">
        <f ca="1">IF($G208="","",VLOOKUP($A208,Mitglieder!$D$24:$BG$323,L$303))</f>
        <v/>
      </c>
      <c r="M208" s="42" t="str">
        <f ca="1">IF($G208="","",VLOOKUP($A208,Mitglieder!$D$24:$BG$323,M$303))</f>
        <v/>
      </c>
      <c r="N208" s="42" t="str">
        <f ca="1">IF($G208="","",VLOOKUP($A208,Mitglieder!$D$24:$BG$323,N$303))</f>
        <v/>
      </c>
      <c r="O208" s="42" t="str">
        <f ca="1">IF($G208="","",VLOOKUP($A208,Mitglieder!$D$24:$BG$323,O$303))</f>
        <v/>
      </c>
      <c r="P208" s="42" t="str">
        <f ca="1">IF($G208="","",VLOOKUP($A208,Mitglieder!$D$24:$BG$323,P$303))</f>
        <v/>
      </c>
      <c r="Q208" s="42" t="str">
        <f ca="1">IF($G208="","",VLOOKUP($A208,Mitglieder!$D$24:$BG$323,Q$303))</f>
        <v/>
      </c>
      <c r="R208" s="54" t="str">
        <f ca="1">IF(OR(VLOOKUP($A208,Mitglieder!$D$24:$BG$323,R$303)="",$G208=""),"",VLOOKUP($A208,Mitglieder!$D$24:$BG$323,R$303))</f>
        <v/>
      </c>
      <c r="S208" s="43" t="str">
        <f ca="1">IF($G208="","",TEXT(VLOOKUP($A208,Mitglieder!$D$24:$BG$323,S$303),"TT.MM.JJJJ"))</f>
        <v/>
      </c>
      <c r="T208" s="43" t="str">
        <f ca="1">IF($G208="","",TEXT(VLOOKUP($A208,Mitglieder!$D$24:$BG$323,T$303),"TT.MM.JJJJ"))</f>
        <v/>
      </c>
      <c r="U208" s="43" t="str">
        <f ca="1">IF($G208="","",TEXT(VLOOKUP($A208,Mitglieder!$D$24:$BG$323,U$303),"TT.MM.JJJJ"))</f>
        <v/>
      </c>
      <c r="V208" s="54" t="str">
        <f ca="1">IF(OR(VLOOKUP($A208,Mitglieder!$D$24:$BG$323,V$303)="",$G208=""),"",VLOOKUP($A208,Mitglieder!$D$24:$BG$323,V$303))</f>
        <v/>
      </c>
      <c r="W208" s="54" t="str">
        <f ca="1">IF(OR(VLOOKUP($A208,Mitglieder!$D$24:$BG$323,W$303)="",$G208=""),"",VLOOKUP($A208,Mitglieder!$D$24:$BG$323,W$303))</f>
        <v/>
      </c>
      <c r="X208" s="54" t="str">
        <f ca="1">IF(OR(VLOOKUP($A208,Mitglieder!$D$24:$BG$323,X$303)="",$G208=""),"",VLOOKUP($A208,Mitglieder!$D$24:$BG$323,X$303))</f>
        <v/>
      </c>
      <c r="Y208" s="54" t="str">
        <f ca="1">IF(OR(VLOOKUP($A208,Mitglieder!$D$24:$BG$323,Y$303)="",$G208=""),"",VLOOKUP($A208,Mitglieder!$D$24:$BG$323,Y$303))</f>
        <v/>
      </c>
      <c r="Z208" s="54" t="str">
        <f ca="1">IF(OR(VLOOKUP($A208,Mitglieder!$D$24:$BG$323,Z$303)="",$G208=""),"",VLOOKUP($A208,Mitglieder!$D$24:$BG$323,Z$303))</f>
        <v/>
      </c>
      <c r="AA208" s="54" t="str">
        <f ca="1">IF(OR(VLOOKUP($A208,Mitglieder!$D$24:$BG$323,AA$303)="",$G208=""),"",VLOOKUP($A208,Mitglieder!$D$24:$BG$323,AA$303))</f>
        <v/>
      </c>
      <c r="AB208" s="54" t="str">
        <f ca="1">IF(OR(VLOOKUP($A208,Mitglieder!$D$24:$BG$323,AB$303)="",$G208=""),"",VLOOKUP($A208,Mitglieder!$D$24:$BG$323,AB$303))</f>
        <v/>
      </c>
      <c r="AC208" s="54" t="str">
        <f ca="1">IF(OR(VLOOKUP($A208,Mitglieder!$D$24:$BG$323,AC$303)="",$G208=""),"",VLOOKUP($A208,Mitglieder!$D$24:$BG$323,AC$303))</f>
        <v/>
      </c>
      <c r="AD208" s="54" t="str">
        <f ca="1">IF(OR(VLOOKUP($A208,Mitglieder!$D$24:$BG$323,AD$303)="",$G208=""),"",VLOOKUP($A208,Mitglieder!$D$24:$BG$323,AD$303))</f>
        <v/>
      </c>
      <c r="AE208" s="54" t="str">
        <f ca="1">IF(OR(VLOOKUP($A208,Mitglieder!$D$24:$BG$323,AE$303)="",$G208=""),"",VLOOKUP($A208,Mitglieder!$D$24:$BG$323,AE$303))</f>
        <v/>
      </c>
      <c r="AF208" s="54" t="str">
        <f ca="1">IF(OR(VLOOKUP($A208,Mitglieder!$D$24:$BG$323,AF$303)="",$G208=""),"",VLOOKUP($A208,Mitglieder!$D$24:$BG$323,AF$303))</f>
        <v/>
      </c>
      <c r="AG208" s="54" t="str">
        <f ca="1">IF(OR(VLOOKUP($A208,Mitglieder!$D$24:$BG$323,AG$303)="",$G208=""),"",VLOOKUP($A208,Mitglieder!$D$24:$BG$323,AG$303))</f>
        <v/>
      </c>
      <c r="AH208" s="54" t="str">
        <f ca="1">IF(OR(VLOOKUP($A208,Mitglieder!$D$24:$BG$323,AH$303)="",$G208=""),"",VLOOKUP($A208,Mitglieder!$D$24:$BG$323,AH$303))</f>
        <v/>
      </c>
      <c r="AI208" s="54" t="str">
        <f ca="1">IF(OR(VLOOKUP($A208,Mitglieder!$D$24:$BG$323,AI$303)="",$G208=""),"",VLOOKUP($A208,Mitglieder!$D$24:$BG$323,AI$303))</f>
        <v/>
      </c>
      <c r="AJ208" s="54" t="str">
        <f ca="1">IF(OR(VLOOKUP($A208,Mitglieder!$D$24:$BG$323,AJ$303)="",$G208=""),"",VLOOKUP($A208,Mitglieder!$D$24:$BG$323,AJ$303))</f>
        <v/>
      </c>
      <c r="AK208" s="54" t="str">
        <f ca="1">IF(OR(VLOOKUP($A208,Mitglieder!$D$24:$BG$323,AK$303)="",$G208=""),"",VLOOKUP($A208,Mitglieder!$D$24:$BG$323,AK$303))</f>
        <v/>
      </c>
      <c r="AL208" s="54" t="str">
        <f ca="1">IF(OR(VLOOKUP($A208,Mitglieder!$D$24:$BG$323,AL$303)="",$G208=""),"",VLOOKUP($A208,Mitglieder!$D$24:$BG$323,AL$303))</f>
        <v/>
      </c>
      <c r="AM208" s="42" t="str">
        <f ca="1">IF($G208="","",VLOOKUP($A208,Mitglieder!$D$24:$BG$323,AM$303))</f>
        <v/>
      </c>
      <c r="AN208" s="54" t="str">
        <f ca="1">IF(OR(VLOOKUP($A208,Mitglieder!$D$24:$BG$323,AN$303)="",$G208=""),"",VLOOKUP($A208,Mitglieder!$D$24:$BG$323,AN$303))</f>
        <v/>
      </c>
      <c r="AO208" s="43" t="str">
        <f ca="1">IF($G208="","",TEXT(VLOOKUP($A208,Mitglieder!$D$24:$BG$323,AO$303),"TT.MM.JJJJ"))</f>
        <v/>
      </c>
      <c r="AP208" s="42" t="str">
        <f ca="1">IF($G208="","",VLOOKUP($A208,Mitglieder!$D$24:$BG$323,AP$303))</f>
        <v/>
      </c>
      <c r="AQ208" s="45" t="str">
        <f ca="1">IF($G208="","",TEXT(VLOOKUP($A208,Mitglieder!$D$24:$BG$323,AQ$303),"0.00"))</f>
        <v/>
      </c>
      <c r="AR208" s="54" t="str">
        <f ca="1">IF(OR(VLOOKUP($A208,Mitglieder!$D$24:$BG$323,AR$303)="",$G208=""),"",VLOOKUP($A208,Mitglieder!$D$24:$BG$323,AR$303))</f>
        <v/>
      </c>
      <c r="AS208" s="45" t="str">
        <f ca="1">IF($G208="","",TEXT(VLOOKUP($A208,Mitglieder!$D$24:$BG$323,AS$303),"0.00"))</f>
        <v/>
      </c>
      <c r="AT208" s="54" t="str">
        <f ca="1">IF(OR(VLOOKUP($A208,Mitglieder!$D$24:$BG$323,AT$303)="",$G208=""),"",VLOOKUP($A208,Mitglieder!$D$24:$BG$323,AT$303))</f>
        <v/>
      </c>
      <c r="AU208" s="45" t="str">
        <f ca="1">IF($G208="","",TEXT(VLOOKUP($A208,Mitglieder!$D$24:$BG$323,AU$303),"0.00"))</f>
        <v/>
      </c>
      <c r="AV208" s="45" t="str">
        <f ca="1">IF($G208="","",TEXT(VLOOKUP($A208,Mitglieder!$D$24:$BG$323,AV$303),"0.00"))</f>
        <v/>
      </c>
      <c r="AW208" s="42" t="str">
        <f ca="1">IF($G208="","",VLOOKUP($A208,Mitglieder!$D$24:$BG$323,AW$303))</f>
        <v/>
      </c>
      <c r="AX208" s="54" t="str">
        <f ca="1">IF(OR(VLOOKUP($A208,Mitglieder!$D$24:$BG$323,AX$303)="",$G208=""),"",VLOOKUP($A208,Mitglieder!$D$24:$BG$323,AX$303))</f>
        <v/>
      </c>
      <c r="AY208" s="75" t="str">
        <f t="shared" ca="1" si="6"/>
        <v/>
      </c>
      <c r="AZ208" s="43" t="str">
        <f ca="1">IF($G208="","",TEXT(VLOOKUP($A208,Mitglieder!$C$24:$BG$323,AZ$303),"TT.MM.JJJJ"))</f>
        <v/>
      </c>
      <c r="BA208" s="43" t="str">
        <f ca="1">IF($G208="","",TEXT(VLOOKUP($A208,Mitglieder!$C$24:$BG$323,BA$303),"TT.MM.JJJJ"))</f>
        <v/>
      </c>
      <c r="BB208" s="43" t="str">
        <f ca="1">IF($G208="","",TEXT(VLOOKUP($A208,Mitglieder!$C$24:$BG$323,BB$303),"TT.MM.JJJJ"))</f>
        <v/>
      </c>
      <c r="BC208" s="43" t="str">
        <f ca="1">IF($G208="","",TEXT(VLOOKUP($A208,Mitglieder!$C$24:$BG$323,BC$303),"TT.MM.JJJJ"))</f>
        <v/>
      </c>
      <c r="BD208" s="75" t="str">
        <f t="shared" ca="1" si="7"/>
        <v/>
      </c>
      <c r="BE208" s="42" t="str">
        <f ca="1">IF($G208="","",VLOOKUP($A208,Mitglieder!$D$24:$BG$323,BE$303))</f>
        <v/>
      </c>
      <c r="BF208" s="42" t="str">
        <f ca="1">IF($G208="","",VLOOKUP($A208,Mitglieder!$D$24:$BG$323,BF$303))</f>
        <v/>
      </c>
      <c r="BH208" s="75" t="str">
        <f ca="1">IF(G208="","",AY208+'Details Verein'!$D$25)</f>
        <v/>
      </c>
    </row>
    <row r="209" spans="1:60" x14ac:dyDescent="0.35">
      <c r="A209" s="42">
        <v>209</v>
      </c>
      <c r="B209" s="42"/>
      <c r="C209" s="42">
        <f ca="1">VLOOKUP($A209,Mitglieder!$D$24:$BA$323,C$303)</f>
        <v>1.0299999999999967</v>
      </c>
      <c r="D209" s="42"/>
      <c r="E209" s="42" t="str">
        <f ca="1">IF($G209="","",VLOOKUP($A209,Mitglieder!$D$24:$BG$323,E$303))</f>
        <v/>
      </c>
      <c r="F209" s="54" t="str">
        <f ca="1">IF(OR(VLOOKUP($A209,Mitglieder!$D$24:$BG$323,F$303)="",$G209=""),"",VLOOKUP($A209,Mitglieder!$D$24:$BG$323,F$303))</f>
        <v/>
      </c>
      <c r="G209" s="72" t="str">
        <f ca="1">IF(C209/ROUND(C209,0)=1,VLOOKUP($A209,Mitglieder!$D$24:$BA$323,G$303),"")</f>
        <v/>
      </c>
      <c r="H209" s="42" t="str">
        <f ca="1">IF($G209="","",VLOOKUP($A209,Mitglieder!$D$24:$BG$323,H$303))</f>
        <v/>
      </c>
      <c r="I209" s="54" t="str">
        <f ca="1">IF(OR(VLOOKUP($A209,Mitglieder!$D$24:$BG$323,I$303)="",$G209=""),"",VLOOKUP($A209,Mitglieder!$D$24:$BG$323,I$303))</f>
        <v/>
      </c>
      <c r="J209" s="42" t="str">
        <f ca="1">IF($G209="","",VLOOKUP($A209,Mitglieder!$D$24:$BG$323,J$303))</f>
        <v/>
      </c>
      <c r="K209" s="54" t="str">
        <f ca="1">IF(OR(VLOOKUP($A209,Mitglieder!$D$24:$BG$323,K$303)="",$G209=""),"",VLOOKUP($A209,Mitglieder!$D$24:$BG$323,K$303))</f>
        <v/>
      </c>
      <c r="L209" s="42" t="str">
        <f ca="1">IF($G209="","",VLOOKUP($A209,Mitglieder!$D$24:$BG$323,L$303))</f>
        <v/>
      </c>
      <c r="M209" s="42" t="str">
        <f ca="1">IF($G209="","",VLOOKUP($A209,Mitglieder!$D$24:$BG$323,M$303))</f>
        <v/>
      </c>
      <c r="N209" s="42" t="str">
        <f ca="1">IF($G209="","",VLOOKUP($A209,Mitglieder!$D$24:$BG$323,N$303))</f>
        <v/>
      </c>
      <c r="O209" s="42" t="str">
        <f ca="1">IF($G209="","",VLOOKUP($A209,Mitglieder!$D$24:$BG$323,O$303))</f>
        <v/>
      </c>
      <c r="P209" s="42" t="str">
        <f ca="1">IF($G209="","",VLOOKUP($A209,Mitglieder!$D$24:$BG$323,P$303))</f>
        <v/>
      </c>
      <c r="Q209" s="42" t="str">
        <f ca="1">IF($G209="","",VLOOKUP($A209,Mitglieder!$D$24:$BG$323,Q$303))</f>
        <v/>
      </c>
      <c r="R209" s="54" t="str">
        <f ca="1">IF(OR(VLOOKUP($A209,Mitglieder!$D$24:$BG$323,R$303)="",$G209=""),"",VLOOKUP($A209,Mitglieder!$D$24:$BG$323,R$303))</f>
        <v/>
      </c>
      <c r="S209" s="43" t="str">
        <f ca="1">IF($G209="","",TEXT(VLOOKUP($A209,Mitglieder!$D$24:$BG$323,S$303),"TT.MM.JJJJ"))</f>
        <v/>
      </c>
      <c r="T209" s="43" t="str">
        <f ca="1">IF($G209="","",TEXT(VLOOKUP($A209,Mitglieder!$D$24:$BG$323,T$303),"TT.MM.JJJJ"))</f>
        <v/>
      </c>
      <c r="U209" s="43" t="str">
        <f ca="1">IF($G209="","",TEXT(VLOOKUP($A209,Mitglieder!$D$24:$BG$323,U$303),"TT.MM.JJJJ"))</f>
        <v/>
      </c>
      <c r="V209" s="54" t="str">
        <f ca="1">IF(OR(VLOOKUP($A209,Mitglieder!$D$24:$BG$323,V$303)="",$G209=""),"",VLOOKUP($A209,Mitglieder!$D$24:$BG$323,V$303))</f>
        <v/>
      </c>
      <c r="W209" s="54" t="str">
        <f ca="1">IF(OR(VLOOKUP($A209,Mitglieder!$D$24:$BG$323,W$303)="",$G209=""),"",VLOOKUP($A209,Mitglieder!$D$24:$BG$323,W$303))</f>
        <v/>
      </c>
      <c r="X209" s="54" t="str">
        <f ca="1">IF(OR(VLOOKUP($A209,Mitglieder!$D$24:$BG$323,X$303)="",$G209=""),"",VLOOKUP($A209,Mitglieder!$D$24:$BG$323,X$303))</f>
        <v/>
      </c>
      <c r="Y209" s="54" t="str">
        <f ca="1">IF(OR(VLOOKUP($A209,Mitglieder!$D$24:$BG$323,Y$303)="",$G209=""),"",VLOOKUP($A209,Mitglieder!$D$24:$BG$323,Y$303))</f>
        <v/>
      </c>
      <c r="Z209" s="54" t="str">
        <f ca="1">IF(OR(VLOOKUP($A209,Mitglieder!$D$24:$BG$323,Z$303)="",$G209=""),"",VLOOKUP($A209,Mitglieder!$D$24:$BG$323,Z$303))</f>
        <v/>
      </c>
      <c r="AA209" s="54" t="str">
        <f ca="1">IF(OR(VLOOKUP($A209,Mitglieder!$D$24:$BG$323,AA$303)="",$G209=""),"",VLOOKUP($A209,Mitglieder!$D$24:$BG$323,AA$303))</f>
        <v/>
      </c>
      <c r="AB209" s="54" t="str">
        <f ca="1">IF(OR(VLOOKUP($A209,Mitglieder!$D$24:$BG$323,AB$303)="",$G209=""),"",VLOOKUP($A209,Mitglieder!$D$24:$BG$323,AB$303))</f>
        <v/>
      </c>
      <c r="AC209" s="54" t="str">
        <f ca="1">IF(OR(VLOOKUP($A209,Mitglieder!$D$24:$BG$323,AC$303)="",$G209=""),"",VLOOKUP($A209,Mitglieder!$D$24:$BG$323,AC$303))</f>
        <v/>
      </c>
      <c r="AD209" s="54" t="str">
        <f ca="1">IF(OR(VLOOKUP($A209,Mitglieder!$D$24:$BG$323,AD$303)="",$G209=""),"",VLOOKUP($A209,Mitglieder!$D$24:$BG$323,AD$303))</f>
        <v/>
      </c>
      <c r="AE209" s="54" t="str">
        <f ca="1">IF(OR(VLOOKUP($A209,Mitglieder!$D$24:$BG$323,AE$303)="",$G209=""),"",VLOOKUP($A209,Mitglieder!$D$24:$BG$323,AE$303))</f>
        <v/>
      </c>
      <c r="AF209" s="54" t="str">
        <f ca="1">IF(OR(VLOOKUP($A209,Mitglieder!$D$24:$BG$323,AF$303)="",$G209=""),"",VLOOKUP($A209,Mitglieder!$D$24:$BG$323,AF$303))</f>
        <v/>
      </c>
      <c r="AG209" s="54" t="str">
        <f ca="1">IF(OR(VLOOKUP($A209,Mitglieder!$D$24:$BG$323,AG$303)="",$G209=""),"",VLOOKUP($A209,Mitglieder!$D$24:$BG$323,AG$303))</f>
        <v/>
      </c>
      <c r="AH209" s="54" t="str">
        <f ca="1">IF(OR(VLOOKUP($A209,Mitglieder!$D$24:$BG$323,AH$303)="",$G209=""),"",VLOOKUP($A209,Mitglieder!$D$24:$BG$323,AH$303))</f>
        <v/>
      </c>
      <c r="AI209" s="54" t="str">
        <f ca="1">IF(OR(VLOOKUP($A209,Mitglieder!$D$24:$BG$323,AI$303)="",$G209=""),"",VLOOKUP($A209,Mitglieder!$D$24:$BG$323,AI$303))</f>
        <v/>
      </c>
      <c r="AJ209" s="54" t="str">
        <f ca="1">IF(OR(VLOOKUP($A209,Mitglieder!$D$24:$BG$323,AJ$303)="",$G209=""),"",VLOOKUP($A209,Mitglieder!$D$24:$BG$323,AJ$303))</f>
        <v/>
      </c>
      <c r="AK209" s="54" t="str">
        <f ca="1">IF(OR(VLOOKUP($A209,Mitglieder!$D$24:$BG$323,AK$303)="",$G209=""),"",VLOOKUP($A209,Mitglieder!$D$24:$BG$323,AK$303))</f>
        <v/>
      </c>
      <c r="AL209" s="54" t="str">
        <f ca="1">IF(OR(VLOOKUP($A209,Mitglieder!$D$24:$BG$323,AL$303)="",$G209=""),"",VLOOKUP($A209,Mitglieder!$D$24:$BG$323,AL$303))</f>
        <v/>
      </c>
      <c r="AM209" s="42" t="str">
        <f ca="1">IF($G209="","",VLOOKUP($A209,Mitglieder!$D$24:$BG$323,AM$303))</f>
        <v/>
      </c>
      <c r="AN209" s="54" t="str">
        <f ca="1">IF(OR(VLOOKUP($A209,Mitglieder!$D$24:$BG$323,AN$303)="",$G209=""),"",VLOOKUP($A209,Mitglieder!$D$24:$BG$323,AN$303))</f>
        <v/>
      </c>
      <c r="AO209" s="43" t="str">
        <f ca="1">IF($G209="","",TEXT(VLOOKUP($A209,Mitglieder!$D$24:$BG$323,AO$303),"TT.MM.JJJJ"))</f>
        <v/>
      </c>
      <c r="AP209" s="42" t="str">
        <f ca="1">IF($G209="","",VLOOKUP($A209,Mitglieder!$D$24:$BG$323,AP$303))</f>
        <v/>
      </c>
      <c r="AQ209" s="45" t="str">
        <f ca="1">IF($G209="","",TEXT(VLOOKUP($A209,Mitglieder!$D$24:$BG$323,AQ$303),"0.00"))</f>
        <v/>
      </c>
      <c r="AR209" s="54" t="str">
        <f ca="1">IF(OR(VLOOKUP($A209,Mitglieder!$D$24:$BG$323,AR$303)="",$G209=""),"",VLOOKUP($A209,Mitglieder!$D$24:$BG$323,AR$303))</f>
        <v/>
      </c>
      <c r="AS209" s="45" t="str">
        <f ca="1">IF($G209="","",TEXT(VLOOKUP($A209,Mitglieder!$D$24:$BG$323,AS$303),"0.00"))</f>
        <v/>
      </c>
      <c r="AT209" s="54" t="str">
        <f ca="1">IF(OR(VLOOKUP($A209,Mitglieder!$D$24:$BG$323,AT$303)="",$G209=""),"",VLOOKUP($A209,Mitglieder!$D$24:$BG$323,AT$303))</f>
        <v/>
      </c>
      <c r="AU209" s="45" t="str">
        <f ca="1">IF($G209="","",TEXT(VLOOKUP($A209,Mitglieder!$D$24:$BG$323,AU$303),"0.00"))</f>
        <v/>
      </c>
      <c r="AV209" s="45" t="str">
        <f ca="1">IF($G209="","",TEXT(VLOOKUP($A209,Mitglieder!$D$24:$BG$323,AV$303),"0.00"))</f>
        <v/>
      </c>
      <c r="AW209" s="42" t="str">
        <f ca="1">IF($G209="","",VLOOKUP($A209,Mitglieder!$D$24:$BG$323,AW$303))</f>
        <v/>
      </c>
      <c r="AX209" s="54" t="str">
        <f ca="1">IF(OR(VLOOKUP($A209,Mitglieder!$D$24:$BG$323,AX$303)="",$G209=""),"",VLOOKUP($A209,Mitglieder!$D$24:$BG$323,AX$303))</f>
        <v/>
      </c>
      <c r="AY209" s="75" t="str">
        <f t="shared" ca="1" si="6"/>
        <v/>
      </c>
      <c r="AZ209" s="43" t="str">
        <f ca="1">IF($G209="","",TEXT(VLOOKUP($A209,Mitglieder!$C$24:$BG$323,AZ$303),"TT.MM.JJJJ"))</f>
        <v/>
      </c>
      <c r="BA209" s="43" t="str">
        <f ca="1">IF($G209="","",TEXT(VLOOKUP($A209,Mitglieder!$C$24:$BG$323,BA$303),"TT.MM.JJJJ"))</f>
        <v/>
      </c>
      <c r="BB209" s="43" t="str">
        <f ca="1">IF($G209="","",TEXT(VLOOKUP($A209,Mitglieder!$C$24:$BG$323,BB$303),"TT.MM.JJJJ"))</f>
        <v/>
      </c>
      <c r="BC209" s="43" t="str">
        <f ca="1">IF($G209="","",TEXT(VLOOKUP($A209,Mitglieder!$C$24:$BG$323,BC$303),"TT.MM.JJJJ"))</f>
        <v/>
      </c>
      <c r="BD209" s="75" t="str">
        <f t="shared" ca="1" si="7"/>
        <v/>
      </c>
      <c r="BE209" s="42" t="str">
        <f ca="1">IF($G209="","",VLOOKUP($A209,Mitglieder!$D$24:$BG$323,BE$303))</f>
        <v/>
      </c>
      <c r="BF209" s="42" t="str">
        <f ca="1">IF($G209="","",VLOOKUP($A209,Mitglieder!$D$24:$BG$323,BF$303))</f>
        <v/>
      </c>
      <c r="BH209" s="75" t="str">
        <f ca="1">IF(G209="","",AY209+'Details Verein'!$D$25)</f>
        <v/>
      </c>
    </row>
    <row r="210" spans="1:60" x14ac:dyDescent="0.35">
      <c r="A210" s="42">
        <v>210</v>
      </c>
      <c r="B210" s="42"/>
      <c r="C210" s="42">
        <f ca="1">VLOOKUP($A210,Mitglieder!$D$24:$BA$323,C$303)</f>
        <v>1.0299999999999967</v>
      </c>
      <c r="D210" s="42"/>
      <c r="E210" s="42" t="str">
        <f ca="1">IF($G210="","",VLOOKUP($A210,Mitglieder!$D$24:$BG$323,E$303))</f>
        <v/>
      </c>
      <c r="F210" s="54" t="str">
        <f ca="1">IF(OR(VLOOKUP($A210,Mitglieder!$D$24:$BG$323,F$303)="",$G210=""),"",VLOOKUP($A210,Mitglieder!$D$24:$BG$323,F$303))</f>
        <v/>
      </c>
      <c r="G210" s="72" t="str">
        <f ca="1">IF(C210/ROUND(C210,0)=1,VLOOKUP($A210,Mitglieder!$D$24:$BA$323,G$303),"")</f>
        <v/>
      </c>
      <c r="H210" s="42" t="str">
        <f ca="1">IF($G210="","",VLOOKUP($A210,Mitglieder!$D$24:$BG$323,H$303))</f>
        <v/>
      </c>
      <c r="I210" s="54" t="str">
        <f ca="1">IF(OR(VLOOKUP($A210,Mitglieder!$D$24:$BG$323,I$303)="",$G210=""),"",VLOOKUP($A210,Mitglieder!$D$24:$BG$323,I$303))</f>
        <v/>
      </c>
      <c r="J210" s="42" t="str">
        <f ca="1">IF($G210="","",VLOOKUP($A210,Mitglieder!$D$24:$BG$323,J$303))</f>
        <v/>
      </c>
      <c r="K210" s="54" t="str">
        <f ca="1">IF(OR(VLOOKUP($A210,Mitglieder!$D$24:$BG$323,K$303)="",$G210=""),"",VLOOKUP($A210,Mitglieder!$D$24:$BG$323,K$303))</f>
        <v/>
      </c>
      <c r="L210" s="42" t="str">
        <f ca="1">IF($G210="","",VLOOKUP($A210,Mitglieder!$D$24:$BG$323,L$303))</f>
        <v/>
      </c>
      <c r="M210" s="42" t="str">
        <f ca="1">IF($G210="","",VLOOKUP($A210,Mitglieder!$D$24:$BG$323,M$303))</f>
        <v/>
      </c>
      <c r="N210" s="42" t="str">
        <f ca="1">IF($G210="","",VLOOKUP($A210,Mitglieder!$D$24:$BG$323,N$303))</f>
        <v/>
      </c>
      <c r="O210" s="42" t="str">
        <f ca="1">IF($G210="","",VLOOKUP($A210,Mitglieder!$D$24:$BG$323,O$303))</f>
        <v/>
      </c>
      <c r="P210" s="42" t="str">
        <f ca="1">IF($G210="","",VLOOKUP($A210,Mitglieder!$D$24:$BG$323,P$303))</f>
        <v/>
      </c>
      <c r="Q210" s="42" t="str">
        <f ca="1">IF($G210="","",VLOOKUP($A210,Mitglieder!$D$24:$BG$323,Q$303))</f>
        <v/>
      </c>
      <c r="R210" s="54" t="str">
        <f ca="1">IF(OR(VLOOKUP($A210,Mitglieder!$D$24:$BG$323,R$303)="",$G210=""),"",VLOOKUP($A210,Mitglieder!$D$24:$BG$323,R$303))</f>
        <v/>
      </c>
      <c r="S210" s="43" t="str">
        <f ca="1">IF($G210="","",TEXT(VLOOKUP($A210,Mitglieder!$D$24:$BG$323,S$303),"TT.MM.JJJJ"))</f>
        <v/>
      </c>
      <c r="T210" s="43" t="str">
        <f ca="1">IF($G210="","",TEXT(VLOOKUP($A210,Mitglieder!$D$24:$BG$323,T$303),"TT.MM.JJJJ"))</f>
        <v/>
      </c>
      <c r="U210" s="43" t="str">
        <f ca="1">IF($G210="","",TEXT(VLOOKUP($A210,Mitglieder!$D$24:$BG$323,U$303),"TT.MM.JJJJ"))</f>
        <v/>
      </c>
      <c r="V210" s="54" t="str">
        <f ca="1">IF(OR(VLOOKUP($A210,Mitglieder!$D$24:$BG$323,V$303)="",$G210=""),"",VLOOKUP($A210,Mitglieder!$D$24:$BG$323,V$303))</f>
        <v/>
      </c>
      <c r="W210" s="54" t="str">
        <f ca="1">IF(OR(VLOOKUP($A210,Mitglieder!$D$24:$BG$323,W$303)="",$G210=""),"",VLOOKUP($A210,Mitglieder!$D$24:$BG$323,W$303))</f>
        <v/>
      </c>
      <c r="X210" s="54" t="str">
        <f ca="1">IF(OR(VLOOKUP($A210,Mitglieder!$D$24:$BG$323,X$303)="",$G210=""),"",VLOOKUP($A210,Mitglieder!$D$24:$BG$323,X$303))</f>
        <v/>
      </c>
      <c r="Y210" s="54" t="str">
        <f ca="1">IF(OR(VLOOKUP($A210,Mitglieder!$D$24:$BG$323,Y$303)="",$G210=""),"",VLOOKUP($A210,Mitglieder!$D$24:$BG$323,Y$303))</f>
        <v/>
      </c>
      <c r="Z210" s="54" t="str">
        <f ca="1">IF(OR(VLOOKUP($A210,Mitglieder!$D$24:$BG$323,Z$303)="",$G210=""),"",VLOOKUP($A210,Mitglieder!$D$24:$BG$323,Z$303))</f>
        <v/>
      </c>
      <c r="AA210" s="54" t="str">
        <f ca="1">IF(OR(VLOOKUP($A210,Mitglieder!$D$24:$BG$323,AA$303)="",$G210=""),"",VLOOKUP($A210,Mitglieder!$D$24:$BG$323,AA$303))</f>
        <v/>
      </c>
      <c r="AB210" s="54" t="str">
        <f ca="1">IF(OR(VLOOKUP($A210,Mitglieder!$D$24:$BG$323,AB$303)="",$G210=""),"",VLOOKUP($A210,Mitglieder!$D$24:$BG$323,AB$303))</f>
        <v/>
      </c>
      <c r="AC210" s="54" t="str">
        <f ca="1">IF(OR(VLOOKUP($A210,Mitglieder!$D$24:$BG$323,AC$303)="",$G210=""),"",VLOOKUP($A210,Mitglieder!$D$24:$BG$323,AC$303))</f>
        <v/>
      </c>
      <c r="AD210" s="54" t="str">
        <f ca="1">IF(OR(VLOOKUP($A210,Mitglieder!$D$24:$BG$323,AD$303)="",$G210=""),"",VLOOKUP($A210,Mitglieder!$D$24:$BG$323,AD$303))</f>
        <v/>
      </c>
      <c r="AE210" s="54" t="str">
        <f ca="1">IF(OR(VLOOKUP($A210,Mitglieder!$D$24:$BG$323,AE$303)="",$G210=""),"",VLOOKUP($A210,Mitglieder!$D$24:$BG$323,AE$303))</f>
        <v/>
      </c>
      <c r="AF210" s="54" t="str">
        <f ca="1">IF(OR(VLOOKUP($A210,Mitglieder!$D$24:$BG$323,AF$303)="",$G210=""),"",VLOOKUP($A210,Mitglieder!$D$24:$BG$323,AF$303))</f>
        <v/>
      </c>
      <c r="AG210" s="54" t="str">
        <f ca="1">IF(OR(VLOOKUP($A210,Mitglieder!$D$24:$BG$323,AG$303)="",$G210=""),"",VLOOKUP($A210,Mitglieder!$D$24:$BG$323,AG$303))</f>
        <v/>
      </c>
      <c r="AH210" s="54" t="str">
        <f ca="1">IF(OR(VLOOKUP($A210,Mitglieder!$D$24:$BG$323,AH$303)="",$G210=""),"",VLOOKUP($A210,Mitglieder!$D$24:$BG$323,AH$303))</f>
        <v/>
      </c>
      <c r="AI210" s="54" t="str">
        <f ca="1">IF(OR(VLOOKUP($A210,Mitglieder!$D$24:$BG$323,AI$303)="",$G210=""),"",VLOOKUP($A210,Mitglieder!$D$24:$BG$323,AI$303))</f>
        <v/>
      </c>
      <c r="AJ210" s="54" t="str">
        <f ca="1">IF(OR(VLOOKUP($A210,Mitglieder!$D$24:$BG$323,AJ$303)="",$G210=""),"",VLOOKUP($A210,Mitglieder!$D$24:$BG$323,AJ$303))</f>
        <v/>
      </c>
      <c r="AK210" s="54" t="str">
        <f ca="1">IF(OR(VLOOKUP($A210,Mitglieder!$D$24:$BG$323,AK$303)="",$G210=""),"",VLOOKUP($A210,Mitglieder!$D$24:$BG$323,AK$303))</f>
        <v/>
      </c>
      <c r="AL210" s="54" t="str">
        <f ca="1">IF(OR(VLOOKUP($A210,Mitglieder!$D$24:$BG$323,AL$303)="",$G210=""),"",VLOOKUP($A210,Mitglieder!$D$24:$BG$323,AL$303))</f>
        <v/>
      </c>
      <c r="AM210" s="42" t="str">
        <f ca="1">IF($G210="","",VLOOKUP($A210,Mitglieder!$D$24:$BG$323,AM$303))</f>
        <v/>
      </c>
      <c r="AN210" s="54" t="str">
        <f ca="1">IF(OR(VLOOKUP($A210,Mitglieder!$D$24:$BG$323,AN$303)="",$G210=""),"",VLOOKUP($A210,Mitglieder!$D$24:$BG$323,AN$303))</f>
        <v/>
      </c>
      <c r="AO210" s="43" t="str">
        <f ca="1">IF($G210="","",TEXT(VLOOKUP($A210,Mitglieder!$D$24:$BG$323,AO$303),"TT.MM.JJJJ"))</f>
        <v/>
      </c>
      <c r="AP210" s="42" t="str">
        <f ca="1">IF($G210="","",VLOOKUP($A210,Mitglieder!$D$24:$BG$323,AP$303))</f>
        <v/>
      </c>
      <c r="AQ210" s="45" t="str">
        <f ca="1">IF($G210="","",TEXT(VLOOKUP($A210,Mitglieder!$D$24:$BG$323,AQ$303),"0.00"))</f>
        <v/>
      </c>
      <c r="AR210" s="54" t="str">
        <f ca="1">IF(OR(VLOOKUP($A210,Mitglieder!$D$24:$BG$323,AR$303)="",$G210=""),"",VLOOKUP($A210,Mitglieder!$D$24:$BG$323,AR$303))</f>
        <v/>
      </c>
      <c r="AS210" s="45" t="str">
        <f ca="1">IF($G210="","",TEXT(VLOOKUP($A210,Mitglieder!$D$24:$BG$323,AS$303),"0.00"))</f>
        <v/>
      </c>
      <c r="AT210" s="54" t="str">
        <f ca="1">IF(OR(VLOOKUP($A210,Mitglieder!$D$24:$BG$323,AT$303)="",$G210=""),"",VLOOKUP($A210,Mitglieder!$D$24:$BG$323,AT$303))</f>
        <v/>
      </c>
      <c r="AU210" s="45" t="str">
        <f ca="1">IF($G210="","",TEXT(VLOOKUP($A210,Mitglieder!$D$24:$BG$323,AU$303),"0.00"))</f>
        <v/>
      </c>
      <c r="AV210" s="45" t="str">
        <f ca="1">IF($G210="","",TEXT(VLOOKUP($A210,Mitglieder!$D$24:$BG$323,AV$303),"0.00"))</f>
        <v/>
      </c>
      <c r="AW210" s="42" t="str">
        <f ca="1">IF($G210="","",VLOOKUP($A210,Mitglieder!$D$24:$BG$323,AW$303))</f>
        <v/>
      </c>
      <c r="AX210" s="54" t="str">
        <f ca="1">IF(OR(VLOOKUP($A210,Mitglieder!$D$24:$BG$323,AX$303)="",$G210=""),"",VLOOKUP($A210,Mitglieder!$D$24:$BG$323,AX$303))</f>
        <v/>
      </c>
      <c r="AY210" s="75" t="str">
        <f t="shared" ca="1" si="6"/>
        <v/>
      </c>
      <c r="AZ210" s="43" t="str">
        <f ca="1">IF($G210="","",TEXT(VLOOKUP($A210,Mitglieder!$C$24:$BG$323,AZ$303),"TT.MM.JJJJ"))</f>
        <v/>
      </c>
      <c r="BA210" s="43" t="str">
        <f ca="1">IF($G210="","",TEXT(VLOOKUP($A210,Mitglieder!$C$24:$BG$323,BA$303),"TT.MM.JJJJ"))</f>
        <v/>
      </c>
      <c r="BB210" s="43" t="str">
        <f ca="1">IF($G210="","",TEXT(VLOOKUP($A210,Mitglieder!$C$24:$BG$323,BB$303),"TT.MM.JJJJ"))</f>
        <v/>
      </c>
      <c r="BC210" s="43" t="str">
        <f ca="1">IF($G210="","",TEXT(VLOOKUP($A210,Mitglieder!$C$24:$BG$323,BC$303),"TT.MM.JJJJ"))</f>
        <v/>
      </c>
      <c r="BD210" s="75" t="str">
        <f t="shared" ca="1" si="7"/>
        <v/>
      </c>
      <c r="BE210" s="42" t="str">
        <f ca="1">IF($G210="","",VLOOKUP($A210,Mitglieder!$D$24:$BG$323,BE$303))</f>
        <v/>
      </c>
      <c r="BF210" s="42" t="str">
        <f ca="1">IF($G210="","",VLOOKUP($A210,Mitglieder!$D$24:$BG$323,BF$303))</f>
        <v/>
      </c>
      <c r="BH210" s="75" t="str">
        <f ca="1">IF(G210="","",AY210+'Details Verein'!$D$25)</f>
        <v/>
      </c>
    </row>
    <row r="211" spans="1:60" x14ac:dyDescent="0.35">
      <c r="A211" s="42">
        <v>211</v>
      </c>
      <c r="B211" s="42"/>
      <c r="C211" s="42">
        <f ca="1">VLOOKUP($A211,Mitglieder!$D$24:$BA$323,C$303)</f>
        <v>1.0299999999999967</v>
      </c>
      <c r="D211" s="42"/>
      <c r="E211" s="42" t="str">
        <f ca="1">IF($G211="","",VLOOKUP($A211,Mitglieder!$D$24:$BG$323,E$303))</f>
        <v/>
      </c>
      <c r="F211" s="54" t="str">
        <f ca="1">IF(OR(VLOOKUP($A211,Mitglieder!$D$24:$BG$323,F$303)="",$G211=""),"",VLOOKUP($A211,Mitglieder!$D$24:$BG$323,F$303))</f>
        <v/>
      </c>
      <c r="G211" s="72" t="str">
        <f ca="1">IF(C211/ROUND(C211,0)=1,VLOOKUP($A211,Mitglieder!$D$24:$BA$323,G$303),"")</f>
        <v/>
      </c>
      <c r="H211" s="42" t="str">
        <f ca="1">IF($G211="","",VLOOKUP($A211,Mitglieder!$D$24:$BG$323,H$303))</f>
        <v/>
      </c>
      <c r="I211" s="54" t="str">
        <f ca="1">IF(OR(VLOOKUP($A211,Mitglieder!$D$24:$BG$323,I$303)="",$G211=""),"",VLOOKUP($A211,Mitglieder!$D$24:$BG$323,I$303))</f>
        <v/>
      </c>
      <c r="J211" s="42" t="str">
        <f ca="1">IF($G211="","",VLOOKUP($A211,Mitglieder!$D$24:$BG$323,J$303))</f>
        <v/>
      </c>
      <c r="K211" s="54" t="str">
        <f ca="1">IF(OR(VLOOKUP($A211,Mitglieder!$D$24:$BG$323,K$303)="",$G211=""),"",VLOOKUP($A211,Mitglieder!$D$24:$BG$323,K$303))</f>
        <v/>
      </c>
      <c r="L211" s="42" t="str">
        <f ca="1">IF($G211="","",VLOOKUP($A211,Mitglieder!$D$24:$BG$323,L$303))</f>
        <v/>
      </c>
      <c r="M211" s="42" t="str">
        <f ca="1">IF($G211="","",VLOOKUP($A211,Mitglieder!$D$24:$BG$323,M$303))</f>
        <v/>
      </c>
      <c r="N211" s="42" t="str">
        <f ca="1">IF($G211="","",VLOOKUP($A211,Mitglieder!$D$24:$BG$323,N$303))</f>
        <v/>
      </c>
      <c r="O211" s="42" t="str">
        <f ca="1">IF($G211="","",VLOOKUP($A211,Mitglieder!$D$24:$BG$323,O$303))</f>
        <v/>
      </c>
      <c r="P211" s="42" t="str">
        <f ca="1">IF($G211="","",VLOOKUP($A211,Mitglieder!$D$24:$BG$323,P$303))</f>
        <v/>
      </c>
      <c r="Q211" s="42" t="str">
        <f ca="1">IF($G211="","",VLOOKUP($A211,Mitglieder!$D$24:$BG$323,Q$303))</f>
        <v/>
      </c>
      <c r="R211" s="54" t="str">
        <f ca="1">IF(OR(VLOOKUP($A211,Mitglieder!$D$24:$BG$323,R$303)="",$G211=""),"",VLOOKUP($A211,Mitglieder!$D$24:$BG$323,R$303))</f>
        <v/>
      </c>
      <c r="S211" s="43" t="str">
        <f ca="1">IF($G211="","",TEXT(VLOOKUP($A211,Mitglieder!$D$24:$BG$323,S$303),"TT.MM.JJJJ"))</f>
        <v/>
      </c>
      <c r="T211" s="43" t="str">
        <f ca="1">IF($G211="","",TEXT(VLOOKUP($A211,Mitglieder!$D$24:$BG$323,T$303),"TT.MM.JJJJ"))</f>
        <v/>
      </c>
      <c r="U211" s="43" t="str">
        <f ca="1">IF($G211="","",TEXT(VLOOKUP($A211,Mitglieder!$D$24:$BG$323,U$303),"TT.MM.JJJJ"))</f>
        <v/>
      </c>
      <c r="V211" s="54" t="str">
        <f ca="1">IF(OR(VLOOKUP($A211,Mitglieder!$D$24:$BG$323,V$303)="",$G211=""),"",VLOOKUP($A211,Mitglieder!$D$24:$BG$323,V$303))</f>
        <v/>
      </c>
      <c r="W211" s="54" t="str">
        <f ca="1">IF(OR(VLOOKUP($A211,Mitglieder!$D$24:$BG$323,W$303)="",$G211=""),"",VLOOKUP($A211,Mitglieder!$D$24:$BG$323,W$303))</f>
        <v/>
      </c>
      <c r="X211" s="54" t="str">
        <f ca="1">IF(OR(VLOOKUP($A211,Mitglieder!$D$24:$BG$323,X$303)="",$G211=""),"",VLOOKUP($A211,Mitglieder!$D$24:$BG$323,X$303))</f>
        <v/>
      </c>
      <c r="Y211" s="54" t="str">
        <f ca="1">IF(OR(VLOOKUP($A211,Mitglieder!$D$24:$BG$323,Y$303)="",$G211=""),"",VLOOKUP($A211,Mitglieder!$D$24:$BG$323,Y$303))</f>
        <v/>
      </c>
      <c r="Z211" s="54" t="str">
        <f ca="1">IF(OR(VLOOKUP($A211,Mitglieder!$D$24:$BG$323,Z$303)="",$G211=""),"",VLOOKUP($A211,Mitglieder!$D$24:$BG$323,Z$303))</f>
        <v/>
      </c>
      <c r="AA211" s="54" t="str">
        <f ca="1">IF(OR(VLOOKUP($A211,Mitglieder!$D$24:$BG$323,AA$303)="",$G211=""),"",VLOOKUP($A211,Mitglieder!$D$24:$BG$323,AA$303))</f>
        <v/>
      </c>
      <c r="AB211" s="54" t="str">
        <f ca="1">IF(OR(VLOOKUP($A211,Mitglieder!$D$24:$BG$323,AB$303)="",$G211=""),"",VLOOKUP($A211,Mitglieder!$D$24:$BG$323,AB$303))</f>
        <v/>
      </c>
      <c r="AC211" s="54" t="str">
        <f ca="1">IF(OR(VLOOKUP($A211,Mitglieder!$D$24:$BG$323,AC$303)="",$G211=""),"",VLOOKUP($A211,Mitglieder!$D$24:$BG$323,AC$303))</f>
        <v/>
      </c>
      <c r="AD211" s="54" t="str">
        <f ca="1">IF(OR(VLOOKUP($A211,Mitglieder!$D$24:$BG$323,AD$303)="",$G211=""),"",VLOOKUP($A211,Mitglieder!$D$24:$BG$323,AD$303))</f>
        <v/>
      </c>
      <c r="AE211" s="54" t="str">
        <f ca="1">IF(OR(VLOOKUP($A211,Mitglieder!$D$24:$BG$323,AE$303)="",$G211=""),"",VLOOKUP($A211,Mitglieder!$D$24:$BG$323,AE$303))</f>
        <v/>
      </c>
      <c r="AF211" s="54" t="str">
        <f ca="1">IF(OR(VLOOKUP($A211,Mitglieder!$D$24:$BG$323,AF$303)="",$G211=""),"",VLOOKUP($A211,Mitglieder!$D$24:$BG$323,AF$303))</f>
        <v/>
      </c>
      <c r="AG211" s="54" t="str">
        <f ca="1">IF(OR(VLOOKUP($A211,Mitglieder!$D$24:$BG$323,AG$303)="",$G211=""),"",VLOOKUP($A211,Mitglieder!$D$24:$BG$323,AG$303))</f>
        <v/>
      </c>
      <c r="AH211" s="54" t="str">
        <f ca="1">IF(OR(VLOOKUP($A211,Mitglieder!$D$24:$BG$323,AH$303)="",$G211=""),"",VLOOKUP($A211,Mitglieder!$D$24:$BG$323,AH$303))</f>
        <v/>
      </c>
      <c r="AI211" s="54" t="str">
        <f ca="1">IF(OR(VLOOKUP($A211,Mitglieder!$D$24:$BG$323,AI$303)="",$G211=""),"",VLOOKUP($A211,Mitglieder!$D$24:$BG$323,AI$303))</f>
        <v/>
      </c>
      <c r="AJ211" s="54" t="str">
        <f ca="1">IF(OR(VLOOKUP($A211,Mitglieder!$D$24:$BG$323,AJ$303)="",$G211=""),"",VLOOKUP($A211,Mitglieder!$D$24:$BG$323,AJ$303))</f>
        <v/>
      </c>
      <c r="AK211" s="54" t="str">
        <f ca="1">IF(OR(VLOOKUP($A211,Mitglieder!$D$24:$BG$323,AK$303)="",$G211=""),"",VLOOKUP($A211,Mitglieder!$D$24:$BG$323,AK$303))</f>
        <v/>
      </c>
      <c r="AL211" s="54" t="str">
        <f ca="1">IF(OR(VLOOKUP($A211,Mitglieder!$D$24:$BG$323,AL$303)="",$G211=""),"",VLOOKUP($A211,Mitglieder!$D$24:$BG$323,AL$303))</f>
        <v/>
      </c>
      <c r="AM211" s="42" t="str">
        <f ca="1">IF($G211="","",VLOOKUP($A211,Mitglieder!$D$24:$BG$323,AM$303))</f>
        <v/>
      </c>
      <c r="AN211" s="54" t="str">
        <f ca="1">IF(OR(VLOOKUP($A211,Mitglieder!$D$24:$BG$323,AN$303)="",$G211=""),"",VLOOKUP($A211,Mitglieder!$D$24:$BG$323,AN$303))</f>
        <v/>
      </c>
      <c r="AO211" s="43" t="str">
        <f ca="1">IF($G211="","",TEXT(VLOOKUP($A211,Mitglieder!$D$24:$BG$323,AO$303),"TT.MM.JJJJ"))</f>
        <v/>
      </c>
      <c r="AP211" s="42" t="str">
        <f ca="1">IF($G211="","",VLOOKUP($A211,Mitglieder!$D$24:$BG$323,AP$303))</f>
        <v/>
      </c>
      <c r="AQ211" s="45" t="str">
        <f ca="1">IF($G211="","",TEXT(VLOOKUP($A211,Mitglieder!$D$24:$BG$323,AQ$303),"0.00"))</f>
        <v/>
      </c>
      <c r="AR211" s="54" t="str">
        <f ca="1">IF(OR(VLOOKUP($A211,Mitglieder!$D$24:$BG$323,AR$303)="",$G211=""),"",VLOOKUP($A211,Mitglieder!$D$24:$BG$323,AR$303))</f>
        <v/>
      </c>
      <c r="AS211" s="45" t="str">
        <f ca="1">IF($G211="","",TEXT(VLOOKUP($A211,Mitglieder!$D$24:$BG$323,AS$303),"0.00"))</f>
        <v/>
      </c>
      <c r="AT211" s="54" t="str">
        <f ca="1">IF(OR(VLOOKUP($A211,Mitglieder!$D$24:$BG$323,AT$303)="",$G211=""),"",VLOOKUP($A211,Mitglieder!$D$24:$BG$323,AT$303))</f>
        <v/>
      </c>
      <c r="AU211" s="45" t="str">
        <f ca="1">IF($G211="","",TEXT(VLOOKUP($A211,Mitglieder!$D$24:$BG$323,AU$303),"0.00"))</f>
        <v/>
      </c>
      <c r="AV211" s="45" t="str">
        <f ca="1">IF($G211="","",TEXT(VLOOKUP($A211,Mitglieder!$D$24:$BG$323,AV$303),"0.00"))</f>
        <v/>
      </c>
      <c r="AW211" s="42" t="str">
        <f ca="1">IF($G211="","",VLOOKUP($A211,Mitglieder!$D$24:$BG$323,AW$303))</f>
        <v/>
      </c>
      <c r="AX211" s="54" t="str">
        <f ca="1">IF(OR(VLOOKUP($A211,Mitglieder!$D$24:$BG$323,AX$303)="",$G211=""),"",VLOOKUP($A211,Mitglieder!$D$24:$BG$323,AX$303))</f>
        <v/>
      </c>
      <c r="AY211" s="75" t="str">
        <f t="shared" ca="1" si="6"/>
        <v/>
      </c>
      <c r="AZ211" s="43" t="str">
        <f ca="1">IF($G211="","",TEXT(VLOOKUP($A211,Mitglieder!$C$24:$BG$323,AZ$303),"TT.MM.JJJJ"))</f>
        <v/>
      </c>
      <c r="BA211" s="43" t="str">
        <f ca="1">IF($G211="","",TEXT(VLOOKUP($A211,Mitglieder!$C$24:$BG$323,BA$303),"TT.MM.JJJJ"))</f>
        <v/>
      </c>
      <c r="BB211" s="43" t="str">
        <f ca="1">IF($G211="","",TEXT(VLOOKUP($A211,Mitglieder!$C$24:$BG$323,BB$303),"TT.MM.JJJJ"))</f>
        <v/>
      </c>
      <c r="BC211" s="43" t="str">
        <f ca="1">IF($G211="","",TEXT(VLOOKUP($A211,Mitglieder!$C$24:$BG$323,BC$303),"TT.MM.JJJJ"))</f>
        <v/>
      </c>
      <c r="BD211" s="75" t="str">
        <f t="shared" ca="1" si="7"/>
        <v/>
      </c>
      <c r="BE211" s="42" t="str">
        <f ca="1">IF($G211="","",VLOOKUP($A211,Mitglieder!$D$24:$BG$323,BE$303))</f>
        <v/>
      </c>
      <c r="BF211" s="42" t="str">
        <f ca="1">IF($G211="","",VLOOKUP($A211,Mitglieder!$D$24:$BG$323,BF$303))</f>
        <v/>
      </c>
      <c r="BH211" s="75" t="str">
        <f ca="1">IF(G211="","",AY211+'Details Verein'!$D$25)</f>
        <v/>
      </c>
    </row>
    <row r="212" spans="1:60" x14ac:dyDescent="0.35">
      <c r="A212" s="42">
        <v>212</v>
      </c>
      <c r="B212" s="42"/>
      <c r="C212" s="42">
        <f ca="1">VLOOKUP($A212,Mitglieder!$D$24:$BA$323,C$303)</f>
        <v>1.0299999999999967</v>
      </c>
      <c r="D212" s="42"/>
      <c r="E212" s="42" t="str">
        <f ca="1">IF($G212="","",VLOOKUP($A212,Mitglieder!$D$24:$BG$323,E$303))</f>
        <v/>
      </c>
      <c r="F212" s="54" t="str">
        <f ca="1">IF(OR(VLOOKUP($A212,Mitglieder!$D$24:$BG$323,F$303)="",$G212=""),"",VLOOKUP($A212,Mitglieder!$D$24:$BG$323,F$303))</f>
        <v/>
      </c>
      <c r="G212" s="72" t="str">
        <f ca="1">IF(C212/ROUND(C212,0)=1,VLOOKUP($A212,Mitglieder!$D$24:$BA$323,G$303),"")</f>
        <v/>
      </c>
      <c r="H212" s="42" t="str">
        <f ca="1">IF($G212="","",VLOOKUP($A212,Mitglieder!$D$24:$BG$323,H$303))</f>
        <v/>
      </c>
      <c r="I212" s="54" t="str">
        <f ca="1">IF(OR(VLOOKUP($A212,Mitglieder!$D$24:$BG$323,I$303)="",$G212=""),"",VLOOKUP($A212,Mitglieder!$D$24:$BG$323,I$303))</f>
        <v/>
      </c>
      <c r="J212" s="42" t="str">
        <f ca="1">IF($G212="","",VLOOKUP($A212,Mitglieder!$D$24:$BG$323,J$303))</f>
        <v/>
      </c>
      <c r="K212" s="54" t="str">
        <f ca="1">IF(OR(VLOOKUP($A212,Mitglieder!$D$24:$BG$323,K$303)="",$G212=""),"",VLOOKUP($A212,Mitglieder!$D$24:$BG$323,K$303))</f>
        <v/>
      </c>
      <c r="L212" s="42" t="str">
        <f ca="1">IF($G212="","",VLOOKUP($A212,Mitglieder!$D$24:$BG$323,L$303))</f>
        <v/>
      </c>
      <c r="M212" s="42" t="str">
        <f ca="1">IF($G212="","",VLOOKUP($A212,Mitglieder!$D$24:$BG$323,M$303))</f>
        <v/>
      </c>
      <c r="N212" s="42" t="str">
        <f ca="1">IF($G212="","",VLOOKUP($A212,Mitglieder!$D$24:$BG$323,N$303))</f>
        <v/>
      </c>
      <c r="O212" s="42" t="str">
        <f ca="1">IF($G212="","",VLOOKUP($A212,Mitglieder!$D$24:$BG$323,O$303))</f>
        <v/>
      </c>
      <c r="P212" s="42" t="str">
        <f ca="1">IF($G212="","",VLOOKUP($A212,Mitglieder!$D$24:$BG$323,P$303))</f>
        <v/>
      </c>
      <c r="Q212" s="42" t="str">
        <f ca="1">IF($G212="","",VLOOKUP($A212,Mitglieder!$D$24:$BG$323,Q$303))</f>
        <v/>
      </c>
      <c r="R212" s="54" t="str">
        <f ca="1">IF(OR(VLOOKUP($A212,Mitglieder!$D$24:$BG$323,R$303)="",$G212=""),"",VLOOKUP($A212,Mitglieder!$D$24:$BG$323,R$303))</f>
        <v/>
      </c>
      <c r="S212" s="43" t="str">
        <f ca="1">IF($G212="","",TEXT(VLOOKUP($A212,Mitglieder!$D$24:$BG$323,S$303),"TT.MM.JJJJ"))</f>
        <v/>
      </c>
      <c r="T212" s="43" t="str">
        <f ca="1">IF($G212="","",TEXT(VLOOKUP($A212,Mitglieder!$D$24:$BG$323,T$303),"TT.MM.JJJJ"))</f>
        <v/>
      </c>
      <c r="U212" s="43" t="str">
        <f ca="1">IF($G212="","",TEXT(VLOOKUP($A212,Mitglieder!$D$24:$BG$323,U$303),"TT.MM.JJJJ"))</f>
        <v/>
      </c>
      <c r="V212" s="54" t="str">
        <f ca="1">IF(OR(VLOOKUP($A212,Mitglieder!$D$24:$BG$323,V$303)="",$G212=""),"",VLOOKUP($A212,Mitglieder!$D$24:$BG$323,V$303))</f>
        <v/>
      </c>
      <c r="W212" s="54" t="str">
        <f ca="1">IF(OR(VLOOKUP($A212,Mitglieder!$D$24:$BG$323,W$303)="",$G212=""),"",VLOOKUP($A212,Mitglieder!$D$24:$BG$323,W$303))</f>
        <v/>
      </c>
      <c r="X212" s="54" t="str">
        <f ca="1">IF(OR(VLOOKUP($A212,Mitglieder!$D$24:$BG$323,X$303)="",$G212=""),"",VLOOKUP($A212,Mitglieder!$D$24:$BG$323,X$303))</f>
        <v/>
      </c>
      <c r="Y212" s="54" t="str">
        <f ca="1">IF(OR(VLOOKUP($A212,Mitglieder!$D$24:$BG$323,Y$303)="",$G212=""),"",VLOOKUP($A212,Mitglieder!$D$24:$BG$323,Y$303))</f>
        <v/>
      </c>
      <c r="Z212" s="54" t="str">
        <f ca="1">IF(OR(VLOOKUP($A212,Mitglieder!$D$24:$BG$323,Z$303)="",$G212=""),"",VLOOKUP($A212,Mitglieder!$D$24:$BG$323,Z$303))</f>
        <v/>
      </c>
      <c r="AA212" s="54" t="str">
        <f ca="1">IF(OR(VLOOKUP($A212,Mitglieder!$D$24:$BG$323,AA$303)="",$G212=""),"",VLOOKUP($A212,Mitglieder!$D$24:$BG$323,AA$303))</f>
        <v/>
      </c>
      <c r="AB212" s="54" t="str">
        <f ca="1">IF(OR(VLOOKUP($A212,Mitglieder!$D$24:$BG$323,AB$303)="",$G212=""),"",VLOOKUP($A212,Mitglieder!$D$24:$BG$323,AB$303))</f>
        <v/>
      </c>
      <c r="AC212" s="54" t="str">
        <f ca="1">IF(OR(VLOOKUP($A212,Mitglieder!$D$24:$BG$323,AC$303)="",$G212=""),"",VLOOKUP($A212,Mitglieder!$D$24:$BG$323,AC$303))</f>
        <v/>
      </c>
      <c r="AD212" s="54" t="str">
        <f ca="1">IF(OR(VLOOKUP($A212,Mitglieder!$D$24:$BG$323,AD$303)="",$G212=""),"",VLOOKUP($A212,Mitglieder!$D$24:$BG$323,AD$303))</f>
        <v/>
      </c>
      <c r="AE212" s="54" t="str">
        <f ca="1">IF(OR(VLOOKUP($A212,Mitglieder!$D$24:$BG$323,AE$303)="",$G212=""),"",VLOOKUP($A212,Mitglieder!$D$24:$BG$323,AE$303))</f>
        <v/>
      </c>
      <c r="AF212" s="54" t="str">
        <f ca="1">IF(OR(VLOOKUP($A212,Mitglieder!$D$24:$BG$323,AF$303)="",$G212=""),"",VLOOKUP($A212,Mitglieder!$D$24:$BG$323,AF$303))</f>
        <v/>
      </c>
      <c r="AG212" s="54" t="str">
        <f ca="1">IF(OR(VLOOKUP($A212,Mitglieder!$D$24:$BG$323,AG$303)="",$G212=""),"",VLOOKUP($A212,Mitglieder!$D$24:$BG$323,AG$303))</f>
        <v/>
      </c>
      <c r="AH212" s="54" t="str">
        <f ca="1">IF(OR(VLOOKUP($A212,Mitglieder!$D$24:$BG$323,AH$303)="",$G212=""),"",VLOOKUP($A212,Mitglieder!$D$24:$BG$323,AH$303))</f>
        <v/>
      </c>
      <c r="AI212" s="54" t="str">
        <f ca="1">IF(OR(VLOOKUP($A212,Mitglieder!$D$24:$BG$323,AI$303)="",$G212=""),"",VLOOKUP($A212,Mitglieder!$D$24:$BG$323,AI$303))</f>
        <v/>
      </c>
      <c r="AJ212" s="54" t="str">
        <f ca="1">IF(OR(VLOOKUP($A212,Mitglieder!$D$24:$BG$323,AJ$303)="",$G212=""),"",VLOOKUP($A212,Mitglieder!$D$24:$BG$323,AJ$303))</f>
        <v/>
      </c>
      <c r="AK212" s="54" t="str">
        <f ca="1">IF(OR(VLOOKUP($A212,Mitglieder!$D$24:$BG$323,AK$303)="",$G212=""),"",VLOOKUP($A212,Mitglieder!$D$24:$BG$323,AK$303))</f>
        <v/>
      </c>
      <c r="AL212" s="54" t="str">
        <f ca="1">IF(OR(VLOOKUP($A212,Mitglieder!$D$24:$BG$323,AL$303)="",$G212=""),"",VLOOKUP($A212,Mitglieder!$D$24:$BG$323,AL$303))</f>
        <v/>
      </c>
      <c r="AM212" s="42" t="str">
        <f ca="1">IF($G212="","",VLOOKUP($A212,Mitglieder!$D$24:$BG$323,AM$303))</f>
        <v/>
      </c>
      <c r="AN212" s="54" t="str">
        <f ca="1">IF(OR(VLOOKUP($A212,Mitglieder!$D$24:$BG$323,AN$303)="",$G212=""),"",VLOOKUP($A212,Mitglieder!$D$24:$BG$323,AN$303))</f>
        <v/>
      </c>
      <c r="AO212" s="43" t="str">
        <f ca="1">IF($G212="","",TEXT(VLOOKUP($A212,Mitglieder!$D$24:$BG$323,AO$303),"TT.MM.JJJJ"))</f>
        <v/>
      </c>
      <c r="AP212" s="42" t="str">
        <f ca="1">IF($G212="","",VLOOKUP($A212,Mitglieder!$D$24:$BG$323,AP$303))</f>
        <v/>
      </c>
      <c r="AQ212" s="45" t="str">
        <f ca="1">IF($G212="","",TEXT(VLOOKUP($A212,Mitglieder!$D$24:$BG$323,AQ$303),"0.00"))</f>
        <v/>
      </c>
      <c r="AR212" s="54" t="str">
        <f ca="1">IF(OR(VLOOKUP($A212,Mitglieder!$D$24:$BG$323,AR$303)="",$G212=""),"",VLOOKUP($A212,Mitglieder!$D$24:$BG$323,AR$303))</f>
        <v/>
      </c>
      <c r="AS212" s="45" t="str">
        <f ca="1">IF($G212="","",TEXT(VLOOKUP($A212,Mitglieder!$D$24:$BG$323,AS$303),"0.00"))</f>
        <v/>
      </c>
      <c r="AT212" s="54" t="str">
        <f ca="1">IF(OR(VLOOKUP($A212,Mitglieder!$D$24:$BG$323,AT$303)="",$G212=""),"",VLOOKUP($A212,Mitglieder!$D$24:$BG$323,AT$303))</f>
        <v/>
      </c>
      <c r="AU212" s="45" t="str">
        <f ca="1">IF($G212="","",TEXT(VLOOKUP($A212,Mitglieder!$D$24:$BG$323,AU$303),"0.00"))</f>
        <v/>
      </c>
      <c r="AV212" s="45" t="str">
        <f ca="1">IF($G212="","",TEXT(VLOOKUP($A212,Mitglieder!$D$24:$BG$323,AV$303),"0.00"))</f>
        <v/>
      </c>
      <c r="AW212" s="42" t="str">
        <f ca="1">IF($G212="","",VLOOKUP($A212,Mitglieder!$D$24:$BG$323,AW$303))</f>
        <v/>
      </c>
      <c r="AX212" s="54" t="str">
        <f ca="1">IF(OR(VLOOKUP($A212,Mitglieder!$D$24:$BG$323,AX$303)="",$G212=""),"",VLOOKUP($A212,Mitglieder!$D$24:$BG$323,AX$303))</f>
        <v/>
      </c>
      <c r="AY212" s="75" t="str">
        <f t="shared" ca="1" si="6"/>
        <v/>
      </c>
      <c r="AZ212" s="43" t="str">
        <f ca="1">IF($G212="","",TEXT(VLOOKUP($A212,Mitglieder!$C$24:$BG$323,AZ$303),"TT.MM.JJJJ"))</f>
        <v/>
      </c>
      <c r="BA212" s="43" t="str">
        <f ca="1">IF($G212="","",TEXT(VLOOKUP($A212,Mitglieder!$C$24:$BG$323,BA$303),"TT.MM.JJJJ"))</f>
        <v/>
      </c>
      <c r="BB212" s="43" t="str">
        <f ca="1">IF($G212="","",TEXT(VLOOKUP($A212,Mitglieder!$C$24:$BG$323,BB$303),"TT.MM.JJJJ"))</f>
        <v/>
      </c>
      <c r="BC212" s="43" t="str">
        <f ca="1">IF($G212="","",TEXT(VLOOKUP($A212,Mitglieder!$C$24:$BG$323,BC$303),"TT.MM.JJJJ"))</f>
        <v/>
      </c>
      <c r="BD212" s="75" t="str">
        <f t="shared" ca="1" si="7"/>
        <v/>
      </c>
      <c r="BE212" s="42" t="str">
        <f ca="1">IF($G212="","",VLOOKUP($A212,Mitglieder!$D$24:$BG$323,BE$303))</f>
        <v/>
      </c>
      <c r="BF212" s="42" t="str">
        <f ca="1">IF($G212="","",VLOOKUP($A212,Mitglieder!$D$24:$BG$323,BF$303))</f>
        <v/>
      </c>
      <c r="BH212" s="75" t="str">
        <f ca="1">IF(G212="","",AY212+'Details Verein'!$D$25)</f>
        <v/>
      </c>
    </row>
    <row r="213" spans="1:60" x14ac:dyDescent="0.35">
      <c r="A213" s="42">
        <v>213</v>
      </c>
      <c r="B213" s="42"/>
      <c r="C213" s="42">
        <f ca="1">VLOOKUP($A213,Mitglieder!$D$24:$BA$323,C$303)</f>
        <v>1.0299999999999967</v>
      </c>
      <c r="D213" s="42"/>
      <c r="E213" s="42" t="str">
        <f ca="1">IF($G213="","",VLOOKUP($A213,Mitglieder!$D$24:$BG$323,E$303))</f>
        <v/>
      </c>
      <c r="F213" s="54" t="str">
        <f ca="1">IF(OR(VLOOKUP($A213,Mitglieder!$D$24:$BG$323,F$303)="",$G213=""),"",VLOOKUP($A213,Mitglieder!$D$24:$BG$323,F$303))</f>
        <v/>
      </c>
      <c r="G213" s="72" t="str">
        <f ca="1">IF(C213/ROUND(C213,0)=1,VLOOKUP($A213,Mitglieder!$D$24:$BA$323,G$303),"")</f>
        <v/>
      </c>
      <c r="H213" s="42" t="str">
        <f ca="1">IF($G213="","",VLOOKUP($A213,Mitglieder!$D$24:$BG$323,H$303))</f>
        <v/>
      </c>
      <c r="I213" s="54" t="str">
        <f ca="1">IF(OR(VLOOKUP($A213,Mitglieder!$D$24:$BG$323,I$303)="",$G213=""),"",VLOOKUP($A213,Mitglieder!$D$24:$BG$323,I$303))</f>
        <v/>
      </c>
      <c r="J213" s="42" t="str">
        <f ca="1">IF($G213="","",VLOOKUP($A213,Mitglieder!$D$24:$BG$323,J$303))</f>
        <v/>
      </c>
      <c r="K213" s="54" t="str">
        <f ca="1">IF(OR(VLOOKUP($A213,Mitglieder!$D$24:$BG$323,K$303)="",$G213=""),"",VLOOKUP($A213,Mitglieder!$D$24:$BG$323,K$303))</f>
        <v/>
      </c>
      <c r="L213" s="42" t="str">
        <f ca="1">IF($G213="","",VLOOKUP($A213,Mitglieder!$D$24:$BG$323,L$303))</f>
        <v/>
      </c>
      <c r="M213" s="42" t="str">
        <f ca="1">IF($G213="","",VLOOKUP($A213,Mitglieder!$D$24:$BG$323,M$303))</f>
        <v/>
      </c>
      <c r="N213" s="42" t="str">
        <f ca="1">IF($G213="","",VLOOKUP($A213,Mitglieder!$D$24:$BG$323,N$303))</f>
        <v/>
      </c>
      <c r="O213" s="42" t="str">
        <f ca="1">IF($G213="","",VLOOKUP($A213,Mitglieder!$D$24:$BG$323,O$303))</f>
        <v/>
      </c>
      <c r="P213" s="42" t="str">
        <f ca="1">IF($G213="","",VLOOKUP($A213,Mitglieder!$D$24:$BG$323,P$303))</f>
        <v/>
      </c>
      <c r="Q213" s="42" t="str">
        <f ca="1">IF($G213="","",VLOOKUP($A213,Mitglieder!$D$24:$BG$323,Q$303))</f>
        <v/>
      </c>
      <c r="R213" s="54" t="str">
        <f ca="1">IF(OR(VLOOKUP($A213,Mitglieder!$D$24:$BG$323,R$303)="",$G213=""),"",VLOOKUP($A213,Mitglieder!$D$24:$BG$323,R$303))</f>
        <v/>
      </c>
      <c r="S213" s="43" t="str">
        <f ca="1">IF($G213="","",TEXT(VLOOKUP($A213,Mitglieder!$D$24:$BG$323,S$303),"TT.MM.JJJJ"))</f>
        <v/>
      </c>
      <c r="T213" s="43" t="str">
        <f ca="1">IF($G213="","",TEXT(VLOOKUP($A213,Mitglieder!$D$24:$BG$323,T$303),"TT.MM.JJJJ"))</f>
        <v/>
      </c>
      <c r="U213" s="43" t="str">
        <f ca="1">IF($G213="","",TEXT(VLOOKUP($A213,Mitglieder!$D$24:$BG$323,U$303),"TT.MM.JJJJ"))</f>
        <v/>
      </c>
      <c r="V213" s="54" t="str">
        <f ca="1">IF(OR(VLOOKUP($A213,Mitglieder!$D$24:$BG$323,V$303)="",$G213=""),"",VLOOKUP($A213,Mitglieder!$D$24:$BG$323,V$303))</f>
        <v/>
      </c>
      <c r="W213" s="54" t="str">
        <f ca="1">IF(OR(VLOOKUP($A213,Mitglieder!$D$24:$BG$323,W$303)="",$G213=""),"",VLOOKUP($A213,Mitglieder!$D$24:$BG$323,W$303))</f>
        <v/>
      </c>
      <c r="X213" s="54" t="str">
        <f ca="1">IF(OR(VLOOKUP($A213,Mitglieder!$D$24:$BG$323,X$303)="",$G213=""),"",VLOOKUP($A213,Mitglieder!$D$24:$BG$323,X$303))</f>
        <v/>
      </c>
      <c r="Y213" s="54" t="str">
        <f ca="1">IF(OR(VLOOKUP($A213,Mitglieder!$D$24:$BG$323,Y$303)="",$G213=""),"",VLOOKUP($A213,Mitglieder!$D$24:$BG$323,Y$303))</f>
        <v/>
      </c>
      <c r="Z213" s="54" t="str">
        <f ca="1">IF(OR(VLOOKUP($A213,Mitglieder!$D$24:$BG$323,Z$303)="",$G213=""),"",VLOOKUP($A213,Mitglieder!$D$24:$BG$323,Z$303))</f>
        <v/>
      </c>
      <c r="AA213" s="54" t="str">
        <f ca="1">IF(OR(VLOOKUP($A213,Mitglieder!$D$24:$BG$323,AA$303)="",$G213=""),"",VLOOKUP($A213,Mitglieder!$D$24:$BG$323,AA$303))</f>
        <v/>
      </c>
      <c r="AB213" s="54" t="str">
        <f ca="1">IF(OR(VLOOKUP($A213,Mitglieder!$D$24:$BG$323,AB$303)="",$G213=""),"",VLOOKUP($A213,Mitglieder!$D$24:$BG$323,AB$303))</f>
        <v/>
      </c>
      <c r="AC213" s="54" t="str">
        <f ca="1">IF(OR(VLOOKUP($A213,Mitglieder!$D$24:$BG$323,AC$303)="",$G213=""),"",VLOOKUP($A213,Mitglieder!$D$24:$BG$323,AC$303))</f>
        <v/>
      </c>
      <c r="AD213" s="54" t="str">
        <f ca="1">IF(OR(VLOOKUP($A213,Mitglieder!$D$24:$BG$323,AD$303)="",$G213=""),"",VLOOKUP($A213,Mitglieder!$D$24:$BG$323,AD$303))</f>
        <v/>
      </c>
      <c r="AE213" s="54" t="str">
        <f ca="1">IF(OR(VLOOKUP($A213,Mitglieder!$D$24:$BG$323,AE$303)="",$G213=""),"",VLOOKUP($A213,Mitglieder!$D$24:$BG$323,AE$303))</f>
        <v/>
      </c>
      <c r="AF213" s="54" t="str">
        <f ca="1">IF(OR(VLOOKUP($A213,Mitglieder!$D$24:$BG$323,AF$303)="",$G213=""),"",VLOOKUP($A213,Mitglieder!$D$24:$BG$323,AF$303))</f>
        <v/>
      </c>
      <c r="AG213" s="54" t="str">
        <f ca="1">IF(OR(VLOOKUP($A213,Mitglieder!$D$24:$BG$323,AG$303)="",$G213=""),"",VLOOKUP($A213,Mitglieder!$D$24:$BG$323,AG$303))</f>
        <v/>
      </c>
      <c r="AH213" s="54" t="str">
        <f ca="1">IF(OR(VLOOKUP($A213,Mitglieder!$D$24:$BG$323,AH$303)="",$G213=""),"",VLOOKUP($A213,Mitglieder!$D$24:$BG$323,AH$303))</f>
        <v/>
      </c>
      <c r="AI213" s="54" t="str">
        <f ca="1">IF(OR(VLOOKUP($A213,Mitglieder!$D$24:$BG$323,AI$303)="",$G213=""),"",VLOOKUP($A213,Mitglieder!$D$24:$BG$323,AI$303))</f>
        <v/>
      </c>
      <c r="AJ213" s="54" t="str">
        <f ca="1">IF(OR(VLOOKUP($A213,Mitglieder!$D$24:$BG$323,AJ$303)="",$G213=""),"",VLOOKUP($A213,Mitglieder!$D$24:$BG$323,AJ$303))</f>
        <v/>
      </c>
      <c r="AK213" s="54" t="str">
        <f ca="1">IF(OR(VLOOKUP($A213,Mitglieder!$D$24:$BG$323,AK$303)="",$G213=""),"",VLOOKUP($A213,Mitglieder!$D$24:$BG$323,AK$303))</f>
        <v/>
      </c>
      <c r="AL213" s="54" t="str">
        <f ca="1">IF(OR(VLOOKUP($A213,Mitglieder!$D$24:$BG$323,AL$303)="",$G213=""),"",VLOOKUP($A213,Mitglieder!$D$24:$BG$323,AL$303))</f>
        <v/>
      </c>
      <c r="AM213" s="42" t="str">
        <f ca="1">IF($G213="","",VLOOKUP($A213,Mitglieder!$D$24:$BG$323,AM$303))</f>
        <v/>
      </c>
      <c r="AN213" s="54" t="str">
        <f ca="1">IF(OR(VLOOKUP($A213,Mitglieder!$D$24:$BG$323,AN$303)="",$G213=""),"",VLOOKUP($A213,Mitglieder!$D$24:$BG$323,AN$303))</f>
        <v/>
      </c>
      <c r="AO213" s="43" t="str">
        <f ca="1">IF($G213="","",TEXT(VLOOKUP($A213,Mitglieder!$D$24:$BG$323,AO$303),"TT.MM.JJJJ"))</f>
        <v/>
      </c>
      <c r="AP213" s="42" t="str">
        <f ca="1">IF($G213="","",VLOOKUP($A213,Mitglieder!$D$24:$BG$323,AP$303))</f>
        <v/>
      </c>
      <c r="AQ213" s="45" t="str">
        <f ca="1">IF($G213="","",TEXT(VLOOKUP($A213,Mitglieder!$D$24:$BG$323,AQ$303),"0.00"))</f>
        <v/>
      </c>
      <c r="AR213" s="54" t="str">
        <f ca="1">IF(OR(VLOOKUP($A213,Mitglieder!$D$24:$BG$323,AR$303)="",$G213=""),"",VLOOKUP($A213,Mitglieder!$D$24:$BG$323,AR$303))</f>
        <v/>
      </c>
      <c r="AS213" s="45" t="str">
        <f ca="1">IF($G213="","",TEXT(VLOOKUP($A213,Mitglieder!$D$24:$BG$323,AS$303),"0.00"))</f>
        <v/>
      </c>
      <c r="AT213" s="54" t="str">
        <f ca="1">IF(OR(VLOOKUP($A213,Mitglieder!$D$24:$BG$323,AT$303)="",$G213=""),"",VLOOKUP($A213,Mitglieder!$D$24:$BG$323,AT$303))</f>
        <v/>
      </c>
      <c r="AU213" s="45" t="str">
        <f ca="1">IF($G213="","",TEXT(VLOOKUP($A213,Mitglieder!$D$24:$BG$323,AU$303),"0.00"))</f>
        <v/>
      </c>
      <c r="AV213" s="45" t="str">
        <f ca="1">IF($G213="","",TEXT(VLOOKUP($A213,Mitglieder!$D$24:$BG$323,AV$303),"0.00"))</f>
        <v/>
      </c>
      <c r="AW213" s="42" t="str">
        <f ca="1">IF($G213="","",VLOOKUP($A213,Mitglieder!$D$24:$BG$323,AW$303))</f>
        <v/>
      </c>
      <c r="AX213" s="54" t="str">
        <f ca="1">IF(OR(VLOOKUP($A213,Mitglieder!$D$24:$BG$323,AX$303)="",$G213=""),"",VLOOKUP($A213,Mitglieder!$D$24:$BG$323,AX$303))</f>
        <v/>
      </c>
      <c r="AY213" s="75" t="str">
        <f t="shared" ca="1" si="6"/>
        <v/>
      </c>
      <c r="AZ213" s="43" t="str">
        <f ca="1">IF($G213="","",TEXT(VLOOKUP($A213,Mitglieder!$C$24:$BG$323,AZ$303),"TT.MM.JJJJ"))</f>
        <v/>
      </c>
      <c r="BA213" s="43" t="str">
        <f ca="1">IF($G213="","",TEXT(VLOOKUP($A213,Mitglieder!$C$24:$BG$323,BA$303),"TT.MM.JJJJ"))</f>
        <v/>
      </c>
      <c r="BB213" s="43" t="str">
        <f ca="1">IF($G213="","",TEXT(VLOOKUP($A213,Mitglieder!$C$24:$BG$323,BB$303),"TT.MM.JJJJ"))</f>
        <v/>
      </c>
      <c r="BC213" s="43" t="str">
        <f ca="1">IF($G213="","",TEXT(VLOOKUP($A213,Mitglieder!$C$24:$BG$323,BC$303),"TT.MM.JJJJ"))</f>
        <v/>
      </c>
      <c r="BD213" s="75" t="str">
        <f t="shared" ca="1" si="7"/>
        <v/>
      </c>
      <c r="BE213" s="42" t="str">
        <f ca="1">IF($G213="","",VLOOKUP($A213,Mitglieder!$D$24:$BG$323,BE$303))</f>
        <v/>
      </c>
      <c r="BF213" s="42" t="str">
        <f ca="1">IF($G213="","",VLOOKUP($A213,Mitglieder!$D$24:$BG$323,BF$303))</f>
        <v/>
      </c>
      <c r="BH213" s="75" t="str">
        <f ca="1">IF(G213="","",AY213+'Details Verein'!$D$25)</f>
        <v/>
      </c>
    </row>
    <row r="214" spans="1:60" x14ac:dyDescent="0.35">
      <c r="A214" s="42">
        <v>214</v>
      </c>
      <c r="B214" s="42"/>
      <c r="C214" s="42">
        <f ca="1">VLOOKUP($A214,Mitglieder!$D$24:$BA$323,C$303)</f>
        <v>1.0299999999999967</v>
      </c>
      <c r="D214" s="42"/>
      <c r="E214" s="42" t="str">
        <f ca="1">IF($G214="","",VLOOKUP($A214,Mitglieder!$D$24:$BG$323,E$303))</f>
        <v/>
      </c>
      <c r="F214" s="54" t="str">
        <f ca="1">IF(OR(VLOOKUP($A214,Mitglieder!$D$24:$BG$323,F$303)="",$G214=""),"",VLOOKUP($A214,Mitglieder!$D$24:$BG$323,F$303))</f>
        <v/>
      </c>
      <c r="G214" s="72" t="str">
        <f ca="1">IF(C214/ROUND(C214,0)=1,VLOOKUP($A214,Mitglieder!$D$24:$BA$323,G$303),"")</f>
        <v/>
      </c>
      <c r="H214" s="42" t="str">
        <f ca="1">IF($G214="","",VLOOKUP($A214,Mitglieder!$D$24:$BG$323,H$303))</f>
        <v/>
      </c>
      <c r="I214" s="54" t="str">
        <f ca="1">IF(OR(VLOOKUP($A214,Mitglieder!$D$24:$BG$323,I$303)="",$G214=""),"",VLOOKUP($A214,Mitglieder!$D$24:$BG$323,I$303))</f>
        <v/>
      </c>
      <c r="J214" s="42" t="str">
        <f ca="1">IF($G214="","",VLOOKUP($A214,Mitglieder!$D$24:$BG$323,J$303))</f>
        <v/>
      </c>
      <c r="K214" s="54" t="str">
        <f ca="1">IF(OR(VLOOKUP($A214,Mitglieder!$D$24:$BG$323,K$303)="",$G214=""),"",VLOOKUP($A214,Mitglieder!$D$24:$BG$323,K$303))</f>
        <v/>
      </c>
      <c r="L214" s="42" t="str">
        <f ca="1">IF($G214="","",VLOOKUP($A214,Mitglieder!$D$24:$BG$323,L$303))</f>
        <v/>
      </c>
      <c r="M214" s="42" t="str">
        <f ca="1">IF($G214="","",VLOOKUP($A214,Mitglieder!$D$24:$BG$323,M$303))</f>
        <v/>
      </c>
      <c r="N214" s="42" t="str">
        <f ca="1">IF($G214="","",VLOOKUP($A214,Mitglieder!$D$24:$BG$323,N$303))</f>
        <v/>
      </c>
      <c r="O214" s="42" t="str">
        <f ca="1">IF($G214="","",VLOOKUP($A214,Mitglieder!$D$24:$BG$323,O$303))</f>
        <v/>
      </c>
      <c r="P214" s="42" t="str">
        <f ca="1">IF($G214="","",VLOOKUP($A214,Mitglieder!$D$24:$BG$323,P$303))</f>
        <v/>
      </c>
      <c r="Q214" s="42" t="str">
        <f ca="1">IF($G214="","",VLOOKUP($A214,Mitglieder!$D$24:$BG$323,Q$303))</f>
        <v/>
      </c>
      <c r="R214" s="54" t="str">
        <f ca="1">IF(OR(VLOOKUP($A214,Mitglieder!$D$24:$BG$323,R$303)="",$G214=""),"",VLOOKUP($A214,Mitglieder!$D$24:$BG$323,R$303))</f>
        <v/>
      </c>
      <c r="S214" s="43" t="str">
        <f ca="1">IF($G214="","",TEXT(VLOOKUP($A214,Mitglieder!$D$24:$BG$323,S$303),"TT.MM.JJJJ"))</f>
        <v/>
      </c>
      <c r="T214" s="43" t="str">
        <f ca="1">IF($G214="","",TEXT(VLOOKUP($A214,Mitglieder!$D$24:$BG$323,T$303),"TT.MM.JJJJ"))</f>
        <v/>
      </c>
      <c r="U214" s="43" t="str">
        <f ca="1">IF($G214="","",TEXT(VLOOKUP($A214,Mitglieder!$D$24:$BG$323,U$303),"TT.MM.JJJJ"))</f>
        <v/>
      </c>
      <c r="V214" s="54" t="str">
        <f ca="1">IF(OR(VLOOKUP($A214,Mitglieder!$D$24:$BG$323,V$303)="",$G214=""),"",VLOOKUP($A214,Mitglieder!$D$24:$BG$323,V$303))</f>
        <v/>
      </c>
      <c r="W214" s="54" t="str">
        <f ca="1">IF(OR(VLOOKUP($A214,Mitglieder!$D$24:$BG$323,W$303)="",$G214=""),"",VLOOKUP($A214,Mitglieder!$D$24:$BG$323,W$303))</f>
        <v/>
      </c>
      <c r="X214" s="54" t="str">
        <f ca="1">IF(OR(VLOOKUP($A214,Mitglieder!$D$24:$BG$323,X$303)="",$G214=""),"",VLOOKUP($A214,Mitglieder!$D$24:$BG$323,X$303))</f>
        <v/>
      </c>
      <c r="Y214" s="54" t="str">
        <f ca="1">IF(OR(VLOOKUP($A214,Mitglieder!$D$24:$BG$323,Y$303)="",$G214=""),"",VLOOKUP($A214,Mitglieder!$D$24:$BG$323,Y$303))</f>
        <v/>
      </c>
      <c r="Z214" s="54" t="str">
        <f ca="1">IF(OR(VLOOKUP($A214,Mitglieder!$D$24:$BG$323,Z$303)="",$G214=""),"",VLOOKUP($A214,Mitglieder!$D$24:$BG$323,Z$303))</f>
        <v/>
      </c>
      <c r="AA214" s="54" t="str">
        <f ca="1">IF(OR(VLOOKUP($A214,Mitglieder!$D$24:$BG$323,AA$303)="",$G214=""),"",VLOOKUP($A214,Mitglieder!$D$24:$BG$323,AA$303))</f>
        <v/>
      </c>
      <c r="AB214" s="54" t="str">
        <f ca="1">IF(OR(VLOOKUP($A214,Mitglieder!$D$24:$BG$323,AB$303)="",$G214=""),"",VLOOKUP($A214,Mitglieder!$D$24:$BG$323,AB$303))</f>
        <v/>
      </c>
      <c r="AC214" s="54" t="str">
        <f ca="1">IF(OR(VLOOKUP($A214,Mitglieder!$D$24:$BG$323,AC$303)="",$G214=""),"",VLOOKUP($A214,Mitglieder!$D$24:$BG$323,AC$303))</f>
        <v/>
      </c>
      <c r="AD214" s="54" t="str">
        <f ca="1">IF(OR(VLOOKUP($A214,Mitglieder!$D$24:$BG$323,AD$303)="",$G214=""),"",VLOOKUP($A214,Mitglieder!$D$24:$BG$323,AD$303))</f>
        <v/>
      </c>
      <c r="AE214" s="54" t="str">
        <f ca="1">IF(OR(VLOOKUP($A214,Mitglieder!$D$24:$BG$323,AE$303)="",$G214=""),"",VLOOKUP($A214,Mitglieder!$D$24:$BG$323,AE$303))</f>
        <v/>
      </c>
      <c r="AF214" s="54" t="str">
        <f ca="1">IF(OR(VLOOKUP($A214,Mitglieder!$D$24:$BG$323,AF$303)="",$G214=""),"",VLOOKUP($A214,Mitglieder!$D$24:$BG$323,AF$303))</f>
        <v/>
      </c>
      <c r="AG214" s="54" t="str">
        <f ca="1">IF(OR(VLOOKUP($A214,Mitglieder!$D$24:$BG$323,AG$303)="",$G214=""),"",VLOOKUP($A214,Mitglieder!$D$24:$BG$323,AG$303))</f>
        <v/>
      </c>
      <c r="AH214" s="54" t="str">
        <f ca="1">IF(OR(VLOOKUP($A214,Mitglieder!$D$24:$BG$323,AH$303)="",$G214=""),"",VLOOKUP($A214,Mitglieder!$D$24:$BG$323,AH$303))</f>
        <v/>
      </c>
      <c r="AI214" s="54" t="str">
        <f ca="1">IF(OR(VLOOKUP($A214,Mitglieder!$D$24:$BG$323,AI$303)="",$G214=""),"",VLOOKUP($A214,Mitglieder!$D$24:$BG$323,AI$303))</f>
        <v/>
      </c>
      <c r="AJ214" s="54" t="str">
        <f ca="1">IF(OR(VLOOKUP($A214,Mitglieder!$D$24:$BG$323,AJ$303)="",$G214=""),"",VLOOKUP($A214,Mitglieder!$D$24:$BG$323,AJ$303))</f>
        <v/>
      </c>
      <c r="AK214" s="54" t="str">
        <f ca="1">IF(OR(VLOOKUP($A214,Mitglieder!$D$24:$BG$323,AK$303)="",$G214=""),"",VLOOKUP($A214,Mitglieder!$D$24:$BG$323,AK$303))</f>
        <v/>
      </c>
      <c r="AL214" s="54" t="str">
        <f ca="1">IF(OR(VLOOKUP($A214,Mitglieder!$D$24:$BG$323,AL$303)="",$G214=""),"",VLOOKUP($A214,Mitglieder!$D$24:$BG$323,AL$303))</f>
        <v/>
      </c>
      <c r="AM214" s="42" t="str">
        <f ca="1">IF($G214="","",VLOOKUP($A214,Mitglieder!$D$24:$BG$323,AM$303))</f>
        <v/>
      </c>
      <c r="AN214" s="54" t="str">
        <f ca="1">IF(OR(VLOOKUP($A214,Mitglieder!$D$24:$BG$323,AN$303)="",$G214=""),"",VLOOKUP($A214,Mitglieder!$D$24:$BG$323,AN$303))</f>
        <v/>
      </c>
      <c r="AO214" s="43" t="str">
        <f ca="1">IF($G214="","",TEXT(VLOOKUP($A214,Mitglieder!$D$24:$BG$323,AO$303),"TT.MM.JJJJ"))</f>
        <v/>
      </c>
      <c r="AP214" s="42" t="str">
        <f ca="1">IF($G214="","",VLOOKUP($A214,Mitglieder!$D$24:$BG$323,AP$303))</f>
        <v/>
      </c>
      <c r="AQ214" s="45" t="str">
        <f ca="1">IF($G214="","",TEXT(VLOOKUP($A214,Mitglieder!$D$24:$BG$323,AQ$303),"0.00"))</f>
        <v/>
      </c>
      <c r="AR214" s="54" t="str">
        <f ca="1">IF(OR(VLOOKUP($A214,Mitglieder!$D$24:$BG$323,AR$303)="",$G214=""),"",VLOOKUP($A214,Mitglieder!$D$24:$BG$323,AR$303))</f>
        <v/>
      </c>
      <c r="AS214" s="45" t="str">
        <f ca="1">IF($G214="","",TEXT(VLOOKUP($A214,Mitglieder!$D$24:$BG$323,AS$303),"0.00"))</f>
        <v/>
      </c>
      <c r="AT214" s="54" t="str">
        <f ca="1">IF(OR(VLOOKUP($A214,Mitglieder!$D$24:$BG$323,AT$303)="",$G214=""),"",VLOOKUP($A214,Mitglieder!$D$24:$BG$323,AT$303))</f>
        <v/>
      </c>
      <c r="AU214" s="45" t="str">
        <f ca="1">IF($G214="","",TEXT(VLOOKUP($A214,Mitglieder!$D$24:$BG$323,AU$303),"0.00"))</f>
        <v/>
      </c>
      <c r="AV214" s="45" t="str">
        <f ca="1">IF($G214="","",TEXT(VLOOKUP($A214,Mitglieder!$D$24:$BG$323,AV$303),"0.00"))</f>
        <v/>
      </c>
      <c r="AW214" s="42" t="str">
        <f ca="1">IF($G214="","",VLOOKUP($A214,Mitglieder!$D$24:$BG$323,AW$303))</f>
        <v/>
      </c>
      <c r="AX214" s="54" t="str">
        <f ca="1">IF(OR(VLOOKUP($A214,Mitglieder!$D$24:$BG$323,AX$303)="",$G214=""),"",VLOOKUP($A214,Mitglieder!$D$24:$BG$323,AX$303))</f>
        <v/>
      </c>
      <c r="AY214" s="75" t="str">
        <f t="shared" ca="1" si="6"/>
        <v/>
      </c>
      <c r="AZ214" s="43" t="str">
        <f ca="1">IF($G214="","",TEXT(VLOOKUP($A214,Mitglieder!$C$24:$BG$323,AZ$303),"TT.MM.JJJJ"))</f>
        <v/>
      </c>
      <c r="BA214" s="43" t="str">
        <f ca="1">IF($G214="","",TEXT(VLOOKUP($A214,Mitglieder!$C$24:$BG$323,BA$303),"TT.MM.JJJJ"))</f>
        <v/>
      </c>
      <c r="BB214" s="43" t="str">
        <f ca="1">IF($G214="","",TEXT(VLOOKUP($A214,Mitglieder!$C$24:$BG$323,BB$303),"TT.MM.JJJJ"))</f>
        <v/>
      </c>
      <c r="BC214" s="43" t="str">
        <f ca="1">IF($G214="","",TEXT(VLOOKUP($A214,Mitglieder!$C$24:$BG$323,BC$303),"TT.MM.JJJJ"))</f>
        <v/>
      </c>
      <c r="BD214" s="75" t="str">
        <f t="shared" ca="1" si="7"/>
        <v/>
      </c>
      <c r="BE214" s="42" t="str">
        <f ca="1">IF($G214="","",VLOOKUP($A214,Mitglieder!$D$24:$BG$323,BE$303))</f>
        <v/>
      </c>
      <c r="BF214" s="42" t="str">
        <f ca="1">IF($G214="","",VLOOKUP($A214,Mitglieder!$D$24:$BG$323,BF$303))</f>
        <v/>
      </c>
      <c r="BH214" s="75" t="str">
        <f ca="1">IF(G214="","",AY214+'Details Verein'!$D$25)</f>
        <v/>
      </c>
    </row>
    <row r="215" spans="1:60" x14ac:dyDescent="0.35">
      <c r="A215" s="42">
        <v>215</v>
      </c>
      <c r="B215" s="42"/>
      <c r="C215" s="42">
        <f ca="1">VLOOKUP($A215,Mitglieder!$D$24:$BA$323,C$303)</f>
        <v>1.0299999999999967</v>
      </c>
      <c r="D215" s="42"/>
      <c r="E215" s="42" t="str">
        <f ca="1">IF($G215="","",VLOOKUP($A215,Mitglieder!$D$24:$BG$323,E$303))</f>
        <v/>
      </c>
      <c r="F215" s="54" t="str">
        <f ca="1">IF(OR(VLOOKUP($A215,Mitglieder!$D$24:$BG$323,F$303)="",$G215=""),"",VLOOKUP($A215,Mitglieder!$D$24:$BG$323,F$303))</f>
        <v/>
      </c>
      <c r="G215" s="72" t="str">
        <f ca="1">IF(C215/ROUND(C215,0)=1,VLOOKUP($A215,Mitglieder!$D$24:$BA$323,G$303),"")</f>
        <v/>
      </c>
      <c r="H215" s="42" t="str">
        <f ca="1">IF($G215="","",VLOOKUP($A215,Mitglieder!$D$24:$BG$323,H$303))</f>
        <v/>
      </c>
      <c r="I215" s="54" t="str">
        <f ca="1">IF(OR(VLOOKUP($A215,Mitglieder!$D$24:$BG$323,I$303)="",$G215=""),"",VLOOKUP($A215,Mitglieder!$D$24:$BG$323,I$303))</f>
        <v/>
      </c>
      <c r="J215" s="42" t="str">
        <f ca="1">IF($G215="","",VLOOKUP($A215,Mitglieder!$D$24:$BG$323,J$303))</f>
        <v/>
      </c>
      <c r="K215" s="54" t="str">
        <f ca="1">IF(OR(VLOOKUP($A215,Mitglieder!$D$24:$BG$323,K$303)="",$G215=""),"",VLOOKUP($A215,Mitglieder!$D$24:$BG$323,K$303))</f>
        <v/>
      </c>
      <c r="L215" s="42" t="str">
        <f ca="1">IF($G215="","",VLOOKUP($A215,Mitglieder!$D$24:$BG$323,L$303))</f>
        <v/>
      </c>
      <c r="M215" s="42" t="str">
        <f ca="1">IF($G215="","",VLOOKUP($A215,Mitglieder!$D$24:$BG$323,M$303))</f>
        <v/>
      </c>
      <c r="N215" s="42" t="str">
        <f ca="1">IF($G215="","",VLOOKUP($A215,Mitglieder!$D$24:$BG$323,N$303))</f>
        <v/>
      </c>
      <c r="O215" s="42" t="str">
        <f ca="1">IF($G215="","",VLOOKUP($A215,Mitglieder!$D$24:$BG$323,O$303))</f>
        <v/>
      </c>
      <c r="P215" s="42" t="str">
        <f ca="1">IF($G215="","",VLOOKUP($A215,Mitglieder!$D$24:$BG$323,P$303))</f>
        <v/>
      </c>
      <c r="Q215" s="42" t="str">
        <f ca="1">IF($G215="","",VLOOKUP($A215,Mitglieder!$D$24:$BG$323,Q$303))</f>
        <v/>
      </c>
      <c r="R215" s="54" t="str">
        <f ca="1">IF(OR(VLOOKUP($A215,Mitglieder!$D$24:$BG$323,R$303)="",$G215=""),"",VLOOKUP($A215,Mitglieder!$D$24:$BG$323,R$303))</f>
        <v/>
      </c>
      <c r="S215" s="43" t="str">
        <f ca="1">IF($G215="","",TEXT(VLOOKUP($A215,Mitglieder!$D$24:$BG$323,S$303),"TT.MM.JJJJ"))</f>
        <v/>
      </c>
      <c r="T215" s="43" t="str">
        <f ca="1">IF($G215="","",TEXT(VLOOKUP($A215,Mitglieder!$D$24:$BG$323,T$303),"TT.MM.JJJJ"))</f>
        <v/>
      </c>
      <c r="U215" s="43" t="str">
        <f ca="1">IF($G215="","",TEXT(VLOOKUP($A215,Mitglieder!$D$24:$BG$323,U$303),"TT.MM.JJJJ"))</f>
        <v/>
      </c>
      <c r="V215" s="54" t="str">
        <f ca="1">IF(OR(VLOOKUP($A215,Mitglieder!$D$24:$BG$323,V$303)="",$G215=""),"",VLOOKUP($A215,Mitglieder!$D$24:$BG$323,V$303))</f>
        <v/>
      </c>
      <c r="W215" s="54" t="str">
        <f ca="1">IF(OR(VLOOKUP($A215,Mitglieder!$D$24:$BG$323,W$303)="",$G215=""),"",VLOOKUP($A215,Mitglieder!$D$24:$BG$323,W$303))</f>
        <v/>
      </c>
      <c r="X215" s="54" t="str">
        <f ca="1">IF(OR(VLOOKUP($A215,Mitglieder!$D$24:$BG$323,X$303)="",$G215=""),"",VLOOKUP($A215,Mitglieder!$D$24:$BG$323,X$303))</f>
        <v/>
      </c>
      <c r="Y215" s="54" t="str">
        <f ca="1">IF(OR(VLOOKUP($A215,Mitglieder!$D$24:$BG$323,Y$303)="",$G215=""),"",VLOOKUP($A215,Mitglieder!$D$24:$BG$323,Y$303))</f>
        <v/>
      </c>
      <c r="Z215" s="54" t="str">
        <f ca="1">IF(OR(VLOOKUP($A215,Mitglieder!$D$24:$BG$323,Z$303)="",$G215=""),"",VLOOKUP($A215,Mitglieder!$D$24:$BG$323,Z$303))</f>
        <v/>
      </c>
      <c r="AA215" s="54" t="str">
        <f ca="1">IF(OR(VLOOKUP($A215,Mitglieder!$D$24:$BG$323,AA$303)="",$G215=""),"",VLOOKUP($A215,Mitglieder!$D$24:$BG$323,AA$303))</f>
        <v/>
      </c>
      <c r="AB215" s="54" t="str">
        <f ca="1">IF(OR(VLOOKUP($A215,Mitglieder!$D$24:$BG$323,AB$303)="",$G215=""),"",VLOOKUP($A215,Mitglieder!$D$24:$BG$323,AB$303))</f>
        <v/>
      </c>
      <c r="AC215" s="54" t="str">
        <f ca="1">IF(OR(VLOOKUP($A215,Mitglieder!$D$24:$BG$323,AC$303)="",$G215=""),"",VLOOKUP($A215,Mitglieder!$D$24:$BG$323,AC$303))</f>
        <v/>
      </c>
      <c r="AD215" s="54" t="str">
        <f ca="1">IF(OR(VLOOKUP($A215,Mitglieder!$D$24:$BG$323,AD$303)="",$G215=""),"",VLOOKUP($A215,Mitglieder!$D$24:$BG$323,AD$303))</f>
        <v/>
      </c>
      <c r="AE215" s="54" t="str">
        <f ca="1">IF(OR(VLOOKUP($A215,Mitglieder!$D$24:$BG$323,AE$303)="",$G215=""),"",VLOOKUP($A215,Mitglieder!$D$24:$BG$323,AE$303))</f>
        <v/>
      </c>
      <c r="AF215" s="54" t="str">
        <f ca="1">IF(OR(VLOOKUP($A215,Mitglieder!$D$24:$BG$323,AF$303)="",$G215=""),"",VLOOKUP($A215,Mitglieder!$D$24:$BG$323,AF$303))</f>
        <v/>
      </c>
      <c r="AG215" s="54" t="str">
        <f ca="1">IF(OR(VLOOKUP($A215,Mitglieder!$D$24:$BG$323,AG$303)="",$G215=""),"",VLOOKUP($A215,Mitglieder!$D$24:$BG$323,AG$303))</f>
        <v/>
      </c>
      <c r="AH215" s="54" t="str">
        <f ca="1">IF(OR(VLOOKUP($A215,Mitglieder!$D$24:$BG$323,AH$303)="",$G215=""),"",VLOOKUP($A215,Mitglieder!$D$24:$BG$323,AH$303))</f>
        <v/>
      </c>
      <c r="AI215" s="54" t="str">
        <f ca="1">IF(OR(VLOOKUP($A215,Mitglieder!$D$24:$BG$323,AI$303)="",$G215=""),"",VLOOKUP($A215,Mitglieder!$D$24:$BG$323,AI$303))</f>
        <v/>
      </c>
      <c r="AJ215" s="54" t="str">
        <f ca="1">IF(OR(VLOOKUP($A215,Mitglieder!$D$24:$BG$323,AJ$303)="",$G215=""),"",VLOOKUP($A215,Mitglieder!$D$24:$BG$323,AJ$303))</f>
        <v/>
      </c>
      <c r="AK215" s="54" t="str">
        <f ca="1">IF(OR(VLOOKUP($A215,Mitglieder!$D$24:$BG$323,AK$303)="",$G215=""),"",VLOOKUP($A215,Mitglieder!$D$24:$BG$323,AK$303))</f>
        <v/>
      </c>
      <c r="AL215" s="54" t="str">
        <f ca="1">IF(OR(VLOOKUP($A215,Mitglieder!$D$24:$BG$323,AL$303)="",$G215=""),"",VLOOKUP($A215,Mitglieder!$D$24:$BG$323,AL$303))</f>
        <v/>
      </c>
      <c r="AM215" s="42" t="str">
        <f ca="1">IF($G215="","",VLOOKUP($A215,Mitglieder!$D$24:$BG$323,AM$303))</f>
        <v/>
      </c>
      <c r="AN215" s="54" t="str">
        <f ca="1">IF(OR(VLOOKUP($A215,Mitglieder!$D$24:$BG$323,AN$303)="",$G215=""),"",VLOOKUP($A215,Mitglieder!$D$24:$BG$323,AN$303))</f>
        <v/>
      </c>
      <c r="AO215" s="43" t="str">
        <f ca="1">IF($G215="","",TEXT(VLOOKUP($A215,Mitglieder!$D$24:$BG$323,AO$303),"TT.MM.JJJJ"))</f>
        <v/>
      </c>
      <c r="AP215" s="42" t="str">
        <f ca="1">IF($G215="","",VLOOKUP($A215,Mitglieder!$D$24:$BG$323,AP$303))</f>
        <v/>
      </c>
      <c r="AQ215" s="45" t="str">
        <f ca="1">IF($G215="","",TEXT(VLOOKUP($A215,Mitglieder!$D$24:$BG$323,AQ$303),"0.00"))</f>
        <v/>
      </c>
      <c r="AR215" s="54" t="str">
        <f ca="1">IF(OR(VLOOKUP($A215,Mitglieder!$D$24:$BG$323,AR$303)="",$G215=""),"",VLOOKUP($A215,Mitglieder!$D$24:$BG$323,AR$303))</f>
        <v/>
      </c>
      <c r="AS215" s="45" t="str">
        <f ca="1">IF($G215="","",TEXT(VLOOKUP($A215,Mitglieder!$D$24:$BG$323,AS$303),"0.00"))</f>
        <v/>
      </c>
      <c r="AT215" s="54" t="str">
        <f ca="1">IF(OR(VLOOKUP($A215,Mitglieder!$D$24:$BG$323,AT$303)="",$G215=""),"",VLOOKUP($A215,Mitglieder!$D$24:$BG$323,AT$303))</f>
        <v/>
      </c>
      <c r="AU215" s="45" t="str">
        <f ca="1">IF($G215="","",TEXT(VLOOKUP($A215,Mitglieder!$D$24:$BG$323,AU$303),"0.00"))</f>
        <v/>
      </c>
      <c r="AV215" s="45" t="str">
        <f ca="1">IF($G215="","",TEXT(VLOOKUP($A215,Mitglieder!$D$24:$BG$323,AV$303),"0.00"))</f>
        <v/>
      </c>
      <c r="AW215" s="42" t="str">
        <f ca="1">IF($G215="","",VLOOKUP($A215,Mitglieder!$D$24:$BG$323,AW$303))</f>
        <v/>
      </c>
      <c r="AX215" s="54" t="str">
        <f ca="1">IF(OR(VLOOKUP($A215,Mitglieder!$D$24:$BG$323,AX$303)="",$G215=""),"",VLOOKUP($A215,Mitglieder!$D$24:$BG$323,AX$303))</f>
        <v/>
      </c>
      <c r="AY215" s="75" t="str">
        <f t="shared" ca="1" si="6"/>
        <v/>
      </c>
      <c r="AZ215" s="43" t="str">
        <f ca="1">IF($G215="","",TEXT(VLOOKUP($A215,Mitglieder!$C$24:$BG$323,AZ$303),"TT.MM.JJJJ"))</f>
        <v/>
      </c>
      <c r="BA215" s="43" t="str">
        <f ca="1">IF($G215="","",TEXT(VLOOKUP($A215,Mitglieder!$C$24:$BG$323,BA$303),"TT.MM.JJJJ"))</f>
        <v/>
      </c>
      <c r="BB215" s="43" t="str">
        <f ca="1">IF($G215="","",TEXT(VLOOKUP($A215,Mitglieder!$C$24:$BG$323,BB$303),"TT.MM.JJJJ"))</f>
        <v/>
      </c>
      <c r="BC215" s="43" t="str">
        <f ca="1">IF($G215="","",TEXT(VLOOKUP($A215,Mitglieder!$C$24:$BG$323,BC$303),"TT.MM.JJJJ"))</f>
        <v/>
      </c>
      <c r="BD215" s="75" t="str">
        <f t="shared" ca="1" si="7"/>
        <v/>
      </c>
      <c r="BE215" s="42" t="str">
        <f ca="1">IF($G215="","",VLOOKUP($A215,Mitglieder!$D$24:$BG$323,BE$303))</f>
        <v/>
      </c>
      <c r="BF215" s="42" t="str">
        <f ca="1">IF($G215="","",VLOOKUP($A215,Mitglieder!$D$24:$BG$323,BF$303))</f>
        <v/>
      </c>
      <c r="BH215" s="75" t="str">
        <f ca="1">IF(G215="","",AY215+'Details Verein'!$D$25)</f>
        <v/>
      </c>
    </row>
    <row r="216" spans="1:60" x14ac:dyDescent="0.35">
      <c r="A216" s="42">
        <v>216</v>
      </c>
      <c r="B216" s="42"/>
      <c r="C216" s="42">
        <f ca="1">VLOOKUP($A216,Mitglieder!$D$24:$BA$323,C$303)</f>
        <v>1.0299999999999967</v>
      </c>
      <c r="D216" s="42"/>
      <c r="E216" s="42" t="str">
        <f ca="1">IF($G216="","",VLOOKUP($A216,Mitglieder!$D$24:$BG$323,E$303))</f>
        <v/>
      </c>
      <c r="F216" s="54" t="str">
        <f ca="1">IF(OR(VLOOKUP($A216,Mitglieder!$D$24:$BG$323,F$303)="",$G216=""),"",VLOOKUP($A216,Mitglieder!$D$24:$BG$323,F$303))</f>
        <v/>
      </c>
      <c r="G216" s="72" t="str">
        <f ca="1">IF(C216/ROUND(C216,0)=1,VLOOKUP($A216,Mitglieder!$D$24:$BA$323,G$303),"")</f>
        <v/>
      </c>
      <c r="H216" s="42" t="str">
        <f ca="1">IF($G216="","",VLOOKUP($A216,Mitglieder!$D$24:$BG$323,H$303))</f>
        <v/>
      </c>
      <c r="I216" s="54" t="str">
        <f ca="1">IF(OR(VLOOKUP($A216,Mitglieder!$D$24:$BG$323,I$303)="",$G216=""),"",VLOOKUP($A216,Mitglieder!$D$24:$BG$323,I$303))</f>
        <v/>
      </c>
      <c r="J216" s="42" t="str">
        <f ca="1">IF($G216="","",VLOOKUP($A216,Mitglieder!$D$24:$BG$323,J$303))</f>
        <v/>
      </c>
      <c r="K216" s="54" t="str">
        <f ca="1">IF(OR(VLOOKUP($A216,Mitglieder!$D$24:$BG$323,K$303)="",$G216=""),"",VLOOKUP($A216,Mitglieder!$D$24:$BG$323,K$303))</f>
        <v/>
      </c>
      <c r="L216" s="42" t="str">
        <f ca="1">IF($G216="","",VLOOKUP($A216,Mitglieder!$D$24:$BG$323,L$303))</f>
        <v/>
      </c>
      <c r="M216" s="42" t="str">
        <f ca="1">IF($G216="","",VLOOKUP($A216,Mitglieder!$D$24:$BG$323,M$303))</f>
        <v/>
      </c>
      <c r="N216" s="42" t="str">
        <f ca="1">IF($G216="","",VLOOKUP($A216,Mitglieder!$D$24:$BG$323,N$303))</f>
        <v/>
      </c>
      <c r="O216" s="42" t="str">
        <f ca="1">IF($G216="","",VLOOKUP($A216,Mitglieder!$D$24:$BG$323,O$303))</f>
        <v/>
      </c>
      <c r="P216" s="42" t="str">
        <f ca="1">IF($G216="","",VLOOKUP($A216,Mitglieder!$D$24:$BG$323,P$303))</f>
        <v/>
      </c>
      <c r="Q216" s="42" t="str">
        <f ca="1">IF($G216="","",VLOOKUP($A216,Mitglieder!$D$24:$BG$323,Q$303))</f>
        <v/>
      </c>
      <c r="R216" s="54" t="str">
        <f ca="1">IF(OR(VLOOKUP($A216,Mitglieder!$D$24:$BG$323,R$303)="",$G216=""),"",VLOOKUP($A216,Mitglieder!$D$24:$BG$323,R$303))</f>
        <v/>
      </c>
      <c r="S216" s="43" t="str">
        <f ca="1">IF($G216="","",TEXT(VLOOKUP($A216,Mitglieder!$D$24:$BG$323,S$303),"TT.MM.JJJJ"))</f>
        <v/>
      </c>
      <c r="T216" s="43" t="str">
        <f ca="1">IF($G216="","",TEXT(VLOOKUP($A216,Mitglieder!$D$24:$BG$323,T$303),"TT.MM.JJJJ"))</f>
        <v/>
      </c>
      <c r="U216" s="43" t="str">
        <f ca="1">IF($G216="","",TEXT(VLOOKUP($A216,Mitglieder!$D$24:$BG$323,U$303),"TT.MM.JJJJ"))</f>
        <v/>
      </c>
      <c r="V216" s="54" t="str">
        <f ca="1">IF(OR(VLOOKUP($A216,Mitglieder!$D$24:$BG$323,V$303)="",$G216=""),"",VLOOKUP($A216,Mitglieder!$D$24:$BG$323,V$303))</f>
        <v/>
      </c>
      <c r="W216" s="54" t="str">
        <f ca="1">IF(OR(VLOOKUP($A216,Mitglieder!$D$24:$BG$323,W$303)="",$G216=""),"",VLOOKUP($A216,Mitglieder!$D$24:$BG$323,W$303))</f>
        <v/>
      </c>
      <c r="X216" s="54" t="str">
        <f ca="1">IF(OR(VLOOKUP($A216,Mitglieder!$D$24:$BG$323,X$303)="",$G216=""),"",VLOOKUP($A216,Mitglieder!$D$24:$BG$323,X$303))</f>
        <v/>
      </c>
      <c r="Y216" s="54" t="str">
        <f ca="1">IF(OR(VLOOKUP($A216,Mitglieder!$D$24:$BG$323,Y$303)="",$G216=""),"",VLOOKUP($A216,Mitglieder!$D$24:$BG$323,Y$303))</f>
        <v/>
      </c>
      <c r="Z216" s="54" t="str">
        <f ca="1">IF(OR(VLOOKUP($A216,Mitglieder!$D$24:$BG$323,Z$303)="",$G216=""),"",VLOOKUP($A216,Mitglieder!$D$24:$BG$323,Z$303))</f>
        <v/>
      </c>
      <c r="AA216" s="54" t="str">
        <f ca="1">IF(OR(VLOOKUP($A216,Mitglieder!$D$24:$BG$323,AA$303)="",$G216=""),"",VLOOKUP($A216,Mitglieder!$D$24:$BG$323,AA$303))</f>
        <v/>
      </c>
      <c r="AB216" s="54" t="str">
        <f ca="1">IF(OR(VLOOKUP($A216,Mitglieder!$D$24:$BG$323,AB$303)="",$G216=""),"",VLOOKUP($A216,Mitglieder!$D$24:$BG$323,AB$303))</f>
        <v/>
      </c>
      <c r="AC216" s="54" t="str">
        <f ca="1">IF(OR(VLOOKUP($A216,Mitglieder!$D$24:$BG$323,AC$303)="",$G216=""),"",VLOOKUP($A216,Mitglieder!$D$24:$BG$323,AC$303))</f>
        <v/>
      </c>
      <c r="AD216" s="54" t="str">
        <f ca="1">IF(OR(VLOOKUP($A216,Mitglieder!$D$24:$BG$323,AD$303)="",$G216=""),"",VLOOKUP($A216,Mitglieder!$D$24:$BG$323,AD$303))</f>
        <v/>
      </c>
      <c r="AE216" s="54" t="str">
        <f ca="1">IF(OR(VLOOKUP($A216,Mitglieder!$D$24:$BG$323,AE$303)="",$G216=""),"",VLOOKUP($A216,Mitglieder!$D$24:$BG$323,AE$303))</f>
        <v/>
      </c>
      <c r="AF216" s="54" t="str">
        <f ca="1">IF(OR(VLOOKUP($A216,Mitglieder!$D$24:$BG$323,AF$303)="",$G216=""),"",VLOOKUP($A216,Mitglieder!$D$24:$BG$323,AF$303))</f>
        <v/>
      </c>
      <c r="AG216" s="54" t="str">
        <f ca="1">IF(OR(VLOOKUP($A216,Mitglieder!$D$24:$BG$323,AG$303)="",$G216=""),"",VLOOKUP($A216,Mitglieder!$D$24:$BG$323,AG$303))</f>
        <v/>
      </c>
      <c r="AH216" s="54" t="str">
        <f ca="1">IF(OR(VLOOKUP($A216,Mitglieder!$D$24:$BG$323,AH$303)="",$G216=""),"",VLOOKUP($A216,Mitglieder!$D$24:$BG$323,AH$303))</f>
        <v/>
      </c>
      <c r="AI216" s="54" t="str">
        <f ca="1">IF(OR(VLOOKUP($A216,Mitglieder!$D$24:$BG$323,AI$303)="",$G216=""),"",VLOOKUP($A216,Mitglieder!$D$24:$BG$323,AI$303))</f>
        <v/>
      </c>
      <c r="AJ216" s="54" t="str">
        <f ca="1">IF(OR(VLOOKUP($A216,Mitglieder!$D$24:$BG$323,AJ$303)="",$G216=""),"",VLOOKUP($A216,Mitglieder!$D$24:$BG$323,AJ$303))</f>
        <v/>
      </c>
      <c r="AK216" s="54" t="str">
        <f ca="1">IF(OR(VLOOKUP($A216,Mitglieder!$D$24:$BG$323,AK$303)="",$G216=""),"",VLOOKUP($A216,Mitglieder!$D$24:$BG$323,AK$303))</f>
        <v/>
      </c>
      <c r="AL216" s="54" t="str">
        <f ca="1">IF(OR(VLOOKUP($A216,Mitglieder!$D$24:$BG$323,AL$303)="",$G216=""),"",VLOOKUP($A216,Mitglieder!$D$24:$BG$323,AL$303))</f>
        <v/>
      </c>
      <c r="AM216" s="42" t="str">
        <f ca="1">IF($G216="","",VLOOKUP($A216,Mitglieder!$D$24:$BG$323,AM$303))</f>
        <v/>
      </c>
      <c r="AN216" s="54" t="str">
        <f ca="1">IF(OR(VLOOKUP($A216,Mitglieder!$D$24:$BG$323,AN$303)="",$G216=""),"",VLOOKUP($A216,Mitglieder!$D$24:$BG$323,AN$303))</f>
        <v/>
      </c>
      <c r="AO216" s="43" t="str">
        <f ca="1">IF($G216="","",TEXT(VLOOKUP($A216,Mitglieder!$D$24:$BG$323,AO$303),"TT.MM.JJJJ"))</f>
        <v/>
      </c>
      <c r="AP216" s="42" t="str">
        <f ca="1">IF($G216="","",VLOOKUP($A216,Mitglieder!$D$24:$BG$323,AP$303))</f>
        <v/>
      </c>
      <c r="AQ216" s="45" t="str">
        <f ca="1">IF($G216="","",TEXT(VLOOKUP($A216,Mitglieder!$D$24:$BG$323,AQ$303),"0.00"))</f>
        <v/>
      </c>
      <c r="AR216" s="54" t="str">
        <f ca="1">IF(OR(VLOOKUP($A216,Mitglieder!$D$24:$BG$323,AR$303)="",$G216=""),"",VLOOKUP($A216,Mitglieder!$D$24:$BG$323,AR$303))</f>
        <v/>
      </c>
      <c r="AS216" s="45" t="str">
        <f ca="1">IF($G216="","",TEXT(VLOOKUP($A216,Mitglieder!$D$24:$BG$323,AS$303),"0.00"))</f>
        <v/>
      </c>
      <c r="AT216" s="54" t="str">
        <f ca="1">IF(OR(VLOOKUP($A216,Mitglieder!$D$24:$BG$323,AT$303)="",$G216=""),"",VLOOKUP($A216,Mitglieder!$D$24:$BG$323,AT$303))</f>
        <v/>
      </c>
      <c r="AU216" s="45" t="str">
        <f ca="1">IF($G216="","",TEXT(VLOOKUP($A216,Mitglieder!$D$24:$BG$323,AU$303),"0.00"))</f>
        <v/>
      </c>
      <c r="AV216" s="45" t="str">
        <f ca="1">IF($G216="","",TEXT(VLOOKUP($A216,Mitglieder!$D$24:$BG$323,AV$303),"0.00"))</f>
        <v/>
      </c>
      <c r="AW216" s="42" t="str">
        <f ca="1">IF($G216="","",VLOOKUP($A216,Mitglieder!$D$24:$BG$323,AW$303))</f>
        <v/>
      </c>
      <c r="AX216" s="54" t="str">
        <f ca="1">IF(OR(VLOOKUP($A216,Mitglieder!$D$24:$BG$323,AX$303)="",$G216=""),"",VLOOKUP($A216,Mitglieder!$D$24:$BG$323,AX$303))</f>
        <v/>
      </c>
      <c r="AY216" s="75" t="str">
        <f t="shared" ca="1" si="6"/>
        <v/>
      </c>
      <c r="AZ216" s="43" t="str">
        <f ca="1">IF($G216="","",TEXT(VLOOKUP($A216,Mitglieder!$C$24:$BG$323,AZ$303),"TT.MM.JJJJ"))</f>
        <v/>
      </c>
      <c r="BA216" s="43" t="str">
        <f ca="1">IF($G216="","",TEXT(VLOOKUP($A216,Mitglieder!$C$24:$BG$323,BA$303),"TT.MM.JJJJ"))</f>
        <v/>
      </c>
      <c r="BB216" s="43" t="str">
        <f ca="1">IF($G216="","",TEXT(VLOOKUP($A216,Mitglieder!$C$24:$BG$323,BB$303),"TT.MM.JJJJ"))</f>
        <v/>
      </c>
      <c r="BC216" s="43" t="str">
        <f ca="1">IF($G216="","",TEXT(VLOOKUP($A216,Mitglieder!$C$24:$BG$323,BC$303),"TT.MM.JJJJ"))</f>
        <v/>
      </c>
      <c r="BD216" s="75" t="str">
        <f t="shared" ca="1" si="7"/>
        <v/>
      </c>
      <c r="BE216" s="42" t="str">
        <f ca="1">IF($G216="","",VLOOKUP($A216,Mitglieder!$D$24:$BG$323,BE$303))</f>
        <v/>
      </c>
      <c r="BF216" s="42" t="str">
        <f ca="1">IF($G216="","",VLOOKUP($A216,Mitglieder!$D$24:$BG$323,BF$303))</f>
        <v/>
      </c>
      <c r="BH216" s="75" t="str">
        <f ca="1">IF(G216="","",AY216+'Details Verein'!$D$25)</f>
        <v/>
      </c>
    </row>
    <row r="217" spans="1:60" x14ac:dyDescent="0.35">
      <c r="A217" s="42">
        <v>217</v>
      </c>
      <c r="B217" s="42"/>
      <c r="C217" s="42">
        <f ca="1">VLOOKUP($A217,Mitglieder!$D$24:$BA$323,C$303)</f>
        <v>1.0299999999999967</v>
      </c>
      <c r="D217" s="42"/>
      <c r="E217" s="42" t="str">
        <f ca="1">IF($G217="","",VLOOKUP($A217,Mitglieder!$D$24:$BG$323,E$303))</f>
        <v/>
      </c>
      <c r="F217" s="54" t="str">
        <f ca="1">IF(OR(VLOOKUP($A217,Mitglieder!$D$24:$BG$323,F$303)="",$G217=""),"",VLOOKUP($A217,Mitglieder!$D$24:$BG$323,F$303))</f>
        <v/>
      </c>
      <c r="G217" s="72" t="str">
        <f ca="1">IF(C217/ROUND(C217,0)=1,VLOOKUP($A217,Mitglieder!$D$24:$BA$323,G$303),"")</f>
        <v/>
      </c>
      <c r="H217" s="42" t="str">
        <f ca="1">IF($G217="","",VLOOKUP($A217,Mitglieder!$D$24:$BG$323,H$303))</f>
        <v/>
      </c>
      <c r="I217" s="54" t="str">
        <f ca="1">IF(OR(VLOOKUP($A217,Mitglieder!$D$24:$BG$323,I$303)="",$G217=""),"",VLOOKUP($A217,Mitglieder!$D$24:$BG$323,I$303))</f>
        <v/>
      </c>
      <c r="J217" s="42" t="str">
        <f ca="1">IF($G217="","",VLOOKUP($A217,Mitglieder!$D$24:$BG$323,J$303))</f>
        <v/>
      </c>
      <c r="K217" s="54" t="str">
        <f ca="1">IF(OR(VLOOKUP($A217,Mitglieder!$D$24:$BG$323,K$303)="",$G217=""),"",VLOOKUP($A217,Mitglieder!$D$24:$BG$323,K$303))</f>
        <v/>
      </c>
      <c r="L217" s="42" t="str">
        <f ca="1">IF($G217="","",VLOOKUP($A217,Mitglieder!$D$24:$BG$323,L$303))</f>
        <v/>
      </c>
      <c r="M217" s="42" t="str">
        <f ca="1">IF($G217="","",VLOOKUP($A217,Mitglieder!$D$24:$BG$323,M$303))</f>
        <v/>
      </c>
      <c r="N217" s="42" t="str">
        <f ca="1">IF($G217="","",VLOOKUP($A217,Mitglieder!$D$24:$BG$323,N$303))</f>
        <v/>
      </c>
      <c r="O217" s="42" t="str">
        <f ca="1">IF($G217="","",VLOOKUP($A217,Mitglieder!$D$24:$BG$323,O$303))</f>
        <v/>
      </c>
      <c r="P217" s="42" t="str">
        <f ca="1">IF($G217="","",VLOOKUP($A217,Mitglieder!$D$24:$BG$323,P$303))</f>
        <v/>
      </c>
      <c r="Q217" s="42" t="str">
        <f ca="1">IF($G217="","",VLOOKUP($A217,Mitglieder!$D$24:$BG$323,Q$303))</f>
        <v/>
      </c>
      <c r="R217" s="54" t="str">
        <f ca="1">IF(OR(VLOOKUP($A217,Mitglieder!$D$24:$BG$323,R$303)="",$G217=""),"",VLOOKUP($A217,Mitglieder!$D$24:$BG$323,R$303))</f>
        <v/>
      </c>
      <c r="S217" s="43" t="str">
        <f ca="1">IF($G217="","",TEXT(VLOOKUP($A217,Mitglieder!$D$24:$BG$323,S$303),"TT.MM.JJJJ"))</f>
        <v/>
      </c>
      <c r="T217" s="43" t="str">
        <f ca="1">IF($G217="","",TEXT(VLOOKUP($A217,Mitglieder!$D$24:$BG$323,T$303),"TT.MM.JJJJ"))</f>
        <v/>
      </c>
      <c r="U217" s="43" t="str">
        <f ca="1">IF($G217="","",TEXT(VLOOKUP($A217,Mitglieder!$D$24:$BG$323,U$303),"TT.MM.JJJJ"))</f>
        <v/>
      </c>
      <c r="V217" s="54" t="str">
        <f ca="1">IF(OR(VLOOKUP($A217,Mitglieder!$D$24:$BG$323,V$303)="",$G217=""),"",VLOOKUP($A217,Mitglieder!$D$24:$BG$323,V$303))</f>
        <v/>
      </c>
      <c r="W217" s="54" t="str">
        <f ca="1">IF(OR(VLOOKUP($A217,Mitglieder!$D$24:$BG$323,W$303)="",$G217=""),"",VLOOKUP($A217,Mitglieder!$D$24:$BG$323,W$303))</f>
        <v/>
      </c>
      <c r="X217" s="54" t="str">
        <f ca="1">IF(OR(VLOOKUP($A217,Mitglieder!$D$24:$BG$323,X$303)="",$G217=""),"",VLOOKUP($A217,Mitglieder!$D$24:$BG$323,X$303))</f>
        <v/>
      </c>
      <c r="Y217" s="54" t="str">
        <f ca="1">IF(OR(VLOOKUP($A217,Mitglieder!$D$24:$BG$323,Y$303)="",$G217=""),"",VLOOKUP($A217,Mitglieder!$D$24:$BG$323,Y$303))</f>
        <v/>
      </c>
      <c r="Z217" s="54" t="str">
        <f ca="1">IF(OR(VLOOKUP($A217,Mitglieder!$D$24:$BG$323,Z$303)="",$G217=""),"",VLOOKUP($A217,Mitglieder!$D$24:$BG$323,Z$303))</f>
        <v/>
      </c>
      <c r="AA217" s="54" t="str">
        <f ca="1">IF(OR(VLOOKUP($A217,Mitglieder!$D$24:$BG$323,AA$303)="",$G217=""),"",VLOOKUP($A217,Mitglieder!$D$24:$BG$323,AA$303))</f>
        <v/>
      </c>
      <c r="AB217" s="54" t="str">
        <f ca="1">IF(OR(VLOOKUP($A217,Mitglieder!$D$24:$BG$323,AB$303)="",$G217=""),"",VLOOKUP($A217,Mitglieder!$D$24:$BG$323,AB$303))</f>
        <v/>
      </c>
      <c r="AC217" s="54" t="str">
        <f ca="1">IF(OR(VLOOKUP($A217,Mitglieder!$D$24:$BG$323,AC$303)="",$G217=""),"",VLOOKUP($A217,Mitglieder!$D$24:$BG$323,AC$303))</f>
        <v/>
      </c>
      <c r="AD217" s="54" t="str">
        <f ca="1">IF(OR(VLOOKUP($A217,Mitglieder!$D$24:$BG$323,AD$303)="",$G217=""),"",VLOOKUP($A217,Mitglieder!$D$24:$BG$323,AD$303))</f>
        <v/>
      </c>
      <c r="AE217" s="54" t="str">
        <f ca="1">IF(OR(VLOOKUP($A217,Mitglieder!$D$24:$BG$323,AE$303)="",$G217=""),"",VLOOKUP($A217,Mitglieder!$D$24:$BG$323,AE$303))</f>
        <v/>
      </c>
      <c r="AF217" s="54" t="str">
        <f ca="1">IF(OR(VLOOKUP($A217,Mitglieder!$D$24:$BG$323,AF$303)="",$G217=""),"",VLOOKUP($A217,Mitglieder!$D$24:$BG$323,AF$303))</f>
        <v/>
      </c>
      <c r="AG217" s="54" t="str">
        <f ca="1">IF(OR(VLOOKUP($A217,Mitglieder!$D$24:$BG$323,AG$303)="",$G217=""),"",VLOOKUP($A217,Mitglieder!$D$24:$BG$323,AG$303))</f>
        <v/>
      </c>
      <c r="AH217" s="54" t="str">
        <f ca="1">IF(OR(VLOOKUP($A217,Mitglieder!$D$24:$BG$323,AH$303)="",$G217=""),"",VLOOKUP($A217,Mitglieder!$D$24:$BG$323,AH$303))</f>
        <v/>
      </c>
      <c r="AI217" s="54" t="str">
        <f ca="1">IF(OR(VLOOKUP($A217,Mitglieder!$D$24:$BG$323,AI$303)="",$G217=""),"",VLOOKUP($A217,Mitglieder!$D$24:$BG$323,AI$303))</f>
        <v/>
      </c>
      <c r="AJ217" s="54" t="str">
        <f ca="1">IF(OR(VLOOKUP($A217,Mitglieder!$D$24:$BG$323,AJ$303)="",$G217=""),"",VLOOKUP($A217,Mitglieder!$D$24:$BG$323,AJ$303))</f>
        <v/>
      </c>
      <c r="AK217" s="54" t="str">
        <f ca="1">IF(OR(VLOOKUP($A217,Mitglieder!$D$24:$BG$323,AK$303)="",$G217=""),"",VLOOKUP($A217,Mitglieder!$D$24:$BG$323,AK$303))</f>
        <v/>
      </c>
      <c r="AL217" s="54" t="str">
        <f ca="1">IF(OR(VLOOKUP($A217,Mitglieder!$D$24:$BG$323,AL$303)="",$G217=""),"",VLOOKUP($A217,Mitglieder!$D$24:$BG$323,AL$303))</f>
        <v/>
      </c>
      <c r="AM217" s="42" t="str">
        <f ca="1">IF($G217="","",VLOOKUP($A217,Mitglieder!$D$24:$BG$323,AM$303))</f>
        <v/>
      </c>
      <c r="AN217" s="54" t="str">
        <f ca="1">IF(OR(VLOOKUP($A217,Mitglieder!$D$24:$BG$323,AN$303)="",$G217=""),"",VLOOKUP($A217,Mitglieder!$D$24:$BG$323,AN$303))</f>
        <v/>
      </c>
      <c r="AO217" s="43" t="str">
        <f ca="1">IF($G217="","",TEXT(VLOOKUP($A217,Mitglieder!$D$24:$BG$323,AO$303),"TT.MM.JJJJ"))</f>
        <v/>
      </c>
      <c r="AP217" s="42" t="str">
        <f ca="1">IF($G217="","",VLOOKUP($A217,Mitglieder!$D$24:$BG$323,AP$303))</f>
        <v/>
      </c>
      <c r="AQ217" s="45" t="str">
        <f ca="1">IF($G217="","",TEXT(VLOOKUP($A217,Mitglieder!$D$24:$BG$323,AQ$303),"0.00"))</f>
        <v/>
      </c>
      <c r="AR217" s="54" t="str">
        <f ca="1">IF(OR(VLOOKUP($A217,Mitglieder!$D$24:$BG$323,AR$303)="",$G217=""),"",VLOOKUP($A217,Mitglieder!$D$24:$BG$323,AR$303))</f>
        <v/>
      </c>
      <c r="AS217" s="45" t="str">
        <f ca="1">IF($G217="","",TEXT(VLOOKUP($A217,Mitglieder!$D$24:$BG$323,AS$303),"0.00"))</f>
        <v/>
      </c>
      <c r="AT217" s="54" t="str">
        <f ca="1">IF(OR(VLOOKUP($A217,Mitglieder!$D$24:$BG$323,AT$303)="",$G217=""),"",VLOOKUP($A217,Mitglieder!$D$24:$BG$323,AT$303))</f>
        <v/>
      </c>
      <c r="AU217" s="45" t="str">
        <f ca="1">IF($G217="","",TEXT(VLOOKUP($A217,Mitglieder!$D$24:$BG$323,AU$303),"0.00"))</f>
        <v/>
      </c>
      <c r="AV217" s="45" t="str">
        <f ca="1">IF($G217="","",TEXT(VLOOKUP($A217,Mitglieder!$D$24:$BG$323,AV$303),"0.00"))</f>
        <v/>
      </c>
      <c r="AW217" s="42" t="str">
        <f ca="1">IF($G217="","",VLOOKUP($A217,Mitglieder!$D$24:$BG$323,AW$303))</f>
        <v/>
      </c>
      <c r="AX217" s="54" t="str">
        <f ca="1">IF(OR(VLOOKUP($A217,Mitglieder!$D$24:$BG$323,AX$303)="",$G217=""),"",VLOOKUP($A217,Mitglieder!$D$24:$BG$323,AX$303))</f>
        <v/>
      </c>
      <c r="AY217" s="75" t="str">
        <f t="shared" ca="1" si="6"/>
        <v/>
      </c>
      <c r="AZ217" s="43" t="str">
        <f ca="1">IF($G217="","",TEXT(VLOOKUP($A217,Mitglieder!$C$24:$BG$323,AZ$303),"TT.MM.JJJJ"))</f>
        <v/>
      </c>
      <c r="BA217" s="43" t="str">
        <f ca="1">IF($G217="","",TEXT(VLOOKUP($A217,Mitglieder!$C$24:$BG$323,BA$303),"TT.MM.JJJJ"))</f>
        <v/>
      </c>
      <c r="BB217" s="43" t="str">
        <f ca="1">IF($G217="","",TEXT(VLOOKUP($A217,Mitglieder!$C$24:$BG$323,BB$303),"TT.MM.JJJJ"))</f>
        <v/>
      </c>
      <c r="BC217" s="43" t="str">
        <f ca="1">IF($G217="","",TEXT(VLOOKUP($A217,Mitglieder!$C$24:$BG$323,BC$303),"TT.MM.JJJJ"))</f>
        <v/>
      </c>
      <c r="BD217" s="75" t="str">
        <f t="shared" ca="1" si="7"/>
        <v/>
      </c>
      <c r="BE217" s="42" t="str">
        <f ca="1">IF($G217="","",VLOOKUP($A217,Mitglieder!$D$24:$BG$323,BE$303))</f>
        <v/>
      </c>
      <c r="BF217" s="42" t="str">
        <f ca="1">IF($G217="","",VLOOKUP($A217,Mitglieder!$D$24:$BG$323,BF$303))</f>
        <v/>
      </c>
      <c r="BH217" s="75" t="str">
        <f ca="1">IF(G217="","",AY217+'Details Verein'!$D$25)</f>
        <v/>
      </c>
    </row>
    <row r="218" spans="1:60" x14ac:dyDescent="0.35">
      <c r="A218" s="42">
        <v>218</v>
      </c>
      <c r="B218" s="42"/>
      <c r="C218" s="42">
        <f ca="1">VLOOKUP($A218,Mitglieder!$D$24:$BA$323,C$303)</f>
        <v>1.0299999999999967</v>
      </c>
      <c r="D218" s="42"/>
      <c r="E218" s="42" t="str">
        <f ca="1">IF($G218="","",VLOOKUP($A218,Mitglieder!$D$24:$BG$323,E$303))</f>
        <v/>
      </c>
      <c r="F218" s="54" t="str">
        <f ca="1">IF(OR(VLOOKUP($A218,Mitglieder!$D$24:$BG$323,F$303)="",$G218=""),"",VLOOKUP($A218,Mitglieder!$D$24:$BG$323,F$303))</f>
        <v/>
      </c>
      <c r="G218" s="72" t="str">
        <f ca="1">IF(C218/ROUND(C218,0)=1,VLOOKUP($A218,Mitglieder!$D$24:$BA$323,G$303),"")</f>
        <v/>
      </c>
      <c r="H218" s="42" t="str">
        <f ca="1">IF($G218="","",VLOOKUP($A218,Mitglieder!$D$24:$BG$323,H$303))</f>
        <v/>
      </c>
      <c r="I218" s="54" t="str">
        <f ca="1">IF(OR(VLOOKUP($A218,Mitglieder!$D$24:$BG$323,I$303)="",$G218=""),"",VLOOKUP($A218,Mitglieder!$D$24:$BG$323,I$303))</f>
        <v/>
      </c>
      <c r="J218" s="42" t="str">
        <f ca="1">IF($G218="","",VLOOKUP($A218,Mitglieder!$D$24:$BG$323,J$303))</f>
        <v/>
      </c>
      <c r="K218" s="54" t="str">
        <f ca="1">IF(OR(VLOOKUP($A218,Mitglieder!$D$24:$BG$323,K$303)="",$G218=""),"",VLOOKUP($A218,Mitglieder!$D$24:$BG$323,K$303))</f>
        <v/>
      </c>
      <c r="L218" s="42" t="str">
        <f ca="1">IF($G218="","",VLOOKUP($A218,Mitglieder!$D$24:$BG$323,L$303))</f>
        <v/>
      </c>
      <c r="M218" s="42" t="str">
        <f ca="1">IF($G218="","",VLOOKUP($A218,Mitglieder!$D$24:$BG$323,M$303))</f>
        <v/>
      </c>
      <c r="N218" s="42" t="str">
        <f ca="1">IF($G218="","",VLOOKUP($A218,Mitglieder!$D$24:$BG$323,N$303))</f>
        <v/>
      </c>
      <c r="O218" s="42" t="str">
        <f ca="1">IF($G218="","",VLOOKUP($A218,Mitglieder!$D$24:$BG$323,O$303))</f>
        <v/>
      </c>
      <c r="P218" s="42" t="str">
        <f ca="1">IF($G218="","",VLOOKUP($A218,Mitglieder!$D$24:$BG$323,P$303))</f>
        <v/>
      </c>
      <c r="Q218" s="42" t="str">
        <f ca="1">IF($G218="","",VLOOKUP($A218,Mitglieder!$D$24:$BG$323,Q$303))</f>
        <v/>
      </c>
      <c r="R218" s="54" t="str">
        <f ca="1">IF(OR(VLOOKUP($A218,Mitglieder!$D$24:$BG$323,R$303)="",$G218=""),"",VLOOKUP($A218,Mitglieder!$D$24:$BG$323,R$303))</f>
        <v/>
      </c>
      <c r="S218" s="43" t="str">
        <f ca="1">IF($G218="","",TEXT(VLOOKUP($A218,Mitglieder!$D$24:$BG$323,S$303),"TT.MM.JJJJ"))</f>
        <v/>
      </c>
      <c r="T218" s="43" t="str">
        <f ca="1">IF($G218="","",TEXT(VLOOKUP($A218,Mitglieder!$D$24:$BG$323,T$303),"TT.MM.JJJJ"))</f>
        <v/>
      </c>
      <c r="U218" s="43" t="str">
        <f ca="1">IF($G218="","",TEXT(VLOOKUP($A218,Mitglieder!$D$24:$BG$323,U$303),"TT.MM.JJJJ"))</f>
        <v/>
      </c>
      <c r="V218" s="54" t="str">
        <f ca="1">IF(OR(VLOOKUP($A218,Mitglieder!$D$24:$BG$323,V$303)="",$G218=""),"",VLOOKUP($A218,Mitglieder!$D$24:$BG$323,V$303))</f>
        <v/>
      </c>
      <c r="W218" s="54" t="str">
        <f ca="1">IF(OR(VLOOKUP($A218,Mitglieder!$D$24:$BG$323,W$303)="",$G218=""),"",VLOOKUP($A218,Mitglieder!$D$24:$BG$323,W$303))</f>
        <v/>
      </c>
      <c r="X218" s="54" t="str">
        <f ca="1">IF(OR(VLOOKUP($A218,Mitglieder!$D$24:$BG$323,X$303)="",$G218=""),"",VLOOKUP($A218,Mitglieder!$D$24:$BG$323,X$303))</f>
        <v/>
      </c>
      <c r="Y218" s="54" t="str">
        <f ca="1">IF(OR(VLOOKUP($A218,Mitglieder!$D$24:$BG$323,Y$303)="",$G218=""),"",VLOOKUP($A218,Mitglieder!$D$24:$BG$323,Y$303))</f>
        <v/>
      </c>
      <c r="Z218" s="54" t="str">
        <f ca="1">IF(OR(VLOOKUP($A218,Mitglieder!$D$24:$BG$323,Z$303)="",$G218=""),"",VLOOKUP($A218,Mitglieder!$D$24:$BG$323,Z$303))</f>
        <v/>
      </c>
      <c r="AA218" s="54" t="str">
        <f ca="1">IF(OR(VLOOKUP($A218,Mitglieder!$D$24:$BG$323,AA$303)="",$G218=""),"",VLOOKUP($A218,Mitglieder!$D$24:$BG$323,AA$303))</f>
        <v/>
      </c>
      <c r="AB218" s="54" t="str">
        <f ca="1">IF(OR(VLOOKUP($A218,Mitglieder!$D$24:$BG$323,AB$303)="",$G218=""),"",VLOOKUP($A218,Mitglieder!$D$24:$BG$323,AB$303))</f>
        <v/>
      </c>
      <c r="AC218" s="54" t="str">
        <f ca="1">IF(OR(VLOOKUP($A218,Mitglieder!$D$24:$BG$323,AC$303)="",$G218=""),"",VLOOKUP($A218,Mitglieder!$D$24:$BG$323,AC$303))</f>
        <v/>
      </c>
      <c r="AD218" s="54" t="str">
        <f ca="1">IF(OR(VLOOKUP($A218,Mitglieder!$D$24:$BG$323,AD$303)="",$G218=""),"",VLOOKUP($A218,Mitglieder!$D$24:$BG$323,AD$303))</f>
        <v/>
      </c>
      <c r="AE218" s="54" t="str">
        <f ca="1">IF(OR(VLOOKUP($A218,Mitglieder!$D$24:$BG$323,AE$303)="",$G218=""),"",VLOOKUP($A218,Mitglieder!$D$24:$BG$323,AE$303))</f>
        <v/>
      </c>
      <c r="AF218" s="54" t="str">
        <f ca="1">IF(OR(VLOOKUP($A218,Mitglieder!$D$24:$BG$323,AF$303)="",$G218=""),"",VLOOKUP($A218,Mitglieder!$D$24:$BG$323,AF$303))</f>
        <v/>
      </c>
      <c r="AG218" s="54" t="str">
        <f ca="1">IF(OR(VLOOKUP($A218,Mitglieder!$D$24:$BG$323,AG$303)="",$G218=""),"",VLOOKUP($A218,Mitglieder!$D$24:$BG$323,AG$303))</f>
        <v/>
      </c>
      <c r="AH218" s="54" t="str">
        <f ca="1">IF(OR(VLOOKUP($A218,Mitglieder!$D$24:$BG$323,AH$303)="",$G218=""),"",VLOOKUP($A218,Mitglieder!$D$24:$BG$323,AH$303))</f>
        <v/>
      </c>
      <c r="AI218" s="54" t="str">
        <f ca="1">IF(OR(VLOOKUP($A218,Mitglieder!$D$24:$BG$323,AI$303)="",$G218=""),"",VLOOKUP($A218,Mitglieder!$D$24:$BG$323,AI$303))</f>
        <v/>
      </c>
      <c r="AJ218" s="54" t="str">
        <f ca="1">IF(OR(VLOOKUP($A218,Mitglieder!$D$24:$BG$323,AJ$303)="",$G218=""),"",VLOOKUP($A218,Mitglieder!$D$24:$BG$323,AJ$303))</f>
        <v/>
      </c>
      <c r="AK218" s="54" t="str">
        <f ca="1">IF(OR(VLOOKUP($A218,Mitglieder!$D$24:$BG$323,AK$303)="",$G218=""),"",VLOOKUP($A218,Mitglieder!$D$24:$BG$323,AK$303))</f>
        <v/>
      </c>
      <c r="AL218" s="54" t="str">
        <f ca="1">IF(OR(VLOOKUP($A218,Mitglieder!$D$24:$BG$323,AL$303)="",$G218=""),"",VLOOKUP($A218,Mitglieder!$D$24:$BG$323,AL$303))</f>
        <v/>
      </c>
      <c r="AM218" s="42" t="str">
        <f ca="1">IF($G218="","",VLOOKUP($A218,Mitglieder!$D$24:$BG$323,AM$303))</f>
        <v/>
      </c>
      <c r="AN218" s="54" t="str">
        <f ca="1">IF(OR(VLOOKUP($A218,Mitglieder!$D$24:$BG$323,AN$303)="",$G218=""),"",VLOOKUP($A218,Mitglieder!$D$24:$BG$323,AN$303))</f>
        <v/>
      </c>
      <c r="AO218" s="43" t="str">
        <f ca="1">IF($G218="","",TEXT(VLOOKUP($A218,Mitglieder!$D$24:$BG$323,AO$303),"TT.MM.JJJJ"))</f>
        <v/>
      </c>
      <c r="AP218" s="42" t="str">
        <f ca="1">IF($G218="","",VLOOKUP($A218,Mitglieder!$D$24:$BG$323,AP$303))</f>
        <v/>
      </c>
      <c r="AQ218" s="45" t="str">
        <f ca="1">IF($G218="","",TEXT(VLOOKUP($A218,Mitglieder!$D$24:$BG$323,AQ$303),"0.00"))</f>
        <v/>
      </c>
      <c r="AR218" s="54" t="str">
        <f ca="1">IF(OR(VLOOKUP($A218,Mitglieder!$D$24:$BG$323,AR$303)="",$G218=""),"",VLOOKUP($A218,Mitglieder!$D$24:$BG$323,AR$303))</f>
        <v/>
      </c>
      <c r="AS218" s="45" t="str">
        <f ca="1">IF($G218="","",TEXT(VLOOKUP($A218,Mitglieder!$D$24:$BG$323,AS$303),"0.00"))</f>
        <v/>
      </c>
      <c r="AT218" s="54" t="str">
        <f ca="1">IF(OR(VLOOKUP($A218,Mitglieder!$D$24:$BG$323,AT$303)="",$G218=""),"",VLOOKUP($A218,Mitglieder!$D$24:$BG$323,AT$303))</f>
        <v/>
      </c>
      <c r="AU218" s="45" t="str">
        <f ca="1">IF($G218="","",TEXT(VLOOKUP($A218,Mitglieder!$D$24:$BG$323,AU$303),"0.00"))</f>
        <v/>
      </c>
      <c r="AV218" s="45" t="str">
        <f ca="1">IF($G218="","",TEXT(VLOOKUP($A218,Mitglieder!$D$24:$BG$323,AV$303),"0.00"))</f>
        <v/>
      </c>
      <c r="AW218" s="42" t="str">
        <f ca="1">IF($G218="","",VLOOKUP($A218,Mitglieder!$D$24:$BG$323,AW$303))</f>
        <v/>
      </c>
      <c r="AX218" s="54" t="str">
        <f ca="1">IF(OR(VLOOKUP($A218,Mitglieder!$D$24:$BG$323,AX$303)="",$G218=""),"",VLOOKUP($A218,Mitglieder!$D$24:$BG$323,AX$303))</f>
        <v/>
      </c>
      <c r="AY218" s="75" t="str">
        <f t="shared" ca="1" si="6"/>
        <v/>
      </c>
      <c r="AZ218" s="43" t="str">
        <f ca="1">IF($G218="","",TEXT(VLOOKUP($A218,Mitglieder!$C$24:$BG$323,AZ$303),"TT.MM.JJJJ"))</f>
        <v/>
      </c>
      <c r="BA218" s="43" t="str">
        <f ca="1">IF($G218="","",TEXT(VLOOKUP($A218,Mitglieder!$C$24:$BG$323,BA$303),"TT.MM.JJJJ"))</f>
        <v/>
      </c>
      <c r="BB218" s="43" t="str">
        <f ca="1">IF($G218="","",TEXT(VLOOKUP($A218,Mitglieder!$C$24:$BG$323,BB$303),"TT.MM.JJJJ"))</f>
        <v/>
      </c>
      <c r="BC218" s="43" t="str">
        <f ca="1">IF($G218="","",TEXT(VLOOKUP($A218,Mitglieder!$C$24:$BG$323,BC$303),"TT.MM.JJJJ"))</f>
        <v/>
      </c>
      <c r="BD218" s="75" t="str">
        <f t="shared" ca="1" si="7"/>
        <v/>
      </c>
      <c r="BE218" s="42" t="str">
        <f ca="1">IF($G218="","",VLOOKUP($A218,Mitglieder!$D$24:$BG$323,BE$303))</f>
        <v/>
      </c>
      <c r="BF218" s="42" t="str">
        <f ca="1">IF($G218="","",VLOOKUP($A218,Mitglieder!$D$24:$BG$323,BF$303))</f>
        <v/>
      </c>
      <c r="BH218" s="75" t="str">
        <f ca="1">IF(G218="","",AY218+'Details Verein'!$D$25)</f>
        <v/>
      </c>
    </row>
    <row r="219" spans="1:60" x14ac:dyDescent="0.35">
      <c r="A219" s="42">
        <v>219</v>
      </c>
      <c r="B219" s="42"/>
      <c r="C219" s="42">
        <f ca="1">VLOOKUP($A219,Mitglieder!$D$24:$BA$323,C$303)</f>
        <v>1.0299999999999967</v>
      </c>
      <c r="D219" s="42"/>
      <c r="E219" s="42" t="str">
        <f ca="1">IF($G219="","",VLOOKUP($A219,Mitglieder!$D$24:$BG$323,E$303))</f>
        <v/>
      </c>
      <c r="F219" s="54" t="str">
        <f ca="1">IF(OR(VLOOKUP($A219,Mitglieder!$D$24:$BG$323,F$303)="",$G219=""),"",VLOOKUP($A219,Mitglieder!$D$24:$BG$323,F$303))</f>
        <v/>
      </c>
      <c r="G219" s="72" t="str">
        <f ca="1">IF(C219/ROUND(C219,0)=1,VLOOKUP($A219,Mitglieder!$D$24:$BA$323,G$303),"")</f>
        <v/>
      </c>
      <c r="H219" s="42" t="str">
        <f ca="1">IF($G219="","",VLOOKUP($A219,Mitglieder!$D$24:$BG$323,H$303))</f>
        <v/>
      </c>
      <c r="I219" s="54" t="str">
        <f ca="1">IF(OR(VLOOKUP($A219,Mitglieder!$D$24:$BG$323,I$303)="",$G219=""),"",VLOOKUP($A219,Mitglieder!$D$24:$BG$323,I$303))</f>
        <v/>
      </c>
      <c r="J219" s="42" t="str">
        <f ca="1">IF($G219="","",VLOOKUP($A219,Mitglieder!$D$24:$BG$323,J$303))</f>
        <v/>
      </c>
      <c r="K219" s="54" t="str">
        <f ca="1">IF(OR(VLOOKUP($A219,Mitglieder!$D$24:$BG$323,K$303)="",$G219=""),"",VLOOKUP($A219,Mitglieder!$D$24:$BG$323,K$303))</f>
        <v/>
      </c>
      <c r="L219" s="42" t="str">
        <f ca="1">IF($G219="","",VLOOKUP($A219,Mitglieder!$D$24:$BG$323,L$303))</f>
        <v/>
      </c>
      <c r="M219" s="42" t="str">
        <f ca="1">IF($G219="","",VLOOKUP($A219,Mitglieder!$D$24:$BG$323,M$303))</f>
        <v/>
      </c>
      <c r="N219" s="42" t="str">
        <f ca="1">IF($G219="","",VLOOKUP($A219,Mitglieder!$D$24:$BG$323,N$303))</f>
        <v/>
      </c>
      <c r="O219" s="42" t="str">
        <f ca="1">IF($G219="","",VLOOKUP($A219,Mitglieder!$D$24:$BG$323,O$303))</f>
        <v/>
      </c>
      <c r="P219" s="42" t="str">
        <f ca="1">IF($G219="","",VLOOKUP($A219,Mitglieder!$D$24:$BG$323,P$303))</f>
        <v/>
      </c>
      <c r="Q219" s="42" t="str">
        <f ca="1">IF($G219="","",VLOOKUP($A219,Mitglieder!$D$24:$BG$323,Q$303))</f>
        <v/>
      </c>
      <c r="R219" s="54" t="str">
        <f ca="1">IF(OR(VLOOKUP($A219,Mitglieder!$D$24:$BG$323,R$303)="",$G219=""),"",VLOOKUP($A219,Mitglieder!$D$24:$BG$323,R$303))</f>
        <v/>
      </c>
      <c r="S219" s="43" t="str">
        <f ca="1">IF($G219="","",TEXT(VLOOKUP($A219,Mitglieder!$D$24:$BG$323,S$303),"TT.MM.JJJJ"))</f>
        <v/>
      </c>
      <c r="T219" s="43" t="str">
        <f ca="1">IF($G219="","",TEXT(VLOOKUP($A219,Mitglieder!$D$24:$BG$323,T$303),"TT.MM.JJJJ"))</f>
        <v/>
      </c>
      <c r="U219" s="43" t="str">
        <f ca="1">IF($G219="","",TEXT(VLOOKUP($A219,Mitglieder!$D$24:$BG$323,U$303),"TT.MM.JJJJ"))</f>
        <v/>
      </c>
      <c r="V219" s="54" t="str">
        <f ca="1">IF(OR(VLOOKUP($A219,Mitglieder!$D$24:$BG$323,V$303)="",$G219=""),"",VLOOKUP($A219,Mitglieder!$D$24:$BG$323,V$303))</f>
        <v/>
      </c>
      <c r="W219" s="54" t="str">
        <f ca="1">IF(OR(VLOOKUP($A219,Mitglieder!$D$24:$BG$323,W$303)="",$G219=""),"",VLOOKUP($A219,Mitglieder!$D$24:$BG$323,W$303))</f>
        <v/>
      </c>
      <c r="X219" s="54" t="str">
        <f ca="1">IF(OR(VLOOKUP($A219,Mitglieder!$D$24:$BG$323,X$303)="",$G219=""),"",VLOOKUP($A219,Mitglieder!$D$24:$BG$323,X$303))</f>
        <v/>
      </c>
      <c r="Y219" s="54" t="str">
        <f ca="1">IF(OR(VLOOKUP($A219,Mitglieder!$D$24:$BG$323,Y$303)="",$G219=""),"",VLOOKUP($A219,Mitglieder!$D$24:$BG$323,Y$303))</f>
        <v/>
      </c>
      <c r="Z219" s="54" t="str">
        <f ca="1">IF(OR(VLOOKUP($A219,Mitglieder!$D$24:$BG$323,Z$303)="",$G219=""),"",VLOOKUP($A219,Mitglieder!$D$24:$BG$323,Z$303))</f>
        <v/>
      </c>
      <c r="AA219" s="54" t="str">
        <f ca="1">IF(OR(VLOOKUP($A219,Mitglieder!$D$24:$BG$323,AA$303)="",$G219=""),"",VLOOKUP($A219,Mitglieder!$D$24:$BG$323,AA$303))</f>
        <v/>
      </c>
      <c r="AB219" s="54" t="str">
        <f ca="1">IF(OR(VLOOKUP($A219,Mitglieder!$D$24:$BG$323,AB$303)="",$G219=""),"",VLOOKUP($A219,Mitglieder!$D$24:$BG$323,AB$303))</f>
        <v/>
      </c>
      <c r="AC219" s="54" t="str">
        <f ca="1">IF(OR(VLOOKUP($A219,Mitglieder!$D$24:$BG$323,AC$303)="",$G219=""),"",VLOOKUP($A219,Mitglieder!$D$24:$BG$323,AC$303))</f>
        <v/>
      </c>
      <c r="AD219" s="54" t="str">
        <f ca="1">IF(OR(VLOOKUP($A219,Mitglieder!$D$24:$BG$323,AD$303)="",$G219=""),"",VLOOKUP($A219,Mitglieder!$D$24:$BG$323,AD$303))</f>
        <v/>
      </c>
      <c r="AE219" s="54" t="str">
        <f ca="1">IF(OR(VLOOKUP($A219,Mitglieder!$D$24:$BG$323,AE$303)="",$G219=""),"",VLOOKUP($A219,Mitglieder!$D$24:$BG$323,AE$303))</f>
        <v/>
      </c>
      <c r="AF219" s="54" t="str">
        <f ca="1">IF(OR(VLOOKUP($A219,Mitglieder!$D$24:$BG$323,AF$303)="",$G219=""),"",VLOOKUP($A219,Mitglieder!$D$24:$BG$323,AF$303))</f>
        <v/>
      </c>
      <c r="AG219" s="54" t="str">
        <f ca="1">IF(OR(VLOOKUP($A219,Mitglieder!$D$24:$BG$323,AG$303)="",$G219=""),"",VLOOKUP($A219,Mitglieder!$D$24:$BG$323,AG$303))</f>
        <v/>
      </c>
      <c r="AH219" s="54" t="str">
        <f ca="1">IF(OR(VLOOKUP($A219,Mitglieder!$D$24:$BG$323,AH$303)="",$G219=""),"",VLOOKUP($A219,Mitglieder!$D$24:$BG$323,AH$303))</f>
        <v/>
      </c>
      <c r="AI219" s="54" t="str">
        <f ca="1">IF(OR(VLOOKUP($A219,Mitglieder!$D$24:$BG$323,AI$303)="",$G219=""),"",VLOOKUP($A219,Mitglieder!$D$24:$BG$323,AI$303))</f>
        <v/>
      </c>
      <c r="AJ219" s="54" t="str">
        <f ca="1">IF(OR(VLOOKUP($A219,Mitglieder!$D$24:$BG$323,AJ$303)="",$G219=""),"",VLOOKUP($A219,Mitglieder!$D$24:$BG$323,AJ$303))</f>
        <v/>
      </c>
      <c r="AK219" s="54" t="str">
        <f ca="1">IF(OR(VLOOKUP($A219,Mitglieder!$D$24:$BG$323,AK$303)="",$G219=""),"",VLOOKUP($A219,Mitglieder!$D$24:$BG$323,AK$303))</f>
        <v/>
      </c>
      <c r="AL219" s="54" t="str">
        <f ca="1">IF(OR(VLOOKUP($A219,Mitglieder!$D$24:$BG$323,AL$303)="",$G219=""),"",VLOOKUP($A219,Mitglieder!$D$24:$BG$323,AL$303))</f>
        <v/>
      </c>
      <c r="AM219" s="42" t="str">
        <f ca="1">IF($G219="","",VLOOKUP($A219,Mitglieder!$D$24:$BG$323,AM$303))</f>
        <v/>
      </c>
      <c r="AN219" s="54" t="str">
        <f ca="1">IF(OR(VLOOKUP($A219,Mitglieder!$D$24:$BG$323,AN$303)="",$G219=""),"",VLOOKUP($A219,Mitglieder!$D$24:$BG$323,AN$303))</f>
        <v/>
      </c>
      <c r="AO219" s="43" t="str">
        <f ca="1">IF($G219="","",TEXT(VLOOKUP($A219,Mitglieder!$D$24:$BG$323,AO$303),"TT.MM.JJJJ"))</f>
        <v/>
      </c>
      <c r="AP219" s="42" t="str">
        <f ca="1">IF($G219="","",VLOOKUP($A219,Mitglieder!$D$24:$BG$323,AP$303))</f>
        <v/>
      </c>
      <c r="AQ219" s="45" t="str">
        <f ca="1">IF($G219="","",TEXT(VLOOKUP($A219,Mitglieder!$D$24:$BG$323,AQ$303),"0.00"))</f>
        <v/>
      </c>
      <c r="AR219" s="54" t="str">
        <f ca="1">IF(OR(VLOOKUP($A219,Mitglieder!$D$24:$BG$323,AR$303)="",$G219=""),"",VLOOKUP($A219,Mitglieder!$D$24:$BG$323,AR$303))</f>
        <v/>
      </c>
      <c r="AS219" s="45" t="str">
        <f ca="1">IF($G219="","",TEXT(VLOOKUP($A219,Mitglieder!$D$24:$BG$323,AS$303),"0.00"))</f>
        <v/>
      </c>
      <c r="AT219" s="54" t="str">
        <f ca="1">IF(OR(VLOOKUP($A219,Mitglieder!$D$24:$BG$323,AT$303)="",$G219=""),"",VLOOKUP($A219,Mitglieder!$D$24:$BG$323,AT$303))</f>
        <v/>
      </c>
      <c r="AU219" s="45" t="str">
        <f ca="1">IF($G219="","",TEXT(VLOOKUP($A219,Mitglieder!$D$24:$BG$323,AU$303),"0.00"))</f>
        <v/>
      </c>
      <c r="AV219" s="45" t="str">
        <f ca="1">IF($G219="","",TEXT(VLOOKUP($A219,Mitglieder!$D$24:$BG$323,AV$303),"0.00"))</f>
        <v/>
      </c>
      <c r="AW219" s="42" t="str">
        <f ca="1">IF($G219="","",VLOOKUP($A219,Mitglieder!$D$24:$BG$323,AW$303))</f>
        <v/>
      </c>
      <c r="AX219" s="54" t="str">
        <f ca="1">IF(OR(VLOOKUP($A219,Mitglieder!$D$24:$BG$323,AX$303)="",$G219=""),"",VLOOKUP($A219,Mitglieder!$D$24:$BG$323,AX$303))</f>
        <v/>
      </c>
      <c r="AY219" s="75" t="str">
        <f t="shared" ca="1" si="6"/>
        <v/>
      </c>
      <c r="AZ219" s="43" t="str">
        <f ca="1">IF($G219="","",TEXT(VLOOKUP($A219,Mitglieder!$C$24:$BG$323,AZ$303),"TT.MM.JJJJ"))</f>
        <v/>
      </c>
      <c r="BA219" s="43" t="str">
        <f ca="1">IF($G219="","",TEXT(VLOOKUP($A219,Mitglieder!$C$24:$BG$323,BA$303),"TT.MM.JJJJ"))</f>
        <v/>
      </c>
      <c r="BB219" s="43" t="str">
        <f ca="1">IF($G219="","",TEXT(VLOOKUP($A219,Mitglieder!$C$24:$BG$323,BB$303),"TT.MM.JJJJ"))</f>
        <v/>
      </c>
      <c r="BC219" s="43" t="str">
        <f ca="1">IF($G219="","",TEXT(VLOOKUP($A219,Mitglieder!$C$24:$BG$323,BC$303),"TT.MM.JJJJ"))</f>
        <v/>
      </c>
      <c r="BD219" s="75" t="str">
        <f t="shared" ca="1" si="7"/>
        <v/>
      </c>
      <c r="BE219" s="42" t="str">
        <f ca="1">IF($G219="","",VLOOKUP($A219,Mitglieder!$D$24:$BG$323,BE$303))</f>
        <v/>
      </c>
      <c r="BF219" s="42" t="str">
        <f ca="1">IF($G219="","",VLOOKUP($A219,Mitglieder!$D$24:$BG$323,BF$303))</f>
        <v/>
      </c>
      <c r="BH219" s="75" t="str">
        <f ca="1">IF(G219="","",AY219+'Details Verein'!$D$25)</f>
        <v/>
      </c>
    </row>
    <row r="220" spans="1:60" x14ac:dyDescent="0.35">
      <c r="A220" s="42">
        <v>220</v>
      </c>
      <c r="B220" s="42"/>
      <c r="C220" s="42">
        <f ca="1">VLOOKUP($A220,Mitglieder!$D$24:$BA$323,C$303)</f>
        <v>1.0299999999999967</v>
      </c>
      <c r="D220" s="42"/>
      <c r="E220" s="42" t="str">
        <f ca="1">IF($G220="","",VLOOKUP($A220,Mitglieder!$D$24:$BG$323,E$303))</f>
        <v/>
      </c>
      <c r="F220" s="54" t="str">
        <f ca="1">IF(OR(VLOOKUP($A220,Mitglieder!$D$24:$BG$323,F$303)="",$G220=""),"",VLOOKUP($A220,Mitglieder!$D$24:$BG$323,F$303))</f>
        <v/>
      </c>
      <c r="G220" s="72" t="str">
        <f ca="1">IF(C220/ROUND(C220,0)=1,VLOOKUP($A220,Mitglieder!$D$24:$BA$323,G$303),"")</f>
        <v/>
      </c>
      <c r="H220" s="42" t="str">
        <f ca="1">IF($G220="","",VLOOKUP($A220,Mitglieder!$D$24:$BG$323,H$303))</f>
        <v/>
      </c>
      <c r="I220" s="54" t="str">
        <f ca="1">IF(OR(VLOOKUP($A220,Mitglieder!$D$24:$BG$323,I$303)="",$G220=""),"",VLOOKUP($A220,Mitglieder!$D$24:$BG$323,I$303))</f>
        <v/>
      </c>
      <c r="J220" s="42" t="str">
        <f ca="1">IF($G220="","",VLOOKUP($A220,Mitglieder!$D$24:$BG$323,J$303))</f>
        <v/>
      </c>
      <c r="K220" s="54" t="str">
        <f ca="1">IF(OR(VLOOKUP($A220,Mitglieder!$D$24:$BG$323,K$303)="",$G220=""),"",VLOOKUP($A220,Mitglieder!$D$24:$BG$323,K$303))</f>
        <v/>
      </c>
      <c r="L220" s="42" t="str">
        <f ca="1">IF($G220="","",VLOOKUP($A220,Mitglieder!$D$24:$BG$323,L$303))</f>
        <v/>
      </c>
      <c r="M220" s="42" t="str">
        <f ca="1">IF($G220="","",VLOOKUP($A220,Mitglieder!$D$24:$BG$323,M$303))</f>
        <v/>
      </c>
      <c r="N220" s="42" t="str">
        <f ca="1">IF($G220="","",VLOOKUP($A220,Mitglieder!$D$24:$BG$323,N$303))</f>
        <v/>
      </c>
      <c r="O220" s="42" t="str">
        <f ca="1">IF($G220="","",VLOOKUP($A220,Mitglieder!$D$24:$BG$323,O$303))</f>
        <v/>
      </c>
      <c r="P220" s="42" t="str">
        <f ca="1">IF($G220="","",VLOOKUP($A220,Mitglieder!$D$24:$BG$323,P$303))</f>
        <v/>
      </c>
      <c r="Q220" s="42" t="str">
        <f ca="1">IF($G220="","",VLOOKUP($A220,Mitglieder!$D$24:$BG$323,Q$303))</f>
        <v/>
      </c>
      <c r="R220" s="54" t="str">
        <f ca="1">IF(OR(VLOOKUP($A220,Mitglieder!$D$24:$BG$323,R$303)="",$G220=""),"",VLOOKUP($A220,Mitglieder!$D$24:$BG$323,R$303))</f>
        <v/>
      </c>
      <c r="S220" s="43" t="str">
        <f ca="1">IF($G220="","",TEXT(VLOOKUP($A220,Mitglieder!$D$24:$BG$323,S$303),"TT.MM.JJJJ"))</f>
        <v/>
      </c>
      <c r="T220" s="43" t="str">
        <f ca="1">IF($G220="","",TEXT(VLOOKUP($A220,Mitglieder!$D$24:$BG$323,T$303),"TT.MM.JJJJ"))</f>
        <v/>
      </c>
      <c r="U220" s="43" t="str">
        <f ca="1">IF($G220="","",TEXT(VLOOKUP($A220,Mitglieder!$D$24:$BG$323,U$303),"TT.MM.JJJJ"))</f>
        <v/>
      </c>
      <c r="V220" s="54" t="str">
        <f ca="1">IF(OR(VLOOKUP($A220,Mitglieder!$D$24:$BG$323,V$303)="",$G220=""),"",VLOOKUP($A220,Mitglieder!$D$24:$BG$323,V$303))</f>
        <v/>
      </c>
      <c r="W220" s="54" t="str">
        <f ca="1">IF(OR(VLOOKUP($A220,Mitglieder!$D$24:$BG$323,W$303)="",$G220=""),"",VLOOKUP($A220,Mitglieder!$D$24:$BG$323,W$303))</f>
        <v/>
      </c>
      <c r="X220" s="54" t="str">
        <f ca="1">IF(OR(VLOOKUP($A220,Mitglieder!$D$24:$BG$323,X$303)="",$G220=""),"",VLOOKUP($A220,Mitglieder!$D$24:$BG$323,X$303))</f>
        <v/>
      </c>
      <c r="Y220" s="54" t="str">
        <f ca="1">IF(OR(VLOOKUP($A220,Mitglieder!$D$24:$BG$323,Y$303)="",$G220=""),"",VLOOKUP($A220,Mitglieder!$D$24:$BG$323,Y$303))</f>
        <v/>
      </c>
      <c r="Z220" s="54" t="str">
        <f ca="1">IF(OR(VLOOKUP($A220,Mitglieder!$D$24:$BG$323,Z$303)="",$G220=""),"",VLOOKUP($A220,Mitglieder!$D$24:$BG$323,Z$303))</f>
        <v/>
      </c>
      <c r="AA220" s="54" t="str">
        <f ca="1">IF(OR(VLOOKUP($A220,Mitglieder!$D$24:$BG$323,AA$303)="",$G220=""),"",VLOOKUP($A220,Mitglieder!$D$24:$BG$323,AA$303))</f>
        <v/>
      </c>
      <c r="AB220" s="54" t="str">
        <f ca="1">IF(OR(VLOOKUP($A220,Mitglieder!$D$24:$BG$323,AB$303)="",$G220=""),"",VLOOKUP($A220,Mitglieder!$D$24:$BG$323,AB$303))</f>
        <v/>
      </c>
      <c r="AC220" s="54" t="str">
        <f ca="1">IF(OR(VLOOKUP($A220,Mitglieder!$D$24:$BG$323,AC$303)="",$G220=""),"",VLOOKUP($A220,Mitglieder!$D$24:$BG$323,AC$303))</f>
        <v/>
      </c>
      <c r="AD220" s="54" t="str">
        <f ca="1">IF(OR(VLOOKUP($A220,Mitglieder!$D$24:$BG$323,AD$303)="",$G220=""),"",VLOOKUP($A220,Mitglieder!$D$24:$BG$323,AD$303))</f>
        <v/>
      </c>
      <c r="AE220" s="54" t="str">
        <f ca="1">IF(OR(VLOOKUP($A220,Mitglieder!$D$24:$BG$323,AE$303)="",$G220=""),"",VLOOKUP($A220,Mitglieder!$D$24:$BG$323,AE$303))</f>
        <v/>
      </c>
      <c r="AF220" s="54" t="str">
        <f ca="1">IF(OR(VLOOKUP($A220,Mitglieder!$D$24:$BG$323,AF$303)="",$G220=""),"",VLOOKUP($A220,Mitglieder!$D$24:$BG$323,AF$303))</f>
        <v/>
      </c>
      <c r="AG220" s="54" t="str">
        <f ca="1">IF(OR(VLOOKUP($A220,Mitglieder!$D$24:$BG$323,AG$303)="",$G220=""),"",VLOOKUP($A220,Mitglieder!$D$24:$BG$323,AG$303))</f>
        <v/>
      </c>
      <c r="AH220" s="54" t="str">
        <f ca="1">IF(OR(VLOOKUP($A220,Mitglieder!$D$24:$BG$323,AH$303)="",$G220=""),"",VLOOKUP($A220,Mitglieder!$D$24:$BG$323,AH$303))</f>
        <v/>
      </c>
      <c r="AI220" s="54" t="str">
        <f ca="1">IF(OR(VLOOKUP($A220,Mitglieder!$D$24:$BG$323,AI$303)="",$G220=""),"",VLOOKUP($A220,Mitglieder!$D$24:$BG$323,AI$303))</f>
        <v/>
      </c>
      <c r="AJ220" s="54" t="str">
        <f ca="1">IF(OR(VLOOKUP($A220,Mitglieder!$D$24:$BG$323,AJ$303)="",$G220=""),"",VLOOKUP($A220,Mitglieder!$D$24:$BG$323,AJ$303))</f>
        <v/>
      </c>
      <c r="AK220" s="54" t="str">
        <f ca="1">IF(OR(VLOOKUP($A220,Mitglieder!$D$24:$BG$323,AK$303)="",$G220=""),"",VLOOKUP($A220,Mitglieder!$D$24:$BG$323,AK$303))</f>
        <v/>
      </c>
      <c r="AL220" s="54" t="str">
        <f ca="1">IF(OR(VLOOKUP($A220,Mitglieder!$D$24:$BG$323,AL$303)="",$G220=""),"",VLOOKUP($A220,Mitglieder!$D$24:$BG$323,AL$303))</f>
        <v/>
      </c>
      <c r="AM220" s="42" t="str">
        <f ca="1">IF($G220="","",VLOOKUP($A220,Mitglieder!$D$24:$BG$323,AM$303))</f>
        <v/>
      </c>
      <c r="AN220" s="54" t="str">
        <f ca="1">IF(OR(VLOOKUP($A220,Mitglieder!$D$24:$BG$323,AN$303)="",$G220=""),"",VLOOKUP($A220,Mitglieder!$D$24:$BG$323,AN$303))</f>
        <v/>
      </c>
      <c r="AO220" s="43" t="str">
        <f ca="1">IF($G220="","",TEXT(VLOOKUP($A220,Mitglieder!$D$24:$BG$323,AO$303),"TT.MM.JJJJ"))</f>
        <v/>
      </c>
      <c r="AP220" s="42" t="str">
        <f ca="1">IF($G220="","",VLOOKUP($A220,Mitglieder!$D$24:$BG$323,AP$303))</f>
        <v/>
      </c>
      <c r="AQ220" s="45" t="str">
        <f ca="1">IF($G220="","",TEXT(VLOOKUP($A220,Mitglieder!$D$24:$BG$323,AQ$303),"0.00"))</f>
        <v/>
      </c>
      <c r="AR220" s="54" t="str">
        <f ca="1">IF(OR(VLOOKUP($A220,Mitglieder!$D$24:$BG$323,AR$303)="",$G220=""),"",VLOOKUP($A220,Mitglieder!$D$24:$BG$323,AR$303))</f>
        <v/>
      </c>
      <c r="AS220" s="45" t="str">
        <f ca="1">IF($G220="","",TEXT(VLOOKUP($A220,Mitglieder!$D$24:$BG$323,AS$303),"0.00"))</f>
        <v/>
      </c>
      <c r="AT220" s="54" t="str">
        <f ca="1">IF(OR(VLOOKUP($A220,Mitglieder!$D$24:$BG$323,AT$303)="",$G220=""),"",VLOOKUP($A220,Mitglieder!$D$24:$BG$323,AT$303))</f>
        <v/>
      </c>
      <c r="AU220" s="45" t="str">
        <f ca="1">IF($G220="","",TEXT(VLOOKUP($A220,Mitglieder!$D$24:$BG$323,AU$303),"0.00"))</f>
        <v/>
      </c>
      <c r="AV220" s="45" t="str">
        <f ca="1">IF($G220="","",TEXT(VLOOKUP($A220,Mitglieder!$D$24:$BG$323,AV$303),"0.00"))</f>
        <v/>
      </c>
      <c r="AW220" s="42" t="str">
        <f ca="1">IF($G220="","",VLOOKUP($A220,Mitglieder!$D$24:$BG$323,AW$303))</f>
        <v/>
      </c>
      <c r="AX220" s="54" t="str">
        <f ca="1">IF(OR(VLOOKUP($A220,Mitglieder!$D$24:$BG$323,AX$303)="",$G220=""),"",VLOOKUP($A220,Mitglieder!$D$24:$BG$323,AX$303))</f>
        <v/>
      </c>
      <c r="AY220" s="75" t="str">
        <f t="shared" ca="1" si="6"/>
        <v/>
      </c>
      <c r="AZ220" s="43" t="str">
        <f ca="1">IF($G220="","",TEXT(VLOOKUP($A220,Mitglieder!$C$24:$BG$323,AZ$303),"TT.MM.JJJJ"))</f>
        <v/>
      </c>
      <c r="BA220" s="43" t="str">
        <f ca="1">IF($G220="","",TEXT(VLOOKUP($A220,Mitglieder!$C$24:$BG$323,BA$303),"TT.MM.JJJJ"))</f>
        <v/>
      </c>
      <c r="BB220" s="43" t="str">
        <f ca="1">IF($G220="","",TEXT(VLOOKUP($A220,Mitglieder!$C$24:$BG$323,BB$303),"TT.MM.JJJJ"))</f>
        <v/>
      </c>
      <c r="BC220" s="43" t="str">
        <f ca="1">IF($G220="","",TEXT(VLOOKUP($A220,Mitglieder!$C$24:$BG$323,BC$303),"TT.MM.JJJJ"))</f>
        <v/>
      </c>
      <c r="BD220" s="75" t="str">
        <f t="shared" ca="1" si="7"/>
        <v/>
      </c>
      <c r="BE220" s="42" t="str">
        <f ca="1">IF($G220="","",VLOOKUP($A220,Mitglieder!$D$24:$BG$323,BE$303))</f>
        <v/>
      </c>
      <c r="BF220" s="42" t="str">
        <f ca="1">IF($G220="","",VLOOKUP($A220,Mitglieder!$D$24:$BG$323,BF$303))</f>
        <v/>
      </c>
      <c r="BH220" s="75" t="str">
        <f ca="1">IF(G220="","",AY220+'Details Verein'!$D$25)</f>
        <v/>
      </c>
    </row>
    <row r="221" spans="1:60" x14ac:dyDescent="0.35">
      <c r="A221" s="42">
        <v>221</v>
      </c>
      <c r="B221" s="42"/>
      <c r="C221" s="42">
        <f ca="1">VLOOKUP($A221,Mitglieder!$D$24:$BA$323,C$303)</f>
        <v>1.0299999999999967</v>
      </c>
      <c r="D221" s="42"/>
      <c r="E221" s="42" t="str">
        <f ca="1">IF($G221="","",VLOOKUP($A221,Mitglieder!$D$24:$BG$323,E$303))</f>
        <v/>
      </c>
      <c r="F221" s="54" t="str">
        <f ca="1">IF(OR(VLOOKUP($A221,Mitglieder!$D$24:$BG$323,F$303)="",$G221=""),"",VLOOKUP($A221,Mitglieder!$D$24:$BG$323,F$303))</f>
        <v/>
      </c>
      <c r="G221" s="72" t="str">
        <f ca="1">IF(C221/ROUND(C221,0)=1,VLOOKUP($A221,Mitglieder!$D$24:$BA$323,G$303),"")</f>
        <v/>
      </c>
      <c r="H221" s="42" t="str">
        <f ca="1">IF($G221="","",VLOOKUP($A221,Mitglieder!$D$24:$BG$323,H$303))</f>
        <v/>
      </c>
      <c r="I221" s="54" t="str">
        <f ca="1">IF(OR(VLOOKUP($A221,Mitglieder!$D$24:$BG$323,I$303)="",$G221=""),"",VLOOKUP($A221,Mitglieder!$D$24:$BG$323,I$303))</f>
        <v/>
      </c>
      <c r="J221" s="42" t="str">
        <f ca="1">IF($G221="","",VLOOKUP($A221,Mitglieder!$D$24:$BG$323,J$303))</f>
        <v/>
      </c>
      <c r="K221" s="54" t="str">
        <f ca="1">IF(OR(VLOOKUP($A221,Mitglieder!$D$24:$BG$323,K$303)="",$G221=""),"",VLOOKUP($A221,Mitglieder!$D$24:$BG$323,K$303))</f>
        <v/>
      </c>
      <c r="L221" s="42" t="str">
        <f ca="1">IF($G221="","",VLOOKUP($A221,Mitglieder!$D$24:$BG$323,L$303))</f>
        <v/>
      </c>
      <c r="M221" s="42" t="str">
        <f ca="1">IF($G221="","",VLOOKUP($A221,Mitglieder!$D$24:$BG$323,M$303))</f>
        <v/>
      </c>
      <c r="N221" s="42" t="str">
        <f ca="1">IF($G221="","",VLOOKUP($A221,Mitglieder!$D$24:$BG$323,N$303))</f>
        <v/>
      </c>
      <c r="O221" s="42" t="str">
        <f ca="1">IF($G221="","",VLOOKUP($A221,Mitglieder!$D$24:$BG$323,O$303))</f>
        <v/>
      </c>
      <c r="P221" s="42" t="str">
        <f ca="1">IF($G221="","",VLOOKUP($A221,Mitglieder!$D$24:$BG$323,P$303))</f>
        <v/>
      </c>
      <c r="Q221" s="42" t="str">
        <f ca="1">IF($G221="","",VLOOKUP($A221,Mitglieder!$D$24:$BG$323,Q$303))</f>
        <v/>
      </c>
      <c r="R221" s="54" t="str">
        <f ca="1">IF(OR(VLOOKUP($A221,Mitglieder!$D$24:$BG$323,R$303)="",$G221=""),"",VLOOKUP($A221,Mitglieder!$D$24:$BG$323,R$303))</f>
        <v/>
      </c>
      <c r="S221" s="43" t="str">
        <f ca="1">IF($G221="","",TEXT(VLOOKUP($A221,Mitglieder!$D$24:$BG$323,S$303),"TT.MM.JJJJ"))</f>
        <v/>
      </c>
      <c r="T221" s="43" t="str">
        <f ca="1">IF($G221="","",TEXT(VLOOKUP($A221,Mitglieder!$D$24:$BG$323,T$303),"TT.MM.JJJJ"))</f>
        <v/>
      </c>
      <c r="U221" s="43" t="str">
        <f ca="1">IF($G221="","",TEXT(VLOOKUP($A221,Mitglieder!$D$24:$BG$323,U$303),"TT.MM.JJJJ"))</f>
        <v/>
      </c>
      <c r="V221" s="54" t="str">
        <f ca="1">IF(OR(VLOOKUP($A221,Mitglieder!$D$24:$BG$323,V$303)="",$G221=""),"",VLOOKUP($A221,Mitglieder!$D$24:$BG$323,V$303))</f>
        <v/>
      </c>
      <c r="W221" s="54" t="str">
        <f ca="1">IF(OR(VLOOKUP($A221,Mitglieder!$D$24:$BG$323,W$303)="",$G221=""),"",VLOOKUP($A221,Mitglieder!$D$24:$BG$323,W$303))</f>
        <v/>
      </c>
      <c r="X221" s="54" t="str">
        <f ca="1">IF(OR(VLOOKUP($A221,Mitglieder!$D$24:$BG$323,X$303)="",$G221=""),"",VLOOKUP($A221,Mitglieder!$D$24:$BG$323,X$303))</f>
        <v/>
      </c>
      <c r="Y221" s="54" t="str">
        <f ca="1">IF(OR(VLOOKUP($A221,Mitglieder!$D$24:$BG$323,Y$303)="",$G221=""),"",VLOOKUP($A221,Mitglieder!$D$24:$BG$323,Y$303))</f>
        <v/>
      </c>
      <c r="Z221" s="54" t="str">
        <f ca="1">IF(OR(VLOOKUP($A221,Mitglieder!$D$24:$BG$323,Z$303)="",$G221=""),"",VLOOKUP($A221,Mitglieder!$D$24:$BG$323,Z$303))</f>
        <v/>
      </c>
      <c r="AA221" s="54" t="str">
        <f ca="1">IF(OR(VLOOKUP($A221,Mitglieder!$D$24:$BG$323,AA$303)="",$G221=""),"",VLOOKUP($A221,Mitglieder!$D$24:$BG$323,AA$303))</f>
        <v/>
      </c>
      <c r="AB221" s="54" t="str">
        <f ca="1">IF(OR(VLOOKUP($A221,Mitglieder!$D$24:$BG$323,AB$303)="",$G221=""),"",VLOOKUP($A221,Mitglieder!$D$24:$BG$323,AB$303))</f>
        <v/>
      </c>
      <c r="AC221" s="54" t="str">
        <f ca="1">IF(OR(VLOOKUP($A221,Mitglieder!$D$24:$BG$323,AC$303)="",$G221=""),"",VLOOKUP($A221,Mitglieder!$D$24:$BG$323,AC$303))</f>
        <v/>
      </c>
      <c r="AD221" s="54" t="str">
        <f ca="1">IF(OR(VLOOKUP($A221,Mitglieder!$D$24:$BG$323,AD$303)="",$G221=""),"",VLOOKUP($A221,Mitglieder!$D$24:$BG$323,AD$303))</f>
        <v/>
      </c>
      <c r="AE221" s="54" t="str">
        <f ca="1">IF(OR(VLOOKUP($A221,Mitglieder!$D$24:$BG$323,AE$303)="",$G221=""),"",VLOOKUP($A221,Mitglieder!$D$24:$BG$323,AE$303))</f>
        <v/>
      </c>
      <c r="AF221" s="54" t="str">
        <f ca="1">IF(OR(VLOOKUP($A221,Mitglieder!$D$24:$BG$323,AF$303)="",$G221=""),"",VLOOKUP($A221,Mitglieder!$D$24:$BG$323,AF$303))</f>
        <v/>
      </c>
      <c r="AG221" s="54" t="str">
        <f ca="1">IF(OR(VLOOKUP($A221,Mitglieder!$D$24:$BG$323,AG$303)="",$G221=""),"",VLOOKUP($A221,Mitglieder!$D$24:$BG$323,AG$303))</f>
        <v/>
      </c>
      <c r="AH221" s="54" t="str">
        <f ca="1">IF(OR(VLOOKUP($A221,Mitglieder!$D$24:$BG$323,AH$303)="",$G221=""),"",VLOOKUP($A221,Mitglieder!$D$24:$BG$323,AH$303))</f>
        <v/>
      </c>
      <c r="AI221" s="54" t="str">
        <f ca="1">IF(OR(VLOOKUP($A221,Mitglieder!$D$24:$BG$323,AI$303)="",$G221=""),"",VLOOKUP($A221,Mitglieder!$D$24:$BG$323,AI$303))</f>
        <v/>
      </c>
      <c r="AJ221" s="54" t="str">
        <f ca="1">IF(OR(VLOOKUP($A221,Mitglieder!$D$24:$BG$323,AJ$303)="",$G221=""),"",VLOOKUP($A221,Mitglieder!$D$24:$BG$323,AJ$303))</f>
        <v/>
      </c>
      <c r="AK221" s="54" t="str">
        <f ca="1">IF(OR(VLOOKUP($A221,Mitglieder!$D$24:$BG$323,AK$303)="",$G221=""),"",VLOOKUP($A221,Mitglieder!$D$24:$BG$323,AK$303))</f>
        <v/>
      </c>
      <c r="AL221" s="54" t="str">
        <f ca="1">IF(OR(VLOOKUP($A221,Mitglieder!$D$24:$BG$323,AL$303)="",$G221=""),"",VLOOKUP($A221,Mitglieder!$D$24:$BG$323,AL$303))</f>
        <v/>
      </c>
      <c r="AM221" s="42" t="str">
        <f ca="1">IF($G221="","",VLOOKUP($A221,Mitglieder!$D$24:$BG$323,AM$303))</f>
        <v/>
      </c>
      <c r="AN221" s="54" t="str">
        <f ca="1">IF(OR(VLOOKUP($A221,Mitglieder!$D$24:$BG$323,AN$303)="",$G221=""),"",VLOOKUP($A221,Mitglieder!$D$24:$BG$323,AN$303))</f>
        <v/>
      </c>
      <c r="AO221" s="43" t="str">
        <f ca="1">IF($G221="","",TEXT(VLOOKUP($A221,Mitglieder!$D$24:$BG$323,AO$303),"TT.MM.JJJJ"))</f>
        <v/>
      </c>
      <c r="AP221" s="42" t="str">
        <f ca="1">IF($G221="","",VLOOKUP($A221,Mitglieder!$D$24:$BG$323,AP$303))</f>
        <v/>
      </c>
      <c r="AQ221" s="45" t="str">
        <f ca="1">IF($G221="","",TEXT(VLOOKUP($A221,Mitglieder!$D$24:$BG$323,AQ$303),"0.00"))</f>
        <v/>
      </c>
      <c r="AR221" s="54" t="str">
        <f ca="1">IF(OR(VLOOKUP($A221,Mitglieder!$D$24:$BG$323,AR$303)="",$G221=""),"",VLOOKUP($A221,Mitglieder!$D$24:$BG$323,AR$303))</f>
        <v/>
      </c>
      <c r="AS221" s="45" t="str">
        <f ca="1">IF($G221="","",TEXT(VLOOKUP($A221,Mitglieder!$D$24:$BG$323,AS$303),"0.00"))</f>
        <v/>
      </c>
      <c r="AT221" s="54" t="str">
        <f ca="1">IF(OR(VLOOKUP($A221,Mitglieder!$D$24:$BG$323,AT$303)="",$G221=""),"",VLOOKUP($A221,Mitglieder!$D$24:$BG$323,AT$303))</f>
        <v/>
      </c>
      <c r="AU221" s="45" t="str">
        <f ca="1">IF($G221="","",TEXT(VLOOKUP($A221,Mitglieder!$D$24:$BG$323,AU$303),"0.00"))</f>
        <v/>
      </c>
      <c r="AV221" s="45" t="str">
        <f ca="1">IF($G221="","",TEXT(VLOOKUP($A221,Mitglieder!$D$24:$BG$323,AV$303),"0.00"))</f>
        <v/>
      </c>
      <c r="AW221" s="42" t="str">
        <f ca="1">IF($G221="","",VLOOKUP($A221,Mitglieder!$D$24:$BG$323,AW$303))</f>
        <v/>
      </c>
      <c r="AX221" s="54" t="str">
        <f ca="1">IF(OR(VLOOKUP($A221,Mitglieder!$D$24:$BG$323,AX$303)="",$G221=""),"",VLOOKUP($A221,Mitglieder!$D$24:$BG$323,AX$303))</f>
        <v/>
      </c>
      <c r="AY221" s="75" t="str">
        <f t="shared" ca="1" si="6"/>
        <v/>
      </c>
      <c r="AZ221" s="43" t="str">
        <f ca="1">IF($G221="","",TEXT(VLOOKUP($A221,Mitglieder!$C$24:$BG$323,AZ$303),"TT.MM.JJJJ"))</f>
        <v/>
      </c>
      <c r="BA221" s="43" t="str">
        <f ca="1">IF($G221="","",TEXT(VLOOKUP($A221,Mitglieder!$C$24:$BG$323,BA$303),"TT.MM.JJJJ"))</f>
        <v/>
      </c>
      <c r="BB221" s="43" t="str">
        <f ca="1">IF($G221="","",TEXT(VLOOKUP($A221,Mitglieder!$C$24:$BG$323,BB$303),"TT.MM.JJJJ"))</f>
        <v/>
      </c>
      <c r="BC221" s="43" t="str">
        <f ca="1">IF($G221="","",TEXT(VLOOKUP($A221,Mitglieder!$C$24:$BG$323,BC$303),"TT.MM.JJJJ"))</f>
        <v/>
      </c>
      <c r="BD221" s="75" t="str">
        <f t="shared" ca="1" si="7"/>
        <v/>
      </c>
      <c r="BE221" s="42" t="str">
        <f ca="1">IF($G221="","",VLOOKUP($A221,Mitglieder!$D$24:$BG$323,BE$303))</f>
        <v/>
      </c>
      <c r="BF221" s="42" t="str">
        <f ca="1">IF($G221="","",VLOOKUP($A221,Mitglieder!$D$24:$BG$323,BF$303))</f>
        <v/>
      </c>
      <c r="BH221" s="75" t="str">
        <f ca="1">IF(G221="","",AY221+'Details Verein'!$D$25)</f>
        <v/>
      </c>
    </row>
    <row r="222" spans="1:60" x14ac:dyDescent="0.35">
      <c r="A222" s="42">
        <v>222</v>
      </c>
      <c r="B222" s="42"/>
      <c r="C222" s="42">
        <f ca="1">VLOOKUP($A222,Mitglieder!$D$24:$BA$323,C$303)</f>
        <v>1.0299999999999967</v>
      </c>
      <c r="D222" s="42"/>
      <c r="E222" s="42" t="str">
        <f ca="1">IF($G222="","",VLOOKUP($A222,Mitglieder!$D$24:$BG$323,E$303))</f>
        <v/>
      </c>
      <c r="F222" s="54" t="str">
        <f ca="1">IF(OR(VLOOKUP($A222,Mitglieder!$D$24:$BG$323,F$303)="",$G222=""),"",VLOOKUP($A222,Mitglieder!$D$24:$BG$323,F$303))</f>
        <v/>
      </c>
      <c r="G222" s="72" t="str">
        <f ca="1">IF(C222/ROUND(C222,0)=1,VLOOKUP($A222,Mitglieder!$D$24:$BA$323,G$303),"")</f>
        <v/>
      </c>
      <c r="H222" s="42" t="str">
        <f ca="1">IF($G222="","",VLOOKUP($A222,Mitglieder!$D$24:$BG$323,H$303))</f>
        <v/>
      </c>
      <c r="I222" s="54" t="str">
        <f ca="1">IF(OR(VLOOKUP($A222,Mitglieder!$D$24:$BG$323,I$303)="",$G222=""),"",VLOOKUP($A222,Mitglieder!$D$24:$BG$323,I$303))</f>
        <v/>
      </c>
      <c r="J222" s="42" t="str">
        <f ca="1">IF($G222="","",VLOOKUP($A222,Mitglieder!$D$24:$BG$323,J$303))</f>
        <v/>
      </c>
      <c r="K222" s="54" t="str">
        <f ca="1">IF(OR(VLOOKUP($A222,Mitglieder!$D$24:$BG$323,K$303)="",$G222=""),"",VLOOKUP($A222,Mitglieder!$D$24:$BG$323,K$303))</f>
        <v/>
      </c>
      <c r="L222" s="42" t="str">
        <f ca="1">IF($G222="","",VLOOKUP($A222,Mitglieder!$D$24:$BG$323,L$303))</f>
        <v/>
      </c>
      <c r="M222" s="42" t="str">
        <f ca="1">IF($G222="","",VLOOKUP($A222,Mitglieder!$D$24:$BG$323,M$303))</f>
        <v/>
      </c>
      <c r="N222" s="42" t="str">
        <f ca="1">IF($G222="","",VLOOKUP($A222,Mitglieder!$D$24:$BG$323,N$303))</f>
        <v/>
      </c>
      <c r="O222" s="42" t="str">
        <f ca="1">IF($G222="","",VLOOKUP($A222,Mitglieder!$D$24:$BG$323,O$303))</f>
        <v/>
      </c>
      <c r="P222" s="42" t="str">
        <f ca="1">IF($G222="","",VLOOKUP($A222,Mitglieder!$D$24:$BG$323,P$303))</f>
        <v/>
      </c>
      <c r="Q222" s="42" t="str">
        <f ca="1">IF($G222="","",VLOOKUP($A222,Mitglieder!$D$24:$BG$323,Q$303))</f>
        <v/>
      </c>
      <c r="R222" s="54" t="str">
        <f ca="1">IF(OR(VLOOKUP($A222,Mitglieder!$D$24:$BG$323,R$303)="",$G222=""),"",VLOOKUP($A222,Mitglieder!$D$24:$BG$323,R$303))</f>
        <v/>
      </c>
      <c r="S222" s="43" t="str">
        <f ca="1">IF($G222="","",TEXT(VLOOKUP($A222,Mitglieder!$D$24:$BG$323,S$303),"TT.MM.JJJJ"))</f>
        <v/>
      </c>
      <c r="T222" s="43" t="str">
        <f ca="1">IF($G222="","",TEXT(VLOOKUP($A222,Mitglieder!$D$24:$BG$323,T$303),"TT.MM.JJJJ"))</f>
        <v/>
      </c>
      <c r="U222" s="43" t="str">
        <f ca="1">IF($G222="","",TEXT(VLOOKUP($A222,Mitglieder!$D$24:$BG$323,U$303),"TT.MM.JJJJ"))</f>
        <v/>
      </c>
      <c r="V222" s="54" t="str">
        <f ca="1">IF(OR(VLOOKUP($A222,Mitglieder!$D$24:$BG$323,V$303)="",$G222=""),"",VLOOKUP($A222,Mitglieder!$D$24:$BG$323,V$303))</f>
        <v/>
      </c>
      <c r="W222" s="54" t="str">
        <f ca="1">IF(OR(VLOOKUP($A222,Mitglieder!$D$24:$BG$323,W$303)="",$G222=""),"",VLOOKUP($A222,Mitglieder!$D$24:$BG$323,W$303))</f>
        <v/>
      </c>
      <c r="X222" s="54" t="str">
        <f ca="1">IF(OR(VLOOKUP($A222,Mitglieder!$D$24:$BG$323,X$303)="",$G222=""),"",VLOOKUP($A222,Mitglieder!$D$24:$BG$323,X$303))</f>
        <v/>
      </c>
      <c r="Y222" s="54" t="str">
        <f ca="1">IF(OR(VLOOKUP($A222,Mitglieder!$D$24:$BG$323,Y$303)="",$G222=""),"",VLOOKUP($A222,Mitglieder!$D$24:$BG$323,Y$303))</f>
        <v/>
      </c>
      <c r="Z222" s="54" t="str">
        <f ca="1">IF(OR(VLOOKUP($A222,Mitglieder!$D$24:$BG$323,Z$303)="",$G222=""),"",VLOOKUP($A222,Mitglieder!$D$24:$BG$323,Z$303))</f>
        <v/>
      </c>
      <c r="AA222" s="54" t="str">
        <f ca="1">IF(OR(VLOOKUP($A222,Mitglieder!$D$24:$BG$323,AA$303)="",$G222=""),"",VLOOKUP($A222,Mitglieder!$D$24:$BG$323,AA$303))</f>
        <v/>
      </c>
      <c r="AB222" s="54" t="str">
        <f ca="1">IF(OR(VLOOKUP($A222,Mitglieder!$D$24:$BG$323,AB$303)="",$G222=""),"",VLOOKUP($A222,Mitglieder!$D$24:$BG$323,AB$303))</f>
        <v/>
      </c>
      <c r="AC222" s="54" t="str">
        <f ca="1">IF(OR(VLOOKUP($A222,Mitglieder!$D$24:$BG$323,AC$303)="",$G222=""),"",VLOOKUP($A222,Mitglieder!$D$24:$BG$323,AC$303))</f>
        <v/>
      </c>
      <c r="AD222" s="54" t="str">
        <f ca="1">IF(OR(VLOOKUP($A222,Mitglieder!$D$24:$BG$323,AD$303)="",$G222=""),"",VLOOKUP($A222,Mitglieder!$D$24:$BG$323,AD$303))</f>
        <v/>
      </c>
      <c r="AE222" s="54" t="str">
        <f ca="1">IF(OR(VLOOKUP($A222,Mitglieder!$D$24:$BG$323,AE$303)="",$G222=""),"",VLOOKUP($A222,Mitglieder!$D$24:$BG$323,AE$303))</f>
        <v/>
      </c>
      <c r="AF222" s="54" t="str">
        <f ca="1">IF(OR(VLOOKUP($A222,Mitglieder!$D$24:$BG$323,AF$303)="",$G222=""),"",VLOOKUP($A222,Mitglieder!$D$24:$BG$323,AF$303))</f>
        <v/>
      </c>
      <c r="AG222" s="54" t="str">
        <f ca="1">IF(OR(VLOOKUP($A222,Mitglieder!$D$24:$BG$323,AG$303)="",$G222=""),"",VLOOKUP($A222,Mitglieder!$D$24:$BG$323,AG$303))</f>
        <v/>
      </c>
      <c r="AH222" s="54" t="str">
        <f ca="1">IF(OR(VLOOKUP($A222,Mitglieder!$D$24:$BG$323,AH$303)="",$G222=""),"",VLOOKUP($A222,Mitglieder!$D$24:$BG$323,AH$303))</f>
        <v/>
      </c>
      <c r="AI222" s="54" t="str">
        <f ca="1">IF(OR(VLOOKUP($A222,Mitglieder!$D$24:$BG$323,AI$303)="",$G222=""),"",VLOOKUP($A222,Mitglieder!$D$24:$BG$323,AI$303))</f>
        <v/>
      </c>
      <c r="AJ222" s="54" t="str">
        <f ca="1">IF(OR(VLOOKUP($A222,Mitglieder!$D$24:$BG$323,AJ$303)="",$G222=""),"",VLOOKUP($A222,Mitglieder!$D$24:$BG$323,AJ$303))</f>
        <v/>
      </c>
      <c r="AK222" s="54" t="str">
        <f ca="1">IF(OR(VLOOKUP($A222,Mitglieder!$D$24:$BG$323,AK$303)="",$G222=""),"",VLOOKUP($A222,Mitglieder!$D$24:$BG$323,AK$303))</f>
        <v/>
      </c>
      <c r="AL222" s="54" t="str">
        <f ca="1">IF(OR(VLOOKUP($A222,Mitglieder!$D$24:$BG$323,AL$303)="",$G222=""),"",VLOOKUP($A222,Mitglieder!$D$24:$BG$323,AL$303))</f>
        <v/>
      </c>
      <c r="AM222" s="42" t="str">
        <f ca="1">IF($G222="","",VLOOKUP($A222,Mitglieder!$D$24:$BG$323,AM$303))</f>
        <v/>
      </c>
      <c r="AN222" s="54" t="str">
        <f ca="1">IF(OR(VLOOKUP($A222,Mitglieder!$D$24:$BG$323,AN$303)="",$G222=""),"",VLOOKUP($A222,Mitglieder!$D$24:$BG$323,AN$303))</f>
        <v/>
      </c>
      <c r="AO222" s="43" t="str">
        <f ca="1">IF($G222="","",TEXT(VLOOKUP($A222,Mitglieder!$D$24:$BG$323,AO$303),"TT.MM.JJJJ"))</f>
        <v/>
      </c>
      <c r="AP222" s="42" t="str">
        <f ca="1">IF($G222="","",VLOOKUP($A222,Mitglieder!$D$24:$BG$323,AP$303))</f>
        <v/>
      </c>
      <c r="AQ222" s="45" t="str">
        <f ca="1">IF($G222="","",TEXT(VLOOKUP($A222,Mitglieder!$D$24:$BG$323,AQ$303),"0.00"))</f>
        <v/>
      </c>
      <c r="AR222" s="54" t="str">
        <f ca="1">IF(OR(VLOOKUP($A222,Mitglieder!$D$24:$BG$323,AR$303)="",$G222=""),"",VLOOKUP($A222,Mitglieder!$D$24:$BG$323,AR$303))</f>
        <v/>
      </c>
      <c r="AS222" s="45" t="str">
        <f ca="1">IF($G222="","",TEXT(VLOOKUP($A222,Mitglieder!$D$24:$BG$323,AS$303),"0.00"))</f>
        <v/>
      </c>
      <c r="AT222" s="54" t="str">
        <f ca="1">IF(OR(VLOOKUP($A222,Mitglieder!$D$24:$BG$323,AT$303)="",$G222=""),"",VLOOKUP($A222,Mitglieder!$D$24:$BG$323,AT$303))</f>
        <v/>
      </c>
      <c r="AU222" s="45" t="str">
        <f ca="1">IF($G222="","",TEXT(VLOOKUP($A222,Mitglieder!$D$24:$BG$323,AU$303),"0.00"))</f>
        <v/>
      </c>
      <c r="AV222" s="45" t="str">
        <f ca="1">IF($G222="","",TEXT(VLOOKUP($A222,Mitglieder!$D$24:$BG$323,AV$303),"0.00"))</f>
        <v/>
      </c>
      <c r="AW222" s="42" t="str">
        <f ca="1">IF($G222="","",VLOOKUP($A222,Mitglieder!$D$24:$BG$323,AW$303))</f>
        <v/>
      </c>
      <c r="AX222" s="54" t="str">
        <f ca="1">IF(OR(VLOOKUP($A222,Mitglieder!$D$24:$BG$323,AX$303)="",$G222=""),"",VLOOKUP($A222,Mitglieder!$D$24:$BG$323,AX$303))</f>
        <v/>
      </c>
      <c r="AY222" s="75" t="str">
        <f t="shared" ca="1" si="6"/>
        <v/>
      </c>
      <c r="AZ222" s="43" t="str">
        <f ca="1">IF($G222="","",TEXT(VLOOKUP($A222,Mitglieder!$C$24:$BG$323,AZ$303),"TT.MM.JJJJ"))</f>
        <v/>
      </c>
      <c r="BA222" s="43" t="str">
        <f ca="1">IF($G222="","",TEXT(VLOOKUP($A222,Mitglieder!$C$24:$BG$323,BA$303),"TT.MM.JJJJ"))</f>
        <v/>
      </c>
      <c r="BB222" s="43" t="str">
        <f ca="1">IF($G222="","",TEXT(VLOOKUP($A222,Mitglieder!$C$24:$BG$323,BB$303),"TT.MM.JJJJ"))</f>
        <v/>
      </c>
      <c r="BC222" s="43" t="str">
        <f ca="1">IF($G222="","",TEXT(VLOOKUP($A222,Mitglieder!$C$24:$BG$323,BC$303),"TT.MM.JJJJ"))</f>
        <v/>
      </c>
      <c r="BD222" s="75" t="str">
        <f t="shared" ca="1" si="7"/>
        <v/>
      </c>
      <c r="BE222" s="42" t="str">
        <f ca="1">IF($G222="","",VLOOKUP($A222,Mitglieder!$D$24:$BG$323,BE$303))</f>
        <v/>
      </c>
      <c r="BF222" s="42" t="str">
        <f ca="1">IF($G222="","",VLOOKUP($A222,Mitglieder!$D$24:$BG$323,BF$303))</f>
        <v/>
      </c>
      <c r="BH222" s="75" t="str">
        <f ca="1">IF(G222="","",AY222+'Details Verein'!$D$25)</f>
        <v/>
      </c>
    </row>
    <row r="223" spans="1:60" x14ac:dyDescent="0.35">
      <c r="A223" s="42">
        <v>223</v>
      </c>
      <c r="B223" s="42"/>
      <c r="C223" s="42">
        <f ca="1">VLOOKUP($A223,Mitglieder!$D$24:$BA$323,C$303)</f>
        <v>1.0299999999999967</v>
      </c>
      <c r="D223" s="42"/>
      <c r="E223" s="42" t="str">
        <f ca="1">IF($G223="","",VLOOKUP($A223,Mitglieder!$D$24:$BG$323,E$303))</f>
        <v/>
      </c>
      <c r="F223" s="54" t="str">
        <f ca="1">IF(OR(VLOOKUP($A223,Mitglieder!$D$24:$BG$323,F$303)="",$G223=""),"",VLOOKUP($A223,Mitglieder!$D$24:$BG$323,F$303))</f>
        <v/>
      </c>
      <c r="G223" s="72" t="str">
        <f ca="1">IF(C223/ROUND(C223,0)=1,VLOOKUP($A223,Mitglieder!$D$24:$BA$323,G$303),"")</f>
        <v/>
      </c>
      <c r="H223" s="42" t="str">
        <f ca="1">IF($G223="","",VLOOKUP($A223,Mitglieder!$D$24:$BG$323,H$303))</f>
        <v/>
      </c>
      <c r="I223" s="54" t="str">
        <f ca="1">IF(OR(VLOOKUP($A223,Mitglieder!$D$24:$BG$323,I$303)="",$G223=""),"",VLOOKUP($A223,Mitglieder!$D$24:$BG$323,I$303))</f>
        <v/>
      </c>
      <c r="J223" s="42" t="str">
        <f ca="1">IF($G223="","",VLOOKUP($A223,Mitglieder!$D$24:$BG$323,J$303))</f>
        <v/>
      </c>
      <c r="K223" s="54" t="str">
        <f ca="1">IF(OR(VLOOKUP($A223,Mitglieder!$D$24:$BG$323,K$303)="",$G223=""),"",VLOOKUP($A223,Mitglieder!$D$24:$BG$323,K$303))</f>
        <v/>
      </c>
      <c r="L223" s="42" t="str">
        <f ca="1">IF($G223="","",VLOOKUP($A223,Mitglieder!$D$24:$BG$323,L$303))</f>
        <v/>
      </c>
      <c r="M223" s="42" t="str">
        <f ca="1">IF($G223="","",VLOOKUP($A223,Mitglieder!$D$24:$BG$323,M$303))</f>
        <v/>
      </c>
      <c r="N223" s="42" t="str">
        <f ca="1">IF($G223="","",VLOOKUP($A223,Mitglieder!$D$24:$BG$323,N$303))</f>
        <v/>
      </c>
      <c r="O223" s="42" t="str">
        <f ca="1">IF($G223="","",VLOOKUP($A223,Mitglieder!$D$24:$BG$323,O$303))</f>
        <v/>
      </c>
      <c r="P223" s="42" t="str">
        <f ca="1">IF($G223="","",VLOOKUP($A223,Mitglieder!$D$24:$BG$323,P$303))</f>
        <v/>
      </c>
      <c r="Q223" s="42" t="str">
        <f ca="1">IF($G223="","",VLOOKUP($A223,Mitglieder!$D$24:$BG$323,Q$303))</f>
        <v/>
      </c>
      <c r="R223" s="54" t="str">
        <f ca="1">IF(OR(VLOOKUP($A223,Mitglieder!$D$24:$BG$323,R$303)="",$G223=""),"",VLOOKUP($A223,Mitglieder!$D$24:$BG$323,R$303))</f>
        <v/>
      </c>
      <c r="S223" s="43" t="str">
        <f ca="1">IF($G223="","",TEXT(VLOOKUP($A223,Mitglieder!$D$24:$BG$323,S$303),"TT.MM.JJJJ"))</f>
        <v/>
      </c>
      <c r="T223" s="43" t="str">
        <f ca="1">IF($G223="","",TEXT(VLOOKUP($A223,Mitglieder!$D$24:$BG$323,T$303),"TT.MM.JJJJ"))</f>
        <v/>
      </c>
      <c r="U223" s="43" t="str">
        <f ca="1">IF($G223="","",TEXT(VLOOKUP($A223,Mitglieder!$D$24:$BG$323,U$303),"TT.MM.JJJJ"))</f>
        <v/>
      </c>
      <c r="V223" s="54" t="str">
        <f ca="1">IF(OR(VLOOKUP($A223,Mitglieder!$D$24:$BG$323,V$303)="",$G223=""),"",VLOOKUP($A223,Mitglieder!$D$24:$BG$323,V$303))</f>
        <v/>
      </c>
      <c r="W223" s="54" t="str">
        <f ca="1">IF(OR(VLOOKUP($A223,Mitglieder!$D$24:$BG$323,W$303)="",$G223=""),"",VLOOKUP($A223,Mitglieder!$D$24:$BG$323,W$303))</f>
        <v/>
      </c>
      <c r="X223" s="54" t="str">
        <f ca="1">IF(OR(VLOOKUP($A223,Mitglieder!$D$24:$BG$323,X$303)="",$G223=""),"",VLOOKUP($A223,Mitglieder!$D$24:$BG$323,X$303))</f>
        <v/>
      </c>
      <c r="Y223" s="54" t="str">
        <f ca="1">IF(OR(VLOOKUP($A223,Mitglieder!$D$24:$BG$323,Y$303)="",$G223=""),"",VLOOKUP($A223,Mitglieder!$D$24:$BG$323,Y$303))</f>
        <v/>
      </c>
      <c r="Z223" s="54" t="str">
        <f ca="1">IF(OR(VLOOKUP($A223,Mitglieder!$D$24:$BG$323,Z$303)="",$G223=""),"",VLOOKUP($A223,Mitglieder!$D$24:$BG$323,Z$303))</f>
        <v/>
      </c>
      <c r="AA223" s="54" t="str">
        <f ca="1">IF(OR(VLOOKUP($A223,Mitglieder!$D$24:$BG$323,AA$303)="",$G223=""),"",VLOOKUP($A223,Mitglieder!$D$24:$BG$323,AA$303))</f>
        <v/>
      </c>
      <c r="AB223" s="54" t="str">
        <f ca="1">IF(OR(VLOOKUP($A223,Mitglieder!$D$24:$BG$323,AB$303)="",$G223=""),"",VLOOKUP($A223,Mitglieder!$D$24:$BG$323,AB$303))</f>
        <v/>
      </c>
      <c r="AC223" s="54" t="str">
        <f ca="1">IF(OR(VLOOKUP($A223,Mitglieder!$D$24:$BG$323,AC$303)="",$G223=""),"",VLOOKUP($A223,Mitglieder!$D$24:$BG$323,AC$303))</f>
        <v/>
      </c>
      <c r="AD223" s="54" t="str">
        <f ca="1">IF(OR(VLOOKUP($A223,Mitglieder!$D$24:$BG$323,AD$303)="",$G223=""),"",VLOOKUP($A223,Mitglieder!$D$24:$BG$323,AD$303))</f>
        <v/>
      </c>
      <c r="AE223" s="54" t="str">
        <f ca="1">IF(OR(VLOOKUP($A223,Mitglieder!$D$24:$BG$323,AE$303)="",$G223=""),"",VLOOKUP($A223,Mitglieder!$D$24:$BG$323,AE$303))</f>
        <v/>
      </c>
      <c r="AF223" s="54" t="str">
        <f ca="1">IF(OR(VLOOKUP($A223,Mitglieder!$D$24:$BG$323,AF$303)="",$G223=""),"",VLOOKUP($A223,Mitglieder!$D$24:$BG$323,AF$303))</f>
        <v/>
      </c>
      <c r="AG223" s="54" t="str">
        <f ca="1">IF(OR(VLOOKUP($A223,Mitglieder!$D$24:$BG$323,AG$303)="",$G223=""),"",VLOOKUP($A223,Mitglieder!$D$24:$BG$323,AG$303))</f>
        <v/>
      </c>
      <c r="AH223" s="54" t="str">
        <f ca="1">IF(OR(VLOOKUP($A223,Mitglieder!$D$24:$BG$323,AH$303)="",$G223=""),"",VLOOKUP($A223,Mitglieder!$D$24:$BG$323,AH$303))</f>
        <v/>
      </c>
      <c r="AI223" s="54" t="str">
        <f ca="1">IF(OR(VLOOKUP($A223,Mitglieder!$D$24:$BG$323,AI$303)="",$G223=""),"",VLOOKUP($A223,Mitglieder!$D$24:$BG$323,AI$303))</f>
        <v/>
      </c>
      <c r="AJ223" s="54" t="str">
        <f ca="1">IF(OR(VLOOKUP($A223,Mitglieder!$D$24:$BG$323,AJ$303)="",$G223=""),"",VLOOKUP($A223,Mitglieder!$D$24:$BG$323,AJ$303))</f>
        <v/>
      </c>
      <c r="AK223" s="54" t="str">
        <f ca="1">IF(OR(VLOOKUP($A223,Mitglieder!$D$24:$BG$323,AK$303)="",$G223=""),"",VLOOKUP($A223,Mitglieder!$D$24:$BG$323,AK$303))</f>
        <v/>
      </c>
      <c r="AL223" s="54" t="str">
        <f ca="1">IF(OR(VLOOKUP($A223,Mitglieder!$D$24:$BG$323,AL$303)="",$G223=""),"",VLOOKUP($A223,Mitglieder!$D$24:$BG$323,AL$303))</f>
        <v/>
      </c>
      <c r="AM223" s="42" t="str">
        <f ca="1">IF($G223="","",VLOOKUP($A223,Mitglieder!$D$24:$BG$323,AM$303))</f>
        <v/>
      </c>
      <c r="AN223" s="54" t="str">
        <f ca="1">IF(OR(VLOOKUP($A223,Mitglieder!$D$24:$BG$323,AN$303)="",$G223=""),"",VLOOKUP($A223,Mitglieder!$D$24:$BG$323,AN$303))</f>
        <v/>
      </c>
      <c r="AO223" s="43" t="str">
        <f ca="1">IF($G223="","",TEXT(VLOOKUP($A223,Mitglieder!$D$24:$BG$323,AO$303),"TT.MM.JJJJ"))</f>
        <v/>
      </c>
      <c r="AP223" s="42" t="str">
        <f ca="1">IF($G223="","",VLOOKUP($A223,Mitglieder!$D$24:$BG$323,AP$303))</f>
        <v/>
      </c>
      <c r="AQ223" s="45" t="str">
        <f ca="1">IF($G223="","",TEXT(VLOOKUP($A223,Mitglieder!$D$24:$BG$323,AQ$303),"0.00"))</f>
        <v/>
      </c>
      <c r="AR223" s="54" t="str">
        <f ca="1">IF(OR(VLOOKUP($A223,Mitglieder!$D$24:$BG$323,AR$303)="",$G223=""),"",VLOOKUP($A223,Mitglieder!$D$24:$BG$323,AR$303))</f>
        <v/>
      </c>
      <c r="AS223" s="45" t="str">
        <f ca="1">IF($G223="","",TEXT(VLOOKUP($A223,Mitglieder!$D$24:$BG$323,AS$303),"0.00"))</f>
        <v/>
      </c>
      <c r="AT223" s="54" t="str">
        <f ca="1">IF(OR(VLOOKUP($A223,Mitglieder!$D$24:$BG$323,AT$303)="",$G223=""),"",VLOOKUP($A223,Mitglieder!$D$24:$BG$323,AT$303))</f>
        <v/>
      </c>
      <c r="AU223" s="45" t="str">
        <f ca="1">IF($G223="","",TEXT(VLOOKUP($A223,Mitglieder!$D$24:$BG$323,AU$303),"0.00"))</f>
        <v/>
      </c>
      <c r="AV223" s="45" t="str">
        <f ca="1">IF($G223="","",TEXT(VLOOKUP($A223,Mitglieder!$D$24:$BG$323,AV$303),"0.00"))</f>
        <v/>
      </c>
      <c r="AW223" s="42" t="str">
        <f ca="1">IF($G223="","",VLOOKUP($A223,Mitglieder!$D$24:$BG$323,AW$303))</f>
        <v/>
      </c>
      <c r="AX223" s="54" t="str">
        <f ca="1">IF(OR(VLOOKUP($A223,Mitglieder!$D$24:$BG$323,AX$303)="",$G223=""),"",VLOOKUP($A223,Mitglieder!$D$24:$BG$323,AX$303))</f>
        <v/>
      </c>
      <c r="AY223" s="75" t="str">
        <f t="shared" ca="1" si="6"/>
        <v/>
      </c>
      <c r="AZ223" s="43" t="str">
        <f ca="1">IF($G223="","",TEXT(VLOOKUP($A223,Mitglieder!$C$24:$BG$323,AZ$303),"TT.MM.JJJJ"))</f>
        <v/>
      </c>
      <c r="BA223" s="43" t="str">
        <f ca="1">IF($G223="","",TEXT(VLOOKUP($A223,Mitglieder!$C$24:$BG$323,BA$303),"TT.MM.JJJJ"))</f>
        <v/>
      </c>
      <c r="BB223" s="43" t="str">
        <f ca="1">IF($G223="","",TEXT(VLOOKUP($A223,Mitglieder!$C$24:$BG$323,BB$303),"TT.MM.JJJJ"))</f>
        <v/>
      </c>
      <c r="BC223" s="43" t="str">
        <f ca="1">IF($G223="","",TEXT(VLOOKUP($A223,Mitglieder!$C$24:$BG$323,BC$303),"TT.MM.JJJJ"))</f>
        <v/>
      </c>
      <c r="BD223" s="75" t="str">
        <f t="shared" ca="1" si="7"/>
        <v/>
      </c>
      <c r="BE223" s="42" t="str">
        <f ca="1">IF($G223="","",VLOOKUP($A223,Mitglieder!$D$24:$BG$323,BE$303))</f>
        <v/>
      </c>
      <c r="BF223" s="42" t="str">
        <f ca="1">IF($G223="","",VLOOKUP($A223,Mitglieder!$D$24:$BG$323,BF$303))</f>
        <v/>
      </c>
      <c r="BH223" s="75" t="str">
        <f ca="1">IF(G223="","",AY223+'Details Verein'!$D$25)</f>
        <v/>
      </c>
    </row>
    <row r="224" spans="1:60" x14ac:dyDescent="0.35">
      <c r="A224" s="42">
        <v>224</v>
      </c>
      <c r="B224" s="42"/>
      <c r="C224" s="42">
        <f ca="1">VLOOKUP($A224,Mitglieder!$D$24:$BA$323,C$303)</f>
        <v>1.0299999999999967</v>
      </c>
      <c r="D224" s="42"/>
      <c r="E224" s="42" t="str">
        <f ca="1">IF($G224="","",VLOOKUP($A224,Mitglieder!$D$24:$BG$323,E$303))</f>
        <v/>
      </c>
      <c r="F224" s="54" t="str">
        <f ca="1">IF(OR(VLOOKUP($A224,Mitglieder!$D$24:$BG$323,F$303)="",$G224=""),"",VLOOKUP($A224,Mitglieder!$D$24:$BG$323,F$303))</f>
        <v/>
      </c>
      <c r="G224" s="72" t="str">
        <f ca="1">IF(C224/ROUND(C224,0)=1,VLOOKUP($A224,Mitglieder!$D$24:$BA$323,G$303),"")</f>
        <v/>
      </c>
      <c r="H224" s="42" t="str">
        <f ca="1">IF($G224="","",VLOOKUP($A224,Mitglieder!$D$24:$BG$323,H$303))</f>
        <v/>
      </c>
      <c r="I224" s="54" t="str">
        <f ca="1">IF(OR(VLOOKUP($A224,Mitglieder!$D$24:$BG$323,I$303)="",$G224=""),"",VLOOKUP($A224,Mitglieder!$D$24:$BG$323,I$303))</f>
        <v/>
      </c>
      <c r="J224" s="42" t="str">
        <f ca="1">IF($G224="","",VLOOKUP($A224,Mitglieder!$D$24:$BG$323,J$303))</f>
        <v/>
      </c>
      <c r="K224" s="54" t="str">
        <f ca="1">IF(OR(VLOOKUP($A224,Mitglieder!$D$24:$BG$323,K$303)="",$G224=""),"",VLOOKUP($A224,Mitglieder!$D$24:$BG$323,K$303))</f>
        <v/>
      </c>
      <c r="L224" s="42" t="str">
        <f ca="1">IF($G224="","",VLOOKUP($A224,Mitglieder!$D$24:$BG$323,L$303))</f>
        <v/>
      </c>
      <c r="M224" s="42" t="str">
        <f ca="1">IF($G224="","",VLOOKUP($A224,Mitglieder!$D$24:$BG$323,M$303))</f>
        <v/>
      </c>
      <c r="N224" s="42" t="str">
        <f ca="1">IF($G224="","",VLOOKUP($A224,Mitglieder!$D$24:$BG$323,N$303))</f>
        <v/>
      </c>
      <c r="O224" s="42" t="str">
        <f ca="1">IF($G224="","",VLOOKUP($A224,Mitglieder!$D$24:$BG$323,O$303))</f>
        <v/>
      </c>
      <c r="P224" s="42" t="str">
        <f ca="1">IF($G224="","",VLOOKUP($A224,Mitglieder!$D$24:$BG$323,P$303))</f>
        <v/>
      </c>
      <c r="Q224" s="42" t="str">
        <f ca="1">IF($G224="","",VLOOKUP($A224,Mitglieder!$D$24:$BG$323,Q$303))</f>
        <v/>
      </c>
      <c r="R224" s="54" t="str">
        <f ca="1">IF(OR(VLOOKUP($A224,Mitglieder!$D$24:$BG$323,R$303)="",$G224=""),"",VLOOKUP($A224,Mitglieder!$D$24:$BG$323,R$303))</f>
        <v/>
      </c>
      <c r="S224" s="43" t="str">
        <f ca="1">IF($G224="","",TEXT(VLOOKUP($A224,Mitglieder!$D$24:$BG$323,S$303),"TT.MM.JJJJ"))</f>
        <v/>
      </c>
      <c r="T224" s="43" t="str">
        <f ca="1">IF($G224="","",TEXT(VLOOKUP($A224,Mitglieder!$D$24:$BG$323,T$303),"TT.MM.JJJJ"))</f>
        <v/>
      </c>
      <c r="U224" s="43" t="str">
        <f ca="1">IF($G224="","",TEXT(VLOOKUP($A224,Mitglieder!$D$24:$BG$323,U$303),"TT.MM.JJJJ"))</f>
        <v/>
      </c>
      <c r="V224" s="54" t="str">
        <f ca="1">IF(OR(VLOOKUP($A224,Mitglieder!$D$24:$BG$323,V$303)="",$G224=""),"",VLOOKUP($A224,Mitglieder!$D$24:$BG$323,V$303))</f>
        <v/>
      </c>
      <c r="W224" s="54" t="str">
        <f ca="1">IF(OR(VLOOKUP($A224,Mitglieder!$D$24:$BG$323,W$303)="",$G224=""),"",VLOOKUP($A224,Mitglieder!$D$24:$BG$323,W$303))</f>
        <v/>
      </c>
      <c r="X224" s="54" t="str">
        <f ca="1">IF(OR(VLOOKUP($A224,Mitglieder!$D$24:$BG$323,X$303)="",$G224=""),"",VLOOKUP($A224,Mitglieder!$D$24:$BG$323,X$303))</f>
        <v/>
      </c>
      <c r="Y224" s="54" t="str">
        <f ca="1">IF(OR(VLOOKUP($A224,Mitglieder!$D$24:$BG$323,Y$303)="",$G224=""),"",VLOOKUP($A224,Mitglieder!$D$24:$BG$323,Y$303))</f>
        <v/>
      </c>
      <c r="Z224" s="54" t="str">
        <f ca="1">IF(OR(VLOOKUP($A224,Mitglieder!$D$24:$BG$323,Z$303)="",$G224=""),"",VLOOKUP($A224,Mitglieder!$D$24:$BG$323,Z$303))</f>
        <v/>
      </c>
      <c r="AA224" s="54" t="str">
        <f ca="1">IF(OR(VLOOKUP($A224,Mitglieder!$D$24:$BG$323,AA$303)="",$G224=""),"",VLOOKUP($A224,Mitglieder!$D$24:$BG$323,AA$303))</f>
        <v/>
      </c>
      <c r="AB224" s="54" t="str">
        <f ca="1">IF(OR(VLOOKUP($A224,Mitglieder!$D$24:$BG$323,AB$303)="",$G224=""),"",VLOOKUP($A224,Mitglieder!$D$24:$BG$323,AB$303))</f>
        <v/>
      </c>
      <c r="AC224" s="54" t="str">
        <f ca="1">IF(OR(VLOOKUP($A224,Mitglieder!$D$24:$BG$323,AC$303)="",$G224=""),"",VLOOKUP($A224,Mitglieder!$D$24:$BG$323,AC$303))</f>
        <v/>
      </c>
      <c r="AD224" s="54" t="str">
        <f ca="1">IF(OR(VLOOKUP($A224,Mitglieder!$D$24:$BG$323,AD$303)="",$G224=""),"",VLOOKUP($A224,Mitglieder!$D$24:$BG$323,AD$303))</f>
        <v/>
      </c>
      <c r="AE224" s="54" t="str">
        <f ca="1">IF(OR(VLOOKUP($A224,Mitglieder!$D$24:$BG$323,AE$303)="",$G224=""),"",VLOOKUP($A224,Mitglieder!$D$24:$BG$323,AE$303))</f>
        <v/>
      </c>
      <c r="AF224" s="54" t="str">
        <f ca="1">IF(OR(VLOOKUP($A224,Mitglieder!$D$24:$BG$323,AF$303)="",$G224=""),"",VLOOKUP($A224,Mitglieder!$D$24:$BG$323,AF$303))</f>
        <v/>
      </c>
      <c r="AG224" s="54" t="str">
        <f ca="1">IF(OR(VLOOKUP($A224,Mitglieder!$D$24:$BG$323,AG$303)="",$G224=""),"",VLOOKUP($A224,Mitglieder!$D$24:$BG$323,AG$303))</f>
        <v/>
      </c>
      <c r="AH224" s="54" t="str">
        <f ca="1">IF(OR(VLOOKUP($A224,Mitglieder!$D$24:$BG$323,AH$303)="",$G224=""),"",VLOOKUP($A224,Mitglieder!$D$24:$BG$323,AH$303))</f>
        <v/>
      </c>
      <c r="AI224" s="54" t="str">
        <f ca="1">IF(OR(VLOOKUP($A224,Mitglieder!$D$24:$BG$323,AI$303)="",$G224=""),"",VLOOKUP($A224,Mitglieder!$D$24:$BG$323,AI$303))</f>
        <v/>
      </c>
      <c r="AJ224" s="54" t="str">
        <f ca="1">IF(OR(VLOOKUP($A224,Mitglieder!$D$24:$BG$323,AJ$303)="",$G224=""),"",VLOOKUP($A224,Mitglieder!$D$24:$BG$323,AJ$303))</f>
        <v/>
      </c>
      <c r="AK224" s="54" t="str">
        <f ca="1">IF(OR(VLOOKUP($A224,Mitglieder!$D$24:$BG$323,AK$303)="",$G224=""),"",VLOOKUP($A224,Mitglieder!$D$24:$BG$323,AK$303))</f>
        <v/>
      </c>
      <c r="AL224" s="54" t="str">
        <f ca="1">IF(OR(VLOOKUP($A224,Mitglieder!$D$24:$BG$323,AL$303)="",$G224=""),"",VLOOKUP($A224,Mitglieder!$D$24:$BG$323,AL$303))</f>
        <v/>
      </c>
      <c r="AM224" s="42" t="str">
        <f ca="1">IF($G224="","",VLOOKUP($A224,Mitglieder!$D$24:$BG$323,AM$303))</f>
        <v/>
      </c>
      <c r="AN224" s="54" t="str">
        <f ca="1">IF(OR(VLOOKUP($A224,Mitglieder!$D$24:$BG$323,AN$303)="",$G224=""),"",VLOOKUP($A224,Mitglieder!$D$24:$BG$323,AN$303))</f>
        <v/>
      </c>
      <c r="AO224" s="43" t="str">
        <f ca="1">IF($G224="","",TEXT(VLOOKUP($A224,Mitglieder!$D$24:$BG$323,AO$303),"TT.MM.JJJJ"))</f>
        <v/>
      </c>
      <c r="AP224" s="42" t="str">
        <f ca="1">IF($G224="","",VLOOKUP($A224,Mitglieder!$D$24:$BG$323,AP$303))</f>
        <v/>
      </c>
      <c r="AQ224" s="45" t="str">
        <f ca="1">IF($G224="","",TEXT(VLOOKUP($A224,Mitglieder!$D$24:$BG$323,AQ$303),"0.00"))</f>
        <v/>
      </c>
      <c r="AR224" s="54" t="str">
        <f ca="1">IF(OR(VLOOKUP($A224,Mitglieder!$D$24:$BG$323,AR$303)="",$G224=""),"",VLOOKUP($A224,Mitglieder!$D$24:$BG$323,AR$303))</f>
        <v/>
      </c>
      <c r="AS224" s="45" t="str">
        <f ca="1">IF($G224="","",TEXT(VLOOKUP($A224,Mitglieder!$D$24:$BG$323,AS$303),"0.00"))</f>
        <v/>
      </c>
      <c r="AT224" s="54" t="str">
        <f ca="1">IF(OR(VLOOKUP($A224,Mitglieder!$D$24:$BG$323,AT$303)="",$G224=""),"",VLOOKUP($A224,Mitglieder!$D$24:$BG$323,AT$303))</f>
        <v/>
      </c>
      <c r="AU224" s="45" t="str">
        <f ca="1">IF($G224="","",TEXT(VLOOKUP($A224,Mitglieder!$D$24:$BG$323,AU$303),"0.00"))</f>
        <v/>
      </c>
      <c r="AV224" s="45" t="str">
        <f ca="1">IF($G224="","",TEXT(VLOOKUP($A224,Mitglieder!$D$24:$BG$323,AV$303),"0.00"))</f>
        <v/>
      </c>
      <c r="AW224" s="42" t="str">
        <f ca="1">IF($G224="","",VLOOKUP($A224,Mitglieder!$D$24:$BG$323,AW$303))</f>
        <v/>
      </c>
      <c r="AX224" s="54" t="str">
        <f ca="1">IF(OR(VLOOKUP($A224,Mitglieder!$D$24:$BG$323,AX$303)="",$G224=""),"",VLOOKUP($A224,Mitglieder!$D$24:$BG$323,AX$303))</f>
        <v/>
      </c>
      <c r="AY224" s="75" t="str">
        <f t="shared" ca="1" si="6"/>
        <v/>
      </c>
      <c r="AZ224" s="43" t="str">
        <f ca="1">IF($G224="","",TEXT(VLOOKUP($A224,Mitglieder!$C$24:$BG$323,AZ$303),"TT.MM.JJJJ"))</f>
        <v/>
      </c>
      <c r="BA224" s="43" t="str">
        <f ca="1">IF($G224="","",TEXT(VLOOKUP($A224,Mitglieder!$C$24:$BG$323,BA$303),"TT.MM.JJJJ"))</f>
        <v/>
      </c>
      <c r="BB224" s="43" t="str">
        <f ca="1">IF($G224="","",TEXT(VLOOKUP($A224,Mitglieder!$C$24:$BG$323,BB$303),"TT.MM.JJJJ"))</f>
        <v/>
      </c>
      <c r="BC224" s="43" t="str">
        <f ca="1">IF($G224="","",TEXT(VLOOKUP($A224,Mitglieder!$C$24:$BG$323,BC$303),"TT.MM.JJJJ"))</f>
        <v/>
      </c>
      <c r="BD224" s="75" t="str">
        <f t="shared" ca="1" si="7"/>
        <v/>
      </c>
      <c r="BE224" s="42" t="str">
        <f ca="1">IF($G224="","",VLOOKUP($A224,Mitglieder!$D$24:$BG$323,BE$303))</f>
        <v/>
      </c>
      <c r="BF224" s="42" t="str">
        <f ca="1">IF($G224="","",VLOOKUP($A224,Mitglieder!$D$24:$BG$323,BF$303))</f>
        <v/>
      </c>
      <c r="BH224" s="75" t="str">
        <f ca="1">IF(G224="","",AY224+'Details Verein'!$D$25)</f>
        <v/>
      </c>
    </row>
    <row r="225" spans="1:60" x14ac:dyDescent="0.35">
      <c r="A225" s="42">
        <v>225</v>
      </c>
      <c r="B225" s="42"/>
      <c r="C225" s="42">
        <f ca="1">VLOOKUP($A225,Mitglieder!$D$24:$BA$323,C$303)</f>
        <v>1.0299999999999967</v>
      </c>
      <c r="D225" s="42"/>
      <c r="E225" s="42" t="str">
        <f ca="1">IF($G225="","",VLOOKUP($A225,Mitglieder!$D$24:$BG$323,E$303))</f>
        <v/>
      </c>
      <c r="F225" s="54" t="str">
        <f ca="1">IF(OR(VLOOKUP($A225,Mitglieder!$D$24:$BG$323,F$303)="",$G225=""),"",VLOOKUP($A225,Mitglieder!$D$24:$BG$323,F$303))</f>
        <v/>
      </c>
      <c r="G225" s="72" t="str">
        <f ca="1">IF(C225/ROUND(C225,0)=1,VLOOKUP($A225,Mitglieder!$D$24:$BA$323,G$303),"")</f>
        <v/>
      </c>
      <c r="H225" s="42" t="str">
        <f ca="1">IF($G225="","",VLOOKUP($A225,Mitglieder!$D$24:$BG$323,H$303))</f>
        <v/>
      </c>
      <c r="I225" s="54" t="str">
        <f ca="1">IF(OR(VLOOKUP($A225,Mitglieder!$D$24:$BG$323,I$303)="",$G225=""),"",VLOOKUP($A225,Mitglieder!$D$24:$BG$323,I$303))</f>
        <v/>
      </c>
      <c r="J225" s="42" t="str">
        <f ca="1">IF($G225="","",VLOOKUP($A225,Mitglieder!$D$24:$BG$323,J$303))</f>
        <v/>
      </c>
      <c r="K225" s="54" t="str">
        <f ca="1">IF(OR(VLOOKUP($A225,Mitglieder!$D$24:$BG$323,K$303)="",$G225=""),"",VLOOKUP($A225,Mitglieder!$D$24:$BG$323,K$303))</f>
        <v/>
      </c>
      <c r="L225" s="42" t="str">
        <f ca="1">IF($G225="","",VLOOKUP($A225,Mitglieder!$D$24:$BG$323,L$303))</f>
        <v/>
      </c>
      <c r="M225" s="42" t="str">
        <f ca="1">IF($G225="","",VLOOKUP($A225,Mitglieder!$D$24:$BG$323,M$303))</f>
        <v/>
      </c>
      <c r="N225" s="42" t="str">
        <f ca="1">IF($G225="","",VLOOKUP($A225,Mitglieder!$D$24:$BG$323,N$303))</f>
        <v/>
      </c>
      <c r="O225" s="42" t="str">
        <f ca="1">IF($G225="","",VLOOKUP($A225,Mitglieder!$D$24:$BG$323,O$303))</f>
        <v/>
      </c>
      <c r="P225" s="42" t="str">
        <f ca="1">IF($G225="","",VLOOKUP($A225,Mitglieder!$D$24:$BG$323,P$303))</f>
        <v/>
      </c>
      <c r="Q225" s="42" t="str">
        <f ca="1">IF($G225="","",VLOOKUP($A225,Mitglieder!$D$24:$BG$323,Q$303))</f>
        <v/>
      </c>
      <c r="R225" s="54" t="str">
        <f ca="1">IF(OR(VLOOKUP($A225,Mitglieder!$D$24:$BG$323,R$303)="",$G225=""),"",VLOOKUP($A225,Mitglieder!$D$24:$BG$323,R$303))</f>
        <v/>
      </c>
      <c r="S225" s="43" t="str">
        <f ca="1">IF($G225="","",TEXT(VLOOKUP($A225,Mitglieder!$D$24:$BG$323,S$303),"TT.MM.JJJJ"))</f>
        <v/>
      </c>
      <c r="T225" s="43" t="str">
        <f ca="1">IF($G225="","",TEXT(VLOOKUP($A225,Mitglieder!$D$24:$BG$323,T$303),"TT.MM.JJJJ"))</f>
        <v/>
      </c>
      <c r="U225" s="43" t="str">
        <f ca="1">IF($G225="","",TEXT(VLOOKUP($A225,Mitglieder!$D$24:$BG$323,U$303),"TT.MM.JJJJ"))</f>
        <v/>
      </c>
      <c r="V225" s="54" t="str">
        <f ca="1">IF(OR(VLOOKUP($A225,Mitglieder!$D$24:$BG$323,V$303)="",$G225=""),"",VLOOKUP($A225,Mitglieder!$D$24:$BG$323,V$303))</f>
        <v/>
      </c>
      <c r="W225" s="54" t="str">
        <f ca="1">IF(OR(VLOOKUP($A225,Mitglieder!$D$24:$BG$323,W$303)="",$G225=""),"",VLOOKUP($A225,Mitglieder!$D$24:$BG$323,W$303))</f>
        <v/>
      </c>
      <c r="X225" s="54" t="str">
        <f ca="1">IF(OR(VLOOKUP($A225,Mitglieder!$D$24:$BG$323,X$303)="",$G225=""),"",VLOOKUP($A225,Mitglieder!$D$24:$BG$323,X$303))</f>
        <v/>
      </c>
      <c r="Y225" s="54" t="str">
        <f ca="1">IF(OR(VLOOKUP($A225,Mitglieder!$D$24:$BG$323,Y$303)="",$G225=""),"",VLOOKUP($A225,Mitglieder!$D$24:$BG$323,Y$303))</f>
        <v/>
      </c>
      <c r="Z225" s="54" t="str">
        <f ca="1">IF(OR(VLOOKUP($A225,Mitglieder!$D$24:$BG$323,Z$303)="",$G225=""),"",VLOOKUP($A225,Mitglieder!$D$24:$BG$323,Z$303))</f>
        <v/>
      </c>
      <c r="AA225" s="54" t="str">
        <f ca="1">IF(OR(VLOOKUP($A225,Mitglieder!$D$24:$BG$323,AA$303)="",$G225=""),"",VLOOKUP($A225,Mitglieder!$D$24:$BG$323,AA$303))</f>
        <v/>
      </c>
      <c r="AB225" s="54" t="str">
        <f ca="1">IF(OR(VLOOKUP($A225,Mitglieder!$D$24:$BG$323,AB$303)="",$G225=""),"",VLOOKUP($A225,Mitglieder!$D$24:$BG$323,AB$303))</f>
        <v/>
      </c>
      <c r="AC225" s="54" t="str">
        <f ca="1">IF(OR(VLOOKUP($A225,Mitglieder!$D$24:$BG$323,AC$303)="",$G225=""),"",VLOOKUP($A225,Mitglieder!$D$24:$BG$323,AC$303))</f>
        <v/>
      </c>
      <c r="AD225" s="54" t="str">
        <f ca="1">IF(OR(VLOOKUP($A225,Mitglieder!$D$24:$BG$323,AD$303)="",$G225=""),"",VLOOKUP($A225,Mitglieder!$D$24:$BG$323,AD$303))</f>
        <v/>
      </c>
      <c r="AE225" s="54" t="str">
        <f ca="1">IF(OR(VLOOKUP($A225,Mitglieder!$D$24:$BG$323,AE$303)="",$G225=""),"",VLOOKUP($A225,Mitglieder!$D$24:$BG$323,AE$303))</f>
        <v/>
      </c>
      <c r="AF225" s="54" t="str">
        <f ca="1">IF(OR(VLOOKUP($A225,Mitglieder!$D$24:$BG$323,AF$303)="",$G225=""),"",VLOOKUP($A225,Mitglieder!$D$24:$BG$323,AF$303))</f>
        <v/>
      </c>
      <c r="AG225" s="54" t="str">
        <f ca="1">IF(OR(VLOOKUP($A225,Mitglieder!$D$24:$BG$323,AG$303)="",$G225=""),"",VLOOKUP($A225,Mitglieder!$D$24:$BG$323,AG$303))</f>
        <v/>
      </c>
      <c r="AH225" s="54" t="str">
        <f ca="1">IF(OR(VLOOKUP($A225,Mitglieder!$D$24:$BG$323,AH$303)="",$G225=""),"",VLOOKUP($A225,Mitglieder!$D$24:$BG$323,AH$303))</f>
        <v/>
      </c>
      <c r="AI225" s="54" t="str">
        <f ca="1">IF(OR(VLOOKUP($A225,Mitglieder!$D$24:$BG$323,AI$303)="",$G225=""),"",VLOOKUP($A225,Mitglieder!$D$24:$BG$323,AI$303))</f>
        <v/>
      </c>
      <c r="AJ225" s="54" t="str">
        <f ca="1">IF(OR(VLOOKUP($A225,Mitglieder!$D$24:$BG$323,AJ$303)="",$G225=""),"",VLOOKUP($A225,Mitglieder!$D$24:$BG$323,AJ$303))</f>
        <v/>
      </c>
      <c r="AK225" s="54" t="str">
        <f ca="1">IF(OR(VLOOKUP($A225,Mitglieder!$D$24:$BG$323,AK$303)="",$G225=""),"",VLOOKUP($A225,Mitglieder!$D$24:$BG$323,AK$303))</f>
        <v/>
      </c>
      <c r="AL225" s="54" t="str">
        <f ca="1">IF(OR(VLOOKUP($A225,Mitglieder!$D$24:$BG$323,AL$303)="",$G225=""),"",VLOOKUP($A225,Mitglieder!$D$24:$BG$323,AL$303))</f>
        <v/>
      </c>
      <c r="AM225" s="42" t="str">
        <f ca="1">IF($G225="","",VLOOKUP($A225,Mitglieder!$D$24:$BG$323,AM$303))</f>
        <v/>
      </c>
      <c r="AN225" s="54" t="str">
        <f ca="1">IF(OR(VLOOKUP($A225,Mitglieder!$D$24:$BG$323,AN$303)="",$G225=""),"",VLOOKUP($A225,Mitglieder!$D$24:$BG$323,AN$303))</f>
        <v/>
      </c>
      <c r="AO225" s="43" t="str">
        <f ca="1">IF($G225="","",TEXT(VLOOKUP($A225,Mitglieder!$D$24:$BG$323,AO$303),"TT.MM.JJJJ"))</f>
        <v/>
      </c>
      <c r="AP225" s="42" t="str">
        <f ca="1">IF($G225="","",VLOOKUP($A225,Mitglieder!$D$24:$BG$323,AP$303))</f>
        <v/>
      </c>
      <c r="AQ225" s="45" t="str">
        <f ca="1">IF($G225="","",TEXT(VLOOKUP($A225,Mitglieder!$D$24:$BG$323,AQ$303),"0.00"))</f>
        <v/>
      </c>
      <c r="AR225" s="54" t="str">
        <f ca="1">IF(OR(VLOOKUP($A225,Mitglieder!$D$24:$BG$323,AR$303)="",$G225=""),"",VLOOKUP($A225,Mitglieder!$D$24:$BG$323,AR$303))</f>
        <v/>
      </c>
      <c r="AS225" s="45" t="str">
        <f ca="1">IF($G225="","",TEXT(VLOOKUP($A225,Mitglieder!$D$24:$BG$323,AS$303),"0.00"))</f>
        <v/>
      </c>
      <c r="AT225" s="54" t="str">
        <f ca="1">IF(OR(VLOOKUP($A225,Mitglieder!$D$24:$BG$323,AT$303)="",$G225=""),"",VLOOKUP($A225,Mitglieder!$D$24:$BG$323,AT$303))</f>
        <v/>
      </c>
      <c r="AU225" s="45" t="str">
        <f ca="1">IF($G225="","",TEXT(VLOOKUP($A225,Mitglieder!$D$24:$BG$323,AU$303),"0.00"))</f>
        <v/>
      </c>
      <c r="AV225" s="45" t="str">
        <f ca="1">IF($G225="","",TEXT(VLOOKUP($A225,Mitglieder!$D$24:$BG$323,AV$303),"0.00"))</f>
        <v/>
      </c>
      <c r="AW225" s="42" t="str">
        <f ca="1">IF($G225="","",VLOOKUP($A225,Mitglieder!$D$24:$BG$323,AW$303))</f>
        <v/>
      </c>
      <c r="AX225" s="54" t="str">
        <f ca="1">IF(OR(VLOOKUP($A225,Mitglieder!$D$24:$BG$323,AX$303)="",$G225=""),"",VLOOKUP($A225,Mitglieder!$D$24:$BG$323,AX$303))</f>
        <v/>
      </c>
      <c r="AY225" s="75" t="str">
        <f t="shared" ca="1" si="6"/>
        <v/>
      </c>
      <c r="AZ225" s="43" t="str">
        <f ca="1">IF($G225="","",TEXT(VLOOKUP($A225,Mitglieder!$C$24:$BG$323,AZ$303),"TT.MM.JJJJ"))</f>
        <v/>
      </c>
      <c r="BA225" s="43" t="str">
        <f ca="1">IF($G225="","",TEXT(VLOOKUP($A225,Mitglieder!$C$24:$BG$323,BA$303),"TT.MM.JJJJ"))</f>
        <v/>
      </c>
      <c r="BB225" s="43" t="str">
        <f ca="1">IF($G225="","",TEXT(VLOOKUP($A225,Mitglieder!$C$24:$BG$323,BB$303),"TT.MM.JJJJ"))</f>
        <v/>
      </c>
      <c r="BC225" s="43" t="str">
        <f ca="1">IF($G225="","",TEXT(VLOOKUP($A225,Mitglieder!$C$24:$BG$323,BC$303),"TT.MM.JJJJ"))</f>
        <v/>
      </c>
      <c r="BD225" s="75" t="str">
        <f t="shared" ca="1" si="7"/>
        <v/>
      </c>
      <c r="BE225" s="42" t="str">
        <f ca="1">IF($G225="","",VLOOKUP($A225,Mitglieder!$D$24:$BG$323,BE$303))</f>
        <v/>
      </c>
      <c r="BF225" s="42" t="str">
        <f ca="1">IF($G225="","",VLOOKUP($A225,Mitglieder!$D$24:$BG$323,BF$303))</f>
        <v/>
      </c>
      <c r="BH225" s="75" t="str">
        <f ca="1">IF(G225="","",AY225+'Details Verein'!$D$25)</f>
        <v/>
      </c>
    </row>
    <row r="226" spans="1:60" x14ac:dyDescent="0.35">
      <c r="A226" s="42">
        <v>226</v>
      </c>
      <c r="B226" s="42"/>
      <c r="C226" s="42">
        <f ca="1">VLOOKUP($A226,Mitglieder!$D$24:$BA$323,C$303)</f>
        <v>1.0299999999999967</v>
      </c>
      <c r="D226" s="42"/>
      <c r="E226" s="42" t="str">
        <f ca="1">IF($G226="","",VLOOKUP($A226,Mitglieder!$D$24:$BG$323,E$303))</f>
        <v/>
      </c>
      <c r="F226" s="54" t="str">
        <f ca="1">IF(OR(VLOOKUP($A226,Mitglieder!$D$24:$BG$323,F$303)="",$G226=""),"",VLOOKUP($A226,Mitglieder!$D$24:$BG$323,F$303))</f>
        <v/>
      </c>
      <c r="G226" s="72" t="str">
        <f ca="1">IF(C226/ROUND(C226,0)=1,VLOOKUP($A226,Mitglieder!$D$24:$BA$323,G$303),"")</f>
        <v/>
      </c>
      <c r="H226" s="42" t="str">
        <f ca="1">IF($G226="","",VLOOKUP($A226,Mitglieder!$D$24:$BG$323,H$303))</f>
        <v/>
      </c>
      <c r="I226" s="54" t="str">
        <f ca="1">IF(OR(VLOOKUP($A226,Mitglieder!$D$24:$BG$323,I$303)="",$G226=""),"",VLOOKUP($A226,Mitglieder!$D$24:$BG$323,I$303))</f>
        <v/>
      </c>
      <c r="J226" s="42" t="str">
        <f ca="1">IF($G226="","",VLOOKUP($A226,Mitglieder!$D$24:$BG$323,J$303))</f>
        <v/>
      </c>
      <c r="K226" s="54" t="str">
        <f ca="1">IF(OR(VLOOKUP($A226,Mitglieder!$D$24:$BG$323,K$303)="",$G226=""),"",VLOOKUP($A226,Mitglieder!$D$24:$BG$323,K$303))</f>
        <v/>
      </c>
      <c r="L226" s="42" t="str">
        <f ca="1">IF($G226="","",VLOOKUP($A226,Mitglieder!$D$24:$BG$323,L$303))</f>
        <v/>
      </c>
      <c r="M226" s="42" t="str">
        <f ca="1">IF($G226="","",VLOOKUP($A226,Mitglieder!$D$24:$BG$323,M$303))</f>
        <v/>
      </c>
      <c r="N226" s="42" t="str">
        <f ca="1">IF($G226="","",VLOOKUP($A226,Mitglieder!$D$24:$BG$323,N$303))</f>
        <v/>
      </c>
      <c r="O226" s="42" t="str">
        <f ca="1">IF($G226="","",VLOOKUP($A226,Mitglieder!$D$24:$BG$323,O$303))</f>
        <v/>
      </c>
      <c r="P226" s="42" t="str">
        <f ca="1">IF($G226="","",VLOOKUP($A226,Mitglieder!$D$24:$BG$323,P$303))</f>
        <v/>
      </c>
      <c r="Q226" s="42" t="str">
        <f ca="1">IF($G226="","",VLOOKUP($A226,Mitglieder!$D$24:$BG$323,Q$303))</f>
        <v/>
      </c>
      <c r="R226" s="54" t="str">
        <f ca="1">IF(OR(VLOOKUP($A226,Mitglieder!$D$24:$BG$323,R$303)="",$G226=""),"",VLOOKUP($A226,Mitglieder!$D$24:$BG$323,R$303))</f>
        <v/>
      </c>
      <c r="S226" s="43" t="str">
        <f ca="1">IF($G226="","",TEXT(VLOOKUP($A226,Mitglieder!$D$24:$BG$323,S$303),"TT.MM.JJJJ"))</f>
        <v/>
      </c>
      <c r="T226" s="43" t="str">
        <f ca="1">IF($G226="","",TEXT(VLOOKUP($A226,Mitglieder!$D$24:$BG$323,T$303),"TT.MM.JJJJ"))</f>
        <v/>
      </c>
      <c r="U226" s="43" t="str">
        <f ca="1">IF($G226="","",TEXT(VLOOKUP($A226,Mitglieder!$D$24:$BG$323,U$303),"TT.MM.JJJJ"))</f>
        <v/>
      </c>
      <c r="V226" s="54" t="str">
        <f ca="1">IF(OR(VLOOKUP($A226,Mitglieder!$D$24:$BG$323,V$303)="",$G226=""),"",VLOOKUP($A226,Mitglieder!$D$24:$BG$323,V$303))</f>
        <v/>
      </c>
      <c r="W226" s="54" t="str">
        <f ca="1">IF(OR(VLOOKUP($A226,Mitglieder!$D$24:$BG$323,W$303)="",$G226=""),"",VLOOKUP($A226,Mitglieder!$D$24:$BG$323,W$303))</f>
        <v/>
      </c>
      <c r="X226" s="54" t="str">
        <f ca="1">IF(OR(VLOOKUP($A226,Mitglieder!$D$24:$BG$323,X$303)="",$G226=""),"",VLOOKUP($A226,Mitglieder!$D$24:$BG$323,X$303))</f>
        <v/>
      </c>
      <c r="Y226" s="54" t="str">
        <f ca="1">IF(OR(VLOOKUP($A226,Mitglieder!$D$24:$BG$323,Y$303)="",$G226=""),"",VLOOKUP($A226,Mitglieder!$D$24:$BG$323,Y$303))</f>
        <v/>
      </c>
      <c r="Z226" s="54" t="str">
        <f ca="1">IF(OR(VLOOKUP($A226,Mitglieder!$D$24:$BG$323,Z$303)="",$G226=""),"",VLOOKUP($A226,Mitglieder!$D$24:$BG$323,Z$303))</f>
        <v/>
      </c>
      <c r="AA226" s="54" t="str">
        <f ca="1">IF(OR(VLOOKUP($A226,Mitglieder!$D$24:$BG$323,AA$303)="",$G226=""),"",VLOOKUP($A226,Mitglieder!$D$24:$BG$323,AA$303))</f>
        <v/>
      </c>
      <c r="AB226" s="54" t="str">
        <f ca="1">IF(OR(VLOOKUP($A226,Mitglieder!$D$24:$BG$323,AB$303)="",$G226=""),"",VLOOKUP($A226,Mitglieder!$D$24:$BG$323,AB$303))</f>
        <v/>
      </c>
      <c r="AC226" s="54" t="str">
        <f ca="1">IF(OR(VLOOKUP($A226,Mitglieder!$D$24:$BG$323,AC$303)="",$G226=""),"",VLOOKUP($A226,Mitglieder!$D$24:$BG$323,AC$303))</f>
        <v/>
      </c>
      <c r="AD226" s="54" t="str">
        <f ca="1">IF(OR(VLOOKUP($A226,Mitglieder!$D$24:$BG$323,AD$303)="",$G226=""),"",VLOOKUP($A226,Mitglieder!$D$24:$BG$323,AD$303))</f>
        <v/>
      </c>
      <c r="AE226" s="54" t="str">
        <f ca="1">IF(OR(VLOOKUP($A226,Mitglieder!$D$24:$BG$323,AE$303)="",$G226=""),"",VLOOKUP($A226,Mitglieder!$D$24:$BG$323,AE$303))</f>
        <v/>
      </c>
      <c r="AF226" s="54" t="str">
        <f ca="1">IF(OR(VLOOKUP($A226,Mitglieder!$D$24:$BG$323,AF$303)="",$G226=""),"",VLOOKUP($A226,Mitglieder!$D$24:$BG$323,AF$303))</f>
        <v/>
      </c>
      <c r="AG226" s="54" t="str">
        <f ca="1">IF(OR(VLOOKUP($A226,Mitglieder!$D$24:$BG$323,AG$303)="",$G226=""),"",VLOOKUP($A226,Mitglieder!$D$24:$BG$323,AG$303))</f>
        <v/>
      </c>
      <c r="AH226" s="54" t="str">
        <f ca="1">IF(OR(VLOOKUP($A226,Mitglieder!$D$24:$BG$323,AH$303)="",$G226=""),"",VLOOKUP($A226,Mitglieder!$D$24:$BG$323,AH$303))</f>
        <v/>
      </c>
      <c r="AI226" s="54" t="str">
        <f ca="1">IF(OR(VLOOKUP($A226,Mitglieder!$D$24:$BG$323,AI$303)="",$G226=""),"",VLOOKUP($A226,Mitglieder!$D$24:$BG$323,AI$303))</f>
        <v/>
      </c>
      <c r="AJ226" s="54" t="str">
        <f ca="1">IF(OR(VLOOKUP($A226,Mitglieder!$D$24:$BG$323,AJ$303)="",$G226=""),"",VLOOKUP($A226,Mitglieder!$D$24:$BG$323,AJ$303))</f>
        <v/>
      </c>
      <c r="AK226" s="54" t="str">
        <f ca="1">IF(OR(VLOOKUP($A226,Mitglieder!$D$24:$BG$323,AK$303)="",$G226=""),"",VLOOKUP($A226,Mitglieder!$D$24:$BG$323,AK$303))</f>
        <v/>
      </c>
      <c r="AL226" s="54" t="str">
        <f ca="1">IF(OR(VLOOKUP($A226,Mitglieder!$D$24:$BG$323,AL$303)="",$G226=""),"",VLOOKUP($A226,Mitglieder!$D$24:$BG$323,AL$303))</f>
        <v/>
      </c>
      <c r="AM226" s="42" t="str">
        <f ca="1">IF($G226="","",VLOOKUP($A226,Mitglieder!$D$24:$BG$323,AM$303))</f>
        <v/>
      </c>
      <c r="AN226" s="54" t="str">
        <f ca="1">IF(OR(VLOOKUP($A226,Mitglieder!$D$24:$BG$323,AN$303)="",$G226=""),"",VLOOKUP($A226,Mitglieder!$D$24:$BG$323,AN$303))</f>
        <v/>
      </c>
      <c r="AO226" s="43" t="str">
        <f ca="1">IF($G226="","",TEXT(VLOOKUP($A226,Mitglieder!$D$24:$BG$323,AO$303),"TT.MM.JJJJ"))</f>
        <v/>
      </c>
      <c r="AP226" s="42" t="str">
        <f ca="1">IF($G226="","",VLOOKUP($A226,Mitglieder!$D$24:$BG$323,AP$303))</f>
        <v/>
      </c>
      <c r="AQ226" s="45" t="str">
        <f ca="1">IF($G226="","",TEXT(VLOOKUP($A226,Mitglieder!$D$24:$BG$323,AQ$303),"0.00"))</f>
        <v/>
      </c>
      <c r="AR226" s="54" t="str">
        <f ca="1">IF(OR(VLOOKUP($A226,Mitglieder!$D$24:$BG$323,AR$303)="",$G226=""),"",VLOOKUP($A226,Mitglieder!$D$24:$BG$323,AR$303))</f>
        <v/>
      </c>
      <c r="AS226" s="45" t="str">
        <f ca="1">IF($G226="","",TEXT(VLOOKUP($A226,Mitglieder!$D$24:$BG$323,AS$303),"0.00"))</f>
        <v/>
      </c>
      <c r="AT226" s="54" t="str">
        <f ca="1">IF(OR(VLOOKUP($A226,Mitglieder!$D$24:$BG$323,AT$303)="",$G226=""),"",VLOOKUP($A226,Mitglieder!$D$24:$BG$323,AT$303))</f>
        <v/>
      </c>
      <c r="AU226" s="45" t="str">
        <f ca="1">IF($G226="","",TEXT(VLOOKUP($A226,Mitglieder!$D$24:$BG$323,AU$303),"0.00"))</f>
        <v/>
      </c>
      <c r="AV226" s="45" t="str">
        <f ca="1">IF($G226="","",TEXT(VLOOKUP($A226,Mitglieder!$D$24:$BG$323,AV$303),"0.00"))</f>
        <v/>
      </c>
      <c r="AW226" s="42" t="str">
        <f ca="1">IF($G226="","",VLOOKUP($A226,Mitglieder!$D$24:$BG$323,AW$303))</f>
        <v/>
      </c>
      <c r="AX226" s="54" t="str">
        <f ca="1">IF(OR(VLOOKUP($A226,Mitglieder!$D$24:$BG$323,AX$303)="",$G226=""),"",VLOOKUP($A226,Mitglieder!$D$24:$BG$323,AX$303))</f>
        <v/>
      </c>
      <c r="AY226" s="75" t="str">
        <f t="shared" ca="1" si="6"/>
        <v/>
      </c>
      <c r="AZ226" s="43" t="str">
        <f ca="1">IF($G226="","",TEXT(VLOOKUP($A226,Mitglieder!$C$24:$BG$323,AZ$303),"TT.MM.JJJJ"))</f>
        <v/>
      </c>
      <c r="BA226" s="43" t="str">
        <f ca="1">IF($G226="","",TEXT(VLOOKUP($A226,Mitglieder!$C$24:$BG$323,BA$303),"TT.MM.JJJJ"))</f>
        <v/>
      </c>
      <c r="BB226" s="43" t="str">
        <f ca="1">IF($G226="","",TEXT(VLOOKUP($A226,Mitglieder!$C$24:$BG$323,BB$303),"TT.MM.JJJJ"))</f>
        <v/>
      </c>
      <c r="BC226" s="43" t="str">
        <f ca="1">IF($G226="","",TEXT(VLOOKUP($A226,Mitglieder!$C$24:$BG$323,BC$303),"TT.MM.JJJJ"))</f>
        <v/>
      </c>
      <c r="BD226" s="75" t="str">
        <f t="shared" ca="1" si="7"/>
        <v/>
      </c>
      <c r="BE226" s="42" t="str">
        <f ca="1">IF($G226="","",VLOOKUP($A226,Mitglieder!$D$24:$BG$323,BE$303))</f>
        <v/>
      </c>
      <c r="BF226" s="42" t="str">
        <f ca="1">IF($G226="","",VLOOKUP($A226,Mitglieder!$D$24:$BG$323,BF$303))</f>
        <v/>
      </c>
      <c r="BH226" s="75" t="str">
        <f ca="1">IF(G226="","",AY226+'Details Verein'!$D$25)</f>
        <v/>
      </c>
    </row>
    <row r="227" spans="1:60" x14ac:dyDescent="0.35">
      <c r="A227" s="42">
        <v>227</v>
      </c>
      <c r="B227" s="42"/>
      <c r="C227" s="42">
        <f ca="1">VLOOKUP($A227,Mitglieder!$D$24:$BA$323,C$303)</f>
        <v>1.0299999999999967</v>
      </c>
      <c r="D227" s="42"/>
      <c r="E227" s="42" t="str">
        <f ca="1">IF($G227="","",VLOOKUP($A227,Mitglieder!$D$24:$BG$323,E$303))</f>
        <v/>
      </c>
      <c r="F227" s="54" t="str">
        <f ca="1">IF(OR(VLOOKUP($A227,Mitglieder!$D$24:$BG$323,F$303)="",$G227=""),"",VLOOKUP($A227,Mitglieder!$D$24:$BG$323,F$303))</f>
        <v/>
      </c>
      <c r="G227" s="72" t="str">
        <f ca="1">IF(C227/ROUND(C227,0)=1,VLOOKUP($A227,Mitglieder!$D$24:$BA$323,G$303),"")</f>
        <v/>
      </c>
      <c r="H227" s="42" t="str">
        <f ca="1">IF($G227="","",VLOOKUP($A227,Mitglieder!$D$24:$BG$323,H$303))</f>
        <v/>
      </c>
      <c r="I227" s="54" t="str">
        <f ca="1">IF(OR(VLOOKUP($A227,Mitglieder!$D$24:$BG$323,I$303)="",$G227=""),"",VLOOKUP($A227,Mitglieder!$D$24:$BG$323,I$303))</f>
        <v/>
      </c>
      <c r="J227" s="42" t="str">
        <f ca="1">IF($G227="","",VLOOKUP($A227,Mitglieder!$D$24:$BG$323,J$303))</f>
        <v/>
      </c>
      <c r="K227" s="54" t="str">
        <f ca="1">IF(OR(VLOOKUP($A227,Mitglieder!$D$24:$BG$323,K$303)="",$G227=""),"",VLOOKUP($A227,Mitglieder!$D$24:$BG$323,K$303))</f>
        <v/>
      </c>
      <c r="L227" s="42" t="str">
        <f ca="1">IF($G227="","",VLOOKUP($A227,Mitglieder!$D$24:$BG$323,L$303))</f>
        <v/>
      </c>
      <c r="M227" s="42" t="str">
        <f ca="1">IF($G227="","",VLOOKUP($A227,Mitglieder!$D$24:$BG$323,M$303))</f>
        <v/>
      </c>
      <c r="N227" s="42" t="str">
        <f ca="1">IF($G227="","",VLOOKUP($A227,Mitglieder!$D$24:$BG$323,N$303))</f>
        <v/>
      </c>
      <c r="O227" s="42" t="str">
        <f ca="1">IF($G227="","",VLOOKUP($A227,Mitglieder!$D$24:$BG$323,O$303))</f>
        <v/>
      </c>
      <c r="P227" s="42" t="str">
        <f ca="1">IF($G227="","",VLOOKUP($A227,Mitglieder!$D$24:$BG$323,P$303))</f>
        <v/>
      </c>
      <c r="Q227" s="42" t="str">
        <f ca="1">IF($G227="","",VLOOKUP($A227,Mitglieder!$D$24:$BG$323,Q$303))</f>
        <v/>
      </c>
      <c r="R227" s="54" t="str">
        <f ca="1">IF(OR(VLOOKUP($A227,Mitglieder!$D$24:$BG$323,R$303)="",$G227=""),"",VLOOKUP($A227,Mitglieder!$D$24:$BG$323,R$303))</f>
        <v/>
      </c>
      <c r="S227" s="43" t="str">
        <f ca="1">IF($G227="","",TEXT(VLOOKUP($A227,Mitglieder!$D$24:$BG$323,S$303),"TT.MM.JJJJ"))</f>
        <v/>
      </c>
      <c r="T227" s="43" t="str">
        <f ca="1">IF($G227="","",TEXT(VLOOKUP($A227,Mitglieder!$D$24:$BG$323,T$303),"TT.MM.JJJJ"))</f>
        <v/>
      </c>
      <c r="U227" s="43" t="str">
        <f ca="1">IF($G227="","",TEXT(VLOOKUP($A227,Mitglieder!$D$24:$BG$323,U$303),"TT.MM.JJJJ"))</f>
        <v/>
      </c>
      <c r="V227" s="54" t="str">
        <f ca="1">IF(OR(VLOOKUP($A227,Mitglieder!$D$24:$BG$323,V$303)="",$G227=""),"",VLOOKUP($A227,Mitglieder!$D$24:$BG$323,V$303))</f>
        <v/>
      </c>
      <c r="W227" s="54" t="str">
        <f ca="1">IF(OR(VLOOKUP($A227,Mitglieder!$D$24:$BG$323,W$303)="",$G227=""),"",VLOOKUP($A227,Mitglieder!$D$24:$BG$323,W$303))</f>
        <v/>
      </c>
      <c r="X227" s="54" t="str">
        <f ca="1">IF(OR(VLOOKUP($A227,Mitglieder!$D$24:$BG$323,X$303)="",$G227=""),"",VLOOKUP($A227,Mitglieder!$D$24:$BG$323,X$303))</f>
        <v/>
      </c>
      <c r="Y227" s="54" t="str">
        <f ca="1">IF(OR(VLOOKUP($A227,Mitglieder!$D$24:$BG$323,Y$303)="",$G227=""),"",VLOOKUP($A227,Mitglieder!$D$24:$BG$323,Y$303))</f>
        <v/>
      </c>
      <c r="Z227" s="54" t="str">
        <f ca="1">IF(OR(VLOOKUP($A227,Mitglieder!$D$24:$BG$323,Z$303)="",$G227=""),"",VLOOKUP($A227,Mitglieder!$D$24:$BG$323,Z$303))</f>
        <v/>
      </c>
      <c r="AA227" s="54" t="str">
        <f ca="1">IF(OR(VLOOKUP($A227,Mitglieder!$D$24:$BG$323,AA$303)="",$G227=""),"",VLOOKUP($A227,Mitglieder!$D$24:$BG$323,AA$303))</f>
        <v/>
      </c>
      <c r="AB227" s="54" t="str">
        <f ca="1">IF(OR(VLOOKUP($A227,Mitglieder!$D$24:$BG$323,AB$303)="",$G227=""),"",VLOOKUP($A227,Mitglieder!$D$24:$BG$323,AB$303))</f>
        <v/>
      </c>
      <c r="AC227" s="54" t="str">
        <f ca="1">IF(OR(VLOOKUP($A227,Mitglieder!$D$24:$BG$323,AC$303)="",$G227=""),"",VLOOKUP($A227,Mitglieder!$D$24:$BG$323,AC$303))</f>
        <v/>
      </c>
      <c r="AD227" s="54" t="str">
        <f ca="1">IF(OR(VLOOKUP($A227,Mitglieder!$D$24:$BG$323,AD$303)="",$G227=""),"",VLOOKUP($A227,Mitglieder!$D$24:$BG$323,AD$303))</f>
        <v/>
      </c>
      <c r="AE227" s="54" t="str">
        <f ca="1">IF(OR(VLOOKUP($A227,Mitglieder!$D$24:$BG$323,AE$303)="",$G227=""),"",VLOOKUP($A227,Mitglieder!$D$24:$BG$323,AE$303))</f>
        <v/>
      </c>
      <c r="AF227" s="54" t="str">
        <f ca="1">IF(OR(VLOOKUP($A227,Mitglieder!$D$24:$BG$323,AF$303)="",$G227=""),"",VLOOKUP($A227,Mitglieder!$D$24:$BG$323,AF$303))</f>
        <v/>
      </c>
      <c r="AG227" s="54" t="str">
        <f ca="1">IF(OR(VLOOKUP($A227,Mitglieder!$D$24:$BG$323,AG$303)="",$G227=""),"",VLOOKUP($A227,Mitglieder!$D$24:$BG$323,AG$303))</f>
        <v/>
      </c>
      <c r="AH227" s="54" t="str">
        <f ca="1">IF(OR(VLOOKUP($A227,Mitglieder!$D$24:$BG$323,AH$303)="",$G227=""),"",VLOOKUP($A227,Mitglieder!$D$24:$BG$323,AH$303))</f>
        <v/>
      </c>
      <c r="AI227" s="54" t="str">
        <f ca="1">IF(OR(VLOOKUP($A227,Mitglieder!$D$24:$BG$323,AI$303)="",$G227=""),"",VLOOKUP($A227,Mitglieder!$D$24:$BG$323,AI$303))</f>
        <v/>
      </c>
      <c r="AJ227" s="54" t="str">
        <f ca="1">IF(OR(VLOOKUP($A227,Mitglieder!$D$24:$BG$323,AJ$303)="",$G227=""),"",VLOOKUP($A227,Mitglieder!$D$24:$BG$323,AJ$303))</f>
        <v/>
      </c>
      <c r="AK227" s="54" t="str">
        <f ca="1">IF(OR(VLOOKUP($A227,Mitglieder!$D$24:$BG$323,AK$303)="",$G227=""),"",VLOOKUP($A227,Mitglieder!$D$24:$BG$323,AK$303))</f>
        <v/>
      </c>
      <c r="AL227" s="54" t="str">
        <f ca="1">IF(OR(VLOOKUP($A227,Mitglieder!$D$24:$BG$323,AL$303)="",$G227=""),"",VLOOKUP($A227,Mitglieder!$D$24:$BG$323,AL$303))</f>
        <v/>
      </c>
      <c r="AM227" s="42" t="str">
        <f ca="1">IF($G227="","",VLOOKUP($A227,Mitglieder!$D$24:$BG$323,AM$303))</f>
        <v/>
      </c>
      <c r="AN227" s="54" t="str">
        <f ca="1">IF(OR(VLOOKUP($A227,Mitglieder!$D$24:$BG$323,AN$303)="",$G227=""),"",VLOOKUP($A227,Mitglieder!$D$24:$BG$323,AN$303))</f>
        <v/>
      </c>
      <c r="AO227" s="43" t="str">
        <f ca="1">IF($G227="","",TEXT(VLOOKUP($A227,Mitglieder!$D$24:$BG$323,AO$303),"TT.MM.JJJJ"))</f>
        <v/>
      </c>
      <c r="AP227" s="42" t="str">
        <f ca="1">IF($G227="","",VLOOKUP($A227,Mitglieder!$D$24:$BG$323,AP$303))</f>
        <v/>
      </c>
      <c r="AQ227" s="45" t="str">
        <f ca="1">IF($G227="","",TEXT(VLOOKUP($A227,Mitglieder!$D$24:$BG$323,AQ$303),"0.00"))</f>
        <v/>
      </c>
      <c r="AR227" s="54" t="str">
        <f ca="1">IF(OR(VLOOKUP($A227,Mitglieder!$D$24:$BG$323,AR$303)="",$G227=""),"",VLOOKUP($A227,Mitglieder!$D$24:$BG$323,AR$303))</f>
        <v/>
      </c>
      <c r="AS227" s="45" t="str">
        <f ca="1">IF($G227="","",TEXT(VLOOKUP($A227,Mitglieder!$D$24:$BG$323,AS$303),"0.00"))</f>
        <v/>
      </c>
      <c r="AT227" s="54" t="str">
        <f ca="1">IF(OR(VLOOKUP($A227,Mitglieder!$D$24:$BG$323,AT$303)="",$G227=""),"",VLOOKUP($A227,Mitglieder!$D$24:$BG$323,AT$303))</f>
        <v/>
      </c>
      <c r="AU227" s="45" t="str">
        <f ca="1">IF($G227="","",TEXT(VLOOKUP($A227,Mitglieder!$D$24:$BG$323,AU$303),"0.00"))</f>
        <v/>
      </c>
      <c r="AV227" s="45" t="str">
        <f ca="1">IF($G227="","",TEXT(VLOOKUP($A227,Mitglieder!$D$24:$BG$323,AV$303),"0.00"))</f>
        <v/>
      </c>
      <c r="AW227" s="42" t="str">
        <f ca="1">IF($G227="","",VLOOKUP($A227,Mitglieder!$D$24:$BG$323,AW$303))</f>
        <v/>
      </c>
      <c r="AX227" s="54" t="str">
        <f ca="1">IF(OR(VLOOKUP($A227,Mitglieder!$D$24:$BG$323,AX$303)="",$G227=""),"",VLOOKUP($A227,Mitglieder!$D$24:$BG$323,AX$303))</f>
        <v/>
      </c>
      <c r="AY227" s="75" t="str">
        <f t="shared" ca="1" si="6"/>
        <v/>
      </c>
      <c r="AZ227" s="43" t="str">
        <f ca="1">IF($G227="","",TEXT(VLOOKUP($A227,Mitglieder!$C$24:$BG$323,AZ$303),"TT.MM.JJJJ"))</f>
        <v/>
      </c>
      <c r="BA227" s="43" t="str">
        <f ca="1">IF($G227="","",TEXT(VLOOKUP($A227,Mitglieder!$C$24:$BG$323,BA$303),"TT.MM.JJJJ"))</f>
        <v/>
      </c>
      <c r="BB227" s="43" t="str">
        <f ca="1">IF($G227="","",TEXT(VLOOKUP($A227,Mitglieder!$C$24:$BG$323,BB$303),"TT.MM.JJJJ"))</f>
        <v/>
      </c>
      <c r="BC227" s="43" t="str">
        <f ca="1">IF($G227="","",TEXT(VLOOKUP($A227,Mitglieder!$C$24:$BG$323,BC$303),"TT.MM.JJJJ"))</f>
        <v/>
      </c>
      <c r="BD227" s="75" t="str">
        <f t="shared" ca="1" si="7"/>
        <v/>
      </c>
      <c r="BE227" s="42" t="str">
        <f ca="1">IF($G227="","",VLOOKUP($A227,Mitglieder!$D$24:$BG$323,BE$303))</f>
        <v/>
      </c>
      <c r="BF227" s="42" t="str">
        <f ca="1">IF($G227="","",VLOOKUP($A227,Mitglieder!$D$24:$BG$323,BF$303))</f>
        <v/>
      </c>
      <c r="BH227" s="75" t="str">
        <f ca="1">IF(G227="","",AY227+'Details Verein'!$D$25)</f>
        <v/>
      </c>
    </row>
    <row r="228" spans="1:60" x14ac:dyDescent="0.35">
      <c r="A228" s="42">
        <v>228</v>
      </c>
      <c r="B228" s="42"/>
      <c r="C228" s="42">
        <f ca="1">VLOOKUP($A228,Mitglieder!$D$24:$BA$323,C$303)</f>
        <v>1.0299999999999967</v>
      </c>
      <c r="D228" s="42"/>
      <c r="E228" s="42" t="str">
        <f ca="1">IF($G228="","",VLOOKUP($A228,Mitglieder!$D$24:$BG$323,E$303))</f>
        <v/>
      </c>
      <c r="F228" s="54" t="str">
        <f ca="1">IF(OR(VLOOKUP($A228,Mitglieder!$D$24:$BG$323,F$303)="",$G228=""),"",VLOOKUP($A228,Mitglieder!$D$24:$BG$323,F$303))</f>
        <v/>
      </c>
      <c r="G228" s="72" t="str">
        <f ca="1">IF(C228/ROUND(C228,0)=1,VLOOKUP($A228,Mitglieder!$D$24:$BA$323,G$303),"")</f>
        <v/>
      </c>
      <c r="H228" s="42" t="str">
        <f ca="1">IF($G228="","",VLOOKUP($A228,Mitglieder!$D$24:$BG$323,H$303))</f>
        <v/>
      </c>
      <c r="I228" s="54" t="str">
        <f ca="1">IF(OR(VLOOKUP($A228,Mitglieder!$D$24:$BG$323,I$303)="",$G228=""),"",VLOOKUP($A228,Mitglieder!$D$24:$BG$323,I$303))</f>
        <v/>
      </c>
      <c r="J228" s="42" t="str">
        <f ca="1">IF($G228="","",VLOOKUP($A228,Mitglieder!$D$24:$BG$323,J$303))</f>
        <v/>
      </c>
      <c r="K228" s="54" t="str">
        <f ca="1">IF(OR(VLOOKUP($A228,Mitglieder!$D$24:$BG$323,K$303)="",$G228=""),"",VLOOKUP($A228,Mitglieder!$D$24:$BG$323,K$303))</f>
        <v/>
      </c>
      <c r="L228" s="42" t="str">
        <f ca="1">IF($G228="","",VLOOKUP($A228,Mitglieder!$D$24:$BG$323,L$303))</f>
        <v/>
      </c>
      <c r="M228" s="42" t="str">
        <f ca="1">IF($G228="","",VLOOKUP($A228,Mitglieder!$D$24:$BG$323,M$303))</f>
        <v/>
      </c>
      <c r="N228" s="42" t="str">
        <f ca="1">IF($G228="","",VLOOKUP($A228,Mitglieder!$D$24:$BG$323,N$303))</f>
        <v/>
      </c>
      <c r="O228" s="42" t="str">
        <f ca="1">IF($G228="","",VLOOKUP($A228,Mitglieder!$D$24:$BG$323,O$303))</f>
        <v/>
      </c>
      <c r="P228" s="42" t="str">
        <f ca="1">IF($G228="","",VLOOKUP($A228,Mitglieder!$D$24:$BG$323,P$303))</f>
        <v/>
      </c>
      <c r="Q228" s="42" t="str">
        <f ca="1">IF($G228="","",VLOOKUP($A228,Mitglieder!$D$24:$BG$323,Q$303))</f>
        <v/>
      </c>
      <c r="R228" s="54" t="str">
        <f ca="1">IF(OR(VLOOKUP($A228,Mitglieder!$D$24:$BG$323,R$303)="",$G228=""),"",VLOOKUP($A228,Mitglieder!$D$24:$BG$323,R$303))</f>
        <v/>
      </c>
      <c r="S228" s="43" t="str">
        <f ca="1">IF($G228="","",TEXT(VLOOKUP($A228,Mitglieder!$D$24:$BG$323,S$303),"TT.MM.JJJJ"))</f>
        <v/>
      </c>
      <c r="T228" s="43" t="str">
        <f ca="1">IF($G228="","",TEXT(VLOOKUP($A228,Mitglieder!$D$24:$BG$323,T$303),"TT.MM.JJJJ"))</f>
        <v/>
      </c>
      <c r="U228" s="43" t="str">
        <f ca="1">IF($G228="","",TEXT(VLOOKUP($A228,Mitglieder!$D$24:$BG$323,U$303),"TT.MM.JJJJ"))</f>
        <v/>
      </c>
      <c r="V228" s="54" t="str">
        <f ca="1">IF(OR(VLOOKUP($A228,Mitglieder!$D$24:$BG$323,V$303)="",$G228=""),"",VLOOKUP($A228,Mitglieder!$D$24:$BG$323,V$303))</f>
        <v/>
      </c>
      <c r="W228" s="54" t="str">
        <f ca="1">IF(OR(VLOOKUP($A228,Mitglieder!$D$24:$BG$323,W$303)="",$G228=""),"",VLOOKUP($A228,Mitglieder!$D$24:$BG$323,W$303))</f>
        <v/>
      </c>
      <c r="X228" s="54" t="str">
        <f ca="1">IF(OR(VLOOKUP($A228,Mitglieder!$D$24:$BG$323,X$303)="",$G228=""),"",VLOOKUP($A228,Mitglieder!$D$24:$BG$323,X$303))</f>
        <v/>
      </c>
      <c r="Y228" s="54" t="str">
        <f ca="1">IF(OR(VLOOKUP($A228,Mitglieder!$D$24:$BG$323,Y$303)="",$G228=""),"",VLOOKUP($A228,Mitglieder!$D$24:$BG$323,Y$303))</f>
        <v/>
      </c>
      <c r="Z228" s="54" t="str">
        <f ca="1">IF(OR(VLOOKUP($A228,Mitglieder!$D$24:$BG$323,Z$303)="",$G228=""),"",VLOOKUP($A228,Mitglieder!$D$24:$BG$323,Z$303))</f>
        <v/>
      </c>
      <c r="AA228" s="54" t="str">
        <f ca="1">IF(OR(VLOOKUP($A228,Mitglieder!$D$24:$BG$323,AA$303)="",$G228=""),"",VLOOKUP($A228,Mitglieder!$D$24:$BG$323,AA$303))</f>
        <v/>
      </c>
      <c r="AB228" s="54" t="str">
        <f ca="1">IF(OR(VLOOKUP($A228,Mitglieder!$D$24:$BG$323,AB$303)="",$G228=""),"",VLOOKUP($A228,Mitglieder!$D$24:$BG$323,AB$303))</f>
        <v/>
      </c>
      <c r="AC228" s="54" t="str">
        <f ca="1">IF(OR(VLOOKUP($A228,Mitglieder!$D$24:$BG$323,AC$303)="",$G228=""),"",VLOOKUP($A228,Mitglieder!$D$24:$BG$323,AC$303))</f>
        <v/>
      </c>
      <c r="AD228" s="54" t="str">
        <f ca="1">IF(OR(VLOOKUP($A228,Mitglieder!$D$24:$BG$323,AD$303)="",$G228=""),"",VLOOKUP($A228,Mitglieder!$D$24:$BG$323,AD$303))</f>
        <v/>
      </c>
      <c r="AE228" s="54" t="str">
        <f ca="1">IF(OR(VLOOKUP($A228,Mitglieder!$D$24:$BG$323,AE$303)="",$G228=""),"",VLOOKUP($A228,Mitglieder!$D$24:$BG$323,AE$303))</f>
        <v/>
      </c>
      <c r="AF228" s="54" t="str">
        <f ca="1">IF(OR(VLOOKUP($A228,Mitglieder!$D$24:$BG$323,AF$303)="",$G228=""),"",VLOOKUP($A228,Mitglieder!$D$24:$BG$323,AF$303))</f>
        <v/>
      </c>
      <c r="AG228" s="54" t="str">
        <f ca="1">IF(OR(VLOOKUP($A228,Mitglieder!$D$24:$BG$323,AG$303)="",$G228=""),"",VLOOKUP($A228,Mitglieder!$D$24:$BG$323,AG$303))</f>
        <v/>
      </c>
      <c r="AH228" s="54" t="str">
        <f ca="1">IF(OR(VLOOKUP($A228,Mitglieder!$D$24:$BG$323,AH$303)="",$G228=""),"",VLOOKUP($A228,Mitglieder!$D$24:$BG$323,AH$303))</f>
        <v/>
      </c>
      <c r="AI228" s="54" t="str">
        <f ca="1">IF(OR(VLOOKUP($A228,Mitglieder!$D$24:$BG$323,AI$303)="",$G228=""),"",VLOOKUP($A228,Mitglieder!$D$24:$BG$323,AI$303))</f>
        <v/>
      </c>
      <c r="AJ228" s="54" t="str">
        <f ca="1">IF(OR(VLOOKUP($A228,Mitglieder!$D$24:$BG$323,AJ$303)="",$G228=""),"",VLOOKUP($A228,Mitglieder!$D$24:$BG$323,AJ$303))</f>
        <v/>
      </c>
      <c r="AK228" s="54" t="str">
        <f ca="1">IF(OR(VLOOKUP($A228,Mitglieder!$D$24:$BG$323,AK$303)="",$G228=""),"",VLOOKUP($A228,Mitglieder!$D$24:$BG$323,AK$303))</f>
        <v/>
      </c>
      <c r="AL228" s="54" t="str">
        <f ca="1">IF(OR(VLOOKUP($A228,Mitglieder!$D$24:$BG$323,AL$303)="",$G228=""),"",VLOOKUP($A228,Mitglieder!$D$24:$BG$323,AL$303))</f>
        <v/>
      </c>
      <c r="AM228" s="42" t="str">
        <f ca="1">IF($G228="","",VLOOKUP($A228,Mitglieder!$D$24:$BG$323,AM$303))</f>
        <v/>
      </c>
      <c r="AN228" s="54" t="str">
        <f ca="1">IF(OR(VLOOKUP($A228,Mitglieder!$D$24:$BG$323,AN$303)="",$G228=""),"",VLOOKUP($A228,Mitglieder!$D$24:$BG$323,AN$303))</f>
        <v/>
      </c>
      <c r="AO228" s="43" t="str">
        <f ca="1">IF($G228="","",TEXT(VLOOKUP($A228,Mitglieder!$D$24:$BG$323,AO$303),"TT.MM.JJJJ"))</f>
        <v/>
      </c>
      <c r="AP228" s="42" t="str">
        <f ca="1">IF($G228="","",VLOOKUP($A228,Mitglieder!$D$24:$BG$323,AP$303))</f>
        <v/>
      </c>
      <c r="AQ228" s="45" t="str">
        <f ca="1">IF($G228="","",TEXT(VLOOKUP($A228,Mitglieder!$D$24:$BG$323,AQ$303),"0.00"))</f>
        <v/>
      </c>
      <c r="AR228" s="54" t="str">
        <f ca="1">IF(OR(VLOOKUP($A228,Mitglieder!$D$24:$BG$323,AR$303)="",$G228=""),"",VLOOKUP($A228,Mitglieder!$D$24:$BG$323,AR$303))</f>
        <v/>
      </c>
      <c r="AS228" s="45" t="str">
        <f ca="1">IF($G228="","",TEXT(VLOOKUP($A228,Mitglieder!$D$24:$BG$323,AS$303),"0.00"))</f>
        <v/>
      </c>
      <c r="AT228" s="54" t="str">
        <f ca="1">IF(OR(VLOOKUP($A228,Mitglieder!$D$24:$BG$323,AT$303)="",$G228=""),"",VLOOKUP($A228,Mitglieder!$D$24:$BG$323,AT$303))</f>
        <v/>
      </c>
      <c r="AU228" s="45" t="str">
        <f ca="1">IF($G228="","",TEXT(VLOOKUP($A228,Mitglieder!$D$24:$BG$323,AU$303),"0.00"))</f>
        <v/>
      </c>
      <c r="AV228" s="45" t="str">
        <f ca="1">IF($G228="","",TEXT(VLOOKUP($A228,Mitglieder!$D$24:$BG$323,AV$303),"0.00"))</f>
        <v/>
      </c>
      <c r="AW228" s="42" t="str">
        <f ca="1">IF($G228="","",VLOOKUP($A228,Mitglieder!$D$24:$BG$323,AW$303))</f>
        <v/>
      </c>
      <c r="AX228" s="54" t="str">
        <f ca="1">IF(OR(VLOOKUP($A228,Mitglieder!$D$24:$BG$323,AX$303)="",$G228=""),"",VLOOKUP($A228,Mitglieder!$D$24:$BG$323,AX$303))</f>
        <v/>
      </c>
      <c r="AY228" s="75" t="str">
        <f t="shared" ca="1" si="6"/>
        <v/>
      </c>
      <c r="AZ228" s="43" t="str">
        <f ca="1">IF($G228="","",TEXT(VLOOKUP($A228,Mitglieder!$C$24:$BG$323,AZ$303),"TT.MM.JJJJ"))</f>
        <v/>
      </c>
      <c r="BA228" s="43" t="str">
        <f ca="1">IF($G228="","",TEXT(VLOOKUP($A228,Mitglieder!$C$24:$BG$323,BA$303),"TT.MM.JJJJ"))</f>
        <v/>
      </c>
      <c r="BB228" s="43" t="str">
        <f ca="1">IF($G228="","",TEXT(VLOOKUP($A228,Mitglieder!$C$24:$BG$323,BB$303),"TT.MM.JJJJ"))</f>
        <v/>
      </c>
      <c r="BC228" s="43" t="str">
        <f ca="1">IF($G228="","",TEXT(VLOOKUP($A228,Mitglieder!$C$24:$BG$323,BC$303),"TT.MM.JJJJ"))</f>
        <v/>
      </c>
      <c r="BD228" s="75" t="str">
        <f t="shared" ca="1" si="7"/>
        <v/>
      </c>
      <c r="BE228" s="42" t="str">
        <f ca="1">IF($G228="","",VLOOKUP($A228,Mitglieder!$D$24:$BG$323,BE$303))</f>
        <v/>
      </c>
      <c r="BF228" s="42" t="str">
        <f ca="1">IF($G228="","",VLOOKUP($A228,Mitglieder!$D$24:$BG$323,BF$303))</f>
        <v/>
      </c>
      <c r="BH228" s="75" t="str">
        <f ca="1">IF(G228="","",AY228+'Details Verein'!$D$25)</f>
        <v/>
      </c>
    </row>
    <row r="229" spans="1:60" x14ac:dyDescent="0.35">
      <c r="A229" s="42">
        <v>229</v>
      </c>
      <c r="B229" s="42"/>
      <c r="C229" s="42">
        <f ca="1">VLOOKUP($A229,Mitglieder!$D$24:$BA$323,C$303)</f>
        <v>1.0299999999999967</v>
      </c>
      <c r="D229" s="42"/>
      <c r="E229" s="42" t="str">
        <f ca="1">IF($G229="","",VLOOKUP($A229,Mitglieder!$D$24:$BG$323,E$303))</f>
        <v/>
      </c>
      <c r="F229" s="54" t="str">
        <f ca="1">IF(OR(VLOOKUP($A229,Mitglieder!$D$24:$BG$323,F$303)="",$G229=""),"",VLOOKUP($A229,Mitglieder!$D$24:$BG$323,F$303))</f>
        <v/>
      </c>
      <c r="G229" s="72" t="str">
        <f ca="1">IF(C229/ROUND(C229,0)=1,VLOOKUP($A229,Mitglieder!$D$24:$BA$323,G$303),"")</f>
        <v/>
      </c>
      <c r="H229" s="42" t="str">
        <f ca="1">IF($G229="","",VLOOKUP($A229,Mitglieder!$D$24:$BG$323,H$303))</f>
        <v/>
      </c>
      <c r="I229" s="54" t="str">
        <f ca="1">IF(OR(VLOOKUP($A229,Mitglieder!$D$24:$BG$323,I$303)="",$G229=""),"",VLOOKUP($A229,Mitglieder!$D$24:$BG$323,I$303))</f>
        <v/>
      </c>
      <c r="J229" s="42" t="str">
        <f ca="1">IF($G229="","",VLOOKUP($A229,Mitglieder!$D$24:$BG$323,J$303))</f>
        <v/>
      </c>
      <c r="K229" s="54" t="str">
        <f ca="1">IF(OR(VLOOKUP($A229,Mitglieder!$D$24:$BG$323,K$303)="",$G229=""),"",VLOOKUP($A229,Mitglieder!$D$24:$BG$323,K$303))</f>
        <v/>
      </c>
      <c r="L229" s="42" t="str">
        <f ca="1">IF($G229="","",VLOOKUP($A229,Mitglieder!$D$24:$BG$323,L$303))</f>
        <v/>
      </c>
      <c r="M229" s="42" t="str">
        <f ca="1">IF($G229="","",VLOOKUP($A229,Mitglieder!$D$24:$BG$323,M$303))</f>
        <v/>
      </c>
      <c r="N229" s="42" t="str">
        <f ca="1">IF($G229="","",VLOOKUP($A229,Mitglieder!$D$24:$BG$323,N$303))</f>
        <v/>
      </c>
      <c r="O229" s="42" t="str">
        <f ca="1">IF($G229="","",VLOOKUP($A229,Mitglieder!$D$24:$BG$323,O$303))</f>
        <v/>
      </c>
      <c r="P229" s="42" t="str">
        <f ca="1">IF($G229="","",VLOOKUP($A229,Mitglieder!$D$24:$BG$323,P$303))</f>
        <v/>
      </c>
      <c r="Q229" s="42" t="str">
        <f ca="1">IF($G229="","",VLOOKUP($A229,Mitglieder!$D$24:$BG$323,Q$303))</f>
        <v/>
      </c>
      <c r="R229" s="54" t="str">
        <f ca="1">IF(OR(VLOOKUP($A229,Mitglieder!$D$24:$BG$323,R$303)="",$G229=""),"",VLOOKUP($A229,Mitglieder!$D$24:$BG$323,R$303))</f>
        <v/>
      </c>
      <c r="S229" s="43" t="str">
        <f ca="1">IF($G229="","",TEXT(VLOOKUP($A229,Mitglieder!$D$24:$BG$323,S$303),"TT.MM.JJJJ"))</f>
        <v/>
      </c>
      <c r="T229" s="43" t="str">
        <f ca="1">IF($G229="","",TEXT(VLOOKUP($A229,Mitglieder!$D$24:$BG$323,T$303),"TT.MM.JJJJ"))</f>
        <v/>
      </c>
      <c r="U229" s="43" t="str">
        <f ca="1">IF($G229="","",TEXT(VLOOKUP($A229,Mitglieder!$D$24:$BG$323,U$303),"TT.MM.JJJJ"))</f>
        <v/>
      </c>
      <c r="V229" s="54" t="str">
        <f ca="1">IF(OR(VLOOKUP($A229,Mitglieder!$D$24:$BG$323,V$303)="",$G229=""),"",VLOOKUP($A229,Mitglieder!$D$24:$BG$323,V$303))</f>
        <v/>
      </c>
      <c r="W229" s="54" t="str">
        <f ca="1">IF(OR(VLOOKUP($A229,Mitglieder!$D$24:$BG$323,W$303)="",$G229=""),"",VLOOKUP($A229,Mitglieder!$D$24:$BG$323,W$303))</f>
        <v/>
      </c>
      <c r="X229" s="54" t="str">
        <f ca="1">IF(OR(VLOOKUP($A229,Mitglieder!$D$24:$BG$323,X$303)="",$G229=""),"",VLOOKUP($A229,Mitglieder!$D$24:$BG$323,X$303))</f>
        <v/>
      </c>
      <c r="Y229" s="54" t="str">
        <f ca="1">IF(OR(VLOOKUP($A229,Mitglieder!$D$24:$BG$323,Y$303)="",$G229=""),"",VLOOKUP($A229,Mitglieder!$D$24:$BG$323,Y$303))</f>
        <v/>
      </c>
      <c r="Z229" s="54" t="str">
        <f ca="1">IF(OR(VLOOKUP($A229,Mitglieder!$D$24:$BG$323,Z$303)="",$G229=""),"",VLOOKUP($A229,Mitglieder!$D$24:$BG$323,Z$303))</f>
        <v/>
      </c>
      <c r="AA229" s="54" t="str">
        <f ca="1">IF(OR(VLOOKUP($A229,Mitglieder!$D$24:$BG$323,AA$303)="",$G229=""),"",VLOOKUP($A229,Mitglieder!$D$24:$BG$323,AA$303))</f>
        <v/>
      </c>
      <c r="AB229" s="54" t="str">
        <f ca="1">IF(OR(VLOOKUP($A229,Mitglieder!$D$24:$BG$323,AB$303)="",$G229=""),"",VLOOKUP($A229,Mitglieder!$D$24:$BG$323,AB$303))</f>
        <v/>
      </c>
      <c r="AC229" s="54" t="str">
        <f ca="1">IF(OR(VLOOKUP($A229,Mitglieder!$D$24:$BG$323,AC$303)="",$G229=""),"",VLOOKUP($A229,Mitglieder!$D$24:$BG$323,AC$303))</f>
        <v/>
      </c>
      <c r="AD229" s="54" t="str">
        <f ca="1">IF(OR(VLOOKUP($A229,Mitglieder!$D$24:$BG$323,AD$303)="",$G229=""),"",VLOOKUP($A229,Mitglieder!$D$24:$BG$323,AD$303))</f>
        <v/>
      </c>
      <c r="AE229" s="54" t="str">
        <f ca="1">IF(OR(VLOOKUP($A229,Mitglieder!$D$24:$BG$323,AE$303)="",$G229=""),"",VLOOKUP($A229,Mitglieder!$D$24:$BG$323,AE$303))</f>
        <v/>
      </c>
      <c r="AF229" s="54" t="str">
        <f ca="1">IF(OR(VLOOKUP($A229,Mitglieder!$D$24:$BG$323,AF$303)="",$G229=""),"",VLOOKUP($A229,Mitglieder!$D$24:$BG$323,AF$303))</f>
        <v/>
      </c>
      <c r="AG229" s="54" t="str">
        <f ca="1">IF(OR(VLOOKUP($A229,Mitglieder!$D$24:$BG$323,AG$303)="",$G229=""),"",VLOOKUP($A229,Mitglieder!$D$24:$BG$323,AG$303))</f>
        <v/>
      </c>
      <c r="AH229" s="54" t="str">
        <f ca="1">IF(OR(VLOOKUP($A229,Mitglieder!$D$24:$BG$323,AH$303)="",$G229=""),"",VLOOKUP($A229,Mitglieder!$D$24:$BG$323,AH$303))</f>
        <v/>
      </c>
      <c r="AI229" s="54" t="str">
        <f ca="1">IF(OR(VLOOKUP($A229,Mitglieder!$D$24:$BG$323,AI$303)="",$G229=""),"",VLOOKUP($A229,Mitglieder!$D$24:$BG$323,AI$303))</f>
        <v/>
      </c>
      <c r="AJ229" s="54" t="str">
        <f ca="1">IF(OR(VLOOKUP($A229,Mitglieder!$D$24:$BG$323,AJ$303)="",$G229=""),"",VLOOKUP($A229,Mitglieder!$D$24:$BG$323,AJ$303))</f>
        <v/>
      </c>
      <c r="AK229" s="54" t="str">
        <f ca="1">IF(OR(VLOOKUP($A229,Mitglieder!$D$24:$BG$323,AK$303)="",$G229=""),"",VLOOKUP($A229,Mitglieder!$D$24:$BG$323,AK$303))</f>
        <v/>
      </c>
      <c r="AL229" s="54" t="str">
        <f ca="1">IF(OR(VLOOKUP($A229,Mitglieder!$D$24:$BG$323,AL$303)="",$G229=""),"",VLOOKUP($A229,Mitglieder!$D$24:$BG$323,AL$303))</f>
        <v/>
      </c>
      <c r="AM229" s="42" t="str">
        <f ca="1">IF($G229="","",VLOOKUP($A229,Mitglieder!$D$24:$BG$323,AM$303))</f>
        <v/>
      </c>
      <c r="AN229" s="54" t="str">
        <f ca="1">IF(OR(VLOOKUP($A229,Mitglieder!$D$24:$BG$323,AN$303)="",$G229=""),"",VLOOKUP($A229,Mitglieder!$D$24:$BG$323,AN$303))</f>
        <v/>
      </c>
      <c r="AO229" s="43" t="str">
        <f ca="1">IF($G229="","",TEXT(VLOOKUP($A229,Mitglieder!$D$24:$BG$323,AO$303),"TT.MM.JJJJ"))</f>
        <v/>
      </c>
      <c r="AP229" s="42" t="str">
        <f ca="1">IF($G229="","",VLOOKUP($A229,Mitglieder!$D$24:$BG$323,AP$303))</f>
        <v/>
      </c>
      <c r="AQ229" s="45" t="str">
        <f ca="1">IF($G229="","",TEXT(VLOOKUP($A229,Mitglieder!$D$24:$BG$323,AQ$303),"0.00"))</f>
        <v/>
      </c>
      <c r="AR229" s="54" t="str">
        <f ca="1">IF(OR(VLOOKUP($A229,Mitglieder!$D$24:$BG$323,AR$303)="",$G229=""),"",VLOOKUP($A229,Mitglieder!$D$24:$BG$323,AR$303))</f>
        <v/>
      </c>
      <c r="AS229" s="45" t="str">
        <f ca="1">IF($G229="","",TEXT(VLOOKUP($A229,Mitglieder!$D$24:$BG$323,AS$303),"0.00"))</f>
        <v/>
      </c>
      <c r="AT229" s="54" t="str">
        <f ca="1">IF(OR(VLOOKUP($A229,Mitglieder!$D$24:$BG$323,AT$303)="",$G229=""),"",VLOOKUP($A229,Mitglieder!$D$24:$BG$323,AT$303))</f>
        <v/>
      </c>
      <c r="AU229" s="45" t="str">
        <f ca="1">IF($G229="","",TEXT(VLOOKUP($A229,Mitglieder!$D$24:$BG$323,AU$303),"0.00"))</f>
        <v/>
      </c>
      <c r="AV229" s="45" t="str">
        <f ca="1">IF($G229="","",TEXT(VLOOKUP($A229,Mitglieder!$D$24:$BG$323,AV$303),"0.00"))</f>
        <v/>
      </c>
      <c r="AW229" s="42" t="str">
        <f ca="1">IF($G229="","",VLOOKUP($A229,Mitglieder!$D$24:$BG$323,AW$303))</f>
        <v/>
      </c>
      <c r="AX229" s="54" t="str">
        <f ca="1">IF(OR(VLOOKUP($A229,Mitglieder!$D$24:$BG$323,AX$303)="",$G229=""),"",VLOOKUP($A229,Mitglieder!$D$24:$BG$323,AX$303))</f>
        <v/>
      </c>
      <c r="AY229" s="75" t="str">
        <f t="shared" ca="1" si="6"/>
        <v/>
      </c>
      <c r="AZ229" s="43" t="str">
        <f ca="1">IF($G229="","",TEXT(VLOOKUP($A229,Mitglieder!$C$24:$BG$323,AZ$303),"TT.MM.JJJJ"))</f>
        <v/>
      </c>
      <c r="BA229" s="43" t="str">
        <f ca="1">IF($G229="","",TEXT(VLOOKUP($A229,Mitglieder!$C$24:$BG$323,BA$303),"TT.MM.JJJJ"))</f>
        <v/>
      </c>
      <c r="BB229" s="43" t="str">
        <f ca="1">IF($G229="","",TEXT(VLOOKUP($A229,Mitglieder!$C$24:$BG$323,BB$303),"TT.MM.JJJJ"))</f>
        <v/>
      </c>
      <c r="BC229" s="43" t="str">
        <f ca="1">IF($G229="","",TEXT(VLOOKUP($A229,Mitglieder!$C$24:$BG$323,BC$303),"TT.MM.JJJJ"))</f>
        <v/>
      </c>
      <c r="BD229" s="75" t="str">
        <f t="shared" ca="1" si="7"/>
        <v/>
      </c>
      <c r="BE229" s="42" t="str">
        <f ca="1">IF($G229="","",VLOOKUP($A229,Mitglieder!$D$24:$BG$323,BE$303))</f>
        <v/>
      </c>
      <c r="BF229" s="42" t="str">
        <f ca="1">IF($G229="","",VLOOKUP($A229,Mitglieder!$D$24:$BG$323,BF$303))</f>
        <v/>
      </c>
      <c r="BH229" s="75" t="str">
        <f ca="1">IF(G229="","",AY229+'Details Verein'!$D$25)</f>
        <v/>
      </c>
    </row>
    <row r="230" spans="1:60" x14ac:dyDescent="0.35">
      <c r="A230" s="42">
        <v>230</v>
      </c>
      <c r="B230" s="42"/>
      <c r="C230" s="42">
        <f ca="1">VLOOKUP($A230,Mitglieder!$D$24:$BA$323,C$303)</f>
        <v>1.0299999999999967</v>
      </c>
      <c r="D230" s="42"/>
      <c r="E230" s="42" t="str">
        <f ca="1">IF($G230="","",VLOOKUP($A230,Mitglieder!$D$24:$BG$323,E$303))</f>
        <v/>
      </c>
      <c r="F230" s="54" t="str">
        <f ca="1">IF(OR(VLOOKUP($A230,Mitglieder!$D$24:$BG$323,F$303)="",$G230=""),"",VLOOKUP($A230,Mitglieder!$D$24:$BG$323,F$303))</f>
        <v/>
      </c>
      <c r="G230" s="72" t="str">
        <f ca="1">IF(C230/ROUND(C230,0)=1,VLOOKUP($A230,Mitglieder!$D$24:$BA$323,G$303),"")</f>
        <v/>
      </c>
      <c r="H230" s="42" t="str">
        <f ca="1">IF($G230="","",VLOOKUP($A230,Mitglieder!$D$24:$BG$323,H$303))</f>
        <v/>
      </c>
      <c r="I230" s="54" t="str">
        <f ca="1">IF(OR(VLOOKUP($A230,Mitglieder!$D$24:$BG$323,I$303)="",$G230=""),"",VLOOKUP($A230,Mitglieder!$D$24:$BG$323,I$303))</f>
        <v/>
      </c>
      <c r="J230" s="42" t="str">
        <f ca="1">IF($G230="","",VLOOKUP($A230,Mitglieder!$D$24:$BG$323,J$303))</f>
        <v/>
      </c>
      <c r="K230" s="54" t="str">
        <f ca="1">IF(OR(VLOOKUP($A230,Mitglieder!$D$24:$BG$323,K$303)="",$G230=""),"",VLOOKUP($A230,Mitglieder!$D$24:$BG$323,K$303))</f>
        <v/>
      </c>
      <c r="L230" s="42" t="str">
        <f ca="1">IF($G230="","",VLOOKUP($A230,Mitglieder!$D$24:$BG$323,L$303))</f>
        <v/>
      </c>
      <c r="M230" s="42" t="str">
        <f ca="1">IF($G230="","",VLOOKUP($A230,Mitglieder!$D$24:$BG$323,M$303))</f>
        <v/>
      </c>
      <c r="N230" s="42" t="str">
        <f ca="1">IF($G230="","",VLOOKUP($A230,Mitglieder!$D$24:$BG$323,N$303))</f>
        <v/>
      </c>
      <c r="O230" s="42" t="str">
        <f ca="1">IF($G230="","",VLOOKUP($A230,Mitglieder!$D$24:$BG$323,O$303))</f>
        <v/>
      </c>
      <c r="P230" s="42" t="str">
        <f ca="1">IF($G230="","",VLOOKUP($A230,Mitglieder!$D$24:$BG$323,P$303))</f>
        <v/>
      </c>
      <c r="Q230" s="42" t="str">
        <f ca="1">IF($G230="","",VLOOKUP($A230,Mitglieder!$D$24:$BG$323,Q$303))</f>
        <v/>
      </c>
      <c r="R230" s="54" t="str">
        <f ca="1">IF(OR(VLOOKUP($A230,Mitglieder!$D$24:$BG$323,R$303)="",$G230=""),"",VLOOKUP($A230,Mitglieder!$D$24:$BG$323,R$303))</f>
        <v/>
      </c>
      <c r="S230" s="43" t="str">
        <f ca="1">IF($G230="","",TEXT(VLOOKUP($A230,Mitglieder!$D$24:$BG$323,S$303),"TT.MM.JJJJ"))</f>
        <v/>
      </c>
      <c r="T230" s="43" t="str">
        <f ca="1">IF($G230="","",TEXT(VLOOKUP($A230,Mitglieder!$D$24:$BG$323,T$303),"TT.MM.JJJJ"))</f>
        <v/>
      </c>
      <c r="U230" s="43" t="str">
        <f ca="1">IF($G230="","",TEXT(VLOOKUP($A230,Mitglieder!$D$24:$BG$323,U$303),"TT.MM.JJJJ"))</f>
        <v/>
      </c>
      <c r="V230" s="54" t="str">
        <f ca="1">IF(OR(VLOOKUP($A230,Mitglieder!$D$24:$BG$323,V$303)="",$G230=""),"",VLOOKUP($A230,Mitglieder!$D$24:$BG$323,V$303))</f>
        <v/>
      </c>
      <c r="W230" s="54" t="str">
        <f ca="1">IF(OR(VLOOKUP($A230,Mitglieder!$D$24:$BG$323,W$303)="",$G230=""),"",VLOOKUP($A230,Mitglieder!$D$24:$BG$323,W$303))</f>
        <v/>
      </c>
      <c r="X230" s="54" t="str">
        <f ca="1">IF(OR(VLOOKUP($A230,Mitglieder!$D$24:$BG$323,X$303)="",$G230=""),"",VLOOKUP($A230,Mitglieder!$D$24:$BG$323,X$303))</f>
        <v/>
      </c>
      <c r="Y230" s="54" t="str">
        <f ca="1">IF(OR(VLOOKUP($A230,Mitglieder!$D$24:$BG$323,Y$303)="",$G230=""),"",VLOOKUP($A230,Mitglieder!$D$24:$BG$323,Y$303))</f>
        <v/>
      </c>
      <c r="Z230" s="54" t="str">
        <f ca="1">IF(OR(VLOOKUP($A230,Mitglieder!$D$24:$BG$323,Z$303)="",$G230=""),"",VLOOKUP($A230,Mitglieder!$D$24:$BG$323,Z$303))</f>
        <v/>
      </c>
      <c r="AA230" s="54" t="str">
        <f ca="1">IF(OR(VLOOKUP($A230,Mitglieder!$D$24:$BG$323,AA$303)="",$G230=""),"",VLOOKUP($A230,Mitglieder!$D$24:$BG$323,AA$303))</f>
        <v/>
      </c>
      <c r="AB230" s="54" t="str">
        <f ca="1">IF(OR(VLOOKUP($A230,Mitglieder!$D$24:$BG$323,AB$303)="",$G230=""),"",VLOOKUP($A230,Mitglieder!$D$24:$BG$323,AB$303))</f>
        <v/>
      </c>
      <c r="AC230" s="54" t="str">
        <f ca="1">IF(OR(VLOOKUP($A230,Mitglieder!$D$24:$BG$323,AC$303)="",$G230=""),"",VLOOKUP($A230,Mitglieder!$D$24:$BG$323,AC$303))</f>
        <v/>
      </c>
      <c r="AD230" s="54" t="str">
        <f ca="1">IF(OR(VLOOKUP($A230,Mitglieder!$D$24:$BG$323,AD$303)="",$G230=""),"",VLOOKUP($A230,Mitglieder!$D$24:$BG$323,AD$303))</f>
        <v/>
      </c>
      <c r="AE230" s="54" t="str">
        <f ca="1">IF(OR(VLOOKUP($A230,Mitglieder!$D$24:$BG$323,AE$303)="",$G230=""),"",VLOOKUP($A230,Mitglieder!$D$24:$BG$323,AE$303))</f>
        <v/>
      </c>
      <c r="AF230" s="54" t="str">
        <f ca="1">IF(OR(VLOOKUP($A230,Mitglieder!$D$24:$BG$323,AF$303)="",$G230=""),"",VLOOKUP($A230,Mitglieder!$D$24:$BG$323,AF$303))</f>
        <v/>
      </c>
      <c r="AG230" s="54" t="str">
        <f ca="1">IF(OR(VLOOKUP($A230,Mitglieder!$D$24:$BG$323,AG$303)="",$G230=""),"",VLOOKUP($A230,Mitglieder!$D$24:$BG$323,AG$303))</f>
        <v/>
      </c>
      <c r="AH230" s="54" t="str">
        <f ca="1">IF(OR(VLOOKUP($A230,Mitglieder!$D$24:$BG$323,AH$303)="",$G230=""),"",VLOOKUP($A230,Mitglieder!$D$24:$BG$323,AH$303))</f>
        <v/>
      </c>
      <c r="AI230" s="54" t="str">
        <f ca="1">IF(OR(VLOOKUP($A230,Mitglieder!$D$24:$BG$323,AI$303)="",$G230=""),"",VLOOKUP($A230,Mitglieder!$D$24:$BG$323,AI$303))</f>
        <v/>
      </c>
      <c r="AJ230" s="54" t="str">
        <f ca="1">IF(OR(VLOOKUP($A230,Mitglieder!$D$24:$BG$323,AJ$303)="",$G230=""),"",VLOOKUP($A230,Mitglieder!$D$24:$BG$323,AJ$303))</f>
        <v/>
      </c>
      <c r="AK230" s="54" t="str">
        <f ca="1">IF(OR(VLOOKUP($A230,Mitglieder!$D$24:$BG$323,AK$303)="",$G230=""),"",VLOOKUP($A230,Mitglieder!$D$24:$BG$323,AK$303))</f>
        <v/>
      </c>
      <c r="AL230" s="54" t="str">
        <f ca="1">IF(OR(VLOOKUP($A230,Mitglieder!$D$24:$BG$323,AL$303)="",$G230=""),"",VLOOKUP($A230,Mitglieder!$D$24:$BG$323,AL$303))</f>
        <v/>
      </c>
      <c r="AM230" s="42" t="str">
        <f ca="1">IF($G230="","",VLOOKUP($A230,Mitglieder!$D$24:$BG$323,AM$303))</f>
        <v/>
      </c>
      <c r="AN230" s="54" t="str">
        <f ca="1">IF(OR(VLOOKUP($A230,Mitglieder!$D$24:$BG$323,AN$303)="",$G230=""),"",VLOOKUP($A230,Mitglieder!$D$24:$BG$323,AN$303))</f>
        <v/>
      </c>
      <c r="AO230" s="43" t="str">
        <f ca="1">IF($G230="","",TEXT(VLOOKUP($A230,Mitglieder!$D$24:$BG$323,AO$303),"TT.MM.JJJJ"))</f>
        <v/>
      </c>
      <c r="AP230" s="42" t="str">
        <f ca="1">IF($G230="","",VLOOKUP($A230,Mitglieder!$D$24:$BG$323,AP$303))</f>
        <v/>
      </c>
      <c r="AQ230" s="45" t="str">
        <f ca="1">IF($G230="","",TEXT(VLOOKUP($A230,Mitglieder!$D$24:$BG$323,AQ$303),"0.00"))</f>
        <v/>
      </c>
      <c r="AR230" s="54" t="str">
        <f ca="1">IF(OR(VLOOKUP($A230,Mitglieder!$D$24:$BG$323,AR$303)="",$G230=""),"",VLOOKUP($A230,Mitglieder!$D$24:$BG$323,AR$303))</f>
        <v/>
      </c>
      <c r="AS230" s="45" t="str">
        <f ca="1">IF($G230="","",TEXT(VLOOKUP($A230,Mitglieder!$D$24:$BG$323,AS$303),"0.00"))</f>
        <v/>
      </c>
      <c r="AT230" s="54" t="str">
        <f ca="1">IF(OR(VLOOKUP($A230,Mitglieder!$D$24:$BG$323,AT$303)="",$G230=""),"",VLOOKUP($A230,Mitglieder!$D$24:$BG$323,AT$303))</f>
        <v/>
      </c>
      <c r="AU230" s="45" t="str">
        <f ca="1">IF($G230="","",TEXT(VLOOKUP($A230,Mitglieder!$D$24:$BG$323,AU$303),"0.00"))</f>
        <v/>
      </c>
      <c r="AV230" s="45" t="str">
        <f ca="1">IF($G230="","",TEXT(VLOOKUP($A230,Mitglieder!$D$24:$BG$323,AV$303),"0.00"))</f>
        <v/>
      </c>
      <c r="AW230" s="42" t="str">
        <f ca="1">IF($G230="","",VLOOKUP($A230,Mitglieder!$D$24:$BG$323,AW$303))</f>
        <v/>
      </c>
      <c r="AX230" s="54" t="str">
        <f ca="1">IF(OR(VLOOKUP($A230,Mitglieder!$D$24:$BG$323,AX$303)="",$G230=""),"",VLOOKUP($A230,Mitglieder!$D$24:$BG$323,AX$303))</f>
        <v/>
      </c>
      <c r="AY230" s="75" t="str">
        <f t="shared" ca="1" si="6"/>
        <v/>
      </c>
      <c r="AZ230" s="43" t="str">
        <f ca="1">IF($G230="","",TEXT(VLOOKUP($A230,Mitglieder!$C$24:$BG$323,AZ$303),"TT.MM.JJJJ"))</f>
        <v/>
      </c>
      <c r="BA230" s="43" t="str">
        <f ca="1">IF($G230="","",TEXT(VLOOKUP($A230,Mitglieder!$C$24:$BG$323,BA$303),"TT.MM.JJJJ"))</f>
        <v/>
      </c>
      <c r="BB230" s="43" t="str">
        <f ca="1">IF($G230="","",TEXT(VLOOKUP($A230,Mitglieder!$C$24:$BG$323,BB$303),"TT.MM.JJJJ"))</f>
        <v/>
      </c>
      <c r="BC230" s="43" t="str">
        <f ca="1">IF($G230="","",TEXT(VLOOKUP($A230,Mitglieder!$C$24:$BG$323,BC$303),"TT.MM.JJJJ"))</f>
        <v/>
      </c>
      <c r="BD230" s="75" t="str">
        <f t="shared" ca="1" si="7"/>
        <v/>
      </c>
      <c r="BE230" s="42" t="str">
        <f ca="1">IF($G230="","",VLOOKUP($A230,Mitglieder!$D$24:$BG$323,BE$303))</f>
        <v/>
      </c>
      <c r="BF230" s="42" t="str">
        <f ca="1">IF($G230="","",VLOOKUP($A230,Mitglieder!$D$24:$BG$323,BF$303))</f>
        <v/>
      </c>
      <c r="BH230" s="75" t="str">
        <f ca="1">IF(G230="","",AY230+'Details Verein'!$D$25)</f>
        <v/>
      </c>
    </row>
    <row r="231" spans="1:60" x14ac:dyDescent="0.35">
      <c r="A231" s="42">
        <v>231</v>
      </c>
      <c r="B231" s="42"/>
      <c r="C231" s="42">
        <f ca="1">VLOOKUP($A231,Mitglieder!$D$24:$BA$323,C$303)</f>
        <v>1.0299999999999967</v>
      </c>
      <c r="D231" s="42"/>
      <c r="E231" s="42" t="str">
        <f ca="1">IF($G231="","",VLOOKUP($A231,Mitglieder!$D$24:$BG$323,E$303))</f>
        <v/>
      </c>
      <c r="F231" s="54" t="str">
        <f ca="1">IF(OR(VLOOKUP($A231,Mitglieder!$D$24:$BG$323,F$303)="",$G231=""),"",VLOOKUP($A231,Mitglieder!$D$24:$BG$323,F$303))</f>
        <v/>
      </c>
      <c r="G231" s="72" t="str">
        <f ca="1">IF(C231/ROUND(C231,0)=1,VLOOKUP($A231,Mitglieder!$D$24:$BA$323,G$303),"")</f>
        <v/>
      </c>
      <c r="H231" s="42" t="str">
        <f ca="1">IF($G231="","",VLOOKUP($A231,Mitglieder!$D$24:$BG$323,H$303))</f>
        <v/>
      </c>
      <c r="I231" s="54" t="str">
        <f ca="1">IF(OR(VLOOKUP($A231,Mitglieder!$D$24:$BG$323,I$303)="",$G231=""),"",VLOOKUP($A231,Mitglieder!$D$24:$BG$323,I$303))</f>
        <v/>
      </c>
      <c r="J231" s="42" t="str">
        <f ca="1">IF($G231="","",VLOOKUP($A231,Mitglieder!$D$24:$BG$323,J$303))</f>
        <v/>
      </c>
      <c r="K231" s="54" t="str">
        <f ca="1">IF(OR(VLOOKUP($A231,Mitglieder!$D$24:$BG$323,K$303)="",$G231=""),"",VLOOKUP($A231,Mitglieder!$D$24:$BG$323,K$303))</f>
        <v/>
      </c>
      <c r="L231" s="42" t="str">
        <f ca="1">IF($G231="","",VLOOKUP($A231,Mitglieder!$D$24:$BG$323,L$303))</f>
        <v/>
      </c>
      <c r="M231" s="42" t="str">
        <f ca="1">IF($G231="","",VLOOKUP($A231,Mitglieder!$D$24:$BG$323,M$303))</f>
        <v/>
      </c>
      <c r="N231" s="42" t="str">
        <f ca="1">IF($G231="","",VLOOKUP($A231,Mitglieder!$D$24:$BG$323,N$303))</f>
        <v/>
      </c>
      <c r="O231" s="42" t="str">
        <f ca="1">IF($G231="","",VLOOKUP($A231,Mitglieder!$D$24:$BG$323,O$303))</f>
        <v/>
      </c>
      <c r="P231" s="42" t="str">
        <f ca="1">IF($G231="","",VLOOKUP($A231,Mitglieder!$D$24:$BG$323,P$303))</f>
        <v/>
      </c>
      <c r="Q231" s="42" t="str">
        <f ca="1">IF($G231="","",VLOOKUP($A231,Mitglieder!$D$24:$BG$323,Q$303))</f>
        <v/>
      </c>
      <c r="R231" s="54" t="str">
        <f ca="1">IF(OR(VLOOKUP($A231,Mitglieder!$D$24:$BG$323,R$303)="",$G231=""),"",VLOOKUP($A231,Mitglieder!$D$24:$BG$323,R$303))</f>
        <v/>
      </c>
      <c r="S231" s="43" t="str">
        <f ca="1">IF($G231="","",TEXT(VLOOKUP($A231,Mitglieder!$D$24:$BG$323,S$303),"TT.MM.JJJJ"))</f>
        <v/>
      </c>
      <c r="T231" s="43" t="str">
        <f ca="1">IF($G231="","",TEXT(VLOOKUP($A231,Mitglieder!$D$24:$BG$323,T$303),"TT.MM.JJJJ"))</f>
        <v/>
      </c>
      <c r="U231" s="43" t="str">
        <f ca="1">IF($G231="","",TEXT(VLOOKUP($A231,Mitglieder!$D$24:$BG$323,U$303),"TT.MM.JJJJ"))</f>
        <v/>
      </c>
      <c r="V231" s="54" t="str">
        <f ca="1">IF(OR(VLOOKUP($A231,Mitglieder!$D$24:$BG$323,V$303)="",$G231=""),"",VLOOKUP($A231,Mitglieder!$D$24:$BG$323,V$303))</f>
        <v/>
      </c>
      <c r="W231" s="54" t="str">
        <f ca="1">IF(OR(VLOOKUP($A231,Mitglieder!$D$24:$BG$323,W$303)="",$G231=""),"",VLOOKUP($A231,Mitglieder!$D$24:$BG$323,W$303))</f>
        <v/>
      </c>
      <c r="X231" s="54" t="str">
        <f ca="1">IF(OR(VLOOKUP($A231,Mitglieder!$D$24:$BG$323,X$303)="",$G231=""),"",VLOOKUP($A231,Mitglieder!$D$24:$BG$323,X$303))</f>
        <v/>
      </c>
      <c r="Y231" s="54" t="str">
        <f ca="1">IF(OR(VLOOKUP($A231,Mitglieder!$D$24:$BG$323,Y$303)="",$G231=""),"",VLOOKUP($A231,Mitglieder!$D$24:$BG$323,Y$303))</f>
        <v/>
      </c>
      <c r="Z231" s="54" t="str">
        <f ca="1">IF(OR(VLOOKUP($A231,Mitglieder!$D$24:$BG$323,Z$303)="",$G231=""),"",VLOOKUP($A231,Mitglieder!$D$24:$BG$323,Z$303))</f>
        <v/>
      </c>
      <c r="AA231" s="54" t="str">
        <f ca="1">IF(OR(VLOOKUP($A231,Mitglieder!$D$24:$BG$323,AA$303)="",$G231=""),"",VLOOKUP($A231,Mitglieder!$D$24:$BG$323,AA$303))</f>
        <v/>
      </c>
      <c r="AB231" s="54" t="str">
        <f ca="1">IF(OR(VLOOKUP($A231,Mitglieder!$D$24:$BG$323,AB$303)="",$G231=""),"",VLOOKUP($A231,Mitglieder!$D$24:$BG$323,AB$303))</f>
        <v/>
      </c>
      <c r="AC231" s="54" t="str">
        <f ca="1">IF(OR(VLOOKUP($A231,Mitglieder!$D$24:$BG$323,AC$303)="",$G231=""),"",VLOOKUP($A231,Mitglieder!$D$24:$BG$323,AC$303))</f>
        <v/>
      </c>
      <c r="AD231" s="54" t="str">
        <f ca="1">IF(OR(VLOOKUP($A231,Mitglieder!$D$24:$BG$323,AD$303)="",$G231=""),"",VLOOKUP($A231,Mitglieder!$D$24:$BG$323,AD$303))</f>
        <v/>
      </c>
      <c r="AE231" s="54" t="str">
        <f ca="1">IF(OR(VLOOKUP($A231,Mitglieder!$D$24:$BG$323,AE$303)="",$G231=""),"",VLOOKUP($A231,Mitglieder!$D$24:$BG$323,AE$303))</f>
        <v/>
      </c>
      <c r="AF231" s="54" t="str">
        <f ca="1">IF(OR(VLOOKUP($A231,Mitglieder!$D$24:$BG$323,AF$303)="",$G231=""),"",VLOOKUP($A231,Mitglieder!$D$24:$BG$323,AF$303))</f>
        <v/>
      </c>
      <c r="AG231" s="54" t="str">
        <f ca="1">IF(OR(VLOOKUP($A231,Mitglieder!$D$24:$BG$323,AG$303)="",$G231=""),"",VLOOKUP($A231,Mitglieder!$D$24:$BG$323,AG$303))</f>
        <v/>
      </c>
      <c r="AH231" s="54" t="str">
        <f ca="1">IF(OR(VLOOKUP($A231,Mitglieder!$D$24:$BG$323,AH$303)="",$G231=""),"",VLOOKUP($A231,Mitglieder!$D$24:$BG$323,AH$303))</f>
        <v/>
      </c>
      <c r="AI231" s="54" t="str">
        <f ca="1">IF(OR(VLOOKUP($A231,Mitglieder!$D$24:$BG$323,AI$303)="",$G231=""),"",VLOOKUP($A231,Mitglieder!$D$24:$BG$323,AI$303))</f>
        <v/>
      </c>
      <c r="AJ231" s="54" t="str">
        <f ca="1">IF(OR(VLOOKUP($A231,Mitglieder!$D$24:$BG$323,AJ$303)="",$G231=""),"",VLOOKUP($A231,Mitglieder!$D$24:$BG$323,AJ$303))</f>
        <v/>
      </c>
      <c r="AK231" s="54" t="str">
        <f ca="1">IF(OR(VLOOKUP($A231,Mitglieder!$D$24:$BG$323,AK$303)="",$G231=""),"",VLOOKUP($A231,Mitglieder!$D$24:$BG$323,AK$303))</f>
        <v/>
      </c>
      <c r="AL231" s="54" t="str">
        <f ca="1">IF(OR(VLOOKUP($A231,Mitglieder!$D$24:$BG$323,AL$303)="",$G231=""),"",VLOOKUP($A231,Mitglieder!$D$24:$BG$323,AL$303))</f>
        <v/>
      </c>
      <c r="AM231" s="42" t="str">
        <f ca="1">IF($G231="","",VLOOKUP($A231,Mitglieder!$D$24:$BG$323,AM$303))</f>
        <v/>
      </c>
      <c r="AN231" s="54" t="str">
        <f ca="1">IF(OR(VLOOKUP($A231,Mitglieder!$D$24:$BG$323,AN$303)="",$G231=""),"",VLOOKUP($A231,Mitglieder!$D$24:$BG$323,AN$303))</f>
        <v/>
      </c>
      <c r="AO231" s="43" t="str">
        <f ca="1">IF($G231="","",TEXT(VLOOKUP($A231,Mitglieder!$D$24:$BG$323,AO$303),"TT.MM.JJJJ"))</f>
        <v/>
      </c>
      <c r="AP231" s="42" t="str">
        <f ca="1">IF($G231="","",VLOOKUP($A231,Mitglieder!$D$24:$BG$323,AP$303))</f>
        <v/>
      </c>
      <c r="AQ231" s="45" t="str">
        <f ca="1">IF($G231="","",TEXT(VLOOKUP($A231,Mitglieder!$D$24:$BG$323,AQ$303),"0.00"))</f>
        <v/>
      </c>
      <c r="AR231" s="54" t="str">
        <f ca="1">IF(OR(VLOOKUP($A231,Mitglieder!$D$24:$BG$323,AR$303)="",$G231=""),"",VLOOKUP($A231,Mitglieder!$D$24:$BG$323,AR$303))</f>
        <v/>
      </c>
      <c r="AS231" s="45" t="str">
        <f ca="1">IF($G231="","",TEXT(VLOOKUP($A231,Mitglieder!$D$24:$BG$323,AS$303),"0.00"))</f>
        <v/>
      </c>
      <c r="AT231" s="54" t="str">
        <f ca="1">IF(OR(VLOOKUP($A231,Mitglieder!$D$24:$BG$323,AT$303)="",$G231=""),"",VLOOKUP($A231,Mitglieder!$D$24:$BG$323,AT$303))</f>
        <v/>
      </c>
      <c r="AU231" s="45" t="str">
        <f ca="1">IF($G231="","",TEXT(VLOOKUP($A231,Mitglieder!$D$24:$BG$323,AU$303),"0.00"))</f>
        <v/>
      </c>
      <c r="AV231" s="45" t="str">
        <f ca="1">IF($G231="","",TEXT(VLOOKUP($A231,Mitglieder!$D$24:$BG$323,AV$303),"0.00"))</f>
        <v/>
      </c>
      <c r="AW231" s="42" t="str">
        <f ca="1">IF($G231="","",VLOOKUP($A231,Mitglieder!$D$24:$BG$323,AW$303))</f>
        <v/>
      </c>
      <c r="AX231" s="54" t="str">
        <f ca="1">IF(OR(VLOOKUP($A231,Mitglieder!$D$24:$BG$323,AX$303)="",$G231=""),"",VLOOKUP($A231,Mitglieder!$D$24:$BG$323,AX$303))</f>
        <v/>
      </c>
      <c r="AY231" s="75" t="str">
        <f t="shared" ca="1" si="6"/>
        <v/>
      </c>
      <c r="AZ231" s="43" t="str">
        <f ca="1">IF($G231="","",TEXT(VLOOKUP($A231,Mitglieder!$C$24:$BG$323,AZ$303),"TT.MM.JJJJ"))</f>
        <v/>
      </c>
      <c r="BA231" s="43" t="str">
        <f ca="1">IF($G231="","",TEXT(VLOOKUP($A231,Mitglieder!$C$24:$BG$323,BA$303),"TT.MM.JJJJ"))</f>
        <v/>
      </c>
      <c r="BB231" s="43" t="str">
        <f ca="1">IF($G231="","",TEXT(VLOOKUP($A231,Mitglieder!$C$24:$BG$323,BB$303),"TT.MM.JJJJ"))</f>
        <v/>
      </c>
      <c r="BC231" s="43" t="str">
        <f ca="1">IF($G231="","",TEXT(VLOOKUP($A231,Mitglieder!$C$24:$BG$323,BC$303),"TT.MM.JJJJ"))</f>
        <v/>
      </c>
      <c r="BD231" s="75" t="str">
        <f t="shared" ca="1" si="7"/>
        <v/>
      </c>
      <c r="BE231" s="42" t="str">
        <f ca="1">IF($G231="","",VLOOKUP($A231,Mitglieder!$D$24:$BG$323,BE$303))</f>
        <v/>
      </c>
      <c r="BF231" s="42" t="str">
        <f ca="1">IF($G231="","",VLOOKUP($A231,Mitglieder!$D$24:$BG$323,BF$303))</f>
        <v/>
      </c>
      <c r="BH231" s="75" t="str">
        <f ca="1">IF(G231="","",AY231+'Details Verein'!$D$25)</f>
        <v/>
      </c>
    </row>
    <row r="232" spans="1:60" x14ac:dyDescent="0.35">
      <c r="A232" s="42">
        <v>232</v>
      </c>
      <c r="B232" s="42"/>
      <c r="C232" s="42">
        <f ca="1">VLOOKUP($A232,Mitglieder!$D$24:$BA$323,C$303)</f>
        <v>1.0299999999999967</v>
      </c>
      <c r="D232" s="42"/>
      <c r="E232" s="42" t="str">
        <f ca="1">IF($G232="","",VLOOKUP($A232,Mitglieder!$D$24:$BG$323,E$303))</f>
        <v/>
      </c>
      <c r="F232" s="54" t="str">
        <f ca="1">IF(OR(VLOOKUP($A232,Mitglieder!$D$24:$BG$323,F$303)="",$G232=""),"",VLOOKUP($A232,Mitglieder!$D$24:$BG$323,F$303))</f>
        <v/>
      </c>
      <c r="G232" s="72" t="str">
        <f ca="1">IF(C232/ROUND(C232,0)=1,VLOOKUP($A232,Mitglieder!$D$24:$BA$323,G$303),"")</f>
        <v/>
      </c>
      <c r="H232" s="42" t="str">
        <f ca="1">IF($G232="","",VLOOKUP($A232,Mitglieder!$D$24:$BG$323,H$303))</f>
        <v/>
      </c>
      <c r="I232" s="54" t="str">
        <f ca="1">IF(OR(VLOOKUP($A232,Mitglieder!$D$24:$BG$323,I$303)="",$G232=""),"",VLOOKUP($A232,Mitglieder!$D$24:$BG$323,I$303))</f>
        <v/>
      </c>
      <c r="J232" s="42" t="str">
        <f ca="1">IF($G232="","",VLOOKUP($A232,Mitglieder!$D$24:$BG$323,J$303))</f>
        <v/>
      </c>
      <c r="K232" s="54" t="str">
        <f ca="1">IF(OR(VLOOKUP($A232,Mitglieder!$D$24:$BG$323,K$303)="",$G232=""),"",VLOOKUP($A232,Mitglieder!$D$24:$BG$323,K$303))</f>
        <v/>
      </c>
      <c r="L232" s="42" t="str">
        <f ca="1">IF($G232="","",VLOOKUP($A232,Mitglieder!$D$24:$BG$323,L$303))</f>
        <v/>
      </c>
      <c r="M232" s="42" t="str">
        <f ca="1">IF($G232="","",VLOOKUP($A232,Mitglieder!$D$24:$BG$323,M$303))</f>
        <v/>
      </c>
      <c r="N232" s="42" t="str">
        <f ca="1">IF($G232="","",VLOOKUP($A232,Mitglieder!$D$24:$BG$323,N$303))</f>
        <v/>
      </c>
      <c r="O232" s="42" t="str">
        <f ca="1">IF($G232="","",VLOOKUP($A232,Mitglieder!$D$24:$BG$323,O$303))</f>
        <v/>
      </c>
      <c r="P232" s="42" t="str">
        <f ca="1">IF($G232="","",VLOOKUP($A232,Mitglieder!$D$24:$BG$323,P$303))</f>
        <v/>
      </c>
      <c r="Q232" s="42" t="str">
        <f ca="1">IF($G232="","",VLOOKUP($A232,Mitglieder!$D$24:$BG$323,Q$303))</f>
        <v/>
      </c>
      <c r="R232" s="54" t="str">
        <f ca="1">IF(OR(VLOOKUP($A232,Mitglieder!$D$24:$BG$323,R$303)="",$G232=""),"",VLOOKUP($A232,Mitglieder!$D$24:$BG$323,R$303))</f>
        <v/>
      </c>
      <c r="S232" s="43" t="str">
        <f ca="1">IF($G232="","",TEXT(VLOOKUP($A232,Mitglieder!$D$24:$BG$323,S$303),"TT.MM.JJJJ"))</f>
        <v/>
      </c>
      <c r="T232" s="43" t="str">
        <f ca="1">IF($G232="","",TEXT(VLOOKUP($A232,Mitglieder!$D$24:$BG$323,T$303),"TT.MM.JJJJ"))</f>
        <v/>
      </c>
      <c r="U232" s="43" t="str">
        <f ca="1">IF($G232="","",TEXT(VLOOKUP($A232,Mitglieder!$D$24:$BG$323,U$303),"TT.MM.JJJJ"))</f>
        <v/>
      </c>
      <c r="V232" s="54" t="str">
        <f ca="1">IF(OR(VLOOKUP($A232,Mitglieder!$D$24:$BG$323,V$303)="",$G232=""),"",VLOOKUP($A232,Mitglieder!$D$24:$BG$323,V$303))</f>
        <v/>
      </c>
      <c r="W232" s="54" t="str">
        <f ca="1">IF(OR(VLOOKUP($A232,Mitglieder!$D$24:$BG$323,W$303)="",$G232=""),"",VLOOKUP($A232,Mitglieder!$D$24:$BG$323,W$303))</f>
        <v/>
      </c>
      <c r="X232" s="54" t="str">
        <f ca="1">IF(OR(VLOOKUP($A232,Mitglieder!$D$24:$BG$323,X$303)="",$G232=""),"",VLOOKUP($A232,Mitglieder!$D$24:$BG$323,X$303))</f>
        <v/>
      </c>
      <c r="Y232" s="54" t="str">
        <f ca="1">IF(OR(VLOOKUP($A232,Mitglieder!$D$24:$BG$323,Y$303)="",$G232=""),"",VLOOKUP($A232,Mitglieder!$D$24:$BG$323,Y$303))</f>
        <v/>
      </c>
      <c r="Z232" s="54" t="str">
        <f ca="1">IF(OR(VLOOKUP($A232,Mitglieder!$D$24:$BG$323,Z$303)="",$G232=""),"",VLOOKUP($A232,Mitglieder!$D$24:$BG$323,Z$303))</f>
        <v/>
      </c>
      <c r="AA232" s="54" t="str">
        <f ca="1">IF(OR(VLOOKUP($A232,Mitglieder!$D$24:$BG$323,AA$303)="",$G232=""),"",VLOOKUP($A232,Mitglieder!$D$24:$BG$323,AA$303))</f>
        <v/>
      </c>
      <c r="AB232" s="54" t="str">
        <f ca="1">IF(OR(VLOOKUP($A232,Mitglieder!$D$24:$BG$323,AB$303)="",$G232=""),"",VLOOKUP($A232,Mitglieder!$D$24:$BG$323,AB$303))</f>
        <v/>
      </c>
      <c r="AC232" s="54" t="str">
        <f ca="1">IF(OR(VLOOKUP($A232,Mitglieder!$D$24:$BG$323,AC$303)="",$G232=""),"",VLOOKUP($A232,Mitglieder!$D$24:$BG$323,AC$303))</f>
        <v/>
      </c>
      <c r="AD232" s="54" t="str">
        <f ca="1">IF(OR(VLOOKUP($A232,Mitglieder!$D$24:$BG$323,AD$303)="",$G232=""),"",VLOOKUP($A232,Mitglieder!$D$24:$BG$323,AD$303))</f>
        <v/>
      </c>
      <c r="AE232" s="54" t="str">
        <f ca="1">IF(OR(VLOOKUP($A232,Mitglieder!$D$24:$BG$323,AE$303)="",$G232=""),"",VLOOKUP($A232,Mitglieder!$D$24:$BG$323,AE$303))</f>
        <v/>
      </c>
      <c r="AF232" s="54" t="str">
        <f ca="1">IF(OR(VLOOKUP($A232,Mitglieder!$D$24:$BG$323,AF$303)="",$G232=""),"",VLOOKUP($A232,Mitglieder!$D$24:$BG$323,AF$303))</f>
        <v/>
      </c>
      <c r="AG232" s="54" t="str">
        <f ca="1">IF(OR(VLOOKUP($A232,Mitglieder!$D$24:$BG$323,AG$303)="",$G232=""),"",VLOOKUP($A232,Mitglieder!$D$24:$BG$323,AG$303))</f>
        <v/>
      </c>
      <c r="AH232" s="54" t="str">
        <f ca="1">IF(OR(VLOOKUP($A232,Mitglieder!$D$24:$BG$323,AH$303)="",$G232=""),"",VLOOKUP($A232,Mitglieder!$D$24:$BG$323,AH$303))</f>
        <v/>
      </c>
      <c r="AI232" s="54" t="str">
        <f ca="1">IF(OR(VLOOKUP($A232,Mitglieder!$D$24:$BG$323,AI$303)="",$G232=""),"",VLOOKUP($A232,Mitglieder!$D$24:$BG$323,AI$303))</f>
        <v/>
      </c>
      <c r="AJ232" s="54" t="str">
        <f ca="1">IF(OR(VLOOKUP($A232,Mitglieder!$D$24:$BG$323,AJ$303)="",$G232=""),"",VLOOKUP($A232,Mitglieder!$D$24:$BG$323,AJ$303))</f>
        <v/>
      </c>
      <c r="AK232" s="54" t="str">
        <f ca="1">IF(OR(VLOOKUP($A232,Mitglieder!$D$24:$BG$323,AK$303)="",$G232=""),"",VLOOKUP($A232,Mitglieder!$D$24:$BG$323,AK$303))</f>
        <v/>
      </c>
      <c r="AL232" s="54" t="str">
        <f ca="1">IF(OR(VLOOKUP($A232,Mitglieder!$D$24:$BG$323,AL$303)="",$G232=""),"",VLOOKUP($A232,Mitglieder!$D$24:$BG$323,AL$303))</f>
        <v/>
      </c>
      <c r="AM232" s="42" t="str">
        <f ca="1">IF($G232="","",VLOOKUP($A232,Mitglieder!$D$24:$BG$323,AM$303))</f>
        <v/>
      </c>
      <c r="AN232" s="54" t="str">
        <f ca="1">IF(OR(VLOOKUP($A232,Mitglieder!$D$24:$BG$323,AN$303)="",$G232=""),"",VLOOKUP($A232,Mitglieder!$D$24:$BG$323,AN$303))</f>
        <v/>
      </c>
      <c r="AO232" s="43" t="str">
        <f ca="1">IF($G232="","",TEXT(VLOOKUP($A232,Mitglieder!$D$24:$BG$323,AO$303),"TT.MM.JJJJ"))</f>
        <v/>
      </c>
      <c r="AP232" s="42" t="str">
        <f ca="1">IF($G232="","",VLOOKUP($A232,Mitglieder!$D$24:$BG$323,AP$303))</f>
        <v/>
      </c>
      <c r="AQ232" s="45" t="str">
        <f ca="1">IF($G232="","",TEXT(VLOOKUP($A232,Mitglieder!$D$24:$BG$323,AQ$303),"0.00"))</f>
        <v/>
      </c>
      <c r="AR232" s="54" t="str">
        <f ca="1">IF(OR(VLOOKUP($A232,Mitglieder!$D$24:$BG$323,AR$303)="",$G232=""),"",VLOOKUP($A232,Mitglieder!$D$24:$BG$323,AR$303))</f>
        <v/>
      </c>
      <c r="AS232" s="45" t="str">
        <f ca="1">IF($G232="","",TEXT(VLOOKUP($A232,Mitglieder!$D$24:$BG$323,AS$303),"0.00"))</f>
        <v/>
      </c>
      <c r="AT232" s="54" t="str">
        <f ca="1">IF(OR(VLOOKUP($A232,Mitglieder!$D$24:$BG$323,AT$303)="",$G232=""),"",VLOOKUP($A232,Mitglieder!$D$24:$BG$323,AT$303))</f>
        <v/>
      </c>
      <c r="AU232" s="45" t="str">
        <f ca="1">IF($G232="","",TEXT(VLOOKUP($A232,Mitglieder!$D$24:$BG$323,AU$303),"0.00"))</f>
        <v/>
      </c>
      <c r="AV232" s="45" t="str">
        <f ca="1">IF($G232="","",TEXT(VLOOKUP($A232,Mitglieder!$D$24:$BG$323,AV$303),"0.00"))</f>
        <v/>
      </c>
      <c r="AW232" s="42" t="str">
        <f ca="1">IF($G232="","",VLOOKUP($A232,Mitglieder!$D$24:$BG$323,AW$303))</f>
        <v/>
      </c>
      <c r="AX232" s="54" t="str">
        <f ca="1">IF(OR(VLOOKUP($A232,Mitglieder!$D$24:$BG$323,AX$303)="",$G232=""),"",VLOOKUP($A232,Mitglieder!$D$24:$BG$323,AX$303))</f>
        <v/>
      </c>
      <c r="AY232" s="75" t="str">
        <f t="shared" ca="1" si="6"/>
        <v/>
      </c>
      <c r="AZ232" s="43" t="str">
        <f ca="1">IF($G232="","",TEXT(VLOOKUP($A232,Mitglieder!$C$24:$BG$323,AZ$303),"TT.MM.JJJJ"))</f>
        <v/>
      </c>
      <c r="BA232" s="43" t="str">
        <f ca="1">IF($G232="","",TEXT(VLOOKUP($A232,Mitglieder!$C$24:$BG$323,BA$303),"TT.MM.JJJJ"))</f>
        <v/>
      </c>
      <c r="BB232" s="43" t="str">
        <f ca="1">IF($G232="","",TEXT(VLOOKUP($A232,Mitglieder!$C$24:$BG$323,BB$303),"TT.MM.JJJJ"))</f>
        <v/>
      </c>
      <c r="BC232" s="43" t="str">
        <f ca="1">IF($G232="","",TEXT(VLOOKUP($A232,Mitglieder!$C$24:$BG$323,BC$303),"TT.MM.JJJJ"))</f>
        <v/>
      </c>
      <c r="BD232" s="75" t="str">
        <f t="shared" ca="1" si="7"/>
        <v/>
      </c>
      <c r="BE232" s="42" t="str">
        <f ca="1">IF($G232="","",VLOOKUP($A232,Mitglieder!$D$24:$BG$323,BE$303))</f>
        <v/>
      </c>
      <c r="BF232" s="42" t="str">
        <f ca="1">IF($G232="","",VLOOKUP($A232,Mitglieder!$D$24:$BG$323,BF$303))</f>
        <v/>
      </c>
      <c r="BH232" s="75" t="str">
        <f ca="1">IF(G232="","",AY232+'Details Verein'!$D$25)</f>
        <v/>
      </c>
    </row>
    <row r="233" spans="1:60" x14ac:dyDescent="0.35">
      <c r="A233" s="42">
        <v>233</v>
      </c>
      <c r="B233" s="42"/>
      <c r="C233" s="42">
        <f ca="1">VLOOKUP($A233,Mitglieder!$D$24:$BA$323,C$303)</f>
        <v>1.0299999999999967</v>
      </c>
      <c r="D233" s="42"/>
      <c r="E233" s="42" t="str">
        <f ca="1">IF($G233="","",VLOOKUP($A233,Mitglieder!$D$24:$BG$323,E$303))</f>
        <v/>
      </c>
      <c r="F233" s="54" t="str">
        <f ca="1">IF(OR(VLOOKUP($A233,Mitglieder!$D$24:$BG$323,F$303)="",$G233=""),"",VLOOKUP($A233,Mitglieder!$D$24:$BG$323,F$303))</f>
        <v/>
      </c>
      <c r="G233" s="72" t="str">
        <f ca="1">IF(C233/ROUND(C233,0)=1,VLOOKUP($A233,Mitglieder!$D$24:$BA$323,G$303),"")</f>
        <v/>
      </c>
      <c r="H233" s="42" t="str">
        <f ca="1">IF($G233="","",VLOOKUP($A233,Mitglieder!$D$24:$BG$323,H$303))</f>
        <v/>
      </c>
      <c r="I233" s="54" t="str">
        <f ca="1">IF(OR(VLOOKUP($A233,Mitglieder!$D$24:$BG$323,I$303)="",$G233=""),"",VLOOKUP($A233,Mitglieder!$D$24:$BG$323,I$303))</f>
        <v/>
      </c>
      <c r="J233" s="42" t="str">
        <f ca="1">IF($G233="","",VLOOKUP($A233,Mitglieder!$D$24:$BG$323,J$303))</f>
        <v/>
      </c>
      <c r="K233" s="54" t="str">
        <f ca="1">IF(OR(VLOOKUP($A233,Mitglieder!$D$24:$BG$323,K$303)="",$G233=""),"",VLOOKUP($A233,Mitglieder!$D$24:$BG$323,K$303))</f>
        <v/>
      </c>
      <c r="L233" s="42" t="str">
        <f ca="1">IF($G233="","",VLOOKUP($A233,Mitglieder!$D$24:$BG$323,L$303))</f>
        <v/>
      </c>
      <c r="M233" s="42" t="str">
        <f ca="1">IF($G233="","",VLOOKUP($A233,Mitglieder!$D$24:$BG$323,M$303))</f>
        <v/>
      </c>
      <c r="N233" s="42" t="str">
        <f ca="1">IF($G233="","",VLOOKUP($A233,Mitglieder!$D$24:$BG$323,N$303))</f>
        <v/>
      </c>
      <c r="O233" s="42" t="str">
        <f ca="1">IF($G233="","",VLOOKUP($A233,Mitglieder!$D$24:$BG$323,O$303))</f>
        <v/>
      </c>
      <c r="P233" s="42" t="str">
        <f ca="1">IF($G233="","",VLOOKUP($A233,Mitglieder!$D$24:$BG$323,P$303))</f>
        <v/>
      </c>
      <c r="Q233" s="42" t="str">
        <f ca="1">IF($G233="","",VLOOKUP($A233,Mitglieder!$D$24:$BG$323,Q$303))</f>
        <v/>
      </c>
      <c r="R233" s="54" t="str">
        <f ca="1">IF(OR(VLOOKUP($A233,Mitglieder!$D$24:$BG$323,R$303)="",$G233=""),"",VLOOKUP($A233,Mitglieder!$D$24:$BG$323,R$303))</f>
        <v/>
      </c>
      <c r="S233" s="43" t="str">
        <f ca="1">IF($G233="","",TEXT(VLOOKUP($A233,Mitglieder!$D$24:$BG$323,S$303),"TT.MM.JJJJ"))</f>
        <v/>
      </c>
      <c r="T233" s="43" t="str">
        <f ca="1">IF($G233="","",TEXT(VLOOKUP($A233,Mitglieder!$D$24:$BG$323,T$303),"TT.MM.JJJJ"))</f>
        <v/>
      </c>
      <c r="U233" s="43" t="str">
        <f ca="1">IF($G233="","",TEXT(VLOOKUP($A233,Mitglieder!$D$24:$BG$323,U$303),"TT.MM.JJJJ"))</f>
        <v/>
      </c>
      <c r="V233" s="54" t="str">
        <f ca="1">IF(OR(VLOOKUP($A233,Mitglieder!$D$24:$BG$323,V$303)="",$G233=""),"",VLOOKUP($A233,Mitglieder!$D$24:$BG$323,V$303))</f>
        <v/>
      </c>
      <c r="W233" s="54" t="str">
        <f ca="1">IF(OR(VLOOKUP($A233,Mitglieder!$D$24:$BG$323,W$303)="",$G233=""),"",VLOOKUP($A233,Mitglieder!$D$24:$BG$323,W$303))</f>
        <v/>
      </c>
      <c r="X233" s="54" t="str">
        <f ca="1">IF(OR(VLOOKUP($A233,Mitglieder!$D$24:$BG$323,X$303)="",$G233=""),"",VLOOKUP($A233,Mitglieder!$D$24:$BG$323,X$303))</f>
        <v/>
      </c>
      <c r="Y233" s="54" t="str">
        <f ca="1">IF(OR(VLOOKUP($A233,Mitglieder!$D$24:$BG$323,Y$303)="",$G233=""),"",VLOOKUP($A233,Mitglieder!$D$24:$BG$323,Y$303))</f>
        <v/>
      </c>
      <c r="Z233" s="54" t="str">
        <f ca="1">IF(OR(VLOOKUP($A233,Mitglieder!$D$24:$BG$323,Z$303)="",$G233=""),"",VLOOKUP($A233,Mitglieder!$D$24:$BG$323,Z$303))</f>
        <v/>
      </c>
      <c r="AA233" s="54" t="str">
        <f ca="1">IF(OR(VLOOKUP($A233,Mitglieder!$D$24:$BG$323,AA$303)="",$G233=""),"",VLOOKUP($A233,Mitglieder!$D$24:$BG$323,AA$303))</f>
        <v/>
      </c>
      <c r="AB233" s="54" t="str">
        <f ca="1">IF(OR(VLOOKUP($A233,Mitglieder!$D$24:$BG$323,AB$303)="",$G233=""),"",VLOOKUP($A233,Mitglieder!$D$24:$BG$323,AB$303))</f>
        <v/>
      </c>
      <c r="AC233" s="54" t="str">
        <f ca="1">IF(OR(VLOOKUP($A233,Mitglieder!$D$24:$BG$323,AC$303)="",$G233=""),"",VLOOKUP($A233,Mitglieder!$D$24:$BG$323,AC$303))</f>
        <v/>
      </c>
      <c r="AD233" s="54" t="str">
        <f ca="1">IF(OR(VLOOKUP($A233,Mitglieder!$D$24:$BG$323,AD$303)="",$G233=""),"",VLOOKUP($A233,Mitglieder!$D$24:$BG$323,AD$303))</f>
        <v/>
      </c>
      <c r="AE233" s="54" t="str">
        <f ca="1">IF(OR(VLOOKUP($A233,Mitglieder!$D$24:$BG$323,AE$303)="",$G233=""),"",VLOOKUP($A233,Mitglieder!$D$24:$BG$323,AE$303))</f>
        <v/>
      </c>
      <c r="AF233" s="54" t="str">
        <f ca="1">IF(OR(VLOOKUP($A233,Mitglieder!$D$24:$BG$323,AF$303)="",$G233=""),"",VLOOKUP($A233,Mitglieder!$D$24:$BG$323,AF$303))</f>
        <v/>
      </c>
      <c r="AG233" s="54" t="str">
        <f ca="1">IF(OR(VLOOKUP($A233,Mitglieder!$D$24:$BG$323,AG$303)="",$G233=""),"",VLOOKUP($A233,Mitglieder!$D$24:$BG$323,AG$303))</f>
        <v/>
      </c>
      <c r="AH233" s="54" t="str">
        <f ca="1">IF(OR(VLOOKUP($A233,Mitglieder!$D$24:$BG$323,AH$303)="",$G233=""),"",VLOOKUP($A233,Mitglieder!$D$24:$BG$323,AH$303))</f>
        <v/>
      </c>
      <c r="AI233" s="54" t="str">
        <f ca="1">IF(OR(VLOOKUP($A233,Mitglieder!$D$24:$BG$323,AI$303)="",$G233=""),"",VLOOKUP($A233,Mitglieder!$D$24:$BG$323,AI$303))</f>
        <v/>
      </c>
      <c r="AJ233" s="54" t="str">
        <f ca="1">IF(OR(VLOOKUP($A233,Mitglieder!$D$24:$BG$323,AJ$303)="",$G233=""),"",VLOOKUP($A233,Mitglieder!$D$24:$BG$323,AJ$303))</f>
        <v/>
      </c>
      <c r="AK233" s="54" t="str">
        <f ca="1">IF(OR(VLOOKUP($A233,Mitglieder!$D$24:$BG$323,AK$303)="",$G233=""),"",VLOOKUP($A233,Mitglieder!$D$24:$BG$323,AK$303))</f>
        <v/>
      </c>
      <c r="AL233" s="54" t="str">
        <f ca="1">IF(OR(VLOOKUP($A233,Mitglieder!$D$24:$BG$323,AL$303)="",$G233=""),"",VLOOKUP($A233,Mitglieder!$D$24:$BG$323,AL$303))</f>
        <v/>
      </c>
      <c r="AM233" s="42" t="str">
        <f ca="1">IF($G233="","",VLOOKUP($A233,Mitglieder!$D$24:$BG$323,AM$303))</f>
        <v/>
      </c>
      <c r="AN233" s="54" t="str">
        <f ca="1">IF(OR(VLOOKUP($A233,Mitglieder!$D$24:$BG$323,AN$303)="",$G233=""),"",VLOOKUP($A233,Mitglieder!$D$24:$BG$323,AN$303))</f>
        <v/>
      </c>
      <c r="AO233" s="43" t="str">
        <f ca="1">IF($G233="","",TEXT(VLOOKUP($A233,Mitglieder!$D$24:$BG$323,AO$303),"TT.MM.JJJJ"))</f>
        <v/>
      </c>
      <c r="AP233" s="42" t="str">
        <f ca="1">IF($G233="","",VLOOKUP($A233,Mitglieder!$D$24:$BG$323,AP$303))</f>
        <v/>
      </c>
      <c r="AQ233" s="45" t="str">
        <f ca="1">IF($G233="","",TEXT(VLOOKUP($A233,Mitglieder!$D$24:$BG$323,AQ$303),"0.00"))</f>
        <v/>
      </c>
      <c r="AR233" s="54" t="str">
        <f ca="1">IF(OR(VLOOKUP($A233,Mitglieder!$D$24:$BG$323,AR$303)="",$G233=""),"",VLOOKUP($A233,Mitglieder!$D$24:$BG$323,AR$303))</f>
        <v/>
      </c>
      <c r="AS233" s="45" t="str">
        <f ca="1">IF($G233="","",TEXT(VLOOKUP($A233,Mitglieder!$D$24:$BG$323,AS$303),"0.00"))</f>
        <v/>
      </c>
      <c r="AT233" s="54" t="str">
        <f ca="1">IF(OR(VLOOKUP($A233,Mitglieder!$D$24:$BG$323,AT$303)="",$G233=""),"",VLOOKUP($A233,Mitglieder!$D$24:$BG$323,AT$303))</f>
        <v/>
      </c>
      <c r="AU233" s="45" t="str">
        <f ca="1">IF($G233="","",TEXT(VLOOKUP($A233,Mitglieder!$D$24:$BG$323,AU$303),"0.00"))</f>
        <v/>
      </c>
      <c r="AV233" s="45" t="str">
        <f ca="1">IF($G233="","",TEXT(VLOOKUP($A233,Mitglieder!$D$24:$BG$323,AV$303),"0.00"))</f>
        <v/>
      </c>
      <c r="AW233" s="42" t="str">
        <f ca="1">IF($G233="","",VLOOKUP($A233,Mitglieder!$D$24:$BG$323,AW$303))</f>
        <v/>
      </c>
      <c r="AX233" s="54" t="str">
        <f ca="1">IF(OR(VLOOKUP($A233,Mitglieder!$D$24:$BG$323,AX$303)="",$G233=""),"",VLOOKUP($A233,Mitglieder!$D$24:$BG$323,AX$303))</f>
        <v/>
      </c>
      <c r="AY233" s="75" t="str">
        <f t="shared" ca="1" si="6"/>
        <v/>
      </c>
      <c r="AZ233" s="43" t="str">
        <f ca="1">IF($G233="","",TEXT(VLOOKUP($A233,Mitglieder!$C$24:$BG$323,AZ$303),"TT.MM.JJJJ"))</f>
        <v/>
      </c>
      <c r="BA233" s="43" t="str">
        <f ca="1">IF($G233="","",TEXT(VLOOKUP($A233,Mitglieder!$C$24:$BG$323,BA$303),"TT.MM.JJJJ"))</f>
        <v/>
      </c>
      <c r="BB233" s="43" t="str">
        <f ca="1">IF($G233="","",TEXT(VLOOKUP($A233,Mitglieder!$C$24:$BG$323,BB$303),"TT.MM.JJJJ"))</f>
        <v/>
      </c>
      <c r="BC233" s="43" t="str">
        <f ca="1">IF($G233="","",TEXT(VLOOKUP($A233,Mitglieder!$C$24:$BG$323,BC$303),"TT.MM.JJJJ"))</f>
        <v/>
      </c>
      <c r="BD233" s="75" t="str">
        <f t="shared" ca="1" si="7"/>
        <v/>
      </c>
      <c r="BE233" s="42" t="str">
        <f ca="1">IF($G233="","",VLOOKUP($A233,Mitglieder!$D$24:$BG$323,BE$303))</f>
        <v/>
      </c>
      <c r="BF233" s="42" t="str">
        <f ca="1">IF($G233="","",VLOOKUP($A233,Mitglieder!$D$24:$BG$323,BF$303))</f>
        <v/>
      </c>
      <c r="BH233" s="75" t="str">
        <f ca="1">IF(G233="","",AY233+'Details Verein'!$D$25)</f>
        <v/>
      </c>
    </row>
    <row r="234" spans="1:60" x14ac:dyDescent="0.35">
      <c r="A234" s="42">
        <v>234</v>
      </c>
      <c r="B234" s="42"/>
      <c r="C234" s="42">
        <f ca="1">VLOOKUP($A234,Mitglieder!$D$24:$BA$323,C$303)</f>
        <v>1.0299999999999967</v>
      </c>
      <c r="D234" s="42"/>
      <c r="E234" s="42" t="str">
        <f ca="1">IF($G234="","",VLOOKUP($A234,Mitglieder!$D$24:$BG$323,E$303))</f>
        <v/>
      </c>
      <c r="F234" s="54" t="str">
        <f ca="1">IF(OR(VLOOKUP($A234,Mitglieder!$D$24:$BG$323,F$303)="",$G234=""),"",VLOOKUP($A234,Mitglieder!$D$24:$BG$323,F$303))</f>
        <v/>
      </c>
      <c r="G234" s="72" t="str">
        <f ca="1">IF(C234/ROUND(C234,0)=1,VLOOKUP($A234,Mitglieder!$D$24:$BA$323,G$303),"")</f>
        <v/>
      </c>
      <c r="H234" s="42" t="str">
        <f ca="1">IF($G234="","",VLOOKUP($A234,Mitglieder!$D$24:$BG$323,H$303))</f>
        <v/>
      </c>
      <c r="I234" s="54" t="str">
        <f ca="1">IF(OR(VLOOKUP($A234,Mitglieder!$D$24:$BG$323,I$303)="",$G234=""),"",VLOOKUP($A234,Mitglieder!$D$24:$BG$323,I$303))</f>
        <v/>
      </c>
      <c r="J234" s="42" t="str">
        <f ca="1">IF($G234="","",VLOOKUP($A234,Mitglieder!$D$24:$BG$323,J$303))</f>
        <v/>
      </c>
      <c r="K234" s="54" t="str">
        <f ca="1">IF(OR(VLOOKUP($A234,Mitglieder!$D$24:$BG$323,K$303)="",$G234=""),"",VLOOKUP($A234,Mitglieder!$D$24:$BG$323,K$303))</f>
        <v/>
      </c>
      <c r="L234" s="42" t="str">
        <f ca="1">IF($G234="","",VLOOKUP($A234,Mitglieder!$D$24:$BG$323,L$303))</f>
        <v/>
      </c>
      <c r="M234" s="42" t="str">
        <f ca="1">IF($G234="","",VLOOKUP($A234,Mitglieder!$D$24:$BG$323,M$303))</f>
        <v/>
      </c>
      <c r="N234" s="42" t="str">
        <f ca="1">IF($G234="","",VLOOKUP($A234,Mitglieder!$D$24:$BG$323,N$303))</f>
        <v/>
      </c>
      <c r="O234" s="42" t="str">
        <f ca="1">IF($G234="","",VLOOKUP($A234,Mitglieder!$D$24:$BG$323,O$303))</f>
        <v/>
      </c>
      <c r="P234" s="42" t="str">
        <f ca="1">IF($G234="","",VLOOKUP($A234,Mitglieder!$D$24:$BG$323,P$303))</f>
        <v/>
      </c>
      <c r="Q234" s="42" t="str">
        <f ca="1">IF($G234="","",VLOOKUP($A234,Mitglieder!$D$24:$BG$323,Q$303))</f>
        <v/>
      </c>
      <c r="R234" s="54" t="str">
        <f ca="1">IF(OR(VLOOKUP($A234,Mitglieder!$D$24:$BG$323,R$303)="",$G234=""),"",VLOOKUP($A234,Mitglieder!$D$24:$BG$323,R$303))</f>
        <v/>
      </c>
      <c r="S234" s="43" t="str">
        <f ca="1">IF($G234="","",TEXT(VLOOKUP($A234,Mitglieder!$D$24:$BG$323,S$303),"TT.MM.JJJJ"))</f>
        <v/>
      </c>
      <c r="T234" s="43" t="str">
        <f ca="1">IF($G234="","",TEXT(VLOOKUP($A234,Mitglieder!$D$24:$BG$323,T$303),"TT.MM.JJJJ"))</f>
        <v/>
      </c>
      <c r="U234" s="43" t="str">
        <f ca="1">IF($G234="","",TEXT(VLOOKUP($A234,Mitglieder!$D$24:$BG$323,U$303),"TT.MM.JJJJ"))</f>
        <v/>
      </c>
      <c r="V234" s="54" t="str">
        <f ca="1">IF(OR(VLOOKUP($A234,Mitglieder!$D$24:$BG$323,V$303)="",$G234=""),"",VLOOKUP($A234,Mitglieder!$D$24:$BG$323,V$303))</f>
        <v/>
      </c>
      <c r="W234" s="54" t="str">
        <f ca="1">IF(OR(VLOOKUP($A234,Mitglieder!$D$24:$BG$323,W$303)="",$G234=""),"",VLOOKUP($A234,Mitglieder!$D$24:$BG$323,W$303))</f>
        <v/>
      </c>
      <c r="X234" s="54" t="str">
        <f ca="1">IF(OR(VLOOKUP($A234,Mitglieder!$D$24:$BG$323,X$303)="",$G234=""),"",VLOOKUP($A234,Mitglieder!$D$24:$BG$323,X$303))</f>
        <v/>
      </c>
      <c r="Y234" s="54" t="str">
        <f ca="1">IF(OR(VLOOKUP($A234,Mitglieder!$D$24:$BG$323,Y$303)="",$G234=""),"",VLOOKUP($A234,Mitglieder!$D$24:$BG$323,Y$303))</f>
        <v/>
      </c>
      <c r="Z234" s="54" t="str">
        <f ca="1">IF(OR(VLOOKUP($A234,Mitglieder!$D$24:$BG$323,Z$303)="",$G234=""),"",VLOOKUP($A234,Mitglieder!$D$24:$BG$323,Z$303))</f>
        <v/>
      </c>
      <c r="AA234" s="54" t="str">
        <f ca="1">IF(OR(VLOOKUP($A234,Mitglieder!$D$24:$BG$323,AA$303)="",$G234=""),"",VLOOKUP($A234,Mitglieder!$D$24:$BG$323,AA$303))</f>
        <v/>
      </c>
      <c r="AB234" s="54" t="str">
        <f ca="1">IF(OR(VLOOKUP($A234,Mitglieder!$D$24:$BG$323,AB$303)="",$G234=""),"",VLOOKUP($A234,Mitglieder!$D$24:$BG$323,AB$303))</f>
        <v/>
      </c>
      <c r="AC234" s="54" t="str">
        <f ca="1">IF(OR(VLOOKUP($A234,Mitglieder!$D$24:$BG$323,AC$303)="",$G234=""),"",VLOOKUP($A234,Mitglieder!$D$24:$BG$323,AC$303))</f>
        <v/>
      </c>
      <c r="AD234" s="54" t="str">
        <f ca="1">IF(OR(VLOOKUP($A234,Mitglieder!$D$24:$BG$323,AD$303)="",$G234=""),"",VLOOKUP($A234,Mitglieder!$D$24:$BG$323,AD$303))</f>
        <v/>
      </c>
      <c r="AE234" s="54" t="str">
        <f ca="1">IF(OR(VLOOKUP($A234,Mitglieder!$D$24:$BG$323,AE$303)="",$G234=""),"",VLOOKUP($A234,Mitglieder!$D$24:$BG$323,AE$303))</f>
        <v/>
      </c>
      <c r="AF234" s="54" t="str">
        <f ca="1">IF(OR(VLOOKUP($A234,Mitglieder!$D$24:$BG$323,AF$303)="",$G234=""),"",VLOOKUP($A234,Mitglieder!$D$24:$BG$323,AF$303))</f>
        <v/>
      </c>
      <c r="AG234" s="54" t="str">
        <f ca="1">IF(OR(VLOOKUP($A234,Mitglieder!$D$24:$BG$323,AG$303)="",$G234=""),"",VLOOKUP($A234,Mitglieder!$D$24:$BG$323,AG$303))</f>
        <v/>
      </c>
      <c r="AH234" s="54" t="str">
        <f ca="1">IF(OR(VLOOKUP($A234,Mitglieder!$D$24:$BG$323,AH$303)="",$G234=""),"",VLOOKUP($A234,Mitglieder!$D$24:$BG$323,AH$303))</f>
        <v/>
      </c>
      <c r="AI234" s="54" t="str">
        <f ca="1">IF(OR(VLOOKUP($A234,Mitglieder!$D$24:$BG$323,AI$303)="",$G234=""),"",VLOOKUP($A234,Mitglieder!$D$24:$BG$323,AI$303))</f>
        <v/>
      </c>
      <c r="AJ234" s="54" t="str">
        <f ca="1">IF(OR(VLOOKUP($A234,Mitglieder!$D$24:$BG$323,AJ$303)="",$G234=""),"",VLOOKUP($A234,Mitglieder!$D$24:$BG$323,AJ$303))</f>
        <v/>
      </c>
      <c r="AK234" s="54" t="str">
        <f ca="1">IF(OR(VLOOKUP($A234,Mitglieder!$D$24:$BG$323,AK$303)="",$G234=""),"",VLOOKUP($A234,Mitglieder!$D$24:$BG$323,AK$303))</f>
        <v/>
      </c>
      <c r="AL234" s="54" t="str">
        <f ca="1">IF(OR(VLOOKUP($A234,Mitglieder!$D$24:$BG$323,AL$303)="",$G234=""),"",VLOOKUP($A234,Mitglieder!$D$24:$BG$323,AL$303))</f>
        <v/>
      </c>
      <c r="AM234" s="42" t="str">
        <f ca="1">IF($G234="","",VLOOKUP($A234,Mitglieder!$D$24:$BG$323,AM$303))</f>
        <v/>
      </c>
      <c r="AN234" s="54" t="str">
        <f ca="1">IF(OR(VLOOKUP($A234,Mitglieder!$D$24:$BG$323,AN$303)="",$G234=""),"",VLOOKUP($A234,Mitglieder!$D$24:$BG$323,AN$303))</f>
        <v/>
      </c>
      <c r="AO234" s="43" t="str">
        <f ca="1">IF($G234="","",TEXT(VLOOKUP($A234,Mitglieder!$D$24:$BG$323,AO$303),"TT.MM.JJJJ"))</f>
        <v/>
      </c>
      <c r="AP234" s="42" t="str">
        <f ca="1">IF($G234="","",VLOOKUP($A234,Mitglieder!$D$24:$BG$323,AP$303))</f>
        <v/>
      </c>
      <c r="AQ234" s="45" t="str">
        <f ca="1">IF($G234="","",TEXT(VLOOKUP($A234,Mitglieder!$D$24:$BG$323,AQ$303),"0.00"))</f>
        <v/>
      </c>
      <c r="AR234" s="54" t="str">
        <f ca="1">IF(OR(VLOOKUP($A234,Mitglieder!$D$24:$BG$323,AR$303)="",$G234=""),"",VLOOKUP($A234,Mitglieder!$D$24:$BG$323,AR$303))</f>
        <v/>
      </c>
      <c r="AS234" s="45" t="str">
        <f ca="1">IF($G234="","",TEXT(VLOOKUP($A234,Mitglieder!$D$24:$BG$323,AS$303),"0.00"))</f>
        <v/>
      </c>
      <c r="AT234" s="54" t="str">
        <f ca="1">IF(OR(VLOOKUP($A234,Mitglieder!$D$24:$BG$323,AT$303)="",$G234=""),"",VLOOKUP($A234,Mitglieder!$D$24:$BG$323,AT$303))</f>
        <v/>
      </c>
      <c r="AU234" s="45" t="str">
        <f ca="1">IF($G234="","",TEXT(VLOOKUP($A234,Mitglieder!$D$24:$BG$323,AU$303),"0.00"))</f>
        <v/>
      </c>
      <c r="AV234" s="45" t="str">
        <f ca="1">IF($G234="","",TEXT(VLOOKUP($A234,Mitglieder!$D$24:$BG$323,AV$303),"0.00"))</f>
        <v/>
      </c>
      <c r="AW234" s="42" t="str">
        <f ca="1">IF($G234="","",VLOOKUP($A234,Mitglieder!$D$24:$BG$323,AW$303))</f>
        <v/>
      </c>
      <c r="AX234" s="54" t="str">
        <f ca="1">IF(OR(VLOOKUP($A234,Mitglieder!$D$24:$BG$323,AX$303)="",$G234=""),"",VLOOKUP($A234,Mitglieder!$D$24:$BG$323,AX$303))</f>
        <v/>
      </c>
      <c r="AY234" s="75" t="str">
        <f t="shared" ca="1" si="6"/>
        <v/>
      </c>
      <c r="AZ234" s="43" t="str">
        <f ca="1">IF($G234="","",TEXT(VLOOKUP($A234,Mitglieder!$C$24:$BG$323,AZ$303),"TT.MM.JJJJ"))</f>
        <v/>
      </c>
      <c r="BA234" s="43" t="str">
        <f ca="1">IF($G234="","",TEXT(VLOOKUP($A234,Mitglieder!$C$24:$BG$323,BA$303),"TT.MM.JJJJ"))</f>
        <v/>
      </c>
      <c r="BB234" s="43" t="str">
        <f ca="1">IF($G234="","",TEXT(VLOOKUP($A234,Mitglieder!$C$24:$BG$323,BB$303),"TT.MM.JJJJ"))</f>
        <v/>
      </c>
      <c r="BC234" s="43" t="str">
        <f ca="1">IF($G234="","",TEXT(VLOOKUP($A234,Mitglieder!$C$24:$BG$323,BC$303),"TT.MM.JJJJ"))</f>
        <v/>
      </c>
      <c r="BD234" s="75" t="str">
        <f t="shared" ca="1" si="7"/>
        <v/>
      </c>
      <c r="BE234" s="42" t="str">
        <f ca="1">IF($G234="","",VLOOKUP($A234,Mitglieder!$D$24:$BG$323,BE$303))</f>
        <v/>
      </c>
      <c r="BF234" s="42" t="str">
        <f ca="1">IF($G234="","",VLOOKUP($A234,Mitglieder!$D$24:$BG$323,BF$303))</f>
        <v/>
      </c>
      <c r="BH234" s="75" t="str">
        <f ca="1">IF(G234="","",AY234+'Details Verein'!$D$25)</f>
        <v/>
      </c>
    </row>
    <row r="235" spans="1:60" x14ac:dyDescent="0.35">
      <c r="A235" s="42">
        <v>235</v>
      </c>
      <c r="B235" s="42"/>
      <c r="C235" s="42">
        <f ca="1">VLOOKUP($A235,Mitglieder!$D$24:$BA$323,C$303)</f>
        <v>1.0299999999999967</v>
      </c>
      <c r="D235" s="42"/>
      <c r="E235" s="42" t="str">
        <f ca="1">IF($G235="","",VLOOKUP($A235,Mitglieder!$D$24:$BG$323,E$303))</f>
        <v/>
      </c>
      <c r="F235" s="54" t="str">
        <f ca="1">IF(OR(VLOOKUP($A235,Mitglieder!$D$24:$BG$323,F$303)="",$G235=""),"",VLOOKUP($A235,Mitglieder!$D$24:$BG$323,F$303))</f>
        <v/>
      </c>
      <c r="G235" s="72" t="str">
        <f ca="1">IF(C235/ROUND(C235,0)=1,VLOOKUP($A235,Mitglieder!$D$24:$BA$323,G$303),"")</f>
        <v/>
      </c>
      <c r="H235" s="42" t="str">
        <f ca="1">IF($G235="","",VLOOKUP($A235,Mitglieder!$D$24:$BG$323,H$303))</f>
        <v/>
      </c>
      <c r="I235" s="54" t="str">
        <f ca="1">IF(OR(VLOOKUP($A235,Mitglieder!$D$24:$BG$323,I$303)="",$G235=""),"",VLOOKUP($A235,Mitglieder!$D$24:$BG$323,I$303))</f>
        <v/>
      </c>
      <c r="J235" s="42" t="str">
        <f ca="1">IF($G235="","",VLOOKUP($A235,Mitglieder!$D$24:$BG$323,J$303))</f>
        <v/>
      </c>
      <c r="K235" s="54" t="str">
        <f ca="1">IF(OR(VLOOKUP($A235,Mitglieder!$D$24:$BG$323,K$303)="",$G235=""),"",VLOOKUP($A235,Mitglieder!$D$24:$BG$323,K$303))</f>
        <v/>
      </c>
      <c r="L235" s="42" t="str">
        <f ca="1">IF($G235="","",VLOOKUP($A235,Mitglieder!$D$24:$BG$323,L$303))</f>
        <v/>
      </c>
      <c r="M235" s="42" t="str">
        <f ca="1">IF($G235="","",VLOOKUP($A235,Mitglieder!$D$24:$BG$323,M$303))</f>
        <v/>
      </c>
      <c r="N235" s="42" t="str">
        <f ca="1">IF($G235="","",VLOOKUP($A235,Mitglieder!$D$24:$BG$323,N$303))</f>
        <v/>
      </c>
      <c r="O235" s="42" t="str">
        <f ca="1">IF($G235="","",VLOOKUP($A235,Mitglieder!$D$24:$BG$323,O$303))</f>
        <v/>
      </c>
      <c r="P235" s="42" t="str">
        <f ca="1">IF($G235="","",VLOOKUP($A235,Mitglieder!$D$24:$BG$323,P$303))</f>
        <v/>
      </c>
      <c r="Q235" s="42" t="str">
        <f ca="1">IF($G235="","",VLOOKUP($A235,Mitglieder!$D$24:$BG$323,Q$303))</f>
        <v/>
      </c>
      <c r="R235" s="54" t="str">
        <f ca="1">IF(OR(VLOOKUP($A235,Mitglieder!$D$24:$BG$323,R$303)="",$G235=""),"",VLOOKUP($A235,Mitglieder!$D$24:$BG$323,R$303))</f>
        <v/>
      </c>
      <c r="S235" s="43" t="str">
        <f ca="1">IF($G235="","",TEXT(VLOOKUP($A235,Mitglieder!$D$24:$BG$323,S$303),"TT.MM.JJJJ"))</f>
        <v/>
      </c>
      <c r="T235" s="43" t="str">
        <f ca="1">IF($G235="","",TEXT(VLOOKUP($A235,Mitglieder!$D$24:$BG$323,T$303),"TT.MM.JJJJ"))</f>
        <v/>
      </c>
      <c r="U235" s="43" t="str">
        <f ca="1">IF($G235="","",TEXT(VLOOKUP($A235,Mitglieder!$D$24:$BG$323,U$303),"TT.MM.JJJJ"))</f>
        <v/>
      </c>
      <c r="V235" s="54" t="str">
        <f ca="1">IF(OR(VLOOKUP($A235,Mitglieder!$D$24:$BG$323,V$303)="",$G235=""),"",VLOOKUP($A235,Mitglieder!$D$24:$BG$323,V$303))</f>
        <v/>
      </c>
      <c r="W235" s="54" t="str">
        <f ca="1">IF(OR(VLOOKUP($A235,Mitglieder!$D$24:$BG$323,W$303)="",$G235=""),"",VLOOKUP($A235,Mitglieder!$D$24:$BG$323,W$303))</f>
        <v/>
      </c>
      <c r="X235" s="54" t="str">
        <f ca="1">IF(OR(VLOOKUP($A235,Mitglieder!$D$24:$BG$323,X$303)="",$G235=""),"",VLOOKUP($A235,Mitglieder!$D$24:$BG$323,X$303))</f>
        <v/>
      </c>
      <c r="Y235" s="54" t="str">
        <f ca="1">IF(OR(VLOOKUP($A235,Mitglieder!$D$24:$BG$323,Y$303)="",$G235=""),"",VLOOKUP($A235,Mitglieder!$D$24:$BG$323,Y$303))</f>
        <v/>
      </c>
      <c r="Z235" s="54" t="str">
        <f ca="1">IF(OR(VLOOKUP($A235,Mitglieder!$D$24:$BG$323,Z$303)="",$G235=""),"",VLOOKUP($A235,Mitglieder!$D$24:$BG$323,Z$303))</f>
        <v/>
      </c>
      <c r="AA235" s="54" t="str">
        <f ca="1">IF(OR(VLOOKUP($A235,Mitglieder!$D$24:$BG$323,AA$303)="",$G235=""),"",VLOOKUP($A235,Mitglieder!$D$24:$BG$323,AA$303))</f>
        <v/>
      </c>
      <c r="AB235" s="54" t="str">
        <f ca="1">IF(OR(VLOOKUP($A235,Mitglieder!$D$24:$BG$323,AB$303)="",$G235=""),"",VLOOKUP($A235,Mitglieder!$D$24:$BG$323,AB$303))</f>
        <v/>
      </c>
      <c r="AC235" s="54" t="str">
        <f ca="1">IF(OR(VLOOKUP($A235,Mitglieder!$D$24:$BG$323,AC$303)="",$G235=""),"",VLOOKUP($A235,Mitglieder!$D$24:$BG$323,AC$303))</f>
        <v/>
      </c>
      <c r="AD235" s="54" t="str">
        <f ca="1">IF(OR(VLOOKUP($A235,Mitglieder!$D$24:$BG$323,AD$303)="",$G235=""),"",VLOOKUP($A235,Mitglieder!$D$24:$BG$323,AD$303))</f>
        <v/>
      </c>
      <c r="AE235" s="54" t="str">
        <f ca="1">IF(OR(VLOOKUP($A235,Mitglieder!$D$24:$BG$323,AE$303)="",$G235=""),"",VLOOKUP($A235,Mitglieder!$D$24:$BG$323,AE$303))</f>
        <v/>
      </c>
      <c r="AF235" s="54" t="str">
        <f ca="1">IF(OR(VLOOKUP($A235,Mitglieder!$D$24:$BG$323,AF$303)="",$G235=""),"",VLOOKUP($A235,Mitglieder!$D$24:$BG$323,AF$303))</f>
        <v/>
      </c>
      <c r="AG235" s="54" t="str">
        <f ca="1">IF(OR(VLOOKUP($A235,Mitglieder!$D$24:$BG$323,AG$303)="",$G235=""),"",VLOOKUP($A235,Mitglieder!$D$24:$BG$323,AG$303))</f>
        <v/>
      </c>
      <c r="AH235" s="54" t="str">
        <f ca="1">IF(OR(VLOOKUP($A235,Mitglieder!$D$24:$BG$323,AH$303)="",$G235=""),"",VLOOKUP($A235,Mitglieder!$D$24:$BG$323,AH$303))</f>
        <v/>
      </c>
      <c r="AI235" s="54" t="str">
        <f ca="1">IF(OR(VLOOKUP($A235,Mitglieder!$D$24:$BG$323,AI$303)="",$G235=""),"",VLOOKUP($A235,Mitglieder!$D$24:$BG$323,AI$303))</f>
        <v/>
      </c>
      <c r="AJ235" s="54" t="str">
        <f ca="1">IF(OR(VLOOKUP($A235,Mitglieder!$D$24:$BG$323,AJ$303)="",$G235=""),"",VLOOKUP($A235,Mitglieder!$D$24:$BG$323,AJ$303))</f>
        <v/>
      </c>
      <c r="AK235" s="54" t="str">
        <f ca="1">IF(OR(VLOOKUP($A235,Mitglieder!$D$24:$BG$323,AK$303)="",$G235=""),"",VLOOKUP($A235,Mitglieder!$D$24:$BG$323,AK$303))</f>
        <v/>
      </c>
      <c r="AL235" s="54" t="str">
        <f ca="1">IF(OR(VLOOKUP($A235,Mitglieder!$D$24:$BG$323,AL$303)="",$G235=""),"",VLOOKUP($A235,Mitglieder!$D$24:$BG$323,AL$303))</f>
        <v/>
      </c>
      <c r="AM235" s="42" t="str">
        <f ca="1">IF($G235="","",VLOOKUP($A235,Mitglieder!$D$24:$BG$323,AM$303))</f>
        <v/>
      </c>
      <c r="AN235" s="54" t="str">
        <f ca="1">IF(OR(VLOOKUP($A235,Mitglieder!$D$24:$BG$323,AN$303)="",$G235=""),"",VLOOKUP($A235,Mitglieder!$D$24:$BG$323,AN$303))</f>
        <v/>
      </c>
      <c r="AO235" s="43" t="str">
        <f ca="1">IF($G235="","",TEXT(VLOOKUP($A235,Mitglieder!$D$24:$BG$323,AO$303),"TT.MM.JJJJ"))</f>
        <v/>
      </c>
      <c r="AP235" s="42" t="str">
        <f ca="1">IF($G235="","",VLOOKUP($A235,Mitglieder!$D$24:$BG$323,AP$303))</f>
        <v/>
      </c>
      <c r="AQ235" s="45" t="str">
        <f ca="1">IF($G235="","",TEXT(VLOOKUP($A235,Mitglieder!$D$24:$BG$323,AQ$303),"0.00"))</f>
        <v/>
      </c>
      <c r="AR235" s="54" t="str">
        <f ca="1">IF(OR(VLOOKUP($A235,Mitglieder!$D$24:$BG$323,AR$303)="",$G235=""),"",VLOOKUP($A235,Mitglieder!$D$24:$BG$323,AR$303))</f>
        <v/>
      </c>
      <c r="AS235" s="45" t="str">
        <f ca="1">IF($G235="","",TEXT(VLOOKUP($A235,Mitglieder!$D$24:$BG$323,AS$303),"0.00"))</f>
        <v/>
      </c>
      <c r="AT235" s="54" t="str">
        <f ca="1">IF(OR(VLOOKUP($A235,Mitglieder!$D$24:$BG$323,AT$303)="",$G235=""),"",VLOOKUP($A235,Mitglieder!$D$24:$BG$323,AT$303))</f>
        <v/>
      </c>
      <c r="AU235" s="45" t="str">
        <f ca="1">IF($G235="","",TEXT(VLOOKUP($A235,Mitglieder!$D$24:$BG$323,AU$303),"0.00"))</f>
        <v/>
      </c>
      <c r="AV235" s="45" t="str">
        <f ca="1">IF($G235="","",TEXT(VLOOKUP($A235,Mitglieder!$D$24:$BG$323,AV$303),"0.00"))</f>
        <v/>
      </c>
      <c r="AW235" s="42" t="str">
        <f ca="1">IF($G235="","",VLOOKUP($A235,Mitglieder!$D$24:$BG$323,AW$303))</f>
        <v/>
      </c>
      <c r="AX235" s="54" t="str">
        <f ca="1">IF(OR(VLOOKUP($A235,Mitglieder!$D$24:$BG$323,AX$303)="",$G235=""),"",VLOOKUP($A235,Mitglieder!$D$24:$BG$323,AX$303))</f>
        <v/>
      </c>
      <c r="AY235" s="75" t="str">
        <f t="shared" ca="1" si="6"/>
        <v/>
      </c>
      <c r="AZ235" s="43" t="str">
        <f ca="1">IF($G235="","",TEXT(VLOOKUP($A235,Mitglieder!$C$24:$BG$323,AZ$303),"TT.MM.JJJJ"))</f>
        <v/>
      </c>
      <c r="BA235" s="43" t="str">
        <f ca="1">IF($G235="","",TEXT(VLOOKUP($A235,Mitglieder!$C$24:$BG$323,BA$303),"TT.MM.JJJJ"))</f>
        <v/>
      </c>
      <c r="BB235" s="43" t="str">
        <f ca="1">IF($G235="","",TEXT(VLOOKUP($A235,Mitglieder!$C$24:$BG$323,BB$303),"TT.MM.JJJJ"))</f>
        <v/>
      </c>
      <c r="BC235" s="43" t="str">
        <f ca="1">IF($G235="","",TEXT(VLOOKUP($A235,Mitglieder!$C$24:$BG$323,BC$303),"TT.MM.JJJJ"))</f>
        <v/>
      </c>
      <c r="BD235" s="75" t="str">
        <f t="shared" ca="1" si="7"/>
        <v/>
      </c>
      <c r="BE235" s="42" t="str">
        <f ca="1">IF($G235="","",VLOOKUP($A235,Mitglieder!$D$24:$BG$323,BE$303))</f>
        <v/>
      </c>
      <c r="BF235" s="42" t="str">
        <f ca="1">IF($G235="","",VLOOKUP($A235,Mitglieder!$D$24:$BG$323,BF$303))</f>
        <v/>
      </c>
      <c r="BH235" s="75" t="str">
        <f ca="1">IF(G235="","",AY235+'Details Verein'!$D$25)</f>
        <v/>
      </c>
    </row>
    <row r="236" spans="1:60" x14ac:dyDescent="0.35">
      <c r="A236" s="42">
        <v>236</v>
      </c>
      <c r="B236" s="42"/>
      <c r="C236" s="42">
        <f ca="1">VLOOKUP($A236,Mitglieder!$D$24:$BA$323,C$303)</f>
        <v>1.0299999999999967</v>
      </c>
      <c r="D236" s="42"/>
      <c r="E236" s="42" t="str">
        <f ca="1">IF($G236="","",VLOOKUP($A236,Mitglieder!$D$24:$BG$323,E$303))</f>
        <v/>
      </c>
      <c r="F236" s="54" t="str">
        <f ca="1">IF(OR(VLOOKUP($A236,Mitglieder!$D$24:$BG$323,F$303)="",$G236=""),"",VLOOKUP($A236,Mitglieder!$D$24:$BG$323,F$303))</f>
        <v/>
      </c>
      <c r="G236" s="72" t="str">
        <f ca="1">IF(C236/ROUND(C236,0)=1,VLOOKUP($A236,Mitglieder!$D$24:$BA$323,G$303),"")</f>
        <v/>
      </c>
      <c r="H236" s="42" t="str">
        <f ca="1">IF($G236="","",VLOOKUP($A236,Mitglieder!$D$24:$BG$323,H$303))</f>
        <v/>
      </c>
      <c r="I236" s="54" t="str">
        <f ca="1">IF(OR(VLOOKUP($A236,Mitglieder!$D$24:$BG$323,I$303)="",$G236=""),"",VLOOKUP($A236,Mitglieder!$D$24:$BG$323,I$303))</f>
        <v/>
      </c>
      <c r="J236" s="42" t="str">
        <f ca="1">IF($G236="","",VLOOKUP($A236,Mitglieder!$D$24:$BG$323,J$303))</f>
        <v/>
      </c>
      <c r="K236" s="54" t="str">
        <f ca="1">IF(OR(VLOOKUP($A236,Mitglieder!$D$24:$BG$323,K$303)="",$G236=""),"",VLOOKUP($A236,Mitglieder!$D$24:$BG$323,K$303))</f>
        <v/>
      </c>
      <c r="L236" s="42" t="str">
        <f ca="1">IF($G236="","",VLOOKUP($A236,Mitglieder!$D$24:$BG$323,L$303))</f>
        <v/>
      </c>
      <c r="M236" s="42" t="str">
        <f ca="1">IF($G236="","",VLOOKUP($A236,Mitglieder!$D$24:$BG$323,M$303))</f>
        <v/>
      </c>
      <c r="N236" s="42" t="str">
        <f ca="1">IF($G236="","",VLOOKUP($A236,Mitglieder!$D$24:$BG$323,N$303))</f>
        <v/>
      </c>
      <c r="O236" s="42" t="str">
        <f ca="1">IF($G236="","",VLOOKUP($A236,Mitglieder!$D$24:$BG$323,O$303))</f>
        <v/>
      </c>
      <c r="P236" s="42" t="str">
        <f ca="1">IF($G236="","",VLOOKUP($A236,Mitglieder!$D$24:$BG$323,P$303))</f>
        <v/>
      </c>
      <c r="Q236" s="42" t="str">
        <f ca="1">IF($G236="","",VLOOKUP($A236,Mitglieder!$D$24:$BG$323,Q$303))</f>
        <v/>
      </c>
      <c r="R236" s="54" t="str">
        <f ca="1">IF(OR(VLOOKUP($A236,Mitglieder!$D$24:$BG$323,R$303)="",$G236=""),"",VLOOKUP($A236,Mitglieder!$D$24:$BG$323,R$303))</f>
        <v/>
      </c>
      <c r="S236" s="43" t="str">
        <f ca="1">IF($G236="","",TEXT(VLOOKUP($A236,Mitglieder!$D$24:$BG$323,S$303),"TT.MM.JJJJ"))</f>
        <v/>
      </c>
      <c r="T236" s="43" t="str">
        <f ca="1">IF($G236="","",TEXT(VLOOKUP($A236,Mitglieder!$D$24:$BG$323,T$303),"TT.MM.JJJJ"))</f>
        <v/>
      </c>
      <c r="U236" s="43" t="str">
        <f ca="1">IF($G236="","",TEXT(VLOOKUP($A236,Mitglieder!$D$24:$BG$323,U$303),"TT.MM.JJJJ"))</f>
        <v/>
      </c>
      <c r="V236" s="54" t="str">
        <f ca="1">IF(OR(VLOOKUP($A236,Mitglieder!$D$24:$BG$323,V$303)="",$G236=""),"",VLOOKUP($A236,Mitglieder!$D$24:$BG$323,V$303))</f>
        <v/>
      </c>
      <c r="W236" s="54" t="str">
        <f ca="1">IF(OR(VLOOKUP($A236,Mitglieder!$D$24:$BG$323,W$303)="",$G236=""),"",VLOOKUP($A236,Mitglieder!$D$24:$BG$323,W$303))</f>
        <v/>
      </c>
      <c r="X236" s="54" t="str">
        <f ca="1">IF(OR(VLOOKUP($A236,Mitglieder!$D$24:$BG$323,X$303)="",$G236=""),"",VLOOKUP($A236,Mitglieder!$D$24:$BG$323,X$303))</f>
        <v/>
      </c>
      <c r="Y236" s="54" t="str">
        <f ca="1">IF(OR(VLOOKUP($A236,Mitglieder!$D$24:$BG$323,Y$303)="",$G236=""),"",VLOOKUP($A236,Mitglieder!$D$24:$BG$323,Y$303))</f>
        <v/>
      </c>
      <c r="Z236" s="54" t="str">
        <f ca="1">IF(OR(VLOOKUP($A236,Mitglieder!$D$24:$BG$323,Z$303)="",$G236=""),"",VLOOKUP($A236,Mitglieder!$D$24:$BG$323,Z$303))</f>
        <v/>
      </c>
      <c r="AA236" s="54" t="str">
        <f ca="1">IF(OR(VLOOKUP($A236,Mitglieder!$D$24:$BG$323,AA$303)="",$G236=""),"",VLOOKUP($A236,Mitglieder!$D$24:$BG$323,AA$303))</f>
        <v/>
      </c>
      <c r="AB236" s="54" t="str">
        <f ca="1">IF(OR(VLOOKUP($A236,Mitglieder!$D$24:$BG$323,AB$303)="",$G236=""),"",VLOOKUP($A236,Mitglieder!$D$24:$BG$323,AB$303))</f>
        <v/>
      </c>
      <c r="AC236" s="54" t="str">
        <f ca="1">IF(OR(VLOOKUP($A236,Mitglieder!$D$24:$BG$323,AC$303)="",$G236=""),"",VLOOKUP($A236,Mitglieder!$D$24:$BG$323,AC$303))</f>
        <v/>
      </c>
      <c r="AD236" s="54" t="str">
        <f ca="1">IF(OR(VLOOKUP($A236,Mitglieder!$D$24:$BG$323,AD$303)="",$G236=""),"",VLOOKUP($A236,Mitglieder!$D$24:$BG$323,AD$303))</f>
        <v/>
      </c>
      <c r="AE236" s="54" t="str">
        <f ca="1">IF(OR(VLOOKUP($A236,Mitglieder!$D$24:$BG$323,AE$303)="",$G236=""),"",VLOOKUP($A236,Mitglieder!$D$24:$BG$323,AE$303))</f>
        <v/>
      </c>
      <c r="AF236" s="54" t="str">
        <f ca="1">IF(OR(VLOOKUP($A236,Mitglieder!$D$24:$BG$323,AF$303)="",$G236=""),"",VLOOKUP($A236,Mitglieder!$D$24:$BG$323,AF$303))</f>
        <v/>
      </c>
      <c r="AG236" s="54" t="str">
        <f ca="1">IF(OR(VLOOKUP($A236,Mitglieder!$D$24:$BG$323,AG$303)="",$G236=""),"",VLOOKUP($A236,Mitglieder!$D$24:$BG$323,AG$303))</f>
        <v/>
      </c>
      <c r="AH236" s="54" t="str">
        <f ca="1">IF(OR(VLOOKUP($A236,Mitglieder!$D$24:$BG$323,AH$303)="",$G236=""),"",VLOOKUP($A236,Mitglieder!$D$24:$BG$323,AH$303))</f>
        <v/>
      </c>
      <c r="AI236" s="54" t="str">
        <f ca="1">IF(OR(VLOOKUP($A236,Mitglieder!$D$24:$BG$323,AI$303)="",$G236=""),"",VLOOKUP($A236,Mitglieder!$D$24:$BG$323,AI$303))</f>
        <v/>
      </c>
      <c r="AJ236" s="54" t="str">
        <f ca="1">IF(OR(VLOOKUP($A236,Mitglieder!$D$24:$BG$323,AJ$303)="",$G236=""),"",VLOOKUP($A236,Mitglieder!$D$24:$BG$323,AJ$303))</f>
        <v/>
      </c>
      <c r="AK236" s="54" t="str">
        <f ca="1">IF(OR(VLOOKUP($A236,Mitglieder!$D$24:$BG$323,AK$303)="",$G236=""),"",VLOOKUP($A236,Mitglieder!$D$24:$BG$323,AK$303))</f>
        <v/>
      </c>
      <c r="AL236" s="54" t="str">
        <f ca="1">IF(OR(VLOOKUP($A236,Mitglieder!$D$24:$BG$323,AL$303)="",$G236=""),"",VLOOKUP($A236,Mitglieder!$D$24:$BG$323,AL$303))</f>
        <v/>
      </c>
      <c r="AM236" s="42" t="str">
        <f ca="1">IF($G236="","",VLOOKUP($A236,Mitglieder!$D$24:$BG$323,AM$303))</f>
        <v/>
      </c>
      <c r="AN236" s="54" t="str">
        <f ca="1">IF(OR(VLOOKUP($A236,Mitglieder!$D$24:$BG$323,AN$303)="",$G236=""),"",VLOOKUP($A236,Mitglieder!$D$24:$BG$323,AN$303))</f>
        <v/>
      </c>
      <c r="AO236" s="43" t="str">
        <f ca="1">IF($G236="","",TEXT(VLOOKUP($A236,Mitglieder!$D$24:$BG$323,AO$303),"TT.MM.JJJJ"))</f>
        <v/>
      </c>
      <c r="AP236" s="42" t="str">
        <f ca="1">IF($G236="","",VLOOKUP($A236,Mitglieder!$D$24:$BG$323,AP$303))</f>
        <v/>
      </c>
      <c r="AQ236" s="45" t="str">
        <f ca="1">IF($G236="","",TEXT(VLOOKUP($A236,Mitglieder!$D$24:$BG$323,AQ$303),"0.00"))</f>
        <v/>
      </c>
      <c r="AR236" s="54" t="str">
        <f ca="1">IF(OR(VLOOKUP($A236,Mitglieder!$D$24:$BG$323,AR$303)="",$G236=""),"",VLOOKUP($A236,Mitglieder!$D$24:$BG$323,AR$303))</f>
        <v/>
      </c>
      <c r="AS236" s="45" t="str">
        <f ca="1">IF($G236="","",TEXT(VLOOKUP($A236,Mitglieder!$D$24:$BG$323,AS$303),"0.00"))</f>
        <v/>
      </c>
      <c r="AT236" s="54" t="str">
        <f ca="1">IF(OR(VLOOKUP($A236,Mitglieder!$D$24:$BG$323,AT$303)="",$G236=""),"",VLOOKUP($A236,Mitglieder!$D$24:$BG$323,AT$303))</f>
        <v/>
      </c>
      <c r="AU236" s="45" t="str">
        <f ca="1">IF($G236="","",TEXT(VLOOKUP($A236,Mitglieder!$D$24:$BG$323,AU$303),"0.00"))</f>
        <v/>
      </c>
      <c r="AV236" s="45" t="str">
        <f ca="1">IF($G236="","",TEXT(VLOOKUP($A236,Mitglieder!$D$24:$BG$323,AV$303),"0.00"))</f>
        <v/>
      </c>
      <c r="AW236" s="42" t="str">
        <f ca="1">IF($G236="","",VLOOKUP($A236,Mitglieder!$D$24:$BG$323,AW$303))</f>
        <v/>
      </c>
      <c r="AX236" s="54" t="str">
        <f ca="1">IF(OR(VLOOKUP($A236,Mitglieder!$D$24:$BG$323,AX$303)="",$G236=""),"",VLOOKUP($A236,Mitglieder!$D$24:$BG$323,AX$303))</f>
        <v/>
      </c>
      <c r="AY236" s="75" t="str">
        <f t="shared" ca="1" si="6"/>
        <v/>
      </c>
      <c r="AZ236" s="43" t="str">
        <f ca="1">IF($G236="","",TEXT(VLOOKUP($A236,Mitglieder!$C$24:$BG$323,AZ$303),"TT.MM.JJJJ"))</f>
        <v/>
      </c>
      <c r="BA236" s="43" t="str">
        <f ca="1">IF($G236="","",TEXT(VLOOKUP($A236,Mitglieder!$C$24:$BG$323,BA$303),"TT.MM.JJJJ"))</f>
        <v/>
      </c>
      <c r="BB236" s="43" t="str">
        <f ca="1">IF($G236="","",TEXT(VLOOKUP($A236,Mitglieder!$C$24:$BG$323,BB$303),"TT.MM.JJJJ"))</f>
        <v/>
      </c>
      <c r="BC236" s="43" t="str">
        <f ca="1">IF($G236="","",TEXT(VLOOKUP($A236,Mitglieder!$C$24:$BG$323,BC$303),"TT.MM.JJJJ"))</f>
        <v/>
      </c>
      <c r="BD236" s="75" t="str">
        <f t="shared" ca="1" si="7"/>
        <v/>
      </c>
      <c r="BE236" s="42" t="str">
        <f ca="1">IF($G236="","",VLOOKUP($A236,Mitglieder!$D$24:$BG$323,BE$303))</f>
        <v/>
      </c>
      <c r="BF236" s="42" t="str">
        <f ca="1">IF($G236="","",VLOOKUP($A236,Mitglieder!$D$24:$BG$323,BF$303))</f>
        <v/>
      </c>
      <c r="BH236" s="75" t="str">
        <f ca="1">IF(G236="","",AY236+'Details Verein'!$D$25)</f>
        <v/>
      </c>
    </row>
    <row r="237" spans="1:60" x14ac:dyDescent="0.35">
      <c r="A237" s="42">
        <v>237</v>
      </c>
      <c r="B237" s="42"/>
      <c r="C237" s="42">
        <f ca="1">VLOOKUP($A237,Mitglieder!$D$24:$BA$323,C$303)</f>
        <v>1.0299999999999967</v>
      </c>
      <c r="D237" s="42"/>
      <c r="E237" s="42" t="str">
        <f ca="1">IF($G237="","",VLOOKUP($A237,Mitglieder!$D$24:$BG$323,E$303))</f>
        <v/>
      </c>
      <c r="F237" s="54" t="str">
        <f ca="1">IF(OR(VLOOKUP($A237,Mitglieder!$D$24:$BG$323,F$303)="",$G237=""),"",VLOOKUP($A237,Mitglieder!$D$24:$BG$323,F$303))</f>
        <v/>
      </c>
      <c r="G237" s="72" t="str">
        <f ca="1">IF(C237/ROUND(C237,0)=1,VLOOKUP($A237,Mitglieder!$D$24:$BA$323,G$303),"")</f>
        <v/>
      </c>
      <c r="H237" s="42" t="str">
        <f ca="1">IF($G237="","",VLOOKUP($A237,Mitglieder!$D$24:$BG$323,H$303))</f>
        <v/>
      </c>
      <c r="I237" s="54" t="str">
        <f ca="1">IF(OR(VLOOKUP($A237,Mitglieder!$D$24:$BG$323,I$303)="",$G237=""),"",VLOOKUP($A237,Mitglieder!$D$24:$BG$323,I$303))</f>
        <v/>
      </c>
      <c r="J237" s="42" t="str">
        <f ca="1">IF($G237="","",VLOOKUP($A237,Mitglieder!$D$24:$BG$323,J$303))</f>
        <v/>
      </c>
      <c r="K237" s="54" t="str">
        <f ca="1">IF(OR(VLOOKUP($A237,Mitglieder!$D$24:$BG$323,K$303)="",$G237=""),"",VLOOKUP($A237,Mitglieder!$D$24:$BG$323,K$303))</f>
        <v/>
      </c>
      <c r="L237" s="42" t="str">
        <f ca="1">IF($G237="","",VLOOKUP($A237,Mitglieder!$D$24:$BG$323,L$303))</f>
        <v/>
      </c>
      <c r="M237" s="42" t="str">
        <f ca="1">IF($G237="","",VLOOKUP($A237,Mitglieder!$D$24:$BG$323,M$303))</f>
        <v/>
      </c>
      <c r="N237" s="42" t="str">
        <f ca="1">IF($G237="","",VLOOKUP($A237,Mitglieder!$D$24:$BG$323,N$303))</f>
        <v/>
      </c>
      <c r="O237" s="42" t="str">
        <f ca="1">IF($G237="","",VLOOKUP($A237,Mitglieder!$D$24:$BG$323,O$303))</f>
        <v/>
      </c>
      <c r="P237" s="42" t="str">
        <f ca="1">IF($G237="","",VLOOKUP($A237,Mitglieder!$D$24:$BG$323,P$303))</f>
        <v/>
      </c>
      <c r="Q237" s="42" t="str">
        <f ca="1">IF($G237="","",VLOOKUP($A237,Mitglieder!$D$24:$BG$323,Q$303))</f>
        <v/>
      </c>
      <c r="R237" s="54" t="str">
        <f ca="1">IF(OR(VLOOKUP($A237,Mitglieder!$D$24:$BG$323,R$303)="",$G237=""),"",VLOOKUP($A237,Mitglieder!$D$24:$BG$323,R$303))</f>
        <v/>
      </c>
      <c r="S237" s="43" t="str">
        <f ca="1">IF($G237="","",TEXT(VLOOKUP($A237,Mitglieder!$D$24:$BG$323,S$303),"TT.MM.JJJJ"))</f>
        <v/>
      </c>
      <c r="T237" s="43" t="str">
        <f ca="1">IF($G237="","",TEXT(VLOOKUP($A237,Mitglieder!$D$24:$BG$323,T$303),"TT.MM.JJJJ"))</f>
        <v/>
      </c>
      <c r="U237" s="43" t="str">
        <f ca="1">IF($G237="","",TEXT(VLOOKUP($A237,Mitglieder!$D$24:$BG$323,U$303),"TT.MM.JJJJ"))</f>
        <v/>
      </c>
      <c r="V237" s="54" t="str">
        <f ca="1">IF(OR(VLOOKUP($A237,Mitglieder!$D$24:$BG$323,V$303)="",$G237=""),"",VLOOKUP($A237,Mitglieder!$D$24:$BG$323,V$303))</f>
        <v/>
      </c>
      <c r="W237" s="54" t="str">
        <f ca="1">IF(OR(VLOOKUP($A237,Mitglieder!$D$24:$BG$323,W$303)="",$G237=""),"",VLOOKUP($A237,Mitglieder!$D$24:$BG$323,W$303))</f>
        <v/>
      </c>
      <c r="X237" s="54" t="str">
        <f ca="1">IF(OR(VLOOKUP($A237,Mitglieder!$D$24:$BG$323,X$303)="",$G237=""),"",VLOOKUP($A237,Mitglieder!$D$24:$BG$323,X$303))</f>
        <v/>
      </c>
      <c r="Y237" s="54" t="str">
        <f ca="1">IF(OR(VLOOKUP($A237,Mitglieder!$D$24:$BG$323,Y$303)="",$G237=""),"",VLOOKUP($A237,Mitglieder!$D$24:$BG$323,Y$303))</f>
        <v/>
      </c>
      <c r="Z237" s="54" t="str">
        <f ca="1">IF(OR(VLOOKUP($A237,Mitglieder!$D$24:$BG$323,Z$303)="",$G237=""),"",VLOOKUP($A237,Mitglieder!$D$24:$BG$323,Z$303))</f>
        <v/>
      </c>
      <c r="AA237" s="54" t="str">
        <f ca="1">IF(OR(VLOOKUP($A237,Mitglieder!$D$24:$BG$323,AA$303)="",$G237=""),"",VLOOKUP($A237,Mitglieder!$D$24:$BG$323,AA$303))</f>
        <v/>
      </c>
      <c r="AB237" s="54" t="str">
        <f ca="1">IF(OR(VLOOKUP($A237,Mitglieder!$D$24:$BG$323,AB$303)="",$G237=""),"",VLOOKUP($A237,Mitglieder!$D$24:$BG$323,AB$303))</f>
        <v/>
      </c>
      <c r="AC237" s="54" t="str">
        <f ca="1">IF(OR(VLOOKUP($A237,Mitglieder!$D$24:$BG$323,AC$303)="",$G237=""),"",VLOOKUP($A237,Mitglieder!$D$24:$BG$323,AC$303))</f>
        <v/>
      </c>
      <c r="AD237" s="54" t="str">
        <f ca="1">IF(OR(VLOOKUP($A237,Mitglieder!$D$24:$BG$323,AD$303)="",$G237=""),"",VLOOKUP($A237,Mitglieder!$D$24:$BG$323,AD$303))</f>
        <v/>
      </c>
      <c r="AE237" s="54" t="str">
        <f ca="1">IF(OR(VLOOKUP($A237,Mitglieder!$D$24:$BG$323,AE$303)="",$G237=""),"",VLOOKUP($A237,Mitglieder!$D$24:$BG$323,AE$303))</f>
        <v/>
      </c>
      <c r="AF237" s="54" t="str">
        <f ca="1">IF(OR(VLOOKUP($A237,Mitglieder!$D$24:$BG$323,AF$303)="",$G237=""),"",VLOOKUP($A237,Mitglieder!$D$24:$BG$323,AF$303))</f>
        <v/>
      </c>
      <c r="AG237" s="54" t="str">
        <f ca="1">IF(OR(VLOOKUP($A237,Mitglieder!$D$24:$BG$323,AG$303)="",$G237=""),"",VLOOKUP($A237,Mitglieder!$D$24:$BG$323,AG$303))</f>
        <v/>
      </c>
      <c r="AH237" s="54" t="str">
        <f ca="1">IF(OR(VLOOKUP($A237,Mitglieder!$D$24:$BG$323,AH$303)="",$G237=""),"",VLOOKUP($A237,Mitglieder!$D$24:$BG$323,AH$303))</f>
        <v/>
      </c>
      <c r="AI237" s="54" t="str">
        <f ca="1">IF(OR(VLOOKUP($A237,Mitglieder!$D$24:$BG$323,AI$303)="",$G237=""),"",VLOOKUP($A237,Mitglieder!$D$24:$BG$323,AI$303))</f>
        <v/>
      </c>
      <c r="AJ237" s="54" t="str">
        <f ca="1">IF(OR(VLOOKUP($A237,Mitglieder!$D$24:$BG$323,AJ$303)="",$G237=""),"",VLOOKUP($A237,Mitglieder!$D$24:$BG$323,AJ$303))</f>
        <v/>
      </c>
      <c r="AK237" s="54" t="str">
        <f ca="1">IF(OR(VLOOKUP($A237,Mitglieder!$D$24:$BG$323,AK$303)="",$G237=""),"",VLOOKUP($A237,Mitglieder!$D$24:$BG$323,AK$303))</f>
        <v/>
      </c>
      <c r="AL237" s="54" t="str">
        <f ca="1">IF(OR(VLOOKUP($A237,Mitglieder!$D$24:$BG$323,AL$303)="",$G237=""),"",VLOOKUP($A237,Mitglieder!$D$24:$BG$323,AL$303))</f>
        <v/>
      </c>
      <c r="AM237" s="42" t="str">
        <f ca="1">IF($G237="","",VLOOKUP($A237,Mitglieder!$D$24:$BG$323,AM$303))</f>
        <v/>
      </c>
      <c r="AN237" s="54" t="str">
        <f ca="1">IF(OR(VLOOKUP($A237,Mitglieder!$D$24:$BG$323,AN$303)="",$G237=""),"",VLOOKUP($A237,Mitglieder!$D$24:$BG$323,AN$303))</f>
        <v/>
      </c>
      <c r="AO237" s="43" t="str">
        <f ca="1">IF($G237="","",TEXT(VLOOKUP($A237,Mitglieder!$D$24:$BG$323,AO$303),"TT.MM.JJJJ"))</f>
        <v/>
      </c>
      <c r="AP237" s="42" t="str">
        <f ca="1">IF($G237="","",VLOOKUP($A237,Mitglieder!$D$24:$BG$323,AP$303))</f>
        <v/>
      </c>
      <c r="AQ237" s="45" t="str">
        <f ca="1">IF($G237="","",TEXT(VLOOKUP($A237,Mitglieder!$D$24:$BG$323,AQ$303),"0.00"))</f>
        <v/>
      </c>
      <c r="AR237" s="54" t="str">
        <f ca="1">IF(OR(VLOOKUP($A237,Mitglieder!$D$24:$BG$323,AR$303)="",$G237=""),"",VLOOKUP($A237,Mitglieder!$D$24:$BG$323,AR$303))</f>
        <v/>
      </c>
      <c r="AS237" s="45" t="str">
        <f ca="1">IF($G237="","",TEXT(VLOOKUP($A237,Mitglieder!$D$24:$BG$323,AS$303),"0.00"))</f>
        <v/>
      </c>
      <c r="AT237" s="54" t="str">
        <f ca="1">IF(OR(VLOOKUP($A237,Mitglieder!$D$24:$BG$323,AT$303)="",$G237=""),"",VLOOKUP($A237,Mitglieder!$D$24:$BG$323,AT$303))</f>
        <v/>
      </c>
      <c r="AU237" s="45" t="str">
        <f ca="1">IF($G237="","",TEXT(VLOOKUP($A237,Mitglieder!$D$24:$BG$323,AU$303),"0.00"))</f>
        <v/>
      </c>
      <c r="AV237" s="45" t="str">
        <f ca="1">IF($G237="","",TEXT(VLOOKUP($A237,Mitglieder!$D$24:$BG$323,AV$303),"0.00"))</f>
        <v/>
      </c>
      <c r="AW237" s="42" t="str">
        <f ca="1">IF($G237="","",VLOOKUP($A237,Mitglieder!$D$24:$BG$323,AW$303))</f>
        <v/>
      </c>
      <c r="AX237" s="54" t="str">
        <f ca="1">IF(OR(VLOOKUP($A237,Mitglieder!$D$24:$BG$323,AX$303)="",$G237=""),"",VLOOKUP($A237,Mitglieder!$D$24:$BG$323,AX$303))</f>
        <v/>
      </c>
      <c r="AY237" s="75" t="str">
        <f t="shared" ca="1" si="6"/>
        <v/>
      </c>
      <c r="AZ237" s="43" t="str">
        <f ca="1">IF($G237="","",TEXT(VLOOKUP($A237,Mitglieder!$C$24:$BG$323,AZ$303),"TT.MM.JJJJ"))</f>
        <v/>
      </c>
      <c r="BA237" s="43" t="str">
        <f ca="1">IF($G237="","",TEXT(VLOOKUP($A237,Mitglieder!$C$24:$BG$323,BA$303),"TT.MM.JJJJ"))</f>
        <v/>
      </c>
      <c r="BB237" s="43" t="str">
        <f ca="1">IF($G237="","",TEXT(VLOOKUP($A237,Mitglieder!$C$24:$BG$323,BB$303),"TT.MM.JJJJ"))</f>
        <v/>
      </c>
      <c r="BC237" s="43" t="str">
        <f ca="1">IF($G237="","",TEXT(VLOOKUP($A237,Mitglieder!$C$24:$BG$323,BC$303),"TT.MM.JJJJ"))</f>
        <v/>
      </c>
      <c r="BD237" s="75" t="str">
        <f t="shared" ca="1" si="7"/>
        <v/>
      </c>
      <c r="BE237" s="42" t="str">
        <f ca="1">IF($G237="","",VLOOKUP($A237,Mitglieder!$D$24:$BG$323,BE$303))</f>
        <v/>
      </c>
      <c r="BF237" s="42" t="str">
        <f ca="1">IF($G237="","",VLOOKUP($A237,Mitglieder!$D$24:$BG$323,BF$303))</f>
        <v/>
      </c>
      <c r="BH237" s="75" t="str">
        <f ca="1">IF(G237="","",AY237+'Details Verein'!$D$25)</f>
        <v/>
      </c>
    </row>
    <row r="238" spans="1:60" x14ac:dyDescent="0.35">
      <c r="A238" s="42">
        <v>238</v>
      </c>
      <c r="B238" s="42"/>
      <c r="C238" s="42">
        <f ca="1">VLOOKUP($A238,Mitglieder!$D$24:$BA$323,C$303)</f>
        <v>1.0299999999999967</v>
      </c>
      <c r="D238" s="42"/>
      <c r="E238" s="42" t="str">
        <f ca="1">IF($G238="","",VLOOKUP($A238,Mitglieder!$D$24:$BG$323,E$303))</f>
        <v/>
      </c>
      <c r="F238" s="54" t="str">
        <f ca="1">IF(OR(VLOOKUP($A238,Mitglieder!$D$24:$BG$323,F$303)="",$G238=""),"",VLOOKUP($A238,Mitglieder!$D$24:$BG$323,F$303))</f>
        <v/>
      </c>
      <c r="G238" s="72" t="str">
        <f ca="1">IF(C238/ROUND(C238,0)=1,VLOOKUP($A238,Mitglieder!$D$24:$BA$323,G$303),"")</f>
        <v/>
      </c>
      <c r="H238" s="42" t="str">
        <f ca="1">IF($G238="","",VLOOKUP($A238,Mitglieder!$D$24:$BG$323,H$303))</f>
        <v/>
      </c>
      <c r="I238" s="54" t="str">
        <f ca="1">IF(OR(VLOOKUP($A238,Mitglieder!$D$24:$BG$323,I$303)="",$G238=""),"",VLOOKUP($A238,Mitglieder!$D$24:$BG$323,I$303))</f>
        <v/>
      </c>
      <c r="J238" s="42" t="str">
        <f ca="1">IF($G238="","",VLOOKUP($A238,Mitglieder!$D$24:$BG$323,J$303))</f>
        <v/>
      </c>
      <c r="K238" s="54" t="str">
        <f ca="1">IF(OR(VLOOKUP($A238,Mitglieder!$D$24:$BG$323,K$303)="",$G238=""),"",VLOOKUP($A238,Mitglieder!$D$24:$BG$323,K$303))</f>
        <v/>
      </c>
      <c r="L238" s="42" t="str">
        <f ca="1">IF($G238="","",VLOOKUP($A238,Mitglieder!$D$24:$BG$323,L$303))</f>
        <v/>
      </c>
      <c r="M238" s="42" t="str">
        <f ca="1">IF($G238="","",VLOOKUP($A238,Mitglieder!$D$24:$BG$323,M$303))</f>
        <v/>
      </c>
      <c r="N238" s="42" t="str">
        <f ca="1">IF($G238="","",VLOOKUP($A238,Mitglieder!$D$24:$BG$323,N$303))</f>
        <v/>
      </c>
      <c r="O238" s="42" t="str">
        <f ca="1">IF($G238="","",VLOOKUP($A238,Mitglieder!$D$24:$BG$323,O$303))</f>
        <v/>
      </c>
      <c r="P238" s="42" t="str">
        <f ca="1">IF($G238="","",VLOOKUP($A238,Mitglieder!$D$24:$BG$323,P$303))</f>
        <v/>
      </c>
      <c r="Q238" s="42" t="str">
        <f ca="1">IF($G238="","",VLOOKUP($A238,Mitglieder!$D$24:$BG$323,Q$303))</f>
        <v/>
      </c>
      <c r="R238" s="54" t="str">
        <f ca="1">IF(OR(VLOOKUP($A238,Mitglieder!$D$24:$BG$323,R$303)="",$G238=""),"",VLOOKUP($A238,Mitglieder!$D$24:$BG$323,R$303))</f>
        <v/>
      </c>
      <c r="S238" s="43" t="str">
        <f ca="1">IF($G238="","",TEXT(VLOOKUP($A238,Mitglieder!$D$24:$BG$323,S$303),"TT.MM.JJJJ"))</f>
        <v/>
      </c>
      <c r="T238" s="43" t="str">
        <f ca="1">IF($G238="","",TEXT(VLOOKUP($A238,Mitglieder!$D$24:$BG$323,T$303),"TT.MM.JJJJ"))</f>
        <v/>
      </c>
      <c r="U238" s="43" t="str">
        <f ca="1">IF($G238="","",TEXT(VLOOKUP($A238,Mitglieder!$D$24:$BG$323,U$303),"TT.MM.JJJJ"))</f>
        <v/>
      </c>
      <c r="V238" s="54" t="str">
        <f ca="1">IF(OR(VLOOKUP($A238,Mitglieder!$D$24:$BG$323,V$303)="",$G238=""),"",VLOOKUP($A238,Mitglieder!$D$24:$BG$323,V$303))</f>
        <v/>
      </c>
      <c r="W238" s="54" t="str">
        <f ca="1">IF(OR(VLOOKUP($A238,Mitglieder!$D$24:$BG$323,W$303)="",$G238=""),"",VLOOKUP($A238,Mitglieder!$D$24:$BG$323,W$303))</f>
        <v/>
      </c>
      <c r="X238" s="54" t="str">
        <f ca="1">IF(OR(VLOOKUP($A238,Mitglieder!$D$24:$BG$323,X$303)="",$G238=""),"",VLOOKUP($A238,Mitglieder!$D$24:$BG$323,X$303))</f>
        <v/>
      </c>
      <c r="Y238" s="54" t="str">
        <f ca="1">IF(OR(VLOOKUP($A238,Mitglieder!$D$24:$BG$323,Y$303)="",$G238=""),"",VLOOKUP($A238,Mitglieder!$D$24:$BG$323,Y$303))</f>
        <v/>
      </c>
      <c r="Z238" s="54" t="str">
        <f ca="1">IF(OR(VLOOKUP($A238,Mitglieder!$D$24:$BG$323,Z$303)="",$G238=""),"",VLOOKUP($A238,Mitglieder!$D$24:$BG$323,Z$303))</f>
        <v/>
      </c>
      <c r="AA238" s="54" t="str">
        <f ca="1">IF(OR(VLOOKUP($A238,Mitglieder!$D$24:$BG$323,AA$303)="",$G238=""),"",VLOOKUP($A238,Mitglieder!$D$24:$BG$323,AA$303))</f>
        <v/>
      </c>
      <c r="AB238" s="54" t="str">
        <f ca="1">IF(OR(VLOOKUP($A238,Mitglieder!$D$24:$BG$323,AB$303)="",$G238=""),"",VLOOKUP($A238,Mitglieder!$D$24:$BG$323,AB$303))</f>
        <v/>
      </c>
      <c r="AC238" s="54" t="str">
        <f ca="1">IF(OR(VLOOKUP($A238,Mitglieder!$D$24:$BG$323,AC$303)="",$G238=""),"",VLOOKUP($A238,Mitglieder!$D$24:$BG$323,AC$303))</f>
        <v/>
      </c>
      <c r="AD238" s="54" t="str">
        <f ca="1">IF(OR(VLOOKUP($A238,Mitglieder!$D$24:$BG$323,AD$303)="",$G238=""),"",VLOOKUP($A238,Mitglieder!$D$24:$BG$323,AD$303))</f>
        <v/>
      </c>
      <c r="AE238" s="54" t="str">
        <f ca="1">IF(OR(VLOOKUP($A238,Mitglieder!$D$24:$BG$323,AE$303)="",$G238=""),"",VLOOKUP($A238,Mitglieder!$D$24:$BG$323,AE$303))</f>
        <v/>
      </c>
      <c r="AF238" s="54" t="str">
        <f ca="1">IF(OR(VLOOKUP($A238,Mitglieder!$D$24:$BG$323,AF$303)="",$G238=""),"",VLOOKUP($A238,Mitglieder!$D$24:$BG$323,AF$303))</f>
        <v/>
      </c>
      <c r="AG238" s="54" t="str">
        <f ca="1">IF(OR(VLOOKUP($A238,Mitglieder!$D$24:$BG$323,AG$303)="",$G238=""),"",VLOOKUP($A238,Mitglieder!$D$24:$BG$323,AG$303))</f>
        <v/>
      </c>
      <c r="AH238" s="54" t="str">
        <f ca="1">IF(OR(VLOOKUP($A238,Mitglieder!$D$24:$BG$323,AH$303)="",$G238=""),"",VLOOKUP($A238,Mitglieder!$D$24:$BG$323,AH$303))</f>
        <v/>
      </c>
      <c r="AI238" s="54" t="str">
        <f ca="1">IF(OR(VLOOKUP($A238,Mitglieder!$D$24:$BG$323,AI$303)="",$G238=""),"",VLOOKUP($A238,Mitglieder!$D$24:$BG$323,AI$303))</f>
        <v/>
      </c>
      <c r="AJ238" s="54" t="str">
        <f ca="1">IF(OR(VLOOKUP($A238,Mitglieder!$D$24:$BG$323,AJ$303)="",$G238=""),"",VLOOKUP($A238,Mitglieder!$D$24:$BG$323,AJ$303))</f>
        <v/>
      </c>
      <c r="AK238" s="54" t="str">
        <f ca="1">IF(OR(VLOOKUP($A238,Mitglieder!$D$24:$BG$323,AK$303)="",$G238=""),"",VLOOKUP($A238,Mitglieder!$D$24:$BG$323,AK$303))</f>
        <v/>
      </c>
      <c r="AL238" s="54" t="str">
        <f ca="1">IF(OR(VLOOKUP($A238,Mitglieder!$D$24:$BG$323,AL$303)="",$G238=""),"",VLOOKUP($A238,Mitglieder!$D$24:$BG$323,AL$303))</f>
        <v/>
      </c>
      <c r="AM238" s="42" t="str">
        <f ca="1">IF($G238="","",VLOOKUP($A238,Mitglieder!$D$24:$BG$323,AM$303))</f>
        <v/>
      </c>
      <c r="AN238" s="54" t="str">
        <f ca="1">IF(OR(VLOOKUP($A238,Mitglieder!$D$24:$BG$323,AN$303)="",$G238=""),"",VLOOKUP($A238,Mitglieder!$D$24:$BG$323,AN$303))</f>
        <v/>
      </c>
      <c r="AO238" s="43" t="str">
        <f ca="1">IF($G238="","",TEXT(VLOOKUP($A238,Mitglieder!$D$24:$BG$323,AO$303),"TT.MM.JJJJ"))</f>
        <v/>
      </c>
      <c r="AP238" s="42" t="str">
        <f ca="1">IF($G238="","",VLOOKUP($A238,Mitglieder!$D$24:$BG$323,AP$303))</f>
        <v/>
      </c>
      <c r="AQ238" s="45" t="str">
        <f ca="1">IF($G238="","",TEXT(VLOOKUP($A238,Mitglieder!$D$24:$BG$323,AQ$303),"0.00"))</f>
        <v/>
      </c>
      <c r="AR238" s="54" t="str">
        <f ca="1">IF(OR(VLOOKUP($A238,Mitglieder!$D$24:$BG$323,AR$303)="",$G238=""),"",VLOOKUP($A238,Mitglieder!$D$24:$BG$323,AR$303))</f>
        <v/>
      </c>
      <c r="AS238" s="45" t="str">
        <f ca="1">IF($G238="","",TEXT(VLOOKUP($A238,Mitglieder!$D$24:$BG$323,AS$303),"0.00"))</f>
        <v/>
      </c>
      <c r="AT238" s="54" t="str">
        <f ca="1">IF(OR(VLOOKUP($A238,Mitglieder!$D$24:$BG$323,AT$303)="",$G238=""),"",VLOOKUP($A238,Mitglieder!$D$24:$BG$323,AT$303))</f>
        <v/>
      </c>
      <c r="AU238" s="45" t="str">
        <f ca="1">IF($G238="","",TEXT(VLOOKUP($A238,Mitglieder!$D$24:$BG$323,AU$303),"0.00"))</f>
        <v/>
      </c>
      <c r="AV238" s="45" t="str">
        <f ca="1">IF($G238="","",TEXT(VLOOKUP($A238,Mitglieder!$D$24:$BG$323,AV$303),"0.00"))</f>
        <v/>
      </c>
      <c r="AW238" s="42" t="str">
        <f ca="1">IF($G238="","",VLOOKUP($A238,Mitglieder!$D$24:$BG$323,AW$303))</f>
        <v/>
      </c>
      <c r="AX238" s="54" t="str">
        <f ca="1">IF(OR(VLOOKUP($A238,Mitglieder!$D$24:$BG$323,AX$303)="",$G238=""),"",VLOOKUP($A238,Mitglieder!$D$24:$BG$323,AX$303))</f>
        <v/>
      </c>
      <c r="AY238" s="75" t="str">
        <f t="shared" ca="1" si="6"/>
        <v/>
      </c>
      <c r="AZ238" s="43" t="str">
        <f ca="1">IF($G238="","",TEXT(VLOOKUP($A238,Mitglieder!$C$24:$BG$323,AZ$303),"TT.MM.JJJJ"))</f>
        <v/>
      </c>
      <c r="BA238" s="43" t="str">
        <f ca="1">IF($G238="","",TEXT(VLOOKUP($A238,Mitglieder!$C$24:$BG$323,BA$303),"TT.MM.JJJJ"))</f>
        <v/>
      </c>
      <c r="BB238" s="43" t="str">
        <f ca="1">IF($G238="","",TEXT(VLOOKUP($A238,Mitglieder!$C$24:$BG$323,BB$303),"TT.MM.JJJJ"))</f>
        <v/>
      </c>
      <c r="BC238" s="43" t="str">
        <f ca="1">IF($G238="","",TEXT(VLOOKUP($A238,Mitglieder!$C$24:$BG$323,BC$303),"TT.MM.JJJJ"))</f>
        <v/>
      </c>
      <c r="BD238" s="75" t="str">
        <f t="shared" ca="1" si="7"/>
        <v/>
      </c>
      <c r="BE238" s="42" t="str">
        <f ca="1">IF($G238="","",VLOOKUP($A238,Mitglieder!$D$24:$BG$323,BE$303))</f>
        <v/>
      </c>
      <c r="BF238" s="42" t="str">
        <f ca="1">IF($G238="","",VLOOKUP($A238,Mitglieder!$D$24:$BG$323,BF$303))</f>
        <v/>
      </c>
      <c r="BH238" s="75" t="str">
        <f ca="1">IF(G238="","",AY238+'Details Verein'!$D$25)</f>
        <v/>
      </c>
    </row>
    <row r="239" spans="1:60" x14ac:dyDescent="0.35">
      <c r="A239" s="42">
        <v>239</v>
      </c>
      <c r="B239" s="42"/>
      <c r="C239" s="42">
        <f ca="1">VLOOKUP($A239,Mitglieder!$D$24:$BA$323,C$303)</f>
        <v>1.0299999999999967</v>
      </c>
      <c r="D239" s="42"/>
      <c r="E239" s="42" t="str">
        <f ca="1">IF($G239="","",VLOOKUP($A239,Mitglieder!$D$24:$BG$323,E$303))</f>
        <v/>
      </c>
      <c r="F239" s="54" t="str">
        <f ca="1">IF(OR(VLOOKUP($A239,Mitglieder!$D$24:$BG$323,F$303)="",$G239=""),"",VLOOKUP($A239,Mitglieder!$D$24:$BG$323,F$303))</f>
        <v/>
      </c>
      <c r="G239" s="72" t="str">
        <f ca="1">IF(C239/ROUND(C239,0)=1,VLOOKUP($A239,Mitglieder!$D$24:$BA$323,G$303),"")</f>
        <v/>
      </c>
      <c r="H239" s="42" t="str">
        <f ca="1">IF($G239="","",VLOOKUP($A239,Mitglieder!$D$24:$BG$323,H$303))</f>
        <v/>
      </c>
      <c r="I239" s="54" t="str">
        <f ca="1">IF(OR(VLOOKUP($A239,Mitglieder!$D$24:$BG$323,I$303)="",$G239=""),"",VLOOKUP($A239,Mitglieder!$D$24:$BG$323,I$303))</f>
        <v/>
      </c>
      <c r="J239" s="42" t="str">
        <f ca="1">IF($G239="","",VLOOKUP($A239,Mitglieder!$D$24:$BG$323,J$303))</f>
        <v/>
      </c>
      <c r="K239" s="54" t="str">
        <f ca="1">IF(OR(VLOOKUP($A239,Mitglieder!$D$24:$BG$323,K$303)="",$G239=""),"",VLOOKUP($A239,Mitglieder!$D$24:$BG$323,K$303))</f>
        <v/>
      </c>
      <c r="L239" s="42" t="str">
        <f ca="1">IF($G239="","",VLOOKUP($A239,Mitglieder!$D$24:$BG$323,L$303))</f>
        <v/>
      </c>
      <c r="M239" s="42" t="str">
        <f ca="1">IF($G239="","",VLOOKUP($A239,Mitglieder!$D$24:$BG$323,M$303))</f>
        <v/>
      </c>
      <c r="N239" s="42" t="str">
        <f ca="1">IF($G239="","",VLOOKUP($A239,Mitglieder!$D$24:$BG$323,N$303))</f>
        <v/>
      </c>
      <c r="O239" s="42" t="str">
        <f ca="1">IF($G239="","",VLOOKUP($A239,Mitglieder!$D$24:$BG$323,O$303))</f>
        <v/>
      </c>
      <c r="P239" s="42" t="str">
        <f ca="1">IF($G239="","",VLOOKUP($A239,Mitglieder!$D$24:$BG$323,P$303))</f>
        <v/>
      </c>
      <c r="Q239" s="42" t="str">
        <f ca="1">IF($G239="","",VLOOKUP($A239,Mitglieder!$D$24:$BG$323,Q$303))</f>
        <v/>
      </c>
      <c r="R239" s="54" t="str">
        <f ca="1">IF(OR(VLOOKUP($A239,Mitglieder!$D$24:$BG$323,R$303)="",$G239=""),"",VLOOKUP($A239,Mitglieder!$D$24:$BG$323,R$303))</f>
        <v/>
      </c>
      <c r="S239" s="43" t="str">
        <f ca="1">IF($G239="","",TEXT(VLOOKUP($A239,Mitglieder!$D$24:$BG$323,S$303),"TT.MM.JJJJ"))</f>
        <v/>
      </c>
      <c r="T239" s="43" t="str">
        <f ca="1">IF($G239="","",TEXT(VLOOKUP($A239,Mitglieder!$D$24:$BG$323,T$303),"TT.MM.JJJJ"))</f>
        <v/>
      </c>
      <c r="U239" s="43" t="str">
        <f ca="1">IF($G239="","",TEXT(VLOOKUP($A239,Mitglieder!$D$24:$BG$323,U$303),"TT.MM.JJJJ"))</f>
        <v/>
      </c>
      <c r="V239" s="54" t="str">
        <f ca="1">IF(OR(VLOOKUP($A239,Mitglieder!$D$24:$BG$323,V$303)="",$G239=""),"",VLOOKUP($A239,Mitglieder!$D$24:$BG$323,V$303))</f>
        <v/>
      </c>
      <c r="W239" s="54" t="str">
        <f ca="1">IF(OR(VLOOKUP($A239,Mitglieder!$D$24:$BG$323,W$303)="",$G239=""),"",VLOOKUP($A239,Mitglieder!$D$24:$BG$323,W$303))</f>
        <v/>
      </c>
      <c r="X239" s="54" t="str">
        <f ca="1">IF(OR(VLOOKUP($A239,Mitglieder!$D$24:$BG$323,X$303)="",$G239=""),"",VLOOKUP($A239,Mitglieder!$D$24:$BG$323,X$303))</f>
        <v/>
      </c>
      <c r="Y239" s="54" t="str">
        <f ca="1">IF(OR(VLOOKUP($A239,Mitglieder!$D$24:$BG$323,Y$303)="",$G239=""),"",VLOOKUP($A239,Mitglieder!$D$24:$BG$323,Y$303))</f>
        <v/>
      </c>
      <c r="Z239" s="54" t="str">
        <f ca="1">IF(OR(VLOOKUP($A239,Mitglieder!$D$24:$BG$323,Z$303)="",$G239=""),"",VLOOKUP($A239,Mitglieder!$D$24:$BG$323,Z$303))</f>
        <v/>
      </c>
      <c r="AA239" s="54" t="str">
        <f ca="1">IF(OR(VLOOKUP($A239,Mitglieder!$D$24:$BG$323,AA$303)="",$G239=""),"",VLOOKUP($A239,Mitglieder!$D$24:$BG$323,AA$303))</f>
        <v/>
      </c>
      <c r="AB239" s="54" t="str">
        <f ca="1">IF(OR(VLOOKUP($A239,Mitglieder!$D$24:$BG$323,AB$303)="",$G239=""),"",VLOOKUP($A239,Mitglieder!$D$24:$BG$323,AB$303))</f>
        <v/>
      </c>
      <c r="AC239" s="54" t="str">
        <f ca="1">IF(OR(VLOOKUP($A239,Mitglieder!$D$24:$BG$323,AC$303)="",$G239=""),"",VLOOKUP($A239,Mitglieder!$D$24:$BG$323,AC$303))</f>
        <v/>
      </c>
      <c r="AD239" s="54" t="str">
        <f ca="1">IF(OR(VLOOKUP($A239,Mitglieder!$D$24:$BG$323,AD$303)="",$G239=""),"",VLOOKUP($A239,Mitglieder!$D$24:$BG$323,AD$303))</f>
        <v/>
      </c>
      <c r="AE239" s="54" t="str">
        <f ca="1">IF(OR(VLOOKUP($A239,Mitglieder!$D$24:$BG$323,AE$303)="",$G239=""),"",VLOOKUP($A239,Mitglieder!$D$24:$BG$323,AE$303))</f>
        <v/>
      </c>
      <c r="AF239" s="54" t="str">
        <f ca="1">IF(OR(VLOOKUP($A239,Mitglieder!$D$24:$BG$323,AF$303)="",$G239=""),"",VLOOKUP($A239,Mitglieder!$D$24:$BG$323,AF$303))</f>
        <v/>
      </c>
      <c r="AG239" s="54" t="str">
        <f ca="1">IF(OR(VLOOKUP($A239,Mitglieder!$D$24:$BG$323,AG$303)="",$G239=""),"",VLOOKUP($A239,Mitglieder!$D$24:$BG$323,AG$303))</f>
        <v/>
      </c>
      <c r="AH239" s="54" t="str">
        <f ca="1">IF(OR(VLOOKUP($A239,Mitglieder!$D$24:$BG$323,AH$303)="",$G239=""),"",VLOOKUP($A239,Mitglieder!$D$24:$BG$323,AH$303))</f>
        <v/>
      </c>
      <c r="AI239" s="54" t="str">
        <f ca="1">IF(OR(VLOOKUP($A239,Mitglieder!$D$24:$BG$323,AI$303)="",$G239=""),"",VLOOKUP($A239,Mitglieder!$D$24:$BG$323,AI$303))</f>
        <v/>
      </c>
      <c r="AJ239" s="54" t="str">
        <f ca="1">IF(OR(VLOOKUP($A239,Mitglieder!$D$24:$BG$323,AJ$303)="",$G239=""),"",VLOOKUP($A239,Mitglieder!$D$24:$BG$323,AJ$303))</f>
        <v/>
      </c>
      <c r="AK239" s="54" t="str">
        <f ca="1">IF(OR(VLOOKUP($A239,Mitglieder!$D$24:$BG$323,AK$303)="",$G239=""),"",VLOOKUP($A239,Mitglieder!$D$24:$BG$323,AK$303))</f>
        <v/>
      </c>
      <c r="AL239" s="54" t="str">
        <f ca="1">IF(OR(VLOOKUP($A239,Mitglieder!$D$24:$BG$323,AL$303)="",$G239=""),"",VLOOKUP($A239,Mitglieder!$D$24:$BG$323,AL$303))</f>
        <v/>
      </c>
      <c r="AM239" s="42" t="str">
        <f ca="1">IF($G239="","",VLOOKUP($A239,Mitglieder!$D$24:$BG$323,AM$303))</f>
        <v/>
      </c>
      <c r="AN239" s="54" t="str">
        <f ca="1">IF(OR(VLOOKUP($A239,Mitglieder!$D$24:$BG$323,AN$303)="",$G239=""),"",VLOOKUP($A239,Mitglieder!$D$24:$BG$323,AN$303))</f>
        <v/>
      </c>
      <c r="AO239" s="43" t="str">
        <f ca="1">IF($G239="","",TEXT(VLOOKUP($A239,Mitglieder!$D$24:$BG$323,AO$303),"TT.MM.JJJJ"))</f>
        <v/>
      </c>
      <c r="AP239" s="42" t="str">
        <f ca="1">IF($G239="","",VLOOKUP($A239,Mitglieder!$D$24:$BG$323,AP$303))</f>
        <v/>
      </c>
      <c r="AQ239" s="45" t="str">
        <f ca="1">IF($G239="","",TEXT(VLOOKUP($A239,Mitglieder!$D$24:$BG$323,AQ$303),"0.00"))</f>
        <v/>
      </c>
      <c r="AR239" s="54" t="str">
        <f ca="1">IF(OR(VLOOKUP($A239,Mitglieder!$D$24:$BG$323,AR$303)="",$G239=""),"",VLOOKUP($A239,Mitglieder!$D$24:$BG$323,AR$303))</f>
        <v/>
      </c>
      <c r="AS239" s="45" t="str">
        <f ca="1">IF($G239="","",TEXT(VLOOKUP($A239,Mitglieder!$D$24:$BG$323,AS$303),"0.00"))</f>
        <v/>
      </c>
      <c r="AT239" s="54" t="str">
        <f ca="1">IF(OR(VLOOKUP($A239,Mitglieder!$D$24:$BG$323,AT$303)="",$G239=""),"",VLOOKUP($A239,Mitglieder!$D$24:$BG$323,AT$303))</f>
        <v/>
      </c>
      <c r="AU239" s="45" t="str">
        <f ca="1">IF($G239="","",TEXT(VLOOKUP($A239,Mitglieder!$D$24:$BG$323,AU$303),"0.00"))</f>
        <v/>
      </c>
      <c r="AV239" s="45" t="str">
        <f ca="1">IF($G239="","",TEXT(VLOOKUP($A239,Mitglieder!$D$24:$BG$323,AV$303),"0.00"))</f>
        <v/>
      </c>
      <c r="AW239" s="42" t="str">
        <f ca="1">IF($G239="","",VLOOKUP($A239,Mitglieder!$D$24:$BG$323,AW$303))</f>
        <v/>
      </c>
      <c r="AX239" s="54" t="str">
        <f ca="1">IF(OR(VLOOKUP($A239,Mitglieder!$D$24:$BG$323,AX$303)="",$G239=""),"",VLOOKUP($A239,Mitglieder!$D$24:$BG$323,AX$303))</f>
        <v/>
      </c>
      <c r="AY239" s="75" t="str">
        <f t="shared" ca="1" si="6"/>
        <v/>
      </c>
      <c r="AZ239" s="43" t="str">
        <f ca="1">IF($G239="","",TEXT(VLOOKUP($A239,Mitglieder!$C$24:$BG$323,AZ$303),"TT.MM.JJJJ"))</f>
        <v/>
      </c>
      <c r="BA239" s="43" t="str">
        <f ca="1">IF($G239="","",TEXT(VLOOKUP($A239,Mitglieder!$C$24:$BG$323,BA$303),"TT.MM.JJJJ"))</f>
        <v/>
      </c>
      <c r="BB239" s="43" t="str">
        <f ca="1">IF($G239="","",TEXT(VLOOKUP($A239,Mitglieder!$C$24:$BG$323,BB$303),"TT.MM.JJJJ"))</f>
        <v/>
      </c>
      <c r="BC239" s="43" t="str">
        <f ca="1">IF($G239="","",TEXT(VLOOKUP($A239,Mitglieder!$C$24:$BG$323,BC$303),"TT.MM.JJJJ"))</f>
        <v/>
      </c>
      <c r="BD239" s="75" t="str">
        <f t="shared" ca="1" si="7"/>
        <v/>
      </c>
      <c r="BE239" s="42" t="str">
        <f ca="1">IF($G239="","",VLOOKUP($A239,Mitglieder!$D$24:$BG$323,BE$303))</f>
        <v/>
      </c>
      <c r="BF239" s="42" t="str">
        <f ca="1">IF($G239="","",VLOOKUP($A239,Mitglieder!$D$24:$BG$323,BF$303))</f>
        <v/>
      </c>
      <c r="BH239" s="75" t="str">
        <f ca="1">IF(G239="","",AY239+'Details Verein'!$D$25)</f>
        <v/>
      </c>
    </row>
    <row r="240" spans="1:60" x14ac:dyDescent="0.35">
      <c r="A240" s="42">
        <v>240</v>
      </c>
      <c r="B240" s="42"/>
      <c r="C240" s="42">
        <f ca="1">VLOOKUP($A240,Mitglieder!$D$24:$BA$323,C$303)</f>
        <v>1.0299999999999967</v>
      </c>
      <c r="D240" s="42"/>
      <c r="E240" s="42" t="str">
        <f ca="1">IF($G240="","",VLOOKUP($A240,Mitglieder!$D$24:$BG$323,E$303))</f>
        <v/>
      </c>
      <c r="F240" s="54" t="str">
        <f ca="1">IF(OR(VLOOKUP($A240,Mitglieder!$D$24:$BG$323,F$303)="",$G240=""),"",VLOOKUP($A240,Mitglieder!$D$24:$BG$323,F$303))</f>
        <v/>
      </c>
      <c r="G240" s="72" t="str">
        <f ca="1">IF(C240/ROUND(C240,0)=1,VLOOKUP($A240,Mitglieder!$D$24:$BA$323,G$303),"")</f>
        <v/>
      </c>
      <c r="H240" s="42" t="str">
        <f ca="1">IF($G240="","",VLOOKUP($A240,Mitglieder!$D$24:$BG$323,H$303))</f>
        <v/>
      </c>
      <c r="I240" s="54" t="str">
        <f ca="1">IF(OR(VLOOKUP($A240,Mitglieder!$D$24:$BG$323,I$303)="",$G240=""),"",VLOOKUP($A240,Mitglieder!$D$24:$BG$323,I$303))</f>
        <v/>
      </c>
      <c r="J240" s="42" t="str">
        <f ca="1">IF($G240="","",VLOOKUP($A240,Mitglieder!$D$24:$BG$323,J$303))</f>
        <v/>
      </c>
      <c r="K240" s="54" t="str">
        <f ca="1">IF(OR(VLOOKUP($A240,Mitglieder!$D$24:$BG$323,K$303)="",$G240=""),"",VLOOKUP($A240,Mitglieder!$D$24:$BG$323,K$303))</f>
        <v/>
      </c>
      <c r="L240" s="42" t="str">
        <f ca="1">IF($G240="","",VLOOKUP($A240,Mitglieder!$D$24:$BG$323,L$303))</f>
        <v/>
      </c>
      <c r="M240" s="42" t="str">
        <f ca="1">IF($G240="","",VLOOKUP($A240,Mitglieder!$D$24:$BG$323,M$303))</f>
        <v/>
      </c>
      <c r="N240" s="42" t="str">
        <f ca="1">IF($G240="","",VLOOKUP($A240,Mitglieder!$D$24:$BG$323,N$303))</f>
        <v/>
      </c>
      <c r="O240" s="42" t="str">
        <f ca="1">IF($G240="","",VLOOKUP($A240,Mitglieder!$D$24:$BG$323,O$303))</f>
        <v/>
      </c>
      <c r="P240" s="42" t="str">
        <f ca="1">IF($G240="","",VLOOKUP($A240,Mitglieder!$D$24:$BG$323,P$303))</f>
        <v/>
      </c>
      <c r="Q240" s="42" t="str">
        <f ca="1">IF($G240="","",VLOOKUP($A240,Mitglieder!$D$24:$BG$323,Q$303))</f>
        <v/>
      </c>
      <c r="R240" s="54" t="str">
        <f ca="1">IF(OR(VLOOKUP($A240,Mitglieder!$D$24:$BG$323,R$303)="",$G240=""),"",VLOOKUP($A240,Mitglieder!$D$24:$BG$323,R$303))</f>
        <v/>
      </c>
      <c r="S240" s="43" t="str">
        <f ca="1">IF($G240="","",TEXT(VLOOKUP($A240,Mitglieder!$D$24:$BG$323,S$303),"TT.MM.JJJJ"))</f>
        <v/>
      </c>
      <c r="T240" s="43" t="str">
        <f ca="1">IF($G240="","",TEXT(VLOOKUP($A240,Mitglieder!$D$24:$BG$323,T$303),"TT.MM.JJJJ"))</f>
        <v/>
      </c>
      <c r="U240" s="43" t="str">
        <f ca="1">IF($G240="","",TEXT(VLOOKUP($A240,Mitglieder!$D$24:$BG$323,U$303),"TT.MM.JJJJ"))</f>
        <v/>
      </c>
      <c r="V240" s="54" t="str">
        <f ca="1">IF(OR(VLOOKUP($A240,Mitglieder!$D$24:$BG$323,V$303)="",$G240=""),"",VLOOKUP($A240,Mitglieder!$D$24:$BG$323,V$303))</f>
        <v/>
      </c>
      <c r="W240" s="54" t="str">
        <f ca="1">IF(OR(VLOOKUP($A240,Mitglieder!$D$24:$BG$323,W$303)="",$G240=""),"",VLOOKUP($A240,Mitglieder!$D$24:$BG$323,W$303))</f>
        <v/>
      </c>
      <c r="X240" s="54" t="str">
        <f ca="1">IF(OR(VLOOKUP($A240,Mitglieder!$D$24:$BG$323,X$303)="",$G240=""),"",VLOOKUP($A240,Mitglieder!$D$24:$BG$323,X$303))</f>
        <v/>
      </c>
      <c r="Y240" s="54" t="str">
        <f ca="1">IF(OR(VLOOKUP($A240,Mitglieder!$D$24:$BG$323,Y$303)="",$G240=""),"",VLOOKUP($A240,Mitglieder!$D$24:$BG$323,Y$303))</f>
        <v/>
      </c>
      <c r="Z240" s="54" t="str">
        <f ca="1">IF(OR(VLOOKUP($A240,Mitglieder!$D$24:$BG$323,Z$303)="",$G240=""),"",VLOOKUP($A240,Mitglieder!$D$24:$BG$323,Z$303))</f>
        <v/>
      </c>
      <c r="AA240" s="54" t="str">
        <f ca="1">IF(OR(VLOOKUP($A240,Mitglieder!$D$24:$BG$323,AA$303)="",$G240=""),"",VLOOKUP($A240,Mitglieder!$D$24:$BG$323,AA$303))</f>
        <v/>
      </c>
      <c r="AB240" s="54" t="str">
        <f ca="1">IF(OR(VLOOKUP($A240,Mitglieder!$D$24:$BG$323,AB$303)="",$G240=""),"",VLOOKUP($A240,Mitglieder!$D$24:$BG$323,AB$303))</f>
        <v/>
      </c>
      <c r="AC240" s="54" t="str">
        <f ca="1">IF(OR(VLOOKUP($A240,Mitglieder!$D$24:$BG$323,AC$303)="",$G240=""),"",VLOOKUP($A240,Mitglieder!$D$24:$BG$323,AC$303))</f>
        <v/>
      </c>
      <c r="AD240" s="54" t="str">
        <f ca="1">IF(OR(VLOOKUP($A240,Mitglieder!$D$24:$BG$323,AD$303)="",$G240=""),"",VLOOKUP($A240,Mitglieder!$D$24:$BG$323,AD$303))</f>
        <v/>
      </c>
      <c r="AE240" s="54" t="str">
        <f ca="1">IF(OR(VLOOKUP($A240,Mitglieder!$D$24:$BG$323,AE$303)="",$G240=""),"",VLOOKUP($A240,Mitglieder!$D$24:$BG$323,AE$303))</f>
        <v/>
      </c>
      <c r="AF240" s="54" t="str">
        <f ca="1">IF(OR(VLOOKUP($A240,Mitglieder!$D$24:$BG$323,AF$303)="",$G240=""),"",VLOOKUP($A240,Mitglieder!$D$24:$BG$323,AF$303))</f>
        <v/>
      </c>
      <c r="AG240" s="54" t="str">
        <f ca="1">IF(OR(VLOOKUP($A240,Mitglieder!$D$24:$BG$323,AG$303)="",$G240=""),"",VLOOKUP($A240,Mitglieder!$D$24:$BG$323,AG$303))</f>
        <v/>
      </c>
      <c r="AH240" s="54" t="str">
        <f ca="1">IF(OR(VLOOKUP($A240,Mitglieder!$D$24:$BG$323,AH$303)="",$G240=""),"",VLOOKUP($A240,Mitglieder!$D$24:$BG$323,AH$303))</f>
        <v/>
      </c>
      <c r="AI240" s="54" t="str">
        <f ca="1">IF(OR(VLOOKUP($A240,Mitglieder!$D$24:$BG$323,AI$303)="",$G240=""),"",VLOOKUP($A240,Mitglieder!$D$24:$BG$323,AI$303))</f>
        <v/>
      </c>
      <c r="AJ240" s="54" t="str">
        <f ca="1">IF(OR(VLOOKUP($A240,Mitglieder!$D$24:$BG$323,AJ$303)="",$G240=""),"",VLOOKUP($A240,Mitglieder!$D$24:$BG$323,AJ$303))</f>
        <v/>
      </c>
      <c r="AK240" s="54" t="str">
        <f ca="1">IF(OR(VLOOKUP($A240,Mitglieder!$D$24:$BG$323,AK$303)="",$G240=""),"",VLOOKUP($A240,Mitglieder!$D$24:$BG$323,AK$303))</f>
        <v/>
      </c>
      <c r="AL240" s="54" t="str">
        <f ca="1">IF(OR(VLOOKUP($A240,Mitglieder!$D$24:$BG$323,AL$303)="",$G240=""),"",VLOOKUP($A240,Mitglieder!$D$24:$BG$323,AL$303))</f>
        <v/>
      </c>
      <c r="AM240" s="42" t="str">
        <f ca="1">IF($G240="","",VLOOKUP($A240,Mitglieder!$D$24:$BG$323,AM$303))</f>
        <v/>
      </c>
      <c r="AN240" s="54" t="str">
        <f ca="1">IF(OR(VLOOKUP($A240,Mitglieder!$D$24:$BG$323,AN$303)="",$G240=""),"",VLOOKUP($A240,Mitglieder!$D$24:$BG$323,AN$303))</f>
        <v/>
      </c>
      <c r="AO240" s="43" t="str">
        <f ca="1">IF($G240="","",TEXT(VLOOKUP($A240,Mitglieder!$D$24:$BG$323,AO$303),"TT.MM.JJJJ"))</f>
        <v/>
      </c>
      <c r="AP240" s="42" t="str">
        <f ca="1">IF($G240="","",VLOOKUP($A240,Mitglieder!$D$24:$BG$323,AP$303))</f>
        <v/>
      </c>
      <c r="AQ240" s="45" t="str">
        <f ca="1">IF($G240="","",TEXT(VLOOKUP($A240,Mitglieder!$D$24:$BG$323,AQ$303),"0.00"))</f>
        <v/>
      </c>
      <c r="AR240" s="54" t="str">
        <f ca="1">IF(OR(VLOOKUP($A240,Mitglieder!$D$24:$BG$323,AR$303)="",$G240=""),"",VLOOKUP($A240,Mitglieder!$D$24:$BG$323,AR$303))</f>
        <v/>
      </c>
      <c r="AS240" s="45" t="str">
        <f ca="1">IF($G240="","",TEXT(VLOOKUP($A240,Mitglieder!$D$24:$BG$323,AS$303),"0.00"))</f>
        <v/>
      </c>
      <c r="AT240" s="54" t="str">
        <f ca="1">IF(OR(VLOOKUP($A240,Mitglieder!$D$24:$BG$323,AT$303)="",$G240=""),"",VLOOKUP($A240,Mitglieder!$D$24:$BG$323,AT$303))</f>
        <v/>
      </c>
      <c r="AU240" s="45" t="str">
        <f ca="1">IF($G240="","",TEXT(VLOOKUP($A240,Mitglieder!$D$24:$BG$323,AU$303),"0.00"))</f>
        <v/>
      </c>
      <c r="AV240" s="45" t="str">
        <f ca="1">IF($G240="","",TEXT(VLOOKUP($A240,Mitglieder!$D$24:$BG$323,AV$303),"0.00"))</f>
        <v/>
      </c>
      <c r="AW240" s="42" t="str">
        <f ca="1">IF($G240="","",VLOOKUP($A240,Mitglieder!$D$24:$BG$323,AW$303))</f>
        <v/>
      </c>
      <c r="AX240" s="54" t="str">
        <f ca="1">IF(OR(VLOOKUP($A240,Mitglieder!$D$24:$BG$323,AX$303)="",$G240=""),"",VLOOKUP($A240,Mitglieder!$D$24:$BG$323,AX$303))</f>
        <v/>
      </c>
      <c r="AY240" s="75" t="str">
        <f t="shared" ca="1" si="6"/>
        <v/>
      </c>
      <c r="AZ240" s="43" t="str">
        <f ca="1">IF($G240="","",TEXT(VLOOKUP($A240,Mitglieder!$C$24:$BG$323,AZ$303),"TT.MM.JJJJ"))</f>
        <v/>
      </c>
      <c r="BA240" s="43" t="str">
        <f ca="1">IF($G240="","",TEXT(VLOOKUP($A240,Mitglieder!$C$24:$BG$323,BA$303),"TT.MM.JJJJ"))</f>
        <v/>
      </c>
      <c r="BB240" s="43" t="str">
        <f ca="1">IF($G240="","",TEXT(VLOOKUP($A240,Mitglieder!$C$24:$BG$323,BB$303),"TT.MM.JJJJ"))</f>
        <v/>
      </c>
      <c r="BC240" s="43" t="str">
        <f ca="1">IF($G240="","",TEXT(VLOOKUP($A240,Mitglieder!$C$24:$BG$323,BC$303),"TT.MM.JJJJ"))</f>
        <v/>
      </c>
      <c r="BD240" s="75" t="str">
        <f t="shared" ca="1" si="7"/>
        <v/>
      </c>
      <c r="BE240" s="42" t="str">
        <f ca="1">IF($G240="","",VLOOKUP($A240,Mitglieder!$D$24:$BG$323,BE$303))</f>
        <v/>
      </c>
      <c r="BF240" s="42" t="str">
        <f ca="1">IF($G240="","",VLOOKUP($A240,Mitglieder!$D$24:$BG$323,BF$303))</f>
        <v/>
      </c>
      <c r="BH240" s="75" t="str">
        <f ca="1">IF(G240="","",AY240+'Details Verein'!$D$25)</f>
        <v/>
      </c>
    </row>
    <row r="241" spans="1:60" x14ac:dyDescent="0.35">
      <c r="A241" s="42">
        <v>241</v>
      </c>
      <c r="B241" s="42"/>
      <c r="C241" s="42">
        <f ca="1">VLOOKUP($A241,Mitglieder!$D$24:$BA$323,C$303)</f>
        <v>1.0299999999999967</v>
      </c>
      <c r="D241" s="42"/>
      <c r="E241" s="42" t="str">
        <f ca="1">IF($G241="","",VLOOKUP($A241,Mitglieder!$D$24:$BG$323,E$303))</f>
        <v/>
      </c>
      <c r="F241" s="54" t="str">
        <f ca="1">IF(OR(VLOOKUP($A241,Mitglieder!$D$24:$BG$323,F$303)="",$G241=""),"",VLOOKUP($A241,Mitglieder!$D$24:$BG$323,F$303))</f>
        <v/>
      </c>
      <c r="G241" s="72" t="str">
        <f ca="1">IF(C241/ROUND(C241,0)=1,VLOOKUP($A241,Mitglieder!$D$24:$BA$323,G$303),"")</f>
        <v/>
      </c>
      <c r="H241" s="42" t="str">
        <f ca="1">IF($G241="","",VLOOKUP($A241,Mitglieder!$D$24:$BG$323,H$303))</f>
        <v/>
      </c>
      <c r="I241" s="54" t="str">
        <f ca="1">IF(OR(VLOOKUP($A241,Mitglieder!$D$24:$BG$323,I$303)="",$G241=""),"",VLOOKUP($A241,Mitglieder!$D$24:$BG$323,I$303))</f>
        <v/>
      </c>
      <c r="J241" s="42" t="str">
        <f ca="1">IF($G241="","",VLOOKUP($A241,Mitglieder!$D$24:$BG$323,J$303))</f>
        <v/>
      </c>
      <c r="K241" s="54" t="str">
        <f ca="1">IF(OR(VLOOKUP($A241,Mitglieder!$D$24:$BG$323,K$303)="",$G241=""),"",VLOOKUP($A241,Mitglieder!$D$24:$BG$323,K$303))</f>
        <v/>
      </c>
      <c r="L241" s="42" t="str">
        <f ca="1">IF($G241="","",VLOOKUP($A241,Mitglieder!$D$24:$BG$323,L$303))</f>
        <v/>
      </c>
      <c r="M241" s="42" t="str">
        <f ca="1">IF($G241="","",VLOOKUP($A241,Mitglieder!$D$24:$BG$323,M$303))</f>
        <v/>
      </c>
      <c r="N241" s="42" t="str">
        <f ca="1">IF($G241="","",VLOOKUP($A241,Mitglieder!$D$24:$BG$323,N$303))</f>
        <v/>
      </c>
      <c r="O241" s="42" t="str">
        <f ca="1">IF($G241="","",VLOOKUP($A241,Mitglieder!$D$24:$BG$323,O$303))</f>
        <v/>
      </c>
      <c r="P241" s="42" t="str">
        <f ca="1">IF($G241="","",VLOOKUP($A241,Mitglieder!$D$24:$BG$323,P$303))</f>
        <v/>
      </c>
      <c r="Q241" s="42" t="str">
        <f ca="1">IF($G241="","",VLOOKUP($A241,Mitglieder!$D$24:$BG$323,Q$303))</f>
        <v/>
      </c>
      <c r="R241" s="54" t="str">
        <f ca="1">IF(OR(VLOOKUP($A241,Mitglieder!$D$24:$BG$323,R$303)="",$G241=""),"",VLOOKUP($A241,Mitglieder!$D$24:$BG$323,R$303))</f>
        <v/>
      </c>
      <c r="S241" s="43" t="str">
        <f ca="1">IF($G241="","",TEXT(VLOOKUP($A241,Mitglieder!$D$24:$BG$323,S$303),"TT.MM.JJJJ"))</f>
        <v/>
      </c>
      <c r="T241" s="43" t="str">
        <f ca="1">IF($G241="","",TEXT(VLOOKUP($A241,Mitglieder!$D$24:$BG$323,T$303),"TT.MM.JJJJ"))</f>
        <v/>
      </c>
      <c r="U241" s="43" t="str">
        <f ca="1">IF($G241="","",TEXT(VLOOKUP($A241,Mitglieder!$D$24:$BG$323,U$303),"TT.MM.JJJJ"))</f>
        <v/>
      </c>
      <c r="V241" s="54" t="str">
        <f ca="1">IF(OR(VLOOKUP($A241,Mitglieder!$D$24:$BG$323,V$303)="",$G241=""),"",VLOOKUP($A241,Mitglieder!$D$24:$BG$323,V$303))</f>
        <v/>
      </c>
      <c r="W241" s="54" t="str">
        <f ca="1">IF(OR(VLOOKUP($A241,Mitglieder!$D$24:$BG$323,W$303)="",$G241=""),"",VLOOKUP($A241,Mitglieder!$D$24:$BG$323,W$303))</f>
        <v/>
      </c>
      <c r="X241" s="54" t="str">
        <f ca="1">IF(OR(VLOOKUP($A241,Mitglieder!$D$24:$BG$323,X$303)="",$G241=""),"",VLOOKUP($A241,Mitglieder!$D$24:$BG$323,X$303))</f>
        <v/>
      </c>
      <c r="Y241" s="54" t="str">
        <f ca="1">IF(OR(VLOOKUP($A241,Mitglieder!$D$24:$BG$323,Y$303)="",$G241=""),"",VLOOKUP($A241,Mitglieder!$D$24:$BG$323,Y$303))</f>
        <v/>
      </c>
      <c r="Z241" s="54" t="str">
        <f ca="1">IF(OR(VLOOKUP($A241,Mitglieder!$D$24:$BG$323,Z$303)="",$G241=""),"",VLOOKUP($A241,Mitglieder!$D$24:$BG$323,Z$303))</f>
        <v/>
      </c>
      <c r="AA241" s="54" t="str">
        <f ca="1">IF(OR(VLOOKUP($A241,Mitglieder!$D$24:$BG$323,AA$303)="",$G241=""),"",VLOOKUP($A241,Mitglieder!$D$24:$BG$323,AA$303))</f>
        <v/>
      </c>
      <c r="AB241" s="54" t="str">
        <f ca="1">IF(OR(VLOOKUP($A241,Mitglieder!$D$24:$BG$323,AB$303)="",$G241=""),"",VLOOKUP($A241,Mitglieder!$D$24:$BG$323,AB$303))</f>
        <v/>
      </c>
      <c r="AC241" s="54" t="str">
        <f ca="1">IF(OR(VLOOKUP($A241,Mitglieder!$D$24:$BG$323,AC$303)="",$G241=""),"",VLOOKUP($A241,Mitglieder!$D$24:$BG$323,AC$303))</f>
        <v/>
      </c>
      <c r="AD241" s="54" t="str">
        <f ca="1">IF(OR(VLOOKUP($A241,Mitglieder!$D$24:$BG$323,AD$303)="",$G241=""),"",VLOOKUP($A241,Mitglieder!$D$24:$BG$323,AD$303))</f>
        <v/>
      </c>
      <c r="AE241" s="54" t="str">
        <f ca="1">IF(OR(VLOOKUP($A241,Mitglieder!$D$24:$BG$323,AE$303)="",$G241=""),"",VLOOKUP($A241,Mitglieder!$D$24:$BG$323,AE$303))</f>
        <v/>
      </c>
      <c r="AF241" s="54" t="str">
        <f ca="1">IF(OR(VLOOKUP($A241,Mitglieder!$D$24:$BG$323,AF$303)="",$G241=""),"",VLOOKUP($A241,Mitglieder!$D$24:$BG$323,AF$303))</f>
        <v/>
      </c>
      <c r="AG241" s="54" t="str">
        <f ca="1">IF(OR(VLOOKUP($A241,Mitglieder!$D$24:$BG$323,AG$303)="",$G241=""),"",VLOOKUP($A241,Mitglieder!$D$24:$BG$323,AG$303))</f>
        <v/>
      </c>
      <c r="AH241" s="54" t="str">
        <f ca="1">IF(OR(VLOOKUP($A241,Mitglieder!$D$24:$BG$323,AH$303)="",$G241=""),"",VLOOKUP($A241,Mitglieder!$D$24:$BG$323,AH$303))</f>
        <v/>
      </c>
      <c r="AI241" s="54" t="str">
        <f ca="1">IF(OR(VLOOKUP($A241,Mitglieder!$D$24:$BG$323,AI$303)="",$G241=""),"",VLOOKUP($A241,Mitglieder!$D$24:$BG$323,AI$303))</f>
        <v/>
      </c>
      <c r="AJ241" s="54" t="str">
        <f ca="1">IF(OR(VLOOKUP($A241,Mitglieder!$D$24:$BG$323,AJ$303)="",$G241=""),"",VLOOKUP($A241,Mitglieder!$D$24:$BG$323,AJ$303))</f>
        <v/>
      </c>
      <c r="AK241" s="54" t="str">
        <f ca="1">IF(OR(VLOOKUP($A241,Mitglieder!$D$24:$BG$323,AK$303)="",$G241=""),"",VLOOKUP($A241,Mitglieder!$D$24:$BG$323,AK$303))</f>
        <v/>
      </c>
      <c r="AL241" s="54" t="str">
        <f ca="1">IF(OR(VLOOKUP($A241,Mitglieder!$D$24:$BG$323,AL$303)="",$G241=""),"",VLOOKUP($A241,Mitglieder!$D$24:$BG$323,AL$303))</f>
        <v/>
      </c>
      <c r="AM241" s="42" t="str">
        <f ca="1">IF($G241="","",VLOOKUP($A241,Mitglieder!$D$24:$BG$323,AM$303))</f>
        <v/>
      </c>
      <c r="AN241" s="54" t="str">
        <f ca="1">IF(OR(VLOOKUP($A241,Mitglieder!$D$24:$BG$323,AN$303)="",$G241=""),"",VLOOKUP($A241,Mitglieder!$D$24:$BG$323,AN$303))</f>
        <v/>
      </c>
      <c r="AO241" s="43" t="str">
        <f ca="1">IF($G241="","",TEXT(VLOOKUP($A241,Mitglieder!$D$24:$BG$323,AO$303),"TT.MM.JJJJ"))</f>
        <v/>
      </c>
      <c r="AP241" s="42" t="str">
        <f ca="1">IF($G241="","",VLOOKUP($A241,Mitglieder!$D$24:$BG$323,AP$303))</f>
        <v/>
      </c>
      <c r="AQ241" s="45" t="str">
        <f ca="1">IF($G241="","",TEXT(VLOOKUP($A241,Mitglieder!$D$24:$BG$323,AQ$303),"0.00"))</f>
        <v/>
      </c>
      <c r="AR241" s="54" t="str">
        <f ca="1">IF(OR(VLOOKUP($A241,Mitglieder!$D$24:$BG$323,AR$303)="",$G241=""),"",VLOOKUP($A241,Mitglieder!$D$24:$BG$323,AR$303))</f>
        <v/>
      </c>
      <c r="AS241" s="45" t="str">
        <f ca="1">IF($G241="","",TEXT(VLOOKUP($A241,Mitglieder!$D$24:$BG$323,AS$303),"0.00"))</f>
        <v/>
      </c>
      <c r="AT241" s="54" t="str">
        <f ca="1">IF(OR(VLOOKUP($A241,Mitglieder!$D$24:$BG$323,AT$303)="",$G241=""),"",VLOOKUP($A241,Mitglieder!$D$24:$BG$323,AT$303))</f>
        <v/>
      </c>
      <c r="AU241" s="45" t="str">
        <f ca="1">IF($G241="","",TEXT(VLOOKUP($A241,Mitglieder!$D$24:$BG$323,AU$303),"0.00"))</f>
        <v/>
      </c>
      <c r="AV241" s="45" t="str">
        <f ca="1">IF($G241="","",TEXT(VLOOKUP($A241,Mitglieder!$D$24:$BG$323,AV$303),"0.00"))</f>
        <v/>
      </c>
      <c r="AW241" s="42" t="str">
        <f ca="1">IF($G241="","",VLOOKUP($A241,Mitglieder!$D$24:$BG$323,AW$303))</f>
        <v/>
      </c>
      <c r="AX241" s="54" t="str">
        <f ca="1">IF(OR(VLOOKUP($A241,Mitglieder!$D$24:$BG$323,AX$303)="",$G241=""),"",VLOOKUP($A241,Mitglieder!$D$24:$BG$323,AX$303))</f>
        <v/>
      </c>
      <c r="AY241" s="75" t="str">
        <f t="shared" ca="1" si="6"/>
        <v/>
      </c>
      <c r="AZ241" s="43" t="str">
        <f ca="1">IF($G241="","",TEXT(VLOOKUP($A241,Mitglieder!$C$24:$BG$323,AZ$303),"TT.MM.JJJJ"))</f>
        <v/>
      </c>
      <c r="BA241" s="43" t="str">
        <f ca="1">IF($G241="","",TEXT(VLOOKUP($A241,Mitglieder!$C$24:$BG$323,BA$303),"TT.MM.JJJJ"))</f>
        <v/>
      </c>
      <c r="BB241" s="43" t="str">
        <f ca="1">IF($G241="","",TEXT(VLOOKUP($A241,Mitglieder!$C$24:$BG$323,BB$303),"TT.MM.JJJJ"))</f>
        <v/>
      </c>
      <c r="BC241" s="43" t="str">
        <f ca="1">IF($G241="","",TEXT(VLOOKUP($A241,Mitglieder!$C$24:$BG$323,BC$303),"TT.MM.JJJJ"))</f>
        <v/>
      </c>
      <c r="BD241" s="75" t="str">
        <f t="shared" ca="1" si="7"/>
        <v/>
      </c>
      <c r="BE241" s="42" t="str">
        <f ca="1">IF($G241="","",VLOOKUP($A241,Mitglieder!$D$24:$BG$323,BE$303))</f>
        <v/>
      </c>
      <c r="BF241" s="42" t="str">
        <f ca="1">IF($G241="","",VLOOKUP($A241,Mitglieder!$D$24:$BG$323,BF$303))</f>
        <v/>
      </c>
      <c r="BH241" s="75" t="str">
        <f ca="1">IF(G241="","",AY241+'Details Verein'!$D$25)</f>
        <v/>
      </c>
    </row>
    <row r="242" spans="1:60" x14ac:dyDescent="0.35">
      <c r="A242" s="42">
        <v>242</v>
      </c>
      <c r="B242" s="42"/>
      <c r="C242" s="42">
        <f ca="1">VLOOKUP($A242,Mitglieder!$D$24:$BA$323,C$303)</f>
        <v>1.0299999999999967</v>
      </c>
      <c r="D242" s="42"/>
      <c r="E242" s="42" t="str">
        <f ca="1">IF($G242="","",VLOOKUP($A242,Mitglieder!$D$24:$BG$323,E$303))</f>
        <v/>
      </c>
      <c r="F242" s="54" t="str">
        <f ca="1">IF(OR(VLOOKUP($A242,Mitglieder!$D$24:$BG$323,F$303)="",$G242=""),"",VLOOKUP($A242,Mitglieder!$D$24:$BG$323,F$303))</f>
        <v/>
      </c>
      <c r="G242" s="72" t="str">
        <f ca="1">IF(C242/ROUND(C242,0)=1,VLOOKUP($A242,Mitglieder!$D$24:$BA$323,G$303),"")</f>
        <v/>
      </c>
      <c r="H242" s="42" t="str">
        <f ca="1">IF($G242="","",VLOOKUP($A242,Mitglieder!$D$24:$BG$323,H$303))</f>
        <v/>
      </c>
      <c r="I242" s="54" t="str">
        <f ca="1">IF(OR(VLOOKUP($A242,Mitglieder!$D$24:$BG$323,I$303)="",$G242=""),"",VLOOKUP($A242,Mitglieder!$D$24:$BG$323,I$303))</f>
        <v/>
      </c>
      <c r="J242" s="42" t="str">
        <f ca="1">IF($G242="","",VLOOKUP($A242,Mitglieder!$D$24:$BG$323,J$303))</f>
        <v/>
      </c>
      <c r="K242" s="54" t="str">
        <f ca="1">IF(OR(VLOOKUP($A242,Mitglieder!$D$24:$BG$323,K$303)="",$G242=""),"",VLOOKUP($A242,Mitglieder!$D$24:$BG$323,K$303))</f>
        <v/>
      </c>
      <c r="L242" s="42" t="str">
        <f ca="1">IF($G242="","",VLOOKUP($A242,Mitglieder!$D$24:$BG$323,L$303))</f>
        <v/>
      </c>
      <c r="M242" s="42" t="str">
        <f ca="1">IF($G242="","",VLOOKUP($A242,Mitglieder!$D$24:$BG$323,M$303))</f>
        <v/>
      </c>
      <c r="N242" s="42" t="str">
        <f ca="1">IF($G242="","",VLOOKUP($A242,Mitglieder!$D$24:$BG$323,N$303))</f>
        <v/>
      </c>
      <c r="O242" s="42" t="str">
        <f ca="1">IF($G242="","",VLOOKUP($A242,Mitglieder!$D$24:$BG$323,O$303))</f>
        <v/>
      </c>
      <c r="P242" s="42" t="str">
        <f ca="1">IF($G242="","",VLOOKUP($A242,Mitglieder!$D$24:$BG$323,P$303))</f>
        <v/>
      </c>
      <c r="Q242" s="42" t="str">
        <f ca="1">IF($G242="","",VLOOKUP($A242,Mitglieder!$D$24:$BG$323,Q$303))</f>
        <v/>
      </c>
      <c r="R242" s="54" t="str">
        <f ca="1">IF(OR(VLOOKUP($A242,Mitglieder!$D$24:$BG$323,R$303)="",$G242=""),"",VLOOKUP($A242,Mitglieder!$D$24:$BG$323,R$303))</f>
        <v/>
      </c>
      <c r="S242" s="43" t="str">
        <f ca="1">IF($G242="","",TEXT(VLOOKUP($A242,Mitglieder!$D$24:$BG$323,S$303),"TT.MM.JJJJ"))</f>
        <v/>
      </c>
      <c r="T242" s="43" t="str">
        <f ca="1">IF($G242="","",TEXT(VLOOKUP($A242,Mitglieder!$D$24:$BG$323,T$303),"TT.MM.JJJJ"))</f>
        <v/>
      </c>
      <c r="U242" s="43" t="str">
        <f ca="1">IF($G242="","",TEXT(VLOOKUP($A242,Mitglieder!$D$24:$BG$323,U$303),"TT.MM.JJJJ"))</f>
        <v/>
      </c>
      <c r="V242" s="54" t="str">
        <f ca="1">IF(OR(VLOOKUP($A242,Mitglieder!$D$24:$BG$323,V$303)="",$G242=""),"",VLOOKUP($A242,Mitglieder!$D$24:$BG$323,V$303))</f>
        <v/>
      </c>
      <c r="W242" s="54" t="str">
        <f ca="1">IF(OR(VLOOKUP($A242,Mitglieder!$D$24:$BG$323,W$303)="",$G242=""),"",VLOOKUP($A242,Mitglieder!$D$24:$BG$323,W$303))</f>
        <v/>
      </c>
      <c r="X242" s="54" t="str">
        <f ca="1">IF(OR(VLOOKUP($A242,Mitglieder!$D$24:$BG$323,X$303)="",$G242=""),"",VLOOKUP($A242,Mitglieder!$D$24:$BG$323,X$303))</f>
        <v/>
      </c>
      <c r="Y242" s="54" t="str">
        <f ca="1">IF(OR(VLOOKUP($A242,Mitglieder!$D$24:$BG$323,Y$303)="",$G242=""),"",VLOOKUP($A242,Mitglieder!$D$24:$BG$323,Y$303))</f>
        <v/>
      </c>
      <c r="Z242" s="54" t="str">
        <f ca="1">IF(OR(VLOOKUP($A242,Mitglieder!$D$24:$BG$323,Z$303)="",$G242=""),"",VLOOKUP($A242,Mitglieder!$D$24:$BG$323,Z$303))</f>
        <v/>
      </c>
      <c r="AA242" s="54" t="str">
        <f ca="1">IF(OR(VLOOKUP($A242,Mitglieder!$D$24:$BG$323,AA$303)="",$G242=""),"",VLOOKUP($A242,Mitglieder!$D$24:$BG$323,AA$303))</f>
        <v/>
      </c>
      <c r="AB242" s="54" t="str">
        <f ca="1">IF(OR(VLOOKUP($A242,Mitglieder!$D$24:$BG$323,AB$303)="",$G242=""),"",VLOOKUP($A242,Mitglieder!$D$24:$BG$323,AB$303))</f>
        <v/>
      </c>
      <c r="AC242" s="54" t="str">
        <f ca="1">IF(OR(VLOOKUP($A242,Mitglieder!$D$24:$BG$323,AC$303)="",$G242=""),"",VLOOKUP($A242,Mitglieder!$D$24:$BG$323,AC$303))</f>
        <v/>
      </c>
      <c r="AD242" s="54" t="str">
        <f ca="1">IF(OR(VLOOKUP($A242,Mitglieder!$D$24:$BG$323,AD$303)="",$G242=""),"",VLOOKUP($A242,Mitglieder!$D$24:$BG$323,AD$303))</f>
        <v/>
      </c>
      <c r="AE242" s="54" t="str">
        <f ca="1">IF(OR(VLOOKUP($A242,Mitglieder!$D$24:$BG$323,AE$303)="",$G242=""),"",VLOOKUP($A242,Mitglieder!$D$24:$BG$323,AE$303))</f>
        <v/>
      </c>
      <c r="AF242" s="54" t="str">
        <f ca="1">IF(OR(VLOOKUP($A242,Mitglieder!$D$24:$BG$323,AF$303)="",$G242=""),"",VLOOKUP($A242,Mitglieder!$D$24:$BG$323,AF$303))</f>
        <v/>
      </c>
      <c r="AG242" s="54" t="str">
        <f ca="1">IF(OR(VLOOKUP($A242,Mitglieder!$D$24:$BG$323,AG$303)="",$G242=""),"",VLOOKUP($A242,Mitglieder!$D$24:$BG$323,AG$303))</f>
        <v/>
      </c>
      <c r="AH242" s="54" t="str">
        <f ca="1">IF(OR(VLOOKUP($A242,Mitglieder!$D$24:$BG$323,AH$303)="",$G242=""),"",VLOOKUP($A242,Mitglieder!$D$24:$BG$323,AH$303))</f>
        <v/>
      </c>
      <c r="AI242" s="54" t="str">
        <f ca="1">IF(OR(VLOOKUP($A242,Mitglieder!$D$24:$BG$323,AI$303)="",$G242=""),"",VLOOKUP($A242,Mitglieder!$D$24:$BG$323,AI$303))</f>
        <v/>
      </c>
      <c r="AJ242" s="54" t="str">
        <f ca="1">IF(OR(VLOOKUP($A242,Mitglieder!$D$24:$BG$323,AJ$303)="",$G242=""),"",VLOOKUP($A242,Mitglieder!$D$24:$BG$323,AJ$303))</f>
        <v/>
      </c>
      <c r="AK242" s="54" t="str">
        <f ca="1">IF(OR(VLOOKUP($A242,Mitglieder!$D$24:$BG$323,AK$303)="",$G242=""),"",VLOOKUP($A242,Mitglieder!$D$24:$BG$323,AK$303))</f>
        <v/>
      </c>
      <c r="AL242" s="54" t="str">
        <f ca="1">IF(OR(VLOOKUP($A242,Mitglieder!$D$24:$BG$323,AL$303)="",$G242=""),"",VLOOKUP($A242,Mitglieder!$D$24:$BG$323,AL$303))</f>
        <v/>
      </c>
      <c r="AM242" s="42" t="str">
        <f ca="1">IF($G242="","",VLOOKUP($A242,Mitglieder!$D$24:$BG$323,AM$303))</f>
        <v/>
      </c>
      <c r="AN242" s="54" t="str">
        <f ca="1">IF(OR(VLOOKUP($A242,Mitglieder!$D$24:$BG$323,AN$303)="",$G242=""),"",VLOOKUP($A242,Mitglieder!$D$24:$BG$323,AN$303))</f>
        <v/>
      </c>
      <c r="AO242" s="43" t="str">
        <f ca="1">IF($G242="","",TEXT(VLOOKUP($A242,Mitglieder!$D$24:$BG$323,AO$303),"TT.MM.JJJJ"))</f>
        <v/>
      </c>
      <c r="AP242" s="42" t="str">
        <f ca="1">IF($G242="","",VLOOKUP($A242,Mitglieder!$D$24:$BG$323,AP$303))</f>
        <v/>
      </c>
      <c r="AQ242" s="45" t="str">
        <f ca="1">IF($G242="","",TEXT(VLOOKUP($A242,Mitglieder!$D$24:$BG$323,AQ$303),"0.00"))</f>
        <v/>
      </c>
      <c r="AR242" s="54" t="str">
        <f ca="1">IF(OR(VLOOKUP($A242,Mitglieder!$D$24:$BG$323,AR$303)="",$G242=""),"",VLOOKUP($A242,Mitglieder!$D$24:$BG$323,AR$303))</f>
        <v/>
      </c>
      <c r="AS242" s="45" t="str">
        <f ca="1">IF($G242="","",TEXT(VLOOKUP($A242,Mitglieder!$D$24:$BG$323,AS$303),"0.00"))</f>
        <v/>
      </c>
      <c r="AT242" s="54" t="str">
        <f ca="1">IF(OR(VLOOKUP($A242,Mitglieder!$D$24:$BG$323,AT$303)="",$G242=""),"",VLOOKUP($A242,Mitglieder!$D$24:$BG$323,AT$303))</f>
        <v/>
      </c>
      <c r="AU242" s="45" t="str">
        <f ca="1">IF($G242="","",TEXT(VLOOKUP($A242,Mitglieder!$D$24:$BG$323,AU$303),"0.00"))</f>
        <v/>
      </c>
      <c r="AV242" s="45" t="str">
        <f ca="1">IF($G242="","",TEXT(VLOOKUP($A242,Mitglieder!$D$24:$BG$323,AV$303),"0.00"))</f>
        <v/>
      </c>
      <c r="AW242" s="42" t="str">
        <f ca="1">IF($G242="","",VLOOKUP($A242,Mitglieder!$D$24:$BG$323,AW$303))</f>
        <v/>
      </c>
      <c r="AX242" s="54" t="str">
        <f ca="1">IF(OR(VLOOKUP($A242,Mitglieder!$D$24:$BG$323,AX$303)="",$G242=""),"",VLOOKUP($A242,Mitglieder!$D$24:$BG$323,AX$303))</f>
        <v/>
      </c>
      <c r="AY242" s="75" t="str">
        <f t="shared" ca="1" si="6"/>
        <v/>
      </c>
      <c r="AZ242" s="43" t="str">
        <f ca="1">IF($G242="","",TEXT(VLOOKUP($A242,Mitglieder!$C$24:$BG$323,AZ$303),"TT.MM.JJJJ"))</f>
        <v/>
      </c>
      <c r="BA242" s="43" t="str">
        <f ca="1">IF($G242="","",TEXT(VLOOKUP($A242,Mitglieder!$C$24:$BG$323,BA$303),"TT.MM.JJJJ"))</f>
        <v/>
      </c>
      <c r="BB242" s="43" t="str">
        <f ca="1">IF($G242="","",TEXT(VLOOKUP($A242,Mitglieder!$C$24:$BG$323,BB$303),"TT.MM.JJJJ"))</f>
        <v/>
      </c>
      <c r="BC242" s="43" t="str">
        <f ca="1">IF($G242="","",TEXT(VLOOKUP($A242,Mitglieder!$C$24:$BG$323,BC$303),"TT.MM.JJJJ"))</f>
        <v/>
      </c>
      <c r="BD242" s="75" t="str">
        <f t="shared" ca="1" si="7"/>
        <v/>
      </c>
      <c r="BE242" s="42" t="str">
        <f ca="1">IF($G242="","",VLOOKUP($A242,Mitglieder!$D$24:$BG$323,BE$303))</f>
        <v/>
      </c>
      <c r="BF242" s="42" t="str">
        <f ca="1">IF($G242="","",VLOOKUP($A242,Mitglieder!$D$24:$BG$323,BF$303))</f>
        <v/>
      </c>
      <c r="BH242" s="75" t="str">
        <f ca="1">IF(G242="","",AY242+'Details Verein'!$D$25)</f>
        <v/>
      </c>
    </row>
    <row r="243" spans="1:60" x14ac:dyDescent="0.35">
      <c r="A243" s="42">
        <v>243</v>
      </c>
      <c r="B243" s="42"/>
      <c r="C243" s="42">
        <f ca="1">VLOOKUP($A243,Mitglieder!$D$24:$BA$323,C$303)</f>
        <v>1.0299999999999967</v>
      </c>
      <c r="D243" s="42"/>
      <c r="E243" s="42" t="str">
        <f ca="1">IF($G243="","",VLOOKUP($A243,Mitglieder!$D$24:$BG$323,E$303))</f>
        <v/>
      </c>
      <c r="F243" s="54" t="str">
        <f ca="1">IF(OR(VLOOKUP($A243,Mitglieder!$D$24:$BG$323,F$303)="",$G243=""),"",VLOOKUP($A243,Mitglieder!$D$24:$BG$323,F$303))</f>
        <v/>
      </c>
      <c r="G243" s="72" t="str">
        <f ca="1">IF(C243/ROUND(C243,0)=1,VLOOKUP($A243,Mitglieder!$D$24:$BA$323,G$303),"")</f>
        <v/>
      </c>
      <c r="H243" s="42" t="str">
        <f ca="1">IF($G243="","",VLOOKUP($A243,Mitglieder!$D$24:$BG$323,H$303))</f>
        <v/>
      </c>
      <c r="I243" s="54" t="str">
        <f ca="1">IF(OR(VLOOKUP($A243,Mitglieder!$D$24:$BG$323,I$303)="",$G243=""),"",VLOOKUP($A243,Mitglieder!$D$24:$BG$323,I$303))</f>
        <v/>
      </c>
      <c r="J243" s="42" t="str">
        <f ca="1">IF($G243="","",VLOOKUP($A243,Mitglieder!$D$24:$BG$323,J$303))</f>
        <v/>
      </c>
      <c r="K243" s="54" t="str">
        <f ca="1">IF(OR(VLOOKUP($A243,Mitglieder!$D$24:$BG$323,K$303)="",$G243=""),"",VLOOKUP($A243,Mitglieder!$D$24:$BG$323,K$303))</f>
        <v/>
      </c>
      <c r="L243" s="42" t="str">
        <f ca="1">IF($G243="","",VLOOKUP($A243,Mitglieder!$D$24:$BG$323,L$303))</f>
        <v/>
      </c>
      <c r="M243" s="42" t="str">
        <f ca="1">IF($G243="","",VLOOKUP($A243,Mitglieder!$D$24:$BG$323,M$303))</f>
        <v/>
      </c>
      <c r="N243" s="42" t="str">
        <f ca="1">IF($G243="","",VLOOKUP($A243,Mitglieder!$D$24:$BG$323,N$303))</f>
        <v/>
      </c>
      <c r="O243" s="42" t="str">
        <f ca="1">IF($G243="","",VLOOKUP($A243,Mitglieder!$D$24:$BG$323,O$303))</f>
        <v/>
      </c>
      <c r="P243" s="42" t="str">
        <f ca="1">IF($G243="","",VLOOKUP($A243,Mitglieder!$D$24:$BG$323,P$303))</f>
        <v/>
      </c>
      <c r="Q243" s="42" t="str">
        <f ca="1">IF($G243="","",VLOOKUP($A243,Mitglieder!$D$24:$BG$323,Q$303))</f>
        <v/>
      </c>
      <c r="R243" s="54" t="str">
        <f ca="1">IF(OR(VLOOKUP($A243,Mitglieder!$D$24:$BG$323,R$303)="",$G243=""),"",VLOOKUP($A243,Mitglieder!$D$24:$BG$323,R$303))</f>
        <v/>
      </c>
      <c r="S243" s="43" t="str">
        <f ca="1">IF($G243="","",TEXT(VLOOKUP($A243,Mitglieder!$D$24:$BG$323,S$303),"TT.MM.JJJJ"))</f>
        <v/>
      </c>
      <c r="T243" s="43" t="str">
        <f ca="1">IF($G243="","",TEXT(VLOOKUP($A243,Mitglieder!$D$24:$BG$323,T$303),"TT.MM.JJJJ"))</f>
        <v/>
      </c>
      <c r="U243" s="43" t="str">
        <f ca="1">IF($G243="","",TEXT(VLOOKUP($A243,Mitglieder!$D$24:$BG$323,U$303),"TT.MM.JJJJ"))</f>
        <v/>
      </c>
      <c r="V243" s="54" t="str">
        <f ca="1">IF(OR(VLOOKUP($A243,Mitglieder!$D$24:$BG$323,V$303)="",$G243=""),"",VLOOKUP($A243,Mitglieder!$D$24:$BG$323,V$303))</f>
        <v/>
      </c>
      <c r="W243" s="54" t="str">
        <f ca="1">IF(OR(VLOOKUP($A243,Mitglieder!$D$24:$BG$323,W$303)="",$G243=""),"",VLOOKUP($A243,Mitglieder!$D$24:$BG$323,W$303))</f>
        <v/>
      </c>
      <c r="X243" s="54" t="str">
        <f ca="1">IF(OR(VLOOKUP($A243,Mitglieder!$D$24:$BG$323,X$303)="",$G243=""),"",VLOOKUP($A243,Mitglieder!$D$24:$BG$323,X$303))</f>
        <v/>
      </c>
      <c r="Y243" s="54" t="str">
        <f ca="1">IF(OR(VLOOKUP($A243,Mitglieder!$D$24:$BG$323,Y$303)="",$G243=""),"",VLOOKUP($A243,Mitglieder!$D$24:$BG$323,Y$303))</f>
        <v/>
      </c>
      <c r="Z243" s="54" t="str">
        <f ca="1">IF(OR(VLOOKUP($A243,Mitglieder!$D$24:$BG$323,Z$303)="",$G243=""),"",VLOOKUP($A243,Mitglieder!$D$24:$BG$323,Z$303))</f>
        <v/>
      </c>
      <c r="AA243" s="54" t="str">
        <f ca="1">IF(OR(VLOOKUP($A243,Mitglieder!$D$24:$BG$323,AA$303)="",$G243=""),"",VLOOKUP($A243,Mitglieder!$D$24:$BG$323,AA$303))</f>
        <v/>
      </c>
      <c r="AB243" s="54" t="str">
        <f ca="1">IF(OR(VLOOKUP($A243,Mitglieder!$D$24:$BG$323,AB$303)="",$G243=""),"",VLOOKUP($A243,Mitglieder!$D$24:$BG$323,AB$303))</f>
        <v/>
      </c>
      <c r="AC243" s="54" t="str">
        <f ca="1">IF(OR(VLOOKUP($A243,Mitglieder!$D$24:$BG$323,AC$303)="",$G243=""),"",VLOOKUP($A243,Mitglieder!$D$24:$BG$323,AC$303))</f>
        <v/>
      </c>
      <c r="AD243" s="54" t="str">
        <f ca="1">IF(OR(VLOOKUP($A243,Mitglieder!$D$24:$BG$323,AD$303)="",$G243=""),"",VLOOKUP($A243,Mitglieder!$D$24:$BG$323,AD$303))</f>
        <v/>
      </c>
      <c r="AE243" s="54" t="str">
        <f ca="1">IF(OR(VLOOKUP($A243,Mitglieder!$D$24:$BG$323,AE$303)="",$G243=""),"",VLOOKUP($A243,Mitglieder!$D$24:$BG$323,AE$303))</f>
        <v/>
      </c>
      <c r="AF243" s="54" t="str">
        <f ca="1">IF(OR(VLOOKUP($A243,Mitglieder!$D$24:$BG$323,AF$303)="",$G243=""),"",VLOOKUP($A243,Mitglieder!$D$24:$BG$323,AF$303))</f>
        <v/>
      </c>
      <c r="AG243" s="54" t="str">
        <f ca="1">IF(OR(VLOOKUP($A243,Mitglieder!$D$24:$BG$323,AG$303)="",$G243=""),"",VLOOKUP($A243,Mitglieder!$D$24:$BG$323,AG$303))</f>
        <v/>
      </c>
      <c r="AH243" s="54" t="str">
        <f ca="1">IF(OR(VLOOKUP($A243,Mitglieder!$D$24:$BG$323,AH$303)="",$G243=""),"",VLOOKUP($A243,Mitglieder!$D$24:$BG$323,AH$303))</f>
        <v/>
      </c>
      <c r="AI243" s="54" t="str">
        <f ca="1">IF(OR(VLOOKUP($A243,Mitglieder!$D$24:$BG$323,AI$303)="",$G243=""),"",VLOOKUP($A243,Mitglieder!$D$24:$BG$323,AI$303))</f>
        <v/>
      </c>
      <c r="AJ243" s="54" t="str">
        <f ca="1">IF(OR(VLOOKUP($A243,Mitglieder!$D$24:$BG$323,AJ$303)="",$G243=""),"",VLOOKUP($A243,Mitglieder!$D$24:$BG$323,AJ$303))</f>
        <v/>
      </c>
      <c r="AK243" s="54" t="str">
        <f ca="1">IF(OR(VLOOKUP($A243,Mitglieder!$D$24:$BG$323,AK$303)="",$G243=""),"",VLOOKUP($A243,Mitglieder!$D$24:$BG$323,AK$303))</f>
        <v/>
      </c>
      <c r="AL243" s="54" t="str">
        <f ca="1">IF(OR(VLOOKUP($A243,Mitglieder!$D$24:$BG$323,AL$303)="",$G243=""),"",VLOOKUP($A243,Mitglieder!$D$24:$BG$323,AL$303))</f>
        <v/>
      </c>
      <c r="AM243" s="42" t="str">
        <f ca="1">IF($G243="","",VLOOKUP($A243,Mitglieder!$D$24:$BG$323,AM$303))</f>
        <v/>
      </c>
      <c r="AN243" s="54" t="str">
        <f ca="1">IF(OR(VLOOKUP($A243,Mitglieder!$D$24:$BG$323,AN$303)="",$G243=""),"",VLOOKUP($A243,Mitglieder!$D$24:$BG$323,AN$303))</f>
        <v/>
      </c>
      <c r="AO243" s="43" t="str">
        <f ca="1">IF($G243="","",TEXT(VLOOKUP($A243,Mitglieder!$D$24:$BG$323,AO$303),"TT.MM.JJJJ"))</f>
        <v/>
      </c>
      <c r="AP243" s="42" t="str">
        <f ca="1">IF($G243="","",VLOOKUP($A243,Mitglieder!$D$24:$BG$323,AP$303))</f>
        <v/>
      </c>
      <c r="AQ243" s="45" t="str">
        <f ca="1">IF($G243="","",TEXT(VLOOKUP($A243,Mitglieder!$D$24:$BG$323,AQ$303),"0.00"))</f>
        <v/>
      </c>
      <c r="AR243" s="54" t="str">
        <f ca="1">IF(OR(VLOOKUP($A243,Mitglieder!$D$24:$BG$323,AR$303)="",$G243=""),"",VLOOKUP($A243,Mitglieder!$D$24:$BG$323,AR$303))</f>
        <v/>
      </c>
      <c r="AS243" s="45" t="str">
        <f ca="1">IF($G243="","",TEXT(VLOOKUP($A243,Mitglieder!$D$24:$BG$323,AS$303),"0.00"))</f>
        <v/>
      </c>
      <c r="AT243" s="54" t="str">
        <f ca="1">IF(OR(VLOOKUP($A243,Mitglieder!$D$24:$BG$323,AT$303)="",$G243=""),"",VLOOKUP($A243,Mitglieder!$D$24:$BG$323,AT$303))</f>
        <v/>
      </c>
      <c r="AU243" s="45" t="str">
        <f ca="1">IF($G243="","",TEXT(VLOOKUP($A243,Mitglieder!$D$24:$BG$323,AU$303),"0.00"))</f>
        <v/>
      </c>
      <c r="AV243" s="45" t="str">
        <f ca="1">IF($G243="","",TEXT(VLOOKUP($A243,Mitglieder!$D$24:$BG$323,AV$303),"0.00"))</f>
        <v/>
      </c>
      <c r="AW243" s="42" t="str">
        <f ca="1">IF($G243="","",VLOOKUP($A243,Mitglieder!$D$24:$BG$323,AW$303))</f>
        <v/>
      </c>
      <c r="AX243" s="54" t="str">
        <f ca="1">IF(OR(VLOOKUP($A243,Mitglieder!$D$24:$BG$323,AX$303)="",$G243=""),"",VLOOKUP($A243,Mitglieder!$D$24:$BG$323,AX$303))</f>
        <v/>
      </c>
      <c r="AY243" s="75" t="str">
        <f t="shared" ca="1" si="6"/>
        <v/>
      </c>
      <c r="AZ243" s="43" t="str">
        <f ca="1">IF($G243="","",TEXT(VLOOKUP($A243,Mitglieder!$C$24:$BG$323,AZ$303),"TT.MM.JJJJ"))</f>
        <v/>
      </c>
      <c r="BA243" s="43" t="str">
        <f ca="1">IF($G243="","",TEXT(VLOOKUP($A243,Mitglieder!$C$24:$BG$323,BA$303),"TT.MM.JJJJ"))</f>
        <v/>
      </c>
      <c r="BB243" s="43" t="str">
        <f ca="1">IF($G243="","",TEXT(VLOOKUP($A243,Mitglieder!$C$24:$BG$323,BB$303),"TT.MM.JJJJ"))</f>
        <v/>
      </c>
      <c r="BC243" s="43" t="str">
        <f ca="1">IF($G243="","",TEXT(VLOOKUP($A243,Mitglieder!$C$24:$BG$323,BC$303),"TT.MM.JJJJ"))</f>
        <v/>
      </c>
      <c r="BD243" s="75" t="str">
        <f t="shared" ca="1" si="7"/>
        <v/>
      </c>
      <c r="BE243" s="42" t="str">
        <f ca="1">IF($G243="","",VLOOKUP($A243,Mitglieder!$D$24:$BG$323,BE$303))</f>
        <v/>
      </c>
      <c r="BF243" s="42" t="str">
        <f ca="1">IF($G243="","",VLOOKUP($A243,Mitglieder!$D$24:$BG$323,BF$303))</f>
        <v/>
      </c>
      <c r="BH243" s="75" t="str">
        <f ca="1">IF(G243="","",AY243+'Details Verein'!$D$25)</f>
        <v/>
      </c>
    </row>
    <row r="244" spans="1:60" x14ac:dyDescent="0.35">
      <c r="A244" s="42">
        <v>244</v>
      </c>
      <c r="B244" s="42"/>
      <c r="C244" s="42">
        <f ca="1">VLOOKUP($A244,Mitglieder!$D$24:$BA$323,C$303)</f>
        <v>1.0299999999999967</v>
      </c>
      <c r="D244" s="42"/>
      <c r="E244" s="42" t="str">
        <f ca="1">IF($G244="","",VLOOKUP($A244,Mitglieder!$D$24:$BG$323,E$303))</f>
        <v/>
      </c>
      <c r="F244" s="54" t="str">
        <f ca="1">IF(OR(VLOOKUP($A244,Mitglieder!$D$24:$BG$323,F$303)="",$G244=""),"",VLOOKUP($A244,Mitglieder!$D$24:$BG$323,F$303))</f>
        <v/>
      </c>
      <c r="G244" s="72" t="str">
        <f ca="1">IF(C244/ROUND(C244,0)=1,VLOOKUP($A244,Mitglieder!$D$24:$BA$323,G$303),"")</f>
        <v/>
      </c>
      <c r="H244" s="42" t="str">
        <f ca="1">IF($G244="","",VLOOKUP($A244,Mitglieder!$D$24:$BG$323,H$303))</f>
        <v/>
      </c>
      <c r="I244" s="54" t="str">
        <f ca="1">IF(OR(VLOOKUP($A244,Mitglieder!$D$24:$BG$323,I$303)="",$G244=""),"",VLOOKUP($A244,Mitglieder!$D$24:$BG$323,I$303))</f>
        <v/>
      </c>
      <c r="J244" s="42" t="str">
        <f ca="1">IF($G244="","",VLOOKUP($A244,Mitglieder!$D$24:$BG$323,J$303))</f>
        <v/>
      </c>
      <c r="K244" s="54" t="str">
        <f ca="1">IF(OR(VLOOKUP($A244,Mitglieder!$D$24:$BG$323,K$303)="",$G244=""),"",VLOOKUP($A244,Mitglieder!$D$24:$BG$323,K$303))</f>
        <v/>
      </c>
      <c r="L244" s="42" t="str">
        <f ca="1">IF($G244="","",VLOOKUP($A244,Mitglieder!$D$24:$BG$323,L$303))</f>
        <v/>
      </c>
      <c r="M244" s="42" t="str">
        <f ca="1">IF($G244="","",VLOOKUP($A244,Mitglieder!$D$24:$BG$323,M$303))</f>
        <v/>
      </c>
      <c r="N244" s="42" t="str">
        <f ca="1">IF($G244="","",VLOOKUP($A244,Mitglieder!$D$24:$BG$323,N$303))</f>
        <v/>
      </c>
      <c r="O244" s="42" t="str">
        <f ca="1">IF($G244="","",VLOOKUP($A244,Mitglieder!$D$24:$BG$323,O$303))</f>
        <v/>
      </c>
      <c r="P244" s="42" t="str">
        <f ca="1">IF($G244="","",VLOOKUP($A244,Mitglieder!$D$24:$BG$323,P$303))</f>
        <v/>
      </c>
      <c r="Q244" s="42" t="str">
        <f ca="1">IF($G244="","",VLOOKUP($A244,Mitglieder!$D$24:$BG$323,Q$303))</f>
        <v/>
      </c>
      <c r="R244" s="54" t="str">
        <f ca="1">IF(OR(VLOOKUP($A244,Mitglieder!$D$24:$BG$323,R$303)="",$G244=""),"",VLOOKUP($A244,Mitglieder!$D$24:$BG$323,R$303))</f>
        <v/>
      </c>
      <c r="S244" s="43" t="str">
        <f ca="1">IF($G244="","",TEXT(VLOOKUP($A244,Mitglieder!$D$24:$BG$323,S$303),"TT.MM.JJJJ"))</f>
        <v/>
      </c>
      <c r="T244" s="43" t="str">
        <f ca="1">IF($G244="","",TEXT(VLOOKUP($A244,Mitglieder!$D$24:$BG$323,T$303),"TT.MM.JJJJ"))</f>
        <v/>
      </c>
      <c r="U244" s="43" t="str">
        <f ca="1">IF($G244="","",TEXT(VLOOKUP($A244,Mitglieder!$D$24:$BG$323,U$303),"TT.MM.JJJJ"))</f>
        <v/>
      </c>
      <c r="V244" s="54" t="str">
        <f ca="1">IF(OR(VLOOKUP($A244,Mitglieder!$D$24:$BG$323,V$303)="",$G244=""),"",VLOOKUP($A244,Mitglieder!$D$24:$BG$323,V$303))</f>
        <v/>
      </c>
      <c r="W244" s="54" t="str">
        <f ca="1">IF(OR(VLOOKUP($A244,Mitglieder!$D$24:$BG$323,W$303)="",$G244=""),"",VLOOKUP($A244,Mitglieder!$D$24:$BG$323,W$303))</f>
        <v/>
      </c>
      <c r="X244" s="54" t="str">
        <f ca="1">IF(OR(VLOOKUP($A244,Mitglieder!$D$24:$BG$323,X$303)="",$G244=""),"",VLOOKUP($A244,Mitglieder!$D$24:$BG$323,X$303))</f>
        <v/>
      </c>
      <c r="Y244" s="54" t="str">
        <f ca="1">IF(OR(VLOOKUP($A244,Mitglieder!$D$24:$BG$323,Y$303)="",$G244=""),"",VLOOKUP($A244,Mitglieder!$D$24:$BG$323,Y$303))</f>
        <v/>
      </c>
      <c r="Z244" s="54" t="str">
        <f ca="1">IF(OR(VLOOKUP($A244,Mitglieder!$D$24:$BG$323,Z$303)="",$G244=""),"",VLOOKUP($A244,Mitglieder!$D$24:$BG$323,Z$303))</f>
        <v/>
      </c>
      <c r="AA244" s="54" t="str">
        <f ca="1">IF(OR(VLOOKUP($A244,Mitglieder!$D$24:$BG$323,AA$303)="",$G244=""),"",VLOOKUP($A244,Mitglieder!$D$24:$BG$323,AA$303))</f>
        <v/>
      </c>
      <c r="AB244" s="54" t="str">
        <f ca="1">IF(OR(VLOOKUP($A244,Mitglieder!$D$24:$BG$323,AB$303)="",$G244=""),"",VLOOKUP($A244,Mitglieder!$D$24:$BG$323,AB$303))</f>
        <v/>
      </c>
      <c r="AC244" s="54" t="str">
        <f ca="1">IF(OR(VLOOKUP($A244,Mitglieder!$D$24:$BG$323,AC$303)="",$G244=""),"",VLOOKUP($A244,Mitglieder!$D$24:$BG$323,AC$303))</f>
        <v/>
      </c>
      <c r="AD244" s="54" t="str">
        <f ca="1">IF(OR(VLOOKUP($A244,Mitglieder!$D$24:$BG$323,AD$303)="",$G244=""),"",VLOOKUP($A244,Mitglieder!$D$24:$BG$323,AD$303))</f>
        <v/>
      </c>
      <c r="AE244" s="54" t="str">
        <f ca="1">IF(OR(VLOOKUP($A244,Mitglieder!$D$24:$BG$323,AE$303)="",$G244=""),"",VLOOKUP($A244,Mitglieder!$D$24:$BG$323,AE$303))</f>
        <v/>
      </c>
      <c r="AF244" s="54" t="str">
        <f ca="1">IF(OR(VLOOKUP($A244,Mitglieder!$D$24:$BG$323,AF$303)="",$G244=""),"",VLOOKUP($A244,Mitglieder!$D$24:$BG$323,AF$303))</f>
        <v/>
      </c>
      <c r="AG244" s="54" t="str">
        <f ca="1">IF(OR(VLOOKUP($A244,Mitglieder!$D$24:$BG$323,AG$303)="",$G244=""),"",VLOOKUP($A244,Mitglieder!$D$24:$BG$323,AG$303))</f>
        <v/>
      </c>
      <c r="AH244" s="54" t="str">
        <f ca="1">IF(OR(VLOOKUP($A244,Mitglieder!$D$24:$BG$323,AH$303)="",$G244=""),"",VLOOKUP($A244,Mitglieder!$D$24:$BG$323,AH$303))</f>
        <v/>
      </c>
      <c r="AI244" s="54" t="str">
        <f ca="1">IF(OR(VLOOKUP($A244,Mitglieder!$D$24:$BG$323,AI$303)="",$G244=""),"",VLOOKUP($A244,Mitglieder!$D$24:$BG$323,AI$303))</f>
        <v/>
      </c>
      <c r="AJ244" s="54" t="str">
        <f ca="1">IF(OR(VLOOKUP($A244,Mitglieder!$D$24:$BG$323,AJ$303)="",$G244=""),"",VLOOKUP($A244,Mitglieder!$D$24:$BG$323,AJ$303))</f>
        <v/>
      </c>
      <c r="AK244" s="54" t="str">
        <f ca="1">IF(OR(VLOOKUP($A244,Mitglieder!$D$24:$BG$323,AK$303)="",$G244=""),"",VLOOKUP($A244,Mitglieder!$D$24:$BG$323,AK$303))</f>
        <v/>
      </c>
      <c r="AL244" s="54" t="str">
        <f ca="1">IF(OR(VLOOKUP($A244,Mitglieder!$D$24:$BG$323,AL$303)="",$G244=""),"",VLOOKUP($A244,Mitglieder!$D$24:$BG$323,AL$303))</f>
        <v/>
      </c>
      <c r="AM244" s="42" t="str">
        <f ca="1">IF($G244="","",VLOOKUP($A244,Mitglieder!$D$24:$BG$323,AM$303))</f>
        <v/>
      </c>
      <c r="AN244" s="54" t="str">
        <f ca="1">IF(OR(VLOOKUP($A244,Mitglieder!$D$24:$BG$323,AN$303)="",$G244=""),"",VLOOKUP($A244,Mitglieder!$D$24:$BG$323,AN$303))</f>
        <v/>
      </c>
      <c r="AO244" s="43" t="str">
        <f ca="1">IF($G244="","",TEXT(VLOOKUP($A244,Mitglieder!$D$24:$BG$323,AO$303),"TT.MM.JJJJ"))</f>
        <v/>
      </c>
      <c r="AP244" s="42" t="str">
        <f ca="1">IF($G244="","",VLOOKUP($A244,Mitglieder!$D$24:$BG$323,AP$303))</f>
        <v/>
      </c>
      <c r="AQ244" s="45" t="str">
        <f ca="1">IF($G244="","",TEXT(VLOOKUP($A244,Mitglieder!$D$24:$BG$323,AQ$303),"0.00"))</f>
        <v/>
      </c>
      <c r="AR244" s="54" t="str">
        <f ca="1">IF(OR(VLOOKUP($A244,Mitglieder!$D$24:$BG$323,AR$303)="",$G244=""),"",VLOOKUP($A244,Mitglieder!$D$24:$BG$323,AR$303))</f>
        <v/>
      </c>
      <c r="AS244" s="45" t="str">
        <f ca="1">IF($G244="","",TEXT(VLOOKUP($A244,Mitglieder!$D$24:$BG$323,AS$303),"0.00"))</f>
        <v/>
      </c>
      <c r="AT244" s="54" t="str">
        <f ca="1">IF(OR(VLOOKUP($A244,Mitglieder!$D$24:$BG$323,AT$303)="",$G244=""),"",VLOOKUP($A244,Mitglieder!$D$24:$BG$323,AT$303))</f>
        <v/>
      </c>
      <c r="AU244" s="45" t="str">
        <f ca="1">IF($G244="","",TEXT(VLOOKUP($A244,Mitglieder!$D$24:$BG$323,AU$303),"0.00"))</f>
        <v/>
      </c>
      <c r="AV244" s="45" t="str">
        <f ca="1">IF($G244="","",TEXT(VLOOKUP($A244,Mitglieder!$D$24:$BG$323,AV$303),"0.00"))</f>
        <v/>
      </c>
      <c r="AW244" s="42" t="str">
        <f ca="1">IF($G244="","",VLOOKUP($A244,Mitglieder!$D$24:$BG$323,AW$303))</f>
        <v/>
      </c>
      <c r="AX244" s="54" t="str">
        <f ca="1">IF(OR(VLOOKUP($A244,Mitglieder!$D$24:$BG$323,AX$303)="",$G244=""),"",VLOOKUP($A244,Mitglieder!$D$24:$BG$323,AX$303))</f>
        <v/>
      </c>
      <c r="AY244" s="75" t="str">
        <f t="shared" ca="1" si="6"/>
        <v/>
      </c>
      <c r="AZ244" s="43" t="str">
        <f ca="1">IF($G244="","",TEXT(VLOOKUP($A244,Mitglieder!$C$24:$BG$323,AZ$303),"TT.MM.JJJJ"))</f>
        <v/>
      </c>
      <c r="BA244" s="43" t="str">
        <f ca="1">IF($G244="","",TEXT(VLOOKUP($A244,Mitglieder!$C$24:$BG$323,BA$303),"TT.MM.JJJJ"))</f>
        <v/>
      </c>
      <c r="BB244" s="43" t="str">
        <f ca="1">IF($G244="","",TEXT(VLOOKUP($A244,Mitglieder!$C$24:$BG$323,BB$303),"TT.MM.JJJJ"))</f>
        <v/>
      </c>
      <c r="BC244" s="43" t="str">
        <f ca="1">IF($G244="","",TEXT(VLOOKUP($A244,Mitglieder!$C$24:$BG$323,BC$303),"TT.MM.JJJJ"))</f>
        <v/>
      </c>
      <c r="BD244" s="75" t="str">
        <f t="shared" ca="1" si="7"/>
        <v/>
      </c>
      <c r="BE244" s="42" t="str">
        <f ca="1">IF($G244="","",VLOOKUP($A244,Mitglieder!$D$24:$BG$323,BE$303))</f>
        <v/>
      </c>
      <c r="BF244" s="42" t="str">
        <f ca="1">IF($G244="","",VLOOKUP($A244,Mitglieder!$D$24:$BG$323,BF$303))</f>
        <v/>
      </c>
      <c r="BH244" s="75" t="str">
        <f ca="1">IF(G244="","",AY244+'Details Verein'!$D$25)</f>
        <v/>
      </c>
    </row>
    <row r="245" spans="1:60" x14ac:dyDescent="0.35">
      <c r="A245" s="42">
        <v>245</v>
      </c>
      <c r="B245" s="42"/>
      <c r="C245" s="42">
        <f ca="1">VLOOKUP($A245,Mitglieder!$D$24:$BA$323,C$303)</f>
        <v>1.0299999999999967</v>
      </c>
      <c r="D245" s="42"/>
      <c r="E245" s="42" t="str">
        <f ca="1">IF($G245="","",VLOOKUP($A245,Mitglieder!$D$24:$BG$323,E$303))</f>
        <v/>
      </c>
      <c r="F245" s="54" t="str">
        <f ca="1">IF(OR(VLOOKUP($A245,Mitglieder!$D$24:$BG$323,F$303)="",$G245=""),"",VLOOKUP($A245,Mitglieder!$D$24:$BG$323,F$303))</f>
        <v/>
      </c>
      <c r="G245" s="72" t="str">
        <f ca="1">IF(C245/ROUND(C245,0)=1,VLOOKUP($A245,Mitglieder!$D$24:$BA$323,G$303),"")</f>
        <v/>
      </c>
      <c r="H245" s="42" t="str">
        <f ca="1">IF($G245="","",VLOOKUP($A245,Mitglieder!$D$24:$BG$323,H$303))</f>
        <v/>
      </c>
      <c r="I245" s="54" t="str">
        <f ca="1">IF(OR(VLOOKUP($A245,Mitglieder!$D$24:$BG$323,I$303)="",$G245=""),"",VLOOKUP($A245,Mitglieder!$D$24:$BG$323,I$303))</f>
        <v/>
      </c>
      <c r="J245" s="42" t="str">
        <f ca="1">IF($G245="","",VLOOKUP($A245,Mitglieder!$D$24:$BG$323,J$303))</f>
        <v/>
      </c>
      <c r="K245" s="54" t="str">
        <f ca="1">IF(OR(VLOOKUP($A245,Mitglieder!$D$24:$BG$323,K$303)="",$G245=""),"",VLOOKUP($A245,Mitglieder!$D$24:$BG$323,K$303))</f>
        <v/>
      </c>
      <c r="L245" s="42" t="str">
        <f ca="1">IF($G245="","",VLOOKUP($A245,Mitglieder!$D$24:$BG$323,L$303))</f>
        <v/>
      </c>
      <c r="M245" s="42" t="str">
        <f ca="1">IF($G245="","",VLOOKUP($A245,Mitglieder!$D$24:$BG$323,M$303))</f>
        <v/>
      </c>
      <c r="N245" s="42" t="str">
        <f ca="1">IF($G245="","",VLOOKUP($A245,Mitglieder!$D$24:$BG$323,N$303))</f>
        <v/>
      </c>
      <c r="O245" s="42" t="str">
        <f ca="1">IF($G245="","",VLOOKUP($A245,Mitglieder!$D$24:$BG$323,O$303))</f>
        <v/>
      </c>
      <c r="P245" s="42" t="str">
        <f ca="1">IF($G245="","",VLOOKUP($A245,Mitglieder!$D$24:$BG$323,P$303))</f>
        <v/>
      </c>
      <c r="Q245" s="42" t="str">
        <f ca="1">IF($G245="","",VLOOKUP($A245,Mitglieder!$D$24:$BG$323,Q$303))</f>
        <v/>
      </c>
      <c r="R245" s="54" t="str">
        <f ca="1">IF(OR(VLOOKUP($A245,Mitglieder!$D$24:$BG$323,R$303)="",$G245=""),"",VLOOKUP($A245,Mitglieder!$D$24:$BG$323,R$303))</f>
        <v/>
      </c>
      <c r="S245" s="43" t="str">
        <f ca="1">IF($G245="","",TEXT(VLOOKUP($A245,Mitglieder!$D$24:$BG$323,S$303),"TT.MM.JJJJ"))</f>
        <v/>
      </c>
      <c r="T245" s="43" t="str">
        <f ca="1">IF($G245="","",TEXT(VLOOKUP($A245,Mitglieder!$D$24:$BG$323,T$303),"TT.MM.JJJJ"))</f>
        <v/>
      </c>
      <c r="U245" s="43" t="str">
        <f ca="1">IF($G245="","",TEXT(VLOOKUP($A245,Mitglieder!$D$24:$BG$323,U$303),"TT.MM.JJJJ"))</f>
        <v/>
      </c>
      <c r="V245" s="54" t="str">
        <f ca="1">IF(OR(VLOOKUP($A245,Mitglieder!$D$24:$BG$323,V$303)="",$G245=""),"",VLOOKUP($A245,Mitglieder!$D$24:$BG$323,V$303))</f>
        <v/>
      </c>
      <c r="W245" s="54" t="str">
        <f ca="1">IF(OR(VLOOKUP($A245,Mitglieder!$D$24:$BG$323,W$303)="",$G245=""),"",VLOOKUP($A245,Mitglieder!$D$24:$BG$323,W$303))</f>
        <v/>
      </c>
      <c r="X245" s="54" t="str">
        <f ca="1">IF(OR(VLOOKUP($A245,Mitglieder!$D$24:$BG$323,X$303)="",$G245=""),"",VLOOKUP($A245,Mitglieder!$D$24:$BG$323,X$303))</f>
        <v/>
      </c>
      <c r="Y245" s="54" t="str">
        <f ca="1">IF(OR(VLOOKUP($A245,Mitglieder!$D$24:$BG$323,Y$303)="",$G245=""),"",VLOOKUP($A245,Mitglieder!$D$24:$BG$323,Y$303))</f>
        <v/>
      </c>
      <c r="Z245" s="54" t="str">
        <f ca="1">IF(OR(VLOOKUP($A245,Mitglieder!$D$24:$BG$323,Z$303)="",$G245=""),"",VLOOKUP($A245,Mitglieder!$D$24:$BG$323,Z$303))</f>
        <v/>
      </c>
      <c r="AA245" s="54" t="str">
        <f ca="1">IF(OR(VLOOKUP($A245,Mitglieder!$D$24:$BG$323,AA$303)="",$G245=""),"",VLOOKUP($A245,Mitglieder!$D$24:$BG$323,AA$303))</f>
        <v/>
      </c>
      <c r="AB245" s="54" t="str">
        <f ca="1">IF(OR(VLOOKUP($A245,Mitglieder!$D$24:$BG$323,AB$303)="",$G245=""),"",VLOOKUP($A245,Mitglieder!$D$24:$BG$323,AB$303))</f>
        <v/>
      </c>
      <c r="AC245" s="54" t="str">
        <f ca="1">IF(OR(VLOOKUP($A245,Mitglieder!$D$24:$BG$323,AC$303)="",$G245=""),"",VLOOKUP($A245,Mitglieder!$D$24:$BG$323,AC$303))</f>
        <v/>
      </c>
      <c r="AD245" s="54" t="str">
        <f ca="1">IF(OR(VLOOKUP($A245,Mitglieder!$D$24:$BG$323,AD$303)="",$G245=""),"",VLOOKUP($A245,Mitglieder!$D$24:$BG$323,AD$303))</f>
        <v/>
      </c>
      <c r="AE245" s="54" t="str">
        <f ca="1">IF(OR(VLOOKUP($A245,Mitglieder!$D$24:$BG$323,AE$303)="",$G245=""),"",VLOOKUP($A245,Mitglieder!$D$24:$BG$323,AE$303))</f>
        <v/>
      </c>
      <c r="AF245" s="54" t="str">
        <f ca="1">IF(OR(VLOOKUP($A245,Mitglieder!$D$24:$BG$323,AF$303)="",$G245=""),"",VLOOKUP($A245,Mitglieder!$D$24:$BG$323,AF$303))</f>
        <v/>
      </c>
      <c r="AG245" s="54" t="str">
        <f ca="1">IF(OR(VLOOKUP($A245,Mitglieder!$D$24:$BG$323,AG$303)="",$G245=""),"",VLOOKUP($A245,Mitglieder!$D$24:$BG$323,AG$303))</f>
        <v/>
      </c>
      <c r="AH245" s="54" t="str">
        <f ca="1">IF(OR(VLOOKUP($A245,Mitglieder!$D$24:$BG$323,AH$303)="",$G245=""),"",VLOOKUP($A245,Mitglieder!$D$24:$BG$323,AH$303))</f>
        <v/>
      </c>
      <c r="AI245" s="54" t="str">
        <f ca="1">IF(OR(VLOOKUP($A245,Mitglieder!$D$24:$BG$323,AI$303)="",$G245=""),"",VLOOKUP($A245,Mitglieder!$D$24:$BG$323,AI$303))</f>
        <v/>
      </c>
      <c r="AJ245" s="54" t="str">
        <f ca="1">IF(OR(VLOOKUP($A245,Mitglieder!$D$24:$BG$323,AJ$303)="",$G245=""),"",VLOOKUP($A245,Mitglieder!$D$24:$BG$323,AJ$303))</f>
        <v/>
      </c>
      <c r="AK245" s="54" t="str">
        <f ca="1">IF(OR(VLOOKUP($A245,Mitglieder!$D$24:$BG$323,AK$303)="",$G245=""),"",VLOOKUP($A245,Mitglieder!$D$24:$BG$323,AK$303))</f>
        <v/>
      </c>
      <c r="AL245" s="54" t="str">
        <f ca="1">IF(OR(VLOOKUP($A245,Mitglieder!$D$24:$BG$323,AL$303)="",$G245=""),"",VLOOKUP($A245,Mitglieder!$D$24:$BG$323,AL$303))</f>
        <v/>
      </c>
      <c r="AM245" s="42" t="str">
        <f ca="1">IF($G245="","",VLOOKUP($A245,Mitglieder!$D$24:$BG$323,AM$303))</f>
        <v/>
      </c>
      <c r="AN245" s="54" t="str">
        <f ca="1">IF(OR(VLOOKUP($A245,Mitglieder!$D$24:$BG$323,AN$303)="",$G245=""),"",VLOOKUP($A245,Mitglieder!$D$24:$BG$323,AN$303))</f>
        <v/>
      </c>
      <c r="AO245" s="43" t="str">
        <f ca="1">IF($G245="","",TEXT(VLOOKUP($A245,Mitglieder!$D$24:$BG$323,AO$303),"TT.MM.JJJJ"))</f>
        <v/>
      </c>
      <c r="AP245" s="42" t="str">
        <f ca="1">IF($G245="","",VLOOKUP($A245,Mitglieder!$D$24:$BG$323,AP$303))</f>
        <v/>
      </c>
      <c r="AQ245" s="45" t="str">
        <f ca="1">IF($G245="","",TEXT(VLOOKUP($A245,Mitglieder!$D$24:$BG$323,AQ$303),"0.00"))</f>
        <v/>
      </c>
      <c r="AR245" s="54" t="str">
        <f ca="1">IF(OR(VLOOKUP($A245,Mitglieder!$D$24:$BG$323,AR$303)="",$G245=""),"",VLOOKUP($A245,Mitglieder!$D$24:$BG$323,AR$303))</f>
        <v/>
      </c>
      <c r="AS245" s="45" t="str">
        <f ca="1">IF($G245="","",TEXT(VLOOKUP($A245,Mitglieder!$D$24:$BG$323,AS$303),"0.00"))</f>
        <v/>
      </c>
      <c r="AT245" s="54" t="str">
        <f ca="1">IF(OR(VLOOKUP($A245,Mitglieder!$D$24:$BG$323,AT$303)="",$G245=""),"",VLOOKUP($A245,Mitglieder!$D$24:$BG$323,AT$303))</f>
        <v/>
      </c>
      <c r="AU245" s="45" t="str">
        <f ca="1">IF($G245="","",TEXT(VLOOKUP($A245,Mitglieder!$D$24:$BG$323,AU$303),"0.00"))</f>
        <v/>
      </c>
      <c r="AV245" s="45" t="str">
        <f ca="1">IF($G245="","",TEXT(VLOOKUP($A245,Mitglieder!$D$24:$BG$323,AV$303),"0.00"))</f>
        <v/>
      </c>
      <c r="AW245" s="42" t="str">
        <f ca="1">IF($G245="","",VLOOKUP($A245,Mitglieder!$D$24:$BG$323,AW$303))</f>
        <v/>
      </c>
      <c r="AX245" s="54" t="str">
        <f ca="1">IF(OR(VLOOKUP($A245,Mitglieder!$D$24:$BG$323,AX$303)="",$G245=""),"",VLOOKUP($A245,Mitglieder!$D$24:$BG$323,AX$303))</f>
        <v/>
      </c>
      <c r="AY245" s="75" t="str">
        <f t="shared" ca="1" si="6"/>
        <v/>
      </c>
      <c r="AZ245" s="43" t="str">
        <f ca="1">IF($G245="","",TEXT(VLOOKUP($A245,Mitglieder!$C$24:$BG$323,AZ$303),"TT.MM.JJJJ"))</f>
        <v/>
      </c>
      <c r="BA245" s="43" t="str">
        <f ca="1">IF($G245="","",TEXT(VLOOKUP($A245,Mitglieder!$C$24:$BG$323,BA$303),"TT.MM.JJJJ"))</f>
        <v/>
      </c>
      <c r="BB245" s="43" t="str">
        <f ca="1">IF($G245="","",TEXT(VLOOKUP($A245,Mitglieder!$C$24:$BG$323,BB$303),"TT.MM.JJJJ"))</f>
        <v/>
      </c>
      <c r="BC245" s="43" t="str">
        <f ca="1">IF($G245="","",TEXT(VLOOKUP($A245,Mitglieder!$C$24:$BG$323,BC$303),"TT.MM.JJJJ"))</f>
        <v/>
      </c>
      <c r="BD245" s="75" t="str">
        <f t="shared" ca="1" si="7"/>
        <v/>
      </c>
      <c r="BE245" s="42" t="str">
        <f ca="1">IF($G245="","",VLOOKUP($A245,Mitglieder!$D$24:$BG$323,BE$303))</f>
        <v/>
      </c>
      <c r="BF245" s="42" t="str">
        <f ca="1">IF($G245="","",VLOOKUP($A245,Mitglieder!$D$24:$BG$323,BF$303))</f>
        <v/>
      </c>
      <c r="BH245" s="75" t="str">
        <f ca="1">IF(G245="","",AY245+'Details Verein'!$D$25)</f>
        <v/>
      </c>
    </row>
    <row r="246" spans="1:60" x14ac:dyDescent="0.35">
      <c r="A246" s="42">
        <v>246</v>
      </c>
      <c r="B246" s="42"/>
      <c r="C246" s="42">
        <f ca="1">VLOOKUP($A246,Mitglieder!$D$24:$BA$323,C$303)</f>
        <v>1.0299999999999967</v>
      </c>
      <c r="D246" s="42"/>
      <c r="E246" s="42" t="str">
        <f ca="1">IF($G246="","",VLOOKUP($A246,Mitglieder!$D$24:$BG$323,E$303))</f>
        <v/>
      </c>
      <c r="F246" s="54" t="str">
        <f ca="1">IF(OR(VLOOKUP($A246,Mitglieder!$D$24:$BG$323,F$303)="",$G246=""),"",VLOOKUP($A246,Mitglieder!$D$24:$BG$323,F$303))</f>
        <v/>
      </c>
      <c r="G246" s="72" t="str">
        <f ca="1">IF(C246/ROUND(C246,0)=1,VLOOKUP($A246,Mitglieder!$D$24:$BA$323,G$303),"")</f>
        <v/>
      </c>
      <c r="H246" s="42" t="str">
        <f ca="1">IF($G246="","",VLOOKUP($A246,Mitglieder!$D$24:$BG$323,H$303))</f>
        <v/>
      </c>
      <c r="I246" s="54" t="str">
        <f ca="1">IF(OR(VLOOKUP($A246,Mitglieder!$D$24:$BG$323,I$303)="",$G246=""),"",VLOOKUP($A246,Mitglieder!$D$24:$BG$323,I$303))</f>
        <v/>
      </c>
      <c r="J246" s="42" t="str">
        <f ca="1">IF($G246="","",VLOOKUP($A246,Mitglieder!$D$24:$BG$323,J$303))</f>
        <v/>
      </c>
      <c r="K246" s="54" t="str">
        <f ca="1">IF(OR(VLOOKUP($A246,Mitglieder!$D$24:$BG$323,K$303)="",$G246=""),"",VLOOKUP($A246,Mitglieder!$D$24:$BG$323,K$303))</f>
        <v/>
      </c>
      <c r="L246" s="42" t="str">
        <f ca="1">IF($G246="","",VLOOKUP($A246,Mitglieder!$D$24:$BG$323,L$303))</f>
        <v/>
      </c>
      <c r="M246" s="42" t="str">
        <f ca="1">IF($G246="","",VLOOKUP($A246,Mitglieder!$D$24:$BG$323,M$303))</f>
        <v/>
      </c>
      <c r="N246" s="42" t="str">
        <f ca="1">IF($G246="","",VLOOKUP($A246,Mitglieder!$D$24:$BG$323,N$303))</f>
        <v/>
      </c>
      <c r="O246" s="42" t="str">
        <f ca="1">IF($G246="","",VLOOKUP($A246,Mitglieder!$D$24:$BG$323,O$303))</f>
        <v/>
      </c>
      <c r="P246" s="42" t="str">
        <f ca="1">IF($G246="","",VLOOKUP($A246,Mitglieder!$D$24:$BG$323,P$303))</f>
        <v/>
      </c>
      <c r="Q246" s="42" t="str">
        <f ca="1">IF($G246="","",VLOOKUP($A246,Mitglieder!$D$24:$BG$323,Q$303))</f>
        <v/>
      </c>
      <c r="R246" s="54" t="str">
        <f ca="1">IF(OR(VLOOKUP($A246,Mitglieder!$D$24:$BG$323,R$303)="",$G246=""),"",VLOOKUP($A246,Mitglieder!$D$24:$BG$323,R$303))</f>
        <v/>
      </c>
      <c r="S246" s="43" t="str">
        <f ca="1">IF($G246="","",TEXT(VLOOKUP($A246,Mitglieder!$D$24:$BG$323,S$303),"TT.MM.JJJJ"))</f>
        <v/>
      </c>
      <c r="T246" s="43" t="str">
        <f ca="1">IF($G246="","",TEXT(VLOOKUP($A246,Mitglieder!$D$24:$BG$323,T$303),"TT.MM.JJJJ"))</f>
        <v/>
      </c>
      <c r="U246" s="43" t="str">
        <f ca="1">IF($G246="","",TEXT(VLOOKUP($A246,Mitglieder!$D$24:$BG$323,U$303),"TT.MM.JJJJ"))</f>
        <v/>
      </c>
      <c r="V246" s="54" t="str">
        <f ca="1">IF(OR(VLOOKUP($A246,Mitglieder!$D$24:$BG$323,V$303)="",$G246=""),"",VLOOKUP($A246,Mitglieder!$D$24:$BG$323,V$303))</f>
        <v/>
      </c>
      <c r="W246" s="54" t="str">
        <f ca="1">IF(OR(VLOOKUP($A246,Mitglieder!$D$24:$BG$323,W$303)="",$G246=""),"",VLOOKUP($A246,Mitglieder!$D$24:$BG$323,W$303))</f>
        <v/>
      </c>
      <c r="X246" s="54" t="str">
        <f ca="1">IF(OR(VLOOKUP($A246,Mitglieder!$D$24:$BG$323,X$303)="",$G246=""),"",VLOOKUP($A246,Mitglieder!$D$24:$BG$323,X$303))</f>
        <v/>
      </c>
      <c r="Y246" s="54" t="str">
        <f ca="1">IF(OR(VLOOKUP($A246,Mitglieder!$D$24:$BG$323,Y$303)="",$G246=""),"",VLOOKUP($A246,Mitglieder!$D$24:$BG$323,Y$303))</f>
        <v/>
      </c>
      <c r="Z246" s="54" t="str">
        <f ca="1">IF(OR(VLOOKUP($A246,Mitglieder!$D$24:$BG$323,Z$303)="",$G246=""),"",VLOOKUP($A246,Mitglieder!$D$24:$BG$323,Z$303))</f>
        <v/>
      </c>
      <c r="AA246" s="54" t="str">
        <f ca="1">IF(OR(VLOOKUP($A246,Mitglieder!$D$24:$BG$323,AA$303)="",$G246=""),"",VLOOKUP($A246,Mitglieder!$D$24:$BG$323,AA$303))</f>
        <v/>
      </c>
      <c r="AB246" s="54" t="str">
        <f ca="1">IF(OR(VLOOKUP($A246,Mitglieder!$D$24:$BG$323,AB$303)="",$G246=""),"",VLOOKUP($A246,Mitglieder!$D$24:$BG$323,AB$303))</f>
        <v/>
      </c>
      <c r="AC246" s="54" t="str">
        <f ca="1">IF(OR(VLOOKUP($A246,Mitglieder!$D$24:$BG$323,AC$303)="",$G246=""),"",VLOOKUP($A246,Mitglieder!$D$24:$BG$323,AC$303))</f>
        <v/>
      </c>
      <c r="AD246" s="54" t="str">
        <f ca="1">IF(OR(VLOOKUP($A246,Mitglieder!$D$24:$BG$323,AD$303)="",$G246=""),"",VLOOKUP($A246,Mitglieder!$D$24:$BG$323,AD$303))</f>
        <v/>
      </c>
      <c r="AE246" s="54" t="str">
        <f ca="1">IF(OR(VLOOKUP($A246,Mitglieder!$D$24:$BG$323,AE$303)="",$G246=""),"",VLOOKUP($A246,Mitglieder!$D$24:$BG$323,AE$303))</f>
        <v/>
      </c>
      <c r="AF246" s="54" t="str">
        <f ca="1">IF(OR(VLOOKUP($A246,Mitglieder!$D$24:$BG$323,AF$303)="",$G246=""),"",VLOOKUP($A246,Mitglieder!$D$24:$BG$323,AF$303))</f>
        <v/>
      </c>
      <c r="AG246" s="54" t="str">
        <f ca="1">IF(OR(VLOOKUP($A246,Mitglieder!$D$24:$BG$323,AG$303)="",$G246=""),"",VLOOKUP($A246,Mitglieder!$D$24:$BG$323,AG$303))</f>
        <v/>
      </c>
      <c r="AH246" s="54" t="str">
        <f ca="1">IF(OR(VLOOKUP($A246,Mitglieder!$D$24:$BG$323,AH$303)="",$G246=""),"",VLOOKUP($A246,Mitglieder!$D$24:$BG$323,AH$303))</f>
        <v/>
      </c>
      <c r="AI246" s="54" t="str">
        <f ca="1">IF(OR(VLOOKUP($A246,Mitglieder!$D$24:$BG$323,AI$303)="",$G246=""),"",VLOOKUP($A246,Mitglieder!$D$24:$BG$323,AI$303))</f>
        <v/>
      </c>
      <c r="AJ246" s="54" t="str">
        <f ca="1">IF(OR(VLOOKUP($A246,Mitglieder!$D$24:$BG$323,AJ$303)="",$G246=""),"",VLOOKUP($A246,Mitglieder!$D$24:$BG$323,AJ$303))</f>
        <v/>
      </c>
      <c r="AK246" s="54" t="str">
        <f ca="1">IF(OR(VLOOKUP($A246,Mitglieder!$D$24:$BG$323,AK$303)="",$G246=""),"",VLOOKUP($A246,Mitglieder!$D$24:$BG$323,AK$303))</f>
        <v/>
      </c>
      <c r="AL246" s="54" t="str">
        <f ca="1">IF(OR(VLOOKUP($A246,Mitglieder!$D$24:$BG$323,AL$303)="",$G246=""),"",VLOOKUP($A246,Mitglieder!$D$24:$BG$323,AL$303))</f>
        <v/>
      </c>
      <c r="AM246" s="42" t="str">
        <f ca="1">IF($G246="","",VLOOKUP($A246,Mitglieder!$D$24:$BG$323,AM$303))</f>
        <v/>
      </c>
      <c r="AN246" s="54" t="str">
        <f ca="1">IF(OR(VLOOKUP($A246,Mitglieder!$D$24:$BG$323,AN$303)="",$G246=""),"",VLOOKUP($A246,Mitglieder!$D$24:$BG$323,AN$303))</f>
        <v/>
      </c>
      <c r="AO246" s="43" t="str">
        <f ca="1">IF($G246="","",TEXT(VLOOKUP($A246,Mitglieder!$D$24:$BG$323,AO$303),"TT.MM.JJJJ"))</f>
        <v/>
      </c>
      <c r="AP246" s="42" t="str">
        <f ca="1">IF($G246="","",VLOOKUP($A246,Mitglieder!$D$24:$BG$323,AP$303))</f>
        <v/>
      </c>
      <c r="AQ246" s="45" t="str">
        <f ca="1">IF($G246="","",TEXT(VLOOKUP($A246,Mitglieder!$D$24:$BG$323,AQ$303),"0.00"))</f>
        <v/>
      </c>
      <c r="AR246" s="54" t="str">
        <f ca="1">IF(OR(VLOOKUP($A246,Mitglieder!$D$24:$BG$323,AR$303)="",$G246=""),"",VLOOKUP($A246,Mitglieder!$D$24:$BG$323,AR$303))</f>
        <v/>
      </c>
      <c r="AS246" s="45" t="str">
        <f ca="1">IF($G246="","",TEXT(VLOOKUP($A246,Mitglieder!$D$24:$BG$323,AS$303),"0.00"))</f>
        <v/>
      </c>
      <c r="AT246" s="54" t="str">
        <f ca="1">IF(OR(VLOOKUP($A246,Mitglieder!$D$24:$BG$323,AT$303)="",$G246=""),"",VLOOKUP($A246,Mitglieder!$D$24:$BG$323,AT$303))</f>
        <v/>
      </c>
      <c r="AU246" s="45" t="str">
        <f ca="1">IF($G246="","",TEXT(VLOOKUP($A246,Mitglieder!$D$24:$BG$323,AU$303),"0.00"))</f>
        <v/>
      </c>
      <c r="AV246" s="45" t="str">
        <f ca="1">IF($G246="","",TEXT(VLOOKUP($A246,Mitglieder!$D$24:$BG$323,AV$303),"0.00"))</f>
        <v/>
      </c>
      <c r="AW246" s="42" t="str">
        <f ca="1">IF($G246="","",VLOOKUP($A246,Mitglieder!$D$24:$BG$323,AW$303))</f>
        <v/>
      </c>
      <c r="AX246" s="54" t="str">
        <f ca="1">IF(OR(VLOOKUP($A246,Mitglieder!$D$24:$BG$323,AX$303)="",$G246=""),"",VLOOKUP($A246,Mitglieder!$D$24:$BG$323,AX$303))</f>
        <v/>
      </c>
      <c r="AY246" s="75" t="str">
        <f t="shared" ca="1" si="6"/>
        <v/>
      </c>
      <c r="AZ246" s="43" t="str">
        <f ca="1">IF($G246="","",TEXT(VLOOKUP($A246,Mitglieder!$C$24:$BG$323,AZ$303),"TT.MM.JJJJ"))</f>
        <v/>
      </c>
      <c r="BA246" s="43" t="str">
        <f ca="1">IF($G246="","",TEXT(VLOOKUP($A246,Mitglieder!$C$24:$BG$323,BA$303),"TT.MM.JJJJ"))</f>
        <v/>
      </c>
      <c r="BB246" s="43" t="str">
        <f ca="1">IF($G246="","",TEXT(VLOOKUP($A246,Mitglieder!$C$24:$BG$323,BB$303),"TT.MM.JJJJ"))</f>
        <v/>
      </c>
      <c r="BC246" s="43" t="str">
        <f ca="1">IF($G246="","",TEXT(VLOOKUP($A246,Mitglieder!$C$24:$BG$323,BC$303),"TT.MM.JJJJ"))</f>
        <v/>
      </c>
      <c r="BD246" s="75" t="str">
        <f t="shared" ca="1" si="7"/>
        <v/>
      </c>
      <c r="BE246" s="42" t="str">
        <f ca="1">IF($G246="","",VLOOKUP($A246,Mitglieder!$D$24:$BG$323,BE$303))</f>
        <v/>
      </c>
      <c r="BF246" s="42" t="str">
        <f ca="1">IF($G246="","",VLOOKUP($A246,Mitglieder!$D$24:$BG$323,BF$303))</f>
        <v/>
      </c>
      <c r="BH246" s="75" t="str">
        <f ca="1">IF(G246="","",AY246+'Details Verein'!$D$25)</f>
        <v/>
      </c>
    </row>
    <row r="247" spans="1:60" x14ac:dyDescent="0.35">
      <c r="A247" s="42">
        <v>247</v>
      </c>
      <c r="B247" s="42"/>
      <c r="C247" s="42">
        <f ca="1">VLOOKUP($A247,Mitglieder!$D$24:$BA$323,C$303)</f>
        <v>1.0299999999999967</v>
      </c>
      <c r="D247" s="42"/>
      <c r="E247" s="42" t="str">
        <f ca="1">IF($G247="","",VLOOKUP($A247,Mitglieder!$D$24:$BG$323,E$303))</f>
        <v/>
      </c>
      <c r="F247" s="54" t="str">
        <f ca="1">IF(OR(VLOOKUP($A247,Mitglieder!$D$24:$BG$323,F$303)="",$G247=""),"",VLOOKUP($A247,Mitglieder!$D$24:$BG$323,F$303))</f>
        <v/>
      </c>
      <c r="G247" s="72" t="str">
        <f ca="1">IF(C247/ROUND(C247,0)=1,VLOOKUP($A247,Mitglieder!$D$24:$BA$323,G$303),"")</f>
        <v/>
      </c>
      <c r="H247" s="42" t="str">
        <f ca="1">IF($G247="","",VLOOKUP($A247,Mitglieder!$D$24:$BG$323,H$303))</f>
        <v/>
      </c>
      <c r="I247" s="54" t="str">
        <f ca="1">IF(OR(VLOOKUP($A247,Mitglieder!$D$24:$BG$323,I$303)="",$G247=""),"",VLOOKUP($A247,Mitglieder!$D$24:$BG$323,I$303))</f>
        <v/>
      </c>
      <c r="J247" s="42" t="str">
        <f ca="1">IF($G247="","",VLOOKUP($A247,Mitglieder!$D$24:$BG$323,J$303))</f>
        <v/>
      </c>
      <c r="K247" s="54" t="str">
        <f ca="1">IF(OR(VLOOKUP($A247,Mitglieder!$D$24:$BG$323,K$303)="",$G247=""),"",VLOOKUP($A247,Mitglieder!$D$24:$BG$323,K$303))</f>
        <v/>
      </c>
      <c r="L247" s="42" t="str">
        <f ca="1">IF($G247="","",VLOOKUP($A247,Mitglieder!$D$24:$BG$323,L$303))</f>
        <v/>
      </c>
      <c r="M247" s="42" t="str">
        <f ca="1">IF($G247="","",VLOOKUP($A247,Mitglieder!$D$24:$BG$323,M$303))</f>
        <v/>
      </c>
      <c r="N247" s="42" t="str">
        <f ca="1">IF($G247="","",VLOOKUP($A247,Mitglieder!$D$24:$BG$323,N$303))</f>
        <v/>
      </c>
      <c r="O247" s="42" t="str">
        <f ca="1">IF($G247="","",VLOOKUP($A247,Mitglieder!$D$24:$BG$323,O$303))</f>
        <v/>
      </c>
      <c r="P247" s="42" t="str">
        <f ca="1">IF($G247="","",VLOOKUP($A247,Mitglieder!$D$24:$BG$323,P$303))</f>
        <v/>
      </c>
      <c r="Q247" s="42" t="str">
        <f ca="1">IF($G247="","",VLOOKUP($A247,Mitglieder!$D$24:$BG$323,Q$303))</f>
        <v/>
      </c>
      <c r="R247" s="54" t="str">
        <f ca="1">IF(OR(VLOOKUP($A247,Mitglieder!$D$24:$BG$323,R$303)="",$G247=""),"",VLOOKUP($A247,Mitglieder!$D$24:$BG$323,R$303))</f>
        <v/>
      </c>
      <c r="S247" s="43" t="str">
        <f ca="1">IF($G247="","",TEXT(VLOOKUP($A247,Mitglieder!$D$24:$BG$323,S$303),"TT.MM.JJJJ"))</f>
        <v/>
      </c>
      <c r="T247" s="43" t="str">
        <f ca="1">IF($G247="","",TEXT(VLOOKUP($A247,Mitglieder!$D$24:$BG$323,T$303),"TT.MM.JJJJ"))</f>
        <v/>
      </c>
      <c r="U247" s="43" t="str">
        <f ca="1">IF($G247="","",TEXT(VLOOKUP($A247,Mitglieder!$D$24:$BG$323,U$303),"TT.MM.JJJJ"))</f>
        <v/>
      </c>
      <c r="V247" s="54" t="str">
        <f ca="1">IF(OR(VLOOKUP($A247,Mitglieder!$D$24:$BG$323,V$303)="",$G247=""),"",VLOOKUP($A247,Mitglieder!$D$24:$BG$323,V$303))</f>
        <v/>
      </c>
      <c r="W247" s="54" t="str">
        <f ca="1">IF(OR(VLOOKUP($A247,Mitglieder!$D$24:$BG$323,W$303)="",$G247=""),"",VLOOKUP($A247,Mitglieder!$D$24:$BG$323,W$303))</f>
        <v/>
      </c>
      <c r="X247" s="54" t="str">
        <f ca="1">IF(OR(VLOOKUP($A247,Mitglieder!$D$24:$BG$323,X$303)="",$G247=""),"",VLOOKUP($A247,Mitglieder!$D$24:$BG$323,X$303))</f>
        <v/>
      </c>
      <c r="Y247" s="54" t="str">
        <f ca="1">IF(OR(VLOOKUP($A247,Mitglieder!$D$24:$BG$323,Y$303)="",$G247=""),"",VLOOKUP($A247,Mitglieder!$D$24:$BG$323,Y$303))</f>
        <v/>
      </c>
      <c r="Z247" s="54" t="str">
        <f ca="1">IF(OR(VLOOKUP($A247,Mitglieder!$D$24:$BG$323,Z$303)="",$G247=""),"",VLOOKUP($A247,Mitglieder!$D$24:$BG$323,Z$303))</f>
        <v/>
      </c>
      <c r="AA247" s="54" t="str">
        <f ca="1">IF(OR(VLOOKUP($A247,Mitglieder!$D$24:$BG$323,AA$303)="",$G247=""),"",VLOOKUP($A247,Mitglieder!$D$24:$BG$323,AA$303))</f>
        <v/>
      </c>
      <c r="AB247" s="54" t="str">
        <f ca="1">IF(OR(VLOOKUP($A247,Mitglieder!$D$24:$BG$323,AB$303)="",$G247=""),"",VLOOKUP($A247,Mitglieder!$D$24:$BG$323,AB$303))</f>
        <v/>
      </c>
      <c r="AC247" s="54" t="str">
        <f ca="1">IF(OR(VLOOKUP($A247,Mitglieder!$D$24:$BG$323,AC$303)="",$G247=""),"",VLOOKUP($A247,Mitglieder!$D$24:$BG$323,AC$303))</f>
        <v/>
      </c>
      <c r="AD247" s="54" t="str">
        <f ca="1">IF(OR(VLOOKUP($A247,Mitglieder!$D$24:$BG$323,AD$303)="",$G247=""),"",VLOOKUP($A247,Mitglieder!$D$24:$BG$323,AD$303))</f>
        <v/>
      </c>
      <c r="AE247" s="54" t="str">
        <f ca="1">IF(OR(VLOOKUP($A247,Mitglieder!$D$24:$BG$323,AE$303)="",$G247=""),"",VLOOKUP($A247,Mitglieder!$D$24:$BG$323,AE$303))</f>
        <v/>
      </c>
      <c r="AF247" s="54" t="str">
        <f ca="1">IF(OR(VLOOKUP($A247,Mitglieder!$D$24:$BG$323,AF$303)="",$G247=""),"",VLOOKUP($A247,Mitglieder!$D$24:$BG$323,AF$303))</f>
        <v/>
      </c>
      <c r="AG247" s="54" t="str">
        <f ca="1">IF(OR(VLOOKUP($A247,Mitglieder!$D$24:$BG$323,AG$303)="",$G247=""),"",VLOOKUP($A247,Mitglieder!$D$24:$BG$323,AG$303))</f>
        <v/>
      </c>
      <c r="AH247" s="54" t="str">
        <f ca="1">IF(OR(VLOOKUP($A247,Mitglieder!$D$24:$BG$323,AH$303)="",$G247=""),"",VLOOKUP($A247,Mitglieder!$D$24:$BG$323,AH$303))</f>
        <v/>
      </c>
      <c r="AI247" s="54" t="str">
        <f ca="1">IF(OR(VLOOKUP($A247,Mitglieder!$D$24:$BG$323,AI$303)="",$G247=""),"",VLOOKUP($A247,Mitglieder!$D$24:$BG$323,AI$303))</f>
        <v/>
      </c>
      <c r="AJ247" s="54" t="str">
        <f ca="1">IF(OR(VLOOKUP($A247,Mitglieder!$D$24:$BG$323,AJ$303)="",$G247=""),"",VLOOKUP($A247,Mitglieder!$D$24:$BG$323,AJ$303))</f>
        <v/>
      </c>
      <c r="AK247" s="54" t="str">
        <f ca="1">IF(OR(VLOOKUP($A247,Mitglieder!$D$24:$BG$323,AK$303)="",$G247=""),"",VLOOKUP($A247,Mitglieder!$D$24:$BG$323,AK$303))</f>
        <v/>
      </c>
      <c r="AL247" s="54" t="str">
        <f ca="1">IF(OR(VLOOKUP($A247,Mitglieder!$D$24:$BG$323,AL$303)="",$G247=""),"",VLOOKUP($A247,Mitglieder!$D$24:$BG$323,AL$303))</f>
        <v/>
      </c>
      <c r="AM247" s="42" t="str">
        <f ca="1">IF($G247="","",VLOOKUP($A247,Mitglieder!$D$24:$BG$323,AM$303))</f>
        <v/>
      </c>
      <c r="AN247" s="54" t="str">
        <f ca="1">IF(OR(VLOOKUP($A247,Mitglieder!$D$24:$BG$323,AN$303)="",$G247=""),"",VLOOKUP($A247,Mitglieder!$D$24:$BG$323,AN$303))</f>
        <v/>
      </c>
      <c r="AO247" s="43" t="str">
        <f ca="1">IF($G247="","",TEXT(VLOOKUP($A247,Mitglieder!$D$24:$BG$323,AO$303),"TT.MM.JJJJ"))</f>
        <v/>
      </c>
      <c r="AP247" s="42" t="str">
        <f ca="1">IF($G247="","",VLOOKUP($A247,Mitglieder!$D$24:$BG$323,AP$303))</f>
        <v/>
      </c>
      <c r="AQ247" s="45" t="str">
        <f ca="1">IF($G247="","",TEXT(VLOOKUP($A247,Mitglieder!$D$24:$BG$323,AQ$303),"0.00"))</f>
        <v/>
      </c>
      <c r="AR247" s="54" t="str">
        <f ca="1">IF(OR(VLOOKUP($A247,Mitglieder!$D$24:$BG$323,AR$303)="",$G247=""),"",VLOOKUP($A247,Mitglieder!$D$24:$BG$323,AR$303))</f>
        <v/>
      </c>
      <c r="AS247" s="45" t="str">
        <f ca="1">IF($G247="","",TEXT(VLOOKUP($A247,Mitglieder!$D$24:$BG$323,AS$303),"0.00"))</f>
        <v/>
      </c>
      <c r="AT247" s="54" t="str">
        <f ca="1">IF(OR(VLOOKUP($A247,Mitglieder!$D$24:$BG$323,AT$303)="",$G247=""),"",VLOOKUP($A247,Mitglieder!$D$24:$BG$323,AT$303))</f>
        <v/>
      </c>
      <c r="AU247" s="45" t="str">
        <f ca="1">IF($G247="","",TEXT(VLOOKUP($A247,Mitglieder!$D$24:$BG$323,AU$303),"0.00"))</f>
        <v/>
      </c>
      <c r="AV247" s="45" t="str">
        <f ca="1">IF($G247="","",TEXT(VLOOKUP($A247,Mitglieder!$D$24:$BG$323,AV$303),"0.00"))</f>
        <v/>
      </c>
      <c r="AW247" s="42" t="str">
        <f ca="1">IF($G247="","",VLOOKUP($A247,Mitglieder!$D$24:$BG$323,AW$303))</f>
        <v/>
      </c>
      <c r="AX247" s="54" t="str">
        <f ca="1">IF(OR(VLOOKUP($A247,Mitglieder!$D$24:$BG$323,AX$303)="",$G247=""),"",VLOOKUP($A247,Mitglieder!$D$24:$BG$323,AX$303))</f>
        <v/>
      </c>
      <c r="AY247" s="75" t="str">
        <f t="shared" ca="1" si="6"/>
        <v/>
      </c>
      <c r="AZ247" s="43" t="str">
        <f ca="1">IF($G247="","",TEXT(VLOOKUP($A247,Mitglieder!$C$24:$BG$323,AZ$303),"TT.MM.JJJJ"))</f>
        <v/>
      </c>
      <c r="BA247" s="43" t="str">
        <f ca="1">IF($G247="","",TEXT(VLOOKUP($A247,Mitglieder!$C$24:$BG$323,BA$303),"TT.MM.JJJJ"))</f>
        <v/>
      </c>
      <c r="BB247" s="43" t="str">
        <f ca="1">IF($G247="","",TEXT(VLOOKUP($A247,Mitglieder!$C$24:$BG$323,BB$303),"TT.MM.JJJJ"))</f>
        <v/>
      </c>
      <c r="BC247" s="43" t="str">
        <f ca="1">IF($G247="","",TEXT(VLOOKUP($A247,Mitglieder!$C$24:$BG$323,BC$303),"TT.MM.JJJJ"))</f>
        <v/>
      </c>
      <c r="BD247" s="75" t="str">
        <f t="shared" ca="1" si="7"/>
        <v/>
      </c>
      <c r="BE247" s="42" t="str">
        <f ca="1">IF($G247="","",VLOOKUP($A247,Mitglieder!$D$24:$BG$323,BE$303))</f>
        <v/>
      </c>
      <c r="BF247" s="42" t="str">
        <f ca="1">IF($G247="","",VLOOKUP($A247,Mitglieder!$D$24:$BG$323,BF$303))</f>
        <v/>
      </c>
      <c r="BH247" s="75" t="str">
        <f ca="1">IF(G247="","",AY247+'Details Verein'!$D$25)</f>
        <v/>
      </c>
    </row>
    <row r="248" spans="1:60" x14ac:dyDescent="0.35">
      <c r="A248" s="42">
        <v>248</v>
      </c>
      <c r="B248" s="42"/>
      <c r="C248" s="42">
        <f ca="1">VLOOKUP($A248,Mitglieder!$D$24:$BA$323,C$303)</f>
        <v>1.0299999999999967</v>
      </c>
      <c r="D248" s="42"/>
      <c r="E248" s="42" t="str">
        <f ca="1">IF($G248="","",VLOOKUP($A248,Mitglieder!$D$24:$BG$323,E$303))</f>
        <v/>
      </c>
      <c r="F248" s="54" t="str">
        <f ca="1">IF(OR(VLOOKUP($A248,Mitglieder!$D$24:$BG$323,F$303)="",$G248=""),"",VLOOKUP($A248,Mitglieder!$D$24:$BG$323,F$303))</f>
        <v/>
      </c>
      <c r="G248" s="72" t="str">
        <f ca="1">IF(C248/ROUND(C248,0)=1,VLOOKUP($A248,Mitglieder!$D$24:$BA$323,G$303),"")</f>
        <v/>
      </c>
      <c r="H248" s="42" t="str">
        <f ca="1">IF($G248="","",VLOOKUP($A248,Mitglieder!$D$24:$BG$323,H$303))</f>
        <v/>
      </c>
      <c r="I248" s="54" t="str">
        <f ca="1">IF(OR(VLOOKUP($A248,Mitglieder!$D$24:$BG$323,I$303)="",$G248=""),"",VLOOKUP($A248,Mitglieder!$D$24:$BG$323,I$303))</f>
        <v/>
      </c>
      <c r="J248" s="42" t="str">
        <f ca="1">IF($G248="","",VLOOKUP($A248,Mitglieder!$D$24:$BG$323,J$303))</f>
        <v/>
      </c>
      <c r="K248" s="54" t="str">
        <f ca="1">IF(OR(VLOOKUP($A248,Mitglieder!$D$24:$BG$323,K$303)="",$G248=""),"",VLOOKUP($A248,Mitglieder!$D$24:$BG$323,K$303))</f>
        <v/>
      </c>
      <c r="L248" s="42" t="str">
        <f ca="1">IF($G248="","",VLOOKUP($A248,Mitglieder!$D$24:$BG$323,L$303))</f>
        <v/>
      </c>
      <c r="M248" s="42" t="str">
        <f ca="1">IF($G248="","",VLOOKUP($A248,Mitglieder!$D$24:$BG$323,M$303))</f>
        <v/>
      </c>
      <c r="N248" s="42" t="str">
        <f ca="1">IF($G248="","",VLOOKUP($A248,Mitglieder!$D$24:$BG$323,N$303))</f>
        <v/>
      </c>
      <c r="O248" s="42" t="str">
        <f ca="1">IF($G248="","",VLOOKUP($A248,Mitglieder!$D$24:$BG$323,O$303))</f>
        <v/>
      </c>
      <c r="P248" s="42" t="str">
        <f ca="1">IF($G248="","",VLOOKUP($A248,Mitglieder!$D$24:$BG$323,P$303))</f>
        <v/>
      </c>
      <c r="Q248" s="42" t="str">
        <f ca="1">IF($G248="","",VLOOKUP($A248,Mitglieder!$D$24:$BG$323,Q$303))</f>
        <v/>
      </c>
      <c r="R248" s="54" t="str">
        <f ca="1">IF(OR(VLOOKUP($A248,Mitglieder!$D$24:$BG$323,R$303)="",$G248=""),"",VLOOKUP($A248,Mitglieder!$D$24:$BG$323,R$303))</f>
        <v/>
      </c>
      <c r="S248" s="43" t="str">
        <f ca="1">IF($G248="","",TEXT(VLOOKUP($A248,Mitglieder!$D$24:$BG$323,S$303),"TT.MM.JJJJ"))</f>
        <v/>
      </c>
      <c r="T248" s="43" t="str">
        <f ca="1">IF($G248="","",TEXT(VLOOKUP($A248,Mitglieder!$D$24:$BG$323,T$303),"TT.MM.JJJJ"))</f>
        <v/>
      </c>
      <c r="U248" s="43" t="str">
        <f ca="1">IF($G248="","",TEXT(VLOOKUP($A248,Mitglieder!$D$24:$BG$323,U$303),"TT.MM.JJJJ"))</f>
        <v/>
      </c>
      <c r="V248" s="54" t="str">
        <f ca="1">IF(OR(VLOOKUP($A248,Mitglieder!$D$24:$BG$323,V$303)="",$G248=""),"",VLOOKUP($A248,Mitglieder!$D$24:$BG$323,V$303))</f>
        <v/>
      </c>
      <c r="W248" s="54" t="str">
        <f ca="1">IF(OR(VLOOKUP($A248,Mitglieder!$D$24:$BG$323,W$303)="",$G248=""),"",VLOOKUP($A248,Mitglieder!$D$24:$BG$323,W$303))</f>
        <v/>
      </c>
      <c r="X248" s="54" t="str">
        <f ca="1">IF(OR(VLOOKUP($A248,Mitglieder!$D$24:$BG$323,X$303)="",$G248=""),"",VLOOKUP($A248,Mitglieder!$D$24:$BG$323,X$303))</f>
        <v/>
      </c>
      <c r="Y248" s="54" t="str">
        <f ca="1">IF(OR(VLOOKUP($A248,Mitglieder!$D$24:$BG$323,Y$303)="",$G248=""),"",VLOOKUP($A248,Mitglieder!$D$24:$BG$323,Y$303))</f>
        <v/>
      </c>
      <c r="Z248" s="54" t="str">
        <f ca="1">IF(OR(VLOOKUP($A248,Mitglieder!$D$24:$BG$323,Z$303)="",$G248=""),"",VLOOKUP($A248,Mitglieder!$D$24:$BG$323,Z$303))</f>
        <v/>
      </c>
      <c r="AA248" s="54" t="str">
        <f ca="1">IF(OR(VLOOKUP($A248,Mitglieder!$D$24:$BG$323,AA$303)="",$G248=""),"",VLOOKUP($A248,Mitglieder!$D$24:$BG$323,AA$303))</f>
        <v/>
      </c>
      <c r="AB248" s="54" t="str">
        <f ca="1">IF(OR(VLOOKUP($A248,Mitglieder!$D$24:$BG$323,AB$303)="",$G248=""),"",VLOOKUP($A248,Mitglieder!$D$24:$BG$323,AB$303))</f>
        <v/>
      </c>
      <c r="AC248" s="54" t="str">
        <f ca="1">IF(OR(VLOOKUP($A248,Mitglieder!$D$24:$BG$323,AC$303)="",$G248=""),"",VLOOKUP($A248,Mitglieder!$D$24:$BG$323,AC$303))</f>
        <v/>
      </c>
      <c r="AD248" s="54" t="str">
        <f ca="1">IF(OR(VLOOKUP($A248,Mitglieder!$D$24:$BG$323,AD$303)="",$G248=""),"",VLOOKUP($A248,Mitglieder!$D$24:$BG$323,AD$303))</f>
        <v/>
      </c>
      <c r="AE248" s="54" t="str">
        <f ca="1">IF(OR(VLOOKUP($A248,Mitglieder!$D$24:$BG$323,AE$303)="",$G248=""),"",VLOOKUP($A248,Mitglieder!$D$24:$BG$323,AE$303))</f>
        <v/>
      </c>
      <c r="AF248" s="54" t="str">
        <f ca="1">IF(OR(VLOOKUP($A248,Mitglieder!$D$24:$BG$323,AF$303)="",$G248=""),"",VLOOKUP($A248,Mitglieder!$D$24:$BG$323,AF$303))</f>
        <v/>
      </c>
      <c r="AG248" s="54" t="str">
        <f ca="1">IF(OR(VLOOKUP($A248,Mitglieder!$D$24:$BG$323,AG$303)="",$G248=""),"",VLOOKUP($A248,Mitglieder!$D$24:$BG$323,AG$303))</f>
        <v/>
      </c>
      <c r="AH248" s="54" t="str">
        <f ca="1">IF(OR(VLOOKUP($A248,Mitglieder!$D$24:$BG$323,AH$303)="",$G248=""),"",VLOOKUP($A248,Mitglieder!$D$24:$BG$323,AH$303))</f>
        <v/>
      </c>
      <c r="AI248" s="54" t="str">
        <f ca="1">IF(OR(VLOOKUP($A248,Mitglieder!$D$24:$BG$323,AI$303)="",$G248=""),"",VLOOKUP($A248,Mitglieder!$D$24:$BG$323,AI$303))</f>
        <v/>
      </c>
      <c r="AJ248" s="54" t="str">
        <f ca="1">IF(OR(VLOOKUP($A248,Mitglieder!$D$24:$BG$323,AJ$303)="",$G248=""),"",VLOOKUP($A248,Mitglieder!$D$24:$BG$323,AJ$303))</f>
        <v/>
      </c>
      <c r="AK248" s="54" t="str">
        <f ca="1">IF(OR(VLOOKUP($A248,Mitglieder!$D$24:$BG$323,AK$303)="",$G248=""),"",VLOOKUP($A248,Mitglieder!$D$24:$BG$323,AK$303))</f>
        <v/>
      </c>
      <c r="AL248" s="54" t="str">
        <f ca="1">IF(OR(VLOOKUP($A248,Mitglieder!$D$24:$BG$323,AL$303)="",$G248=""),"",VLOOKUP($A248,Mitglieder!$D$24:$BG$323,AL$303))</f>
        <v/>
      </c>
      <c r="AM248" s="42" t="str">
        <f ca="1">IF($G248="","",VLOOKUP($A248,Mitglieder!$D$24:$BG$323,AM$303))</f>
        <v/>
      </c>
      <c r="AN248" s="54" t="str">
        <f ca="1">IF(OR(VLOOKUP($A248,Mitglieder!$D$24:$BG$323,AN$303)="",$G248=""),"",VLOOKUP($A248,Mitglieder!$D$24:$BG$323,AN$303))</f>
        <v/>
      </c>
      <c r="AO248" s="43" t="str">
        <f ca="1">IF($G248="","",TEXT(VLOOKUP($A248,Mitglieder!$D$24:$BG$323,AO$303),"TT.MM.JJJJ"))</f>
        <v/>
      </c>
      <c r="AP248" s="42" t="str">
        <f ca="1">IF($G248="","",VLOOKUP($A248,Mitglieder!$D$24:$BG$323,AP$303))</f>
        <v/>
      </c>
      <c r="AQ248" s="45" t="str">
        <f ca="1">IF($G248="","",TEXT(VLOOKUP($A248,Mitglieder!$D$24:$BG$323,AQ$303),"0.00"))</f>
        <v/>
      </c>
      <c r="AR248" s="54" t="str">
        <f ca="1">IF(OR(VLOOKUP($A248,Mitglieder!$D$24:$BG$323,AR$303)="",$G248=""),"",VLOOKUP($A248,Mitglieder!$D$24:$BG$323,AR$303))</f>
        <v/>
      </c>
      <c r="AS248" s="45" t="str">
        <f ca="1">IF($G248="","",TEXT(VLOOKUP($A248,Mitglieder!$D$24:$BG$323,AS$303),"0.00"))</f>
        <v/>
      </c>
      <c r="AT248" s="54" t="str">
        <f ca="1">IF(OR(VLOOKUP($A248,Mitglieder!$D$24:$BG$323,AT$303)="",$G248=""),"",VLOOKUP($A248,Mitglieder!$D$24:$BG$323,AT$303))</f>
        <v/>
      </c>
      <c r="AU248" s="45" t="str">
        <f ca="1">IF($G248="","",TEXT(VLOOKUP($A248,Mitglieder!$D$24:$BG$323,AU$303),"0.00"))</f>
        <v/>
      </c>
      <c r="AV248" s="45" t="str">
        <f ca="1">IF($G248="","",TEXT(VLOOKUP($A248,Mitglieder!$D$24:$BG$323,AV$303),"0.00"))</f>
        <v/>
      </c>
      <c r="AW248" s="42" t="str">
        <f ca="1">IF($G248="","",VLOOKUP($A248,Mitglieder!$D$24:$BG$323,AW$303))</f>
        <v/>
      </c>
      <c r="AX248" s="54" t="str">
        <f ca="1">IF(OR(VLOOKUP($A248,Mitglieder!$D$24:$BG$323,AX$303)="",$G248=""),"",VLOOKUP($A248,Mitglieder!$D$24:$BG$323,AX$303))</f>
        <v/>
      </c>
      <c r="AY248" s="75" t="str">
        <f t="shared" ca="1" si="6"/>
        <v/>
      </c>
      <c r="AZ248" s="43" t="str">
        <f ca="1">IF($G248="","",TEXT(VLOOKUP($A248,Mitglieder!$C$24:$BG$323,AZ$303),"TT.MM.JJJJ"))</f>
        <v/>
      </c>
      <c r="BA248" s="43" t="str">
        <f ca="1">IF($G248="","",TEXT(VLOOKUP($A248,Mitglieder!$C$24:$BG$323,BA$303),"TT.MM.JJJJ"))</f>
        <v/>
      </c>
      <c r="BB248" s="43" t="str">
        <f ca="1">IF($G248="","",TEXT(VLOOKUP($A248,Mitglieder!$C$24:$BG$323,BB$303),"TT.MM.JJJJ"))</f>
        <v/>
      </c>
      <c r="BC248" s="43" t="str">
        <f ca="1">IF($G248="","",TEXT(VLOOKUP($A248,Mitglieder!$C$24:$BG$323,BC$303),"TT.MM.JJJJ"))</f>
        <v/>
      </c>
      <c r="BD248" s="75" t="str">
        <f t="shared" ca="1" si="7"/>
        <v/>
      </c>
      <c r="BE248" s="42" t="str">
        <f ca="1">IF($G248="","",VLOOKUP($A248,Mitglieder!$D$24:$BG$323,BE$303))</f>
        <v/>
      </c>
      <c r="BF248" s="42" t="str">
        <f ca="1">IF($G248="","",VLOOKUP($A248,Mitglieder!$D$24:$BG$323,BF$303))</f>
        <v/>
      </c>
      <c r="BH248" s="75" t="str">
        <f ca="1">IF(G248="","",AY248+'Details Verein'!$D$25)</f>
        <v/>
      </c>
    </row>
    <row r="249" spans="1:60" x14ac:dyDescent="0.35">
      <c r="A249" s="42">
        <v>249</v>
      </c>
      <c r="B249" s="42"/>
      <c r="C249" s="42">
        <f ca="1">VLOOKUP($A249,Mitglieder!$D$24:$BA$323,C$303)</f>
        <v>1.0299999999999967</v>
      </c>
      <c r="D249" s="42"/>
      <c r="E249" s="42" t="str">
        <f ca="1">IF($G249="","",VLOOKUP($A249,Mitglieder!$D$24:$BG$323,E$303))</f>
        <v/>
      </c>
      <c r="F249" s="54" t="str">
        <f ca="1">IF(OR(VLOOKUP($A249,Mitglieder!$D$24:$BG$323,F$303)="",$G249=""),"",VLOOKUP($A249,Mitglieder!$D$24:$BG$323,F$303))</f>
        <v/>
      </c>
      <c r="G249" s="72" t="str">
        <f ca="1">IF(C249/ROUND(C249,0)=1,VLOOKUP($A249,Mitglieder!$D$24:$BA$323,G$303),"")</f>
        <v/>
      </c>
      <c r="H249" s="42" t="str">
        <f ca="1">IF($G249="","",VLOOKUP($A249,Mitglieder!$D$24:$BG$323,H$303))</f>
        <v/>
      </c>
      <c r="I249" s="54" t="str">
        <f ca="1">IF(OR(VLOOKUP($A249,Mitglieder!$D$24:$BG$323,I$303)="",$G249=""),"",VLOOKUP($A249,Mitglieder!$D$24:$BG$323,I$303))</f>
        <v/>
      </c>
      <c r="J249" s="42" t="str">
        <f ca="1">IF($G249="","",VLOOKUP($A249,Mitglieder!$D$24:$BG$323,J$303))</f>
        <v/>
      </c>
      <c r="K249" s="54" t="str">
        <f ca="1">IF(OR(VLOOKUP($A249,Mitglieder!$D$24:$BG$323,K$303)="",$G249=""),"",VLOOKUP($A249,Mitglieder!$D$24:$BG$323,K$303))</f>
        <v/>
      </c>
      <c r="L249" s="42" t="str">
        <f ca="1">IF($G249="","",VLOOKUP($A249,Mitglieder!$D$24:$BG$323,L$303))</f>
        <v/>
      </c>
      <c r="M249" s="42" t="str">
        <f ca="1">IF($G249="","",VLOOKUP($A249,Mitglieder!$D$24:$BG$323,M$303))</f>
        <v/>
      </c>
      <c r="N249" s="42" t="str">
        <f ca="1">IF($G249="","",VLOOKUP($A249,Mitglieder!$D$24:$BG$323,N$303))</f>
        <v/>
      </c>
      <c r="O249" s="42" t="str">
        <f ca="1">IF($G249="","",VLOOKUP($A249,Mitglieder!$D$24:$BG$323,O$303))</f>
        <v/>
      </c>
      <c r="P249" s="42" t="str">
        <f ca="1">IF($G249="","",VLOOKUP($A249,Mitglieder!$D$24:$BG$323,P$303))</f>
        <v/>
      </c>
      <c r="Q249" s="42" t="str">
        <f ca="1">IF($G249="","",VLOOKUP($A249,Mitglieder!$D$24:$BG$323,Q$303))</f>
        <v/>
      </c>
      <c r="R249" s="54" t="str">
        <f ca="1">IF(OR(VLOOKUP($A249,Mitglieder!$D$24:$BG$323,R$303)="",$G249=""),"",VLOOKUP($A249,Mitglieder!$D$24:$BG$323,R$303))</f>
        <v/>
      </c>
      <c r="S249" s="43" t="str">
        <f ca="1">IF($G249="","",TEXT(VLOOKUP($A249,Mitglieder!$D$24:$BG$323,S$303),"TT.MM.JJJJ"))</f>
        <v/>
      </c>
      <c r="T249" s="43" t="str">
        <f ca="1">IF($G249="","",TEXT(VLOOKUP($A249,Mitglieder!$D$24:$BG$323,T$303),"TT.MM.JJJJ"))</f>
        <v/>
      </c>
      <c r="U249" s="43" t="str">
        <f ca="1">IF($G249="","",TEXT(VLOOKUP($A249,Mitglieder!$D$24:$BG$323,U$303),"TT.MM.JJJJ"))</f>
        <v/>
      </c>
      <c r="V249" s="54" t="str">
        <f ca="1">IF(OR(VLOOKUP($A249,Mitglieder!$D$24:$BG$323,V$303)="",$G249=""),"",VLOOKUP($A249,Mitglieder!$D$24:$BG$323,V$303))</f>
        <v/>
      </c>
      <c r="W249" s="54" t="str">
        <f ca="1">IF(OR(VLOOKUP($A249,Mitglieder!$D$24:$BG$323,W$303)="",$G249=""),"",VLOOKUP($A249,Mitglieder!$D$24:$BG$323,W$303))</f>
        <v/>
      </c>
      <c r="X249" s="54" t="str">
        <f ca="1">IF(OR(VLOOKUP($A249,Mitglieder!$D$24:$BG$323,X$303)="",$G249=""),"",VLOOKUP($A249,Mitglieder!$D$24:$BG$323,X$303))</f>
        <v/>
      </c>
      <c r="Y249" s="54" t="str">
        <f ca="1">IF(OR(VLOOKUP($A249,Mitglieder!$D$24:$BG$323,Y$303)="",$G249=""),"",VLOOKUP($A249,Mitglieder!$D$24:$BG$323,Y$303))</f>
        <v/>
      </c>
      <c r="Z249" s="54" t="str">
        <f ca="1">IF(OR(VLOOKUP($A249,Mitglieder!$D$24:$BG$323,Z$303)="",$G249=""),"",VLOOKUP($A249,Mitglieder!$D$24:$BG$323,Z$303))</f>
        <v/>
      </c>
      <c r="AA249" s="54" t="str">
        <f ca="1">IF(OR(VLOOKUP($A249,Mitglieder!$D$24:$BG$323,AA$303)="",$G249=""),"",VLOOKUP($A249,Mitglieder!$D$24:$BG$323,AA$303))</f>
        <v/>
      </c>
      <c r="AB249" s="54" t="str">
        <f ca="1">IF(OR(VLOOKUP($A249,Mitglieder!$D$24:$BG$323,AB$303)="",$G249=""),"",VLOOKUP($A249,Mitglieder!$D$24:$BG$323,AB$303))</f>
        <v/>
      </c>
      <c r="AC249" s="54" t="str">
        <f ca="1">IF(OR(VLOOKUP($A249,Mitglieder!$D$24:$BG$323,AC$303)="",$G249=""),"",VLOOKUP($A249,Mitglieder!$D$24:$BG$323,AC$303))</f>
        <v/>
      </c>
      <c r="AD249" s="54" t="str">
        <f ca="1">IF(OR(VLOOKUP($A249,Mitglieder!$D$24:$BG$323,AD$303)="",$G249=""),"",VLOOKUP($A249,Mitglieder!$D$24:$BG$323,AD$303))</f>
        <v/>
      </c>
      <c r="AE249" s="54" t="str">
        <f ca="1">IF(OR(VLOOKUP($A249,Mitglieder!$D$24:$BG$323,AE$303)="",$G249=""),"",VLOOKUP($A249,Mitglieder!$D$24:$BG$323,AE$303))</f>
        <v/>
      </c>
      <c r="AF249" s="54" t="str">
        <f ca="1">IF(OR(VLOOKUP($A249,Mitglieder!$D$24:$BG$323,AF$303)="",$G249=""),"",VLOOKUP($A249,Mitglieder!$D$24:$BG$323,AF$303))</f>
        <v/>
      </c>
      <c r="AG249" s="54" t="str">
        <f ca="1">IF(OR(VLOOKUP($A249,Mitglieder!$D$24:$BG$323,AG$303)="",$G249=""),"",VLOOKUP($A249,Mitglieder!$D$24:$BG$323,AG$303))</f>
        <v/>
      </c>
      <c r="AH249" s="54" t="str">
        <f ca="1">IF(OR(VLOOKUP($A249,Mitglieder!$D$24:$BG$323,AH$303)="",$G249=""),"",VLOOKUP($A249,Mitglieder!$D$24:$BG$323,AH$303))</f>
        <v/>
      </c>
      <c r="AI249" s="54" t="str">
        <f ca="1">IF(OR(VLOOKUP($A249,Mitglieder!$D$24:$BG$323,AI$303)="",$G249=""),"",VLOOKUP($A249,Mitglieder!$D$24:$BG$323,AI$303))</f>
        <v/>
      </c>
      <c r="AJ249" s="54" t="str">
        <f ca="1">IF(OR(VLOOKUP($A249,Mitglieder!$D$24:$BG$323,AJ$303)="",$G249=""),"",VLOOKUP($A249,Mitglieder!$D$24:$BG$323,AJ$303))</f>
        <v/>
      </c>
      <c r="AK249" s="54" t="str">
        <f ca="1">IF(OR(VLOOKUP($A249,Mitglieder!$D$24:$BG$323,AK$303)="",$G249=""),"",VLOOKUP($A249,Mitglieder!$D$24:$BG$323,AK$303))</f>
        <v/>
      </c>
      <c r="AL249" s="54" t="str">
        <f ca="1">IF(OR(VLOOKUP($A249,Mitglieder!$D$24:$BG$323,AL$303)="",$G249=""),"",VLOOKUP($A249,Mitglieder!$D$24:$BG$323,AL$303))</f>
        <v/>
      </c>
      <c r="AM249" s="42" t="str">
        <f ca="1">IF($G249="","",VLOOKUP($A249,Mitglieder!$D$24:$BG$323,AM$303))</f>
        <v/>
      </c>
      <c r="AN249" s="54" t="str">
        <f ca="1">IF(OR(VLOOKUP($A249,Mitglieder!$D$24:$BG$323,AN$303)="",$G249=""),"",VLOOKUP($A249,Mitglieder!$D$24:$BG$323,AN$303))</f>
        <v/>
      </c>
      <c r="AO249" s="43" t="str">
        <f ca="1">IF($G249="","",TEXT(VLOOKUP($A249,Mitglieder!$D$24:$BG$323,AO$303),"TT.MM.JJJJ"))</f>
        <v/>
      </c>
      <c r="AP249" s="42" t="str">
        <f ca="1">IF($G249="","",VLOOKUP($A249,Mitglieder!$D$24:$BG$323,AP$303))</f>
        <v/>
      </c>
      <c r="AQ249" s="45" t="str">
        <f ca="1">IF($G249="","",TEXT(VLOOKUP($A249,Mitglieder!$D$24:$BG$323,AQ$303),"0.00"))</f>
        <v/>
      </c>
      <c r="AR249" s="54" t="str">
        <f ca="1">IF(OR(VLOOKUP($A249,Mitglieder!$D$24:$BG$323,AR$303)="",$G249=""),"",VLOOKUP($A249,Mitglieder!$D$24:$BG$323,AR$303))</f>
        <v/>
      </c>
      <c r="AS249" s="45" t="str">
        <f ca="1">IF($G249="","",TEXT(VLOOKUP($A249,Mitglieder!$D$24:$BG$323,AS$303),"0.00"))</f>
        <v/>
      </c>
      <c r="AT249" s="54" t="str">
        <f ca="1">IF(OR(VLOOKUP($A249,Mitglieder!$D$24:$BG$323,AT$303)="",$G249=""),"",VLOOKUP($A249,Mitglieder!$D$24:$BG$323,AT$303))</f>
        <v/>
      </c>
      <c r="AU249" s="45" t="str">
        <f ca="1">IF($G249="","",TEXT(VLOOKUP($A249,Mitglieder!$D$24:$BG$323,AU$303),"0.00"))</f>
        <v/>
      </c>
      <c r="AV249" s="45" t="str">
        <f ca="1">IF($G249="","",TEXT(VLOOKUP($A249,Mitglieder!$D$24:$BG$323,AV$303),"0.00"))</f>
        <v/>
      </c>
      <c r="AW249" s="42" t="str">
        <f ca="1">IF($G249="","",VLOOKUP($A249,Mitglieder!$D$24:$BG$323,AW$303))</f>
        <v/>
      </c>
      <c r="AX249" s="54" t="str">
        <f ca="1">IF(OR(VLOOKUP($A249,Mitglieder!$D$24:$BG$323,AX$303)="",$G249=""),"",VLOOKUP($A249,Mitglieder!$D$24:$BG$323,AX$303))</f>
        <v/>
      </c>
      <c r="AY249" s="75" t="str">
        <f t="shared" ca="1" si="6"/>
        <v/>
      </c>
      <c r="AZ249" s="43" t="str">
        <f ca="1">IF($G249="","",TEXT(VLOOKUP($A249,Mitglieder!$C$24:$BG$323,AZ$303),"TT.MM.JJJJ"))</f>
        <v/>
      </c>
      <c r="BA249" s="43" t="str">
        <f ca="1">IF($G249="","",TEXT(VLOOKUP($A249,Mitglieder!$C$24:$BG$323,BA$303),"TT.MM.JJJJ"))</f>
        <v/>
      </c>
      <c r="BB249" s="43" t="str">
        <f ca="1">IF($G249="","",TEXT(VLOOKUP($A249,Mitglieder!$C$24:$BG$323,BB$303),"TT.MM.JJJJ"))</f>
        <v/>
      </c>
      <c r="BC249" s="43" t="str">
        <f ca="1">IF($G249="","",TEXT(VLOOKUP($A249,Mitglieder!$C$24:$BG$323,BC$303),"TT.MM.JJJJ"))</f>
        <v/>
      </c>
      <c r="BD249" s="75" t="str">
        <f t="shared" ca="1" si="7"/>
        <v/>
      </c>
      <c r="BE249" s="42" t="str">
        <f ca="1">IF($G249="","",VLOOKUP($A249,Mitglieder!$D$24:$BG$323,BE$303))</f>
        <v/>
      </c>
      <c r="BF249" s="42" t="str">
        <f ca="1">IF($G249="","",VLOOKUP($A249,Mitglieder!$D$24:$BG$323,BF$303))</f>
        <v/>
      </c>
      <c r="BH249" s="75" t="str">
        <f ca="1">IF(G249="","",AY249+'Details Verein'!$D$25)</f>
        <v/>
      </c>
    </row>
    <row r="250" spans="1:60" x14ac:dyDescent="0.35">
      <c r="A250" s="42">
        <v>250</v>
      </c>
      <c r="B250" s="42"/>
      <c r="C250" s="42">
        <f ca="1">VLOOKUP($A250,Mitglieder!$D$24:$BA$323,C$303)</f>
        <v>1.0299999999999967</v>
      </c>
      <c r="D250" s="42"/>
      <c r="E250" s="42" t="str">
        <f ca="1">IF($G250="","",VLOOKUP($A250,Mitglieder!$D$24:$BG$323,E$303))</f>
        <v/>
      </c>
      <c r="F250" s="54" t="str">
        <f ca="1">IF(OR(VLOOKUP($A250,Mitglieder!$D$24:$BG$323,F$303)="",$G250=""),"",VLOOKUP($A250,Mitglieder!$D$24:$BG$323,F$303))</f>
        <v/>
      </c>
      <c r="G250" s="72" t="str">
        <f ca="1">IF(C250/ROUND(C250,0)=1,VLOOKUP($A250,Mitglieder!$D$24:$BA$323,G$303),"")</f>
        <v/>
      </c>
      <c r="H250" s="42" t="str">
        <f ca="1">IF($G250="","",VLOOKUP($A250,Mitglieder!$D$24:$BG$323,H$303))</f>
        <v/>
      </c>
      <c r="I250" s="54" t="str">
        <f ca="1">IF(OR(VLOOKUP($A250,Mitglieder!$D$24:$BG$323,I$303)="",$G250=""),"",VLOOKUP($A250,Mitglieder!$D$24:$BG$323,I$303))</f>
        <v/>
      </c>
      <c r="J250" s="42" t="str">
        <f ca="1">IF($G250="","",VLOOKUP($A250,Mitglieder!$D$24:$BG$323,J$303))</f>
        <v/>
      </c>
      <c r="K250" s="54" t="str">
        <f ca="1">IF(OR(VLOOKUP($A250,Mitglieder!$D$24:$BG$323,K$303)="",$G250=""),"",VLOOKUP($A250,Mitglieder!$D$24:$BG$323,K$303))</f>
        <v/>
      </c>
      <c r="L250" s="42" t="str">
        <f ca="1">IF($G250="","",VLOOKUP($A250,Mitglieder!$D$24:$BG$323,L$303))</f>
        <v/>
      </c>
      <c r="M250" s="42" t="str">
        <f ca="1">IF($G250="","",VLOOKUP($A250,Mitglieder!$D$24:$BG$323,M$303))</f>
        <v/>
      </c>
      <c r="N250" s="42" t="str">
        <f ca="1">IF($G250="","",VLOOKUP($A250,Mitglieder!$D$24:$BG$323,N$303))</f>
        <v/>
      </c>
      <c r="O250" s="42" t="str">
        <f ca="1">IF($G250="","",VLOOKUP($A250,Mitglieder!$D$24:$BG$323,O$303))</f>
        <v/>
      </c>
      <c r="P250" s="42" t="str">
        <f ca="1">IF($G250="","",VLOOKUP($A250,Mitglieder!$D$24:$BG$323,P$303))</f>
        <v/>
      </c>
      <c r="Q250" s="42" t="str">
        <f ca="1">IF($G250="","",VLOOKUP($A250,Mitglieder!$D$24:$BG$323,Q$303))</f>
        <v/>
      </c>
      <c r="R250" s="54" t="str">
        <f ca="1">IF(OR(VLOOKUP($A250,Mitglieder!$D$24:$BG$323,R$303)="",$G250=""),"",VLOOKUP($A250,Mitglieder!$D$24:$BG$323,R$303))</f>
        <v/>
      </c>
      <c r="S250" s="43" t="str">
        <f ca="1">IF($G250="","",TEXT(VLOOKUP($A250,Mitglieder!$D$24:$BG$323,S$303),"TT.MM.JJJJ"))</f>
        <v/>
      </c>
      <c r="T250" s="43" t="str">
        <f ca="1">IF($G250="","",TEXT(VLOOKUP($A250,Mitglieder!$D$24:$BG$323,T$303),"TT.MM.JJJJ"))</f>
        <v/>
      </c>
      <c r="U250" s="43" t="str">
        <f ca="1">IF($G250="","",TEXT(VLOOKUP($A250,Mitglieder!$D$24:$BG$323,U$303),"TT.MM.JJJJ"))</f>
        <v/>
      </c>
      <c r="V250" s="54" t="str">
        <f ca="1">IF(OR(VLOOKUP($A250,Mitglieder!$D$24:$BG$323,V$303)="",$G250=""),"",VLOOKUP($A250,Mitglieder!$D$24:$BG$323,V$303))</f>
        <v/>
      </c>
      <c r="W250" s="54" t="str">
        <f ca="1">IF(OR(VLOOKUP($A250,Mitglieder!$D$24:$BG$323,W$303)="",$G250=""),"",VLOOKUP($A250,Mitglieder!$D$24:$BG$323,W$303))</f>
        <v/>
      </c>
      <c r="X250" s="54" t="str">
        <f ca="1">IF(OR(VLOOKUP($A250,Mitglieder!$D$24:$BG$323,X$303)="",$G250=""),"",VLOOKUP($A250,Mitglieder!$D$24:$BG$323,X$303))</f>
        <v/>
      </c>
      <c r="Y250" s="54" t="str">
        <f ca="1">IF(OR(VLOOKUP($A250,Mitglieder!$D$24:$BG$323,Y$303)="",$G250=""),"",VLOOKUP($A250,Mitglieder!$D$24:$BG$323,Y$303))</f>
        <v/>
      </c>
      <c r="Z250" s="54" t="str">
        <f ca="1">IF(OR(VLOOKUP($A250,Mitglieder!$D$24:$BG$323,Z$303)="",$G250=""),"",VLOOKUP($A250,Mitglieder!$D$24:$BG$323,Z$303))</f>
        <v/>
      </c>
      <c r="AA250" s="54" t="str">
        <f ca="1">IF(OR(VLOOKUP($A250,Mitglieder!$D$24:$BG$323,AA$303)="",$G250=""),"",VLOOKUP($A250,Mitglieder!$D$24:$BG$323,AA$303))</f>
        <v/>
      </c>
      <c r="AB250" s="54" t="str">
        <f ca="1">IF(OR(VLOOKUP($A250,Mitglieder!$D$24:$BG$323,AB$303)="",$G250=""),"",VLOOKUP($A250,Mitglieder!$D$24:$BG$323,AB$303))</f>
        <v/>
      </c>
      <c r="AC250" s="54" t="str">
        <f ca="1">IF(OR(VLOOKUP($A250,Mitglieder!$D$24:$BG$323,AC$303)="",$G250=""),"",VLOOKUP($A250,Mitglieder!$D$24:$BG$323,AC$303))</f>
        <v/>
      </c>
      <c r="AD250" s="54" t="str">
        <f ca="1">IF(OR(VLOOKUP($A250,Mitglieder!$D$24:$BG$323,AD$303)="",$G250=""),"",VLOOKUP($A250,Mitglieder!$D$24:$BG$323,AD$303))</f>
        <v/>
      </c>
      <c r="AE250" s="54" t="str">
        <f ca="1">IF(OR(VLOOKUP($A250,Mitglieder!$D$24:$BG$323,AE$303)="",$G250=""),"",VLOOKUP($A250,Mitglieder!$D$24:$BG$323,AE$303))</f>
        <v/>
      </c>
      <c r="AF250" s="54" t="str">
        <f ca="1">IF(OR(VLOOKUP($A250,Mitglieder!$D$24:$BG$323,AF$303)="",$G250=""),"",VLOOKUP($A250,Mitglieder!$D$24:$BG$323,AF$303))</f>
        <v/>
      </c>
      <c r="AG250" s="54" t="str">
        <f ca="1">IF(OR(VLOOKUP($A250,Mitglieder!$D$24:$BG$323,AG$303)="",$G250=""),"",VLOOKUP($A250,Mitglieder!$D$24:$BG$323,AG$303))</f>
        <v/>
      </c>
      <c r="AH250" s="54" t="str">
        <f ca="1">IF(OR(VLOOKUP($A250,Mitglieder!$D$24:$BG$323,AH$303)="",$G250=""),"",VLOOKUP($A250,Mitglieder!$D$24:$BG$323,AH$303))</f>
        <v/>
      </c>
      <c r="AI250" s="54" t="str">
        <f ca="1">IF(OR(VLOOKUP($A250,Mitglieder!$D$24:$BG$323,AI$303)="",$G250=""),"",VLOOKUP($A250,Mitglieder!$D$24:$BG$323,AI$303))</f>
        <v/>
      </c>
      <c r="AJ250" s="54" t="str">
        <f ca="1">IF(OR(VLOOKUP($A250,Mitglieder!$D$24:$BG$323,AJ$303)="",$G250=""),"",VLOOKUP($A250,Mitglieder!$D$24:$BG$323,AJ$303))</f>
        <v/>
      </c>
      <c r="AK250" s="54" t="str">
        <f ca="1">IF(OR(VLOOKUP($A250,Mitglieder!$D$24:$BG$323,AK$303)="",$G250=""),"",VLOOKUP($A250,Mitglieder!$D$24:$BG$323,AK$303))</f>
        <v/>
      </c>
      <c r="AL250" s="54" t="str">
        <f ca="1">IF(OR(VLOOKUP($A250,Mitglieder!$D$24:$BG$323,AL$303)="",$G250=""),"",VLOOKUP($A250,Mitglieder!$D$24:$BG$323,AL$303))</f>
        <v/>
      </c>
      <c r="AM250" s="42" t="str">
        <f ca="1">IF($G250="","",VLOOKUP($A250,Mitglieder!$D$24:$BG$323,AM$303))</f>
        <v/>
      </c>
      <c r="AN250" s="54" t="str">
        <f ca="1">IF(OR(VLOOKUP($A250,Mitglieder!$D$24:$BG$323,AN$303)="",$G250=""),"",VLOOKUP($A250,Mitglieder!$D$24:$BG$323,AN$303))</f>
        <v/>
      </c>
      <c r="AO250" s="43" t="str">
        <f ca="1">IF($G250="","",TEXT(VLOOKUP($A250,Mitglieder!$D$24:$BG$323,AO$303),"TT.MM.JJJJ"))</f>
        <v/>
      </c>
      <c r="AP250" s="42" t="str">
        <f ca="1">IF($G250="","",VLOOKUP($A250,Mitglieder!$D$24:$BG$323,AP$303))</f>
        <v/>
      </c>
      <c r="AQ250" s="45" t="str">
        <f ca="1">IF($G250="","",TEXT(VLOOKUP($A250,Mitglieder!$D$24:$BG$323,AQ$303),"0.00"))</f>
        <v/>
      </c>
      <c r="AR250" s="54" t="str">
        <f ca="1">IF(OR(VLOOKUP($A250,Mitglieder!$D$24:$BG$323,AR$303)="",$G250=""),"",VLOOKUP($A250,Mitglieder!$D$24:$BG$323,AR$303))</f>
        <v/>
      </c>
      <c r="AS250" s="45" t="str">
        <f ca="1">IF($G250="","",TEXT(VLOOKUP($A250,Mitglieder!$D$24:$BG$323,AS$303),"0.00"))</f>
        <v/>
      </c>
      <c r="AT250" s="54" t="str">
        <f ca="1">IF(OR(VLOOKUP($A250,Mitglieder!$D$24:$BG$323,AT$303)="",$G250=""),"",VLOOKUP($A250,Mitglieder!$D$24:$BG$323,AT$303))</f>
        <v/>
      </c>
      <c r="AU250" s="45" t="str">
        <f ca="1">IF($G250="","",TEXT(VLOOKUP($A250,Mitglieder!$D$24:$BG$323,AU$303),"0.00"))</f>
        <v/>
      </c>
      <c r="AV250" s="45" t="str">
        <f ca="1">IF($G250="","",TEXT(VLOOKUP($A250,Mitglieder!$D$24:$BG$323,AV$303),"0.00"))</f>
        <v/>
      </c>
      <c r="AW250" s="42" t="str">
        <f ca="1">IF($G250="","",VLOOKUP($A250,Mitglieder!$D$24:$BG$323,AW$303))</f>
        <v/>
      </c>
      <c r="AX250" s="54" t="str">
        <f ca="1">IF(OR(VLOOKUP($A250,Mitglieder!$D$24:$BG$323,AX$303)="",$G250=""),"",VLOOKUP($A250,Mitglieder!$D$24:$BG$323,AX$303))</f>
        <v/>
      </c>
      <c r="AY250" s="75" t="str">
        <f t="shared" ca="1" si="6"/>
        <v/>
      </c>
      <c r="AZ250" s="43" t="str">
        <f ca="1">IF($G250="","",TEXT(VLOOKUP($A250,Mitglieder!$C$24:$BG$323,AZ$303),"TT.MM.JJJJ"))</f>
        <v/>
      </c>
      <c r="BA250" s="43" t="str">
        <f ca="1">IF($G250="","",TEXT(VLOOKUP($A250,Mitglieder!$C$24:$BG$323,BA$303),"TT.MM.JJJJ"))</f>
        <v/>
      </c>
      <c r="BB250" s="43" t="str">
        <f ca="1">IF($G250="","",TEXT(VLOOKUP($A250,Mitglieder!$C$24:$BG$323,BB$303),"TT.MM.JJJJ"))</f>
        <v/>
      </c>
      <c r="BC250" s="43" t="str">
        <f ca="1">IF($G250="","",TEXT(VLOOKUP($A250,Mitglieder!$C$24:$BG$323,BC$303),"TT.MM.JJJJ"))</f>
        <v/>
      </c>
      <c r="BD250" s="75" t="str">
        <f t="shared" ca="1" si="7"/>
        <v/>
      </c>
      <c r="BE250" s="42" t="str">
        <f ca="1">IF($G250="","",VLOOKUP($A250,Mitglieder!$D$24:$BG$323,BE$303))</f>
        <v/>
      </c>
      <c r="BF250" s="42" t="str">
        <f ca="1">IF($G250="","",VLOOKUP($A250,Mitglieder!$D$24:$BG$323,BF$303))</f>
        <v/>
      </c>
      <c r="BH250" s="75" t="str">
        <f ca="1">IF(G250="","",AY250+'Details Verein'!$D$25)</f>
        <v/>
      </c>
    </row>
    <row r="251" spans="1:60" x14ac:dyDescent="0.35">
      <c r="A251" s="42">
        <v>251</v>
      </c>
      <c r="B251" s="42"/>
      <c r="C251" s="42">
        <f ca="1">VLOOKUP($A251,Mitglieder!$D$24:$BA$323,C$303)</f>
        <v>1.0299999999999967</v>
      </c>
      <c r="D251" s="42"/>
      <c r="E251" s="42" t="str">
        <f ca="1">IF($G251="","",VLOOKUP($A251,Mitglieder!$D$24:$BG$323,E$303))</f>
        <v/>
      </c>
      <c r="F251" s="54" t="str">
        <f ca="1">IF(OR(VLOOKUP($A251,Mitglieder!$D$24:$BG$323,F$303)="",$G251=""),"",VLOOKUP($A251,Mitglieder!$D$24:$BG$323,F$303))</f>
        <v/>
      </c>
      <c r="G251" s="72" t="str">
        <f ca="1">IF(C251/ROUND(C251,0)=1,VLOOKUP($A251,Mitglieder!$D$24:$BA$323,G$303),"")</f>
        <v/>
      </c>
      <c r="H251" s="42" t="str">
        <f ca="1">IF($G251="","",VLOOKUP($A251,Mitglieder!$D$24:$BG$323,H$303))</f>
        <v/>
      </c>
      <c r="I251" s="54" t="str">
        <f ca="1">IF(OR(VLOOKUP($A251,Mitglieder!$D$24:$BG$323,I$303)="",$G251=""),"",VLOOKUP($A251,Mitglieder!$D$24:$BG$323,I$303))</f>
        <v/>
      </c>
      <c r="J251" s="42" t="str">
        <f ca="1">IF($G251="","",VLOOKUP($A251,Mitglieder!$D$24:$BG$323,J$303))</f>
        <v/>
      </c>
      <c r="K251" s="54" t="str">
        <f ca="1">IF(OR(VLOOKUP($A251,Mitglieder!$D$24:$BG$323,K$303)="",$G251=""),"",VLOOKUP($A251,Mitglieder!$D$24:$BG$323,K$303))</f>
        <v/>
      </c>
      <c r="L251" s="42" t="str">
        <f ca="1">IF($G251="","",VLOOKUP($A251,Mitglieder!$D$24:$BG$323,L$303))</f>
        <v/>
      </c>
      <c r="M251" s="42" t="str">
        <f ca="1">IF($G251="","",VLOOKUP($A251,Mitglieder!$D$24:$BG$323,M$303))</f>
        <v/>
      </c>
      <c r="N251" s="42" t="str">
        <f ca="1">IF($G251="","",VLOOKUP($A251,Mitglieder!$D$24:$BG$323,N$303))</f>
        <v/>
      </c>
      <c r="O251" s="42" t="str">
        <f ca="1">IF($G251="","",VLOOKUP($A251,Mitglieder!$D$24:$BG$323,O$303))</f>
        <v/>
      </c>
      <c r="P251" s="42" t="str">
        <f ca="1">IF($G251="","",VLOOKUP($A251,Mitglieder!$D$24:$BG$323,P$303))</f>
        <v/>
      </c>
      <c r="Q251" s="42" t="str">
        <f ca="1">IF($G251="","",VLOOKUP($A251,Mitglieder!$D$24:$BG$323,Q$303))</f>
        <v/>
      </c>
      <c r="R251" s="54" t="str">
        <f ca="1">IF(OR(VLOOKUP($A251,Mitglieder!$D$24:$BG$323,R$303)="",$G251=""),"",VLOOKUP($A251,Mitglieder!$D$24:$BG$323,R$303))</f>
        <v/>
      </c>
      <c r="S251" s="43" t="str">
        <f ca="1">IF($G251="","",TEXT(VLOOKUP($A251,Mitglieder!$D$24:$BG$323,S$303),"TT.MM.JJJJ"))</f>
        <v/>
      </c>
      <c r="T251" s="43" t="str">
        <f ca="1">IF($G251="","",TEXT(VLOOKUP($A251,Mitglieder!$D$24:$BG$323,T$303),"TT.MM.JJJJ"))</f>
        <v/>
      </c>
      <c r="U251" s="43" t="str">
        <f ca="1">IF($G251="","",TEXT(VLOOKUP($A251,Mitglieder!$D$24:$BG$323,U$303),"TT.MM.JJJJ"))</f>
        <v/>
      </c>
      <c r="V251" s="54" t="str">
        <f ca="1">IF(OR(VLOOKUP($A251,Mitglieder!$D$24:$BG$323,V$303)="",$G251=""),"",VLOOKUP($A251,Mitglieder!$D$24:$BG$323,V$303))</f>
        <v/>
      </c>
      <c r="W251" s="54" t="str">
        <f ca="1">IF(OR(VLOOKUP($A251,Mitglieder!$D$24:$BG$323,W$303)="",$G251=""),"",VLOOKUP($A251,Mitglieder!$D$24:$BG$323,W$303))</f>
        <v/>
      </c>
      <c r="X251" s="54" t="str">
        <f ca="1">IF(OR(VLOOKUP($A251,Mitglieder!$D$24:$BG$323,X$303)="",$G251=""),"",VLOOKUP($A251,Mitglieder!$D$24:$BG$323,X$303))</f>
        <v/>
      </c>
      <c r="Y251" s="54" t="str">
        <f ca="1">IF(OR(VLOOKUP($A251,Mitglieder!$D$24:$BG$323,Y$303)="",$G251=""),"",VLOOKUP($A251,Mitglieder!$D$24:$BG$323,Y$303))</f>
        <v/>
      </c>
      <c r="Z251" s="54" t="str">
        <f ca="1">IF(OR(VLOOKUP($A251,Mitglieder!$D$24:$BG$323,Z$303)="",$G251=""),"",VLOOKUP($A251,Mitglieder!$D$24:$BG$323,Z$303))</f>
        <v/>
      </c>
      <c r="AA251" s="54" t="str">
        <f ca="1">IF(OR(VLOOKUP($A251,Mitglieder!$D$24:$BG$323,AA$303)="",$G251=""),"",VLOOKUP($A251,Mitglieder!$D$24:$BG$323,AA$303))</f>
        <v/>
      </c>
      <c r="AB251" s="54" t="str">
        <f ca="1">IF(OR(VLOOKUP($A251,Mitglieder!$D$24:$BG$323,AB$303)="",$G251=""),"",VLOOKUP($A251,Mitglieder!$D$24:$BG$323,AB$303))</f>
        <v/>
      </c>
      <c r="AC251" s="54" t="str">
        <f ca="1">IF(OR(VLOOKUP($A251,Mitglieder!$D$24:$BG$323,AC$303)="",$G251=""),"",VLOOKUP($A251,Mitglieder!$D$24:$BG$323,AC$303))</f>
        <v/>
      </c>
      <c r="AD251" s="54" t="str">
        <f ca="1">IF(OR(VLOOKUP($A251,Mitglieder!$D$24:$BG$323,AD$303)="",$G251=""),"",VLOOKUP($A251,Mitglieder!$D$24:$BG$323,AD$303))</f>
        <v/>
      </c>
      <c r="AE251" s="54" t="str">
        <f ca="1">IF(OR(VLOOKUP($A251,Mitglieder!$D$24:$BG$323,AE$303)="",$G251=""),"",VLOOKUP($A251,Mitglieder!$D$24:$BG$323,AE$303))</f>
        <v/>
      </c>
      <c r="AF251" s="54" t="str">
        <f ca="1">IF(OR(VLOOKUP($A251,Mitglieder!$D$24:$BG$323,AF$303)="",$G251=""),"",VLOOKUP($A251,Mitglieder!$D$24:$BG$323,AF$303))</f>
        <v/>
      </c>
      <c r="AG251" s="54" t="str">
        <f ca="1">IF(OR(VLOOKUP($A251,Mitglieder!$D$24:$BG$323,AG$303)="",$G251=""),"",VLOOKUP($A251,Mitglieder!$D$24:$BG$323,AG$303))</f>
        <v/>
      </c>
      <c r="AH251" s="54" t="str">
        <f ca="1">IF(OR(VLOOKUP($A251,Mitglieder!$D$24:$BG$323,AH$303)="",$G251=""),"",VLOOKUP($A251,Mitglieder!$D$24:$BG$323,AH$303))</f>
        <v/>
      </c>
      <c r="AI251" s="54" t="str">
        <f ca="1">IF(OR(VLOOKUP($A251,Mitglieder!$D$24:$BG$323,AI$303)="",$G251=""),"",VLOOKUP($A251,Mitglieder!$D$24:$BG$323,AI$303))</f>
        <v/>
      </c>
      <c r="AJ251" s="54" t="str">
        <f ca="1">IF(OR(VLOOKUP($A251,Mitglieder!$D$24:$BG$323,AJ$303)="",$G251=""),"",VLOOKUP($A251,Mitglieder!$D$24:$BG$323,AJ$303))</f>
        <v/>
      </c>
      <c r="AK251" s="54" t="str">
        <f ca="1">IF(OR(VLOOKUP($A251,Mitglieder!$D$24:$BG$323,AK$303)="",$G251=""),"",VLOOKUP($A251,Mitglieder!$D$24:$BG$323,AK$303))</f>
        <v/>
      </c>
      <c r="AL251" s="54" t="str">
        <f ca="1">IF(OR(VLOOKUP($A251,Mitglieder!$D$24:$BG$323,AL$303)="",$G251=""),"",VLOOKUP($A251,Mitglieder!$D$24:$BG$323,AL$303))</f>
        <v/>
      </c>
      <c r="AM251" s="42" t="str">
        <f ca="1">IF($G251="","",VLOOKUP($A251,Mitglieder!$D$24:$BG$323,AM$303))</f>
        <v/>
      </c>
      <c r="AN251" s="54" t="str">
        <f ca="1">IF(OR(VLOOKUP($A251,Mitglieder!$D$24:$BG$323,AN$303)="",$G251=""),"",VLOOKUP($A251,Mitglieder!$D$24:$BG$323,AN$303))</f>
        <v/>
      </c>
      <c r="AO251" s="43" t="str">
        <f ca="1">IF($G251="","",TEXT(VLOOKUP($A251,Mitglieder!$D$24:$BG$323,AO$303),"TT.MM.JJJJ"))</f>
        <v/>
      </c>
      <c r="AP251" s="42" t="str">
        <f ca="1">IF($G251="","",VLOOKUP($A251,Mitglieder!$D$24:$BG$323,AP$303))</f>
        <v/>
      </c>
      <c r="AQ251" s="45" t="str">
        <f ca="1">IF($G251="","",TEXT(VLOOKUP($A251,Mitglieder!$D$24:$BG$323,AQ$303),"0.00"))</f>
        <v/>
      </c>
      <c r="AR251" s="54" t="str">
        <f ca="1">IF(OR(VLOOKUP($A251,Mitglieder!$D$24:$BG$323,AR$303)="",$G251=""),"",VLOOKUP($A251,Mitglieder!$D$24:$BG$323,AR$303))</f>
        <v/>
      </c>
      <c r="AS251" s="45" t="str">
        <f ca="1">IF($G251="","",TEXT(VLOOKUP($A251,Mitglieder!$D$24:$BG$323,AS$303),"0.00"))</f>
        <v/>
      </c>
      <c r="AT251" s="54" t="str">
        <f ca="1">IF(OR(VLOOKUP($A251,Mitglieder!$D$24:$BG$323,AT$303)="",$G251=""),"",VLOOKUP($A251,Mitglieder!$D$24:$BG$323,AT$303))</f>
        <v/>
      </c>
      <c r="AU251" s="45" t="str">
        <f ca="1">IF($G251="","",TEXT(VLOOKUP($A251,Mitglieder!$D$24:$BG$323,AU$303),"0.00"))</f>
        <v/>
      </c>
      <c r="AV251" s="45" t="str">
        <f ca="1">IF($G251="","",TEXT(VLOOKUP($A251,Mitglieder!$D$24:$BG$323,AV$303),"0.00"))</f>
        <v/>
      </c>
      <c r="AW251" s="42" t="str">
        <f ca="1">IF($G251="","",VLOOKUP($A251,Mitglieder!$D$24:$BG$323,AW$303))</f>
        <v/>
      </c>
      <c r="AX251" s="54" t="str">
        <f ca="1">IF(OR(VLOOKUP($A251,Mitglieder!$D$24:$BG$323,AX$303)="",$G251=""),"",VLOOKUP($A251,Mitglieder!$D$24:$BG$323,AX$303))</f>
        <v/>
      </c>
      <c r="AY251" s="75" t="str">
        <f t="shared" ca="1" si="6"/>
        <v/>
      </c>
      <c r="AZ251" s="43" t="str">
        <f ca="1">IF($G251="","",TEXT(VLOOKUP($A251,Mitglieder!$C$24:$BG$323,AZ$303),"TT.MM.JJJJ"))</f>
        <v/>
      </c>
      <c r="BA251" s="43" t="str">
        <f ca="1">IF($G251="","",TEXT(VLOOKUP($A251,Mitglieder!$C$24:$BG$323,BA$303),"TT.MM.JJJJ"))</f>
        <v/>
      </c>
      <c r="BB251" s="43" t="str">
        <f ca="1">IF($G251="","",TEXT(VLOOKUP($A251,Mitglieder!$C$24:$BG$323,BB$303),"TT.MM.JJJJ"))</f>
        <v/>
      </c>
      <c r="BC251" s="43" t="str">
        <f ca="1">IF($G251="","",TEXT(VLOOKUP($A251,Mitglieder!$C$24:$BG$323,BC$303),"TT.MM.JJJJ"))</f>
        <v/>
      </c>
      <c r="BD251" s="75" t="str">
        <f t="shared" ca="1" si="7"/>
        <v/>
      </c>
      <c r="BE251" s="42" t="str">
        <f ca="1">IF($G251="","",VLOOKUP($A251,Mitglieder!$D$24:$BG$323,BE$303))</f>
        <v/>
      </c>
      <c r="BF251" s="42" t="str">
        <f ca="1">IF($G251="","",VLOOKUP($A251,Mitglieder!$D$24:$BG$323,BF$303))</f>
        <v/>
      </c>
      <c r="BH251" s="75" t="str">
        <f ca="1">IF(G251="","",AY251+'Details Verein'!$D$25)</f>
        <v/>
      </c>
    </row>
    <row r="252" spans="1:60" x14ac:dyDescent="0.35">
      <c r="A252" s="42">
        <v>252</v>
      </c>
      <c r="B252" s="42"/>
      <c r="C252" s="42">
        <f ca="1">VLOOKUP($A252,Mitglieder!$D$24:$BA$323,C$303)</f>
        <v>1.0299999999999967</v>
      </c>
      <c r="D252" s="42"/>
      <c r="E252" s="42" t="str">
        <f ca="1">IF($G252="","",VLOOKUP($A252,Mitglieder!$D$24:$BG$323,E$303))</f>
        <v/>
      </c>
      <c r="F252" s="54" t="str">
        <f ca="1">IF(OR(VLOOKUP($A252,Mitglieder!$D$24:$BG$323,F$303)="",$G252=""),"",VLOOKUP($A252,Mitglieder!$D$24:$BG$323,F$303))</f>
        <v/>
      </c>
      <c r="G252" s="72" t="str">
        <f ca="1">IF(C252/ROUND(C252,0)=1,VLOOKUP($A252,Mitglieder!$D$24:$BA$323,G$303),"")</f>
        <v/>
      </c>
      <c r="H252" s="42" t="str">
        <f ca="1">IF($G252="","",VLOOKUP($A252,Mitglieder!$D$24:$BG$323,H$303))</f>
        <v/>
      </c>
      <c r="I252" s="54" t="str">
        <f ca="1">IF(OR(VLOOKUP($A252,Mitglieder!$D$24:$BG$323,I$303)="",$G252=""),"",VLOOKUP($A252,Mitglieder!$D$24:$BG$323,I$303))</f>
        <v/>
      </c>
      <c r="J252" s="42" t="str">
        <f ca="1">IF($G252="","",VLOOKUP($A252,Mitglieder!$D$24:$BG$323,J$303))</f>
        <v/>
      </c>
      <c r="K252" s="54" t="str">
        <f ca="1">IF(OR(VLOOKUP($A252,Mitglieder!$D$24:$BG$323,K$303)="",$G252=""),"",VLOOKUP($A252,Mitglieder!$D$24:$BG$323,K$303))</f>
        <v/>
      </c>
      <c r="L252" s="42" t="str">
        <f ca="1">IF($G252="","",VLOOKUP($A252,Mitglieder!$D$24:$BG$323,L$303))</f>
        <v/>
      </c>
      <c r="M252" s="42" t="str">
        <f ca="1">IF($G252="","",VLOOKUP($A252,Mitglieder!$D$24:$BG$323,M$303))</f>
        <v/>
      </c>
      <c r="N252" s="42" t="str">
        <f ca="1">IF($G252="","",VLOOKUP($A252,Mitglieder!$D$24:$BG$323,N$303))</f>
        <v/>
      </c>
      <c r="O252" s="42" t="str">
        <f ca="1">IF($G252="","",VLOOKUP($A252,Mitglieder!$D$24:$BG$323,O$303))</f>
        <v/>
      </c>
      <c r="P252" s="42" t="str">
        <f ca="1">IF($G252="","",VLOOKUP($A252,Mitglieder!$D$24:$BG$323,P$303))</f>
        <v/>
      </c>
      <c r="Q252" s="42" t="str">
        <f ca="1">IF($G252="","",VLOOKUP($A252,Mitglieder!$D$24:$BG$323,Q$303))</f>
        <v/>
      </c>
      <c r="R252" s="54" t="str">
        <f ca="1">IF(OR(VLOOKUP($A252,Mitglieder!$D$24:$BG$323,R$303)="",$G252=""),"",VLOOKUP($A252,Mitglieder!$D$24:$BG$323,R$303))</f>
        <v/>
      </c>
      <c r="S252" s="43" t="str">
        <f ca="1">IF($G252="","",TEXT(VLOOKUP($A252,Mitglieder!$D$24:$BG$323,S$303),"TT.MM.JJJJ"))</f>
        <v/>
      </c>
      <c r="T252" s="43" t="str">
        <f ca="1">IF($G252="","",TEXT(VLOOKUP($A252,Mitglieder!$D$24:$BG$323,T$303),"TT.MM.JJJJ"))</f>
        <v/>
      </c>
      <c r="U252" s="43" t="str">
        <f ca="1">IF($G252="","",TEXT(VLOOKUP($A252,Mitglieder!$D$24:$BG$323,U$303),"TT.MM.JJJJ"))</f>
        <v/>
      </c>
      <c r="V252" s="54" t="str">
        <f ca="1">IF(OR(VLOOKUP($A252,Mitglieder!$D$24:$BG$323,V$303)="",$G252=""),"",VLOOKUP($A252,Mitglieder!$D$24:$BG$323,V$303))</f>
        <v/>
      </c>
      <c r="W252" s="54" t="str">
        <f ca="1">IF(OR(VLOOKUP($A252,Mitglieder!$D$24:$BG$323,W$303)="",$G252=""),"",VLOOKUP($A252,Mitglieder!$D$24:$BG$323,W$303))</f>
        <v/>
      </c>
      <c r="X252" s="54" t="str">
        <f ca="1">IF(OR(VLOOKUP($A252,Mitglieder!$D$24:$BG$323,X$303)="",$G252=""),"",VLOOKUP($A252,Mitglieder!$D$24:$BG$323,X$303))</f>
        <v/>
      </c>
      <c r="Y252" s="54" t="str">
        <f ca="1">IF(OR(VLOOKUP($A252,Mitglieder!$D$24:$BG$323,Y$303)="",$G252=""),"",VLOOKUP($A252,Mitglieder!$D$24:$BG$323,Y$303))</f>
        <v/>
      </c>
      <c r="Z252" s="54" t="str">
        <f ca="1">IF(OR(VLOOKUP($A252,Mitglieder!$D$24:$BG$323,Z$303)="",$G252=""),"",VLOOKUP($A252,Mitglieder!$D$24:$BG$323,Z$303))</f>
        <v/>
      </c>
      <c r="AA252" s="54" t="str">
        <f ca="1">IF(OR(VLOOKUP($A252,Mitglieder!$D$24:$BG$323,AA$303)="",$G252=""),"",VLOOKUP($A252,Mitglieder!$D$24:$BG$323,AA$303))</f>
        <v/>
      </c>
      <c r="AB252" s="54" t="str">
        <f ca="1">IF(OR(VLOOKUP($A252,Mitglieder!$D$24:$BG$323,AB$303)="",$G252=""),"",VLOOKUP($A252,Mitglieder!$D$24:$BG$323,AB$303))</f>
        <v/>
      </c>
      <c r="AC252" s="54" t="str">
        <f ca="1">IF(OR(VLOOKUP($A252,Mitglieder!$D$24:$BG$323,AC$303)="",$G252=""),"",VLOOKUP($A252,Mitglieder!$D$24:$BG$323,AC$303))</f>
        <v/>
      </c>
      <c r="AD252" s="54" t="str">
        <f ca="1">IF(OR(VLOOKUP($A252,Mitglieder!$D$24:$BG$323,AD$303)="",$G252=""),"",VLOOKUP($A252,Mitglieder!$D$24:$BG$323,AD$303))</f>
        <v/>
      </c>
      <c r="AE252" s="54" t="str">
        <f ca="1">IF(OR(VLOOKUP($A252,Mitglieder!$D$24:$BG$323,AE$303)="",$G252=""),"",VLOOKUP($A252,Mitglieder!$D$24:$BG$323,AE$303))</f>
        <v/>
      </c>
      <c r="AF252" s="54" t="str">
        <f ca="1">IF(OR(VLOOKUP($A252,Mitglieder!$D$24:$BG$323,AF$303)="",$G252=""),"",VLOOKUP($A252,Mitglieder!$D$24:$BG$323,AF$303))</f>
        <v/>
      </c>
      <c r="AG252" s="54" t="str">
        <f ca="1">IF(OR(VLOOKUP($A252,Mitglieder!$D$24:$BG$323,AG$303)="",$G252=""),"",VLOOKUP($A252,Mitglieder!$D$24:$BG$323,AG$303))</f>
        <v/>
      </c>
      <c r="AH252" s="54" t="str">
        <f ca="1">IF(OR(VLOOKUP($A252,Mitglieder!$D$24:$BG$323,AH$303)="",$G252=""),"",VLOOKUP($A252,Mitglieder!$D$24:$BG$323,AH$303))</f>
        <v/>
      </c>
      <c r="AI252" s="54" t="str">
        <f ca="1">IF(OR(VLOOKUP($A252,Mitglieder!$D$24:$BG$323,AI$303)="",$G252=""),"",VLOOKUP($A252,Mitglieder!$D$24:$BG$323,AI$303))</f>
        <v/>
      </c>
      <c r="AJ252" s="54" t="str">
        <f ca="1">IF(OR(VLOOKUP($A252,Mitglieder!$D$24:$BG$323,AJ$303)="",$G252=""),"",VLOOKUP($A252,Mitglieder!$D$24:$BG$323,AJ$303))</f>
        <v/>
      </c>
      <c r="AK252" s="54" t="str">
        <f ca="1">IF(OR(VLOOKUP($A252,Mitglieder!$D$24:$BG$323,AK$303)="",$G252=""),"",VLOOKUP($A252,Mitglieder!$D$24:$BG$323,AK$303))</f>
        <v/>
      </c>
      <c r="AL252" s="54" t="str">
        <f ca="1">IF(OR(VLOOKUP($A252,Mitglieder!$D$24:$BG$323,AL$303)="",$G252=""),"",VLOOKUP($A252,Mitglieder!$D$24:$BG$323,AL$303))</f>
        <v/>
      </c>
      <c r="AM252" s="42" t="str">
        <f ca="1">IF($G252="","",VLOOKUP($A252,Mitglieder!$D$24:$BG$323,AM$303))</f>
        <v/>
      </c>
      <c r="AN252" s="54" t="str">
        <f ca="1">IF(OR(VLOOKUP($A252,Mitglieder!$D$24:$BG$323,AN$303)="",$G252=""),"",VLOOKUP($A252,Mitglieder!$D$24:$BG$323,AN$303))</f>
        <v/>
      </c>
      <c r="AO252" s="43" t="str">
        <f ca="1">IF($G252="","",TEXT(VLOOKUP($A252,Mitglieder!$D$24:$BG$323,AO$303),"TT.MM.JJJJ"))</f>
        <v/>
      </c>
      <c r="AP252" s="42" t="str">
        <f ca="1">IF($G252="","",VLOOKUP($A252,Mitglieder!$D$24:$BG$323,AP$303))</f>
        <v/>
      </c>
      <c r="AQ252" s="45" t="str">
        <f ca="1">IF($G252="","",TEXT(VLOOKUP($A252,Mitglieder!$D$24:$BG$323,AQ$303),"0.00"))</f>
        <v/>
      </c>
      <c r="AR252" s="54" t="str">
        <f ca="1">IF(OR(VLOOKUP($A252,Mitglieder!$D$24:$BG$323,AR$303)="",$G252=""),"",VLOOKUP($A252,Mitglieder!$D$24:$BG$323,AR$303))</f>
        <v/>
      </c>
      <c r="AS252" s="45" t="str">
        <f ca="1">IF($G252="","",TEXT(VLOOKUP($A252,Mitglieder!$D$24:$BG$323,AS$303),"0.00"))</f>
        <v/>
      </c>
      <c r="AT252" s="54" t="str">
        <f ca="1">IF(OR(VLOOKUP($A252,Mitglieder!$D$24:$BG$323,AT$303)="",$G252=""),"",VLOOKUP($A252,Mitglieder!$D$24:$BG$323,AT$303))</f>
        <v/>
      </c>
      <c r="AU252" s="45" t="str">
        <f ca="1">IF($G252="","",TEXT(VLOOKUP($A252,Mitglieder!$D$24:$BG$323,AU$303),"0.00"))</f>
        <v/>
      </c>
      <c r="AV252" s="45" t="str">
        <f ca="1">IF($G252="","",TEXT(VLOOKUP($A252,Mitglieder!$D$24:$BG$323,AV$303),"0.00"))</f>
        <v/>
      </c>
      <c r="AW252" s="42" t="str">
        <f ca="1">IF($G252="","",VLOOKUP($A252,Mitglieder!$D$24:$BG$323,AW$303))</f>
        <v/>
      </c>
      <c r="AX252" s="54" t="str">
        <f ca="1">IF(OR(VLOOKUP($A252,Mitglieder!$D$24:$BG$323,AX$303)="",$G252=""),"",VLOOKUP($A252,Mitglieder!$D$24:$BG$323,AX$303))</f>
        <v/>
      </c>
      <c r="AY252" s="75" t="str">
        <f t="shared" ca="1" si="6"/>
        <v/>
      </c>
      <c r="AZ252" s="43" t="str">
        <f ca="1">IF($G252="","",TEXT(VLOOKUP($A252,Mitglieder!$C$24:$BG$323,AZ$303),"TT.MM.JJJJ"))</f>
        <v/>
      </c>
      <c r="BA252" s="43" t="str">
        <f ca="1">IF($G252="","",TEXT(VLOOKUP($A252,Mitglieder!$C$24:$BG$323,BA$303),"TT.MM.JJJJ"))</f>
        <v/>
      </c>
      <c r="BB252" s="43" t="str">
        <f ca="1">IF($G252="","",TEXT(VLOOKUP($A252,Mitglieder!$C$24:$BG$323,BB$303),"TT.MM.JJJJ"))</f>
        <v/>
      </c>
      <c r="BC252" s="43" t="str">
        <f ca="1">IF($G252="","",TEXT(VLOOKUP($A252,Mitglieder!$C$24:$BG$323,BC$303),"TT.MM.JJJJ"))</f>
        <v/>
      </c>
      <c r="BD252" s="75" t="str">
        <f t="shared" ca="1" si="7"/>
        <v/>
      </c>
      <c r="BE252" s="42" t="str">
        <f ca="1">IF($G252="","",VLOOKUP($A252,Mitglieder!$D$24:$BG$323,BE$303))</f>
        <v/>
      </c>
      <c r="BF252" s="42" t="str">
        <f ca="1">IF($G252="","",VLOOKUP($A252,Mitglieder!$D$24:$BG$323,BF$303))</f>
        <v/>
      </c>
      <c r="BH252" s="75" t="str">
        <f ca="1">IF(G252="","",AY252+'Details Verein'!$D$25)</f>
        <v/>
      </c>
    </row>
    <row r="253" spans="1:60" x14ac:dyDescent="0.35">
      <c r="A253" s="42">
        <v>253</v>
      </c>
      <c r="B253" s="42"/>
      <c r="C253" s="42">
        <f ca="1">VLOOKUP($A253,Mitglieder!$D$24:$BA$323,C$303)</f>
        <v>1.0299999999999967</v>
      </c>
      <c r="D253" s="42"/>
      <c r="E253" s="42" t="str">
        <f ca="1">IF($G253="","",VLOOKUP($A253,Mitglieder!$D$24:$BG$323,E$303))</f>
        <v/>
      </c>
      <c r="F253" s="54" t="str">
        <f ca="1">IF(OR(VLOOKUP($A253,Mitglieder!$D$24:$BG$323,F$303)="",$G253=""),"",VLOOKUP($A253,Mitglieder!$D$24:$BG$323,F$303))</f>
        <v/>
      </c>
      <c r="G253" s="72" t="str">
        <f ca="1">IF(C253/ROUND(C253,0)=1,VLOOKUP($A253,Mitglieder!$D$24:$BA$323,G$303),"")</f>
        <v/>
      </c>
      <c r="H253" s="42" t="str">
        <f ca="1">IF($G253="","",VLOOKUP($A253,Mitglieder!$D$24:$BG$323,H$303))</f>
        <v/>
      </c>
      <c r="I253" s="54" t="str">
        <f ca="1">IF(OR(VLOOKUP($A253,Mitglieder!$D$24:$BG$323,I$303)="",$G253=""),"",VLOOKUP($A253,Mitglieder!$D$24:$BG$323,I$303))</f>
        <v/>
      </c>
      <c r="J253" s="42" t="str">
        <f ca="1">IF($G253="","",VLOOKUP($A253,Mitglieder!$D$24:$BG$323,J$303))</f>
        <v/>
      </c>
      <c r="K253" s="54" t="str">
        <f ca="1">IF(OR(VLOOKUP($A253,Mitglieder!$D$24:$BG$323,K$303)="",$G253=""),"",VLOOKUP($A253,Mitglieder!$D$24:$BG$323,K$303))</f>
        <v/>
      </c>
      <c r="L253" s="42" t="str">
        <f ca="1">IF($G253="","",VLOOKUP($A253,Mitglieder!$D$24:$BG$323,L$303))</f>
        <v/>
      </c>
      <c r="M253" s="42" t="str">
        <f ca="1">IF($G253="","",VLOOKUP($A253,Mitglieder!$D$24:$BG$323,M$303))</f>
        <v/>
      </c>
      <c r="N253" s="42" t="str">
        <f ca="1">IF($G253="","",VLOOKUP($A253,Mitglieder!$D$24:$BG$323,N$303))</f>
        <v/>
      </c>
      <c r="O253" s="42" t="str">
        <f ca="1">IF($G253="","",VLOOKUP($A253,Mitglieder!$D$24:$BG$323,O$303))</f>
        <v/>
      </c>
      <c r="P253" s="42" t="str">
        <f ca="1">IF($G253="","",VLOOKUP($A253,Mitglieder!$D$24:$BG$323,P$303))</f>
        <v/>
      </c>
      <c r="Q253" s="42" t="str">
        <f ca="1">IF($G253="","",VLOOKUP($A253,Mitglieder!$D$24:$BG$323,Q$303))</f>
        <v/>
      </c>
      <c r="R253" s="54" t="str">
        <f ca="1">IF(OR(VLOOKUP($A253,Mitglieder!$D$24:$BG$323,R$303)="",$G253=""),"",VLOOKUP($A253,Mitglieder!$D$24:$BG$323,R$303))</f>
        <v/>
      </c>
      <c r="S253" s="43" t="str">
        <f ca="1">IF($G253="","",TEXT(VLOOKUP($A253,Mitglieder!$D$24:$BG$323,S$303),"TT.MM.JJJJ"))</f>
        <v/>
      </c>
      <c r="T253" s="43" t="str">
        <f ca="1">IF($G253="","",TEXT(VLOOKUP($A253,Mitglieder!$D$24:$BG$323,T$303),"TT.MM.JJJJ"))</f>
        <v/>
      </c>
      <c r="U253" s="43" t="str">
        <f ca="1">IF($G253="","",TEXT(VLOOKUP($A253,Mitglieder!$D$24:$BG$323,U$303),"TT.MM.JJJJ"))</f>
        <v/>
      </c>
      <c r="V253" s="54" t="str">
        <f ca="1">IF(OR(VLOOKUP($A253,Mitglieder!$D$24:$BG$323,V$303)="",$G253=""),"",VLOOKUP($A253,Mitglieder!$D$24:$BG$323,V$303))</f>
        <v/>
      </c>
      <c r="W253" s="54" t="str">
        <f ca="1">IF(OR(VLOOKUP($A253,Mitglieder!$D$24:$BG$323,W$303)="",$G253=""),"",VLOOKUP($A253,Mitglieder!$D$24:$BG$323,W$303))</f>
        <v/>
      </c>
      <c r="X253" s="54" t="str">
        <f ca="1">IF(OR(VLOOKUP($A253,Mitglieder!$D$24:$BG$323,X$303)="",$G253=""),"",VLOOKUP($A253,Mitglieder!$D$24:$BG$323,X$303))</f>
        <v/>
      </c>
      <c r="Y253" s="54" t="str">
        <f ca="1">IF(OR(VLOOKUP($A253,Mitglieder!$D$24:$BG$323,Y$303)="",$G253=""),"",VLOOKUP($A253,Mitglieder!$D$24:$BG$323,Y$303))</f>
        <v/>
      </c>
      <c r="Z253" s="54" t="str">
        <f ca="1">IF(OR(VLOOKUP($A253,Mitglieder!$D$24:$BG$323,Z$303)="",$G253=""),"",VLOOKUP($A253,Mitglieder!$D$24:$BG$323,Z$303))</f>
        <v/>
      </c>
      <c r="AA253" s="54" t="str">
        <f ca="1">IF(OR(VLOOKUP($A253,Mitglieder!$D$24:$BG$323,AA$303)="",$G253=""),"",VLOOKUP($A253,Mitglieder!$D$24:$BG$323,AA$303))</f>
        <v/>
      </c>
      <c r="AB253" s="54" t="str">
        <f ca="1">IF(OR(VLOOKUP($A253,Mitglieder!$D$24:$BG$323,AB$303)="",$G253=""),"",VLOOKUP($A253,Mitglieder!$D$24:$BG$323,AB$303))</f>
        <v/>
      </c>
      <c r="AC253" s="54" t="str">
        <f ca="1">IF(OR(VLOOKUP($A253,Mitglieder!$D$24:$BG$323,AC$303)="",$G253=""),"",VLOOKUP($A253,Mitglieder!$D$24:$BG$323,AC$303))</f>
        <v/>
      </c>
      <c r="AD253" s="54" t="str">
        <f ca="1">IF(OR(VLOOKUP($A253,Mitglieder!$D$24:$BG$323,AD$303)="",$G253=""),"",VLOOKUP($A253,Mitglieder!$D$24:$BG$323,AD$303))</f>
        <v/>
      </c>
      <c r="AE253" s="54" t="str">
        <f ca="1">IF(OR(VLOOKUP($A253,Mitglieder!$D$24:$BG$323,AE$303)="",$G253=""),"",VLOOKUP($A253,Mitglieder!$D$24:$BG$323,AE$303))</f>
        <v/>
      </c>
      <c r="AF253" s="54" t="str">
        <f ca="1">IF(OR(VLOOKUP($A253,Mitglieder!$D$24:$BG$323,AF$303)="",$G253=""),"",VLOOKUP($A253,Mitglieder!$D$24:$BG$323,AF$303))</f>
        <v/>
      </c>
      <c r="AG253" s="54" t="str">
        <f ca="1">IF(OR(VLOOKUP($A253,Mitglieder!$D$24:$BG$323,AG$303)="",$G253=""),"",VLOOKUP($A253,Mitglieder!$D$24:$BG$323,AG$303))</f>
        <v/>
      </c>
      <c r="AH253" s="54" t="str">
        <f ca="1">IF(OR(VLOOKUP($A253,Mitglieder!$D$24:$BG$323,AH$303)="",$G253=""),"",VLOOKUP($A253,Mitglieder!$D$24:$BG$323,AH$303))</f>
        <v/>
      </c>
      <c r="AI253" s="54" t="str">
        <f ca="1">IF(OR(VLOOKUP($A253,Mitglieder!$D$24:$BG$323,AI$303)="",$G253=""),"",VLOOKUP($A253,Mitglieder!$D$24:$BG$323,AI$303))</f>
        <v/>
      </c>
      <c r="AJ253" s="54" t="str">
        <f ca="1">IF(OR(VLOOKUP($A253,Mitglieder!$D$24:$BG$323,AJ$303)="",$G253=""),"",VLOOKUP($A253,Mitglieder!$D$24:$BG$323,AJ$303))</f>
        <v/>
      </c>
      <c r="AK253" s="54" t="str">
        <f ca="1">IF(OR(VLOOKUP($A253,Mitglieder!$D$24:$BG$323,AK$303)="",$G253=""),"",VLOOKUP($A253,Mitglieder!$D$24:$BG$323,AK$303))</f>
        <v/>
      </c>
      <c r="AL253" s="54" t="str">
        <f ca="1">IF(OR(VLOOKUP($A253,Mitglieder!$D$24:$BG$323,AL$303)="",$G253=""),"",VLOOKUP($A253,Mitglieder!$D$24:$BG$323,AL$303))</f>
        <v/>
      </c>
      <c r="AM253" s="42" t="str">
        <f ca="1">IF($G253="","",VLOOKUP($A253,Mitglieder!$D$24:$BG$323,AM$303))</f>
        <v/>
      </c>
      <c r="AN253" s="54" t="str">
        <f ca="1">IF(OR(VLOOKUP($A253,Mitglieder!$D$24:$BG$323,AN$303)="",$G253=""),"",VLOOKUP($A253,Mitglieder!$D$24:$BG$323,AN$303))</f>
        <v/>
      </c>
      <c r="AO253" s="43" t="str">
        <f ca="1">IF($G253="","",TEXT(VLOOKUP($A253,Mitglieder!$D$24:$BG$323,AO$303),"TT.MM.JJJJ"))</f>
        <v/>
      </c>
      <c r="AP253" s="42" t="str">
        <f ca="1">IF($G253="","",VLOOKUP($A253,Mitglieder!$D$24:$BG$323,AP$303))</f>
        <v/>
      </c>
      <c r="AQ253" s="45" t="str">
        <f ca="1">IF($G253="","",TEXT(VLOOKUP($A253,Mitglieder!$D$24:$BG$323,AQ$303),"0.00"))</f>
        <v/>
      </c>
      <c r="AR253" s="54" t="str">
        <f ca="1">IF(OR(VLOOKUP($A253,Mitglieder!$D$24:$BG$323,AR$303)="",$G253=""),"",VLOOKUP($A253,Mitglieder!$D$24:$BG$323,AR$303))</f>
        <v/>
      </c>
      <c r="AS253" s="45" t="str">
        <f ca="1">IF($G253="","",TEXT(VLOOKUP($A253,Mitglieder!$D$24:$BG$323,AS$303),"0.00"))</f>
        <v/>
      </c>
      <c r="AT253" s="54" t="str">
        <f ca="1">IF(OR(VLOOKUP($A253,Mitglieder!$D$24:$BG$323,AT$303)="",$G253=""),"",VLOOKUP($A253,Mitglieder!$D$24:$BG$323,AT$303))</f>
        <v/>
      </c>
      <c r="AU253" s="45" t="str">
        <f ca="1">IF($G253="","",TEXT(VLOOKUP($A253,Mitglieder!$D$24:$BG$323,AU$303),"0.00"))</f>
        <v/>
      </c>
      <c r="AV253" s="45" t="str">
        <f ca="1">IF($G253="","",TEXT(VLOOKUP($A253,Mitglieder!$D$24:$BG$323,AV$303),"0.00"))</f>
        <v/>
      </c>
      <c r="AW253" s="42" t="str">
        <f ca="1">IF($G253="","",VLOOKUP($A253,Mitglieder!$D$24:$BG$323,AW$303))</f>
        <v/>
      </c>
      <c r="AX253" s="54" t="str">
        <f ca="1">IF(OR(VLOOKUP($A253,Mitglieder!$D$24:$BG$323,AX$303)="",$G253=""),"",VLOOKUP($A253,Mitglieder!$D$24:$BG$323,AX$303))</f>
        <v/>
      </c>
      <c r="AY253" s="75" t="str">
        <f t="shared" ca="1" si="6"/>
        <v/>
      </c>
      <c r="AZ253" s="43" t="str">
        <f ca="1">IF($G253="","",TEXT(VLOOKUP($A253,Mitglieder!$C$24:$BG$323,AZ$303),"TT.MM.JJJJ"))</f>
        <v/>
      </c>
      <c r="BA253" s="43" t="str">
        <f ca="1">IF($G253="","",TEXT(VLOOKUP($A253,Mitglieder!$C$24:$BG$323,BA$303),"TT.MM.JJJJ"))</f>
        <v/>
      </c>
      <c r="BB253" s="43" t="str">
        <f ca="1">IF($G253="","",TEXT(VLOOKUP($A253,Mitglieder!$C$24:$BG$323,BB$303),"TT.MM.JJJJ"))</f>
        <v/>
      </c>
      <c r="BC253" s="43" t="str">
        <f ca="1">IF($G253="","",TEXT(VLOOKUP($A253,Mitglieder!$C$24:$BG$323,BC$303),"TT.MM.JJJJ"))</f>
        <v/>
      </c>
      <c r="BD253" s="75" t="str">
        <f t="shared" ca="1" si="7"/>
        <v/>
      </c>
      <c r="BE253" s="42" t="str">
        <f ca="1">IF($G253="","",VLOOKUP($A253,Mitglieder!$D$24:$BG$323,BE$303))</f>
        <v/>
      </c>
      <c r="BF253" s="42" t="str">
        <f ca="1">IF($G253="","",VLOOKUP($A253,Mitglieder!$D$24:$BG$323,BF$303))</f>
        <v/>
      </c>
      <c r="BH253" s="75" t="str">
        <f ca="1">IF(G253="","",AY253+'Details Verein'!$D$25)</f>
        <v/>
      </c>
    </row>
    <row r="254" spans="1:60" x14ac:dyDescent="0.35">
      <c r="A254" s="42">
        <v>254</v>
      </c>
      <c r="B254" s="42"/>
      <c r="C254" s="42">
        <f ca="1">VLOOKUP($A254,Mitglieder!$D$24:$BA$323,C$303)</f>
        <v>1.0299999999999967</v>
      </c>
      <c r="D254" s="42"/>
      <c r="E254" s="42" t="str">
        <f ca="1">IF($G254="","",VLOOKUP($A254,Mitglieder!$D$24:$BG$323,E$303))</f>
        <v/>
      </c>
      <c r="F254" s="54" t="str">
        <f ca="1">IF(OR(VLOOKUP($A254,Mitglieder!$D$24:$BG$323,F$303)="",$G254=""),"",VLOOKUP($A254,Mitglieder!$D$24:$BG$323,F$303))</f>
        <v/>
      </c>
      <c r="G254" s="72" t="str">
        <f ca="1">IF(C254/ROUND(C254,0)=1,VLOOKUP($A254,Mitglieder!$D$24:$BA$323,G$303),"")</f>
        <v/>
      </c>
      <c r="H254" s="42" t="str">
        <f ca="1">IF($G254="","",VLOOKUP($A254,Mitglieder!$D$24:$BG$323,H$303))</f>
        <v/>
      </c>
      <c r="I254" s="54" t="str">
        <f ca="1">IF(OR(VLOOKUP($A254,Mitglieder!$D$24:$BG$323,I$303)="",$G254=""),"",VLOOKUP($A254,Mitglieder!$D$24:$BG$323,I$303))</f>
        <v/>
      </c>
      <c r="J254" s="42" t="str">
        <f ca="1">IF($G254="","",VLOOKUP($A254,Mitglieder!$D$24:$BG$323,J$303))</f>
        <v/>
      </c>
      <c r="K254" s="54" t="str">
        <f ca="1">IF(OR(VLOOKUP($A254,Mitglieder!$D$24:$BG$323,K$303)="",$G254=""),"",VLOOKUP($A254,Mitglieder!$D$24:$BG$323,K$303))</f>
        <v/>
      </c>
      <c r="L254" s="42" t="str">
        <f ca="1">IF($G254="","",VLOOKUP($A254,Mitglieder!$D$24:$BG$323,L$303))</f>
        <v/>
      </c>
      <c r="M254" s="42" t="str">
        <f ca="1">IF($G254="","",VLOOKUP($A254,Mitglieder!$D$24:$BG$323,M$303))</f>
        <v/>
      </c>
      <c r="N254" s="42" t="str">
        <f ca="1">IF($G254="","",VLOOKUP($A254,Mitglieder!$D$24:$BG$323,N$303))</f>
        <v/>
      </c>
      <c r="O254" s="42" t="str">
        <f ca="1">IF($G254="","",VLOOKUP($A254,Mitglieder!$D$24:$BG$323,O$303))</f>
        <v/>
      </c>
      <c r="P254" s="42" t="str">
        <f ca="1">IF($G254="","",VLOOKUP($A254,Mitglieder!$D$24:$BG$323,P$303))</f>
        <v/>
      </c>
      <c r="Q254" s="42" t="str">
        <f ca="1">IF($G254="","",VLOOKUP($A254,Mitglieder!$D$24:$BG$323,Q$303))</f>
        <v/>
      </c>
      <c r="R254" s="54" t="str">
        <f ca="1">IF(OR(VLOOKUP($A254,Mitglieder!$D$24:$BG$323,R$303)="",$G254=""),"",VLOOKUP($A254,Mitglieder!$D$24:$BG$323,R$303))</f>
        <v/>
      </c>
      <c r="S254" s="43" t="str">
        <f ca="1">IF($G254="","",TEXT(VLOOKUP($A254,Mitglieder!$D$24:$BG$323,S$303),"TT.MM.JJJJ"))</f>
        <v/>
      </c>
      <c r="T254" s="43" t="str">
        <f ca="1">IF($G254="","",TEXT(VLOOKUP($A254,Mitglieder!$D$24:$BG$323,T$303),"TT.MM.JJJJ"))</f>
        <v/>
      </c>
      <c r="U254" s="43" t="str">
        <f ca="1">IF($G254="","",TEXT(VLOOKUP($A254,Mitglieder!$D$24:$BG$323,U$303),"TT.MM.JJJJ"))</f>
        <v/>
      </c>
      <c r="V254" s="54" t="str">
        <f ca="1">IF(OR(VLOOKUP($A254,Mitglieder!$D$24:$BG$323,V$303)="",$G254=""),"",VLOOKUP($A254,Mitglieder!$D$24:$BG$323,V$303))</f>
        <v/>
      </c>
      <c r="W254" s="54" t="str">
        <f ca="1">IF(OR(VLOOKUP($A254,Mitglieder!$D$24:$BG$323,W$303)="",$G254=""),"",VLOOKUP($A254,Mitglieder!$D$24:$BG$323,W$303))</f>
        <v/>
      </c>
      <c r="X254" s="54" t="str">
        <f ca="1">IF(OR(VLOOKUP($A254,Mitglieder!$D$24:$BG$323,X$303)="",$G254=""),"",VLOOKUP($A254,Mitglieder!$D$24:$BG$323,X$303))</f>
        <v/>
      </c>
      <c r="Y254" s="54" t="str">
        <f ca="1">IF(OR(VLOOKUP($A254,Mitglieder!$D$24:$BG$323,Y$303)="",$G254=""),"",VLOOKUP($A254,Mitglieder!$D$24:$BG$323,Y$303))</f>
        <v/>
      </c>
      <c r="Z254" s="54" t="str">
        <f ca="1">IF(OR(VLOOKUP($A254,Mitglieder!$D$24:$BG$323,Z$303)="",$G254=""),"",VLOOKUP($A254,Mitglieder!$D$24:$BG$323,Z$303))</f>
        <v/>
      </c>
      <c r="AA254" s="54" t="str">
        <f ca="1">IF(OR(VLOOKUP($A254,Mitglieder!$D$24:$BG$323,AA$303)="",$G254=""),"",VLOOKUP($A254,Mitglieder!$D$24:$BG$323,AA$303))</f>
        <v/>
      </c>
      <c r="AB254" s="54" t="str">
        <f ca="1">IF(OR(VLOOKUP($A254,Mitglieder!$D$24:$BG$323,AB$303)="",$G254=""),"",VLOOKUP($A254,Mitglieder!$D$24:$BG$323,AB$303))</f>
        <v/>
      </c>
      <c r="AC254" s="54" t="str">
        <f ca="1">IF(OR(VLOOKUP($A254,Mitglieder!$D$24:$BG$323,AC$303)="",$G254=""),"",VLOOKUP($A254,Mitglieder!$D$24:$BG$323,AC$303))</f>
        <v/>
      </c>
      <c r="AD254" s="54" t="str">
        <f ca="1">IF(OR(VLOOKUP($A254,Mitglieder!$D$24:$BG$323,AD$303)="",$G254=""),"",VLOOKUP($A254,Mitglieder!$D$24:$BG$323,AD$303))</f>
        <v/>
      </c>
      <c r="AE254" s="54" t="str">
        <f ca="1">IF(OR(VLOOKUP($A254,Mitglieder!$D$24:$BG$323,AE$303)="",$G254=""),"",VLOOKUP($A254,Mitglieder!$D$24:$BG$323,AE$303))</f>
        <v/>
      </c>
      <c r="AF254" s="54" t="str">
        <f ca="1">IF(OR(VLOOKUP($A254,Mitglieder!$D$24:$BG$323,AF$303)="",$G254=""),"",VLOOKUP($A254,Mitglieder!$D$24:$BG$323,AF$303))</f>
        <v/>
      </c>
      <c r="AG254" s="54" t="str">
        <f ca="1">IF(OR(VLOOKUP($A254,Mitglieder!$D$24:$BG$323,AG$303)="",$G254=""),"",VLOOKUP($A254,Mitglieder!$D$24:$BG$323,AG$303))</f>
        <v/>
      </c>
      <c r="AH254" s="54" t="str">
        <f ca="1">IF(OR(VLOOKUP($A254,Mitglieder!$D$24:$BG$323,AH$303)="",$G254=""),"",VLOOKUP($A254,Mitglieder!$D$24:$BG$323,AH$303))</f>
        <v/>
      </c>
      <c r="AI254" s="54" t="str">
        <f ca="1">IF(OR(VLOOKUP($A254,Mitglieder!$D$24:$BG$323,AI$303)="",$G254=""),"",VLOOKUP($A254,Mitglieder!$D$24:$BG$323,AI$303))</f>
        <v/>
      </c>
      <c r="AJ254" s="54" t="str">
        <f ca="1">IF(OR(VLOOKUP($A254,Mitglieder!$D$24:$BG$323,AJ$303)="",$G254=""),"",VLOOKUP($A254,Mitglieder!$D$24:$BG$323,AJ$303))</f>
        <v/>
      </c>
      <c r="AK254" s="54" t="str">
        <f ca="1">IF(OR(VLOOKUP($A254,Mitglieder!$D$24:$BG$323,AK$303)="",$G254=""),"",VLOOKUP($A254,Mitglieder!$D$24:$BG$323,AK$303))</f>
        <v/>
      </c>
      <c r="AL254" s="54" t="str">
        <f ca="1">IF(OR(VLOOKUP($A254,Mitglieder!$D$24:$BG$323,AL$303)="",$G254=""),"",VLOOKUP($A254,Mitglieder!$D$24:$BG$323,AL$303))</f>
        <v/>
      </c>
      <c r="AM254" s="42" t="str">
        <f ca="1">IF($G254="","",VLOOKUP($A254,Mitglieder!$D$24:$BG$323,AM$303))</f>
        <v/>
      </c>
      <c r="AN254" s="54" t="str">
        <f ca="1">IF(OR(VLOOKUP($A254,Mitglieder!$D$24:$BG$323,AN$303)="",$G254=""),"",VLOOKUP($A254,Mitglieder!$D$24:$BG$323,AN$303))</f>
        <v/>
      </c>
      <c r="AO254" s="43" t="str">
        <f ca="1">IF($G254="","",TEXT(VLOOKUP($A254,Mitglieder!$D$24:$BG$323,AO$303),"TT.MM.JJJJ"))</f>
        <v/>
      </c>
      <c r="AP254" s="42" t="str">
        <f ca="1">IF($G254="","",VLOOKUP($A254,Mitglieder!$D$24:$BG$323,AP$303))</f>
        <v/>
      </c>
      <c r="AQ254" s="45" t="str">
        <f ca="1">IF($G254="","",TEXT(VLOOKUP($A254,Mitglieder!$D$24:$BG$323,AQ$303),"0.00"))</f>
        <v/>
      </c>
      <c r="AR254" s="54" t="str">
        <f ca="1">IF(OR(VLOOKUP($A254,Mitglieder!$D$24:$BG$323,AR$303)="",$G254=""),"",VLOOKUP($A254,Mitglieder!$D$24:$BG$323,AR$303))</f>
        <v/>
      </c>
      <c r="AS254" s="45" t="str">
        <f ca="1">IF($G254="","",TEXT(VLOOKUP($A254,Mitglieder!$D$24:$BG$323,AS$303),"0.00"))</f>
        <v/>
      </c>
      <c r="AT254" s="54" t="str">
        <f ca="1">IF(OR(VLOOKUP($A254,Mitglieder!$D$24:$BG$323,AT$303)="",$G254=""),"",VLOOKUP($A254,Mitglieder!$D$24:$BG$323,AT$303))</f>
        <v/>
      </c>
      <c r="AU254" s="45" t="str">
        <f ca="1">IF($G254="","",TEXT(VLOOKUP($A254,Mitglieder!$D$24:$BG$323,AU$303),"0.00"))</f>
        <v/>
      </c>
      <c r="AV254" s="45" t="str">
        <f ca="1">IF($G254="","",TEXT(VLOOKUP($A254,Mitglieder!$D$24:$BG$323,AV$303),"0.00"))</f>
        <v/>
      </c>
      <c r="AW254" s="42" t="str">
        <f ca="1">IF($G254="","",VLOOKUP($A254,Mitglieder!$D$24:$BG$323,AW$303))</f>
        <v/>
      </c>
      <c r="AX254" s="54" t="str">
        <f ca="1">IF(OR(VLOOKUP($A254,Mitglieder!$D$24:$BG$323,AX$303)="",$G254=""),"",VLOOKUP($A254,Mitglieder!$D$24:$BG$323,AX$303))</f>
        <v/>
      </c>
      <c r="AY254" s="75" t="str">
        <f t="shared" ca="1" si="6"/>
        <v/>
      </c>
      <c r="AZ254" s="43" t="str">
        <f ca="1">IF($G254="","",TEXT(VLOOKUP($A254,Mitglieder!$C$24:$BG$323,AZ$303),"TT.MM.JJJJ"))</f>
        <v/>
      </c>
      <c r="BA254" s="43" t="str">
        <f ca="1">IF($G254="","",TEXT(VLOOKUP($A254,Mitglieder!$C$24:$BG$323,BA$303),"TT.MM.JJJJ"))</f>
        <v/>
      </c>
      <c r="BB254" s="43" t="str">
        <f ca="1">IF($G254="","",TEXT(VLOOKUP($A254,Mitglieder!$C$24:$BG$323,BB$303),"TT.MM.JJJJ"))</f>
        <v/>
      </c>
      <c r="BC254" s="43" t="str">
        <f ca="1">IF($G254="","",TEXT(VLOOKUP($A254,Mitglieder!$C$24:$BG$323,BC$303),"TT.MM.JJJJ"))</f>
        <v/>
      </c>
      <c r="BD254" s="75" t="str">
        <f t="shared" ca="1" si="7"/>
        <v/>
      </c>
      <c r="BE254" s="42" t="str">
        <f ca="1">IF($G254="","",VLOOKUP($A254,Mitglieder!$D$24:$BG$323,BE$303))</f>
        <v/>
      </c>
      <c r="BF254" s="42" t="str">
        <f ca="1">IF($G254="","",VLOOKUP($A254,Mitglieder!$D$24:$BG$323,BF$303))</f>
        <v/>
      </c>
      <c r="BH254" s="75" t="str">
        <f ca="1">IF(G254="","",AY254+'Details Verein'!$D$25)</f>
        <v/>
      </c>
    </row>
    <row r="255" spans="1:60" x14ac:dyDescent="0.35">
      <c r="A255" s="42">
        <v>255</v>
      </c>
      <c r="B255" s="42"/>
      <c r="C255" s="42">
        <f ca="1">VLOOKUP($A255,Mitglieder!$D$24:$BA$323,C$303)</f>
        <v>1.0299999999999967</v>
      </c>
      <c r="D255" s="42"/>
      <c r="E255" s="42" t="str">
        <f ca="1">IF($G255="","",VLOOKUP($A255,Mitglieder!$D$24:$BG$323,E$303))</f>
        <v/>
      </c>
      <c r="F255" s="54" t="str">
        <f ca="1">IF(OR(VLOOKUP($A255,Mitglieder!$D$24:$BG$323,F$303)="",$G255=""),"",VLOOKUP($A255,Mitglieder!$D$24:$BG$323,F$303))</f>
        <v/>
      </c>
      <c r="G255" s="72" t="str">
        <f ca="1">IF(C255/ROUND(C255,0)=1,VLOOKUP($A255,Mitglieder!$D$24:$BA$323,G$303),"")</f>
        <v/>
      </c>
      <c r="H255" s="42" t="str">
        <f ca="1">IF($G255="","",VLOOKUP($A255,Mitglieder!$D$24:$BG$323,H$303))</f>
        <v/>
      </c>
      <c r="I255" s="54" t="str">
        <f ca="1">IF(OR(VLOOKUP($A255,Mitglieder!$D$24:$BG$323,I$303)="",$G255=""),"",VLOOKUP($A255,Mitglieder!$D$24:$BG$323,I$303))</f>
        <v/>
      </c>
      <c r="J255" s="42" t="str">
        <f ca="1">IF($G255="","",VLOOKUP($A255,Mitglieder!$D$24:$BG$323,J$303))</f>
        <v/>
      </c>
      <c r="K255" s="54" t="str">
        <f ca="1">IF(OR(VLOOKUP($A255,Mitglieder!$D$24:$BG$323,K$303)="",$G255=""),"",VLOOKUP($A255,Mitglieder!$D$24:$BG$323,K$303))</f>
        <v/>
      </c>
      <c r="L255" s="42" t="str">
        <f ca="1">IF($G255="","",VLOOKUP($A255,Mitglieder!$D$24:$BG$323,L$303))</f>
        <v/>
      </c>
      <c r="M255" s="42" t="str">
        <f ca="1">IF($G255="","",VLOOKUP($A255,Mitglieder!$D$24:$BG$323,M$303))</f>
        <v/>
      </c>
      <c r="N255" s="42" t="str">
        <f ca="1">IF($G255="","",VLOOKUP($A255,Mitglieder!$D$24:$BG$323,N$303))</f>
        <v/>
      </c>
      <c r="O255" s="42" t="str">
        <f ca="1">IF($G255="","",VLOOKUP($A255,Mitglieder!$D$24:$BG$323,O$303))</f>
        <v/>
      </c>
      <c r="P255" s="42" t="str">
        <f ca="1">IF($G255="","",VLOOKUP($A255,Mitglieder!$D$24:$BG$323,P$303))</f>
        <v/>
      </c>
      <c r="Q255" s="42" t="str">
        <f ca="1">IF($G255="","",VLOOKUP($A255,Mitglieder!$D$24:$BG$323,Q$303))</f>
        <v/>
      </c>
      <c r="R255" s="54" t="str">
        <f ca="1">IF(OR(VLOOKUP($A255,Mitglieder!$D$24:$BG$323,R$303)="",$G255=""),"",VLOOKUP($A255,Mitglieder!$D$24:$BG$323,R$303))</f>
        <v/>
      </c>
      <c r="S255" s="43" t="str">
        <f ca="1">IF($G255="","",TEXT(VLOOKUP($A255,Mitglieder!$D$24:$BG$323,S$303),"TT.MM.JJJJ"))</f>
        <v/>
      </c>
      <c r="T255" s="43" t="str">
        <f ca="1">IF($G255="","",TEXT(VLOOKUP($A255,Mitglieder!$D$24:$BG$323,T$303),"TT.MM.JJJJ"))</f>
        <v/>
      </c>
      <c r="U255" s="43" t="str">
        <f ca="1">IF($G255="","",TEXT(VLOOKUP($A255,Mitglieder!$D$24:$BG$323,U$303),"TT.MM.JJJJ"))</f>
        <v/>
      </c>
      <c r="V255" s="54" t="str">
        <f ca="1">IF(OR(VLOOKUP($A255,Mitglieder!$D$24:$BG$323,V$303)="",$G255=""),"",VLOOKUP($A255,Mitglieder!$D$24:$BG$323,V$303))</f>
        <v/>
      </c>
      <c r="W255" s="54" t="str">
        <f ca="1">IF(OR(VLOOKUP($A255,Mitglieder!$D$24:$BG$323,W$303)="",$G255=""),"",VLOOKUP($A255,Mitglieder!$D$24:$BG$323,W$303))</f>
        <v/>
      </c>
      <c r="X255" s="54" t="str">
        <f ca="1">IF(OR(VLOOKUP($A255,Mitglieder!$D$24:$BG$323,X$303)="",$G255=""),"",VLOOKUP($A255,Mitglieder!$D$24:$BG$323,X$303))</f>
        <v/>
      </c>
      <c r="Y255" s="54" t="str">
        <f ca="1">IF(OR(VLOOKUP($A255,Mitglieder!$D$24:$BG$323,Y$303)="",$G255=""),"",VLOOKUP($A255,Mitglieder!$D$24:$BG$323,Y$303))</f>
        <v/>
      </c>
      <c r="Z255" s="54" t="str">
        <f ca="1">IF(OR(VLOOKUP($A255,Mitglieder!$D$24:$BG$323,Z$303)="",$G255=""),"",VLOOKUP($A255,Mitglieder!$D$24:$BG$323,Z$303))</f>
        <v/>
      </c>
      <c r="AA255" s="54" t="str">
        <f ca="1">IF(OR(VLOOKUP($A255,Mitglieder!$D$24:$BG$323,AA$303)="",$G255=""),"",VLOOKUP($A255,Mitglieder!$D$24:$BG$323,AA$303))</f>
        <v/>
      </c>
      <c r="AB255" s="54" t="str">
        <f ca="1">IF(OR(VLOOKUP($A255,Mitglieder!$D$24:$BG$323,AB$303)="",$G255=""),"",VLOOKUP($A255,Mitglieder!$D$24:$BG$323,AB$303))</f>
        <v/>
      </c>
      <c r="AC255" s="54" t="str">
        <f ca="1">IF(OR(VLOOKUP($A255,Mitglieder!$D$24:$BG$323,AC$303)="",$G255=""),"",VLOOKUP($A255,Mitglieder!$D$24:$BG$323,AC$303))</f>
        <v/>
      </c>
      <c r="AD255" s="54" t="str">
        <f ca="1">IF(OR(VLOOKUP($A255,Mitglieder!$D$24:$BG$323,AD$303)="",$G255=""),"",VLOOKUP($A255,Mitglieder!$D$24:$BG$323,AD$303))</f>
        <v/>
      </c>
      <c r="AE255" s="54" t="str">
        <f ca="1">IF(OR(VLOOKUP($A255,Mitglieder!$D$24:$BG$323,AE$303)="",$G255=""),"",VLOOKUP($A255,Mitglieder!$D$24:$BG$323,AE$303))</f>
        <v/>
      </c>
      <c r="AF255" s="54" t="str">
        <f ca="1">IF(OR(VLOOKUP($A255,Mitglieder!$D$24:$BG$323,AF$303)="",$G255=""),"",VLOOKUP($A255,Mitglieder!$D$24:$BG$323,AF$303))</f>
        <v/>
      </c>
      <c r="AG255" s="54" t="str">
        <f ca="1">IF(OR(VLOOKUP($A255,Mitglieder!$D$24:$BG$323,AG$303)="",$G255=""),"",VLOOKUP($A255,Mitglieder!$D$24:$BG$323,AG$303))</f>
        <v/>
      </c>
      <c r="AH255" s="54" t="str">
        <f ca="1">IF(OR(VLOOKUP($A255,Mitglieder!$D$24:$BG$323,AH$303)="",$G255=""),"",VLOOKUP($A255,Mitglieder!$D$24:$BG$323,AH$303))</f>
        <v/>
      </c>
      <c r="AI255" s="54" t="str">
        <f ca="1">IF(OR(VLOOKUP($A255,Mitglieder!$D$24:$BG$323,AI$303)="",$G255=""),"",VLOOKUP($A255,Mitglieder!$D$24:$BG$323,AI$303))</f>
        <v/>
      </c>
      <c r="AJ255" s="54" t="str">
        <f ca="1">IF(OR(VLOOKUP($A255,Mitglieder!$D$24:$BG$323,AJ$303)="",$G255=""),"",VLOOKUP($A255,Mitglieder!$D$24:$BG$323,AJ$303))</f>
        <v/>
      </c>
      <c r="AK255" s="54" t="str">
        <f ca="1">IF(OR(VLOOKUP($A255,Mitglieder!$D$24:$BG$323,AK$303)="",$G255=""),"",VLOOKUP($A255,Mitglieder!$D$24:$BG$323,AK$303))</f>
        <v/>
      </c>
      <c r="AL255" s="54" t="str">
        <f ca="1">IF(OR(VLOOKUP($A255,Mitglieder!$D$24:$BG$323,AL$303)="",$G255=""),"",VLOOKUP($A255,Mitglieder!$D$24:$BG$323,AL$303))</f>
        <v/>
      </c>
      <c r="AM255" s="42" t="str">
        <f ca="1">IF($G255="","",VLOOKUP($A255,Mitglieder!$D$24:$BG$323,AM$303))</f>
        <v/>
      </c>
      <c r="AN255" s="54" t="str">
        <f ca="1">IF(OR(VLOOKUP($A255,Mitglieder!$D$24:$BG$323,AN$303)="",$G255=""),"",VLOOKUP($A255,Mitglieder!$D$24:$BG$323,AN$303))</f>
        <v/>
      </c>
      <c r="AO255" s="43" t="str">
        <f ca="1">IF($G255="","",TEXT(VLOOKUP($A255,Mitglieder!$D$24:$BG$323,AO$303),"TT.MM.JJJJ"))</f>
        <v/>
      </c>
      <c r="AP255" s="42" t="str">
        <f ca="1">IF($G255="","",VLOOKUP($A255,Mitglieder!$D$24:$BG$323,AP$303))</f>
        <v/>
      </c>
      <c r="AQ255" s="45" t="str">
        <f ca="1">IF($G255="","",TEXT(VLOOKUP($A255,Mitglieder!$D$24:$BG$323,AQ$303),"0.00"))</f>
        <v/>
      </c>
      <c r="AR255" s="54" t="str">
        <f ca="1">IF(OR(VLOOKUP($A255,Mitglieder!$D$24:$BG$323,AR$303)="",$G255=""),"",VLOOKUP($A255,Mitglieder!$D$24:$BG$323,AR$303))</f>
        <v/>
      </c>
      <c r="AS255" s="45" t="str">
        <f ca="1">IF($G255="","",TEXT(VLOOKUP($A255,Mitglieder!$D$24:$BG$323,AS$303),"0.00"))</f>
        <v/>
      </c>
      <c r="AT255" s="54" t="str">
        <f ca="1">IF(OR(VLOOKUP($A255,Mitglieder!$D$24:$BG$323,AT$303)="",$G255=""),"",VLOOKUP($A255,Mitglieder!$D$24:$BG$323,AT$303))</f>
        <v/>
      </c>
      <c r="AU255" s="45" t="str">
        <f ca="1">IF($G255="","",TEXT(VLOOKUP($A255,Mitglieder!$D$24:$BG$323,AU$303),"0.00"))</f>
        <v/>
      </c>
      <c r="AV255" s="45" t="str">
        <f ca="1">IF($G255="","",TEXT(VLOOKUP($A255,Mitglieder!$D$24:$BG$323,AV$303),"0.00"))</f>
        <v/>
      </c>
      <c r="AW255" s="42" t="str">
        <f ca="1">IF($G255="","",VLOOKUP($A255,Mitglieder!$D$24:$BG$323,AW$303))</f>
        <v/>
      </c>
      <c r="AX255" s="54" t="str">
        <f ca="1">IF(OR(VLOOKUP($A255,Mitglieder!$D$24:$BG$323,AX$303)="",$G255=""),"",VLOOKUP($A255,Mitglieder!$D$24:$BG$323,AX$303))</f>
        <v/>
      </c>
      <c r="AY255" s="75" t="str">
        <f t="shared" ca="1" si="6"/>
        <v/>
      </c>
      <c r="AZ255" s="43" t="str">
        <f ca="1">IF($G255="","",TEXT(VLOOKUP($A255,Mitglieder!$C$24:$BG$323,AZ$303),"TT.MM.JJJJ"))</f>
        <v/>
      </c>
      <c r="BA255" s="43" t="str">
        <f ca="1">IF($G255="","",TEXT(VLOOKUP($A255,Mitglieder!$C$24:$BG$323,BA$303),"TT.MM.JJJJ"))</f>
        <v/>
      </c>
      <c r="BB255" s="43" t="str">
        <f ca="1">IF($G255="","",TEXT(VLOOKUP($A255,Mitglieder!$C$24:$BG$323,BB$303),"TT.MM.JJJJ"))</f>
        <v/>
      </c>
      <c r="BC255" s="43" t="str">
        <f ca="1">IF($G255="","",TEXT(VLOOKUP($A255,Mitglieder!$C$24:$BG$323,BC$303),"TT.MM.JJJJ"))</f>
        <v/>
      </c>
      <c r="BD255" s="75" t="str">
        <f t="shared" ca="1" si="7"/>
        <v/>
      </c>
      <c r="BE255" s="42" t="str">
        <f ca="1">IF($G255="","",VLOOKUP($A255,Mitglieder!$D$24:$BG$323,BE$303))</f>
        <v/>
      </c>
      <c r="BF255" s="42" t="str">
        <f ca="1">IF($G255="","",VLOOKUP($A255,Mitglieder!$D$24:$BG$323,BF$303))</f>
        <v/>
      </c>
      <c r="BH255" s="75" t="str">
        <f ca="1">IF(G255="","",AY255+'Details Verein'!$D$25)</f>
        <v/>
      </c>
    </row>
    <row r="256" spans="1:60" x14ac:dyDescent="0.35">
      <c r="A256" s="42">
        <v>256</v>
      </c>
      <c r="B256" s="42"/>
      <c r="C256" s="42">
        <f ca="1">VLOOKUP($A256,Mitglieder!$D$24:$BA$323,C$303)</f>
        <v>1.0299999999999967</v>
      </c>
      <c r="D256" s="42"/>
      <c r="E256" s="42" t="str">
        <f ca="1">IF($G256="","",VLOOKUP($A256,Mitglieder!$D$24:$BG$323,E$303))</f>
        <v/>
      </c>
      <c r="F256" s="54" t="str">
        <f ca="1">IF(OR(VLOOKUP($A256,Mitglieder!$D$24:$BG$323,F$303)="",$G256=""),"",VLOOKUP($A256,Mitglieder!$D$24:$BG$323,F$303))</f>
        <v/>
      </c>
      <c r="G256" s="72" t="str">
        <f ca="1">IF(C256/ROUND(C256,0)=1,VLOOKUP($A256,Mitglieder!$D$24:$BA$323,G$303),"")</f>
        <v/>
      </c>
      <c r="H256" s="42" t="str">
        <f ca="1">IF($G256="","",VLOOKUP($A256,Mitglieder!$D$24:$BG$323,H$303))</f>
        <v/>
      </c>
      <c r="I256" s="54" t="str">
        <f ca="1">IF(OR(VLOOKUP($A256,Mitglieder!$D$24:$BG$323,I$303)="",$G256=""),"",VLOOKUP($A256,Mitglieder!$D$24:$BG$323,I$303))</f>
        <v/>
      </c>
      <c r="J256" s="42" t="str">
        <f ca="1">IF($G256="","",VLOOKUP($A256,Mitglieder!$D$24:$BG$323,J$303))</f>
        <v/>
      </c>
      <c r="K256" s="54" t="str">
        <f ca="1">IF(OR(VLOOKUP($A256,Mitglieder!$D$24:$BG$323,K$303)="",$G256=""),"",VLOOKUP($A256,Mitglieder!$D$24:$BG$323,K$303))</f>
        <v/>
      </c>
      <c r="L256" s="42" t="str">
        <f ca="1">IF($G256="","",VLOOKUP($A256,Mitglieder!$D$24:$BG$323,L$303))</f>
        <v/>
      </c>
      <c r="M256" s="42" t="str">
        <f ca="1">IF($G256="","",VLOOKUP($A256,Mitglieder!$D$24:$BG$323,M$303))</f>
        <v/>
      </c>
      <c r="N256" s="42" t="str">
        <f ca="1">IF($G256="","",VLOOKUP($A256,Mitglieder!$D$24:$BG$323,N$303))</f>
        <v/>
      </c>
      <c r="O256" s="42" t="str">
        <f ca="1">IF($G256="","",VLOOKUP($A256,Mitglieder!$D$24:$BG$323,O$303))</f>
        <v/>
      </c>
      <c r="P256" s="42" t="str">
        <f ca="1">IF($G256="","",VLOOKUP($A256,Mitglieder!$D$24:$BG$323,P$303))</f>
        <v/>
      </c>
      <c r="Q256" s="42" t="str">
        <f ca="1">IF($G256="","",VLOOKUP($A256,Mitglieder!$D$24:$BG$323,Q$303))</f>
        <v/>
      </c>
      <c r="R256" s="54" t="str">
        <f ca="1">IF(OR(VLOOKUP($A256,Mitglieder!$D$24:$BG$323,R$303)="",$G256=""),"",VLOOKUP($A256,Mitglieder!$D$24:$BG$323,R$303))</f>
        <v/>
      </c>
      <c r="S256" s="43" t="str">
        <f ca="1">IF($G256="","",TEXT(VLOOKUP($A256,Mitglieder!$D$24:$BG$323,S$303),"TT.MM.JJJJ"))</f>
        <v/>
      </c>
      <c r="T256" s="43" t="str">
        <f ca="1">IF($G256="","",TEXT(VLOOKUP($A256,Mitglieder!$D$24:$BG$323,T$303),"TT.MM.JJJJ"))</f>
        <v/>
      </c>
      <c r="U256" s="43" t="str">
        <f ca="1">IF($G256="","",TEXT(VLOOKUP($A256,Mitglieder!$D$24:$BG$323,U$303),"TT.MM.JJJJ"))</f>
        <v/>
      </c>
      <c r="V256" s="54" t="str">
        <f ca="1">IF(OR(VLOOKUP($A256,Mitglieder!$D$24:$BG$323,V$303)="",$G256=""),"",VLOOKUP($A256,Mitglieder!$D$24:$BG$323,V$303))</f>
        <v/>
      </c>
      <c r="W256" s="54" t="str">
        <f ca="1">IF(OR(VLOOKUP($A256,Mitglieder!$D$24:$BG$323,W$303)="",$G256=""),"",VLOOKUP($A256,Mitglieder!$D$24:$BG$323,W$303))</f>
        <v/>
      </c>
      <c r="X256" s="54" t="str">
        <f ca="1">IF(OR(VLOOKUP($A256,Mitglieder!$D$24:$BG$323,X$303)="",$G256=""),"",VLOOKUP($A256,Mitglieder!$D$24:$BG$323,X$303))</f>
        <v/>
      </c>
      <c r="Y256" s="54" t="str">
        <f ca="1">IF(OR(VLOOKUP($A256,Mitglieder!$D$24:$BG$323,Y$303)="",$G256=""),"",VLOOKUP($A256,Mitglieder!$D$24:$BG$323,Y$303))</f>
        <v/>
      </c>
      <c r="Z256" s="54" t="str">
        <f ca="1">IF(OR(VLOOKUP($A256,Mitglieder!$D$24:$BG$323,Z$303)="",$G256=""),"",VLOOKUP($A256,Mitglieder!$D$24:$BG$323,Z$303))</f>
        <v/>
      </c>
      <c r="AA256" s="54" t="str">
        <f ca="1">IF(OR(VLOOKUP($A256,Mitglieder!$D$24:$BG$323,AA$303)="",$G256=""),"",VLOOKUP($A256,Mitglieder!$D$24:$BG$323,AA$303))</f>
        <v/>
      </c>
      <c r="AB256" s="54" t="str">
        <f ca="1">IF(OR(VLOOKUP($A256,Mitglieder!$D$24:$BG$323,AB$303)="",$G256=""),"",VLOOKUP($A256,Mitglieder!$D$24:$BG$323,AB$303))</f>
        <v/>
      </c>
      <c r="AC256" s="54" t="str">
        <f ca="1">IF(OR(VLOOKUP($A256,Mitglieder!$D$24:$BG$323,AC$303)="",$G256=""),"",VLOOKUP($A256,Mitglieder!$D$24:$BG$323,AC$303))</f>
        <v/>
      </c>
      <c r="AD256" s="54" t="str">
        <f ca="1">IF(OR(VLOOKUP($A256,Mitglieder!$D$24:$BG$323,AD$303)="",$G256=""),"",VLOOKUP($A256,Mitglieder!$D$24:$BG$323,AD$303))</f>
        <v/>
      </c>
      <c r="AE256" s="54" t="str">
        <f ca="1">IF(OR(VLOOKUP($A256,Mitglieder!$D$24:$BG$323,AE$303)="",$G256=""),"",VLOOKUP($A256,Mitglieder!$D$24:$BG$323,AE$303))</f>
        <v/>
      </c>
      <c r="AF256" s="54" t="str">
        <f ca="1">IF(OR(VLOOKUP($A256,Mitglieder!$D$24:$BG$323,AF$303)="",$G256=""),"",VLOOKUP($A256,Mitglieder!$D$24:$BG$323,AF$303))</f>
        <v/>
      </c>
      <c r="AG256" s="54" t="str">
        <f ca="1">IF(OR(VLOOKUP($A256,Mitglieder!$D$24:$BG$323,AG$303)="",$G256=""),"",VLOOKUP($A256,Mitglieder!$D$24:$BG$323,AG$303))</f>
        <v/>
      </c>
      <c r="AH256" s="54" t="str">
        <f ca="1">IF(OR(VLOOKUP($A256,Mitglieder!$D$24:$BG$323,AH$303)="",$G256=""),"",VLOOKUP($A256,Mitglieder!$D$24:$BG$323,AH$303))</f>
        <v/>
      </c>
      <c r="AI256" s="54" t="str">
        <f ca="1">IF(OR(VLOOKUP($A256,Mitglieder!$D$24:$BG$323,AI$303)="",$G256=""),"",VLOOKUP($A256,Mitglieder!$D$24:$BG$323,AI$303))</f>
        <v/>
      </c>
      <c r="AJ256" s="54" t="str">
        <f ca="1">IF(OR(VLOOKUP($A256,Mitglieder!$D$24:$BG$323,AJ$303)="",$G256=""),"",VLOOKUP($A256,Mitglieder!$D$24:$BG$323,AJ$303))</f>
        <v/>
      </c>
      <c r="AK256" s="54" t="str">
        <f ca="1">IF(OR(VLOOKUP($A256,Mitglieder!$D$24:$BG$323,AK$303)="",$G256=""),"",VLOOKUP($A256,Mitglieder!$D$24:$BG$323,AK$303))</f>
        <v/>
      </c>
      <c r="AL256" s="54" t="str">
        <f ca="1">IF(OR(VLOOKUP($A256,Mitglieder!$D$24:$BG$323,AL$303)="",$G256=""),"",VLOOKUP($A256,Mitglieder!$D$24:$BG$323,AL$303))</f>
        <v/>
      </c>
      <c r="AM256" s="42" t="str">
        <f ca="1">IF($G256="","",VLOOKUP($A256,Mitglieder!$D$24:$BG$323,AM$303))</f>
        <v/>
      </c>
      <c r="AN256" s="54" t="str">
        <f ca="1">IF(OR(VLOOKUP($A256,Mitglieder!$D$24:$BG$323,AN$303)="",$G256=""),"",VLOOKUP($A256,Mitglieder!$D$24:$BG$323,AN$303))</f>
        <v/>
      </c>
      <c r="AO256" s="43" t="str">
        <f ca="1">IF($G256="","",TEXT(VLOOKUP($A256,Mitglieder!$D$24:$BG$323,AO$303),"TT.MM.JJJJ"))</f>
        <v/>
      </c>
      <c r="AP256" s="42" t="str">
        <f ca="1">IF($G256="","",VLOOKUP($A256,Mitglieder!$D$24:$BG$323,AP$303))</f>
        <v/>
      </c>
      <c r="AQ256" s="45" t="str">
        <f ca="1">IF($G256="","",TEXT(VLOOKUP($A256,Mitglieder!$D$24:$BG$323,AQ$303),"0.00"))</f>
        <v/>
      </c>
      <c r="AR256" s="54" t="str">
        <f ca="1">IF(OR(VLOOKUP($A256,Mitglieder!$D$24:$BG$323,AR$303)="",$G256=""),"",VLOOKUP($A256,Mitglieder!$D$24:$BG$323,AR$303))</f>
        <v/>
      </c>
      <c r="AS256" s="45" t="str">
        <f ca="1">IF($G256="","",TEXT(VLOOKUP($A256,Mitglieder!$D$24:$BG$323,AS$303),"0.00"))</f>
        <v/>
      </c>
      <c r="AT256" s="54" t="str">
        <f ca="1">IF(OR(VLOOKUP($A256,Mitglieder!$D$24:$BG$323,AT$303)="",$G256=""),"",VLOOKUP($A256,Mitglieder!$D$24:$BG$323,AT$303))</f>
        <v/>
      </c>
      <c r="AU256" s="45" t="str">
        <f ca="1">IF($G256="","",TEXT(VLOOKUP($A256,Mitglieder!$D$24:$BG$323,AU$303),"0.00"))</f>
        <v/>
      </c>
      <c r="AV256" s="45" t="str">
        <f ca="1">IF($G256="","",TEXT(VLOOKUP($A256,Mitglieder!$D$24:$BG$323,AV$303),"0.00"))</f>
        <v/>
      </c>
      <c r="AW256" s="42" t="str">
        <f ca="1">IF($G256="","",VLOOKUP($A256,Mitglieder!$D$24:$BG$323,AW$303))</f>
        <v/>
      </c>
      <c r="AX256" s="54" t="str">
        <f ca="1">IF(OR(VLOOKUP($A256,Mitglieder!$D$24:$BG$323,AX$303)="",$G256=""),"",VLOOKUP($A256,Mitglieder!$D$24:$BG$323,AX$303))</f>
        <v/>
      </c>
      <c r="AY256" s="75" t="str">
        <f t="shared" ca="1" si="6"/>
        <v/>
      </c>
      <c r="AZ256" s="43" t="str">
        <f ca="1">IF($G256="","",TEXT(VLOOKUP($A256,Mitglieder!$C$24:$BG$323,AZ$303),"TT.MM.JJJJ"))</f>
        <v/>
      </c>
      <c r="BA256" s="43" t="str">
        <f ca="1">IF($G256="","",TEXT(VLOOKUP($A256,Mitglieder!$C$24:$BG$323,BA$303),"TT.MM.JJJJ"))</f>
        <v/>
      </c>
      <c r="BB256" s="43" t="str">
        <f ca="1">IF($G256="","",TEXT(VLOOKUP($A256,Mitglieder!$C$24:$BG$323,BB$303),"TT.MM.JJJJ"))</f>
        <v/>
      </c>
      <c r="BC256" s="43" t="str">
        <f ca="1">IF($G256="","",TEXT(VLOOKUP($A256,Mitglieder!$C$24:$BG$323,BC$303),"TT.MM.JJJJ"))</f>
        <v/>
      </c>
      <c r="BD256" s="75" t="str">
        <f t="shared" ca="1" si="7"/>
        <v/>
      </c>
      <c r="BE256" s="42" t="str">
        <f ca="1">IF($G256="","",VLOOKUP($A256,Mitglieder!$D$24:$BG$323,BE$303))</f>
        <v/>
      </c>
      <c r="BF256" s="42" t="str">
        <f ca="1">IF($G256="","",VLOOKUP($A256,Mitglieder!$D$24:$BG$323,BF$303))</f>
        <v/>
      </c>
      <c r="BH256" s="75" t="str">
        <f ca="1">IF(G256="","",AY256+'Details Verein'!$D$25)</f>
        <v/>
      </c>
    </row>
    <row r="257" spans="1:60" x14ac:dyDescent="0.35">
      <c r="A257" s="42">
        <v>257</v>
      </c>
      <c r="B257" s="42"/>
      <c r="C257" s="42">
        <f ca="1">VLOOKUP($A257,Mitglieder!$D$24:$BA$323,C$303)</f>
        <v>1.0299999999999967</v>
      </c>
      <c r="D257" s="42"/>
      <c r="E257" s="42" t="str">
        <f ca="1">IF($G257="","",VLOOKUP($A257,Mitglieder!$D$24:$BG$323,E$303))</f>
        <v/>
      </c>
      <c r="F257" s="54" t="str">
        <f ca="1">IF(OR(VLOOKUP($A257,Mitglieder!$D$24:$BG$323,F$303)="",$G257=""),"",VLOOKUP($A257,Mitglieder!$D$24:$BG$323,F$303))</f>
        <v/>
      </c>
      <c r="G257" s="72" t="str">
        <f ca="1">IF(C257/ROUND(C257,0)=1,VLOOKUP($A257,Mitglieder!$D$24:$BA$323,G$303),"")</f>
        <v/>
      </c>
      <c r="H257" s="42" t="str">
        <f ca="1">IF($G257="","",VLOOKUP($A257,Mitglieder!$D$24:$BG$323,H$303))</f>
        <v/>
      </c>
      <c r="I257" s="54" t="str">
        <f ca="1">IF(OR(VLOOKUP($A257,Mitglieder!$D$24:$BG$323,I$303)="",$G257=""),"",VLOOKUP($A257,Mitglieder!$D$24:$BG$323,I$303))</f>
        <v/>
      </c>
      <c r="J257" s="42" t="str">
        <f ca="1">IF($G257="","",VLOOKUP($A257,Mitglieder!$D$24:$BG$323,J$303))</f>
        <v/>
      </c>
      <c r="K257" s="54" t="str">
        <f ca="1">IF(OR(VLOOKUP($A257,Mitglieder!$D$24:$BG$323,K$303)="",$G257=""),"",VLOOKUP($A257,Mitglieder!$D$24:$BG$323,K$303))</f>
        <v/>
      </c>
      <c r="L257" s="42" t="str">
        <f ca="1">IF($G257="","",VLOOKUP($A257,Mitglieder!$D$24:$BG$323,L$303))</f>
        <v/>
      </c>
      <c r="M257" s="42" t="str">
        <f ca="1">IF($G257="","",VLOOKUP($A257,Mitglieder!$D$24:$BG$323,M$303))</f>
        <v/>
      </c>
      <c r="N257" s="42" t="str">
        <f ca="1">IF($G257="","",VLOOKUP($A257,Mitglieder!$D$24:$BG$323,N$303))</f>
        <v/>
      </c>
      <c r="O257" s="42" t="str">
        <f ca="1">IF($G257="","",VLOOKUP($A257,Mitglieder!$D$24:$BG$323,O$303))</f>
        <v/>
      </c>
      <c r="P257" s="42" t="str">
        <f ca="1">IF($G257="","",VLOOKUP($A257,Mitglieder!$D$24:$BG$323,P$303))</f>
        <v/>
      </c>
      <c r="Q257" s="42" t="str">
        <f ca="1">IF($G257="","",VLOOKUP($A257,Mitglieder!$D$24:$BG$323,Q$303))</f>
        <v/>
      </c>
      <c r="R257" s="54" t="str">
        <f ca="1">IF(OR(VLOOKUP($A257,Mitglieder!$D$24:$BG$323,R$303)="",$G257=""),"",VLOOKUP($A257,Mitglieder!$D$24:$BG$323,R$303))</f>
        <v/>
      </c>
      <c r="S257" s="43" t="str">
        <f ca="1">IF($G257="","",TEXT(VLOOKUP($A257,Mitglieder!$D$24:$BG$323,S$303),"TT.MM.JJJJ"))</f>
        <v/>
      </c>
      <c r="T257" s="43" t="str">
        <f ca="1">IF($G257="","",TEXT(VLOOKUP($A257,Mitglieder!$D$24:$BG$323,T$303),"TT.MM.JJJJ"))</f>
        <v/>
      </c>
      <c r="U257" s="43" t="str">
        <f ca="1">IF($G257="","",TEXT(VLOOKUP($A257,Mitglieder!$D$24:$BG$323,U$303),"TT.MM.JJJJ"))</f>
        <v/>
      </c>
      <c r="V257" s="54" t="str">
        <f ca="1">IF(OR(VLOOKUP($A257,Mitglieder!$D$24:$BG$323,V$303)="",$G257=""),"",VLOOKUP($A257,Mitglieder!$D$24:$BG$323,V$303))</f>
        <v/>
      </c>
      <c r="W257" s="54" t="str">
        <f ca="1">IF(OR(VLOOKUP($A257,Mitglieder!$D$24:$BG$323,W$303)="",$G257=""),"",VLOOKUP($A257,Mitglieder!$D$24:$BG$323,W$303))</f>
        <v/>
      </c>
      <c r="X257" s="54" t="str">
        <f ca="1">IF(OR(VLOOKUP($A257,Mitglieder!$D$24:$BG$323,X$303)="",$G257=""),"",VLOOKUP($A257,Mitglieder!$D$24:$BG$323,X$303))</f>
        <v/>
      </c>
      <c r="Y257" s="54" t="str">
        <f ca="1">IF(OR(VLOOKUP($A257,Mitglieder!$D$24:$BG$323,Y$303)="",$G257=""),"",VLOOKUP($A257,Mitglieder!$D$24:$BG$323,Y$303))</f>
        <v/>
      </c>
      <c r="Z257" s="54" t="str">
        <f ca="1">IF(OR(VLOOKUP($A257,Mitglieder!$D$24:$BG$323,Z$303)="",$G257=""),"",VLOOKUP($A257,Mitglieder!$D$24:$BG$323,Z$303))</f>
        <v/>
      </c>
      <c r="AA257" s="54" t="str">
        <f ca="1">IF(OR(VLOOKUP($A257,Mitglieder!$D$24:$BG$323,AA$303)="",$G257=""),"",VLOOKUP($A257,Mitglieder!$D$24:$BG$323,AA$303))</f>
        <v/>
      </c>
      <c r="AB257" s="54" t="str">
        <f ca="1">IF(OR(VLOOKUP($A257,Mitglieder!$D$24:$BG$323,AB$303)="",$G257=""),"",VLOOKUP($A257,Mitglieder!$D$24:$BG$323,AB$303))</f>
        <v/>
      </c>
      <c r="AC257" s="54" t="str">
        <f ca="1">IF(OR(VLOOKUP($A257,Mitglieder!$D$24:$BG$323,AC$303)="",$G257=""),"",VLOOKUP($A257,Mitglieder!$D$24:$BG$323,AC$303))</f>
        <v/>
      </c>
      <c r="AD257" s="54" t="str">
        <f ca="1">IF(OR(VLOOKUP($A257,Mitglieder!$D$24:$BG$323,AD$303)="",$G257=""),"",VLOOKUP($A257,Mitglieder!$D$24:$BG$323,AD$303))</f>
        <v/>
      </c>
      <c r="AE257" s="54" t="str">
        <f ca="1">IF(OR(VLOOKUP($A257,Mitglieder!$D$24:$BG$323,AE$303)="",$G257=""),"",VLOOKUP($A257,Mitglieder!$D$24:$BG$323,AE$303))</f>
        <v/>
      </c>
      <c r="AF257" s="54" t="str">
        <f ca="1">IF(OR(VLOOKUP($A257,Mitglieder!$D$24:$BG$323,AF$303)="",$G257=""),"",VLOOKUP($A257,Mitglieder!$D$24:$BG$323,AF$303))</f>
        <v/>
      </c>
      <c r="AG257" s="54" t="str">
        <f ca="1">IF(OR(VLOOKUP($A257,Mitglieder!$D$24:$BG$323,AG$303)="",$G257=""),"",VLOOKUP($A257,Mitglieder!$D$24:$BG$323,AG$303))</f>
        <v/>
      </c>
      <c r="AH257" s="54" t="str">
        <f ca="1">IF(OR(VLOOKUP($A257,Mitglieder!$D$24:$BG$323,AH$303)="",$G257=""),"",VLOOKUP($A257,Mitglieder!$D$24:$BG$323,AH$303))</f>
        <v/>
      </c>
      <c r="AI257" s="54" t="str">
        <f ca="1">IF(OR(VLOOKUP($A257,Mitglieder!$D$24:$BG$323,AI$303)="",$G257=""),"",VLOOKUP($A257,Mitglieder!$D$24:$BG$323,AI$303))</f>
        <v/>
      </c>
      <c r="AJ257" s="54" t="str">
        <f ca="1">IF(OR(VLOOKUP($A257,Mitglieder!$D$24:$BG$323,AJ$303)="",$G257=""),"",VLOOKUP($A257,Mitglieder!$D$24:$BG$323,AJ$303))</f>
        <v/>
      </c>
      <c r="AK257" s="54" t="str">
        <f ca="1">IF(OR(VLOOKUP($A257,Mitglieder!$D$24:$BG$323,AK$303)="",$G257=""),"",VLOOKUP($A257,Mitglieder!$D$24:$BG$323,AK$303))</f>
        <v/>
      </c>
      <c r="AL257" s="54" t="str">
        <f ca="1">IF(OR(VLOOKUP($A257,Mitglieder!$D$24:$BG$323,AL$303)="",$G257=""),"",VLOOKUP($A257,Mitglieder!$D$24:$BG$323,AL$303))</f>
        <v/>
      </c>
      <c r="AM257" s="42" t="str">
        <f ca="1">IF($G257="","",VLOOKUP($A257,Mitglieder!$D$24:$BG$323,AM$303))</f>
        <v/>
      </c>
      <c r="AN257" s="54" t="str">
        <f ca="1">IF(OR(VLOOKUP($A257,Mitglieder!$D$24:$BG$323,AN$303)="",$G257=""),"",VLOOKUP($A257,Mitglieder!$D$24:$BG$323,AN$303))</f>
        <v/>
      </c>
      <c r="AO257" s="43" t="str">
        <f ca="1">IF($G257="","",TEXT(VLOOKUP($A257,Mitglieder!$D$24:$BG$323,AO$303),"TT.MM.JJJJ"))</f>
        <v/>
      </c>
      <c r="AP257" s="42" t="str">
        <f ca="1">IF($G257="","",VLOOKUP($A257,Mitglieder!$D$24:$BG$323,AP$303))</f>
        <v/>
      </c>
      <c r="AQ257" s="45" t="str">
        <f ca="1">IF($G257="","",TEXT(VLOOKUP($A257,Mitglieder!$D$24:$BG$323,AQ$303),"0.00"))</f>
        <v/>
      </c>
      <c r="AR257" s="54" t="str">
        <f ca="1">IF(OR(VLOOKUP($A257,Mitglieder!$D$24:$BG$323,AR$303)="",$G257=""),"",VLOOKUP($A257,Mitglieder!$D$24:$BG$323,AR$303))</f>
        <v/>
      </c>
      <c r="AS257" s="45" t="str">
        <f ca="1">IF($G257="","",TEXT(VLOOKUP($A257,Mitglieder!$D$24:$BG$323,AS$303),"0.00"))</f>
        <v/>
      </c>
      <c r="AT257" s="54" t="str">
        <f ca="1">IF(OR(VLOOKUP($A257,Mitglieder!$D$24:$BG$323,AT$303)="",$G257=""),"",VLOOKUP($A257,Mitglieder!$D$24:$BG$323,AT$303))</f>
        <v/>
      </c>
      <c r="AU257" s="45" t="str">
        <f ca="1">IF($G257="","",TEXT(VLOOKUP($A257,Mitglieder!$D$24:$BG$323,AU$303),"0.00"))</f>
        <v/>
      </c>
      <c r="AV257" s="45" t="str">
        <f ca="1">IF($G257="","",TEXT(VLOOKUP($A257,Mitglieder!$D$24:$BG$323,AV$303),"0.00"))</f>
        <v/>
      </c>
      <c r="AW257" s="42" t="str">
        <f ca="1">IF($G257="","",VLOOKUP($A257,Mitglieder!$D$24:$BG$323,AW$303))</f>
        <v/>
      </c>
      <c r="AX257" s="54" t="str">
        <f ca="1">IF(OR(VLOOKUP($A257,Mitglieder!$D$24:$BG$323,AX$303)="",$G257=""),"",VLOOKUP($A257,Mitglieder!$D$24:$BG$323,AX$303))</f>
        <v/>
      </c>
      <c r="AY257" s="75" t="str">
        <f t="shared" ca="1" si="6"/>
        <v/>
      </c>
      <c r="AZ257" s="43" t="str">
        <f ca="1">IF($G257="","",TEXT(VLOOKUP($A257,Mitglieder!$C$24:$BG$323,AZ$303),"TT.MM.JJJJ"))</f>
        <v/>
      </c>
      <c r="BA257" s="43" t="str">
        <f ca="1">IF($G257="","",TEXT(VLOOKUP($A257,Mitglieder!$C$24:$BG$323,BA$303),"TT.MM.JJJJ"))</f>
        <v/>
      </c>
      <c r="BB257" s="43" t="str">
        <f ca="1">IF($G257="","",TEXT(VLOOKUP($A257,Mitglieder!$C$24:$BG$323,BB$303),"TT.MM.JJJJ"))</f>
        <v/>
      </c>
      <c r="BC257" s="43" t="str">
        <f ca="1">IF($G257="","",TEXT(VLOOKUP($A257,Mitglieder!$C$24:$BG$323,BC$303),"TT.MM.JJJJ"))</f>
        <v/>
      </c>
      <c r="BD257" s="75" t="str">
        <f t="shared" ca="1" si="7"/>
        <v/>
      </c>
      <c r="BE257" s="42" t="str">
        <f ca="1">IF($G257="","",VLOOKUP($A257,Mitglieder!$D$24:$BG$323,BE$303))</f>
        <v/>
      </c>
      <c r="BF257" s="42" t="str">
        <f ca="1">IF($G257="","",VLOOKUP($A257,Mitglieder!$D$24:$BG$323,BF$303))</f>
        <v/>
      </c>
      <c r="BH257" s="75" t="str">
        <f ca="1">IF(G257="","",AY257+'Details Verein'!$D$25)</f>
        <v/>
      </c>
    </row>
    <row r="258" spans="1:60" x14ac:dyDescent="0.35">
      <c r="A258" s="42">
        <v>258</v>
      </c>
      <c r="B258" s="42"/>
      <c r="C258" s="42">
        <f ca="1">VLOOKUP($A258,Mitglieder!$D$24:$BA$323,C$303)</f>
        <v>1.0299999999999967</v>
      </c>
      <c r="D258" s="42"/>
      <c r="E258" s="42" t="str">
        <f ca="1">IF($G258="","",VLOOKUP($A258,Mitglieder!$D$24:$BG$323,E$303))</f>
        <v/>
      </c>
      <c r="F258" s="54" t="str">
        <f ca="1">IF(OR(VLOOKUP($A258,Mitglieder!$D$24:$BG$323,F$303)="",$G258=""),"",VLOOKUP($A258,Mitglieder!$D$24:$BG$323,F$303))</f>
        <v/>
      </c>
      <c r="G258" s="72" t="str">
        <f ca="1">IF(C258/ROUND(C258,0)=1,VLOOKUP($A258,Mitglieder!$D$24:$BA$323,G$303),"")</f>
        <v/>
      </c>
      <c r="H258" s="42" t="str">
        <f ca="1">IF($G258="","",VLOOKUP($A258,Mitglieder!$D$24:$BG$323,H$303))</f>
        <v/>
      </c>
      <c r="I258" s="54" t="str">
        <f ca="1">IF(OR(VLOOKUP($A258,Mitglieder!$D$24:$BG$323,I$303)="",$G258=""),"",VLOOKUP($A258,Mitglieder!$D$24:$BG$323,I$303))</f>
        <v/>
      </c>
      <c r="J258" s="42" t="str">
        <f ca="1">IF($G258="","",VLOOKUP($A258,Mitglieder!$D$24:$BG$323,J$303))</f>
        <v/>
      </c>
      <c r="K258" s="54" t="str">
        <f ca="1">IF(OR(VLOOKUP($A258,Mitglieder!$D$24:$BG$323,K$303)="",$G258=""),"",VLOOKUP($A258,Mitglieder!$D$24:$BG$323,K$303))</f>
        <v/>
      </c>
      <c r="L258" s="42" t="str">
        <f ca="1">IF($G258="","",VLOOKUP($A258,Mitglieder!$D$24:$BG$323,L$303))</f>
        <v/>
      </c>
      <c r="M258" s="42" t="str">
        <f ca="1">IF($G258="","",VLOOKUP($A258,Mitglieder!$D$24:$BG$323,M$303))</f>
        <v/>
      </c>
      <c r="N258" s="42" t="str">
        <f ca="1">IF($G258="","",VLOOKUP($A258,Mitglieder!$D$24:$BG$323,N$303))</f>
        <v/>
      </c>
      <c r="O258" s="42" t="str">
        <f ca="1">IF($G258="","",VLOOKUP($A258,Mitglieder!$D$24:$BG$323,O$303))</f>
        <v/>
      </c>
      <c r="P258" s="42" t="str">
        <f ca="1">IF($G258="","",VLOOKUP($A258,Mitglieder!$D$24:$BG$323,P$303))</f>
        <v/>
      </c>
      <c r="Q258" s="42" t="str">
        <f ca="1">IF($G258="","",VLOOKUP($A258,Mitglieder!$D$24:$BG$323,Q$303))</f>
        <v/>
      </c>
      <c r="R258" s="54" t="str">
        <f ca="1">IF(OR(VLOOKUP($A258,Mitglieder!$D$24:$BG$323,R$303)="",$G258=""),"",VLOOKUP($A258,Mitglieder!$D$24:$BG$323,R$303))</f>
        <v/>
      </c>
      <c r="S258" s="43" t="str">
        <f ca="1">IF($G258="","",TEXT(VLOOKUP($A258,Mitglieder!$D$24:$BG$323,S$303),"TT.MM.JJJJ"))</f>
        <v/>
      </c>
      <c r="T258" s="43" t="str">
        <f ca="1">IF($G258="","",TEXT(VLOOKUP($A258,Mitglieder!$D$24:$BG$323,T$303),"TT.MM.JJJJ"))</f>
        <v/>
      </c>
      <c r="U258" s="43" t="str">
        <f ca="1">IF($G258="","",TEXT(VLOOKUP($A258,Mitglieder!$D$24:$BG$323,U$303),"TT.MM.JJJJ"))</f>
        <v/>
      </c>
      <c r="V258" s="54" t="str">
        <f ca="1">IF(OR(VLOOKUP($A258,Mitglieder!$D$24:$BG$323,V$303)="",$G258=""),"",VLOOKUP($A258,Mitglieder!$D$24:$BG$323,V$303))</f>
        <v/>
      </c>
      <c r="W258" s="54" t="str">
        <f ca="1">IF(OR(VLOOKUP($A258,Mitglieder!$D$24:$BG$323,W$303)="",$G258=""),"",VLOOKUP($A258,Mitglieder!$D$24:$BG$323,W$303))</f>
        <v/>
      </c>
      <c r="X258" s="54" t="str">
        <f ca="1">IF(OR(VLOOKUP($A258,Mitglieder!$D$24:$BG$323,X$303)="",$G258=""),"",VLOOKUP($A258,Mitglieder!$D$24:$BG$323,X$303))</f>
        <v/>
      </c>
      <c r="Y258" s="54" t="str">
        <f ca="1">IF(OR(VLOOKUP($A258,Mitglieder!$D$24:$BG$323,Y$303)="",$G258=""),"",VLOOKUP($A258,Mitglieder!$D$24:$BG$323,Y$303))</f>
        <v/>
      </c>
      <c r="Z258" s="54" t="str">
        <f ca="1">IF(OR(VLOOKUP($A258,Mitglieder!$D$24:$BG$323,Z$303)="",$G258=""),"",VLOOKUP($A258,Mitglieder!$D$24:$BG$323,Z$303))</f>
        <v/>
      </c>
      <c r="AA258" s="54" t="str">
        <f ca="1">IF(OR(VLOOKUP($A258,Mitglieder!$D$24:$BG$323,AA$303)="",$G258=""),"",VLOOKUP($A258,Mitglieder!$D$24:$BG$323,AA$303))</f>
        <v/>
      </c>
      <c r="AB258" s="54" t="str">
        <f ca="1">IF(OR(VLOOKUP($A258,Mitglieder!$D$24:$BG$323,AB$303)="",$G258=""),"",VLOOKUP($A258,Mitglieder!$D$24:$BG$323,AB$303))</f>
        <v/>
      </c>
      <c r="AC258" s="54" t="str">
        <f ca="1">IF(OR(VLOOKUP($A258,Mitglieder!$D$24:$BG$323,AC$303)="",$G258=""),"",VLOOKUP($A258,Mitglieder!$D$24:$BG$323,AC$303))</f>
        <v/>
      </c>
      <c r="AD258" s="54" t="str">
        <f ca="1">IF(OR(VLOOKUP($A258,Mitglieder!$D$24:$BG$323,AD$303)="",$G258=""),"",VLOOKUP($A258,Mitglieder!$D$24:$BG$323,AD$303))</f>
        <v/>
      </c>
      <c r="AE258" s="54" t="str">
        <f ca="1">IF(OR(VLOOKUP($A258,Mitglieder!$D$24:$BG$323,AE$303)="",$G258=""),"",VLOOKUP($A258,Mitglieder!$D$24:$BG$323,AE$303))</f>
        <v/>
      </c>
      <c r="AF258" s="54" t="str">
        <f ca="1">IF(OR(VLOOKUP($A258,Mitglieder!$D$24:$BG$323,AF$303)="",$G258=""),"",VLOOKUP($A258,Mitglieder!$D$24:$BG$323,AF$303))</f>
        <v/>
      </c>
      <c r="AG258" s="54" t="str">
        <f ca="1">IF(OR(VLOOKUP($A258,Mitglieder!$D$24:$BG$323,AG$303)="",$G258=""),"",VLOOKUP($A258,Mitglieder!$D$24:$BG$323,AG$303))</f>
        <v/>
      </c>
      <c r="AH258" s="54" t="str">
        <f ca="1">IF(OR(VLOOKUP($A258,Mitglieder!$D$24:$BG$323,AH$303)="",$G258=""),"",VLOOKUP($A258,Mitglieder!$D$24:$BG$323,AH$303))</f>
        <v/>
      </c>
      <c r="AI258" s="54" t="str">
        <f ca="1">IF(OR(VLOOKUP($A258,Mitglieder!$D$24:$BG$323,AI$303)="",$G258=""),"",VLOOKUP($A258,Mitglieder!$D$24:$BG$323,AI$303))</f>
        <v/>
      </c>
      <c r="AJ258" s="54" t="str">
        <f ca="1">IF(OR(VLOOKUP($A258,Mitglieder!$D$24:$BG$323,AJ$303)="",$G258=""),"",VLOOKUP($A258,Mitglieder!$D$24:$BG$323,AJ$303))</f>
        <v/>
      </c>
      <c r="AK258" s="54" t="str">
        <f ca="1">IF(OR(VLOOKUP($A258,Mitglieder!$D$24:$BG$323,AK$303)="",$G258=""),"",VLOOKUP($A258,Mitglieder!$D$24:$BG$323,AK$303))</f>
        <v/>
      </c>
      <c r="AL258" s="54" t="str">
        <f ca="1">IF(OR(VLOOKUP($A258,Mitglieder!$D$24:$BG$323,AL$303)="",$G258=""),"",VLOOKUP($A258,Mitglieder!$D$24:$BG$323,AL$303))</f>
        <v/>
      </c>
      <c r="AM258" s="42" t="str">
        <f ca="1">IF($G258="","",VLOOKUP($A258,Mitglieder!$D$24:$BG$323,AM$303))</f>
        <v/>
      </c>
      <c r="AN258" s="54" t="str">
        <f ca="1">IF(OR(VLOOKUP($A258,Mitglieder!$D$24:$BG$323,AN$303)="",$G258=""),"",VLOOKUP($A258,Mitglieder!$D$24:$BG$323,AN$303))</f>
        <v/>
      </c>
      <c r="AO258" s="43" t="str">
        <f ca="1">IF($G258="","",TEXT(VLOOKUP($A258,Mitglieder!$D$24:$BG$323,AO$303),"TT.MM.JJJJ"))</f>
        <v/>
      </c>
      <c r="AP258" s="42" t="str">
        <f ca="1">IF($G258="","",VLOOKUP($A258,Mitglieder!$D$24:$BG$323,AP$303))</f>
        <v/>
      </c>
      <c r="AQ258" s="45" t="str">
        <f ca="1">IF($G258="","",TEXT(VLOOKUP($A258,Mitglieder!$D$24:$BG$323,AQ$303),"0.00"))</f>
        <v/>
      </c>
      <c r="AR258" s="54" t="str">
        <f ca="1">IF(OR(VLOOKUP($A258,Mitglieder!$D$24:$BG$323,AR$303)="",$G258=""),"",VLOOKUP($A258,Mitglieder!$D$24:$BG$323,AR$303))</f>
        <v/>
      </c>
      <c r="AS258" s="45" t="str">
        <f ca="1">IF($G258="","",TEXT(VLOOKUP($A258,Mitglieder!$D$24:$BG$323,AS$303),"0.00"))</f>
        <v/>
      </c>
      <c r="AT258" s="54" t="str">
        <f ca="1">IF(OR(VLOOKUP($A258,Mitglieder!$D$24:$BG$323,AT$303)="",$G258=""),"",VLOOKUP($A258,Mitglieder!$D$24:$BG$323,AT$303))</f>
        <v/>
      </c>
      <c r="AU258" s="45" t="str">
        <f ca="1">IF($G258="","",TEXT(VLOOKUP($A258,Mitglieder!$D$24:$BG$323,AU$303),"0.00"))</f>
        <v/>
      </c>
      <c r="AV258" s="45" t="str">
        <f ca="1">IF($G258="","",TEXT(VLOOKUP($A258,Mitglieder!$D$24:$BG$323,AV$303),"0.00"))</f>
        <v/>
      </c>
      <c r="AW258" s="42" t="str">
        <f ca="1">IF($G258="","",VLOOKUP($A258,Mitglieder!$D$24:$BG$323,AW$303))</f>
        <v/>
      </c>
      <c r="AX258" s="54" t="str">
        <f ca="1">IF(OR(VLOOKUP($A258,Mitglieder!$D$24:$BG$323,AX$303)="",$G258=""),"",VLOOKUP($A258,Mitglieder!$D$24:$BG$323,AX$303))</f>
        <v/>
      </c>
      <c r="AY258" s="75" t="str">
        <f t="shared" ca="1" si="6"/>
        <v/>
      </c>
      <c r="AZ258" s="43" t="str">
        <f ca="1">IF($G258="","",TEXT(VLOOKUP($A258,Mitglieder!$C$24:$BG$323,AZ$303),"TT.MM.JJJJ"))</f>
        <v/>
      </c>
      <c r="BA258" s="43" t="str">
        <f ca="1">IF($G258="","",TEXT(VLOOKUP($A258,Mitglieder!$C$24:$BG$323,BA$303),"TT.MM.JJJJ"))</f>
        <v/>
      </c>
      <c r="BB258" s="43" t="str">
        <f ca="1">IF($G258="","",TEXT(VLOOKUP($A258,Mitglieder!$C$24:$BG$323,BB$303),"TT.MM.JJJJ"))</f>
        <v/>
      </c>
      <c r="BC258" s="43" t="str">
        <f ca="1">IF($G258="","",TEXT(VLOOKUP($A258,Mitglieder!$C$24:$BG$323,BC$303),"TT.MM.JJJJ"))</f>
        <v/>
      </c>
      <c r="BD258" s="75" t="str">
        <f t="shared" ca="1" si="7"/>
        <v/>
      </c>
      <c r="BE258" s="42" t="str">
        <f ca="1">IF($G258="","",VLOOKUP($A258,Mitglieder!$D$24:$BG$323,BE$303))</f>
        <v/>
      </c>
      <c r="BF258" s="42" t="str">
        <f ca="1">IF($G258="","",VLOOKUP($A258,Mitglieder!$D$24:$BG$323,BF$303))</f>
        <v/>
      </c>
      <c r="BH258" s="75" t="str">
        <f ca="1">IF(G258="","",AY258+'Details Verein'!$D$25)</f>
        <v/>
      </c>
    </row>
    <row r="259" spans="1:60" x14ac:dyDescent="0.35">
      <c r="A259" s="42">
        <v>259</v>
      </c>
      <c r="B259" s="42"/>
      <c r="C259" s="42">
        <f ca="1">VLOOKUP($A259,Mitglieder!$D$24:$BA$323,C$303)</f>
        <v>1.0299999999999967</v>
      </c>
      <c r="D259" s="42"/>
      <c r="E259" s="42" t="str">
        <f ca="1">IF($G259="","",VLOOKUP($A259,Mitglieder!$D$24:$BG$323,E$303))</f>
        <v/>
      </c>
      <c r="F259" s="54" t="str">
        <f ca="1">IF(OR(VLOOKUP($A259,Mitglieder!$D$24:$BG$323,F$303)="",$G259=""),"",VLOOKUP($A259,Mitglieder!$D$24:$BG$323,F$303))</f>
        <v/>
      </c>
      <c r="G259" s="72" t="str">
        <f ca="1">IF(C259/ROUND(C259,0)=1,VLOOKUP($A259,Mitglieder!$D$24:$BA$323,G$303),"")</f>
        <v/>
      </c>
      <c r="H259" s="42" t="str">
        <f ca="1">IF($G259="","",VLOOKUP($A259,Mitglieder!$D$24:$BG$323,H$303))</f>
        <v/>
      </c>
      <c r="I259" s="54" t="str">
        <f ca="1">IF(OR(VLOOKUP($A259,Mitglieder!$D$24:$BG$323,I$303)="",$G259=""),"",VLOOKUP($A259,Mitglieder!$D$24:$BG$323,I$303))</f>
        <v/>
      </c>
      <c r="J259" s="42" t="str">
        <f ca="1">IF($G259="","",VLOOKUP($A259,Mitglieder!$D$24:$BG$323,J$303))</f>
        <v/>
      </c>
      <c r="K259" s="54" t="str">
        <f ca="1">IF(OR(VLOOKUP($A259,Mitglieder!$D$24:$BG$323,K$303)="",$G259=""),"",VLOOKUP($A259,Mitglieder!$D$24:$BG$323,K$303))</f>
        <v/>
      </c>
      <c r="L259" s="42" t="str">
        <f ca="1">IF($G259="","",VLOOKUP($A259,Mitglieder!$D$24:$BG$323,L$303))</f>
        <v/>
      </c>
      <c r="M259" s="42" t="str">
        <f ca="1">IF($G259="","",VLOOKUP($A259,Mitglieder!$D$24:$BG$323,M$303))</f>
        <v/>
      </c>
      <c r="N259" s="42" t="str">
        <f ca="1">IF($G259="","",VLOOKUP($A259,Mitglieder!$D$24:$BG$323,N$303))</f>
        <v/>
      </c>
      <c r="O259" s="42" t="str">
        <f ca="1">IF($G259="","",VLOOKUP($A259,Mitglieder!$D$24:$BG$323,O$303))</f>
        <v/>
      </c>
      <c r="P259" s="42" t="str">
        <f ca="1">IF($G259="","",VLOOKUP($A259,Mitglieder!$D$24:$BG$323,P$303))</f>
        <v/>
      </c>
      <c r="Q259" s="42" t="str">
        <f ca="1">IF($G259="","",VLOOKUP($A259,Mitglieder!$D$24:$BG$323,Q$303))</f>
        <v/>
      </c>
      <c r="R259" s="54" t="str">
        <f ca="1">IF(OR(VLOOKUP($A259,Mitglieder!$D$24:$BG$323,R$303)="",$G259=""),"",VLOOKUP($A259,Mitglieder!$D$24:$BG$323,R$303))</f>
        <v/>
      </c>
      <c r="S259" s="43" t="str">
        <f ca="1">IF($G259="","",TEXT(VLOOKUP($A259,Mitglieder!$D$24:$BG$323,S$303),"TT.MM.JJJJ"))</f>
        <v/>
      </c>
      <c r="T259" s="43" t="str">
        <f ca="1">IF($G259="","",TEXT(VLOOKUP($A259,Mitglieder!$D$24:$BG$323,T$303),"TT.MM.JJJJ"))</f>
        <v/>
      </c>
      <c r="U259" s="43" t="str">
        <f ca="1">IF($G259="","",TEXT(VLOOKUP($A259,Mitglieder!$D$24:$BG$323,U$303),"TT.MM.JJJJ"))</f>
        <v/>
      </c>
      <c r="V259" s="54" t="str">
        <f ca="1">IF(OR(VLOOKUP($A259,Mitglieder!$D$24:$BG$323,V$303)="",$G259=""),"",VLOOKUP($A259,Mitglieder!$D$24:$BG$323,V$303))</f>
        <v/>
      </c>
      <c r="W259" s="54" t="str">
        <f ca="1">IF(OR(VLOOKUP($A259,Mitglieder!$D$24:$BG$323,W$303)="",$G259=""),"",VLOOKUP($A259,Mitglieder!$D$24:$BG$323,W$303))</f>
        <v/>
      </c>
      <c r="X259" s="54" t="str">
        <f ca="1">IF(OR(VLOOKUP($A259,Mitglieder!$D$24:$BG$323,X$303)="",$G259=""),"",VLOOKUP($A259,Mitglieder!$D$24:$BG$323,X$303))</f>
        <v/>
      </c>
      <c r="Y259" s="54" t="str">
        <f ca="1">IF(OR(VLOOKUP($A259,Mitglieder!$D$24:$BG$323,Y$303)="",$G259=""),"",VLOOKUP($A259,Mitglieder!$D$24:$BG$323,Y$303))</f>
        <v/>
      </c>
      <c r="Z259" s="54" t="str">
        <f ca="1">IF(OR(VLOOKUP($A259,Mitglieder!$D$24:$BG$323,Z$303)="",$G259=""),"",VLOOKUP($A259,Mitglieder!$D$24:$BG$323,Z$303))</f>
        <v/>
      </c>
      <c r="AA259" s="54" t="str">
        <f ca="1">IF(OR(VLOOKUP($A259,Mitglieder!$D$24:$BG$323,AA$303)="",$G259=""),"",VLOOKUP($A259,Mitglieder!$D$24:$BG$323,AA$303))</f>
        <v/>
      </c>
      <c r="AB259" s="54" t="str">
        <f ca="1">IF(OR(VLOOKUP($A259,Mitglieder!$D$24:$BG$323,AB$303)="",$G259=""),"",VLOOKUP($A259,Mitglieder!$D$24:$BG$323,AB$303))</f>
        <v/>
      </c>
      <c r="AC259" s="54" t="str">
        <f ca="1">IF(OR(VLOOKUP($A259,Mitglieder!$D$24:$BG$323,AC$303)="",$G259=""),"",VLOOKUP($A259,Mitglieder!$D$24:$BG$323,AC$303))</f>
        <v/>
      </c>
      <c r="AD259" s="54" t="str">
        <f ca="1">IF(OR(VLOOKUP($A259,Mitglieder!$D$24:$BG$323,AD$303)="",$G259=""),"",VLOOKUP($A259,Mitglieder!$D$24:$BG$323,AD$303))</f>
        <v/>
      </c>
      <c r="AE259" s="54" t="str">
        <f ca="1">IF(OR(VLOOKUP($A259,Mitglieder!$D$24:$BG$323,AE$303)="",$G259=""),"",VLOOKUP($A259,Mitglieder!$D$24:$BG$323,AE$303))</f>
        <v/>
      </c>
      <c r="AF259" s="54" t="str">
        <f ca="1">IF(OR(VLOOKUP($A259,Mitglieder!$D$24:$BG$323,AF$303)="",$G259=""),"",VLOOKUP($A259,Mitglieder!$D$24:$BG$323,AF$303))</f>
        <v/>
      </c>
      <c r="AG259" s="54" t="str">
        <f ca="1">IF(OR(VLOOKUP($A259,Mitglieder!$D$24:$BG$323,AG$303)="",$G259=""),"",VLOOKUP($A259,Mitglieder!$D$24:$BG$323,AG$303))</f>
        <v/>
      </c>
      <c r="AH259" s="54" t="str">
        <f ca="1">IF(OR(VLOOKUP($A259,Mitglieder!$D$24:$BG$323,AH$303)="",$G259=""),"",VLOOKUP($A259,Mitglieder!$D$24:$BG$323,AH$303))</f>
        <v/>
      </c>
      <c r="AI259" s="54" t="str">
        <f ca="1">IF(OR(VLOOKUP($A259,Mitglieder!$D$24:$BG$323,AI$303)="",$G259=""),"",VLOOKUP($A259,Mitglieder!$D$24:$BG$323,AI$303))</f>
        <v/>
      </c>
      <c r="AJ259" s="54" t="str">
        <f ca="1">IF(OR(VLOOKUP($A259,Mitglieder!$D$24:$BG$323,AJ$303)="",$G259=""),"",VLOOKUP($A259,Mitglieder!$D$24:$BG$323,AJ$303))</f>
        <v/>
      </c>
      <c r="AK259" s="54" t="str">
        <f ca="1">IF(OR(VLOOKUP($A259,Mitglieder!$D$24:$BG$323,AK$303)="",$G259=""),"",VLOOKUP($A259,Mitglieder!$D$24:$BG$323,AK$303))</f>
        <v/>
      </c>
      <c r="AL259" s="54" t="str">
        <f ca="1">IF(OR(VLOOKUP($A259,Mitglieder!$D$24:$BG$323,AL$303)="",$G259=""),"",VLOOKUP($A259,Mitglieder!$D$24:$BG$323,AL$303))</f>
        <v/>
      </c>
      <c r="AM259" s="42" t="str">
        <f ca="1">IF($G259="","",VLOOKUP($A259,Mitglieder!$D$24:$BG$323,AM$303))</f>
        <v/>
      </c>
      <c r="AN259" s="54" t="str">
        <f ca="1">IF(OR(VLOOKUP($A259,Mitglieder!$D$24:$BG$323,AN$303)="",$G259=""),"",VLOOKUP($A259,Mitglieder!$D$24:$BG$323,AN$303))</f>
        <v/>
      </c>
      <c r="AO259" s="43" t="str">
        <f ca="1">IF($G259="","",TEXT(VLOOKUP($A259,Mitglieder!$D$24:$BG$323,AO$303),"TT.MM.JJJJ"))</f>
        <v/>
      </c>
      <c r="AP259" s="42" t="str">
        <f ca="1">IF($G259="","",VLOOKUP($A259,Mitglieder!$D$24:$BG$323,AP$303))</f>
        <v/>
      </c>
      <c r="AQ259" s="45" t="str">
        <f ca="1">IF($G259="","",TEXT(VLOOKUP($A259,Mitglieder!$D$24:$BG$323,AQ$303),"0.00"))</f>
        <v/>
      </c>
      <c r="AR259" s="54" t="str">
        <f ca="1">IF(OR(VLOOKUP($A259,Mitglieder!$D$24:$BG$323,AR$303)="",$G259=""),"",VLOOKUP($A259,Mitglieder!$D$24:$BG$323,AR$303))</f>
        <v/>
      </c>
      <c r="AS259" s="45" t="str">
        <f ca="1">IF($G259="","",TEXT(VLOOKUP($A259,Mitglieder!$D$24:$BG$323,AS$303),"0.00"))</f>
        <v/>
      </c>
      <c r="AT259" s="54" t="str">
        <f ca="1">IF(OR(VLOOKUP($A259,Mitglieder!$D$24:$BG$323,AT$303)="",$G259=""),"",VLOOKUP($A259,Mitglieder!$D$24:$BG$323,AT$303))</f>
        <v/>
      </c>
      <c r="AU259" s="45" t="str">
        <f ca="1">IF($G259="","",TEXT(VLOOKUP($A259,Mitglieder!$D$24:$BG$323,AU$303),"0.00"))</f>
        <v/>
      </c>
      <c r="AV259" s="45" t="str">
        <f ca="1">IF($G259="","",TEXT(VLOOKUP($A259,Mitglieder!$D$24:$BG$323,AV$303),"0.00"))</f>
        <v/>
      </c>
      <c r="AW259" s="42" t="str">
        <f ca="1">IF($G259="","",VLOOKUP($A259,Mitglieder!$D$24:$BG$323,AW$303))</f>
        <v/>
      </c>
      <c r="AX259" s="54" t="str">
        <f ca="1">IF(OR(VLOOKUP($A259,Mitglieder!$D$24:$BG$323,AX$303)="",$G259=""),"",VLOOKUP($A259,Mitglieder!$D$24:$BG$323,AX$303))</f>
        <v/>
      </c>
      <c r="AY259" s="75" t="str">
        <f t="shared" ref="AY259:AY301" ca="1" si="8">IF(G259="","",TEXT(AY$304,"TT.MM.JJJJ"))</f>
        <v/>
      </c>
      <c r="AZ259" s="43" t="str">
        <f ca="1">IF($G259="","",TEXT(VLOOKUP($A259,Mitglieder!$C$24:$BG$323,AZ$303),"TT.MM.JJJJ"))</f>
        <v/>
      </c>
      <c r="BA259" s="43" t="str">
        <f ca="1">IF($G259="","",TEXT(VLOOKUP($A259,Mitglieder!$C$24:$BG$323,BA$303),"TT.MM.JJJJ"))</f>
        <v/>
      </c>
      <c r="BB259" s="43" t="str">
        <f ca="1">IF($G259="","",TEXT(VLOOKUP($A259,Mitglieder!$C$24:$BG$323,BB$303),"TT.MM.JJJJ"))</f>
        <v/>
      </c>
      <c r="BC259" s="43" t="str">
        <f ca="1">IF($G259="","",TEXT(VLOOKUP($A259,Mitglieder!$C$24:$BG$323,BC$303),"TT.MM.JJJJ"))</f>
        <v/>
      </c>
      <c r="BD259" s="75" t="str">
        <f t="shared" ref="BD259:BD301" ca="1" si="9">IF(G259="","",TEXT(BH259,"TT.MM.JJJJ"))</f>
        <v/>
      </c>
      <c r="BE259" s="42" t="str">
        <f ca="1">IF($G259="","",VLOOKUP($A259,Mitglieder!$D$24:$BG$323,BE$303))</f>
        <v/>
      </c>
      <c r="BF259" s="42" t="str">
        <f ca="1">IF($G259="","",VLOOKUP($A259,Mitglieder!$D$24:$BG$323,BF$303))</f>
        <v/>
      </c>
      <c r="BH259" s="75" t="str">
        <f ca="1">IF(G259="","",AY259+'Details Verein'!$D$25)</f>
        <v/>
      </c>
    </row>
    <row r="260" spans="1:60" x14ac:dyDescent="0.35">
      <c r="A260" s="42">
        <v>260</v>
      </c>
      <c r="B260" s="42"/>
      <c r="C260" s="42">
        <f ca="1">VLOOKUP($A260,Mitglieder!$D$24:$BA$323,C$303)</f>
        <v>1.0299999999999967</v>
      </c>
      <c r="D260" s="42"/>
      <c r="E260" s="42" t="str">
        <f ca="1">IF($G260="","",VLOOKUP($A260,Mitglieder!$D$24:$BG$323,E$303))</f>
        <v/>
      </c>
      <c r="F260" s="54" t="str">
        <f ca="1">IF(OR(VLOOKUP($A260,Mitglieder!$D$24:$BG$323,F$303)="",$G260=""),"",VLOOKUP($A260,Mitglieder!$D$24:$BG$323,F$303))</f>
        <v/>
      </c>
      <c r="G260" s="72" t="str">
        <f ca="1">IF(C260/ROUND(C260,0)=1,VLOOKUP($A260,Mitglieder!$D$24:$BA$323,G$303),"")</f>
        <v/>
      </c>
      <c r="H260" s="42" t="str">
        <f ca="1">IF($G260="","",VLOOKUP($A260,Mitglieder!$D$24:$BG$323,H$303))</f>
        <v/>
      </c>
      <c r="I260" s="54" t="str">
        <f ca="1">IF(OR(VLOOKUP($A260,Mitglieder!$D$24:$BG$323,I$303)="",$G260=""),"",VLOOKUP($A260,Mitglieder!$D$24:$BG$323,I$303))</f>
        <v/>
      </c>
      <c r="J260" s="42" t="str">
        <f ca="1">IF($G260="","",VLOOKUP($A260,Mitglieder!$D$24:$BG$323,J$303))</f>
        <v/>
      </c>
      <c r="K260" s="54" t="str">
        <f ca="1">IF(OR(VLOOKUP($A260,Mitglieder!$D$24:$BG$323,K$303)="",$G260=""),"",VLOOKUP($A260,Mitglieder!$D$24:$BG$323,K$303))</f>
        <v/>
      </c>
      <c r="L260" s="42" t="str">
        <f ca="1">IF($G260="","",VLOOKUP($A260,Mitglieder!$D$24:$BG$323,L$303))</f>
        <v/>
      </c>
      <c r="M260" s="42" t="str">
        <f ca="1">IF($G260="","",VLOOKUP($A260,Mitglieder!$D$24:$BG$323,M$303))</f>
        <v/>
      </c>
      <c r="N260" s="42" t="str">
        <f ca="1">IF($G260="","",VLOOKUP($A260,Mitglieder!$D$24:$BG$323,N$303))</f>
        <v/>
      </c>
      <c r="O260" s="42" t="str">
        <f ca="1">IF($G260="","",VLOOKUP($A260,Mitglieder!$D$24:$BG$323,O$303))</f>
        <v/>
      </c>
      <c r="P260" s="42" t="str">
        <f ca="1">IF($G260="","",VLOOKUP($A260,Mitglieder!$D$24:$BG$323,P$303))</f>
        <v/>
      </c>
      <c r="Q260" s="42" t="str">
        <f ca="1">IF($G260="","",VLOOKUP($A260,Mitglieder!$D$24:$BG$323,Q$303))</f>
        <v/>
      </c>
      <c r="R260" s="54" t="str">
        <f ca="1">IF(OR(VLOOKUP($A260,Mitglieder!$D$24:$BG$323,R$303)="",$G260=""),"",VLOOKUP($A260,Mitglieder!$D$24:$BG$323,R$303))</f>
        <v/>
      </c>
      <c r="S260" s="43" t="str">
        <f ca="1">IF($G260="","",TEXT(VLOOKUP($A260,Mitglieder!$D$24:$BG$323,S$303),"TT.MM.JJJJ"))</f>
        <v/>
      </c>
      <c r="T260" s="43" t="str">
        <f ca="1">IF($G260="","",TEXT(VLOOKUP($A260,Mitglieder!$D$24:$BG$323,T$303),"TT.MM.JJJJ"))</f>
        <v/>
      </c>
      <c r="U260" s="43" t="str">
        <f ca="1">IF($G260="","",TEXT(VLOOKUP($A260,Mitglieder!$D$24:$BG$323,U$303),"TT.MM.JJJJ"))</f>
        <v/>
      </c>
      <c r="V260" s="54" t="str">
        <f ca="1">IF(OR(VLOOKUP($A260,Mitglieder!$D$24:$BG$323,V$303)="",$G260=""),"",VLOOKUP($A260,Mitglieder!$D$24:$BG$323,V$303))</f>
        <v/>
      </c>
      <c r="W260" s="54" t="str">
        <f ca="1">IF(OR(VLOOKUP($A260,Mitglieder!$D$24:$BG$323,W$303)="",$G260=""),"",VLOOKUP($A260,Mitglieder!$D$24:$BG$323,W$303))</f>
        <v/>
      </c>
      <c r="X260" s="54" t="str">
        <f ca="1">IF(OR(VLOOKUP($A260,Mitglieder!$D$24:$BG$323,X$303)="",$G260=""),"",VLOOKUP($A260,Mitglieder!$D$24:$BG$323,X$303))</f>
        <v/>
      </c>
      <c r="Y260" s="54" t="str">
        <f ca="1">IF(OR(VLOOKUP($A260,Mitglieder!$D$24:$BG$323,Y$303)="",$G260=""),"",VLOOKUP($A260,Mitglieder!$D$24:$BG$323,Y$303))</f>
        <v/>
      </c>
      <c r="Z260" s="54" t="str">
        <f ca="1">IF(OR(VLOOKUP($A260,Mitglieder!$D$24:$BG$323,Z$303)="",$G260=""),"",VLOOKUP($A260,Mitglieder!$D$24:$BG$323,Z$303))</f>
        <v/>
      </c>
      <c r="AA260" s="54" t="str">
        <f ca="1">IF(OR(VLOOKUP($A260,Mitglieder!$D$24:$BG$323,AA$303)="",$G260=""),"",VLOOKUP($A260,Mitglieder!$D$24:$BG$323,AA$303))</f>
        <v/>
      </c>
      <c r="AB260" s="54" t="str">
        <f ca="1">IF(OR(VLOOKUP($A260,Mitglieder!$D$24:$BG$323,AB$303)="",$G260=""),"",VLOOKUP($A260,Mitglieder!$D$24:$BG$323,AB$303))</f>
        <v/>
      </c>
      <c r="AC260" s="54" t="str">
        <f ca="1">IF(OR(VLOOKUP($A260,Mitglieder!$D$24:$BG$323,AC$303)="",$G260=""),"",VLOOKUP($A260,Mitglieder!$D$24:$BG$323,AC$303))</f>
        <v/>
      </c>
      <c r="AD260" s="54" t="str">
        <f ca="1">IF(OR(VLOOKUP($A260,Mitglieder!$D$24:$BG$323,AD$303)="",$G260=""),"",VLOOKUP($A260,Mitglieder!$D$24:$BG$323,AD$303))</f>
        <v/>
      </c>
      <c r="AE260" s="54" t="str">
        <f ca="1">IF(OR(VLOOKUP($A260,Mitglieder!$D$24:$BG$323,AE$303)="",$G260=""),"",VLOOKUP($A260,Mitglieder!$D$24:$BG$323,AE$303))</f>
        <v/>
      </c>
      <c r="AF260" s="54" t="str">
        <f ca="1">IF(OR(VLOOKUP($A260,Mitglieder!$D$24:$BG$323,AF$303)="",$G260=""),"",VLOOKUP($A260,Mitglieder!$D$24:$BG$323,AF$303))</f>
        <v/>
      </c>
      <c r="AG260" s="54" t="str">
        <f ca="1">IF(OR(VLOOKUP($A260,Mitglieder!$D$24:$BG$323,AG$303)="",$G260=""),"",VLOOKUP($A260,Mitglieder!$D$24:$BG$323,AG$303))</f>
        <v/>
      </c>
      <c r="AH260" s="54" t="str">
        <f ca="1">IF(OR(VLOOKUP($A260,Mitglieder!$D$24:$BG$323,AH$303)="",$G260=""),"",VLOOKUP($A260,Mitglieder!$D$24:$BG$323,AH$303))</f>
        <v/>
      </c>
      <c r="AI260" s="54" t="str">
        <f ca="1">IF(OR(VLOOKUP($A260,Mitglieder!$D$24:$BG$323,AI$303)="",$G260=""),"",VLOOKUP($A260,Mitglieder!$D$24:$BG$323,AI$303))</f>
        <v/>
      </c>
      <c r="AJ260" s="54" t="str">
        <f ca="1">IF(OR(VLOOKUP($A260,Mitglieder!$D$24:$BG$323,AJ$303)="",$G260=""),"",VLOOKUP($A260,Mitglieder!$D$24:$BG$323,AJ$303))</f>
        <v/>
      </c>
      <c r="AK260" s="54" t="str">
        <f ca="1">IF(OR(VLOOKUP($A260,Mitglieder!$D$24:$BG$323,AK$303)="",$G260=""),"",VLOOKUP($A260,Mitglieder!$D$24:$BG$323,AK$303))</f>
        <v/>
      </c>
      <c r="AL260" s="54" t="str">
        <f ca="1">IF(OR(VLOOKUP($A260,Mitglieder!$D$24:$BG$323,AL$303)="",$G260=""),"",VLOOKUP($A260,Mitglieder!$D$24:$BG$323,AL$303))</f>
        <v/>
      </c>
      <c r="AM260" s="42" t="str">
        <f ca="1">IF($G260="","",VLOOKUP($A260,Mitglieder!$D$24:$BG$323,AM$303))</f>
        <v/>
      </c>
      <c r="AN260" s="54" t="str">
        <f ca="1">IF(OR(VLOOKUP($A260,Mitglieder!$D$24:$BG$323,AN$303)="",$G260=""),"",VLOOKUP($A260,Mitglieder!$D$24:$BG$323,AN$303))</f>
        <v/>
      </c>
      <c r="AO260" s="43" t="str">
        <f ca="1">IF($G260="","",TEXT(VLOOKUP($A260,Mitglieder!$D$24:$BG$323,AO$303),"TT.MM.JJJJ"))</f>
        <v/>
      </c>
      <c r="AP260" s="42" t="str">
        <f ca="1">IF($G260="","",VLOOKUP($A260,Mitglieder!$D$24:$BG$323,AP$303))</f>
        <v/>
      </c>
      <c r="AQ260" s="45" t="str">
        <f ca="1">IF($G260="","",TEXT(VLOOKUP($A260,Mitglieder!$D$24:$BG$323,AQ$303),"0.00"))</f>
        <v/>
      </c>
      <c r="AR260" s="54" t="str">
        <f ca="1">IF(OR(VLOOKUP($A260,Mitglieder!$D$24:$BG$323,AR$303)="",$G260=""),"",VLOOKUP($A260,Mitglieder!$D$24:$BG$323,AR$303))</f>
        <v/>
      </c>
      <c r="AS260" s="45" t="str">
        <f ca="1">IF($G260="","",TEXT(VLOOKUP($A260,Mitglieder!$D$24:$BG$323,AS$303),"0.00"))</f>
        <v/>
      </c>
      <c r="AT260" s="54" t="str">
        <f ca="1">IF(OR(VLOOKUP($A260,Mitglieder!$D$24:$BG$323,AT$303)="",$G260=""),"",VLOOKUP($A260,Mitglieder!$D$24:$BG$323,AT$303))</f>
        <v/>
      </c>
      <c r="AU260" s="45" t="str">
        <f ca="1">IF($G260="","",TEXT(VLOOKUP($A260,Mitglieder!$D$24:$BG$323,AU$303),"0.00"))</f>
        <v/>
      </c>
      <c r="AV260" s="45" t="str">
        <f ca="1">IF($G260="","",TEXT(VLOOKUP($A260,Mitglieder!$D$24:$BG$323,AV$303),"0.00"))</f>
        <v/>
      </c>
      <c r="AW260" s="42" t="str">
        <f ca="1">IF($G260="","",VLOOKUP($A260,Mitglieder!$D$24:$BG$323,AW$303))</f>
        <v/>
      </c>
      <c r="AX260" s="54" t="str">
        <f ca="1">IF(OR(VLOOKUP($A260,Mitglieder!$D$24:$BG$323,AX$303)="",$G260=""),"",VLOOKUP($A260,Mitglieder!$D$24:$BG$323,AX$303))</f>
        <v/>
      </c>
      <c r="AY260" s="75" t="str">
        <f t="shared" ca="1" si="8"/>
        <v/>
      </c>
      <c r="AZ260" s="43" t="str">
        <f ca="1">IF($G260="","",TEXT(VLOOKUP($A260,Mitglieder!$C$24:$BG$323,AZ$303),"TT.MM.JJJJ"))</f>
        <v/>
      </c>
      <c r="BA260" s="43" t="str">
        <f ca="1">IF($G260="","",TEXT(VLOOKUP($A260,Mitglieder!$C$24:$BG$323,BA$303),"TT.MM.JJJJ"))</f>
        <v/>
      </c>
      <c r="BB260" s="43" t="str">
        <f ca="1">IF($G260="","",TEXT(VLOOKUP($A260,Mitglieder!$C$24:$BG$323,BB$303),"TT.MM.JJJJ"))</f>
        <v/>
      </c>
      <c r="BC260" s="43" t="str">
        <f ca="1">IF($G260="","",TEXT(VLOOKUP($A260,Mitglieder!$C$24:$BG$323,BC$303),"TT.MM.JJJJ"))</f>
        <v/>
      </c>
      <c r="BD260" s="75" t="str">
        <f t="shared" ca="1" si="9"/>
        <v/>
      </c>
      <c r="BE260" s="42" t="str">
        <f ca="1">IF($G260="","",VLOOKUP($A260,Mitglieder!$D$24:$BG$323,BE$303))</f>
        <v/>
      </c>
      <c r="BF260" s="42" t="str">
        <f ca="1">IF($G260="","",VLOOKUP($A260,Mitglieder!$D$24:$BG$323,BF$303))</f>
        <v/>
      </c>
      <c r="BH260" s="75" t="str">
        <f ca="1">IF(G260="","",AY260+'Details Verein'!$D$25)</f>
        <v/>
      </c>
    </row>
    <row r="261" spans="1:60" x14ac:dyDescent="0.35">
      <c r="A261" s="42">
        <v>261</v>
      </c>
      <c r="B261" s="42"/>
      <c r="C261" s="42">
        <f ca="1">VLOOKUP($A261,Mitglieder!$D$24:$BA$323,C$303)</f>
        <v>1.0299999999999967</v>
      </c>
      <c r="D261" s="42"/>
      <c r="E261" s="42" t="str">
        <f ca="1">IF($G261="","",VLOOKUP($A261,Mitglieder!$D$24:$BG$323,E$303))</f>
        <v/>
      </c>
      <c r="F261" s="54" t="str">
        <f ca="1">IF(OR(VLOOKUP($A261,Mitglieder!$D$24:$BG$323,F$303)="",$G261=""),"",VLOOKUP($A261,Mitglieder!$D$24:$BG$323,F$303))</f>
        <v/>
      </c>
      <c r="G261" s="72" t="str">
        <f ca="1">IF(C261/ROUND(C261,0)=1,VLOOKUP($A261,Mitglieder!$D$24:$BA$323,G$303),"")</f>
        <v/>
      </c>
      <c r="H261" s="42" t="str">
        <f ca="1">IF($G261="","",VLOOKUP($A261,Mitglieder!$D$24:$BG$323,H$303))</f>
        <v/>
      </c>
      <c r="I261" s="54" t="str">
        <f ca="1">IF(OR(VLOOKUP($A261,Mitglieder!$D$24:$BG$323,I$303)="",$G261=""),"",VLOOKUP($A261,Mitglieder!$D$24:$BG$323,I$303))</f>
        <v/>
      </c>
      <c r="J261" s="42" t="str">
        <f ca="1">IF($G261="","",VLOOKUP($A261,Mitglieder!$D$24:$BG$323,J$303))</f>
        <v/>
      </c>
      <c r="K261" s="54" t="str">
        <f ca="1">IF(OR(VLOOKUP($A261,Mitglieder!$D$24:$BG$323,K$303)="",$G261=""),"",VLOOKUP($A261,Mitglieder!$D$24:$BG$323,K$303))</f>
        <v/>
      </c>
      <c r="L261" s="42" t="str">
        <f ca="1">IF($G261="","",VLOOKUP($A261,Mitglieder!$D$24:$BG$323,L$303))</f>
        <v/>
      </c>
      <c r="M261" s="42" t="str">
        <f ca="1">IF($G261="","",VLOOKUP($A261,Mitglieder!$D$24:$BG$323,M$303))</f>
        <v/>
      </c>
      <c r="N261" s="42" t="str">
        <f ca="1">IF($G261="","",VLOOKUP($A261,Mitglieder!$D$24:$BG$323,N$303))</f>
        <v/>
      </c>
      <c r="O261" s="42" t="str">
        <f ca="1">IF($G261="","",VLOOKUP($A261,Mitglieder!$D$24:$BG$323,O$303))</f>
        <v/>
      </c>
      <c r="P261" s="42" t="str">
        <f ca="1">IF($G261="","",VLOOKUP($A261,Mitglieder!$D$24:$BG$323,P$303))</f>
        <v/>
      </c>
      <c r="Q261" s="42" t="str">
        <f ca="1">IF($G261="","",VLOOKUP($A261,Mitglieder!$D$24:$BG$323,Q$303))</f>
        <v/>
      </c>
      <c r="R261" s="54" t="str">
        <f ca="1">IF(OR(VLOOKUP($A261,Mitglieder!$D$24:$BG$323,R$303)="",$G261=""),"",VLOOKUP($A261,Mitglieder!$D$24:$BG$323,R$303))</f>
        <v/>
      </c>
      <c r="S261" s="43" t="str">
        <f ca="1">IF($G261="","",TEXT(VLOOKUP($A261,Mitglieder!$D$24:$BG$323,S$303),"TT.MM.JJJJ"))</f>
        <v/>
      </c>
      <c r="T261" s="43" t="str">
        <f ca="1">IF($G261="","",TEXT(VLOOKUP($A261,Mitglieder!$D$24:$BG$323,T$303),"TT.MM.JJJJ"))</f>
        <v/>
      </c>
      <c r="U261" s="43" t="str">
        <f ca="1">IF($G261="","",TEXT(VLOOKUP($A261,Mitglieder!$D$24:$BG$323,U$303),"TT.MM.JJJJ"))</f>
        <v/>
      </c>
      <c r="V261" s="54" t="str">
        <f ca="1">IF(OR(VLOOKUP($A261,Mitglieder!$D$24:$BG$323,V$303)="",$G261=""),"",VLOOKUP($A261,Mitglieder!$D$24:$BG$323,V$303))</f>
        <v/>
      </c>
      <c r="W261" s="54" t="str">
        <f ca="1">IF(OR(VLOOKUP($A261,Mitglieder!$D$24:$BG$323,W$303)="",$G261=""),"",VLOOKUP($A261,Mitglieder!$D$24:$BG$323,W$303))</f>
        <v/>
      </c>
      <c r="X261" s="54" t="str">
        <f ca="1">IF(OR(VLOOKUP($A261,Mitglieder!$D$24:$BG$323,X$303)="",$G261=""),"",VLOOKUP($A261,Mitglieder!$D$24:$BG$323,X$303))</f>
        <v/>
      </c>
      <c r="Y261" s="54" t="str">
        <f ca="1">IF(OR(VLOOKUP($A261,Mitglieder!$D$24:$BG$323,Y$303)="",$G261=""),"",VLOOKUP($A261,Mitglieder!$D$24:$BG$323,Y$303))</f>
        <v/>
      </c>
      <c r="Z261" s="54" t="str">
        <f ca="1">IF(OR(VLOOKUP($A261,Mitglieder!$D$24:$BG$323,Z$303)="",$G261=""),"",VLOOKUP($A261,Mitglieder!$D$24:$BG$323,Z$303))</f>
        <v/>
      </c>
      <c r="AA261" s="54" t="str">
        <f ca="1">IF(OR(VLOOKUP($A261,Mitglieder!$D$24:$BG$323,AA$303)="",$G261=""),"",VLOOKUP($A261,Mitglieder!$D$24:$BG$323,AA$303))</f>
        <v/>
      </c>
      <c r="AB261" s="54" t="str">
        <f ca="1">IF(OR(VLOOKUP($A261,Mitglieder!$D$24:$BG$323,AB$303)="",$G261=""),"",VLOOKUP($A261,Mitglieder!$D$24:$BG$323,AB$303))</f>
        <v/>
      </c>
      <c r="AC261" s="54" t="str">
        <f ca="1">IF(OR(VLOOKUP($A261,Mitglieder!$D$24:$BG$323,AC$303)="",$G261=""),"",VLOOKUP($A261,Mitglieder!$D$24:$BG$323,AC$303))</f>
        <v/>
      </c>
      <c r="AD261" s="54" t="str">
        <f ca="1">IF(OR(VLOOKUP($A261,Mitglieder!$D$24:$BG$323,AD$303)="",$G261=""),"",VLOOKUP($A261,Mitglieder!$D$24:$BG$323,AD$303))</f>
        <v/>
      </c>
      <c r="AE261" s="54" t="str">
        <f ca="1">IF(OR(VLOOKUP($A261,Mitglieder!$D$24:$BG$323,AE$303)="",$G261=""),"",VLOOKUP($A261,Mitglieder!$D$24:$BG$323,AE$303))</f>
        <v/>
      </c>
      <c r="AF261" s="54" t="str">
        <f ca="1">IF(OR(VLOOKUP($A261,Mitglieder!$D$24:$BG$323,AF$303)="",$G261=""),"",VLOOKUP($A261,Mitglieder!$D$24:$BG$323,AF$303))</f>
        <v/>
      </c>
      <c r="AG261" s="54" t="str">
        <f ca="1">IF(OR(VLOOKUP($A261,Mitglieder!$D$24:$BG$323,AG$303)="",$G261=""),"",VLOOKUP($A261,Mitglieder!$D$24:$BG$323,AG$303))</f>
        <v/>
      </c>
      <c r="AH261" s="54" t="str">
        <f ca="1">IF(OR(VLOOKUP($A261,Mitglieder!$D$24:$BG$323,AH$303)="",$G261=""),"",VLOOKUP($A261,Mitglieder!$D$24:$BG$323,AH$303))</f>
        <v/>
      </c>
      <c r="AI261" s="54" t="str">
        <f ca="1">IF(OR(VLOOKUP($A261,Mitglieder!$D$24:$BG$323,AI$303)="",$G261=""),"",VLOOKUP($A261,Mitglieder!$D$24:$BG$323,AI$303))</f>
        <v/>
      </c>
      <c r="AJ261" s="54" t="str">
        <f ca="1">IF(OR(VLOOKUP($A261,Mitglieder!$D$24:$BG$323,AJ$303)="",$G261=""),"",VLOOKUP($A261,Mitglieder!$D$24:$BG$323,AJ$303))</f>
        <v/>
      </c>
      <c r="AK261" s="54" t="str">
        <f ca="1">IF(OR(VLOOKUP($A261,Mitglieder!$D$24:$BG$323,AK$303)="",$G261=""),"",VLOOKUP($A261,Mitglieder!$D$24:$BG$323,AK$303))</f>
        <v/>
      </c>
      <c r="AL261" s="54" t="str">
        <f ca="1">IF(OR(VLOOKUP($A261,Mitglieder!$D$24:$BG$323,AL$303)="",$G261=""),"",VLOOKUP($A261,Mitglieder!$D$24:$BG$323,AL$303))</f>
        <v/>
      </c>
      <c r="AM261" s="42" t="str">
        <f ca="1">IF($G261="","",VLOOKUP($A261,Mitglieder!$D$24:$BG$323,AM$303))</f>
        <v/>
      </c>
      <c r="AN261" s="54" t="str">
        <f ca="1">IF(OR(VLOOKUP($A261,Mitglieder!$D$24:$BG$323,AN$303)="",$G261=""),"",VLOOKUP($A261,Mitglieder!$D$24:$BG$323,AN$303))</f>
        <v/>
      </c>
      <c r="AO261" s="43" t="str">
        <f ca="1">IF($G261="","",TEXT(VLOOKUP($A261,Mitglieder!$D$24:$BG$323,AO$303),"TT.MM.JJJJ"))</f>
        <v/>
      </c>
      <c r="AP261" s="42" t="str">
        <f ca="1">IF($G261="","",VLOOKUP($A261,Mitglieder!$D$24:$BG$323,AP$303))</f>
        <v/>
      </c>
      <c r="AQ261" s="45" t="str">
        <f ca="1">IF($G261="","",TEXT(VLOOKUP($A261,Mitglieder!$D$24:$BG$323,AQ$303),"0.00"))</f>
        <v/>
      </c>
      <c r="AR261" s="54" t="str">
        <f ca="1">IF(OR(VLOOKUP($A261,Mitglieder!$D$24:$BG$323,AR$303)="",$G261=""),"",VLOOKUP($A261,Mitglieder!$D$24:$BG$323,AR$303))</f>
        <v/>
      </c>
      <c r="AS261" s="45" t="str">
        <f ca="1">IF($G261="","",TEXT(VLOOKUP($A261,Mitglieder!$D$24:$BG$323,AS$303),"0.00"))</f>
        <v/>
      </c>
      <c r="AT261" s="54" t="str">
        <f ca="1">IF(OR(VLOOKUP($A261,Mitglieder!$D$24:$BG$323,AT$303)="",$G261=""),"",VLOOKUP($A261,Mitglieder!$D$24:$BG$323,AT$303))</f>
        <v/>
      </c>
      <c r="AU261" s="45" t="str">
        <f ca="1">IF($G261="","",TEXT(VLOOKUP($A261,Mitglieder!$D$24:$BG$323,AU$303),"0.00"))</f>
        <v/>
      </c>
      <c r="AV261" s="45" t="str">
        <f ca="1">IF($G261="","",TEXT(VLOOKUP($A261,Mitglieder!$D$24:$BG$323,AV$303),"0.00"))</f>
        <v/>
      </c>
      <c r="AW261" s="42" t="str">
        <f ca="1">IF($G261="","",VLOOKUP($A261,Mitglieder!$D$24:$BG$323,AW$303))</f>
        <v/>
      </c>
      <c r="AX261" s="54" t="str">
        <f ca="1">IF(OR(VLOOKUP($A261,Mitglieder!$D$24:$BG$323,AX$303)="",$G261=""),"",VLOOKUP($A261,Mitglieder!$D$24:$BG$323,AX$303))</f>
        <v/>
      </c>
      <c r="AY261" s="75" t="str">
        <f t="shared" ca="1" si="8"/>
        <v/>
      </c>
      <c r="AZ261" s="43" t="str">
        <f ca="1">IF($G261="","",TEXT(VLOOKUP($A261,Mitglieder!$C$24:$BG$323,AZ$303),"TT.MM.JJJJ"))</f>
        <v/>
      </c>
      <c r="BA261" s="43" t="str">
        <f ca="1">IF($G261="","",TEXT(VLOOKUP($A261,Mitglieder!$C$24:$BG$323,BA$303),"TT.MM.JJJJ"))</f>
        <v/>
      </c>
      <c r="BB261" s="43" t="str">
        <f ca="1">IF($G261="","",TEXT(VLOOKUP($A261,Mitglieder!$C$24:$BG$323,BB$303),"TT.MM.JJJJ"))</f>
        <v/>
      </c>
      <c r="BC261" s="43" t="str">
        <f ca="1">IF($G261="","",TEXT(VLOOKUP($A261,Mitglieder!$C$24:$BG$323,BC$303),"TT.MM.JJJJ"))</f>
        <v/>
      </c>
      <c r="BD261" s="75" t="str">
        <f t="shared" ca="1" si="9"/>
        <v/>
      </c>
      <c r="BE261" s="42" t="str">
        <f ca="1">IF($G261="","",VLOOKUP($A261,Mitglieder!$D$24:$BG$323,BE$303))</f>
        <v/>
      </c>
      <c r="BF261" s="42" t="str">
        <f ca="1">IF($G261="","",VLOOKUP($A261,Mitglieder!$D$24:$BG$323,BF$303))</f>
        <v/>
      </c>
      <c r="BH261" s="75" t="str">
        <f ca="1">IF(G261="","",AY261+'Details Verein'!$D$25)</f>
        <v/>
      </c>
    </row>
    <row r="262" spans="1:60" x14ac:dyDescent="0.35">
      <c r="A262" s="42">
        <v>262</v>
      </c>
      <c r="B262" s="42"/>
      <c r="C262" s="42">
        <f ca="1">VLOOKUP($A262,Mitglieder!$D$24:$BA$323,C$303)</f>
        <v>1.0299999999999967</v>
      </c>
      <c r="D262" s="42"/>
      <c r="E262" s="42" t="str">
        <f ca="1">IF($G262="","",VLOOKUP($A262,Mitglieder!$D$24:$BG$323,E$303))</f>
        <v/>
      </c>
      <c r="F262" s="54" t="str">
        <f ca="1">IF(OR(VLOOKUP($A262,Mitglieder!$D$24:$BG$323,F$303)="",$G262=""),"",VLOOKUP($A262,Mitglieder!$D$24:$BG$323,F$303))</f>
        <v/>
      </c>
      <c r="G262" s="72" t="str">
        <f ca="1">IF(C262/ROUND(C262,0)=1,VLOOKUP($A262,Mitglieder!$D$24:$BA$323,G$303),"")</f>
        <v/>
      </c>
      <c r="H262" s="42" t="str">
        <f ca="1">IF($G262="","",VLOOKUP($A262,Mitglieder!$D$24:$BG$323,H$303))</f>
        <v/>
      </c>
      <c r="I262" s="54" t="str">
        <f ca="1">IF(OR(VLOOKUP($A262,Mitglieder!$D$24:$BG$323,I$303)="",$G262=""),"",VLOOKUP($A262,Mitglieder!$D$24:$BG$323,I$303))</f>
        <v/>
      </c>
      <c r="J262" s="42" t="str">
        <f ca="1">IF($G262="","",VLOOKUP($A262,Mitglieder!$D$24:$BG$323,J$303))</f>
        <v/>
      </c>
      <c r="K262" s="54" t="str">
        <f ca="1">IF(OR(VLOOKUP($A262,Mitglieder!$D$24:$BG$323,K$303)="",$G262=""),"",VLOOKUP($A262,Mitglieder!$D$24:$BG$323,K$303))</f>
        <v/>
      </c>
      <c r="L262" s="42" t="str">
        <f ca="1">IF($G262="","",VLOOKUP($A262,Mitglieder!$D$24:$BG$323,L$303))</f>
        <v/>
      </c>
      <c r="M262" s="42" t="str">
        <f ca="1">IF($G262="","",VLOOKUP($A262,Mitglieder!$D$24:$BG$323,M$303))</f>
        <v/>
      </c>
      <c r="N262" s="42" t="str">
        <f ca="1">IF($G262="","",VLOOKUP($A262,Mitglieder!$D$24:$BG$323,N$303))</f>
        <v/>
      </c>
      <c r="O262" s="42" t="str">
        <f ca="1">IF($G262="","",VLOOKUP($A262,Mitglieder!$D$24:$BG$323,O$303))</f>
        <v/>
      </c>
      <c r="P262" s="42" t="str">
        <f ca="1">IF($G262="","",VLOOKUP($A262,Mitglieder!$D$24:$BG$323,P$303))</f>
        <v/>
      </c>
      <c r="Q262" s="42" t="str">
        <f ca="1">IF($G262="","",VLOOKUP($A262,Mitglieder!$D$24:$BG$323,Q$303))</f>
        <v/>
      </c>
      <c r="R262" s="54" t="str">
        <f ca="1">IF(OR(VLOOKUP($A262,Mitglieder!$D$24:$BG$323,R$303)="",$G262=""),"",VLOOKUP($A262,Mitglieder!$D$24:$BG$323,R$303))</f>
        <v/>
      </c>
      <c r="S262" s="43" t="str">
        <f ca="1">IF($G262="","",TEXT(VLOOKUP($A262,Mitglieder!$D$24:$BG$323,S$303),"TT.MM.JJJJ"))</f>
        <v/>
      </c>
      <c r="T262" s="43" t="str">
        <f ca="1">IF($G262="","",TEXT(VLOOKUP($A262,Mitglieder!$D$24:$BG$323,T$303),"TT.MM.JJJJ"))</f>
        <v/>
      </c>
      <c r="U262" s="43" t="str">
        <f ca="1">IF($G262="","",TEXT(VLOOKUP($A262,Mitglieder!$D$24:$BG$323,U$303),"TT.MM.JJJJ"))</f>
        <v/>
      </c>
      <c r="V262" s="54" t="str">
        <f ca="1">IF(OR(VLOOKUP($A262,Mitglieder!$D$24:$BG$323,V$303)="",$G262=""),"",VLOOKUP($A262,Mitglieder!$D$24:$BG$323,V$303))</f>
        <v/>
      </c>
      <c r="W262" s="54" t="str">
        <f ca="1">IF(OR(VLOOKUP($A262,Mitglieder!$D$24:$BG$323,W$303)="",$G262=""),"",VLOOKUP($A262,Mitglieder!$D$24:$BG$323,W$303))</f>
        <v/>
      </c>
      <c r="X262" s="54" t="str">
        <f ca="1">IF(OR(VLOOKUP($A262,Mitglieder!$D$24:$BG$323,X$303)="",$G262=""),"",VLOOKUP($A262,Mitglieder!$D$24:$BG$323,X$303))</f>
        <v/>
      </c>
      <c r="Y262" s="54" t="str">
        <f ca="1">IF(OR(VLOOKUP($A262,Mitglieder!$D$24:$BG$323,Y$303)="",$G262=""),"",VLOOKUP($A262,Mitglieder!$D$24:$BG$323,Y$303))</f>
        <v/>
      </c>
      <c r="Z262" s="54" t="str">
        <f ca="1">IF(OR(VLOOKUP($A262,Mitglieder!$D$24:$BG$323,Z$303)="",$G262=""),"",VLOOKUP($A262,Mitglieder!$D$24:$BG$323,Z$303))</f>
        <v/>
      </c>
      <c r="AA262" s="54" t="str">
        <f ca="1">IF(OR(VLOOKUP($A262,Mitglieder!$D$24:$BG$323,AA$303)="",$G262=""),"",VLOOKUP($A262,Mitglieder!$D$24:$BG$323,AA$303))</f>
        <v/>
      </c>
      <c r="AB262" s="54" t="str">
        <f ca="1">IF(OR(VLOOKUP($A262,Mitglieder!$D$24:$BG$323,AB$303)="",$G262=""),"",VLOOKUP($A262,Mitglieder!$D$24:$BG$323,AB$303))</f>
        <v/>
      </c>
      <c r="AC262" s="54" t="str">
        <f ca="1">IF(OR(VLOOKUP($A262,Mitglieder!$D$24:$BG$323,AC$303)="",$G262=""),"",VLOOKUP($A262,Mitglieder!$D$24:$BG$323,AC$303))</f>
        <v/>
      </c>
      <c r="AD262" s="54" t="str">
        <f ca="1">IF(OR(VLOOKUP($A262,Mitglieder!$D$24:$BG$323,AD$303)="",$G262=""),"",VLOOKUP($A262,Mitglieder!$D$24:$BG$323,AD$303))</f>
        <v/>
      </c>
      <c r="AE262" s="54" t="str">
        <f ca="1">IF(OR(VLOOKUP($A262,Mitglieder!$D$24:$BG$323,AE$303)="",$G262=""),"",VLOOKUP($A262,Mitglieder!$D$24:$BG$323,AE$303))</f>
        <v/>
      </c>
      <c r="AF262" s="54" t="str">
        <f ca="1">IF(OR(VLOOKUP($A262,Mitglieder!$D$24:$BG$323,AF$303)="",$G262=""),"",VLOOKUP($A262,Mitglieder!$D$24:$BG$323,AF$303))</f>
        <v/>
      </c>
      <c r="AG262" s="54" t="str">
        <f ca="1">IF(OR(VLOOKUP($A262,Mitglieder!$D$24:$BG$323,AG$303)="",$G262=""),"",VLOOKUP($A262,Mitglieder!$D$24:$BG$323,AG$303))</f>
        <v/>
      </c>
      <c r="AH262" s="54" t="str">
        <f ca="1">IF(OR(VLOOKUP($A262,Mitglieder!$D$24:$BG$323,AH$303)="",$G262=""),"",VLOOKUP($A262,Mitglieder!$D$24:$BG$323,AH$303))</f>
        <v/>
      </c>
      <c r="AI262" s="54" t="str">
        <f ca="1">IF(OR(VLOOKUP($A262,Mitglieder!$D$24:$BG$323,AI$303)="",$G262=""),"",VLOOKUP($A262,Mitglieder!$D$24:$BG$323,AI$303))</f>
        <v/>
      </c>
      <c r="AJ262" s="54" t="str">
        <f ca="1">IF(OR(VLOOKUP($A262,Mitglieder!$D$24:$BG$323,AJ$303)="",$G262=""),"",VLOOKUP($A262,Mitglieder!$D$24:$BG$323,AJ$303))</f>
        <v/>
      </c>
      <c r="AK262" s="54" t="str">
        <f ca="1">IF(OR(VLOOKUP($A262,Mitglieder!$D$24:$BG$323,AK$303)="",$G262=""),"",VLOOKUP($A262,Mitglieder!$D$24:$BG$323,AK$303))</f>
        <v/>
      </c>
      <c r="AL262" s="54" t="str">
        <f ca="1">IF(OR(VLOOKUP($A262,Mitglieder!$D$24:$BG$323,AL$303)="",$G262=""),"",VLOOKUP($A262,Mitglieder!$D$24:$BG$323,AL$303))</f>
        <v/>
      </c>
      <c r="AM262" s="42" t="str">
        <f ca="1">IF($G262="","",VLOOKUP($A262,Mitglieder!$D$24:$BG$323,AM$303))</f>
        <v/>
      </c>
      <c r="AN262" s="54" t="str">
        <f ca="1">IF(OR(VLOOKUP($A262,Mitglieder!$D$24:$BG$323,AN$303)="",$G262=""),"",VLOOKUP($A262,Mitglieder!$D$24:$BG$323,AN$303))</f>
        <v/>
      </c>
      <c r="AO262" s="43" t="str">
        <f ca="1">IF($G262="","",TEXT(VLOOKUP($A262,Mitglieder!$D$24:$BG$323,AO$303),"TT.MM.JJJJ"))</f>
        <v/>
      </c>
      <c r="AP262" s="42" t="str">
        <f ca="1">IF($G262="","",VLOOKUP($A262,Mitglieder!$D$24:$BG$323,AP$303))</f>
        <v/>
      </c>
      <c r="AQ262" s="45" t="str">
        <f ca="1">IF($G262="","",TEXT(VLOOKUP($A262,Mitglieder!$D$24:$BG$323,AQ$303),"0.00"))</f>
        <v/>
      </c>
      <c r="AR262" s="54" t="str">
        <f ca="1">IF(OR(VLOOKUP($A262,Mitglieder!$D$24:$BG$323,AR$303)="",$G262=""),"",VLOOKUP($A262,Mitglieder!$D$24:$BG$323,AR$303))</f>
        <v/>
      </c>
      <c r="AS262" s="45" t="str">
        <f ca="1">IF($G262="","",TEXT(VLOOKUP($A262,Mitglieder!$D$24:$BG$323,AS$303),"0.00"))</f>
        <v/>
      </c>
      <c r="AT262" s="54" t="str">
        <f ca="1">IF(OR(VLOOKUP($A262,Mitglieder!$D$24:$BG$323,AT$303)="",$G262=""),"",VLOOKUP($A262,Mitglieder!$D$24:$BG$323,AT$303))</f>
        <v/>
      </c>
      <c r="AU262" s="45" t="str">
        <f ca="1">IF($G262="","",TEXT(VLOOKUP($A262,Mitglieder!$D$24:$BG$323,AU$303),"0.00"))</f>
        <v/>
      </c>
      <c r="AV262" s="45" t="str">
        <f ca="1">IF($G262="","",TEXT(VLOOKUP($A262,Mitglieder!$D$24:$BG$323,AV$303),"0.00"))</f>
        <v/>
      </c>
      <c r="AW262" s="42" t="str">
        <f ca="1">IF($G262="","",VLOOKUP($A262,Mitglieder!$D$24:$BG$323,AW$303))</f>
        <v/>
      </c>
      <c r="AX262" s="54" t="str">
        <f ca="1">IF(OR(VLOOKUP($A262,Mitglieder!$D$24:$BG$323,AX$303)="",$G262=""),"",VLOOKUP($A262,Mitglieder!$D$24:$BG$323,AX$303))</f>
        <v/>
      </c>
      <c r="AY262" s="75" t="str">
        <f t="shared" ca="1" si="8"/>
        <v/>
      </c>
      <c r="AZ262" s="43" t="str">
        <f ca="1">IF($G262="","",TEXT(VLOOKUP($A262,Mitglieder!$C$24:$BG$323,AZ$303),"TT.MM.JJJJ"))</f>
        <v/>
      </c>
      <c r="BA262" s="43" t="str">
        <f ca="1">IF($G262="","",TEXT(VLOOKUP($A262,Mitglieder!$C$24:$BG$323,BA$303),"TT.MM.JJJJ"))</f>
        <v/>
      </c>
      <c r="BB262" s="43" t="str">
        <f ca="1">IF($G262="","",TEXT(VLOOKUP($A262,Mitglieder!$C$24:$BG$323,BB$303),"TT.MM.JJJJ"))</f>
        <v/>
      </c>
      <c r="BC262" s="43" t="str">
        <f ca="1">IF($G262="","",TEXT(VLOOKUP($A262,Mitglieder!$C$24:$BG$323,BC$303),"TT.MM.JJJJ"))</f>
        <v/>
      </c>
      <c r="BD262" s="75" t="str">
        <f t="shared" ca="1" si="9"/>
        <v/>
      </c>
      <c r="BE262" s="42" t="str">
        <f ca="1">IF($G262="","",VLOOKUP($A262,Mitglieder!$D$24:$BG$323,BE$303))</f>
        <v/>
      </c>
      <c r="BF262" s="42" t="str">
        <f ca="1">IF($G262="","",VLOOKUP($A262,Mitglieder!$D$24:$BG$323,BF$303))</f>
        <v/>
      </c>
      <c r="BH262" s="75" t="str">
        <f ca="1">IF(G262="","",AY262+'Details Verein'!$D$25)</f>
        <v/>
      </c>
    </row>
    <row r="263" spans="1:60" x14ac:dyDescent="0.35">
      <c r="A263" s="42">
        <v>263</v>
      </c>
      <c r="B263" s="42"/>
      <c r="C263" s="42">
        <f ca="1">VLOOKUP($A263,Mitglieder!$D$24:$BA$323,C$303)</f>
        <v>1.0299999999999967</v>
      </c>
      <c r="D263" s="42"/>
      <c r="E263" s="42" t="str">
        <f ca="1">IF($G263="","",VLOOKUP($A263,Mitglieder!$D$24:$BG$323,E$303))</f>
        <v/>
      </c>
      <c r="F263" s="54" t="str">
        <f ca="1">IF(OR(VLOOKUP($A263,Mitglieder!$D$24:$BG$323,F$303)="",$G263=""),"",VLOOKUP($A263,Mitglieder!$D$24:$BG$323,F$303))</f>
        <v/>
      </c>
      <c r="G263" s="72" t="str">
        <f ca="1">IF(C263/ROUND(C263,0)=1,VLOOKUP($A263,Mitglieder!$D$24:$BA$323,G$303),"")</f>
        <v/>
      </c>
      <c r="H263" s="42" t="str">
        <f ca="1">IF($G263="","",VLOOKUP($A263,Mitglieder!$D$24:$BG$323,H$303))</f>
        <v/>
      </c>
      <c r="I263" s="54" t="str">
        <f ca="1">IF(OR(VLOOKUP($A263,Mitglieder!$D$24:$BG$323,I$303)="",$G263=""),"",VLOOKUP($A263,Mitglieder!$D$24:$BG$323,I$303))</f>
        <v/>
      </c>
      <c r="J263" s="42" t="str">
        <f ca="1">IF($G263="","",VLOOKUP($A263,Mitglieder!$D$24:$BG$323,J$303))</f>
        <v/>
      </c>
      <c r="K263" s="54" t="str">
        <f ca="1">IF(OR(VLOOKUP($A263,Mitglieder!$D$24:$BG$323,K$303)="",$G263=""),"",VLOOKUP($A263,Mitglieder!$D$24:$BG$323,K$303))</f>
        <v/>
      </c>
      <c r="L263" s="42" t="str">
        <f ca="1">IF($G263="","",VLOOKUP($A263,Mitglieder!$D$24:$BG$323,L$303))</f>
        <v/>
      </c>
      <c r="M263" s="42" t="str">
        <f ca="1">IF($G263="","",VLOOKUP($A263,Mitglieder!$D$24:$BG$323,M$303))</f>
        <v/>
      </c>
      <c r="N263" s="42" t="str">
        <f ca="1">IF($G263="","",VLOOKUP($A263,Mitglieder!$D$24:$BG$323,N$303))</f>
        <v/>
      </c>
      <c r="O263" s="42" t="str">
        <f ca="1">IF($G263="","",VLOOKUP($A263,Mitglieder!$D$24:$BG$323,O$303))</f>
        <v/>
      </c>
      <c r="P263" s="42" t="str">
        <f ca="1">IF($G263="","",VLOOKUP($A263,Mitglieder!$D$24:$BG$323,P$303))</f>
        <v/>
      </c>
      <c r="Q263" s="42" t="str">
        <f ca="1">IF($G263="","",VLOOKUP($A263,Mitglieder!$D$24:$BG$323,Q$303))</f>
        <v/>
      </c>
      <c r="R263" s="54" t="str">
        <f ca="1">IF(OR(VLOOKUP($A263,Mitglieder!$D$24:$BG$323,R$303)="",$G263=""),"",VLOOKUP($A263,Mitglieder!$D$24:$BG$323,R$303))</f>
        <v/>
      </c>
      <c r="S263" s="43" t="str">
        <f ca="1">IF($G263="","",TEXT(VLOOKUP($A263,Mitglieder!$D$24:$BG$323,S$303),"TT.MM.JJJJ"))</f>
        <v/>
      </c>
      <c r="T263" s="43" t="str">
        <f ca="1">IF($G263="","",TEXT(VLOOKUP($A263,Mitglieder!$D$24:$BG$323,T$303),"TT.MM.JJJJ"))</f>
        <v/>
      </c>
      <c r="U263" s="43" t="str">
        <f ca="1">IF($G263="","",TEXT(VLOOKUP($A263,Mitglieder!$D$24:$BG$323,U$303),"TT.MM.JJJJ"))</f>
        <v/>
      </c>
      <c r="V263" s="54" t="str">
        <f ca="1">IF(OR(VLOOKUP($A263,Mitglieder!$D$24:$BG$323,V$303)="",$G263=""),"",VLOOKUP($A263,Mitglieder!$D$24:$BG$323,V$303))</f>
        <v/>
      </c>
      <c r="W263" s="54" t="str">
        <f ca="1">IF(OR(VLOOKUP($A263,Mitglieder!$D$24:$BG$323,W$303)="",$G263=""),"",VLOOKUP($A263,Mitglieder!$D$24:$BG$323,W$303))</f>
        <v/>
      </c>
      <c r="X263" s="54" t="str">
        <f ca="1">IF(OR(VLOOKUP($A263,Mitglieder!$D$24:$BG$323,X$303)="",$G263=""),"",VLOOKUP($A263,Mitglieder!$D$24:$BG$323,X$303))</f>
        <v/>
      </c>
      <c r="Y263" s="54" t="str">
        <f ca="1">IF(OR(VLOOKUP($A263,Mitglieder!$D$24:$BG$323,Y$303)="",$G263=""),"",VLOOKUP($A263,Mitglieder!$D$24:$BG$323,Y$303))</f>
        <v/>
      </c>
      <c r="Z263" s="54" t="str">
        <f ca="1">IF(OR(VLOOKUP($A263,Mitglieder!$D$24:$BG$323,Z$303)="",$G263=""),"",VLOOKUP($A263,Mitglieder!$D$24:$BG$323,Z$303))</f>
        <v/>
      </c>
      <c r="AA263" s="54" t="str">
        <f ca="1">IF(OR(VLOOKUP($A263,Mitglieder!$D$24:$BG$323,AA$303)="",$G263=""),"",VLOOKUP($A263,Mitglieder!$D$24:$BG$323,AA$303))</f>
        <v/>
      </c>
      <c r="AB263" s="54" t="str">
        <f ca="1">IF(OR(VLOOKUP($A263,Mitglieder!$D$24:$BG$323,AB$303)="",$G263=""),"",VLOOKUP($A263,Mitglieder!$D$24:$BG$323,AB$303))</f>
        <v/>
      </c>
      <c r="AC263" s="54" t="str">
        <f ca="1">IF(OR(VLOOKUP($A263,Mitglieder!$D$24:$BG$323,AC$303)="",$G263=""),"",VLOOKUP($A263,Mitglieder!$D$24:$BG$323,AC$303))</f>
        <v/>
      </c>
      <c r="AD263" s="54" t="str">
        <f ca="1">IF(OR(VLOOKUP($A263,Mitglieder!$D$24:$BG$323,AD$303)="",$G263=""),"",VLOOKUP($A263,Mitglieder!$D$24:$BG$323,AD$303))</f>
        <v/>
      </c>
      <c r="AE263" s="54" t="str">
        <f ca="1">IF(OR(VLOOKUP($A263,Mitglieder!$D$24:$BG$323,AE$303)="",$G263=""),"",VLOOKUP($A263,Mitglieder!$D$24:$BG$323,AE$303))</f>
        <v/>
      </c>
      <c r="AF263" s="54" t="str">
        <f ca="1">IF(OR(VLOOKUP($A263,Mitglieder!$D$24:$BG$323,AF$303)="",$G263=""),"",VLOOKUP($A263,Mitglieder!$D$24:$BG$323,AF$303))</f>
        <v/>
      </c>
      <c r="AG263" s="54" t="str">
        <f ca="1">IF(OR(VLOOKUP($A263,Mitglieder!$D$24:$BG$323,AG$303)="",$G263=""),"",VLOOKUP($A263,Mitglieder!$D$24:$BG$323,AG$303))</f>
        <v/>
      </c>
      <c r="AH263" s="54" t="str">
        <f ca="1">IF(OR(VLOOKUP($A263,Mitglieder!$D$24:$BG$323,AH$303)="",$G263=""),"",VLOOKUP($A263,Mitglieder!$D$24:$BG$323,AH$303))</f>
        <v/>
      </c>
      <c r="AI263" s="54" t="str">
        <f ca="1">IF(OR(VLOOKUP($A263,Mitglieder!$D$24:$BG$323,AI$303)="",$G263=""),"",VLOOKUP($A263,Mitglieder!$D$24:$BG$323,AI$303))</f>
        <v/>
      </c>
      <c r="AJ263" s="54" t="str">
        <f ca="1">IF(OR(VLOOKUP($A263,Mitglieder!$D$24:$BG$323,AJ$303)="",$G263=""),"",VLOOKUP($A263,Mitglieder!$D$24:$BG$323,AJ$303))</f>
        <v/>
      </c>
      <c r="AK263" s="54" t="str">
        <f ca="1">IF(OR(VLOOKUP($A263,Mitglieder!$D$24:$BG$323,AK$303)="",$G263=""),"",VLOOKUP($A263,Mitglieder!$D$24:$BG$323,AK$303))</f>
        <v/>
      </c>
      <c r="AL263" s="54" t="str">
        <f ca="1">IF(OR(VLOOKUP($A263,Mitglieder!$D$24:$BG$323,AL$303)="",$G263=""),"",VLOOKUP($A263,Mitglieder!$D$24:$BG$323,AL$303))</f>
        <v/>
      </c>
      <c r="AM263" s="42" t="str">
        <f ca="1">IF($G263="","",VLOOKUP($A263,Mitglieder!$D$24:$BG$323,AM$303))</f>
        <v/>
      </c>
      <c r="AN263" s="54" t="str">
        <f ca="1">IF(OR(VLOOKUP($A263,Mitglieder!$D$24:$BG$323,AN$303)="",$G263=""),"",VLOOKUP($A263,Mitglieder!$D$24:$BG$323,AN$303))</f>
        <v/>
      </c>
      <c r="AO263" s="43" t="str">
        <f ca="1">IF($G263="","",TEXT(VLOOKUP($A263,Mitglieder!$D$24:$BG$323,AO$303),"TT.MM.JJJJ"))</f>
        <v/>
      </c>
      <c r="AP263" s="42" t="str">
        <f ca="1">IF($G263="","",VLOOKUP($A263,Mitglieder!$D$24:$BG$323,AP$303))</f>
        <v/>
      </c>
      <c r="AQ263" s="45" t="str">
        <f ca="1">IF($G263="","",TEXT(VLOOKUP($A263,Mitglieder!$D$24:$BG$323,AQ$303),"0.00"))</f>
        <v/>
      </c>
      <c r="AR263" s="54" t="str">
        <f ca="1">IF(OR(VLOOKUP($A263,Mitglieder!$D$24:$BG$323,AR$303)="",$G263=""),"",VLOOKUP($A263,Mitglieder!$D$24:$BG$323,AR$303))</f>
        <v/>
      </c>
      <c r="AS263" s="45" t="str">
        <f ca="1">IF($G263="","",TEXT(VLOOKUP($A263,Mitglieder!$D$24:$BG$323,AS$303),"0.00"))</f>
        <v/>
      </c>
      <c r="AT263" s="54" t="str">
        <f ca="1">IF(OR(VLOOKUP($A263,Mitglieder!$D$24:$BG$323,AT$303)="",$G263=""),"",VLOOKUP($A263,Mitglieder!$D$24:$BG$323,AT$303))</f>
        <v/>
      </c>
      <c r="AU263" s="45" t="str">
        <f ca="1">IF($G263="","",TEXT(VLOOKUP($A263,Mitglieder!$D$24:$BG$323,AU$303),"0.00"))</f>
        <v/>
      </c>
      <c r="AV263" s="45" t="str">
        <f ca="1">IF($G263="","",TEXT(VLOOKUP($A263,Mitglieder!$D$24:$BG$323,AV$303),"0.00"))</f>
        <v/>
      </c>
      <c r="AW263" s="42" t="str">
        <f ca="1">IF($G263="","",VLOOKUP($A263,Mitglieder!$D$24:$BG$323,AW$303))</f>
        <v/>
      </c>
      <c r="AX263" s="54" t="str">
        <f ca="1">IF(OR(VLOOKUP($A263,Mitglieder!$D$24:$BG$323,AX$303)="",$G263=""),"",VLOOKUP($A263,Mitglieder!$D$24:$BG$323,AX$303))</f>
        <v/>
      </c>
      <c r="AY263" s="75" t="str">
        <f t="shared" ca="1" si="8"/>
        <v/>
      </c>
      <c r="AZ263" s="43" t="str">
        <f ca="1">IF($G263="","",TEXT(VLOOKUP($A263,Mitglieder!$C$24:$BG$323,AZ$303),"TT.MM.JJJJ"))</f>
        <v/>
      </c>
      <c r="BA263" s="43" t="str">
        <f ca="1">IF($G263="","",TEXT(VLOOKUP($A263,Mitglieder!$C$24:$BG$323,BA$303),"TT.MM.JJJJ"))</f>
        <v/>
      </c>
      <c r="BB263" s="43" t="str">
        <f ca="1">IF($G263="","",TEXT(VLOOKUP($A263,Mitglieder!$C$24:$BG$323,BB$303),"TT.MM.JJJJ"))</f>
        <v/>
      </c>
      <c r="BC263" s="43" t="str">
        <f ca="1">IF($G263="","",TEXT(VLOOKUP($A263,Mitglieder!$C$24:$BG$323,BC$303),"TT.MM.JJJJ"))</f>
        <v/>
      </c>
      <c r="BD263" s="75" t="str">
        <f t="shared" ca="1" si="9"/>
        <v/>
      </c>
      <c r="BE263" s="42" t="str">
        <f ca="1">IF($G263="","",VLOOKUP($A263,Mitglieder!$D$24:$BG$323,BE$303))</f>
        <v/>
      </c>
      <c r="BF263" s="42" t="str">
        <f ca="1">IF($G263="","",VLOOKUP($A263,Mitglieder!$D$24:$BG$323,BF$303))</f>
        <v/>
      </c>
      <c r="BH263" s="75" t="str">
        <f ca="1">IF(G263="","",AY263+'Details Verein'!$D$25)</f>
        <v/>
      </c>
    </row>
    <row r="264" spans="1:60" x14ac:dyDescent="0.35">
      <c r="A264" s="42">
        <v>264</v>
      </c>
      <c r="B264" s="42"/>
      <c r="C264" s="42">
        <f ca="1">VLOOKUP($A264,Mitglieder!$D$24:$BA$323,C$303)</f>
        <v>1.0299999999999967</v>
      </c>
      <c r="D264" s="42"/>
      <c r="E264" s="42" t="str">
        <f ca="1">IF($G264="","",VLOOKUP($A264,Mitglieder!$D$24:$BG$323,E$303))</f>
        <v/>
      </c>
      <c r="F264" s="54" t="str">
        <f ca="1">IF(OR(VLOOKUP($A264,Mitglieder!$D$24:$BG$323,F$303)="",$G264=""),"",VLOOKUP($A264,Mitglieder!$D$24:$BG$323,F$303))</f>
        <v/>
      </c>
      <c r="G264" s="72" t="str">
        <f ca="1">IF(C264/ROUND(C264,0)=1,VLOOKUP($A264,Mitglieder!$D$24:$BA$323,G$303),"")</f>
        <v/>
      </c>
      <c r="H264" s="42" t="str">
        <f ca="1">IF($G264="","",VLOOKUP($A264,Mitglieder!$D$24:$BG$323,H$303))</f>
        <v/>
      </c>
      <c r="I264" s="54" t="str">
        <f ca="1">IF(OR(VLOOKUP($A264,Mitglieder!$D$24:$BG$323,I$303)="",$G264=""),"",VLOOKUP($A264,Mitglieder!$D$24:$BG$323,I$303))</f>
        <v/>
      </c>
      <c r="J264" s="42" t="str">
        <f ca="1">IF($G264="","",VLOOKUP($A264,Mitglieder!$D$24:$BG$323,J$303))</f>
        <v/>
      </c>
      <c r="K264" s="54" t="str">
        <f ca="1">IF(OR(VLOOKUP($A264,Mitglieder!$D$24:$BG$323,K$303)="",$G264=""),"",VLOOKUP($A264,Mitglieder!$D$24:$BG$323,K$303))</f>
        <v/>
      </c>
      <c r="L264" s="42" t="str">
        <f ca="1">IF($G264="","",VLOOKUP($A264,Mitglieder!$D$24:$BG$323,L$303))</f>
        <v/>
      </c>
      <c r="M264" s="42" t="str">
        <f ca="1">IF($G264="","",VLOOKUP($A264,Mitglieder!$D$24:$BG$323,M$303))</f>
        <v/>
      </c>
      <c r="N264" s="42" t="str">
        <f ca="1">IF($G264="","",VLOOKUP($A264,Mitglieder!$D$24:$BG$323,N$303))</f>
        <v/>
      </c>
      <c r="O264" s="42" t="str">
        <f ca="1">IF($G264="","",VLOOKUP($A264,Mitglieder!$D$24:$BG$323,O$303))</f>
        <v/>
      </c>
      <c r="P264" s="42" t="str">
        <f ca="1">IF($G264="","",VLOOKUP($A264,Mitglieder!$D$24:$BG$323,P$303))</f>
        <v/>
      </c>
      <c r="Q264" s="42" t="str">
        <f ca="1">IF($G264="","",VLOOKUP($A264,Mitglieder!$D$24:$BG$323,Q$303))</f>
        <v/>
      </c>
      <c r="R264" s="54" t="str">
        <f ca="1">IF(OR(VLOOKUP($A264,Mitglieder!$D$24:$BG$323,R$303)="",$G264=""),"",VLOOKUP($A264,Mitglieder!$D$24:$BG$323,R$303))</f>
        <v/>
      </c>
      <c r="S264" s="43" t="str">
        <f ca="1">IF($G264="","",TEXT(VLOOKUP($A264,Mitglieder!$D$24:$BG$323,S$303),"TT.MM.JJJJ"))</f>
        <v/>
      </c>
      <c r="T264" s="43" t="str">
        <f ca="1">IF($G264="","",TEXT(VLOOKUP($A264,Mitglieder!$D$24:$BG$323,T$303),"TT.MM.JJJJ"))</f>
        <v/>
      </c>
      <c r="U264" s="43" t="str">
        <f ca="1">IF($G264="","",TEXT(VLOOKUP($A264,Mitglieder!$D$24:$BG$323,U$303),"TT.MM.JJJJ"))</f>
        <v/>
      </c>
      <c r="V264" s="54" t="str">
        <f ca="1">IF(OR(VLOOKUP($A264,Mitglieder!$D$24:$BG$323,V$303)="",$G264=""),"",VLOOKUP($A264,Mitglieder!$D$24:$BG$323,V$303))</f>
        <v/>
      </c>
      <c r="W264" s="54" t="str">
        <f ca="1">IF(OR(VLOOKUP($A264,Mitglieder!$D$24:$BG$323,W$303)="",$G264=""),"",VLOOKUP($A264,Mitglieder!$D$24:$BG$323,W$303))</f>
        <v/>
      </c>
      <c r="X264" s="54" t="str">
        <f ca="1">IF(OR(VLOOKUP($A264,Mitglieder!$D$24:$BG$323,X$303)="",$G264=""),"",VLOOKUP($A264,Mitglieder!$D$24:$BG$323,X$303))</f>
        <v/>
      </c>
      <c r="Y264" s="54" t="str">
        <f ca="1">IF(OR(VLOOKUP($A264,Mitglieder!$D$24:$BG$323,Y$303)="",$G264=""),"",VLOOKUP($A264,Mitglieder!$D$24:$BG$323,Y$303))</f>
        <v/>
      </c>
      <c r="Z264" s="54" t="str">
        <f ca="1">IF(OR(VLOOKUP($A264,Mitglieder!$D$24:$BG$323,Z$303)="",$G264=""),"",VLOOKUP($A264,Mitglieder!$D$24:$BG$323,Z$303))</f>
        <v/>
      </c>
      <c r="AA264" s="54" t="str">
        <f ca="1">IF(OR(VLOOKUP($A264,Mitglieder!$D$24:$BG$323,AA$303)="",$G264=""),"",VLOOKUP($A264,Mitglieder!$D$24:$BG$323,AA$303))</f>
        <v/>
      </c>
      <c r="AB264" s="54" t="str">
        <f ca="1">IF(OR(VLOOKUP($A264,Mitglieder!$D$24:$BG$323,AB$303)="",$G264=""),"",VLOOKUP($A264,Mitglieder!$D$24:$BG$323,AB$303))</f>
        <v/>
      </c>
      <c r="AC264" s="54" t="str">
        <f ca="1">IF(OR(VLOOKUP($A264,Mitglieder!$D$24:$BG$323,AC$303)="",$G264=""),"",VLOOKUP($A264,Mitglieder!$D$24:$BG$323,AC$303))</f>
        <v/>
      </c>
      <c r="AD264" s="54" t="str">
        <f ca="1">IF(OR(VLOOKUP($A264,Mitglieder!$D$24:$BG$323,AD$303)="",$G264=""),"",VLOOKUP($A264,Mitglieder!$D$24:$BG$323,AD$303))</f>
        <v/>
      </c>
      <c r="AE264" s="54" t="str">
        <f ca="1">IF(OR(VLOOKUP($A264,Mitglieder!$D$24:$BG$323,AE$303)="",$G264=""),"",VLOOKUP($A264,Mitglieder!$D$24:$BG$323,AE$303))</f>
        <v/>
      </c>
      <c r="AF264" s="54" t="str">
        <f ca="1">IF(OR(VLOOKUP($A264,Mitglieder!$D$24:$BG$323,AF$303)="",$G264=""),"",VLOOKUP($A264,Mitglieder!$D$24:$BG$323,AF$303))</f>
        <v/>
      </c>
      <c r="AG264" s="54" t="str">
        <f ca="1">IF(OR(VLOOKUP($A264,Mitglieder!$D$24:$BG$323,AG$303)="",$G264=""),"",VLOOKUP($A264,Mitglieder!$D$24:$BG$323,AG$303))</f>
        <v/>
      </c>
      <c r="AH264" s="54" t="str">
        <f ca="1">IF(OR(VLOOKUP($A264,Mitglieder!$D$24:$BG$323,AH$303)="",$G264=""),"",VLOOKUP($A264,Mitglieder!$D$24:$BG$323,AH$303))</f>
        <v/>
      </c>
      <c r="AI264" s="54" t="str">
        <f ca="1">IF(OR(VLOOKUP($A264,Mitglieder!$D$24:$BG$323,AI$303)="",$G264=""),"",VLOOKUP($A264,Mitglieder!$D$24:$BG$323,AI$303))</f>
        <v/>
      </c>
      <c r="AJ264" s="54" t="str">
        <f ca="1">IF(OR(VLOOKUP($A264,Mitglieder!$D$24:$BG$323,AJ$303)="",$G264=""),"",VLOOKUP($A264,Mitglieder!$D$24:$BG$323,AJ$303))</f>
        <v/>
      </c>
      <c r="AK264" s="54" t="str">
        <f ca="1">IF(OR(VLOOKUP($A264,Mitglieder!$D$24:$BG$323,AK$303)="",$G264=""),"",VLOOKUP($A264,Mitglieder!$D$24:$BG$323,AK$303))</f>
        <v/>
      </c>
      <c r="AL264" s="54" t="str">
        <f ca="1">IF(OR(VLOOKUP($A264,Mitglieder!$D$24:$BG$323,AL$303)="",$G264=""),"",VLOOKUP($A264,Mitglieder!$D$24:$BG$323,AL$303))</f>
        <v/>
      </c>
      <c r="AM264" s="42" t="str">
        <f ca="1">IF($G264="","",VLOOKUP($A264,Mitglieder!$D$24:$BG$323,AM$303))</f>
        <v/>
      </c>
      <c r="AN264" s="54" t="str">
        <f ca="1">IF(OR(VLOOKUP($A264,Mitglieder!$D$24:$BG$323,AN$303)="",$G264=""),"",VLOOKUP($A264,Mitglieder!$D$24:$BG$323,AN$303))</f>
        <v/>
      </c>
      <c r="AO264" s="43" t="str">
        <f ca="1">IF($G264="","",TEXT(VLOOKUP($A264,Mitglieder!$D$24:$BG$323,AO$303),"TT.MM.JJJJ"))</f>
        <v/>
      </c>
      <c r="AP264" s="42" t="str">
        <f ca="1">IF($G264="","",VLOOKUP($A264,Mitglieder!$D$24:$BG$323,AP$303))</f>
        <v/>
      </c>
      <c r="AQ264" s="45" t="str">
        <f ca="1">IF($G264="","",TEXT(VLOOKUP($A264,Mitglieder!$D$24:$BG$323,AQ$303),"0.00"))</f>
        <v/>
      </c>
      <c r="AR264" s="54" t="str">
        <f ca="1">IF(OR(VLOOKUP($A264,Mitglieder!$D$24:$BG$323,AR$303)="",$G264=""),"",VLOOKUP($A264,Mitglieder!$D$24:$BG$323,AR$303))</f>
        <v/>
      </c>
      <c r="AS264" s="45" t="str">
        <f ca="1">IF($G264="","",TEXT(VLOOKUP($A264,Mitglieder!$D$24:$BG$323,AS$303),"0.00"))</f>
        <v/>
      </c>
      <c r="AT264" s="54" t="str">
        <f ca="1">IF(OR(VLOOKUP($A264,Mitglieder!$D$24:$BG$323,AT$303)="",$G264=""),"",VLOOKUP($A264,Mitglieder!$D$24:$BG$323,AT$303))</f>
        <v/>
      </c>
      <c r="AU264" s="45" t="str">
        <f ca="1">IF($G264="","",TEXT(VLOOKUP($A264,Mitglieder!$D$24:$BG$323,AU$303),"0.00"))</f>
        <v/>
      </c>
      <c r="AV264" s="45" t="str">
        <f ca="1">IF($G264="","",TEXT(VLOOKUP($A264,Mitglieder!$D$24:$BG$323,AV$303),"0.00"))</f>
        <v/>
      </c>
      <c r="AW264" s="42" t="str">
        <f ca="1">IF($G264="","",VLOOKUP($A264,Mitglieder!$D$24:$BG$323,AW$303))</f>
        <v/>
      </c>
      <c r="AX264" s="54" t="str">
        <f ca="1">IF(OR(VLOOKUP($A264,Mitglieder!$D$24:$BG$323,AX$303)="",$G264=""),"",VLOOKUP($A264,Mitglieder!$D$24:$BG$323,AX$303))</f>
        <v/>
      </c>
      <c r="AY264" s="75" t="str">
        <f t="shared" ca="1" si="8"/>
        <v/>
      </c>
      <c r="AZ264" s="43" t="str">
        <f ca="1">IF($G264="","",TEXT(VLOOKUP($A264,Mitglieder!$C$24:$BG$323,AZ$303),"TT.MM.JJJJ"))</f>
        <v/>
      </c>
      <c r="BA264" s="43" t="str">
        <f ca="1">IF($G264="","",TEXT(VLOOKUP($A264,Mitglieder!$C$24:$BG$323,BA$303),"TT.MM.JJJJ"))</f>
        <v/>
      </c>
      <c r="BB264" s="43" t="str">
        <f ca="1">IF($G264="","",TEXT(VLOOKUP($A264,Mitglieder!$C$24:$BG$323,BB$303),"TT.MM.JJJJ"))</f>
        <v/>
      </c>
      <c r="BC264" s="43" t="str">
        <f ca="1">IF($G264="","",TEXT(VLOOKUP($A264,Mitglieder!$C$24:$BG$323,BC$303),"TT.MM.JJJJ"))</f>
        <v/>
      </c>
      <c r="BD264" s="75" t="str">
        <f t="shared" ca="1" si="9"/>
        <v/>
      </c>
      <c r="BE264" s="42" t="str">
        <f ca="1">IF($G264="","",VLOOKUP($A264,Mitglieder!$D$24:$BG$323,BE$303))</f>
        <v/>
      </c>
      <c r="BF264" s="42" t="str">
        <f ca="1">IF($G264="","",VLOOKUP($A264,Mitglieder!$D$24:$BG$323,BF$303))</f>
        <v/>
      </c>
      <c r="BH264" s="75" t="str">
        <f ca="1">IF(G264="","",AY264+'Details Verein'!$D$25)</f>
        <v/>
      </c>
    </row>
    <row r="265" spans="1:60" x14ac:dyDescent="0.35">
      <c r="A265" s="42">
        <v>265</v>
      </c>
      <c r="B265" s="42"/>
      <c r="C265" s="42">
        <f ca="1">VLOOKUP($A265,Mitglieder!$D$24:$BA$323,C$303)</f>
        <v>1.0299999999999967</v>
      </c>
      <c r="D265" s="42"/>
      <c r="E265" s="42" t="str">
        <f ca="1">IF($G265="","",VLOOKUP($A265,Mitglieder!$D$24:$BG$323,E$303))</f>
        <v/>
      </c>
      <c r="F265" s="54" t="str">
        <f ca="1">IF(OR(VLOOKUP($A265,Mitglieder!$D$24:$BG$323,F$303)="",$G265=""),"",VLOOKUP($A265,Mitglieder!$D$24:$BG$323,F$303))</f>
        <v/>
      </c>
      <c r="G265" s="72" t="str">
        <f ca="1">IF(C265/ROUND(C265,0)=1,VLOOKUP($A265,Mitglieder!$D$24:$BA$323,G$303),"")</f>
        <v/>
      </c>
      <c r="H265" s="42" t="str">
        <f ca="1">IF($G265="","",VLOOKUP($A265,Mitglieder!$D$24:$BG$323,H$303))</f>
        <v/>
      </c>
      <c r="I265" s="54" t="str">
        <f ca="1">IF(OR(VLOOKUP($A265,Mitglieder!$D$24:$BG$323,I$303)="",$G265=""),"",VLOOKUP($A265,Mitglieder!$D$24:$BG$323,I$303))</f>
        <v/>
      </c>
      <c r="J265" s="42" t="str">
        <f ca="1">IF($G265="","",VLOOKUP($A265,Mitglieder!$D$24:$BG$323,J$303))</f>
        <v/>
      </c>
      <c r="K265" s="54" t="str">
        <f ca="1">IF(OR(VLOOKUP($A265,Mitglieder!$D$24:$BG$323,K$303)="",$G265=""),"",VLOOKUP($A265,Mitglieder!$D$24:$BG$323,K$303))</f>
        <v/>
      </c>
      <c r="L265" s="42" t="str">
        <f ca="1">IF($G265="","",VLOOKUP($A265,Mitglieder!$D$24:$BG$323,L$303))</f>
        <v/>
      </c>
      <c r="M265" s="42" t="str">
        <f ca="1">IF($G265="","",VLOOKUP($A265,Mitglieder!$D$24:$BG$323,M$303))</f>
        <v/>
      </c>
      <c r="N265" s="42" t="str">
        <f ca="1">IF($G265="","",VLOOKUP($A265,Mitglieder!$D$24:$BG$323,N$303))</f>
        <v/>
      </c>
      <c r="O265" s="42" t="str">
        <f ca="1">IF($G265="","",VLOOKUP($A265,Mitglieder!$D$24:$BG$323,O$303))</f>
        <v/>
      </c>
      <c r="P265" s="42" t="str">
        <f ca="1">IF($G265="","",VLOOKUP($A265,Mitglieder!$D$24:$BG$323,P$303))</f>
        <v/>
      </c>
      <c r="Q265" s="42" t="str">
        <f ca="1">IF($G265="","",VLOOKUP($A265,Mitglieder!$D$24:$BG$323,Q$303))</f>
        <v/>
      </c>
      <c r="R265" s="54" t="str">
        <f ca="1">IF(OR(VLOOKUP($A265,Mitglieder!$D$24:$BG$323,R$303)="",$G265=""),"",VLOOKUP($A265,Mitglieder!$D$24:$BG$323,R$303))</f>
        <v/>
      </c>
      <c r="S265" s="43" t="str">
        <f ca="1">IF($G265="","",TEXT(VLOOKUP($A265,Mitglieder!$D$24:$BG$323,S$303),"TT.MM.JJJJ"))</f>
        <v/>
      </c>
      <c r="T265" s="43" t="str">
        <f ca="1">IF($G265="","",TEXT(VLOOKUP($A265,Mitglieder!$D$24:$BG$323,T$303),"TT.MM.JJJJ"))</f>
        <v/>
      </c>
      <c r="U265" s="43" t="str">
        <f ca="1">IF($G265="","",TEXT(VLOOKUP($A265,Mitglieder!$D$24:$BG$323,U$303),"TT.MM.JJJJ"))</f>
        <v/>
      </c>
      <c r="V265" s="54" t="str">
        <f ca="1">IF(OR(VLOOKUP($A265,Mitglieder!$D$24:$BG$323,V$303)="",$G265=""),"",VLOOKUP($A265,Mitglieder!$D$24:$BG$323,V$303))</f>
        <v/>
      </c>
      <c r="W265" s="54" t="str">
        <f ca="1">IF(OR(VLOOKUP($A265,Mitglieder!$D$24:$BG$323,W$303)="",$G265=""),"",VLOOKUP($A265,Mitglieder!$D$24:$BG$323,W$303))</f>
        <v/>
      </c>
      <c r="X265" s="54" t="str">
        <f ca="1">IF(OR(VLOOKUP($A265,Mitglieder!$D$24:$BG$323,X$303)="",$G265=""),"",VLOOKUP($A265,Mitglieder!$D$24:$BG$323,X$303))</f>
        <v/>
      </c>
      <c r="Y265" s="54" t="str">
        <f ca="1">IF(OR(VLOOKUP($A265,Mitglieder!$D$24:$BG$323,Y$303)="",$G265=""),"",VLOOKUP($A265,Mitglieder!$D$24:$BG$323,Y$303))</f>
        <v/>
      </c>
      <c r="Z265" s="54" t="str">
        <f ca="1">IF(OR(VLOOKUP($A265,Mitglieder!$D$24:$BG$323,Z$303)="",$G265=""),"",VLOOKUP($A265,Mitglieder!$D$24:$BG$323,Z$303))</f>
        <v/>
      </c>
      <c r="AA265" s="54" t="str">
        <f ca="1">IF(OR(VLOOKUP($A265,Mitglieder!$D$24:$BG$323,AA$303)="",$G265=""),"",VLOOKUP($A265,Mitglieder!$D$24:$BG$323,AA$303))</f>
        <v/>
      </c>
      <c r="AB265" s="54" t="str">
        <f ca="1">IF(OR(VLOOKUP($A265,Mitglieder!$D$24:$BG$323,AB$303)="",$G265=""),"",VLOOKUP($A265,Mitglieder!$D$24:$BG$323,AB$303))</f>
        <v/>
      </c>
      <c r="AC265" s="54" t="str">
        <f ca="1">IF(OR(VLOOKUP($A265,Mitglieder!$D$24:$BG$323,AC$303)="",$G265=""),"",VLOOKUP($A265,Mitglieder!$D$24:$BG$323,AC$303))</f>
        <v/>
      </c>
      <c r="AD265" s="54" t="str">
        <f ca="1">IF(OR(VLOOKUP($A265,Mitglieder!$D$24:$BG$323,AD$303)="",$G265=""),"",VLOOKUP($A265,Mitglieder!$D$24:$BG$323,AD$303))</f>
        <v/>
      </c>
      <c r="AE265" s="54" t="str">
        <f ca="1">IF(OR(VLOOKUP($A265,Mitglieder!$D$24:$BG$323,AE$303)="",$G265=""),"",VLOOKUP($A265,Mitglieder!$D$24:$BG$323,AE$303))</f>
        <v/>
      </c>
      <c r="AF265" s="54" t="str">
        <f ca="1">IF(OR(VLOOKUP($A265,Mitglieder!$D$24:$BG$323,AF$303)="",$G265=""),"",VLOOKUP($A265,Mitglieder!$D$24:$BG$323,AF$303))</f>
        <v/>
      </c>
      <c r="AG265" s="54" t="str">
        <f ca="1">IF(OR(VLOOKUP($A265,Mitglieder!$D$24:$BG$323,AG$303)="",$G265=""),"",VLOOKUP($A265,Mitglieder!$D$24:$BG$323,AG$303))</f>
        <v/>
      </c>
      <c r="AH265" s="54" t="str">
        <f ca="1">IF(OR(VLOOKUP($A265,Mitglieder!$D$24:$BG$323,AH$303)="",$G265=""),"",VLOOKUP($A265,Mitglieder!$D$24:$BG$323,AH$303))</f>
        <v/>
      </c>
      <c r="AI265" s="54" t="str">
        <f ca="1">IF(OR(VLOOKUP($A265,Mitglieder!$D$24:$BG$323,AI$303)="",$G265=""),"",VLOOKUP($A265,Mitglieder!$D$24:$BG$323,AI$303))</f>
        <v/>
      </c>
      <c r="AJ265" s="54" t="str">
        <f ca="1">IF(OR(VLOOKUP($A265,Mitglieder!$D$24:$BG$323,AJ$303)="",$G265=""),"",VLOOKUP($A265,Mitglieder!$D$24:$BG$323,AJ$303))</f>
        <v/>
      </c>
      <c r="AK265" s="54" t="str">
        <f ca="1">IF(OR(VLOOKUP($A265,Mitglieder!$D$24:$BG$323,AK$303)="",$G265=""),"",VLOOKUP($A265,Mitglieder!$D$24:$BG$323,AK$303))</f>
        <v/>
      </c>
      <c r="AL265" s="54" t="str">
        <f ca="1">IF(OR(VLOOKUP($A265,Mitglieder!$D$24:$BG$323,AL$303)="",$G265=""),"",VLOOKUP($A265,Mitglieder!$D$24:$BG$323,AL$303))</f>
        <v/>
      </c>
      <c r="AM265" s="42" t="str">
        <f ca="1">IF($G265="","",VLOOKUP($A265,Mitglieder!$D$24:$BG$323,AM$303))</f>
        <v/>
      </c>
      <c r="AN265" s="54" t="str">
        <f ca="1">IF(OR(VLOOKUP($A265,Mitglieder!$D$24:$BG$323,AN$303)="",$G265=""),"",VLOOKUP($A265,Mitglieder!$D$24:$BG$323,AN$303))</f>
        <v/>
      </c>
      <c r="AO265" s="43" t="str">
        <f ca="1">IF($G265="","",TEXT(VLOOKUP($A265,Mitglieder!$D$24:$BG$323,AO$303),"TT.MM.JJJJ"))</f>
        <v/>
      </c>
      <c r="AP265" s="42" t="str">
        <f ca="1">IF($G265="","",VLOOKUP($A265,Mitglieder!$D$24:$BG$323,AP$303))</f>
        <v/>
      </c>
      <c r="AQ265" s="45" t="str">
        <f ca="1">IF($G265="","",TEXT(VLOOKUP($A265,Mitglieder!$D$24:$BG$323,AQ$303),"0.00"))</f>
        <v/>
      </c>
      <c r="AR265" s="54" t="str">
        <f ca="1">IF(OR(VLOOKUP($A265,Mitglieder!$D$24:$BG$323,AR$303)="",$G265=""),"",VLOOKUP($A265,Mitglieder!$D$24:$BG$323,AR$303))</f>
        <v/>
      </c>
      <c r="AS265" s="45" t="str">
        <f ca="1">IF($G265="","",TEXT(VLOOKUP($A265,Mitglieder!$D$24:$BG$323,AS$303),"0.00"))</f>
        <v/>
      </c>
      <c r="AT265" s="54" t="str">
        <f ca="1">IF(OR(VLOOKUP($A265,Mitglieder!$D$24:$BG$323,AT$303)="",$G265=""),"",VLOOKUP($A265,Mitglieder!$D$24:$BG$323,AT$303))</f>
        <v/>
      </c>
      <c r="AU265" s="45" t="str">
        <f ca="1">IF($G265="","",TEXT(VLOOKUP($A265,Mitglieder!$D$24:$BG$323,AU$303),"0.00"))</f>
        <v/>
      </c>
      <c r="AV265" s="45" t="str">
        <f ca="1">IF($G265="","",TEXT(VLOOKUP($A265,Mitglieder!$D$24:$BG$323,AV$303),"0.00"))</f>
        <v/>
      </c>
      <c r="AW265" s="42" t="str">
        <f ca="1">IF($G265="","",VLOOKUP($A265,Mitglieder!$D$24:$BG$323,AW$303))</f>
        <v/>
      </c>
      <c r="AX265" s="54" t="str">
        <f ca="1">IF(OR(VLOOKUP($A265,Mitglieder!$D$24:$BG$323,AX$303)="",$G265=""),"",VLOOKUP($A265,Mitglieder!$D$24:$BG$323,AX$303))</f>
        <v/>
      </c>
      <c r="AY265" s="75" t="str">
        <f t="shared" ca="1" si="8"/>
        <v/>
      </c>
      <c r="AZ265" s="43" t="str">
        <f ca="1">IF($G265="","",TEXT(VLOOKUP($A265,Mitglieder!$C$24:$BG$323,AZ$303),"TT.MM.JJJJ"))</f>
        <v/>
      </c>
      <c r="BA265" s="43" t="str">
        <f ca="1">IF($G265="","",TEXT(VLOOKUP($A265,Mitglieder!$C$24:$BG$323,BA$303),"TT.MM.JJJJ"))</f>
        <v/>
      </c>
      <c r="BB265" s="43" t="str">
        <f ca="1">IF($G265="","",TEXT(VLOOKUP($A265,Mitglieder!$C$24:$BG$323,BB$303),"TT.MM.JJJJ"))</f>
        <v/>
      </c>
      <c r="BC265" s="43" t="str">
        <f ca="1">IF($G265="","",TEXT(VLOOKUP($A265,Mitglieder!$C$24:$BG$323,BC$303),"TT.MM.JJJJ"))</f>
        <v/>
      </c>
      <c r="BD265" s="75" t="str">
        <f t="shared" ca="1" si="9"/>
        <v/>
      </c>
      <c r="BE265" s="42" t="str">
        <f ca="1">IF($G265="","",VLOOKUP($A265,Mitglieder!$D$24:$BG$323,BE$303))</f>
        <v/>
      </c>
      <c r="BF265" s="42" t="str">
        <f ca="1">IF($G265="","",VLOOKUP($A265,Mitglieder!$D$24:$BG$323,BF$303))</f>
        <v/>
      </c>
      <c r="BH265" s="75" t="str">
        <f ca="1">IF(G265="","",AY265+'Details Verein'!$D$25)</f>
        <v/>
      </c>
    </row>
    <row r="266" spans="1:60" x14ac:dyDescent="0.35">
      <c r="A266" s="42">
        <v>266</v>
      </c>
      <c r="B266" s="42"/>
      <c r="C266" s="42">
        <f ca="1">VLOOKUP($A266,Mitglieder!$D$24:$BA$323,C$303)</f>
        <v>1.0299999999999967</v>
      </c>
      <c r="D266" s="42"/>
      <c r="E266" s="42" t="str">
        <f ca="1">IF($G266="","",VLOOKUP($A266,Mitglieder!$D$24:$BG$323,E$303))</f>
        <v/>
      </c>
      <c r="F266" s="54" t="str">
        <f ca="1">IF(OR(VLOOKUP($A266,Mitglieder!$D$24:$BG$323,F$303)="",$G266=""),"",VLOOKUP($A266,Mitglieder!$D$24:$BG$323,F$303))</f>
        <v/>
      </c>
      <c r="G266" s="72" t="str">
        <f ca="1">IF(C266/ROUND(C266,0)=1,VLOOKUP($A266,Mitglieder!$D$24:$BA$323,G$303),"")</f>
        <v/>
      </c>
      <c r="H266" s="42" t="str">
        <f ca="1">IF($G266="","",VLOOKUP($A266,Mitglieder!$D$24:$BG$323,H$303))</f>
        <v/>
      </c>
      <c r="I266" s="54" t="str">
        <f ca="1">IF(OR(VLOOKUP($A266,Mitglieder!$D$24:$BG$323,I$303)="",$G266=""),"",VLOOKUP($A266,Mitglieder!$D$24:$BG$323,I$303))</f>
        <v/>
      </c>
      <c r="J266" s="42" t="str">
        <f ca="1">IF($G266="","",VLOOKUP($A266,Mitglieder!$D$24:$BG$323,J$303))</f>
        <v/>
      </c>
      <c r="K266" s="54" t="str">
        <f ca="1">IF(OR(VLOOKUP($A266,Mitglieder!$D$24:$BG$323,K$303)="",$G266=""),"",VLOOKUP($A266,Mitglieder!$D$24:$BG$323,K$303))</f>
        <v/>
      </c>
      <c r="L266" s="42" t="str">
        <f ca="1">IF($G266="","",VLOOKUP($A266,Mitglieder!$D$24:$BG$323,L$303))</f>
        <v/>
      </c>
      <c r="M266" s="42" t="str">
        <f ca="1">IF($G266="","",VLOOKUP($A266,Mitglieder!$D$24:$BG$323,M$303))</f>
        <v/>
      </c>
      <c r="N266" s="42" t="str">
        <f ca="1">IF($G266="","",VLOOKUP($A266,Mitglieder!$D$24:$BG$323,N$303))</f>
        <v/>
      </c>
      <c r="O266" s="42" t="str">
        <f ca="1">IF($G266="","",VLOOKUP($A266,Mitglieder!$D$24:$BG$323,O$303))</f>
        <v/>
      </c>
      <c r="P266" s="42" t="str">
        <f ca="1">IF($G266="","",VLOOKUP($A266,Mitglieder!$D$24:$BG$323,P$303))</f>
        <v/>
      </c>
      <c r="Q266" s="42" t="str">
        <f ca="1">IF($G266="","",VLOOKUP($A266,Mitglieder!$D$24:$BG$323,Q$303))</f>
        <v/>
      </c>
      <c r="R266" s="54" t="str">
        <f ca="1">IF(OR(VLOOKUP($A266,Mitglieder!$D$24:$BG$323,R$303)="",$G266=""),"",VLOOKUP($A266,Mitglieder!$D$24:$BG$323,R$303))</f>
        <v/>
      </c>
      <c r="S266" s="43" t="str">
        <f ca="1">IF($G266="","",TEXT(VLOOKUP($A266,Mitglieder!$D$24:$BG$323,S$303),"TT.MM.JJJJ"))</f>
        <v/>
      </c>
      <c r="T266" s="43" t="str">
        <f ca="1">IF($G266="","",TEXT(VLOOKUP($A266,Mitglieder!$D$24:$BG$323,T$303),"TT.MM.JJJJ"))</f>
        <v/>
      </c>
      <c r="U266" s="43" t="str">
        <f ca="1">IF($G266="","",TEXT(VLOOKUP($A266,Mitglieder!$D$24:$BG$323,U$303),"TT.MM.JJJJ"))</f>
        <v/>
      </c>
      <c r="V266" s="54" t="str">
        <f ca="1">IF(OR(VLOOKUP($A266,Mitglieder!$D$24:$BG$323,V$303)="",$G266=""),"",VLOOKUP($A266,Mitglieder!$D$24:$BG$323,V$303))</f>
        <v/>
      </c>
      <c r="W266" s="54" t="str">
        <f ca="1">IF(OR(VLOOKUP($A266,Mitglieder!$D$24:$BG$323,W$303)="",$G266=""),"",VLOOKUP($A266,Mitglieder!$D$24:$BG$323,W$303))</f>
        <v/>
      </c>
      <c r="X266" s="54" t="str">
        <f ca="1">IF(OR(VLOOKUP($A266,Mitglieder!$D$24:$BG$323,X$303)="",$G266=""),"",VLOOKUP($A266,Mitglieder!$D$24:$BG$323,X$303))</f>
        <v/>
      </c>
      <c r="Y266" s="54" t="str">
        <f ca="1">IF(OR(VLOOKUP($A266,Mitglieder!$D$24:$BG$323,Y$303)="",$G266=""),"",VLOOKUP($A266,Mitglieder!$D$24:$BG$323,Y$303))</f>
        <v/>
      </c>
      <c r="Z266" s="54" t="str">
        <f ca="1">IF(OR(VLOOKUP($A266,Mitglieder!$D$24:$BG$323,Z$303)="",$G266=""),"",VLOOKUP($A266,Mitglieder!$D$24:$BG$323,Z$303))</f>
        <v/>
      </c>
      <c r="AA266" s="54" t="str">
        <f ca="1">IF(OR(VLOOKUP($A266,Mitglieder!$D$24:$BG$323,AA$303)="",$G266=""),"",VLOOKUP($A266,Mitglieder!$D$24:$BG$323,AA$303))</f>
        <v/>
      </c>
      <c r="AB266" s="54" t="str">
        <f ca="1">IF(OR(VLOOKUP($A266,Mitglieder!$D$24:$BG$323,AB$303)="",$G266=""),"",VLOOKUP($A266,Mitglieder!$D$24:$BG$323,AB$303))</f>
        <v/>
      </c>
      <c r="AC266" s="54" t="str">
        <f ca="1">IF(OR(VLOOKUP($A266,Mitglieder!$D$24:$BG$323,AC$303)="",$G266=""),"",VLOOKUP($A266,Mitglieder!$D$24:$BG$323,AC$303))</f>
        <v/>
      </c>
      <c r="AD266" s="54" t="str">
        <f ca="1">IF(OR(VLOOKUP($A266,Mitglieder!$D$24:$BG$323,AD$303)="",$G266=""),"",VLOOKUP($A266,Mitglieder!$D$24:$BG$323,AD$303))</f>
        <v/>
      </c>
      <c r="AE266" s="54" t="str">
        <f ca="1">IF(OR(VLOOKUP($A266,Mitglieder!$D$24:$BG$323,AE$303)="",$G266=""),"",VLOOKUP($A266,Mitglieder!$D$24:$BG$323,AE$303))</f>
        <v/>
      </c>
      <c r="AF266" s="54" t="str">
        <f ca="1">IF(OR(VLOOKUP($A266,Mitglieder!$D$24:$BG$323,AF$303)="",$G266=""),"",VLOOKUP($A266,Mitglieder!$D$24:$BG$323,AF$303))</f>
        <v/>
      </c>
      <c r="AG266" s="54" t="str">
        <f ca="1">IF(OR(VLOOKUP($A266,Mitglieder!$D$24:$BG$323,AG$303)="",$G266=""),"",VLOOKUP($A266,Mitglieder!$D$24:$BG$323,AG$303))</f>
        <v/>
      </c>
      <c r="AH266" s="54" t="str">
        <f ca="1">IF(OR(VLOOKUP($A266,Mitglieder!$D$24:$BG$323,AH$303)="",$G266=""),"",VLOOKUP($A266,Mitglieder!$D$24:$BG$323,AH$303))</f>
        <v/>
      </c>
      <c r="AI266" s="54" t="str">
        <f ca="1">IF(OR(VLOOKUP($A266,Mitglieder!$D$24:$BG$323,AI$303)="",$G266=""),"",VLOOKUP($A266,Mitglieder!$D$24:$BG$323,AI$303))</f>
        <v/>
      </c>
      <c r="AJ266" s="54" t="str">
        <f ca="1">IF(OR(VLOOKUP($A266,Mitglieder!$D$24:$BG$323,AJ$303)="",$G266=""),"",VLOOKUP($A266,Mitglieder!$D$24:$BG$323,AJ$303))</f>
        <v/>
      </c>
      <c r="AK266" s="54" t="str">
        <f ca="1">IF(OR(VLOOKUP($A266,Mitglieder!$D$24:$BG$323,AK$303)="",$G266=""),"",VLOOKUP($A266,Mitglieder!$D$24:$BG$323,AK$303))</f>
        <v/>
      </c>
      <c r="AL266" s="54" t="str">
        <f ca="1">IF(OR(VLOOKUP($A266,Mitglieder!$D$24:$BG$323,AL$303)="",$G266=""),"",VLOOKUP($A266,Mitglieder!$D$24:$BG$323,AL$303))</f>
        <v/>
      </c>
      <c r="AM266" s="42" t="str">
        <f ca="1">IF($G266="","",VLOOKUP($A266,Mitglieder!$D$24:$BG$323,AM$303))</f>
        <v/>
      </c>
      <c r="AN266" s="54" t="str">
        <f ca="1">IF(OR(VLOOKUP($A266,Mitglieder!$D$24:$BG$323,AN$303)="",$G266=""),"",VLOOKUP($A266,Mitglieder!$D$24:$BG$323,AN$303))</f>
        <v/>
      </c>
      <c r="AO266" s="43" t="str">
        <f ca="1">IF($G266="","",TEXT(VLOOKUP($A266,Mitglieder!$D$24:$BG$323,AO$303),"TT.MM.JJJJ"))</f>
        <v/>
      </c>
      <c r="AP266" s="42" t="str">
        <f ca="1">IF($G266="","",VLOOKUP($A266,Mitglieder!$D$24:$BG$323,AP$303))</f>
        <v/>
      </c>
      <c r="AQ266" s="45" t="str">
        <f ca="1">IF($G266="","",TEXT(VLOOKUP($A266,Mitglieder!$D$24:$BG$323,AQ$303),"0.00"))</f>
        <v/>
      </c>
      <c r="AR266" s="54" t="str">
        <f ca="1">IF(OR(VLOOKUP($A266,Mitglieder!$D$24:$BG$323,AR$303)="",$G266=""),"",VLOOKUP($A266,Mitglieder!$D$24:$BG$323,AR$303))</f>
        <v/>
      </c>
      <c r="AS266" s="45" t="str">
        <f ca="1">IF($G266="","",TEXT(VLOOKUP($A266,Mitglieder!$D$24:$BG$323,AS$303),"0.00"))</f>
        <v/>
      </c>
      <c r="AT266" s="54" t="str">
        <f ca="1">IF(OR(VLOOKUP($A266,Mitglieder!$D$24:$BG$323,AT$303)="",$G266=""),"",VLOOKUP($A266,Mitglieder!$D$24:$BG$323,AT$303))</f>
        <v/>
      </c>
      <c r="AU266" s="45" t="str">
        <f ca="1">IF($G266="","",TEXT(VLOOKUP($A266,Mitglieder!$D$24:$BG$323,AU$303),"0.00"))</f>
        <v/>
      </c>
      <c r="AV266" s="45" t="str">
        <f ca="1">IF($G266="","",TEXT(VLOOKUP($A266,Mitglieder!$D$24:$BG$323,AV$303),"0.00"))</f>
        <v/>
      </c>
      <c r="AW266" s="42" t="str">
        <f ca="1">IF($G266="","",VLOOKUP($A266,Mitglieder!$D$24:$BG$323,AW$303))</f>
        <v/>
      </c>
      <c r="AX266" s="54" t="str">
        <f ca="1">IF(OR(VLOOKUP($A266,Mitglieder!$D$24:$BG$323,AX$303)="",$G266=""),"",VLOOKUP($A266,Mitglieder!$D$24:$BG$323,AX$303))</f>
        <v/>
      </c>
      <c r="AY266" s="75" t="str">
        <f t="shared" ca="1" si="8"/>
        <v/>
      </c>
      <c r="AZ266" s="43" t="str">
        <f ca="1">IF($G266="","",TEXT(VLOOKUP($A266,Mitglieder!$C$24:$BG$323,AZ$303),"TT.MM.JJJJ"))</f>
        <v/>
      </c>
      <c r="BA266" s="43" t="str">
        <f ca="1">IF($G266="","",TEXT(VLOOKUP($A266,Mitglieder!$C$24:$BG$323,BA$303),"TT.MM.JJJJ"))</f>
        <v/>
      </c>
      <c r="BB266" s="43" t="str">
        <f ca="1">IF($G266="","",TEXT(VLOOKUP($A266,Mitglieder!$C$24:$BG$323,BB$303),"TT.MM.JJJJ"))</f>
        <v/>
      </c>
      <c r="BC266" s="43" t="str">
        <f ca="1">IF($G266="","",TEXT(VLOOKUP($A266,Mitglieder!$C$24:$BG$323,BC$303),"TT.MM.JJJJ"))</f>
        <v/>
      </c>
      <c r="BD266" s="75" t="str">
        <f t="shared" ca="1" si="9"/>
        <v/>
      </c>
      <c r="BE266" s="42" t="str">
        <f ca="1">IF($G266="","",VLOOKUP($A266,Mitglieder!$D$24:$BG$323,BE$303))</f>
        <v/>
      </c>
      <c r="BF266" s="42" t="str">
        <f ca="1">IF($G266="","",VLOOKUP($A266,Mitglieder!$D$24:$BG$323,BF$303))</f>
        <v/>
      </c>
      <c r="BH266" s="75" t="str">
        <f ca="1">IF(G266="","",AY266+'Details Verein'!$D$25)</f>
        <v/>
      </c>
    </row>
    <row r="267" spans="1:60" x14ac:dyDescent="0.35">
      <c r="A267" s="42">
        <v>267</v>
      </c>
      <c r="B267" s="42"/>
      <c r="C267" s="42">
        <f ca="1">VLOOKUP($A267,Mitglieder!$D$24:$BA$323,C$303)</f>
        <v>1.0299999999999967</v>
      </c>
      <c r="D267" s="42"/>
      <c r="E267" s="42" t="str">
        <f ca="1">IF($G267="","",VLOOKUP($A267,Mitglieder!$D$24:$BG$323,E$303))</f>
        <v/>
      </c>
      <c r="F267" s="54" t="str">
        <f ca="1">IF(OR(VLOOKUP($A267,Mitglieder!$D$24:$BG$323,F$303)="",$G267=""),"",VLOOKUP($A267,Mitglieder!$D$24:$BG$323,F$303))</f>
        <v/>
      </c>
      <c r="G267" s="72" t="str">
        <f ca="1">IF(C267/ROUND(C267,0)=1,VLOOKUP($A267,Mitglieder!$D$24:$BA$323,G$303),"")</f>
        <v/>
      </c>
      <c r="H267" s="42" t="str">
        <f ca="1">IF($G267="","",VLOOKUP($A267,Mitglieder!$D$24:$BG$323,H$303))</f>
        <v/>
      </c>
      <c r="I267" s="54" t="str">
        <f ca="1">IF(OR(VLOOKUP($A267,Mitglieder!$D$24:$BG$323,I$303)="",$G267=""),"",VLOOKUP($A267,Mitglieder!$D$24:$BG$323,I$303))</f>
        <v/>
      </c>
      <c r="J267" s="42" t="str">
        <f ca="1">IF($G267="","",VLOOKUP($A267,Mitglieder!$D$24:$BG$323,J$303))</f>
        <v/>
      </c>
      <c r="K267" s="54" t="str">
        <f ca="1">IF(OR(VLOOKUP($A267,Mitglieder!$D$24:$BG$323,K$303)="",$G267=""),"",VLOOKUP($A267,Mitglieder!$D$24:$BG$323,K$303))</f>
        <v/>
      </c>
      <c r="L267" s="42" t="str">
        <f ca="1">IF($G267="","",VLOOKUP($A267,Mitglieder!$D$24:$BG$323,L$303))</f>
        <v/>
      </c>
      <c r="M267" s="42" t="str">
        <f ca="1">IF($G267="","",VLOOKUP($A267,Mitglieder!$D$24:$BG$323,M$303))</f>
        <v/>
      </c>
      <c r="N267" s="42" t="str">
        <f ca="1">IF($G267="","",VLOOKUP($A267,Mitglieder!$D$24:$BG$323,N$303))</f>
        <v/>
      </c>
      <c r="O267" s="42" t="str">
        <f ca="1">IF($G267="","",VLOOKUP($A267,Mitglieder!$D$24:$BG$323,O$303))</f>
        <v/>
      </c>
      <c r="P267" s="42" t="str">
        <f ca="1">IF($G267="","",VLOOKUP($A267,Mitglieder!$D$24:$BG$323,P$303))</f>
        <v/>
      </c>
      <c r="Q267" s="42" t="str">
        <f ca="1">IF($G267="","",VLOOKUP($A267,Mitglieder!$D$24:$BG$323,Q$303))</f>
        <v/>
      </c>
      <c r="R267" s="54" t="str">
        <f ca="1">IF(OR(VLOOKUP($A267,Mitglieder!$D$24:$BG$323,R$303)="",$G267=""),"",VLOOKUP($A267,Mitglieder!$D$24:$BG$323,R$303))</f>
        <v/>
      </c>
      <c r="S267" s="43" t="str">
        <f ca="1">IF($G267="","",TEXT(VLOOKUP($A267,Mitglieder!$D$24:$BG$323,S$303),"TT.MM.JJJJ"))</f>
        <v/>
      </c>
      <c r="T267" s="43" t="str">
        <f ca="1">IF($G267="","",TEXT(VLOOKUP($A267,Mitglieder!$D$24:$BG$323,T$303),"TT.MM.JJJJ"))</f>
        <v/>
      </c>
      <c r="U267" s="43" t="str">
        <f ca="1">IF($G267="","",TEXT(VLOOKUP($A267,Mitglieder!$D$24:$BG$323,U$303),"TT.MM.JJJJ"))</f>
        <v/>
      </c>
      <c r="V267" s="54" t="str">
        <f ca="1">IF(OR(VLOOKUP($A267,Mitglieder!$D$24:$BG$323,V$303)="",$G267=""),"",VLOOKUP($A267,Mitglieder!$D$24:$BG$323,V$303))</f>
        <v/>
      </c>
      <c r="W267" s="54" t="str">
        <f ca="1">IF(OR(VLOOKUP($A267,Mitglieder!$D$24:$BG$323,W$303)="",$G267=""),"",VLOOKUP($A267,Mitglieder!$D$24:$BG$323,W$303))</f>
        <v/>
      </c>
      <c r="X267" s="54" t="str">
        <f ca="1">IF(OR(VLOOKUP($A267,Mitglieder!$D$24:$BG$323,X$303)="",$G267=""),"",VLOOKUP($A267,Mitglieder!$D$24:$BG$323,X$303))</f>
        <v/>
      </c>
      <c r="Y267" s="54" t="str">
        <f ca="1">IF(OR(VLOOKUP($A267,Mitglieder!$D$24:$BG$323,Y$303)="",$G267=""),"",VLOOKUP($A267,Mitglieder!$D$24:$BG$323,Y$303))</f>
        <v/>
      </c>
      <c r="Z267" s="54" t="str">
        <f ca="1">IF(OR(VLOOKUP($A267,Mitglieder!$D$24:$BG$323,Z$303)="",$G267=""),"",VLOOKUP($A267,Mitglieder!$D$24:$BG$323,Z$303))</f>
        <v/>
      </c>
      <c r="AA267" s="54" t="str">
        <f ca="1">IF(OR(VLOOKUP($A267,Mitglieder!$D$24:$BG$323,AA$303)="",$G267=""),"",VLOOKUP($A267,Mitglieder!$D$24:$BG$323,AA$303))</f>
        <v/>
      </c>
      <c r="AB267" s="54" t="str">
        <f ca="1">IF(OR(VLOOKUP($A267,Mitglieder!$D$24:$BG$323,AB$303)="",$G267=""),"",VLOOKUP($A267,Mitglieder!$D$24:$BG$323,AB$303))</f>
        <v/>
      </c>
      <c r="AC267" s="54" t="str">
        <f ca="1">IF(OR(VLOOKUP($A267,Mitglieder!$D$24:$BG$323,AC$303)="",$G267=""),"",VLOOKUP($A267,Mitglieder!$D$24:$BG$323,AC$303))</f>
        <v/>
      </c>
      <c r="AD267" s="54" t="str">
        <f ca="1">IF(OR(VLOOKUP($A267,Mitglieder!$D$24:$BG$323,AD$303)="",$G267=""),"",VLOOKUP($A267,Mitglieder!$D$24:$BG$323,AD$303))</f>
        <v/>
      </c>
      <c r="AE267" s="54" t="str">
        <f ca="1">IF(OR(VLOOKUP($A267,Mitglieder!$D$24:$BG$323,AE$303)="",$G267=""),"",VLOOKUP($A267,Mitglieder!$D$24:$BG$323,AE$303))</f>
        <v/>
      </c>
      <c r="AF267" s="54" t="str">
        <f ca="1">IF(OR(VLOOKUP($A267,Mitglieder!$D$24:$BG$323,AF$303)="",$G267=""),"",VLOOKUP($A267,Mitglieder!$D$24:$BG$323,AF$303))</f>
        <v/>
      </c>
      <c r="AG267" s="54" t="str">
        <f ca="1">IF(OR(VLOOKUP($A267,Mitglieder!$D$24:$BG$323,AG$303)="",$G267=""),"",VLOOKUP($A267,Mitglieder!$D$24:$BG$323,AG$303))</f>
        <v/>
      </c>
      <c r="AH267" s="54" t="str">
        <f ca="1">IF(OR(VLOOKUP($A267,Mitglieder!$D$24:$BG$323,AH$303)="",$G267=""),"",VLOOKUP($A267,Mitglieder!$D$24:$BG$323,AH$303))</f>
        <v/>
      </c>
      <c r="AI267" s="54" t="str">
        <f ca="1">IF(OR(VLOOKUP($A267,Mitglieder!$D$24:$BG$323,AI$303)="",$G267=""),"",VLOOKUP($A267,Mitglieder!$D$24:$BG$323,AI$303))</f>
        <v/>
      </c>
      <c r="AJ267" s="54" t="str">
        <f ca="1">IF(OR(VLOOKUP($A267,Mitglieder!$D$24:$BG$323,AJ$303)="",$G267=""),"",VLOOKUP($A267,Mitglieder!$D$24:$BG$323,AJ$303))</f>
        <v/>
      </c>
      <c r="AK267" s="54" t="str">
        <f ca="1">IF(OR(VLOOKUP($A267,Mitglieder!$D$24:$BG$323,AK$303)="",$G267=""),"",VLOOKUP($A267,Mitglieder!$D$24:$BG$323,AK$303))</f>
        <v/>
      </c>
      <c r="AL267" s="54" t="str">
        <f ca="1">IF(OR(VLOOKUP($A267,Mitglieder!$D$24:$BG$323,AL$303)="",$G267=""),"",VLOOKUP($A267,Mitglieder!$D$24:$BG$323,AL$303))</f>
        <v/>
      </c>
      <c r="AM267" s="42" t="str">
        <f ca="1">IF($G267="","",VLOOKUP($A267,Mitglieder!$D$24:$BG$323,AM$303))</f>
        <v/>
      </c>
      <c r="AN267" s="54" t="str">
        <f ca="1">IF(OR(VLOOKUP($A267,Mitglieder!$D$24:$BG$323,AN$303)="",$G267=""),"",VLOOKUP($A267,Mitglieder!$D$24:$BG$323,AN$303))</f>
        <v/>
      </c>
      <c r="AO267" s="43" t="str">
        <f ca="1">IF($G267="","",TEXT(VLOOKUP($A267,Mitglieder!$D$24:$BG$323,AO$303),"TT.MM.JJJJ"))</f>
        <v/>
      </c>
      <c r="AP267" s="42" t="str">
        <f ca="1">IF($G267="","",VLOOKUP($A267,Mitglieder!$D$24:$BG$323,AP$303))</f>
        <v/>
      </c>
      <c r="AQ267" s="45" t="str">
        <f ca="1">IF($G267="","",TEXT(VLOOKUP($A267,Mitglieder!$D$24:$BG$323,AQ$303),"0.00"))</f>
        <v/>
      </c>
      <c r="AR267" s="54" t="str">
        <f ca="1">IF(OR(VLOOKUP($A267,Mitglieder!$D$24:$BG$323,AR$303)="",$G267=""),"",VLOOKUP($A267,Mitglieder!$D$24:$BG$323,AR$303))</f>
        <v/>
      </c>
      <c r="AS267" s="45" t="str">
        <f ca="1">IF($G267="","",TEXT(VLOOKUP($A267,Mitglieder!$D$24:$BG$323,AS$303),"0.00"))</f>
        <v/>
      </c>
      <c r="AT267" s="54" t="str">
        <f ca="1">IF(OR(VLOOKUP($A267,Mitglieder!$D$24:$BG$323,AT$303)="",$G267=""),"",VLOOKUP($A267,Mitglieder!$D$24:$BG$323,AT$303))</f>
        <v/>
      </c>
      <c r="AU267" s="45" t="str">
        <f ca="1">IF($G267="","",TEXT(VLOOKUP($A267,Mitglieder!$D$24:$BG$323,AU$303),"0.00"))</f>
        <v/>
      </c>
      <c r="AV267" s="45" t="str">
        <f ca="1">IF($G267="","",TEXT(VLOOKUP($A267,Mitglieder!$D$24:$BG$323,AV$303),"0.00"))</f>
        <v/>
      </c>
      <c r="AW267" s="42" t="str">
        <f ca="1">IF($G267="","",VLOOKUP($A267,Mitglieder!$D$24:$BG$323,AW$303))</f>
        <v/>
      </c>
      <c r="AX267" s="54" t="str">
        <f ca="1">IF(OR(VLOOKUP($A267,Mitglieder!$D$24:$BG$323,AX$303)="",$G267=""),"",VLOOKUP($A267,Mitglieder!$D$24:$BG$323,AX$303))</f>
        <v/>
      </c>
      <c r="AY267" s="75" t="str">
        <f t="shared" ca="1" si="8"/>
        <v/>
      </c>
      <c r="AZ267" s="43" t="str">
        <f ca="1">IF($G267="","",TEXT(VLOOKUP($A267,Mitglieder!$C$24:$BG$323,AZ$303),"TT.MM.JJJJ"))</f>
        <v/>
      </c>
      <c r="BA267" s="43" t="str">
        <f ca="1">IF($G267="","",TEXT(VLOOKUP($A267,Mitglieder!$C$24:$BG$323,BA$303),"TT.MM.JJJJ"))</f>
        <v/>
      </c>
      <c r="BB267" s="43" t="str">
        <f ca="1">IF($G267="","",TEXT(VLOOKUP($A267,Mitglieder!$C$24:$BG$323,BB$303),"TT.MM.JJJJ"))</f>
        <v/>
      </c>
      <c r="BC267" s="43" t="str">
        <f ca="1">IF($G267="","",TEXT(VLOOKUP($A267,Mitglieder!$C$24:$BG$323,BC$303),"TT.MM.JJJJ"))</f>
        <v/>
      </c>
      <c r="BD267" s="75" t="str">
        <f t="shared" ca="1" si="9"/>
        <v/>
      </c>
      <c r="BE267" s="42" t="str">
        <f ca="1">IF($G267="","",VLOOKUP($A267,Mitglieder!$D$24:$BG$323,BE$303))</f>
        <v/>
      </c>
      <c r="BF267" s="42" t="str">
        <f ca="1">IF($G267="","",VLOOKUP($A267,Mitglieder!$D$24:$BG$323,BF$303))</f>
        <v/>
      </c>
      <c r="BH267" s="75" t="str">
        <f ca="1">IF(G267="","",AY267+'Details Verein'!$D$25)</f>
        <v/>
      </c>
    </row>
    <row r="268" spans="1:60" x14ac:dyDescent="0.35">
      <c r="A268" s="42">
        <v>268</v>
      </c>
      <c r="B268" s="42"/>
      <c r="C268" s="42">
        <f ca="1">VLOOKUP($A268,Mitglieder!$D$24:$BA$323,C$303)</f>
        <v>1.0299999999999967</v>
      </c>
      <c r="D268" s="42"/>
      <c r="E268" s="42" t="str">
        <f ca="1">IF($G268="","",VLOOKUP($A268,Mitglieder!$D$24:$BG$323,E$303))</f>
        <v/>
      </c>
      <c r="F268" s="54" t="str">
        <f ca="1">IF(OR(VLOOKUP($A268,Mitglieder!$D$24:$BG$323,F$303)="",$G268=""),"",VLOOKUP($A268,Mitglieder!$D$24:$BG$323,F$303))</f>
        <v/>
      </c>
      <c r="G268" s="72" t="str">
        <f ca="1">IF(C268/ROUND(C268,0)=1,VLOOKUP($A268,Mitglieder!$D$24:$BA$323,G$303),"")</f>
        <v/>
      </c>
      <c r="H268" s="42" t="str">
        <f ca="1">IF($G268="","",VLOOKUP($A268,Mitglieder!$D$24:$BG$323,H$303))</f>
        <v/>
      </c>
      <c r="I268" s="54" t="str">
        <f ca="1">IF(OR(VLOOKUP($A268,Mitglieder!$D$24:$BG$323,I$303)="",$G268=""),"",VLOOKUP($A268,Mitglieder!$D$24:$BG$323,I$303))</f>
        <v/>
      </c>
      <c r="J268" s="42" t="str">
        <f ca="1">IF($G268="","",VLOOKUP($A268,Mitglieder!$D$24:$BG$323,J$303))</f>
        <v/>
      </c>
      <c r="K268" s="54" t="str">
        <f ca="1">IF(OR(VLOOKUP($A268,Mitglieder!$D$24:$BG$323,K$303)="",$G268=""),"",VLOOKUP($A268,Mitglieder!$D$24:$BG$323,K$303))</f>
        <v/>
      </c>
      <c r="L268" s="42" t="str">
        <f ca="1">IF($G268="","",VLOOKUP($A268,Mitglieder!$D$24:$BG$323,L$303))</f>
        <v/>
      </c>
      <c r="M268" s="42" t="str">
        <f ca="1">IF($G268="","",VLOOKUP($A268,Mitglieder!$D$24:$BG$323,M$303))</f>
        <v/>
      </c>
      <c r="N268" s="42" t="str">
        <f ca="1">IF($G268="","",VLOOKUP($A268,Mitglieder!$D$24:$BG$323,N$303))</f>
        <v/>
      </c>
      <c r="O268" s="42" t="str">
        <f ca="1">IF($G268="","",VLOOKUP($A268,Mitglieder!$D$24:$BG$323,O$303))</f>
        <v/>
      </c>
      <c r="P268" s="42" t="str">
        <f ca="1">IF($G268="","",VLOOKUP($A268,Mitglieder!$D$24:$BG$323,P$303))</f>
        <v/>
      </c>
      <c r="Q268" s="42" t="str">
        <f ca="1">IF($G268="","",VLOOKUP($A268,Mitglieder!$D$24:$BG$323,Q$303))</f>
        <v/>
      </c>
      <c r="R268" s="54" t="str">
        <f ca="1">IF(OR(VLOOKUP($A268,Mitglieder!$D$24:$BG$323,R$303)="",$G268=""),"",VLOOKUP($A268,Mitglieder!$D$24:$BG$323,R$303))</f>
        <v/>
      </c>
      <c r="S268" s="43" t="str">
        <f ca="1">IF($G268="","",TEXT(VLOOKUP($A268,Mitglieder!$D$24:$BG$323,S$303),"TT.MM.JJJJ"))</f>
        <v/>
      </c>
      <c r="T268" s="43" t="str">
        <f ca="1">IF($G268="","",TEXT(VLOOKUP($A268,Mitglieder!$D$24:$BG$323,T$303),"TT.MM.JJJJ"))</f>
        <v/>
      </c>
      <c r="U268" s="43" t="str">
        <f ca="1">IF($G268="","",TEXT(VLOOKUP($A268,Mitglieder!$D$24:$BG$323,U$303),"TT.MM.JJJJ"))</f>
        <v/>
      </c>
      <c r="V268" s="54" t="str">
        <f ca="1">IF(OR(VLOOKUP($A268,Mitglieder!$D$24:$BG$323,V$303)="",$G268=""),"",VLOOKUP($A268,Mitglieder!$D$24:$BG$323,V$303))</f>
        <v/>
      </c>
      <c r="W268" s="54" t="str">
        <f ca="1">IF(OR(VLOOKUP($A268,Mitglieder!$D$24:$BG$323,W$303)="",$G268=""),"",VLOOKUP($A268,Mitglieder!$D$24:$BG$323,W$303))</f>
        <v/>
      </c>
      <c r="X268" s="54" t="str">
        <f ca="1">IF(OR(VLOOKUP($A268,Mitglieder!$D$24:$BG$323,X$303)="",$G268=""),"",VLOOKUP($A268,Mitglieder!$D$24:$BG$323,X$303))</f>
        <v/>
      </c>
      <c r="Y268" s="54" t="str">
        <f ca="1">IF(OR(VLOOKUP($A268,Mitglieder!$D$24:$BG$323,Y$303)="",$G268=""),"",VLOOKUP($A268,Mitglieder!$D$24:$BG$323,Y$303))</f>
        <v/>
      </c>
      <c r="Z268" s="54" t="str">
        <f ca="1">IF(OR(VLOOKUP($A268,Mitglieder!$D$24:$BG$323,Z$303)="",$G268=""),"",VLOOKUP($A268,Mitglieder!$D$24:$BG$323,Z$303))</f>
        <v/>
      </c>
      <c r="AA268" s="54" t="str">
        <f ca="1">IF(OR(VLOOKUP($A268,Mitglieder!$D$24:$BG$323,AA$303)="",$G268=""),"",VLOOKUP($A268,Mitglieder!$D$24:$BG$323,AA$303))</f>
        <v/>
      </c>
      <c r="AB268" s="54" t="str">
        <f ca="1">IF(OR(VLOOKUP($A268,Mitglieder!$D$24:$BG$323,AB$303)="",$G268=""),"",VLOOKUP($A268,Mitglieder!$D$24:$BG$323,AB$303))</f>
        <v/>
      </c>
      <c r="AC268" s="54" t="str">
        <f ca="1">IF(OR(VLOOKUP($A268,Mitglieder!$D$24:$BG$323,AC$303)="",$G268=""),"",VLOOKUP($A268,Mitglieder!$D$24:$BG$323,AC$303))</f>
        <v/>
      </c>
      <c r="AD268" s="54" t="str">
        <f ca="1">IF(OR(VLOOKUP($A268,Mitglieder!$D$24:$BG$323,AD$303)="",$G268=""),"",VLOOKUP($A268,Mitglieder!$D$24:$BG$323,AD$303))</f>
        <v/>
      </c>
      <c r="AE268" s="54" t="str">
        <f ca="1">IF(OR(VLOOKUP($A268,Mitglieder!$D$24:$BG$323,AE$303)="",$G268=""),"",VLOOKUP($A268,Mitglieder!$D$24:$BG$323,AE$303))</f>
        <v/>
      </c>
      <c r="AF268" s="54" t="str">
        <f ca="1">IF(OR(VLOOKUP($A268,Mitglieder!$D$24:$BG$323,AF$303)="",$G268=""),"",VLOOKUP($A268,Mitglieder!$D$24:$BG$323,AF$303))</f>
        <v/>
      </c>
      <c r="AG268" s="54" t="str">
        <f ca="1">IF(OR(VLOOKUP($A268,Mitglieder!$D$24:$BG$323,AG$303)="",$G268=""),"",VLOOKUP($A268,Mitglieder!$D$24:$BG$323,AG$303))</f>
        <v/>
      </c>
      <c r="AH268" s="54" t="str">
        <f ca="1">IF(OR(VLOOKUP($A268,Mitglieder!$D$24:$BG$323,AH$303)="",$G268=""),"",VLOOKUP($A268,Mitglieder!$D$24:$BG$323,AH$303))</f>
        <v/>
      </c>
      <c r="AI268" s="54" t="str">
        <f ca="1">IF(OR(VLOOKUP($A268,Mitglieder!$D$24:$BG$323,AI$303)="",$G268=""),"",VLOOKUP($A268,Mitglieder!$D$24:$BG$323,AI$303))</f>
        <v/>
      </c>
      <c r="AJ268" s="54" t="str">
        <f ca="1">IF(OR(VLOOKUP($A268,Mitglieder!$D$24:$BG$323,AJ$303)="",$G268=""),"",VLOOKUP($A268,Mitglieder!$D$24:$BG$323,AJ$303))</f>
        <v/>
      </c>
      <c r="AK268" s="54" t="str">
        <f ca="1">IF(OR(VLOOKUP($A268,Mitglieder!$D$24:$BG$323,AK$303)="",$G268=""),"",VLOOKUP($A268,Mitglieder!$D$24:$BG$323,AK$303))</f>
        <v/>
      </c>
      <c r="AL268" s="54" t="str">
        <f ca="1">IF(OR(VLOOKUP($A268,Mitglieder!$D$24:$BG$323,AL$303)="",$G268=""),"",VLOOKUP($A268,Mitglieder!$D$24:$BG$323,AL$303))</f>
        <v/>
      </c>
      <c r="AM268" s="42" t="str">
        <f ca="1">IF($G268="","",VLOOKUP($A268,Mitglieder!$D$24:$BG$323,AM$303))</f>
        <v/>
      </c>
      <c r="AN268" s="54" t="str">
        <f ca="1">IF(OR(VLOOKUP($A268,Mitglieder!$D$24:$BG$323,AN$303)="",$G268=""),"",VLOOKUP($A268,Mitglieder!$D$24:$BG$323,AN$303))</f>
        <v/>
      </c>
      <c r="AO268" s="43" t="str">
        <f ca="1">IF($G268="","",TEXT(VLOOKUP($A268,Mitglieder!$D$24:$BG$323,AO$303),"TT.MM.JJJJ"))</f>
        <v/>
      </c>
      <c r="AP268" s="42" t="str">
        <f ca="1">IF($G268="","",VLOOKUP($A268,Mitglieder!$D$24:$BG$323,AP$303))</f>
        <v/>
      </c>
      <c r="AQ268" s="45" t="str">
        <f ca="1">IF($G268="","",TEXT(VLOOKUP($A268,Mitglieder!$D$24:$BG$323,AQ$303),"0.00"))</f>
        <v/>
      </c>
      <c r="AR268" s="54" t="str">
        <f ca="1">IF(OR(VLOOKUP($A268,Mitglieder!$D$24:$BG$323,AR$303)="",$G268=""),"",VLOOKUP($A268,Mitglieder!$D$24:$BG$323,AR$303))</f>
        <v/>
      </c>
      <c r="AS268" s="45" t="str">
        <f ca="1">IF($G268="","",TEXT(VLOOKUP($A268,Mitglieder!$D$24:$BG$323,AS$303),"0.00"))</f>
        <v/>
      </c>
      <c r="AT268" s="54" t="str">
        <f ca="1">IF(OR(VLOOKUP($A268,Mitglieder!$D$24:$BG$323,AT$303)="",$G268=""),"",VLOOKUP($A268,Mitglieder!$D$24:$BG$323,AT$303))</f>
        <v/>
      </c>
      <c r="AU268" s="45" t="str">
        <f ca="1">IF($G268="","",TEXT(VLOOKUP($A268,Mitglieder!$D$24:$BG$323,AU$303),"0.00"))</f>
        <v/>
      </c>
      <c r="AV268" s="45" t="str">
        <f ca="1">IF($G268="","",TEXT(VLOOKUP($A268,Mitglieder!$D$24:$BG$323,AV$303),"0.00"))</f>
        <v/>
      </c>
      <c r="AW268" s="42" t="str">
        <f ca="1">IF($G268="","",VLOOKUP($A268,Mitglieder!$D$24:$BG$323,AW$303))</f>
        <v/>
      </c>
      <c r="AX268" s="54" t="str">
        <f ca="1">IF(OR(VLOOKUP($A268,Mitglieder!$D$24:$BG$323,AX$303)="",$G268=""),"",VLOOKUP($A268,Mitglieder!$D$24:$BG$323,AX$303))</f>
        <v/>
      </c>
      <c r="AY268" s="75" t="str">
        <f t="shared" ca="1" si="8"/>
        <v/>
      </c>
      <c r="AZ268" s="43" t="str">
        <f ca="1">IF($G268="","",TEXT(VLOOKUP($A268,Mitglieder!$C$24:$BG$323,AZ$303),"TT.MM.JJJJ"))</f>
        <v/>
      </c>
      <c r="BA268" s="43" t="str">
        <f ca="1">IF($G268="","",TEXT(VLOOKUP($A268,Mitglieder!$C$24:$BG$323,BA$303),"TT.MM.JJJJ"))</f>
        <v/>
      </c>
      <c r="BB268" s="43" t="str">
        <f ca="1">IF($G268="","",TEXT(VLOOKUP($A268,Mitglieder!$C$24:$BG$323,BB$303),"TT.MM.JJJJ"))</f>
        <v/>
      </c>
      <c r="BC268" s="43" t="str">
        <f ca="1">IF($G268="","",TEXT(VLOOKUP($A268,Mitglieder!$C$24:$BG$323,BC$303),"TT.MM.JJJJ"))</f>
        <v/>
      </c>
      <c r="BD268" s="75" t="str">
        <f t="shared" ca="1" si="9"/>
        <v/>
      </c>
      <c r="BE268" s="42" t="str">
        <f ca="1">IF($G268="","",VLOOKUP($A268,Mitglieder!$D$24:$BG$323,BE$303))</f>
        <v/>
      </c>
      <c r="BF268" s="42" t="str">
        <f ca="1">IF($G268="","",VLOOKUP($A268,Mitglieder!$D$24:$BG$323,BF$303))</f>
        <v/>
      </c>
      <c r="BH268" s="75" t="str">
        <f ca="1">IF(G268="","",AY268+'Details Verein'!$D$25)</f>
        <v/>
      </c>
    </row>
    <row r="269" spans="1:60" x14ac:dyDescent="0.35">
      <c r="A269" s="42">
        <v>269</v>
      </c>
      <c r="B269" s="42"/>
      <c r="C269" s="42">
        <f ca="1">VLOOKUP($A269,Mitglieder!$D$24:$BA$323,C$303)</f>
        <v>1.0299999999999967</v>
      </c>
      <c r="D269" s="42"/>
      <c r="E269" s="42" t="str">
        <f ca="1">IF($G269="","",VLOOKUP($A269,Mitglieder!$D$24:$BG$323,E$303))</f>
        <v/>
      </c>
      <c r="F269" s="54" t="str">
        <f ca="1">IF(OR(VLOOKUP($A269,Mitglieder!$D$24:$BG$323,F$303)="",$G269=""),"",VLOOKUP($A269,Mitglieder!$D$24:$BG$323,F$303))</f>
        <v/>
      </c>
      <c r="G269" s="72" t="str">
        <f ca="1">IF(C269/ROUND(C269,0)=1,VLOOKUP($A269,Mitglieder!$D$24:$BA$323,G$303),"")</f>
        <v/>
      </c>
      <c r="H269" s="42" t="str">
        <f ca="1">IF($G269="","",VLOOKUP($A269,Mitglieder!$D$24:$BG$323,H$303))</f>
        <v/>
      </c>
      <c r="I269" s="54" t="str">
        <f ca="1">IF(OR(VLOOKUP($A269,Mitglieder!$D$24:$BG$323,I$303)="",$G269=""),"",VLOOKUP($A269,Mitglieder!$D$24:$BG$323,I$303))</f>
        <v/>
      </c>
      <c r="J269" s="42" t="str">
        <f ca="1">IF($G269="","",VLOOKUP($A269,Mitglieder!$D$24:$BG$323,J$303))</f>
        <v/>
      </c>
      <c r="K269" s="54" t="str">
        <f ca="1">IF(OR(VLOOKUP($A269,Mitglieder!$D$24:$BG$323,K$303)="",$G269=""),"",VLOOKUP($A269,Mitglieder!$D$24:$BG$323,K$303))</f>
        <v/>
      </c>
      <c r="L269" s="42" t="str">
        <f ca="1">IF($G269="","",VLOOKUP($A269,Mitglieder!$D$24:$BG$323,L$303))</f>
        <v/>
      </c>
      <c r="M269" s="42" t="str">
        <f ca="1">IF($G269="","",VLOOKUP($A269,Mitglieder!$D$24:$BG$323,M$303))</f>
        <v/>
      </c>
      <c r="N269" s="42" t="str">
        <f ca="1">IF($G269="","",VLOOKUP($A269,Mitglieder!$D$24:$BG$323,N$303))</f>
        <v/>
      </c>
      <c r="O269" s="42" t="str">
        <f ca="1">IF($G269="","",VLOOKUP($A269,Mitglieder!$D$24:$BG$323,O$303))</f>
        <v/>
      </c>
      <c r="P269" s="42" t="str">
        <f ca="1">IF($G269="","",VLOOKUP($A269,Mitglieder!$D$24:$BG$323,P$303))</f>
        <v/>
      </c>
      <c r="Q269" s="42" t="str">
        <f ca="1">IF($G269="","",VLOOKUP($A269,Mitglieder!$D$24:$BG$323,Q$303))</f>
        <v/>
      </c>
      <c r="R269" s="54" t="str">
        <f ca="1">IF(OR(VLOOKUP($A269,Mitglieder!$D$24:$BG$323,R$303)="",$G269=""),"",VLOOKUP($A269,Mitglieder!$D$24:$BG$323,R$303))</f>
        <v/>
      </c>
      <c r="S269" s="43" t="str">
        <f ca="1">IF($G269="","",TEXT(VLOOKUP($A269,Mitglieder!$D$24:$BG$323,S$303),"TT.MM.JJJJ"))</f>
        <v/>
      </c>
      <c r="T269" s="43" t="str">
        <f ca="1">IF($G269="","",TEXT(VLOOKUP($A269,Mitglieder!$D$24:$BG$323,T$303),"TT.MM.JJJJ"))</f>
        <v/>
      </c>
      <c r="U269" s="43" t="str">
        <f ca="1">IF($G269="","",TEXT(VLOOKUP($A269,Mitglieder!$D$24:$BG$323,U$303),"TT.MM.JJJJ"))</f>
        <v/>
      </c>
      <c r="V269" s="54" t="str">
        <f ca="1">IF(OR(VLOOKUP($A269,Mitglieder!$D$24:$BG$323,V$303)="",$G269=""),"",VLOOKUP($A269,Mitglieder!$D$24:$BG$323,V$303))</f>
        <v/>
      </c>
      <c r="W269" s="54" t="str">
        <f ca="1">IF(OR(VLOOKUP($A269,Mitglieder!$D$24:$BG$323,W$303)="",$G269=""),"",VLOOKUP($A269,Mitglieder!$D$24:$BG$323,W$303))</f>
        <v/>
      </c>
      <c r="X269" s="54" t="str">
        <f ca="1">IF(OR(VLOOKUP($A269,Mitglieder!$D$24:$BG$323,X$303)="",$G269=""),"",VLOOKUP($A269,Mitglieder!$D$24:$BG$323,X$303))</f>
        <v/>
      </c>
      <c r="Y269" s="54" t="str">
        <f ca="1">IF(OR(VLOOKUP($A269,Mitglieder!$D$24:$BG$323,Y$303)="",$G269=""),"",VLOOKUP($A269,Mitglieder!$D$24:$BG$323,Y$303))</f>
        <v/>
      </c>
      <c r="Z269" s="54" t="str">
        <f ca="1">IF(OR(VLOOKUP($A269,Mitglieder!$D$24:$BG$323,Z$303)="",$G269=""),"",VLOOKUP($A269,Mitglieder!$D$24:$BG$323,Z$303))</f>
        <v/>
      </c>
      <c r="AA269" s="54" t="str">
        <f ca="1">IF(OR(VLOOKUP($A269,Mitglieder!$D$24:$BG$323,AA$303)="",$G269=""),"",VLOOKUP($A269,Mitglieder!$D$24:$BG$323,AA$303))</f>
        <v/>
      </c>
      <c r="AB269" s="54" t="str">
        <f ca="1">IF(OR(VLOOKUP($A269,Mitglieder!$D$24:$BG$323,AB$303)="",$G269=""),"",VLOOKUP($A269,Mitglieder!$D$24:$BG$323,AB$303))</f>
        <v/>
      </c>
      <c r="AC269" s="54" t="str">
        <f ca="1">IF(OR(VLOOKUP($A269,Mitglieder!$D$24:$BG$323,AC$303)="",$G269=""),"",VLOOKUP($A269,Mitglieder!$D$24:$BG$323,AC$303))</f>
        <v/>
      </c>
      <c r="AD269" s="54" t="str">
        <f ca="1">IF(OR(VLOOKUP($A269,Mitglieder!$D$24:$BG$323,AD$303)="",$G269=""),"",VLOOKUP($A269,Mitglieder!$D$24:$BG$323,AD$303))</f>
        <v/>
      </c>
      <c r="AE269" s="54" t="str">
        <f ca="1">IF(OR(VLOOKUP($A269,Mitglieder!$D$24:$BG$323,AE$303)="",$G269=""),"",VLOOKUP($A269,Mitglieder!$D$24:$BG$323,AE$303))</f>
        <v/>
      </c>
      <c r="AF269" s="54" t="str">
        <f ca="1">IF(OR(VLOOKUP($A269,Mitglieder!$D$24:$BG$323,AF$303)="",$G269=""),"",VLOOKUP($A269,Mitglieder!$D$24:$BG$323,AF$303))</f>
        <v/>
      </c>
      <c r="AG269" s="54" t="str">
        <f ca="1">IF(OR(VLOOKUP($A269,Mitglieder!$D$24:$BG$323,AG$303)="",$G269=""),"",VLOOKUP($A269,Mitglieder!$D$24:$BG$323,AG$303))</f>
        <v/>
      </c>
      <c r="AH269" s="54" t="str">
        <f ca="1">IF(OR(VLOOKUP($A269,Mitglieder!$D$24:$BG$323,AH$303)="",$G269=""),"",VLOOKUP($A269,Mitglieder!$D$24:$BG$323,AH$303))</f>
        <v/>
      </c>
      <c r="AI269" s="54" t="str">
        <f ca="1">IF(OR(VLOOKUP($A269,Mitglieder!$D$24:$BG$323,AI$303)="",$G269=""),"",VLOOKUP($A269,Mitglieder!$D$24:$BG$323,AI$303))</f>
        <v/>
      </c>
      <c r="AJ269" s="54" t="str">
        <f ca="1">IF(OR(VLOOKUP($A269,Mitglieder!$D$24:$BG$323,AJ$303)="",$G269=""),"",VLOOKUP($A269,Mitglieder!$D$24:$BG$323,AJ$303))</f>
        <v/>
      </c>
      <c r="AK269" s="54" t="str">
        <f ca="1">IF(OR(VLOOKUP($A269,Mitglieder!$D$24:$BG$323,AK$303)="",$G269=""),"",VLOOKUP($A269,Mitglieder!$D$24:$BG$323,AK$303))</f>
        <v/>
      </c>
      <c r="AL269" s="54" t="str">
        <f ca="1">IF(OR(VLOOKUP($A269,Mitglieder!$D$24:$BG$323,AL$303)="",$G269=""),"",VLOOKUP($A269,Mitglieder!$D$24:$BG$323,AL$303))</f>
        <v/>
      </c>
      <c r="AM269" s="42" t="str">
        <f ca="1">IF($G269="","",VLOOKUP($A269,Mitglieder!$D$24:$BG$323,AM$303))</f>
        <v/>
      </c>
      <c r="AN269" s="54" t="str">
        <f ca="1">IF(OR(VLOOKUP($A269,Mitglieder!$D$24:$BG$323,AN$303)="",$G269=""),"",VLOOKUP($A269,Mitglieder!$D$24:$BG$323,AN$303))</f>
        <v/>
      </c>
      <c r="AO269" s="43" t="str">
        <f ca="1">IF($G269="","",TEXT(VLOOKUP($A269,Mitglieder!$D$24:$BG$323,AO$303),"TT.MM.JJJJ"))</f>
        <v/>
      </c>
      <c r="AP269" s="42" t="str">
        <f ca="1">IF($G269="","",VLOOKUP($A269,Mitglieder!$D$24:$BG$323,AP$303))</f>
        <v/>
      </c>
      <c r="AQ269" s="45" t="str">
        <f ca="1">IF($G269="","",TEXT(VLOOKUP($A269,Mitglieder!$D$24:$BG$323,AQ$303),"0.00"))</f>
        <v/>
      </c>
      <c r="AR269" s="54" t="str">
        <f ca="1">IF(OR(VLOOKUP($A269,Mitglieder!$D$24:$BG$323,AR$303)="",$G269=""),"",VLOOKUP($A269,Mitglieder!$D$24:$BG$323,AR$303))</f>
        <v/>
      </c>
      <c r="AS269" s="45" t="str">
        <f ca="1">IF($G269="","",TEXT(VLOOKUP($A269,Mitglieder!$D$24:$BG$323,AS$303),"0.00"))</f>
        <v/>
      </c>
      <c r="AT269" s="54" t="str">
        <f ca="1">IF(OR(VLOOKUP($A269,Mitglieder!$D$24:$BG$323,AT$303)="",$G269=""),"",VLOOKUP($A269,Mitglieder!$D$24:$BG$323,AT$303))</f>
        <v/>
      </c>
      <c r="AU269" s="45" t="str">
        <f ca="1">IF($G269="","",TEXT(VLOOKUP($A269,Mitglieder!$D$24:$BG$323,AU$303),"0.00"))</f>
        <v/>
      </c>
      <c r="AV269" s="45" t="str">
        <f ca="1">IF($G269="","",TEXT(VLOOKUP($A269,Mitglieder!$D$24:$BG$323,AV$303),"0.00"))</f>
        <v/>
      </c>
      <c r="AW269" s="42" t="str">
        <f ca="1">IF($G269="","",VLOOKUP($A269,Mitglieder!$D$24:$BG$323,AW$303))</f>
        <v/>
      </c>
      <c r="AX269" s="54" t="str">
        <f ca="1">IF(OR(VLOOKUP($A269,Mitglieder!$D$24:$BG$323,AX$303)="",$G269=""),"",VLOOKUP($A269,Mitglieder!$D$24:$BG$323,AX$303))</f>
        <v/>
      </c>
      <c r="AY269" s="75" t="str">
        <f t="shared" ca="1" si="8"/>
        <v/>
      </c>
      <c r="AZ269" s="43" t="str">
        <f ca="1">IF($G269="","",TEXT(VLOOKUP($A269,Mitglieder!$C$24:$BG$323,AZ$303),"TT.MM.JJJJ"))</f>
        <v/>
      </c>
      <c r="BA269" s="43" t="str">
        <f ca="1">IF($G269="","",TEXT(VLOOKUP($A269,Mitglieder!$C$24:$BG$323,BA$303),"TT.MM.JJJJ"))</f>
        <v/>
      </c>
      <c r="BB269" s="43" t="str">
        <f ca="1">IF($G269="","",TEXT(VLOOKUP($A269,Mitglieder!$C$24:$BG$323,BB$303),"TT.MM.JJJJ"))</f>
        <v/>
      </c>
      <c r="BC269" s="43" t="str">
        <f ca="1">IF($G269="","",TEXT(VLOOKUP($A269,Mitglieder!$C$24:$BG$323,BC$303),"TT.MM.JJJJ"))</f>
        <v/>
      </c>
      <c r="BD269" s="75" t="str">
        <f t="shared" ca="1" si="9"/>
        <v/>
      </c>
      <c r="BE269" s="42" t="str">
        <f ca="1">IF($G269="","",VLOOKUP($A269,Mitglieder!$D$24:$BG$323,BE$303))</f>
        <v/>
      </c>
      <c r="BF269" s="42" t="str">
        <f ca="1">IF($G269="","",VLOOKUP($A269,Mitglieder!$D$24:$BG$323,BF$303))</f>
        <v/>
      </c>
      <c r="BH269" s="75" t="str">
        <f ca="1">IF(G269="","",AY269+'Details Verein'!$D$25)</f>
        <v/>
      </c>
    </row>
    <row r="270" spans="1:60" x14ac:dyDescent="0.35">
      <c r="A270" s="42">
        <v>270</v>
      </c>
      <c r="B270" s="42"/>
      <c r="C270" s="42">
        <f ca="1">VLOOKUP($A270,Mitglieder!$D$24:$BA$323,C$303)</f>
        <v>1.0299999999999967</v>
      </c>
      <c r="D270" s="42"/>
      <c r="E270" s="42" t="str">
        <f ca="1">IF($G270="","",VLOOKUP($A270,Mitglieder!$D$24:$BG$323,E$303))</f>
        <v/>
      </c>
      <c r="F270" s="54" t="str">
        <f ca="1">IF(OR(VLOOKUP($A270,Mitglieder!$D$24:$BG$323,F$303)="",$G270=""),"",VLOOKUP($A270,Mitglieder!$D$24:$BG$323,F$303))</f>
        <v/>
      </c>
      <c r="G270" s="72" t="str">
        <f ca="1">IF(C270/ROUND(C270,0)=1,VLOOKUP($A270,Mitglieder!$D$24:$BA$323,G$303),"")</f>
        <v/>
      </c>
      <c r="H270" s="42" t="str">
        <f ca="1">IF($G270="","",VLOOKUP($A270,Mitglieder!$D$24:$BG$323,H$303))</f>
        <v/>
      </c>
      <c r="I270" s="54" t="str">
        <f ca="1">IF(OR(VLOOKUP($A270,Mitglieder!$D$24:$BG$323,I$303)="",$G270=""),"",VLOOKUP($A270,Mitglieder!$D$24:$BG$323,I$303))</f>
        <v/>
      </c>
      <c r="J270" s="42" t="str">
        <f ca="1">IF($G270="","",VLOOKUP($A270,Mitglieder!$D$24:$BG$323,J$303))</f>
        <v/>
      </c>
      <c r="K270" s="54" t="str">
        <f ca="1">IF(OR(VLOOKUP($A270,Mitglieder!$D$24:$BG$323,K$303)="",$G270=""),"",VLOOKUP($A270,Mitglieder!$D$24:$BG$323,K$303))</f>
        <v/>
      </c>
      <c r="L270" s="42" t="str">
        <f ca="1">IF($G270="","",VLOOKUP($A270,Mitglieder!$D$24:$BG$323,L$303))</f>
        <v/>
      </c>
      <c r="M270" s="42" t="str">
        <f ca="1">IF($G270="","",VLOOKUP($A270,Mitglieder!$D$24:$BG$323,M$303))</f>
        <v/>
      </c>
      <c r="N270" s="42" t="str">
        <f ca="1">IF($G270="","",VLOOKUP($A270,Mitglieder!$D$24:$BG$323,N$303))</f>
        <v/>
      </c>
      <c r="O270" s="42" t="str">
        <f ca="1">IF($G270="","",VLOOKUP($A270,Mitglieder!$D$24:$BG$323,O$303))</f>
        <v/>
      </c>
      <c r="P270" s="42" t="str">
        <f ca="1">IF($G270="","",VLOOKUP($A270,Mitglieder!$D$24:$BG$323,P$303))</f>
        <v/>
      </c>
      <c r="Q270" s="42" t="str">
        <f ca="1">IF($G270="","",VLOOKUP($A270,Mitglieder!$D$24:$BG$323,Q$303))</f>
        <v/>
      </c>
      <c r="R270" s="54" t="str">
        <f ca="1">IF(OR(VLOOKUP($A270,Mitglieder!$D$24:$BG$323,R$303)="",$G270=""),"",VLOOKUP($A270,Mitglieder!$D$24:$BG$323,R$303))</f>
        <v/>
      </c>
      <c r="S270" s="43" t="str">
        <f ca="1">IF($G270="","",TEXT(VLOOKUP($A270,Mitglieder!$D$24:$BG$323,S$303),"TT.MM.JJJJ"))</f>
        <v/>
      </c>
      <c r="T270" s="43" t="str">
        <f ca="1">IF($G270="","",TEXT(VLOOKUP($A270,Mitglieder!$D$24:$BG$323,T$303),"TT.MM.JJJJ"))</f>
        <v/>
      </c>
      <c r="U270" s="43" t="str">
        <f ca="1">IF($G270="","",TEXT(VLOOKUP($A270,Mitglieder!$D$24:$BG$323,U$303),"TT.MM.JJJJ"))</f>
        <v/>
      </c>
      <c r="V270" s="54" t="str">
        <f ca="1">IF(OR(VLOOKUP($A270,Mitglieder!$D$24:$BG$323,V$303)="",$G270=""),"",VLOOKUP($A270,Mitglieder!$D$24:$BG$323,V$303))</f>
        <v/>
      </c>
      <c r="W270" s="54" t="str">
        <f ca="1">IF(OR(VLOOKUP($A270,Mitglieder!$D$24:$BG$323,W$303)="",$G270=""),"",VLOOKUP($A270,Mitglieder!$D$24:$BG$323,W$303))</f>
        <v/>
      </c>
      <c r="X270" s="54" t="str">
        <f ca="1">IF(OR(VLOOKUP($A270,Mitglieder!$D$24:$BG$323,X$303)="",$G270=""),"",VLOOKUP($A270,Mitglieder!$D$24:$BG$323,X$303))</f>
        <v/>
      </c>
      <c r="Y270" s="54" t="str">
        <f ca="1">IF(OR(VLOOKUP($A270,Mitglieder!$D$24:$BG$323,Y$303)="",$G270=""),"",VLOOKUP($A270,Mitglieder!$D$24:$BG$323,Y$303))</f>
        <v/>
      </c>
      <c r="Z270" s="54" t="str">
        <f ca="1">IF(OR(VLOOKUP($A270,Mitglieder!$D$24:$BG$323,Z$303)="",$G270=""),"",VLOOKUP($A270,Mitglieder!$D$24:$BG$323,Z$303))</f>
        <v/>
      </c>
      <c r="AA270" s="54" t="str">
        <f ca="1">IF(OR(VLOOKUP($A270,Mitglieder!$D$24:$BG$323,AA$303)="",$G270=""),"",VLOOKUP($A270,Mitglieder!$D$24:$BG$323,AA$303))</f>
        <v/>
      </c>
      <c r="AB270" s="54" t="str">
        <f ca="1">IF(OR(VLOOKUP($A270,Mitglieder!$D$24:$BG$323,AB$303)="",$G270=""),"",VLOOKUP($A270,Mitglieder!$D$24:$BG$323,AB$303))</f>
        <v/>
      </c>
      <c r="AC270" s="54" t="str">
        <f ca="1">IF(OR(VLOOKUP($A270,Mitglieder!$D$24:$BG$323,AC$303)="",$G270=""),"",VLOOKUP($A270,Mitglieder!$D$24:$BG$323,AC$303))</f>
        <v/>
      </c>
      <c r="AD270" s="54" t="str">
        <f ca="1">IF(OR(VLOOKUP($A270,Mitglieder!$D$24:$BG$323,AD$303)="",$G270=""),"",VLOOKUP($A270,Mitglieder!$D$24:$BG$323,AD$303))</f>
        <v/>
      </c>
      <c r="AE270" s="54" t="str">
        <f ca="1">IF(OR(VLOOKUP($A270,Mitglieder!$D$24:$BG$323,AE$303)="",$G270=""),"",VLOOKUP($A270,Mitglieder!$D$24:$BG$323,AE$303))</f>
        <v/>
      </c>
      <c r="AF270" s="54" t="str">
        <f ca="1">IF(OR(VLOOKUP($A270,Mitglieder!$D$24:$BG$323,AF$303)="",$G270=""),"",VLOOKUP($A270,Mitglieder!$D$24:$BG$323,AF$303))</f>
        <v/>
      </c>
      <c r="AG270" s="54" t="str">
        <f ca="1">IF(OR(VLOOKUP($A270,Mitglieder!$D$24:$BG$323,AG$303)="",$G270=""),"",VLOOKUP($A270,Mitglieder!$D$24:$BG$323,AG$303))</f>
        <v/>
      </c>
      <c r="AH270" s="54" t="str">
        <f ca="1">IF(OR(VLOOKUP($A270,Mitglieder!$D$24:$BG$323,AH$303)="",$G270=""),"",VLOOKUP($A270,Mitglieder!$D$24:$BG$323,AH$303))</f>
        <v/>
      </c>
      <c r="AI270" s="54" t="str">
        <f ca="1">IF(OR(VLOOKUP($A270,Mitglieder!$D$24:$BG$323,AI$303)="",$G270=""),"",VLOOKUP($A270,Mitglieder!$D$24:$BG$323,AI$303))</f>
        <v/>
      </c>
      <c r="AJ270" s="54" t="str">
        <f ca="1">IF(OR(VLOOKUP($A270,Mitglieder!$D$24:$BG$323,AJ$303)="",$G270=""),"",VLOOKUP($A270,Mitglieder!$D$24:$BG$323,AJ$303))</f>
        <v/>
      </c>
      <c r="AK270" s="54" t="str">
        <f ca="1">IF(OR(VLOOKUP($A270,Mitglieder!$D$24:$BG$323,AK$303)="",$G270=""),"",VLOOKUP($A270,Mitglieder!$D$24:$BG$323,AK$303))</f>
        <v/>
      </c>
      <c r="AL270" s="54" t="str">
        <f ca="1">IF(OR(VLOOKUP($A270,Mitglieder!$D$24:$BG$323,AL$303)="",$G270=""),"",VLOOKUP($A270,Mitglieder!$D$24:$BG$323,AL$303))</f>
        <v/>
      </c>
      <c r="AM270" s="42" t="str">
        <f ca="1">IF($G270="","",VLOOKUP($A270,Mitglieder!$D$24:$BG$323,AM$303))</f>
        <v/>
      </c>
      <c r="AN270" s="54" t="str">
        <f ca="1">IF(OR(VLOOKUP($A270,Mitglieder!$D$24:$BG$323,AN$303)="",$G270=""),"",VLOOKUP($A270,Mitglieder!$D$24:$BG$323,AN$303))</f>
        <v/>
      </c>
      <c r="AO270" s="43" t="str">
        <f ca="1">IF($G270="","",TEXT(VLOOKUP($A270,Mitglieder!$D$24:$BG$323,AO$303),"TT.MM.JJJJ"))</f>
        <v/>
      </c>
      <c r="AP270" s="42" t="str">
        <f ca="1">IF($G270="","",VLOOKUP($A270,Mitglieder!$D$24:$BG$323,AP$303))</f>
        <v/>
      </c>
      <c r="AQ270" s="45" t="str">
        <f ca="1">IF($G270="","",TEXT(VLOOKUP($A270,Mitglieder!$D$24:$BG$323,AQ$303),"0.00"))</f>
        <v/>
      </c>
      <c r="AR270" s="54" t="str">
        <f ca="1">IF(OR(VLOOKUP($A270,Mitglieder!$D$24:$BG$323,AR$303)="",$G270=""),"",VLOOKUP($A270,Mitglieder!$D$24:$BG$323,AR$303))</f>
        <v/>
      </c>
      <c r="AS270" s="45" t="str">
        <f ca="1">IF($G270="","",TEXT(VLOOKUP($A270,Mitglieder!$D$24:$BG$323,AS$303),"0.00"))</f>
        <v/>
      </c>
      <c r="AT270" s="54" t="str">
        <f ca="1">IF(OR(VLOOKUP($A270,Mitglieder!$D$24:$BG$323,AT$303)="",$G270=""),"",VLOOKUP($A270,Mitglieder!$D$24:$BG$323,AT$303))</f>
        <v/>
      </c>
      <c r="AU270" s="45" t="str">
        <f ca="1">IF($G270="","",TEXT(VLOOKUP($A270,Mitglieder!$D$24:$BG$323,AU$303),"0.00"))</f>
        <v/>
      </c>
      <c r="AV270" s="45" t="str">
        <f ca="1">IF($G270="","",TEXT(VLOOKUP($A270,Mitglieder!$D$24:$BG$323,AV$303),"0.00"))</f>
        <v/>
      </c>
      <c r="AW270" s="42" t="str">
        <f ca="1">IF($G270="","",VLOOKUP($A270,Mitglieder!$D$24:$BG$323,AW$303))</f>
        <v/>
      </c>
      <c r="AX270" s="54" t="str">
        <f ca="1">IF(OR(VLOOKUP($A270,Mitglieder!$D$24:$BG$323,AX$303)="",$G270=""),"",VLOOKUP($A270,Mitglieder!$D$24:$BG$323,AX$303))</f>
        <v/>
      </c>
      <c r="AY270" s="75" t="str">
        <f t="shared" ca="1" si="8"/>
        <v/>
      </c>
      <c r="AZ270" s="43" t="str">
        <f ca="1">IF($G270="","",TEXT(VLOOKUP($A270,Mitglieder!$C$24:$BG$323,AZ$303),"TT.MM.JJJJ"))</f>
        <v/>
      </c>
      <c r="BA270" s="43" t="str">
        <f ca="1">IF($G270="","",TEXT(VLOOKUP($A270,Mitglieder!$C$24:$BG$323,BA$303),"TT.MM.JJJJ"))</f>
        <v/>
      </c>
      <c r="BB270" s="43" t="str">
        <f ca="1">IF($G270="","",TEXT(VLOOKUP($A270,Mitglieder!$C$24:$BG$323,BB$303),"TT.MM.JJJJ"))</f>
        <v/>
      </c>
      <c r="BC270" s="43" t="str">
        <f ca="1">IF($G270="","",TEXT(VLOOKUP($A270,Mitglieder!$C$24:$BG$323,BC$303),"TT.MM.JJJJ"))</f>
        <v/>
      </c>
      <c r="BD270" s="75" t="str">
        <f t="shared" ca="1" si="9"/>
        <v/>
      </c>
      <c r="BE270" s="42" t="str">
        <f ca="1">IF($G270="","",VLOOKUP($A270,Mitglieder!$D$24:$BG$323,BE$303))</f>
        <v/>
      </c>
      <c r="BF270" s="42" t="str">
        <f ca="1">IF($G270="","",VLOOKUP($A270,Mitglieder!$D$24:$BG$323,BF$303))</f>
        <v/>
      </c>
      <c r="BH270" s="75" t="str">
        <f ca="1">IF(G270="","",AY270+'Details Verein'!$D$25)</f>
        <v/>
      </c>
    </row>
    <row r="271" spans="1:60" x14ac:dyDescent="0.35">
      <c r="A271" s="42">
        <v>271</v>
      </c>
      <c r="B271" s="42"/>
      <c r="C271" s="42">
        <f ca="1">VLOOKUP($A271,Mitglieder!$D$24:$BA$323,C$303)</f>
        <v>1.0299999999999967</v>
      </c>
      <c r="D271" s="42"/>
      <c r="E271" s="42" t="str">
        <f ca="1">IF($G271="","",VLOOKUP($A271,Mitglieder!$D$24:$BG$323,E$303))</f>
        <v/>
      </c>
      <c r="F271" s="54" t="str">
        <f ca="1">IF(OR(VLOOKUP($A271,Mitglieder!$D$24:$BG$323,F$303)="",$G271=""),"",VLOOKUP($A271,Mitglieder!$D$24:$BG$323,F$303))</f>
        <v/>
      </c>
      <c r="G271" s="72" t="str">
        <f ca="1">IF(C271/ROUND(C271,0)=1,VLOOKUP($A271,Mitglieder!$D$24:$BA$323,G$303),"")</f>
        <v/>
      </c>
      <c r="H271" s="42" t="str">
        <f ca="1">IF($G271="","",VLOOKUP($A271,Mitglieder!$D$24:$BG$323,H$303))</f>
        <v/>
      </c>
      <c r="I271" s="54" t="str">
        <f ca="1">IF(OR(VLOOKUP($A271,Mitglieder!$D$24:$BG$323,I$303)="",$G271=""),"",VLOOKUP($A271,Mitglieder!$D$24:$BG$323,I$303))</f>
        <v/>
      </c>
      <c r="J271" s="42" t="str">
        <f ca="1">IF($G271="","",VLOOKUP($A271,Mitglieder!$D$24:$BG$323,J$303))</f>
        <v/>
      </c>
      <c r="K271" s="54" t="str">
        <f ca="1">IF(OR(VLOOKUP($A271,Mitglieder!$D$24:$BG$323,K$303)="",$G271=""),"",VLOOKUP($A271,Mitglieder!$D$24:$BG$323,K$303))</f>
        <v/>
      </c>
      <c r="L271" s="42" t="str">
        <f ca="1">IF($G271="","",VLOOKUP($A271,Mitglieder!$D$24:$BG$323,L$303))</f>
        <v/>
      </c>
      <c r="M271" s="42" t="str">
        <f ca="1">IF($G271="","",VLOOKUP($A271,Mitglieder!$D$24:$BG$323,M$303))</f>
        <v/>
      </c>
      <c r="N271" s="42" t="str">
        <f ca="1">IF($G271="","",VLOOKUP($A271,Mitglieder!$D$24:$BG$323,N$303))</f>
        <v/>
      </c>
      <c r="O271" s="42" t="str">
        <f ca="1">IF($G271="","",VLOOKUP($A271,Mitglieder!$D$24:$BG$323,O$303))</f>
        <v/>
      </c>
      <c r="P271" s="42" t="str">
        <f ca="1">IF($G271="","",VLOOKUP($A271,Mitglieder!$D$24:$BG$323,P$303))</f>
        <v/>
      </c>
      <c r="Q271" s="42" t="str">
        <f ca="1">IF($G271="","",VLOOKUP($A271,Mitglieder!$D$24:$BG$323,Q$303))</f>
        <v/>
      </c>
      <c r="R271" s="54" t="str">
        <f ca="1">IF(OR(VLOOKUP($A271,Mitglieder!$D$24:$BG$323,R$303)="",$G271=""),"",VLOOKUP($A271,Mitglieder!$D$24:$BG$323,R$303))</f>
        <v/>
      </c>
      <c r="S271" s="43" t="str">
        <f ca="1">IF($G271="","",TEXT(VLOOKUP($A271,Mitglieder!$D$24:$BG$323,S$303),"TT.MM.JJJJ"))</f>
        <v/>
      </c>
      <c r="T271" s="43" t="str">
        <f ca="1">IF($G271="","",TEXT(VLOOKUP($A271,Mitglieder!$D$24:$BG$323,T$303),"TT.MM.JJJJ"))</f>
        <v/>
      </c>
      <c r="U271" s="43" t="str">
        <f ca="1">IF($G271="","",TEXT(VLOOKUP($A271,Mitglieder!$D$24:$BG$323,U$303),"TT.MM.JJJJ"))</f>
        <v/>
      </c>
      <c r="V271" s="54" t="str">
        <f ca="1">IF(OR(VLOOKUP($A271,Mitglieder!$D$24:$BG$323,V$303)="",$G271=""),"",VLOOKUP($A271,Mitglieder!$D$24:$BG$323,V$303))</f>
        <v/>
      </c>
      <c r="W271" s="54" t="str">
        <f ca="1">IF(OR(VLOOKUP($A271,Mitglieder!$D$24:$BG$323,W$303)="",$G271=""),"",VLOOKUP($A271,Mitglieder!$D$24:$BG$323,W$303))</f>
        <v/>
      </c>
      <c r="X271" s="54" t="str">
        <f ca="1">IF(OR(VLOOKUP($A271,Mitglieder!$D$24:$BG$323,X$303)="",$G271=""),"",VLOOKUP($A271,Mitglieder!$D$24:$BG$323,X$303))</f>
        <v/>
      </c>
      <c r="Y271" s="54" t="str">
        <f ca="1">IF(OR(VLOOKUP($A271,Mitglieder!$D$24:$BG$323,Y$303)="",$G271=""),"",VLOOKUP($A271,Mitglieder!$D$24:$BG$323,Y$303))</f>
        <v/>
      </c>
      <c r="Z271" s="54" t="str">
        <f ca="1">IF(OR(VLOOKUP($A271,Mitglieder!$D$24:$BG$323,Z$303)="",$G271=""),"",VLOOKUP($A271,Mitglieder!$D$24:$BG$323,Z$303))</f>
        <v/>
      </c>
      <c r="AA271" s="54" t="str">
        <f ca="1">IF(OR(VLOOKUP($A271,Mitglieder!$D$24:$BG$323,AA$303)="",$G271=""),"",VLOOKUP($A271,Mitglieder!$D$24:$BG$323,AA$303))</f>
        <v/>
      </c>
      <c r="AB271" s="54" t="str">
        <f ca="1">IF(OR(VLOOKUP($A271,Mitglieder!$D$24:$BG$323,AB$303)="",$G271=""),"",VLOOKUP($A271,Mitglieder!$D$24:$BG$323,AB$303))</f>
        <v/>
      </c>
      <c r="AC271" s="54" t="str">
        <f ca="1">IF(OR(VLOOKUP($A271,Mitglieder!$D$24:$BG$323,AC$303)="",$G271=""),"",VLOOKUP($A271,Mitglieder!$D$24:$BG$323,AC$303))</f>
        <v/>
      </c>
      <c r="AD271" s="54" t="str">
        <f ca="1">IF(OR(VLOOKUP($A271,Mitglieder!$D$24:$BG$323,AD$303)="",$G271=""),"",VLOOKUP($A271,Mitglieder!$D$24:$BG$323,AD$303))</f>
        <v/>
      </c>
      <c r="AE271" s="54" t="str">
        <f ca="1">IF(OR(VLOOKUP($A271,Mitglieder!$D$24:$BG$323,AE$303)="",$G271=""),"",VLOOKUP($A271,Mitglieder!$D$24:$BG$323,AE$303))</f>
        <v/>
      </c>
      <c r="AF271" s="54" t="str">
        <f ca="1">IF(OR(VLOOKUP($A271,Mitglieder!$D$24:$BG$323,AF$303)="",$G271=""),"",VLOOKUP($A271,Mitglieder!$D$24:$BG$323,AF$303))</f>
        <v/>
      </c>
      <c r="AG271" s="54" t="str">
        <f ca="1">IF(OR(VLOOKUP($A271,Mitglieder!$D$24:$BG$323,AG$303)="",$G271=""),"",VLOOKUP($A271,Mitglieder!$D$24:$BG$323,AG$303))</f>
        <v/>
      </c>
      <c r="AH271" s="54" t="str">
        <f ca="1">IF(OR(VLOOKUP($A271,Mitglieder!$D$24:$BG$323,AH$303)="",$G271=""),"",VLOOKUP($A271,Mitglieder!$D$24:$BG$323,AH$303))</f>
        <v/>
      </c>
      <c r="AI271" s="54" t="str">
        <f ca="1">IF(OR(VLOOKUP($A271,Mitglieder!$D$24:$BG$323,AI$303)="",$G271=""),"",VLOOKUP($A271,Mitglieder!$D$24:$BG$323,AI$303))</f>
        <v/>
      </c>
      <c r="AJ271" s="54" t="str">
        <f ca="1">IF(OR(VLOOKUP($A271,Mitglieder!$D$24:$BG$323,AJ$303)="",$G271=""),"",VLOOKUP($A271,Mitglieder!$D$24:$BG$323,AJ$303))</f>
        <v/>
      </c>
      <c r="AK271" s="54" t="str">
        <f ca="1">IF(OR(VLOOKUP($A271,Mitglieder!$D$24:$BG$323,AK$303)="",$G271=""),"",VLOOKUP($A271,Mitglieder!$D$24:$BG$323,AK$303))</f>
        <v/>
      </c>
      <c r="AL271" s="54" t="str">
        <f ca="1">IF(OR(VLOOKUP($A271,Mitglieder!$D$24:$BG$323,AL$303)="",$G271=""),"",VLOOKUP($A271,Mitglieder!$D$24:$BG$323,AL$303))</f>
        <v/>
      </c>
      <c r="AM271" s="42" t="str">
        <f ca="1">IF($G271="","",VLOOKUP($A271,Mitglieder!$D$24:$BG$323,AM$303))</f>
        <v/>
      </c>
      <c r="AN271" s="54" t="str">
        <f ca="1">IF(OR(VLOOKUP($A271,Mitglieder!$D$24:$BG$323,AN$303)="",$G271=""),"",VLOOKUP($A271,Mitglieder!$D$24:$BG$323,AN$303))</f>
        <v/>
      </c>
      <c r="AO271" s="43" t="str">
        <f ca="1">IF($G271="","",TEXT(VLOOKUP($A271,Mitglieder!$D$24:$BG$323,AO$303),"TT.MM.JJJJ"))</f>
        <v/>
      </c>
      <c r="AP271" s="42" t="str">
        <f ca="1">IF($G271="","",VLOOKUP($A271,Mitglieder!$D$24:$BG$323,AP$303))</f>
        <v/>
      </c>
      <c r="AQ271" s="45" t="str">
        <f ca="1">IF($G271="","",TEXT(VLOOKUP($A271,Mitglieder!$D$24:$BG$323,AQ$303),"0.00"))</f>
        <v/>
      </c>
      <c r="AR271" s="54" t="str">
        <f ca="1">IF(OR(VLOOKUP($A271,Mitglieder!$D$24:$BG$323,AR$303)="",$G271=""),"",VLOOKUP($A271,Mitglieder!$D$24:$BG$323,AR$303))</f>
        <v/>
      </c>
      <c r="AS271" s="45" t="str">
        <f ca="1">IF($G271="","",TEXT(VLOOKUP($A271,Mitglieder!$D$24:$BG$323,AS$303),"0.00"))</f>
        <v/>
      </c>
      <c r="AT271" s="54" t="str">
        <f ca="1">IF(OR(VLOOKUP($A271,Mitglieder!$D$24:$BG$323,AT$303)="",$G271=""),"",VLOOKUP($A271,Mitglieder!$D$24:$BG$323,AT$303))</f>
        <v/>
      </c>
      <c r="AU271" s="45" t="str">
        <f ca="1">IF($G271="","",TEXT(VLOOKUP($A271,Mitglieder!$D$24:$BG$323,AU$303),"0.00"))</f>
        <v/>
      </c>
      <c r="AV271" s="45" t="str">
        <f ca="1">IF($G271="","",TEXT(VLOOKUP($A271,Mitglieder!$D$24:$BG$323,AV$303),"0.00"))</f>
        <v/>
      </c>
      <c r="AW271" s="42" t="str">
        <f ca="1">IF($G271="","",VLOOKUP($A271,Mitglieder!$D$24:$BG$323,AW$303))</f>
        <v/>
      </c>
      <c r="AX271" s="54" t="str">
        <f ca="1">IF(OR(VLOOKUP($A271,Mitglieder!$D$24:$BG$323,AX$303)="",$G271=""),"",VLOOKUP($A271,Mitglieder!$D$24:$BG$323,AX$303))</f>
        <v/>
      </c>
      <c r="AY271" s="75" t="str">
        <f t="shared" ca="1" si="8"/>
        <v/>
      </c>
      <c r="AZ271" s="43" t="str">
        <f ca="1">IF($G271="","",TEXT(VLOOKUP($A271,Mitglieder!$C$24:$BG$323,AZ$303),"TT.MM.JJJJ"))</f>
        <v/>
      </c>
      <c r="BA271" s="43" t="str">
        <f ca="1">IF($G271="","",TEXT(VLOOKUP($A271,Mitglieder!$C$24:$BG$323,BA$303),"TT.MM.JJJJ"))</f>
        <v/>
      </c>
      <c r="BB271" s="43" t="str">
        <f ca="1">IF($G271="","",TEXT(VLOOKUP($A271,Mitglieder!$C$24:$BG$323,BB$303),"TT.MM.JJJJ"))</f>
        <v/>
      </c>
      <c r="BC271" s="43" t="str">
        <f ca="1">IF($G271="","",TEXT(VLOOKUP($A271,Mitglieder!$C$24:$BG$323,BC$303),"TT.MM.JJJJ"))</f>
        <v/>
      </c>
      <c r="BD271" s="75" t="str">
        <f t="shared" ca="1" si="9"/>
        <v/>
      </c>
      <c r="BE271" s="42" t="str">
        <f ca="1">IF($G271="","",VLOOKUP($A271,Mitglieder!$D$24:$BG$323,BE$303))</f>
        <v/>
      </c>
      <c r="BF271" s="42" t="str">
        <f ca="1">IF($G271="","",VLOOKUP($A271,Mitglieder!$D$24:$BG$323,BF$303))</f>
        <v/>
      </c>
      <c r="BH271" s="75" t="str">
        <f ca="1">IF(G271="","",AY271+'Details Verein'!$D$25)</f>
        <v/>
      </c>
    </row>
    <row r="272" spans="1:60" x14ac:dyDescent="0.35">
      <c r="A272" s="42">
        <v>272</v>
      </c>
      <c r="B272" s="42"/>
      <c r="C272" s="42">
        <f ca="1">VLOOKUP($A272,Mitglieder!$D$24:$BA$323,C$303)</f>
        <v>1.0299999999999967</v>
      </c>
      <c r="D272" s="42"/>
      <c r="E272" s="42" t="str">
        <f ca="1">IF($G272="","",VLOOKUP($A272,Mitglieder!$D$24:$BG$323,E$303))</f>
        <v/>
      </c>
      <c r="F272" s="54" t="str">
        <f ca="1">IF(OR(VLOOKUP($A272,Mitglieder!$D$24:$BG$323,F$303)="",$G272=""),"",VLOOKUP($A272,Mitglieder!$D$24:$BG$323,F$303))</f>
        <v/>
      </c>
      <c r="G272" s="72" t="str">
        <f ca="1">IF(C272/ROUND(C272,0)=1,VLOOKUP($A272,Mitglieder!$D$24:$BA$323,G$303),"")</f>
        <v/>
      </c>
      <c r="H272" s="42" t="str">
        <f ca="1">IF($G272="","",VLOOKUP($A272,Mitglieder!$D$24:$BG$323,H$303))</f>
        <v/>
      </c>
      <c r="I272" s="54" t="str">
        <f ca="1">IF(OR(VLOOKUP($A272,Mitglieder!$D$24:$BG$323,I$303)="",$G272=""),"",VLOOKUP($A272,Mitglieder!$D$24:$BG$323,I$303))</f>
        <v/>
      </c>
      <c r="J272" s="42" t="str">
        <f ca="1">IF($G272="","",VLOOKUP($A272,Mitglieder!$D$24:$BG$323,J$303))</f>
        <v/>
      </c>
      <c r="K272" s="54" t="str">
        <f ca="1">IF(OR(VLOOKUP($A272,Mitglieder!$D$24:$BG$323,K$303)="",$G272=""),"",VLOOKUP($A272,Mitglieder!$D$24:$BG$323,K$303))</f>
        <v/>
      </c>
      <c r="L272" s="42" t="str">
        <f ca="1">IF($G272="","",VLOOKUP($A272,Mitglieder!$D$24:$BG$323,L$303))</f>
        <v/>
      </c>
      <c r="M272" s="42" t="str">
        <f ca="1">IF($G272="","",VLOOKUP($A272,Mitglieder!$D$24:$BG$323,M$303))</f>
        <v/>
      </c>
      <c r="N272" s="42" t="str">
        <f ca="1">IF($G272="","",VLOOKUP($A272,Mitglieder!$D$24:$BG$323,N$303))</f>
        <v/>
      </c>
      <c r="O272" s="42" t="str">
        <f ca="1">IF($G272="","",VLOOKUP($A272,Mitglieder!$D$24:$BG$323,O$303))</f>
        <v/>
      </c>
      <c r="P272" s="42" t="str">
        <f ca="1">IF($G272="","",VLOOKUP($A272,Mitglieder!$D$24:$BG$323,P$303))</f>
        <v/>
      </c>
      <c r="Q272" s="42" t="str">
        <f ca="1">IF($G272="","",VLOOKUP($A272,Mitglieder!$D$24:$BG$323,Q$303))</f>
        <v/>
      </c>
      <c r="R272" s="54" t="str">
        <f ca="1">IF(OR(VLOOKUP($A272,Mitglieder!$D$24:$BG$323,R$303)="",$G272=""),"",VLOOKUP($A272,Mitglieder!$D$24:$BG$323,R$303))</f>
        <v/>
      </c>
      <c r="S272" s="43" t="str">
        <f ca="1">IF($G272="","",TEXT(VLOOKUP($A272,Mitglieder!$D$24:$BG$323,S$303),"TT.MM.JJJJ"))</f>
        <v/>
      </c>
      <c r="T272" s="43" t="str">
        <f ca="1">IF($G272="","",TEXT(VLOOKUP($A272,Mitglieder!$D$24:$BG$323,T$303),"TT.MM.JJJJ"))</f>
        <v/>
      </c>
      <c r="U272" s="43" t="str">
        <f ca="1">IF($G272="","",TEXT(VLOOKUP($A272,Mitglieder!$D$24:$BG$323,U$303),"TT.MM.JJJJ"))</f>
        <v/>
      </c>
      <c r="V272" s="54" t="str">
        <f ca="1">IF(OR(VLOOKUP($A272,Mitglieder!$D$24:$BG$323,V$303)="",$G272=""),"",VLOOKUP($A272,Mitglieder!$D$24:$BG$323,V$303))</f>
        <v/>
      </c>
      <c r="W272" s="54" t="str">
        <f ca="1">IF(OR(VLOOKUP($A272,Mitglieder!$D$24:$BG$323,W$303)="",$G272=""),"",VLOOKUP($A272,Mitglieder!$D$24:$BG$323,W$303))</f>
        <v/>
      </c>
      <c r="X272" s="54" t="str">
        <f ca="1">IF(OR(VLOOKUP($A272,Mitglieder!$D$24:$BG$323,X$303)="",$G272=""),"",VLOOKUP($A272,Mitglieder!$D$24:$BG$323,X$303))</f>
        <v/>
      </c>
      <c r="Y272" s="54" t="str">
        <f ca="1">IF(OR(VLOOKUP($A272,Mitglieder!$D$24:$BG$323,Y$303)="",$G272=""),"",VLOOKUP($A272,Mitglieder!$D$24:$BG$323,Y$303))</f>
        <v/>
      </c>
      <c r="Z272" s="54" t="str">
        <f ca="1">IF(OR(VLOOKUP($A272,Mitglieder!$D$24:$BG$323,Z$303)="",$G272=""),"",VLOOKUP($A272,Mitglieder!$D$24:$BG$323,Z$303))</f>
        <v/>
      </c>
      <c r="AA272" s="54" t="str">
        <f ca="1">IF(OR(VLOOKUP($A272,Mitglieder!$D$24:$BG$323,AA$303)="",$G272=""),"",VLOOKUP($A272,Mitglieder!$D$24:$BG$323,AA$303))</f>
        <v/>
      </c>
      <c r="AB272" s="54" t="str">
        <f ca="1">IF(OR(VLOOKUP($A272,Mitglieder!$D$24:$BG$323,AB$303)="",$G272=""),"",VLOOKUP($A272,Mitglieder!$D$24:$BG$323,AB$303))</f>
        <v/>
      </c>
      <c r="AC272" s="54" t="str">
        <f ca="1">IF(OR(VLOOKUP($A272,Mitglieder!$D$24:$BG$323,AC$303)="",$G272=""),"",VLOOKUP($A272,Mitglieder!$D$24:$BG$323,AC$303))</f>
        <v/>
      </c>
      <c r="AD272" s="54" t="str">
        <f ca="1">IF(OR(VLOOKUP($A272,Mitglieder!$D$24:$BG$323,AD$303)="",$G272=""),"",VLOOKUP($A272,Mitglieder!$D$24:$BG$323,AD$303))</f>
        <v/>
      </c>
      <c r="AE272" s="54" t="str">
        <f ca="1">IF(OR(VLOOKUP($A272,Mitglieder!$D$24:$BG$323,AE$303)="",$G272=""),"",VLOOKUP($A272,Mitglieder!$D$24:$BG$323,AE$303))</f>
        <v/>
      </c>
      <c r="AF272" s="54" t="str">
        <f ca="1">IF(OR(VLOOKUP($A272,Mitglieder!$D$24:$BG$323,AF$303)="",$G272=""),"",VLOOKUP($A272,Mitglieder!$D$24:$BG$323,AF$303))</f>
        <v/>
      </c>
      <c r="AG272" s="54" t="str">
        <f ca="1">IF(OR(VLOOKUP($A272,Mitglieder!$D$24:$BG$323,AG$303)="",$G272=""),"",VLOOKUP($A272,Mitglieder!$D$24:$BG$323,AG$303))</f>
        <v/>
      </c>
      <c r="AH272" s="54" t="str">
        <f ca="1">IF(OR(VLOOKUP($A272,Mitglieder!$D$24:$BG$323,AH$303)="",$G272=""),"",VLOOKUP($A272,Mitglieder!$D$24:$BG$323,AH$303))</f>
        <v/>
      </c>
      <c r="AI272" s="54" t="str">
        <f ca="1">IF(OR(VLOOKUP($A272,Mitglieder!$D$24:$BG$323,AI$303)="",$G272=""),"",VLOOKUP($A272,Mitglieder!$D$24:$BG$323,AI$303))</f>
        <v/>
      </c>
      <c r="AJ272" s="54" t="str">
        <f ca="1">IF(OR(VLOOKUP($A272,Mitglieder!$D$24:$BG$323,AJ$303)="",$G272=""),"",VLOOKUP($A272,Mitglieder!$D$24:$BG$323,AJ$303))</f>
        <v/>
      </c>
      <c r="AK272" s="54" t="str">
        <f ca="1">IF(OR(VLOOKUP($A272,Mitglieder!$D$24:$BG$323,AK$303)="",$G272=""),"",VLOOKUP($A272,Mitglieder!$D$24:$BG$323,AK$303))</f>
        <v/>
      </c>
      <c r="AL272" s="54" t="str">
        <f ca="1">IF(OR(VLOOKUP($A272,Mitglieder!$D$24:$BG$323,AL$303)="",$G272=""),"",VLOOKUP($A272,Mitglieder!$D$24:$BG$323,AL$303))</f>
        <v/>
      </c>
      <c r="AM272" s="42" t="str">
        <f ca="1">IF($G272="","",VLOOKUP($A272,Mitglieder!$D$24:$BG$323,AM$303))</f>
        <v/>
      </c>
      <c r="AN272" s="54" t="str">
        <f ca="1">IF(OR(VLOOKUP($A272,Mitglieder!$D$24:$BG$323,AN$303)="",$G272=""),"",VLOOKUP($A272,Mitglieder!$D$24:$BG$323,AN$303))</f>
        <v/>
      </c>
      <c r="AO272" s="43" t="str">
        <f ca="1">IF($G272="","",TEXT(VLOOKUP($A272,Mitglieder!$D$24:$BG$323,AO$303),"TT.MM.JJJJ"))</f>
        <v/>
      </c>
      <c r="AP272" s="42" t="str">
        <f ca="1">IF($G272="","",VLOOKUP($A272,Mitglieder!$D$24:$BG$323,AP$303))</f>
        <v/>
      </c>
      <c r="AQ272" s="45" t="str">
        <f ca="1">IF($G272="","",TEXT(VLOOKUP($A272,Mitglieder!$D$24:$BG$323,AQ$303),"0.00"))</f>
        <v/>
      </c>
      <c r="AR272" s="54" t="str">
        <f ca="1">IF(OR(VLOOKUP($A272,Mitglieder!$D$24:$BG$323,AR$303)="",$G272=""),"",VLOOKUP($A272,Mitglieder!$D$24:$BG$323,AR$303))</f>
        <v/>
      </c>
      <c r="AS272" s="45" t="str">
        <f ca="1">IF($G272="","",TEXT(VLOOKUP($A272,Mitglieder!$D$24:$BG$323,AS$303),"0.00"))</f>
        <v/>
      </c>
      <c r="AT272" s="54" t="str">
        <f ca="1">IF(OR(VLOOKUP($A272,Mitglieder!$D$24:$BG$323,AT$303)="",$G272=""),"",VLOOKUP($A272,Mitglieder!$D$24:$BG$323,AT$303))</f>
        <v/>
      </c>
      <c r="AU272" s="45" t="str">
        <f ca="1">IF($G272="","",TEXT(VLOOKUP($A272,Mitglieder!$D$24:$BG$323,AU$303),"0.00"))</f>
        <v/>
      </c>
      <c r="AV272" s="45" t="str">
        <f ca="1">IF($G272="","",TEXT(VLOOKUP($A272,Mitglieder!$D$24:$BG$323,AV$303),"0.00"))</f>
        <v/>
      </c>
      <c r="AW272" s="42" t="str">
        <f ca="1">IF($G272="","",VLOOKUP($A272,Mitglieder!$D$24:$BG$323,AW$303))</f>
        <v/>
      </c>
      <c r="AX272" s="54" t="str">
        <f ca="1">IF(OR(VLOOKUP($A272,Mitglieder!$D$24:$BG$323,AX$303)="",$G272=""),"",VLOOKUP($A272,Mitglieder!$D$24:$BG$323,AX$303))</f>
        <v/>
      </c>
      <c r="AY272" s="75" t="str">
        <f t="shared" ca="1" si="8"/>
        <v/>
      </c>
      <c r="AZ272" s="43" t="str">
        <f ca="1">IF($G272="","",TEXT(VLOOKUP($A272,Mitglieder!$C$24:$BG$323,AZ$303),"TT.MM.JJJJ"))</f>
        <v/>
      </c>
      <c r="BA272" s="43" t="str">
        <f ca="1">IF($G272="","",TEXT(VLOOKUP($A272,Mitglieder!$C$24:$BG$323,BA$303),"TT.MM.JJJJ"))</f>
        <v/>
      </c>
      <c r="BB272" s="43" t="str">
        <f ca="1">IF($G272="","",TEXT(VLOOKUP($A272,Mitglieder!$C$24:$BG$323,BB$303),"TT.MM.JJJJ"))</f>
        <v/>
      </c>
      <c r="BC272" s="43" t="str">
        <f ca="1">IF($G272="","",TEXT(VLOOKUP($A272,Mitglieder!$C$24:$BG$323,BC$303),"TT.MM.JJJJ"))</f>
        <v/>
      </c>
      <c r="BD272" s="75" t="str">
        <f t="shared" ca="1" si="9"/>
        <v/>
      </c>
      <c r="BE272" s="42" t="str">
        <f ca="1">IF($G272="","",VLOOKUP($A272,Mitglieder!$D$24:$BG$323,BE$303))</f>
        <v/>
      </c>
      <c r="BF272" s="42" t="str">
        <f ca="1">IF($G272="","",VLOOKUP($A272,Mitglieder!$D$24:$BG$323,BF$303))</f>
        <v/>
      </c>
      <c r="BH272" s="75" t="str">
        <f ca="1">IF(G272="","",AY272+'Details Verein'!$D$25)</f>
        <v/>
      </c>
    </row>
    <row r="273" spans="1:60" x14ac:dyDescent="0.35">
      <c r="A273" s="42">
        <v>273</v>
      </c>
      <c r="B273" s="42"/>
      <c r="C273" s="42">
        <f ca="1">VLOOKUP($A273,Mitglieder!$D$24:$BA$323,C$303)</f>
        <v>1.0299999999999967</v>
      </c>
      <c r="D273" s="42"/>
      <c r="E273" s="42" t="str">
        <f ca="1">IF($G273="","",VLOOKUP($A273,Mitglieder!$D$24:$BG$323,E$303))</f>
        <v/>
      </c>
      <c r="F273" s="54" t="str">
        <f ca="1">IF(OR(VLOOKUP($A273,Mitglieder!$D$24:$BG$323,F$303)="",$G273=""),"",VLOOKUP($A273,Mitglieder!$D$24:$BG$323,F$303))</f>
        <v/>
      </c>
      <c r="G273" s="72" t="str">
        <f ca="1">IF(C273/ROUND(C273,0)=1,VLOOKUP($A273,Mitglieder!$D$24:$BA$323,G$303),"")</f>
        <v/>
      </c>
      <c r="H273" s="42" t="str">
        <f ca="1">IF($G273="","",VLOOKUP($A273,Mitglieder!$D$24:$BG$323,H$303))</f>
        <v/>
      </c>
      <c r="I273" s="54" t="str">
        <f ca="1">IF(OR(VLOOKUP($A273,Mitglieder!$D$24:$BG$323,I$303)="",$G273=""),"",VLOOKUP($A273,Mitglieder!$D$24:$BG$323,I$303))</f>
        <v/>
      </c>
      <c r="J273" s="42" t="str">
        <f ca="1">IF($G273="","",VLOOKUP($A273,Mitglieder!$D$24:$BG$323,J$303))</f>
        <v/>
      </c>
      <c r="K273" s="54" t="str">
        <f ca="1">IF(OR(VLOOKUP($A273,Mitglieder!$D$24:$BG$323,K$303)="",$G273=""),"",VLOOKUP($A273,Mitglieder!$D$24:$BG$323,K$303))</f>
        <v/>
      </c>
      <c r="L273" s="42" t="str">
        <f ca="1">IF($G273="","",VLOOKUP($A273,Mitglieder!$D$24:$BG$323,L$303))</f>
        <v/>
      </c>
      <c r="M273" s="42" t="str">
        <f ca="1">IF($G273="","",VLOOKUP($A273,Mitglieder!$D$24:$BG$323,M$303))</f>
        <v/>
      </c>
      <c r="N273" s="42" t="str">
        <f ca="1">IF($G273="","",VLOOKUP($A273,Mitglieder!$D$24:$BG$323,N$303))</f>
        <v/>
      </c>
      <c r="O273" s="42" t="str">
        <f ca="1">IF($G273="","",VLOOKUP($A273,Mitglieder!$D$24:$BG$323,O$303))</f>
        <v/>
      </c>
      <c r="P273" s="42" t="str">
        <f ca="1">IF($G273="","",VLOOKUP($A273,Mitglieder!$D$24:$BG$323,P$303))</f>
        <v/>
      </c>
      <c r="Q273" s="42" t="str">
        <f ca="1">IF($G273="","",VLOOKUP($A273,Mitglieder!$D$24:$BG$323,Q$303))</f>
        <v/>
      </c>
      <c r="R273" s="54" t="str">
        <f ca="1">IF(OR(VLOOKUP($A273,Mitglieder!$D$24:$BG$323,R$303)="",$G273=""),"",VLOOKUP($A273,Mitglieder!$D$24:$BG$323,R$303))</f>
        <v/>
      </c>
      <c r="S273" s="43" t="str">
        <f ca="1">IF($G273="","",TEXT(VLOOKUP($A273,Mitglieder!$D$24:$BG$323,S$303),"TT.MM.JJJJ"))</f>
        <v/>
      </c>
      <c r="T273" s="43" t="str">
        <f ca="1">IF($G273="","",TEXT(VLOOKUP($A273,Mitglieder!$D$24:$BG$323,T$303),"TT.MM.JJJJ"))</f>
        <v/>
      </c>
      <c r="U273" s="43" t="str">
        <f ca="1">IF($G273="","",TEXT(VLOOKUP($A273,Mitglieder!$D$24:$BG$323,U$303),"TT.MM.JJJJ"))</f>
        <v/>
      </c>
      <c r="V273" s="54" t="str">
        <f ca="1">IF(OR(VLOOKUP($A273,Mitglieder!$D$24:$BG$323,V$303)="",$G273=""),"",VLOOKUP($A273,Mitglieder!$D$24:$BG$323,V$303))</f>
        <v/>
      </c>
      <c r="W273" s="54" t="str">
        <f ca="1">IF(OR(VLOOKUP($A273,Mitglieder!$D$24:$BG$323,W$303)="",$G273=""),"",VLOOKUP($A273,Mitglieder!$D$24:$BG$323,W$303))</f>
        <v/>
      </c>
      <c r="X273" s="54" t="str">
        <f ca="1">IF(OR(VLOOKUP($A273,Mitglieder!$D$24:$BG$323,X$303)="",$G273=""),"",VLOOKUP($A273,Mitglieder!$D$24:$BG$323,X$303))</f>
        <v/>
      </c>
      <c r="Y273" s="54" t="str">
        <f ca="1">IF(OR(VLOOKUP($A273,Mitglieder!$D$24:$BG$323,Y$303)="",$G273=""),"",VLOOKUP($A273,Mitglieder!$D$24:$BG$323,Y$303))</f>
        <v/>
      </c>
      <c r="Z273" s="54" t="str">
        <f ca="1">IF(OR(VLOOKUP($A273,Mitglieder!$D$24:$BG$323,Z$303)="",$G273=""),"",VLOOKUP($A273,Mitglieder!$D$24:$BG$323,Z$303))</f>
        <v/>
      </c>
      <c r="AA273" s="54" t="str">
        <f ca="1">IF(OR(VLOOKUP($A273,Mitglieder!$D$24:$BG$323,AA$303)="",$G273=""),"",VLOOKUP($A273,Mitglieder!$D$24:$BG$323,AA$303))</f>
        <v/>
      </c>
      <c r="AB273" s="54" t="str">
        <f ca="1">IF(OR(VLOOKUP($A273,Mitglieder!$D$24:$BG$323,AB$303)="",$G273=""),"",VLOOKUP($A273,Mitglieder!$D$24:$BG$323,AB$303))</f>
        <v/>
      </c>
      <c r="AC273" s="54" t="str">
        <f ca="1">IF(OR(VLOOKUP($A273,Mitglieder!$D$24:$BG$323,AC$303)="",$G273=""),"",VLOOKUP($A273,Mitglieder!$D$24:$BG$323,AC$303))</f>
        <v/>
      </c>
      <c r="AD273" s="54" t="str">
        <f ca="1">IF(OR(VLOOKUP($A273,Mitglieder!$D$24:$BG$323,AD$303)="",$G273=""),"",VLOOKUP($A273,Mitglieder!$D$24:$BG$323,AD$303))</f>
        <v/>
      </c>
      <c r="AE273" s="54" t="str">
        <f ca="1">IF(OR(VLOOKUP($A273,Mitglieder!$D$24:$BG$323,AE$303)="",$G273=""),"",VLOOKUP($A273,Mitglieder!$D$24:$BG$323,AE$303))</f>
        <v/>
      </c>
      <c r="AF273" s="54" t="str">
        <f ca="1">IF(OR(VLOOKUP($A273,Mitglieder!$D$24:$BG$323,AF$303)="",$G273=""),"",VLOOKUP($A273,Mitglieder!$D$24:$BG$323,AF$303))</f>
        <v/>
      </c>
      <c r="AG273" s="54" t="str">
        <f ca="1">IF(OR(VLOOKUP($A273,Mitglieder!$D$24:$BG$323,AG$303)="",$G273=""),"",VLOOKUP($A273,Mitglieder!$D$24:$BG$323,AG$303))</f>
        <v/>
      </c>
      <c r="AH273" s="54" t="str">
        <f ca="1">IF(OR(VLOOKUP($A273,Mitglieder!$D$24:$BG$323,AH$303)="",$G273=""),"",VLOOKUP($A273,Mitglieder!$D$24:$BG$323,AH$303))</f>
        <v/>
      </c>
      <c r="AI273" s="54" t="str">
        <f ca="1">IF(OR(VLOOKUP($A273,Mitglieder!$D$24:$BG$323,AI$303)="",$G273=""),"",VLOOKUP($A273,Mitglieder!$D$24:$BG$323,AI$303))</f>
        <v/>
      </c>
      <c r="AJ273" s="54" t="str">
        <f ca="1">IF(OR(VLOOKUP($A273,Mitglieder!$D$24:$BG$323,AJ$303)="",$G273=""),"",VLOOKUP($A273,Mitglieder!$D$24:$BG$323,AJ$303))</f>
        <v/>
      </c>
      <c r="AK273" s="54" t="str">
        <f ca="1">IF(OR(VLOOKUP($A273,Mitglieder!$D$24:$BG$323,AK$303)="",$G273=""),"",VLOOKUP($A273,Mitglieder!$D$24:$BG$323,AK$303))</f>
        <v/>
      </c>
      <c r="AL273" s="54" t="str">
        <f ca="1">IF(OR(VLOOKUP($A273,Mitglieder!$D$24:$BG$323,AL$303)="",$G273=""),"",VLOOKUP($A273,Mitglieder!$D$24:$BG$323,AL$303))</f>
        <v/>
      </c>
      <c r="AM273" s="42" t="str">
        <f ca="1">IF($G273="","",VLOOKUP($A273,Mitglieder!$D$24:$BG$323,AM$303))</f>
        <v/>
      </c>
      <c r="AN273" s="54" t="str">
        <f ca="1">IF(OR(VLOOKUP($A273,Mitglieder!$D$24:$BG$323,AN$303)="",$G273=""),"",VLOOKUP($A273,Mitglieder!$D$24:$BG$323,AN$303))</f>
        <v/>
      </c>
      <c r="AO273" s="43" t="str">
        <f ca="1">IF($G273="","",TEXT(VLOOKUP($A273,Mitglieder!$D$24:$BG$323,AO$303),"TT.MM.JJJJ"))</f>
        <v/>
      </c>
      <c r="AP273" s="42" t="str">
        <f ca="1">IF($G273="","",VLOOKUP($A273,Mitglieder!$D$24:$BG$323,AP$303))</f>
        <v/>
      </c>
      <c r="AQ273" s="45" t="str">
        <f ca="1">IF($G273="","",TEXT(VLOOKUP($A273,Mitglieder!$D$24:$BG$323,AQ$303),"0.00"))</f>
        <v/>
      </c>
      <c r="AR273" s="54" t="str">
        <f ca="1">IF(OR(VLOOKUP($A273,Mitglieder!$D$24:$BG$323,AR$303)="",$G273=""),"",VLOOKUP($A273,Mitglieder!$D$24:$BG$323,AR$303))</f>
        <v/>
      </c>
      <c r="AS273" s="45" t="str">
        <f ca="1">IF($G273="","",TEXT(VLOOKUP($A273,Mitglieder!$D$24:$BG$323,AS$303),"0.00"))</f>
        <v/>
      </c>
      <c r="AT273" s="54" t="str">
        <f ca="1">IF(OR(VLOOKUP($A273,Mitglieder!$D$24:$BG$323,AT$303)="",$G273=""),"",VLOOKUP($A273,Mitglieder!$D$24:$BG$323,AT$303))</f>
        <v/>
      </c>
      <c r="AU273" s="45" t="str">
        <f ca="1">IF($G273="","",TEXT(VLOOKUP($A273,Mitglieder!$D$24:$BG$323,AU$303),"0.00"))</f>
        <v/>
      </c>
      <c r="AV273" s="45" t="str">
        <f ca="1">IF($G273="","",TEXT(VLOOKUP($A273,Mitglieder!$D$24:$BG$323,AV$303),"0.00"))</f>
        <v/>
      </c>
      <c r="AW273" s="42" t="str">
        <f ca="1">IF($G273="","",VLOOKUP($A273,Mitglieder!$D$24:$BG$323,AW$303))</f>
        <v/>
      </c>
      <c r="AX273" s="54" t="str">
        <f ca="1">IF(OR(VLOOKUP($A273,Mitglieder!$D$24:$BG$323,AX$303)="",$G273=""),"",VLOOKUP($A273,Mitglieder!$D$24:$BG$323,AX$303))</f>
        <v/>
      </c>
      <c r="AY273" s="75" t="str">
        <f t="shared" ca="1" si="8"/>
        <v/>
      </c>
      <c r="AZ273" s="43" t="str">
        <f ca="1">IF($G273="","",TEXT(VLOOKUP($A273,Mitglieder!$C$24:$BG$323,AZ$303),"TT.MM.JJJJ"))</f>
        <v/>
      </c>
      <c r="BA273" s="43" t="str">
        <f ca="1">IF($G273="","",TEXT(VLOOKUP($A273,Mitglieder!$C$24:$BG$323,BA$303),"TT.MM.JJJJ"))</f>
        <v/>
      </c>
      <c r="BB273" s="43" t="str">
        <f ca="1">IF($G273="","",TEXT(VLOOKUP($A273,Mitglieder!$C$24:$BG$323,BB$303),"TT.MM.JJJJ"))</f>
        <v/>
      </c>
      <c r="BC273" s="43" t="str">
        <f ca="1">IF($G273="","",TEXT(VLOOKUP($A273,Mitglieder!$C$24:$BG$323,BC$303),"TT.MM.JJJJ"))</f>
        <v/>
      </c>
      <c r="BD273" s="75" t="str">
        <f t="shared" ca="1" si="9"/>
        <v/>
      </c>
      <c r="BE273" s="42" t="str">
        <f ca="1">IF($G273="","",VLOOKUP($A273,Mitglieder!$D$24:$BG$323,BE$303))</f>
        <v/>
      </c>
      <c r="BF273" s="42" t="str">
        <f ca="1">IF($G273="","",VLOOKUP($A273,Mitglieder!$D$24:$BG$323,BF$303))</f>
        <v/>
      </c>
      <c r="BH273" s="75" t="str">
        <f ca="1">IF(G273="","",AY273+'Details Verein'!$D$25)</f>
        <v/>
      </c>
    </row>
    <row r="274" spans="1:60" x14ac:dyDescent="0.35">
      <c r="A274" s="42">
        <v>274</v>
      </c>
      <c r="B274" s="42"/>
      <c r="C274" s="42">
        <f ca="1">VLOOKUP($A274,Mitglieder!$D$24:$BA$323,C$303)</f>
        <v>1.0299999999999967</v>
      </c>
      <c r="D274" s="42"/>
      <c r="E274" s="42" t="str">
        <f ca="1">IF($G274="","",VLOOKUP($A274,Mitglieder!$D$24:$BG$323,E$303))</f>
        <v/>
      </c>
      <c r="F274" s="54" t="str">
        <f ca="1">IF(OR(VLOOKUP($A274,Mitglieder!$D$24:$BG$323,F$303)="",$G274=""),"",VLOOKUP($A274,Mitglieder!$D$24:$BG$323,F$303))</f>
        <v/>
      </c>
      <c r="G274" s="72" t="str">
        <f ca="1">IF(C274/ROUND(C274,0)=1,VLOOKUP($A274,Mitglieder!$D$24:$BA$323,G$303),"")</f>
        <v/>
      </c>
      <c r="H274" s="42" t="str">
        <f ca="1">IF($G274="","",VLOOKUP($A274,Mitglieder!$D$24:$BG$323,H$303))</f>
        <v/>
      </c>
      <c r="I274" s="54" t="str">
        <f ca="1">IF(OR(VLOOKUP($A274,Mitglieder!$D$24:$BG$323,I$303)="",$G274=""),"",VLOOKUP($A274,Mitglieder!$D$24:$BG$323,I$303))</f>
        <v/>
      </c>
      <c r="J274" s="42" t="str">
        <f ca="1">IF($G274="","",VLOOKUP($A274,Mitglieder!$D$24:$BG$323,J$303))</f>
        <v/>
      </c>
      <c r="K274" s="54" t="str">
        <f ca="1">IF(OR(VLOOKUP($A274,Mitglieder!$D$24:$BG$323,K$303)="",$G274=""),"",VLOOKUP($A274,Mitglieder!$D$24:$BG$323,K$303))</f>
        <v/>
      </c>
      <c r="L274" s="42" t="str">
        <f ca="1">IF($G274="","",VLOOKUP($A274,Mitglieder!$D$24:$BG$323,L$303))</f>
        <v/>
      </c>
      <c r="M274" s="42" t="str">
        <f ca="1">IF($G274="","",VLOOKUP($A274,Mitglieder!$D$24:$BG$323,M$303))</f>
        <v/>
      </c>
      <c r="N274" s="42" t="str">
        <f ca="1">IF($G274="","",VLOOKUP($A274,Mitglieder!$D$24:$BG$323,N$303))</f>
        <v/>
      </c>
      <c r="O274" s="42" t="str">
        <f ca="1">IF($G274="","",VLOOKUP($A274,Mitglieder!$D$24:$BG$323,O$303))</f>
        <v/>
      </c>
      <c r="P274" s="42" t="str">
        <f ca="1">IF($G274="","",VLOOKUP($A274,Mitglieder!$D$24:$BG$323,P$303))</f>
        <v/>
      </c>
      <c r="Q274" s="42" t="str">
        <f ca="1">IF($G274="","",VLOOKUP($A274,Mitglieder!$D$24:$BG$323,Q$303))</f>
        <v/>
      </c>
      <c r="R274" s="54" t="str">
        <f ca="1">IF(OR(VLOOKUP($A274,Mitglieder!$D$24:$BG$323,R$303)="",$G274=""),"",VLOOKUP($A274,Mitglieder!$D$24:$BG$323,R$303))</f>
        <v/>
      </c>
      <c r="S274" s="43" t="str">
        <f ca="1">IF($G274="","",TEXT(VLOOKUP($A274,Mitglieder!$D$24:$BG$323,S$303),"TT.MM.JJJJ"))</f>
        <v/>
      </c>
      <c r="T274" s="43" t="str">
        <f ca="1">IF($G274="","",TEXT(VLOOKUP($A274,Mitglieder!$D$24:$BG$323,T$303),"TT.MM.JJJJ"))</f>
        <v/>
      </c>
      <c r="U274" s="43" t="str">
        <f ca="1">IF($G274="","",TEXT(VLOOKUP($A274,Mitglieder!$D$24:$BG$323,U$303),"TT.MM.JJJJ"))</f>
        <v/>
      </c>
      <c r="V274" s="54" t="str">
        <f ca="1">IF(OR(VLOOKUP($A274,Mitglieder!$D$24:$BG$323,V$303)="",$G274=""),"",VLOOKUP($A274,Mitglieder!$D$24:$BG$323,V$303))</f>
        <v/>
      </c>
      <c r="W274" s="54" t="str">
        <f ca="1">IF(OR(VLOOKUP($A274,Mitglieder!$D$24:$BG$323,W$303)="",$G274=""),"",VLOOKUP($A274,Mitglieder!$D$24:$BG$323,W$303))</f>
        <v/>
      </c>
      <c r="X274" s="54" t="str">
        <f ca="1">IF(OR(VLOOKUP($A274,Mitglieder!$D$24:$BG$323,X$303)="",$G274=""),"",VLOOKUP($A274,Mitglieder!$D$24:$BG$323,X$303))</f>
        <v/>
      </c>
      <c r="Y274" s="54" t="str">
        <f ca="1">IF(OR(VLOOKUP($A274,Mitglieder!$D$24:$BG$323,Y$303)="",$G274=""),"",VLOOKUP($A274,Mitglieder!$D$24:$BG$323,Y$303))</f>
        <v/>
      </c>
      <c r="Z274" s="54" t="str">
        <f ca="1">IF(OR(VLOOKUP($A274,Mitglieder!$D$24:$BG$323,Z$303)="",$G274=""),"",VLOOKUP($A274,Mitglieder!$D$24:$BG$323,Z$303))</f>
        <v/>
      </c>
      <c r="AA274" s="54" t="str">
        <f ca="1">IF(OR(VLOOKUP($A274,Mitglieder!$D$24:$BG$323,AA$303)="",$G274=""),"",VLOOKUP($A274,Mitglieder!$D$24:$BG$323,AA$303))</f>
        <v/>
      </c>
      <c r="AB274" s="54" t="str">
        <f ca="1">IF(OR(VLOOKUP($A274,Mitglieder!$D$24:$BG$323,AB$303)="",$G274=""),"",VLOOKUP($A274,Mitglieder!$D$24:$BG$323,AB$303))</f>
        <v/>
      </c>
      <c r="AC274" s="54" t="str">
        <f ca="1">IF(OR(VLOOKUP($A274,Mitglieder!$D$24:$BG$323,AC$303)="",$G274=""),"",VLOOKUP($A274,Mitglieder!$D$24:$BG$323,AC$303))</f>
        <v/>
      </c>
      <c r="AD274" s="54" t="str">
        <f ca="1">IF(OR(VLOOKUP($A274,Mitglieder!$D$24:$BG$323,AD$303)="",$G274=""),"",VLOOKUP($A274,Mitglieder!$D$24:$BG$323,AD$303))</f>
        <v/>
      </c>
      <c r="AE274" s="54" t="str">
        <f ca="1">IF(OR(VLOOKUP($A274,Mitglieder!$D$24:$BG$323,AE$303)="",$G274=""),"",VLOOKUP($A274,Mitglieder!$D$24:$BG$323,AE$303))</f>
        <v/>
      </c>
      <c r="AF274" s="54" t="str">
        <f ca="1">IF(OR(VLOOKUP($A274,Mitglieder!$D$24:$BG$323,AF$303)="",$G274=""),"",VLOOKUP($A274,Mitglieder!$D$24:$BG$323,AF$303))</f>
        <v/>
      </c>
      <c r="AG274" s="54" t="str">
        <f ca="1">IF(OR(VLOOKUP($A274,Mitglieder!$D$24:$BG$323,AG$303)="",$G274=""),"",VLOOKUP($A274,Mitglieder!$D$24:$BG$323,AG$303))</f>
        <v/>
      </c>
      <c r="AH274" s="54" t="str">
        <f ca="1">IF(OR(VLOOKUP($A274,Mitglieder!$D$24:$BG$323,AH$303)="",$G274=""),"",VLOOKUP($A274,Mitglieder!$D$24:$BG$323,AH$303))</f>
        <v/>
      </c>
      <c r="AI274" s="54" t="str">
        <f ca="1">IF(OR(VLOOKUP($A274,Mitglieder!$D$24:$BG$323,AI$303)="",$G274=""),"",VLOOKUP($A274,Mitglieder!$D$24:$BG$323,AI$303))</f>
        <v/>
      </c>
      <c r="AJ274" s="54" t="str">
        <f ca="1">IF(OR(VLOOKUP($A274,Mitglieder!$D$24:$BG$323,AJ$303)="",$G274=""),"",VLOOKUP($A274,Mitglieder!$D$24:$BG$323,AJ$303))</f>
        <v/>
      </c>
      <c r="AK274" s="54" t="str">
        <f ca="1">IF(OR(VLOOKUP($A274,Mitglieder!$D$24:$BG$323,AK$303)="",$G274=""),"",VLOOKUP($A274,Mitglieder!$D$24:$BG$323,AK$303))</f>
        <v/>
      </c>
      <c r="AL274" s="54" t="str">
        <f ca="1">IF(OR(VLOOKUP($A274,Mitglieder!$D$24:$BG$323,AL$303)="",$G274=""),"",VLOOKUP($A274,Mitglieder!$D$24:$BG$323,AL$303))</f>
        <v/>
      </c>
      <c r="AM274" s="42" t="str">
        <f ca="1">IF($G274="","",VLOOKUP($A274,Mitglieder!$D$24:$BG$323,AM$303))</f>
        <v/>
      </c>
      <c r="AN274" s="54" t="str">
        <f ca="1">IF(OR(VLOOKUP($A274,Mitglieder!$D$24:$BG$323,AN$303)="",$G274=""),"",VLOOKUP($A274,Mitglieder!$D$24:$BG$323,AN$303))</f>
        <v/>
      </c>
      <c r="AO274" s="43" t="str">
        <f ca="1">IF($G274="","",TEXT(VLOOKUP($A274,Mitglieder!$D$24:$BG$323,AO$303),"TT.MM.JJJJ"))</f>
        <v/>
      </c>
      <c r="AP274" s="42" t="str">
        <f ca="1">IF($G274="","",VLOOKUP($A274,Mitglieder!$D$24:$BG$323,AP$303))</f>
        <v/>
      </c>
      <c r="AQ274" s="45" t="str">
        <f ca="1">IF($G274="","",TEXT(VLOOKUP($A274,Mitglieder!$D$24:$BG$323,AQ$303),"0.00"))</f>
        <v/>
      </c>
      <c r="AR274" s="54" t="str">
        <f ca="1">IF(OR(VLOOKUP($A274,Mitglieder!$D$24:$BG$323,AR$303)="",$G274=""),"",VLOOKUP($A274,Mitglieder!$D$24:$BG$323,AR$303))</f>
        <v/>
      </c>
      <c r="AS274" s="45" t="str">
        <f ca="1">IF($G274="","",TEXT(VLOOKUP($A274,Mitglieder!$D$24:$BG$323,AS$303),"0.00"))</f>
        <v/>
      </c>
      <c r="AT274" s="54" t="str">
        <f ca="1">IF(OR(VLOOKUP($A274,Mitglieder!$D$24:$BG$323,AT$303)="",$G274=""),"",VLOOKUP($A274,Mitglieder!$D$24:$BG$323,AT$303))</f>
        <v/>
      </c>
      <c r="AU274" s="45" t="str">
        <f ca="1">IF($G274="","",TEXT(VLOOKUP($A274,Mitglieder!$D$24:$BG$323,AU$303),"0.00"))</f>
        <v/>
      </c>
      <c r="AV274" s="45" t="str">
        <f ca="1">IF($G274="","",TEXT(VLOOKUP($A274,Mitglieder!$D$24:$BG$323,AV$303),"0.00"))</f>
        <v/>
      </c>
      <c r="AW274" s="42" t="str">
        <f ca="1">IF($G274="","",VLOOKUP($A274,Mitglieder!$D$24:$BG$323,AW$303))</f>
        <v/>
      </c>
      <c r="AX274" s="54" t="str">
        <f ca="1">IF(OR(VLOOKUP($A274,Mitglieder!$D$24:$BG$323,AX$303)="",$G274=""),"",VLOOKUP($A274,Mitglieder!$D$24:$BG$323,AX$303))</f>
        <v/>
      </c>
      <c r="AY274" s="75" t="str">
        <f t="shared" ca="1" si="8"/>
        <v/>
      </c>
      <c r="AZ274" s="43" t="str">
        <f ca="1">IF($G274="","",TEXT(VLOOKUP($A274,Mitglieder!$C$24:$BG$323,AZ$303),"TT.MM.JJJJ"))</f>
        <v/>
      </c>
      <c r="BA274" s="43" t="str">
        <f ca="1">IF($G274="","",TEXT(VLOOKUP($A274,Mitglieder!$C$24:$BG$323,BA$303),"TT.MM.JJJJ"))</f>
        <v/>
      </c>
      <c r="BB274" s="43" t="str">
        <f ca="1">IF($G274="","",TEXT(VLOOKUP($A274,Mitglieder!$C$24:$BG$323,BB$303),"TT.MM.JJJJ"))</f>
        <v/>
      </c>
      <c r="BC274" s="43" t="str">
        <f ca="1">IF($G274="","",TEXT(VLOOKUP($A274,Mitglieder!$C$24:$BG$323,BC$303),"TT.MM.JJJJ"))</f>
        <v/>
      </c>
      <c r="BD274" s="75" t="str">
        <f t="shared" ca="1" si="9"/>
        <v/>
      </c>
      <c r="BE274" s="42" t="str">
        <f ca="1">IF($G274="","",VLOOKUP($A274,Mitglieder!$D$24:$BG$323,BE$303))</f>
        <v/>
      </c>
      <c r="BF274" s="42" t="str">
        <f ca="1">IF($G274="","",VLOOKUP($A274,Mitglieder!$D$24:$BG$323,BF$303))</f>
        <v/>
      </c>
      <c r="BH274" s="75" t="str">
        <f ca="1">IF(G274="","",AY274+'Details Verein'!$D$25)</f>
        <v/>
      </c>
    </row>
    <row r="275" spans="1:60" x14ac:dyDescent="0.35">
      <c r="A275" s="42">
        <v>275</v>
      </c>
      <c r="B275" s="42"/>
      <c r="C275" s="42">
        <f ca="1">VLOOKUP($A275,Mitglieder!$D$24:$BA$323,C$303)</f>
        <v>1.0299999999999967</v>
      </c>
      <c r="D275" s="42"/>
      <c r="E275" s="42" t="str">
        <f ca="1">IF($G275="","",VLOOKUP($A275,Mitglieder!$D$24:$BG$323,E$303))</f>
        <v/>
      </c>
      <c r="F275" s="54" t="str">
        <f ca="1">IF(OR(VLOOKUP($A275,Mitglieder!$D$24:$BG$323,F$303)="",$G275=""),"",VLOOKUP($A275,Mitglieder!$D$24:$BG$323,F$303))</f>
        <v/>
      </c>
      <c r="G275" s="72" t="str">
        <f ca="1">IF(C275/ROUND(C275,0)=1,VLOOKUP($A275,Mitglieder!$D$24:$BA$323,G$303),"")</f>
        <v/>
      </c>
      <c r="H275" s="42" t="str">
        <f ca="1">IF($G275="","",VLOOKUP($A275,Mitglieder!$D$24:$BG$323,H$303))</f>
        <v/>
      </c>
      <c r="I275" s="54" t="str">
        <f ca="1">IF(OR(VLOOKUP($A275,Mitglieder!$D$24:$BG$323,I$303)="",$G275=""),"",VLOOKUP($A275,Mitglieder!$D$24:$BG$323,I$303))</f>
        <v/>
      </c>
      <c r="J275" s="42" t="str">
        <f ca="1">IF($G275="","",VLOOKUP($A275,Mitglieder!$D$24:$BG$323,J$303))</f>
        <v/>
      </c>
      <c r="K275" s="54" t="str">
        <f ca="1">IF(OR(VLOOKUP($A275,Mitglieder!$D$24:$BG$323,K$303)="",$G275=""),"",VLOOKUP($A275,Mitglieder!$D$24:$BG$323,K$303))</f>
        <v/>
      </c>
      <c r="L275" s="42" t="str">
        <f ca="1">IF($G275="","",VLOOKUP($A275,Mitglieder!$D$24:$BG$323,L$303))</f>
        <v/>
      </c>
      <c r="M275" s="42" t="str">
        <f ca="1">IF($G275="","",VLOOKUP($A275,Mitglieder!$D$24:$BG$323,M$303))</f>
        <v/>
      </c>
      <c r="N275" s="42" t="str">
        <f ca="1">IF($G275="","",VLOOKUP($A275,Mitglieder!$D$24:$BG$323,N$303))</f>
        <v/>
      </c>
      <c r="O275" s="42" t="str">
        <f ca="1">IF($G275="","",VLOOKUP($A275,Mitglieder!$D$24:$BG$323,O$303))</f>
        <v/>
      </c>
      <c r="P275" s="42" t="str">
        <f ca="1">IF($G275="","",VLOOKUP($A275,Mitglieder!$D$24:$BG$323,P$303))</f>
        <v/>
      </c>
      <c r="Q275" s="42" t="str">
        <f ca="1">IF($G275="","",VLOOKUP($A275,Mitglieder!$D$24:$BG$323,Q$303))</f>
        <v/>
      </c>
      <c r="R275" s="54" t="str">
        <f ca="1">IF(OR(VLOOKUP($A275,Mitglieder!$D$24:$BG$323,R$303)="",$G275=""),"",VLOOKUP($A275,Mitglieder!$D$24:$BG$323,R$303))</f>
        <v/>
      </c>
      <c r="S275" s="43" t="str">
        <f ca="1">IF($G275="","",TEXT(VLOOKUP($A275,Mitglieder!$D$24:$BG$323,S$303),"TT.MM.JJJJ"))</f>
        <v/>
      </c>
      <c r="T275" s="43" t="str">
        <f ca="1">IF($G275="","",TEXT(VLOOKUP($A275,Mitglieder!$D$24:$BG$323,T$303),"TT.MM.JJJJ"))</f>
        <v/>
      </c>
      <c r="U275" s="43" t="str">
        <f ca="1">IF($G275="","",TEXT(VLOOKUP($A275,Mitglieder!$D$24:$BG$323,U$303),"TT.MM.JJJJ"))</f>
        <v/>
      </c>
      <c r="V275" s="54" t="str">
        <f ca="1">IF(OR(VLOOKUP($A275,Mitglieder!$D$24:$BG$323,V$303)="",$G275=""),"",VLOOKUP($A275,Mitglieder!$D$24:$BG$323,V$303))</f>
        <v/>
      </c>
      <c r="W275" s="54" t="str">
        <f ca="1">IF(OR(VLOOKUP($A275,Mitglieder!$D$24:$BG$323,W$303)="",$G275=""),"",VLOOKUP($A275,Mitglieder!$D$24:$BG$323,W$303))</f>
        <v/>
      </c>
      <c r="X275" s="54" t="str">
        <f ca="1">IF(OR(VLOOKUP($A275,Mitglieder!$D$24:$BG$323,X$303)="",$G275=""),"",VLOOKUP($A275,Mitglieder!$D$24:$BG$323,X$303))</f>
        <v/>
      </c>
      <c r="Y275" s="54" t="str">
        <f ca="1">IF(OR(VLOOKUP($A275,Mitglieder!$D$24:$BG$323,Y$303)="",$G275=""),"",VLOOKUP($A275,Mitglieder!$D$24:$BG$323,Y$303))</f>
        <v/>
      </c>
      <c r="Z275" s="54" t="str">
        <f ca="1">IF(OR(VLOOKUP($A275,Mitglieder!$D$24:$BG$323,Z$303)="",$G275=""),"",VLOOKUP($A275,Mitglieder!$D$24:$BG$323,Z$303))</f>
        <v/>
      </c>
      <c r="AA275" s="54" t="str">
        <f ca="1">IF(OR(VLOOKUP($A275,Mitglieder!$D$24:$BG$323,AA$303)="",$G275=""),"",VLOOKUP($A275,Mitglieder!$D$24:$BG$323,AA$303))</f>
        <v/>
      </c>
      <c r="AB275" s="54" t="str">
        <f ca="1">IF(OR(VLOOKUP($A275,Mitglieder!$D$24:$BG$323,AB$303)="",$G275=""),"",VLOOKUP($A275,Mitglieder!$D$24:$BG$323,AB$303))</f>
        <v/>
      </c>
      <c r="AC275" s="54" t="str">
        <f ca="1">IF(OR(VLOOKUP($A275,Mitglieder!$D$24:$BG$323,AC$303)="",$G275=""),"",VLOOKUP($A275,Mitglieder!$D$24:$BG$323,AC$303))</f>
        <v/>
      </c>
      <c r="AD275" s="54" t="str">
        <f ca="1">IF(OR(VLOOKUP($A275,Mitglieder!$D$24:$BG$323,AD$303)="",$G275=""),"",VLOOKUP($A275,Mitglieder!$D$24:$BG$323,AD$303))</f>
        <v/>
      </c>
      <c r="AE275" s="54" t="str">
        <f ca="1">IF(OR(VLOOKUP($A275,Mitglieder!$D$24:$BG$323,AE$303)="",$G275=""),"",VLOOKUP($A275,Mitglieder!$D$24:$BG$323,AE$303))</f>
        <v/>
      </c>
      <c r="AF275" s="54" t="str">
        <f ca="1">IF(OR(VLOOKUP($A275,Mitglieder!$D$24:$BG$323,AF$303)="",$G275=""),"",VLOOKUP($A275,Mitglieder!$D$24:$BG$323,AF$303))</f>
        <v/>
      </c>
      <c r="AG275" s="54" t="str">
        <f ca="1">IF(OR(VLOOKUP($A275,Mitglieder!$D$24:$BG$323,AG$303)="",$G275=""),"",VLOOKUP($A275,Mitglieder!$D$24:$BG$323,AG$303))</f>
        <v/>
      </c>
      <c r="AH275" s="54" t="str">
        <f ca="1">IF(OR(VLOOKUP($A275,Mitglieder!$D$24:$BG$323,AH$303)="",$G275=""),"",VLOOKUP($A275,Mitglieder!$D$24:$BG$323,AH$303))</f>
        <v/>
      </c>
      <c r="AI275" s="54" t="str">
        <f ca="1">IF(OR(VLOOKUP($A275,Mitglieder!$D$24:$BG$323,AI$303)="",$G275=""),"",VLOOKUP($A275,Mitglieder!$D$24:$BG$323,AI$303))</f>
        <v/>
      </c>
      <c r="AJ275" s="54" t="str">
        <f ca="1">IF(OR(VLOOKUP($A275,Mitglieder!$D$24:$BG$323,AJ$303)="",$G275=""),"",VLOOKUP($A275,Mitglieder!$D$24:$BG$323,AJ$303))</f>
        <v/>
      </c>
      <c r="AK275" s="54" t="str">
        <f ca="1">IF(OR(VLOOKUP($A275,Mitglieder!$D$24:$BG$323,AK$303)="",$G275=""),"",VLOOKUP($A275,Mitglieder!$D$24:$BG$323,AK$303))</f>
        <v/>
      </c>
      <c r="AL275" s="54" t="str">
        <f ca="1">IF(OR(VLOOKUP($A275,Mitglieder!$D$24:$BG$323,AL$303)="",$G275=""),"",VLOOKUP($A275,Mitglieder!$D$24:$BG$323,AL$303))</f>
        <v/>
      </c>
      <c r="AM275" s="42" t="str">
        <f ca="1">IF($G275="","",VLOOKUP($A275,Mitglieder!$D$24:$BG$323,AM$303))</f>
        <v/>
      </c>
      <c r="AN275" s="54" t="str">
        <f ca="1">IF(OR(VLOOKUP($A275,Mitglieder!$D$24:$BG$323,AN$303)="",$G275=""),"",VLOOKUP($A275,Mitglieder!$D$24:$BG$323,AN$303))</f>
        <v/>
      </c>
      <c r="AO275" s="43" t="str">
        <f ca="1">IF($G275="","",TEXT(VLOOKUP($A275,Mitglieder!$D$24:$BG$323,AO$303),"TT.MM.JJJJ"))</f>
        <v/>
      </c>
      <c r="AP275" s="42" t="str">
        <f ca="1">IF($G275="","",VLOOKUP($A275,Mitglieder!$D$24:$BG$323,AP$303))</f>
        <v/>
      </c>
      <c r="AQ275" s="45" t="str">
        <f ca="1">IF($G275="","",TEXT(VLOOKUP($A275,Mitglieder!$D$24:$BG$323,AQ$303),"0.00"))</f>
        <v/>
      </c>
      <c r="AR275" s="54" t="str">
        <f ca="1">IF(OR(VLOOKUP($A275,Mitglieder!$D$24:$BG$323,AR$303)="",$G275=""),"",VLOOKUP($A275,Mitglieder!$D$24:$BG$323,AR$303))</f>
        <v/>
      </c>
      <c r="AS275" s="45" t="str">
        <f ca="1">IF($G275="","",TEXT(VLOOKUP($A275,Mitglieder!$D$24:$BG$323,AS$303),"0.00"))</f>
        <v/>
      </c>
      <c r="AT275" s="54" t="str">
        <f ca="1">IF(OR(VLOOKUP($A275,Mitglieder!$D$24:$BG$323,AT$303)="",$G275=""),"",VLOOKUP($A275,Mitglieder!$D$24:$BG$323,AT$303))</f>
        <v/>
      </c>
      <c r="AU275" s="45" t="str">
        <f ca="1">IF($G275="","",TEXT(VLOOKUP($A275,Mitglieder!$D$24:$BG$323,AU$303),"0.00"))</f>
        <v/>
      </c>
      <c r="AV275" s="45" t="str">
        <f ca="1">IF($G275="","",TEXT(VLOOKUP($A275,Mitglieder!$D$24:$BG$323,AV$303),"0.00"))</f>
        <v/>
      </c>
      <c r="AW275" s="42" t="str">
        <f ca="1">IF($G275="","",VLOOKUP($A275,Mitglieder!$D$24:$BG$323,AW$303))</f>
        <v/>
      </c>
      <c r="AX275" s="54" t="str">
        <f ca="1">IF(OR(VLOOKUP($A275,Mitglieder!$D$24:$BG$323,AX$303)="",$G275=""),"",VLOOKUP($A275,Mitglieder!$D$24:$BG$323,AX$303))</f>
        <v/>
      </c>
      <c r="AY275" s="75" t="str">
        <f t="shared" ca="1" si="8"/>
        <v/>
      </c>
      <c r="AZ275" s="43" t="str">
        <f ca="1">IF($G275="","",TEXT(VLOOKUP($A275,Mitglieder!$C$24:$BG$323,AZ$303),"TT.MM.JJJJ"))</f>
        <v/>
      </c>
      <c r="BA275" s="43" t="str">
        <f ca="1">IF($G275="","",TEXT(VLOOKUP($A275,Mitglieder!$C$24:$BG$323,BA$303),"TT.MM.JJJJ"))</f>
        <v/>
      </c>
      <c r="BB275" s="43" t="str">
        <f ca="1">IF($G275="","",TEXT(VLOOKUP($A275,Mitglieder!$C$24:$BG$323,BB$303),"TT.MM.JJJJ"))</f>
        <v/>
      </c>
      <c r="BC275" s="43" t="str">
        <f ca="1">IF($G275="","",TEXT(VLOOKUP($A275,Mitglieder!$C$24:$BG$323,BC$303),"TT.MM.JJJJ"))</f>
        <v/>
      </c>
      <c r="BD275" s="75" t="str">
        <f t="shared" ca="1" si="9"/>
        <v/>
      </c>
      <c r="BE275" s="42" t="str">
        <f ca="1">IF($G275="","",VLOOKUP($A275,Mitglieder!$D$24:$BG$323,BE$303))</f>
        <v/>
      </c>
      <c r="BF275" s="42" t="str">
        <f ca="1">IF($G275="","",VLOOKUP($A275,Mitglieder!$D$24:$BG$323,BF$303))</f>
        <v/>
      </c>
      <c r="BH275" s="75" t="str">
        <f ca="1">IF(G275="","",AY275+'Details Verein'!$D$25)</f>
        <v/>
      </c>
    </row>
    <row r="276" spans="1:60" x14ac:dyDescent="0.35">
      <c r="A276" s="42">
        <v>276</v>
      </c>
      <c r="B276" s="42"/>
      <c r="C276" s="42">
        <f ca="1">VLOOKUP($A276,Mitglieder!$D$24:$BA$323,C$303)</f>
        <v>1.0299999999999967</v>
      </c>
      <c r="D276" s="42"/>
      <c r="E276" s="42" t="str">
        <f ca="1">IF($G276="","",VLOOKUP($A276,Mitglieder!$D$24:$BG$323,E$303))</f>
        <v/>
      </c>
      <c r="F276" s="54" t="str">
        <f ca="1">IF(OR(VLOOKUP($A276,Mitglieder!$D$24:$BG$323,F$303)="",$G276=""),"",VLOOKUP($A276,Mitglieder!$D$24:$BG$323,F$303))</f>
        <v/>
      </c>
      <c r="G276" s="72" t="str">
        <f ca="1">IF(C276/ROUND(C276,0)=1,VLOOKUP($A276,Mitglieder!$D$24:$BA$323,G$303),"")</f>
        <v/>
      </c>
      <c r="H276" s="42" t="str">
        <f ca="1">IF($G276="","",VLOOKUP($A276,Mitglieder!$D$24:$BG$323,H$303))</f>
        <v/>
      </c>
      <c r="I276" s="54" t="str">
        <f ca="1">IF(OR(VLOOKUP($A276,Mitglieder!$D$24:$BG$323,I$303)="",$G276=""),"",VLOOKUP($A276,Mitglieder!$D$24:$BG$323,I$303))</f>
        <v/>
      </c>
      <c r="J276" s="42" t="str">
        <f ca="1">IF($G276="","",VLOOKUP($A276,Mitglieder!$D$24:$BG$323,J$303))</f>
        <v/>
      </c>
      <c r="K276" s="54" t="str">
        <f ca="1">IF(OR(VLOOKUP($A276,Mitglieder!$D$24:$BG$323,K$303)="",$G276=""),"",VLOOKUP($A276,Mitglieder!$D$24:$BG$323,K$303))</f>
        <v/>
      </c>
      <c r="L276" s="42" t="str">
        <f ca="1">IF($G276="","",VLOOKUP($A276,Mitglieder!$D$24:$BG$323,L$303))</f>
        <v/>
      </c>
      <c r="M276" s="42" t="str">
        <f ca="1">IF($G276="","",VLOOKUP($A276,Mitglieder!$D$24:$BG$323,M$303))</f>
        <v/>
      </c>
      <c r="N276" s="42" t="str">
        <f ca="1">IF($G276="","",VLOOKUP($A276,Mitglieder!$D$24:$BG$323,N$303))</f>
        <v/>
      </c>
      <c r="O276" s="42" t="str">
        <f ca="1">IF($G276="","",VLOOKUP($A276,Mitglieder!$D$24:$BG$323,O$303))</f>
        <v/>
      </c>
      <c r="P276" s="42" t="str">
        <f ca="1">IF($G276="","",VLOOKUP($A276,Mitglieder!$D$24:$BG$323,P$303))</f>
        <v/>
      </c>
      <c r="Q276" s="42" t="str">
        <f ca="1">IF($G276="","",VLOOKUP($A276,Mitglieder!$D$24:$BG$323,Q$303))</f>
        <v/>
      </c>
      <c r="R276" s="54" t="str">
        <f ca="1">IF(OR(VLOOKUP($A276,Mitglieder!$D$24:$BG$323,R$303)="",$G276=""),"",VLOOKUP($A276,Mitglieder!$D$24:$BG$323,R$303))</f>
        <v/>
      </c>
      <c r="S276" s="43" t="str">
        <f ca="1">IF($G276="","",TEXT(VLOOKUP($A276,Mitglieder!$D$24:$BG$323,S$303),"TT.MM.JJJJ"))</f>
        <v/>
      </c>
      <c r="T276" s="43" t="str">
        <f ca="1">IF($G276="","",TEXT(VLOOKUP($A276,Mitglieder!$D$24:$BG$323,T$303),"TT.MM.JJJJ"))</f>
        <v/>
      </c>
      <c r="U276" s="43" t="str">
        <f ca="1">IF($G276="","",TEXT(VLOOKUP($A276,Mitglieder!$D$24:$BG$323,U$303),"TT.MM.JJJJ"))</f>
        <v/>
      </c>
      <c r="V276" s="54" t="str">
        <f ca="1">IF(OR(VLOOKUP($A276,Mitglieder!$D$24:$BG$323,V$303)="",$G276=""),"",VLOOKUP($A276,Mitglieder!$D$24:$BG$323,V$303))</f>
        <v/>
      </c>
      <c r="W276" s="54" t="str">
        <f ca="1">IF(OR(VLOOKUP($A276,Mitglieder!$D$24:$BG$323,W$303)="",$G276=""),"",VLOOKUP($A276,Mitglieder!$D$24:$BG$323,W$303))</f>
        <v/>
      </c>
      <c r="X276" s="54" t="str">
        <f ca="1">IF(OR(VLOOKUP($A276,Mitglieder!$D$24:$BG$323,X$303)="",$G276=""),"",VLOOKUP($A276,Mitglieder!$D$24:$BG$323,X$303))</f>
        <v/>
      </c>
      <c r="Y276" s="54" t="str">
        <f ca="1">IF(OR(VLOOKUP($A276,Mitglieder!$D$24:$BG$323,Y$303)="",$G276=""),"",VLOOKUP($A276,Mitglieder!$D$24:$BG$323,Y$303))</f>
        <v/>
      </c>
      <c r="Z276" s="54" t="str">
        <f ca="1">IF(OR(VLOOKUP($A276,Mitglieder!$D$24:$BG$323,Z$303)="",$G276=""),"",VLOOKUP($A276,Mitglieder!$D$24:$BG$323,Z$303))</f>
        <v/>
      </c>
      <c r="AA276" s="54" t="str">
        <f ca="1">IF(OR(VLOOKUP($A276,Mitglieder!$D$24:$BG$323,AA$303)="",$G276=""),"",VLOOKUP($A276,Mitglieder!$D$24:$BG$323,AA$303))</f>
        <v/>
      </c>
      <c r="AB276" s="54" t="str">
        <f ca="1">IF(OR(VLOOKUP($A276,Mitglieder!$D$24:$BG$323,AB$303)="",$G276=""),"",VLOOKUP($A276,Mitglieder!$D$24:$BG$323,AB$303))</f>
        <v/>
      </c>
      <c r="AC276" s="54" t="str">
        <f ca="1">IF(OR(VLOOKUP($A276,Mitglieder!$D$24:$BG$323,AC$303)="",$G276=""),"",VLOOKUP($A276,Mitglieder!$D$24:$BG$323,AC$303))</f>
        <v/>
      </c>
      <c r="AD276" s="54" t="str">
        <f ca="1">IF(OR(VLOOKUP($A276,Mitglieder!$D$24:$BG$323,AD$303)="",$G276=""),"",VLOOKUP($A276,Mitglieder!$D$24:$BG$323,AD$303))</f>
        <v/>
      </c>
      <c r="AE276" s="54" t="str">
        <f ca="1">IF(OR(VLOOKUP($A276,Mitglieder!$D$24:$BG$323,AE$303)="",$G276=""),"",VLOOKUP($A276,Mitglieder!$D$24:$BG$323,AE$303))</f>
        <v/>
      </c>
      <c r="AF276" s="54" t="str">
        <f ca="1">IF(OR(VLOOKUP($A276,Mitglieder!$D$24:$BG$323,AF$303)="",$G276=""),"",VLOOKUP($A276,Mitglieder!$D$24:$BG$323,AF$303))</f>
        <v/>
      </c>
      <c r="AG276" s="54" t="str">
        <f ca="1">IF(OR(VLOOKUP($A276,Mitglieder!$D$24:$BG$323,AG$303)="",$G276=""),"",VLOOKUP($A276,Mitglieder!$D$24:$BG$323,AG$303))</f>
        <v/>
      </c>
      <c r="AH276" s="54" t="str">
        <f ca="1">IF(OR(VLOOKUP($A276,Mitglieder!$D$24:$BG$323,AH$303)="",$G276=""),"",VLOOKUP($A276,Mitglieder!$D$24:$BG$323,AH$303))</f>
        <v/>
      </c>
      <c r="AI276" s="54" t="str">
        <f ca="1">IF(OR(VLOOKUP($A276,Mitglieder!$D$24:$BG$323,AI$303)="",$G276=""),"",VLOOKUP($A276,Mitglieder!$D$24:$BG$323,AI$303))</f>
        <v/>
      </c>
      <c r="AJ276" s="54" t="str">
        <f ca="1">IF(OR(VLOOKUP($A276,Mitglieder!$D$24:$BG$323,AJ$303)="",$G276=""),"",VLOOKUP($A276,Mitglieder!$D$24:$BG$323,AJ$303))</f>
        <v/>
      </c>
      <c r="AK276" s="54" t="str">
        <f ca="1">IF(OR(VLOOKUP($A276,Mitglieder!$D$24:$BG$323,AK$303)="",$G276=""),"",VLOOKUP($A276,Mitglieder!$D$24:$BG$323,AK$303))</f>
        <v/>
      </c>
      <c r="AL276" s="54" t="str">
        <f ca="1">IF(OR(VLOOKUP($A276,Mitglieder!$D$24:$BG$323,AL$303)="",$G276=""),"",VLOOKUP($A276,Mitglieder!$D$24:$BG$323,AL$303))</f>
        <v/>
      </c>
      <c r="AM276" s="42" t="str">
        <f ca="1">IF($G276="","",VLOOKUP($A276,Mitglieder!$D$24:$BG$323,AM$303))</f>
        <v/>
      </c>
      <c r="AN276" s="54" t="str">
        <f ca="1">IF(OR(VLOOKUP($A276,Mitglieder!$D$24:$BG$323,AN$303)="",$G276=""),"",VLOOKUP($A276,Mitglieder!$D$24:$BG$323,AN$303))</f>
        <v/>
      </c>
      <c r="AO276" s="43" t="str">
        <f ca="1">IF($G276="","",TEXT(VLOOKUP($A276,Mitglieder!$D$24:$BG$323,AO$303),"TT.MM.JJJJ"))</f>
        <v/>
      </c>
      <c r="AP276" s="42" t="str">
        <f ca="1">IF($G276="","",VLOOKUP($A276,Mitglieder!$D$24:$BG$323,AP$303))</f>
        <v/>
      </c>
      <c r="AQ276" s="45" t="str">
        <f ca="1">IF($G276="","",TEXT(VLOOKUP($A276,Mitglieder!$D$24:$BG$323,AQ$303),"0.00"))</f>
        <v/>
      </c>
      <c r="AR276" s="54" t="str">
        <f ca="1">IF(OR(VLOOKUP($A276,Mitglieder!$D$24:$BG$323,AR$303)="",$G276=""),"",VLOOKUP($A276,Mitglieder!$D$24:$BG$323,AR$303))</f>
        <v/>
      </c>
      <c r="AS276" s="45" t="str">
        <f ca="1">IF($G276="","",TEXT(VLOOKUP($A276,Mitglieder!$D$24:$BG$323,AS$303),"0.00"))</f>
        <v/>
      </c>
      <c r="AT276" s="54" t="str">
        <f ca="1">IF(OR(VLOOKUP($A276,Mitglieder!$D$24:$BG$323,AT$303)="",$G276=""),"",VLOOKUP($A276,Mitglieder!$D$24:$BG$323,AT$303))</f>
        <v/>
      </c>
      <c r="AU276" s="45" t="str">
        <f ca="1">IF($G276="","",TEXT(VLOOKUP($A276,Mitglieder!$D$24:$BG$323,AU$303),"0.00"))</f>
        <v/>
      </c>
      <c r="AV276" s="45" t="str">
        <f ca="1">IF($G276="","",TEXT(VLOOKUP($A276,Mitglieder!$D$24:$BG$323,AV$303),"0.00"))</f>
        <v/>
      </c>
      <c r="AW276" s="42" t="str">
        <f ca="1">IF($G276="","",VLOOKUP($A276,Mitglieder!$D$24:$BG$323,AW$303))</f>
        <v/>
      </c>
      <c r="AX276" s="54" t="str">
        <f ca="1">IF(OR(VLOOKUP($A276,Mitglieder!$D$24:$BG$323,AX$303)="",$G276=""),"",VLOOKUP($A276,Mitglieder!$D$24:$BG$323,AX$303))</f>
        <v/>
      </c>
      <c r="AY276" s="75" t="str">
        <f t="shared" ca="1" si="8"/>
        <v/>
      </c>
      <c r="AZ276" s="43" t="str">
        <f ca="1">IF($G276="","",TEXT(VLOOKUP($A276,Mitglieder!$C$24:$BG$323,AZ$303),"TT.MM.JJJJ"))</f>
        <v/>
      </c>
      <c r="BA276" s="43" t="str">
        <f ca="1">IF($G276="","",TEXT(VLOOKUP($A276,Mitglieder!$C$24:$BG$323,BA$303),"TT.MM.JJJJ"))</f>
        <v/>
      </c>
      <c r="BB276" s="43" t="str">
        <f ca="1">IF($G276="","",TEXT(VLOOKUP($A276,Mitglieder!$C$24:$BG$323,BB$303),"TT.MM.JJJJ"))</f>
        <v/>
      </c>
      <c r="BC276" s="43" t="str">
        <f ca="1">IF($G276="","",TEXT(VLOOKUP($A276,Mitglieder!$C$24:$BG$323,BC$303),"TT.MM.JJJJ"))</f>
        <v/>
      </c>
      <c r="BD276" s="75" t="str">
        <f t="shared" ca="1" si="9"/>
        <v/>
      </c>
      <c r="BE276" s="42" t="str">
        <f ca="1">IF($G276="","",VLOOKUP($A276,Mitglieder!$D$24:$BG$323,BE$303))</f>
        <v/>
      </c>
      <c r="BF276" s="42" t="str">
        <f ca="1">IF($G276="","",VLOOKUP($A276,Mitglieder!$D$24:$BG$323,BF$303))</f>
        <v/>
      </c>
      <c r="BH276" s="75" t="str">
        <f ca="1">IF(G276="","",AY276+'Details Verein'!$D$25)</f>
        <v/>
      </c>
    </row>
    <row r="277" spans="1:60" x14ac:dyDescent="0.35">
      <c r="A277" s="42">
        <v>277</v>
      </c>
      <c r="B277" s="42"/>
      <c r="C277" s="42">
        <f ca="1">VLOOKUP($A277,Mitglieder!$D$24:$BA$323,C$303)</f>
        <v>1.0299999999999967</v>
      </c>
      <c r="D277" s="42"/>
      <c r="E277" s="42" t="str">
        <f ca="1">IF($G277="","",VLOOKUP($A277,Mitglieder!$D$24:$BG$323,E$303))</f>
        <v/>
      </c>
      <c r="F277" s="54" t="str">
        <f ca="1">IF(OR(VLOOKUP($A277,Mitglieder!$D$24:$BG$323,F$303)="",$G277=""),"",VLOOKUP($A277,Mitglieder!$D$24:$BG$323,F$303))</f>
        <v/>
      </c>
      <c r="G277" s="72" t="str">
        <f ca="1">IF(C277/ROUND(C277,0)=1,VLOOKUP($A277,Mitglieder!$D$24:$BA$323,G$303),"")</f>
        <v/>
      </c>
      <c r="H277" s="42" t="str">
        <f ca="1">IF($G277="","",VLOOKUP($A277,Mitglieder!$D$24:$BG$323,H$303))</f>
        <v/>
      </c>
      <c r="I277" s="54" t="str">
        <f ca="1">IF(OR(VLOOKUP($A277,Mitglieder!$D$24:$BG$323,I$303)="",$G277=""),"",VLOOKUP($A277,Mitglieder!$D$24:$BG$323,I$303))</f>
        <v/>
      </c>
      <c r="J277" s="42" t="str">
        <f ca="1">IF($G277="","",VLOOKUP($A277,Mitglieder!$D$24:$BG$323,J$303))</f>
        <v/>
      </c>
      <c r="K277" s="54" t="str">
        <f ca="1">IF(OR(VLOOKUP($A277,Mitglieder!$D$24:$BG$323,K$303)="",$G277=""),"",VLOOKUP($A277,Mitglieder!$D$24:$BG$323,K$303))</f>
        <v/>
      </c>
      <c r="L277" s="42" t="str">
        <f ca="1">IF($G277="","",VLOOKUP($A277,Mitglieder!$D$24:$BG$323,L$303))</f>
        <v/>
      </c>
      <c r="M277" s="42" t="str">
        <f ca="1">IF($G277="","",VLOOKUP($A277,Mitglieder!$D$24:$BG$323,M$303))</f>
        <v/>
      </c>
      <c r="N277" s="42" t="str">
        <f ca="1">IF($G277="","",VLOOKUP($A277,Mitglieder!$D$24:$BG$323,N$303))</f>
        <v/>
      </c>
      <c r="O277" s="42" t="str">
        <f ca="1">IF($G277="","",VLOOKUP($A277,Mitglieder!$D$24:$BG$323,O$303))</f>
        <v/>
      </c>
      <c r="P277" s="42" t="str">
        <f ca="1">IF($G277="","",VLOOKUP($A277,Mitglieder!$D$24:$BG$323,P$303))</f>
        <v/>
      </c>
      <c r="Q277" s="42" t="str">
        <f ca="1">IF($G277="","",VLOOKUP($A277,Mitglieder!$D$24:$BG$323,Q$303))</f>
        <v/>
      </c>
      <c r="R277" s="54" t="str">
        <f ca="1">IF(OR(VLOOKUP($A277,Mitglieder!$D$24:$BG$323,R$303)="",$G277=""),"",VLOOKUP($A277,Mitglieder!$D$24:$BG$323,R$303))</f>
        <v/>
      </c>
      <c r="S277" s="43" t="str">
        <f ca="1">IF($G277="","",TEXT(VLOOKUP($A277,Mitglieder!$D$24:$BG$323,S$303),"TT.MM.JJJJ"))</f>
        <v/>
      </c>
      <c r="T277" s="43" t="str">
        <f ca="1">IF($G277="","",TEXT(VLOOKUP($A277,Mitglieder!$D$24:$BG$323,T$303),"TT.MM.JJJJ"))</f>
        <v/>
      </c>
      <c r="U277" s="43" t="str">
        <f ca="1">IF($G277="","",TEXT(VLOOKUP($A277,Mitglieder!$D$24:$BG$323,U$303),"TT.MM.JJJJ"))</f>
        <v/>
      </c>
      <c r="V277" s="54" t="str">
        <f ca="1">IF(OR(VLOOKUP($A277,Mitglieder!$D$24:$BG$323,V$303)="",$G277=""),"",VLOOKUP($A277,Mitglieder!$D$24:$BG$323,V$303))</f>
        <v/>
      </c>
      <c r="W277" s="54" t="str">
        <f ca="1">IF(OR(VLOOKUP($A277,Mitglieder!$D$24:$BG$323,W$303)="",$G277=""),"",VLOOKUP($A277,Mitglieder!$D$24:$BG$323,W$303))</f>
        <v/>
      </c>
      <c r="X277" s="54" t="str">
        <f ca="1">IF(OR(VLOOKUP($A277,Mitglieder!$D$24:$BG$323,X$303)="",$G277=""),"",VLOOKUP($A277,Mitglieder!$D$24:$BG$323,X$303))</f>
        <v/>
      </c>
      <c r="Y277" s="54" t="str">
        <f ca="1">IF(OR(VLOOKUP($A277,Mitglieder!$D$24:$BG$323,Y$303)="",$G277=""),"",VLOOKUP($A277,Mitglieder!$D$24:$BG$323,Y$303))</f>
        <v/>
      </c>
      <c r="Z277" s="54" t="str">
        <f ca="1">IF(OR(VLOOKUP($A277,Mitglieder!$D$24:$BG$323,Z$303)="",$G277=""),"",VLOOKUP($A277,Mitglieder!$D$24:$BG$323,Z$303))</f>
        <v/>
      </c>
      <c r="AA277" s="54" t="str">
        <f ca="1">IF(OR(VLOOKUP($A277,Mitglieder!$D$24:$BG$323,AA$303)="",$G277=""),"",VLOOKUP($A277,Mitglieder!$D$24:$BG$323,AA$303))</f>
        <v/>
      </c>
      <c r="AB277" s="54" t="str">
        <f ca="1">IF(OR(VLOOKUP($A277,Mitglieder!$D$24:$BG$323,AB$303)="",$G277=""),"",VLOOKUP($A277,Mitglieder!$D$24:$BG$323,AB$303))</f>
        <v/>
      </c>
      <c r="AC277" s="54" t="str">
        <f ca="1">IF(OR(VLOOKUP($A277,Mitglieder!$D$24:$BG$323,AC$303)="",$G277=""),"",VLOOKUP($A277,Mitglieder!$D$24:$BG$323,AC$303))</f>
        <v/>
      </c>
      <c r="AD277" s="54" t="str">
        <f ca="1">IF(OR(VLOOKUP($A277,Mitglieder!$D$24:$BG$323,AD$303)="",$G277=""),"",VLOOKUP($A277,Mitglieder!$D$24:$BG$323,AD$303))</f>
        <v/>
      </c>
      <c r="AE277" s="54" t="str">
        <f ca="1">IF(OR(VLOOKUP($A277,Mitglieder!$D$24:$BG$323,AE$303)="",$G277=""),"",VLOOKUP($A277,Mitglieder!$D$24:$BG$323,AE$303))</f>
        <v/>
      </c>
      <c r="AF277" s="54" t="str">
        <f ca="1">IF(OR(VLOOKUP($A277,Mitglieder!$D$24:$BG$323,AF$303)="",$G277=""),"",VLOOKUP($A277,Mitglieder!$D$24:$BG$323,AF$303))</f>
        <v/>
      </c>
      <c r="AG277" s="54" t="str">
        <f ca="1">IF(OR(VLOOKUP($A277,Mitglieder!$D$24:$BG$323,AG$303)="",$G277=""),"",VLOOKUP($A277,Mitglieder!$D$24:$BG$323,AG$303))</f>
        <v/>
      </c>
      <c r="AH277" s="54" t="str">
        <f ca="1">IF(OR(VLOOKUP($A277,Mitglieder!$D$24:$BG$323,AH$303)="",$G277=""),"",VLOOKUP($A277,Mitglieder!$D$24:$BG$323,AH$303))</f>
        <v/>
      </c>
      <c r="AI277" s="54" t="str">
        <f ca="1">IF(OR(VLOOKUP($A277,Mitglieder!$D$24:$BG$323,AI$303)="",$G277=""),"",VLOOKUP($A277,Mitglieder!$D$24:$BG$323,AI$303))</f>
        <v/>
      </c>
      <c r="AJ277" s="54" t="str">
        <f ca="1">IF(OR(VLOOKUP($A277,Mitglieder!$D$24:$BG$323,AJ$303)="",$G277=""),"",VLOOKUP($A277,Mitglieder!$D$24:$BG$323,AJ$303))</f>
        <v/>
      </c>
      <c r="AK277" s="54" t="str">
        <f ca="1">IF(OR(VLOOKUP($A277,Mitglieder!$D$24:$BG$323,AK$303)="",$G277=""),"",VLOOKUP($A277,Mitglieder!$D$24:$BG$323,AK$303))</f>
        <v/>
      </c>
      <c r="AL277" s="54" t="str">
        <f ca="1">IF(OR(VLOOKUP($A277,Mitglieder!$D$24:$BG$323,AL$303)="",$G277=""),"",VLOOKUP($A277,Mitglieder!$D$24:$BG$323,AL$303))</f>
        <v/>
      </c>
      <c r="AM277" s="42" t="str">
        <f ca="1">IF($G277="","",VLOOKUP($A277,Mitglieder!$D$24:$BG$323,AM$303))</f>
        <v/>
      </c>
      <c r="AN277" s="54" t="str">
        <f ca="1">IF(OR(VLOOKUP($A277,Mitglieder!$D$24:$BG$323,AN$303)="",$G277=""),"",VLOOKUP($A277,Mitglieder!$D$24:$BG$323,AN$303))</f>
        <v/>
      </c>
      <c r="AO277" s="43" t="str">
        <f ca="1">IF($G277="","",TEXT(VLOOKUP($A277,Mitglieder!$D$24:$BG$323,AO$303),"TT.MM.JJJJ"))</f>
        <v/>
      </c>
      <c r="AP277" s="42" t="str">
        <f ca="1">IF($G277="","",VLOOKUP($A277,Mitglieder!$D$24:$BG$323,AP$303))</f>
        <v/>
      </c>
      <c r="AQ277" s="45" t="str">
        <f ca="1">IF($G277="","",TEXT(VLOOKUP($A277,Mitglieder!$D$24:$BG$323,AQ$303),"0.00"))</f>
        <v/>
      </c>
      <c r="AR277" s="54" t="str">
        <f ca="1">IF(OR(VLOOKUP($A277,Mitglieder!$D$24:$BG$323,AR$303)="",$G277=""),"",VLOOKUP($A277,Mitglieder!$D$24:$BG$323,AR$303))</f>
        <v/>
      </c>
      <c r="AS277" s="45" t="str">
        <f ca="1">IF($G277="","",TEXT(VLOOKUP($A277,Mitglieder!$D$24:$BG$323,AS$303),"0.00"))</f>
        <v/>
      </c>
      <c r="AT277" s="54" t="str">
        <f ca="1">IF(OR(VLOOKUP($A277,Mitglieder!$D$24:$BG$323,AT$303)="",$G277=""),"",VLOOKUP($A277,Mitglieder!$D$24:$BG$323,AT$303))</f>
        <v/>
      </c>
      <c r="AU277" s="45" t="str">
        <f ca="1">IF($G277="","",TEXT(VLOOKUP($A277,Mitglieder!$D$24:$BG$323,AU$303),"0.00"))</f>
        <v/>
      </c>
      <c r="AV277" s="45" t="str">
        <f ca="1">IF($G277="","",TEXT(VLOOKUP($A277,Mitglieder!$D$24:$BG$323,AV$303),"0.00"))</f>
        <v/>
      </c>
      <c r="AW277" s="42" t="str">
        <f ca="1">IF($G277="","",VLOOKUP($A277,Mitglieder!$D$24:$BG$323,AW$303))</f>
        <v/>
      </c>
      <c r="AX277" s="54" t="str">
        <f ca="1">IF(OR(VLOOKUP($A277,Mitglieder!$D$24:$BG$323,AX$303)="",$G277=""),"",VLOOKUP($A277,Mitglieder!$D$24:$BG$323,AX$303))</f>
        <v/>
      </c>
      <c r="AY277" s="75" t="str">
        <f t="shared" ca="1" si="8"/>
        <v/>
      </c>
      <c r="AZ277" s="43" t="str">
        <f ca="1">IF($G277="","",TEXT(VLOOKUP($A277,Mitglieder!$C$24:$BG$323,AZ$303),"TT.MM.JJJJ"))</f>
        <v/>
      </c>
      <c r="BA277" s="43" t="str">
        <f ca="1">IF($G277="","",TEXT(VLOOKUP($A277,Mitglieder!$C$24:$BG$323,BA$303),"TT.MM.JJJJ"))</f>
        <v/>
      </c>
      <c r="BB277" s="43" t="str">
        <f ca="1">IF($G277="","",TEXT(VLOOKUP($A277,Mitglieder!$C$24:$BG$323,BB$303),"TT.MM.JJJJ"))</f>
        <v/>
      </c>
      <c r="BC277" s="43" t="str">
        <f ca="1">IF($G277="","",TEXT(VLOOKUP($A277,Mitglieder!$C$24:$BG$323,BC$303),"TT.MM.JJJJ"))</f>
        <v/>
      </c>
      <c r="BD277" s="75" t="str">
        <f t="shared" ca="1" si="9"/>
        <v/>
      </c>
      <c r="BE277" s="42" t="str">
        <f ca="1">IF($G277="","",VLOOKUP($A277,Mitglieder!$D$24:$BG$323,BE$303))</f>
        <v/>
      </c>
      <c r="BF277" s="42" t="str">
        <f ca="1">IF($G277="","",VLOOKUP($A277,Mitglieder!$D$24:$BG$323,BF$303))</f>
        <v/>
      </c>
      <c r="BH277" s="75" t="str">
        <f ca="1">IF(G277="","",AY277+'Details Verein'!$D$25)</f>
        <v/>
      </c>
    </row>
    <row r="278" spans="1:60" x14ac:dyDescent="0.35">
      <c r="A278" s="42">
        <v>278</v>
      </c>
      <c r="B278" s="42"/>
      <c r="C278" s="42">
        <f ca="1">VLOOKUP($A278,Mitglieder!$D$24:$BA$323,C$303)</f>
        <v>1.0299999999999967</v>
      </c>
      <c r="D278" s="42"/>
      <c r="E278" s="42" t="str">
        <f ca="1">IF($G278="","",VLOOKUP($A278,Mitglieder!$D$24:$BG$323,E$303))</f>
        <v/>
      </c>
      <c r="F278" s="54" t="str">
        <f ca="1">IF(OR(VLOOKUP($A278,Mitglieder!$D$24:$BG$323,F$303)="",$G278=""),"",VLOOKUP($A278,Mitglieder!$D$24:$BG$323,F$303))</f>
        <v/>
      </c>
      <c r="G278" s="72" t="str">
        <f ca="1">IF(C278/ROUND(C278,0)=1,VLOOKUP($A278,Mitglieder!$D$24:$BA$323,G$303),"")</f>
        <v/>
      </c>
      <c r="H278" s="42" t="str">
        <f ca="1">IF($G278="","",VLOOKUP($A278,Mitglieder!$D$24:$BG$323,H$303))</f>
        <v/>
      </c>
      <c r="I278" s="54" t="str">
        <f ca="1">IF(OR(VLOOKUP($A278,Mitglieder!$D$24:$BG$323,I$303)="",$G278=""),"",VLOOKUP($A278,Mitglieder!$D$24:$BG$323,I$303))</f>
        <v/>
      </c>
      <c r="J278" s="42" t="str">
        <f ca="1">IF($G278="","",VLOOKUP($A278,Mitglieder!$D$24:$BG$323,J$303))</f>
        <v/>
      </c>
      <c r="K278" s="54" t="str">
        <f ca="1">IF(OR(VLOOKUP($A278,Mitglieder!$D$24:$BG$323,K$303)="",$G278=""),"",VLOOKUP($A278,Mitglieder!$D$24:$BG$323,K$303))</f>
        <v/>
      </c>
      <c r="L278" s="42" t="str">
        <f ca="1">IF($G278="","",VLOOKUP($A278,Mitglieder!$D$24:$BG$323,L$303))</f>
        <v/>
      </c>
      <c r="M278" s="42" t="str">
        <f ca="1">IF($G278="","",VLOOKUP($A278,Mitglieder!$D$24:$BG$323,M$303))</f>
        <v/>
      </c>
      <c r="N278" s="42" t="str">
        <f ca="1">IF($G278="","",VLOOKUP($A278,Mitglieder!$D$24:$BG$323,N$303))</f>
        <v/>
      </c>
      <c r="O278" s="42" t="str">
        <f ca="1">IF($G278="","",VLOOKUP($A278,Mitglieder!$D$24:$BG$323,O$303))</f>
        <v/>
      </c>
      <c r="P278" s="42" t="str">
        <f ca="1">IF($G278="","",VLOOKUP($A278,Mitglieder!$D$24:$BG$323,P$303))</f>
        <v/>
      </c>
      <c r="Q278" s="42" t="str">
        <f ca="1">IF($G278="","",VLOOKUP($A278,Mitglieder!$D$24:$BG$323,Q$303))</f>
        <v/>
      </c>
      <c r="R278" s="54" t="str">
        <f ca="1">IF(OR(VLOOKUP($A278,Mitglieder!$D$24:$BG$323,R$303)="",$G278=""),"",VLOOKUP($A278,Mitglieder!$D$24:$BG$323,R$303))</f>
        <v/>
      </c>
      <c r="S278" s="43" t="str">
        <f ca="1">IF($G278="","",TEXT(VLOOKUP($A278,Mitglieder!$D$24:$BG$323,S$303),"TT.MM.JJJJ"))</f>
        <v/>
      </c>
      <c r="T278" s="43" t="str">
        <f ca="1">IF($G278="","",TEXT(VLOOKUP($A278,Mitglieder!$D$24:$BG$323,T$303),"TT.MM.JJJJ"))</f>
        <v/>
      </c>
      <c r="U278" s="43" t="str">
        <f ca="1">IF($G278="","",TEXT(VLOOKUP($A278,Mitglieder!$D$24:$BG$323,U$303),"TT.MM.JJJJ"))</f>
        <v/>
      </c>
      <c r="V278" s="54" t="str">
        <f ca="1">IF(OR(VLOOKUP($A278,Mitglieder!$D$24:$BG$323,V$303)="",$G278=""),"",VLOOKUP($A278,Mitglieder!$D$24:$BG$323,V$303))</f>
        <v/>
      </c>
      <c r="W278" s="54" t="str">
        <f ca="1">IF(OR(VLOOKUP($A278,Mitglieder!$D$24:$BG$323,W$303)="",$G278=""),"",VLOOKUP($A278,Mitglieder!$D$24:$BG$323,W$303))</f>
        <v/>
      </c>
      <c r="X278" s="54" t="str">
        <f ca="1">IF(OR(VLOOKUP($A278,Mitglieder!$D$24:$BG$323,X$303)="",$G278=""),"",VLOOKUP($A278,Mitglieder!$D$24:$BG$323,X$303))</f>
        <v/>
      </c>
      <c r="Y278" s="54" t="str">
        <f ca="1">IF(OR(VLOOKUP($A278,Mitglieder!$D$24:$BG$323,Y$303)="",$G278=""),"",VLOOKUP($A278,Mitglieder!$D$24:$BG$323,Y$303))</f>
        <v/>
      </c>
      <c r="Z278" s="54" t="str">
        <f ca="1">IF(OR(VLOOKUP($A278,Mitglieder!$D$24:$BG$323,Z$303)="",$G278=""),"",VLOOKUP($A278,Mitglieder!$D$24:$BG$323,Z$303))</f>
        <v/>
      </c>
      <c r="AA278" s="54" t="str">
        <f ca="1">IF(OR(VLOOKUP($A278,Mitglieder!$D$24:$BG$323,AA$303)="",$G278=""),"",VLOOKUP($A278,Mitglieder!$D$24:$BG$323,AA$303))</f>
        <v/>
      </c>
      <c r="AB278" s="54" t="str">
        <f ca="1">IF(OR(VLOOKUP($A278,Mitglieder!$D$24:$BG$323,AB$303)="",$G278=""),"",VLOOKUP($A278,Mitglieder!$D$24:$BG$323,AB$303))</f>
        <v/>
      </c>
      <c r="AC278" s="54" t="str">
        <f ca="1">IF(OR(VLOOKUP($A278,Mitglieder!$D$24:$BG$323,AC$303)="",$G278=""),"",VLOOKUP($A278,Mitglieder!$D$24:$BG$323,AC$303))</f>
        <v/>
      </c>
      <c r="AD278" s="54" t="str">
        <f ca="1">IF(OR(VLOOKUP($A278,Mitglieder!$D$24:$BG$323,AD$303)="",$G278=""),"",VLOOKUP($A278,Mitglieder!$D$24:$BG$323,AD$303))</f>
        <v/>
      </c>
      <c r="AE278" s="54" t="str">
        <f ca="1">IF(OR(VLOOKUP($A278,Mitglieder!$D$24:$BG$323,AE$303)="",$G278=""),"",VLOOKUP($A278,Mitglieder!$D$24:$BG$323,AE$303))</f>
        <v/>
      </c>
      <c r="AF278" s="54" t="str">
        <f ca="1">IF(OR(VLOOKUP($A278,Mitglieder!$D$24:$BG$323,AF$303)="",$G278=""),"",VLOOKUP($A278,Mitglieder!$D$24:$BG$323,AF$303))</f>
        <v/>
      </c>
      <c r="AG278" s="54" t="str">
        <f ca="1">IF(OR(VLOOKUP($A278,Mitglieder!$D$24:$BG$323,AG$303)="",$G278=""),"",VLOOKUP($A278,Mitglieder!$D$24:$BG$323,AG$303))</f>
        <v/>
      </c>
      <c r="AH278" s="54" t="str">
        <f ca="1">IF(OR(VLOOKUP($A278,Mitglieder!$D$24:$BG$323,AH$303)="",$G278=""),"",VLOOKUP($A278,Mitglieder!$D$24:$BG$323,AH$303))</f>
        <v/>
      </c>
      <c r="AI278" s="54" t="str">
        <f ca="1">IF(OR(VLOOKUP($A278,Mitglieder!$D$24:$BG$323,AI$303)="",$G278=""),"",VLOOKUP($A278,Mitglieder!$D$24:$BG$323,AI$303))</f>
        <v/>
      </c>
      <c r="AJ278" s="54" t="str">
        <f ca="1">IF(OR(VLOOKUP($A278,Mitglieder!$D$24:$BG$323,AJ$303)="",$G278=""),"",VLOOKUP($A278,Mitglieder!$D$24:$BG$323,AJ$303))</f>
        <v/>
      </c>
      <c r="AK278" s="54" t="str">
        <f ca="1">IF(OR(VLOOKUP($A278,Mitglieder!$D$24:$BG$323,AK$303)="",$G278=""),"",VLOOKUP($A278,Mitglieder!$D$24:$BG$323,AK$303))</f>
        <v/>
      </c>
      <c r="AL278" s="54" t="str">
        <f ca="1">IF(OR(VLOOKUP($A278,Mitglieder!$D$24:$BG$323,AL$303)="",$G278=""),"",VLOOKUP($A278,Mitglieder!$D$24:$BG$323,AL$303))</f>
        <v/>
      </c>
      <c r="AM278" s="42" t="str">
        <f ca="1">IF($G278="","",VLOOKUP($A278,Mitglieder!$D$24:$BG$323,AM$303))</f>
        <v/>
      </c>
      <c r="AN278" s="54" t="str">
        <f ca="1">IF(OR(VLOOKUP($A278,Mitglieder!$D$24:$BG$323,AN$303)="",$G278=""),"",VLOOKUP($A278,Mitglieder!$D$24:$BG$323,AN$303))</f>
        <v/>
      </c>
      <c r="AO278" s="43" t="str">
        <f ca="1">IF($G278="","",TEXT(VLOOKUP($A278,Mitglieder!$D$24:$BG$323,AO$303),"TT.MM.JJJJ"))</f>
        <v/>
      </c>
      <c r="AP278" s="42" t="str">
        <f ca="1">IF($G278="","",VLOOKUP($A278,Mitglieder!$D$24:$BG$323,AP$303))</f>
        <v/>
      </c>
      <c r="AQ278" s="45" t="str">
        <f ca="1">IF($G278="","",TEXT(VLOOKUP($A278,Mitglieder!$D$24:$BG$323,AQ$303),"0.00"))</f>
        <v/>
      </c>
      <c r="AR278" s="54" t="str">
        <f ca="1">IF(OR(VLOOKUP($A278,Mitglieder!$D$24:$BG$323,AR$303)="",$G278=""),"",VLOOKUP($A278,Mitglieder!$D$24:$BG$323,AR$303))</f>
        <v/>
      </c>
      <c r="AS278" s="45" t="str">
        <f ca="1">IF($G278="","",TEXT(VLOOKUP($A278,Mitglieder!$D$24:$BG$323,AS$303),"0.00"))</f>
        <v/>
      </c>
      <c r="AT278" s="54" t="str">
        <f ca="1">IF(OR(VLOOKUP($A278,Mitglieder!$D$24:$BG$323,AT$303)="",$G278=""),"",VLOOKUP($A278,Mitglieder!$D$24:$BG$323,AT$303))</f>
        <v/>
      </c>
      <c r="AU278" s="45" t="str">
        <f ca="1">IF($G278="","",TEXT(VLOOKUP($A278,Mitglieder!$D$24:$BG$323,AU$303),"0.00"))</f>
        <v/>
      </c>
      <c r="AV278" s="45" t="str">
        <f ca="1">IF($G278="","",TEXT(VLOOKUP($A278,Mitglieder!$D$24:$BG$323,AV$303),"0.00"))</f>
        <v/>
      </c>
      <c r="AW278" s="42" t="str">
        <f ca="1">IF($G278="","",VLOOKUP($A278,Mitglieder!$D$24:$BG$323,AW$303))</f>
        <v/>
      </c>
      <c r="AX278" s="54" t="str">
        <f ca="1">IF(OR(VLOOKUP($A278,Mitglieder!$D$24:$BG$323,AX$303)="",$G278=""),"",VLOOKUP($A278,Mitglieder!$D$24:$BG$323,AX$303))</f>
        <v/>
      </c>
      <c r="AY278" s="75" t="str">
        <f t="shared" ca="1" si="8"/>
        <v/>
      </c>
      <c r="AZ278" s="43" t="str">
        <f ca="1">IF($G278="","",TEXT(VLOOKUP($A278,Mitglieder!$C$24:$BG$323,AZ$303),"TT.MM.JJJJ"))</f>
        <v/>
      </c>
      <c r="BA278" s="43" t="str">
        <f ca="1">IF($G278="","",TEXT(VLOOKUP($A278,Mitglieder!$C$24:$BG$323,BA$303),"TT.MM.JJJJ"))</f>
        <v/>
      </c>
      <c r="BB278" s="43" t="str">
        <f ca="1">IF($G278="","",TEXT(VLOOKUP($A278,Mitglieder!$C$24:$BG$323,BB$303),"TT.MM.JJJJ"))</f>
        <v/>
      </c>
      <c r="BC278" s="43" t="str">
        <f ca="1">IF($G278="","",TEXT(VLOOKUP($A278,Mitglieder!$C$24:$BG$323,BC$303),"TT.MM.JJJJ"))</f>
        <v/>
      </c>
      <c r="BD278" s="75" t="str">
        <f t="shared" ca="1" si="9"/>
        <v/>
      </c>
      <c r="BE278" s="42" t="str">
        <f ca="1">IF($G278="","",VLOOKUP($A278,Mitglieder!$D$24:$BG$323,BE$303))</f>
        <v/>
      </c>
      <c r="BF278" s="42" t="str">
        <f ca="1">IF($G278="","",VLOOKUP($A278,Mitglieder!$D$24:$BG$323,BF$303))</f>
        <v/>
      </c>
      <c r="BH278" s="75" t="str">
        <f ca="1">IF(G278="","",AY278+'Details Verein'!$D$25)</f>
        <v/>
      </c>
    </row>
    <row r="279" spans="1:60" x14ac:dyDescent="0.35">
      <c r="A279" s="42">
        <v>279</v>
      </c>
      <c r="B279" s="42"/>
      <c r="C279" s="42">
        <f ca="1">VLOOKUP($A279,Mitglieder!$D$24:$BA$323,C$303)</f>
        <v>1.0299999999999967</v>
      </c>
      <c r="D279" s="42"/>
      <c r="E279" s="42" t="str">
        <f ca="1">IF($G279="","",VLOOKUP($A279,Mitglieder!$D$24:$BG$323,E$303))</f>
        <v/>
      </c>
      <c r="F279" s="54" t="str">
        <f ca="1">IF(OR(VLOOKUP($A279,Mitglieder!$D$24:$BG$323,F$303)="",$G279=""),"",VLOOKUP($A279,Mitglieder!$D$24:$BG$323,F$303))</f>
        <v/>
      </c>
      <c r="G279" s="72" t="str">
        <f ca="1">IF(C279/ROUND(C279,0)=1,VLOOKUP($A279,Mitglieder!$D$24:$BA$323,G$303),"")</f>
        <v/>
      </c>
      <c r="H279" s="42" t="str">
        <f ca="1">IF($G279="","",VLOOKUP($A279,Mitglieder!$D$24:$BG$323,H$303))</f>
        <v/>
      </c>
      <c r="I279" s="54" t="str">
        <f ca="1">IF(OR(VLOOKUP($A279,Mitglieder!$D$24:$BG$323,I$303)="",$G279=""),"",VLOOKUP($A279,Mitglieder!$D$24:$BG$323,I$303))</f>
        <v/>
      </c>
      <c r="J279" s="42" t="str">
        <f ca="1">IF($G279="","",VLOOKUP($A279,Mitglieder!$D$24:$BG$323,J$303))</f>
        <v/>
      </c>
      <c r="K279" s="54" t="str">
        <f ca="1">IF(OR(VLOOKUP($A279,Mitglieder!$D$24:$BG$323,K$303)="",$G279=""),"",VLOOKUP($A279,Mitglieder!$D$24:$BG$323,K$303))</f>
        <v/>
      </c>
      <c r="L279" s="42" t="str">
        <f ca="1">IF($G279="","",VLOOKUP($A279,Mitglieder!$D$24:$BG$323,L$303))</f>
        <v/>
      </c>
      <c r="M279" s="42" t="str">
        <f ca="1">IF($G279="","",VLOOKUP($A279,Mitglieder!$D$24:$BG$323,M$303))</f>
        <v/>
      </c>
      <c r="N279" s="42" t="str">
        <f ca="1">IF($G279="","",VLOOKUP($A279,Mitglieder!$D$24:$BG$323,N$303))</f>
        <v/>
      </c>
      <c r="O279" s="42" t="str">
        <f ca="1">IF($G279="","",VLOOKUP($A279,Mitglieder!$D$24:$BG$323,O$303))</f>
        <v/>
      </c>
      <c r="P279" s="42" t="str">
        <f ca="1">IF($G279="","",VLOOKUP($A279,Mitglieder!$D$24:$BG$323,P$303))</f>
        <v/>
      </c>
      <c r="Q279" s="42" t="str">
        <f ca="1">IF($G279="","",VLOOKUP($A279,Mitglieder!$D$24:$BG$323,Q$303))</f>
        <v/>
      </c>
      <c r="R279" s="54" t="str">
        <f ca="1">IF(OR(VLOOKUP($A279,Mitglieder!$D$24:$BG$323,R$303)="",$G279=""),"",VLOOKUP($A279,Mitglieder!$D$24:$BG$323,R$303))</f>
        <v/>
      </c>
      <c r="S279" s="43" t="str">
        <f ca="1">IF($G279="","",TEXT(VLOOKUP($A279,Mitglieder!$D$24:$BG$323,S$303),"TT.MM.JJJJ"))</f>
        <v/>
      </c>
      <c r="T279" s="43" t="str">
        <f ca="1">IF($G279="","",TEXT(VLOOKUP($A279,Mitglieder!$D$24:$BG$323,T$303),"TT.MM.JJJJ"))</f>
        <v/>
      </c>
      <c r="U279" s="43" t="str">
        <f ca="1">IF($G279="","",TEXT(VLOOKUP($A279,Mitglieder!$D$24:$BG$323,U$303),"TT.MM.JJJJ"))</f>
        <v/>
      </c>
      <c r="V279" s="54" t="str">
        <f ca="1">IF(OR(VLOOKUP($A279,Mitglieder!$D$24:$BG$323,V$303)="",$G279=""),"",VLOOKUP($A279,Mitglieder!$D$24:$BG$323,V$303))</f>
        <v/>
      </c>
      <c r="W279" s="54" t="str">
        <f ca="1">IF(OR(VLOOKUP($A279,Mitglieder!$D$24:$BG$323,W$303)="",$G279=""),"",VLOOKUP($A279,Mitglieder!$D$24:$BG$323,W$303))</f>
        <v/>
      </c>
      <c r="X279" s="54" t="str">
        <f ca="1">IF(OR(VLOOKUP($A279,Mitglieder!$D$24:$BG$323,X$303)="",$G279=""),"",VLOOKUP($A279,Mitglieder!$D$24:$BG$323,X$303))</f>
        <v/>
      </c>
      <c r="Y279" s="54" t="str">
        <f ca="1">IF(OR(VLOOKUP($A279,Mitglieder!$D$24:$BG$323,Y$303)="",$G279=""),"",VLOOKUP($A279,Mitglieder!$D$24:$BG$323,Y$303))</f>
        <v/>
      </c>
      <c r="Z279" s="54" t="str">
        <f ca="1">IF(OR(VLOOKUP($A279,Mitglieder!$D$24:$BG$323,Z$303)="",$G279=""),"",VLOOKUP($A279,Mitglieder!$D$24:$BG$323,Z$303))</f>
        <v/>
      </c>
      <c r="AA279" s="54" t="str">
        <f ca="1">IF(OR(VLOOKUP($A279,Mitglieder!$D$24:$BG$323,AA$303)="",$G279=""),"",VLOOKUP($A279,Mitglieder!$D$24:$BG$323,AA$303))</f>
        <v/>
      </c>
      <c r="AB279" s="54" t="str">
        <f ca="1">IF(OR(VLOOKUP($A279,Mitglieder!$D$24:$BG$323,AB$303)="",$G279=""),"",VLOOKUP($A279,Mitglieder!$D$24:$BG$323,AB$303))</f>
        <v/>
      </c>
      <c r="AC279" s="54" t="str">
        <f ca="1">IF(OR(VLOOKUP($A279,Mitglieder!$D$24:$BG$323,AC$303)="",$G279=""),"",VLOOKUP($A279,Mitglieder!$D$24:$BG$323,AC$303))</f>
        <v/>
      </c>
      <c r="AD279" s="54" t="str">
        <f ca="1">IF(OR(VLOOKUP($A279,Mitglieder!$D$24:$BG$323,AD$303)="",$G279=""),"",VLOOKUP($A279,Mitglieder!$D$24:$BG$323,AD$303))</f>
        <v/>
      </c>
      <c r="AE279" s="54" t="str">
        <f ca="1">IF(OR(VLOOKUP($A279,Mitglieder!$D$24:$BG$323,AE$303)="",$G279=""),"",VLOOKUP($A279,Mitglieder!$D$24:$BG$323,AE$303))</f>
        <v/>
      </c>
      <c r="AF279" s="54" t="str">
        <f ca="1">IF(OR(VLOOKUP($A279,Mitglieder!$D$24:$BG$323,AF$303)="",$G279=""),"",VLOOKUP($A279,Mitglieder!$D$24:$BG$323,AF$303))</f>
        <v/>
      </c>
      <c r="AG279" s="54" t="str">
        <f ca="1">IF(OR(VLOOKUP($A279,Mitglieder!$D$24:$BG$323,AG$303)="",$G279=""),"",VLOOKUP($A279,Mitglieder!$D$24:$BG$323,AG$303))</f>
        <v/>
      </c>
      <c r="AH279" s="54" t="str">
        <f ca="1">IF(OR(VLOOKUP($A279,Mitglieder!$D$24:$BG$323,AH$303)="",$G279=""),"",VLOOKUP($A279,Mitglieder!$D$24:$BG$323,AH$303))</f>
        <v/>
      </c>
      <c r="AI279" s="54" t="str">
        <f ca="1">IF(OR(VLOOKUP($A279,Mitglieder!$D$24:$BG$323,AI$303)="",$G279=""),"",VLOOKUP($A279,Mitglieder!$D$24:$BG$323,AI$303))</f>
        <v/>
      </c>
      <c r="AJ279" s="54" t="str">
        <f ca="1">IF(OR(VLOOKUP($A279,Mitglieder!$D$24:$BG$323,AJ$303)="",$G279=""),"",VLOOKUP($A279,Mitglieder!$D$24:$BG$323,AJ$303))</f>
        <v/>
      </c>
      <c r="AK279" s="54" t="str">
        <f ca="1">IF(OR(VLOOKUP($A279,Mitglieder!$D$24:$BG$323,AK$303)="",$G279=""),"",VLOOKUP($A279,Mitglieder!$D$24:$BG$323,AK$303))</f>
        <v/>
      </c>
      <c r="AL279" s="54" t="str">
        <f ca="1">IF(OR(VLOOKUP($A279,Mitglieder!$D$24:$BG$323,AL$303)="",$G279=""),"",VLOOKUP($A279,Mitglieder!$D$24:$BG$323,AL$303))</f>
        <v/>
      </c>
      <c r="AM279" s="42" t="str">
        <f ca="1">IF($G279="","",VLOOKUP($A279,Mitglieder!$D$24:$BG$323,AM$303))</f>
        <v/>
      </c>
      <c r="AN279" s="54" t="str">
        <f ca="1">IF(OR(VLOOKUP($A279,Mitglieder!$D$24:$BG$323,AN$303)="",$G279=""),"",VLOOKUP($A279,Mitglieder!$D$24:$BG$323,AN$303))</f>
        <v/>
      </c>
      <c r="AO279" s="43" t="str">
        <f ca="1">IF($G279="","",TEXT(VLOOKUP($A279,Mitglieder!$D$24:$BG$323,AO$303),"TT.MM.JJJJ"))</f>
        <v/>
      </c>
      <c r="AP279" s="42" t="str">
        <f ca="1">IF($G279="","",VLOOKUP($A279,Mitglieder!$D$24:$BG$323,AP$303))</f>
        <v/>
      </c>
      <c r="AQ279" s="45" t="str">
        <f ca="1">IF($G279="","",TEXT(VLOOKUP($A279,Mitglieder!$D$24:$BG$323,AQ$303),"0.00"))</f>
        <v/>
      </c>
      <c r="AR279" s="54" t="str">
        <f ca="1">IF(OR(VLOOKUP($A279,Mitglieder!$D$24:$BG$323,AR$303)="",$G279=""),"",VLOOKUP($A279,Mitglieder!$D$24:$BG$323,AR$303))</f>
        <v/>
      </c>
      <c r="AS279" s="45" t="str">
        <f ca="1">IF($G279="","",TEXT(VLOOKUP($A279,Mitglieder!$D$24:$BG$323,AS$303),"0.00"))</f>
        <v/>
      </c>
      <c r="AT279" s="54" t="str">
        <f ca="1">IF(OR(VLOOKUP($A279,Mitglieder!$D$24:$BG$323,AT$303)="",$G279=""),"",VLOOKUP($A279,Mitglieder!$D$24:$BG$323,AT$303))</f>
        <v/>
      </c>
      <c r="AU279" s="45" t="str">
        <f ca="1">IF($G279="","",TEXT(VLOOKUP($A279,Mitglieder!$D$24:$BG$323,AU$303),"0.00"))</f>
        <v/>
      </c>
      <c r="AV279" s="45" t="str">
        <f ca="1">IF($G279="","",TEXT(VLOOKUP($A279,Mitglieder!$D$24:$BG$323,AV$303),"0.00"))</f>
        <v/>
      </c>
      <c r="AW279" s="42" t="str">
        <f ca="1">IF($G279="","",VLOOKUP($A279,Mitglieder!$D$24:$BG$323,AW$303))</f>
        <v/>
      </c>
      <c r="AX279" s="54" t="str">
        <f ca="1">IF(OR(VLOOKUP($A279,Mitglieder!$D$24:$BG$323,AX$303)="",$G279=""),"",VLOOKUP($A279,Mitglieder!$D$24:$BG$323,AX$303))</f>
        <v/>
      </c>
      <c r="AY279" s="75" t="str">
        <f t="shared" ca="1" si="8"/>
        <v/>
      </c>
      <c r="AZ279" s="43" t="str">
        <f ca="1">IF($G279="","",TEXT(VLOOKUP($A279,Mitglieder!$C$24:$BG$323,AZ$303),"TT.MM.JJJJ"))</f>
        <v/>
      </c>
      <c r="BA279" s="43" t="str">
        <f ca="1">IF($G279="","",TEXT(VLOOKUP($A279,Mitglieder!$C$24:$BG$323,BA$303),"TT.MM.JJJJ"))</f>
        <v/>
      </c>
      <c r="BB279" s="43" t="str">
        <f ca="1">IF($G279="","",TEXT(VLOOKUP($A279,Mitglieder!$C$24:$BG$323,BB$303),"TT.MM.JJJJ"))</f>
        <v/>
      </c>
      <c r="BC279" s="43" t="str">
        <f ca="1">IF($G279="","",TEXT(VLOOKUP($A279,Mitglieder!$C$24:$BG$323,BC$303),"TT.MM.JJJJ"))</f>
        <v/>
      </c>
      <c r="BD279" s="75" t="str">
        <f t="shared" ca="1" si="9"/>
        <v/>
      </c>
      <c r="BE279" s="42" t="str">
        <f ca="1">IF($G279="","",VLOOKUP($A279,Mitglieder!$D$24:$BG$323,BE$303))</f>
        <v/>
      </c>
      <c r="BF279" s="42" t="str">
        <f ca="1">IF($G279="","",VLOOKUP($A279,Mitglieder!$D$24:$BG$323,BF$303))</f>
        <v/>
      </c>
      <c r="BH279" s="75" t="str">
        <f ca="1">IF(G279="","",AY279+'Details Verein'!$D$25)</f>
        <v/>
      </c>
    </row>
    <row r="280" spans="1:60" x14ac:dyDescent="0.35">
      <c r="A280" s="42">
        <v>280</v>
      </c>
      <c r="B280" s="42"/>
      <c r="C280" s="42">
        <f ca="1">VLOOKUP($A280,Mitglieder!$D$24:$BA$323,C$303)</f>
        <v>1.0299999999999967</v>
      </c>
      <c r="D280" s="42"/>
      <c r="E280" s="42" t="str">
        <f ca="1">IF($G280="","",VLOOKUP($A280,Mitglieder!$D$24:$BG$323,E$303))</f>
        <v/>
      </c>
      <c r="F280" s="54" t="str">
        <f ca="1">IF(OR(VLOOKUP($A280,Mitglieder!$D$24:$BG$323,F$303)="",$G280=""),"",VLOOKUP($A280,Mitglieder!$D$24:$BG$323,F$303))</f>
        <v/>
      </c>
      <c r="G280" s="72" t="str">
        <f ca="1">IF(C280/ROUND(C280,0)=1,VLOOKUP($A280,Mitglieder!$D$24:$BA$323,G$303),"")</f>
        <v/>
      </c>
      <c r="H280" s="42" t="str">
        <f ca="1">IF($G280="","",VLOOKUP($A280,Mitglieder!$D$24:$BG$323,H$303))</f>
        <v/>
      </c>
      <c r="I280" s="54" t="str">
        <f ca="1">IF(OR(VLOOKUP($A280,Mitglieder!$D$24:$BG$323,I$303)="",$G280=""),"",VLOOKUP($A280,Mitglieder!$D$24:$BG$323,I$303))</f>
        <v/>
      </c>
      <c r="J280" s="42" t="str">
        <f ca="1">IF($G280="","",VLOOKUP($A280,Mitglieder!$D$24:$BG$323,J$303))</f>
        <v/>
      </c>
      <c r="K280" s="54" t="str">
        <f ca="1">IF(OR(VLOOKUP($A280,Mitglieder!$D$24:$BG$323,K$303)="",$G280=""),"",VLOOKUP($A280,Mitglieder!$D$24:$BG$323,K$303))</f>
        <v/>
      </c>
      <c r="L280" s="42" t="str">
        <f ca="1">IF($G280="","",VLOOKUP($A280,Mitglieder!$D$24:$BG$323,L$303))</f>
        <v/>
      </c>
      <c r="M280" s="42" t="str">
        <f ca="1">IF($G280="","",VLOOKUP($A280,Mitglieder!$D$24:$BG$323,M$303))</f>
        <v/>
      </c>
      <c r="N280" s="42" t="str">
        <f ca="1">IF($G280="","",VLOOKUP($A280,Mitglieder!$D$24:$BG$323,N$303))</f>
        <v/>
      </c>
      <c r="O280" s="42" t="str">
        <f ca="1">IF($G280="","",VLOOKUP($A280,Mitglieder!$D$24:$BG$323,O$303))</f>
        <v/>
      </c>
      <c r="P280" s="42" t="str">
        <f ca="1">IF($G280="","",VLOOKUP($A280,Mitglieder!$D$24:$BG$323,P$303))</f>
        <v/>
      </c>
      <c r="Q280" s="42" t="str">
        <f ca="1">IF($G280="","",VLOOKUP($A280,Mitglieder!$D$24:$BG$323,Q$303))</f>
        <v/>
      </c>
      <c r="R280" s="54" t="str">
        <f ca="1">IF(OR(VLOOKUP($A280,Mitglieder!$D$24:$BG$323,R$303)="",$G280=""),"",VLOOKUP($A280,Mitglieder!$D$24:$BG$323,R$303))</f>
        <v/>
      </c>
      <c r="S280" s="43" t="str">
        <f ca="1">IF($G280="","",TEXT(VLOOKUP($A280,Mitglieder!$D$24:$BG$323,S$303),"TT.MM.JJJJ"))</f>
        <v/>
      </c>
      <c r="T280" s="43" t="str">
        <f ca="1">IF($G280="","",TEXT(VLOOKUP($A280,Mitglieder!$D$24:$BG$323,T$303),"TT.MM.JJJJ"))</f>
        <v/>
      </c>
      <c r="U280" s="43" t="str">
        <f ca="1">IF($G280="","",TEXT(VLOOKUP($A280,Mitglieder!$D$24:$BG$323,U$303),"TT.MM.JJJJ"))</f>
        <v/>
      </c>
      <c r="V280" s="54" t="str">
        <f ca="1">IF(OR(VLOOKUP($A280,Mitglieder!$D$24:$BG$323,V$303)="",$G280=""),"",VLOOKUP($A280,Mitglieder!$D$24:$BG$323,V$303))</f>
        <v/>
      </c>
      <c r="W280" s="54" t="str">
        <f ca="1">IF(OR(VLOOKUP($A280,Mitglieder!$D$24:$BG$323,W$303)="",$G280=""),"",VLOOKUP($A280,Mitglieder!$D$24:$BG$323,W$303))</f>
        <v/>
      </c>
      <c r="X280" s="54" t="str">
        <f ca="1">IF(OR(VLOOKUP($A280,Mitglieder!$D$24:$BG$323,X$303)="",$G280=""),"",VLOOKUP($A280,Mitglieder!$D$24:$BG$323,X$303))</f>
        <v/>
      </c>
      <c r="Y280" s="54" t="str">
        <f ca="1">IF(OR(VLOOKUP($A280,Mitglieder!$D$24:$BG$323,Y$303)="",$G280=""),"",VLOOKUP($A280,Mitglieder!$D$24:$BG$323,Y$303))</f>
        <v/>
      </c>
      <c r="Z280" s="54" t="str">
        <f ca="1">IF(OR(VLOOKUP($A280,Mitglieder!$D$24:$BG$323,Z$303)="",$G280=""),"",VLOOKUP($A280,Mitglieder!$D$24:$BG$323,Z$303))</f>
        <v/>
      </c>
      <c r="AA280" s="54" t="str">
        <f ca="1">IF(OR(VLOOKUP($A280,Mitglieder!$D$24:$BG$323,AA$303)="",$G280=""),"",VLOOKUP($A280,Mitglieder!$D$24:$BG$323,AA$303))</f>
        <v/>
      </c>
      <c r="AB280" s="54" t="str">
        <f ca="1">IF(OR(VLOOKUP($A280,Mitglieder!$D$24:$BG$323,AB$303)="",$G280=""),"",VLOOKUP($A280,Mitglieder!$D$24:$BG$323,AB$303))</f>
        <v/>
      </c>
      <c r="AC280" s="54" t="str">
        <f ca="1">IF(OR(VLOOKUP($A280,Mitglieder!$D$24:$BG$323,AC$303)="",$G280=""),"",VLOOKUP($A280,Mitglieder!$D$24:$BG$323,AC$303))</f>
        <v/>
      </c>
      <c r="AD280" s="54" t="str">
        <f ca="1">IF(OR(VLOOKUP($A280,Mitglieder!$D$24:$BG$323,AD$303)="",$G280=""),"",VLOOKUP($A280,Mitglieder!$D$24:$BG$323,AD$303))</f>
        <v/>
      </c>
      <c r="AE280" s="54" t="str">
        <f ca="1">IF(OR(VLOOKUP($A280,Mitglieder!$D$24:$BG$323,AE$303)="",$G280=""),"",VLOOKUP($A280,Mitglieder!$D$24:$BG$323,AE$303))</f>
        <v/>
      </c>
      <c r="AF280" s="54" t="str">
        <f ca="1">IF(OR(VLOOKUP($A280,Mitglieder!$D$24:$BG$323,AF$303)="",$G280=""),"",VLOOKUP($A280,Mitglieder!$D$24:$BG$323,AF$303))</f>
        <v/>
      </c>
      <c r="AG280" s="54" t="str">
        <f ca="1">IF(OR(VLOOKUP($A280,Mitglieder!$D$24:$BG$323,AG$303)="",$G280=""),"",VLOOKUP($A280,Mitglieder!$D$24:$BG$323,AG$303))</f>
        <v/>
      </c>
      <c r="AH280" s="54" t="str">
        <f ca="1">IF(OR(VLOOKUP($A280,Mitglieder!$D$24:$BG$323,AH$303)="",$G280=""),"",VLOOKUP($A280,Mitglieder!$D$24:$BG$323,AH$303))</f>
        <v/>
      </c>
      <c r="AI280" s="54" t="str">
        <f ca="1">IF(OR(VLOOKUP($A280,Mitglieder!$D$24:$BG$323,AI$303)="",$G280=""),"",VLOOKUP($A280,Mitglieder!$D$24:$BG$323,AI$303))</f>
        <v/>
      </c>
      <c r="AJ280" s="54" t="str">
        <f ca="1">IF(OR(VLOOKUP($A280,Mitglieder!$D$24:$BG$323,AJ$303)="",$G280=""),"",VLOOKUP($A280,Mitglieder!$D$24:$BG$323,AJ$303))</f>
        <v/>
      </c>
      <c r="AK280" s="54" t="str">
        <f ca="1">IF(OR(VLOOKUP($A280,Mitglieder!$D$24:$BG$323,AK$303)="",$G280=""),"",VLOOKUP($A280,Mitglieder!$D$24:$BG$323,AK$303))</f>
        <v/>
      </c>
      <c r="AL280" s="54" t="str">
        <f ca="1">IF(OR(VLOOKUP($A280,Mitglieder!$D$24:$BG$323,AL$303)="",$G280=""),"",VLOOKUP($A280,Mitglieder!$D$24:$BG$323,AL$303))</f>
        <v/>
      </c>
      <c r="AM280" s="42" t="str">
        <f ca="1">IF($G280="","",VLOOKUP($A280,Mitglieder!$D$24:$BG$323,AM$303))</f>
        <v/>
      </c>
      <c r="AN280" s="54" t="str">
        <f ca="1">IF(OR(VLOOKUP($A280,Mitglieder!$D$24:$BG$323,AN$303)="",$G280=""),"",VLOOKUP($A280,Mitglieder!$D$24:$BG$323,AN$303))</f>
        <v/>
      </c>
      <c r="AO280" s="43" t="str">
        <f ca="1">IF($G280="","",TEXT(VLOOKUP($A280,Mitglieder!$D$24:$BG$323,AO$303),"TT.MM.JJJJ"))</f>
        <v/>
      </c>
      <c r="AP280" s="42" t="str">
        <f ca="1">IF($G280="","",VLOOKUP($A280,Mitglieder!$D$24:$BG$323,AP$303))</f>
        <v/>
      </c>
      <c r="AQ280" s="45" t="str">
        <f ca="1">IF($G280="","",TEXT(VLOOKUP($A280,Mitglieder!$D$24:$BG$323,AQ$303),"0.00"))</f>
        <v/>
      </c>
      <c r="AR280" s="54" t="str">
        <f ca="1">IF(OR(VLOOKUP($A280,Mitglieder!$D$24:$BG$323,AR$303)="",$G280=""),"",VLOOKUP($A280,Mitglieder!$D$24:$BG$323,AR$303))</f>
        <v/>
      </c>
      <c r="AS280" s="45" t="str">
        <f ca="1">IF($G280="","",TEXT(VLOOKUP($A280,Mitglieder!$D$24:$BG$323,AS$303),"0.00"))</f>
        <v/>
      </c>
      <c r="AT280" s="54" t="str">
        <f ca="1">IF(OR(VLOOKUP($A280,Mitglieder!$D$24:$BG$323,AT$303)="",$G280=""),"",VLOOKUP($A280,Mitglieder!$D$24:$BG$323,AT$303))</f>
        <v/>
      </c>
      <c r="AU280" s="45" t="str">
        <f ca="1">IF($G280="","",TEXT(VLOOKUP($A280,Mitglieder!$D$24:$BG$323,AU$303),"0.00"))</f>
        <v/>
      </c>
      <c r="AV280" s="45" t="str">
        <f ca="1">IF($G280="","",TEXT(VLOOKUP($A280,Mitglieder!$D$24:$BG$323,AV$303),"0.00"))</f>
        <v/>
      </c>
      <c r="AW280" s="42" t="str">
        <f ca="1">IF($G280="","",VLOOKUP($A280,Mitglieder!$D$24:$BG$323,AW$303))</f>
        <v/>
      </c>
      <c r="AX280" s="54" t="str">
        <f ca="1">IF(OR(VLOOKUP($A280,Mitglieder!$D$24:$BG$323,AX$303)="",$G280=""),"",VLOOKUP($A280,Mitglieder!$D$24:$BG$323,AX$303))</f>
        <v/>
      </c>
      <c r="AY280" s="75" t="str">
        <f t="shared" ca="1" si="8"/>
        <v/>
      </c>
      <c r="AZ280" s="43" t="str">
        <f ca="1">IF($G280="","",TEXT(VLOOKUP($A280,Mitglieder!$C$24:$BG$323,AZ$303),"TT.MM.JJJJ"))</f>
        <v/>
      </c>
      <c r="BA280" s="43" t="str">
        <f ca="1">IF($G280="","",TEXT(VLOOKUP($A280,Mitglieder!$C$24:$BG$323,BA$303),"TT.MM.JJJJ"))</f>
        <v/>
      </c>
      <c r="BB280" s="43" t="str">
        <f ca="1">IF($G280="","",TEXT(VLOOKUP($A280,Mitglieder!$C$24:$BG$323,BB$303),"TT.MM.JJJJ"))</f>
        <v/>
      </c>
      <c r="BC280" s="43" t="str">
        <f ca="1">IF($G280="","",TEXT(VLOOKUP($A280,Mitglieder!$C$24:$BG$323,BC$303),"TT.MM.JJJJ"))</f>
        <v/>
      </c>
      <c r="BD280" s="75" t="str">
        <f t="shared" ca="1" si="9"/>
        <v/>
      </c>
      <c r="BE280" s="42" t="str">
        <f ca="1">IF($G280="","",VLOOKUP($A280,Mitglieder!$D$24:$BG$323,BE$303))</f>
        <v/>
      </c>
      <c r="BF280" s="42" t="str">
        <f ca="1">IF($G280="","",VLOOKUP($A280,Mitglieder!$D$24:$BG$323,BF$303))</f>
        <v/>
      </c>
      <c r="BH280" s="75" t="str">
        <f ca="1">IF(G280="","",AY280+'Details Verein'!$D$25)</f>
        <v/>
      </c>
    </row>
    <row r="281" spans="1:60" x14ac:dyDescent="0.35">
      <c r="A281" s="42">
        <v>281</v>
      </c>
      <c r="B281" s="42"/>
      <c r="C281" s="42">
        <f ca="1">VLOOKUP($A281,Mitglieder!$D$24:$BA$323,C$303)</f>
        <v>1.0299999999999967</v>
      </c>
      <c r="D281" s="42"/>
      <c r="E281" s="42" t="str">
        <f ca="1">IF($G281="","",VLOOKUP($A281,Mitglieder!$D$24:$BG$323,E$303))</f>
        <v/>
      </c>
      <c r="F281" s="54" t="str">
        <f ca="1">IF(OR(VLOOKUP($A281,Mitglieder!$D$24:$BG$323,F$303)="",$G281=""),"",VLOOKUP($A281,Mitglieder!$D$24:$BG$323,F$303))</f>
        <v/>
      </c>
      <c r="G281" s="72" t="str">
        <f ca="1">IF(C281/ROUND(C281,0)=1,VLOOKUP($A281,Mitglieder!$D$24:$BA$323,G$303),"")</f>
        <v/>
      </c>
      <c r="H281" s="42" t="str">
        <f ca="1">IF($G281="","",VLOOKUP($A281,Mitglieder!$D$24:$BG$323,H$303))</f>
        <v/>
      </c>
      <c r="I281" s="54" t="str">
        <f ca="1">IF(OR(VLOOKUP($A281,Mitglieder!$D$24:$BG$323,I$303)="",$G281=""),"",VLOOKUP($A281,Mitglieder!$D$24:$BG$323,I$303))</f>
        <v/>
      </c>
      <c r="J281" s="42" t="str">
        <f ca="1">IF($G281="","",VLOOKUP($A281,Mitglieder!$D$24:$BG$323,J$303))</f>
        <v/>
      </c>
      <c r="K281" s="54" t="str">
        <f ca="1">IF(OR(VLOOKUP($A281,Mitglieder!$D$24:$BG$323,K$303)="",$G281=""),"",VLOOKUP($A281,Mitglieder!$D$24:$BG$323,K$303))</f>
        <v/>
      </c>
      <c r="L281" s="42" t="str">
        <f ca="1">IF($G281="","",VLOOKUP($A281,Mitglieder!$D$24:$BG$323,L$303))</f>
        <v/>
      </c>
      <c r="M281" s="42" t="str">
        <f ca="1">IF($G281="","",VLOOKUP($A281,Mitglieder!$D$24:$BG$323,M$303))</f>
        <v/>
      </c>
      <c r="N281" s="42" t="str">
        <f ca="1">IF($G281="","",VLOOKUP($A281,Mitglieder!$D$24:$BG$323,N$303))</f>
        <v/>
      </c>
      <c r="O281" s="42" t="str">
        <f ca="1">IF($G281="","",VLOOKUP($A281,Mitglieder!$D$24:$BG$323,O$303))</f>
        <v/>
      </c>
      <c r="P281" s="42" t="str">
        <f ca="1">IF($G281="","",VLOOKUP($A281,Mitglieder!$D$24:$BG$323,P$303))</f>
        <v/>
      </c>
      <c r="Q281" s="42" t="str">
        <f ca="1">IF($G281="","",VLOOKUP($A281,Mitglieder!$D$24:$BG$323,Q$303))</f>
        <v/>
      </c>
      <c r="R281" s="54" t="str">
        <f ca="1">IF(OR(VLOOKUP($A281,Mitglieder!$D$24:$BG$323,R$303)="",$G281=""),"",VLOOKUP($A281,Mitglieder!$D$24:$BG$323,R$303))</f>
        <v/>
      </c>
      <c r="S281" s="43" t="str">
        <f ca="1">IF($G281="","",TEXT(VLOOKUP($A281,Mitglieder!$D$24:$BG$323,S$303),"TT.MM.JJJJ"))</f>
        <v/>
      </c>
      <c r="T281" s="43" t="str">
        <f ca="1">IF($G281="","",TEXT(VLOOKUP($A281,Mitglieder!$D$24:$BG$323,T$303),"TT.MM.JJJJ"))</f>
        <v/>
      </c>
      <c r="U281" s="43" t="str">
        <f ca="1">IF($G281="","",TEXT(VLOOKUP($A281,Mitglieder!$D$24:$BG$323,U$303),"TT.MM.JJJJ"))</f>
        <v/>
      </c>
      <c r="V281" s="54" t="str">
        <f ca="1">IF(OR(VLOOKUP($A281,Mitglieder!$D$24:$BG$323,V$303)="",$G281=""),"",VLOOKUP($A281,Mitglieder!$D$24:$BG$323,V$303))</f>
        <v/>
      </c>
      <c r="W281" s="54" t="str">
        <f ca="1">IF(OR(VLOOKUP($A281,Mitglieder!$D$24:$BG$323,W$303)="",$G281=""),"",VLOOKUP($A281,Mitglieder!$D$24:$BG$323,W$303))</f>
        <v/>
      </c>
      <c r="X281" s="54" t="str">
        <f ca="1">IF(OR(VLOOKUP($A281,Mitglieder!$D$24:$BG$323,X$303)="",$G281=""),"",VLOOKUP($A281,Mitglieder!$D$24:$BG$323,X$303))</f>
        <v/>
      </c>
      <c r="Y281" s="54" t="str">
        <f ca="1">IF(OR(VLOOKUP($A281,Mitglieder!$D$24:$BG$323,Y$303)="",$G281=""),"",VLOOKUP($A281,Mitglieder!$D$24:$BG$323,Y$303))</f>
        <v/>
      </c>
      <c r="Z281" s="54" t="str">
        <f ca="1">IF(OR(VLOOKUP($A281,Mitglieder!$D$24:$BG$323,Z$303)="",$G281=""),"",VLOOKUP($A281,Mitglieder!$D$24:$BG$323,Z$303))</f>
        <v/>
      </c>
      <c r="AA281" s="54" t="str">
        <f ca="1">IF(OR(VLOOKUP($A281,Mitglieder!$D$24:$BG$323,AA$303)="",$G281=""),"",VLOOKUP($A281,Mitglieder!$D$24:$BG$323,AA$303))</f>
        <v/>
      </c>
      <c r="AB281" s="54" t="str">
        <f ca="1">IF(OR(VLOOKUP($A281,Mitglieder!$D$24:$BG$323,AB$303)="",$G281=""),"",VLOOKUP($A281,Mitglieder!$D$24:$BG$323,AB$303))</f>
        <v/>
      </c>
      <c r="AC281" s="54" t="str">
        <f ca="1">IF(OR(VLOOKUP($A281,Mitglieder!$D$24:$BG$323,AC$303)="",$G281=""),"",VLOOKUP($A281,Mitglieder!$D$24:$BG$323,AC$303))</f>
        <v/>
      </c>
      <c r="AD281" s="54" t="str">
        <f ca="1">IF(OR(VLOOKUP($A281,Mitglieder!$D$24:$BG$323,AD$303)="",$G281=""),"",VLOOKUP($A281,Mitglieder!$D$24:$BG$323,AD$303))</f>
        <v/>
      </c>
      <c r="AE281" s="54" t="str">
        <f ca="1">IF(OR(VLOOKUP($A281,Mitglieder!$D$24:$BG$323,AE$303)="",$G281=""),"",VLOOKUP($A281,Mitglieder!$D$24:$BG$323,AE$303))</f>
        <v/>
      </c>
      <c r="AF281" s="54" t="str">
        <f ca="1">IF(OR(VLOOKUP($A281,Mitglieder!$D$24:$BG$323,AF$303)="",$G281=""),"",VLOOKUP($A281,Mitglieder!$D$24:$BG$323,AF$303))</f>
        <v/>
      </c>
      <c r="AG281" s="54" t="str">
        <f ca="1">IF(OR(VLOOKUP($A281,Mitglieder!$D$24:$BG$323,AG$303)="",$G281=""),"",VLOOKUP($A281,Mitglieder!$D$24:$BG$323,AG$303))</f>
        <v/>
      </c>
      <c r="AH281" s="54" t="str">
        <f ca="1">IF(OR(VLOOKUP($A281,Mitglieder!$D$24:$BG$323,AH$303)="",$G281=""),"",VLOOKUP($A281,Mitglieder!$D$24:$BG$323,AH$303))</f>
        <v/>
      </c>
      <c r="AI281" s="54" t="str">
        <f ca="1">IF(OR(VLOOKUP($A281,Mitglieder!$D$24:$BG$323,AI$303)="",$G281=""),"",VLOOKUP($A281,Mitglieder!$D$24:$BG$323,AI$303))</f>
        <v/>
      </c>
      <c r="AJ281" s="54" t="str">
        <f ca="1">IF(OR(VLOOKUP($A281,Mitglieder!$D$24:$BG$323,AJ$303)="",$G281=""),"",VLOOKUP($A281,Mitglieder!$D$24:$BG$323,AJ$303))</f>
        <v/>
      </c>
      <c r="AK281" s="54" t="str">
        <f ca="1">IF(OR(VLOOKUP($A281,Mitglieder!$D$24:$BG$323,AK$303)="",$G281=""),"",VLOOKUP($A281,Mitglieder!$D$24:$BG$323,AK$303))</f>
        <v/>
      </c>
      <c r="AL281" s="54" t="str">
        <f ca="1">IF(OR(VLOOKUP($A281,Mitglieder!$D$24:$BG$323,AL$303)="",$G281=""),"",VLOOKUP($A281,Mitglieder!$D$24:$BG$323,AL$303))</f>
        <v/>
      </c>
      <c r="AM281" s="42" t="str">
        <f ca="1">IF($G281="","",VLOOKUP($A281,Mitglieder!$D$24:$BG$323,AM$303))</f>
        <v/>
      </c>
      <c r="AN281" s="54" t="str">
        <f ca="1">IF(OR(VLOOKUP($A281,Mitglieder!$D$24:$BG$323,AN$303)="",$G281=""),"",VLOOKUP($A281,Mitglieder!$D$24:$BG$323,AN$303))</f>
        <v/>
      </c>
      <c r="AO281" s="43" t="str">
        <f ca="1">IF($G281="","",TEXT(VLOOKUP($A281,Mitglieder!$D$24:$BG$323,AO$303),"TT.MM.JJJJ"))</f>
        <v/>
      </c>
      <c r="AP281" s="42" t="str">
        <f ca="1">IF($G281="","",VLOOKUP($A281,Mitglieder!$D$24:$BG$323,AP$303))</f>
        <v/>
      </c>
      <c r="AQ281" s="45" t="str">
        <f ca="1">IF($G281="","",TEXT(VLOOKUP($A281,Mitglieder!$D$24:$BG$323,AQ$303),"0.00"))</f>
        <v/>
      </c>
      <c r="AR281" s="54" t="str">
        <f ca="1">IF(OR(VLOOKUP($A281,Mitglieder!$D$24:$BG$323,AR$303)="",$G281=""),"",VLOOKUP($A281,Mitglieder!$D$24:$BG$323,AR$303))</f>
        <v/>
      </c>
      <c r="AS281" s="45" t="str">
        <f ca="1">IF($G281="","",TEXT(VLOOKUP($A281,Mitglieder!$D$24:$BG$323,AS$303),"0.00"))</f>
        <v/>
      </c>
      <c r="AT281" s="54" t="str">
        <f ca="1">IF(OR(VLOOKUP($A281,Mitglieder!$D$24:$BG$323,AT$303)="",$G281=""),"",VLOOKUP($A281,Mitglieder!$D$24:$BG$323,AT$303))</f>
        <v/>
      </c>
      <c r="AU281" s="45" t="str">
        <f ca="1">IF($G281="","",TEXT(VLOOKUP($A281,Mitglieder!$D$24:$BG$323,AU$303),"0.00"))</f>
        <v/>
      </c>
      <c r="AV281" s="45" t="str">
        <f ca="1">IF($G281="","",TEXT(VLOOKUP($A281,Mitglieder!$D$24:$BG$323,AV$303),"0.00"))</f>
        <v/>
      </c>
      <c r="AW281" s="42" t="str">
        <f ca="1">IF($G281="","",VLOOKUP($A281,Mitglieder!$D$24:$BG$323,AW$303))</f>
        <v/>
      </c>
      <c r="AX281" s="54" t="str">
        <f ca="1">IF(OR(VLOOKUP($A281,Mitglieder!$D$24:$BG$323,AX$303)="",$G281=""),"",VLOOKUP($A281,Mitglieder!$D$24:$BG$323,AX$303))</f>
        <v/>
      </c>
      <c r="AY281" s="75" t="str">
        <f t="shared" ca="1" si="8"/>
        <v/>
      </c>
      <c r="AZ281" s="43" t="str">
        <f ca="1">IF($G281="","",TEXT(VLOOKUP($A281,Mitglieder!$C$24:$BG$323,AZ$303),"TT.MM.JJJJ"))</f>
        <v/>
      </c>
      <c r="BA281" s="43" t="str">
        <f ca="1">IF($G281="","",TEXT(VLOOKUP($A281,Mitglieder!$C$24:$BG$323,BA$303),"TT.MM.JJJJ"))</f>
        <v/>
      </c>
      <c r="BB281" s="43" t="str">
        <f ca="1">IF($G281="","",TEXT(VLOOKUP($A281,Mitglieder!$C$24:$BG$323,BB$303),"TT.MM.JJJJ"))</f>
        <v/>
      </c>
      <c r="BC281" s="43" t="str">
        <f ca="1">IF($G281="","",TEXT(VLOOKUP($A281,Mitglieder!$C$24:$BG$323,BC$303),"TT.MM.JJJJ"))</f>
        <v/>
      </c>
      <c r="BD281" s="75" t="str">
        <f t="shared" ca="1" si="9"/>
        <v/>
      </c>
      <c r="BE281" s="42" t="str">
        <f ca="1">IF($G281="","",VLOOKUP($A281,Mitglieder!$D$24:$BG$323,BE$303))</f>
        <v/>
      </c>
      <c r="BF281" s="42" t="str">
        <f ca="1">IF($G281="","",VLOOKUP($A281,Mitglieder!$D$24:$BG$323,BF$303))</f>
        <v/>
      </c>
      <c r="BH281" s="75" t="str">
        <f ca="1">IF(G281="","",AY281+'Details Verein'!$D$25)</f>
        <v/>
      </c>
    </row>
    <row r="282" spans="1:60" x14ac:dyDescent="0.35">
      <c r="A282" s="42">
        <v>282</v>
      </c>
      <c r="B282" s="42"/>
      <c r="C282" s="42">
        <f ca="1">VLOOKUP($A282,Mitglieder!$D$24:$BA$323,C$303)</f>
        <v>1.0299999999999967</v>
      </c>
      <c r="D282" s="42"/>
      <c r="E282" s="42" t="str">
        <f ca="1">IF($G282="","",VLOOKUP($A282,Mitglieder!$D$24:$BG$323,E$303))</f>
        <v/>
      </c>
      <c r="F282" s="54" t="str">
        <f ca="1">IF(OR(VLOOKUP($A282,Mitglieder!$D$24:$BG$323,F$303)="",$G282=""),"",VLOOKUP($A282,Mitglieder!$D$24:$BG$323,F$303))</f>
        <v/>
      </c>
      <c r="G282" s="72" t="str">
        <f ca="1">IF(C282/ROUND(C282,0)=1,VLOOKUP($A282,Mitglieder!$D$24:$BA$323,G$303),"")</f>
        <v/>
      </c>
      <c r="H282" s="42" t="str">
        <f ca="1">IF($G282="","",VLOOKUP($A282,Mitglieder!$D$24:$BG$323,H$303))</f>
        <v/>
      </c>
      <c r="I282" s="54" t="str">
        <f ca="1">IF(OR(VLOOKUP($A282,Mitglieder!$D$24:$BG$323,I$303)="",$G282=""),"",VLOOKUP($A282,Mitglieder!$D$24:$BG$323,I$303))</f>
        <v/>
      </c>
      <c r="J282" s="42" t="str">
        <f ca="1">IF($G282="","",VLOOKUP($A282,Mitglieder!$D$24:$BG$323,J$303))</f>
        <v/>
      </c>
      <c r="K282" s="54" t="str">
        <f ca="1">IF(OR(VLOOKUP($A282,Mitglieder!$D$24:$BG$323,K$303)="",$G282=""),"",VLOOKUP($A282,Mitglieder!$D$24:$BG$323,K$303))</f>
        <v/>
      </c>
      <c r="L282" s="42" t="str">
        <f ca="1">IF($G282="","",VLOOKUP($A282,Mitglieder!$D$24:$BG$323,L$303))</f>
        <v/>
      </c>
      <c r="M282" s="42" t="str">
        <f ca="1">IF($G282="","",VLOOKUP($A282,Mitglieder!$D$24:$BG$323,M$303))</f>
        <v/>
      </c>
      <c r="N282" s="42" t="str">
        <f ca="1">IF($G282="","",VLOOKUP($A282,Mitglieder!$D$24:$BG$323,N$303))</f>
        <v/>
      </c>
      <c r="O282" s="42" t="str">
        <f ca="1">IF($G282="","",VLOOKUP($A282,Mitglieder!$D$24:$BG$323,O$303))</f>
        <v/>
      </c>
      <c r="P282" s="42" t="str">
        <f ca="1">IF($G282="","",VLOOKUP($A282,Mitglieder!$D$24:$BG$323,P$303))</f>
        <v/>
      </c>
      <c r="Q282" s="42" t="str">
        <f ca="1">IF($G282="","",VLOOKUP($A282,Mitglieder!$D$24:$BG$323,Q$303))</f>
        <v/>
      </c>
      <c r="R282" s="54" t="str">
        <f ca="1">IF(OR(VLOOKUP($A282,Mitglieder!$D$24:$BG$323,R$303)="",$G282=""),"",VLOOKUP($A282,Mitglieder!$D$24:$BG$323,R$303))</f>
        <v/>
      </c>
      <c r="S282" s="43" t="str">
        <f ca="1">IF($G282="","",TEXT(VLOOKUP($A282,Mitglieder!$D$24:$BG$323,S$303),"TT.MM.JJJJ"))</f>
        <v/>
      </c>
      <c r="T282" s="43" t="str">
        <f ca="1">IF($G282="","",TEXT(VLOOKUP($A282,Mitglieder!$D$24:$BG$323,T$303),"TT.MM.JJJJ"))</f>
        <v/>
      </c>
      <c r="U282" s="43" t="str">
        <f ca="1">IF($G282="","",TEXT(VLOOKUP($A282,Mitglieder!$D$24:$BG$323,U$303),"TT.MM.JJJJ"))</f>
        <v/>
      </c>
      <c r="V282" s="54" t="str">
        <f ca="1">IF(OR(VLOOKUP($A282,Mitglieder!$D$24:$BG$323,V$303)="",$G282=""),"",VLOOKUP($A282,Mitglieder!$D$24:$BG$323,V$303))</f>
        <v/>
      </c>
      <c r="W282" s="54" t="str">
        <f ca="1">IF(OR(VLOOKUP($A282,Mitglieder!$D$24:$BG$323,W$303)="",$G282=""),"",VLOOKUP($A282,Mitglieder!$D$24:$BG$323,W$303))</f>
        <v/>
      </c>
      <c r="X282" s="54" t="str">
        <f ca="1">IF(OR(VLOOKUP($A282,Mitglieder!$D$24:$BG$323,X$303)="",$G282=""),"",VLOOKUP($A282,Mitglieder!$D$24:$BG$323,X$303))</f>
        <v/>
      </c>
      <c r="Y282" s="54" t="str">
        <f ca="1">IF(OR(VLOOKUP($A282,Mitglieder!$D$24:$BG$323,Y$303)="",$G282=""),"",VLOOKUP($A282,Mitglieder!$D$24:$BG$323,Y$303))</f>
        <v/>
      </c>
      <c r="Z282" s="54" t="str">
        <f ca="1">IF(OR(VLOOKUP($A282,Mitglieder!$D$24:$BG$323,Z$303)="",$G282=""),"",VLOOKUP($A282,Mitglieder!$D$24:$BG$323,Z$303))</f>
        <v/>
      </c>
      <c r="AA282" s="54" t="str">
        <f ca="1">IF(OR(VLOOKUP($A282,Mitglieder!$D$24:$BG$323,AA$303)="",$G282=""),"",VLOOKUP($A282,Mitglieder!$D$24:$BG$323,AA$303))</f>
        <v/>
      </c>
      <c r="AB282" s="54" t="str">
        <f ca="1">IF(OR(VLOOKUP($A282,Mitglieder!$D$24:$BG$323,AB$303)="",$G282=""),"",VLOOKUP($A282,Mitglieder!$D$24:$BG$323,AB$303))</f>
        <v/>
      </c>
      <c r="AC282" s="54" t="str">
        <f ca="1">IF(OR(VLOOKUP($A282,Mitglieder!$D$24:$BG$323,AC$303)="",$G282=""),"",VLOOKUP($A282,Mitglieder!$D$24:$BG$323,AC$303))</f>
        <v/>
      </c>
      <c r="AD282" s="54" t="str">
        <f ca="1">IF(OR(VLOOKUP($A282,Mitglieder!$D$24:$BG$323,AD$303)="",$G282=""),"",VLOOKUP($A282,Mitglieder!$D$24:$BG$323,AD$303))</f>
        <v/>
      </c>
      <c r="AE282" s="54" t="str">
        <f ca="1">IF(OR(VLOOKUP($A282,Mitglieder!$D$24:$BG$323,AE$303)="",$G282=""),"",VLOOKUP($A282,Mitglieder!$D$24:$BG$323,AE$303))</f>
        <v/>
      </c>
      <c r="AF282" s="54" t="str">
        <f ca="1">IF(OR(VLOOKUP($A282,Mitglieder!$D$24:$BG$323,AF$303)="",$G282=""),"",VLOOKUP($A282,Mitglieder!$D$24:$BG$323,AF$303))</f>
        <v/>
      </c>
      <c r="AG282" s="54" t="str">
        <f ca="1">IF(OR(VLOOKUP($A282,Mitglieder!$D$24:$BG$323,AG$303)="",$G282=""),"",VLOOKUP($A282,Mitglieder!$D$24:$BG$323,AG$303))</f>
        <v/>
      </c>
      <c r="AH282" s="54" t="str">
        <f ca="1">IF(OR(VLOOKUP($A282,Mitglieder!$D$24:$BG$323,AH$303)="",$G282=""),"",VLOOKUP($A282,Mitglieder!$D$24:$BG$323,AH$303))</f>
        <v/>
      </c>
      <c r="AI282" s="54" t="str">
        <f ca="1">IF(OR(VLOOKUP($A282,Mitglieder!$D$24:$BG$323,AI$303)="",$G282=""),"",VLOOKUP($A282,Mitglieder!$D$24:$BG$323,AI$303))</f>
        <v/>
      </c>
      <c r="AJ282" s="54" t="str">
        <f ca="1">IF(OR(VLOOKUP($A282,Mitglieder!$D$24:$BG$323,AJ$303)="",$G282=""),"",VLOOKUP($A282,Mitglieder!$D$24:$BG$323,AJ$303))</f>
        <v/>
      </c>
      <c r="AK282" s="54" t="str">
        <f ca="1">IF(OR(VLOOKUP($A282,Mitglieder!$D$24:$BG$323,AK$303)="",$G282=""),"",VLOOKUP($A282,Mitglieder!$D$24:$BG$323,AK$303))</f>
        <v/>
      </c>
      <c r="AL282" s="54" t="str">
        <f ca="1">IF(OR(VLOOKUP($A282,Mitglieder!$D$24:$BG$323,AL$303)="",$G282=""),"",VLOOKUP($A282,Mitglieder!$D$24:$BG$323,AL$303))</f>
        <v/>
      </c>
      <c r="AM282" s="42" t="str">
        <f ca="1">IF($G282="","",VLOOKUP($A282,Mitglieder!$D$24:$BG$323,AM$303))</f>
        <v/>
      </c>
      <c r="AN282" s="54" t="str">
        <f ca="1">IF(OR(VLOOKUP($A282,Mitglieder!$D$24:$BG$323,AN$303)="",$G282=""),"",VLOOKUP($A282,Mitglieder!$D$24:$BG$323,AN$303))</f>
        <v/>
      </c>
      <c r="AO282" s="43" t="str">
        <f ca="1">IF($G282="","",TEXT(VLOOKUP($A282,Mitglieder!$D$24:$BG$323,AO$303),"TT.MM.JJJJ"))</f>
        <v/>
      </c>
      <c r="AP282" s="42" t="str">
        <f ca="1">IF($G282="","",VLOOKUP($A282,Mitglieder!$D$24:$BG$323,AP$303))</f>
        <v/>
      </c>
      <c r="AQ282" s="45" t="str">
        <f ca="1">IF($G282="","",TEXT(VLOOKUP($A282,Mitglieder!$D$24:$BG$323,AQ$303),"0.00"))</f>
        <v/>
      </c>
      <c r="AR282" s="54" t="str">
        <f ca="1">IF(OR(VLOOKUP($A282,Mitglieder!$D$24:$BG$323,AR$303)="",$G282=""),"",VLOOKUP($A282,Mitglieder!$D$24:$BG$323,AR$303))</f>
        <v/>
      </c>
      <c r="AS282" s="45" t="str">
        <f ca="1">IF($G282="","",TEXT(VLOOKUP($A282,Mitglieder!$D$24:$BG$323,AS$303),"0.00"))</f>
        <v/>
      </c>
      <c r="AT282" s="54" t="str">
        <f ca="1">IF(OR(VLOOKUP($A282,Mitglieder!$D$24:$BG$323,AT$303)="",$G282=""),"",VLOOKUP($A282,Mitglieder!$D$24:$BG$323,AT$303))</f>
        <v/>
      </c>
      <c r="AU282" s="45" t="str">
        <f ca="1">IF($G282="","",TEXT(VLOOKUP($A282,Mitglieder!$D$24:$BG$323,AU$303),"0.00"))</f>
        <v/>
      </c>
      <c r="AV282" s="45" t="str">
        <f ca="1">IF($G282="","",TEXT(VLOOKUP($A282,Mitglieder!$D$24:$BG$323,AV$303),"0.00"))</f>
        <v/>
      </c>
      <c r="AW282" s="42" t="str">
        <f ca="1">IF($G282="","",VLOOKUP($A282,Mitglieder!$D$24:$BG$323,AW$303))</f>
        <v/>
      </c>
      <c r="AX282" s="54" t="str">
        <f ca="1">IF(OR(VLOOKUP($A282,Mitglieder!$D$24:$BG$323,AX$303)="",$G282=""),"",VLOOKUP($A282,Mitglieder!$D$24:$BG$323,AX$303))</f>
        <v/>
      </c>
      <c r="AY282" s="75" t="str">
        <f t="shared" ca="1" si="8"/>
        <v/>
      </c>
      <c r="AZ282" s="43" t="str">
        <f ca="1">IF($G282="","",TEXT(VLOOKUP($A282,Mitglieder!$C$24:$BG$323,AZ$303),"TT.MM.JJJJ"))</f>
        <v/>
      </c>
      <c r="BA282" s="43" t="str">
        <f ca="1">IF($G282="","",TEXT(VLOOKUP($A282,Mitglieder!$C$24:$BG$323,BA$303),"TT.MM.JJJJ"))</f>
        <v/>
      </c>
      <c r="BB282" s="43" t="str">
        <f ca="1">IF($G282="","",TEXT(VLOOKUP($A282,Mitglieder!$C$24:$BG$323,BB$303),"TT.MM.JJJJ"))</f>
        <v/>
      </c>
      <c r="BC282" s="43" t="str">
        <f ca="1">IF($G282="","",TEXT(VLOOKUP($A282,Mitglieder!$C$24:$BG$323,BC$303),"TT.MM.JJJJ"))</f>
        <v/>
      </c>
      <c r="BD282" s="75" t="str">
        <f t="shared" ca="1" si="9"/>
        <v/>
      </c>
      <c r="BE282" s="42" t="str">
        <f ca="1">IF($G282="","",VLOOKUP($A282,Mitglieder!$D$24:$BG$323,BE$303))</f>
        <v/>
      </c>
      <c r="BF282" s="42" t="str">
        <f ca="1">IF($G282="","",VLOOKUP($A282,Mitglieder!$D$24:$BG$323,BF$303))</f>
        <v/>
      </c>
      <c r="BH282" s="75" t="str">
        <f ca="1">IF(G282="","",AY282+'Details Verein'!$D$25)</f>
        <v/>
      </c>
    </row>
    <row r="283" spans="1:60" x14ac:dyDescent="0.35">
      <c r="A283" s="42">
        <v>283</v>
      </c>
      <c r="B283" s="42"/>
      <c r="C283" s="42">
        <f ca="1">VLOOKUP($A283,Mitglieder!$D$24:$BA$323,C$303)</f>
        <v>1.0299999999999967</v>
      </c>
      <c r="D283" s="42"/>
      <c r="E283" s="42" t="str">
        <f ca="1">IF($G283="","",VLOOKUP($A283,Mitglieder!$D$24:$BG$323,E$303))</f>
        <v/>
      </c>
      <c r="F283" s="54" t="str">
        <f ca="1">IF(OR(VLOOKUP($A283,Mitglieder!$D$24:$BG$323,F$303)="",$G283=""),"",VLOOKUP($A283,Mitglieder!$D$24:$BG$323,F$303))</f>
        <v/>
      </c>
      <c r="G283" s="72" t="str">
        <f ca="1">IF(C283/ROUND(C283,0)=1,VLOOKUP($A283,Mitglieder!$D$24:$BA$323,G$303),"")</f>
        <v/>
      </c>
      <c r="H283" s="42" t="str">
        <f ca="1">IF($G283="","",VLOOKUP($A283,Mitglieder!$D$24:$BG$323,H$303))</f>
        <v/>
      </c>
      <c r="I283" s="54" t="str">
        <f ca="1">IF(OR(VLOOKUP($A283,Mitglieder!$D$24:$BG$323,I$303)="",$G283=""),"",VLOOKUP($A283,Mitglieder!$D$24:$BG$323,I$303))</f>
        <v/>
      </c>
      <c r="J283" s="42" t="str">
        <f ca="1">IF($G283="","",VLOOKUP($A283,Mitglieder!$D$24:$BG$323,J$303))</f>
        <v/>
      </c>
      <c r="K283" s="54" t="str">
        <f ca="1">IF(OR(VLOOKUP($A283,Mitglieder!$D$24:$BG$323,K$303)="",$G283=""),"",VLOOKUP($A283,Mitglieder!$D$24:$BG$323,K$303))</f>
        <v/>
      </c>
      <c r="L283" s="42" t="str">
        <f ca="1">IF($G283="","",VLOOKUP($A283,Mitglieder!$D$24:$BG$323,L$303))</f>
        <v/>
      </c>
      <c r="M283" s="42" t="str">
        <f ca="1">IF($G283="","",VLOOKUP($A283,Mitglieder!$D$24:$BG$323,M$303))</f>
        <v/>
      </c>
      <c r="N283" s="42" t="str">
        <f ca="1">IF($G283="","",VLOOKUP($A283,Mitglieder!$D$24:$BG$323,N$303))</f>
        <v/>
      </c>
      <c r="O283" s="42" t="str">
        <f ca="1">IF($G283="","",VLOOKUP($A283,Mitglieder!$D$24:$BG$323,O$303))</f>
        <v/>
      </c>
      <c r="P283" s="42" t="str">
        <f ca="1">IF($G283="","",VLOOKUP($A283,Mitglieder!$D$24:$BG$323,P$303))</f>
        <v/>
      </c>
      <c r="Q283" s="42" t="str">
        <f ca="1">IF($G283="","",VLOOKUP($A283,Mitglieder!$D$24:$BG$323,Q$303))</f>
        <v/>
      </c>
      <c r="R283" s="54" t="str">
        <f ca="1">IF(OR(VLOOKUP($A283,Mitglieder!$D$24:$BG$323,R$303)="",$G283=""),"",VLOOKUP($A283,Mitglieder!$D$24:$BG$323,R$303))</f>
        <v/>
      </c>
      <c r="S283" s="43" t="str">
        <f ca="1">IF($G283="","",TEXT(VLOOKUP($A283,Mitglieder!$D$24:$BG$323,S$303),"TT.MM.JJJJ"))</f>
        <v/>
      </c>
      <c r="T283" s="43" t="str">
        <f ca="1">IF($G283="","",TEXT(VLOOKUP($A283,Mitglieder!$D$24:$BG$323,T$303),"TT.MM.JJJJ"))</f>
        <v/>
      </c>
      <c r="U283" s="43" t="str">
        <f ca="1">IF($G283="","",TEXT(VLOOKUP($A283,Mitglieder!$D$24:$BG$323,U$303),"TT.MM.JJJJ"))</f>
        <v/>
      </c>
      <c r="V283" s="54" t="str">
        <f ca="1">IF(OR(VLOOKUP($A283,Mitglieder!$D$24:$BG$323,V$303)="",$G283=""),"",VLOOKUP($A283,Mitglieder!$D$24:$BG$323,V$303))</f>
        <v/>
      </c>
      <c r="W283" s="54" t="str">
        <f ca="1">IF(OR(VLOOKUP($A283,Mitglieder!$D$24:$BG$323,W$303)="",$G283=""),"",VLOOKUP($A283,Mitglieder!$D$24:$BG$323,W$303))</f>
        <v/>
      </c>
      <c r="X283" s="54" t="str">
        <f ca="1">IF(OR(VLOOKUP($A283,Mitglieder!$D$24:$BG$323,X$303)="",$G283=""),"",VLOOKUP($A283,Mitglieder!$D$24:$BG$323,X$303))</f>
        <v/>
      </c>
      <c r="Y283" s="54" t="str">
        <f ca="1">IF(OR(VLOOKUP($A283,Mitglieder!$D$24:$BG$323,Y$303)="",$G283=""),"",VLOOKUP($A283,Mitglieder!$D$24:$BG$323,Y$303))</f>
        <v/>
      </c>
      <c r="Z283" s="54" t="str">
        <f ca="1">IF(OR(VLOOKUP($A283,Mitglieder!$D$24:$BG$323,Z$303)="",$G283=""),"",VLOOKUP($A283,Mitglieder!$D$24:$BG$323,Z$303))</f>
        <v/>
      </c>
      <c r="AA283" s="54" t="str">
        <f ca="1">IF(OR(VLOOKUP($A283,Mitglieder!$D$24:$BG$323,AA$303)="",$G283=""),"",VLOOKUP($A283,Mitglieder!$D$24:$BG$323,AA$303))</f>
        <v/>
      </c>
      <c r="AB283" s="54" t="str">
        <f ca="1">IF(OR(VLOOKUP($A283,Mitglieder!$D$24:$BG$323,AB$303)="",$G283=""),"",VLOOKUP($A283,Mitglieder!$D$24:$BG$323,AB$303))</f>
        <v/>
      </c>
      <c r="AC283" s="54" t="str">
        <f ca="1">IF(OR(VLOOKUP($A283,Mitglieder!$D$24:$BG$323,AC$303)="",$G283=""),"",VLOOKUP($A283,Mitglieder!$D$24:$BG$323,AC$303))</f>
        <v/>
      </c>
      <c r="AD283" s="54" t="str">
        <f ca="1">IF(OR(VLOOKUP($A283,Mitglieder!$D$24:$BG$323,AD$303)="",$G283=""),"",VLOOKUP($A283,Mitglieder!$D$24:$BG$323,AD$303))</f>
        <v/>
      </c>
      <c r="AE283" s="54" t="str">
        <f ca="1">IF(OR(VLOOKUP($A283,Mitglieder!$D$24:$BG$323,AE$303)="",$G283=""),"",VLOOKUP($A283,Mitglieder!$D$24:$BG$323,AE$303))</f>
        <v/>
      </c>
      <c r="AF283" s="54" t="str">
        <f ca="1">IF(OR(VLOOKUP($A283,Mitglieder!$D$24:$BG$323,AF$303)="",$G283=""),"",VLOOKUP($A283,Mitglieder!$D$24:$BG$323,AF$303))</f>
        <v/>
      </c>
      <c r="AG283" s="54" t="str">
        <f ca="1">IF(OR(VLOOKUP($A283,Mitglieder!$D$24:$BG$323,AG$303)="",$G283=""),"",VLOOKUP($A283,Mitglieder!$D$24:$BG$323,AG$303))</f>
        <v/>
      </c>
      <c r="AH283" s="54" t="str">
        <f ca="1">IF(OR(VLOOKUP($A283,Mitglieder!$D$24:$BG$323,AH$303)="",$G283=""),"",VLOOKUP($A283,Mitglieder!$D$24:$BG$323,AH$303))</f>
        <v/>
      </c>
      <c r="AI283" s="54" t="str">
        <f ca="1">IF(OR(VLOOKUP($A283,Mitglieder!$D$24:$BG$323,AI$303)="",$G283=""),"",VLOOKUP($A283,Mitglieder!$D$24:$BG$323,AI$303))</f>
        <v/>
      </c>
      <c r="AJ283" s="54" t="str">
        <f ca="1">IF(OR(VLOOKUP($A283,Mitglieder!$D$24:$BG$323,AJ$303)="",$G283=""),"",VLOOKUP($A283,Mitglieder!$D$24:$BG$323,AJ$303))</f>
        <v/>
      </c>
      <c r="AK283" s="54" t="str">
        <f ca="1">IF(OR(VLOOKUP($A283,Mitglieder!$D$24:$BG$323,AK$303)="",$G283=""),"",VLOOKUP($A283,Mitglieder!$D$24:$BG$323,AK$303))</f>
        <v/>
      </c>
      <c r="AL283" s="54" t="str">
        <f ca="1">IF(OR(VLOOKUP($A283,Mitglieder!$D$24:$BG$323,AL$303)="",$G283=""),"",VLOOKUP($A283,Mitglieder!$D$24:$BG$323,AL$303))</f>
        <v/>
      </c>
      <c r="AM283" s="42" t="str">
        <f ca="1">IF($G283="","",VLOOKUP($A283,Mitglieder!$D$24:$BG$323,AM$303))</f>
        <v/>
      </c>
      <c r="AN283" s="54" t="str">
        <f ca="1">IF(OR(VLOOKUP($A283,Mitglieder!$D$24:$BG$323,AN$303)="",$G283=""),"",VLOOKUP($A283,Mitglieder!$D$24:$BG$323,AN$303))</f>
        <v/>
      </c>
      <c r="AO283" s="43" t="str">
        <f ca="1">IF($G283="","",TEXT(VLOOKUP($A283,Mitglieder!$D$24:$BG$323,AO$303),"TT.MM.JJJJ"))</f>
        <v/>
      </c>
      <c r="AP283" s="42" t="str">
        <f ca="1">IF($G283="","",VLOOKUP($A283,Mitglieder!$D$24:$BG$323,AP$303))</f>
        <v/>
      </c>
      <c r="AQ283" s="45" t="str">
        <f ca="1">IF($G283="","",TEXT(VLOOKUP($A283,Mitglieder!$D$24:$BG$323,AQ$303),"0.00"))</f>
        <v/>
      </c>
      <c r="AR283" s="54" t="str">
        <f ca="1">IF(OR(VLOOKUP($A283,Mitglieder!$D$24:$BG$323,AR$303)="",$G283=""),"",VLOOKUP($A283,Mitglieder!$D$24:$BG$323,AR$303))</f>
        <v/>
      </c>
      <c r="AS283" s="45" t="str">
        <f ca="1">IF($G283="","",TEXT(VLOOKUP($A283,Mitglieder!$D$24:$BG$323,AS$303),"0.00"))</f>
        <v/>
      </c>
      <c r="AT283" s="54" t="str">
        <f ca="1">IF(OR(VLOOKUP($A283,Mitglieder!$D$24:$BG$323,AT$303)="",$G283=""),"",VLOOKUP($A283,Mitglieder!$D$24:$BG$323,AT$303))</f>
        <v/>
      </c>
      <c r="AU283" s="45" t="str">
        <f ca="1">IF($G283="","",TEXT(VLOOKUP($A283,Mitglieder!$D$24:$BG$323,AU$303),"0.00"))</f>
        <v/>
      </c>
      <c r="AV283" s="45" t="str">
        <f ca="1">IF($G283="","",TEXT(VLOOKUP($A283,Mitglieder!$D$24:$BG$323,AV$303),"0.00"))</f>
        <v/>
      </c>
      <c r="AW283" s="42" t="str">
        <f ca="1">IF($G283="","",VLOOKUP($A283,Mitglieder!$D$24:$BG$323,AW$303))</f>
        <v/>
      </c>
      <c r="AX283" s="54" t="str">
        <f ca="1">IF(OR(VLOOKUP($A283,Mitglieder!$D$24:$BG$323,AX$303)="",$G283=""),"",VLOOKUP($A283,Mitglieder!$D$24:$BG$323,AX$303))</f>
        <v/>
      </c>
      <c r="AY283" s="75" t="str">
        <f t="shared" ca="1" si="8"/>
        <v/>
      </c>
      <c r="AZ283" s="43" t="str">
        <f ca="1">IF($G283="","",TEXT(VLOOKUP($A283,Mitglieder!$C$24:$BG$323,AZ$303),"TT.MM.JJJJ"))</f>
        <v/>
      </c>
      <c r="BA283" s="43" t="str">
        <f ca="1">IF($G283="","",TEXT(VLOOKUP($A283,Mitglieder!$C$24:$BG$323,BA$303),"TT.MM.JJJJ"))</f>
        <v/>
      </c>
      <c r="BB283" s="43" t="str">
        <f ca="1">IF($G283="","",TEXT(VLOOKUP($A283,Mitglieder!$C$24:$BG$323,BB$303),"TT.MM.JJJJ"))</f>
        <v/>
      </c>
      <c r="BC283" s="43" t="str">
        <f ca="1">IF($G283="","",TEXT(VLOOKUP($A283,Mitglieder!$C$24:$BG$323,BC$303),"TT.MM.JJJJ"))</f>
        <v/>
      </c>
      <c r="BD283" s="75" t="str">
        <f t="shared" ca="1" si="9"/>
        <v/>
      </c>
      <c r="BE283" s="42" t="str">
        <f ca="1">IF($G283="","",VLOOKUP($A283,Mitglieder!$D$24:$BG$323,BE$303))</f>
        <v/>
      </c>
      <c r="BF283" s="42" t="str">
        <f ca="1">IF($G283="","",VLOOKUP($A283,Mitglieder!$D$24:$BG$323,BF$303))</f>
        <v/>
      </c>
      <c r="BH283" s="75" t="str">
        <f ca="1">IF(G283="","",AY283+'Details Verein'!$D$25)</f>
        <v/>
      </c>
    </row>
    <row r="284" spans="1:60" x14ac:dyDescent="0.35">
      <c r="A284" s="42">
        <v>284</v>
      </c>
      <c r="B284" s="42"/>
      <c r="C284" s="42">
        <f ca="1">VLOOKUP($A284,Mitglieder!$D$24:$BA$323,C$303)</f>
        <v>1.0299999999999967</v>
      </c>
      <c r="D284" s="42"/>
      <c r="E284" s="42" t="str">
        <f ca="1">IF($G284="","",VLOOKUP($A284,Mitglieder!$D$24:$BG$323,E$303))</f>
        <v/>
      </c>
      <c r="F284" s="54" t="str">
        <f ca="1">IF(OR(VLOOKUP($A284,Mitglieder!$D$24:$BG$323,F$303)="",$G284=""),"",VLOOKUP($A284,Mitglieder!$D$24:$BG$323,F$303))</f>
        <v/>
      </c>
      <c r="G284" s="72" t="str">
        <f ca="1">IF(C284/ROUND(C284,0)=1,VLOOKUP($A284,Mitglieder!$D$24:$BA$323,G$303),"")</f>
        <v/>
      </c>
      <c r="H284" s="42" t="str">
        <f ca="1">IF($G284="","",VLOOKUP($A284,Mitglieder!$D$24:$BG$323,H$303))</f>
        <v/>
      </c>
      <c r="I284" s="54" t="str">
        <f ca="1">IF(OR(VLOOKUP($A284,Mitglieder!$D$24:$BG$323,I$303)="",$G284=""),"",VLOOKUP($A284,Mitglieder!$D$24:$BG$323,I$303))</f>
        <v/>
      </c>
      <c r="J284" s="42" t="str">
        <f ca="1">IF($G284="","",VLOOKUP($A284,Mitglieder!$D$24:$BG$323,J$303))</f>
        <v/>
      </c>
      <c r="K284" s="54" t="str">
        <f ca="1">IF(OR(VLOOKUP($A284,Mitglieder!$D$24:$BG$323,K$303)="",$G284=""),"",VLOOKUP($A284,Mitglieder!$D$24:$BG$323,K$303))</f>
        <v/>
      </c>
      <c r="L284" s="42" t="str">
        <f ca="1">IF($G284="","",VLOOKUP($A284,Mitglieder!$D$24:$BG$323,L$303))</f>
        <v/>
      </c>
      <c r="M284" s="42" t="str">
        <f ca="1">IF($G284="","",VLOOKUP($A284,Mitglieder!$D$24:$BG$323,M$303))</f>
        <v/>
      </c>
      <c r="N284" s="42" t="str">
        <f ca="1">IF($G284="","",VLOOKUP($A284,Mitglieder!$D$24:$BG$323,N$303))</f>
        <v/>
      </c>
      <c r="O284" s="42" t="str">
        <f ca="1">IF($G284="","",VLOOKUP($A284,Mitglieder!$D$24:$BG$323,O$303))</f>
        <v/>
      </c>
      <c r="P284" s="42" t="str">
        <f ca="1">IF($G284="","",VLOOKUP($A284,Mitglieder!$D$24:$BG$323,P$303))</f>
        <v/>
      </c>
      <c r="Q284" s="42" t="str">
        <f ca="1">IF($G284="","",VLOOKUP($A284,Mitglieder!$D$24:$BG$323,Q$303))</f>
        <v/>
      </c>
      <c r="R284" s="54" t="str">
        <f ca="1">IF(OR(VLOOKUP($A284,Mitglieder!$D$24:$BG$323,R$303)="",$G284=""),"",VLOOKUP($A284,Mitglieder!$D$24:$BG$323,R$303))</f>
        <v/>
      </c>
      <c r="S284" s="43" t="str">
        <f ca="1">IF($G284="","",TEXT(VLOOKUP($A284,Mitglieder!$D$24:$BG$323,S$303),"TT.MM.JJJJ"))</f>
        <v/>
      </c>
      <c r="T284" s="43" t="str">
        <f ca="1">IF($G284="","",TEXT(VLOOKUP($A284,Mitglieder!$D$24:$BG$323,T$303),"TT.MM.JJJJ"))</f>
        <v/>
      </c>
      <c r="U284" s="43" t="str">
        <f ca="1">IF($G284="","",TEXT(VLOOKUP($A284,Mitglieder!$D$24:$BG$323,U$303),"TT.MM.JJJJ"))</f>
        <v/>
      </c>
      <c r="V284" s="54" t="str">
        <f ca="1">IF(OR(VLOOKUP($A284,Mitglieder!$D$24:$BG$323,V$303)="",$G284=""),"",VLOOKUP($A284,Mitglieder!$D$24:$BG$323,V$303))</f>
        <v/>
      </c>
      <c r="W284" s="54" t="str">
        <f ca="1">IF(OR(VLOOKUP($A284,Mitglieder!$D$24:$BG$323,W$303)="",$G284=""),"",VLOOKUP($A284,Mitglieder!$D$24:$BG$323,W$303))</f>
        <v/>
      </c>
      <c r="X284" s="54" t="str">
        <f ca="1">IF(OR(VLOOKUP($A284,Mitglieder!$D$24:$BG$323,X$303)="",$G284=""),"",VLOOKUP($A284,Mitglieder!$D$24:$BG$323,X$303))</f>
        <v/>
      </c>
      <c r="Y284" s="54" t="str">
        <f ca="1">IF(OR(VLOOKUP($A284,Mitglieder!$D$24:$BG$323,Y$303)="",$G284=""),"",VLOOKUP($A284,Mitglieder!$D$24:$BG$323,Y$303))</f>
        <v/>
      </c>
      <c r="Z284" s="54" t="str">
        <f ca="1">IF(OR(VLOOKUP($A284,Mitglieder!$D$24:$BG$323,Z$303)="",$G284=""),"",VLOOKUP($A284,Mitglieder!$D$24:$BG$323,Z$303))</f>
        <v/>
      </c>
      <c r="AA284" s="54" t="str">
        <f ca="1">IF(OR(VLOOKUP($A284,Mitglieder!$D$24:$BG$323,AA$303)="",$G284=""),"",VLOOKUP($A284,Mitglieder!$D$24:$BG$323,AA$303))</f>
        <v/>
      </c>
      <c r="AB284" s="54" t="str">
        <f ca="1">IF(OR(VLOOKUP($A284,Mitglieder!$D$24:$BG$323,AB$303)="",$G284=""),"",VLOOKUP($A284,Mitglieder!$D$24:$BG$323,AB$303))</f>
        <v/>
      </c>
      <c r="AC284" s="54" t="str">
        <f ca="1">IF(OR(VLOOKUP($A284,Mitglieder!$D$24:$BG$323,AC$303)="",$G284=""),"",VLOOKUP($A284,Mitglieder!$D$24:$BG$323,AC$303))</f>
        <v/>
      </c>
      <c r="AD284" s="54" t="str">
        <f ca="1">IF(OR(VLOOKUP($A284,Mitglieder!$D$24:$BG$323,AD$303)="",$G284=""),"",VLOOKUP($A284,Mitglieder!$D$24:$BG$323,AD$303))</f>
        <v/>
      </c>
      <c r="AE284" s="54" t="str">
        <f ca="1">IF(OR(VLOOKUP($A284,Mitglieder!$D$24:$BG$323,AE$303)="",$G284=""),"",VLOOKUP($A284,Mitglieder!$D$24:$BG$323,AE$303))</f>
        <v/>
      </c>
      <c r="AF284" s="54" t="str">
        <f ca="1">IF(OR(VLOOKUP($A284,Mitglieder!$D$24:$BG$323,AF$303)="",$G284=""),"",VLOOKUP($A284,Mitglieder!$D$24:$BG$323,AF$303))</f>
        <v/>
      </c>
      <c r="AG284" s="54" t="str">
        <f ca="1">IF(OR(VLOOKUP($A284,Mitglieder!$D$24:$BG$323,AG$303)="",$G284=""),"",VLOOKUP($A284,Mitglieder!$D$24:$BG$323,AG$303))</f>
        <v/>
      </c>
      <c r="AH284" s="54" t="str">
        <f ca="1">IF(OR(VLOOKUP($A284,Mitglieder!$D$24:$BG$323,AH$303)="",$G284=""),"",VLOOKUP($A284,Mitglieder!$D$24:$BG$323,AH$303))</f>
        <v/>
      </c>
      <c r="AI284" s="54" t="str">
        <f ca="1">IF(OR(VLOOKUP($A284,Mitglieder!$D$24:$BG$323,AI$303)="",$G284=""),"",VLOOKUP($A284,Mitglieder!$D$24:$BG$323,AI$303))</f>
        <v/>
      </c>
      <c r="AJ284" s="54" t="str">
        <f ca="1">IF(OR(VLOOKUP($A284,Mitglieder!$D$24:$BG$323,AJ$303)="",$G284=""),"",VLOOKUP($A284,Mitglieder!$D$24:$BG$323,AJ$303))</f>
        <v/>
      </c>
      <c r="AK284" s="54" t="str">
        <f ca="1">IF(OR(VLOOKUP($A284,Mitglieder!$D$24:$BG$323,AK$303)="",$G284=""),"",VLOOKUP($A284,Mitglieder!$D$24:$BG$323,AK$303))</f>
        <v/>
      </c>
      <c r="AL284" s="54" t="str">
        <f ca="1">IF(OR(VLOOKUP($A284,Mitglieder!$D$24:$BG$323,AL$303)="",$G284=""),"",VLOOKUP($A284,Mitglieder!$D$24:$BG$323,AL$303))</f>
        <v/>
      </c>
      <c r="AM284" s="42" t="str">
        <f ca="1">IF($G284="","",VLOOKUP($A284,Mitglieder!$D$24:$BG$323,AM$303))</f>
        <v/>
      </c>
      <c r="AN284" s="54" t="str">
        <f ca="1">IF(OR(VLOOKUP($A284,Mitglieder!$D$24:$BG$323,AN$303)="",$G284=""),"",VLOOKUP($A284,Mitglieder!$D$24:$BG$323,AN$303))</f>
        <v/>
      </c>
      <c r="AO284" s="43" t="str">
        <f ca="1">IF($G284="","",TEXT(VLOOKUP($A284,Mitglieder!$D$24:$BG$323,AO$303),"TT.MM.JJJJ"))</f>
        <v/>
      </c>
      <c r="AP284" s="42" t="str">
        <f ca="1">IF($G284="","",VLOOKUP($A284,Mitglieder!$D$24:$BG$323,AP$303))</f>
        <v/>
      </c>
      <c r="AQ284" s="45" t="str">
        <f ca="1">IF($G284="","",TEXT(VLOOKUP($A284,Mitglieder!$D$24:$BG$323,AQ$303),"0.00"))</f>
        <v/>
      </c>
      <c r="AR284" s="54" t="str">
        <f ca="1">IF(OR(VLOOKUP($A284,Mitglieder!$D$24:$BG$323,AR$303)="",$G284=""),"",VLOOKUP($A284,Mitglieder!$D$24:$BG$323,AR$303))</f>
        <v/>
      </c>
      <c r="AS284" s="45" t="str">
        <f ca="1">IF($G284="","",TEXT(VLOOKUP($A284,Mitglieder!$D$24:$BG$323,AS$303),"0.00"))</f>
        <v/>
      </c>
      <c r="AT284" s="54" t="str">
        <f ca="1">IF(OR(VLOOKUP($A284,Mitglieder!$D$24:$BG$323,AT$303)="",$G284=""),"",VLOOKUP($A284,Mitglieder!$D$24:$BG$323,AT$303))</f>
        <v/>
      </c>
      <c r="AU284" s="45" t="str">
        <f ca="1">IF($G284="","",TEXT(VLOOKUP($A284,Mitglieder!$D$24:$BG$323,AU$303),"0.00"))</f>
        <v/>
      </c>
      <c r="AV284" s="45" t="str">
        <f ca="1">IF($G284="","",TEXT(VLOOKUP($A284,Mitglieder!$D$24:$BG$323,AV$303),"0.00"))</f>
        <v/>
      </c>
      <c r="AW284" s="42" t="str">
        <f ca="1">IF($G284="","",VLOOKUP($A284,Mitglieder!$D$24:$BG$323,AW$303))</f>
        <v/>
      </c>
      <c r="AX284" s="54" t="str">
        <f ca="1">IF(OR(VLOOKUP($A284,Mitglieder!$D$24:$BG$323,AX$303)="",$G284=""),"",VLOOKUP($A284,Mitglieder!$D$24:$BG$323,AX$303))</f>
        <v/>
      </c>
      <c r="AY284" s="75" t="str">
        <f t="shared" ca="1" si="8"/>
        <v/>
      </c>
      <c r="AZ284" s="43" t="str">
        <f ca="1">IF($G284="","",TEXT(VLOOKUP($A284,Mitglieder!$C$24:$BG$323,AZ$303),"TT.MM.JJJJ"))</f>
        <v/>
      </c>
      <c r="BA284" s="43" t="str">
        <f ca="1">IF($G284="","",TEXT(VLOOKUP($A284,Mitglieder!$C$24:$BG$323,BA$303),"TT.MM.JJJJ"))</f>
        <v/>
      </c>
      <c r="BB284" s="43" t="str">
        <f ca="1">IF($G284="","",TEXT(VLOOKUP($A284,Mitglieder!$C$24:$BG$323,BB$303),"TT.MM.JJJJ"))</f>
        <v/>
      </c>
      <c r="BC284" s="43" t="str">
        <f ca="1">IF($G284="","",TEXT(VLOOKUP($A284,Mitglieder!$C$24:$BG$323,BC$303),"TT.MM.JJJJ"))</f>
        <v/>
      </c>
      <c r="BD284" s="75" t="str">
        <f t="shared" ca="1" si="9"/>
        <v/>
      </c>
      <c r="BE284" s="42" t="str">
        <f ca="1">IF($G284="","",VLOOKUP($A284,Mitglieder!$D$24:$BG$323,BE$303))</f>
        <v/>
      </c>
      <c r="BF284" s="42" t="str">
        <f ca="1">IF($G284="","",VLOOKUP($A284,Mitglieder!$D$24:$BG$323,BF$303))</f>
        <v/>
      </c>
      <c r="BH284" s="75" t="str">
        <f ca="1">IF(G284="","",AY284+'Details Verein'!$D$25)</f>
        <v/>
      </c>
    </row>
    <row r="285" spans="1:60" x14ac:dyDescent="0.35">
      <c r="A285" s="42">
        <v>285</v>
      </c>
      <c r="B285" s="42"/>
      <c r="C285" s="42">
        <f ca="1">VLOOKUP($A285,Mitglieder!$D$24:$BA$323,C$303)</f>
        <v>1.0299999999999967</v>
      </c>
      <c r="D285" s="42"/>
      <c r="E285" s="42" t="str">
        <f ca="1">IF($G285="","",VLOOKUP($A285,Mitglieder!$D$24:$BG$323,E$303))</f>
        <v/>
      </c>
      <c r="F285" s="54" t="str">
        <f ca="1">IF(OR(VLOOKUP($A285,Mitglieder!$D$24:$BG$323,F$303)="",$G285=""),"",VLOOKUP($A285,Mitglieder!$D$24:$BG$323,F$303))</f>
        <v/>
      </c>
      <c r="G285" s="72" t="str">
        <f ca="1">IF(C285/ROUND(C285,0)=1,VLOOKUP($A285,Mitglieder!$D$24:$BA$323,G$303),"")</f>
        <v/>
      </c>
      <c r="H285" s="42" t="str">
        <f ca="1">IF($G285="","",VLOOKUP($A285,Mitglieder!$D$24:$BG$323,H$303))</f>
        <v/>
      </c>
      <c r="I285" s="54" t="str">
        <f ca="1">IF(OR(VLOOKUP($A285,Mitglieder!$D$24:$BG$323,I$303)="",$G285=""),"",VLOOKUP($A285,Mitglieder!$D$24:$BG$323,I$303))</f>
        <v/>
      </c>
      <c r="J285" s="42" t="str">
        <f ca="1">IF($G285="","",VLOOKUP($A285,Mitglieder!$D$24:$BG$323,J$303))</f>
        <v/>
      </c>
      <c r="K285" s="54" t="str">
        <f ca="1">IF(OR(VLOOKUP($A285,Mitglieder!$D$24:$BG$323,K$303)="",$G285=""),"",VLOOKUP($A285,Mitglieder!$D$24:$BG$323,K$303))</f>
        <v/>
      </c>
      <c r="L285" s="42" t="str">
        <f ca="1">IF($G285="","",VLOOKUP($A285,Mitglieder!$D$24:$BG$323,L$303))</f>
        <v/>
      </c>
      <c r="M285" s="42" t="str">
        <f ca="1">IF($G285="","",VLOOKUP($A285,Mitglieder!$D$24:$BG$323,M$303))</f>
        <v/>
      </c>
      <c r="N285" s="42" t="str">
        <f ca="1">IF($G285="","",VLOOKUP($A285,Mitglieder!$D$24:$BG$323,N$303))</f>
        <v/>
      </c>
      <c r="O285" s="42" t="str">
        <f ca="1">IF($G285="","",VLOOKUP($A285,Mitglieder!$D$24:$BG$323,O$303))</f>
        <v/>
      </c>
      <c r="P285" s="42" t="str">
        <f ca="1">IF($G285="","",VLOOKUP($A285,Mitglieder!$D$24:$BG$323,P$303))</f>
        <v/>
      </c>
      <c r="Q285" s="42" t="str">
        <f ca="1">IF($G285="","",VLOOKUP($A285,Mitglieder!$D$24:$BG$323,Q$303))</f>
        <v/>
      </c>
      <c r="R285" s="54" t="str">
        <f ca="1">IF(OR(VLOOKUP($A285,Mitglieder!$D$24:$BG$323,R$303)="",$G285=""),"",VLOOKUP($A285,Mitglieder!$D$24:$BG$323,R$303))</f>
        <v/>
      </c>
      <c r="S285" s="43" t="str">
        <f ca="1">IF($G285="","",TEXT(VLOOKUP($A285,Mitglieder!$D$24:$BG$323,S$303),"TT.MM.JJJJ"))</f>
        <v/>
      </c>
      <c r="T285" s="43" t="str">
        <f ca="1">IF($G285="","",TEXT(VLOOKUP($A285,Mitglieder!$D$24:$BG$323,T$303),"TT.MM.JJJJ"))</f>
        <v/>
      </c>
      <c r="U285" s="43" t="str">
        <f ca="1">IF($G285="","",TEXT(VLOOKUP($A285,Mitglieder!$D$24:$BG$323,U$303),"TT.MM.JJJJ"))</f>
        <v/>
      </c>
      <c r="V285" s="54" t="str">
        <f ca="1">IF(OR(VLOOKUP($A285,Mitglieder!$D$24:$BG$323,V$303)="",$G285=""),"",VLOOKUP($A285,Mitglieder!$D$24:$BG$323,V$303))</f>
        <v/>
      </c>
      <c r="W285" s="54" t="str">
        <f ca="1">IF(OR(VLOOKUP($A285,Mitglieder!$D$24:$BG$323,W$303)="",$G285=""),"",VLOOKUP($A285,Mitglieder!$D$24:$BG$323,W$303))</f>
        <v/>
      </c>
      <c r="X285" s="54" t="str">
        <f ca="1">IF(OR(VLOOKUP($A285,Mitglieder!$D$24:$BG$323,X$303)="",$G285=""),"",VLOOKUP($A285,Mitglieder!$D$24:$BG$323,X$303))</f>
        <v/>
      </c>
      <c r="Y285" s="54" t="str">
        <f ca="1">IF(OR(VLOOKUP($A285,Mitglieder!$D$24:$BG$323,Y$303)="",$G285=""),"",VLOOKUP($A285,Mitglieder!$D$24:$BG$323,Y$303))</f>
        <v/>
      </c>
      <c r="Z285" s="54" t="str">
        <f ca="1">IF(OR(VLOOKUP($A285,Mitglieder!$D$24:$BG$323,Z$303)="",$G285=""),"",VLOOKUP($A285,Mitglieder!$D$24:$BG$323,Z$303))</f>
        <v/>
      </c>
      <c r="AA285" s="54" t="str">
        <f ca="1">IF(OR(VLOOKUP($A285,Mitglieder!$D$24:$BG$323,AA$303)="",$G285=""),"",VLOOKUP($A285,Mitglieder!$D$24:$BG$323,AA$303))</f>
        <v/>
      </c>
      <c r="AB285" s="54" t="str">
        <f ca="1">IF(OR(VLOOKUP($A285,Mitglieder!$D$24:$BG$323,AB$303)="",$G285=""),"",VLOOKUP($A285,Mitglieder!$D$24:$BG$323,AB$303))</f>
        <v/>
      </c>
      <c r="AC285" s="54" t="str">
        <f ca="1">IF(OR(VLOOKUP($A285,Mitglieder!$D$24:$BG$323,AC$303)="",$G285=""),"",VLOOKUP($A285,Mitglieder!$D$24:$BG$323,AC$303))</f>
        <v/>
      </c>
      <c r="AD285" s="54" t="str">
        <f ca="1">IF(OR(VLOOKUP($A285,Mitglieder!$D$24:$BG$323,AD$303)="",$G285=""),"",VLOOKUP($A285,Mitglieder!$D$24:$BG$323,AD$303))</f>
        <v/>
      </c>
      <c r="AE285" s="54" t="str">
        <f ca="1">IF(OR(VLOOKUP($A285,Mitglieder!$D$24:$BG$323,AE$303)="",$G285=""),"",VLOOKUP($A285,Mitglieder!$D$24:$BG$323,AE$303))</f>
        <v/>
      </c>
      <c r="AF285" s="54" t="str">
        <f ca="1">IF(OR(VLOOKUP($A285,Mitglieder!$D$24:$BG$323,AF$303)="",$G285=""),"",VLOOKUP($A285,Mitglieder!$D$24:$BG$323,AF$303))</f>
        <v/>
      </c>
      <c r="AG285" s="54" t="str">
        <f ca="1">IF(OR(VLOOKUP($A285,Mitglieder!$D$24:$BG$323,AG$303)="",$G285=""),"",VLOOKUP($A285,Mitglieder!$D$24:$BG$323,AG$303))</f>
        <v/>
      </c>
      <c r="AH285" s="54" t="str">
        <f ca="1">IF(OR(VLOOKUP($A285,Mitglieder!$D$24:$BG$323,AH$303)="",$G285=""),"",VLOOKUP($A285,Mitglieder!$D$24:$BG$323,AH$303))</f>
        <v/>
      </c>
      <c r="AI285" s="54" t="str">
        <f ca="1">IF(OR(VLOOKUP($A285,Mitglieder!$D$24:$BG$323,AI$303)="",$G285=""),"",VLOOKUP($A285,Mitglieder!$D$24:$BG$323,AI$303))</f>
        <v/>
      </c>
      <c r="AJ285" s="54" t="str">
        <f ca="1">IF(OR(VLOOKUP($A285,Mitglieder!$D$24:$BG$323,AJ$303)="",$G285=""),"",VLOOKUP($A285,Mitglieder!$D$24:$BG$323,AJ$303))</f>
        <v/>
      </c>
      <c r="AK285" s="54" t="str">
        <f ca="1">IF(OR(VLOOKUP($A285,Mitglieder!$D$24:$BG$323,AK$303)="",$G285=""),"",VLOOKUP($A285,Mitglieder!$D$24:$BG$323,AK$303))</f>
        <v/>
      </c>
      <c r="AL285" s="54" t="str">
        <f ca="1">IF(OR(VLOOKUP($A285,Mitglieder!$D$24:$BG$323,AL$303)="",$G285=""),"",VLOOKUP($A285,Mitglieder!$D$24:$BG$323,AL$303))</f>
        <v/>
      </c>
      <c r="AM285" s="42" t="str">
        <f ca="1">IF($G285="","",VLOOKUP($A285,Mitglieder!$D$24:$BG$323,AM$303))</f>
        <v/>
      </c>
      <c r="AN285" s="54" t="str">
        <f ca="1">IF(OR(VLOOKUP($A285,Mitglieder!$D$24:$BG$323,AN$303)="",$G285=""),"",VLOOKUP($A285,Mitglieder!$D$24:$BG$323,AN$303))</f>
        <v/>
      </c>
      <c r="AO285" s="43" t="str">
        <f ca="1">IF($G285="","",TEXT(VLOOKUP($A285,Mitglieder!$D$24:$BG$323,AO$303),"TT.MM.JJJJ"))</f>
        <v/>
      </c>
      <c r="AP285" s="42" t="str">
        <f ca="1">IF($G285="","",VLOOKUP($A285,Mitglieder!$D$24:$BG$323,AP$303))</f>
        <v/>
      </c>
      <c r="AQ285" s="45" t="str">
        <f ca="1">IF($G285="","",TEXT(VLOOKUP($A285,Mitglieder!$D$24:$BG$323,AQ$303),"0.00"))</f>
        <v/>
      </c>
      <c r="AR285" s="54" t="str">
        <f ca="1">IF(OR(VLOOKUP($A285,Mitglieder!$D$24:$BG$323,AR$303)="",$G285=""),"",VLOOKUP($A285,Mitglieder!$D$24:$BG$323,AR$303))</f>
        <v/>
      </c>
      <c r="AS285" s="45" t="str">
        <f ca="1">IF($G285="","",TEXT(VLOOKUP($A285,Mitglieder!$D$24:$BG$323,AS$303),"0.00"))</f>
        <v/>
      </c>
      <c r="AT285" s="54" t="str">
        <f ca="1">IF(OR(VLOOKUP($A285,Mitglieder!$D$24:$BG$323,AT$303)="",$G285=""),"",VLOOKUP($A285,Mitglieder!$D$24:$BG$323,AT$303))</f>
        <v/>
      </c>
      <c r="AU285" s="45" t="str">
        <f ca="1">IF($G285="","",TEXT(VLOOKUP($A285,Mitglieder!$D$24:$BG$323,AU$303),"0.00"))</f>
        <v/>
      </c>
      <c r="AV285" s="45" t="str">
        <f ca="1">IF($G285="","",TEXT(VLOOKUP($A285,Mitglieder!$D$24:$BG$323,AV$303),"0.00"))</f>
        <v/>
      </c>
      <c r="AW285" s="42" t="str">
        <f ca="1">IF($G285="","",VLOOKUP($A285,Mitglieder!$D$24:$BG$323,AW$303))</f>
        <v/>
      </c>
      <c r="AX285" s="54" t="str">
        <f ca="1">IF(OR(VLOOKUP($A285,Mitglieder!$D$24:$BG$323,AX$303)="",$G285=""),"",VLOOKUP($A285,Mitglieder!$D$24:$BG$323,AX$303))</f>
        <v/>
      </c>
      <c r="AY285" s="75" t="str">
        <f t="shared" ca="1" si="8"/>
        <v/>
      </c>
      <c r="AZ285" s="43" t="str">
        <f ca="1">IF($G285="","",TEXT(VLOOKUP($A285,Mitglieder!$C$24:$BG$323,AZ$303),"TT.MM.JJJJ"))</f>
        <v/>
      </c>
      <c r="BA285" s="43" t="str">
        <f ca="1">IF($G285="","",TEXT(VLOOKUP($A285,Mitglieder!$C$24:$BG$323,BA$303),"TT.MM.JJJJ"))</f>
        <v/>
      </c>
      <c r="BB285" s="43" t="str">
        <f ca="1">IF($G285="","",TEXT(VLOOKUP($A285,Mitglieder!$C$24:$BG$323,BB$303),"TT.MM.JJJJ"))</f>
        <v/>
      </c>
      <c r="BC285" s="43" t="str">
        <f ca="1">IF($G285="","",TEXT(VLOOKUP($A285,Mitglieder!$C$24:$BG$323,BC$303),"TT.MM.JJJJ"))</f>
        <v/>
      </c>
      <c r="BD285" s="75" t="str">
        <f t="shared" ca="1" si="9"/>
        <v/>
      </c>
      <c r="BE285" s="42" t="str">
        <f ca="1">IF($G285="","",VLOOKUP($A285,Mitglieder!$D$24:$BG$323,BE$303))</f>
        <v/>
      </c>
      <c r="BF285" s="42" t="str">
        <f ca="1">IF($G285="","",VLOOKUP($A285,Mitglieder!$D$24:$BG$323,BF$303))</f>
        <v/>
      </c>
      <c r="BH285" s="75" t="str">
        <f ca="1">IF(G285="","",AY285+'Details Verein'!$D$25)</f>
        <v/>
      </c>
    </row>
    <row r="286" spans="1:60" x14ac:dyDescent="0.35">
      <c r="A286" s="42">
        <v>286</v>
      </c>
      <c r="B286" s="42"/>
      <c r="C286" s="42">
        <f ca="1">VLOOKUP($A286,Mitglieder!$D$24:$BA$323,C$303)</f>
        <v>1.0299999999999967</v>
      </c>
      <c r="D286" s="42"/>
      <c r="E286" s="42" t="str">
        <f ca="1">IF($G286="","",VLOOKUP($A286,Mitglieder!$D$24:$BG$323,E$303))</f>
        <v/>
      </c>
      <c r="F286" s="54" t="str">
        <f ca="1">IF(OR(VLOOKUP($A286,Mitglieder!$D$24:$BG$323,F$303)="",$G286=""),"",VLOOKUP($A286,Mitglieder!$D$24:$BG$323,F$303))</f>
        <v/>
      </c>
      <c r="G286" s="72" t="str">
        <f ca="1">IF(C286/ROUND(C286,0)=1,VLOOKUP($A286,Mitglieder!$D$24:$BA$323,G$303),"")</f>
        <v/>
      </c>
      <c r="H286" s="42" t="str">
        <f ca="1">IF($G286="","",VLOOKUP($A286,Mitglieder!$D$24:$BG$323,H$303))</f>
        <v/>
      </c>
      <c r="I286" s="54" t="str">
        <f ca="1">IF(OR(VLOOKUP($A286,Mitglieder!$D$24:$BG$323,I$303)="",$G286=""),"",VLOOKUP($A286,Mitglieder!$D$24:$BG$323,I$303))</f>
        <v/>
      </c>
      <c r="J286" s="42" t="str">
        <f ca="1">IF($G286="","",VLOOKUP($A286,Mitglieder!$D$24:$BG$323,J$303))</f>
        <v/>
      </c>
      <c r="K286" s="54" t="str">
        <f ca="1">IF(OR(VLOOKUP($A286,Mitglieder!$D$24:$BG$323,K$303)="",$G286=""),"",VLOOKUP($A286,Mitglieder!$D$24:$BG$323,K$303))</f>
        <v/>
      </c>
      <c r="L286" s="42" t="str">
        <f ca="1">IF($G286="","",VLOOKUP($A286,Mitglieder!$D$24:$BG$323,L$303))</f>
        <v/>
      </c>
      <c r="M286" s="42" t="str">
        <f ca="1">IF($G286="","",VLOOKUP($A286,Mitglieder!$D$24:$BG$323,M$303))</f>
        <v/>
      </c>
      <c r="N286" s="42" t="str">
        <f ca="1">IF($G286="","",VLOOKUP($A286,Mitglieder!$D$24:$BG$323,N$303))</f>
        <v/>
      </c>
      <c r="O286" s="42" t="str">
        <f ca="1">IF($G286="","",VLOOKUP($A286,Mitglieder!$D$24:$BG$323,O$303))</f>
        <v/>
      </c>
      <c r="P286" s="42" t="str">
        <f ca="1">IF($G286="","",VLOOKUP($A286,Mitglieder!$D$24:$BG$323,P$303))</f>
        <v/>
      </c>
      <c r="Q286" s="42" t="str">
        <f ca="1">IF($G286="","",VLOOKUP($A286,Mitglieder!$D$24:$BG$323,Q$303))</f>
        <v/>
      </c>
      <c r="R286" s="54" t="str">
        <f ca="1">IF(OR(VLOOKUP($A286,Mitglieder!$D$24:$BG$323,R$303)="",$G286=""),"",VLOOKUP($A286,Mitglieder!$D$24:$BG$323,R$303))</f>
        <v/>
      </c>
      <c r="S286" s="43" t="str">
        <f ca="1">IF($G286="","",TEXT(VLOOKUP($A286,Mitglieder!$D$24:$BG$323,S$303),"TT.MM.JJJJ"))</f>
        <v/>
      </c>
      <c r="T286" s="43" t="str">
        <f ca="1">IF($G286="","",TEXT(VLOOKUP($A286,Mitglieder!$D$24:$BG$323,T$303),"TT.MM.JJJJ"))</f>
        <v/>
      </c>
      <c r="U286" s="43" t="str">
        <f ca="1">IF($G286="","",TEXT(VLOOKUP($A286,Mitglieder!$D$24:$BG$323,U$303),"TT.MM.JJJJ"))</f>
        <v/>
      </c>
      <c r="V286" s="54" t="str">
        <f ca="1">IF(OR(VLOOKUP($A286,Mitglieder!$D$24:$BG$323,V$303)="",$G286=""),"",VLOOKUP($A286,Mitglieder!$D$24:$BG$323,V$303))</f>
        <v/>
      </c>
      <c r="W286" s="54" t="str">
        <f ca="1">IF(OR(VLOOKUP($A286,Mitglieder!$D$24:$BG$323,W$303)="",$G286=""),"",VLOOKUP($A286,Mitglieder!$D$24:$BG$323,W$303))</f>
        <v/>
      </c>
      <c r="X286" s="54" t="str">
        <f ca="1">IF(OR(VLOOKUP($A286,Mitglieder!$D$24:$BG$323,X$303)="",$G286=""),"",VLOOKUP($A286,Mitglieder!$D$24:$BG$323,X$303))</f>
        <v/>
      </c>
      <c r="Y286" s="54" t="str">
        <f ca="1">IF(OR(VLOOKUP($A286,Mitglieder!$D$24:$BG$323,Y$303)="",$G286=""),"",VLOOKUP($A286,Mitglieder!$D$24:$BG$323,Y$303))</f>
        <v/>
      </c>
      <c r="Z286" s="54" t="str">
        <f ca="1">IF(OR(VLOOKUP($A286,Mitglieder!$D$24:$BG$323,Z$303)="",$G286=""),"",VLOOKUP($A286,Mitglieder!$D$24:$BG$323,Z$303))</f>
        <v/>
      </c>
      <c r="AA286" s="54" t="str">
        <f ca="1">IF(OR(VLOOKUP($A286,Mitglieder!$D$24:$BG$323,AA$303)="",$G286=""),"",VLOOKUP($A286,Mitglieder!$D$24:$BG$323,AA$303))</f>
        <v/>
      </c>
      <c r="AB286" s="54" t="str">
        <f ca="1">IF(OR(VLOOKUP($A286,Mitglieder!$D$24:$BG$323,AB$303)="",$G286=""),"",VLOOKUP($A286,Mitglieder!$D$24:$BG$323,AB$303))</f>
        <v/>
      </c>
      <c r="AC286" s="54" t="str">
        <f ca="1">IF(OR(VLOOKUP($A286,Mitglieder!$D$24:$BG$323,AC$303)="",$G286=""),"",VLOOKUP($A286,Mitglieder!$D$24:$BG$323,AC$303))</f>
        <v/>
      </c>
      <c r="AD286" s="54" t="str">
        <f ca="1">IF(OR(VLOOKUP($A286,Mitglieder!$D$24:$BG$323,AD$303)="",$G286=""),"",VLOOKUP($A286,Mitglieder!$D$24:$BG$323,AD$303))</f>
        <v/>
      </c>
      <c r="AE286" s="54" t="str">
        <f ca="1">IF(OR(VLOOKUP($A286,Mitglieder!$D$24:$BG$323,AE$303)="",$G286=""),"",VLOOKUP($A286,Mitglieder!$D$24:$BG$323,AE$303))</f>
        <v/>
      </c>
      <c r="AF286" s="54" t="str">
        <f ca="1">IF(OR(VLOOKUP($A286,Mitglieder!$D$24:$BG$323,AF$303)="",$G286=""),"",VLOOKUP($A286,Mitglieder!$D$24:$BG$323,AF$303))</f>
        <v/>
      </c>
      <c r="AG286" s="54" t="str">
        <f ca="1">IF(OR(VLOOKUP($A286,Mitglieder!$D$24:$BG$323,AG$303)="",$G286=""),"",VLOOKUP($A286,Mitglieder!$D$24:$BG$323,AG$303))</f>
        <v/>
      </c>
      <c r="AH286" s="54" t="str">
        <f ca="1">IF(OR(VLOOKUP($A286,Mitglieder!$D$24:$BG$323,AH$303)="",$G286=""),"",VLOOKUP($A286,Mitglieder!$D$24:$BG$323,AH$303))</f>
        <v/>
      </c>
      <c r="AI286" s="54" t="str">
        <f ca="1">IF(OR(VLOOKUP($A286,Mitglieder!$D$24:$BG$323,AI$303)="",$G286=""),"",VLOOKUP($A286,Mitglieder!$D$24:$BG$323,AI$303))</f>
        <v/>
      </c>
      <c r="AJ286" s="54" t="str">
        <f ca="1">IF(OR(VLOOKUP($A286,Mitglieder!$D$24:$BG$323,AJ$303)="",$G286=""),"",VLOOKUP($A286,Mitglieder!$D$24:$BG$323,AJ$303))</f>
        <v/>
      </c>
      <c r="AK286" s="54" t="str">
        <f ca="1">IF(OR(VLOOKUP($A286,Mitglieder!$D$24:$BG$323,AK$303)="",$G286=""),"",VLOOKUP($A286,Mitglieder!$D$24:$BG$323,AK$303))</f>
        <v/>
      </c>
      <c r="AL286" s="54" t="str">
        <f ca="1">IF(OR(VLOOKUP($A286,Mitglieder!$D$24:$BG$323,AL$303)="",$G286=""),"",VLOOKUP($A286,Mitglieder!$D$24:$BG$323,AL$303))</f>
        <v/>
      </c>
      <c r="AM286" s="42" t="str">
        <f ca="1">IF($G286="","",VLOOKUP($A286,Mitglieder!$D$24:$BG$323,AM$303))</f>
        <v/>
      </c>
      <c r="AN286" s="54" t="str">
        <f ca="1">IF(OR(VLOOKUP($A286,Mitglieder!$D$24:$BG$323,AN$303)="",$G286=""),"",VLOOKUP($A286,Mitglieder!$D$24:$BG$323,AN$303))</f>
        <v/>
      </c>
      <c r="AO286" s="43" t="str">
        <f ca="1">IF($G286="","",TEXT(VLOOKUP($A286,Mitglieder!$D$24:$BG$323,AO$303),"TT.MM.JJJJ"))</f>
        <v/>
      </c>
      <c r="AP286" s="42" t="str">
        <f ca="1">IF($G286="","",VLOOKUP($A286,Mitglieder!$D$24:$BG$323,AP$303))</f>
        <v/>
      </c>
      <c r="AQ286" s="45" t="str">
        <f ca="1">IF($G286="","",TEXT(VLOOKUP($A286,Mitglieder!$D$24:$BG$323,AQ$303),"0.00"))</f>
        <v/>
      </c>
      <c r="AR286" s="54" t="str">
        <f ca="1">IF(OR(VLOOKUP($A286,Mitglieder!$D$24:$BG$323,AR$303)="",$G286=""),"",VLOOKUP($A286,Mitglieder!$D$24:$BG$323,AR$303))</f>
        <v/>
      </c>
      <c r="AS286" s="45" t="str">
        <f ca="1">IF($G286="","",TEXT(VLOOKUP($A286,Mitglieder!$D$24:$BG$323,AS$303),"0.00"))</f>
        <v/>
      </c>
      <c r="AT286" s="54" t="str">
        <f ca="1">IF(OR(VLOOKUP($A286,Mitglieder!$D$24:$BG$323,AT$303)="",$G286=""),"",VLOOKUP($A286,Mitglieder!$D$24:$BG$323,AT$303))</f>
        <v/>
      </c>
      <c r="AU286" s="45" t="str">
        <f ca="1">IF($G286="","",TEXT(VLOOKUP($A286,Mitglieder!$D$24:$BG$323,AU$303),"0.00"))</f>
        <v/>
      </c>
      <c r="AV286" s="45" t="str">
        <f ca="1">IF($G286="","",TEXT(VLOOKUP($A286,Mitglieder!$D$24:$BG$323,AV$303),"0.00"))</f>
        <v/>
      </c>
      <c r="AW286" s="42" t="str">
        <f ca="1">IF($G286="","",VLOOKUP($A286,Mitglieder!$D$24:$BG$323,AW$303))</f>
        <v/>
      </c>
      <c r="AX286" s="54" t="str">
        <f ca="1">IF(OR(VLOOKUP($A286,Mitglieder!$D$24:$BG$323,AX$303)="",$G286=""),"",VLOOKUP($A286,Mitglieder!$D$24:$BG$323,AX$303))</f>
        <v/>
      </c>
      <c r="AY286" s="75" t="str">
        <f t="shared" ca="1" si="8"/>
        <v/>
      </c>
      <c r="AZ286" s="43" t="str">
        <f ca="1">IF($G286="","",TEXT(VLOOKUP($A286,Mitglieder!$C$24:$BG$323,AZ$303),"TT.MM.JJJJ"))</f>
        <v/>
      </c>
      <c r="BA286" s="43" t="str">
        <f ca="1">IF($G286="","",TEXT(VLOOKUP($A286,Mitglieder!$C$24:$BG$323,BA$303),"TT.MM.JJJJ"))</f>
        <v/>
      </c>
      <c r="BB286" s="43" t="str">
        <f ca="1">IF($G286="","",TEXT(VLOOKUP($A286,Mitglieder!$C$24:$BG$323,BB$303),"TT.MM.JJJJ"))</f>
        <v/>
      </c>
      <c r="BC286" s="43" t="str">
        <f ca="1">IF($G286="","",TEXT(VLOOKUP($A286,Mitglieder!$C$24:$BG$323,BC$303),"TT.MM.JJJJ"))</f>
        <v/>
      </c>
      <c r="BD286" s="75" t="str">
        <f t="shared" ca="1" si="9"/>
        <v/>
      </c>
      <c r="BE286" s="42" t="str">
        <f ca="1">IF($G286="","",VLOOKUP($A286,Mitglieder!$D$24:$BG$323,BE$303))</f>
        <v/>
      </c>
      <c r="BF286" s="42" t="str">
        <f ca="1">IF($G286="","",VLOOKUP($A286,Mitglieder!$D$24:$BG$323,BF$303))</f>
        <v/>
      </c>
      <c r="BH286" s="75" t="str">
        <f ca="1">IF(G286="","",AY286+'Details Verein'!$D$25)</f>
        <v/>
      </c>
    </row>
    <row r="287" spans="1:60" x14ac:dyDescent="0.35">
      <c r="A287" s="42">
        <v>287</v>
      </c>
      <c r="B287" s="42"/>
      <c r="C287" s="42">
        <f ca="1">VLOOKUP($A287,Mitglieder!$D$24:$BA$323,C$303)</f>
        <v>1.0299999999999967</v>
      </c>
      <c r="D287" s="42"/>
      <c r="E287" s="42" t="str">
        <f ca="1">IF($G287="","",VLOOKUP($A287,Mitglieder!$D$24:$BG$323,E$303))</f>
        <v/>
      </c>
      <c r="F287" s="54" t="str">
        <f ca="1">IF(OR(VLOOKUP($A287,Mitglieder!$D$24:$BG$323,F$303)="",$G287=""),"",VLOOKUP($A287,Mitglieder!$D$24:$BG$323,F$303))</f>
        <v/>
      </c>
      <c r="G287" s="72" t="str">
        <f ca="1">IF(C287/ROUND(C287,0)=1,VLOOKUP($A287,Mitglieder!$D$24:$BA$323,G$303),"")</f>
        <v/>
      </c>
      <c r="H287" s="42" t="str">
        <f ca="1">IF($G287="","",VLOOKUP($A287,Mitglieder!$D$24:$BG$323,H$303))</f>
        <v/>
      </c>
      <c r="I287" s="54" t="str">
        <f ca="1">IF(OR(VLOOKUP($A287,Mitglieder!$D$24:$BG$323,I$303)="",$G287=""),"",VLOOKUP($A287,Mitglieder!$D$24:$BG$323,I$303))</f>
        <v/>
      </c>
      <c r="J287" s="42" t="str">
        <f ca="1">IF($G287="","",VLOOKUP($A287,Mitglieder!$D$24:$BG$323,J$303))</f>
        <v/>
      </c>
      <c r="K287" s="54" t="str">
        <f ca="1">IF(OR(VLOOKUP($A287,Mitglieder!$D$24:$BG$323,K$303)="",$G287=""),"",VLOOKUP($A287,Mitglieder!$D$24:$BG$323,K$303))</f>
        <v/>
      </c>
      <c r="L287" s="42" t="str">
        <f ca="1">IF($G287="","",VLOOKUP($A287,Mitglieder!$D$24:$BG$323,L$303))</f>
        <v/>
      </c>
      <c r="M287" s="42" t="str">
        <f ca="1">IF($G287="","",VLOOKUP($A287,Mitglieder!$D$24:$BG$323,M$303))</f>
        <v/>
      </c>
      <c r="N287" s="42" t="str">
        <f ca="1">IF($G287="","",VLOOKUP($A287,Mitglieder!$D$24:$BG$323,N$303))</f>
        <v/>
      </c>
      <c r="O287" s="42" t="str">
        <f ca="1">IF($G287="","",VLOOKUP($A287,Mitglieder!$D$24:$BG$323,O$303))</f>
        <v/>
      </c>
      <c r="P287" s="42" t="str">
        <f ca="1">IF($G287="","",VLOOKUP($A287,Mitglieder!$D$24:$BG$323,P$303))</f>
        <v/>
      </c>
      <c r="Q287" s="42" t="str">
        <f ca="1">IF($G287="","",VLOOKUP($A287,Mitglieder!$D$24:$BG$323,Q$303))</f>
        <v/>
      </c>
      <c r="R287" s="54" t="str">
        <f ca="1">IF(OR(VLOOKUP($A287,Mitglieder!$D$24:$BG$323,R$303)="",$G287=""),"",VLOOKUP($A287,Mitglieder!$D$24:$BG$323,R$303))</f>
        <v/>
      </c>
      <c r="S287" s="43" t="str">
        <f ca="1">IF($G287="","",TEXT(VLOOKUP($A287,Mitglieder!$D$24:$BG$323,S$303),"TT.MM.JJJJ"))</f>
        <v/>
      </c>
      <c r="T287" s="43" t="str">
        <f ca="1">IF($G287="","",TEXT(VLOOKUP($A287,Mitglieder!$D$24:$BG$323,T$303),"TT.MM.JJJJ"))</f>
        <v/>
      </c>
      <c r="U287" s="43" t="str">
        <f ca="1">IF($G287="","",TEXT(VLOOKUP($A287,Mitglieder!$D$24:$BG$323,U$303),"TT.MM.JJJJ"))</f>
        <v/>
      </c>
      <c r="V287" s="54" t="str">
        <f ca="1">IF(OR(VLOOKUP($A287,Mitglieder!$D$24:$BG$323,V$303)="",$G287=""),"",VLOOKUP($A287,Mitglieder!$D$24:$BG$323,V$303))</f>
        <v/>
      </c>
      <c r="W287" s="54" t="str">
        <f ca="1">IF(OR(VLOOKUP($A287,Mitglieder!$D$24:$BG$323,W$303)="",$G287=""),"",VLOOKUP($A287,Mitglieder!$D$24:$BG$323,W$303))</f>
        <v/>
      </c>
      <c r="X287" s="54" t="str">
        <f ca="1">IF(OR(VLOOKUP($A287,Mitglieder!$D$24:$BG$323,X$303)="",$G287=""),"",VLOOKUP($A287,Mitglieder!$D$24:$BG$323,X$303))</f>
        <v/>
      </c>
      <c r="Y287" s="54" t="str">
        <f ca="1">IF(OR(VLOOKUP($A287,Mitglieder!$D$24:$BG$323,Y$303)="",$G287=""),"",VLOOKUP($A287,Mitglieder!$D$24:$BG$323,Y$303))</f>
        <v/>
      </c>
      <c r="Z287" s="54" t="str">
        <f ca="1">IF(OR(VLOOKUP($A287,Mitglieder!$D$24:$BG$323,Z$303)="",$G287=""),"",VLOOKUP($A287,Mitglieder!$D$24:$BG$323,Z$303))</f>
        <v/>
      </c>
      <c r="AA287" s="54" t="str">
        <f ca="1">IF(OR(VLOOKUP($A287,Mitglieder!$D$24:$BG$323,AA$303)="",$G287=""),"",VLOOKUP($A287,Mitglieder!$D$24:$BG$323,AA$303))</f>
        <v/>
      </c>
      <c r="AB287" s="54" t="str">
        <f ca="1">IF(OR(VLOOKUP($A287,Mitglieder!$D$24:$BG$323,AB$303)="",$G287=""),"",VLOOKUP($A287,Mitglieder!$D$24:$BG$323,AB$303))</f>
        <v/>
      </c>
      <c r="AC287" s="54" t="str">
        <f ca="1">IF(OR(VLOOKUP($A287,Mitglieder!$D$24:$BG$323,AC$303)="",$G287=""),"",VLOOKUP($A287,Mitglieder!$D$24:$BG$323,AC$303))</f>
        <v/>
      </c>
      <c r="AD287" s="54" t="str">
        <f ca="1">IF(OR(VLOOKUP($A287,Mitglieder!$D$24:$BG$323,AD$303)="",$G287=""),"",VLOOKUP($A287,Mitglieder!$D$24:$BG$323,AD$303))</f>
        <v/>
      </c>
      <c r="AE287" s="54" t="str">
        <f ca="1">IF(OR(VLOOKUP($A287,Mitglieder!$D$24:$BG$323,AE$303)="",$G287=""),"",VLOOKUP($A287,Mitglieder!$D$24:$BG$323,AE$303))</f>
        <v/>
      </c>
      <c r="AF287" s="54" t="str">
        <f ca="1">IF(OR(VLOOKUP($A287,Mitglieder!$D$24:$BG$323,AF$303)="",$G287=""),"",VLOOKUP($A287,Mitglieder!$D$24:$BG$323,AF$303))</f>
        <v/>
      </c>
      <c r="AG287" s="54" t="str">
        <f ca="1">IF(OR(VLOOKUP($A287,Mitglieder!$D$24:$BG$323,AG$303)="",$G287=""),"",VLOOKUP($A287,Mitglieder!$D$24:$BG$323,AG$303))</f>
        <v/>
      </c>
      <c r="AH287" s="54" t="str">
        <f ca="1">IF(OR(VLOOKUP($A287,Mitglieder!$D$24:$BG$323,AH$303)="",$G287=""),"",VLOOKUP($A287,Mitglieder!$D$24:$BG$323,AH$303))</f>
        <v/>
      </c>
      <c r="AI287" s="54" t="str">
        <f ca="1">IF(OR(VLOOKUP($A287,Mitglieder!$D$24:$BG$323,AI$303)="",$G287=""),"",VLOOKUP($A287,Mitglieder!$D$24:$BG$323,AI$303))</f>
        <v/>
      </c>
      <c r="AJ287" s="54" t="str">
        <f ca="1">IF(OR(VLOOKUP($A287,Mitglieder!$D$24:$BG$323,AJ$303)="",$G287=""),"",VLOOKUP($A287,Mitglieder!$D$24:$BG$323,AJ$303))</f>
        <v/>
      </c>
      <c r="AK287" s="54" t="str">
        <f ca="1">IF(OR(VLOOKUP($A287,Mitglieder!$D$24:$BG$323,AK$303)="",$G287=""),"",VLOOKUP($A287,Mitglieder!$D$24:$BG$323,AK$303))</f>
        <v/>
      </c>
      <c r="AL287" s="54" t="str">
        <f ca="1">IF(OR(VLOOKUP($A287,Mitglieder!$D$24:$BG$323,AL$303)="",$G287=""),"",VLOOKUP($A287,Mitglieder!$D$24:$BG$323,AL$303))</f>
        <v/>
      </c>
      <c r="AM287" s="42" t="str">
        <f ca="1">IF($G287="","",VLOOKUP($A287,Mitglieder!$D$24:$BG$323,AM$303))</f>
        <v/>
      </c>
      <c r="AN287" s="54" t="str">
        <f ca="1">IF(OR(VLOOKUP($A287,Mitglieder!$D$24:$BG$323,AN$303)="",$G287=""),"",VLOOKUP($A287,Mitglieder!$D$24:$BG$323,AN$303))</f>
        <v/>
      </c>
      <c r="AO287" s="43" t="str">
        <f ca="1">IF($G287="","",TEXT(VLOOKUP($A287,Mitglieder!$D$24:$BG$323,AO$303),"TT.MM.JJJJ"))</f>
        <v/>
      </c>
      <c r="AP287" s="42" t="str">
        <f ca="1">IF($G287="","",VLOOKUP($A287,Mitglieder!$D$24:$BG$323,AP$303))</f>
        <v/>
      </c>
      <c r="AQ287" s="45" t="str">
        <f ca="1">IF($G287="","",TEXT(VLOOKUP($A287,Mitglieder!$D$24:$BG$323,AQ$303),"0.00"))</f>
        <v/>
      </c>
      <c r="AR287" s="54" t="str">
        <f ca="1">IF(OR(VLOOKUP($A287,Mitglieder!$D$24:$BG$323,AR$303)="",$G287=""),"",VLOOKUP($A287,Mitglieder!$D$24:$BG$323,AR$303))</f>
        <v/>
      </c>
      <c r="AS287" s="45" t="str">
        <f ca="1">IF($G287="","",TEXT(VLOOKUP($A287,Mitglieder!$D$24:$BG$323,AS$303),"0.00"))</f>
        <v/>
      </c>
      <c r="AT287" s="54" t="str">
        <f ca="1">IF(OR(VLOOKUP($A287,Mitglieder!$D$24:$BG$323,AT$303)="",$G287=""),"",VLOOKUP($A287,Mitglieder!$D$24:$BG$323,AT$303))</f>
        <v/>
      </c>
      <c r="AU287" s="45" t="str">
        <f ca="1">IF($G287="","",TEXT(VLOOKUP($A287,Mitglieder!$D$24:$BG$323,AU$303),"0.00"))</f>
        <v/>
      </c>
      <c r="AV287" s="45" t="str">
        <f ca="1">IF($G287="","",TEXT(VLOOKUP($A287,Mitglieder!$D$24:$BG$323,AV$303),"0.00"))</f>
        <v/>
      </c>
      <c r="AW287" s="42" t="str">
        <f ca="1">IF($G287="","",VLOOKUP($A287,Mitglieder!$D$24:$BG$323,AW$303))</f>
        <v/>
      </c>
      <c r="AX287" s="54" t="str">
        <f ca="1">IF(OR(VLOOKUP($A287,Mitglieder!$D$24:$BG$323,AX$303)="",$G287=""),"",VLOOKUP($A287,Mitglieder!$D$24:$BG$323,AX$303))</f>
        <v/>
      </c>
      <c r="AY287" s="75" t="str">
        <f t="shared" ca="1" si="8"/>
        <v/>
      </c>
      <c r="AZ287" s="43" t="str">
        <f ca="1">IF($G287="","",TEXT(VLOOKUP($A287,Mitglieder!$C$24:$BG$323,AZ$303),"TT.MM.JJJJ"))</f>
        <v/>
      </c>
      <c r="BA287" s="43" t="str">
        <f ca="1">IF($G287="","",TEXT(VLOOKUP($A287,Mitglieder!$C$24:$BG$323,BA$303),"TT.MM.JJJJ"))</f>
        <v/>
      </c>
      <c r="BB287" s="43" t="str">
        <f ca="1">IF($G287="","",TEXT(VLOOKUP($A287,Mitglieder!$C$24:$BG$323,BB$303),"TT.MM.JJJJ"))</f>
        <v/>
      </c>
      <c r="BC287" s="43" t="str">
        <f ca="1">IF($G287="","",TEXT(VLOOKUP($A287,Mitglieder!$C$24:$BG$323,BC$303),"TT.MM.JJJJ"))</f>
        <v/>
      </c>
      <c r="BD287" s="75" t="str">
        <f t="shared" ca="1" si="9"/>
        <v/>
      </c>
      <c r="BE287" s="42" t="str">
        <f ca="1">IF($G287="","",VLOOKUP($A287,Mitglieder!$D$24:$BG$323,BE$303))</f>
        <v/>
      </c>
      <c r="BF287" s="42" t="str">
        <f ca="1">IF($G287="","",VLOOKUP($A287,Mitglieder!$D$24:$BG$323,BF$303))</f>
        <v/>
      </c>
      <c r="BH287" s="75" t="str">
        <f ca="1">IF(G287="","",AY287+'Details Verein'!$D$25)</f>
        <v/>
      </c>
    </row>
    <row r="288" spans="1:60" x14ac:dyDescent="0.35">
      <c r="A288" s="42">
        <v>288</v>
      </c>
      <c r="B288" s="42"/>
      <c r="C288" s="42">
        <f ca="1">VLOOKUP($A288,Mitglieder!$D$24:$BA$323,C$303)</f>
        <v>1.0299999999999967</v>
      </c>
      <c r="D288" s="42"/>
      <c r="E288" s="42" t="str">
        <f ca="1">IF($G288="","",VLOOKUP($A288,Mitglieder!$D$24:$BG$323,E$303))</f>
        <v/>
      </c>
      <c r="F288" s="54" t="str">
        <f ca="1">IF(OR(VLOOKUP($A288,Mitglieder!$D$24:$BG$323,F$303)="",$G288=""),"",VLOOKUP($A288,Mitglieder!$D$24:$BG$323,F$303))</f>
        <v/>
      </c>
      <c r="G288" s="72" t="str">
        <f ca="1">IF(C288/ROUND(C288,0)=1,VLOOKUP($A288,Mitglieder!$D$24:$BA$323,G$303),"")</f>
        <v/>
      </c>
      <c r="H288" s="42" t="str">
        <f ca="1">IF($G288="","",VLOOKUP($A288,Mitglieder!$D$24:$BG$323,H$303))</f>
        <v/>
      </c>
      <c r="I288" s="54" t="str">
        <f ca="1">IF(OR(VLOOKUP($A288,Mitglieder!$D$24:$BG$323,I$303)="",$G288=""),"",VLOOKUP($A288,Mitglieder!$D$24:$BG$323,I$303))</f>
        <v/>
      </c>
      <c r="J288" s="42" t="str">
        <f ca="1">IF($G288="","",VLOOKUP($A288,Mitglieder!$D$24:$BG$323,J$303))</f>
        <v/>
      </c>
      <c r="K288" s="54" t="str">
        <f ca="1">IF(OR(VLOOKUP($A288,Mitglieder!$D$24:$BG$323,K$303)="",$G288=""),"",VLOOKUP($A288,Mitglieder!$D$24:$BG$323,K$303))</f>
        <v/>
      </c>
      <c r="L288" s="42" t="str">
        <f ca="1">IF($G288="","",VLOOKUP($A288,Mitglieder!$D$24:$BG$323,L$303))</f>
        <v/>
      </c>
      <c r="M288" s="42" t="str">
        <f ca="1">IF($G288="","",VLOOKUP($A288,Mitglieder!$D$24:$BG$323,M$303))</f>
        <v/>
      </c>
      <c r="N288" s="42" t="str">
        <f ca="1">IF($G288="","",VLOOKUP($A288,Mitglieder!$D$24:$BG$323,N$303))</f>
        <v/>
      </c>
      <c r="O288" s="42" t="str">
        <f ca="1">IF($G288="","",VLOOKUP($A288,Mitglieder!$D$24:$BG$323,O$303))</f>
        <v/>
      </c>
      <c r="P288" s="42" t="str">
        <f ca="1">IF($G288="","",VLOOKUP($A288,Mitglieder!$D$24:$BG$323,P$303))</f>
        <v/>
      </c>
      <c r="Q288" s="42" t="str">
        <f ca="1">IF($G288="","",VLOOKUP($A288,Mitglieder!$D$24:$BG$323,Q$303))</f>
        <v/>
      </c>
      <c r="R288" s="54" t="str">
        <f ca="1">IF(OR(VLOOKUP($A288,Mitglieder!$D$24:$BG$323,R$303)="",$G288=""),"",VLOOKUP($A288,Mitglieder!$D$24:$BG$323,R$303))</f>
        <v/>
      </c>
      <c r="S288" s="43" t="str">
        <f ca="1">IF($G288="","",TEXT(VLOOKUP($A288,Mitglieder!$D$24:$BG$323,S$303),"TT.MM.JJJJ"))</f>
        <v/>
      </c>
      <c r="T288" s="43" t="str">
        <f ca="1">IF($G288="","",TEXT(VLOOKUP($A288,Mitglieder!$D$24:$BG$323,T$303),"TT.MM.JJJJ"))</f>
        <v/>
      </c>
      <c r="U288" s="43" t="str">
        <f ca="1">IF($G288="","",TEXT(VLOOKUP($A288,Mitglieder!$D$24:$BG$323,U$303),"TT.MM.JJJJ"))</f>
        <v/>
      </c>
      <c r="V288" s="54" t="str">
        <f ca="1">IF(OR(VLOOKUP($A288,Mitglieder!$D$24:$BG$323,V$303)="",$G288=""),"",VLOOKUP($A288,Mitglieder!$D$24:$BG$323,V$303))</f>
        <v/>
      </c>
      <c r="W288" s="54" t="str">
        <f ca="1">IF(OR(VLOOKUP($A288,Mitglieder!$D$24:$BG$323,W$303)="",$G288=""),"",VLOOKUP($A288,Mitglieder!$D$24:$BG$323,W$303))</f>
        <v/>
      </c>
      <c r="X288" s="54" t="str">
        <f ca="1">IF(OR(VLOOKUP($A288,Mitglieder!$D$24:$BG$323,X$303)="",$G288=""),"",VLOOKUP($A288,Mitglieder!$D$24:$BG$323,X$303))</f>
        <v/>
      </c>
      <c r="Y288" s="54" t="str">
        <f ca="1">IF(OR(VLOOKUP($A288,Mitglieder!$D$24:$BG$323,Y$303)="",$G288=""),"",VLOOKUP($A288,Mitglieder!$D$24:$BG$323,Y$303))</f>
        <v/>
      </c>
      <c r="Z288" s="54" t="str">
        <f ca="1">IF(OR(VLOOKUP($A288,Mitglieder!$D$24:$BG$323,Z$303)="",$G288=""),"",VLOOKUP($A288,Mitglieder!$D$24:$BG$323,Z$303))</f>
        <v/>
      </c>
      <c r="AA288" s="54" t="str">
        <f ca="1">IF(OR(VLOOKUP($A288,Mitglieder!$D$24:$BG$323,AA$303)="",$G288=""),"",VLOOKUP($A288,Mitglieder!$D$24:$BG$323,AA$303))</f>
        <v/>
      </c>
      <c r="AB288" s="54" t="str">
        <f ca="1">IF(OR(VLOOKUP($A288,Mitglieder!$D$24:$BG$323,AB$303)="",$G288=""),"",VLOOKUP($A288,Mitglieder!$D$24:$BG$323,AB$303))</f>
        <v/>
      </c>
      <c r="AC288" s="54" t="str">
        <f ca="1">IF(OR(VLOOKUP($A288,Mitglieder!$D$24:$BG$323,AC$303)="",$G288=""),"",VLOOKUP($A288,Mitglieder!$D$24:$BG$323,AC$303))</f>
        <v/>
      </c>
      <c r="AD288" s="54" t="str">
        <f ca="1">IF(OR(VLOOKUP($A288,Mitglieder!$D$24:$BG$323,AD$303)="",$G288=""),"",VLOOKUP($A288,Mitglieder!$D$24:$BG$323,AD$303))</f>
        <v/>
      </c>
      <c r="AE288" s="54" t="str">
        <f ca="1">IF(OR(VLOOKUP($A288,Mitglieder!$D$24:$BG$323,AE$303)="",$G288=""),"",VLOOKUP($A288,Mitglieder!$D$24:$BG$323,AE$303))</f>
        <v/>
      </c>
      <c r="AF288" s="54" t="str">
        <f ca="1">IF(OR(VLOOKUP($A288,Mitglieder!$D$24:$BG$323,AF$303)="",$G288=""),"",VLOOKUP($A288,Mitglieder!$D$24:$BG$323,AF$303))</f>
        <v/>
      </c>
      <c r="AG288" s="54" t="str">
        <f ca="1">IF(OR(VLOOKUP($A288,Mitglieder!$D$24:$BG$323,AG$303)="",$G288=""),"",VLOOKUP($A288,Mitglieder!$D$24:$BG$323,AG$303))</f>
        <v/>
      </c>
      <c r="AH288" s="54" t="str">
        <f ca="1">IF(OR(VLOOKUP($A288,Mitglieder!$D$24:$BG$323,AH$303)="",$G288=""),"",VLOOKUP($A288,Mitglieder!$D$24:$BG$323,AH$303))</f>
        <v/>
      </c>
      <c r="AI288" s="54" t="str">
        <f ca="1">IF(OR(VLOOKUP($A288,Mitglieder!$D$24:$BG$323,AI$303)="",$G288=""),"",VLOOKUP($A288,Mitglieder!$D$24:$BG$323,AI$303))</f>
        <v/>
      </c>
      <c r="AJ288" s="54" t="str">
        <f ca="1">IF(OR(VLOOKUP($A288,Mitglieder!$D$24:$BG$323,AJ$303)="",$G288=""),"",VLOOKUP($A288,Mitglieder!$D$24:$BG$323,AJ$303))</f>
        <v/>
      </c>
      <c r="AK288" s="54" t="str">
        <f ca="1">IF(OR(VLOOKUP($A288,Mitglieder!$D$24:$BG$323,AK$303)="",$G288=""),"",VLOOKUP($A288,Mitglieder!$D$24:$BG$323,AK$303))</f>
        <v/>
      </c>
      <c r="AL288" s="54" t="str">
        <f ca="1">IF(OR(VLOOKUP($A288,Mitglieder!$D$24:$BG$323,AL$303)="",$G288=""),"",VLOOKUP($A288,Mitglieder!$D$24:$BG$323,AL$303))</f>
        <v/>
      </c>
      <c r="AM288" s="42" t="str">
        <f ca="1">IF($G288="","",VLOOKUP($A288,Mitglieder!$D$24:$BG$323,AM$303))</f>
        <v/>
      </c>
      <c r="AN288" s="54" t="str">
        <f ca="1">IF(OR(VLOOKUP($A288,Mitglieder!$D$24:$BG$323,AN$303)="",$G288=""),"",VLOOKUP($A288,Mitglieder!$D$24:$BG$323,AN$303))</f>
        <v/>
      </c>
      <c r="AO288" s="43" t="str">
        <f ca="1">IF($G288="","",TEXT(VLOOKUP($A288,Mitglieder!$D$24:$BG$323,AO$303),"TT.MM.JJJJ"))</f>
        <v/>
      </c>
      <c r="AP288" s="42" t="str">
        <f ca="1">IF($G288="","",VLOOKUP($A288,Mitglieder!$D$24:$BG$323,AP$303))</f>
        <v/>
      </c>
      <c r="AQ288" s="45" t="str">
        <f ca="1">IF($G288="","",TEXT(VLOOKUP($A288,Mitglieder!$D$24:$BG$323,AQ$303),"0.00"))</f>
        <v/>
      </c>
      <c r="AR288" s="54" t="str">
        <f ca="1">IF(OR(VLOOKUP($A288,Mitglieder!$D$24:$BG$323,AR$303)="",$G288=""),"",VLOOKUP($A288,Mitglieder!$D$24:$BG$323,AR$303))</f>
        <v/>
      </c>
      <c r="AS288" s="45" t="str">
        <f ca="1">IF($G288="","",TEXT(VLOOKUP($A288,Mitglieder!$D$24:$BG$323,AS$303),"0.00"))</f>
        <v/>
      </c>
      <c r="AT288" s="54" t="str">
        <f ca="1">IF(OR(VLOOKUP($A288,Mitglieder!$D$24:$BG$323,AT$303)="",$G288=""),"",VLOOKUP($A288,Mitglieder!$D$24:$BG$323,AT$303))</f>
        <v/>
      </c>
      <c r="AU288" s="45" t="str">
        <f ca="1">IF($G288="","",TEXT(VLOOKUP($A288,Mitglieder!$D$24:$BG$323,AU$303),"0.00"))</f>
        <v/>
      </c>
      <c r="AV288" s="45" t="str">
        <f ca="1">IF($G288="","",TEXT(VLOOKUP($A288,Mitglieder!$D$24:$BG$323,AV$303),"0.00"))</f>
        <v/>
      </c>
      <c r="AW288" s="42" t="str">
        <f ca="1">IF($G288="","",VLOOKUP($A288,Mitglieder!$D$24:$BG$323,AW$303))</f>
        <v/>
      </c>
      <c r="AX288" s="54" t="str">
        <f ca="1">IF(OR(VLOOKUP($A288,Mitglieder!$D$24:$BG$323,AX$303)="",$G288=""),"",VLOOKUP($A288,Mitglieder!$D$24:$BG$323,AX$303))</f>
        <v/>
      </c>
      <c r="AY288" s="75" t="str">
        <f t="shared" ca="1" si="8"/>
        <v/>
      </c>
      <c r="AZ288" s="43" t="str">
        <f ca="1">IF($G288="","",TEXT(VLOOKUP($A288,Mitglieder!$C$24:$BG$323,AZ$303),"TT.MM.JJJJ"))</f>
        <v/>
      </c>
      <c r="BA288" s="43" t="str">
        <f ca="1">IF($G288="","",TEXT(VLOOKUP($A288,Mitglieder!$C$24:$BG$323,BA$303),"TT.MM.JJJJ"))</f>
        <v/>
      </c>
      <c r="BB288" s="43" t="str">
        <f ca="1">IF($G288="","",TEXT(VLOOKUP($A288,Mitglieder!$C$24:$BG$323,BB$303),"TT.MM.JJJJ"))</f>
        <v/>
      </c>
      <c r="BC288" s="43" t="str">
        <f ca="1">IF($G288="","",TEXT(VLOOKUP($A288,Mitglieder!$C$24:$BG$323,BC$303),"TT.MM.JJJJ"))</f>
        <v/>
      </c>
      <c r="BD288" s="75" t="str">
        <f t="shared" ca="1" si="9"/>
        <v/>
      </c>
      <c r="BE288" s="42" t="str">
        <f ca="1">IF($G288="","",VLOOKUP($A288,Mitglieder!$D$24:$BG$323,BE$303))</f>
        <v/>
      </c>
      <c r="BF288" s="42" t="str">
        <f ca="1">IF($G288="","",VLOOKUP($A288,Mitglieder!$D$24:$BG$323,BF$303))</f>
        <v/>
      </c>
      <c r="BH288" s="75" t="str">
        <f ca="1">IF(G288="","",AY288+'Details Verein'!$D$25)</f>
        <v/>
      </c>
    </row>
    <row r="289" spans="1:75" x14ac:dyDescent="0.35">
      <c r="A289" s="42">
        <v>289</v>
      </c>
      <c r="B289" s="42"/>
      <c r="C289" s="42">
        <f ca="1">VLOOKUP($A289,Mitglieder!$D$24:$BA$323,C$303)</f>
        <v>1.0299999999999967</v>
      </c>
      <c r="D289" s="42"/>
      <c r="E289" s="42" t="str">
        <f ca="1">IF($G289="","",VLOOKUP($A289,Mitglieder!$D$24:$BG$323,E$303))</f>
        <v/>
      </c>
      <c r="F289" s="54" t="str">
        <f ca="1">IF(OR(VLOOKUP($A289,Mitglieder!$D$24:$BG$323,F$303)="",$G289=""),"",VLOOKUP($A289,Mitglieder!$D$24:$BG$323,F$303))</f>
        <v/>
      </c>
      <c r="G289" s="72" t="str">
        <f ca="1">IF(C289/ROUND(C289,0)=1,VLOOKUP($A289,Mitglieder!$D$24:$BA$323,G$303),"")</f>
        <v/>
      </c>
      <c r="H289" s="42" t="str">
        <f ca="1">IF($G289="","",VLOOKUP($A289,Mitglieder!$D$24:$BG$323,H$303))</f>
        <v/>
      </c>
      <c r="I289" s="54" t="str">
        <f ca="1">IF(OR(VLOOKUP($A289,Mitglieder!$D$24:$BG$323,I$303)="",$G289=""),"",VLOOKUP($A289,Mitglieder!$D$24:$BG$323,I$303))</f>
        <v/>
      </c>
      <c r="J289" s="42" t="str">
        <f ca="1">IF($G289="","",VLOOKUP($A289,Mitglieder!$D$24:$BG$323,J$303))</f>
        <v/>
      </c>
      <c r="K289" s="54" t="str">
        <f ca="1">IF(OR(VLOOKUP($A289,Mitglieder!$D$24:$BG$323,K$303)="",$G289=""),"",VLOOKUP($A289,Mitglieder!$D$24:$BG$323,K$303))</f>
        <v/>
      </c>
      <c r="L289" s="42" t="str">
        <f ca="1">IF($G289="","",VLOOKUP($A289,Mitglieder!$D$24:$BG$323,L$303))</f>
        <v/>
      </c>
      <c r="M289" s="42" t="str">
        <f ca="1">IF($G289="","",VLOOKUP($A289,Mitglieder!$D$24:$BG$323,M$303))</f>
        <v/>
      </c>
      <c r="N289" s="42" t="str">
        <f ca="1">IF($G289="","",VLOOKUP($A289,Mitglieder!$D$24:$BG$323,N$303))</f>
        <v/>
      </c>
      <c r="O289" s="42" t="str">
        <f ca="1">IF($G289="","",VLOOKUP($A289,Mitglieder!$D$24:$BG$323,O$303))</f>
        <v/>
      </c>
      <c r="P289" s="42" t="str">
        <f ca="1">IF($G289="","",VLOOKUP($A289,Mitglieder!$D$24:$BG$323,P$303))</f>
        <v/>
      </c>
      <c r="Q289" s="42" t="str">
        <f ca="1">IF($G289="","",VLOOKUP($A289,Mitglieder!$D$24:$BG$323,Q$303))</f>
        <v/>
      </c>
      <c r="R289" s="54" t="str">
        <f ca="1">IF(OR(VLOOKUP($A289,Mitglieder!$D$24:$BG$323,R$303)="",$G289=""),"",VLOOKUP($A289,Mitglieder!$D$24:$BG$323,R$303))</f>
        <v/>
      </c>
      <c r="S289" s="43" t="str">
        <f ca="1">IF($G289="","",TEXT(VLOOKUP($A289,Mitglieder!$D$24:$BG$323,S$303),"TT.MM.JJJJ"))</f>
        <v/>
      </c>
      <c r="T289" s="43" t="str">
        <f ca="1">IF($G289="","",TEXT(VLOOKUP($A289,Mitglieder!$D$24:$BG$323,T$303),"TT.MM.JJJJ"))</f>
        <v/>
      </c>
      <c r="U289" s="43" t="str">
        <f ca="1">IF($G289="","",TEXT(VLOOKUP($A289,Mitglieder!$D$24:$BG$323,U$303),"TT.MM.JJJJ"))</f>
        <v/>
      </c>
      <c r="V289" s="54" t="str">
        <f ca="1">IF(OR(VLOOKUP($A289,Mitglieder!$D$24:$BG$323,V$303)="",$G289=""),"",VLOOKUP($A289,Mitglieder!$D$24:$BG$323,V$303))</f>
        <v/>
      </c>
      <c r="W289" s="54" t="str">
        <f ca="1">IF(OR(VLOOKUP($A289,Mitglieder!$D$24:$BG$323,W$303)="",$G289=""),"",VLOOKUP($A289,Mitglieder!$D$24:$BG$323,W$303))</f>
        <v/>
      </c>
      <c r="X289" s="54" t="str">
        <f ca="1">IF(OR(VLOOKUP($A289,Mitglieder!$D$24:$BG$323,X$303)="",$G289=""),"",VLOOKUP($A289,Mitglieder!$D$24:$BG$323,X$303))</f>
        <v/>
      </c>
      <c r="Y289" s="54" t="str">
        <f ca="1">IF(OR(VLOOKUP($A289,Mitglieder!$D$24:$BG$323,Y$303)="",$G289=""),"",VLOOKUP($A289,Mitglieder!$D$24:$BG$323,Y$303))</f>
        <v/>
      </c>
      <c r="Z289" s="54" t="str">
        <f ca="1">IF(OR(VLOOKUP($A289,Mitglieder!$D$24:$BG$323,Z$303)="",$G289=""),"",VLOOKUP($A289,Mitglieder!$D$24:$BG$323,Z$303))</f>
        <v/>
      </c>
      <c r="AA289" s="54" t="str">
        <f ca="1">IF(OR(VLOOKUP($A289,Mitglieder!$D$24:$BG$323,AA$303)="",$G289=""),"",VLOOKUP($A289,Mitglieder!$D$24:$BG$323,AA$303))</f>
        <v/>
      </c>
      <c r="AB289" s="54" t="str">
        <f ca="1">IF(OR(VLOOKUP($A289,Mitglieder!$D$24:$BG$323,AB$303)="",$G289=""),"",VLOOKUP($A289,Mitglieder!$D$24:$BG$323,AB$303))</f>
        <v/>
      </c>
      <c r="AC289" s="54" t="str">
        <f ca="1">IF(OR(VLOOKUP($A289,Mitglieder!$D$24:$BG$323,AC$303)="",$G289=""),"",VLOOKUP($A289,Mitglieder!$D$24:$BG$323,AC$303))</f>
        <v/>
      </c>
      <c r="AD289" s="54" t="str">
        <f ca="1">IF(OR(VLOOKUP($A289,Mitglieder!$D$24:$BG$323,AD$303)="",$G289=""),"",VLOOKUP($A289,Mitglieder!$D$24:$BG$323,AD$303))</f>
        <v/>
      </c>
      <c r="AE289" s="54" t="str">
        <f ca="1">IF(OR(VLOOKUP($A289,Mitglieder!$D$24:$BG$323,AE$303)="",$G289=""),"",VLOOKUP($A289,Mitglieder!$D$24:$BG$323,AE$303))</f>
        <v/>
      </c>
      <c r="AF289" s="54" t="str">
        <f ca="1">IF(OR(VLOOKUP($A289,Mitglieder!$D$24:$BG$323,AF$303)="",$G289=""),"",VLOOKUP($A289,Mitglieder!$D$24:$BG$323,AF$303))</f>
        <v/>
      </c>
      <c r="AG289" s="54" t="str">
        <f ca="1">IF(OR(VLOOKUP($A289,Mitglieder!$D$24:$BG$323,AG$303)="",$G289=""),"",VLOOKUP($A289,Mitglieder!$D$24:$BG$323,AG$303))</f>
        <v/>
      </c>
      <c r="AH289" s="54" t="str">
        <f ca="1">IF(OR(VLOOKUP($A289,Mitglieder!$D$24:$BG$323,AH$303)="",$G289=""),"",VLOOKUP($A289,Mitglieder!$D$24:$BG$323,AH$303))</f>
        <v/>
      </c>
      <c r="AI289" s="54" t="str">
        <f ca="1">IF(OR(VLOOKUP($A289,Mitglieder!$D$24:$BG$323,AI$303)="",$G289=""),"",VLOOKUP($A289,Mitglieder!$D$24:$BG$323,AI$303))</f>
        <v/>
      </c>
      <c r="AJ289" s="54" t="str">
        <f ca="1">IF(OR(VLOOKUP($A289,Mitglieder!$D$24:$BG$323,AJ$303)="",$G289=""),"",VLOOKUP($A289,Mitglieder!$D$24:$BG$323,AJ$303))</f>
        <v/>
      </c>
      <c r="AK289" s="54" t="str">
        <f ca="1">IF(OR(VLOOKUP($A289,Mitglieder!$D$24:$BG$323,AK$303)="",$G289=""),"",VLOOKUP($A289,Mitglieder!$D$24:$BG$323,AK$303))</f>
        <v/>
      </c>
      <c r="AL289" s="54" t="str">
        <f ca="1">IF(OR(VLOOKUP($A289,Mitglieder!$D$24:$BG$323,AL$303)="",$G289=""),"",VLOOKUP($A289,Mitglieder!$D$24:$BG$323,AL$303))</f>
        <v/>
      </c>
      <c r="AM289" s="42" t="str">
        <f ca="1">IF($G289="","",VLOOKUP($A289,Mitglieder!$D$24:$BG$323,AM$303))</f>
        <v/>
      </c>
      <c r="AN289" s="54" t="str">
        <f ca="1">IF(OR(VLOOKUP($A289,Mitglieder!$D$24:$BG$323,AN$303)="",$G289=""),"",VLOOKUP($A289,Mitglieder!$D$24:$BG$323,AN$303))</f>
        <v/>
      </c>
      <c r="AO289" s="43" t="str">
        <f ca="1">IF($G289="","",TEXT(VLOOKUP($A289,Mitglieder!$D$24:$BG$323,AO$303),"TT.MM.JJJJ"))</f>
        <v/>
      </c>
      <c r="AP289" s="42" t="str">
        <f ca="1">IF($G289="","",VLOOKUP($A289,Mitglieder!$D$24:$BG$323,AP$303))</f>
        <v/>
      </c>
      <c r="AQ289" s="45" t="str">
        <f ca="1">IF($G289="","",TEXT(VLOOKUP($A289,Mitglieder!$D$24:$BG$323,AQ$303),"0.00"))</f>
        <v/>
      </c>
      <c r="AR289" s="54" t="str">
        <f ca="1">IF(OR(VLOOKUP($A289,Mitglieder!$D$24:$BG$323,AR$303)="",$G289=""),"",VLOOKUP($A289,Mitglieder!$D$24:$BG$323,AR$303))</f>
        <v/>
      </c>
      <c r="AS289" s="45" t="str">
        <f ca="1">IF($G289="","",TEXT(VLOOKUP($A289,Mitglieder!$D$24:$BG$323,AS$303),"0.00"))</f>
        <v/>
      </c>
      <c r="AT289" s="54" t="str">
        <f ca="1">IF(OR(VLOOKUP($A289,Mitglieder!$D$24:$BG$323,AT$303)="",$G289=""),"",VLOOKUP($A289,Mitglieder!$D$24:$BG$323,AT$303))</f>
        <v/>
      </c>
      <c r="AU289" s="45" t="str">
        <f ca="1">IF($G289="","",TEXT(VLOOKUP($A289,Mitglieder!$D$24:$BG$323,AU$303),"0.00"))</f>
        <v/>
      </c>
      <c r="AV289" s="45" t="str">
        <f ca="1">IF($G289="","",TEXT(VLOOKUP($A289,Mitglieder!$D$24:$BG$323,AV$303),"0.00"))</f>
        <v/>
      </c>
      <c r="AW289" s="42" t="str">
        <f ca="1">IF($G289="","",VLOOKUP($A289,Mitglieder!$D$24:$BG$323,AW$303))</f>
        <v/>
      </c>
      <c r="AX289" s="54" t="str">
        <f ca="1">IF(OR(VLOOKUP($A289,Mitglieder!$D$24:$BG$323,AX$303)="",$G289=""),"",VLOOKUP($A289,Mitglieder!$D$24:$BG$323,AX$303))</f>
        <v/>
      </c>
      <c r="AY289" s="75" t="str">
        <f t="shared" ca="1" si="8"/>
        <v/>
      </c>
      <c r="AZ289" s="43" t="str">
        <f ca="1">IF($G289="","",TEXT(VLOOKUP($A289,Mitglieder!$C$24:$BG$323,AZ$303),"TT.MM.JJJJ"))</f>
        <v/>
      </c>
      <c r="BA289" s="43" t="str">
        <f ca="1">IF($G289="","",TEXT(VLOOKUP($A289,Mitglieder!$C$24:$BG$323,BA$303),"TT.MM.JJJJ"))</f>
        <v/>
      </c>
      <c r="BB289" s="43" t="str">
        <f ca="1">IF($G289="","",TEXT(VLOOKUP($A289,Mitglieder!$C$24:$BG$323,BB$303),"TT.MM.JJJJ"))</f>
        <v/>
      </c>
      <c r="BC289" s="43" t="str">
        <f ca="1">IF($G289="","",TEXT(VLOOKUP($A289,Mitglieder!$C$24:$BG$323,BC$303),"TT.MM.JJJJ"))</f>
        <v/>
      </c>
      <c r="BD289" s="75" t="str">
        <f t="shared" ca="1" si="9"/>
        <v/>
      </c>
      <c r="BE289" s="42" t="str">
        <f ca="1">IF($G289="","",VLOOKUP($A289,Mitglieder!$D$24:$BG$323,BE$303))</f>
        <v/>
      </c>
      <c r="BF289" s="42" t="str">
        <f ca="1">IF($G289="","",VLOOKUP($A289,Mitglieder!$D$24:$BG$323,BF$303))</f>
        <v/>
      </c>
      <c r="BH289" s="75" t="str">
        <f ca="1">IF(G289="","",AY289+'Details Verein'!$D$25)</f>
        <v/>
      </c>
    </row>
    <row r="290" spans="1:75" x14ac:dyDescent="0.35">
      <c r="A290" s="42">
        <v>290</v>
      </c>
      <c r="B290" s="42"/>
      <c r="C290" s="42">
        <f ca="1">VLOOKUP($A290,Mitglieder!$D$24:$BA$323,C$303)</f>
        <v>1.0299999999999967</v>
      </c>
      <c r="D290" s="42"/>
      <c r="E290" s="42" t="str">
        <f ca="1">IF($G290="","",VLOOKUP($A290,Mitglieder!$D$24:$BG$323,E$303))</f>
        <v/>
      </c>
      <c r="F290" s="54" t="str">
        <f ca="1">IF(OR(VLOOKUP($A290,Mitglieder!$D$24:$BG$323,F$303)="",$G290=""),"",VLOOKUP($A290,Mitglieder!$D$24:$BG$323,F$303))</f>
        <v/>
      </c>
      <c r="G290" s="72" t="str">
        <f ca="1">IF(C290/ROUND(C290,0)=1,VLOOKUP($A290,Mitglieder!$D$24:$BA$323,G$303),"")</f>
        <v/>
      </c>
      <c r="H290" s="42" t="str">
        <f ca="1">IF($G290="","",VLOOKUP($A290,Mitglieder!$D$24:$BG$323,H$303))</f>
        <v/>
      </c>
      <c r="I290" s="54" t="str">
        <f ca="1">IF(OR(VLOOKUP($A290,Mitglieder!$D$24:$BG$323,I$303)="",$G290=""),"",VLOOKUP($A290,Mitglieder!$D$24:$BG$323,I$303))</f>
        <v/>
      </c>
      <c r="J290" s="42" t="str">
        <f ca="1">IF($G290="","",VLOOKUP($A290,Mitglieder!$D$24:$BG$323,J$303))</f>
        <v/>
      </c>
      <c r="K290" s="54" t="str">
        <f ca="1">IF(OR(VLOOKUP($A290,Mitglieder!$D$24:$BG$323,K$303)="",$G290=""),"",VLOOKUP($A290,Mitglieder!$D$24:$BG$323,K$303))</f>
        <v/>
      </c>
      <c r="L290" s="42" t="str">
        <f ca="1">IF($G290="","",VLOOKUP($A290,Mitglieder!$D$24:$BG$323,L$303))</f>
        <v/>
      </c>
      <c r="M290" s="42" t="str">
        <f ca="1">IF($G290="","",VLOOKUP($A290,Mitglieder!$D$24:$BG$323,M$303))</f>
        <v/>
      </c>
      <c r="N290" s="42" t="str">
        <f ca="1">IF($G290="","",VLOOKUP($A290,Mitglieder!$D$24:$BG$323,N$303))</f>
        <v/>
      </c>
      <c r="O290" s="42" t="str">
        <f ca="1">IF($G290="","",VLOOKUP($A290,Mitglieder!$D$24:$BG$323,O$303))</f>
        <v/>
      </c>
      <c r="P290" s="42" t="str">
        <f ca="1">IF($G290="","",VLOOKUP($A290,Mitglieder!$D$24:$BG$323,P$303))</f>
        <v/>
      </c>
      <c r="Q290" s="42" t="str">
        <f ca="1">IF($G290="","",VLOOKUP($A290,Mitglieder!$D$24:$BG$323,Q$303))</f>
        <v/>
      </c>
      <c r="R290" s="54" t="str">
        <f ca="1">IF(OR(VLOOKUP($A290,Mitglieder!$D$24:$BG$323,R$303)="",$G290=""),"",VLOOKUP($A290,Mitglieder!$D$24:$BG$323,R$303))</f>
        <v/>
      </c>
      <c r="S290" s="43" t="str">
        <f ca="1">IF($G290="","",TEXT(VLOOKUP($A290,Mitglieder!$D$24:$BG$323,S$303),"TT.MM.JJJJ"))</f>
        <v/>
      </c>
      <c r="T290" s="43" t="str">
        <f ca="1">IF($G290="","",TEXT(VLOOKUP($A290,Mitglieder!$D$24:$BG$323,T$303),"TT.MM.JJJJ"))</f>
        <v/>
      </c>
      <c r="U290" s="43" t="str">
        <f ca="1">IF($G290="","",TEXT(VLOOKUP($A290,Mitglieder!$D$24:$BG$323,U$303),"TT.MM.JJJJ"))</f>
        <v/>
      </c>
      <c r="V290" s="54" t="str">
        <f ca="1">IF(OR(VLOOKUP($A290,Mitglieder!$D$24:$BG$323,V$303)="",$G290=""),"",VLOOKUP($A290,Mitglieder!$D$24:$BG$323,V$303))</f>
        <v/>
      </c>
      <c r="W290" s="54" t="str">
        <f ca="1">IF(OR(VLOOKUP($A290,Mitglieder!$D$24:$BG$323,W$303)="",$G290=""),"",VLOOKUP($A290,Mitglieder!$D$24:$BG$323,W$303))</f>
        <v/>
      </c>
      <c r="X290" s="54" t="str">
        <f ca="1">IF(OR(VLOOKUP($A290,Mitglieder!$D$24:$BG$323,X$303)="",$G290=""),"",VLOOKUP($A290,Mitglieder!$D$24:$BG$323,X$303))</f>
        <v/>
      </c>
      <c r="Y290" s="54" t="str">
        <f ca="1">IF(OR(VLOOKUP($A290,Mitglieder!$D$24:$BG$323,Y$303)="",$G290=""),"",VLOOKUP($A290,Mitglieder!$D$24:$BG$323,Y$303))</f>
        <v/>
      </c>
      <c r="Z290" s="54" t="str">
        <f ca="1">IF(OR(VLOOKUP($A290,Mitglieder!$D$24:$BG$323,Z$303)="",$G290=""),"",VLOOKUP($A290,Mitglieder!$D$24:$BG$323,Z$303))</f>
        <v/>
      </c>
      <c r="AA290" s="54" t="str">
        <f ca="1">IF(OR(VLOOKUP($A290,Mitglieder!$D$24:$BG$323,AA$303)="",$G290=""),"",VLOOKUP($A290,Mitglieder!$D$24:$BG$323,AA$303))</f>
        <v/>
      </c>
      <c r="AB290" s="54" t="str">
        <f ca="1">IF(OR(VLOOKUP($A290,Mitglieder!$D$24:$BG$323,AB$303)="",$G290=""),"",VLOOKUP($A290,Mitglieder!$D$24:$BG$323,AB$303))</f>
        <v/>
      </c>
      <c r="AC290" s="54" t="str">
        <f ca="1">IF(OR(VLOOKUP($A290,Mitglieder!$D$24:$BG$323,AC$303)="",$G290=""),"",VLOOKUP($A290,Mitglieder!$D$24:$BG$323,AC$303))</f>
        <v/>
      </c>
      <c r="AD290" s="54" t="str">
        <f ca="1">IF(OR(VLOOKUP($A290,Mitglieder!$D$24:$BG$323,AD$303)="",$G290=""),"",VLOOKUP($A290,Mitglieder!$D$24:$BG$323,AD$303))</f>
        <v/>
      </c>
      <c r="AE290" s="54" t="str">
        <f ca="1">IF(OR(VLOOKUP($A290,Mitglieder!$D$24:$BG$323,AE$303)="",$G290=""),"",VLOOKUP($A290,Mitglieder!$D$24:$BG$323,AE$303))</f>
        <v/>
      </c>
      <c r="AF290" s="54" t="str">
        <f ca="1">IF(OR(VLOOKUP($A290,Mitglieder!$D$24:$BG$323,AF$303)="",$G290=""),"",VLOOKUP($A290,Mitglieder!$D$24:$BG$323,AF$303))</f>
        <v/>
      </c>
      <c r="AG290" s="54" t="str">
        <f ca="1">IF(OR(VLOOKUP($A290,Mitglieder!$D$24:$BG$323,AG$303)="",$G290=""),"",VLOOKUP($A290,Mitglieder!$D$24:$BG$323,AG$303))</f>
        <v/>
      </c>
      <c r="AH290" s="54" t="str">
        <f ca="1">IF(OR(VLOOKUP($A290,Mitglieder!$D$24:$BG$323,AH$303)="",$G290=""),"",VLOOKUP($A290,Mitglieder!$D$24:$BG$323,AH$303))</f>
        <v/>
      </c>
      <c r="AI290" s="54" t="str">
        <f ca="1">IF(OR(VLOOKUP($A290,Mitglieder!$D$24:$BG$323,AI$303)="",$G290=""),"",VLOOKUP($A290,Mitglieder!$D$24:$BG$323,AI$303))</f>
        <v/>
      </c>
      <c r="AJ290" s="54" t="str">
        <f ca="1">IF(OR(VLOOKUP($A290,Mitglieder!$D$24:$BG$323,AJ$303)="",$G290=""),"",VLOOKUP($A290,Mitglieder!$D$24:$BG$323,AJ$303))</f>
        <v/>
      </c>
      <c r="AK290" s="54" t="str">
        <f ca="1">IF(OR(VLOOKUP($A290,Mitglieder!$D$24:$BG$323,AK$303)="",$G290=""),"",VLOOKUP($A290,Mitglieder!$D$24:$BG$323,AK$303))</f>
        <v/>
      </c>
      <c r="AL290" s="54" t="str">
        <f ca="1">IF(OR(VLOOKUP($A290,Mitglieder!$D$24:$BG$323,AL$303)="",$G290=""),"",VLOOKUP($A290,Mitglieder!$D$24:$BG$323,AL$303))</f>
        <v/>
      </c>
      <c r="AM290" s="42" t="str">
        <f ca="1">IF($G290="","",VLOOKUP($A290,Mitglieder!$D$24:$BG$323,AM$303))</f>
        <v/>
      </c>
      <c r="AN290" s="54" t="str">
        <f ca="1">IF(OR(VLOOKUP($A290,Mitglieder!$D$24:$BG$323,AN$303)="",$G290=""),"",VLOOKUP($A290,Mitglieder!$D$24:$BG$323,AN$303))</f>
        <v/>
      </c>
      <c r="AO290" s="43" t="str">
        <f ca="1">IF($G290="","",TEXT(VLOOKUP($A290,Mitglieder!$D$24:$BG$323,AO$303),"TT.MM.JJJJ"))</f>
        <v/>
      </c>
      <c r="AP290" s="42" t="str">
        <f ca="1">IF($G290="","",VLOOKUP($A290,Mitglieder!$D$24:$BG$323,AP$303))</f>
        <v/>
      </c>
      <c r="AQ290" s="45" t="str">
        <f ca="1">IF($G290="","",TEXT(VLOOKUP($A290,Mitglieder!$D$24:$BG$323,AQ$303),"0.00"))</f>
        <v/>
      </c>
      <c r="AR290" s="54" t="str">
        <f ca="1">IF(OR(VLOOKUP($A290,Mitglieder!$D$24:$BG$323,AR$303)="",$G290=""),"",VLOOKUP($A290,Mitglieder!$D$24:$BG$323,AR$303))</f>
        <v/>
      </c>
      <c r="AS290" s="45" t="str">
        <f ca="1">IF($G290="","",TEXT(VLOOKUP($A290,Mitglieder!$D$24:$BG$323,AS$303),"0.00"))</f>
        <v/>
      </c>
      <c r="AT290" s="54" t="str">
        <f ca="1">IF(OR(VLOOKUP($A290,Mitglieder!$D$24:$BG$323,AT$303)="",$G290=""),"",VLOOKUP($A290,Mitglieder!$D$24:$BG$323,AT$303))</f>
        <v/>
      </c>
      <c r="AU290" s="45" t="str">
        <f ca="1">IF($G290="","",TEXT(VLOOKUP($A290,Mitglieder!$D$24:$BG$323,AU$303),"0.00"))</f>
        <v/>
      </c>
      <c r="AV290" s="45" t="str">
        <f ca="1">IF($G290="","",TEXT(VLOOKUP($A290,Mitglieder!$D$24:$BG$323,AV$303),"0.00"))</f>
        <v/>
      </c>
      <c r="AW290" s="42" t="str">
        <f ca="1">IF($G290="","",VLOOKUP($A290,Mitglieder!$D$24:$BG$323,AW$303))</f>
        <v/>
      </c>
      <c r="AX290" s="54" t="str">
        <f ca="1">IF(OR(VLOOKUP($A290,Mitglieder!$D$24:$BG$323,AX$303)="",$G290=""),"",VLOOKUP($A290,Mitglieder!$D$24:$BG$323,AX$303))</f>
        <v/>
      </c>
      <c r="AY290" s="75" t="str">
        <f t="shared" ca="1" si="8"/>
        <v/>
      </c>
      <c r="AZ290" s="43" t="str">
        <f ca="1">IF($G290="","",TEXT(VLOOKUP($A290,Mitglieder!$C$24:$BG$323,AZ$303),"TT.MM.JJJJ"))</f>
        <v/>
      </c>
      <c r="BA290" s="43" t="str">
        <f ca="1">IF($G290="","",TEXT(VLOOKUP($A290,Mitglieder!$C$24:$BG$323,BA$303),"TT.MM.JJJJ"))</f>
        <v/>
      </c>
      <c r="BB290" s="43" t="str">
        <f ca="1">IF($G290="","",TEXT(VLOOKUP($A290,Mitglieder!$C$24:$BG$323,BB$303),"TT.MM.JJJJ"))</f>
        <v/>
      </c>
      <c r="BC290" s="43" t="str">
        <f ca="1">IF($G290="","",TEXT(VLOOKUP($A290,Mitglieder!$C$24:$BG$323,BC$303),"TT.MM.JJJJ"))</f>
        <v/>
      </c>
      <c r="BD290" s="75" t="str">
        <f t="shared" ca="1" si="9"/>
        <v/>
      </c>
      <c r="BE290" s="42" t="str">
        <f ca="1">IF($G290="","",VLOOKUP($A290,Mitglieder!$D$24:$BG$323,BE$303))</f>
        <v/>
      </c>
      <c r="BF290" s="42" t="str">
        <f ca="1">IF($G290="","",VLOOKUP($A290,Mitglieder!$D$24:$BG$323,BF$303))</f>
        <v/>
      </c>
      <c r="BH290" s="75" t="str">
        <f ca="1">IF(G290="","",AY290+'Details Verein'!$D$25)</f>
        <v/>
      </c>
    </row>
    <row r="291" spans="1:75" x14ac:dyDescent="0.35">
      <c r="A291" s="42">
        <v>291</v>
      </c>
      <c r="B291" s="42"/>
      <c r="C291" s="42">
        <f ca="1">VLOOKUP($A291,Mitglieder!$D$24:$BA$323,C$303)</f>
        <v>1.0299999999999967</v>
      </c>
      <c r="D291" s="42"/>
      <c r="E291" s="42" t="str">
        <f ca="1">IF($G291="","",VLOOKUP($A291,Mitglieder!$D$24:$BG$323,E$303))</f>
        <v/>
      </c>
      <c r="F291" s="54" t="str">
        <f ca="1">IF(OR(VLOOKUP($A291,Mitglieder!$D$24:$BG$323,F$303)="",$G291=""),"",VLOOKUP($A291,Mitglieder!$D$24:$BG$323,F$303))</f>
        <v/>
      </c>
      <c r="G291" s="72" t="str">
        <f ca="1">IF(C291/ROUND(C291,0)=1,VLOOKUP($A291,Mitglieder!$D$24:$BA$323,G$303),"")</f>
        <v/>
      </c>
      <c r="H291" s="42" t="str">
        <f ca="1">IF($G291="","",VLOOKUP($A291,Mitglieder!$D$24:$BG$323,H$303))</f>
        <v/>
      </c>
      <c r="I291" s="54" t="str">
        <f ca="1">IF(OR(VLOOKUP($A291,Mitglieder!$D$24:$BG$323,I$303)="",$G291=""),"",VLOOKUP($A291,Mitglieder!$D$24:$BG$323,I$303))</f>
        <v/>
      </c>
      <c r="J291" s="42" t="str">
        <f ca="1">IF($G291="","",VLOOKUP($A291,Mitglieder!$D$24:$BG$323,J$303))</f>
        <v/>
      </c>
      <c r="K291" s="54" t="str">
        <f ca="1">IF(OR(VLOOKUP($A291,Mitglieder!$D$24:$BG$323,K$303)="",$G291=""),"",VLOOKUP($A291,Mitglieder!$D$24:$BG$323,K$303))</f>
        <v/>
      </c>
      <c r="L291" s="42" t="str">
        <f ca="1">IF($G291="","",VLOOKUP($A291,Mitglieder!$D$24:$BG$323,L$303))</f>
        <v/>
      </c>
      <c r="M291" s="42" t="str">
        <f ca="1">IF($G291="","",VLOOKUP($A291,Mitglieder!$D$24:$BG$323,M$303))</f>
        <v/>
      </c>
      <c r="N291" s="42" t="str">
        <f ca="1">IF($G291="","",VLOOKUP($A291,Mitglieder!$D$24:$BG$323,N$303))</f>
        <v/>
      </c>
      <c r="O291" s="42" t="str">
        <f ca="1">IF($G291="","",VLOOKUP($A291,Mitglieder!$D$24:$BG$323,O$303))</f>
        <v/>
      </c>
      <c r="P291" s="42" t="str">
        <f ca="1">IF($G291="","",VLOOKUP($A291,Mitglieder!$D$24:$BG$323,P$303))</f>
        <v/>
      </c>
      <c r="Q291" s="42" t="str">
        <f ca="1">IF($G291="","",VLOOKUP($A291,Mitglieder!$D$24:$BG$323,Q$303))</f>
        <v/>
      </c>
      <c r="R291" s="54" t="str">
        <f ca="1">IF(OR(VLOOKUP($A291,Mitglieder!$D$24:$BG$323,R$303)="",$G291=""),"",VLOOKUP($A291,Mitglieder!$D$24:$BG$323,R$303))</f>
        <v/>
      </c>
      <c r="S291" s="43" t="str">
        <f ca="1">IF($G291="","",TEXT(VLOOKUP($A291,Mitglieder!$D$24:$BG$323,S$303),"TT.MM.JJJJ"))</f>
        <v/>
      </c>
      <c r="T291" s="43" t="str">
        <f ca="1">IF($G291="","",TEXT(VLOOKUP($A291,Mitglieder!$D$24:$BG$323,T$303),"TT.MM.JJJJ"))</f>
        <v/>
      </c>
      <c r="U291" s="43" t="str">
        <f ca="1">IF($G291="","",TEXT(VLOOKUP($A291,Mitglieder!$D$24:$BG$323,U$303),"TT.MM.JJJJ"))</f>
        <v/>
      </c>
      <c r="V291" s="54" t="str">
        <f ca="1">IF(OR(VLOOKUP($A291,Mitglieder!$D$24:$BG$323,V$303)="",$G291=""),"",VLOOKUP($A291,Mitglieder!$D$24:$BG$323,V$303))</f>
        <v/>
      </c>
      <c r="W291" s="54" t="str">
        <f ca="1">IF(OR(VLOOKUP($A291,Mitglieder!$D$24:$BG$323,W$303)="",$G291=""),"",VLOOKUP($A291,Mitglieder!$D$24:$BG$323,W$303))</f>
        <v/>
      </c>
      <c r="X291" s="54" t="str">
        <f ca="1">IF(OR(VLOOKUP($A291,Mitglieder!$D$24:$BG$323,X$303)="",$G291=""),"",VLOOKUP($A291,Mitglieder!$D$24:$BG$323,X$303))</f>
        <v/>
      </c>
      <c r="Y291" s="54" t="str">
        <f ca="1">IF(OR(VLOOKUP($A291,Mitglieder!$D$24:$BG$323,Y$303)="",$G291=""),"",VLOOKUP($A291,Mitglieder!$D$24:$BG$323,Y$303))</f>
        <v/>
      </c>
      <c r="Z291" s="54" t="str">
        <f ca="1">IF(OR(VLOOKUP($A291,Mitglieder!$D$24:$BG$323,Z$303)="",$G291=""),"",VLOOKUP($A291,Mitglieder!$D$24:$BG$323,Z$303))</f>
        <v/>
      </c>
      <c r="AA291" s="54" t="str">
        <f ca="1">IF(OR(VLOOKUP($A291,Mitglieder!$D$24:$BG$323,AA$303)="",$G291=""),"",VLOOKUP($A291,Mitglieder!$D$24:$BG$323,AA$303))</f>
        <v/>
      </c>
      <c r="AB291" s="54" t="str">
        <f ca="1">IF(OR(VLOOKUP($A291,Mitglieder!$D$24:$BG$323,AB$303)="",$G291=""),"",VLOOKUP($A291,Mitglieder!$D$24:$BG$323,AB$303))</f>
        <v/>
      </c>
      <c r="AC291" s="54" t="str">
        <f ca="1">IF(OR(VLOOKUP($A291,Mitglieder!$D$24:$BG$323,AC$303)="",$G291=""),"",VLOOKUP($A291,Mitglieder!$D$24:$BG$323,AC$303))</f>
        <v/>
      </c>
      <c r="AD291" s="54" t="str">
        <f ca="1">IF(OR(VLOOKUP($A291,Mitglieder!$D$24:$BG$323,AD$303)="",$G291=""),"",VLOOKUP($A291,Mitglieder!$D$24:$BG$323,AD$303))</f>
        <v/>
      </c>
      <c r="AE291" s="54" t="str">
        <f ca="1">IF(OR(VLOOKUP($A291,Mitglieder!$D$24:$BG$323,AE$303)="",$G291=""),"",VLOOKUP($A291,Mitglieder!$D$24:$BG$323,AE$303))</f>
        <v/>
      </c>
      <c r="AF291" s="54" t="str">
        <f ca="1">IF(OR(VLOOKUP($A291,Mitglieder!$D$24:$BG$323,AF$303)="",$G291=""),"",VLOOKUP($A291,Mitglieder!$D$24:$BG$323,AF$303))</f>
        <v/>
      </c>
      <c r="AG291" s="54" t="str">
        <f ca="1">IF(OR(VLOOKUP($A291,Mitglieder!$D$24:$BG$323,AG$303)="",$G291=""),"",VLOOKUP($A291,Mitglieder!$D$24:$BG$323,AG$303))</f>
        <v/>
      </c>
      <c r="AH291" s="54" t="str">
        <f ca="1">IF(OR(VLOOKUP($A291,Mitglieder!$D$24:$BG$323,AH$303)="",$G291=""),"",VLOOKUP($A291,Mitglieder!$D$24:$BG$323,AH$303))</f>
        <v/>
      </c>
      <c r="AI291" s="54" t="str">
        <f ca="1">IF(OR(VLOOKUP($A291,Mitglieder!$D$24:$BG$323,AI$303)="",$G291=""),"",VLOOKUP($A291,Mitglieder!$D$24:$BG$323,AI$303))</f>
        <v/>
      </c>
      <c r="AJ291" s="54" t="str">
        <f ca="1">IF(OR(VLOOKUP($A291,Mitglieder!$D$24:$BG$323,AJ$303)="",$G291=""),"",VLOOKUP($A291,Mitglieder!$D$24:$BG$323,AJ$303))</f>
        <v/>
      </c>
      <c r="AK291" s="54" t="str">
        <f ca="1">IF(OR(VLOOKUP($A291,Mitglieder!$D$24:$BG$323,AK$303)="",$G291=""),"",VLOOKUP($A291,Mitglieder!$D$24:$BG$323,AK$303))</f>
        <v/>
      </c>
      <c r="AL291" s="54" t="str">
        <f ca="1">IF(OR(VLOOKUP($A291,Mitglieder!$D$24:$BG$323,AL$303)="",$G291=""),"",VLOOKUP($A291,Mitglieder!$D$24:$BG$323,AL$303))</f>
        <v/>
      </c>
      <c r="AM291" s="42" t="str">
        <f ca="1">IF($G291="","",VLOOKUP($A291,Mitglieder!$D$24:$BG$323,AM$303))</f>
        <v/>
      </c>
      <c r="AN291" s="54" t="str">
        <f ca="1">IF(OR(VLOOKUP($A291,Mitglieder!$D$24:$BG$323,AN$303)="",$G291=""),"",VLOOKUP($A291,Mitglieder!$D$24:$BG$323,AN$303))</f>
        <v/>
      </c>
      <c r="AO291" s="43" t="str">
        <f ca="1">IF($G291="","",TEXT(VLOOKUP($A291,Mitglieder!$D$24:$BG$323,AO$303),"TT.MM.JJJJ"))</f>
        <v/>
      </c>
      <c r="AP291" s="42" t="str">
        <f ca="1">IF($G291="","",VLOOKUP($A291,Mitglieder!$D$24:$BG$323,AP$303))</f>
        <v/>
      </c>
      <c r="AQ291" s="45" t="str">
        <f ca="1">IF($G291="","",TEXT(VLOOKUP($A291,Mitglieder!$D$24:$BG$323,AQ$303),"0.00"))</f>
        <v/>
      </c>
      <c r="AR291" s="54" t="str">
        <f ca="1">IF(OR(VLOOKUP($A291,Mitglieder!$D$24:$BG$323,AR$303)="",$G291=""),"",VLOOKUP($A291,Mitglieder!$D$24:$BG$323,AR$303))</f>
        <v/>
      </c>
      <c r="AS291" s="45" t="str">
        <f ca="1">IF($G291="","",TEXT(VLOOKUP($A291,Mitglieder!$D$24:$BG$323,AS$303),"0.00"))</f>
        <v/>
      </c>
      <c r="AT291" s="54" t="str">
        <f ca="1">IF(OR(VLOOKUP($A291,Mitglieder!$D$24:$BG$323,AT$303)="",$G291=""),"",VLOOKUP($A291,Mitglieder!$D$24:$BG$323,AT$303))</f>
        <v/>
      </c>
      <c r="AU291" s="45" t="str">
        <f ca="1">IF($G291="","",TEXT(VLOOKUP($A291,Mitglieder!$D$24:$BG$323,AU$303),"0.00"))</f>
        <v/>
      </c>
      <c r="AV291" s="45" t="str">
        <f ca="1">IF($G291="","",TEXT(VLOOKUP($A291,Mitglieder!$D$24:$BG$323,AV$303),"0.00"))</f>
        <v/>
      </c>
      <c r="AW291" s="42" t="str">
        <f ca="1">IF($G291="","",VLOOKUP($A291,Mitglieder!$D$24:$BG$323,AW$303))</f>
        <v/>
      </c>
      <c r="AX291" s="54" t="str">
        <f ca="1">IF(OR(VLOOKUP($A291,Mitglieder!$D$24:$BG$323,AX$303)="",$G291=""),"",VLOOKUP($A291,Mitglieder!$D$24:$BG$323,AX$303))</f>
        <v/>
      </c>
      <c r="AY291" s="75" t="str">
        <f t="shared" ca="1" si="8"/>
        <v/>
      </c>
      <c r="AZ291" s="43" t="str">
        <f ca="1">IF($G291="","",TEXT(VLOOKUP($A291,Mitglieder!$C$24:$BG$323,AZ$303),"TT.MM.JJJJ"))</f>
        <v/>
      </c>
      <c r="BA291" s="43" t="str">
        <f ca="1">IF($G291="","",TEXT(VLOOKUP($A291,Mitglieder!$C$24:$BG$323,BA$303),"TT.MM.JJJJ"))</f>
        <v/>
      </c>
      <c r="BB291" s="43" t="str">
        <f ca="1">IF($G291="","",TEXT(VLOOKUP($A291,Mitglieder!$C$24:$BG$323,BB$303),"TT.MM.JJJJ"))</f>
        <v/>
      </c>
      <c r="BC291" s="43" t="str">
        <f ca="1">IF($G291="","",TEXT(VLOOKUP($A291,Mitglieder!$C$24:$BG$323,BC$303),"TT.MM.JJJJ"))</f>
        <v/>
      </c>
      <c r="BD291" s="75" t="str">
        <f t="shared" ca="1" si="9"/>
        <v/>
      </c>
      <c r="BE291" s="42" t="str">
        <f ca="1">IF($G291="","",VLOOKUP($A291,Mitglieder!$D$24:$BG$323,BE$303))</f>
        <v/>
      </c>
      <c r="BF291" s="42" t="str">
        <f ca="1">IF($G291="","",VLOOKUP($A291,Mitglieder!$D$24:$BG$323,BF$303))</f>
        <v/>
      </c>
      <c r="BH291" s="75" t="str">
        <f ca="1">IF(G291="","",AY291+'Details Verein'!$D$25)</f>
        <v/>
      </c>
    </row>
    <row r="292" spans="1:75" x14ac:dyDescent="0.35">
      <c r="A292" s="42">
        <v>292</v>
      </c>
      <c r="B292" s="42"/>
      <c r="C292" s="42">
        <f ca="1">VLOOKUP($A292,Mitglieder!$D$24:$BA$323,C$303)</f>
        <v>1.0299999999999967</v>
      </c>
      <c r="D292" s="42"/>
      <c r="E292" s="42" t="str">
        <f ca="1">IF($G292="","",VLOOKUP($A292,Mitglieder!$D$24:$BG$323,E$303))</f>
        <v/>
      </c>
      <c r="F292" s="54" t="str">
        <f ca="1">IF(OR(VLOOKUP($A292,Mitglieder!$D$24:$BG$323,F$303)="",$G292=""),"",VLOOKUP($A292,Mitglieder!$D$24:$BG$323,F$303))</f>
        <v/>
      </c>
      <c r="G292" s="72" t="str">
        <f ca="1">IF(C292/ROUND(C292,0)=1,VLOOKUP($A292,Mitglieder!$D$24:$BA$323,G$303),"")</f>
        <v/>
      </c>
      <c r="H292" s="42" t="str">
        <f ca="1">IF($G292="","",VLOOKUP($A292,Mitglieder!$D$24:$BG$323,H$303))</f>
        <v/>
      </c>
      <c r="I292" s="54" t="str">
        <f ca="1">IF(OR(VLOOKUP($A292,Mitglieder!$D$24:$BG$323,I$303)="",$G292=""),"",VLOOKUP($A292,Mitglieder!$D$24:$BG$323,I$303))</f>
        <v/>
      </c>
      <c r="J292" s="42" t="str">
        <f ca="1">IF($G292="","",VLOOKUP($A292,Mitglieder!$D$24:$BG$323,J$303))</f>
        <v/>
      </c>
      <c r="K292" s="54" t="str">
        <f ca="1">IF(OR(VLOOKUP($A292,Mitglieder!$D$24:$BG$323,K$303)="",$G292=""),"",VLOOKUP($A292,Mitglieder!$D$24:$BG$323,K$303))</f>
        <v/>
      </c>
      <c r="L292" s="42" t="str">
        <f ca="1">IF($G292="","",VLOOKUP($A292,Mitglieder!$D$24:$BG$323,L$303))</f>
        <v/>
      </c>
      <c r="M292" s="42" t="str">
        <f ca="1">IF($G292="","",VLOOKUP($A292,Mitglieder!$D$24:$BG$323,M$303))</f>
        <v/>
      </c>
      <c r="N292" s="42" t="str">
        <f ca="1">IF($G292="","",VLOOKUP($A292,Mitglieder!$D$24:$BG$323,N$303))</f>
        <v/>
      </c>
      <c r="O292" s="42" t="str">
        <f ca="1">IF($G292="","",VLOOKUP($A292,Mitglieder!$D$24:$BG$323,O$303))</f>
        <v/>
      </c>
      <c r="P292" s="42" t="str">
        <f ca="1">IF($G292="","",VLOOKUP($A292,Mitglieder!$D$24:$BG$323,P$303))</f>
        <v/>
      </c>
      <c r="Q292" s="42" t="str">
        <f ca="1">IF($G292="","",VLOOKUP($A292,Mitglieder!$D$24:$BG$323,Q$303))</f>
        <v/>
      </c>
      <c r="R292" s="54" t="str">
        <f ca="1">IF(OR(VLOOKUP($A292,Mitglieder!$D$24:$BG$323,R$303)="",$G292=""),"",VLOOKUP($A292,Mitglieder!$D$24:$BG$323,R$303))</f>
        <v/>
      </c>
      <c r="S292" s="43" t="str">
        <f ca="1">IF($G292="","",TEXT(VLOOKUP($A292,Mitglieder!$D$24:$BG$323,S$303),"TT.MM.JJJJ"))</f>
        <v/>
      </c>
      <c r="T292" s="43" t="str">
        <f ca="1">IF($G292="","",TEXT(VLOOKUP($A292,Mitglieder!$D$24:$BG$323,T$303),"TT.MM.JJJJ"))</f>
        <v/>
      </c>
      <c r="U292" s="43" t="str">
        <f ca="1">IF($G292="","",TEXT(VLOOKUP($A292,Mitglieder!$D$24:$BG$323,U$303),"TT.MM.JJJJ"))</f>
        <v/>
      </c>
      <c r="V292" s="54" t="str">
        <f ca="1">IF(OR(VLOOKUP($A292,Mitglieder!$D$24:$BG$323,V$303)="",$G292=""),"",VLOOKUP($A292,Mitglieder!$D$24:$BG$323,V$303))</f>
        <v/>
      </c>
      <c r="W292" s="54" t="str">
        <f ca="1">IF(OR(VLOOKUP($A292,Mitglieder!$D$24:$BG$323,W$303)="",$G292=""),"",VLOOKUP($A292,Mitglieder!$D$24:$BG$323,W$303))</f>
        <v/>
      </c>
      <c r="X292" s="54" t="str">
        <f ca="1">IF(OR(VLOOKUP($A292,Mitglieder!$D$24:$BG$323,X$303)="",$G292=""),"",VLOOKUP($A292,Mitglieder!$D$24:$BG$323,X$303))</f>
        <v/>
      </c>
      <c r="Y292" s="54" t="str">
        <f ca="1">IF(OR(VLOOKUP($A292,Mitglieder!$D$24:$BG$323,Y$303)="",$G292=""),"",VLOOKUP($A292,Mitglieder!$D$24:$BG$323,Y$303))</f>
        <v/>
      </c>
      <c r="Z292" s="54" t="str">
        <f ca="1">IF(OR(VLOOKUP($A292,Mitglieder!$D$24:$BG$323,Z$303)="",$G292=""),"",VLOOKUP($A292,Mitglieder!$D$24:$BG$323,Z$303))</f>
        <v/>
      </c>
      <c r="AA292" s="54" t="str">
        <f ca="1">IF(OR(VLOOKUP($A292,Mitglieder!$D$24:$BG$323,AA$303)="",$G292=""),"",VLOOKUP($A292,Mitglieder!$D$24:$BG$323,AA$303))</f>
        <v/>
      </c>
      <c r="AB292" s="54" t="str">
        <f ca="1">IF(OR(VLOOKUP($A292,Mitglieder!$D$24:$BG$323,AB$303)="",$G292=""),"",VLOOKUP($A292,Mitglieder!$D$24:$BG$323,AB$303))</f>
        <v/>
      </c>
      <c r="AC292" s="54" t="str">
        <f ca="1">IF(OR(VLOOKUP($A292,Mitglieder!$D$24:$BG$323,AC$303)="",$G292=""),"",VLOOKUP($A292,Mitglieder!$D$24:$BG$323,AC$303))</f>
        <v/>
      </c>
      <c r="AD292" s="54" t="str">
        <f ca="1">IF(OR(VLOOKUP($A292,Mitglieder!$D$24:$BG$323,AD$303)="",$G292=""),"",VLOOKUP($A292,Mitglieder!$D$24:$BG$323,AD$303))</f>
        <v/>
      </c>
      <c r="AE292" s="54" t="str">
        <f ca="1">IF(OR(VLOOKUP($A292,Mitglieder!$D$24:$BG$323,AE$303)="",$G292=""),"",VLOOKUP($A292,Mitglieder!$D$24:$BG$323,AE$303))</f>
        <v/>
      </c>
      <c r="AF292" s="54" t="str">
        <f ca="1">IF(OR(VLOOKUP($A292,Mitglieder!$D$24:$BG$323,AF$303)="",$G292=""),"",VLOOKUP($A292,Mitglieder!$D$24:$BG$323,AF$303))</f>
        <v/>
      </c>
      <c r="AG292" s="54" t="str">
        <f ca="1">IF(OR(VLOOKUP($A292,Mitglieder!$D$24:$BG$323,AG$303)="",$G292=""),"",VLOOKUP($A292,Mitglieder!$D$24:$BG$323,AG$303))</f>
        <v/>
      </c>
      <c r="AH292" s="54" t="str">
        <f ca="1">IF(OR(VLOOKUP($A292,Mitglieder!$D$24:$BG$323,AH$303)="",$G292=""),"",VLOOKUP($A292,Mitglieder!$D$24:$BG$323,AH$303))</f>
        <v/>
      </c>
      <c r="AI292" s="54" t="str">
        <f ca="1">IF(OR(VLOOKUP($A292,Mitglieder!$D$24:$BG$323,AI$303)="",$G292=""),"",VLOOKUP($A292,Mitglieder!$D$24:$BG$323,AI$303))</f>
        <v/>
      </c>
      <c r="AJ292" s="54" t="str">
        <f ca="1">IF(OR(VLOOKUP($A292,Mitglieder!$D$24:$BG$323,AJ$303)="",$G292=""),"",VLOOKUP($A292,Mitglieder!$D$24:$BG$323,AJ$303))</f>
        <v/>
      </c>
      <c r="AK292" s="54" t="str">
        <f ca="1">IF(OR(VLOOKUP($A292,Mitglieder!$D$24:$BG$323,AK$303)="",$G292=""),"",VLOOKUP($A292,Mitglieder!$D$24:$BG$323,AK$303))</f>
        <v/>
      </c>
      <c r="AL292" s="54" t="str">
        <f ca="1">IF(OR(VLOOKUP($A292,Mitglieder!$D$24:$BG$323,AL$303)="",$G292=""),"",VLOOKUP($A292,Mitglieder!$D$24:$BG$323,AL$303))</f>
        <v/>
      </c>
      <c r="AM292" s="42" t="str">
        <f ca="1">IF($G292="","",VLOOKUP($A292,Mitglieder!$D$24:$BG$323,AM$303))</f>
        <v/>
      </c>
      <c r="AN292" s="54" t="str">
        <f ca="1">IF(OR(VLOOKUP($A292,Mitglieder!$D$24:$BG$323,AN$303)="",$G292=""),"",VLOOKUP($A292,Mitglieder!$D$24:$BG$323,AN$303))</f>
        <v/>
      </c>
      <c r="AO292" s="43" t="str">
        <f ca="1">IF($G292="","",TEXT(VLOOKUP($A292,Mitglieder!$D$24:$BG$323,AO$303),"TT.MM.JJJJ"))</f>
        <v/>
      </c>
      <c r="AP292" s="42" t="str">
        <f ca="1">IF($G292="","",VLOOKUP($A292,Mitglieder!$D$24:$BG$323,AP$303))</f>
        <v/>
      </c>
      <c r="AQ292" s="45" t="str">
        <f ca="1">IF($G292="","",TEXT(VLOOKUP($A292,Mitglieder!$D$24:$BG$323,AQ$303),"0.00"))</f>
        <v/>
      </c>
      <c r="AR292" s="54" t="str">
        <f ca="1">IF(OR(VLOOKUP($A292,Mitglieder!$D$24:$BG$323,AR$303)="",$G292=""),"",VLOOKUP($A292,Mitglieder!$D$24:$BG$323,AR$303))</f>
        <v/>
      </c>
      <c r="AS292" s="45" t="str">
        <f ca="1">IF($G292="","",TEXT(VLOOKUP($A292,Mitglieder!$D$24:$BG$323,AS$303),"0.00"))</f>
        <v/>
      </c>
      <c r="AT292" s="54" t="str">
        <f ca="1">IF(OR(VLOOKUP($A292,Mitglieder!$D$24:$BG$323,AT$303)="",$G292=""),"",VLOOKUP($A292,Mitglieder!$D$24:$BG$323,AT$303))</f>
        <v/>
      </c>
      <c r="AU292" s="45" t="str">
        <f ca="1">IF($G292="","",TEXT(VLOOKUP($A292,Mitglieder!$D$24:$BG$323,AU$303),"0.00"))</f>
        <v/>
      </c>
      <c r="AV292" s="45" t="str">
        <f ca="1">IF($G292="","",TEXT(VLOOKUP($A292,Mitglieder!$D$24:$BG$323,AV$303),"0.00"))</f>
        <v/>
      </c>
      <c r="AW292" s="42" t="str">
        <f ca="1">IF($G292="","",VLOOKUP($A292,Mitglieder!$D$24:$BG$323,AW$303))</f>
        <v/>
      </c>
      <c r="AX292" s="54" t="str">
        <f ca="1">IF(OR(VLOOKUP($A292,Mitglieder!$D$24:$BG$323,AX$303)="",$G292=""),"",VLOOKUP($A292,Mitglieder!$D$24:$BG$323,AX$303))</f>
        <v/>
      </c>
      <c r="AY292" s="75" t="str">
        <f t="shared" ca="1" si="8"/>
        <v/>
      </c>
      <c r="AZ292" s="43" t="str">
        <f ca="1">IF($G292="","",TEXT(VLOOKUP($A292,Mitglieder!$C$24:$BG$323,AZ$303),"TT.MM.JJJJ"))</f>
        <v/>
      </c>
      <c r="BA292" s="43" t="str">
        <f ca="1">IF($G292="","",TEXT(VLOOKUP($A292,Mitglieder!$C$24:$BG$323,BA$303),"TT.MM.JJJJ"))</f>
        <v/>
      </c>
      <c r="BB292" s="43" t="str">
        <f ca="1">IF($G292="","",TEXT(VLOOKUP($A292,Mitglieder!$C$24:$BG$323,BB$303),"TT.MM.JJJJ"))</f>
        <v/>
      </c>
      <c r="BC292" s="43" t="str">
        <f ca="1">IF($G292="","",TEXT(VLOOKUP($A292,Mitglieder!$C$24:$BG$323,BC$303),"TT.MM.JJJJ"))</f>
        <v/>
      </c>
      <c r="BD292" s="75" t="str">
        <f t="shared" ca="1" si="9"/>
        <v/>
      </c>
      <c r="BE292" s="42" t="str">
        <f ca="1">IF($G292="","",VLOOKUP($A292,Mitglieder!$D$24:$BG$323,BE$303))</f>
        <v/>
      </c>
      <c r="BF292" s="42" t="str">
        <f ca="1">IF($G292="","",VLOOKUP($A292,Mitglieder!$D$24:$BG$323,BF$303))</f>
        <v/>
      </c>
      <c r="BH292" s="75" t="str">
        <f ca="1">IF(G292="","",AY292+'Details Verein'!$D$25)</f>
        <v/>
      </c>
    </row>
    <row r="293" spans="1:75" x14ac:dyDescent="0.35">
      <c r="A293" s="42">
        <v>293</v>
      </c>
      <c r="B293" s="42"/>
      <c r="C293" s="42">
        <f ca="1">VLOOKUP($A293,Mitglieder!$D$24:$BA$323,C$303)</f>
        <v>1.0299999999999967</v>
      </c>
      <c r="D293" s="42"/>
      <c r="E293" s="42" t="str">
        <f ca="1">IF($G293="","",VLOOKUP($A293,Mitglieder!$D$24:$BG$323,E$303))</f>
        <v/>
      </c>
      <c r="F293" s="54" t="str">
        <f ca="1">IF(OR(VLOOKUP($A293,Mitglieder!$D$24:$BG$323,F$303)="",$G293=""),"",VLOOKUP($A293,Mitglieder!$D$24:$BG$323,F$303))</f>
        <v/>
      </c>
      <c r="G293" s="72" t="str">
        <f ca="1">IF(C293/ROUND(C293,0)=1,VLOOKUP($A293,Mitglieder!$D$24:$BA$323,G$303),"")</f>
        <v/>
      </c>
      <c r="H293" s="42" t="str">
        <f ca="1">IF($G293="","",VLOOKUP($A293,Mitglieder!$D$24:$BG$323,H$303))</f>
        <v/>
      </c>
      <c r="I293" s="54" t="str">
        <f ca="1">IF(OR(VLOOKUP($A293,Mitglieder!$D$24:$BG$323,I$303)="",$G293=""),"",VLOOKUP($A293,Mitglieder!$D$24:$BG$323,I$303))</f>
        <v/>
      </c>
      <c r="J293" s="42" t="str">
        <f ca="1">IF($G293="","",VLOOKUP($A293,Mitglieder!$D$24:$BG$323,J$303))</f>
        <v/>
      </c>
      <c r="K293" s="54" t="str">
        <f ca="1">IF(OR(VLOOKUP($A293,Mitglieder!$D$24:$BG$323,K$303)="",$G293=""),"",VLOOKUP($A293,Mitglieder!$D$24:$BG$323,K$303))</f>
        <v/>
      </c>
      <c r="L293" s="42" t="str">
        <f ca="1">IF($G293="","",VLOOKUP($A293,Mitglieder!$D$24:$BG$323,L$303))</f>
        <v/>
      </c>
      <c r="M293" s="42" t="str">
        <f ca="1">IF($G293="","",VLOOKUP($A293,Mitglieder!$D$24:$BG$323,M$303))</f>
        <v/>
      </c>
      <c r="N293" s="42" t="str">
        <f ca="1">IF($G293="","",VLOOKUP($A293,Mitglieder!$D$24:$BG$323,N$303))</f>
        <v/>
      </c>
      <c r="O293" s="42" t="str">
        <f ca="1">IF($G293="","",VLOOKUP($A293,Mitglieder!$D$24:$BG$323,O$303))</f>
        <v/>
      </c>
      <c r="P293" s="42" t="str">
        <f ca="1">IF($G293="","",VLOOKUP($A293,Mitglieder!$D$24:$BG$323,P$303))</f>
        <v/>
      </c>
      <c r="Q293" s="42" t="str">
        <f ca="1">IF($G293="","",VLOOKUP($A293,Mitglieder!$D$24:$BG$323,Q$303))</f>
        <v/>
      </c>
      <c r="R293" s="54" t="str">
        <f ca="1">IF(OR(VLOOKUP($A293,Mitglieder!$D$24:$BG$323,R$303)="",$G293=""),"",VLOOKUP($A293,Mitglieder!$D$24:$BG$323,R$303))</f>
        <v/>
      </c>
      <c r="S293" s="43" t="str">
        <f ca="1">IF($G293="","",TEXT(VLOOKUP($A293,Mitglieder!$D$24:$BG$323,S$303),"TT.MM.JJJJ"))</f>
        <v/>
      </c>
      <c r="T293" s="43" t="str">
        <f ca="1">IF($G293="","",TEXT(VLOOKUP($A293,Mitglieder!$D$24:$BG$323,T$303),"TT.MM.JJJJ"))</f>
        <v/>
      </c>
      <c r="U293" s="43" t="str">
        <f ca="1">IF($G293="","",TEXT(VLOOKUP($A293,Mitglieder!$D$24:$BG$323,U$303),"TT.MM.JJJJ"))</f>
        <v/>
      </c>
      <c r="V293" s="54" t="str">
        <f ca="1">IF(OR(VLOOKUP($A293,Mitglieder!$D$24:$BG$323,V$303)="",$G293=""),"",VLOOKUP($A293,Mitglieder!$D$24:$BG$323,V$303))</f>
        <v/>
      </c>
      <c r="W293" s="54" t="str">
        <f ca="1">IF(OR(VLOOKUP($A293,Mitglieder!$D$24:$BG$323,W$303)="",$G293=""),"",VLOOKUP($A293,Mitglieder!$D$24:$BG$323,W$303))</f>
        <v/>
      </c>
      <c r="X293" s="54" t="str">
        <f ca="1">IF(OR(VLOOKUP($A293,Mitglieder!$D$24:$BG$323,X$303)="",$G293=""),"",VLOOKUP($A293,Mitglieder!$D$24:$BG$323,X$303))</f>
        <v/>
      </c>
      <c r="Y293" s="54" t="str">
        <f ca="1">IF(OR(VLOOKUP($A293,Mitglieder!$D$24:$BG$323,Y$303)="",$G293=""),"",VLOOKUP($A293,Mitglieder!$D$24:$BG$323,Y$303))</f>
        <v/>
      </c>
      <c r="Z293" s="54" t="str">
        <f ca="1">IF(OR(VLOOKUP($A293,Mitglieder!$D$24:$BG$323,Z$303)="",$G293=""),"",VLOOKUP($A293,Mitglieder!$D$24:$BG$323,Z$303))</f>
        <v/>
      </c>
      <c r="AA293" s="54" t="str">
        <f ca="1">IF(OR(VLOOKUP($A293,Mitglieder!$D$24:$BG$323,AA$303)="",$G293=""),"",VLOOKUP($A293,Mitglieder!$D$24:$BG$323,AA$303))</f>
        <v/>
      </c>
      <c r="AB293" s="54" t="str">
        <f ca="1">IF(OR(VLOOKUP($A293,Mitglieder!$D$24:$BG$323,AB$303)="",$G293=""),"",VLOOKUP($A293,Mitglieder!$D$24:$BG$323,AB$303))</f>
        <v/>
      </c>
      <c r="AC293" s="54" t="str">
        <f ca="1">IF(OR(VLOOKUP($A293,Mitglieder!$D$24:$BG$323,AC$303)="",$G293=""),"",VLOOKUP($A293,Mitglieder!$D$24:$BG$323,AC$303))</f>
        <v/>
      </c>
      <c r="AD293" s="54" t="str">
        <f ca="1">IF(OR(VLOOKUP($A293,Mitglieder!$D$24:$BG$323,AD$303)="",$G293=""),"",VLOOKUP($A293,Mitglieder!$D$24:$BG$323,AD$303))</f>
        <v/>
      </c>
      <c r="AE293" s="54" t="str">
        <f ca="1">IF(OR(VLOOKUP($A293,Mitglieder!$D$24:$BG$323,AE$303)="",$G293=""),"",VLOOKUP($A293,Mitglieder!$D$24:$BG$323,AE$303))</f>
        <v/>
      </c>
      <c r="AF293" s="54" t="str">
        <f ca="1">IF(OR(VLOOKUP($A293,Mitglieder!$D$24:$BG$323,AF$303)="",$G293=""),"",VLOOKUP($A293,Mitglieder!$D$24:$BG$323,AF$303))</f>
        <v/>
      </c>
      <c r="AG293" s="54" t="str">
        <f ca="1">IF(OR(VLOOKUP($A293,Mitglieder!$D$24:$BG$323,AG$303)="",$G293=""),"",VLOOKUP($A293,Mitglieder!$D$24:$BG$323,AG$303))</f>
        <v/>
      </c>
      <c r="AH293" s="54" t="str">
        <f ca="1">IF(OR(VLOOKUP($A293,Mitglieder!$D$24:$BG$323,AH$303)="",$G293=""),"",VLOOKUP($A293,Mitglieder!$D$24:$BG$323,AH$303))</f>
        <v/>
      </c>
      <c r="AI293" s="54" t="str">
        <f ca="1">IF(OR(VLOOKUP($A293,Mitglieder!$D$24:$BG$323,AI$303)="",$G293=""),"",VLOOKUP($A293,Mitglieder!$D$24:$BG$323,AI$303))</f>
        <v/>
      </c>
      <c r="AJ293" s="54" t="str">
        <f ca="1">IF(OR(VLOOKUP($A293,Mitglieder!$D$24:$BG$323,AJ$303)="",$G293=""),"",VLOOKUP($A293,Mitglieder!$D$24:$BG$323,AJ$303))</f>
        <v/>
      </c>
      <c r="AK293" s="54" t="str">
        <f ca="1">IF(OR(VLOOKUP($A293,Mitglieder!$D$24:$BG$323,AK$303)="",$G293=""),"",VLOOKUP($A293,Mitglieder!$D$24:$BG$323,AK$303))</f>
        <v/>
      </c>
      <c r="AL293" s="54" t="str">
        <f ca="1">IF(OR(VLOOKUP($A293,Mitglieder!$D$24:$BG$323,AL$303)="",$G293=""),"",VLOOKUP($A293,Mitglieder!$D$24:$BG$323,AL$303))</f>
        <v/>
      </c>
      <c r="AM293" s="42" t="str">
        <f ca="1">IF($G293="","",VLOOKUP($A293,Mitglieder!$D$24:$BG$323,AM$303))</f>
        <v/>
      </c>
      <c r="AN293" s="54" t="str">
        <f ca="1">IF(OR(VLOOKUP($A293,Mitglieder!$D$24:$BG$323,AN$303)="",$G293=""),"",VLOOKUP($A293,Mitglieder!$D$24:$BG$323,AN$303))</f>
        <v/>
      </c>
      <c r="AO293" s="43" t="str">
        <f ca="1">IF($G293="","",TEXT(VLOOKUP($A293,Mitglieder!$D$24:$BG$323,AO$303),"TT.MM.JJJJ"))</f>
        <v/>
      </c>
      <c r="AP293" s="42" t="str">
        <f ca="1">IF($G293="","",VLOOKUP($A293,Mitglieder!$D$24:$BG$323,AP$303))</f>
        <v/>
      </c>
      <c r="AQ293" s="45" t="str">
        <f ca="1">IF($G293="","",TEXT(VLOOKUP($A293,Mitglieder!$D$24:$BG$323,AQ$303),"0.00"))</f>
        <v/>
      </c>
      <c r="AR293" s="54" t="str">
        <f ca="1">IF(OR(VLOOKUP($A293,Mitglieder!$D$24:$BG$323,AR$303)="",$G293=""),"",VLOOKUP($A293,Mitglieder!$D$24:$BG$323,AR$303))</f>
        <v/>
      </c>
      <c r="AS293" s="45" t="str">
        <f ca="1">IF($G293="","",TEXT(VLOOKUP($A293,Mitglieder!$D$24:$BG$323,AS$303),"0.00"))</f>
        <v/>
      </c>
      <c r="AT293" s="54" t="str">
        <f ca="1">IF(OR(VLOOKUP($A293,Mitglieder!$D$24:$BG$323,AT$303)="",$G293=""),"",VLOOKUP($A293,Mitglieder!$D$24:$BG$323,AT$303))</f>
        <v/>
      </c>
      <c r="AU293" s="45" t="str">
        <f ca="1">IF($G293="","",TEXT(VLOOKUP($A293,Mitglieder!$D$24:$BG$323,AU$303),"0.00"))</f>
        <v/>
      </c>
      <c r="AV293" s="45" t="str">
        <f ca="1">IF($G293="","",TEXT(VLOOKUP($A293,Mitglieder!$D$24:$BG$323,AV$303),"0.00"))</f>
        <v/>
      </c>
      <c r="AW293" s="42" t="str">
        <f ca="1">IF($G293="","",VLOOKUP($A293,Mitglieder!$D$24:$BG$323,AW$303))</f>
        <v/>
      </c>
      <c r="AX293" s="54" t="str">
        <f ca="1">IF(OR(VLOOKUP($A293,Mitglieder!$D$24:$BG$323,AX$303)="",$G293=""),"",VLOOKUP($A293,Mitglieder!$D$24:$BG$323,AX$303))</f>
        <v/>
      </c>
      <c r="AY293" s="75" t="str">
        <f t="shared" ca="1" si="8"/>
        <v/>
      </c>
      <c r="AZ293" s="43" t="str">
        <f ca="1">IF($G293="","",TEXT(VLOOKUP($A293,Mitglieder!$C$24:$BG$323,AZ$303),"TT.MM.JJJJ"))</f>
        <v/>
      </c>
      <c r="BA293" s="43" t="str">
        <f ca="1">IF($G293="","",TEXT(VLOOKUP($A293,Mitglieder!$C$24:$BG$323,BA$303),"TT.MM.JJJJ"))</f>
        <v/>
      </c>
      <c r="BB293" s="43" t="str">
        <f ca="1">IF($G293="","",TEXT(VLOOKUP($A293,Mitglieder!$C$24:$BG$323,BB$303),"TT.MM.JJJJ"))</f>
        <v/>
      </c>
      <c r="BC293" s="43" t="str">
        <f ca="1">IF($G293="","",TEXT(VLOOKUP($A293,Mitglieder!$C$24:$BG$323,BC$303),"TT.MM.JJJJ"))</f>
        <v/>
      </c>
      <c r="BD293" s="75" t="str">
        <f t="shared" ca="1" si="9"/>
        <v/>
      </c>
      <c r="BE293" s="42" t="str">
        <f ca="1">IF($G293="","",VLOOKUP($A293,Mitglieder!$D$24:$BG$323,BE$303))</f>
        <v/>
      </c>
      <c r="BF293" s="42" t="str">
        <f ca="1">IF($G293="","",VLOOKUP($A293,Mitglieder!$D$24:$BG$323,BF$303))</f>
        <v/>
      </c>
      <c r="BH293" s="75" t="str">
        <f ca="1">IF(G293="","",AY293+'Details Verein'!$D$25)</f>
        <v/>
      </c>
    </row>
    <row r="294" spans="1:75" x14ac:dyDescent="0.35">
      <c r="A294" s="42">
        <v>294</v>
      </c>
      <c r="B294" s="42"/>
      <c r="C294" s="42">
        <f ca="1">VLOOKUP($A294,Mitglieder!$D$24:$BA$323,C$303)</f>
        <v>1.0299999999999967</v>
      </c>
      <c r="D294" s="42"/>
      <c r="E294" s="42" t="str">
        <f ca="1">IF($G294="","",VLOOKUP($A294,Mitglieder!$D$24:$BG$323,E$303))</f>
        <v/>
      </c>
      <c r="F294" s="54" t="str">
        <f ca="1">IF(OR(VLOOKUP($A294,Mitglieder!$D$24:$BG$323,F$303)="",$G294=""),"",VLOOKUP($A294,Mitglieder!$D$24:$BG$323,F$303))</f>
        <v/>
      </c>
      <c r="G294" s="72" t="str">
        <f ca="1">IF(C294/ROUND(C294,0)=1,VLOOKUP($A294,Mitglieder!$D$24:$BA$323,G$303),"")</f>
        <v/>
      </c>
      <c r="H294" s="42" t="str">
        <f ca="1">IF($G294="","",VLOOKUP($A294,Mitglieder!$D$24:$BG$323,H$303))</f>
        <v/>
      </c>
      <c r="I294" s="54" t="str">
        <f ca="1">IF(OR(VLOOKUP($A294,Mitglieder!$D$24:$BG$323,I$303)="",$G294=""),"",VLOOKUP($A294,Mitglieder!$D$24:$BG$323,I$303))</f>
        <v/>
      </c>
      <c r="J294" s="42" t="str">
        <f ca="1">IF($G294="","",VLOOKUP($A294,Mitglieder!$D$24:$BG$323,J$303))</f>
        <v/>
      </c>
      <c r="K294" s="54" t="str">
        <f ca="1">IF(OR(VLOOKUP($A294,Mitglieder!$D$24:$BG$323,K$303)="",$G294=""),"",VLOOKUP($A294,Mitglieder!$D$24:$BG$323,K$303))</f>
        <v/>
      </c>
      <c r="L294" s="42" t="str">
        <f ca="1">IF($G294="","",VLOOKUP($A294,Mitglieder!$D$24:$BG$323,L$303))</f>
        <v/>
      </c>
      <c r="M294" s="42" t="str">
        <f ca="1">IF($G294="","",VLOOKUP($A294,Mitglieder!$D$24:$BG$323,M$303))</f>
        <v/>
      </c>
      <c r="N294" s="42" t="str">
        <f ca="1">IF($G294="","",VLOOKUP($A294,Mitglieder!$D$24:$BG$323,N$303))</f>
        <v/>
      </c>
      <c r="O294" s="42" t="str">
        <f ca="1">IF($G294="","",VLOOKUP($A294,Mitglieder!$D$24:$BG$323,O$303))</f>
        <v/>
      </c>
      <c r="P294" s="42" t="str">
        <f ca="1">IF($G294="","",VLOOKUP($A294,Mitglieder!$D$24:$BG$323,P$303))</f>
        <v/>
      </c>
      <c r="Q294" s="42" t="str">
        <f ca="1">IF($G294="","",VLOOKUP($A294,Mitglieder!$D$24:$BG$323,Q$303))</f>
        <v/>
      </c>
      <c r="R294" s="54" t="str">
        <f ca="1">IF(OR(VLOOKUP($A294,Mitglieder!$D$24:$BG$323,R$303)="",$G294=""),"",VLOOKUP($A294,Mitglieder!$D$24:$BG$323,R$303))</f>
        <v/>
      </c>
      <c r="S294" s="43" t="str">
        <f ca="1">IF($G294="","",TEXT(VLOOKUP($A294,Mitglieder!$D$24:$BG$323,S$303),"TT.MM.JJJJ"))</f>
        <v/>
      </c>
      <c r="T294" s="43" t="str">
        <f ca="1">IF($G294="","",TEXT(VLOOKUP($A294,Mitglieder!$D$24:$BG$323,T$303),"TT.MM.JJJJ"))</f>
        <v/>
      </c>
      <c r="U294" s="43" t="str">
        <f ca="1">IF($G294="","",TEXT(VLOOKUP($A294,Mitglieder!$D$24:$BG$323,U$303),"TT.MM.JJJJ"))</f>
        <v/>
      </c>
      <c r="V294" s="54" t="str">
        <f ca="1">IF(OR(VLOOKUP($A294,Mitglieder!$D$24:$BG$323,V$303)="",$G294=""),"",VLOOKUP($A294,Mitglieder!$D$24:$BG$323,V$303))</f>
        <v/>
      </c>
      <c r="W294" s="54" t="str">
        <f ca="1">IF(OR(VLOOKUP($A294,Mitglieder!$D$24:$BG$323,W$303)="",$G294=""),"",VLOOKUP($A294,Mitglieder!$D$24:$BG$323,W$303))</f>
        <v/>
      </c>
      <c r="X294" s="54" t="str">
        <f ca="1">IF(OR(VLOOKUP($A294,Mitglieder!$D$24:$BG$323,X$303)="",$G294=""),"",VLOOKUP($A294,Mitglieder!$D$24:$BG$323,X$303))</f>
        <v/>
      </c>
      <c r="Y294" s="54" t="str">
        <f ca="1">IF(OR(VLOOKUP($A294,Mitglieder!$D$24:$BG$323,Y$303)="",$G294=""),"",VLOOKUP($A294,Mitglieder!$D$24:$BG$323,Y$303))</f>
        <v/>
      </c>
      <c r="Z294" s="54" t="str">
        <f ca="1">IF(OR(VLOOKUP($A294,Mitglieder!$D$24:$BG$323,Z$303)="",$G294=""),"",VLOOKUP($A294,Mitglieder!$D$24:$BG$323,Z$303))</f>
        <v/>
      </c>
      <c r="AA294" s="54" t="str">
        <f ca="1">IF(OR(VLOOKUP($A294,Mitglieder!$D$24:$BG$323,AA$303)="",$G294=""),"",VLOOKUP($A294,Mitglieder!$D$24:$BG$323,AA$303))</f>
        <v/>
      </c>
      <c r="AB294" s="54" t="str">
        <f ca="1">IF(OR(VLOOKUP($A294,Mitglieder!$D$24:$BG$323,AB$303)="",$G294=""),"",VLOOKUP($A294,Mitglieder!$D$24:$BG$323,AB$303))</f>
        <v/>
      </c>
      <c r="AC294" s="54" t="str">
        <f ca="1">IF(OR(VLOOKUP($A294,Mitglieder!$D$24:$BG$323,AC$303)="",$G294=""),"",VLOOKUP($A294,Mitglieder!$D$24:$BG$323,AC$303))</f>
        <v/>
      </c>
      <c r="AD294" s="54" t="str">
        <f ca="1">IF(OR(VLOOKUP($A294,Mitglieder!$D$24:$BG$323,AD$303)="",$G294=""),"",VLOOKUP($A294,Mitglieder!$D$24:$BG$323,AD$303))</f>
        <v/>
      </c>
      <c r="AE294" s="54" t="str">
        <f ca="1">IF(OR(VLOOKUP($A294,Mitglieder!$D$24:$BG$323,AE$303)="",$G294=""),"",VLOOKUP($A294,Mitglieder!$D$24:$BG$323,AE$303))</f>
        <v/>
      </c>
      <c r="AF294" s="54" t="str">
        <f ca="1">IF(OR(VLOOKUP($A294,Mitglieder!$D$24:$BG$323,AF$303)="",$G294=""),"",VLOOKUP($A294,Mitglieder!$D$24:$BG$323,AF$303))</f>
        <v/>
      </c>
      <c r="AG294" s="54" t="str">
        <f ca="1">IF(OR(VLOOKUP($A294,Mitglieder!$D$24:$BG$323,AG$303)="",$G294=""),"",VLOOKUP($A294,Mitglieder!$D$24:$BG$323,AG$303))</f>
        <v/>
      </c>
      <c r="AH294" s="54" t="str">
        <f ca="1">IF(OR(VLOOKUP($A294,Mitglieder!$D$24:$BG$323,AH$303)="",$G294=""),"",VLOOKUP($A294,Mitglieder!$D$24:$BG$323,AH$303))</f>
        <v/>
      </c>
      <c r="AI294" s="54" t="str">
        <f ca="1">IF(OR(VLOOKUP($A294,Mitglieder!$D$24:$BG$323,AI$303)="",$G294=""),"",VLOOKUP($A294,Mitglieder!$D$24:$BG$323,AI$303))</f>
        <v/>
      </c>
      <c r="AJ294" s="54" t="str">
        <f ca="1">IF(OR(VLOOKUP($A294,Mitglieder!$D$24:$BG$323,AJ$303)="",$G294=""),"",VLOOKUP($A294,Mitglieder!$D$24:$BG$323,AJ$303))</f>
        <v/>
      </c>
      <c r="AK294" s="54" t="str">
        <f ca="1">IF(OR(VLOOKUP($A294,Mitglieder!$D$24:$BG$323,AK$303)="",$G294=""),"",VLOOKUP($A294,Mitglieder!$D$24:$BG$323,AK$303))</f>
        <v/>
      </c>
      <c r="AL294" s="54" t="str">
        <f ca="1">IF(OR(VLOOKUP($A294,Mitglieder!$D$24:$BG$323,AL$303)="",$G294=""),"",VLOOKUP($A294,Mitglieder!$D$24:$BG$323,AL$303))</f>
        <v/>
      </c>
      <c r="AM294" s="42" t="str">
        <f ca="1">IF($G294="","",VLOOKUP($A294,Mitglieder!$D$24:$BG$323,AM$303))</f>
        <v/>
      </c>
      <c r="AN294" s="54" t="str">
        <f ca="1">IF(OR(VLOOKUP($A294,Mitglieder!$D$24:$BG$323,AN$303)="",$G294=""),"",VLOOKUP($A294,Mitglieder!$D$24:$BG$323,AN$303))</f>
        <v/>
      </c>
      <c r="AO294" s="43" t="str">
        <f ca="1">IF($G294="","",TEXT(VLOOKUP($A294,Mitglieder!$D$24:$BG$323,AO$303),"TT.MM.JJJJ"))</f>
        <v/>
      </c>
      <c r="AP294" s="42" t="str">
        <f ca="1">IF($G294="","",VLOOKUP($A294,Mitglieder!$D$24:$BG$323,AP$303))</f>
        <v/>
      </c>
      <c r="AQ294" s="45" t="str">
        <f ca="1">IF($G294="","",TEXT(VLOOKUP($A294,Mitglieder!$D$24:$BG$323,AQ$303),"0.00"))</f>
        <v/>
      </c>
      <c r="AR294" s="54" t="str">
        <f ca="1">IF(OR(VLOOKUP($A294,Mitglieder!$D$24:$BG$323,AR$303)="",$G294=""),"",VLOOKUP($A294,Mitglieder!$D$24:$BG$323,AR$303))</f>
        <v/>
      </c>
      <c r="AS294" s="45" t="str">
        <f ca="1">IF($G294="","",TEXT(VLOOKUP($A294,Mitglieder!$D$24:$BG$323,AS$303),"0.00"))</f>
        <v/>
      </c>
      <c r="AT294" s="54" t="str">
        <f ca="1">IF(OR(VLOOKUP($A294,Mitglieder!$D$24:$BG$323,AT$303)="",$G294=""),"",VLOOKUP($A294,Mitglieder!$D$24:$BG$323,AT$303))</f>
        <v/>
      </c>
      <c r="AU294" s="45" t="str">
        <f ca="1">IF($G294="","",TEXT(VLOOKUP($A294,Mitglieder!$D$24:$BG$323,AU$303),"0.00"))</f>
        <v/>
      </c>
      <c r="AV294" s="45" t="str">
        <f ca="1">IF($G294="","",TEXT(VLOOKUP($A294,Mitglieder!$D$24:$BG$323,AV$303),"0.00"))</f>
        <v/>
      </c>
      <c r="AW294" s="42" t="str">
        <f ca="1">IF($G294="","",VLOOKUP($A294,Mitglieder!$D$24:$BG$323,AW$303))</f>
        <v/>
      </c>
      <c r="AX294" s="54" t="str">
        <f ca="1">IF(OR(VLOOKUP($A294,Mitglieder!$D$24:$BG$323,AX$303)="",$G294=""),"",VLOOKUP($A294,Mitglieder!$D$24:$BG$323,AX$303))</f>
        <v/>
      </c>
      <c r="AY294" s="75" t="str">
        <f t="shared" ca="1" si="8"/>
        <v/>
      </c>
      <c r="AZ294" s="43" t="str">
        <f ca="1">IF($G294="","",TEXT(VLOOKUP($A294,Mitglieder!$C$24:$BG$323,AZ$303),"TT.MM.JJJJ"))</f>
        <v/>
      </c>
      <c r="BA294" s="43" t="str">
        <f ca="1">IF($G294="","",TEXT(VLOOKUP($A294,Mitglieder!$C$24:$BG$323,BA$303),"TT.MM.JJJJ"))</f>
        <v/>
      </c>
      <c r="BB294" s="43" t="str">
        <f ca="1">IF($G294="","",TEXT(VLOOKUP($A294,Mitglieder!$C$24:$BG$323,BB$303),"TT.MM.JJJJ"))</f>
        <v/>
      </c>
      <c r="BC294" s="43" t="str">
        <f ca="1">IF($G294="","",TEXT(VLOOKUP($A294,Mitglieder!$C$24:$BG$323,BC$303),"TT.MM.JJJJ"))</f>
        <v/>
      </c>
      <c r="BD294" s="75" t="str">
        <f t="shared" ca="1" si="9"/>
        <v/>
      </c>
      <c r="BE294" s="42" t="str">
        <f ca="1">IF($G294="","",VLOOKUP($A294,Mitglieder!$D$24:$BG$323,BE$303))</f>
        <v/>
      </c>
      <c r="BF294" s="42" t="str">
        <f ca="1">IF($G294="","",VLOOKUP($A294,Mitglieder!$D$24:$BG$323,BF$303))</f>
        <v/>
      </c>
      <c r="BH294" s="75" t="str">
        <f ca="1">IF(G294="","",AY294+'Details Verein'!$D$25)</f>
        <v/>
      </c>
    </row>
    <row r="295" spans="1:75" x14ac:dyDescent="0.35">
      <c r="A295" s="42">
        <v>295</v>
      </c>
      <c r="B295" s="42"/>
      <c r="C295" s="42">
        <f ca="1">VLOOKUP($A295,Mitglieder!$D$24:$BA$323,C$303)</f>
        <v>1.0299999999999967</v>
      </c>
      <c r="D295" s="42"/>
      <c r="E295" s="42" t="str">
        <f ca="1">IF($G295="","",VLOOKUP($A295,Mitglieder!$D$24:$BG$323,E$303))</f>
        <v/>
      </c>
      <c r="F295" s="54" t="str">
        <f ca="1">IF(OR(VLOOKUP($A295,Mitglieder!$D$24:$BG$323,F$303)="",$G295=""),"",VLOOKUP($A295,Mitglieder!$D$24:$BG$323,F$303))</f>
        <v/>
      </c>
      <c r="G295" s="72" t="str">
        <f ca="1">IF(C295/ROUND(C295,0)=1,VLOOKUP($A295,Mitglieder!$D$24:$BA$323,G$303),"")</f>
        <v/>
      </c>
      <c r="H295" s="42" t="str">
        <f ca="1">IF($G295="","",VLOOKUP($A295,Mitglieder!$D$24:$BG$323,H$303))</f>
        <v/>
      </c>
      <c r="I295" s="54" t="str">
        <f ca="1">IF(OR(VLOOKUP($A295,Mitglieder!$D$24:$BG$323,I$303)="",$G295=""),"",VLOOKUP($A295,Mitglieder!$D$24:$BG$323,I$303))</f>
        <v/>
      </c>
      <c r="J295" s="42" t="str">
        <f ca="1">IF($G295="","",VLOOKUP($A295,Mitglieder!$D$24:$BG$323,J$303))</f>
        <v/>
      </c>
      <c r="K295" s="54" t="str">
        <f ca="1">IF(OR(VLOOKUP($A295,Mitglieder!$D$24:$BG$323,K$303)="",$G295=""),"",VLOOKUP($A295,Mitglieder!$D$24:$BG$323,K$303))</f>
        <v/>
      </c>
      <c r="L295" s="42" t="str">
        <f ca="1">IF($G295="","",VLOOKUP($A295,Mitglieder!$D$24:$BG$323,L$303))</f>
        <v/>
      </c>
      <c r="M295" s="42" t="str">
        <f ca="1">IF($G295="","",VLOOKUP($A295,Mitglieder!$D$24:$BG$323,M$303))</f>
        <v/>
      </c>
      <c r="N295" s="42" t="str">
        <f ca="1">IF($G295="","",VLOOKUP($A295,Mitglieder!$D$24:$BG$323,N$303))</f>
        <v/>
      </c>
      <c r="O295" s="42" t="str">
        <f ca="1">IF($G295="","",VLOOKUP($A295,Mitglieder!$D$24:$BG$323,O$303))</f>
        <v/>
      </c>
      <c r="P295" s="42" t="str">
        <f ca="1">IF($G295="","",VLOOKUP($A295,Mitglieder!$D$24:$BG$323,P$303))</f>
        <v/>
      </c>
      <c r="Q295" s="42" t="str">
        <f ca="1">IF($G295="","",VLOOKUP($A295,Mitglieder!$D$24:$BG$323,Q$303))</f>
        <v/>
      </c>
      <c r="R295" s="54" t="str">
        <f ca="1">IF(OR(VLOOKUP($A295,Mitglieder!$D$24:$BG$323,R$303)="",$G295=""),"",VLOOKUP($A295,Mitglieder!$D$24:$BG$323,R$303))</f>
        <v/>
      </c>
      <c r="S295" s="43" t="str">
        <f ca="1">IF($G295="","",TEXT(VLOOKUP($A295,Mitglieder!$D$24:$BG$323,S$303),"TT.MM.JJJJ"))</f>
        <v/>
      </c>
      <c r="T295" s="43" t="str">
        <f ca="1">IF($G295="","",TEXT(VLOOKUP($A295,Mitglieder!$D$24:$BG$323,T$303),"TT.MM.JJJJ"))</f>
        <v/>
      </c>
      <c r="U295" s="43" t="str">
        <f ca="1">IF($G295="","",TEXT(VLOOKUP($A295,Mitglieder!$D$24:$BG$323,U$303),"TT.MM.JJJJ"))</f>
        <v/>
      </c>
      <c r="V295" s="54" t="str">
        <f ca="1">IF(OR(VLOOKUP($A295,Mitglieder!$D$24:$BG$323,V$303)="",$G295=""),"",VLOOKUP($A295,Mitglieder!$D$24:$BG$323,V$303))</f>
        <v/>
      </c>
      <c r="W295" s="54" t="str">
        <f ca="1">IF(OR(VLOOKUP($A295,Mitglieder!$D$24:$BG$323,W$303)="",$G295=""),"",VLOOKUP($A295,Mitglieder!$D$24:$BG$323,W$303))</f>
        <v/>
      </c>
      <c r="X295" s="54" t="str">
        <f ca="1">IF(OR(VLOOKUP($A295,Mitglieder!$D$24:$BG$323,X$303)="",$G295=""),"",VLOOKUP($A295,Mitglieder!$D$24:$BG$323,X$303))</f>
        <v/>
      </c>
      <c r="Y295" s="54" t="str">
        <f ca="1">IF(OR(VLOOKUP($A295,Mitglieder!$D$24:$BG$323,Y$303)="",$G295=""),"",VLOOKUP($A295,Mitglieder!$D$24:$BG$323,Y$303))</f>
        <v/>
      </c>
      <c r="Z295" s="54" t="str">
        <f ca="1">IF(OR(VLOOKUP($A295,Mitglieder!$D$24:$BG$323,Z$303)="",$G295=""),"",VLOOKUP($A295,Mitglieder!$D$24:$BG$323,Z$303))</f>
        <v/>
      </c>
      <c r="AA295" s="54" t="str">
        <f ca="1">IF(OR(VLOOKUP($A295,Mitglieder!$D$24:$BG$323,AA$303)="",$G295=""),"",VLOOKUP($A295,Mitglieder!$D$24:$BG$323,AA$303))</f>
        <v/>
      </c>
      <c r="AB295" s="54" t="str">
        <f ca="1">IF(OR(VLOOKUP($A295,Mitglieder!$D$24:$BG$323,AB$303)="",$G295=""),"",VLOOKUP($A295,Mitglieder!$D$24:$BG$323,AB$303))</f>
        <v/>
      </c>
      <c r="AC295" s="54" t="str">
        <f ca="1">IF(OR(VLOOKUP($A295,Mitglieder!$D$24:$BG$323,AC$303)="",$G295=""),"",VLOOKUP($A295,Mitglieder!$D$24:$BG$323,AC$303))</f>
        <v/>
      </c>
      <c r="AD295" s="54" t="str">
        <f ca="1">IF(OR(VLOOKUP($A295,Mitglieder!$D$24:$BG$323,AD$303)="",$G295=""),"",VLOOKUP($A295,Mitglieder!$D$24:$BG$323,AD$303))</f>
        <v/>
      </c>
      <c r="AE295" s="54" t="str">
        <f ca="1">IF(OR(VLOOKUP($A295,Mitglieder!$D$24:$BG$323,AE$303)="",$G295=""),"",VLOOKUP($A295,Mitglieder!$D$24:$BG$323,AE$303))</f>
        <v/>
      </c>
      <c r="AF295" s="54" t="str">
        <f ca="1">IF(OR(VLOOKUP($A295,Mitglieder!$D$24:$BG$323,AF$303)="",$G295=""),"",VLOOKUP($A295,Mitglieder!$D$24:$BG$323,AF$303))</f>
        <v/>
      </c>
      <c r="AG295" s="54" t="str">
        <f ca="1">IF(OR(VLOOKUP($A295,Mitglieder!$D$24:$BG$323,AG$303)="",$G295=""),"",VLOOKUP($A295,Mitglieder!$D$24:$BG$323,AG$303))</f>
        <v/>
      </c>
      <c r="AH295" s="54" t="str">
        <f ca="1">IF(OR(VLOOKUP($A295,Mitglieder!$D$24:$BG$323,AH$303)="",$G295=""),"",VLOOKUP($A295,Mitglieder!$D$24:$BG$323,AH$303))</f>
        <v/>
      </c>
      <c r="AI295" s="54" t="str">
        <f ca="1">IF(OR(VLOOKUP($A295,Mitglieder!$D$24:$BG$323,AI$303)="",$G295=""),"",VLOOKUP($A295,Mitglieder!$D$24:$BG$323,AI$303))</f>
        <v/>
      </c>
      <c r="AJ295" s="54" t="str">
        <f ca="1">IF(OR(VLOOKUP($A295,Mitglieder!$D$24:$BG$323,AJ$303)="",$G295=""),"",VLOOKUP($A295,Mitglieder!$D$24:$BG$323,AJ$303))</f>
        <v/>
      </c>
      <c r="AK295" s="54" t="str">
        <f ca="1">IF(OR(VLOOKUP($A295,Mitglieder!$D$24:$BG$323,AK$303)="",$G295=""),"",VLOOKUP($A295,Mitglieder!$D$24:$BG$323,AK$303))</f>
        <v/>
      </c>
      <c r="AL295" s="54" t="str">
        <f ca="1">IF(OR(VLOOKUP($A295,Mitglieder!$D$24:$BG$323,AL$303)="",$G295=""),"",VLOOKUP($A295,Mitglieder!$D$24:$BG$323,AL$303))</f>
        <v/>
      </c>
      <c r="AM295" s="42" t="str">
        <f ca="1">IF($G295="","",VLOOKUP($A295,Mitglieder!$D$24:$BG$323,AM$303))</f>
        <v/>
      </c>
      <c r="AN295" s="54" t="str">
        <f ca="1">IF(OR(VLOOKUP($A295,Mitglieder!$D$24:$BG$323,AN$303)="",$G295=""),"",VLOOKUP($A295,Mitglieder!$D$24:$BG$323,AN$303))</f>
        <v/>
      </c>
      <c r="AO295" s="43" t="str">
        <f ca="1">IF($G295="","",TEXT(VLOOKUP($A295,Mitglieder!$D$24:$BG$323,AO$303),"TT.MM.JJJJ"))</f>
        <v/>
      </c>
      <c r="AP295" s="42" t="str">
        <f ca="1">IF($G295="","",VLOOKUP($A295,Mitglieder!$D$24:$BG$323,AP$303))</f>
        <v/>
      </c>
      <c r="AQ295" s="45" t="str">
        <f ca="1">IF($G295="","",TEXT(VLOOKUP($A295,Mitglieder!$D$24:$BG$323,AQ$303),"0.00"))</f>
        <v/>
      </c>
      <c r="AR295" s="54" t="str">
        <f ca="1">IF(OR(VLOOKUP($A295,Mitglieder!$D$24:$BG$323,AR$303)="",$G295=""),"",VLOOKUP($A295,Mitglieder!$D$24:$BG$323,AR$303))</f>
        <v/>
      </c>
      <c r="AS295" s="45" t="str">
        <f ca="1">IF($G295="","",TEXT(VLOOKUP($A295,Mitglieder!$D$24:$BG$323,AS$303),"0.00"))</f>
        <v/>
      </c>
      <c r="AT295" s="54" t="str">
        <f ca="1">IF(OR(VLOOKUP($A295,Mitglieder!$D$24:$BG$323,AT$303)="",$G295=""),"",VLOOKUP($A295,Mitglieder!$D$24:$BG$323,AT$303))</f>
        <v/>
      </c>
      <c r="AU295" s="45" t="str">
        <f ca="1">IF($G295="","",TEXT(VLOOKUP($A295,Mitglieder!$D$24:$BG$323,AU$303),"0.00"))</f>
        <v/>
      </c>
      <c r="AV295" s="45" t="str">
        <f ca="1">IF($G295="","",TEXT(VLOOKUP($A295,Mitglieder!$D$24:$BG$323,AV$303),"0.00"))</f>
        <v/>
      </c>
      <c r="AW295" s="42" t="str">
        <f ca="1">IF($G295="","",VLOOKUP($A295,Mitglieder!$D$24:$BG$323,AW$303))</f>
        <v/>
      </c>
      <c r="AX295" s="54" t="str">
        <f ca="1">IF(OR(VLOOKUP($A295,Mitglieder!$D$24:$BG$323,AX$303)="",$G295=""),"",VLOOKUP($A295,Mitglieder!$D$24:$BG$323,AX$303))</f>
        <v/>
      </c>
      <c r="AY295" s="75" t="str">
        <f t="shared" ca="1" si="8"/>
        <v/>
      </c>
      <c r="AZ295" s="43" t="str">
        <f ca="1">IF($G295="","",TEXT(VLOOKUP($A295,Mitglieder!$C$24:$BG$323,AZ$303),"TT.MM.JJJJ"))</f>
        <v/>
      </c>
      <c r="BA295" s="43" t="str">
        <f ca="1">IF($G295="","",TEXT(VLOOKUP($A295,Mitglieder!$C$24:$BG$323,BA$303),"TT.MM.JJJJ"))</f>
        <v/>
      </c>
      <c r="BB295" s="43" t="str">
        <f ca="1">IF($G295="","",TEXT(VLOOKUP($A295,Mitglieder!$C$24:$BG$323,BB$303),"TT.MM.JJJJ"))</f>
        <v/>
      </c>
      <c r="BC295" s="43" t="str">
        <f ca="1">IF($G295="","",TEXT(VLOOKUP($A295,Mitglieder!$C$24:$BG$323,BC$303),"TT.MM.JJJJ"))</f>
        <v/>
      </c>
      <c r="BD295" s="75" t="str">
        <f t="shared" ca="1" si="9"/>
        <v/>
      </c>
      <c r="BE295" s="42" t="str">
        <f ca="1">IF($G295="","",VLOOKUP($A295,Mitglieder!$D$24:$BG$323,BE$303))</f>
        <v/>
      </c>
      <c r="BF295" s="42" t="str">
        <f ca="1">IF($G295="","",VLOOKUP($A295,Mitglieder!$D$24:$BG$323,BF$303))</f>
        <v/>
      </c>
      <c r="BH295" s="75" t="str">
        <f ca="1">IF(G295="","",AY295+'Details Verein'!$D$25)</f>
        <v/>
      </c>
    </row>
    <row r="296" spans="1:75" x14ac:dyDescent="0.35">
      <c r="A296" s="42">
        <v>296</v>
      </c>
      <c r="B296" s="42"/>
      <c r="C296" s="42">
        <f ca="1">VLOOKUP($A296,Mitglieder!$D$24:$BA$323,C$303)</f>
        <v>1.0299999999999967</v>
      </c>
      <c r="D296" s="42"/>
      <c r="E296" s="42" t="str">
        <f ca="1">IF($G296="","",VLOOKUP($A296,Mitglieder!$D$24:$BG$323,E$303))</f>
        <v/>
      </c>
      <c r="F296" s="54" t="str">
        <f ca="1">IF(OR(VLOOKUP($A296,Mitglieder!$D$24:$BG$323,F$303)="",$G296=""),"",VLOOKUP($A296,Mitglieder!$D$24:$BG$323,F$303))</f>
        <v/>
      </c>
      <c r="G296" s="72" t="str">
        <f ca="1">IF(C296/ROUND(C296,0)=1,VLOOKUP($A296,Mitglieder!$D$24:$BA$323,G$303),"")</f>
        <v/>
      </c>
      <c r="H296" s="42" t="str">
        <f ca="1">IF($G296="","",VLOOKUP($A296,Mitglieder!$D$24:$BG$323,H$303))</f>
        <v/>
      </c>
      <c r="I296" s="54" t="str">
        <f ca="1">IF(OR(VLOOKUP($A296,Mitglieder!$D$24:$BG$323,I$303)="",$G296=""),"",VLOOKUP($A296,Mitglieder!$D$24:$BG$323,I$303))</f>
        <v/>
      </c>
      <c r="J296" s="42" t="str">
        <f ca="1">IF($G296="","",VLOOKUP($A296,Mitglieder!$D$24:$BG$323,J$303))</f>
        <v/>
      </c>
      <c r="K296" s="54" t="str">
        <f ca="1">IF(OR(VLOOKUP($A296,Mitglieder!$D$24:$BG$323,K$303)="",$G296=""),"",VLOOKUP($A296,Mitglieder!$D$24:$BG$323,K$303))</f>
        <v/>
      </c>
      <c r="L296" s="42" t="str">
        <f ca="1">IF($G296="","",VLOOKUP($A296,Mitglieder!$D$24:$BG$323,L$303))</f>
        <v/>
      </c>
      <c r="M296" s="42" t="str">
        <f ca="1">IF($G296="","",VLOOKUP($A296,Mitglieder!$D$24:$BG$323,M$303))</f>
        <v/>
      </c>
      <c r="N296" s="42" t="str">
        <f ca="1">IF($G296="","",VLOOKUP($A296,Mitglieder!$D$24:$BG$323,N$303))</f>
        <v/>
      </c>
      <c r="O296" s="42" t="str">
        <f ca="1">IF($G296="","",VLOOKUP($A296,Mitglieder!$D$24:$BG$323,O$303))</f>
        <v/>
      </c>
      <c r="P296" s="42" t="str">
        <f ca="1">IF($G296="","",VLOOKUP($A296,Mitglieder!$D$24:$BG$323,P$303))</f>
        <v/>
      </c>
      <c r="Q296" s="42" t="str">
        <f ca="1">IF($G296="","",VLOOKUP($A296,Mitglieder!$D$24:$BG$323,Q$303))</f>
        <v/>
      </c>
      <c r="R296" s="54" t="str">
        <f ca="1">IF(OR(VLOOKUP($A296,Mitglieder!$D$24:$BG$323,R$303)="",$G296=""),"",VLOOKUP($A296,Mitglieder!$D$24:$BG$323,R$303))</f>
        <v/>
      </c>
      <c r="S296" s="43" t="str">
        <f ca="1">IF($G296="","",TEXT(VLOOKUP($A296,Mitglieder!$D$24:$BG$323,S$303),"TT.MM.JJJJ"))</f>
        <v/>
      </c>
      <c r="T296" s="43" t="str">
        <f ca="1">IF($G296="","",TEXT(VLOOKUP($A296,Mitglieder!$D$24:$BG$323,T$303),"TT.MM.JJJJ"))</f>
        <v/>
      </c>
      <c r="U296" s="43" t="str">
        <f ca="1">IF($G296="","",TEXT(VLOOKUP($A296,Mitglieder!$D$24:$BG$323,U$303),"TT.MM.JJJJ"))</f>
        <v/>
      </c>
      <c r="V296" s="54" t="str">
        <f ca="1">IF(OR(VLOOKUP($A296,Mitglieder!$D$24:$BG$323,V$303)="",$G296=""),"",VLOOKUP($A296,Mitglieder!$D$24:$BG$323,V$303))</f>
        <v/>
      </c>
      <c r="W296" s="54" t="str">
        <f ca="1">IF(OR(VLOOKUP($A296,Mitglieder!$D$24:$BG$323,W$303)="",$G296=""),"",VLOOKUP($A296,Mitglieder!$D$24:$BG$323,W$303))</f>
        <v/>
      </c>
      <c r="X296" s="54" t="str">
        <f ca="1">IF(OR(VLOOKUP($A296,Mitglieder!$D$24:$BG$323,X$303)="",$G296=""),"",VLOOKUP($A296,Mitglieder!$D$24:$BG$323,X$303))</f>
        <v/>
      </c>
      <c r="Y296" s="54" t="str">
        <f ca="1">IF(OR(VLOOKUP($A296,Mitglieder!$D$24:$BG$323,Y$303)="",$G296=""),"",VLOOKUP($A296,Mitglieder!$D$24:$BG$323,Y$303))</f>
        <v/>
      </c>
      <c r="Z296" s="54" t="str">
        <f ca="1">IF(OR(VLOOKUP($A296,Mitglieder!$D$24:$BG$323,Z$303)="",$G296=""),"",VLOOKUP($A296,Mitglieder!$D$24:$BG$323,Z$303))</f>
        <v/>
      </c>
      <c r="AA296" s="54" t="str">
        <f ca="1">IF(OR(VLOOKUP($A296,Mitglieder!$D$24:$BG$323,AA$303)="",$G296=""),"",VLOOKUP($A296,Mitglieder!$D$24:$BG$323,AA$303))</f>
        <v/>
      </c>
      <c r="AB296" s="54" t="str">
        <f ca="1">IF(OR(VLOOKUP($A296,Mitglieder!$D$24:$BG$323,AB$303)="",$G296=""),"",VLOOKUP($A296,Mitglieder!$D$24:$BG$323,AB$303))</f>
        <v/>
      </c>
      <c r="AC296" s="54" t="str">
        <f ca="1">IF(OR(VLOOKUP($A296,Mitglieder!$D$24:$BG$323,AC$303)="",$G296=""),"",VLOOKUP($A296,Mitglieder!$D$24:$BG$323,AC$303))</f>
        <v/>
      </c>
      <c r="AD296" s="54" t="str">
        <f ca="1">IF(OR(VLOOKUP($A296,Mitglieder!$D$24:$BG$323,AD$303)="",$G296=""),"",VLOOKUP($A296,Mitglieder!$D$24:$BG$323,AD$303))</f>
        <v/>
      </c>
      <c r="AE296" s="54" t="str">
        <f ca="1">IF(OR(VLOOKUP($A296,Mitglieder!$D$24:$BG$323,AE$303)="",$G296=""),"",VLOOKUP($A296,Mitglieder!$D$24:$BG$323,AE$303))</f>
        <v/>
      </c>
      <c r="AF296" s="54" t="str">
        <f ca="1">IF(OR(VLOOKUP($A296,Mitglieder!$D$24:$BG$323,AF$303)="",$G296=""),"",VLOOKUP($A296,Mitglieder!$D$24:$BG$323,AF$303))</f>
        <v/>
      </c>
      <c r="AG296" s="54" t="str">
        <f ca="1">IF(OR(VLOOKUP($A296,Mitglieder!$D$24:$BG$323,AG$303)="",$G296=""),"",VLOOKUP($A296,Mitglieder!$D$24:$BG$323,AG$303))</f>
        <v/>
      </c>
      <c r="AH296" s="54" t="str">
        <f ca="1">IF(OR(VLOOKUP($A296,Mitglieder!$D$24:$BG$323,AH$303)="",$G296=""),"",VLOOKUP($A296,Mitglieder!$D$24:$BG$323,AH$303))</f>
        <v/>
      </c>
      <c r="AI296" s="54" t="str">
        <f ca="1">IF(OR(VLOOKUP($A296,Mitglieder!$D$24:$BG$323,AI$303)="",$G296=""),"",VLOOKUP($A296,Mitglieder!$D$24:$BG$323,AI$303))</f>
        <v/>
      </c>
      <c r="AJ296" s="54" t="str">
        <f ca="1">IF(OR(VLOOKUP($A296,Mitglieder!$D$24:$BG$323,AJ$303)="",$G296=""),"",VLOOKUP($A296,Mitglieder!$D$24:$BG$323,AJ$303))</f>
        <v/>
      </c>
      <c r="AK296" s="54" t="str">
        <f ca="1">IF(OR(VLOOKUP($A296,Mitglieder!$D$24:$BG$323,AK$303)="",$G296=""),"",VLOOKUP($A296,Mitglieder!$D$24:$BG$323,AK$303))</f>
        <v/>
      </c>
      <c r="AL296" s="54" t="str">
        <f ca="1">IF(OR(VLOOKUP($A296,Mitglieder!$D$24:$BG$323,AL$303)="",$G296=""),"",VLOOKUP($A296,Mitglieder!$D$24:$BG$323,AL$303))</f>
        <v/>
      </c>
      <c r="AM296" s="42" t="str">
        <f ca="1">IF($G296="","",VLOOKUP($A296,Mitglieder!$D$24:$BG$323,AM$303))</f>
        <v/>
      </c>
      <c r="AN296" s="54" t="str">
        <f ca="1">IF(OR(VLOOKUP($A296,Mitglieder!$D$24:$BG$323,AN$303)="",$G296=""),"",VLOOKUP($A296,Mitglieder!$D$24:$BG$323,AN$303))</f>
        <v/>
      </c>
      <c r="AO296" s="43" t="str">
        <f ca="1">IF($G296="","",TEXT(VLOOKUP($A296,Mitglieder!$D$24:$BG$323,AO$303),"TT.MM.JJJJ"))</f>
        <v/>
      </c>
      <c r="AP296" s="42" t="str">
        <f ca="1">IF($G296="","",VLOOKUP($A296,Mitglieder!$D$24:$BG$323,AP$303))</f>
        <v/>
      </c>
      <c r="AQ296" s="45" t="str">
        <f ca="1">IF($G296="","",TEXT(VLOOKUP($A296,Mitglieder!$D$24:$BG$323,AQ$303),"0.00"))</f>
        <v/>
      </c>
      <c r="AR296" s="54" t="str">
        <f ca="1">IF(OR(VLOOKUP($A296,Mitglieder!$D$24:$BG$323,AR$303)="",$G296=""),"",VLOOKUP($A296,Mitglieder!$D$24:$BG$323,AR$303))</f>
        <v/>
      </c>
      <c r="AS296" s="45" t="str">
        <f ca="1">IF($G296="","",TEXT(VLOOKUP($A296,Mitglieder!$D$24:$BG$323,AS$303),"0.00"))</f>
        <v/>
      </c>
      <c r="AT296" s="54" t="str">
        <f ca="1">IF(OR(VLOOKUP($A296,Mitglieder!$D$24:$BG$323,AT$303)="",$G296=""),"",VLOOKUP($A296,Mitglieder!$D$24:$BG$323,AT$303))</f>
        <v/>
      </c>
      <c r="AU296" s="45" t="str">
        <f ca="1">IF($G296="","",TEXT(VLOOKUP($A296,Mitglieder!$D$24:$BG$323,AU$303),"0.00"))</f>
        <v/>
      </c>
      <c r="AV296" s="45" t="str">
        <f ca="1">IF($G296="","",TEXT(VLOOKUP($A296,Mitglieder!$D$24:$BG$323,AV$303),"0.00"))</f>
        <v/>
      </c>
      <c r="AW296" s="42" t="str">
        <f ca="1">IF($G296="","",VLOOKUP($A296,Mitglieder!$D$24:$BG$323,AW$303))</f>
        <v/>
      </c>
      <c r="AX296" s="54" t="str">
        <f ca="1">IF(OR(VLOOKUP($A296,Mitglieder!$D$24:$BG$323,AX$303)="",$G296=""),"",VLOOKUP($A296,Mitglieder!$D$24:$BG$323,AX$303))</f>
        <v/>
      </c>
      <c r="AY296" s="75" t="str">
        <f t="shared" ca="1" si="8"/>
        <v/>
      </c>
      <c r="AZ296" s="43" t="str">
        <f ca="1">IF($G296="","",TEXT(VLOOKUP($A296,Mitglieder!$C$24:$BG$323,AZ$303),"TT.MM.JJJJ"))</f>
        <v/>
      </c>
      <c r="BA296" s="43" t="str">
        <f ca="1">IF($G296="","",TEXT(VLOOKUP($A296,Mitglieder!$C$24:$BG$323,BA$303),"TT.MM.JJJJ"))</f>
        <v/>
      </c>
      <c r="BB296" s="43" t="str">
        <f ca="1">IF($G296="","",TEXT(VLOOKUP($A296,Mitglieder!$C$24:$BG$323,BB$303),"TT.MM.JJJJ"))</f>
        <v/>
      </c>
      <c r="BC296" s="43" t="str">
        <f ca="1">IF($G296="","",TEXT(VLOOKUP($A296,Mitglieder!$C$24:$BG$323,BC$303),"TT.MM.JJJJ"))</f>
        <v/>
      </c>
      <c r="BD296" s="75" t="str">
        <f t="shared" ca="1" si="9"/>
        <v/>
      </c>
      <c r="BE296" s="42" t="str">
        <f ca="1">IF($G296="","",VLOOKUP($A296,Mitglieder!$D$24:$BG$323,BE$303))</f>
        <v/>
      </c>
      <c r="BF296" s="42" t="str">
        <f ca="1">IF($G296="","",VLOOKUP($A296,Mitglieder!$D$24:$BG$323,BF$303))</f>
        <v/>
      </c>
      <c r="BH296" s="75" t="str">
        <f ca="1">IF(G296="","",AY296+'Details Verein'!$D$25)</f>
        <v/>
      </c>
    </row>
    <row r="297" spans="1:75" x14ac:dyDescent="0.35">
      <c r="A297" s="42">
        <v>297</v>
      </c>
      <c r="B297" s="42"/>
      <c r="C297" s="42">
        <f ca="1">VLOOKUP($A297,Mitglieder!$D$24:$BA$323,C$303)</f>
        <v>1.0299999999999967</v>
      </c>
      <c r="D297" s="42"/>
      <c r="E297" s="42" t="str">
        <f ca="1">IF($G297="","",VLOOKUP($A297,Mitglieder!$D$24:$BG$323,E$303))</f>
        <v/>
      </c>
      <c r="F297" s="54" t="str">
        <f ca="1">IF(OR(VLOOKUP($A297,Mitglieder!$D$24:$BG$323,F$303)="",$G297=""),"",VLOOKUP($A297,Mitglieder!$D$24:$BG$323,F$303))</f>
        <v/>
      </c>
      <c r="G297" s="72" t="str">
        <f ca="1">IF(C297/ROUND(C297,0)=1,VLOOKUP($A297,Mitglieder!$D$24:$BA$323,G$303),"")</f>
        <v/>
      </c>
      <c r="H297" s="42" t="str">
        <f ca="1">IF($G297="","",VLOOKUP($A297,Mitglieder!$D$24:$BG$323,H$303))</f>
        <v/>
      </c>
      <c r="I297" s="54" t="str">
        <f ca="1">IF(OR(VLOOKUP($A297,Mitglieder!$D$24:$BG$323,I$303)="",$G297=""),"",VLOOKUP($A297,Mitglieder!$D$24:$BG$323,I$303))</f>
        <v/>
      </c>
      <c r="J297" s="42" t="str">
        <f ca="1">IF($G297="","",VLOOKUP($A297,Mitglieder!$D$24:$BG$323,J$303))</f>
        <v/>
      </c>
      <c r="K297" s="54" t="str">
        <f ca="1">IF(OR(VLOOKUP($A297,Mitglieder!$D$24:$BG$323,K$303)="",$G297=""),"",VLOOKUP($A297,Mitglieder!$D$24:$BG$323,K$303))</f>
        <v/>
      </c>
      <c r="L297" s="42" t="str">
        <f ca="1">IF($G297="","",VLOOKUP($A297,Mitglieder!$D$24:$BG$323,L$303))</f>
        <v/>
      </c>
      <c r="M297" s="42" t="str">
        <f ca="1">IF($G297="","",VLOOKUP($A297,Mitglieder!$D$24:$BG$323,M$303))</f>
        <v/>
      </c>
      <c r="N297" s="42" t="str">
        <f ca="1">IF($G297="","",VLOOKUP($A297,Mitglieder!$D$24:$BG$323,N$303))</f>
        <v/>
      </c>
      <c r="O297" s="42" t="str">
        <f ca="1">IF($G297="","",VLOOKUP($A297,Mitglieder!$D$24:$BG$323,O$303))</f>
        <v/>
      </c>
      <c r="P297" s="42" t="str">
        <f ca="1">IF($G297="","",VLOOKUP($A297,Mitglieder!$D$24:$BG$323,P$303))</f>
        <v/>
      </c>
      <c r="Q297" s="42" t="str">
        <f ca="1">IF($G297="","",VLOOKUP($A297,Mitglieder!$D$24:$BG$323,Q$303))</f>
        <v/>
      </c>
      <c r="R297" s="54" t="str">
        <f ca="1">IF(OR(VLOOKUP($A297,Mitglieder!$D$24:$BG$323,R$303)="",$G297=""),"",VLOOKUP($A297,Mitglieder!$D$24:$BG$323,R$303))</f>
        <v/>
      </c>
      <c r="S297" s="43" t="str">
        <f ca="1">IF($G297="","",TEXT(VLOOKUP($A297,Mitglieder!$D$24:$BG$323,S$303),"TT.MM.JJJJ"))</f>
        <v/>
      </c>
      <c r="T297" s="43" t="str">
        <f ca="1">IF($G297="","",TEXT(VLOOKUP($A297,Mitglieder!$D$24:$BG$323,T$303),"TT.MM.JJJJ"))</f>
        <v/>
      </c>
      <c r="U297" s="43" t="str">
        <f ca="1">IF($G297="","",TEXT(VLOOKUP($A297,Mitglieder!$D$24:$BG$323,U$303),"TT.MM.JJJJ"))</f>
        <v/>
      </c>
      <c r="V297" s="54" t="str">
        <f ca="1">IF(OR(VLOOKUP($A297,Mitglieder!$D$24:$BG$323,V$303)="",$G297=""),"",VLOOKUP($A297,Mitglieder!$D$24:$BG$323,V$303))</f>
        <v/>
      </c>
      <c r="W297" s="54" t="str">
        <f ca="1">IF(OR(VLOOKUP($A297,Mitglieder!$D$24:$BG$323,W$303)="",$G297=""),"",VLOOKUP($A297,Mitglieder!$D$24:$BG$323,W$303))</f>
        <v/>
      </c>
      <c r="X297" s="54" t="str">
        <f ca="1">IF(OR(VLOOKUP($A297,Mitglieder!$D$24:$BG$323,X$303)="",$G297=""),"",VLOOKUP($A297,Mitglieder!$D$24:$BG$323,X$303))</f>
        <v/>
      </c>
      <c r="Y297" s="54" t="str">
        <f ca="1">IF(OR(VLOOKUP($A297,Mitglieder!$D$24:$BG$323,Y$303)="",$G297=""),"",VLOOKUP($A297,Mitglieder!$D$24:$BG$323,Y$303))</f>
        <v/>
      </c>
      <c r="Z297" s="54" t="str">
        <f ca="1">IF(OR(VLOOKUP($A297,Mitglieder!$D$24:$BG$323,Z$303)="",$G297=""),"",VLOOKUP($A297,Mitglieder!$D$24:$BG$323,Z$303))</f>
        <v/>
      </c>
      <c r="AA297" s="54" t="str">
        <f ca="1">IF(OR(VLOOKUP($A297,Mitglieder!$D$24:$BG$323,AA$303)="",$G297=""),"",VLOOKUP($A297,Mitglieder!$D$24:$BG$323,AA$303))</f>
        <v/>
      </c>
      <c r="AB297" s="54" t="str">
        <f ca="1">IF(OR(VLOOKUP($A297,Mitglieder!$D$24:$BG$323,AB$303)="",$G297=""),"",VLOOKUP($A297,Mitglieder!$D$24:$BG$323,AB$303))</f>
        <v/>
      </c>
      <c r="AC297" s="54" t="str">
        <f ca="1">IF(OR(VLOOKUP($A297,Mitglieder!$D$24:$BG$323,AC$303)="",$G297=""),"",VLOOKUP($A297,Mitglieder!$D$24:$BG$323,AC$303))</f>
        <v/>
      </c>
      <c r="AD297" s="54" t="str">
        <f ca="1">IF(OR(VLOOKUP($A297,Mitglieder!$D$24:$BG$323,AD$303)="",$G297=""),"",VLOOKUP($A297,Mitglieder!$D$24:$BG$323,AD$303))</f>
        <v/>
      </c>
      <c r="AE297" s="54" t="str">
        <f ca="1">IF(OR(VLOOKUP($A297,Mitglieder!$D$24:$BG$323,AE$303)="",$G297=""),"",VLOOKUP($A297,Mitglieder!$D$24:$BG$323,AE$303))</f>
        <v/>
      </c>
      <c r="AF297" s="54" t="str">
        <f ca="1">IF(OR(VLOOKUP($A297,Mitglieder!$D$24:$BG$323,AF$303)="",$G297=""),"",VLOOKUP($A297,Mitglieder!$D$24:$BG$323,AF$303))</f>
        <v/>
      </c>
      <c r="AG297" s="54" t="str">
        <f ca="1">IF(OR(VLOOKUP($A297,Mitglieder!$D$24:$BG$323,AG$303)="",$G297=""),"",VLOOKUP($A297,Mitglieder!$D$24:$BG$323,AG$303))</f>
        <v/>
      </c>
      <c r="AH297" s="54" t="str">
        <f ca="1">IF(OR(VLOOKUP($A297,Mitglieder!$D$24:$BG$323,AH$303)="",$G297=""),"",VLOOKUP($A297,Mitglieder!$D$24:$BG$323,AH$303))</f>
        <v/>
      </c>
      <c r="AI297" s="54" t="str">
        <f ca="1">IF(OR(VLOOKUP($A297,Mitglieder!$D$24:$BG$323,AI$303)="",$G297=""),"",VLOOKUP($A297,Mitglieder!$D$24:$BG$323,AI$303))</f>
        <v/>
      </c>
      <c r="AJ297" s="54" t="str">
        <f ca="1">IF(OR(VLOOKUP($A297,Mitglieder!$D$24:$BG$323,AJ$303)="",$G297=""),"",VLOOKUP($A297,Mitglieder!$D$24:$BG$323,AJ$303))</f>
        <v/>
      </c>
      <c r="AK297" s="54" t="str">
        <f ca="1">IF(OR(VLOOKUP($A297,Mitglieder!$D$24:$BG$323,AK$303)="",$G297=""),"",VLOOKUP($A297,Mitglieder!$D$24:$BG$323,AK$303))</f>
        <v/>
      </c>
      <c r="AL297" s="54" t="str">
        <f ca="1">IF(OR(VLOOKUP($A297,Mitglieder!$D$24:$BG$323,AL$303)="",$G297=""),"",VLOOKUP($A297,Mitglieder!$D$24:$BG$323,AL$303))</f>
        <v/>
      </c>
      <c r="AM297" s="42" t="str">
        <f ca="1">IF($G297="","",VLOOKUP($A297,Mitglieder!$D$24:$BG$323,AM$303))</f>
        <v/>
      </c>
      <c r="AN297" s="54" t="str">
        <f ca="1">IF(OR(VLOOKUP($A297,Mitglieder!$D$24:$BG$323,AN$303)="",$G297=""),"",VLOOKUP($A297,Mitglieder!$D$24:$BG$323,AN$303))</f>
        <v/>
      </c>
      <c r="AO297" s="43" t="str">
        <f ca="1">IF($G297="","",TEXT(VLOOKUP($A297,Mitglieder!$D$24:$BG$323,AO$303),"TT.MM.JJJJ"))</f>
        <v/>
      </c>
      <c r="AP297" s="42" t="str">
        <f ca="1">IF($G297="","",VLOOKUP($A297,Mitglieder!$D$24:$BG$323,AP$303))</f>
        <v/>
      </c>
      <c r="AQ297" s="45" t="str">
        <f ca="1">IF($G297="","",TEXT(VLOOKUP($A297,Mitglieder!$D$24:$BG$323,AQ$303),"0.00"))</f>
        <v/>
      </c>
      <c r="AR297" s="54" t="str">
        <f ca="1">IF(OR(VLOOKUP($A297,Mitglieder!$D$24:$BG$323,AR$303)="",$G297=""),"",VLOOKUP($A297,Mitglieder!$D$24:$BG$323,AR$303))</f>
        <v/>
      </c>
      <c r="AS297" s="45" t="str">
        <f ca="1">IF($G297="","",TEXT(VLOOKUP($A297,Mitglieder!$D$24:$BG$323,AS$303),"0.00"))</f>
        <v/>
      </c>
      <c r="AT297" s="54" t="str">
        <f ca="1">IF(OR(VLOOKUP($A297,Mitglieder!$D$24:$BG$323,AT$303)="",$G297=""),"",VLOOKUP($A297,Mitglieder!$D$24:$BG$323,AT$303))</f>
        <v/>
      </c>
      <c r="AU297" s="45" t="str">
        <f ca="1">IF($G297="","",TEXT(VLOOKUP($A297,Mitglieder!$D$24:$BG$323,AU$303),"0.00"))</f>
        <v/>
      </c>
      <c r="AV297" s="45" t="str">
        <f ca="1">IF($G297="","",TEXT(VLOOKUP($A297,Mitglieder!$D$24:$BG$323,AV$303),"0.00"))</f>
        <v/>
      </c>
      <c r="AW297" s="42" t="str">
        <f ca="1">IF($G297="","",VLOOKUP($A297,Mitglieder!$D$24:$BG$323,AW$303))</f>
        <v/>
      </c>
      <c r="AX297" s="54" t="str">
        <f ca="1">IF(OR(VLOOKUP($A297,Mitglieder!$D$24:$BG$323,AX$303)="",$G297=""),"",VLOOKUP($A297,Mitglieder!$D$24:$BG$323,AX$303))</f>
        <v/>
      </c>
      <c r="AY297" s="75" t="str">
        <f t="shared" ca="1" si="8"/>
        <v/>
      </c>
      <c r="AZ297" s="43" t="str">
        <f ca="1">IF($G297="","",TEXT(VLOOKUP($A297,Mitglieder!$C$24:$BG$323,AZ$303),"TT.MM.JJJJ"))</f>
        <v/>
      </c>
      <c r="BA297" s="43" t="str">
        <f ca="1">IF($G297="","",TEXT(VLOOKUP($A297,Mitglieder!$C$24:$BG$323,BA$303),"TT.MM.JJJJ"))</f>
        <v/>
      </c>
      <c r="BB297" s="43" t="str">
        <f ca="1">IF($G297="","",TEXT(VLOOKUP($A297,Mitglieder!$C$24:$BG$323,BB$303),"TT.MM.JJJJ"))</f>
        <v/>
      </c>
      <c r="BC297" s="43" t="str">
        <f ca="1">IF($G297="","",TEXT(VLOOKUP($A297,Mitglieder!$C$24:$BG$323,BC$303),"TT.MM.JJJJ"))</f>
        <v/>
      </c>
      <c r="BD297" s="75" t="str">
        <f t="shared" ca="1" si="9"/>
        <v/>
      </c>
      <c r="BE297" s="42" t="str">
        <f ca="1">IF($G297="","",VLOOKUP($A297,Mitglieder!$D$24:$BG$323,BE$303))</f>
        <v/>
      </c>
      <c r="BF297" s="42" t="str">
        <f ca="1">IF($G297="","",VLOOKUP($A297,Mitglieder!$D$24:$BG$323,BF$303))</f>
        <v/>
      </c>
      <c r="BH297" s="75" t="str">
        <f ca="1">IF(G297="","",AY297+'Details Verein'!$D$25)</f>
        <v/>
      </c>
    </row>
    <row r="298" spans="1:75" x14ac:dyDescent="0.35">
      <c r="A298" s="42">
        <v>298</v>
      </c>
      <c r="B298" s="42"/>
      <c r="C298" s="42">
        <f ca="1">VLOOKUP($A298,Mitglieder!$D$24:$BA$323,C$303)</f>
        <v>1.0299999999999967</v>
      </c>
      <c r="D298" s="42"/>
      <c r="E298" s="42" t="str">
        <f ca="1">IF($G298="","",VLOOKUP($A298,Mitglieder!$D$24:$BG$323,E$303))</f>
        <v/>
      </c>
      <c r="F298" s="54" t="str">
        <f ca="1">IF(OR(VLOOKUP($A298,Mitglieder!$D$24:$BG$323,F$303)="",$G298=""),"",VLOOKUP($A298,Mitglieder!$D$24:$BG$323,F$303))</f>
        <v/>
      </c>
      <c r="G298" s="72" t="str">
        <f ca="1">IF(C298/ROUND(C298,0)=1,VLOOKUP($A298,Mitglieder!$D$24:$BA$323,G$303),"")</f>
        <v/>
      </c>
      <c r="H298" s="42" t="str">
        <f ca="1">IF($G298="","",VLOOKUP($A298,Mitglieder!$D$24:$BG$323,H$303))</f>
        <v/>
      </c>
      <c r="I298" s="54" t="str">
        <f ca="1">IF(OR(VLOOKUP($A298,Mitglieder!$D$24:$BG$323,I$303)="",$G298=""),"",VLOOKUP($A298,Mitglieder!$D$24:$BG$323,I$303))</f>
        <v/>
      </c>
      <c r="J298" s="42" t="str">
        <f ca="1">IF($G298="","",VLOOKUP($A298,Mitglieder!$D$24:$BG$323,J$303))</f>
        <v/>
      </c>
      <c r="K298" s="54" t="str">
        <f ca="1">IF(OR(VLOOKUP($A298,Mitglieder!$D$24:$BG$323,K$303)="",$G298=""),"",VLOOKUP($A298,Mitglieder!$D$24:$BG$323,K$303))</f>
        <v/>
      </c>
      <c r="L298" s="42" t="str">
        <f ca="1">IF($G298="","",VLOOKUP($A298,Mitglieder!$D$24:$BG$323,L$303))</f>
        <v/>
      </c>
      <c r="M298" s="42" t="str">
        <f ca="1">IF($G298="","",VLOOKUP($A298,Mitglieder!$D$24:$BG$323,M$303))</f>
        <v/>
      </c>
      <c r="N298" s="42" t="str">
        <f ca="1">IF($G298="","",VLOOKUP($A298,Mitglieder!$D$24:$BG$323,N$303))</f>
        <v/>
      </c>
      <c r="O298" s="42" t="str">
        <f ca="1">IF($G298="","",VLOOKUP($A298,Mitglieder!$D$24:$BG$323,O$303))</f>
        <v/>
      </c>
      <c r="P298" s="42" t="str">
        <f ca="1">IF($G298="","",VLOOKUP($A298,Mitglieder!$D$24:$BG$323,P$303))</f>
        <v/>
      </c>
      <c r="Q298" s="42" t="str">
        <f ca="1">IF($G298="","",VLOOKUP($A298,Mitglieder!$D$24:$BG$323,Q$303))</f>
        <v/>
      </c>
      <c r="R298" s="54" t="str">
        <f ca="1">IF(OR(VLOOKUP($A298,Mitglieder!$D$24:$BG$323,R$303)="",$G298=""),"",VLOOKUP($A298,Mitglieder!$D$24:$BG$323,R$303))</f>
        <v/>
      </c>
      <c r="S298" s="43" t="str">
        <f ca="1">IF($G298="","",TEXT(VLOOKUP($A298,Mitglieder!$D$24:$BG$323,S$303),"TT.MM.JJJJ"))</f>
        <v/>
      </c>
      <c r="T298" s="43" t="str">
        <f ca="1">IF($G298="","",TEXT(VLOOKUP($A298,Mitglieder!$D$24:$BG$323,T$303),"TT.MM.JJJJ"))</f>
        <v/>
      </c>
      <c r="U298" s="43" t="str">
        <f ca="1">IF($G298="","",TEXT(VLOOKUP($A298,Mitglieder!$D$24:$BG$323,U$303),"TT.MM.JJJJ"))</f>
        <v/>
      </c>
      <c r="V298" s="54" t="str">
        <f ca="1">IF(OR(VLOOKUP($A298,Mitglieder!$D$24:$BG$323,V$303)="",$G298=""),"",VLOOKUP($A298,Mitglieder!$D$24:$BG$323,V$303))</f>
        <v/>
      </c>
      <c r="W298" s="54" t="str">
        <f ca="1">IF(OR(VLOOKUP($A298,Mitglieder!$D$24:$BG$323,W$303)="",$G298=""),"",VLOOKUP($A298,Mitglieder!$D$24:$BG$323,W$303))</f>
        <v/>
      </c>
      <c r="X298" s="54" t="str">
        <f ca="1">IF(OR(VLOOKUP($A298,Mitglieder!$D$24:$BG$323,X$303)="",$G298=""),"",VLOOKUP($A298,Mitglieder!$D$24:$BG$323,X$303))</f>
        <v/>
      </c>
      <c r="Y298" s="54" t="str">
        <f ca="1">IF(OR(VLOOKUP($A298,Mitglieder!$D$24:$BG$323,Y$303)="",$G298=""),"",VLOOKUP($A298,Mitglieder!$D$24:$BG$323,Y$303))</f>
        <v/>
      </c>
      <c r="Z298" s="54" t="str">
        <f ca="1">IF(OR(VLOOKUP($A298,Mitglieder!$D$24:$BG$323,Z$303)="",$G298=""),"",VLOOKUP($A298,Mitglieder!$D$24:$BG$323,Z$303))</f>
        <v/>
      </c>
      <c r="AA298" s="54" t="str">
        <f ca="1">IF(OR(VLOOKUP($A298,Mitglieder!$D$24:$BG$323,AA$303)="",$G298=""),"",VLOOKUP($A298,Mitglieder!$D$24:$BG$323,AA$303))</f>
        <v/>
      </c>
      <c r="AB298" s="54" t="str">
        <f ca="1">IF(OR(VLOOKUP($A298,Mitglieder!$D$24:$BG$323,AB$303)="",$G298=""),"",VLOOKUP($A298,Mitglieder!$D$24:$BG$323,AB$303))</f>
        <v/>
      </c>
      <c r="AC298" s="54" t="str">
        <f ca="1">IF(OR(VLOOKUP($A298,Mitglieder!$D$24:$BG$323,AC$303)="",$G298=""),"",VLOOKUP($A298,Mitglieder!$D$24:$BG$323,AC$303))</f>
        <v/>
      </c>
      <c r="AD298" s="54" t="str">
        <f ca="1">IF(OR(VLOOKUP($A298,Mitglieder!$D$24:$BG$323,AD$303)="",$G298=""),"",VLOOKUP($A298,Mitglieder!$D$24:$BG$323,AD$303))</f>
        <v/>
      </c>
      <c r="AE298" s="54" t="str">
        <f ca="1">IF(OR(VLOOKUP($A298,Mitglieder!$D$24:$BG$323,AE$303)="",$G298=""),"",VLOOKUP($A298,Mitglieder!$D$24:$BG$323,AE$303))</f>
        <v/>
      </c>
      <c r="AF298" s="54" t="str">
        <f ca="1">IF(OR(VLOOKUP($A298,Mitglieder!$D$24:$BG$323,AF$303)="",$G298=""),"",VLOOKUP($A298,Mitglieder!$D$24:$BG$323,AF$303))</f>
        <v/>
      </c>
      <c r="AG298" s="54" t="str">
        <f ca="1">IF(OR(VLOOKUP($A298,Mitglieder!$D$24:$BG$323,AG$303)="",$G298=""),"",VLOOKUP($A298,Mitglieder!$D$24:$BG$323,AG$303))</f>
        <v/>
      </c>
      <c r="AH298" s="54" t="str">
        <f ca="1">IF(OR(VLOOKUP($A298,Mitglieder!$D$24:$BG$323,AH$303)="",$G298=""),"",VLOOKUP($A298,Mitglieder!$D$24:$BG$323,AH$303))</f>
        <v/>
      </c>
      <c r="AI298" s="54" t="str">
        <f ca="1">IF(OR(VLOOKUP($A298,Mitglieder!$D$24:$BG$323,AI$303)="",$G298=""),"",VLOOKUP($A298,Mitglieder!$D$24:$BG$323,AI$303))</f>
        <v/>
      </c>
      <c r="AJ298" s="54" t="str">
        <f ca="1">IF(OR(VLOOKUP($A298,Mitglieder!$D$24:$BG$323,AJ$303)="",$G298=""),"",VLOOKUP($A298,Mitglieder!$D$24:$BG$323,AJ$303))</f>
        <v/>
      </c>
      <c r="AK298" s="54" t="str">
        <f ca="1">IF(OR(VLOOKUP($A298,Mitglieder!$D$24:$BG$323,AK$303)="",$G298=""),"",VLOOKUP($A298,Mitglieder!$D$24:$BG$323,AK$303))</f>
        <v/>
      </c>
      <c r="AL298" s="54" t="str">
        <f ca="1">IF(OR(VLOOKUP($A298,Mitglieder!$D$24:$BG$323,AL$303)="",$G298=""),"",VLOOKUP($A298,Mitglieder!$D$24:$BG$323,AL$303))</f>
        <v/>
      </c>
      <c r="AM298" s="42" t="str">
        <f ca="1">IF($G298="","",VLOOKUP($A298,Mitglieder!$D$24:$BG$323,AM$303))</f>
        <v/>
      </c>
      <c r="AN298" s="54" t="str">
        <f ca="1">IF(OR(VLOOKUP($A298,Mitglieder!$D$24:$BG$323,AN$303)="",$G298=""),"",VLOOKUP($A298,Mitglieder!$D$24:$BG$323,AN$303))</f>
        <v/>
      </c>
      <c r="AO298" s="43" t="str">
        <f ca="1">IF($G298="","",TEXT(VLOOKUP($A298,Mitglieder!$D$24:$BG$323,AO$303),"TT.MM.JJJJ"))</f>
        <v/>
      </c>
      <c r="AP298" s="42" t="str">
        <f ca="1">IF($G298="","",VLOOKUP($A298,Mitglieder!$D$24:$BG$323,AP$303))</f>
        <v/>
      </c>
      <c r="AQ298" s="45" t="str">
        <f ca="1">IF($G298="","",TEXT(VLOOKUP($A298,Mitglieder!$D$24:$BG$323,AQ$303),"0.00"))</f>
        <v/>
      </c>
      <c r="AR298" s="54" t="str">
        <f ca="1">IF(OR(VLOOKUP($A298,Mitglieder!$D$24:$BG$323,AR$303)="",$G298=""),"",VLOOKUP($A298,Mitglieder!$D$24:$BG$323,AR$303))</f>
        <v/>
      </c>
      <c r="AS298" s="45" t="str">
        <f ca="1">IF($G298="","",TEXT(VLOOKUP($A298,Mitglieder!$D$24:$BG$323,AS$303),"0.00"))</f>
        <v/>
      </c>
      <c r="AT298" s="54" t="str">
        <f ca="1">IF(OR(VLOOKUP($A298,Mitglieder!$D$24:$BG$323,AT$303)="",$G298=""),"",VLOOKUP($A298,Mitglieder!$D$24:$BG$323,AT$303))</f>
        <v/>
      </c>
      <c r="AU298" s="45" t="str">
        <f ca="1">IF($G298="","",TEXT(VLOOKUP($A298,Mitglieder!$D$24:$BG$323,AU$303),"0.00"))</f>
        <v/>
      </c>
      <c r="AV298" s="45" t="str">
        <f ca="1">IF($G298="","",TEXT(VLOOKUP($A298,Mitglieder!$D$24:$BG$323,AV$303),"0.00"))</f>
        <v/>
      </c>
      <c r="AW298" s="42" t="str">
        <f ca="1">IF($G298="","",VLOOKUP($A298,Mitglieder!$D$24:$BG$323,AW$303))</f>
        <v/>
      </c>
      <c r="AX298" s="54" t="str">
        <f ca="1">IF(OR(VLOOKUP($A298,Mitglieder!$D$24:$BG$323,AX$303)="",$G298=""),"",VLOOKUP($A298,Mitglieder!$D$24:$BG$323,AX$303))</f>
        <v/>
      </c>
      <c r="AY298" s="75" t="str">
        <f t="shared" ca="1" si="8"/>
        <v/>
      </c>
      <c r="AZ298" s="43" t="str">
        <f ca="1">IF($G298="","",TEXT(VLOOKUP($A298,Mitglieder!$C$24:$BG$323,AZ$303),"TT.MM.JJJJ"))</f>
        <v/>
      </c>
      <c r="BA298" s="43" t="str">
        <f ca="1">IF($G298="","",TEXT(VLOOKUP($A298,Mitglieder!$C$24:$BG$323,BA$303),"TT.MM.JJJJ"))</f>
        <v/>
      </c>
      <c r="BB298" s="43" t="str">
        <f ca="1">IF($G298="","",TEXT(VLOOKUP($A298,Mitglieder!$C$24:$BG$323,BB$303),"TT.MM.JJJJ"))</f>
        <v/>
      </c>
      <c r="BC298" s="43" t="str">
        <f ca="1">IF($G298="","",TEXT(VLOOKUP($A298,Mitglieder!$C$24:$BG$323,BC$303),"TT.MM.JJJJ"))</f>
        <v/>
      </c>
      <c r="BD298" s="75" t="str">
        <f t="shared" ca="1" si="9"/>
        <v/>
      </c>
      <c r="BE298" s="42" t="str">
        <f ca="1">IF($G298="","",VLOOKUP($A298,Mitglieder!$D$24:$BG$323,BE$303))</f>
        <v/>
      </c>
      <c r="BF298" s="42" t="str">
        <f ca="1">IF($G298="","",VLOOKUP($A298,Mitglieder!$D$24:$BG$323,BF$303))</f>
        <v/>
      </c>
      <c r="BH298" s="75" t="str">
        <f ca="1">IF(G298="","",AY298+'Details Verein'!$D$25)</f>
        <v/>
      </c>
    </row>
    <row r="299" spans="1:75" x14ac:dyDescent="0.35">
      <c r="A299" s="42">
        <v>299</v>
      </c>
      <c r="B299" s="42"/>
      <c r="C299" s="42">
        <f ca="1">VLOOKUP($A299,Mitglieder!$D$24:$BA$323,C$303)</f>
        <v>1.0299999999999967</v>
      </c>
      <c r="D299" s="42"/>
      <c r="E299" s="42" t="str">
        <f ca="1">IF($G299="","",VLOOKUP($A299,Mitglieder!$D$24:$BG$323,E$303))</f>
        <v/>
      </c>
      <c r="F299" s="54" t="str">
        <f ca="1">IF(OR(VLOOKUP($A299,Mitglieder!$D$24:$BG$323,F$303)="",$G299=""),"",VLOOKUP($A299,Mitglieder!$D$24:$BG$323,F$303))</f>
        <v/>
      </c>
      <c r="G299" s="72" t="str">
        <f ca="1">IF(C299/ROUND(C299,0)=1,VLOOKUP($A299,Mitglieder!$D$24:$BA$323,G$303),"")</f>
        <v/>
      </c>
      <c r="H299" s="42" t="str">
        <f ca="1">IF($G299="","",VLOOKUP($A299,Mitglieder!$D$24:$BG$323,H$303))</f>
        <v/>
      </c>
      <c r="I299" s="54" t="str">
        <f ca="1">IF(OR(VLOOKUP($A299,Mitglieder!$D$24:$BG$323,I$303)="",$G299=""),"",VLOOKUP($A299,Mitglieder!$D$24:$BG$323,I$303))</f>
        <v/>
      </c>
      <c r="J299" s="42" t="str">
        <f ca="1">IF($G299="","",VLOOKUP($A299,Mitglieder!$D$24:$BG$323,J$303))</f>
        <v/>
      </c>
      <c r="K299" s="54" t="str">
        <f ca="1">IF(OR(VLOOKUP($A299,Mitglieder!$D$24:$BG$323,K$303)="",$G299=""),"",VLOOKUP($A299,Mitglieder!$D$24:$BG$323,K$303))</f>
        <v/>
      </c>
      <c r="L299" s="42" t="str">
        <f ca="1">IF($G299="","",VLOOKUP($A299,Mitglieder!$D$24:$BG$323,L$303))</f>
        <v/>
      </c>
      <c r="M299" s="42" t="str">
        <f ca="1">IF($G299="","",VLOOKUP($A299,Mitglieder!$D$24:$BG$323,M$303))</f>
        <v/>
      </c>
      <c r="N299" s="42" t="str">
        <f ca="1">IF($G299="","",VLOOKUP($A299,Mitglieder!$D$24:$BG$323,N$303))</f>
        <v/>
      </c>
      <c r="O299" s="42" t="str">
        <f ca="1">IF($G299="","",VLOOKUP($A299,Mitglieder!$D$24:$BG$323,O$303))</f>
        <v/>
      </c>
      <c r="P299" s="42" t="str">
        <f ca="1">IF($G299="","",VLOOKUP($A299,Mitglieder!$D$24:$BG$323,P$303))</f>
        <v/>
      </c>
      <c r="Q299" s="42" t="str">
        <f ca="1">IF($G299="","",VLOOKUP($A299,Mitglieder!$D$24:$BG$323,Q$303))</f>
        <v/>
      </c>
      <c r="R299" s="54" t="str">
        <f ca="1">IF(OR(VLOOKUP($A299,Mitglieder!$D$24:$BG$323,R$303)="",$G299=""),"",VLOOKUP($A299,Mitglieder!$D$24:$BG$323,R$303))</f>
        <v/>
      </c>
      <c r="S299" s="43" t="str">
        <f ca="1">IF($G299="","",TEXT(VLOOKUP($A299,Mitglieder!$D$24:$BG$323,S$303),"TT.MM.JJJJ"))</f>
        <v/>
      </c>
      <c r="T299" s="43" t="str">
        <f ca="1">IF($G299="","",TEXT(VLOOKUP($A299,Mitglieder!$D$24:$BG$323,T$303),"TT.MM.JJJJ"))</f>
        <v/>
      </c>
      <c r="U299" s="43" t="str">
        <f ca="1">IF($G299="","",TEXT(VLOOKUP($A299,Mitglieder!$D$24:$BG$323,U$303),"TT.MM.JJJJ"))</f>
        <v/>
      </c>
      <c r="V299" s="54" t="str">
        <f ca="1">IF(OR(VLOOKUP($A299,Mitglieder!$D$24:$BG$323,V$303)="",$G299=""),"",VLOOKUP($A299,Mitglieder!$D$24:$BG$323,V$303))</f>
        <v/>
      </c>
      <c r="W299" s="54" t="str">
        <f ca="1">IF(OR(VLOOKUP($A299,Mitglieder!$D$24:$BG$323,W$303)="",$G299=""),"",VLOOKUP($A299,Mitglieder!$D$24:$BG$323,W$303))</f>
        <v/>
      </c>
      <c r="X299" s="54" t="str">
        <f ca="1">IF(OR(VLOOKUP($A299,Mitglieder!$D$24:$BG$323,X$303)="",$G299=""),"",VLOOKUP($A299,Mitglieder!$D$24:$BG$323,X$303))</f>
        <v/>
      </c>
      <c r="Y299" s="54" t="str">
        <f ca="1">IF(OR(VLOOKUP($A299,Mitglieder!$D$24:$BG$323,Y$303)="",$G299=""),"",VLOOKUP($A299,Mitglieder!$D$24:$BG$323,Y$303))</f>
        <v/>
      </c>
      <c r="Z299" s="54" t="str">
        <f ca="1">IF(OR(VLOOKUP($A299,Mitglieder!$D$24:$BG$323,Z$303)="",$G299=""),"",VLOOKUP($A299,Mitglieder!$D$24:$BG$323,Z$303))</f>
        <v/>
      </c>
      <c r="AA299" s="54" t="str">
        <f ca="1">IF(OR(VLOOKUP($A299,Mitglieder!$D$24:$BG$323,AA$303)="",$G299=""),"",VLOOKUP($A299,Mitglieder!$D$24:$BG$323,AA$303))</f>
        <v/>
      </c>
      <c r="AB299" s="54" t="str">
        <f ca="1">IF(OR(VLOOKUP($A299,Mitglieder!$D$24:$BG$323,AB$303)="",$G299=""),"",VLOOKUP($A299,Mitglieder!$D$24:$BG$323,AB$303))</f>
        <v/>
      </c>
      <c r="AC299" s="54" t="str">
        <f ca="1">IF(OR(VLOOKUP($A299,Mitglieder!$D$24:$BG$323,AC$303)="",$G299=""),"",VLOOKUP($A299,Mitglieder!$D$24:$BG$323,AC$303))</f>
        <v/>
      </c>
      <c r="AD299" s="54" t="str">
        <f ca="1">IF(OR(VLOOKUP($A299,Mitglieder!$D$24:$BG$323,AD$303)="",$G299=""),"",VLOOKUP($A299,Mitglieder!$D$24:$BG$323,AD$303))</f>
        <v/>
      </c>
      <c r="AE299" s="54" t="str">
        <f ca="1">IF(OR(VLOOKUP($A299,Mitglieder!$D$24:$BG$323,AE$303)="",$G299=""),"",VLOOKUP($A299,Mitglieder!$D$24:$BG$323,AE$303))</f>
        <v/>
      </c>
      <c r="AF299" s="54" t="str">
        <f ca="1">IF(OR(VLOOKUP($A299,Mitglieder!$D$24:$BG$323,AF$303)="",$G299=""),"",VLOOKUP($A299,Mitglieder!$D$24:$BG$323,AF$303))</f>
        <v/>
      </c>
      <c r="AG299" s="54" t="str">
        <f ca="1">IF(OR(VLOOKUP($A299,Mitglieder!$D$24:$BG$323,AG$303)="",$G299=""),"",VLOOKUP($A299,Mitglieder!$D$24:$BG$323,AG$303))</f>
        <v/>
      </c>
      <c r="AH299" s="54" t="str">
        <f ca="1">IF(OR(VLOOKUP($A299,Mitglieder!$D$24:$BG$323,AH$303)="",$G299=""),"",VLOOKUP($A299,Mitglieder!$D$24:$BG$323,AH$303))</f>
        <v/>
      </c>
      <c r="AI299" s="54" t="str">
        <f ca="1">IF(OR(VLOOKUP($A299,Mitglieder!$D$24:$BG$323,AI$303)="",$G299=""),"",VLOOKUP($A299,Mitglieder!$D$24:$BG$323,AI$303))</f>
        <v/>
      </c>
      <c r="AJ299" s="54" t="str">
        <f ca="1">IF(OR(VLOOKUP($A299,Mitglieder!$D$24:$BG$323,AJ$303)="",$G299=""),"",VLOOKUP($A299,Mitglieder!$D$24:$BG$323,AJ$303))</f>
        <v/>
      </c>
      <c r="AK299" s="54" t="str">
        <f ca="1">IF(OR(VLOOKUP($A299,Mitglieder!$D$24:$BG$323,AK$303)="",$G299=""),"",VLOOKUP($A299,Mitglieder!$D$24:$BG$323,AK$303))</f>
        <v/>
      </c>
      <c r="AL299" s="54" t="str">
        <f ca="1">IF(OR(VLOOKUP($A299,Mitglieder!$D$24:$BG$323,AL$303)="",$G299=""),"",VLOOKUP($A299,Mitglieder!$D$24:$BG$323,AL$303))</f>
        <v/>
      </c>
      <c r="AM299" s="42" t="str">
        <f ca="1">IF($G299="","",VLOOKUP($A299,Mitglieder!$D$24:$BG$323,AM$303))</f>
        <v/>
      </c>
      <c r="AN299" s="54" t="str">
        <f ca="1">IF(OR(VLOOKUP($A299,Mitglieder!$D$24:$BG$323,AN$303)="",$G299=""),"",VLOOKUP($A299,Mitglieder!$D$24:$BG$323,AN$303))</f>
        <v/>
      </c>
      <c r="AO299" s="43" t="str">
        <f ca="1">IF($G299="","",TEXT(VLOOKUP($A299,Mitglieder!$D$24:$BG$323,AO$303),"TT.MM.JJJJ"))</f>
        <v/>
      </c>
      <c r="AP299" s="42" t="str">
        <f ca="1">IF($G299="","",VLOOKUP($A299,Mitglieder!$D$24:$BG$323,AP$303))</f>
        <v/>
      </c>
      <c r="AQ299" s="45" t="str">
        <f ca="1">IF($G299="","",TEXT(VLOOKUP($A299,Mitglieder!$D$24:$BG$323,AQ$303),"0.00"))</f>
        <v/>
      </c>
      <c r="AR299" s="54" t="str">
        <f ca="1">IF(OR(VLOOKUP($A299,Mitglieder!$D$24:$BG$323,AR$303)="",$G299=""),"",VLOOKUP($A299,Mitglieder!$D$24:$BG$323,AR$303))</f>
        <v/>
      </c>
      <c r="AS299" s="45" t="str">
        <f ca="1">IF($G299="","",TEXT(VLOOKUP($A299,Mitglieder!$D$24:$BG$323,AS$303),"0.00"))</f>
        <v/>
      </c>
      <c r="AT299" s="54" t="str">
        <f ca="1">IF(OR(VLOOKUP($A299,Mitglieder!$D$24:$BG$323,AT$303)="",$G299=""),"",VLOOKUP($A299,Mitglieder!$D$24:$BG$323,AT$303))</f>
        <v/>
      </c>
      <c r="AU299" s="45" t="str">
        <f ca="1">IF($G299="","",TEXT(VLOOKUP($A299,Mitglieder!$D$24:$BG$323,AU$303),"0.00"))</f>
        <v/>
      </c>
      <c r="AV299" s="45" t="str">
        <f ca="1">IF($G299="","",TEXT(VLOOKUP($A299,Mitglieder!$D$24:$BG$323,AV$303),"0.00"))</f>
        <v/>
      </c>
      <c r="AW299" s="42" t="str">
        <f ca="1">IF($G299="","",VLOOKUP($A299,Mitglieder!$D$24:$BG$323,AW$303))</f>
        <v/>
      </c>
      <c r="AX299" s="54" t="str">
        <f ca="1">IF(OR(VLOOKUP($A299,Mitglieder!$D$24:$BG$323,AX$303)="",$G299=""),"",VLOOKUP($A299,Mitglieder!$D$24:$BG$323,AX$303))</f>
        <v/>
      </c>
      <c r="AY299" s="75" t="str">
        <f t="shared" ca="1" si="8"/>
        <v/>
      </c>
      <c r="AZ299" s="43" t="str">
        <f ca="1">IF($G299="","",TEXT(VLOOKUP($A299,Mitglieder!$C$24:$BG$323,AZ$303),"TT.MM.JJJJ"))</f>
        <v/>
      </c>
      <c r="BA299" s="43" t="str">
        <f ca="1">IF($G299="","",TEXT(VLOOKUP($A299,Mitglieder!$C$24:$BG$323,BA$303),"TT.MM.JJJJ"))</f>
        <v/>
      </c>
      <c r="BB299" s="43" t="str">
        <f ca="1">IF($G299="","",TEXT(VLOOKUP($A299,Mitglieder!$C$24:$BG$323,BB$303),"TT.MM.JJJJ"))</f>
        <v/>
      </c>
      <c r="BC299" s="43" t="str">
        <f ca="1">IF($G299="","",TEXT(VLOOKUP($A299,Mitglieder!$C$24:$BG$323,BC$303),"TT.MM.JJJJ"))</f>
        <v/>
      </c>
      <c r="BD299" s="75" t="str">
        <f t="shared" ca="1" si="9"/>
        <v/>
      </c>
      <c r="BE299" s="42" t="str">
        <f ca="1">IF($G299="","",VLOOKUP($A299,Mitglieder!$D$24:$BG$323,BE$303))</f>
        <v/>
      </c>
      <c r="BF299" s="42" t="str">
        <f ca="1">IF($G299="","",VLOOKUP($A299,Mitglieder!$D$24:$BG$323,BF$303))</f>
        <v/>
      </c>
      <c r="BH299" s="75" t="str">
        <f ca="1">IF(G299="","",AY299+'Details Verein'!$D$25)</f>
        <v/>
      </c>
    </row>
    <row r="300" spans="1:75" x14ac:dyDescent="0.35">
      <c r="A300" s="42">
        <v>300</v>
      </c>
      <c r="B300" s="42"/>
      <c r="C300" s="42">
        <f ca="1">VLOOKUP($A300,Mitglieder!$D$24:$BA$323,C$303)</f>
        <v>1.0299999999999967</v>
      </c>
      <c r="D300" s="42"/>
      <c r="E300" s="42" t="str">
        <f ca="1">IF($G300="","",VLOOKUP($A300,Mitglieder!$D$24:$BG$323,E$303))</f>
        <v/>
      </c>
      <c r="F300" s="54" t="str">
        <f ca="1">IF(OR(VLOOKUP($A300,Mitglieder!$D$24:$BG$323,F$303)="",$G300=""),"",VLOOKUP($A300,Mitglieder!$D$24:$BG$323,F$303))</f>
        <v/>
      </c>
      <c r="G300" s="72" t="str">
        <f ca="1">IF(C300/ROUND(C300,0)=1,VLOOKUP($A300,Mitglieder!$D$24:$BA$323,G$303),"")</f>
        <v/>
      </c>
      <c r="H300" s="42" t="str">
        <f ca="1">IF($G300="","",VLOOKUP($A300,Mitglieder!$D$24:$BG$323,H$303))</f>
        <v/>
      </c>
      <c r="I300" s="54" t="str">
        <f ca="1">IF(OR(VLOOKUP($A300,Mitglieder!$D$24:$BG$323,I$303)="",$G300=""),"",VLOOKUP($A300,Mitglieder!$D$24:$BG$323,I$303))</f>
        <v/>
      </c>
      <c r="J300" s="42" t="str">
        <f ca="1">IF($G300="","",VLOOKUP($A300,Mitglieder!$D$24:$BG$323,J$303))</f>
        <v/>
      </c>
      <c r="K300" s="54" t="str">
        <f ca="1">IF(OR(VLOOKUP($A300,Mitglieder!$D$24:$BG$323,K$303)="",$G300=""),"",VLOOKUP($A300,Mitglieder!$D$24:$BG$323,K$303))</f>
        <v/>
      </c>
      <c r="L300" s="42" t="str">
        <f ca="1">IF($G300="","",VLOOKUP($A300,Mitglieder!$D$24:$BG$323,L$303))</f>
        <v/>
      </c>
      <c r="M300" s="42" t="str">
        <f ca="1">IF($G300="","",VLOOKUP($A300,Mitglieder!$D$24:$BG$323,M$303))</f>
        <v/>
      </c>
      <c r="N300" s="42" t="str">
        <f ca="1">IF($G300="","",VLOOKUP($A300,Mitglieder!$D$24:$BG$323,N$303))</f>
        <v/>
      </c>
      <c r="O300" s="42" t="str">
        <f ca="1">IF($G300="","",VLOOKUP($A300,Mitglieder!$D$24:$BG$323,O$303))</f>
        <v/>
      </c>
      <c r="P300" s="42" t="str">
        <f ca="1">IF($G300="","",VLOOKUP($A300,Mitglieder!$D$24:$BG$323,P$303))</f>
        <v/>
      </c>
      <c r="Q300" s="42" t="str">
        <f ca="1">IF($G300="","",VLOOKUP($A300,Mitglieder!$D$24:$BG$323,Q$303))</f>
        <v/>
      </c>
      <c r="R300" s="54" t="str">
        <f ca="1">IF(OR(VLOOKUP($A300,Mitglieder!$D$24:$BG$323,R$303)="",$G300=""),"",VLOOKUP($A300,Mitglieder!$D$24:$BG$323,R$303))</f>
        <v/>
      </c>
      <c r="S300" s="43" t="str">
        <f ca="1">IF($G300="","",TEXT(VLOOKUP($A300,Mitglieder!$D$24:$BG$323,S$303),"TT.MM.JJJJ"))</f>
        <v/>
      </c>
      <c r="T300" s="43" t="str">
        <f ca="1">IF($G300="","",TEXT(VLOOKUP($A300,Mitglieder!$D$24:$BG$323,T$303),"TT.MM.JJJJ"))</f>
        <v/>
      </c>
      <c r="U300" s="43" t="str">
        <f ca="1">IF($G300="","",TEXT(VLOOKUP($A300,Mitglieder!$D$24:$BG$323,U$303),"TT.MM.JJJJ"))</f>
        <v/>
      </c>
      <c r="V300" s="54" t="str">
        <f ca="1">IF(OR(VLOOKUP($A300,Mitglieder!$D$24:$BG$323,V$303)="",$G300=""),"",VLOOKUP($A300,Mitglieder!$D$24:$BG$323,V$303))</f>
        <v/>
      </c>
      <c r="W300" s="54" t="str">
        <f ca="1">IF(OR(VLOOKUP($A300,Mitglieder!$D$24:$BG$323,W$303)="",$G300=""),"",VLOOKUP($A300,Mitglieder!$D$24:$BG$323,W$303))</f>
        <v/>
      </c>
      <c r="X300" s="54" t="str">
        <f ca="1">IF(OR(VLOOKUP($A300,Mitglieder!$D$24:$BG$323,X$303)="",$G300=""),"",VLOOKUP($A300,Mitglieder!$D$24:$BG$323,X$303))</f>
        <v/>
      </c>
      <c r="Y300" s="54" t="str">
        <f ca="1">IF(OR(VLOOKUP($A300,Mitglieder!$D$24:$BG$323,Y$303)="",$G300=""),"",VLOOKUP($A300,Mitglieder!$D$24:$BG$323,Y$303))</f>
        <v/>
      </c>
      <c r="Z300" s="54" t="str">
        <f ca="1">IF(OR(VLOOKUP($A300,Mitglieder!$D$24:$BG$323,Z$303)="",$G300=""),"",VLOOKUP($A300,Mitglieder!$D$24:$BG$323,Z$303))</f>
        <v/>
      </c>
      <c r="AA300" s="54" t="str">
        <f ca="1">IF(OR(VLOOKUP($A300,Mitglieder!$D$24:$BG$323,AA$303)="",$G300=""),"",VLOOKUP($A300,Mitglieder!$D$24:$BG$323,AA$303))</f>
        <v/>
      </c>
      <c r="AB300" s="54" t="str">
        <f ca="1">IF(OR(VLOOKUP($A300,Mitglieder!$D$24:$BG$323,AB$303)="",$G300=""),"",VLOOKUP($A300,Mitglieder!$D$24:$BG$323,AB$303))</f>
        <v/>
      </c>
      <c r="AC300" s="54" t="str">
        <f ca="1">IF(OR(VLOOKUP($A300,Mitglieder!$D$24:$BG$323,AC$303)="",$G300=""),"",VLOOKUP($A300,Mitglieder!$D$24:$BG$323,AC$303))</f>
        <v/>
      </c>
      <c r="AD300" s="54" t="str">
        <f ca="1">IF(OR(VLOOKUP($A300,Mitglieder!$D$24:$BG$323,AD$303)="",$G300=""),"",VLOOKUP($A300,Mitglieder!$D$24:$BG$323,AD$303))</f>
        <v/>
      </c>
      <c r="AE300" s="54" t="str">
        <f ca="1">IF(OR(VLOOKUP($A300,Mitglieder!$D$24:$BG$323,AE$303)="",$G300=""),"",VLOOKUP($A300,Mitglieder!$D$24:$BG$323,AE$303))</f>
        <v/>
      </c>
      <c r="AF300" s="54" t="str">
        <f ca="1">IF(OR(VLOOKUP($A300,Mitglieder!$D$24:$BG$323,AF$303)="",$G300=""),"",VLOOKUP($A300,Mitglieder!$D$24:$BG$323,AF$303))</f>
        <v/>
      </c>
      <c r="AG300" s="54" t="str">
        <f ca="1">IF(OR(VLOOKUP($A300,Mitglieder!$D$24:$BG$323,AG$303)="",$G300=""),"",VLOOKUP($A300,Mitglieder!$D$24:$BG$323,AG$303))</f>
        <v/>
      </c>
      <c r="AH300" s="54" t="str">
        <f ca="1">IF(OR(VLOOKUP($A300,Mitglieder!$D$24:$BG$323,AH$303)="",$G300=""),"",VLOOKUP($A300,Mitglieder!$D$24:$BG$323,AH$303))</f>
        <v/>
      </c>
      <c r="AI300" s="54" t="str">
        <f ca="1">IF(OR(VLOOKUP($A300,Mitglieder!$D$24:$BG$323,AI$303)="",$G300=""),"",VLOOKUP($A300,Mitglieder!$D$24:$BG$323,AI$303))</f>
        <v/>
      </c>
      <c r="AJ300" s="54" t="str">
        <f ca="1">IF(OR(VLOOKUP($A300,Mitglieder!$D$24:$BG$323,AJ$303)="",$G300=""),"",VLOOKUP($A300,Mitglieder!$D$24:$BG$323,AJ$303))</f>
        <v/>
      </c>
      <c r="AK300" s="54" t="str">
        <f ca="1">IF(OR(VLOOKUP($A300,Mitglieder!$D$24:$BG$323,AK$303)="",$G300=""),"",VLOOKUP($A300,Mitglieder!$D$24:$BG$323,AK$303))</f>
        <v/>
      </c>
      <c r="AL300" s="54" t="str">
        <f ca="1">IF(OR(VLOOKUP($A300,Mitglieder!$D$24:$BG$323,AL$303)="",$G300=""),"",VLOOKUP($A300,Mitglieder!$D$24:$BG$323,AL$303))</f>
        <v/>
      </c>
      <c r="AM300" s="42" t="str">
        <f ca="1">IF($G300="","",VLOOKUP($A300,Mitglieder!$D$24:$BG$323,AM$303))</f>
        <v/>
      </c>
      <c r="AN300" s="54" t="str">
        <f ca="1">IF(OR(VLOOKUP($A300,Mitglieder!$D$24:$BG$323,AN$303)="",$G300=""),"",VLOOKUP($A300,Mitglieder!$D$24:$BG$323,AN$303))</f>
        <v/>
      </c>
      <c r="AO300" s="43" t="str">
        <f ca="1">IF($G300="","",TEXT(VLOOKUP($A300,Mitglieder!$D$24:$BG$323,AO$303),"TT.MM.JJJJ"))</f>
        <v/>
      </c>
      <c r="AP300" s="42" t="str">
        <f ca="1">IF($G300="","",VLOOKUP($A300,Mitglieder!$D$24:$BG$323,AP$303))</f>
        <v/>
      </c>
      <c r="AQ300" s="45" t="str">
        <f ca="1">IF($G300="","",TEXT(VLOOKUP($A300,Mitglieder!$D$24:$BG$323,AQ$303),"0.00"))</f>
        <v/>
      </c>
      <c r="AR300" s="54" t="str">
        <f ca="1">IF(OR(VLOOKUP($A300,Mitglieder!$D$24:$BG$323,AR$303)="",$G300=""),"",VLOOKUP($A300,Mitglieder!$D$24:$BG$323,AR$303))</f>
        <v/>
      </c>
      <c r="AS300" s="45" t="str">
        <f ca="1">IF($G300="","",TEXT(VLOOKUP($A300,Mitglieder!$D$24:$BG$323,AS$303),"0.00"))</f>
        <v/>
      </c>
      <c r="AT300" s="54" t="str">
        <f ca="1">IF(OR(VLOOKUP($A300,Mitglieder!$D$24:$BG$323,AT$303)="",$G300=""),"",VLOOKUP($A300,Mitglieder!$D$24:$BG$323,AT$303))</f>
        <v/>
      </c>
      <c r="AU300" s="45" t="str">
        <f ca="1">IF($G300="","",TEXT(VLOOKUP($A300,Mitglieder!$D$24:$BG$323,AU$303),"0.00"))</f>
        <v/>
      </c>
      <c r="AV300" s="45" t="str">
        <f ca="1">IF($G300="","",TEXT(VLOOKUP($A300,Mitglieder!$D$24:$BG$323,AV$303),"0.00"))</f>
        <v/>
      </c>
      <c r="AW300" s="42" t="str">
        <f ca="1">IF($G300="","",VLOOKUP($A300,Mitglieder!$D$24:$BG$323,AW$303))</f>
        <v/>
      </c>
      <c r="AX300" s="54" t="str">
        <f ca="1">IF(OR(VLOOKUP($A300,Mitglieder!$D$24:$BG$323,AX$303)="",$G300=""),"",VLOOKUP($A300,Mitglieder!$D$24:$BG$323,AX$303))</f>
        <v/>
      </c>
      <c r="AY300" s="75" t="str">
        <f t="shared" ca="1" si="8"/>
        <v/>
      </c>
      <c r="AZ300" s="43" t="str">
        <f ca="1">IF($G300="","",TEXT(VLOOKUP($A300,Mitglieder!$C$24:$BG$323,AZ$303),"TT.MM.JJJJ"))</f>
        <v/>
      </c>
      <c r="BA300" s="43" t="str">
        <f ca="1">IF($G300="","",TEXT(VLOOKUP($A300,Mitglieder!$C$24:$BG$323,BA$303),"TT.MM.JJJJ"))</f>
        <v/>
      </c>
      <c r="BB300" s="43" t="str">
        <f ca="1">IF($G300="","",TEXT(VLOOKUP($A300,Mitglieder!$C$24:$BG$323,BB$303),"TT.MM.JJJJ"))</f>
        <v/>
      </c>
      <c r="BC300" s="43" t="str">
        <f ca="1">IF($G300="","",TEXT(VLOOKUP($A300,Mitglieder!$C$24:$BG$323,BC$303),"TT.MM.JJJJ"))</f>
        <v/>
      </c>
      <c r="BD300" s="75" t="str">
        <f t="shared" ca="1" si="9"/>
        <v/>
      </c>
      <c r="BE300" s="42" t="str">
        <f ca="1">IF($G300="","",VLOOKUP($A300,Mitglieder!$D$24:$BG$323,BE$303))</f>
        <v/>
      </c>
      <c r="BF300" s="42" t="str">
        <f ca="1">IF($G300="","",VLOOKUP($A300,Mitglieder!$D$24:$BG$323,BF$303))</f>
        <v/>
      </c>
      <c r="BH300" s="75" t="str">
        <f ca="1">IF(G300="","",AY300+'Details Verein'!$D$25)</f>
        <v/>
      </c>
    </row>
    <row r="301" spans="1:75" x14ac:dyDescent="0.35">
      <c r="A301" s="42">
        <v>301</v>
      </c>
      <c r="B301" s="42"/>
      <c r="C301" s="42">
        <f ca="1">VLOOKUP($A301,Mitglieder!$D$24:$BA$323,C$303)</f>
        <v>1.0299999999999967</v>
      </c>
      <c r="D301" s="42"/>
      <c r="E301" s="42" t="str">
        <f ca="1">IF($G301="","",VLOOKUP($A301,Mitglieder!$D$24:$BG$323,E$303))</f>
        <v/>
      </c>
      <c r="F301" s="54" t="str">
        <f ca="1">IF(OR(VLOOKUP($A301,Mitglieder!$D$24:$BG$323,F$303)="",$G301=""),"",VLOOKUP($A301,Mitglieder!$D$24:$BG$323,F$303))</f>
        <v/>
      </c>
      <c r="G301" s="72" t="str">
        <f ca="1">IF(C301/ROUND(C301,0)=1,VLOOKUP($A301,Mitglieder!$D$24:$BA$323,G$303),"")</f>
        <v/>
      </c>
      <c r="H301" s="42" t="str">
        <f ca="1">IF($G301="","",VLOOKUP($A301,Mitglieder!$D$24:$BG$323,H$303))</f>
        <v/>
      </c>
      <c r="I301" s="54" t="str">
        <f ca="1">IF(OR(VLOOKUP($A301,Mitglieder!$D$24:$BG$323,I$303)="",$G301=""),"",VLOOKUP($A301,Mitglieder!$D$24:$BG$323,I$303))</f>
        <v/>
      </c>
      <c r="J301" s="42" t="str">
        <f ca="1">IF($G301="","",VLOOKUP($A301,Mitglieder!$D$24:$BG$323,J$303))</f>
        <v/>
      </c>
      <c r="K301" s="54" t="str">
        <f ca="1">IF(OR(VLOOKUP($A301,Mitglieder!$D$24:$BG$323,K$303)="",$G301=""),"",VLOOKUP($A301,Mitglieder!$D$24:$BG$323,K$303))</f>
        <v/>
      </c>
      <c r="L301" s="42" t="str">
        <f ca="1">IF($G301="","",VLOOKUP($A301,Mitglieder!$D$24:$BG$323,L$303))</f>
        <v/>
      </c>
      <c r="M301" s="42" t="str">
        <f ca="1">IF($G301="","",VLOOKUP($A301,Mitglieder!$D$24:$BG$323,M$303))</f>
        <v/>
      </c>
      <c r="N301" s="42" t="str">
        <f ca="1">IF($G301="","",VLOOKUP($A301,Mitglieder!$D$24:$BG$323,N$303))</f>
        <v/>
      </c>
      <c r="O301" s="42" t="str">
        <f ca="1">IF($G301="","",VLOOKUP($A301,Mitglieder!$D$24:$BG$323,O$303))</f>
        <v/>
      </c>
      <c r="P301" s="42" t="str">
        <f ca="1">IF($G301="","",VLOOKUP($A301,Mitglieder!$D$24:$BG$323,P$303))</f>
        <v/>
      </c>
      <c r="Q301" s="42" t="str">
        <f ca="1">IF($G301="","",VLOOKUP($A301,Mitglieder!$D$24:$BG$323,Q$303))</f>
        <v/>
      </c>
      <c r="R301" s="54" t="str">
        <f ca="1">IF(OR(VLOOKUP($A301,Mitglieder!$D$24:$BG$323,R$303)="",$G301=""),"",VLOOKUP($A301,Mitglieder!$D$24:$BG$323,R$303))</f>
        <v/>
      </c>
      <c r="S301" s="43" t="str">
        <f ca="1">IF($G301="","",TEXT(VLOOKUP($A301,Mitglieder!$D$24:$BG$323,S$303),"TT.MM.JJJJ"))</f>
        <v/>
      </c>
      <c r="T301" s="43" t="str">
        <f ca="1">IF($G301="","",TEXT(VLOOKUP($A301,Mitglieder!$D$24:$BG$323,T$303),"TT.MM.JJJJ"))</f>
        <v/>
      </c>
      <c r="U301" s="43" t="str">
        <f ca="1">IF($G301="","",TEXT(VLOOKUP($A301,Mitglieder!$D$24:$BG$323,U$303),"TT.MM.JJJJ"))</f>
        <v/>
      </c>
      <c r="V301" s="54" t="str">
        <f ca="1">IF(OR(VLOOKUP($A301,Mitglieder!$D$24:$BG$323,V$303)="",$G301=""),"",VLOOKUP($A301,Mitglieder!$D$24:$BG$323,V$303))</f>
        <v/>
      </c>
      <c r="W301" s="54" t="str">
        <f ca="1">IF(OR(VLOOKUP($A301,Mitglieder!$D$24:$BG$323,W$303)="",$G301=""),"",VLOOKUP($A301,Mitglieder!$D$24:$BG$323,W$303))</f>
        <v/>
      </c>
      <c r="X301" s="54" t="str">
        <f ca="1">IF(OR(VLOOKUP($A301,Mitglieder!$D$24:$BG$323,X$303)="",$G301=""),"",VLOOKUP($A301,Mitglieder!$D$24:$BG$323,X$303))</f>
        <v/>
      </c>
      <c r="Y301" s="54" t="str">
        <f ca="1">IF(OR(VLOOKUP($A301,Mitglieder!$D$24:$BG$323,Y$303)="",$G301=""),"",VLOOKUP($A301,Mitglieder!$D$24:$BG$323,Y$303))</f>
        <v/>
      </c>
      <c r="Z301" s="54" t="str">
        <f ca="1">IF(OR(VLOOKUP($A301,Mitglieder!$D$24:$BG$323,Z$303)="",$G301=""),"",VLOOKUP($A301,Mitglieder!$D$24:$BG$323,Z$303))</f>
        <v/>
      </c>
      <c r="AA301" s="54" t="str">
        <f ca="1">IF(OR(VLOOKUP($A301,Mitglieder!$D$24:$BG$323,AA$303)="",$G301=""),"",VLOOKUP($A301,Mitglieder!$D$24:$BG$323,AA$303))</f>
        <v/>
      </c>
      <c r="AB301" s="54" t="str">
        <f ca="1">IF(OR(VLOOKUP($A301,Mitglieder!$D$24:$BG$323,AB$303)="",$G301=""),"",VLOOKUP($A301,Mitglieder!$D$24:$BG$323,AB$303))</f>
        <v/>
      </c>
      <c r="AC301" s="54" t="str">
        <f ca="1">IF(OR(VLOOKUP($A301,Mitglieder!$D$24:$BG$323,AC$303)="",$G301=""),"",VLOOKUP($A301,Mitglieder!$D$24:$BG$323,AC$303))</f>
        <v/>
      </c>
      <c r="AD301" s="54" t="str">
        <f ca="1">IF(OR(VLOOKUP($A301,Mitglieder!$D$24:$BG$323,AD$303)="",$G301=""),"",VLOOKUP($A301,Mitglieder!$D$24:$BG$323,AD$303))</f>
        <v/>
      </c>
      <c r="AE301" s="54" t="str">
        <f ca="1">IF(OR(VLOOKUP($A301,Mitglieder!$D$24:$BG$323,AE$303)="",$G301=""),"",VLOOKUP($A301,Mitglieder!$D$24:$BG$323,AE$303))</f>
        <v/>
      </c>
      <c r="AF301" s="54" t="str">
        <f ca="1">IF(OR(VLOOKUP($A301,Mitglieder!$D$24:$BG$323,AF$303)="",$G301=""),"",VLOOKUP($A301,Mitglieder!$D$24:$BG$323,AF$303))</f>
        <v/>
      </c>
      <c r="AG301" s="54" t="str">
        <f ca="1">IF(OR(VLOOKUP($A301,Mitglieder!$D$24:$BG$323,AG$303)="",$G301=""),"",VLOOKUP($A301,Mitglieder!$D$24:$BG$323,AG$303))</f>
        <v/>
      </c>
      <c r="AH301" s="54" t="str">
        <f ca="1">IF(OR(VLOOKUP($A301,Mitglieder!$D$24:$BG$323,AH$303)="",$G301=""),"",VLOOKUP($A301,Mitglieder!$D$24:$BG$323,AH$303))</f>
        <v/>
      </c>
      <c r="AI301" s="54" t="str">
        <f ca="1">IF(OR(VLOOKUP($A301,Mitglieder!$D$24:$BG$323,AI$303)="",$G301=""),"",VLOOKUP($A301,Mitglieder!$D$24:$BG$323,AI$303))</f>
        <v/>
      </c>
      <c r="AJ301" s="54" t="str">
        <f ca="1">IF(OR(VLOOKUP($A301,Mitglieder!$D$24:$BG$323,AJ$303)="",$G301=""),"",VLOOKUP($A301,Mitglieder!$D$24:$BG$323,AJ$303))</f>
        <v/>
      </c>
      <c r="AK301" s="54" t="str">
        <f ca="1">IF(OR(VLOOKUP($A301,Mitglieder!$D$24:$BG$323,AK$303)="",$G301=""),"",VLOOKUP($A301,Mitglieder!$D$24:$BG$323,AK$303))</f>
        <v/>
      </c>
      <c r="AL301" s="54" t="str">
        <f ca="1">IF(OR(VLOOKUP($A301,Mitglieder!$D$24:$BG$323,AL$303)="",$G301=""),"",VLOOKUP($A301,Mitglieder!$D$24:$BG$323,AL$303))</f>
        <v/>
      </c>
      <c r="AM301" s="42" t="str">
        <f ca="1">IF($G301="","",VLOOKUP($A301,Mitglieder!$D$24:$BG$323,AM$303))</f>
        <v/>
      </c>
      <c r="AN301" s="54" t="str">
        <f ca="1">IF(OR(VLOOKUP($A301,Mitglieder!$D$24:$BG$323,AN$303)="",$G301=""),"",VLOOKUP($A301,Mitglieder!$D$24:$BG$323,AN$303))</f>
        <v/>
      </c>
      <c r="AO301" s="43" t="str">
        <f ca="1">IF($G301="","",TEXT(VLOOKUP($A301,Mitglieder!$D$24:$BG$323,AO$303),"TT.MM.JJJJ"))</f>
        <v/>
      </c>
      <c r="AP301" s="42" t="str">
        <f ca="1">IF($G301="","",VLOOKUP($A301,Mitglieder!$D$24:$BG$323,AP$303))</f>
        <v/>
      </c>
      <c r="AQ301" s="45" t="str">
        <f ca="1">IF($G301="","",TEXT(VLOOKUP($A301,Mitglieder!$D$24:$BG$323,AQ$303),"0.00"))</f>
        <v/>
      </c>
      <c r="AR301" s="54" t="str">
        <f ca="1">IF(OR(VLOOKUP($A301,Mitglieder!$D$24:$BG$323,AR$303)="",$G301=""),"",VLOOKUP($A301,Mitglieder!$D$24:$BG$323,AR$303))</f>
        <v/>
      </c>
      <c r="AS301" s="45" t="str">
        <f ca="1">IF($G301="","",TEXT(VLOOKUP($A301,Mitglieder!$D$24:$BG$323,AS$303),"0.00"))</f>
        <v/>
      </c>
      <c r="AT301" s="54" t="str">
        <f ca="1">IF(OR(VLOOKUP($A301,Mitglieder!$D$24:$BG$323,AT$303)="",$G301=""),"",VLOOKUP($A301,Mitglieder!$D$24:$BG$323,AT$303))</f>
        <v/>
      </c>
      <c r="AU301" s="45" t="str">
        <f ca="1">IF($G301="","",TEXT(VLOOKUP($A301,Mitglieder!$D$24:$BG$323,AU$303),"0.00"))</f>
        <v/>
      </c>
      <c r="AV301" s="45" t="str">
        <f ca="1">IF($G301="","",TEXT(VLOOKUP($A301,Mitglieder!$D$24:$BG$323,AV$303),"0.00"))</f>
        <v/>
      </c>
      <c r="AW301" s="42" t="str">
        <f ca="1">IF($G301="","",VLOOKUP($A301,Mitglieder!$D$24:$BG$323,AW$303))</f>
        <v/>
      </c>
      <c r="AX301" s="54" t="str">
        <f ca="1">IF(OR(VLOOKUP($A301,Mitglieder!$D$24:$BG$323,AX$303)="",$G301=""),"",VLOOKUP($A301,Mitglieder!$D$24:$BG$323,AX$303))</f>
        <v/>
      </c>
      <c r="AY301" s="75" t="str">
        <f t="shared" ca="1" si="8"/>
        <v/>
      </c>
      <c r="AZ301" s="43" t="str">
        <f ca="1">IF($G301="","",TEXT(VLOOKUP($A301,Mitglieder!$C$24:$BG$323,AZ$303),"TT.MM.JJJJ"))</f>
        <v/>
      </c>
      <c r="BA301" s="43" t="str">
        <f ca="1">IF($G301="","",TEXT(VLOOKUP($A301,Mitglieder!$C$24:$BG$323,BA$303),"TT.MM.JJJJ"))</f>
        <v/>
      </c>
      <c r="BB301" s="43" t="str">
        <f ca="1">IF($G301="","",TEXT(VLOOKUP($A301,Mitglieder!$C$24:$BG$323,BB$303),"TT.MM.JJJJ"))</f>
        <v/>
      </c>
      <c r="BC301" s="43" t="str">
        <f ca="1">IF($G301="","",TEXT(VLOOKUP($A301,Mitglieder!$C$24:$BG$323,BC$303),"TT.MM.JJJJ"))</f>
        <v/>
      </c>
      <c r="BD301" s="75" t="str">
        <f t="shared" ca="1" si="9"/>
        <v/>
      </c>
      <c r="BE301" s="42" t="str">
        <f ca="1">IF($G301="","",VLOOKUP($A301,Mitglieder!$D$24:$BG$323,BE$303))</f>
        <v/>
      </c>
      <c r="BF301" s="42" t="str">
        <f ca="1">IF($G301="","",VLOOKUP($A301,Mitglieder!$D$24:$BG$323,BF$303))</f>
        <v/>
      </c>
      <c r="BH301" s="75" t="str">
        <f ca="1">IF(G301="","",AY301+'Details Verein'!$D$25)</f>
        <v/>
      </c>
    </row>
    <row r="303" spans="1:75" x14ac:dyDescent="0.35">
      <c r="A303" s="38" t="s">
        <v>66</v>
      </c>
      <c r="B303" s="1"/>
      <c r="C303" s="1">
        <v>1</v>
      </c>
      <c r="D303" s="1">
        <v>2</v>
      </c>
      <c r="E303" s="1">
        <v>3</v>
      </c>
      <c r="F303" s="1">
        <v>4</v>
      </c>
      <c r="G303" s="1">
        <v>5</v>
      </c>
      <c r="H303" s="37">
        <v>6</v>
      </c>
      <c r="I303" s="1">
        <v>7</v>
      </c>
      <c r="J303" s="1">
        <v>8</v>
      </c>
      <c r="K303" s="1">
        <v>9</v>
      </c>
      <c r="L303" s="1">
        <v>10</v>
      </c>
      <c r="M303" s="1">
        <v>11</v>
      </c>
      <c r="N303" s="1">
        <v>12</v>
      </c>
      <c r="O303" s="1">
        <v>13</v>
      </c>
      <c r="P303" s="1">
        <v>14</v>
      </c>
      <c r="Q303" s="1">
        <v>15</v>
      </c>
      <c r="R303" s="1">
        <v>16</v>
      </c>
      <c r="S303" s="1">
        <v>17</v>
      </c>
      <c r="T303" s="1">
        <v>18</v>
      </c>
      <c r="U303" s="1">
        <v>19</v>
      </c>
      <c r="V303" s="1">
        <v>20</v>
      </c>
      <c r="W303" s="1">
        <v>21</v>
      </c>
      <c r="X303" s="1">
        <v>22</v>
      </c>
      <c r="Y303" s="1">
        <v>23</v>
      </c>
      <c r="Z303" s="1">
        <v>24</v>
      </c>
      <c r="AA303" s="1">
        <v>25</v>
      </c>
      <c r="AB303" s="1">
        <v>26</v>
      </c>
      <c r="AC303" s="1">
        <v>27</v>
      </c>
      <c r="AD303" s="1">
        <v>28</v>
      </c>
      <c r="AE303" s="1">
        <v>29</v>
      </c>
      <c r="AF303" s="1">
        <v>30</v>
      </c>
      <c r="AG303" s="1">
        <v>31</v>
      </c>
      <c r="AH303" s="1">
        <v>32</v>
      </c>
      <c r="AI303" s="1">
        <v>33</v>
      </c>
      <c r="AJ303" s="1">
        <v>34</v>
      </c>
      <c r="AK303" s="1">
        <v>35</v>
      </c>
      <c r="AL303" s="1">
        <v>36</v>
      </c>
      <c r="AM303" s="1">
        <v>37</v>
      </c>
      <c r="AN303" s="1">
        <v>38</v>
      </c>
      <c r="AO303" s="1">
        <v>39</v>
      </c>
      <c r="AP303" s="1">
        <v>40</v>
      </c>
      <c r="AQ303" s="1">
        <v>41</v>
      </c>
      <c r="AR303" s="1">
        <v>42</v>
      </c>
      <c r="AS303" s="1">
        <v>43</v>
      </c>
      <c r="AT303" s="1">
        <v>44</v>
      </c>
      <c r="AU303" s="1">
        <v>45</v>
      </c>
      <c r="AV303" s="1">
        <v>46</v>
      </c>
      <c r="AW303" s="1">
        <v>47</v>
      </c>
      <c r="AX303" s="1">
        <v>48</v>
      </c>
      <c r="AY303" s="76">
        <v>49</v>
      </c>
      <c r="AZ303" s="1">
        <v>50</v>
      </c>
      <c r="BA303" s="1">
        <v>51</v>
      </c>
      <c r="BB303" s="1">
        <v>52</v>
      </c>
      <c r="BC303" s="1">
        <v>53</v>
      </c>
      <c r="BD303" s="76">
        <v>54</v>
      </c>
      <c r="BE303" s="1">
        <v>55</v>
      </c>
      <c r="BF303" s="1">
        <v>56</v>
      </c>
      <c r="BG303" s="1">
        <v>57</v>
      </c>
      <c r="BH303" s="1"/>
      <c r="BI303" s="1"/>
      <c r="BJ303" s="1"/>
      <c r="BK303" s="1"/>
      <c r="BL303" s="1"/>
      <c r="BM303" s="1"/>
      <c r="BN303" s="1"/>
      <c r="BO303" s="1"/>
      <c r="BP303" s="1"/>
      <c r="BQ303" s="1"/>
      <c r="BR303" s="1"/>
      <c r="BS303" s="1"/>
      <c r="BT303" s="1"/>
      <c r="BU303" s="1"/>
      <c r="BV303" s="1"/>
      <c r="BW303" s="1"/>
    </row>
    <row r="304" spans="1:75" x14ac:dyDescent="0.35">
      <c r="AY304" s="78">
        <f ca="1">TODAY()</f>
        <v>46249</v>
      </c>
    </row>
    <row r="305" spans="2:2" x14ac:dyDescent="0.35">
      <c r="B305" t="s">
        <v>74</v>
      </c>
    </row>
  </sheetData>
  <sheetProtection sheet="1" objects="1" scenarios="1"/>
  <pageMargins left="0.70866141732283472" right="0.70866141732283472" top="0.78740157480314965" bottom="0.78740157480314965" header="0.31496062992125984" footer="0.31496062992125984"/>
  <pageSetup paperSize="9" orientation="portrait" r:id="rId1"/>
  <headerFooter>
    <oddFooter>&amp;CVorlage von vereinsbuchhaltung.ch</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W305"/>
  <sheetViews>
    <sheetView workbookViewId="0">
      <pane xSplit="9" ySplit="1" topLeftCell="BI2" activePane="bottomRight" state="frozen"/>
      <selection activeCell="D1" sqref="D1"/>
      <selection pane="topRight" activeCell="D1" sqref="D1"/>
      <selection pane="bottomLeft" activeCell="D1" sqref="D1"/>
      <selection pane="bottomRight" activeCell="D1" sqref="D1"/>
    </sheetView>
  </sheetViews>
  <sheetFormatPr baseColWidth="10" defaultRowHeight="14.5" x14ac:dyDescent="0.35"/>
  <cols>
    <col min="1" max="1" width="5.26953125" customWidth="1"/>
    <col min="5" max="5" width="32.26953125" customWidth="1"/>
    <col min="7" max="7" width="11.453125" style="36"/>
    <col min="34" max="34" width="11.453125" customWidth="1"/>
    <col min="40" max="40" width="24.26953125" customWidth="1"/>
    <col min="50" max="50" width="13.54296875" style="56" customWidth="1"/>
    <col min="51" max="51" width="11.453125" style="77"/>
    <col min="54" max="54" width="11.453125"/>
    <col min="56" max="56" width="11.453125" style="77"/>
  </cols>
  <sheetData>
    <row r="1" spans="1:62" s="40" customFormat="1" ht="30" customHeight="1" x14ac:dyDescent="0.35">
      <c r="A1" s="74" t="s">
        <v>49</v>
      </c>
      <c r="D1" s="40" t="s">
        <v>27</v>
      </c>
      <c r="E1" s="40" t="s">
        <v>85</v>
      </c>
      <c r="F1" s="53" t="s">
        <v>61</v>
      </c>
      <c r="G1" s="40" t="s">
        <v>0</v>
      </c>
      <c r="H1" s="40" t="s">
        <v>1</v>
      </c>
      <c r="I1" s="53" t="s">
        <v>86</v>
      </c>
      <c r="J1" s="40" t="s">
        <v>23</v>
      </c>
      <c r="K1" s="53" t="s">
        <v>13</v>
      </c>
      <c r="L1" s="40" t="s">
        <v>2</v>
      </c>
      <c r="M1" s="40" t="s">
        <v>3</v>
      </c>
      <c r="N1" s="40" t="s">
        <v>4</v>
      </c>
      <c r="O1" s="40" t="s">
        <v>5</v>
      </c>
      <c r="P1" s="40" t="s">
        <v>6</v>
      </c>
      <c r="Q1" s="40" t="s">
        <v>7</v>
      </c>
      <c r="R1" s="53" t="s">
        <v>89</v>
      </c>
      <c r="S1" s="41" t="s">
        <v>12</v>
      </c>
      <c r="T1" s="41" t="s">
        <v>81</v>
      </c>
      <c r="U1" s="41" t="s">
        <v>82</v>
      </c>
      <c r="V1" s="53" t="s">
        <v>14</v>
      </c>
      <c r="W1" s="53">
        <v>0</v>
      </c>
      <c r="X1" s="53">
        <v>0</v>
      </c>
      <c r="Y1" s="53">
        <v>0</v>
      </c>
      <c r="Z1" s="53">
        <v>0</v>
      </c>
      <c r="AA1" s="53">
        <v>0</v>
      </c>
      <c r="AB1" s="53">
        <v>0</v>
      </c>
      <c r="AC1" s="53">
        <v>0</v>
      </c>
      <c r="AD1" s="53">
        <v>0</v>
      </c>
      <c r="AE1" s="53">
        <v>0</v>
      </c>
      <c r="AF1" s="53" t="s">
        <v>25</v>
      </c>
      <c r="AG1" s="53">
        <v>0</v>
      </c>
      <c r="AH1" s="53" t="s">
        <v>34</v>
      </c>
      <c r="AI1" s="53" t="s">
        <v>35</v>
      </c>
      <c r="AJ1" s="53">
        <v>0</v>
      </c>
      <c r="AK1" s="53">
        <v>0</v>
      </c>
      <c r="AL1" s="53" t="s">
        <v>126</v>
      </c>
      <c r="AM1" s="40" t="s">
        <v>22</v>
      </c>
      <c r="AN1" s="53" t="s">
        <v>60</v>
      </c>
      <c r="AO1" s="41" t="s">
        <v>20</v>
      </c>
      <c r="AP1" s="40" t="s">
        <v>28</v>
      </c>
      <c r="AQ1" s="44" t="s">
        <v>30</v>
      </c>
      <c r="AR1" s="53" t="s">
        <v>31</v>
      </c>
      <c r="AS1" s="44" t="s">
        <v>31</v>
      </c>
      <c r="AT1" s="53" t="s">
        <v>32</v>
      </c>
      <c r="AU1" s="44" t="s">
        <v>32</v>
      </c>
      <c r="AV1" s="44" t="s">
        <v>33</v>
      </c>
      <c r="AW1" s="40" t="s">
        <v>84</v>
      </c>
      <c r="AX1" s="53" t="s">
        <v>42</v>
      </c>
      <c r="AY1" s="41" t="s">
        <v>17</v>
      </c>
      <c r="AZ1" s="74" t="s">
        <v>18</v>
      </c>
      <c r="BA1" s="41" t="s">
        <v>112</v>
      </c>
      <c r="BB1" s="41" t="s">
        <v>83</v>
      </c>
      <c r="BC1" s="41" t="s">
        <v>71</v>
      </c>
      <c r="BD1" s="41" t="s">
        <v>72</v>
      </c>
      <c r="BE1" s="74" t="s">
        <v>73</v>
      </c>
      <c r="BF1" s="74" t="s">
        <v>19</v>
      </c>
    </row>
    <row r="2" spans="1:62" x14ac:dyDescent="0.35">
      <c r="A2" s="100">
        <v>2</v>
      </c>
      <c r="B2" s="69"/>
      <c r="C2" s="42"/>
      <c r="D2" s="42">
        <f ca="1">VLOOKUP($A2,Mitglieder!$E$24:$BA$323,D$303)</f>
        <v>1.0299999999999967</v>
      </c>
      <c r="E2" s="42" t="str">
        <f ca="1">IF($G2="","",VLOOKUP($A2,Mitglieder!$E$24:$BG$323,E$303))</f>
        <v/>
      </c>
      <c r="F2" s="54" t="str">
        <f ca="1">IF(OR(VLOOKUP($A2,Mitglieder!$E$24:$BG$323,F$303)="",$G2=""),"",VLOOKUP($A2,Mitglieder!$E$24:$BG$323,F$303))</f>
        <v/>
      </c>
      <c r="G2" s="72" t="str">
        <f ca="1">IF(D2/ROUND(D2,0)=1,VLOOKUP($A2,Mitglieder!$E$24:$BA$323,G$303),"")</f>
        <v/>
      </c>
      <c r="H2" s="42" t="str">
        <f ca="1">IF($G2="","",VLOOKUP($A2,Mitglieder!$E$24:$BG$323,H$303))</f>
        <v/>
      </c>
      <c r="I2" s="54" t="str">
        <f ca="1">IF(OR(VLOOKUP($A2,Mitglieder!$E$24:$BG$323,I$303)="",$G2=""),"",VLOOKUP($A2,Mitglieder!$E$24:$BG$323,I$303))</f>
        <v/>
      </c>
      <c r="J2" s="42" t="str">
        <f ca="1">IF($G2="","",VLOOKUP($A2,Mitglieder!$E$24:$BG$323,J$303))</f>
        <v/>
      </c>
      <c r="K2" s="54" t="str">
        <f ca="1">IF(OR(VLOOKUP($A2,Mitglieder!$E$24:$BG$323,K$303)="",$G2=""),"",VLOOKUP($A2,Mitglieder!$E$24:$BG$323,K$303))</f>
        <v/>
      </c>
      <c r="L2" s="42" t="str">
        <f ca="1">IF($G2="","",VLOOKUP($A2,Mitglieder!$E$24:$BG$323,L$303))</f>
        <v/>
      </c>
      <c r="M2" s="42" t="str">
        <f ca="1">IF($G2="","",VLOOKUP($A2,Mitglieder!$E$24:$BG$323,M$303))</f>
        <v/>
      </c>
      <c r="N2" s="42" t="str">
        <f ca="1">IF($G2="","",VLOOKUP($A2,Mitglieder!$E$24:$BG$323,N$303))</f>
        <v/>
      </c>
      <c r="O2" s="42" t="str">
        <f ca="1">IF($G2="","",VLOOKUP($A2,Mitglieder!$E$24:$BG$323,O$303))</f>
        <v/>
      </c>
      <c r="P2" s="42" t="str">
        <f ca="1">IF($G2="","",VLOOKUP($A2,Mitglieder!$E$24:$BG$323,P$303))</f>
        <v/>
      </c>
      <c r="Q2" s="42" t="str">
        <f ca="1">IF($G2="","",VLOOKUP($A2,Mitglieder!$E$24:$BG$323,Q$303))</f>
        <v/>
      </c>
      <c r="R2" s="54" t="str">
        <f ca="1">IF(OR(VLOOKUP($A2,Mitglieder!$E$24:$BG$323,R$303)="",$G2=""),"",VLOOKUP($A2,Mitglieder!$E$24:$BG$323,R$303))</f>
        <v/>
      </c>
      <c r="S2" s="43" t="str">
        <f ca="1">IF($G2="","",TEXT(VLOOKUP($A2,Mitglieder!$E$24:$BG$323,S$303),"TT.MM.JJJJ"))</f>
        <v/>
      </c>
      <c r="T2" s="43" t="str">
        <f ca="1">IF($G2="","",TEXT(VLOOKUP($A2,Mitglieder!$E$24:$BG$323,T$303),"TT.MM.JJJJ"))</f>
        <v/>
      </c>
      <c r="U2" s="43" t="str">
        <f ca="1">IF($G2="","",TEXT(VLOOKUP($A2,Mitglieder!$E$24:$BG$323,U$303),"TT.MM.JJJJ"))</f>
        <v/>
      </c>
      <c r="V2" s="54" t="str">
        <f ca="1">IF(OR(VLOOKUP($A2,Mitglieder!$E$24:$BG$323,V$303)="",$G2=""),"",VLOOKUP($A2,Mitglieder!$E$24:$BG$323,V$303))</f>
        <v/>
      </c>
      <c r="W2" s="54" t="str">
        <f ca="1">IF(OR(VLOOKUP($A2,Mitglieder!$E$24:$BG$323,W$303)="",$G2=""),"",VLOOKUP($A2,Mitglieder!$E$24:$BG$323,W$303))</f>
        <v/>
      </c>
      <c r="X2" s="54" t="str">
        <f ca="1">IF(OR(VLOOKUP($A2,Mitglieder!$E$24:$BG$323,X$303)="",$G2=""),"",VLOOKUP($A2,Mitglieder!$E$24:$BG$323,X$303))</f>
        <v/>
      </c>
      <c r="Y2" s="54" t="str">
        <f ca="1">IF(OR(VLOOKUP($A2,Mitglieder!$E$24:$BG$323,Y$303)="",$G2=""),"",VLOOKUP($A2,Mitglieder!$E$24:$BG$323,Y$303))</f>
        <v/>
      </c>
      <c r="Z2" s="54" t="str">
        <f ca="1">IF(OR(VLOOKUP($A2,Mitglieder!$E$24:$BG$323,Z$303)="",$G2=""),"",VLOOKUP($A2,Mitglieder!$E$24:$BG$323,Z$303))</f>
        <v/>
      </c>
      <c r="AA2" s="54" t="str">
        <f ca="1">IF(OR(VLOOKUP($A2,Mitglieder!$E$24:$BG$323,AA$303)="",$G2=""),"",VLOOKUP($A2,Mitglieder!$E$24:$BG$323,AA$303))</f>
        <v/>
      </c>
      <c r="AB2" s="54" t="str">
        <f ca="1">IF(OR(VLOOKUP($A2,Mitglieder!$E$24:$BG$323,AB$303)="",$G2=""),"",VLOOKUP($A2,Mitglieder!$E$24:$BG$323,AB$303))</f>
        <v/>
      </c>
      <c r="AC2" s="54" t="str">
        <f ca="1">IF(OR(VLOOKUP($A2,Mitglieder!$E$24:$BG$323,AC$303)="",$G2=""),"",VLOOKUP($A2,Mitglieder!$E$24:$BG$323,AC$303))</f>
        <v/>
      </c>
      <c r="AD2" s="54" t="str">
        <f ca="1">IF(OR(VLOOKUP($A2,Mitglieder!$E$24:$BG$323,AD$303)="",$G2=""),"",VLOOKUP($A2,Mitglieder!$E$24:$BG$323,AD$303))</f>
        <v/>
      </c>
      <c r="AE2" s="54" t="str">
        <f ca="1">IF(OR(VLOOKUP($A2,Mitglieder!$E$24:$BG$323,AE$303)="",$G2=""),"",VLOOKUP($A2,Mitglieder!$E$24:$BG$323,AE$303))</f>
        <v/>
      </c>
      <c r="AF2" s="54" t="str">
        <f ca="1">IF(OR(VLOOKUP($A2,Mitglieder!$E$24:$BG$323,AF$303)="",$G2=""),"",VLOOKUP($A2,Mitglieder!$E$24:$BG$323,AF$303))</f>
        <v/>
      </c>
      <c r="AG2" s="54" t="str">
        <f ca="1">IF(OR(VLOOKUP($A2,Mitglieder!$E$24:$BG$323,AG$303)="",$G2=""),"",VLOOKUP($A2,Mitglieder!$E$24:$BG$323,AG$303))</f>
        <v/>
      </c>
      <c r="AH2" s="54" t="str">
        <f ca="1">IF(OR(VLOOKUP($A2,Mitglieder!$E$24:$BG$323,AH$303)="",$G2=""),"",VLOOKUP($A2,Mitglieder!$E$24:$BG$323,AH$303))</f>
        <v/>
      </c>
      <c r="AI2" s="54" t="str">
        <f ca="1">IF(OR(VLOOKUP($A2,Mitglieder!$E$24:$BG$323,AI$303)="",$G2=""),"",VLOOKUP($A2,Mitglieder!$E$24:$BG$323,AI$303))</f>
        <v/>
      </c>
      <c r="AJ2" s="54" t="str">
        <f ca="1">IF(OR(VLOOKUP($A2,Mitglieder!$E$24:$BG$323,AJ$303)="",$G2=""),"",VLOOKUP($A2,Mitglieder!$E$24:$BG$323,AJ$303))</f>
        <v/>
      </c>
      <c r="AK2" s="54" t="str">
        <f ca="1">IF(OR(VLOOKUP($A2,Mitglieder!$E$24:$BG$323,AK$303)="",$G2=""),"",VLOOKUP($A2,Mitglieder!$E$24:$BG$323,AK$303))</f>
        <v/>
      </c>
      <c r="AL2" s="54" t="str">
        <f ca="1">IF(OR(VLOOKUP($A2,Mitglieder!$E$24:$BG$323,AL$303)="",$G2=""),"",VLOOKUP($A2,Mitglieder!$E$24:$BG$323,AL$303))</f>
        <v/>
      </c>
      <c r="AM2" s="42" t="str">
        <f ca="1">IF($G2="","",VLOOKUP($A2,Mitglieder!$E$24:$BG$323,AM$303))</f>
        <v/>
      </c>
      <c r="AN2" s="54" t="str">
        <f ca="1">IF(OR(VLOOKUP($A2,Mitglieder!$E$24:$BG$323,AN$303)="",$G2=""),"",VLOOKUP($A2,Mitglieder!$E$24:$BG$323,AN$303))</f>
        <v/>
      </c>
      <c r="AO2" s="43" t="str">
        <f ca="1">IF($G2="","",TEXT(VLOOKUP($A2,Mitglieder!$D$24:$BG$323,AO$303),"TT.MM.JJJJ"))</f>
        <v/>
      </c>
      <c r="AP2" s="42" t="str">
        <f ca="1">IF($G2="","",VLOOKUP($A2,Mitglieder!$E$24:$BG$323,AP$303))</f>
        <v/>
      </c>
      <c r="AQ2" s="45" t="str">
        <f ca="1">IF($G2="","",TEXT(VLOOKUP($A2,Mitglieder!$E$24:$BG$323,AQ$303),"0.00"))</f>
        <v/>
      </c>
      <c r="AR2" s="54" t="str">
        <f ca="1">IF(OR(VLOOKUP($A2,Mitglieder!$E$24:$BG$323,AR$303)="",$G2=""),"",VLOOKUP($A2,Mitglieder!$E$24:$BG$323,AR$303))</f>
        <v/>
      </c>
      <c r="AS2" s="45" t="str">
        <f ca="1">IF($G2="","",TEXT(VLOOKUP($A2,Mitglieder!$E$24:$BG$323,AS$303),"0.00"))</f>
        <v/>
      </c>
      <c r="AT2" s="54" t="str">
        <f ca="1">IF(OR(VLOOKUP($A2,Mitglieder!$E$24:$BG$323,AT$303)="",$G2=""),"",VLOOKUP($A2,Mitglieder!$E$24:$BG$323,AT$303))</f>
        <v/>
      </c>
      <c r="AU2" s="45" t="str">
        <f ca="1">IF($G2="","",TEXT(VLOOKUP($A2,Mitglieder!$E$24:$BG$323,AU$303),"0.00"))</f>
        <v/>
      </c>
      <c r="AV2" s="45" t="str">
        <f ca="1">IF($G2="","",TEXT(VLOOKUP($A2,Mitglieder!$E$24:$BG$323,AV$303),"0.00"))</f>
        <v/>
      </c>
      <c r="AW2" s="42" t="str">
        <f ca="1">IF($G2="","",VLOOKUP($A2,Mitglieder!$E$24:$BG$323,AW$303))</f>
        <v/>
      </c>
      <c r="AX2" s="54" t="str">
        <f ca="1">IF(OR(VLOOKUP($A2,Mitglieder!$E$24:$BG$323,AX$303)="",$G2=""),"",VLOOKUP($A2,Mitglieder!$E$24:$BG$323,AX$303))</f>
        <v/>
      </c>
      <c r="AY2" s="43" t="str">
        <f ca="1">IF($G2="","",TEXT(VLOOKUP($A2,Mitglieder!$E$24:$BG$323,AY$303),"TT.MM.JJJJ"))</f>
        <v/>
      </c>
      <c r="AZ2" s="75" t="str">
        <f ca="1">IF(G2="","",TEXT(AZ$304,"TT.MM.JJJJ"))</f>
        <v/>
      </c>
      <c r="BA2" s="43" t="str">
        <f ca="1">IF($G2="","",TEXT(VLOOKUP($A2,Mitglieder!$E$24:$BG$323,BA$303),"TT.MM.JJJJ"))</f>
        <v/>
      </c>
      <c r="BB2" s="43" t="str">
        <f ca="1">IF($G2="","",TEXT(VLOOKUP($A2,Mitglieder!$E$24:$BG$323,BB$303),"TT.MM.JJJJ"))</f>
        <v/>
      </c>
      <c r="BC2" s="43" t="str">
        <f ca="1">IF($G2="","",TEXT(VLOOKUP($A2,Mitglieder!$E$24:$BG$323,BC$303),"TT.MM.JJJJ"))</f>
        <v/>
      </c>
      <c r="BD2" s="43" t="str">
        <f ca="1">IF($G2="","",TEXT(VLOOKUP($A2,Mitglieder!$E$24:$BG$323,BD$303),"TT.MM.JJJJ"))</f>
        <v/>
      </c>
      <c r="BE2" s="75" t="str">
        <f ca="1">IF(G2="","",TEXT(BH2,"TT.MM.JJJJ"))</f>
        <v/>
      </c>
      <c r="BF2" s="75" t="str">
        <f ca="1">IF(G2="","",TEXT('Details Verein'!D27,"0.00"))</f>
        <v/>
      </c>
      <c r="BH2" s="75" t="str">
        <f ca="1">IF(G2="","",AZ2+'Details Verein'!$D$26)</f>
        <v/>
      </c>
    </row>
    <row r="3" spans="1:62" x14ac:dyDescent="0.35">
      <c r="A3" s="42">
        <v>3</v>
      </c>
      <c r="B3" s="69"/>
      <c r="C3" s="42"/>
      <c r="D3" s="42">
        <f ca="1">VLOOKUP($A3,Mitglieder!$E$24:$BA$323,D$303)</f>
        <v>1.0299999999999967</v>
      </c>
      <c r="E3" s="42" t="str">
        <f ca="1">IF($G3="","",VLOOKUP($A3,Mitglieder!$E$24:$BG$323,E$303))</f>
        <v/>
      </c>
      <c r="F3" s="54" t="str">
        <f ca="1">IF(OR(VLOOKUP($A3,Mitglieder!$E$24:$BG$323,F$303)="",$G3=""),"",VLOOKUP($A3,Mitglieder!$E$24:$BG$323,F$303))</f>
        <v/>
      </c>
      <c r="G3" s="72" t="str">
        <f ca="1">IF(D3/ROUND(D3,0)=1,VLOOKUP($A3,Mitglieder!$E$24:$BA$323,G$303),"")</f>
        <v/>
      </c>
      <c r="H3" s="42" t="str">
        <f ca="1">IF($G3="","",VLOOKUP($A3,Mitglieder!$E$24:$BG$323,H$303))</f>
        <v/>
      </c>
      <c r="I3" s="54" t="str">
        <f ca="1">IF(OR(VLOOKUP($A3,Mitglieder!$E$24:$BG$323,I$303)="",$G3=""),"",VLOOKUP($A3,Mitglieder!$E$24:$BG$323,I$303))</f>
        <v/>
      </c>
      <c r="J3" s="42" t="str">
        <f ca="1">IF($G3="","",VLOOKUP($A3,Mitglieder!$E$24:$BG$323,J$303))</f>
        <v/>
      </c>
      <c r="K3" s="54" t="str">
        <f ca="1">IF(OR(VLOOKUP($A3,Mitglieder!$E$24:$BG$323,K$303)="",$G3=""),"",VLOOKUP($A3,Mitglieder!$E$24:$BG$323,K$303))</f>
        <v/>
      </c>
      <c r="L3" s="42" t="str">
        <f ca="1">IF($G3="","",VLOOKUP($A3,Mitglieder!$E$24:$BG$323,L$303))</f>
        <v/>
      </c>
      <c r="M3" s="42" t="str">
        <f ca="1">IF($G3="","",VLOOKUP($A3,Mitglieder!$E$24:$BG$323,M$303))</f>
        <v/>
      </c>
      <c r="N3" s="42" t="str">
        <f ca="1">IF($G3="","",VLOOKUP($A3,Mitglieder!$E$24:$BG$323,N$303))</f>
        <v/>
      </c>
      <c r="O3" s="42" t="str">
        <f ca="1">IF($G3="","",VLOOKUP($A3,Mitglieder!$E$24:$BG$323,O$303))</f>
        <v/>
      </c>
      <c r="P3" s="42" t="str">
        <f ca="1">IF($G3="","",VLOOKUP($A3,Mitglieder!$E$24:$BG$323,P$303))</f>
        <v/>
      </c>
      <c r="Q3" s="42" t="str">
        <f ca="1">IF($G3="","",VLOOKUP($A3,Mitglieder!$E$24:$BG$323,Q$303))</f>
        <v/>
      </c>
      <c r="R3" s="54" t="str">
        <f ca="1">IF(OR(VLOOKUP($A3,Mitglieder!$E$24:$BG$323,R$303)="",$G3=""),"",VLOOKUP($A3,Mitglieder!$E$24:$BG$323,R$303))</f>
        <v/>
      </c>
      <c r="S3" s="43" t="str">
        <f ca="1">IF($G3="","",TEXT(VLOOKUP($A3,Mitglieder!$E$24:$BG$323,S$303),"TT.MM.JJJJ"))</f>
        <v/>
      </c>
      <c r="T3" s="43" t="str">
        <f ca="1">IF($G3="","",TEXT(VLOOKUP($A3,Mitglieder!$E$24:$BG$323,T$303),"TT.MM.JJJJ"))</f>
        <v/>
      </c>
      <c r="U3" s="43" t="str">
        <f ca="1">IF($G3="","",TEXT(VLOOKUP($A3,Mitglieder!$E$24:$BG$323,U$303),"TT.MM.JJJJ"))</f>
        <v/>
      </c>
      <c r="V3" s="54" t="str">
        <f ca="1">IF(OR(VLOOKUP($A3,Mitglieder!$E$24:$BG$323,V$303)="",$G3=""),"",VLOOKUP($A3,Mitglieder!$E$24:$BG$323,V$303))</f>
        <v/>
      </c>
      <c r="W3" s="54" t="str">
        <f ca="1">IF(OR(VLOOKUP($A3,Mitglieder!$E$24:$BG$323,W$303)="",$G3=""),"",VLOOKUP($A3,Mitglieder!$E$24:$BG$323,W$303))</f>
        <v/>
      </c>
      <c r="X3" s="54" t="str">
        <f ca="1">IF(OR(VLOOKUP($A3,Mitglieder!$E$24:$BG$323,X$303)="",$G3=""),"",VLOOKUP($A3,Mitglieder!$E$24:$BG$323,X$303))</f>
        <v/>
      </c>
      <c r="Y3" s="54" t="str">
        <f ca="1">IF(OR(VLOOKUP($A3,Mitglieder!$E$24:$BG$323,Y$303)="",$G3=""),"",VLOOKUP($A3,Mitglieder!$E$24:$BG$323,Y$303))</f>
        <v/>
      </c>
      <c r="Z3" s="54" t="str">
        <f ca="1">IF(OR(VLOOKUP($A3,Mitglieder!$E$24:$BG$323,Z$303)="",$G3=""),"",VLOOKUP($A3,Mitglieder!$E$24:$BG$323,Z$303))</f>
        <v/>
      </c>
      <c r="AA3" s="54" t="str">
        <f ca="1">IF(OR(VLOOKUP($A3,Mitglieder!$E$24:$BG$323,AA$303)="",$G3=""),"",VLOOKUP($A3,Mitglieder!$E$24:$BG$323,AA$303))</f>
        <v/>
      </c>
      <c r="AB3" s="54" t="str">
        <f ca="1">IF(OR(VLOOKUP($A3,Mitglieder!$E$24:$BG$323,AB$303)="",$G3=""),"",VLOOKUP($A3,Mitglieder!$E$24:$BG$323,AB$303))</f>
        <v/>
      </c>
      <c r="AC3" s="54" t="str">
        <f ca="1">IF(OR(VLOOKUP($A3,Mitglieder!$E$24:$BG$323,AC$303)="",$G3=""),"",VLOOKUP($A3,Mitglieder!$E$24:$BG$323,AC$303))</f>
        <v/>
      </c>
      <c r="AD3" s="54" t="str">
        <f ca="1">IF(OR(VLOOKUP($A3,Mitglieder!$E$24:$BG$323,AD$303)="",$G3=""),"",VLOOKUP($A3,Mitglieder!$E$24:$BG$323,AD$303))</f>
        <v/>
      </c>
      <c r="AE3" s="54" t="str">
        <f ca="1">IF(OR(VLOOKUP($A3,Mitglieder!$E$24:$BG$323,AE$303)="",$G3=""),"",VLOOKUP($A3,Mitglieder!$E$24:$BG$323,AE$303))</f>
        <v/>
      </c>
      <c r="AF3" s="54" t="str">
        <f ca="1">IF(OR(VLOOKUP($A3,Mitglieder!$E$24:$BG$323,AF$303)="",$G3=""),"",VLOOKUP($A3,Mitglieder!$E$24:$BG$323,AF$303))</f>
        <v/>
      </c>
      <c r="AG3" s="54" t="str">
        <f ca="1">IF(OR(VLOOKUP($A3,Mitglieder!$E$24:$BG$323,AG$303)="",$G3=""),"",VLOOKUP($A3,Mitglieder!$E$24:$BG$323,AG$303))</f>
        <v/>
      </c>
      <c r="AH3" s="54" t="str">
        <f ca="1">IF(OR(VLOOKUP($A3,Mitglieder!$E$24:$BG$323,AH$303)="",$G3=""),"",VLOOKUP($A3,Mitglieder!$E$24:$BG$323,AH$303))</f>
        <v/>
      </c>
      <c r="AI3" s="54" t="str">
        <f ca="1">IF(OR(VLOOKUP($A3,Mitglieder!$E$24:$BG$323,AI$303)="",$G3=""),"",VLOOKUP($A3,Mitglieder!$E$24:$BG$323,AI$303))</f>
        <v/>
      </c>
      <c r="AJ3" s="54" t="str">
        <f ca="1">IF(OR(VLOOKUP($A3,Mitglieder!$E$24:$BG$323,AJ$303)="",$G3=""),"",VLOOKUP($A3,Mitglieder!$E$24:$BG$323,AJ$303))</f>
        <v/>
      </c>
      <c r="AK3" s="54" t="str">
        <f ca="1">IF(OR(VLOOKUP($A3,Mitglieder!$E$24:$BG$323,AK$303)="",$G3=""),"",VLOOKUP($A3,Mitglieder!$E$24:$BG$323,AK$303))</f>
        <v/>
      </c>
      <c r="AL3" s="54" t="str">
        <f ca="1">IF(OR(VLOOKUP($A3,Mitglieder!$E$24:$BG$323,AL$303)="",$G3=""),"",VLOOKUP($A3,Mitglieder!$E$24:$BG$323,AL$303))</f>
        <v/>
      </c>
      <c r="AM3" s="42" t="str">
        <f ca="1">IF($G3="","",VLOOKUP($A3,Mitglieder!$E$24:$BG$323,AM$303))</f>
        <v/>
      </c>
      <c r="AN3" s="54" t="str">
        <f ca="1">IF(OR(VLOOKUP($A3,Mitglieder!$E$24:$BG$323,AN$303)="",$G3=""),"",VLOOKUP($A3,Mitglieder!$E$24:$BG$323,AN$303))</f>
        <v/>
      </c>
      <c r="AO3" s="43" t="str">
        <f ca="1">IF($G3="","",TEXT(VLOOKUP($A3,Mitglieder!$D$24:$BG$323,AO$303),"TT.MM.JJJJ"))</f>
        <v/>
      </c>
      <c r="AP3" s="42" t="str">
        <f ca="1">IF($G3="","",VLOOKUP($A3,Mitglieder!$E$24:$BG$323,AP$303))</f>
        <v/>
      </c>
      <c r="AQ3" s="45" t="str">
        <f ca="1">IF($G3="","",TEXT(VLOOKUP($A3,Mitglieder!$E$24:$BG$323,AQ$303),"0.00"))</f>
        <v/>
      </c>
      <c r="AR3" s="54" t="str">
        <f ca="1">IF(OR(VLOOKUP($A3,Mitglieder!$E$24:$BG$323,AR$303)="",$G3=""),"",VLOOKUP($A3,Mitglieder!$E$24:$BG$323,AR$303))</f>
        <v/>
      </c>
      <c r="AS3" s="45" t="str">
        <f ca="1">IF($G3="","",TEXT(VLOOKUP($A3,Mitglieder!$E$24:$BG$323,AS$303),"0.00"))</f>
        <v/>
      </c>
      <c r="AT3" s="54" t="str">
        <f ca="1">IF(OR(VLOOKUP($A3,Mitglieder!$E$24:$BG$323,AT$303)="",$G3=""),"",VLOOKUP($A3,Mitglieder!$E$24:$BG$323,AT$303))</f>
        <v/>
      </c>
      <c r="AU3" s="45" t="str">
        <f ca="1">IF($G3="","",TEXT(VLOOKUP($A3,Mitglieder!$E$24:$BG$323,AU$303),"0.00"))</f>
        <v/>
      </c>
      <c r="AV3" s="45" t="str">
        <f ca="1">IF($G3="","",TEXT(VLOOKUP($A3,Mitglieder!$E$24:$BG$323,AV$303),"0.00"))</f>
        <v/>
      </c>
      <c r="AW3" s="42" t="str">
        <f ca="1">IF($G3="","",VLOOKUP($A3,Mitglieder!$E$24:$BG$323,AW$303))</f>
        <v/>
      </c>
      <c r="AX3" s="54" t="str">
        <f ca="1">IF(OR(VLOOKUP($A3,Mitglieder!$E$24:$BG$323,AX$303)="",$G3=""),"",VLOOKUP($A3,Mitglieder!$E$24:$BG$323,AX$303))</f>
        <v/>
      </c>
      <c r="AY3" s="43" t="str">
        <f ca="1">IF($G3="","",TEXT(VLOOKUP($A3,Mitglieder!$E$24:$BG$323,AY$303),"TT.MM.JJJJ"))</f>
        <v/>
      </c>
      <c r="AZ3" s="75" t="str">
        <f t="shared" ref="AZ3:AZ66" ca="1" si="0">IF(G3="","",TEXT(AZ$304,"TT.MM.JJJJ"))</f>
        <v/>
      </c>
      <c r="BA3" s="43" t="str">
        <f ca="1">IF($G3="","",TEXT(VLOOKUP($A3,Mitglieder!$E$24:$BG$323,BA$303),"TT.MM.JJJJ"))</f>
        <v/>
      </c>
      <c r="BB3" s="43" t="str">
        <f ca="1">IF($G3="","",TEXT(VLOOKUP($A3,Mitglieder!$E$24:$BG$323,BB$303),"TT.MM.JJJJ"))</f>
        <v/>
      </c>
      <c r="BC3" s="43" t="str">
        <f ca="1">IF($G3="","",TEXT(VLOOKUP($A3,Mitglieder!$E$24:$BG$323,BC$303),"TT.MM.JJJJ"))</f>
        <v/>
      </c>
      <c r="BD3" s="43" t="str">
        <f ca="1">IF($G3="","",TEXT(VLOOKUP($A3,Mitglieder!$E$24:$BG$323,BD$303),"TT.MM.JJJJ"))</f>
        <v/>
      </c>
      <c r="BE3" s="75" t="str">
        <f t="shared" ref="BE3:BE66" ca="1" si="1">IF(G3="","",TEXT(BH3,"TT.MM.JJJJ"))</f>
        <v/>
      </c>
      <c r="BF3" s="75" t="str">
        <f ca="1">IF($G3="","",VLOOKUP($A3,Mitglieder!$D$24:$BG$323,BF$303))</f>
        <v/>
      </c>
      <c r="BH3" s="75" t="str">
        <f ca="1">IF(G3="","",AZ3+'Details Verein'!$D$26)</f>
        <v/>
      </c>
      <c r="BJ3" t="s">
        <v>128</v>
      </c>
    </row>
    <row r="4" spans="1:62" x14ac:dyDescent="0.35">
      <c r="A4" s="42">
        <v>4</v>
      </c>
      <c r="B4" s="42"/>
      <c r="C4" s="42"/>
      <c r="D4" s="42">
        <f ca="1">VLOOKUP($A4,Mitglieder!$E$24:$BA$323,D$303)</f>
        <v>1.0299999999999967</v>
      </c>
      <c r="E4" s="42" t="str">
        <f ca="1">IF($G4="","",VLOOKUP($A4,Mitglieder!$E$24:$BG$323,E$303))</f>
        <v/>
      </c>
      <c r="F4" s="54" t="str">
        <f ca="1">IF(OR(VLOOKUP($A4,Mitglieder!$E$24:$BG$323,F$303)="",$G4=""),"",VLOOKUP($A4,Mitglieder!$E$24:$BG$323,F$303))</f>
        <v/>
      </c>
      <c r="G4" s="72" t="str">
        <f ca="1">IF(D4/ROUND(D4,0)=1,VLOOKUP($A4,Mitglieder!$E$24:$BA$323,G$303),"")</f>
        <v/>
      </c>
      <c r="H4" s="42" t="str">
        <f ca="1">IF($G4="","",VLOOKUP($A4,Mitglieder!$E$24:$BG$323,H$303))</f>
        <v/>
      </c>
      <c r="I4" s="54" t="str">
        <f ca="1">IF(OR(VLOOKUP($A4,Mitglieder!$E$24:$BG$323,I$303)="",$G4=""),"",VLOOKUP($A4,Mitglieder!$E$24:$BG$323,I$303))</f>
        <v/>
      </c>
      <c r="J4" s="42" t="str">
        <f ca="1">IF($G4="","",VLOOKUP($A4,Mitglieder!$E$24:$BG$323,J$303))</f>
        <v/>
      </c>
      <c r="K4" s="54" t="str">
        <f ca="1">IF(OR(VLOOKUP($A4,Mitglieder!$E$24:$BG$323,K$303)="",$G4=""),"",VLOOKUP($A4,Mitglieder!$E$24:$BG$323,K$303))</f>
        <v/>
      </c>
      <c r="L4" s="42" t="str">
        <f ca="1">IF($G4="","",VLOOKUP($A4,Mitglieder!$E$24:$BG$323,L$303))</f>
        <v/>
      </c>
      <c r="M4" s="42" t="str">
        <f ca="1">IF($G4="","",VLOOKUP($A4,Mitglieder!$E$24:$BG$323,M$303))</f>
        <v/>
      </c>
      <c r="N4" s="42" t="str">
        <f ca="1">IF($G4="","",VLOOKUP($A4,Mitglieder!$E$24:$BG$323,N$303))</f>
        <v/>
      </c>
      <c r="O4" s="42" t="str">
        <f ca="1">IF($G4="","",VLOOKUP($A4,Mitglieder!$E$24:$BG$323,O$303))</f>
        <v/>
      </c>
      <c r="P4" s="42" t="str">
        <f ca="1">IF($G4="","",VLOOKUP($A4,Mitglieder!$E$24:$BG$323,P$303))</f>
        <v/>
      </c>
      <c r="Q4" s="42" t="str">
        <f ca="1">IF($G4="","",VLOOKUP($A4,Mitglieder!$E$24:$BG$323,Q$303))</f>
        <v/>
      </c>
      <c r="R4" s="54" t="str">
        <f ca="1">IF(OR(VLOOKUP($A4,Mitglieder!$E$24:$BG$323,R$303)="",$G4=""),"",VLOOKUP($A4,Mitglieder!$E$24:$BG$323,R$303))</f>
        <v/>
      </c>
      <c r="S4" s="43" t="str">
        <f ca="1">IF($G4="","",TEXT(VLOOKUP($A4,Mitglieder!$E$24:$BG$323,S$303),"TT.MM.JJJJ"))</f>
        <v/>
      </c>
      <c r="T4" s="43" t="str">
        <f ca="1">IF($G4="","",TEXT(VLOOKUP($A4,Mitglieder!$E$24:$BG$323,T$303),"TT.MM.JJJJ"))</f>
        <v/>
      </c>
      <c r="U4" s="43" t="str">
        <f ca="1">IF($G4="","",TEXT(VLOOKUP($A4,Mitglieder!$E$24:$BG$323,U$303),"TT.MM.JJJJ"))</f>
        <v/>
      </c>
      <c r="V4" s="54" t="str">
        <f ca="1">IF(OR(VLOOKUP($A4,Mitglieder!$E$24:$BG$323,V$303)="",$G4=""),"",VLOOKUP($A4,Mitglieder!$E$24:$BG$323,V$303))</f>
        <v/>
      </c>
      <c r="W4" s="54" t="str">
        <f ca="1">IF(OR(VLOOKUP($A4,Mitglieder!$E$24:$BG$323,W$303)="",$G4=""),"",VLOOKUP($A4,Mitglieder!$E$24:$BG$323,W$303))</f>
        <v/>
      </c>
      <c r="X4" s="54" t="str">
        <f ca="1">IF(OR(VLOOKUP($A4,Mitglieder!$E$24:$BG$323,X$303)="",$G4=""),"",VLOOKUP($A4,Mitglieder!$E$24:$BG$323,X$303))</f>
        <v/>
      </c>
      <c r="Y4" s="54" t="str">
        <f ca="1">IF(OR(VLOOKUP($A4,Mitglieder!$E$24:$BG$323,Y$303)="",$G4=""),"",VLOOKUP($A4,Mitglieder!$E$24:$BG$323,Y$303))</f>
        <v/>
      </c>
      <c r="Z4" s="54" t="str">
        <f ca="1">IF(OR(VLOOKUP($A4,Mitglieder!$E$24:$BG$323,Z$303)="",$G4=""),"",VLOOKUP($A4,Mitglieder!$E$24:$BG$323,Z$303))</f>
        <v/>
      </c>
      <c r="AA4" s="54" t="str">
        <f ca="1">IF(OR(VLOOKUP($A4,Mitglieder!$E$24:$BG$323,AA$303)="",$G4=""),"",VLOOKUP($A4,Mitglieder!$E$24:$BG$323,AA$303))</f>
        <v/>
      </c>
      <c r="AB4" s="54" t="str">
        <f ca="1">IF(OR(VLOOKUP($A4,Mitglieder!$E$24:$BG$323,AB$303)="",$G4=""),"",VLOOKUP($A4,Mitglieder!$E$24:$BG$323,AB$303))</f>
        <v/>
      </c>
      <c r="AC4" s="54" t="str">
        <f ca="1">IF(OR(VLOOKUP($A4,Mitglieder!$E$24:$BG$323,AC$303)="",$G4=""),"",VLOOKUP($A4,Mitglieder!$E$24:$BG$323,AC$303))</f>
        <v/>
      </c>
      <c r="AD4" s="54" t="str">
        <f ca="1">IF(OR(VLOOKUP($A4,Mitglieder!$E$24:$BG$323,AD$303)="",$G4=""),"",VLOOKUP($A4,Mitglieder!$E$24:$BG$323,AD$303))</f>
        <v/>
      </c>
      <c r="AE4" s="54" t="str">
        <f ca="1">IF(OR(VLOOKUP($A4,Mitglieder!$E$24:$BG$323,AE$303)="",$G4=""),"",VLOOKUP($A4,Mitglieder!$E$24:$BG$323,AE$303))</f>
        <v/>
      </c>
      <c r="AF4" s="54" t="str">
        <f ca="1">IF(OR(VLOOKUP($A4,Mitglieder!$E$24:$BG$323,AF$303)="",$G4=""),"",VLOOKUP($A4,Mitglieder!$E$24:$BG$323,AF$303))</f>
        <v/>
      </c>
      <c r="AG4" s="54" t="str">
        <f ca="1">IF(OR(VLOOKUP($A4,Mitglieder!$E$24:$BG$323,AG$303)="",$G4=""),"",VLOOKUP($A4,Mitglieder!$E$24:$BG$323,AG$303))</f>
        <v/>
      </c>
      <c r="AH4" s="54" t="str">
        <f ca="1">IF(OR(VLOOKUP($A4,Mitglieder!$E$24:$BG$323,AH$303)="",$G4=""),"",VLOOKUP($A4,Mitglieder!$E$24:$BG$323,AH$303))</f>
        <v/>
      </c>
      <c r="AI4" s="54" t="str">
        <f ca="1">IF(OR(VLOOKUP($A4,Mitglieder!$E$24:$BG$323,AI$303)="",$G4=""),"",VLOOKUP($A4,Mitglieder!$E$24:$BG$323,AI$303))</f>
        <v/>
      </c>
      <c r="AJ4" s="54" t="str">
        <f ca="1">IF(OR(VLOOKUP($A4,Mitglieder!$E$24:$BG$323,AJ$303)="",$G4=""),"",VLOOKUP($A4,Mitglieder!$E$24:$BG$323,AJ$303))</f>
        <v/>
      </c>
      <c r="AK4" s="54" t="str">
        <f ca="1">IF(OR(VLOOKUP($A4,Mitglieder!$E$24:$BG$323,AK$303)="",$G4=""),"",VLOOKUP($A4,Mitglieder!$E$24:$BG$323,AK$303))</f>
        <v/>
      </c>
      <c r="AL4" s="54" t="str">
        <f ca="1">IF(OR(VLOOKUP($A4,Mitglieder!$E$24:$BG$323,AL$303)="",$G4=""),"",VLOOKUP($A4,Mitglieder!$E$24:$BG$323,AL$303))</f>
        <v/>
      </c>
      <c r="AM4" s="42" t="str">
        <f ca="1">IF($G4="","",VLOOKUP($A4,Mitglieder!$E$24:$BG$323,AM$303))</f>
        <v/>
      </c>
      <c r="AN4" s="54" t="str">
        <f ca="1">IF(OR(VLOOKUP($A4,Mitglieder!$E$24:$BG$323,AN$303)="",$G4=""),"",VLOOKUP($A4,Mitglieder!$E$24:$BG$323,AN$303))</f>
        <v/>
      </c>
      <c r="AO4" s="43" t="str">
        <f ca="1">IF($G4="","",TEXT(VLOOKUP($A4,Mitglieder!$D$24:$BG$323,AO$303),"TT.MM.JJJJ"))</f>
        <v/>
      </c>
      <c r="AP4" s="42" t="str">
        <f ca="1">IF($G4="","",VLOOKUP($A4,Mitglieder!$E$24:$BG$323,AP$303))</f>
        <v/>
      </c>
      <c r="AQ4" s="45" t="str">
        <f ca="1">IF($G4="","",TEXT(VLOOKUP($A4,Mitglieder!$E$24:$BG$323,AQ$303),"0.00"))</f>
        <v/>
      </c>
      <c r="AR4" s="54" t="str">
        <f ca="1">IF(OR(VLOOKUP($A4,Mitglieder!$E$24:$BG$323,AR$303)="",$G4=""),"",VLOOKUP($A4,Mitglieder!$E$24:$BG$323,AR$303))</f>
        <v/>
      </c>
      <c r="AS4" s="45" t="str">
        <f ca="1">IF($G4="","",TEXT(VLOOKUP($A4,Mitglieder!$E$24:$BG$323,AS$303),"0.00"))</f>
        <v/>
      </c>
      <c r="AT4" s="54" t="str">
        <f ca="1">IF(OR(VLOOKUP($A4,Mitglieder!$E$24:$BG$323,AT$303)="",$G4=""),"",VLOOKUP($A4,Mitglieder!$E$24:$BG$323,AT$303))</f>
        <v/>
      </c>
      <c r="AU4" s="45" t="str">
        <f ca="1">IF($G4="","",TEXT(VLOOKUP($A4,Mitglieder!$E$24:$BG$323,AU$303),"0.00"))</f>
        <v/>
      </c>
      <c r="AV4" s="45" t="str">
        <f ca="1">IF($G4="","",TEXT(VLOOKUP($A4,Mitglieder!$E$24:$BG$323,AV$303),"0.00"))</f>
        <v/>
      </c>
      <c r="AW4" s="42" t="str">
        <f ca="1">IF($G4="","",VLOOKUP($A4,Mitglieder!$E$24:$BG$323,AW$303))</f>
        <v/>
      </c>
      <c r="AX4" s="54" t="str">
        <f ca="1">IF(OR(VLOOKUP($A4,Mitglieder!$E$24:$BG$323,AX$303)="",$G4=""),"",VLOOKUP($A4,Mitglieder!$E$24:$BG$323,AX$303))</f>
        <v/>
      </c>
      <c r="AY4" s="43" t="str">
        <f ca="1">IF($G4="","",TEXT(VLOOKUP($A4,Mitglieder!$E$24:$BG$323,AY$303),"TT.MM.JJJJ"))</f>
        <v/>
      </c>
      <c r="AZ4" s="75" t="str">
        <f t="shared" ca="1" si="0"/>
        <v/>
      </c>
      <c r="BA4" s="43" t="str">
        <f ca="1">IF($G4="","",TEXT(VLOOKUP($A4,Mitglieder!$E$24:$BG$323,BA$303),"TT.MM.JJJJ"))</f>
        <v/>
      </c>
      <c r="BB4" s="43" t="str">
        <f ca="1">IF($G4="","",TEXT(VLOOKUP($A4,Mitglieder!$E$24:$BG$323,BB$303),"TT.MM.JJJJ"))</f>
        <v/>
      </c>
      <c r="BC4" s="43" t="str">
        <f ca="1">IF($G4="","",TEXT(VLOOKUP($A4,Mitglieder!$E$24:$BG$323,BC$303),"TT.MM.JJJJ"))</f>
        <v/>
      </c>
      <c r="BD4" s="43" t="str">
        <f ca="1">IF($G4="","",TEXT(VLOOKUP($A4,Mitglieder!$E$24:$BG$323,BD$303),"TT.MM.JJJJ"))</f>
        <v/>
      </c>
      <c r="BE4" s="75" t="str">
        <f t="shared" ca="1" si="1"/>
        <v/>
      </c>
      <c r="BF4" s="75" t="str">
        <f ca="1">IF($G4="","",VLOOKUP($A4,Mitglieder!$D$24:$BG$323,BF$303))</f>
        <v/>
      </c>
      <c r="BH4" s="75" t="str">
        <f ca="1">IF(G4="","",AY4+'Details Verein'!$D$25)</f>
        <v/>
      </c>
    </row>
    <row r="5" spans="1:62" x14ac:dyDescent="0.35">
      <c r="A5" s="42">
        <v>5</v>
      </c>
      <c r="B5" s="42"/>
      <c r="C5" s="42"/>
      <c r="D5" s="42">
        <f ca="1">VLOOKUP($A5,Mitglieder!$E$24:$BA$323,D$303)</f>
        <v>1.0299999999999967</v>
      </c>
      <c r="E5" s="42" t="str">
        <f ca="1">IF($G5="","",VLOOKUP($A5,Mitglieder!$E$24:$BG$323,E$303))</f>
        <v/>
      </c>
      <c r="F5" s="54" t="str">
        <f ca="1">IF(OR(VLOOKUP($A5,Mitglieder!$E$24:$BG$323,F$303)="",$G5=""),"",VLOOKUP($A5,Mitglieder!$E$24:$BG$323,F$303))</f>
        <v/>
      </c>
      <c r="G5" s="72" t="str">
        <f ca="1">IF(D5/ROUND(D5,0)=1,VLOOKUP($A5,Mitglieder!$E$24:$BA$323,G$303),"")</f>
        <v/>
      </c>
      <c r="H5" s="42" t="str">
        <f ca="1">IF($G5="","",VLOOKUP($A5,Mitglieder!$E$24:$BG$323,H$303))</f>
        <v/>
      </c>
      <c r="I5" s="54" t="str">
        <f ca="1">IF(OR(VLOOKUP($A5,Mitglieder!$E$24:$BG$323,I$303)="",$G5=""),"",VLOOKUP($A5,Mitglieder!$E$24:$BG$323,I$303))</f>
        <v/>
      </c>
      <c r="J5" s="42" t="str">
        <f ca="1">IF($G5="","",VLOOKUP($A5,Mitglieder!$E$24:$BG$323,J$303))</f>
        <v/>
      </c>
      <c r="K5" s="54" t="str">
        <f ca="1">IF(OR(VLOOKUP($A5,Mitglieder!$E$24:$BG$323,K$303)="",$G5=""),"",VLOOKUP($A5,Mitglieder!$E$24:$BG$323,K$303))</f>
        <v/>
      </c>
      <c r="L5" s="42" t="str">
        <f ca="1">IF($G5="","",VLOOKUP($A5,Mitglieder!$E$24:$BG$323,L$303))</f>
        <v/>
      </c>
      <c r="M5" s="42" t="str">
        <f ca="1">IF($G5="","",VLOOKUP($A5,Mitglieder!$E$24:$BG$323,M$303))</f>
        <v/>
      </c>
      <c r="N5" s="42" t="str">
        <f ca="1">IF($G5="","",VLOOKUP($A5,Mitglieder!$E$24:$BG$323,N$303))</f>
        <v/>
      </c>
      <c r="O5" s="42" t="str">
        <f ca="1">IF($G5="","",VLOOKUP($A5,Mitglieder!$E$24:$BG$323,O$303))</f>
        <v/>
      </c>
      <c r="P5" s="42" t="str">
        <f ca="1">IF($G5="","",VLOOKUP($A5,Mitglieder!$E$24:$BG$323,P$303))</f>
        <v/>
      </c>
      <c r="Q5" s="42" t="str">
        <f ca="1">IF($G5="","",VLOOKUP($A5,Mitglieder!$E$24:$BG$323,Q$303))</f>
        <v/>
      </c>
      <c r="R5" s="54" t="str">
        <f ca="1">IF(OR(VLOOKUP($A5,Mitglieder!$E$24:$BG$323,R$303)="",$G5=""),"",VLOOKUP($A5,Mitglieder!$E$24:$BG$323,R$303))</f>
        <v/>
      </c>
      <c r="S5" s="43" t="str">
        <f ca="1">IF($G5="","",TEXT(VLOOKUP($A5,Mitglieder!$E$24:$BG$323,S$303),"TT.MM.JJJJ"))</f>
        <v/>
      </c>
      <c r="T5" s="43" t="str">
        <f ca="1">IF($G5="","",TEXT(VLOOKUP($A5,Mitglieder!$E$24:$BG$323,T$303),"TT.MM.JJJJ"))</f>
        <v/>
      </c>
      <c r="U5" s="43" t="str">
        <f ca="1">IF($G5="","",TEXT(VLOOKUP($A5,Mitglieder!$E$24:$BG$323,U$303),"TT.MM.JJJJ"))</f>
        <v/>
      </c>
      <c r="V5" s="54" t="str">
        <f ca="1">IF(OR(VLOOKUP($A5,Mitglieder!$E$24:$BG$323,V$303)="",$G5=""),"",VLOOKUP($A5,Mitglieder!$E$24:$BG$323,V$303))</f>
        <v/>
      </c>
      <c r="W5" s="54" t="str">
        <f ca="1">IF(OR(VLOOKUP($A5,Mitglieder!$E$24:$BG$323,W$303)="",$G5=""),"",VLOOKUP($A5,Mitglieder!$E$24:$BG$323,W$303))</f>
        <v/>
      </c>
      <c r="X5" s="54" t="str">
        <f ca="1">IF(OR(VLOOKUP($A5,Mitglieder!$E$24:$BG$323,X$303)="",$G5=""),"",VLOOKUP($A5,Mitglieder!$E$24:$BG$323,X$303))</f>
        <v/>
      </c>
      <c r="Y5" s="54" t="str">
        <f ca="1">IF(OR(VLOOKUP($A5,Mitglieder!$E$24:$BG$323,Y$303)="",$G5=""),"",VLOOKUP($A5,Mitglieder!$E$24:$BG$323,Y$303))</f>
        <v/>
      </c>
      <c r="Z5" s="54" t="str">
        <f ca="1">IF(OR(VLOOKUP($A5,Mitglieder!$E$24:$BG$323,Z$303)="",$G5=""),"",VLOOKUP($A5,Mitglieder!$E$24:$BG$323,Z$303))</f>
        <v/>
      </c>
      <c r="AA5" s="54" t="str">
        <f ca="1">IF(OR(VLOOKUP($A5,Mitglieder!$E$24:$BG$323,AA$303)="",$G5=""),"",VLOOKUP($A5,Mitglieder!$E$24:$BG$323,AA$303))</f>
        <v/>
      </c>
      <c r="AB5" s="54" t="str">
        <f ca="1">IF(OR(VLOOKUP($A5,Mitglieder!$E$24:$BG$323,AB$303)="",$G5=""),"",VLOOKUP($A5,Mitglieder!$E$24:$BG$323,AB$303))</f>
        <v/>
      </c>
      <c r="AC5" s="54" t="str">
        <f ca="1">IF(OR(VLOOKUP($A5,Mitglieder!$E$24:$BG$323,AC$303)="",$G5=""),"",VLOOKUP($A5,Mitglieder!$E$24:$BG$323,AC$303))</f>
        <v/>
      </c>
      <c r="AD5" s="54" t="str">
        <f ca="1">IF(OR(VLOOKUP($A5,Mitglieder!$E$24:$BG$323,AD$303)="",$G5=""),"",VLOOKUP($A5,Mitglieder!$E$24:$BG$323,AD$303))</f>
        <v/>
      </c>
      <c r="AE5" s="54" t="str">
        <f ca="1">IF(OR(VLOOKUP($A5,Mitglieder!$E$24:$BG$323,AE$303)="",$G5=""),"",VLOOKUP($A5,Mitglieder!$E$24:$BG$323,AE$303))</f>
        <v/>
      </c>
      <c r="AF5" s="54" t="str">
        <f ca="1">IF(OR(VLOOKUP($A5,Mitglieder!$E$24:$BG$323,AF$303)="",$G5=""),"",VLOOKUP($A5,Mitglieder!$E$24:$BG$323,AF$303))</f>
        <v/>
      </c>
      <c r="AG5" s="54" t="str">
        <f ca="1">IF(OR(VLOOKUP($A5,Mitglieder!$E$24:$BG$323,AG$303)="",$G5=""),"",VLOOKUP($A5,Mitglieder!$E$24:$BG$323,AG$303))</f>
        <v/>
      </c>
      <c r="AH5" s="54" t="str">
        <f ca="1">IF(OR(VLOOKUP($A5,Mitglieder!$E$24:$BG$323,AH$303)="",$G5=""),"",VLOOKUP($A5,Mitglieder!$E$24:$BG$323,AH$303))</f>
        <v/>
      </c>
      <c r="AI5" s="54" t="str">
        <f ca="1">IF(OR(VLOOKUP($A5,Mitglieder!$E$24:$BG$323,AI$303)="",$G5=""),"",VLOOKUP($A5,Mitglieder!$E$24:$BG$323,AI$303))</f>
        <v/>
      </c>
      <c r="AJ5" s="54" t="str">
        <f ca="1">IF(OR(VLOOKUP($A5,Mitglieder!$E$24:$BG$323,AJ$303)="",$G5=""),"",VLOOKUP($A5,Mitglieder!$E$24:$BG$323,AJ$303))</f>
        <v/>
      </c>
      <c r="AK5" s="54" t="str">
        <f ca="1">IF(OR(VLOOKUP($A5,Mitglieder!$E$24:$BG$323,AK$303)="",$G5=""),"",VLOOKUP($A5,Mitglieder!$E$24:$BG$323,AK$303))</f>
        <v/>
      </c>
      <c r="AL5" s="54" t="str">
        <f ca="1">IF(OR(VLOOKUP($A5,Mitglieder!$E$24:$BG$323,AL$303)="",$G5=""),"",VLOOKUP($A5,Mitglieder!$E$24:$BG$323,AL$303))</f>
        <v/>
      </c>
      <c r="AM5" s="42" t="str">
        <f ca="1">IF($G5="","",VLOOKUP($A5,Mitglieder!$E$24:$BG$323,AM$303))</f>
        <v/>
      </c>
      <c r="AN5" s="54" t="str">
        <f ca="1">IF(OR(VLOOKUP($A5,Mitglieder!$E$24:$BG$323,AN$303)="",$G5=""),"",VLOOKUP($A5,Mitglieder!$E$24:$BG$323,AN$303))</f>
        <v/>
      </c>
      <c r="AO5" s="43" t="str">
        <f ca="1">IF($G5="","",TEXT(VLOOKUP($A5,Mitglieder!$D$24:$BG$323,AO$303),"TT.MM.JJJJ"))</f>
        <v/>
      </c>
      <c r="AP5" s="42" t="str">
        <f ca="1">IF($G5="","",VLOOKUP($A5,Mitglieder!$E$24:$BG$323,AP$303))</f>
        <v/>
      </c>
      <c r="AQ5" s="45" t="str">
        <f ca="1">IF($G5="","",TEXT(VLOOKUP($A5,Mitglieder!$E$24:$BG$323,AQ$303),"0.00"))</f>
        <v/>
      </c>
      <c r="AR5" s="54" t="str">
        <f ca="1">IF(OR(VLOOKUP($A5,Mitglieder!$E$24:$BG$323,AR$303)="",$G5=""),"",VLOOKUP($A5,Mitglieder!$E$24:$BG$323,AR$303))</f>
        <v/>
      </c>
      <c r="AS5" s="45" t="str">
        <f ca="1">IF($G5="","",TEXT(VLOOKUP($A5,Mitglieder!$E$24:$BG$323,AS$303),"0.00"))</f>
        <v/>
      </c>
      <c r="AT5" s="54" t="str">
        <f ca="1">IF(OR(VLOOKUP($A5,Mitglieder!$E$24:$BG$323,AT$303)="",$G5=""),"",VLOOKUP($A5,Mitglieder!$E$24:$BG$323,AT$303))</f>
        <v/>
      </c>
      <c r="AU5" s="45" t="str">
        <f ca="1">IF($G5="","",TEXT(VLOOKUP($A5,Mitglieder!$E$24:$BG$323,AU$303),"0.00"))</f>
        <v/>
      </c>
      <c r="AV5" s="45" t="str">
        <f ca="1">IF($G5="","",TEXT(VLOOKUP($A5,Mitglieder!$E$24:$BG$323,AV$303),"0.00"))</f>
        <v/>
      </c>
      <c r="AW5" s="42" t="str">
        <f ca="1">IF($G5="","",VLOOKUP($A5,Mitglieder!$E$24:$BG$323,AW$303))</f>
        <v/>
      </c>
      <c r="AX5" s="54" t="str">
        <f ca="1">IF(OR(VLOOKUP($A5,Mitglieder!$E$24:$BG$323,AX$303)="",$G5=""),"",VLOOKUP($A5,Mitglieder!$E$24:$BG$323,AX$303))</f>
        <v/>
      </c>
      <c r="AY5" s="43" t="str">
        <f ca="1">IF($G5="","",TEXT(VLOOKUP($A5,Mitglieder!$E$24:$BG$323,AY$303),"TT.MM.JJJJ"))</f>
        <v/>
      </c>
      <c r="AZ5" s="75" t="str">
        <f t="shared" ca="1" si="0"/>
        <v/>
      </c>
      <c r="BA5" s="43" t="str">
        <f ca="1">IF($G5="","",TEXT(VLOOKUP($A5,Mitglieder!$E$24:$BG$323,BA$303),"TT.MM.JJJJ"))</f>
        <v/>
      </c>
      <c r="BB5" s="43" t="str">
        <f ca="1">IF($G5="","",TEXT(VLOOKUP($A5,Mitglieder!$E$24:$BG$323,BB$303),"TT.MM.JJJJ"))</f>
        <v/>
      </c>
      <c r="BC5" s="43" t="str">
        <f ca="1">IF($G5="","",TEXT(VLOOKUP($A5,Mitglieder!$E$24:$BG$323,BC$303),"TT.MM.JJJJ"))</f>
        <v/>
      </c>
      <c r="BD5" s="43" t="str">
        <f ca="1">IF($G5="","",TEXT(VLOOKUP($A5,Mitglieder!$E$24:$BG$323,BD$303),"TT.MM.JJJJ"))</f>
        <v/>
      </c>
      <c r="BE5" s="75" t="str">
        <f t="shared" ca="1" si="1"/>
        <v/>
      </c>
      <c r="BF5" s="75" t="str">
        <f ca="1">IF($G5="","",VLOOKUP($A5,Mitglieder!$D$24:$BG$323,BF$303))</f>
        <v/>
      </c>
      <c r="BH5" s="75" t="str">
        <f ca="1">IF(G5="","",AY5+'Details Verein'!$D$25)</f>
        <v/>
      </c>
    </row>
    <row r="6" spans="1:62" x14ac:dyDescent="0.35">
      <c r="A6" s="42">
        <v>6</v>
      </c>
      <c r="B6" s="42"/>
      <c r="C6" s="42"/>
      <c r="D6" s="42">
        <f ca="1">VLOOKUP($A6,Mitglieder!$E$24:$BA$323,D$303)</f>
        <v>1.0299999999999967</v>
      </c>
      <c r="E6" s="42" t="str">
        <f ca="1">IF($G6="","",VLOOKUP($A6,Mitglieder!$E$24:$BG$323,E$303))</f>
        <v/>
      </c>
      <c r="F6" s="54" t="str">
        <f ca="1">IF(OR(VLOOKUP($A6,Mitglieder!$E$24:$BG$323,F$303)="",$G6=""),"",VLOOKUP($A6,Mitglieder!$E$24:$BG$323,F$303))</f>
        <v/>
      </c>
      <c r="G6" s="72" t="str">
        <f ca="1">IF(D6/ROUND(D6,0)=1,VLOOKUP($A6,Mitglieder!$E$24:$BA$323,G$303),"")</f>
        <v/>
      </c>
      <c r="H6" s="42" t="str">
        <f ca="1">IF($G6="","",VLOOKUP($A6,Mitglieder!$E$24:$BG$323,H$303))</f>
        <v/>
      </c>
      <c r="I6" s="54" t="str">
        <f ca="1">IF(OR(VLOOKUP($A6,Mitglieder!$E$24:$BG$323,I$303)="",$G6=""),"",VLOOKUP($A6,Mitglieder!$E$24:$BG$323,I$303))</f>
        <v/>
      </c>
      <c r="J6" s="42" t="str">
        <f ca="1">IF($G6="","",VLOOKUP($A6,Mitglieder!$E$24:$BG$323,J$303))</f>
        <v/>
      </c>
      <c r="K6" s="54" t="str">
        <f ca="1">IF(OR(VLOOKUP($A6,Mitglieder!$E$24:$BG$323,K$303)="",$G6=""),"",VLOOKUP($A6,Mitglieder!$E$24:$BG$323,K$303))</f>
        <v/>
      </c>
      <c r="L6" s="42" t="str">
        <f ca="1">IF($G6="","",VLOOKUP($A6,Mitglieder!$E$24:$BG$323,L$303))</f>
        <v/>
      </c>
      <c r="M6" s="42" t="str">
        <f ca="1">IF($G6="","",VLOOKUP($A6,Mitglieder!$E$24:$BG$323,M$303))</f>
        <v/>
      </c>
      <c r="N6" s="42" t="str">
        <f ca="1">IF($G6="","",VLOOKUP($A6,Mitglieder!$E$24:$BG$323,N$303))</f>
        <v/>
      </c>
      <c r="O6" s="42" t="str">
        <f ca="1">IF($G6="","",VLOOKUP($A6,Mitglieder!$E$24:$BG$323,O$303))</f>
        <v/>
      </c>
      <c r="P6" s="42" t="str">
        <f ca="1">IF($G6="","",VLOOKUP($A6,Mitglieder!$E$24:$BG$323,P$303))</f>
        <v/>
      </c>
      <c r="Q6" s="42" t="str">
        <f ca="1">IF($G6="","",VLOOKUP($A6,Mitglieder!$E$24:$BG$323,Q$303))</f>
        <v/>
      </c>
      <c r="R6" s="54" t="str">
        <f ca="1">IF(OR(VLOOKUP($A6,Mitglieder!$E$24:$BG$323,R$303)="",$G6=""),"",VLOOKUP($A6,Mitglieder!$E$24:$BG$323,R$303))</f>
        <v/>
      </c>
      <c r="S6" s="43" t="str">
        <f ca="1">IF($G6="","",TEXT(VLOOKUP($A6,Mitglieder!$E$24:$BG$323,S$303),"TT.MM.JJJJ"))</f>
        <v/>
      </c>
      <c r="T6" s="43" t="str">
        <f ca="1">IF($G6="","",TEXT(VLOOKUP($A6,Mitglieder!$E$24:$BG$323,T$303),"TT.MM.JJJJ"))</f>
        <v/>
      </c>
      <c r="U6" s="43" t="str">
        <f ca="1">IF($G6="","",TEXT(VLOOKUP($A6,Mitglieder!$E$24:$BG$323,U$303),"TT.MM.JJJJ"))</f>
        <v/>
      </c>
      <c r="V6" s="54" t="str">
        <f ca="1">IF(OR(VLOOKUP($A6,Mitglieder!$E$24:$BG$323,V$303)="",$G6=""),"",VLOOKUP($A6,Mitglieder!$E$24:$BG$323,V$303))</f>
        <v/>
      </c>
      <c r="W6" s="54" t="str">
        <f ca="1">IF(OR(VLOOKUP($A6,Mitglieder!$E$24:$BG$323,W$303)="",$G6=""),"",VLOOKUP($A6,Mitglieder!$E$24:$BG$323,W$303))</f>
        <v/>
      </c>
      <c r="X6" s="54" t="str">
        <f ca="1">IF(OR(VLOOKUP($A6,Mitglieder!$E$24:$BG$323,X$303)="",$G6=""),"",VLOOKUP($A6,Mitglieder!$E$24:$BG$323,X$303))</f>
        <v/>
      </c>
      <c r="Y6" s="54" t="str">
        <f ca="1">IF(OR(VLOOKUP($A6,Mitglieder!$E$24:$BG$323,Y$303)="",$G6=""),"",VLOOKUP($A6,Mitglieder!$E$24:$BG$323,Y$303))</f>
        <v/>
      </c>
      <c r="Z6" s="54" t="str">
        <f ca="1">IF(OR(VLOOKUP($A6,Mitglieder!$E$24:$BG$323,Z$303)="",$G6=""),"",VLOOKUP($A6,Mitglieder!$E$24:$BG$323,Z$303))</f>
        <v/>
      </c>
      <c r="AA6" s="54" t="str">
        <f ca="1">IF(OR(VLOOKUP($A6,Mitglieder!$E$24:$BG$323,AA$303)="",$G6=""),"",VLOOKUP($A6,Mitglieder!$E$24:$BG$323,AA$303))</f>
        <v/>
      </c>
      <c r="AB6" s="54" t="str">
        <f ca="1">IF(OR(VLOOKUP($A6,Mitglieder!$E$24:$BG$323,AB$303)="",$G6=""),"",VLOOKUP($A6,Mitglieder!$E$24:$BG$323,AB$303))</f>
        <v/>
      </c>
      <c r="AC6" s="54" t="str">
        <f ca="1">IF(OR(VLOOKUP($A6,Mitglieder!$E$24:$BG$323,AC$303)="",$G6=""),"",VLOOKUP($A6,Mitglieder!$E$24:$BG$323,AC$303))</f>
        <v/>
      </c>
      <c r="AD6" s="54" t="str">
        <f ca="1">IF(OR(VLOOKUP($A6,Mitglieder!$E$24:$BG$323,AD$303)="",$G6=""),"",VLOOKUP($A6,Mitglieder!$E$24:$BG$323,AD$303))</f>
        <v/>
      </c>
      <c r="AE6" s="54" t="str">
        <f ca="1">IF(OR(VLOOKUP($A6,Mitglieder!$E$24:$BG$323,AE$303)="",$G6=""),"",VLOOKUP($A6,Mitglieder!$E$24:$BG$323,AE$303))</f>
        <v/>
      </c>
      <c r="AF6" s="54" t="str">
        <f ca="1">IF(OR(VLOOKUP($A6,Mitglieder!$E$24:$BG$323,AF$303)="",$G6=""),"",VLOOKUP($A6,Mitglieder!$E$24:$BG$323,AF$303))</f>
        <v/>
      </c>
      <c r="AG6" s="54" t="str">
        <f ca="1">IF(OR(VLOOKUP($A6,Mitglieder!$E$24:$BG$323,AG$303)="",$G6=""),"",VLOOKUP($A6,Mitglieder!$E$24:$BG$323,AG$303))</f>
        <v/>
      </c>
      <c r="AH6" s="54" t="str">
        <f ca="1">IF(OR(VLOOKUP($A6,Mitglieder!$E$24:$BG$323,AH$303)="",$G6=""),"",VLOOKUP($A6,Mitglieder!$E$24:$BG$323,AH$303))</f>
        <v/>
      </c>
      <c r="AI6" s="54" t="str">
        <f ca="1">IF(OR(VLOOKUP($A6,Mitglieder!$E$24:$BG$323,AI$303)="",$G6=""),"",VLOOKUP($A6,Mitglieder!$E$24:$BG$323,AI$303))</f>
        <v/>
      </c>
      <c r="AJ6" s="54" t="str">
        <f ca="1">IF(OR(VLOOKUP($A6,Mitglieder!$E$24:$BG$323,AJ$303)="",$G6=""),"",VLOOKUP($A6,Mitglieder!$E$24:$BG$323,AJ$303))</f>
        <v/>
      </c>
      <c r="AK6" s="54" t="str">
        <f ca="1">IF(OR(VLOOKUP($A6,Mitglieder!$E$24:$BG$323,AK$303)="",$G6=""),"",VLOOKUP($A6,Mitglieder!$E$24:$BG$323,AK$303))</f>
        <v/>
      </c>
      <c r="AL6" s="54" t="str">
        <f ca="1">IF(OR(VLOOKUP($A6,Mitglieder!$E$24:$BG$323,AL$303)="",$G6=""),"",VLOOKUP($A6,Mitglieder!$E$24:$BG$323,AL$303))</f>
        <v/>
      </c>
      <c r="AM6" s="42" t="str">
        <f ca="1">IF($G6="","",VLOOKUP($A6,Mitglieder!$E$24:$BG$323,AM$303))</f>
        <v/>
      </c>
      <c r="AN6" s="54" t="str">
        <f ca="1">IF(OR(VLOOKUP($A6,Mitglieder!$E$24:$BG$323,AN$303)="",$G6=""),"",VLOOKUP($A6,Mitglieder!$E$24:$BG$323,AN$303))</f>
        <v/>
      </c>
      <c r="AO6" s="43" t="str">
        <f ca="1">IF($G6="","",TEXT(VLOOKUP($A6,Mitglieder!$D$24:$BG$323,AO$303),"TT.MM.JJJJ"))</f>
        <v/>
      </c>
      <c r="AP6" s="42" t="str">
        <f ca="1">IF($G6="","",VLOOKUP($A6,Mitglieder!$E$24:$BG$323,AP$303))</f>
        <v/>
      </c>
      <c r="AQ6" s="45" t="str">
        <f ca="1">IF($G6="","",TEXT(VLOOKUP($A6,Mitglieder!$E$24:$BG$323,AQ$303),"0.00"))</f>
        <v/>
      </c>
      <c r="AR6" s="54" t="str">
        <f ca="1">IF(OR(VLOOKUP($A6,Mitglieder!$E$24:$BG$323,AR$303)="",$G6=""),"",VLOOKUP($A6,Mitglieder!$E$24:$BG$323,AR$303))</f>
        <v/>
      </c>
      <c r="AS6" s="45" t="str">
        <f ca="1">IF($G6="","",TEXT(VLOOKUP($A6,Mitglieder!$E$24:$BG$323,AS$303),"0.00"))</f>
        <v/>
      </c>
      <c r="AT6" s="54" t="str">
        <f ca="1">IF(OR(VLOOKUP($A6,Mitglieder!$E$24:$BG$323,AT$303)="",$G6=""),"",VLOOKUP($A6,Mitglieder!$E$24:$BG$323,AT$303))</f>
        <v/>
      </c>
      <c r="AU6" s="45" t="str">
        <f ca="1">IF($G6="","",TEXT(VLOOKUP($A6,Mitglieder!$E$24:$BG$323,AU$303),"0.00"))</f>
        <v/>
      </c>
      <c r="AV6" s="45" t="str">
        <f ca="1">IF($G6="","",TEXT(VLOOKUP($A6,Mitglieder!$E$24:$BG$323,AV$303),"0.00"))</f>
        <v/>
      </c>
      <c r="AW6" s="42" t="str">
        <f ca="1">IF($G6="","",VLOOKUP($A6,Mitglieder!$E$24:$BG$323,AW$303))</f>
        <v/>
      </c>
      <c r="AX6" s="54" t="str">
        <f ca="1">IF(OR(VLOOKUP($A6,Mitglieder!$E$24:$BG$323,AX$303)="",$G6=""),"",VLOOKUP($A6,Mitglieder!$E$24:$BG$323,AX$303))</f>
        <v/>
      </c>
      <c r="AY6" s="43" t="str">
        <f ca="1">IF($G6="","",TEXT(VLOOKUP($A6,Mitglieder!$E$24:$BG$323,AY$303),"TT.MM.JJJJ"))</f>
        <v/>
      </c>
      <c r="AZ6" s="75" t="str">
        <f t="shared" ca="1" si="0"/>
        <v/>
      </c>
      <c r="BA6" s="43" t="str">
        <f ca="1">IF($G6="","",TEXT(VLOOKUP($A6,Mitglieder!$E$24:$BG$323,BA$303),"TT.MM.JJJJ"))</f>
        <v/>
      </c>
      <c r="BB6" s="43" t="str">
        <f ca="1">IF($G6="","",TEXT(VLOOKUP($A6,Mitglieder!$E$24:$BG$323,BB$303),"TT.MM.JJJJ"))</f>
        <v/>
      </c>
      <c r="BC6" s="43" t="str">
        <f ca="1">IF($G6="","",TEXT(VLOOKUP($A6,Mitglieder!$E$24:$BG$323,BC$303),"TT.MM.JJJJ"))</f>
        <v/>
      </c>
      <c r="BD6" s="43" t="str">
        <f ca="1">IF($G6="","",TEXT(VLOOKUP($A6,Mitglieder!$E$24:$BG$323,BD$303),"TT.MM.JJJJ"))</f>
        <v/>
      </c>
      <c r="BE6" s="75" t="str">
        <f t="shared" ca="1" si="1"/>
        <v/>
      </c>
      <c r="BF6" s="75" t="str">
        <f ca="1">IF($G6="","",VLOOKUP($A6,Mitglieder!$D$24:$BG$323,BF$303))</f>
        <v/>
      </c>
      <c r="BH6" s="75" t="str">
        <f ca="1">IF(G6="","",AY6+'Details Verein'!$D$25)</f>
        <v/>
      </c>
    </row>
    <row r="7" spans="1:62" x14ac:dyDescent="0.35">
      <c r="A7" s="42">
        <v>7</v>
      </c>
      <c r="B7" s="42"/>
      <c r="C7" s="42"/>
      <c r="D7" s="42">
        <f ca="1">VLOOKUP($A7,Mitglieder!$E$24:$BA$323,D$303)</f>
        <v>1.0299999999999967</v>
      </c>
      <c r="E7" s="42" t="str">
        <f ca="1">IF($G7="","",VLOOKUP($A7,Mitglieder!$E$24:$BG$323,E$303))</f>
        <v/>
      </c>
      <c r="F7" s="54" t="str">
        <f ca="1">IF(OR(VLOOKUP($A7,Mitglieder!$E$24:$BG$323,F$303)="",$G7=""),"",VLOOKUP($A7,Mitglieder!$E$24:$BG$323,F$303))</f>
        <v/>
      </c>
      <c r="G7" s="72" t="str">
        <f ca="1">IF(D7/ROUND(D7,0)=1,VLOOKUP($A7,Mitglieder!$E$24:$BA$323,G$303),"")</f>
        <v/>
      </c>
      <c r="H7" s="42" t="str">
        <f ca="1">IF($G7="","",VLOOKUP($A7,Mitglieder!$E$24:$BG$323,H$303))</f>
        <v/>
      </c>
      <c r="I7" s="54" t="str">
        <f ca="1">IF(OR(VLOOKUP($A7,Mitglieder!$E$24:$BG$323,I$303)="",$G7=""),"",VLOOKUP($A7,Mitglieder!$E$24:$BG$323,I$303))</f>
        <v/>
      </c>
      <c r="J7" s="42" t="str">
        <f ca="1">IF($G7="","",VLOOKUP($A7,Mitglieder!$E$24:$BG$323,J$303))</f>
        <v/>
      </c>
      <c r="K7" s="54" t="str">
        <f ca="1">IF(OR(VLOOKUP($A7,Mitglieder!$E$24:$BG$323,K$303)="",$G7=""),"",VLOOKUP($A7,Mitglieder!$E$24:$BG$323,K$303))</f>
        <v/>
      </c>
      <c r="L7" s="42" t="str">
        <f ca="1">IF($G7="","",VLOOKUP($A7,Mitglieder!$E$24:$BG$323,L$303))</f>
        <v/>
      </c>
      <c r="M7" s="42" t="str">
        <f ca="1">IF($G7="","",VLOOKUP($A7,Mitglieder!$E$24:$BG$323,M$303))</f>
        <v/>
      </c>
      <c r="N7" s="42" t="str">
        <f ca="1">IF($G7="","",VLOOKUP($A7,Mitglieder!$E$24:$BG$323,N$303))</f>
        <v/>
      </c>
      <c r="O7" s="42" t="str">
        <f ca="1">IF($G7="","",VLOOKUP($A7,Mitglieder!$E$24:$BG$323,O$303))</f>
        <v/>
      </c>
      <c r="P7" s="42" t="str">
        <f ca="1">IF($G7="","",VLOOKUP($A7,Mitglieder!$E$24:$BG$323,P$303))</f>
        <v/>
      </c>
      <c r="Q7" s="42" t="str">
        <f ca="1">IF($G7="","",VLOOKUP($A7,Mitglieder!$E$24:$BG$323,Q$303))</f>
        <v/>
      </c>
      <c r="R7" s="54" t="str">
        <f ca="1">IF(OR(VLOOKUP($A7,Mitglieder!$E$24:$BG$323,R$303)="",$G7=""),"",VLOOKUP($A7,Mitglieder!$E$24:$BG$323,R$303))</f>
        <v/>
      </c>
      <c r="S7" s="43" t="str">
        <f ca="1">IF($G7="","",TEXT(VLOOKUP($A7,Mitglieder!$E$24:$BG$323,S$303),"TT.MM.JJJJ"))</f>
        <v/>
      </c>
      <c r="T7" s="43" t="str">
        <f ca="1">IF($G7="","",TEXT(VLOOKUP($A7,Mitglieder!$E$24:$BG$323,T$303),"TT.MM.JJJJ"))</f>
        <v/>
      </c>
      <c r="U7" s="43" t="str">
        <f ca="1">IF($G7="","",TEXT(VLOOKUP($A7,Mitglieder!$E$24:$BG$323,U$303),"TT.MM.JJJJ"))</f>
        <v/>
      </c>
      <c r="V7" s="54" t="str">
        <f ca="1">IF(OR(VLOOKUP($A7,Mitglieder!$E$24:$BG$323,V$303)="",$G7=""),"",VLOOKUP($A7,Mitglieder!$E$24:$BG$323,V$303))</f>
        <v/>
      </c>
      <c r="W7" s="54" t="str">
        <f ca="1">IF(OR(VLOOKUP($A7,Mitglieder!$E$24:$BG$323,W$303)="",$G7=""),"",VLOOKUP($A7,Mitglieder!$E$24:$BG$323,W$303))</f>
        <v/>
      </c>
      <c r="X7" s="54" t="str">
        <f ca="1">IF(OR(VLOOKUP($A7,Mitglieder!$E$24:$BG$323,X$303)="",$G7=""),"",VLOOKUP($A7,Mitglieder!$E$24:$BG$323,X$303))</f>
        <v/>
      </c>
      <c r="Y7" s="54" t="str">
        <f ca="1">IF(OR(VLOOKUP($A7,Mitglieder!$E$24:$BG$323,Y$303)="",$G7=""),"",VLOOKUP($A7,Mitglieder!$E$24:$BG$323,Y$303))</f>
        <v/>
      </c>
      <c r="Z7" s="54" t="str">
        <f ca="1">IF(OR(VLOOKUP($A7,Mitglieder!$E$24:$BG$323,Z$303)="",$G7=""),"",VLOOKUP($A7,Mitglieder!$E$24:$BG$323,Z$303))</f>
        <v/>
      </c>
      <c r="AA7" s="54" t="str">
        <f ca="1">IF(OR(VLOOKUP($A7,Mitglieder!$E$24:$BG$323,AA$303)="",$G7=""),"",VLOOKUP($A7,Mitglieder!$E$24:$BG$323,AA$303))</f>
        <v/>
      </c>
      <c r="AB7" s="54" t="str">
        <f ca="1">IF(OR(VLOOKUP($A7,Mitglieder!$E$24:$BG$323,AB$303)="",$G7=""),"",VLOOKUP($A7,Mitglieder!$E$24:$BG$323,AB$303))</f>
        <v/>
      </c>
      <c r="AC7" s="54" t="str">
        <f ca="1">IF(OR(VLOOKUP($A7,Mitglieder!$E$24:$BG$323,AC$303)="",$G7=""),"",VLOOKUP($A7,Mitglieder!$E$24:$BG$323,AC$303))</f>
        <v/>
      </c>
      <c r="AD7" s="54" t="str">
        <f ca="1">IF(OR(VLOOKUP($A7,Mitglieder!$E$24:$BG$323,AD$303)="",$G7=""),"",VLOOKUP($A7,Mitglieder!$E$24:$BG$323,AD$303))</f>
        <v/>
      </c>
      <c r="AE7" s="54" t="str">
        <f ca="1">IF(OR(VLOOKUP($A7,Mitglieder!$E$24:$BG$323,AE$303)="",$G7=""),"",VLOOKUP($A7,Mitglieder!$E$24:$BG$323,AE$303))</f>
        <v/>
      </c>
      <c r="AF7" s="54" t="str">
        <f ca="1">IF(OR(VLOOKUP($A7,Mitglieder!$E$24:$BG$323,AF$303)="",$G7=""),"",VLOOKUP($A7,Mitglieder!$E$24:$BG$323,AF$303))</f>
        <v/>
      </c>
      <c r="AG7" s="54" t="str">
        <f ca="1">IF(OR(VLOOKUP($A7,Mitglieder!$E$24:$BG$323,AG$303)="",$G7=""),"",VLOOKUP($A7,Mitglieder!$E$24:$BG$323,AG$303))</f>
        <v/>
      </c>
      <c r="AH7" s="54" t="str">
        <f ca="1">IF(OR(VLOOKUP($A7,Mitglieder!$E$24:$BG$323,AH$303)="",$G7=""),"",VLOOKUP($A7,Mitglieder!$E$24:$BG$323,AH$303))</f>
        <v/>
      </c>
      <c r="AI7" s="54" t="str">
        <f ca="1">IF(OR(VLOOKUP($A7,Mitglieder!$E$24:$BG$323,AI$303)="",$G7=""),"",VLOOKUP($A7,Mitglieder!$E$24:$BG$323,AI$303))</f>
        <v/>
      </c>
      <c r="AJ7" s="54" t="str">
        <f ca="1">IF(OR(VLOOKUP($A7,Mitglieder!$E$24:$BG$323,AJ$303)="",$G7=""),"",VLOOKUP($A7,Mitglieder!$E$24:$BG$323,AJ$303))</f>
        <v/>
      </c>
      <c r="AK7" s="54" t="str">
        <f ca="1">IF(OR(VLOOKUP($A7,Mitglieder!$E$24:$BG$323,AK$303)="",$G7=""),"",VLOOKUP($A7,Mitglieder!$E$24:$BG$323,AK$303))</f>
        <v/>
      </c>
      <c r="AL7" s="54" t="str">
        <f ca="1">IF(OR(VLOOKUP($A7,Mitglieder!$E$24:$BG$323,AL$303)="",$G7=""),"",VLOOKUP($A7,Mitglieder!$E$24:$BG$323,AL$303))</f>
        <v/>
      </c>
      <c r="AM7" s="42" t="str">
        <f ca="1">IF($G7="","",VLOOKUP($A7,Mitglieder!$E$24:$BG$323,AM$303))</f>
        <v/>
      </c>
      <c r="AN7" s="54" t="str">
        <f ca="1">IF(OR(VLOOKUP($A7,Mitglieder!$E$24:$BG$323,AN$303)="",$G7=""),"",VLOOKUP($A7,Mitglieder!$E$24:$BG$323,AN$303))</f>
        <v/>
      </c>
      <c r="AO7" s="43" t="str">
        <f ca="1">IF($G7="","",TEXT(VLOOKUP($A7,Mitglieder!$D$24:$BG$323,AO$303),"TT.MM.JJJJ"))</f>
        <v/>
      </c>
      <c r="AP7" s="42" t="str">
        <f ca="1">IF($G7="","",VLOOKUP($A7,Mitglieder!$E$24:$BG$323,AP$303))</f>
        <v/>
      </c>
      <c r="AQ7" s="45" t="str">
        <f ca="1">IF($G7="","",TEXT(VLOOKUP($A7,Mitglieder!$E$24:$BG$323,AQ$303),"0.00"))</f>
        <v/>
      </c>
      <c r="AR7" s="54" t="str">
        <f ca="1">IF(OR(VLOOKUP($A7,Mitglieder!$E$24:$BG$323,AR$303)="",$G7=""),"",VLOOKUP($A7,Mitglieder!$E$24:$BG$323,AR$303))</f>
        <v/>
      </c>
      <c r="AS7" s="45" t="str">
        <f ca="1">IF($G7="","",TEXT(VLOOKUP($A7,Mitglieder!$E$24:$BG$323,AS$303),"0.00"))</f>
        <v/>
      </c>
      <c r="AT7" s="54" t="str">
        <f ca="1">IF(OR(VLOOKUP($A7,Mitglieder!$E$24:$BG$323,AT$303)="",$G7=""),"",VLOOKUP($A7,Mitglieder!$E$24:$BG$323,AT$303))</f>
        <v/>
      </c>
      <c r="AU7" s="45" t="str">
        <f ca="1">IF($G7="","",TEXT(VLOOKUP($A7,Mitglieder!$E$24:$BG$323,AU$303),"0.00"))</f>
        <v/>
      </c>
      <c r="AV7" s="45" t="str">
        <f ca="1">IF($G7="","",TEXT(VLOOKUP($A7,Mitglieder!$E$24:$BG$323,AV$303),"0.00"))</f>
        <v/>
      </c>
      <c r="AW7" s="42" t="str">
        <f ca="1">IF($G7="","",VLOOKUP($A7,Mitglieder!$E$24:$BG$323,AW$303))</f>
        <v/>
      </c>
      <c r="AX7" s="54" t="str">
        <f ca="1">IF(OR(VLOOKUP($A7,Mitglieder!$E$24:$BG$323,AX$303)="",$G7=""),"",VLOOKUP($A7,Mitglieder!$E$24:$BG$323,AX$303))</f>
        <v/>
      </c>
      <c r="AY7" s="43" t="str">
        <f ca="1">IF($G7="","",TEXT(VLOOKUP($A7,Mitglieder!$E$24:$BG$323,AY$303),"TT.MM.JJJJ"))</f>
        <v/>
      </c>
      <c r="AZ7" s="75" t="str">
        <f t="shared" ca="1" si="0"/>
        <v/>
      </c>
      <c r="BA7" s="43" t="str">
        <f ca="1">IF($G7="","",TEXT(VLOOKUP($A7,Mitglieder!$E$24:$BG$323,BA$303),"TT.MM.JJJJ"))</f>
        <v/>
      </c>
      <c r="BB7" s="43" t="str">
        <f ca="1">IF($G7="","",TEXT(VLOOKUP($A7,Mitglieder!$E$24:$BG$323,BB$303),"TT.MM.JJJJ"))</f>
        <v/>
      </c>
      <c r="BC7" s="43" t="str">
        <f ca="1">IF($G7="","",TEXT(VLOOKUP($A7,Mitglieder!$E$24:$BG$323,BC$303),"TT.MM.JJJJ"))</f>
        <v/>
      </c>
      <c r="BD7" s="43" t="str">
        <f ca="1">IF($G7="","",TEXT(VLOOKUP($A7,Mitglieder!$E$24:$BG$323,BD$303),"TT.MM.JJJJ"))</f>
        <v/>
      </c>
      <c r="BE7" s="75" t="str">
        <f t="shared" ca="1" si="1"/>
        <v/>
      </c>
      <c r="BF7" s="75" t="str">
        <f ca="1">IF($G7="","",VLOOKUP($A7,Mitglieder!$D$24:$BG$323,BF$303))</f>
        <v/>
      </c>
      <c r="BH7" s="75" t="str">
        <f ca="1">IF(G7="","",AY7+'Details Verein'!$D$25)</f>
        <v/>
      </c>
    </row>
    <row r="8" spans="1:62" x14ac:dyDescent="0.35">
      <c r="A8" s="42">
        <v>8</v>
      </c>
      <c r="B8" s="42"/>
      <c r="C8" s="42"/>
      <c r="D8" s="42">
        <f ca="1">VLOOKUP($A8,Mitglieder!$E$24:$BA$323,D$303)</f>
        <v>1.0299999999999967</v>
      </c>
      <c r="E8" s="42" t="str">
        <f ca="1">IF($G8="","",VLOOKUP($A8,Mitglieder!$E$24:$BG$323,E$303))</f>
        <v/>
      </c>
      <c r="F8" s="54" t="str">
        <f ca="1">IF(OR(VLOOKUP($A8,Mitglieder!$E$24:$BG$323,F$303)="",$G8=""),"",VLOOKUP($A8,Mitglieder!$E$24:$BG$323,F$303))</f>
        <v/>
      </c>
      <c r="G8" s="72" t="str">
        <f ca="1">IF(D8/ROUND(D8,0)=1,VLOOKUP($A8,Mitglieder!$E$24:$BA$323,G$303),"")</f>
        <v/>
      </c>
      <c r="H8" s="42" t="str">
        <f ca="1">IF($G8="","",VLOOKUP($A8,Mitglieder!$E$24:$BG$323,H$303))</f>
        <v/>
      </c>
      <c r="I8" s="54" t="str">
        <f ca="1">IF(OR(VLOOKUP($A8,Mitglieder!$E$24:$BG$323,I$303)="",$G8=""),"",VLOOKUP($A8,Mitglieder!$E$24:$BG$323,I$303))</f>
        <v/>
      </c>
      <c r="J8" s="42" t="str">
        <f ca="1">IF($G8="","",VLOOKUP($A8,Mitglieder!$E$24:$BG$323,J$303))</f>
        <v/>
      </c>
      <c r="K8" s="54" t="str">
        <f ca="1">IF(OR(VLOOKUP($A8,Mitglieder!$E$24:$BG$323,K$303)="",$G8=""),"",VLOOKUP($A8,Mitglieder!$E$24:$BG$323,K$303))</f>
        <v/>
      </c>
      <c r="L8" s="42" t="str">
        <f ca="1">IF($G8="","",VLOOKUP($A8,Mitglieder!$E$24:$BG$323,L$303))</f>
        <v/>
      </c>
      <c r="M8" s="42" t="str">
        <f ca="1">IF($G8="","",VLOOKUP($A8,Mitglieder!$E$24:$BG$323,M$303))</f>
        <v/>
      </c>
      <c r="N8" s="42" t="str">
        <f ca="1">IF($G8="","",VLOOKUP($A8,Mitglieder!$E$24:$BG$323,N$303))</f>
        <v/>
      </c>
      <c r="O8" s="42" t="str">
        <f ca="1">IF($G8="","",VLOOKUP($A8,Mitglieder!$E$24:$BG$323,O$303))</f>
        <v/>
      </c>
      <c r="P8" s="42" t="str">
        <f ca="1">IF($G8="","",VLOOKUP($A8,Mitglieder!$E$24:$BG$323,P$303))</f>
        <v/>
      </c>
      <c r="Q8" s="42" t="str">
        <f ca="1">IF($G8="","",VLOOKUP($A8,Mitglieder!$E$24:$BG$323,Q$303))</f>
        <v/>
      </c>
      <c r="R8" s="54" t="str">
        <f ca="1">IF(OR(VLOOKUP($A8,Mitglieder!$E$24:$BG$323,R$303)="",$G8=""),"",VLOOKUP($A8,Mitglieder!$E$24:$BG$323,R$303))</f>
        <v/>
      </c>
      <c r="S8" s="43" t="str">
        <f ca="1">IF($G8="","",TEXT(VLOOKUP($A8,Mitglieder!$E$24:$BG$323,S$303),"TT.MM.JJJJ"))</f>
        <v/>
      </c>
      <c r="T8" s="43" t="str">
        <f ca="1">IF($G8="","",TEXT(VLOOKUP($A8,Mitglieder!$E$24:$BG$323,T$303),"TT.MM.JJJJ"))</f>
        <v/>
      </c>
      <c r="U8" s="43" t="str">
        <f ca="1">IF($G8="","",TEXT(VLOOKUP($A8,Mitglieder!$E$24:$BG$323,U$303),"TT.MM.JJJJ"))</f>
        <v/>
      </c>
      <c r="V8" s="54" t="str">
        <f ca="1">IF(OR(VLOOKUP($A8,Mitglieder!$E$24:$BG$323,V$303)="",$G8=""),"",VLOOKUP($A8,Mitglieder!$E$24:$BG$323,V$303))</f>
        <v/>
      </c>
      <c r="W8" s="54" t="str">
        <f ca="1">IF(OR(VLOOKUP($A8,Mitglieder!$E$24:$BG$323,W$303)="",$G8=""),"",VLOOKUP($A8,Mitglieder!$E$24:$BG$323,W$303))</f>
        <v/>
      </c>
      <c r="X8" s="54" t="str">
        <f ca="1">IF(OR(VLOOKUP($A8,Mitglieder!$E$24:$BG$323,X$303)="",$G8=""),"",VLOOKUP($A8,Mitglieder!$E$24:$BG$323,X$303))</f>
        <v/>
      </c>
      <c r="Y8" s="54" t="str">
        <f ca="1">IF(OR(VLOOKUP($A8,Mitglieder!$E$24:$BG$323,Y$303)="",$G8=""),"",VLOOKUP($A8,Mitglieder!$E$24:$BG$323,Y$303))</f>
        <v/>
      </c>
      <c r="Z8" s="54" t="str">
        <f ca="1">IF(OR(VLOOKUP($A8,Mitglieder!$E$24:$BG$323,Z$303)="",$G8=""),"",VLOOKUP($A8,Mitglieder!$E$24:$BG$323,Z$303))</f>
        <v/>
      </c>
      <c r="AA8" s="54" t="str">
        <f ca="1">IF(OR(VLOOKUP($A8,Mitglieder!$E$24:$BG$323,AA$303)="",$G8=""),"",VLOOKUP($A8,Mitglieder!$E$24:$BG$323,AA$303))</f>
        <v/>
      </c>
      <c r="AB8" s="54" t="str">
        <f ca="1">IF(OR(VLOOKUP($A8,Mitglieder!$E$24:$BG$323,AB$303)="",$G8=""),"",VLOOKUP($A8,Mitglieder!$E$24:$BG$323,AB$303))</f>
        <v/>
      </c>
      <c r="AC8" s="54" t="str">
        <f ca="1">IF(OR(VLOOKUP($A8,Mitglieder!$E$24:$BG$323,AC$303)="",$G8=""),"",VLOOKUP($A8,Mitglieder!$E$24:$BG$323,AC$303))</f>
        <v/>
      </c>
      <c r="AD8" s="54" t="str">
        <f ca="1">IF(OR(VLOOKUP($A8,Mitglieder!$E$24:$BG$323,AD$303)="",$G8=""),"",VLOOKUP($A8,Mitglieder!$E$24:$BG$323,AD$303))</f>
        <v/>
      </c>
      <c r="AE8" s="54" t="str">
        <f ca="1">IF(OR(VLOOKUP($A8,Mitglieder!$E$24:$BG$323,AE$303)="",$G8=""),"",VLOOKUP($A8,Mitglieder!$E$24:$BG$323,AE$303))</f>
        <v/>
      </c>
      <c r="AF8" s="54" t="str">
        <f ca="1">IF(OR(VLOOKUP($A8,Mitglieder!$E$24:$BG$323,AF$303)="",$G8=""),"",VLOOKUP($A8,Mitglieder!$E$24:$BG$323,AF$303))</f>
        <v/>
      </c>
      <c r="AG8" s="54" t="str">
        <f ca="1">IF(OR(VLOOKUP($A8,Mitglieder!$E$24:$BG$323,AG$303)="",$G8=""),"",VLOOKUP($A8,Mitglieder!$E$24:$BG$323,AG$303))</f>
        <v/>
      </c>
      <c r="AH8" s="54" t="str">
        <f ca="1">IF(OR(VLOOKUP($A8,Mitglieder!$E$24:$BG$323,AH$303)="",$G8=""),"",VLOOKUP($A8,Mitglieder!$E$24:$BG$323,AH$303))</f>
        <v/>
      </c>
      <c r="AI8" s="54" t="str">
        <f ca="1">IF(OR(VLOOKUP($A8,Mitglieder!$E$24:$BG$323,AI$303)="",$G8=""),"",VLOOKUP($A8,Mitglieder!$E$24:$BG$323,AI$303))</f>
        <v/>
      </c>
      <c r="AJ8" s="54" t="str">
        <f ca="1">IF(OR(VLOOKUP($A8,Mitglieder!$E$24:$BG$323,AJ$303)="",$G8=""),"",VLOOKUP($A8,Mitglieder!$E$24:$BG$323,AJ$303))</f>
        <v/>
      </c>
      <c r="AK8" s="54" t="str">
        <f ca="1">IF(OR(VLOOKUP($A8,Mitglieder!$E$24:$BG$323,AK$303)="",$G8=""),"",VLOOKUP($A8,Mitglieder!$E$24:$BG$323,AK$303))</f>
        <v/>
      </c>
      <c r="AL8" s="54" t="str">
        <f ca="1">IF(OR(VLOOKUP($A8,Mitglieder!$E$24:$BG$323,AL$303)="",$G8=""),"",VLOOKUP($A8,Mitglieder!$E$24:$BG$323,AL$303))</f>
        <v/>
      </c>
      <c r="AM8" s="42" t="str">
        <f ca="1">IF($G8="","",VLOOKUP($A8,Mitglieder!$E$24:$BG$323,AM$303))</f>
        <v/>
      </c>
      <c r="AN8" s="54" t="str">
        <f ca="1">IF(OR(VLOOKUP($A8,Mitglieder!$E$24:$BG$323,AN$303)="",$G8=""),"",VLOOKUP($A8,Mitglieder!$E$24:$BG$323,AN$303))</f>
        <v/>
      </c>
      <c r="AO8" s="43" t="str">
        <f ca="1">IF($G8="","",TEXT(VLOOKUP($A8,Mitglieder!$D$24:$BG$323,AO$303),"TT.MM.JJJJ"))</f>
        <v/>
      </c>
      <c r="AP8" s="42" t="str">
        <f ca="1">IF($G8="","",VLOOKUP($A8,Mitglieder!$E$24:$BG$323,AP$303))</f>
        <v/>
      </c>
      <c r="AQ8" s="45" t="str">
        <f ca="1">IF($G8="","",TEXT(VLOOKUP($A8,Mitglieder!$E$24:$BG$323,AQ$303),"0.00"))</f>
        <v/>
      </c>
      <c r="AR8" s="54" t="str">
        <f ca="1">IF(OR(VLOOKUP($A8,Mitglieder!$E$24:$BG$323,AR$303)="",$G8=""),"",VLOOKUP($A8,Mitglieder!$E$24:$BG$323,AR$303))</f>
        <v/>
      </c>
      <c r="AS8" s="45" t="str">
        <f ca="1">IF($G8="","",TEXT(VLOOKUP($A8,Mitglieder!$E$24:$BG$323,AS$303),"0.00"))</f>
        <v/>
      </c>
      <c r="AT8" s="54" t="str">
        <f ca="1">IF(OR(VLOOKUP($A8,Mitglieder!$E$24:$BG$323,AT$303)="",$G8=""),"",VLOOKUP($A8,Mitglieder!$E$24:$BG$323,AT$303))</f>
        <v/>
      </c>
      <c r="AU8" s="45" t="str">
        <f ca="1">IF($G8="","",TEXT(VLOOKUP($A8,Mitglieder!$E$24:$BG$323,AU$303),"0.00"))</f>
        <v/>
      </c>
      <c r="AV8" s="45" t="str">
        <f ca="1">IF($G8="","",TEXT(VLOOKUP($A8,Mitglieder!$E$24:$BG$323,AV$303),"0.00"))</f>
        <v/>
      </c>
      <c r="AW8" s="42" t="str">
        <f ca="1">IF($G8="","",VLOOKUP($A8,Mitglieder!$E$24:$BG$323,AW$303))</f>
        <v/>
      </c>
      <c r="AX8" s="54" t="str">
        <f ca="1">IF(OR(VLOOKUP($A8,Mitglieder!$E$24:$BG$323,AX$303)="",$G8=""),"",VLOOKUP($A8,Mitglieder!$E$24:$BG$323,AX$303))</f>
        <v/>
      </c>
      <c r="AY8" s="43" t="str">
        <f ca="1">IF($G8="","",TEXT(VLOOKUP($A8,Mitglieder!$E$24:$BG$323,AY$303),"TT.MM.JJJJ"))</f>
        <v/>
      </c>
      <c r="AZ8" s="75" t="str">
        <f t="shared" ca="1" si="0"/>
        <v/>
      </c>
      <c r="BA8" s="43" t="str">
        <f ca="1">IF($G8="","",TEXT(VLOOKUP($A8,Mitglieder!$E$24:$BG$323,BA$303),"TT.MM.JJJJ"))</f>
        <v/>
      </c>
      <c r="BB8" s="43" t="str">
        <f ca="1">IF($G8="","",TEXT(VLOOKUP($A8,Mitglieder!$E$24:$BG$323,BB$303),"TT.MM.JJJJ"))</f>
        <v/>
      </c>
      <c r="BC8" s="43" t="str">
        <f ca="1">IF($G8="","",TEXT(VLOOKUP($A8,Mitglieder!$E$24:$BG$323,BC$303),"TT.MM.JJJJ"))</f>
        <v/>
      </c>
      <c r="BD8" s="43" t="str">
        <f ca="1">IF($G8="","",TEXT(VLOOKUP($A8,Mitglieder!$E$24:$BG$323,BD$303),"TT.MM.JJJJ"))</f>
        <v/>
      </c>
      <c r="BE8" s="75" t="str">
        <f t="shared" ca="1" si="1"/>
        <v/>
      </c>
      <c r="BF8" s="75" t="str">
        <f ca="1">IF($G8="","",VLOOKUP($A8,Mitglieder!$D$24:$BG$323,BF$303))</f>
        <v/>
      </c>
      <c r="BH8" s="75" t="str">
        <f ca="1">IF(G8="","",AY8+'Details Verein'!$D$25)</f>
        <v/>
      </c>
    </row>
    <row r="9" spans="1:62" x14ac:dyDescent="0.35">
      <c r="A9" s="42">
        <v>9</v>
      </c>
      <c r="B9" s="42"/>
      <c r="C9" s="42"/>
      <c r="D9" s="42">
        <f ca="1">VLOOKUP($A9,Mitglieder!$E$24:$BA$323,D$303)</f>
        <v>1.0299999999999967</v>
      </c>
      <c r="E9" s="42" t="str">
        <f ca="1">IF($G9="","",VLOOKUP($A9,Mitglieder!$E$24:$BG$323,E$303))</f>
        <v/>
      </c>
      <c r="F9" s="54" t="str">
        <f ca="1">IF(OR(VLOOKUP($A9,Mitglieder!$E$24:$BG$323,F$303)="",$G9=""),"",VLOOKUP($A9,Mitglieder!$E$24:$BG$323,F$303))</f>
        <v/>
      </c>
      <c r="G9" s="72" t="str">
        <f ca="1">IF(D9/ROUND(D9,0)=1,VLOOKUP($A9,Mitglieder!$E$24:$BA$323,G$303),"")</f>
        <v/>
      </c>
      <c r="H9" s="42" t="str">
        <f ca="1">IF($G9="","",VLOOKUP($A9,Mitglieder!$E$24:$BG$323,H$303))</f>
        <v/>
      </c>
      <c r="I9" s="54" t="str">
        <f ca="1">IF(OR(VLOOKUP($A9,Mitglieder!$E$24:$BG$323,I$303)="",$G9=""),"",VLOOKUP($A9,Mitglieder!$E$24:$BG$323,I$303))</f>
        <v/>
      </c>
      <c r="J9" s="42" t="str">
        <f ca="1">IF($G9="","",VLOOKUP($A9,Mitglieder!$E$24:$BG$323,J$303))</f>
        <v/>
      </c>
      <c r="K9" s="54" t="str">
        <f ca="1">IF(OR(VLOOKUP($A9,Mitglieder!$E$24:$BG$323,K$303)="",$G9=""),"",VLOOKUP($A9,Mitglieder!$E$24:$BG$323,K$303))</f>
        <v/>
      </c>
      <c r="L9" s="42" t="str">
        <f ca="1">IF($G9="","",VLOOKUP($A9,Mitglieder!$E$24:$BG$323,L$303))</f>
        <v/>
      </c>
      <c r="M9" s="42" t="str">
        <f ca="1">IF($G9="","",VLOOKUP($A9,Mitglieder!$E$24:$BG$323,M$303))</f>
        <v/>
      </c>
      <c r="N9" s="42" t="str">
        <f ca="1">IF($G9="","",VLOOKUP($A9,Mitglieder!$E$24:$BG$323,N$303))</f>
        <v/>
      </c>
      <c r="O9" s="42" t="str">
        <f ca="1">IF($G9="","",VLOOKUP($A9,Mitglieder!$E$24:$BG$323,O$303))</f>
        <v/>
      </c>
      <c r="P9" s="42" t="str">
        <f ca="1">IF($G9="","",VLOOKUP($A9,Mitglieder!$E$24:$BG$323,P$303))</f>
        <v/>
      </c>
      <c r="Q9" s="42" t="str">
        <f ca="1">IF($G9="","",VLOOKUP($A9,Mitglieder!$E$24:$BG$323,Q$303))</f>
        <v/>
      </c>
      <c r="R9" s="54" t="str">
        <f ca="1">IF(OR(VLOOKUP($A9,Mitglieder!$E$24:$BG$323,R$303)="",$G9=""),"",VLOOKUP($A9,Mitglieder!$E$24:$BG$323,R$303))</f>
        <v/>
      </c>
      <c r="S9" s="43" t="str">
        <f ca="1">IF($G9="","",TEXT(VLOOKUP($A9,Mitglieder!$E$24:$BG$323,S$303),"TT.MM.JJJJ"))</f>
        <v/>
      </c>
      <c r="T9" s="43" t="str">
        <f ca="1">IF($G9="","",TEXT(VLOOKUP($A9,Mitglieder!$E$24:$BG$323,T$303),"TT.MM.JJJJ"))</f>
        <v/>
      </c>
      <c r="U9" s="43" t="str">
        <f ca="1">IF($G9="","",TEXT(VLOOKUP($A9,Mitglieder!$E$24:$BG$323,U$303),"TT.MM.JJJJ"))</f>
        <v/>
      </c>
      <c r="V9" s="54" t="str">
        <f ca="1">IF(OR(VLOOKUP($A9,Mitglieder!$E$24:$BG$323,V$303)="",$G9=""),"",VLOOKUP($A9,Mitglieder!$E$24:$BG$323,V$303))</f>
        <v/>
      </c>
      <c r="W9" s="54" t="str">
        <f ca="1">IF(OR(VLOOKUP($A9,Mitglieder!$E$24:$BG$323,W$303)="",$G9=""),"",VLOOKUP($A9,Mitglieder!$E$24:$BG$323,W$303))</f>
        <v/>
      </c>
      <c r="X9" s="54" t="str">
        <f ca="1">IF(OR(VLOOKUP($A9,Mitglieder!$E$24:$BG$323,X$303)="",$G9=""),"",VLOOKUP($A9,Mitglieder!$E$24:$BG$323,X$303))</f>
        <v/>
      </c>
      <c r="Y9" s="54" t="str">
        <f ca="1">IF(OR(VLOOKUP($A9,Mitglieder!$E$24:$BG$323,Y$303)="",$G9=""),"",VLOOKUP($A9,Mitglieder!$E$24:$BG$323,Y$303))</f>
        <v/>
      </c>
      <c r="Z9" s="54" t="str">
        <f ca="1">IF(OR(VLOOKUP($A9,Mitglieder!$E$24:$BG$323,Z$303)="",$G9=""),"",VLOOKUP($A9,Mitglieder!$E$24:$BG$323,Z$303))</f>
        <v/>
      </c>
      <c r="AA9" s="54" t="str">
        <f ca="1">IF(OR(VLOOKUP($A9,Mitglieder!$E$24:$BG$323,AA$303)="",$G9=""),"",VLOOKUP($A9,Mitglieder!$E$24:$BG$323,AA$303))</f>
        <v/>
      </c>
      <c r="AB9" s="54" t="str">
        <f ca="1">IF(OR(VLOOKUP($A9,Mitglieder!$E$24:$BG$323,AB$303)="",$G9=""),"",VLOOKUP($A9,Mitglieder!$E$24:$BG$323,AB$303))</f>
        <v/>
      </c>
      <c r="AC9" s="54" t="str">
        <f ca="1">IF(OR(VLOOKUP($A9,Mitglieder!$E$24:$BG$323,AC$303)="",$G9=""),"",VLOOKUP($A9,Mitglieder!$E$24:$BG$323,AC$303))</f>
        <v/>
      </c>
      <c r="AD9" s="54" t="str">
        <f ca="1">IF(OR(VLOOKUP($A9,Mitglieder!$E$24:$BG$323,AD$303)="",$G9=""),"",VLOOKUP($A9,Mitglieder!$E$24:$BG$323,AD$303))</f>
        <v/>
      </c>
      <c r="AE9" s="54" t="str">
        <f ca="1">IF(OR(VLOOKUP($A9,Mitglieder!$E$24:$BG$323,AE$303)="",$G9=""),"",VLOOKUP($A9,Mitglieder!$E$24:$BG$323,AE$303))</f>
        <v/>
      </c>
      <c r="AF9" s="54" t="str">
        <f ca="1">IF(OR(VLOOKUP($A9,Mitglieder!$E$24:$BG$323,AF$303)="",$G9=""),"",VLOOKUP($A9,Mitglieder!$E$24:$BG$323,AF$303))</f>
        <v/>
      </c>
      <c r="AG9" s="54" t="str">
        <f ca="1">IF(OR(VLOOKUP($A9,Mitglieder!$E$24:$BG$323,AG$303)="",$G9=""),"",VLOOKUP($A9,Mitglieder!$E$24:$BG$323,AG$303))</f>
        <v/>
      </c>
      <c r="AH9" s="54" t="str">
        <f ca="1">IF(OR(VLOOKUP($A9,Mitglieder!$E$24:$BG$323,AH$303)="",$G9=""),"",VLOOKUP($A9,Mitglieder!$E$24:$BG$323,AH$303))</f>
        <v/>
      </c>
      <c r="AI9" s="54" t="str">
        <f ca="1">IF(OR(VLOOKUP($A9,Mitglieder!$E$24:$BG$323,AI$303)="",$G9=""),"",VLOOKUP($A9,Mitglieder!$E$24:$BG$323,AI$303))</f>
        <v/>
      </c>
      <c r="AJ9" s="54" t="str">
        <f ca="1">IF(OR(VLOOKUP($A9,Mitglieder!$E$24:$BG$323,AJ$303)="",$G9=""),"",VLOOKUP($A9,Mitglieder!$E$24:$BG$323,AJ$303))</f>
        <v/>
      </c>
      <c r="AK9" s="54" t="str">
        <f ca="1">IF(OR(VLOOKUP($A9,Mitglieder!$E$24:$BG$323,AK$303)="",$G9=""),"",VLOOKUP($A9,Mitglieder!$E$24:$BG$323,AK$303))</f>
        <v/>
      </c>
      <c r="AL9" s="54" t="str">
        <f ca="1">IF(OR(VLOOKUP($A9,Mitglieder!$E$24:$BG$323,AL$303)="",$G9=""),"",VLOOKUP($A9,Mitglieder!$E$24:$BG$323,AL$303))</f>
        <v/>
      </c>
      <c r="AM9" s="42" t="str">
        <f ca="1">IF($G9="","",VLOOKUP($A9,Mitglieder!$E$24:$BG$323,AM$303))</f>
        <v/>
      </c>
      <c r="AN9" s="54" t="str">
        <f ca="1">IF(OR(VLOOKUP($A9,Mitglieder!$E$24:$BG$323,AN$303)="",$G9=""),"",VLOOKUP($A9,Mitglieder!$E$24:$BG$323,AN$303))</f>
        <v/>
      </c>
      <c r="AO9" s="43" t="str">
        <f ca="1">IF($G9="","",TEXT(VLOOKUP($A9,Mitglieder!$D$24:$BG$323,AO$303),"TT.MM.JJJJ"))</f>
        <v/>
      </c>
      <c r="AP9" s="42" t="str">
        <f ca="1">IF($G9="","",VLOOKUP($A9,Mitglieder!$E$24:$BG$323,AP$303))</f>
        <v/>
      </c>
      <c r="AQ9" s="45" t="str">
        <f ca="1">IF($G9="","",TEXT(VLOOKUP($A9,Mitglieder!$E$24:$BG$323,AQ$303),"0.00"))</f>
        <v/>
      </c>
      <c r="AR9" s="54" t="str">
        <f ca="1">IF(OR(VLOOKUP($A9,Mitglieder!$E$24:$BG$323,AR$303)="",$G9=""),"",VLOOKUP($A9,Mitglieder!$E$24:$BG$323,AR$303))</f>
        <v/>
      </c>
      <c r="AS9" s="45" t="str">
        <f ca="1">IF($G9="","",TEXT(VLOOKUP($A9,Mitglieder!$E$24:$BG$323,AS$303),"0.00"))</f>
        <v/>
      </c>
      <c r="AT9" s="54" t="str">
        <f ca="1">IF(OR(VLOOKUP($A9,Mitglieder!$E$24:$BG$323,AT$303)="",$G9=""),"",VLOOKUP($A9,Mitglieder!$E$24:$BG$323,AT$303))</f>
        <v/>
      </c>
      <c r="AU9" s="45" t="str">
        <f ca="1">IF($G9="","",TEXT(VLOOKUP($A9,Mitglieder!$E$24:$BG$323,AU$303),"0.00"))</f>
        <v/>
      </c>
      <c r="AV9" s="45" t="str">
        <f ca="1">IF($G9="","",TEXT(VLOOKUP($A9,Mitglieder!$E$24:$BG$323,AV$303),"0.00"))</f>
        <v/>
      </c>
      <c r="AW9" s="42" t="str">
        <f ca="1">IF($G9="","",VLOOKUP($A9,Mitglieder!$E$24:$BG$323,AW$303))</f>
        <v/>
      </c>
      <c r="AX9" s="54" t="str">
        <f ca="1">IF(OR(VLOOKUP($A9,Mitglieder!$E$24:$BG$323,AX$303)="",$G9=""),"",VLOOKUP($A9,Mitglieder!$E$24:$BG$323,AX$303))</f>
        <v/>
      </c>
      <c r="AY9" s="43" t="str">
        <f ca="1">IF($G9="","",TEXT(VLOOKUP($A9,Mitglieder!$E$24:$BG$323,AY$303),"TT.MM.JJJJ"))</f>
        <v/>
      </c>
      <c r="AZ9" s="75" t="str">
        <f t="shared" ca="1" si="0"/>
        <v/>
      </c>
      <c r="BA9" s="43" t="str">
        <f ca="1">IF($G9="","",TEXT(VLOOKUP($A9,Mitglieder!$E$24:$BG$323,BA$303),"TT.MM.JJJJ"))</f>
        <v/>
      </c>
      <c r="BB9" s="43" t="str">
        <f ca="1">IF($G9="","",TEXT(VLOOKUP($A9,Mitglieder!$E$24:$BG$323,BB$303),"TT.MM.JJJJ"))</f>
        <v/>
      </c>
      <c r="BC9" s="43" t="str">
        <f ca="1">IF($G9="","",TEXT(VLOOKUP($A9,Mitglieder!$E$24:$BG$323,BC$303),"TT.MM.JJJJ"))</f>
        <v/>
      </c>
      <c r="BD9" s="43" t="str">
        <f ca="1">IF($G9="","",TEXT(VLOOKUP($A9,Mitglieder!$E$24:$BG$323,BD$303),"TT.MM.JJJJ"))</f>
        <v/>
      </c>
      <c r="BE9" s="75" t="str">
        <f t="shared" ca="1" si="1"/>
        <v/>
      </c>
      <c r="BF9" s="75" t="str">
        <f ca="1">IF($G9="","",VLOOKUP($A9,Mitglieder!$D$24:$BG$323,BF$303))</f>
        <v/>
      </c>
      <c r="BH9" s="75" t="str">
        <f ca="1">IF(G9="","",AY9+'Details Verein'!$D$25)</f>
        <v/>
      </c>
    </row>
    <row r="10" spans="1:62" x14ac:dyDescent="0.35">
      <c r="A10" s="42">
        <v>10</v>
      </c>
      <c r="B10" s="42"/>
      <c r="C10" s="42"/>
      <c r="D10" s="42">
        <f ca="1">VLOOKUP($A10,Mitglieder!$E$24:$BA$323,D$303)</f>
        <v>1.0299999999999967</v>
      </c>
      <c r="E10" s="42" t="str">
        <f ca="1">IF($G10="","",VLOOKUP($A10,Mitglieder!$E$24:$BG$323,E$303))</f>
        <v/>
      </c>
      <c r="F10" s="54" t="str">
        <f ca="1">IF(OR(VLOOKUP($A10,Mitglieder!$E$24:$BG$323,F$303)="",$G10=""),"",VLOOKUP($A10,Mitglieder!$E$24:$BG$323,F$303))</f>
        <v/>
      </c>
      <c r="G10" s="72" t="str">
        <f ca="1">IF(D10/ROUND(D10,0)=1,VLOOKUP($A10,Mitglieder!$E$24:$BA$323,G$303),"")</f>
        <v/>
      </c>
      <c r="H10" s="42" t="str">
        <f ca="1">IF($G10="","",VLOOKUP($A10,Mitglieder!$E$24:$BG$323,H$303))</f>
        <v/>
      </c>
      <c r="I10" s="54" t="str">
        <f ca="1">IF(OR(VLOOKUP($A10,Mitglieder!$E$24:$BG$323,I$303)="",$G10=""),"",VLOOKUP($A10,Mitglieder!$E$24:$BG$323,I$303))</f>
        <v/>
      </c>
      <c r="J10" s="42" t="str">
        <f ca="1">IF($G10="","",VLOOKUP($A10,Mitglieder!$E$24:$BG$323,J$303))</f>
        <v/>
      </c>
      <c r="K10" s="54" t="str">
        <f ca="1">IF(OR(VLOOKUP($A10,Mitglieder!$E$24:$BG$323,K$303)="",$G10=""),"",VLOOKUP($A10,Mitglieder!$E$24:$BG$323,K$303))</f>
        <v/>
      </c>
      <c r="L10" s="42" t="str">
        <f ca="1">IF($G10="","",VLOOKUP($A10,Mitglieder!$E$24:$BG$323,L$303))</f>
        <v/>
      </c>
      <c r="M10" s="42" t="str">
        <f ca="1">IF($G10="","",VLOOKUP($A10,Mitglieder!$E$24:$BG$323,M$303))</f>
        <v/>
      </c>
      <c r="N10" s="42" t="str">
        <f ca="1">IF($G10="","",VLOOKUP($A10,Mitglieder!$E$24:$BG$323,N$303))</f>
        <v/>
      </c>
      <c r="O10" s="42" t="str">
        <f ca="1">IF($G10="","",VLOOKUP($A10,Mitglieder!$E$24:$BG$323,O$303))</f>
        <v/>
      </c>
      <c r="P10" s="42" t="str">
        <f ca="1">IF($G10="","",VLOOKUP($A10,Mitglieder!$E$24:$BG$323,P$303))</f>
        <v/>
      </c>
      <c r="Q10" s="42" t="str">
        <f ca="1">IF($G10="","",VLOOKUP($A10,Mitglieder!$E$24:$BG$323,Q$303))</f>
        <v/>
      </c>
      <c r="R10" s="54" t="str">
        <f ca="1">IF(OR(VLOOKUP($A10,Mitglieder!$E$24:$BG$323,R$303)="",$G10=""),"",VLOOKUP($A10,Mitglieder!$E$24:$BG$323,R$303))</f>
        <v/>
      </c>
      <c r="S10" s="43" t="str">
        <f ca="1">IF($G10="","",TEXT(VLOOKUP($A10,Mitglieder!$E$24:$BG$323,S$303),"TT.MM.JJJJ"))</f>
        <v/>
      </c>
      <c r="T10" s="43" t="str">
        <f ca="1">IF($G10="","",TEXT(VLOOKUP($A10,Mitglieder!$E$24:$BG$323,T$303),"TT.MM.JJJJ"))</f>
        <v/>
      </c>
      <c r="U10" s="43" t="str">
        <f ca="1">IF($G10="","",TEXT(VLOOKUP($A10,Mitglieder!$E$24:$BG$323,U$303),"TT.MM.JJJJ"))</f>
        <v/>
      </c>
      <c r="V10" s="54" t="str">
        <f ca="1">IF(OR(VLOOKUP($A10,Mitglieder!$E$24:$BG$323,V$303)="",$G10=""),"",VLOOKUP($A10,Mitglieder!$E$24:$BG$323,V$303))</f>
        <v/>
      </c>
      <c r="W10" s="54" t="str">
        <f ca="1">IF(OR(VLOOKUP($A10,Mitglieder!$E$24:$BG$323,W$303)="",$G10=""),"",VLOOKUP($A10,Mitglieder!$E$24:$BG$323,W$303))</f>
        <v/>
      </c>
      <c r="X10" s="54" t="str">
        <f ca="1">IF(OR(VLOOKUP($A10,Mitglieder!$E$24:$BG$323,X$303)="",$G10=""),"",VLOOKUP($A10,Mitglieder!$E$24:$BG$323,X$303))</f>
        <v/>
      </c>
      <c r="Y10" s="54" t="str">
        <f ca="1">IF(OR(VLOOKUP($A10,Mitglieder!$E$24:$BG$323,Y$303)="",$G10=""),"",VLOOKUP($A10,Mitglieder!$E$24:$BG$323,Y$303))</f>
        <v/>
      </c>
      <c r="Z10" s="54" t="str">
        <f ca="1">IF(OR(VLOOKUP($A10,Mitglieder!$E$24:$BG$323,Z$303)="",$G10=""),"",VLOOKUP($A10,Mitglieder!$E$24:$BG$323,Z$303))</f>
        <v/>
      </c>
      <c r="AA10" s="54" t="str">
        <f ca="1">IF(OR(VLOOKUP($A10,Mitglieder!$E$24:$BG$323,AA$303)="",$G10=""),"",VLOOKUP($A10,Mitglieder!$E$24:$BG$323,AA$303))</f>
        <v/>
      </c>
      <c r="AB10" s="54" t="str">
        <f ca="1">IF(OR(VLOOKUP($A10,Mitglieder!$E$24:$BG$323,AB$303)="",$G10=""),"",VLOOKUP($A10,Mitglieder!$E$24:$BG$323,AB$303))</f>
        <v/>
      </c>
      <c r="AC10" s="54" t="str">
        <f ca="1">IF(OR(VLOOKUP($A10,Mitglieder!$E$24:$BG$323,AC$303)="",$G10=""),"",VLOOKUP($A10,Mitglieder!$E$24:$BG$323,AC$303))</f>
        <v/>
      </c>
      <c r="AD10" s="54" t="str">
        <f ca="1">IF(OR(VLOOKUP($A10,Mitglieder!$E$24:$BG$323,AD$303)="",$G10=""),"",VLOOKUP($A10,Mitglieder!$E$24:$BG$323,AD$303))</f>
        <v/>
      </c>
      <c r="AE10" s="54" t="str">
        <f ca="1">IF(OR(VLOOKUP($A10,Mitglieder!$E$24:$BG$323,AE$303)="",$G10=""),"",VLOOKUP($A10,Mitglieder!$E$24:$BG$323,AE$303))</f>
        <v/>
      </c>
      <c r="AF10" s="54" t="str">
        <f ca="1">IF(OR(VLOOKUP($A10,Mitglieder!$E$24:$BG$323,AF$303)="",$G10=""),"",VLOOKUP($A10,Mitglieder!$E$24:$BG$323,AF$303))</f>
        <v/>
      </c>
      <c r="AG10" s="54" t="str">
        <f ca="1">IF(OR(VLOOKUP($A10,Mitglieder!$E$24:$BG$323,AG$303)="",$G10=""),"",VLOOKUP($A10,Mitglieder!$E$24:$BG$323,AG$303))</f>
        <v/>
      </c>
      <c r="AH10" s="54" t="str">
        <f ca="1">IF(OR(VLOOKUP($A10,Mitglieder!$E$24:$BG$323,AH$303)="",$G10=""),"",VLOOKUP($A10,Mitglieder!$E$24:$BG$323,AH$303))</f>
        <v/>
      </c>
      <c r="AI10" s="54" t="str">
        <f ca="1">IF(OR(VLOOKUP($A10,Mitglieder!$E$24:$BG$323,AI$303)="",$G10=""),"",VLOOKUP($A10,Mitglieder!$E$24:$BG$323,AI$303))</f>
        <v/>
      </c>
      <c r="AJ10" s="54" t="str">
        <f ca="1">IF(OR(VLOOKUP($A10,Mitglieder!$E$24:$BG$323,AJ$303)="",$G10=""),"",VLOOKUP($A10,Mitglieder!$E$24:$BG$323,AJ$303))</f>
        <v/>
      </c>
      <c r="AK10" s="54" t="str">
        <f ca="1">IF(OR(VLOOKUP($A10,Mitglieder!$E$24:$BG$323,AK$303)="",$G10=""),"",VLOOKUP($A10,Mitglieder!$E$24:$BG$323,AK$303))</f>
        <v/>
      </c>
      <c r="AL10" s="54" t="str">
        <f ca="1">IF(OR(VLOOKUP($A10,Mitglieder!$E$24:$BG$323,AL$303)="",$G10=""),"",VLOOKUP($A10,Mitglieder!$E$24:$BG$323,AL$303))</f>
        <v/>
      </c>
      <c r="AM10" s="42" t="str">
        <f ca="1">IF($G10="","",VLOOKUP($A10,Mitglieder!$E$24:$BG$323,AM$303))</f>
        <v/>
      </c>
      <c r="AN10" s="54" t="str">
        <f ca="1">IF(OR(VLOOKUP($A10,Mitglieder!$E$24:$BG$323,AN$303)="",$G10=""),"",VLOOKUP($A10,Mitglieder!$E$24:$BG$323,AN$303))</f>
        <v/>
      </c>
      <c r="AO10" s="43" t="str">
        <f ca="1">IF($G10="","",TEXT(VLOOKUP($A10,Mitglieder!$D$24:$BG$323,AO$303),"TT.MM.JJJJ"))</f>
        <v/>
      </c>
      <c r="AP10" s="42" t="str">
        <f ca="1">IF($G10="","",VLOOKUP($A10,Mitglieder!$E$24:$BG$323,AP$303))</f>
        <v/>
      </c>
      <c r="AQ10" s="45" t="str">
        <f ca="1">IF($G10="","",TEXT(VLOOKUP($A10,Mitglieder!$E$24:$BG$323,AQ$303),"0.00"))</f>
        <v/>
      </c>
      <c r="AR10" s="54" t="str">
        <f ca="1">IF(OR(VLOOKUP($A10,Mitglieder!$E$24:$BG$323,AR$303)="",$G10=""),"",VLOOKUP($A10,Mitglieder!$E$24:$BG$323,AR$303))</f>
        <v/>
      </c>
      <c r="AS10" s="45" t="str">
        <f ca="1">IF($G10="","",TEXT(VLOOKUP($A10,Mitglieder!$E$24:$BG$323,AS$303),"0.00"))</f>
        <v/>
      </c>
      <c r="AT10" s="54" t="str">
        <f ca="1">IF(OR(VLOOKUP($A10,Mitglieder!$E$24:$BG$323,AT$303)="",$G10=""),"",VLOOKUP($A10,Mitglieder!$E$24:$BG$323,AT$303))</f>
        <v/>
      </c>
      <c r="AU10" s="45" t="str">
        <f ca="1">IF($G10="","",TEXT(VLOOKUP($A10,Mitglieder!$E$24:$BG$323,AU$303),"0.00"))</f>
        <v/>
      </c>
      <c r="AV10" s="45" t="str">
        <f ca="1">IF($G10="","",TEXT(VLOOKUP($A10,Mitglieder!$E$24:$BG$323,AV$303),"0.00"))</f>
        <v/>
      </c>
      <c r="AW10" s="42" t="str">
        <f ca="1">IF($G10="","",VLOOKUP($A10,Mitglieder!$E$24:$BG$323,AW$303))</f>
        <v/>
      </c>
      <c r="AX10" s="54" t="str">
        <f ca="1">IF(OR(VLOOKUP($A10,Mitglieder!$E$24:$BG$323,AX$303)="",$G10=""),"",VLOOKUP($A10,Mitglieder!$E$24:$BG$323,AX$303))</f>
        <v/>
      </c>
      <c r="AY10" s="43" t="str">
        <f ca="1">IF($G10="","",TEXT(VLOOKUP($A10,Mitglieder!$E$24:$BG$323,AY$303),"TT.MM.JJJJ"))</f>
        <v/>
      </c>
      <c r="AZ10" s="75" t="str">
        <f t="shared" ca="1" si="0"/>
        <v/>
      </c>
      <c r="BA10" s="43" t="str">
        <f ca="1">IF($G10="","",TEXT(VLOOKUP($A10,Mitglieder!$E$24:$BG$323,BA$303),"TT.MM.JJJJ"))</f>
        <v/>
      </c>
      <c r="BB10" s="43" t="str">
        <f ca="1">IF($G10="","",TEXT(VLOOKUP($A10,Mitglieder!$E$24:$BG$323,BB$303),"TT.MM.JJJJ"))</f>
        <v/>
      </c>
      <c r="BC10" s="43" t="str">
        <f ca="1">IF($G10="","",TEXT(VLOOKUP($A10,Mitglieder!$E$24:$BG$323,BC$303),"TT.MM.JJJJ"))</f>
        <v/>
      </c>
      <c r="BD10" s="43" t="str">
        <f ca="1">IF($G10="","",TEXT(VLOOKUP($A10,Mitglieder!$E$24:$BG$323,BD$303),"TT.MM.JJJJ"))</f>
        <v/>
      </c>
      <c r="BE10" s="75" t="str">
        <f t="shared" ca="1" si="1"/>
        <v/>
      </c>
      <c r="BF10" s="75" t="str">
        <f ca="1">IF($G10="","",VLOOKUP($A10,Mitglieder!$D$24:$BG$323,BF$303))</f>
        <v/>
      </c>
      <c r="BH10" s="75" t="str">
        <f ca="1">IF(G10="","",AY10+'Details Verein'!$D$25)</f>
        <v/>
      </c>
    </row>
    <row r="11" spans="1:62" x14ac:dyDescent="0.35">
      <c r="A11" s="42">
        <v>11</v>
      </c>
      <c r="B11" s="42"/>
      <c r="C11" s="42"/>
      <c r="D11" s="42">
        <f ca="1">VLOOKUP($A11,Mitglieder!$E$24:$BA$323,D$303)</f>
        <v>1.0299999999999967</v>
      </c>
      <c r="E11" s="42" t="str">
        <f ca="1">IF($G11="","",VLOOKUP($A11,Mitglieder!$E$24:$BG$323,E$303))</f>
        <v/>
      </c>
      <c r="F11" s="54" t="str">
        <f ca="1">IF(OR(VLOOKUP($A11,Mitglieder!$E$24:$BG$323,F$303)="",$G11=""),"",VLOOKUP($A11,Mitglieder!$E$24:$BG$323,F$303))</f>
        <v/>
      </c>
      <c r="G11" s="72" t="str">
        <f ca="1">IF(D11/ROUND(D11,0)=1,VLOOKUP($A11,Mitglieder!$E$24:$BA$323,G$303),"")</f>
        <v/>
      </c>
      <c r="H11" s="42" t="str">
        <f ca="1">IF($G11="","",VLOOKUP($A11,Mitglieder!$E$24:$BG$323,H$303))</f>
        <v/>
      </c>
      <c r="I11" s="54" t="str">
        <f ca="1">IF(OR(VLOOKUP($A11,Mitglieder!$E$24:$BG$323,I$303)="",$G11=""),"",VLOOKUP($A11,Mitglieder!$E$24:$BG$323,I$303))</f>
        <v/>
      </c>
      <c r="J11" s="42" t="str">
        <f ca="1">IF($G11="","",VLOOKUP($A11,Mitglieder!$E$24:$BG$323,J$303))</f>
        <v/>
      </c>
      <c r="K11" s="54" t="str">
        <f ca="1">IF(OR(VLOOKUP($A11,Mitglieder!$E$24:$BG$323,K$303)="",$G11=""),"",VLOOKUP($A11,Mitglieder!$E$24:$BG$323,K$303))</f>
        <v/>
      </c>
      <c r="L11" s="42" t="str">
        <f ca="1">IF($G11="","",VLOOKUP($A11,Mitglieder!$E$24:$BG$323,L$303))</f>
        <v/>
      </c>
      <c r="M11" s="42" t="str">
        <f ca="1">IF($G11="","",VLOOKUP($A11,Mitglieder!$E$24:$BG$323,M$303))</f>
        <v/>
      </c>
      <c r="N11" s="42" t="str">
        <f ca="1">IF($G11="","",VLOOKUP($A11,Mitglieder!$E$24:$BG$323,N$303))</f>
        <v/>
      </c>
      <c r="O11" s="42" t="str">
        <f ca="1">IF($G11="","",VLOOKUP($A11,Mitglieder!$E$24:$BG$323,O$303))</f>
        <v/>
      </c>
      <c r="P11" s="42" t="str">
        <f ca="1">IF($G11="","",VLOOKUP($A11,Mitglieder!$E$24:$BG$323,P$303))</f>
        <v/>
      </c>
      <c r="Q11" s="42" t="str">
        <f ca="1">IF($G11="","",VLOOKUP($A11,Mitglieder!$E$24:$BG$323,Q$303))</f>
        <v/>
      </c>
      <c r="R11" s="54" t="str">
        <f ca="1">IF(OR(VLOOKUP($A11,Mitglieder!$E$24:$BG$323,R$303)="",$G11=""),"",VLOOKUP($A11,Mitglieder!$E$24:$BG$323,R$303))</f>
        <v/>
      </c>
      <c r="S11" s="43" t="str">
        <f ca="1">IF($G11="","",TEXT(VLOOKUP($A11,Mitglieder!$E$24:$BG$323,S$303),"TT.MM.JJJJ"))</f>
        <v/>
      </c>
      <c r="T11" s="43" t="str">
        <f ca="1">IF($G11="","",TEXT(VLOOKUP($A11,Mitglieder!$E$24:$BG$323,T$303),"TT.MM.JJJJ"))</f>
        <v/>
      </c>
      <c r="U11" s="43" t="str">
        <f ca="1">IF($G11="","",TEXT(VLOOKUP($A11,Mitglieder!$E$24:$BG$323,U$303),"TT.MM.JJJJ"))</f>
        <v/>
      </c>
      <c r="V11" s="54" t="str">
        <f ca="1">IF(OR(VLOOKUP($A11,Mitglieder!$E$24:$BG$323,V$303)="",$G11=""),"",VLOOKUP($A11,Mitglieder!$E$24:$BG$323,V$303))</f>
        <v/>
      </c>
      <c r="W11" s="54" t="str">
        <f ca="1">IF(OR(VLOOKUP($A11,Mitglieder!$E$24:$BG$323,W$303)="",$G11=""),"",VLOOKUP($A11,Mitglieder!$E$24:$BG$323,W$303))</f>
        <v/>
      </c>
      <c r="X11" s="54" t="str">
        <f ca="1">IF(OR(VLOOKUP($A11,Mitglieder!$E$24:$BG$323,X$303)="",$G11=""),"",VLOOKUP($A11,Mitglieder!$E$24:$BG$323,X$303))</f>
        <v/>
      </c>
      <c r="Y11" s="54" t="str">
        <f ca="1">IF(OR(VLOOKUP($A11,Mitglieder!$E$24:$BG$323,Y$303)="",$G11=""),"",VLOOKUP($A11,Mitglieder!$E$24:$BG$323,Y$303))</f>
        <v/>
      </c>
      <c r="Z11" s="54" t="str">
        <f ca="1">IF(OR(VLOOKUP($A11,Mitglieder!$E$24:$BG$323,Z$303)="",$G11=""),"",VLOOKUP($A11,Mitglieder!$E$24:$BG$323,Z$303))</f>
        <v/>
      </c>
      <c r="AA11" s="54" t="str">
        <f ca="1">IF(OR(VLOOKUP($A11,Mitglieder!$E$24:$BG$323,AA$303)="",$G11=""),"",VLOOKUP($A11,Mitglieder!$E$24:$BG$323,AA$303))</f>
        <v/>
      </c>
      <c r="AB11" s="54" t="str">
        <f ca="1">IF(OR(VLOOKUP($A11,Mitglieder!$E$24:$BG$323,AB$303)="",$G11=""),"",VLOOKUP($A11,Mitglieder!$E$24:$BG$323,AB$303))</f>
        <v/>
      </c>
      <c r="AC11" s="54" t="str">
        <f ca="1">IF(OR(VLOOKUP($A11,Mitglieder!$E$24:$BG$323,AC$303)="",$G11=""),"",VLOOKUP($A11,Mitglieder!$E$24:$BG$323,AC$303))</f>
        <v/>
      </c>
      <c r="AD11" s="54" t="str">
        <f ca="1">IF(OR(VLOOKUP($A11,Mitglieder!$E$24:$BG$323,AD$303)="",$G11=""),"",VLOOKUP($A11,Mitglieder!$E$24:$BG$323,AD$303))</f>
        <v/>
      </c>
      <c r="AE11" s="54" t="str">
        <f ca="1">IF(OR(VLOOKUP($A11,Mitglieder!$E$24:$BG$323,AE$303)="",$G11=""),"",VLOOKUP($A11,Mitglieder!$E$24:$BG$323,AE$303))</f>
        <v/>
      </c>
      <c r="AF11" s="54" t="str">
        <f ca="1">IF(OR(VLOOKUP($A11,Mitglieder!$E$24:$BG$323,AF$303)="",$G11=""),"",VLOOKUP($A11,Mitglieder!$E$24:$BG$323,AF$303))</f>
        <v/>
      </c>
      <c r="AG11" s="54" t="str">
        <f ca="1">IF(OR(VLOOKUP($A11,Mitglieder!$E$24:$BG$323,AG$303)="",$G11=""),"",VLOOKUP($A11,Mitglieder!$E$24:$BG$323,AG$303))</f>
        <v/>
      </c>
      <c r="AH11" s="54" t="str">
        <f ca="1">IF(OR(VLOOKUP($A11,Mitglieder!$E$24:$BG$323,AH$303)="",$G11=""),"",VLOOKUP($A11,Mitglieder!$E$24:$BG$323,AH$303))</f>
        <v/>
      </c>
      <c r="AI11" s="54" t="str">
        <f ca="1">IF(OR(VLOOKUP($A11,Mitglieder!$E$24:$BG$323,AI$303)="",$G11=""),"",VLOOKUP($A11,Mitglieder!$E$24:$BG$323,AI$303))</f>
        <v/>
      </c>
      <c r="AJ11" s="54" t="str">
        <f ca="1">IF(OR(VLOOKUP($A11,Mitglieder!$E$24:$BG$323,AJ$303)="",$G11=""),"",VLOOKUP($A11,Mitglieder!$E$24:$BG$323,AJ$303))</f>
        <v/>
      </c>
      <c r="AK11" s="54" t="str">
        <f ca="1">IF(OR(VLOOKUP($A11,Mitglieder!$E$24:$BG$323,AK$303)="",$G11=""),"",VLOOKUP($A11,Mitglieder!$E$24:$BG$323,AK$303))</f>
        <v/>
      </c>
      <c r="AL11" s="54" t="str">
        <f ca="1">IF(OR(VLOOKUP($A11,Mitglieder!$E$24:$BG$323,AL$303)="",$G11=""),"",VLOOKUP($A11,Mitglieder!$E$24:$BG$323,AL$303))</f>
        <v/>
      </c>
      <c r="AM11" s="42" t="str">
        <f ca="1">IF($G11="","",VLOOKUP($A11,Mitglieder!$E$24:$BG$323,AM$303))</f>
        <v/>
      </c>
      <c r="AN11" s="54" t="str">
        <f ca="1">IF(OR(VLOOKUP($A11,Mitglieder!$E$24:$BG$323,AN$303)="",$G11=""),"",VLOOKUP($A11,Mitglieder!$E$24:$BG$323,AN$303))</f>
        <v/>
      </c>
      <c r="AO11" s="43" t="str">
        <f ca="1">IF($G11="","",TEXT(VLOOKUP($A11,Mitglieder!$D$24:$BG$323,AO$303),"TT.MM.JJJJ"))</f>
        <v/>
      </c>
      <c r="AP11" s="42" t="str">
        <f ca="1">IF($G11="","",VLOOKUP($A11,Mitglieder!$E$24:$BG$323,AP$303))</f>
        <v/>
      </c>
      <c r="AQ11" s="45" t="str">
        <f ca="1">IF($G11="","",TEXT(VLOOKUP($A11,Mitglieder!$E$24:$BG$323,AQ$303),"0.00"))</f>
        <v/>
      </c>
      <c r="AR11" s="54" t="str">
        <f ca="1">IF(OR(VLOOKUP($A11,Mitglieder!$E$24:$BG$323,AR$303)="",$G11=""),"",VLOOKUP($A11,Mitglieder!$E$24:$BG$323,AR$303))</f>
        <v/>
      </c>
      <c r="AS11" s="45" t="str">
        <f ca="1">IF($G11="","",TEXT(VLOOKUP($A11,Mitglieder!$E$24:$BG$323,AS$303),"0.00"))</f>
        <v/>
      </c>
      <c r="AT11" s="54" t="str">
        <f ca="1">IF(OR(VLOOKUP($A11,Mitglieder!$E$24:$BG$323,AT$303)="",$G11=""),"",VLOOKUP($A11,Mitglieder!$E$24:$BG$323,AT$303))</f>
        <v/>
      </c>
      <c r="AU11" s="45" t="str">
        <f ca="1">IF($G11="","",TEXT(VLOOKUP($A11,Mitglieder!$E$24:$BG$323,AU$303),"0.00"))</f>
        <v/>
      </c>
      <c r="AV11" s="45" t="str">
        <f ca="1">IF($G11="","",TEXT(VLOOKUP($A11,Mitglieder!$E$24:$BG$323,AV$303),"0.00"))</f>
        <v/>
      </c>
      <c r="AW11" s="42" t="str">
        <f ca="1">IF($G11="","",VLOOKUP($A11,Mitglieder!$E$24:$BG$323,AW$303))</f>
        <v/>
      </c>
      <c r="AX11" s="54" t="str">
        <f ca="1">IF(OR(VLOOKUP($A11,Mitglieder!$E$24:$BG$323,AX$303)="",$G11=""),"",VLOOKUP($A11,Mitglieder!$E$24:$BG$323,AX$303))</f>
        <v/>
      </c>
      <c r="AY11" s="43" t="str">
        <f ca="1">IF($G11="","",TEXT(VLOOKUP($A11,Mitglieder!$E$24:$BG$323,AY$303),"TT.MM.JJJJ"))</f>
        <v/>
      </c>
      <c r="AZ11" s="75" t="str">
        <f t="shared" ca="1" si="0"/>
        <v/>
      </c>
      <c r="BA11" s="43" t="str">
        <f ca="1">IF($G11="","",TEXT(VLOOKUP($A11,Mitglieder!$E$24:$BG$323,BA$303),"TT.MM.JJJJ"))</f>
        <v/>
      </c>
      <c r="BB11" s="43" t="str">
        <f ca="1">IF($G11="","",TEXT(VLOOKUP($A11,Mitglieder!$E$24:$BG$323,BB$303),"TT.MM.JJJJ"))</f>
        <v/>
      </c>
      <c r="BC11" s="43" t="str">
        <f ca="1">IF($G11="","",TEXT(VLOOKUP($A11,Mitglieder!$E$24:$BG$323,BC$303),"TT.MM.JJJJ"))</f>
        <v/>
      </c>
      <c r="BD11" s="43" t="str">
        <f ca="1">IF($G11="","",TEXT(VLOOKUP($A11,Mitglieder!$E$24:$BG$323,BD$303),"TT.MM.JJJJ"))</f>
        <v/>
      </c>
      <c r="BE11" s="75" t="str">
        <f t="shared" ca="1" si="1"/>
        <v/>
      </c>
      <c r="BF11" s="75" t="str">
        <f ca="1">IF($G11="","",VLOOKUP($A11,Mitglieder!$D$24:$BG$323,BF$303))</f>
        <v/>
      </c>
      <c r="BH11" s="75" t="str">
        <f ca="1">IF(G11="","",AY11+'Details Verein'!$D$25)</f>
        <v/>
      </c>
    </row>
    <row r="12" spans="1:62" x14ac:dyDescent="0.35">
      <c r="A12" s="42">
        <v>12</v>
      </c>
      <c r="B12" s="42"/>
      <c r="C12" s="42"/>
      <c r="D12" s="42">
        <f ca="1">VLOOKUP($A12,Mitglieder!$E$24:$BA$323,D$303)</f>
        <v>1.0299999999999967</v>
      </c>
      <c r="E12" s="42" t="str">
        <f ca="1">IF($G12="","",VLOOKUP($A12,Mitglieder!$E$24:$BG$323,E$303))</f>
        <v/>
      </c>
      <c r="F12" s="54" t="str">
        <f ca="1">IF(OR(VLOOKUP($A12,Mitglieder!$E$24:$BG$323,F$303)="",$G12=""),"",VLOOKUP($A12,Mitglieder!$E$24:$BG$323,F$303))</f>
        <v/>
      </c>
      <c r="G12" s="72" t="str">
        <f ca="1">IF(D12/ROUND(D12,0)=1,VLOOKUP($A12,Mitglieder!$E$24:$BA$323,G$303),"")</f>
        <v/>
      </c>
      <c r="H12" s="42" t="str">
        <f ca="1">IF($G12="","",VLOOKUP($A12,Mitglieder!$E$24:$BG$323,H$303))</f>
        <v/>
      </c>
      <c r="I12" s="54" t="str">
        <f ca="1">IF(OR(VLOOKUP($A12,Mitglieder!$E$24:$BG$323,I$303)="",$G12=""),"",VLOOKUP($A12,Mitglieder!$E$24:$BG$323,I$303))</f>
        <v/>
      </c>
      <c r="J12" s="42" t="str">
        <f ca="1">IF($G12="","",VLOOKUP($A12,Mitglieder!$E$24:$BG$323,J$303))</f>
        <v/>
      </c>
      <c r="K12" s="54" t="str">
        <f ca="1">IF(OR(VLOOKUP($A12,Mitglieder!$E$24:$BG$323,K$303)="",$G12=""),"",VLOOKUP($A12,Mitglieder!$E$24:$BG$323,K$303))</f>
        <v/>
      </c>
      <c r="L12" s="42" t="str">
        <f ca="1">IF($G12="","",VLOOKUP($A12,Mitglieder!$E$24:$BG$323,L$303))</f>
        <v/>
      </c>
      <c r="M12" s="42" t="str">
        <f ca="1">IF($G12="","",VLOOKUP($A12,Mitglieder!$E$24:$BG$323,M$303))</f>
        <v/>
      </c>
      <c r="N12" s="42" t="str">
        <f ca="1">IF($G12="","",VLOOKUP($A12,Mitglieder!$E$24:$BG$323,N$303))</f>
        <v/>
      </c>
      <c r="O12" s="42" t="str">
        <f ca="1">IF($G12="","",VLOOKUP($A12,Mitglieder!$E$24:$BG$323,O$303))</f>
        <v/>
      </c>
      <c r="P12" s="42" t="str">
        <f ca="1">IF($G12="","",VLOOKUP($A12,Mitglieder!$E$24:$BG$323,P$303))</f>
        <v/>
      </c>
      <c r="Q12" s="42" t="str">
        <f ca="1">IF($G12="","",VLOOKUP($A12,Mitglieder!$E$24:$BG$323,Q$303))</f>
        <v/>
      </c>
      <c r="R12" s="54" t="str">
        <f ca="1">IF(OR(VLOOKUP($A12,Mitglieder!$E$24:$BG$323,R$303)="",$G12=""),"",VLOOKUP($A12,Mitglieder!$E$24:$BG$323,R$303))</f>
        <v/>
      </c>
      <c r="S12" s="43" t="str">
        <f ca="1">IF($G12="","",TEXT(VLOOKUP($A12,Mitglieder!$E$24:$BG$323,S$303),"TT.MM.JJJJ"))</f>
        <v/>
      </c>
      <c r="T12" s="43" t="str">
        <f ca="1">IF($G12="","",TEXT(VLOOKUP($A12,Mitglieder!$E$24:$BG$323,T$303),"TT.MM.JJJJ"))</f>
        <v/>
      </c>
      <c r="U12" s="43" t="str">
        <f ca="1">IF($G12="","",TEXT(VLOOKUP($A12,Mitglieder!$E$24:$BG$323,U$303),"TT.MM.JJJJ"))</f>
        <v/>
      </c>
      <c r="V12" s="54" t="str">
        <f ca="1">IF(OR(VLOOKUP($A12,Mitglieder!$E$24:$BG$323,V$303)="",$G12=""),"",VLOOKUP($A12,Mitglieder!$E$24:$BG$323,V$303))</f>
        <v/>
      </c>
      <c r="W12" s="54" t="str">
        <f ca="1">IF(OR(VLOOKUP($A12,Mitglieder!$E$24:$BG$323,W$303)="",$G12=""),"",VLOOKUP($A12,Mitglieder!$E$24:$BG$323,W$303))</f>
        <v/>
      </c>
      <c r="X12" s="54" t="str">
        <f ca="1">IF(OR(VLOOKUP($A12,Mitglieder!$E$24:$BG$323,X$303)="",$G12=""),"",VLOOKUP($A12,Mitglieder!$E$24:$BG$323,X$303))</f>
        <v/>
      </c>
      <c r="Y12" s="54" t="str">
        <f ca="1">IF(OR(VLOOKUP($A12,Mitglieder!$E$24:$BG$323,Y$303)="",$G12=""),"",VLOOKUP($A12,Mitglieder!$E$24:$BG$323,Y$303))</f>
        <v/>
      </c>
      <c r="Z12" s="54" t="str">
        <f ca="1">IF(OR(VLOOKUP($A12,Mitglieder!$E$24:$BG$323,Z$303)="",$G12=""),"",VLOOKUP($A12,Mitglieder!$E$24:$BG$323,Z$303))</f>
        <v/>
      </c>
      <c r="AA12" s="54" t="str">
        <f ca="1">IF(OR(VLOOKUP($A12,Mitglieder!$E$24:$BG$323,AA$303)="",$G12=""),"",VLOOKUP($A12,Mitglieder!$E$24:$BG$323,AA$303))</f>
        <v/>
      </c>
      <c r="AB12" s="54" t="str">
        <f ca="1">IF(OR(VLOOKUP($A12,Mitglieder!$E$24:$BG$323,AB$303)="",$G12=""),"",VLOOKUP($A12,Mitglieder!$E$24:$BG$323,AB$303))</f>
        <v/>
      </c>
      <c r="AC12" s="54" t="str">
        <f ca="1">IF(OR(VLOOKUP($A12,Mitglieder!$E$24:$BG$323,AC$303)="",$G12=""),"",VLOOKUP($A12,Mitglieder!$E$24:$BG$323,AC$303))</f>
        <v/>
      </c>
      <c r="AD12" s="54" t="str">
        <f ca="1">IF(OR(VLOOKUP($A12,Mitglieder!$E$24:$BG$323,AD$303)="",$G12=""),"",VLOOKUP($A12,Mitglieder!$E$24:$BG$323,AD$303))</f>
        <v/>
      </c>
      <c r="AE12" s="54" t="str">
        <f ca="1">IF(OR(VLOOKUP($A12,Mitglieder!$E$24:$BG$323,AE$303)="",$G12=""),"",VLOOKUP($A12,Mitglieder!$E$24:$BG$323,AE$303))</f>
        <v/>
      </c>
      <c r="AF12" s="54" t="str">
        <f ca="1">IF(OR(VLOOKUP($A12,Mitglieder!$E$24:$BG$323,AF$303)="",$G12=""),"",VLOOKUP($A12,Mitglieder!$E$24:$BG$323,AF$303))</f>
        <v/>
      </c>
      <c r="AG12" s="54" t="str">
        <f ca="1">IF(OR(VLOOKUP($A12,Mitglieder!$E$24:$BG$323,AG$303)="",$G12=""),"",VLOOKUP($A12,Mitglieder!$E$24:$BG$323,AG$303))</f>
        <v/>
      </c>
      <c r="AH12" s="54" t="str">
        <f ca="1">IF(OR(VLOOKUP($A12,Mitglieder!$E$24:$BG$323,AH$303)="",$G12=""),"",VLOOKUP($A12,Mitglieder!$E$24:$BG$323,AH$303))</f>
        <v/>
      </c>
      <c r="AI12" s="54" t="str">
        <f ca="1">IF(OR(VLOOKUP($A12,Mitglieder!$E$24:$BG$323,AI$303)="",$G12=""),"",VLOOKUP($A12,Mitglieder!$E$24:$BG$323,AI$303))</f>
        <v/>
      </c>
      <c r="AJ12" s="54" t="str">
        <f ca="1">IF(OR(VLOOKUP($A12,Mitglieder!$E$24:$BG$323,AJ$303)="",$G12=""),"",VLOOKUP($A12,Mitglieder!$E$24:$BG$323,AJ$303))</f>
        <v/>
      </c>
      <c r="AK12" s="54" t="str">
        <f ca="1">IF(OR(VLOOKUP($A12,Mitglieder!$E$24:$BG$323,AK$303)="",$G12=""),"",VLOOKUP($A12,Mitglieder!$E$24:$BG$323,AK$303))</f>
        <v/>
      </c>
      <c r="AL12" s="54" t="str">
        <f ca="1">IF(OR(VLOOKUP($A12,Mitglieder!$E$24:$BG$323,AL$303)="",$G12=""),"",VLOOKUP($A12,Mitglieder!$E$24:$BG$323,AL$303))</f>
        <v/>
      </c>
      <c r="AM12" s="42" t="str">
        <f ca="1">IF($G12="","",VLOOKUP($A12,Mitglieder!$E$24:$BG$323,AM$303))</f>
        <v/>
      </c>
      <c r="AN12" s="54" t="str">
        <f ca="1">IF(OR(VLOOKUP($A12,Mitglieder!$E$24:$BG$323,AN$303)="",$G12=""),"",VLOOKUP($A12,Mitglieder!$E$24:$BG$323,AN$303))</f>
        <v/>
      </c>
      <c r="AO12" s="43" t="str">
        <f ca="1">IF($G12="","",TEXT(VLOOKUP($A12,Mitglieder!$D$24:$BG$323,AO$303),"TT.MM.JJJJ"))</f>
        <v/>
      </c>
      <c r="AP12" s="42" t="str">
        <f ca="1">IF($G12="","",VLOOKUP($A12,Mitglieder!$E$24:$BG$323,AP$303))</f>
        <v/>
      </c>
      <c r="AQ12" s="45" t="str">
        <f ca="1">IF($G12="","",TEXT(VLOOKUP($A12,Mitglieder!$E$24:$BG$323,AQ$303),"0.00"))</f>
        <v/>
      </c>
      <c r="AR12" s="54" t="str">
        <f ca="1">IF(OR(VLOOKUP($A12,Mitglieder!$E$24:$BG$323,AR$303)="",$G12=""),"",VLOOKUP($A12,Mitglieder!$E$24:$BG$323,AR$303))</f>
        <v/>
      </c>
      <c r="AS12" s="45" t="str">
        <f ca="1">IF($G12="","",TEXT(VLOOKUP($A12,Mitglieder!$E$24:$BG$323,AS$303),"0.00"))</f>
        <v/>
      </c>
      <c r="AT12" s="54" t="str">
        <f ca="1">IF(OR(VLOOKUP($A12,Mitglieder!$E$24:$BG$323,AT$303)="",$G12=""),"",VLOOKUP($A12,Mitglieder!$E$24:$BG$323,AT$303))</f>
        <v/>
      </c>
      <c r="AU12" s="45" t="str">
        <f ca="1">IF($G12="","",TEXT(VLOOKUP($A12,Mitglieder!$E$24:$BG$323,AU$303),"0.00"))</f>
        <v/>
      </c>
      <c r="AV12" s="45" t="str">
        <f ca="1">IF($G12="","",TEXT(VLOOKUP($A12,Mitglieder!$E$24:$BG$323,AV$303),"0.00"))</f>
        <v/>
      </c>
      <c r="AW12" s="42" t="str">
        <f ca="1">IF($G12="","",VLOOKUP($A12,Mitglieder!$E$24:$BG$323,AW$303))</f>
        <v/>
      </c>
      <c r="AX12" s="54" t="str">
        <f ca="1">IF(OR(VLOOKUP($A12,Mitglieder!$E$24:$BG$323,AX$303)="",$G12=""),"",VLOOKUP($A12,Mitglieder!$E$24:$BG$323,AX$303))</f>
        <v/>
      </c>
      <c r="AY12" s="43" t="str">
        <f ca="1">IF($G12="","",TEXT(VLOOKUP($A12,Mitglieder!$E$24:$BG$323,AY$303),"TT.MM.JJJJ"))</f>
        <v/>
      </c>
      <c r="AZ12" s="75" t="str">
        <f t="shared" ca="1" si="0"/>
        <v/>
      </c>
      <c r="BA12" s="43" t="str">
        <f ca="1">IF($G12="","",TEXT(VLOOKUP($A12,Mitglieder!$E$24:$BG$323,BA$303),"TT.MM.JJJJ"))</f>
        <v/>
      </c>
      <c r="BB12" s="43" t="str">
        <f ca="1">IF($G12="","",TEXT(VLOOKUP($A12,Mitglieder!$E$24:$BG$323,BB$303),"TT.MM.JJJJ"))</f>
        <v/>
      </c>
      <c r="BC12" s="43" t="str">
        <f ca="1">IF($G12="","",TEXT(VLOOKUP($A12,Mitglieder!$E$24:$BG$323,BC$303),"TT.MM.JJJJ"))</f>
        <v/>
      </c>
      <c r="BD12" s="43" t="str">
        <f ca="1">IF($G12="","",TEXT(VLOOKUP($A12,Mitglieder!$E$24:$BG$323,BD$303),"TT.MM.JJJJ"))</f>
        <v/>
      </c>
      <c r="BE12" s="75" t="str">
        <f t="shared" ca="1" si="1"/>
        <v/>
      </c>
      <c r="BF12" s="75" t="str">
        <f ca="1">IF($G12="","",VLOOKUP($A12,Mitglieder!$D$24:$BG$323,BF$303))</f>
        <v/>
      </c>
      <c r="BH12" s="75" t="str">
        <f ca="1">IF(G12="","",AY12+'Details Verein'!$D$25)</f>
        <v/>
      </c>
    </row>
    <row r="13" spans="1:62" x14ac:dyDescent="0.35">
      <c r="A13" s="42">
        <v>13</v>
      </c>
      <c r="B13" s="42"/>
      <c r="C13" s="42"/>
      <c r="D13" s="42">
        <f ca="1">VLOOKUP($A13,Mitglieder!$E$24:$BA$323,D$303)</f>
        <v>1.0299999999999967</v>
      </c>
      <c r="E13" s="42" t="str">
        <f ca="1">IF($G13="","",VLOOKUP($A13,Mitglieder!$E$24:$BG$323,E$303))</f>
        <v/>
      </c>
      <c r="F13" s="54" t="str">
        <f ca="1">IF(OR(VLOOKUP($A13,Mitglieder!$E$24:$BG$323,F$303)="",$G13=""),"",VLOOKUP($A13,Mitglieder!$E$24:$BG$323,F$303))</f>
        <v/>
      </c>
      <c r="G13" s="72" t="str">
        <f ca="1">IF(D13/ROUND(D13,0)=1,VLOOKUP($A13,Mitglieder!$E$24:$BA$323,G$303),"")</f>
        <v/>
      </c>
      <c r="H13" s="42" t="str">
        <f ca="1">IF($G13="","",VLOOKUP($A13,Mitglieder!$E$24:$BG$323,H$303))</f>
        <v/>
      </c>
      <c r="I13" s="54" t="str">
        <f ca="1">IF(OR(VLOOKUP($A13,Mitglieder!$E$24:$BG$323,I$303)="",$G13=""),"",VLOOKUP($A13,Mitglieder!$E$24:$BG$323,I$303))</f>
        <v/>
      </c>
      <c r="J13" s="42" t="str">
        <f ca="1">IF($G13="","",VLOOKUP($A13,Mitglieder!$E$24:$BG$323,J$303))</f>
        <v/>
      </c>
      <c r="K13" s="54" t="str">
        <f ca="1">IF(OR(VLOOKUP($A13,Mitglieder!$E$24:$BG$323,K$303)="",$G13=""),"",VLOOKUP($A13,Mitglieder!$E$24:$BG$323,K$303))</f>
        <v/>
      </c>
      <c r="L13" s="42" t="str">
        <f ca="1">IF($G13="","",VLOOKUP($A13,Mitglieder!$E$24:$BG$323,L$303))</f>
        <v/>
      </c>
      <c r="M13" s="42" t="str">
        <f ca="1">IF($G13="","",VLOOKUP($A13,Mitglieder!$E$24:$BG$323,M$303))</f>
        <v/>
      </c>
      <c r="N13" s="42" t="str">
        <f ca="1">IF($G13="","",VLOOKUP($A13,Mitglieder!$E$24:$BG$323,N$303))</f>
        <v/>
      </c>
      <c r="O13" s="42" t="str">
        <f ca="1">IF($G13="","",VLOOKUP($A13,Mitglieder!$E$24:$BG$323,O$303))</f>
        <v/>
      </c>
      <c r="P13" s="42" t="str">
        <f ca="1">IF($G13="","",VLOOKUP($A13,Mitglieder!$E$24:$BG$323,P$303))</f>
        <v/>
      </c>
      <c r="Q13" s="42" t="str">
        <f ca="1">IF($G13="","",VLOOKUP($A13,Mitglieder!$E$24:$BG$323,Q$303))</f>
        <v/>
      </c>
      <c r="R13" s="54" t="str">
        <f ca="1">IF(OR(VLOOKUP($A13,Mitglieder!$E$24:$BG$323,R$303)="",$G13=""),"",VLOOKUP($A13,Mitglieder!$E$24:$BG$323,R$303))</f>
        <v/>
      </c>
      <c r="S13" s="43" t="str">
        <f ca="1">IF($G13="","",TEXT(VLOOKUP($A13,Mitglieder!$E$24:$BG$323,S$303),"TT.MM.JJJJ"))</f>
        <v/>
      </c>
      <c r="T13" s="43" t="str">
        <f ca="1">IF($G13="","",TEXT(VLOOKUP($A13,Mitglieder!$E$24:$BG$323,T$303),"TT.MM.JJJJ"))</f>
        <v/>
      </c>
      <c r="U13" s="43" t="str">
        <f ca="1">IF($G13="","",TEXT(VLOOKUP($A13,Mitglieder!$E$24:$BG$323,U$303),"TT.MM.JJJJ"))</f>
        <v/>
      </c>
      <c r="V13" s="54" t="str">
        <f ca="1">IF(OR(VLOOKUP($A13,Mitglieder!$E$24:$BG$323,V$303)="",$G13=""),"",VLOOKUP($A13,Mitglieder!$E$24:$BG$323,V$303))</f>
        <v/>
      </c>
      <c r="W13" s="54" t="str">
        <f ca="1">IF(OR(VLOOKUP($A13,Mitglieder!$E$24:$BG$323,W$303)="",$G13=""),"",VLOOKUP($A13,Mitglieder!$E$24:$BG$323,W$303))</f>
        <v/>
      </c>
      <c r="X13" s="54" t="str">
        <f ca="1">IF(OR(VLOOKUP($A13,Mitglieder!$E$24:$BG$323,X$303)="",$G13=""),"",VLOOKUP($A13,Mitglieder!$E$24:$BG$323,X$303))</f>
        <v/>
      </c>
      <c r="Y13" s="54" t="str">
        <f ca="1">IF(OR(VLOOKUP($A13,Mitglieder!$E$24:$BG$323,Y$303)="",$G13=""),"",VLOOKUP($A13,Mitglieder!$E$24:$BG$323,Y$303))</f>
        <v/>
      </c>
      <c r="Z13" s="54" t="str">
        <f ca="1">IF(OR(VLOOKUP($A13,Mitglieder!$E$24:$BG$323,Z$303)="",$G13=""),"",VLOOKUP($A13,Mitglieder!$E$24:$BG$323,Z$303))</f>
        <v/>
      </c>
      <c r="AA13" s="54" t="str">
        <f ca="1">IF(OR(VLOOKUP($A13,Mitglieder!$E$24:$BG$323,AA$303)="",$G13=""),"",VLOOKUP($A13,Mitglieder!$E$24:$BG$323,AA$303))</f>
        <v/>
      </c>
      <c r="AB13" s="54" t="str">
        <f ca="1">IF(OR(VLOOKUP($A13,Mitglieder!$E$24:$BG$323,AB$303)="",$G13=""),"",VLOOKUP($A13,Mitglieder!$E$24:$BG$323,AB$303))</f>
        <v/>
      </c>
      <c r="AC13" s="54" t="str">
        <f ca="1">IF(OR(VLOOKUP($A13,Mitglieder!$E$24:$BG$323,AC$303)="",$G13=""),"",VLOOKUP($A13,Mitglieder!$E$24:$BG$323,AC$303))</f>
        <v/>
      </c>
      <c r="AD13" s="54" t="str">
        <f ca="1">IF(OR(VLOOKUP($A13,Mitglieder!$E$24:$BG$323,AD$303)="",$G13=""),"",VLOOKUP($A13,Mitglieder!$E$24:$BG$323,AD$303))</f>
        <v/>
      </c>
      <c r="AE13" s="54" t="str">
        <f ca="1">IF(OR(VLOOKUP($A13,Mitglieder!$E$24:$BG$323,AE$303)="",$G13=""),"",VLOOKUP($A13,Mitglieder!$E$24:$BG$323,AE$303))</f>
        <v/>
      </c>
      <c r="AF13" s="54" t="str">
        <f ca="1">IF(OR(VLOOKUP($A13,Mitglieder!$E$24:$BG$323,AF$303)="",$G13=""),"",VLOOKUP($A13,Mitglieder!$E$24:$BG$323,AF$303))</f>
        <v/>
      </c>
      <c r="AG13" s="54" t="str">
        <f ca="1">IF(OR(VLOOKUP($A13,Mitglieder!$E$24:$BG$323,AG$303)="",$G13=""),"",VLOOKUP($A13,Mitglieder!$E$24:$BG$323,AG$303))</f>
        <v/>
      </c>
      <c r="AH13" s="54" t="str">
        <f ca="1">IF(OR(VLOOKUP($A13,Mitglieder!$E$24:$BG$323,AH$303)="",$G13=""),"",VLOOKUP($A13,Mitglieder!$E$24:$BG$323,AH$303))</f>
        <v/>
      </c>
      <c r="AI13" s="54" t="str">
        <f ca="1">IF(OR(VLOOKUP($A13,Mitglieder!$E$24:$BG$323,AI$303)="",$G13=""),"",VLOOKUP($A13,Mitglieder!$E$24:$BG$323,AI$303))</f>
        <v/>
      </c>
      <c r="AJ13" s="54" t="str">
        <f ca="1">IF(OR(VLOOKUP($A13,Mitglieder!$E$24:$BG$323,AJ$303)="",$G13=""),"",VLOOKUP($A13,Mitglieder!$E$24:$BG$323,AJ$303))</f>
        <v/>
      </c>
      <c r="AK13" s="54" t="str">
        <f ca="1">IF(OR(VLOOKUP($A13,Mitglieder!$E$24:$BG$323,AK$303)="",$G13=""),"",VLOOKUP($A13,Mitglieder!$E$24:$BG$323,AK$303))</f>
        <v/>
      </c>
      <c r="AL13" s="54" t="str">
        <f ca="1">IF(OR(VLOOKUP($A13,Mitglieder!$E$24:$BG$323,AL$303)="",$G13=""),"",VLOOKUP($A13,Mitglieder!$E$24:$BG$323,AL$303))</f>
        <v/>
      </c>
      <c r="AM13" s="42" t="str">
        <f ca="1">IF($G13="","",VLOOKUP($A13,Mitglieder!$E$24:$BG$323,AM$303))</f>
        <v/>
      </c>
      <c r="AN13" s="54" t="str">
        <f ca="1">IF(OR(VLOOKUP($A13,Mitglieder!$E$24:$BG$323,AN$303)="",$G13=""),"",VLOOKUP($A13,Mitglieder!$E$24:$BG$323,AN$303))</f>
        <v/>
      </c>
      <c r="AO13" s="43" t="str">
        <f ca="1">IF($G13="","",TEXT(VLOOKUP($A13,Mitglieder!$D$24:$BG$323,AO$303),"TT.MM.JJJJ"))</f>
        <v/>
      </c>
      <c r="AP13" s="42" t="str">
        <f ca="1">IF($G13="","",VLOOKUP($A13,Mitglieder!$E$24:$BG$323,AP$303))</f>
        <v/>
      </c>
      <c r="AQ13" s="45" t="str">
        <f ca="1">IF($G13="","",TEXT(VLOOKUP($A13,Mitglieder!$E$24:$BG$323,AQ$303),"0.00"))</f>
        <v/>
      </c>
      <c r="AR13" s="54" t="str">
        <f ca="1">IF(OR(VLOOKUP($A13,Mitglieder!$E$24:$BG$323,AR$303)="",$G13=""),"",VLOOKUP($A13,Mitglieder!$E$24:$BG$323,AR$303))</f>
        <v/>
      </c>
      <c r="AS13" s="45" t="str">
        <f ca="1">IF($G13="","",TEXT(VLOOKUP($A13,Mitglieder!$E$24:$BG$323,AS$303),"0.00"))</f>
        <v/>
      </c>
      <c r="AT13" s="54" t="str">
        <f ca="1">IF(OR(VLOOKUP($A13,Mitglieder!$E$24:$BG$323,AT$303)="",$G13=""),"",VLOOKUP($A13,Mitglieder!$E$24:$BG$323,AT$303))</f>
        <v/>
      </c>
      <c r="AU13" s="45" t="str">
        <f ca="1">IF($G13="","",TEXT(VLOOKUP($A13,Mitglieder!$E$24:$BG$323,AU$303),"0.00"))</f>
        <v/>
      </c>
      <c r="AV13" s="45" t="str">
        <f ca="1">IF($G13="","",TEXT(VLOOKUP($A13,Mitglieder!$E$24:$BG$323,AV$303),"0.00"))</f>
        <v/>
      </c>
      <c r="AW13" s="42" t="str">
        <f ca="1">IF($G13="","",VLOOKUP($A13,Mitglieder!$E$24:$BG$323,AW$303))</f>
        <v/>
      </c>
      <c r="AX13" s="54" t="str">
        <f ca="1">IF(OR(VLOOKUP($A13,Mitglieder!$E$24:$BG$323,AX$303)="",$G13=""),"",VLOOKUP($A13,Mitglieder!$E$24:$BG$323,AX$303))</f>
        <v/>
      </c>
      <c r="AY13" s="43" t="str">
        <f ca="1">IF($G13="","",TEXT(VLOOKUP($A13,Mitglieder!$E$24:$BG$323,AY$303),"TT.MM.JJJJ"))</f>
        <v/>
      </c>
      <c r="AZ13" s="75" t="str">
        <f t="shared" ca="1" si="0"/>
        <v/>
      </c>
      <c r="BA13" s="43" t="str">
        <f ca="1">IF($G13="","",TEXT(VLOOKUP($A13,Mitglieder!$E$24:$BG$323,BA$303),"TT.MM.JJJJ"))</f>
        <v/>
      </c>
      <c r="BB13" s="43" t="str">
        <f ca="1">IF($G13="","",TEXT(VLOOKUP($A13,Mitglieder!$E$24:$BG$323,BB$303),"TT.MM.JJJJ"))</f>
        <v/>
      </c>
      <c r="BC13" s="43" t="str">
        <f ca="1">IF($G13="","",TEXT(VLOOKUP($A13,Mitglieder!$E$24:$BG$323,BC$303),"TT.MM.JJJJ"))</f>
        <v/>
      </c>
      <c r="BD13" s="43" t="str">
        <f ca="1">IF($G13="","",TEXT(VLOOKUP($A13,Mitglieder!$E$24:$BG$323,BD$303),"TT.MM.JJJJ"))</f>
        <v/>
      </c>
      <c r="BE13" s="75" t="str">
        <f t="shared" ca="1" si="1"/>
        <v/>
      </c>
      <c r="BF13" s="75" t="str">
        <f ca="1">IF($G13="","",VLOOKUP($A13,Mitglieder!$D$24:$BG$323,BF$303))</f>
        <v/>
      </c>
      <c r="BH13" s="75" t="str">
        <f ca="1">IF(G13="","",AY13+'Details Verein'!$D$25)</f>
        <v/>
      </c>
    </row>
    <row r="14" spans="1:62" x14ac:dyDescent="0.35">
      <c r="A14" s="42">
        <v>14</v>
      </c>
      <c r="B14" s="42"/>
      <c r="C14" s="42"/>
      <c r="D14" s="42">
        <f ca="1">VLOOKUP($A14,Mitglieder!$E$24:$BA$323,D$303)</f>
        <v>1.0299999999999967</v>
      </c>
      <c r="E14" s="42" t="str">
        <f ca="1">IF($G14="","",VLOOKUP($A14,Mitglieder!$E$24:$BG$323,E$303))</f>
        <v/>
      </c>
      <c r="F14" s="54" t="str">
        <f ca="1">IF(OR(VLOOKUP($A14,Mitglieder!$E$24:$BG$323,F$303)="",$G14=""),"",VLOOKUP($A14,Mitglieder!$E$24:$BG$323,F$303))</f>
        <v/>
      </c>
      <c r="G14" s="72" t="str">
        <f ca="1">IF(D14/ROUND(D14,0)=1,VLOOKUP($A14,Mitglieder!$E$24:$BA$323,G$303),"")</f>
        <v/>
      </c>
      <c r="H14" s="42" t="str">
        <f ca="1">IF($G14="","",VLOOKUP($A14,Mitglieder!$E$24:$BG$323,H$303))</f>
        <v/>
      </c>
      <c r="I14" s="54" t="str">
        <f ca="1">IF(OR(VLOOKUP($A14,Mitglieder!$E$24:$BG$323,I$303)="",$G14=""),"",VLOOKUP($A14,Mitglieder!$E$24:$BG$323,I$303))</f>
        <v/>
      </c>
      <c r="J14" s="42" t="str">
        <f ca="1">IF($G14="","",VLOOKUP($A14,Mitglieder!$E$24:$BG$323,J$303))</f>
        <v/>
      </c>
      <c r="K14" s="54" t="str">
        <f ca="1">IF(OR(VLOOKUP($A14,Mitglieder!$E$24:$BG$323,K$303)="",$G14=""),"",VLOOKUP($A14,Mitglieder!$E$24:$BG$323,K$303))</f>
        <v/>
      </c>
      <c r="L14" s="42" t="str">
        <f ca="1">IF($G14="","",VLOOKUP($A14,Mitglieder!$E$24:$BG$323,L$303))</f>
        <v/>
      </c>
      <c r="M14" s="42" t="str">
        <f ca="1">IF($G14="","",VLOOKUP($A14,Mitglieder!$E$24:$BG$323,M$303))</f>
        <v/>
      </c>
      <c r="N14" s="42" t="str">
        <f ca="1">IF($G14="","",VLOOKUP($A14,Mitglieder!$E$24:$BG$323,N$303))</f>
        <v/>
      </c>
      <c r="O14" s="42" t="str">
        <f ca="1">IF($G14="","",VLOOKUP($A14,Mitglieder!$E$24:$BG$323,O$303))</f>
        <v/>
      </c>
      <c r="P14" s="42" t="str">
        <f ca="1">IF($G14="","",VLOOKUP($A14,Mitglieder!$E$24:$BG$323,P$303))</f>
        <v/>
      </c>
      <c r="Q14" s="42" t="str">
        <f ca="1">IF($G14="","",VLOOKUP($A14,Mitglieder!$E$24:$BG$323,Q$303))</f>
        <v/>
      </c>
      <c r="R14" s="54" t="str">
        <f ca="1">IF(OR(VLOOKUP($A14,Mitglieder!$E$24:$BG$323,R$303)="",$G14=""),"",VLOOKUP($A14,Mitglieder!$E$24:$BG$323,R$303))</f>
        <v/>
      </c>
      <c r="S14" s="43" t="str">
        <f ca="1">IF($G14="","",TEXT(VLOOKUP($A14,Mitglieder!$E$24:$BG$323,S$303),"TT.MM.JJJJ"))</f>
        <v/>
      </c>
      <c r="T14" s="43" t="str">
        <f ca="1">IF($G14="","",TEXT(VLOOKUP($A14,Mitglieder!$E$24:$BG$323,T$303),"TT.MM.JJJJ"))</f>
        <v/>
      </c>
      <c r="U14" s="43" t="str">
        <f ca="1">IF($G14="","",TEXT(VLOOKUP($A14,Mitglieder!$E$24:$BG$323,U$303),"TT.MM.JJJJ"))</f>
        <v/>
      </c>
      <c r="V14" s="54" t="str">
        <f ca="1">IF(OR(VLOOKUP($A14,Mitglieder!$E$24:$BG$323,V$303)="",$G14=""),"",VLOOKUP($A14,Mitglieder!$E$24:$BG$323,V$303))</f>
        <v/>
      </c>
      <c r="W14" s="54" t="str">
        <f ca="1">IF(OR(VLOOKUP($A14,Mitglieder!$E$24:$BG$323,W$303)="",$G14=""),"",VLOOKUP($A14,Mitglieder!$E$24:$BG$323,W$303))</f>
        <v/>
      </c>
      <c r="X14" s="54" t="str">
        <f ca="1">IF(OR(VLOOKUP($A14,Mitglieder!$E$24:$BG$323,X$303)="",$G14=""),"",VLOOKUP($A14,Mitglieder!$E$24:$BG$323,X$303))</f>
        <v/>
      </c>
      <c r="Y14" s="54" t="str">
        <f ca="1">IF(OR(VLOOKUP($A14,Mitglieder!$E$24:$BG$323,Y$303)="",$G14=""),"",VLOOKUP($A14,Mitglieder!$E$24:$BG$323,Y$303))</f>
        <v/>
      </c>
      <c r="Z14" s="54" t="str">
        <f ca="1">IF(OR(VLOOKUP($A14,Mitglieder!$E$24:$BG$323,Z$303)="",$G14=""),"",VLOOKUP($A14,Mitglieder!$E$24:$BG$323,Z$303))</f>
        <v/>
      </c>
      <c r="AA14" s="54" t="str">
        <f ca="1">IF(OR(VLOOKUP($A14,Mitglieder!$E$24:$BG$323,AA$303)="",$G14=""),"",VLOOKUP($A14,Mitglieder!$E$24:$BG$323,AA$303))</f>
        <v/>
      </c>
      <c r="AB14" s="54" t="str">
        <f ca="1">IF(OR(VLOOKUP($A14,Mitglieder!$E$24:$BG$323,AB$303)="",$G14=""),"",VLOOKUP($A14,Mitglieder!$E$24:$BG$323,AB$303))</f>
        <v/>
      </c>
      <c r="AC14" s="54" t="str">
        <f ca="1">IF(OR(VLOOKUP($A14,Mitglieder!$E$24:$BG$323,AC$303)="",$G14=""),"",VLOOKUP($A14,Mitglieder!$E$24:$BG$323,AC$303))</f>
        <v/>
      </c>
      <c r="AD14" s="54" t="str">
        <f ca="1">IF(OR(VLOOKUP($A14,Mitglieder!$E$24:$BG$323,AD$303)="",$G14=""),"",VLOOKUP($A14,Mitglieder!$E$24:$BG$323,AD$303))</f>
        <v/>
      </c>
      <c r="AE14" s="54" t="str">
        <f ca="1">IF(OR(VLOOKUP($A14,Mitglieder!$E$24:$BG$323,AE$303)="",$G14=""),"",VLOOKUP($A14,Mitglieder!$E$24:$BG$323,AE$303))</f>
        <v/>
      </c>
      <c r="AF14" s="54" t="str">
        <f ca="1">IF(OR(VLOOKUP($A14,Mitglieder!$E$24:$BG$323,AF$303)="",$G14=""),"",VLOOKUP($A14,Mitglieder!$E$24:$BG$323,AF$303))</f>
        <v/>
      </c>
      <c r="AG14" s="54" t="str">
        <f ca="1">IF(OR(VLOOKUP($A14,Mitglieder!$E$24:$BG$323,AG$303)="",$G14=""),"",VLOOKUP($A14,Mitglieder!$E$24:$BG$323,AG$303))</f>
        <v/>
      </c>
      <c r="AH14" s="54" t="str">
        <f ca="1">IF(OR(VLOOKUP($A14,Mitglieder!$E$24:$BG$323,AH$303)="",$G14=""),"",VLOOKUP($A14,Mitglieder!$E$24:$BG$323,AH$303))</f>
        <v/>
      </c>
      <c r="AI14" s="54" t="str">
        <f ca="1">IF(OR(VLOOKUP($A14,Mitglieder!$E$24:$BG$323,AI$303)="",$G14=""),"",VLOOKUP($A14,Mitglieder!$E$24:$BG$323,AI$303))</f>
        <v/>
      </c>
      <c r="AJ14" s="54" t="str">
        <f ca="1">IF(OR(VLOOKUP($A14,Mitglieder!$E$24:$BG$323,AJ$303)="",$G14=""),"",VLOOKUP($A14,Mitglieder!$E$24:$BG$323,AJ$303))</f>
        <v/>
      </c>
      <c r="AK14" s="54" t="str">
        <f ca="1">IF(OR(VLOOKUP($A14,Mitglieder!$E$24:$BG$323,AK$303)="",$G14=""),"",VLOOKUP($A14,Mitglieder!$E$24:$BG$323,AK$303))</f>
        <v/>
      </c>
      <c r="AL14" s="54" t="str">
        <f ca="1">IF(OR(VLOOKUP($A14,Mitglieder!$E$24:$BG$323,AL$303)="",$G14=""),"",VLOOKUP($A14,Mitglieder!$E$24:$BG$323,AL$303))</f>
        <v/>
      </c>
      <c r="AM14" s="42" t="str">
        <f ca="1">IF($G14="","",VLOOKUP($A14,Mitglieder!$E$24:$BG$323,AM$303))</f>
        <v/>
      </c>
      <c r="AN14" s="54" t="str">
        <f ca="1">IF(OR(VLOOKUP($A14,Mitglieder!$E$24:$BG$323,AN$303)="",$G14=""),"",VLOOKUP($A14,Mitglieder!$E$24:$BG$323,AN$303))</f>
        <v/>
      </c>
      <c r="AO14" s="43" t="str">
        <f ca="1">IF($G14="","",TEXT(VLOOKUP($A14,Mitglieder!$D$24:$BG$323,AO$303),"TT.MM.JJJJ"))</f>
        <v/>
      </c>
      <c r="AP14" s="42" t="str">
        <f ca="1">IF($G14="","",VLOOKUP($A14,Mitglieder!$E$24:$BG$323,AP$303))</f>
        <v/>
      </c>
      <c r="AQ14" s="45" t="str">
        <f ca="1">IF($G14="","",TEXT(VLOOKUP($A14,Mitglieder!$E$24:$BG$323,AQ$303),"0.00"))</f>
        <v/>
      </c>
      <c r="AR14" s="54" t="str">
        <f ca="1">IF(OR(VLOOKUP($A14,Mitglieder!$E$24:$BG$323,AR$303)="",$G14=""),"",VLOOKUP($A14,Mitglieder!$E$24:$BG$323,AR$303))</f>
        <v/>
      </c>
      <c r="AS14" s="45" t="str">
        <f ca="1">IF($G14="","",TEXT(VLOOKUP($A14,Mitglieder!$E$24:$BG$323,AS$303),"0.00"))</f>
        <v/>
      </c>
      <c r="AT14" s="54" t="str">
        <f ca="1">IF(OR(VLOOKUP($A14,Mitglieder!$E$24:$BG$323,AT$303)="",$G14=""),"",VLOOKUP($A14,Mitglieder!$E$24:$BG$323,AT$303))</f>
        <v/>
      </c>
      <c r="AU14" s="45" t="str">
        <f ca="1">IF($G14="","",TEXT(VLOOKUP($A14,Mitglieder!$E$24:$BG$323,AU$303),"0.00"))</f>
        <v/>
      </c>
      <c r="AV14" s="45" t="str">
        <f ca="1">IF($G14="","",TEXT(VLOOKUP($A14,Mitglieder!$E$24:$BG$323,AV$303),"0.00"))</f>
        <v/>
      </c>
      <c r="AW14" s="42" t="str">
        <f ca="1">IF($G14="","",VLOOKUP($A14,Mitglieder!$E$24:$BG$323,AW$303))</f>
        <v/>
      </c>
      <c r="AX14" s="54" t="str">
        <f ca="1">IF(OR(VLOOKUP($A14,Mitglieder!$E$24:$BG$323,AX$303)="",$G14=""),"",VLOOKUP($A14,Mitglieder!$E$24:$BG$323,AX$303))</f>
        <v/>
      </c>
      <c r="AY14" s="43" t="str">
        <f ca="1">IF($G14="","",TEXT(VLOOKUP($A14,Mitglieder!$E$24:$BG$323,AY$303),"TT.MM.JJJJ"))</f>
        <v/>
      </c>
      <c r="AZ14" s="75" t="str">
        <f t="shared" ca="1" si="0"/>
        <v/>
      </c>
      <c r="BA14" s="43" t="str">
        <f ca="1">IF($G14="","",TEXT(VLOOKUP($A14,Mitglieder!$E$24:$BG$323,BA$303),"TT.MM.JJJJ"))</f>
        <v/>
      </c>
      <c r="BB14" s="43" t="str">
        <f ca="1">IF($G14="","",TEXT(VLOOKUP($A14,Mitglieder!$E$24:$BG$323,BB$303),"TT.MM.JJJJ"))</f>
        <v/>
      </c>
      <c r="BC14" s="43" t="str">
        <f ca="1">IF($G14="","",TEXT(VLOOKUP($A14,Mitglieder!$E$24:$BG$323,BC$303),"TT.MM.JJJJ"))</f>
        <v/>
      </c>
      <c r="BD14" s="43" t="str">
        <f ca="1">IF($G14="","",TEXT(VLOOKUP($A14,Mitglieder!$E$24:$BG$323,BD$303),"TT.MM.JJJJ"))</f>
        <v/>
      </c>
      <c r="BE14" s="75" t="str">
        <f t="shared" ca="1" si="1"/>
        <v/>
      </c>
      <c r="BF14" s="75" t="str">
        <f ca="1">IF($G14="","",VLOOKUP($A14,Mitglieder!$D$24:$BG$323,BF$303))</f>
        <v/>
      </c>
      <c r="BH14" s="75" t="str">
        <f ca="1">IF(G14="","",AY14+'Details Verein'!$D$25)</f>
        <v/>
      </c>
    </row>
    <row r="15" spans="1:62" x14ac:dyDescent="0.35">
      <c r="A15" s="42">
        <v>15</v>
      </c>
      <c r="B15" s="42"/>
      <c r="C15" s="42"/>
      <c r="D15" s="42">
        <f ca="1">VLOOKUP($A15,Mitglieder!$E$24:$BA$323,D$303)</f>
        <v>1.0299999999999967</v>
      </c>
      <c r="E15" s="42" t="str">
        <f ca="1">IF($G15="","",VLOOKUP($A15,Mitglieder!$E$24:$BG$323,E$303))</f>
        <v/>
      </c>
      <c r="F15" s="54" t="str">
        <f ca="1">IF(OR(VLOOKUP($A15,Mitglieder!$E$24:$BG$323,F$303)="",$G15=""),"",VLOOKUP($A15,Mitglieder!$E$24:$BG$323,F$303))</f>
        <v/>
      </c>
      <c r="G15" s="72" t="str">
        <f ca="1">IF(D15/ROUND(D15,0)=1,VLOOKUP($A15,Mitglieder!$E$24:$BA$323,G$303),"")</f>
        <v/>
      </c>
      <c r="H15" s="42" t="str">
        <f ca="1">IF($G15="","",VLOOKUP($A15,Mitglieder!$E$24:$BG$323,H$303))</f>
        <v/>
      </c>
      <c r="I15" s="54" t="str">
        <f ca="1">IF(OR(VLOOKUP($A15,Mitglieder!$E$24:$BG$323,I$303)="",$G15=""),"",VLOOKUP($A15,Mitglieder!$E$24:$BG$323,I$303))</f>
        <v/>
      </c>
      <c r="J15" s="42" t="str">
        <f ca="1">IF($G15="","",VLOOKUP($A15,Mitglieder!$E$24:$BG$323,J$303))</f>
        <v/>
      </c>
      <c r="K15" s="54" t="str">
        <f ca="1">IF(OR(VLOOKUP($A15,Mitglieder!$E$24:$BG$323,K$303)="",$G15=""),"",VLOOKUP($A15,Mitglieder!$E$24:$BG$323,K$303))</f>
        <v/>
      </c>
      <c r="L15" s="42" t="str">
        <f ca="1">IF($G15="","",VLOOKUP($A15,Mitglieder!$E$24:$BG$323,L$303))</f>
        <v/>
      </c>
      <c r="M15" s="42" t="str">
        <f ca="1">IF($G15="","",VLOOKUP($A15,Mitglieder!$E$24:$BG$323,M$303))</f>
        <v/>
      </c>
      <c r="N15" s="42" t="str">
        <f ca="1">IF($G15="","",VLOOKUP($A15,Mitglieder!$E$24:$BG$323,N$303))</f>
        <v/>
      </c>
      <c r="O15" s="42" t="str">
        <f ca="1">IF($G15="","",VLOOKUP($A15,Mitglieder!$E$24:$BG$323,O$303))</f>
        <v/>
      </c>
      <c r="P15" s="42" t="str">
        <f ca="1">IF($G15="","",VLOOKUP($A15,Mitglieder!$E$24:$BG$323,P$303))</f>
        <v/>
      </c>
      <c r="Q15" s="42" t="str">
        <f ca="1">IF($G15="","",VLOOKUP($A15,Mitglieder!$E$24:$BG$323,Q$303))</f>
        <v/>
      </c>
      <c r="R15" s="54" t="str">
        <f ca="1">IF(OR(VLOOKUP($A15,Mitglieder!$E$24:$BG$323,R$303)="",$G15=""),"",VLOOKUP($A15,Mitglieder!$E$24:$BG$323,R$303))</f>
        <v/>
      </c>
      <c r="S15" s="43" t="str">
        <f ca="1">IF($G15="","",TEXT(VLOOKUP($A15,Mitglieder!$E$24:$BG$323,S$303),"TT.MM.JJJJ"))</f>
        <v/>
      </c>
      <c r="T15" s="43" t="str">
        <f ca="1">IF($G15="","",TEXT(VLOOKUP($A15,Mitglieder!$E$24:$BG$323,T$303),"TT.MM.JJJJ"))</f>
        <v/>
      </c>
      <c r="U15" s="43" t="str">
        <f ca="1">IF($G15="","",TEXT(VLOOKUP($A15,Mitglieder!$E$24:$BG$323,U$303),"TT.MM.JJJJ"))</f>
        <v/>
      </c>
      <c r="V15" s="54" t="str">
        <f ca="1">IF(OR(VLOOKUP($A15,Mitglieder!$E$24:$BG$323,V$303)="",$G15=""),"",VLOOKUP($A15,Mitglieder!$E$24:$BG$323,V$303))</f>
        <v/>
      </c>
      <c r="W15" s="54" t="str">
        <f ca="1">IF(OR(VLOOKUP($A15,Mitglieder!$E$24:$BG$323,W$303)="",$G15=""),"",VLOOKUP($A15,Mitglieder!$E$24:$BG$323,W$303))</f>
        <v/>
      </c>
      <c r="X15" s="54" t="str">
        <f ca="1">IF(OR(VLOOKUP($A15,Mitglieder!$E$24:$BG$323,X$303)="",$G15=""),"",VLOOKUP($A15,Mitglieder!$E$24:$BG$323,X$303))</f>
        <v/>
      </c>
      <c r="Y15" s="54" t="str">
        <f ca="1">IF(OR(VLOOKUP($A15,Mitglieder!$E$24:$BG$323,Y$303)="",$G15=""),"",VLOOKUP($A15,Mitglieder!$E$24:$BG$323,Y$303))</f>
        <v/>
      </c>
      <c r="Z15" s="54" t="str">
        <f ca="1">IF(OR(VLOOKUP($A15,Mitglieder!$E$24:$BG$323,Z$303)="",$G15=""),"",VLOOKUP($A15,Mitglieder!$E$24:$BG$323,Z$303))</f>
        <v/>
      </c>
      <c r="AA15" s="54" t="str">
        <f ca="1">IF(OR(VLOOKUP($A15,Mitglieder!$E$24:$BG$323,AA$303)="",$G15=""),"",VLOOKUP($A15,Mitglieder!$E$24:$BG$323,AA$303))</f>
        <v/>
      </c>
      <c r="AB15" s="54" t="str">
        <f ca="1">IF(OR(VLOOKUP($A15,Mitglieder!$E$24:$BG$323,AB$303)="",$G15=""),"",VLOOKUP($A15,Mitglieder!$E$24:$BG$323,AB$303))</f>
        <v/>
      </c>
      <c r="AC15" s="54" t="str">
        <f ca="1">IF(OR(VLOOKUP($A15,Mitglieder!$E$24:$BG$323,AC$303)="",$G15=""),"",VLOOKUP($A15,Mitglieder!$E$24:$BG$323,AC$303))</f>
        <v/>
      </c>
      <c r="AD15" s="54" t="str">
        <f ca="1">IF(OR(VLOOKUP($A15,Mitglieder!$E$24:$BG$323,AD$303)="",$G15=""),"",VLOOKUP($A15,Mitglieder!$E$24:$BG$323,AD$303))</f>
        <v/>
      </c>
      <c r="AE15" s="54" t="str">
        <f ca="1">IF(OR(VLOOKUP($A15,Mitglieder!$E$24:$BG$323,AE$303)="",$G15=""),"",VLOOKUP($A15,Mitglieder!$E$24:$BG$323,AE$303))</f>
        <v/>
      </c>
      <c r="AF15" s="54" t="str">
        <f ca="1">IF(OR(VLOOKUP($A15,Mitglieder!$E$24:$BG$323,AF$303)="",$G15=""),"",VLOOKUP($A15,Mitglieder!$E$24:$BG$323,AF$303))</f>
        <v/>
      </c>
      <c r="AG15" s="54" t="str">
        <f ca="1">IF(OR(VLOOKUP($A15,Mitglieder!$E$24:$BG$323,AG$303)="",$G15=""),"",VLOOKUP($A15,Mitglieder!$E$24:$BG$323,AG$303))</f>
        <v/>
      </c>
      <c r="AH15" s="54" t="str">
        <f ca="1">IF(OR(VLOOKUP($A15,Mitglieder!$E$24:$BG$323,AH$303)="",$G15=""),"",VLOOKUP($A15,Mitglieder!$E$24:$BG$323,AH$303))</f>
        <v/>
      </c>
      <c r="AI15" s="54" t="str">
        <f ca="1">IF(OR(VLOOKUP($A15,Mitglieder!$E$24:$BG$323,AI$303)="",$G15=""),"",VLOOKUP($A15,Mitglieder!$E$24:$BG$323,AI$303))</f>
        <v/>
      </c>
      <c r="AJ15" s="54" t="str">
        <f ca="1">IF(OR(VLOOKUP($A15,Mitglieder!$E$24:$BG$323,AJ$303)="",$G15=""),"",VLOOKUP($A15,Mitglieder!$E$24:$BG$323,AJ$303))</f>
        <v/>
      </c>
      <c r="AK15" s="54" t="str">
        <f ca="1">IF(OR(VLOOKUP($A15,Mitglieder!$E$24:$BG$323,AK$303)="",$G15=""),"",VLOOKUP($A15,Mitglieder!$E$24:$BG$323,AK$303))</f>
        <v/>
      </c>
      <c r="AL15" s="54" t="str">
        <f ca="1">IF(OR(VLOOKUP($A15,Mitglieder!$E$24:$BG$323,AL$303)="",$G15=""),"",VLOOKUP($A15,Mitglieder!$E$24:$BG$323,AL$303))</f>
        <v/>
      </c>
      <c r="AM15" s="42" t="str">
        <f ca="1">IF($G15="","",VLOOKUP($A15,Mitglieder!$E$24:$BG$323,AM$303))</f>
        <v/>
      </c>
      <c r="AN15" s="54" t="str">
        <f ca="1">IF(OR(VLOOKUP($A15,Mitglieder!$E$24:$BG$323,AN$303)="",$G15=""),"",VLOOKUP($A15,Mitglieder!$E$24:$BG$323,AN$303))</f>
        <v/>
      </c>
      <c r="AO15" s="43" t="str">
        <f ca="1">IF($G15="","",TEXT(VLOOKUP($A15,Mitglieder!$D$24:$BG$323,AO$303),"TT.MM.JJJJ"))</f>
        <v/>
      </c>
      <c r="AP15" s="42" t="str">
        <f ca="1">IF($G15="","",VLOOKUP($A15,Mitglieder!$E$24:$BG$323,AP$303))</f>
        <v/>
      </c>
      <c r="AQ15" s="45" t="str">
        <f ca="1">IF($G15="","",TEXT(VLOOKUP($A15,Mitglieder!$E$24:$BG$323,AQ$303),"0.00"))</f>
        <v/>
      </c>
      <c r="AR15" s="54" t="str">
        <f ca="1">IF(OR(VLOOKUP($A15,Mitglieder!$E$24:$BG$323,AR$303)="",$G15=""),"",VLOOKUP($A15,Mitglieder!$E$24:$BG$323,AR$303))</f>
        <v/>
      </c>
      <c r="AS15" s="45" t="str">
        <f ca="1">IF($G15="","",TEXT(VLOOKUP($A15,Mitglieder!$E$24:$BG$323,AS$303),"0.00"))</f>
        <v/>
      </c>
      <c r="AT15" s="54" t="str">
        <f ca="1">IF(OR(VLOOKUP($A15,Mitglieder!$E$24:$BG$323,AT$303)="",$G15=""),"",VLOOKUP($A15,Mitglieder!$E$24:$BG$323,AT$303))</f>
        <v/>
      </c>
      <c r="AU15" s="45" t="str">
        <f ca="1">IF($G15="","",TEXT(VLOOKUP($A15,Mitglieder!$E$24:$BG$323,AU$303),"0.00"))</f>
        <v/>
      </c>
      <c r="AV15" s="45" t="str">
        <f ca="1">IF($G15="","",TEXT(VLOOKUP($A15,Mitglieder!$E$24:$BG$323,AV$303),"0.00"))</f>
        <v/>
      </c>
      <c r="AW15" s="42" t="str">
        <f ca="1">IF($G15="","",VLOOKUP($A15,Mitglieder!$E$24:$BG$323,AW$303))</f>
        <v/>
      </c>
      <c r="AX15" s="54" t="str">
        <f ca="1">IF(OR(VLOOKUP($A15,Mitglieder!$E$24:$BG$323,AX$303)="",$G15=""),"",VLOOKUP($A15,Mitglieder!$E$24:$BG$323,AX$303))</f>
        <v/>
      </c>
      <c r="AY15" s="43" t="str">
        <f ca="1">IF($G15="","",TEXT(VLOOKUP($A15,Mitglieder!$E$24:$BG$323,AY$303),"TT.MM.JJJJ"))</f>
        <v/>
      </c>
      <c r="AZ15" s="75" t="str">
        <f t="shared" ca="1" si="0"/>
        <v/>
      </c>
      <c r="BA15" s="43" t="str">
        <f ca="1">IF($G15="","",TEXT(VLOOKUP($A15,Mitglieder!$E$24:$BG$323,BA$303),"TT.MM.JJJJ"))</f>
        <v/>
      </c>
      <c r="BB15" s="43" t="str">
        <f ca="1">IF($G15="","",TEXT(VLOOKUP($A15,Mitglieder!$E$24:$BG$323,BB$303),"TT.MM.JJJJ"))</f>
        <v/>
      </c>
      <c r="BC15" s="43" t="str">
        <f ca="1">IF($G15="","",TEXT(VLOOKUP($A15,Mitglieder!$E$24:$BG$323,BC$303),"TT.MM.JJJJ"))</f>
        <v/>
      </c>
      <c r="BD15" s="43" t="str">
        <f ca="1">IF($G15="","",TEXT(VLOOKUP($A15,Mitglieder!$E$24:$BG$323,BD$303),"TT.MM.JJJJ"))</f>
        <v/>
      </c>
      <c r="BE15" s="75" t="str">
        <f t="shared" ca="1" si="1"/>
        <v/>
      </c>
      <c r="BF15" s="75" t="str">
        <f ca="1">IF($G15="","",VLOOKUP($A15,Mitglieder!$D$24:$BG$323,BF$303))</f>
        <v/>
      </c>
      <c r="BH15" s="75" t="str">
        <f ca="1">IF(G15="","",AY15+'Details Verein'!$D$25)</f>
        <v/>
      </c>
    </row>
    <row r="16" spans="1:62" x14ac:dyDescent="0.35">
      <c r="A16" s="42">
        <v>16</v>
      </c>
      <c r="B16" s="42"/>
      <c r="C16" s="42"/>
      <c r="D16" s="42">
        <f ca="1">VLOOKUP($A16,Mitglieder!$E$24:$BA$323,D$303)</f>
        <v>1.0299999999999967</v>
      </c>
      <c r="E16" s="42" t="str">
        <f ca="1">IF($G16="","",VLOOKUP($A16,Mitglieder!$E$24:$BG$323,E$303))</f>
        <v/>
      </c>
      <c r="F16" s="54" t="str">
        <f ca="1">IF(OR(VLOOKUP($A16,Mitglieder!$E$24:$BG$323,F$303)="",$G16=""),"",VLOOKUP($A16,Mitglieder!$E$24:$BG$323,F$303))</f>
        <v/>
      </c>
      <c r="G16" s="72" t="str">
        <f ca="1">IF(D16/ROUND(D16,0)=1,VLOOKUP($A16,Mitglieder!$E$24:$BA$323,G$303),"")</f>
        <v/>
      </c>
      <c r="H16" s="42" t="str">
        <f ca="1">IF($G16="","",VLOOKUP($A16,Mitglieder!$E$24:$BG$323,H$303))</f>
        <v/>
      </c>
      <c r="I16" s="54" t="str">
        <f ca="1">IF(OR(VLOOKUP($A16,Mitglieder!$E$24:$BG$323,I$303)="",$G16=""),"",VLOOKUP($A16,Mitglieder!$E$24:$BG$323,I$303))</f>
        <v/>
      </c>
      <c r="J16" s="42" t="str">
        <f ca="1">IF($G16="","",VLOOKUP($A16,Mitglieder!$E$24:$BG$323,J$303))</f>
        <v/>
      </c>
      <c r="K16" s="54" t="str">
        <f ca="1">IF(OR(VLOOKUP($A16,Mitglieder!$E$24:$BG$323,K$303)="",$G16=""),"",VLOOKUP($A16,Mitglieder!$E$24:$BG$323,K$303))</f>
        <v/>
      </c>
      <c r="L16" s="42" t="str">
        <f ca="1">IF($G16="","",VLOOKUP($A16,Mitglieder!$E$24:$BG$323,L$303))</f>
        <v/>
      </c>
      <c r="M16" s="42" t="str">
        <f ca="1">IF($G16="","",VLOOKUP($A16,Mitglieder!$E$24:$BG$323,M$303))</f>
        <v/>
      </c>
      <c r="N16" s="42" t="str">
        <f ca="1">IF($G16="","",VLOOKUP($A16,Mitglieder!$E$24:$BG$323,N$303))</f>
        <v/>
      </c>
      <c r="O16" s="42" t="str">
        <f ca="1">IF($G16="","",VLOOKUP($A16,Mitglieder!$E$24:$BG$323,O$303))</f>
        <v/>
      </c>
      <c r="P16" s="42" t="str">
        <f ca="1">IF($G16="","",VLOOKUP($A16,Mitglieder!$E$24:$BG$323,P$303))</f>
        <v/>
      </c>
      <c r="Q16" s="42" t="str">
        <f ca="1">IF($G16="","",VLOOKUP($A16,Mitglieder!$E$24:$BG$323,Q$303))</f>
        <v/>
      </c>
      <c r="R16" s="54" t="str">
        <f ca="1">IF(OR(VLOOKUP($A16,Mitglieder!$E$24:$BG$323,R$303)="",$G16=""),"",VLOOKUP($A16,Mitglieder!$E$24:$BG$323,R$303))</f>
        <v/>
      </c>
      <c r="S16" s="43" t="str">
        <f ca="1">IF($G16="","",TEXT(VLOOKUP($A16,Mitglieder!$E$24:$BG$323,S$303),"TT.MM.JJJJ"))</f>
        <v/>
      </c>
      <c r="T16" s="43" t="str">
        <f ca="1">IF($G16="","",TEXT(VLOOKUP($A16,Mitglieder!$E$24:$BG$323,T$303),"TT.MM.JJJJ"))</f>
        <v/>
      </c>
      <c r="U16" s="43" t="str">
        <f ca="1">IF($G16="","",TEXT(VLOOKUP($A16,Mitglieder!$E$24:$BG$323,U$303),"TT.MM.JJJJ"))</f>
        <v/>
      </c>
      <c r="V16" s="54" t="str">
        <f ca="1">IF(OR(VLOOKUP($A16,Mitglieder!$E$24:$BG$323,V$303)="",$G16=""),"",VLOOKUP($A16,Mitglieder!$E$24:$BG$323,V$303))</f>
        <v/>
      </c>
      <c r="W16" s="54" t="str">
        <f ca="1">IF(OR(VLOOKUP($A16,Mitglieder!$E$24:$BG$323,W$303)="",$G16=""),"",VLOOKUP($A16,Mitglieder!$E$24:$BG$323,W$303))</f>
        <v/>
      </c>
      <c r="X16" s="54" t="str">
        <f ca="1">IF(OR(VLOOKUP($A16,Mitglieder!$E$24:$BG$323,X$303)="",$G16=""),"",VLOOKUP($A16,Mitglieder!$E$24:$BG$323,X$303))</f>
        <v/>
      </c>
      <c r="Y16" s="54" t="str">
        <f ca="1">IF(OR(VLOOKUP($A16,Mitglieder!$E$24:$BG$323,Y$303)="",$G16=""),"",VLOOKUP($A16,Mitglieder!$E$24:$BG$323,Y$303))</f>
        <v/>
      </c>
      <c r="Z16" s="54" t="str">
        <f ca="1">IF(OR(VLOOKUP($A16,Mitglieder!$E$24:$BG$323,Z$303)="",$G16=""),"",VLOOKUP($A16,Mitglieder!$E$24:$BG$323,Z$303))</f>
        <v/>
      </c>
      <c r="AA16" s="54" t="str">
        <f ca="1">IF(OR(VLOOKUP($A16,Mitglieder!$E$24:$BG$323,AA$303)="",$G16=""),"",VLOOKUP($A16,Mitglieder!$E$24:$BG$323,AA$303))</f>
        <v/>
      </c>
      <c r="AB16" s="54" t="str">
        <f ca="1">IF(OR(VLOOKUP($A16,Mitglieder!$E$24:$BG$323,AB$303)="",$G16=""),"",VLOOKUP($A16,Mitglieder!$E$24:$BG$323,AB$303))</f>
        <v/>
      </c>
      <c r="AC16" s="54" t="str">
        <f ca="1">IF(OR(VLOOKUP($A16,Mitglieder!$E$24:$BG$323,AC$303)="",$G16=""),"",VLOOKUP($A16,Mitglieder!$E$24:$BG$323,AC$303))</f>
        <v/>
      </c>
      <c r="AD16" s="54" t="str">
        <f ca="1">IF(OR(VLOOKUP($A16,Mitglieder!$E$24:$BG$323,AD$303)="",$G16=""),"",VLOOKUP($A16,Mitglieder!$E$24:$BG$323,AD$303))</f>
        <v/>
      </c>
      <c r="AE16" s="54" t="str">
        <f ca="1">IF(OR(VLOOKUP($A16,Mitglieder!$E$24:$BG$323,AE$303)="",$G16=""),"",VLOOKUP($A16,Mitglieder!$E$24:$BG$323,AE$303))</f>
        <v/>
      </c>
      <c r="AF16" s="54" t="str">
        <f ca="1">IF(OR(VLOOKUP($A16,Mitglieder!$E$24:$BG$323,AF$303)="",$G16=""),"",VLOOKUP($A16,Mitglieder!$E$24:$BG$323,AF$303))</f>
        <v/>
      </c>
      <c r="AG16" s="54" t="str">
        <f ca="1">IF(OR(VLOOKUP($A16,Mitglieder!$E$24:$BG$323,AG$303)="",$G16=""),"",VLOOKUP($A16,Mitglieder!$E$24:$BG$323,AG$303))</f>
        <v/>
      </c>
      <c r="AH16" s="54" t="str">
        <f ca="1">IF(OR(VLOOKUP($A16,Mitglieder!$E$24:$BG$323,AH$303)="",$G16=""),"",VLOOKUP($A16,Mitglieder!$E$24:$BG$323,AH$303))</f>
        <v/>
      </c>
      <c r="AI16" s="54" t="str">
        <f ca="1">IF(OR(VLOOKUP($A16,Mitglieder!$E$24:$BG$323,AI$303)="",$G16=""),"",VLOOKUP($A16,Mitglieder!$E$24:$BG$323,AI$303))</f>
        <v/>
      </c>
      <c r="AJ16" s="54" t="str">
        <f ca="1">IF(OR(VLOOKUP($A16,Mitglieder!$E$24:$BG$323,AJ$303)="",$G16=""),"",VLOOKUP($A16,Mitglieder!$E$24:$BG$323,AJ$303))</f>
        <v/>
      </c>
      <c r="AK16" s="54" t="str">
        <f ca="1">IF(OR(VLOOKUP($A16,Mitglieder!$E$24:$BG$323,AK$303)="",$G16=""),"",VLOOKUP($A16,Mitglieder!$E$24:$BG$323,AK$303))</f>
        <v/>
      </c>
      <c r="AL16" s="54" t="str">
        <f ca="1">IF(OR(VLOOKUP($A16,Mitglieder!$E$24:$BG$323,AL$303)="",$G16=""),"",VLOOKUP($A16,Mitglieder!$E$24:$BG$323,AL$303))</f>
        <v/>
      </c>
      <c r="AM16" s="42" t="str">
        <f ca="1">IF($G16="","",VLOOKUP($A16,Mitglieder!$E$24:$BG$323,AM$303))</f>
        <v/>
      </c>
      <c r="AN16" s="54" t="str">
        <f ca="1">IF(OR(VLOOKUP($A16,Mitglieder!$E$24:$BG$323,AN$303)="",$G16=""),"",VLOOKUP($A16,Mitglieder!$E$24:$BG$323,AN$303))</f>
        <v/>
      </c>
      <c r="AO16" s="43" t="str">
        <f ca="1">IF($G16="","",TEXT(VLOOKUP($A16,Mitglieder!$D$24:$BG$323,AO$303),"TT.MM.JJJJ"))</f>
        <v/>
      </c>
      <c r="AP16" s="42" t="str">
        <f ca="1">IF($G16="","",VLOOKUP($A16,Mitglieder!$E$24:$BG$323,AP$303))</f>
        <v/>
      </c>
      <c r="AQ16" s="45" t="str">
        <f ca="1">IF($G16="","",TEXT(VLOOKUP($A16,Mitglieder!$E$24:$BG$323,AQ$303),"0.00"))</f>
        <v/>
      </c>
      <c r="AR16" s="54" t="str">
        <f ca="1">IF(OR(VLOOKUP($A16,Mitglieder!$E$24:$BG$323,AR$303)="",$G16=""),"",VLOOKUP($A16,Mitglieder!$E$24:$BG$323,AR$303))</f>
        <v/>
      </c>
      <c r="AS16" s="45" t="str">
        <f ca="1">IF($G16="","",TEXT(VLOOKUP($A16,Mitglieder!$E$24:$BG$323,AS$303),"0.00"))</f>
        <v/>
      </c>
      <c r="AT16" s="54" t="str">
        <f ca="1">IF(OR(VLOOKUP($A16,Mitglieder!$E$24:$BG$323,AT$303)="",$G16=""),"",VLOOKUP($A16,Mitglieder!$E$24:$BG$323,AT$303))</f>
        <v/>
      </c>
      <c r="AU16" s="45" t="str">
        <f ca="1">IF($G16="","",TEXT(VLOOKUP($A16,Mitglieder!$E$24:$BG$323,AU$303),"0.00"))</f>
        <v/>
      </c>
      <c r="AV16" s="45" t="str">
        <f ca="1">IF($G16="","",TEXT(VLOOKUP($A16,Mitglieder!$E$24:$BG$323,AV$303),"0.00"))</f>
        <v/>
      </c>
      <c r="AW16" s="42" t="str">
        <f ca="1">IF($G16="","",VLOOKUP($A16,Mitglieder!$E$24:$BG$323,AW$303))</f>
        <v/>
      </c>
      <c r="AX16" s="54" t="str">
        <f ca="1">IF(OR(VLOOKUP($A16,Mitglieder!$E$24:$BG$323,AX$303)="",$G16=""),"",VLOOKUP($A16,Mitglieder!$E$24:$BG$323,AX$303))</f>
        <v/>
      </c>
      <c r="AY16" s="43" t="str">
        <f ca="1">IF($G16="","",TEXT(VLOOKUP($A16,Mitglieder!$E$24:$BG$323,AY$303),"TT.MM.JJJJ"))</f>
        <v/>
      </c>
      <c r="AZ16" s="75" t="str">
        <f t="shared" ca="1" si="0"/>
        <v/>
      </c>
      <c r="BA16" s="43" t="str">
        <f ca="1">IF($G16="","",TEXT(VLOOKUP($A16,Mitglieder!$E$24:$BG$323,BA$303),"TT.MM.JJJJ"))</f>
        <v/>
      </c>
      <c r="BB16" s="43" t="str">
        <f ca="1">IF($G16="","",TEXT(VLOOKUP($A16,Mitglieder!$E$24:$BG$323,BB$303),"TT.MM.JJJJ"))</f>
        <v/>
      </c>
      <c r="BC16" s="43" t="str">
        <f ca="1">IF($G16="","",TEXT(VLOOKUP($A16,Mitglieder!$E$24:$BG$323,BC$303),"TT.MM.JJJJ"))</f>
        <v/>
      </c>
      <c r="BD16" s="43" t="str">
        <f ca="1">IF($G16="","",TEXT(VLOOKUP($A16,Mitglieder!$E$24:$BG$323,BD$303),"TT.MM.JJJJ"))</f>
        <v/>
      </c>
      <c r="BE16" s="75" t="str">
        <f t="shared" ca="1" si="1"/>
        <v/>
      </c>
      <c r="BF16" s="75" t="str">
        <f ca="1">IF($G16="","",VLOOKUP($A16,Mitglieder!$D$24:$BG$323,BF$303))</f>
        <v/>
      </c>
      <c r="BH16" s="75" t="str">
        <f ca="1">IF(G16="","",AY16+'Details Verein'!$D$25)</f>
        <v/>
      </c>
    </row>
    <row r="17" spans="1:60" x14ac:dyDescent="0.35">
      <c r="A17" s="42">
        <v>17</v>
      </c>
      <c r="B17" s="42"/>
      <c r="C17" s="42"/>
      <c r="D17" s="42">
        <f ca="1">VLOOKUP($A17,Mitglieder!$E$24:$BA$323,D$303)</f>
        <v>1.0299999999999967</v>
      </c>
      <c r="E17" s="42" t="str">
        <f ca="1">IF($G17="","",VLOOKUP($A17,Mitglieder!$E$24:$BG$323,E$303))</f>
        <v/>
      </c>
      <c r="F17" s="54" t="str">
        <f ca="1">IF(OR(VLOOKUP($A17,Mitglieder!$E$24:$BG$323,F$303)="",$G17=""),"",VLOOKUP($A17,Mitglieder!$E$24:$BG$323,F$303))</f>
        <v/>
      </c>
      <c r="G17" s="72" t="str">
        <f ca="1">IF(D17/ROUND(D17,0)=1,VLOOKUP($A17,Mitglieder!$E$24:$BA$323,G$303),"")</f>
        <v/>
      </c>
      <c r="H17" s="42" t="str">
        <f ca="1">IF($G17="","",VLOOKUP($A17,Mitglieder!$E$24:$BG$323,H$303))</f>
        <v/>
      </c>
      <c r="I17" s="54" t="str">
        <f ca="1">IF(OR(VLOOKUP($A17,Mitglieder!$E$24:$BG$323,I$303)="",$G17=""),"",VLOOKUP($A17,Mitglieder!$E$24:$BG$323,I$303))</f>
        <v/>
      </c>
      <c r="J17" s="42" t="str">
        <f ca="1">IF($G17="","",VLOOKUP($A17,Mitglieder!$E$24:$BG$323,J$303))</f>
        <v/>
      </c>
      <c r="K17" s="54" t="str">
        <f ca="1">IF(OR(VLOOKUP($A17,Mitglieder!$E$24:$BG$323,K$303)="",$G17=""),"",VLOOKUP($A17,Mitglieder!$E$24:$BG$323,K$303))</f>
        <v/>
      </c>
      <c r="L17" s="42" t="str">
        <f ca="1">IF($G17="","",VLOOKUP($A17,Mitglieder!$E$24:$BG$323,L$303))</f>
        <v/>
      </c>
      <c r="M17" s="42" t="str">
        <f ca="1">IF($G17="","",VLOOKUP($A17,Mitglieder!$E$24:$BG$323,M$303))</f>
        <v/>
      </c>
      <c r="N17" s="42" t="str">
        <f ca="1">IF($G17="","",VLOOKUP($A17,Mitglieder!$E$24:$BG$323,N$303))</f>
        <v/>
      </c>
      <c r="O17" s="42" t="str">
        <f ca="1">IF($G17="","",VLOOKUP($A17,Mitglieder!$E$24:$BG$323,O$303))</f>
        <v/>
      </c>
      <c r="P17" s="42" t="str">
        <f ca="1">IF($G17="","",VLOOKUP($A17,Mitglieder!$E$24:$BG$323,P$303))</f>
        <v/>
      </c>
      <c r="Q17" s="42" t="str">
        <f ca="1">IF($G17="","",VLOOKUP($A17,Mitglieder!$E$24:$BG$323,Q$303))</f>
        <v/>
      </c>
      <c r="R17" s="54" t="str">
        <f ca="1">IF(OR(VLOOKUP($A17,Mitglieder!$E$24:$BG$323,R$303)="",$G17=""),"",VLOOKUP($A17,Mitglieder!$E$24:$BG$323,R$303))</f>
        <v/>
      </c>
      <c r="S17" s="43" t="str">
        <f ca="1">IF($G17="","",TEXT(VLOOKUP($A17,Mitglieder!$E$24:$BG$323,S$303),"TT.MM.JJJJ"))</f>
        <v/>
      </c>
      <c r="T17" s="43" t="str">
        <f ca="1">IF($G17="","",TEXT(VLOOKUP($A17,Mitglieder!$E$24:$BG$323,T$303),"TT.MM.JJJJ"))</f>
        <v/>
      </c>
      <c r="U17" s="43" t="str">
        <f ca="1">IF($G17="","",TEXT(VLOOKUP($A17,Mitglieder!$E$24:$BG$323,U$303),"TT.MM.JJJJ"))</f>
        <v/>
      </c>
      <c r="V17" s="54" t="str">
        <f ca="1">IF(OR(VLOOKUP($A17,Mitglieder!$E$24:$BG$323,V$303)="",$G17=""),"",VLOOKUP($A17,Mitglieder!$E$24:$BG$323,V$303))</f>
        <v/>
      </c>
      <c r="W17" s="54" t="str">
        <f ca="1">IF(OR(VLOOKUP($A17,Mitglieder!$E$24:$BG$323,W$303)="",$G17=""),"",VLOOKUP($A17,Mitglieder!$E$24:$BG$323,W$303))</f>
        <v/>
      </c>
      <c r="X17" s="54" t="str">
        <f ca="1">IF(OR(VLOOKUP($A17,Mitglieder!$E$24:$BG$323,X$303)="",$G17=""),"",VLOOKUP($A17,Mitglieder!$E$24:$BG$323,X$303))</f>
        <v/>
      </c>
      <c r="Y17" s="54" t="str">
        <f ca="1">IF(OR(VLOOKUP($A17,Mitglieder!$E$24:$BG$323,Y$303)="",$G17=""),"",VLOOKUP($A17,Mitglieder!$E$24:$BG$323,Y$303))</f>
        <v/>
      </c>
      <c r="Z17" s="54" t="str">
        <f ca="1">IF(OR(VLOOKUP($A17,Mitglieder!$E$24:$BG$323,Z$303)="",$G17=""),"",VLOOKUP($A17,Mitglieder!$E$24:$BG$323,Z$303))</f>
        <v/>
      </c>
      <c r="AA17" s="54" t="str">
        <f ca="1">IF(OR(VLOOKUP($A17,Mitglieder!$E$24:$BG$323,AA$303)="",$G17=""),"",VLOOKUP($A17,Mitglieder!$E$24:$BG$323,AA$303))</f>
        <v/>
      </c>
      <c r="AB17" s="54" t="str">
        <f ca="1">IF(OR(VLOOKUP($A17,Mitglieder!$E$24:$BG$323,AB$303)="",$G17=""),"",VLOOKUP($A17,Mitglieder!$E$24:$BG$323,AB$303))</f>
        <v/>
      </c>
      <c r="AC17" s="54" t="str">
        <f ca="1">IF(OR(VLOOKUP($A17,Mitglieder!$E$24:$BG$323,AC$303)="",$G17=""),"",VLOOKUP($A17,Mitglieder!$E$24:$BG$323,AC$303))</f>
        <v/>
      </c>
      <c r="AD17" s="54" t="str">
        <f ca="1">IF(OR(VLOOKUP($A17,Mitglieder!$E$24:$BG$323,AD$303)="",$G17=""),"",VLOOKUP($A17,Mitglieder!$E$24:$BG$323,AD$303))</f>
        <v/>
      </c>
      <c r="AE17" s="54" t="str">
        <f ca="1">IF(OR(VLOOKUP($A17,Mitglieder!$E$24:$BG$323,AE$303)="",$G17=""),"",VLOOKUP($A17,Mitglieder!$E$24:$BG$323,AE$303))</f>
        <v/>
      </c>
      <c r="AF17" s="54" t="str">
        <f ca="1">IF(OR(VLOOKUP($A17,Mitglieder!$E$24:$BG$323,AF$303)="",$G17=""),"",VLOOKUP($A17,Mitglieder!$E$24:$BG$323,AF$303))</f>
        <v/>
      </c>
      <c r="AG17" s="54" t="str">
        <f ca="1">IF(OR(VLOOKUP($A17,Mitglieder!$E$24:$BG$323,AG$303)="",$G17=""),"",VLOOKUP($A17,Mitglieder!$E$24:$BG$323,AG$303))</f>
        <v/>
      </c>
      <c r="AH17" s="54" t="str">
        <f ca="1">IF(OR(VLOOKUP($A17,Mitglieder!$E$24:$BG$323,AH$303)="",$G17=""),"",VLOOKUP($A17,Mitglieder!$E$24:$BG$323,AH$303))</f>
        <v/>
      </c>
      <c r="AI17" s="54" t="str">
        <f ca="1">IF(OR(VLOOKUP($A17,Mitglieder!$E$24:$BG$323,AI$303)="",$G17=""),"",VLOOKUP($A17,Mitglieder!$E$24:$BG$323,AI$303))</f>
        <v/>
      </c>
      <c r="AJ17" s="54" t="str">
        <f ca="1">IF(OR(VLOOKUP($A17,Mitglieder!$E$24:$BG$323,AJ$303)="",$G17=""),"",VLOOKUP($A17,Mitglieder!$E$24:$BG$323,AJ$303))</f>
        <v/>
      </c>
      <c r="AK17" s="54" t="str">
        <f ca="1">IF(OR(VLOOKUP($A17,Mitglieder!$E$24:$BG$323,AK$303)="",$G17=""),"",VLOOKUP($A17,Mitglieder!$E$24:$BG$323,AK$303))</f>
        <v/>
      </c>
      <c r="AL17" s="54" t="str">
        <f ca="1">IF(OR(VLOOKUP($A17,Mitglieder!$E$24:$BG$323,AL$303)="",$G17=""),"",VLOOKUP($A17,Mitglieder!$E$24:$BG$323,AL$303))</f>
        <v/>
      </c>
      <c r="AM17" s="42" t="str">
        <f ca="1">IF($G17="","",VLOOKUP($A17,Mitglieder!$E$24:$BG$323,AM$303))</f>
        <v/>
      </c>
      <c r="AN17" s="54" t="str">
        <f ca="1">IF(OR(VLOOKUP($A17,Mitglieder!$E$24:$BG$323,AN$303)="",$G17=""),"",VLOOKUP($A17,Mitglieder!$E$24:$BG$323,AN$303))</f>
        <v/>
      </c>
      <c r="AO17" s="43" t="str">
        <f ca="1">IF($G17="","",TEXT(VLOOKUP($A17,Mitglieder!$D$24:$BG$323,AO$303),"TT.MM.JJJJ"))</f>
        <v/>
      </c>
      <c r="AP17" s="42" t="str">
        <f ca="1">IF($G17="","",VLOOKUP($A17,Mitglieder!$E$24:$BG$323,AP$303))</f>
        <v/>
      </c>
      <c r="AQ17" s="45" t="str">
        <f ca="1">IF($G17="","",TEXT(VLOOKUP($A17,Mitglieder!$E$24:$BG$323,AQ$303),"0.00"))</f>
        <v/>
      </c>
      <c r="AR17" s="54" t="str">
        <f ca="1">IF(OR(VLOOKUP($A17,Mitglieder!$E$24:$BG$323,AR$303)="",$G17=""),"",VLOOKUP($A17,Mitglieder!$E$24:$BG$323,AR$303))</f>
        <v/>
      </c>
      <c r="AS17" s="45" t="str">
        <f ca="1">IF($G17="","",TEXT(VLOOKUP($A17,Mitglieder!$E$24:$BG$323,AS$303),"0.00"))</f>
        <v/>
      </c>
      <c r="AT17" s="54" t="str">
        <f ca="1">IF(OR(VLOOKUP($A17,Mitglieder!$E$24:$BG$323,AT$303)="",$G17=""),"",VLOOKUP($A17,Mitglieder!$E$24:$BG$323,AT$303))</f>
        <v/>
      </c>
      <c r="AU17" s="45" t="str">
        <f ca="1">IF($G17="","",TEXT(VLOOKUP($A17,Mitglieder!$E$24:$BG$323,AU$303),"0.00"))</f>
        <v/>
      </c>
      <c r="AV17" s="45" t="str">
        <f ca="1">IF($G17="","",TEXT(VLOOKUP($A17,Mitglieder!$E$24:$BG$323,AV$303),"0.00"))</f>
        <v/>
      </c>
      <c r="AW17" s="42" t="str">
        <f ca="1">IF($G17="","",VLOOKUP($A17,Mitglieder!$E$24:$BG$323,AW$303))</f>
        <v/>
      </c>
      <c r="AX17" s="54" t="str">
        <f ca="1">IF(OR(VLOOKUP($A17,Mitglieder!$E$24:$BG$323,AX$303)="",$G17=""),"",VLOOKUP($A17,Mitglieder!$E$24:$BG$323,AX$303))</f>
        <v/>
      </c>
      <c r="AY17" s="43" t="str">
        <f ca="1">IF($G17="","",TEXT(VLOOKUP($A17,Mitglieder!$E$24:$BG$323,AY$303),"TT.MM.JJJJ"))</f>
        <v/>
      </c>
      <c r="AZ17" s="75" t="str">
        <f t="shared" ca="1" si="0"/>
        <v/>
      </c>
      <c r="BA17" s="43" t="str">
        <f ca="1">IF($G17="","",TEXT(VLOOKUP($A17,Mitglieder!$E$24:$BG$323,BA$303),"TT.MM.JJJJ"))</f>
        <v/>
      </c>
      <c r="BB17" s="43" t="str">
        <f ca="1">IF($G17="","",TEXT(VLOOKUP($A17,Mitglieder!$E$24:$BG$323,BB$303),"TT.MM.JJJJ"))</f>
        <v/>
      </c>
      <c r="BC17" s="43" t="str">
        <f ca="1">IF($G17="","",TEXT(VLOOKUP($A17,Mitglieder!$E$24:$BG$323,BC$303),"TT.MM.JJJJ"))</f>
        <v/>
      </c>
      <c r="BD17" s="43" t="str">
        <f ca="1">IF($G17="","",TEXT(VLOOKUP($A17,Mitglieder!$E$24:$BG$323,BD$303),"TT.MM.JJJJ"))</f>
        <v/>
      </c>
      <c r="BE17" s="75" t="str">
        <f t="shared" ca="1" si="1"/>
        <v/>
      </c>
      <c r="BF17" s="75" t="str">
        <f ca="1">IF($G17="","",VLOOKUP($A17,Mitglieder!$D$24:$BG$323,BF$303))</f>
        <v/>
      </c>
      <c r="BH17" s="75" t="str">
        <f ca="1">IF(G17="","",AY17+'Details Verein'!$D$25)</f>
        <v/>
      </c>
    </row>
    <row r="18" spans="1:60" x14ac:dyDescent="0.35">
      <c r="A18" s="42">
        <v>18</v>
      </c>
      <c r="B18" s="42"/>
      <c r="C18" s="42"/>
      <c r="D18" s="42">
        <f ca="1">VLOOKUP($A18,Mitglieder!$E$24:$BA$323,D$303)</f>
        <v>1.0299999999999967</v>
      </c>
      <c r="E18" s="42" t="str">
        <f ca="1">IF($G18="","",VLOOKUP($A18,Mitglieder!$E$24:$BG$323,E$303))</f>
        <v/>
      </c>
      <c r="F18" s="54" t="str">
        <f ca="1">IF(OR(VLOOKUP($A18,Mitglieder!$E$24:$BG$323,F$303)="",$G18=""),"",VLOOKUP($A18,Mitglieder!$E$24:$BG$323,F$303))</f>
        <v/>
      </c>
      <c r="G18" s="72" t="str">
        <f ca="1">IF(D18/ROUND(D18,0)=1,VLOOKUP($A18,Mitglieder!$E$24:$BA$323,G$303),"")</f>
        <v/>
      </c>
      <c r="H18" s="42" t="str">
        <f ca="1">IF($G18="","",VLOOKUP($A18,Mitglieder!$E$24:$BG$323,H$303))</f>
        <v/>
      </c>
      <c r="I18" s="54" t="str">
        <f ca="1">IF(OR(VLOOKUP($A18,Mitglieder!$E$24:$BG$323,I$303)="",$G18=""),"",VLOOKUP($A18,Mitglieder!$E$24:$BG$323,I$303))</f>
        <v/>
      </c>
      <c r="J18" s="42" t="str">
        <f ca="1">IF($G18="","",VLOOKUP($A18,Mitglieder!$E$24:$BG$323,J$303))</f>
        <v/>
      </c>
      <c r="K18" s="54" t="str">
        <f ca="1">IF(OR(VLOOKUP($A18,Mitglieder!$E$24:$BG$323,K$303)="",$G18=""),"",VLOOKUP($A18,Mitglieder!$E$24:$BG$323,K$303))</f>
        <v/>
      </c>
      <c r="L18" s="42" t="str">
        <f ca="1">IF($G18="","",VLOOKUP($A18,Mitglieder!$E$24:$BG$323,L$303))</f>
        <v/>
      </c>
      <c r="M18" s="42" t="str">
        <f ca="1">IF($G18="","",VLOOKUP($A18,Mitglieder!$E$24:$BG$323,M$303))</f>
        <v/>
      </c>
      <c r="N18" s="42" t="str">
        <f ca="1">IF($G18="","",VLOOKUP($A18,Mitglieder!$E$24:$BG$323,N$303))</f>
        <v/>
      </c>
      <c r="O18" s="42" t="str">
        <f ca="1">IF($G18="","",VLOOKUP($A18,Mitglieder!$E$24:$BG$323,O$303))</f>
        <v/>
      </c>
      <c r="P18" s="42" t="str">
        <f ca="1">IF($G18="","",VLOOKUP($A18,Mitglieder!$E$24:$BG$323,P$303))</f>
        <v/>
      </c>
      <c r="Q18" s="42" t="str">
        <f ca="1">IF($G18="","",VLOOKUP($A18,Mitglieder!$E$24:$BG$323,Q$303))</f>
        <v/>
      </c>
      <c r="R18" s="54" t="str">
        <f ca="1">IF(OR(VLOOKUP($A18,Mitglieder!$E$24:$BG$323,R$303)="",$G18=""),"",VLOOKUP($A18,Mitglieder!$E$24:$BG$323,R$303))</f>
        <v/>
      </c>
      <c r="S18" s="43" t="str">
        <f ca="1">IF($G18="","",TEXT(VLOOKUP($A18,Mitglieder!$E$24:$BG$323,S$303),"TT.MM.JJJJ"))</f>
        <v/>
      </c>
      <c r="T18" s="43" t="str">
        <f ca="1">IF($G18="","",TEXT(VLOOKUP($A18,Mitglieder!$E$24:$BG$323,T$303),"TT.MM.JJJJ"))</f>
        <v/>
      </c>
      <c r="U18" s="43" t="str">
        <f ca="1">IF($G18="","",TEXT(VLOOKUP($A18,Mitglieder!$E$24:$BG$323,U$303),"TT.MM.JJJJ"))</f>
        <v/>
      </c>
      <c r="V18" s="54" t="str">
        <f ca="1">IF(OR(VLOOKUP($A18,Mitglieder!$E$24:$BG$323,V$303)="",$G18=""),"",VLOOKUP($A18,Mitglieder!$E$24:$BG$323,V$303))</f>
        <v/>
      </c>
      <c r="W18" s="54" t="str">
        <f ca="1">IF(OR(VLOOKUP($A18,Mitglieder!$E$24:$BG$323,W$303)="",$G18=""),"",VLOOKUP($A18,Mitglieder!$E$24:$BG$323,W$303))</f>
        <v/>
      </c>
      <c r="X18" s="54" t="str">
        <f ca="1">IF(OR(VLOOKUP($A18,Mitglieder!$E$24:$BG$323,X$303)="",$G18=""),"",VLOOKUP($A18,Mitglieder!$E$24:$BG$323,X$303))</f>
        <v/>
      </c>
      <c r="Y18" s="54" t="str">
        <f ca="1">IF(OR(VLOOKUP($A18,Mitglieder!$E$24:$BG$323,Y$303)="",$G18=""),"",VLOOKUP($A18,Mitglieder!$E$24:$BG$323,Y$303))</f>
        <v/>
      </c>
      <c r="Z18" s="54" t="str">
        <f ca="1">IF(OR(VLOOKUP($A18,Mitglieder!$E$24:$BG$323,Z$303)="",$G18=""),"",VLOOKUP($A18,Mitglieder!$E$24:$BG$323,Z$303))</f>
        <v/>
      </c>
      <c r="AA18" s="54" t="str">
        <f ca="1">IF(OR(VLOOKUP($A18,Mitglieder!$E$24:$BG$323,AA$303)="",$G18=""),"",VLOOKUP($A18,Mitglieder!$E$24:$BG$323,AA$303))</f>
        <v/>
      </c>
      <c r="AB18" s="54" t="str">
        <f ca="1">IF(OR(VLOOKUP($A18,Mitglieder!$E$24:$BG$323,AB$303)="",$G18=""),"",VLOOKUP($A18,Mitglieder!$E$24:$BG$323,AB$303))</f>
        <v/>
      </c>
      <c r="AC18" s="54" t="str">
        <f ca="1">IF(OR(VLOOKUP($A18,Mitglieder!$E$24:$BG$323,AC$303)="",$G18=""),"",VLOOKUP($A18,Mitglieder!$E$24:$BG$323,AC$303))</f>
        <v/>
      </c>
      <c r="AD18" s="54" t="str">
        <f ca="1">IF(OR(VLOOKUP($A18,Mitglieder!$E$24:$BG$323,AD$303)="",$G18=""),"",VLOOKUP($A18,Mitglieder!$E$24:$BG$323,AD$303))</f>
        <v/>
      </c>
      <c r="AE18" s="54" t="str">
        <f ca="1">IF(OR(VLOOKUP($A18,Mitglieder!$E$24:$BG$323,AE$303)="",$G18=""),"",VLOOKUP($A18,Mitglieder!$E$24:$BG$323,AE$303))</f>
        <v/>
      </c>
      <c r="AF18" s="54" t="str">
        <f ca="1">IF(OR(VLOOKUP($A18,Mitglieder!$E$24:$BG$323,AF$303)="",$G18=""),"",VLOOKUP($A18,Mitglieder!$E$24:$BG$323,AF$303))</f>
        <v/>
      </c>
      <c r="AG18" s="54" t="str">
        <f ca="1">IF(OR(VLOOKUP($A18,Mitglieder!$E$24:$BG$323,AG$303)="",$G18=""),"",VLOOKUP($A18,Mitglieder!$E$24:$BG$323,AG$303))</f>
        <v/>
      </c>
      <c r="AH18" s="54" t="str">
        <f ca="1">IF(OR(VLOOKUP($A18,Mitglieder!$E$24:$BG$323,AH$303)="",$G18=""),"",VLOOKUP($A18,Mitglieder!$E$24:$BG$323,AH$303))</f>
        <v/>
      </c>
      <c r="AI18" s="54" t="str">
        <f ca="1">IF(OR(VLOOKUP($A18,Mitglieder!$E$24:$BG$323,AI$303)="",$G18=""),"",VLOOKUP($A18,Mitglieder!$E$24:$BG$323,AI$303))</f>
        <v/>
      </c>
      <c r="AJ18" s="54" t="str">
        <f ca="1">IF(OR(VLOOKUP($A18,Mitglieder!$E$24:$BG$323,AJ$303)="",$G18=""),"",VLOOKUP($A18,Mitglieder!$E$24:$BG$323,AJ$303))</f>
        <v/>
      </c>
      <c r="AK18" s="54" t="str">
        <f ca="1">IF(OR(VLOOKUP($A18,Mitglieder!$E$24:$BG$323,AK$303)="",$G18=""),"",VLOOKUP($A18,Mitglieder!$E$24:$BG$323,AK$303))</f>
        <v/>
      </c>
      <c r="AL18" s="54" t="str">
        <f ca="1">IF(OR(VLOOKUP($A18,Mitglieder!$E$24:$BG$323,AL$303)="",$G18=""),"",VLOOKUP($A18,Mitglieder!$E$24:$BG$323,AL$303))</f>
        <v/>
      </c>
      <c r="AM18" s="42" t="str">
        <f ca="1">IF($G18="","",VLOOKUP($A18,Mitglieder!$E$24:$BG$323,AM$303))</f>
        <v/>
      </c>
      <c r="AN18" s="54" t="str">
        <f ca="1">IF(OR(VLOOKUP($A18,Mitglieder!$E$24:$BG$323,AN$303)="",$G18=""),"",VLOOKUP($A18,Mitglieder!$E$24:$BG$323,AN$303))</f>
        <v/>
      </c>
      <c r="AO18" s="43" t="str">
        <f ca="1">IF($G18="","",TEXT(VLOOKUP($A18,Mitglieder!$D$24:$BG$323,AO$303),"TT.MM.JJJJ"))</f>
        <v/>
      </c>
      <c r="AP18" s="42" t="str">
        <f ca="1">IF($G18="","",VLOOKUP($A18,Mitglieder!$E$24:$BG$323,AP$303))</f>
        <v/>
      </c>
      <c r="AQ18" s="45" t="str">
        <f ca="1">IF($G18="","",TEXT(VLOOKUP($A18,Mitglieder!$E$24:$BG$323,AQ$303),"0.00"))</f>
        <v/>
      </c>
      <c r="AR18" s="54" t="str">
        <f ca="1">IF(OR(VLOOKUP($A18,Mitglieder!$E$24:$BG$323,AR$303)="",$G18=""),"",VLOOKUP($A18,Mitglieder!$E$24:$BG$323,AR$303))</f>
        <v/>
      </c>
      <c r="AS18" s="45" t="str">
        <f ca="1">IF($G18="","",TEXT(VLOOKUP($A18,Mitglieder!$E$24:$BG$323,AS$303),"0.00"))</f>
        <v/>
      </c>
      <c r="AT18" s="54" t="str">
        <f ca="1">IF(OR(VLOOKUP($A18,Mitglieder!$E$24:$BG$323,AT$303)="",$G18=""),"",VLOOKUP($A18,Mitglieder!$E$24:$BG$323,AT$303))</f>
        <v/>
      </c>
      <c r="AU18" s="45" t="str">
        <f ca="1">IF($G18="","",TEXT(VLOOKUP($A18,Mitglieder!$E$24:$BG$323,AU$303),"0.00"))</f>
        <v/>
      </c>
      <c r="AV18" s="45" t="str">
        <f ca="1">IF($G18="","",TEXT(VLOOKUP($A18,Mitglieder!$E$24:$BG$323,AV$303),"0.00"))</f>
        <v/>
      </c>
      <c r="AW18" s="42" t="str">
        <f ca="1">IF($G18="","",VLOOKUP($A18,Mitglieder!$E$24:$BG$323,AW$303))</f>
        <v/>
      </c>
      <c r="AX18" s="54" t="str">
        <f ca="1">IF(OR(VLOOKUP($A18,Mitglieder!$E$24:$BG$323,AX$303)="",$G18=""),"",VLOOKUP($A18,Mitglieder!$E$24:$BG$323,AX$303))</f>
        <v/>
      </c>
      <c r="AY18" s="43" t="str">
        <f ca="1">IF($G18="","",TEXT(VLOOKUP($A18,Mitglieder!$E$24:$BG$323,AY$303),"TT.MM.JJJJ"))</f>
        <v/>
      </c>
      <c r="AZ18" s="75" t="str">
        <f t="shared" ca="1" si="0"/>
        <v/>
      </c>
      <c r="BA18" s="43" t="str">
        <f ca="1">IF($G18="","",TEXT(VLOOKUP($A18,Mitglieder!$E$24:$BG$323,BA$303),"TT.MM.JJJJ"))</f>
        <v/>
      </c>
      <c r="BB18" s="43" t="str">
        <f ca="1">IF($G18="","",TEXT(VLOOKUP($A18,Mitglieder!$E$24:$BG$323,BB$303),"TT.MM.JJJJ"))</f>
        <v/>
      </c>
      <c r="BC18" s="43" t="str">
        <f ca="1">IF($G18="","",TEXT(VLOOKUP($A18,Mitglieder!$E$24:$BG$323,BC$303),"TT.MM.JJJJ"))</f>
        <v/>
      </c>
      <c r="BD18" s="43" t="str">
        <f ca="1">IF($G18="","",TEXT(VLOOKUP($A18,Mitglieder!$E$24:$BG$323,BD$303),"TT.MM.JJJJ"))</f>
        <v/>
      </c>
      <c r="BE18" s="75" t="str">
        <f t="shared" ca="1" si="1"/>
        <v/>
      </c>
      <c r="BF18" s="75" t="str">
        <f ca="1">IF($G18="","",VLOOKUP($A18,Mitglieder!$D$24:$BG$323,BF$303))</f>
        <v/>
      </c>
      <c r="BH18" s="75" t="str">
        <f ca="1">IF(G18="","",AY18+'Details Verein'!$D$25)</f>
        <v/>
      </c>
    </row>
    <row r="19" spans="1:60" x14ac:dyDescent="0.35">
      <c r="A19" s="42">
        <v>19</v>
      </c>
      <c r="B19" s="42"/>
      <c r="C19" s="42"/>
      <c r="D19" s="42">
        <f ca="1">VLOOKUP($A19,Mitglieder!$E$24:$BA$323,D$303)</f>
        <v>1.0299999999999967</v>
      </c>
      <c r="E19" s="42" t="str">
        <f ca="1">IF($G19="","",VLOOKUP($A19,Mitglieder!$E$24:$BG$323,E$303))</f>
        <v/>
      </c>
      <c r="F19" s="54" t="str">
        <f ca="1">IF(OR(VLOOKUP($A19,Mitglieder!$E$24:$BG$323,F$303)="",$G19=""),"",VLOOKUP($A19,Mitglieder!$E$24:$BG$323,F$303))</f>
        <v/>
      </c>
      <c r="G19" s="72" t="str">
        <f ca="1">IF(D19/ROUND(D19,0)=1,VLOOKUP($A19,Mitglieder!$E$24:$BA$323,G$303),"")</f>
        <v/>
      </c>
      <c r="H19" s="42" t="str">
        <f ca="1">IF($G19="","",VLOOKUP($A19,Mitglieder!$E$24:$BG$323,H$303))</f>
        <v/>
      </c>
      <c r="I19" s="54" t="str">
        <f ca="1">IF(OR(VLOOKUP($A19,Mitglieder!$E$24:$BG$323,I$303)="",$G19=""),"",VLOOKUP($A19,Mitglieder!$E$24:$BG$323,I$303))</f>
        <v/>
      </c>
      <c r="J19" s="42" t="str">
        <f ca="1">IF($G19="","",VLOOKUP($A19,Mitglieder!$E$24:$BG$323,J$303))</f>
        <v/>
      </c>
      <c r="K19" s="54" t="str">
        <f ca="1">IF(OR(VLOOKUP($A19,Mitglieder!$E$24:$BG$323,K$303)="",$G19=""),"",VLOOKUP($A19,Mitglieder!$E$24:$BG$323,K$303))</f>
        <v/>
      </c>
      <c r="L19" s="42" t="str">
        <f ca="1">IF($G19="","",VLOOKUP($A19,Mitglieder!$E$24:$BG$323,L$303))</f>
        <v/>
      </c>
      <c r="M19" s="42" t="str">
        <f ca="1">IF($G19="","",VLOOKUP($A19,Mitglieder!$E$24:$BG$323,M$303))</f>
        <v/>
      </c>
      <c r="N19" s="42" t="str">
        <f ca="1">IF($G19="","",VLOOKUP($A19,Mitglieder!$E$24:$BG$323,N$303))</f>
        <v/>
      </c>
      <c r="O19" s="42" t="str">
        <f ca="1">IF($G19="","",VLOOKUP($A19,Mitglieder!$E$24:$BG$323,O$303))</f>
        <v/>
      </c>
      <c r="P19" s="42" t="str">
        <f ca="1">IF($G19="","",VLOOKUP($A19,Mitglieder!$E$24:$BG$323,P$303))</f>
        <v/>
      </c>
      <c r="Q19" s="42" t="str">
        <f ca="1">IF($G19="","",VLOOKUP($A19,Mitglieder!$E$24:$BG$323,Q$303))</f>
        <v/>
      </c>
      <c r="R19" s="54" t="str">
        <f ca="1">IF(OR(VLOOKUP($A19,Mitglieder!$E$24:$BG$323,R$303)="",$G19=""),"",VLOOKUP($A19,Mitglieder!$E$24:$BG$323,R$303))</f>
        <v/>
      </c>
      <c r="S19" s="43" t="str">
        <f ca="1">IF($G19="","",TEXT(VLOOKUP($A19,Mitglieder!$E$24:$BG$323,S$303),"TT.MM.JJJJ"))</f>
        <v/>
      </c>
      <c r="T19" s="43" t="str">
        <f ca="1">IF($G19="","",TEXT(VLOOKUP($A19,Mitglieder!$E$24:$BG$323,T$303),"TT.MM.JJJJ"))</f>
        <v/>
      </c>
      <c r="U19" s="43" t="str">
        <f ca="1">IF($G19="","",TEXT(VLOOKUP($A19,Mitglieder!$E$24:$BG$323,U$303),"TT.MM.JJJJ"))</f>
        <v/>
      </c>
      <c r="V19" s="54" t="str">
        <f ca="1">IF(OR(VLOOKUP($A19,Mitglieder!$E$24:$BG$323,V$303)="",$G19=""),"",VLOOKUP($A19,Mitglieder!$E$24:$BG$323,V$303))</f>
        <v/>
      </c>
      <c r="W19" s="54" t="str">
        <f ca="1">IF(OR(VLOOKUP($A19,Mitglieder!$E$24:$BG$323,W$303)="",$G19=""),"",VLOOKUP($A19,Mitglieder!$E$24:$BG$323,W$303))</f>
        <v/>
      </c>
      <c r="X19" s="54" t="str">
        <f ca="1">IF(OR(VLOOKUP($A19,Mitglieder!$E$24:$BG$323,X$303)="",$G19=""),"",VLOOKUP($A19,Mitglieder!$E$24:$BG$323,X$303))</f>
        <v/>
      </c>
      <c r="Y19" s="54" t="str">
        <f ca="1">IF(OR(VLOOKUP($A19,Mitglieder!$E$24:$BG$323,Y$303)="",$G19=""),"",VLOOKUP($A19,Mitglieder!$E$24:$BG$323,Y$303))</f>
        <v/>
      </c>
      <c r="Z19" s="54" t="str">
        <f ca="1">IF(OR(VLOOKUP($A19,Mitglieder!$E$24:$BG$323,Z$303)="",$G19=""),"",VLOOKUP($A19,Mitglieder!$E$24:$BG$323,Z$303))</f>
        <v/>
      </c>
      <c r="AA19" s="54" t="str">
        <f ca="1">IF(OR(VLOOKUP($A19,Mitglieder!$E$24:$BG$323,AA$303)="",$G19=""),"",VLOOKUP($A19,Mitglieder!$E$24:$BG$323,AA$303))</f>
        <v/>
      </c>
      <c r="AB19" s="54" t="str">
        <f ca="1">IF(OR(VLOOKUP($A19,Mitglieder!$E$24:$BG$323,AB$303)="",$G19=""),"",VLOOKUP($A19,Mitglieder!$E$24:$BG$323,AB$303))</f>
        <v/>
      </c>
      <c r="AC19" s="54" t="str">
        <f ca="1">IF(OR(VLOOKUP($A19,Mitglieder!$E$24:$BG$323,AC$303)="",$G19=""),"",VLOOKUP($A19,Mitglieder!$E$24:$BG$323,AC$303))</f>
        <v/>
      </c>
      <c r="AD19" s="54" t="str">
        <f ca="1">IF(OR(VLOOKUP($A19,Mitglieder!$E$24:$BG$323,AD$303)="",$G19=""),"",VLOOKUP($A19,Mitglieder!$E$24:$BG$323,AD$303))</f>
        <v/>
      </c>
      <c r="AE19" s="54" t="str">
        <f ca="1">IF(OR(VLOOKUP($A19,Mitglieder!$E$24:$BG$323,AE$303)="",$G19=""),"",VLOOKUP($A19,Mitglieder!$E$24:$BG$323,AE$303))</f>
        <v/>
      </c>
      <c r="AF19" s="54" t="str">
        <f ca="1">IF(OR(VLOOKUP($A19,Mitglieder!$E$24:$BG$323,AF$303)="",$G19=""),"",VLOOKUP($A19,Mitglieder!$E$24:$BG$323,AF$303))</f>
        <v/>
      </c>
      <c r="AG19" s="54" t="str">
        <f ca="1">IF(OR(VLOOKUP($A19,Mitglieder!$E$24:$BG$323,AG$303)="",$G19=""),"",VLOOKUP($A19,Mitglieder!$E$24:$BG$323,AG$303))</f>
        <v/>
      </c>
      <c r="AH19" s="54" t="str">
        <f ca="1">IF(OR(VLOOKUP($A19,Mitglieder!$E$24:$BG$323,AH$303)="",$G19=""),"",VLOOKUP($A19,Mitglieder!$E$24:$BG$323,AH$303))</f>
        <v/>
      </c>
      <c r="AI19" s="54" t="str">
        <f ca="1">IF(OR(VLOOKUP($A19,Mitglieder!$E$24:$BG$323,AI$303)="",$G19=""),"",VLOOKUP($A19,Mitglieder!$E$24:$BG$323,AI$303))</f>
        <v/>
      </c>
      <c r="AJ19" s="54" t="str">
        <f ca="1">IF(OR(VLOOKUP($A19,Mitglieder!$E$24:$BG$323,AJ$303)="",$G19=""),"",VLOOKUP($A19,Mitglieder!$E$24:$BG$323,AJ$303))</f>
        <v/>
      </c>
      <c r="AK19" s="54" t="str">
        <f ca="1">IF(OR(VLOOKUP($A19,Mitglieder!$E$24:$BG$323,AK$303)="",$G19=""),"",VLOOKUP($A19,Mitglieder!$E$24:$BG$323,AK$303))</f>
        <v/>
      </c>
      <c r="AL19" s="54" t="str">
        <f ca="1">IF(OR(VLOOKUP($A19,Mitglieder!$E$24:$BG$323,AL$303)="",$G19=""),"",VLOOKUP($A19,Mitglieder!$E$24:$BG$323,AL$303))</f>
        <v/>
      </c>
      <c r="AM19" s="42" t="str">
        <f ca="1">IF($G19="","",VLOOKUP($A19,Mitglieder!$E$24:$BG$323,AM$303))</f>
        <v/>
      </c>
      <c r="AN19" s="54" t="str">
        <f ca="1">IF(OR(VLOOKUP($A19,Mitglieder!$E$24:$BG$323,AN$303)="",$G19=""),"",VLOOKUP($A19,Mitglieder!$E$24:$BG$323,AN$303))</f>
        <v/>
      </c>
      <c r="AO19" s="43" t="str">
        <f ca="1">IF($G19="","",TEXT(VLOOKUP($A19,Mitglieder!$D$24:$BG$323,AO$303),"TT.MM.JJJJ"))</f>
        <v/>
      </c>
      <c r="AP19" s="42" t="str">
        <f ca="1">IF($G19="","",VLOOKUP($A19,Mitglieder!$E$24:$BG$323,AP$303))</f>
        <v/>
      </c>
      <c r="AQ19" s="45" t="str">
        <f ca="1">IF($G19="","",TEXT(VLOOKUP($A19,Mitglieder!$E$24:$BG$323,AQ$303),"0.00"))</f>
        <v/>
      </c>
      <c r="AR19" s="54" t="str">
        <f ca="1">IF(OR(VLOOKUP($A19,Mitglieder!$E$24:$BG$323,AR$303)="",$G19=""),"",VLOOKUP($A19,Mitglieder!$E$24:$BG$323,AR$303))</f>
        <v/>
      </c>
      <c r="AS19" s="45" t="str">
        <f ca="1">IF($G19="","",TEXT(VLOOKUP($A19,Mitglieder!$E$24:$BG$323,AS$303),"0.00"))</f>
        <v/>
      </c>
      <c r="AT19" s="54" t="str">
        <f ca="1">IF(OR(VLOOKUP($A19,Mitglieder!$E$24:$BG$323,AT$303)="",$G19=""),"",VLOOKUP($A19,Mitglieder!$E$24:$BG$323,AT$303))</f>
        <v/>
      </c>
      <c r="AU19" s="45" t="str">
        <f ca="1">IF($G19="","",TEXT(VLOOKUP($A19,Mitglieder!$E$24:$BG$323,AU$303),"0.00"))</f>
        <v/>
      </c>
      <c r="AV19" s="45" t="str">
        <f ca="1">IF($G19="","",TEXT(VLOOKUP($A19,Mitglieder!$E$24:$BG$323,AV$303),"0.00"))</f>
        <v/>
      </c>
      <c r="AW19" s="42" t="str">
        <f ca="1">IF($G19="","",VLOOKUP($A19,Mitglieder!$E$24:$BG$323,AW$303))</f>
        <v/>
      </c>
      <c r="AX19" s="54" t="str">
        <f ca="1">IF(OR(VLOOKUP($A19,Mitglieder!$E$24:$BG$323,AX$303)="",$G19=""),"",VLOOKUP($A19,Mitglieder!$E$24:$BG$323,AX$303))</f>
        <v/>
      </c>
      <c r="AY19" s="43" t="str">
        <f ca="1">IF($G19="","",TEXT(VLOOKUP($A19,Mitglieder!$E$24:$BG$323,AY$303),"TT.MM.JJJJ"))</f>
        <v/>
      </c>
      <c r="AZ19" s="75" t="str">
        <f t="shared" ca="1" si="0"/>
        <v/>
      </c>
      <c r="BA19" s="43" t="str">
        <f ca="1">IF($G19="","",TEXT(VLOOKUP($A19,Mitglieder!$E$24:$BG$323,BA$303),"TT.MM.JJJJ"))</f>
        <v/>
      </c>
      <c r="BB19" s="43" t="str">
        <f ca="1">IF($G19="","",TEXT(VLOOKUP($A19,Mitglieder!$E$24:$BG$323,BB$303),"TT.MM.JJJJ"))</f>
        <v/>
      </c>
      <c r="BC19" s="43" t="str">
        <f ca="1">IF($G19="","",TEXT(VLOOKUP($A19,Mitglieder!$E$24:$BG$323,BC$303),"TT.MM.JJJJ"))</f>
        <v/>
      </c>
      <c r="BD19" s="43" t="str">
        <f ca="1">IF($G19="","",TEXT(VLOOKUP($A19,Mitglieder!$E$24:$BG$323,BD$303),"TT.MM.JJJJ"))</f>
        <v/>
      </c>
      <c r="BE19" s="75" t="str">
        <f t="shared" ca="1" si="1"/>
        <v/>
      </c>
      <c r="BF19" s="75" t="str">
        <f ca="1">IF($G19="","",VLOOKUP($A19,Mitglieder!$D$24:$BG$323,BF$303))</f>
        <v/>
      </c>
      <c r="BH19" s="75" t="str">
        <f ca="1">IF(G19="","",AY19+'Details Verein'!$D$25)</f>
        <v/>
      </c>
    </row>
    <row r="20" spans="1:60" x14ac:dyDescent="0.35">
      <c r="A20" s="42">
        <v>20</v>
      </c>
      <c r="B20" s="42"/>
      <c r="C20" s="42"/>
      <c r="D20" s="42">
        <f ca="1">VLOOKUP($A20,Mitglieder!$E$24:$BA$323,D$303)</f>
        <v>1.0299999999999967</v>
      </c>
      <c r="E20" s="42" t="str">
        <f ca="1">IF($G20="","",VLOOKUP($A20,Mitglieder!$E$24:$BG$323,E$303))</f>
        <v/>
      </c>
      <c r="F20" s="54" t="str">
        <f ca="1">IF(OR(VLOOKUP($A20,Mitglieder!$E$24:$BG$323,F$303)="",$G20=""),"",VLOOKUP($A20,Mitglieder!$E$24:$BG$323,F$303))</f>
        <v/>
      </c>
      <c r="G20" s="72" t="str">
        <f ca="1">IF(D20/ROUND(D20,0)=1,VLOOKUP($A20,Mitglieder!$E$24:$BA$323,G$303),"")</f>
        <v/>
      </c>
      <c r="H20" s="42" t="str">
        <f ca="1">IF($G20="","",VLOOKUP($A20,Mitglieder!$E$24:$BG$323,H$303))</f>
        <v/>
      </c>
      <c r="I20" s="54" t="str">
        <f ca="1">IF(OR(VLOOKUP($A20,Mitglieder!$E$24:$BG$323,I$303)="",$G20=""),"",VLOOKUP($A20,Mitglieder!$E$24:$BG$323,I$303))</f>
        <v/>
      </c>
      <c r="J20" s="42" t="str">
        <f ca="1">IF($G20="","",VLOOKUP($A20,Mitglieder!$E$24:$BG$323,J$303))</f>
        <v/>
      </c>
      <c r="K20" s="54" t="str">
        <f ca="1">IF(OR(VLOOKUP($A20,Mitglieder!$E$24:$BG$323,K$303)="",$G20=""),"",VLOOKUP($A20,Mitglieder!$E$24:$BG$323,K$303))</f>
        <v/>
      </c>
      <c r="L20" s="42" t="str">
        <f ca="1">IF($G20="","",VLOOKUP($A20,Mitglieder!$E$24:$BG$323,L$303))</f>
        <v/>
      </c>
      <c r="M20" s="42" t="str">
        <f ca="1">IF($G20="","",VLOOKUP($A20,Mitglieder!$E$24:$BG$323,M$303))</f>
        <v/>
      </c>
      <c r="N20" s="42" t="str">
        <f ca="1">IF($G20="","",VLOOKUP($A20,Mitglieder!$E$24:$BG$323,N$303))</f>
        <v/>
      </c>
      <c r="O20" s="42" t="str">
        <f ca="1">IF($G20="","",VLOOKUP($A20,Mitglieder!$E$24:$BG$323,O$303))</f>
        <v/>
      </c>
      <c r="P20" s="42" t="str">
        <f ca="1">IF($G20="","",VLOOKUP($A20,Mitglieder!$E$24:$BG$323,P$303))</f>
        <v/>
      </c>
      <c r="Q20" s="42" t="str">
        <f ca="1">IF($G20="","",VLOOKUP($A20,Mitglieder!$E$24:$BG$323,Q$303))</f>
        <v/>
      </c>
      <c r="R20" s="54" t="str">
        <f ca="1">IF(OR(VLOOKUP($A20,Mitglieder!$E$24:$BG$323,R$303)="",$G20=""),"",VLOOKUP($A20,Mitglieder!$E$24:$BG$323,R$303))</f>
        <v/>
      </c>
      <c r="S20" s="43" t="str">
        <f ca="1">IF($G20="","",TEXT(VLOOKUP($A20,Mitglieder!$E$24:$BG$323,S$303),"TT.MM.JJJJ"))</f>
        <v/>
      </c>
      <c r="T20" s="43" t="str">
        <f ca="1">IF($G20="","",TEXT(VLOOKUP($A20,Mitglieder!$E$24:$BG$323,T$303),"TT.MM.JJJJ"))</f>
        <v/>
      </c>
      <c r="U20" s="43" t="str">
        <f ca="1">IF($G20="","",TEXT(VLOOKUP($A20,Mitglieder!$E$24:$BG$323,U$303),"TT.MM.JJJJ"))</f>
        <v/>
      </c>
      <c r="V20" s="54" t="str">
        <f ca="1">IF(OR(VLOOKUP($A20,Mitglieder!$E$24:$BG$323,V$303)="",$G20=""),"",VLOOKUP($A20,Mitglieder!$E$24:$BG$323,V$303))</f>
        <v/>
      </c>
      <c r="W20" s="54" t="str">
        <f ca="1">IF(OR(VLOOKUP($A20,Mitglieder!$E$24:$BG$323,W$303)="",$G20=""),"",VLOOKUP($A20,Mitglieder!$E$24:$BG$323,W$303))</f>
        <v/>
      </c>
      <c r="X20" s="54" t="str">
        <f ca="1">IF(OR(VLOOKUP($A20,Mitglieder!$E$24:$BG$323,X$303)="",$G20=""),"",VLOOKUP($A20,Mitglieder!$E$24:$BG$323,X$303))</f>
        <v/>
      </c>
      <c r="Y20" s="54" t="str">
        <f ca="1">IF(OR(VLOOKUP($A20,Mitglieder!$E$24:$BG$323,Y$303)="",$G20=""),"",VLOOKUP($A20,Mitglieder!$E$24:$BG$323,Y$303))</f>
        <v/>
      </c>
      <c r="Z20" s="54" t="str">
        <f ca="1">IF(OR(VLOOKUP($A20,Mitglieder!$E$24:$BG$323,Z$303)="",$G20=""),"",VLOOKUP($A20,Mitglieder!$E$24:$BG$323,Z$303))</f>
        <v/>
      </c>
      <c r="AA20" s="54" t="str">
        <f ca="1">IF(OR(VLOOKUP($A20,Mitglieder!$E$24:$BG$323,AA$303)="",$G20=""),"",VLOOKUP($A20,Mitglieder!$E$24:$BG$323,AA$303))</f>
        <v/>
      </c>
      <c r="AB20" s="54" t="str">
        <f ca="1">IF(OR(VLOOKUP($A20,Mitglieder!$E$24:$BG$323,AB$303)="",$G20=""),"",VLOOKUP($A20,Mitglieder!$E$24:$BG$323,AB$303))</f>
        <v/>
      </c>
      <c r="AC20" s="54" t="str">
        <f ca="1">IF(OR(VLOOKUP($A20,Mitglieder!$E$24:$BG$323,AC$303)="",$G20=""),"",VLOOKUP($A20,Mitglieder!$E$24:$BG$323,AC$303))</f>
        <v/>
      </c>
      <c r="AD20" s="54" t="str">
        <f ca="1">IF(OR(VLOOKUP($A20,Mitglieder!$E$24:$BG$323,AD$303)="",$G20=""),"",VLOOKUP($A20,Mitglieder!$E$24:$BG$323,AD$303))</f>
        <v/>
      </c>
      <c r="AE20" s="54" t="str">
        <f ca="1">IF(OR(VLOOKUP($A20,Mitglieder!$E$24:$BG$323,AE$303)="",$G20=""),"",VLOOKUP($A20,Mitglieder!$E$24:$BG$323,AE$303))</f>
        <v/>
      </c>
      <c r="AF20" s="54" t="str">
        <f ca="1">IF(OR(VLOOKUP($A20,Mitglieder!$E$24:$BG$323,AF$303)="",$G20=""),"",VLOOKUP($A20,Mitglieder!$E$24:$BG$323,AF$303))</f>
        <v/>
      </c>
      <c r="AG20" s="54" t="str">
        <f ca="1">IF(OR(VLOOKUP($A20,Mitglieder!$E$24:$BG$323,AG$303)="",$G20=""),"",VLOOKUP($A20,Mitglieder!$E$24:$BG$323,AG$303))</f>
        <v/>
      </c>
      <c r="AH20" s="54" t="str">
        <f ca="1">IF(OR(VLOOKUP($A20,Mitglieder!$E$24:$BG$323,AH$303)="",$G20=""),"",VLOOKUP($A20,Mitglieder!$E$24:$BG$323,AH$303))</f>
        <v/>
      </c>
      <c r="AI20" s="54" t="str">
        <f ca="1">IF(OR(VLOOKUP($A20,Mitglieder!$E$24:$BG$323,AI$303)="",$G20=""),"",VLOOKUP($A20,Mitglieder!$E$24:$BG$323,AI$303))</f>
        <v/>
      </c>
      <c r="AJ20" s="54" t="str">
        <f ca="1">IF(OR(VLOOKUP($A20,Mitglieder!$E$24:$BG$323,AJ$303)="",$G20=""),"",VLOOKUP($A20,Mitglieder!$E$24:$BG$323,AJ$303))</f>
        <v/>
      </c>
      <c r="AK20" s="54" t="str">
        <f ca="1">IF(OR(VLOOKUP($A20,Mitglieder!$E$24:$BG$323,AK$303)="",$G20=""),"",VLOOKUP($A20,Mitglieder!$E$24:$BG$323,AK$303))</f>
        <v/>
      </c>
      <c r="AL20" s="54" t="str">
        <f ca="1">IF(OR(VLOOKUP($A20,Mitglieder!$E$24:$BG$323,AL$303)="",$G20=""),"",VLOOKUP($A20,Mitglieder!$E$24:$BG$323,AL$303))</f>
        <v/>
      </c>
      <c r="AM20" s="42" t="str">
        <f ca="1">IF($G20="","",VLOOKUP($A20,Mitglieder!$E$24:$BG$323,AM$303))</f>
        <v/>
      </c>
      <c r="AN20" s="54" t="str">
        <f ca="1">IF(OR(VLOOKUP($A20,Mitglieder!$E$24:$BG$323,AN$303)="",$G20=""),"",VLOOKUP($A20,Mitglieder!$E$24:$BG$323,AN$303))</f>
        <v/>
      </c>
      <c r="AO20" s="43" t="str">
        <f ca="1">IF($G20="","",TEXT(VLOOKUP($A20,Mitglieder!$D$24:$BG$323,AO$303),"TT.MM.JJJJ"))</f>
        <v/>
      </c>
      <c r="AP20" s="42" t="str">
        <f ca="1">IF($G20="","",VLOOKUP($A20,Mitglieder!$E$24:$BG$323,AP$303))</f>
        <v/>
      </c>
      <c r="AQ20" s="45" t="str">
        <f ca="1">IF($G20="","",TEXT(VLOOKUP($A20,Mitglieder!$E$24:$BG$323,AQ$303),"0.00"))</f>
        <v/>
      </c>
      <c r="AR20" s="54" t="str">
        <f ca="1">IF(OR(VLOOKUP($A20,Mitglieder!$E$24:$BG$323,AR$303)="",$G20=""),"",VLOOKUP($A20,Mitglieder!$E$24:$BG$323,AR$303))</f>
        <v/>
      </c>
      <c r="AS20" s="45" t="str">
        <f ca="1">IF($G20="","",TEXT(VLOOKUP($A20,Mitglieder!$E$24:$BG$323,AS$303),"0.00"))</f>
        <v/>
      </c>
      <c r="AT20" s="54" t="str">
        <f ca="1">IF(OR(VLOOKUP($A20,Mitglieder!$E$24:$BG$323,AT$303)="",$G20=""),"",VLOOKUP($A20,Mitglieder!$E$24:$BG$323,AT$303))</f>
        <v/>
      </c>
      <c r="AU20" s="45" t="str">
        <f ca="1">IF($G20="","",TEXT(VLOOKUP($A20,Mitglieder!$E$24:$BG$323,AU$303),"0.00"))</f>
        <v/>
      </c>
      <c r="AV20" s="45" t="str">
        <f ca="1">IF($G20="","",TEXT(VLOOKUP($A20,Mitglieder!$E$24:$BG$323,AV$303),"0.00"))</f>
        <v/>
      </c>
      <c r="AW20" s="42" t="str">
        <f ca="1">IF($G20="","",VLOOKUP($A20,Mitglieder!$E$24:$BG$323,AW$303))</f>
        <v/>
      </c>
      <c r="AX20" s="54" t="str">
        <f ca="1">IF(OR(VLOOKUP($A20,Mitglieder!$E$24:$BG$323,AX$303)="",$G20=""),"",VLOOKUP($A20,Mitglieder!$E$24:$BG$323,AX$303))</f>
        <v/>
      </c>
      <c r="AY20" s="43" t="str">
        <f ca="1">IF($G20="","",TEXT(VLOOKUP($A20,Mitglieder!$E$24:$BG$323,AY$303),"TT.MM.JJJJ"))</f>
        <v/>
      </c>
      <c r="AZ20" s="75" t="str">
        <f t="shared" ca="1" si="0"/>
        <v/>
      </c>
      <c r="BA20" s="43" t="str">
        <f ca="1">IF($G20="","",TEXT(VLOOKUP($A20,Mitglieder!$E$24:$BG$323,BA$303),"TT.MM.JJJJ"))</f>
        <v/>
      </c>
      <c r="BB20" s="43" t="str">
        <f ca="1">IF($G20="","",TEXT(VLOOKUP($A20,Mitglieder!$E$24:$BG$323,BB$303),"TT.MM.JJJJ"))</f>
        <v/>
      </c>
      <c r="BC20" s="43" t="str">
        <f ca="1">IF($G20="","",TEXT(VLOOKUP($A20,Mitglieder!$E$24:$BG$323,BC$303),"TT.MM.JJJJ"))</f>
        <v/>
      </c>
      <c r="BD20" s="43" t="str">
        <f ca="1">IF($G20="","",TEXT(VLOOKUP($A20,Mitglieder!$E$24:$BG$323,BD$303),"TT.MM.JJJJ"))</f>
        <v/>
      </c>
      <c r="BE20" s="75" t="str">
        <f t="shared" ca="1" si="1"/>
        <v/>
      </c>
      <c r="BF20" s="75" t="str">
        <f ca="1">IF($G20="","",VLOOKUP($A20,Mitglieder!$D$24:$BG$323,BF$303))</f>
        <v/>
      </c>
      <c r="BH20" s="75" t="str">
        <f ca="1">IF(G20="","",AY20+'Details Verein'!$D$25)</f>
        <v/>
      </c>
    </row>
    <row r="21" spans="1:60" x14ac:dyDescent="0.35">
      <c r="A21" s="42">
        <v>21</v>
      </c>
      <c r="B21" s="42"/>
      <c r="C21" s="42"/>
      <c r="D21" s="42">
        <f ca="1">VLOOKUP($A21,Mitglieder!$E$24:$BA$323,D$303)</f>
        <v>1.0299999999999967</v>
      </c>
      <c r="E21" s="42" t="str">
        <f ca="1">IF($G21="","",VLOOKUP($A21,Mitglieder!$E$24:$BG$323,E$303))</f>
        <v/>
      </c>
      <c r="F21" s="54" t="str">
        <f ca="1">IF(OR(VLOOKUP($A21,Mitglieder!$E$24:$BG$323,F$303)="",$G21=""),"",VLOOKUP($A21,Mitglieder!$E$24:$BG$323,F$303))</f>
        <v/>
      </c>
      <c r="G21" s="72" t="str">
        <f ca="1">IF(D21/ROUND(D21,0)=1,VLOOKUP($A21,Mitglieder!$E$24:$BA$323,G$303),"")</f>
        <v/>
      </c>
      <c r="H21" s="42" t="str">
        <f ca="1">IF($G21="","",VLOOKUP($A21,Mitglieder!$E$24:$BG$323,H$303))</f>
        <v/>
      </c>
      <c r="I21" s="54" t="str">
        <f ca="1">IF(OR(VLOOKUP($A21,Mitglieder!$E$24:$BG$323,I$303)="",$G21=""),"",VLOOKUP($A21,Mitglieder!$E$24:$BG$323,I$303))</f>
        <v/>
      </c>
      <c r="J21" s="42" t="str">
        <f ca="1">IF($G21="","",VLOOKUP($A21,Mitglieder!$E$24:$BG$323,J$303))</f>
        <v/>
      </c>
      <c r="K21" s="54" t="str">
        <f ca="1">IF(OR(VLOOKUP($A21,Mitglieder!$E$24:$BG$323,K$303)="",$G21=""),"",VLOOKUP($A21,Mitglieder!$E$24:$BG$323,K$303))</f>
        <v/>
      </c>
      <c r="L21" s="42" t="str">
        <f ca="1">IF($G21="","",VLOOKUP($A21,Mitglieder!$E$24:$BG$323,L$303))</f>
        <v/>
      </c>
      <c r="M21" s="42" t="str">
        <f ca="1">IF($G21="","",VLOOKUP($A21,Mitglieder!$E$24:$BG$323,M$303))</f>
        <v/>
      </c>
      <c r="N21" s="42" t="str">
        <f ca="1">IF($G21="","",VLOOKUP($A21,Mitglieder!$E$24:$BG$323,N$303))</f>
        <v/>
      </c>
      <c r="O21" s="42" t="str">
        <f ca="1">IF($G21="","",VLOOKUP($A21,Mitglieder!$E$24:$BG$323,O$303))</f>
        <v/>
      </c>
      <c r="P21" s="42" t="str">
        <f ca="1">IF($G21="","",VLOOKUP($A21,Mitglieder!$E$24:$BG$323,P$303))</f>
        <v/>
      </c>
      <c r="Q21" s="42" t="str">
        <f ca="1">IF($G21="","",VLOOKUP($A21,Mitglieder!$E$24:$BG$323,Q$303))</f>
        <v/>
      </c>
      <c r="R21" s="54" t="str">
        <f ca="1">IF(OR(VLOOKUP($A21,Mitglieder!$E$24:$BG$323,R$303)="",$G21=""),"",VLOOKUP($A21,Mitglieder!$E$24:$BG$323,R$303))</f>
        <v/>
      </c>
      <c r="S21" s="43" t="str">
        <f ca="1">IF($G21="","",TEXT(VLOOKUP($A21,Mitglieder!$E$24:$BG$323,S$303),"TT.MM.JJJJ"))</f>
        <v/>
      </c>
      <c r="T21" s="43" t="str">
        <f ca="1">IF($G21="","",TEXT(VLOOKUP($A21,Mitglieder!$E$24:$BG$323,T$303),"TT.MM.JJJJ"))</f>
        <v/>
      </c>
      <c r="U21" s="43" t="str">
        <f ca="1">IF($G21="","",TEXT(VLOOKUP($A21,Mitglieder!$E$24:$BG$323,U$303),"TT.MM.JJJJ"))</f>
        <v/>
      </c>
      <c r="V21" s="54" t="str">
        <f ca="1">IF(OR(VLOOKUP($A21,Mitglieder!$E$24:$BG$323,V$303)="",$G21=""),"",VLOOKUP($A21,Mitglieder!$E$24:$BG$323,V$303))</f>
        <v/>
      </c>
      <c r="W21" s="54" t="str">
        <f ca="1">IF(OR(VLOOKUP($A21,Mitglieder!$E$24:$BG$323,W$303)="",$G21=""),"",VLOOKUP($A21,Mitglieder!$E$24:$BG$323,W$303))</f>
        <v/>
      </c>
      <c r="X21" s="54" t="str">
        <f ca="1">IF(OR(VLOOKUP($A21,Mitglieder!$E$24:$BG$323,X$303)="",$G21=""),"",VLOOKUP($A21,Mitglieder!$E$24:$BG$323,X$303))</f>
        <v/>
      </c>
      <c r="Y21" s="54" t="str">
        <f ca="1">IF(OR(VLOOKUP($A21,Mitglieder!$E$24:$BG$323,Y$303)="",$G21=""),"",VLOOKUP($A21,Mitglieder!$E$24:$BG$323,Y$303))</f>
        <v/>
      </c>
      <c r="Z21" s="54" t="str">
        <f ca="1">IF(OR(VLOOKUP($A21,Mitglieder!$E$24:$BG$323,Z$303)="",$G21=""),"",VLOOKUP($A21,Mitglieder!$E$24:$BG$323,Z$303))</f>
        <v/>
      </c>
      <c r="AA21" s="54" t="str">
        <f ca="1">IF(OR(VLOOKUP($A21,Mitglieder!$E$24:$BG$323,AA$303)="",$G21=""),"",VLOOKUP($A21,Mitglieder!$E$24:$BG$323,AA$303))</f>
        <v/>
      </c>
      <c r="AB21" s="54" t="str">
        <f ca="1">IF(OR(VLOOKUP($A21,Mitglieder!$E$24:$BG$323,AB$303)="",$G21=""),"",VLOOKUP($A21,Mitglieder!$E$24:$BG$323,AB$303))</f>
        <v/>
      </c>
      <c r="AC21" s="54" t="str">
        <f ca="1">IF(OR(VLOOKUP($A21,Mitglieder!$E$24:$BG$323,AC$303)="",$G21=""),"",VLOOKUP($A21,Mitglieder!$E$24:$BG$323,AC$303))</f>
        <v/>
      </c>
      <c r="AD21" s="54" t="str">
        <f ca="1">IF(OR(VLOOKUP($A21,Mitglieder!$E$24:$BG$323,AD$303)="",$G21=""),"",VLOOKUP($A21,Mitglieder!$E$24:$BG$323,AD$303))</f>
        <v/>
      </c>
      <c r="AE21" s="54" t="str">
        <f ca="1">IF(OR(VLOOKUP($A21,Mitglieder!$E$24:$BG$323,AE$303)="",$G21=""),"",VLOOKUP($A21,Mitglieder!$E$24:$BG$323,AE$303))</f>
        <v/>
      </c>
      <c r="AF21" s="54" t="str">
        <f ca="1">IF(OR(VLOOKUP($A21,Mitglieder!$E$24:$BG$323,AF$303)="",$G21=""),"",VLOOKUP($A21,Mitglieder!$E$24:$BG$323,AF$303))</f>
        <v/>
      </c>
      <c r="AG21" s="54" t="str">
        <f ca="1">IF(OR(VLOOKUP($A21,Mitglieder!$E$24:$BG$323,AG$303)="",$G21=""),"",VLOOKUP($A21,Mitglieder!$E$24:$BG$323,AG$303))</f>
        <v/>
      </c>
      <c r="AH21" s="54" t="str">
        <f ca="1">IF(OR(VLOOKUP($A21,Mitglieder!$E$24:$BG$323,AH$303)="",$G21=""),"",VLOOKUP($A21,Mitglieder!$E$24:$BG$323,AH$303))</f>
        <v/>
      </c>
      <c r="AI21" s="54" t="str">
        <f ca="1">IF(OR(VLOOKUP($A21,Mitglieder!$E$24:$BG$323,AI$303)="",$G21=""),"",VLOOKUP($A21,Mitglieder!$E$24:$BG$323,AI$303))</f>
        <v/>
      </c>
      <c r="AJ21" s="54" t="str">
        <f ca="1">IF(OR(VLOOKUP($A21,Mitglieder!$E$24:$BG$323,AJ$303)="",$G21=""),"",VLOOKUP($A21,Mitglieder!$E$24:$BG$323,AJ$303))</f>
        <v/>
      </c>
      <c r="AK21" s="54" t="str">
        <f ca="1">IF(OR(VLOOKUP($A21,Mitglieder!$E$24:$BG$323,AK$303)="",$G21=""),"",VLOOKUP($A21,Mitglieder!$E$24:$BG$323,AK$303))</f>
        <v/>
      </c>
      <c r="AL21" s="54" t="str">
        <f ca="1">IF(OR(VLOOKUP($A21,Mitglieder!$E$24:$BG$323,AL$303)="",$G21=""),"",VLOOKUP($A21,Mitglieder!$E$24:$BG$323,AL$303))</f>
        <v/>
      </c>
      <c r="AM21" s="42" t="str">
        <f ca="1">IF($G21="","",VLOOKUP($A21,Mitglieder!$E$24:$BG$323,AM$303))</f>
        <v/>
      </c>
      <c r="AN21" s="54" t="str">
        <f ca="1">IF(OR(VLOOKUP($A21,Mitglieder!$E$24:$BG$323,AN$303)="",$G21=""),"",VLOOKUP($A21,Mitglieder!$E$24:$BG$323,AN$303))</f>
        <v/>
      </c>
      <c r="AO21" s="43" t="str">
        <f ca="1">IF($G21="","",TEXT(VLOOKUP($A21,Mitglieder!$D$24:$BG$323,AO$303),"TT.MM.JJJJ"))</f>
        <v/>
      </c>
      <c r="AP21" s="42" t="str">
        <f ca="1">IF($G21="","",VLOOKUP($A21,Mitglieder!$E$24:$BG$323,AP$303))</f>
        <v/>
      </c>
      <c r="AQ21" s="45" t="str">
        <f ca="1">IF($G21="","",TEXT(VLOOKUP($A21,Mitglieder!$E$24:$BG$323,AQ$303),"0.00"))</f>
        <v/>
      </c>
      <c r="AR21" s="54" t="str">
        <f ca="1">IF(OR(VLOOKUP($A21,Mitglieder!$E$24:$BG$323,AR$303)="",$G21=""),"",VLOOKUP($A21,Mitglieder!$E$24:$BG$323,AR$303))</f>
        <v/>
      </c>
      <c r="AS21" s="45" t="str">
        <f ca="1">IF($G21="","",TEXT(VLOOKUP($A21,Mitglieder!$E$24:$BG$323,AS$303),"0.00"))</f>
        <v/>
      </c>
      <c r="AT21" s="54" t="str">
        <f ca="1">IF(OR(VLOOKUP($A21,Mitglieder!$E$24:$BG$323,AT$303)="",$G21=""),"",VLOOKUP($A21,Mitglieder!$E$24:$BG$323,AT$303))</f>
        <v/>
      </c>
      <c r="AU21" s="45" t="str">
        <f ca="1">IF($G21="","",TEXT(VLOOKUP($A21,Mitglieder!$E$24:$BG$323,AU$303),"0.00"))</f>
        <v/>
      </c>
      <c r="AV21" s="45" t="str">
        <f ca="1">IF($G21="","",TEXT(VLOOKUP($A21,Mitglieder!$E$24:$BG$323,AV$303),"0.00"))</f>
        <v/>
      </c>
      <c r="AW21" s="42" t="str">
        <f ca="1">IF($G21="","",VLOOKUP($A21,Mitglieder!$E$24:$BG$323,AW$303))</f>
        <v/>
      </c>
      <c r="AX21" s="54" t="str">
        <f ca="1">IF(OR(VLOOKUP($A21,Mitglieder!$E$24:$BG$323,AX$303)="",$G21=""),"",VLOOKUP($A21,Mitglieder!$E$24:$BG$323,AX$303))</f>
        <v/>
      </c>
      <c r="AY21" s="43" t="str">
        <f ca="1">IF($G21="","",TEXT(VLOOKUP($A21,Mitglieder!$E$24:$BG$323,AY$303),"TT.MM.JJJJ"))</f>
        <v/>
      </c>
      <c r="AZ21" s="75" t="str">
        <f t="shared" ca="1" si="0"/>
        <v/>
      </c>
      <c r="BA21" s="43" t="str">
        <f ca="1">IF($G21="","",TEXT(VLOOKUP($A21,Mitglieder!$E$24:$BG$323,BA$303),"TT.MM.JJJJ"))</f>
        <v/>
      </c>
      <c r="BB21" s="43" t="str">
        <f ca="1">IF($G21="","",TEXT(VLOOKUP($A21,Mitglieder!$E$24:$BG$323,BB$303),"TT.MM.JJJJ"))</f>
        <v/>
      </c>
      <c r="BC21" s="43" t="str">
        <f ca="1">IF($G21="","",TEXT(VLOOKUP($A21,Mitglieder!$E$24:$BG$323,BC$303),"TT.MM.JJJJ"))</f>
        <v/>
      </c>
      <c r="BD21" s="43" t="str">
        <f ca="1">IF($G21="","",TEXT(VLOOKUP($A21,Mitglieder!$E$24:$BG$323,BD$303),"TT.MM.JJJJ"))</f>
        <v/>
      </c>
      <c r="BE21" s="75" t="str">
        <f t="shared" ca="1" si="1"/>
        <v/>
      </c>
      <c r="BF21" s="75" t="str">
        <f ca="1">IF($G21="","",VLOOKUP($A21,Mitglieder!$D$24:$BG$323,BF$303))</f>
        <v/>
      </c>
      <c r="BH21" s="75" t="str">
        <f ca="1">IF(G21="","",AY21+'Details Verein'!$D$25)</f>
        <v/>
      </c>
    </row>
    <row r="22" spans="1:60" x14ac:dyDescent="0.35">
      <c r="A22" s="42">
        <v>22</v>
      </c>
      <c r="B22" s="42"/>
      <c r="C22" s="42"/>
      <c r="D22" s="42">
        <f ca="1">VLOOKUP($A22,Mitglieder!$E$24:$BA$323,D$303)</f>
        <v>1.0299999999999967</v>
      </c>
      <c r="E22" s="42" t="str">
        <f ca="1">IF($G22="","",VLOOKUP($A22,Mitglieder!$E$24:$BG$323,E$303))</f>
        <v/>
      </c>
      <c r="F22" s="54" t="str">
        <f ca="1">IF(OR(VLOOKUP($A22,Mitglieder!$E$24:$BG$323,F$303)="",$G22=""),"",VLOOKUP($A22,Mitglieder!$E$24:$BG$323,F$303))</f>
        <v/>
      </c>
      <c r="G22" s="72" t="str">
        <f ca="1">IF(D22/ROUND(D22,0)=1,VLOOKUP($A22,Mitglieder!$E$24:$BA$323,G$303),"")</f>
        <v/>
      </c>
      <c r="H22" s="42" t="str">
        <f ca="1">IF($G22="","",VLOOKUP($A22,Mitglieder!$E$24:$BG$323,H$303))</f>
        <v/>
      </c>
      <c r="I22" s="54" t="str">
        <f ca="1">IF(OR(VLOOKUP($A22,Mitglieder!$E$24:$BG$323,I$303)="",$G22=""),"",VLOOKUP($A22,Mitglieder!$E$24:$BG$323,I$303))</f>
        <v/>
      </c>
      <c r="J22" s="42" t="str">
        <f ca="1">IF($G22="","",VLOOKUP($A22,Mitglieder!$E$24:$BG$323,J$303))</f>
        <v/>
      </c>
      <c r="K22" s="54" t="str">
        <f ca="1">IF(OR(VLOOKUP($A22,Mitglieder!$E$24:$BG$323,K$303)="",$G22=""),"",VLOOKUP($A22,Mitglieder!$E$24:$BG$323,K$303))</f>
        <v/>
      </c>
      <c r="L22" s="42" t="str">
        <f ca="1">IF($G22="","",VLOOKUP($A22,Mitglieder!$E$24:$BG$323,L$303))</f>
        <v/>
      </c>
      <c r="M22" s="42" t="str">
        <f ca="1">IF($G22="","",VLOOKUP($A22,Mitglieder!$E$24:$BG$323,M$303))</f>
        <v/>
      </c>
      <c r="N22" s="42" t="str">
        <f ca="1">IF($G22="","",VLOOKUP($A22,Mitglieder!$E$24:$BG$323,N$303))</f>
        <v/>
      </c>
      <c r="O22" s="42" t="str">
        <f ca="1">IF($G22="","",VLOOKUP($A22,Mitglieder!$E$24:$BG$323,O$303))</f>
        <v/>
      </c>
      <c r="P22" s="42" t="str">
        <f ca="1">IF($G22="","",VLOOKUP($A22,Mitglieder!$E$24:$BG$323,P$303))</f>
        <v/>
      </c>
      <c r="Q22" s="42" t="str">
        <f ca="1">IF($G22="","",VLOOKUP($A22,Mitglieder!$E$24:$BG$323,Q$303))</f>
        <v/>
      </c>
      <c r="R22" s="54" t="str">
        <f ca="1">IF(OR(VLOOKUP($A22,Mitglieder!$E$24:$BG$323,R$303)="",$G22=""),"",VLOOKUP($A22,Mitglieder!$E$24:$BG$323,R$303))</f>
        <v/>
      </c>
      <c r="S22" s="43" t="str">
        <f ca="1">IF($G22="","",TEXT(VLOOKUP($A22,Mitglieder!$E$24:$BG$323,S$303),"TT.MM.JJJJ"))</f>
        <v/>
      </c>
      <c r="T22" s="43" t="str">
        <f ca="1">IF($G22="","",TEXT(VLOOKUP($A22,Mitglieder!$E$24:$BG$323,T$303),"TT.MM.JJJJ"))</f>
        <v/>
      </c>
      <c r="U22" s="43" t="str">
        <f ca="1">IF($G22="","",TEXT(VLOOKUP($A22,Mitglieder!$E$24:$BG$323,U$303),"TT.MM.JJJJ"))</f>
        <v/>
      </c>
      <c r="V22" s="54" t="str">
        <f ca="1">IF(OR(VLOOKUP($A22,Mitglieder!$E$24:$BG$323,V$303)="",$G22=""),"",VLOOKUP($A22,Mitglieder!$E$24:$BG$323,V$303))</f>
        <v/>
      </c>
      <c r="W22" s="54" t="str">
        <f ca="1">IF(OR(VLOOKUP($A22,Mitglieder!$E$24:$BG$323,W$303)="",$G22=""),"",VLOOKUP($A22,Mitglieder!$E$24:$BG$323,W$303))</f>
        <v/>
      </c>
      <c r="X22" s="54" t="str">
        <f ca="1">IF(OR(VLOOKUP($A22,Mitglieder!$E$24:$BG$323,X$303)="",$G22=""),"",VLOOKUP($A22,Mitglieder!$E$24:$BG$323,X$303))</f>
        <v/>
      </c>
      <c r="Y22" s="54" t="str">
        <f ca="1">IF(OR(VLOOKUP($A22,Mitglieder!$E$24:$BG$323,Y$303)="",$G22=""),"",VLOOKUP($A22,Mitglieder!$E$24:$BG$323,Y$303))</f>
        <v/>
      </c>
      <c r="Z22" s="54" t="str">
        <f ca="1">IF(OR(VLOOKUP($A22,Mitglieder!$E$24:$BG$323,Z$303)="",$G22=""),"",VLOOKUP($A22,Mitglieder!$E$24:$BG$323,Z$303))</f>
        <v/>
      </c>
      <c r="AA22" s="54" t="str">
        <f ca="1">IF(OR(VLOOKUP($A22,Mitglieder!$E$24:$BG$323,AA$303)="",$G22=""),"",VLOOKUP($A22,Mitglieder!$E$24:$BG$323,AA$303))</f>
        <v/>
      </c>
      <c r="AB22" s="54" t="str">
        <f ca="1">IF(OR(VLOOKUP($A22,Mitglieder!$E$24:$BG$323,AB$303)="",$G22=""),"",VLOOKUP($A22,Mitglieder!$E$24:$BG$323,AB$303))</f>
        <v/>
      </c>
      <c r="AC22" s="54" t="str">
        <f ca="1">IF(OR(VLOOKUP($A22,Mitglieder!$E$24:$BG$323,AC$303)="",$G22=""),"",VLOOKUP($A22,Mitglieder!$E$24:$BG$323,AC$303))</f>
        <v/>
      </c>
      <c r="AD22" s="54" t="str">
        <f ca="1">IF(OR(VLOOKUP($A22,Mitglieder!$E$24:$BG$323,AD$303)="",$G22=""),"",VLOOKUP($A22,Mitglieder!$E$24:$BG$323,AD$303))</f>
        <v/>
      </c>
      <c r="AE22" s="54" t="str">
        <f ca="1">IF(OR(VLOOKUP($A22,Mitglieder!$E$24:$BG$323,AE$303)="",$G22=""),"",VLOOKUP($A22,Mitglieder!$E$24:$BG$323,AE$303))</f>
        <v/>
      </c>
      <c r="AF22" s="54" t="str">
        <f ca="1">IF(OR(VLOOKUP($A22,Mitglieder!$E$24:$BG$323,AF$303)="",$G22=""),"",VLOOKUP($A22,Mitglieder!$E$24:$BG$323,AF$303))</f>
        <v/>
      </c>
      <c r="AG22" s="54" t="str">
        <f ca="1">IF(OR(VLOOKUP($A22,Mitglieder!$E$24:$BG$323,AG$303)="",$G22=""),"",VLOOKUP($A22,Mitglieder!$E$24:$BG$323,AG$303))</f>
        <v/>
      </c>
      <c r="AH22" s="54" t="str">
        <f ca="1">IF(OR(VLOOKUP($A22,Mitglieder!$E$24:$BG$323,AH$303)="",$G22=""),"",VLOOKUP($A22,Mitglieder!$E$24:$BG$323,AH$303))</f>
        <v/>
      </c>
      <c r="AI22" s="54" t="str">
        <f ca="1">IF(OR(VLOOKUP($A22,Mitglieder!$E$24:$BG$323,AI$303)="",$G22=""),"",VLOOKUP($A22,Mitglieder!$E$24:$BG$323,AI$303))</f>
        <v/>
      </c>
      <c r="AJ22" s="54" t="str">
        <f ca="1">IF(OR(VLOOKUP($A22,Mitglieder!$E$24:$BG$323,AJ$303)="",$G22=""),"",VLOOKUP($A22,Mitglieder!$E$24:$BG$323,AJ$303))</f>
        <v/>
      </c>
      <c r="AK22" s="54" t="str">
        <f ca="1">IF(OR(VLOOKUP($A22,Mitglieder!$E$24:$BG$323,AK$303)="",$G22=""),"",VLOOKUP($A22,Mitglieder!$E$24:$BG$323,AK$303))</f>
        <v/>
      </c>
      <c r="AL22" s="54" t="str">
        <f ca="1">IF(OR(VLOOKUP($A22,Mitglieder!$E$24:$BG$323,AL$303)="",$G22=""),"",VLOOKUP($A22,Mitglieder!$E$24:$BG$323,AL$303))</f>
        <v/>
      </c>
      <c r="AM22" s="42" t="str">
        <f ca="1">IF($G22="","",VLOOKUP($A22,Mitglieder!$E$24:$BG$323,AM$303))</f>
        <v/>
      </c>
      <c r="AN22" s="54" t="str">
        <f ca="1">IF(OR(VLOOKUP($A22,Mitglieder!$E$24:$BG$323,AN$303)="",$G22=""),"",VLOOKUP($A22,Mitglieder!$E$24:$BG$323,AN$303))</f>
        <v/>
      </c>
      <c r="AO22" s="43" t="str">
        <f ca="1">IF($G22="","",TEXT(VLOOKUP($A22,Mitglieder!$D$24:$BG$323,AO$303),"TT.MM.JJJJ"))</f>
        <v/>
      </c>
      <c r="AP22" s="42" t="str">
        <f ca="1">IF($G22="","",VLOOKUP($A22,Mitglieder!$E$24:$BG$323,AP$303))</f>
        <v/>
      </c>
      <c r="AQ22" s="45" t="str">
        <f ca="1">IF($G22="","",TEXT(VLOOKUP($A22,Mitglieder!$E$24:$BG$323,AQ$303),"0.00"))</f>
        <v/>
      </c>
      <c r="AR22" s="54" t="str">
        <f ca="1">IF(OR(VLOOKUP($A22,Mitglieder!$E$24:$BG$323,AR$303)="",$G22=""),"",VLOOKUP($A22,Mitglieder!$E$24:$BG$323,AR$303))</f>
        <v/>
      </c>
      <c r="AS22" s="45" t="str">
        <f ca="1">IF($G22="","",TEXT(VLOOKUP($A22,Mitglieder!$E$24:$BG$323,AS$303),"0.00"))</f>
        <v/>
      </c>
      <c r="AT22" s="54" t="str">
        <f ca="1">IF(OR(VLOOKUP($A22,Mitglieder!$E$24:$BG$323,AT$303)="",$G22=""),"",VLOOKUP($A22,Mitglieder!$E$24:$BG$323,AT$303))</f>
        <v/>
      </c>
      <c r="AU22" s="45" t="str">
        <f ca="1">IF($G22="","",TEXT(VLOOKUP($A22,Mitglieder!$E$24:$BG$323,AU$303),"0.00"))</f>
        <v/>
      </c>
      <c r="AV22" s="45" t="str">
        <f ca="1">IF($G22="","",TEXT(VLOOKUP($A22,Mitglieder!$E$24:$BG$323,AV$303),"0.00"))</f>
        <v/>
      </c>
      <c r="AW22" s="42" t="str">
        <f ca="1">IF($G22="","",VLOOKUP($A22,Mitglieder!$E$24:$BG$323,AW$303))</f>
        <v/>
      </c>
      <c r="AX22" s="54" t="str">
        <f ca="1">IF(OR(VLOOKUP($A22,Mitglieder!$E$24:$BG$323,AX$303)="",$G22=""),"",VLOOKUP($A22,Mitglieder!$E$24:$BG$323,AX$303))</f>
        <v/>
      </c>
      <c r="AY22" s="43" t="str">
        <f ca="1">IF($G22="","",TEXT(VLOOKUP($A22,Mitglieder!$E$24:$BG$323,AY$303),"TT.MM.JJJJ"))</f>
        <v/>
      </c>
      <c r="AZ22" s="75" t="str">
        <f t="shared" ca="1" si="0"/>
        <v/>
      </c>
      <c r="BA22" s="43" t="str">
        <f ca="1">IF($G22="","",TEXT(VLOOKUP($A22,Mitglieder!$E$24:$BG$323,BA$303),"TT.MM.JJJJ"))</f>
        <v/>
      </c>
      <c r="BB22" s="43" t="str">
        <f ca="1">IF($G22="","",TEXT(VLOOKUP($A22,Mitglieder!$E$24:$BG$323,BB$303),"TT.MM.JJJJ"))</f>
        <v/>
      </c>
      <c r="BC22" s="43" t="str">
        <f ca="1">IF($G22="","",TEXT(VLOOKUP($A22,Mitglieder!$E$24:$BG$323,BC$303),"TT.MM.JJJJ"))</f>
        <v/>
      </c>
      <c r="BD22" s="43" t="str">
        <f ca="1">IF($G22="","",TEXT(VLOOKUP($A22,Mitglieder!$E$24:$BG$323,BD$303),"TT.MM.JJJJ"))</f>
        <v/>
      </c>
      <c r="BE22" s="75" t="str">
        <f t="shared" ca="1" si="1"/>
        <v/>
      </c>
      <c r="BF22" s="75" t="str">
        <f ca="1">IF($G22="","",VLOOKUP($A22,Mitglieder!$D$24:$BG$323,BF$303))</f>
        <v/>
      </c>
      <c r="BH22" s="75" t="str">
        <f ca="1">IF(G22="","",AY22+'Details Verein'!$D$25)</f>
        <v/>
      </c>
    </row>
    <row r="23" spans="1:60" x14ac:dyDescent="0.35">
      <c r="A23" s="42">
        <v>23</v>
      </c>
      <c r="B23" s="42"/>
      <c r="C23" s="42"/>
      <c r="D23" s="42">
        <f ca="1">VLOOKUP($A23,Mitglieder!$E$24:$BA$323,D$303)</f>
        <v>1.0299999999999967</v>
      </c>
      <c r="E23" s="42" t="str">
        <f ca="1">IF($G23="","",VLOOKUP($A23,Mitglieder!$E$24:$BG$323,E$303))</f>
        <v/>
      </c>
      <c r="F23" s="54" t="str">
        <f ca="1">IF(OR(VLOOKUP($A23,Mitglieder!$E$24:$BG$323,F$303)="",$G23=""),"",VLOOKUP($A23,Mitglieder!$E$24:$BG$323,F$303))</f>
        <v/>
      </c>
      <c r="G23" s="72" t="str">
        <f ca="1">IF(D23/ROUND(D23,0)=1,VLOOKUP($A23,Mitglieder!$E$24:$BA$323,G$303),"")</f>
        <v/>
      </c>
      <c r="H23" s="42" t="str">
        <f ca="1">IF($G23="","",VLOOKUP($A23,Mitglieder!$E$24:$BG$323,H$303))</f>
        <v/>
      </c>
      <c r="I23" s="54" t="str">
        <f ca="1">IF(OR(VLOOKUP($A23,Mitglieder!$E$24:$BG$323,I$303)="",$G23=""),"",VLOOKUP($A23,Mitglieder!$E$24:$BG$323,I$303))</f>
        <v/>
      </c>
      <c r="J23" s="42" t="str">
        <f ca="1">IF($G23="","",VLOOKUP($A23,Mitglieder!$E$24:$BG$323,J$303))</f>
        <v/>
      </c>
      <c r="K23" s="54" t="str">
        <f ca="1">IF(OR(VLOOKUP($A23,Mitglieder!$E$24:$BG$323,K$303)="",$G23=""),"",VLOOKUP($A23,Mitglieder!$E$24:$BG$323,K$303))</f>
        <v/>
      </c>
      <c r="L23" s="42" t="str">
        <f ca="1">IF($G23="","",VLOOKUP($A23,Mitglieder!$E$24:$BG$323,L$303))</f>
        <v/>
      </c>
      <c r="M23" s="42" t="str">
        <f ca="1">IF($G23="","",VLOOKUP($A23,Mitglieder!$E$24:$BG$323,M$303))</f>
        <v/>
      </c>
      <c r="N23" s="42" t="str">
        <f ca="1">IF($G23="","",VLOOKUP($A23,Mitglieder!$E$24:$BG$323,N$303))</f>
        <v/>
      </c>
      <c r="O23" s="42" t="str">
        <f ca="1">IF($G23="","",VLOOKUP($A23,Mitglieder!$E$24:$BG$323,O$303))</f>
        <v/>
      </c>
      <c r="P23" s="42" t="str">
        <f ca="1">IF($G23="","",VLOOKUP($A23,Mitglieder!$E$24:$BG$323,P$303))</f>
        <v/>
      </c>
      <c r="Q23" s="42" t="str">
        <f ca="1">IF($G23="","",VLOOKUP($A23,Mitglieder!$E$24:$BG$323,Q$303))</f>
        <v/>
      </c>
      <c r="R23" s="54" t="str">
        <f ca="1">IF(OR(VLOOKUP($A23,Mitglieder!$E$24:$BG$323,R$303)="",$G23=""),"",VLOOKUP($A23,Mitglieder!$E$24:$BG$323,R$303))</f>
        <v/>
      </c>
      <c r="S23" s="43" t="str">
        <f ca="1">IF($G23="","",TEXT(VLOOKUP($A23,Mitglieder!$E$24:$BG$323,S$303),"TT.MM.JJJJ"))</f>
        <v/>
      </c>
      <c r="T23" s="43" t="str">
        <f ca="1">IF($G23="","",TEXT(VLOOKUP($A23,Mitglieder!$E$24:$BG$323,T$303),"TT.MM.JJJJ"))</f>
        <v/>
      </c>
      <c r="U23" s="43" t="str">
        <f ca="1">IF($G23="","",TEXT(VLOOKUP($A23,Mitglieder!$E$24:$BG$323,U$303),"TT.MM.JJJJ"))</f>
        <v/>
      </c>
      <c r="V23" s="54" t="str">
        <f ca="1">IF(OR(VLOOKUP($A23,Mitglieder!$E$24:$BG$323,V$303)="",$G23=""),"",VLOOKUP($A23,Mitglieder!$E$24:$BG$323,V$303))</f>
        <v/>
      </c>
      <c r="W23" s="54" t="str">
        <f ca="1">IF(OR(VLOOKUP($A23,Mitglieder!$E$24:$BG$323,W$303)="",$G23=""),"",VLOOKUP($A23,Mitglieder!$E$24:$BG$323,W$303))</f>
        <v/>
      </c>
      <c r="X23" s="54" t="str">
        <f ca="1">IF(OR(VLOOKUP($A23,Mitglieder!$E$24:$BG$323,X$303)="",$G23=""),"",VLOOKUP($A23,Mitglieder!$E$24:$BG$323,X$303))</f>
        <v/>
      </c>
      <c r="Y23" s="54" t="str">
        <f ca="1">IF(OR(VLOOKUP($A23,Mitglieder!$E$24:$BG$323,Y$303)="",$G23=""),"",VLOOKUP($A23,Mitglieder!$E$24:$BG$323,Y$303))</f>
        <v/>
      </c>
      <c r="Z23" s="54" t="str">
        <f ca="1">IF(OR(VLOOKUP($A23,Mitglieder!$E$24:$BG$323,Z$303)="",$G23=""),"",VLOOKUP($A23,Mitglieder!$E$24:$BG$323,Z$303))</f>
        <v/>
      </c>
      <c r="AA23" s="54" t="str">
        <f ca="1">IF(OR(VLOOKUP($A23,Mitglieder!$E$24:$BG$323,AA$303)="",$G23=""),"",VLOOKUP($A23,Mitglieder!$E$24:$BG$323,AA$303))</f>
        <v/>
      </c>
      <c r="AB23" s="54" t="str">
        <f ca="1">IF(OR(VLOOKUP($A23,Mitglieder!$E$24:$BG$323,AB$303)="",$G23=""),"",VLOOKUP($A23,Mitglieder!$E$24:$BG$323,AB$303))</f>
        <v/>
      </c>
      <c r="AC23" s="54" t="str">
        <f ca="1">IF(OR(VLOOKUP($A23,Mitglieder!$E$24:$BG$323,AC$303)="",$G23=""),"",VLOOKUP($A23,Mitglieder!$E$24:$BG$323,AC$303))</f>
        <v/>
      </c>
      <c r="AD23" s="54" t="str">
        <f ca="1">IF(OR(VLOOKUP($A23,Mitglieder!$E$24:$BG$323,AD$303)="",$G23=""),"",VLOOKUP($A23,Mitglieder!$E$24:$BG$323,AD$303))</f>
        <v/>
      </c>
      <c r="AE23" s="54" t="str">
        <f ca="1">IF(OR(VLOOKUP($A23,Mitglieder!$E$24:$BG$323,AE$303)="",$G23=""),"",VLOOKUP($A23,Mitglieder!$E$24:$BG$323,AE$303))</f>
        <v/>
      </c>
      <c r="AF23" s="54" t="str">
        <f ca="1">IF(OR(VLOOKUP($A23,Mitglieder!$E$24:$BG$323,AF$303)="",$G23=""),"",VLOOKUP($A23,Mitglieder!$E$24:$BG$323,AF$303))</f>
        <v/>
      </c>
      <c r="AG23" s="54" t="str">
        <f ca="1">IF(OR(VLOOKUP($A23,Mitglieder!$E$24:$BG$323,AG$303)="",$G23=""),"",VLOOKUP($A23,Mitglieder!$E$24:$BG$323,AG$303))</f>
        <v/>
      </c>
      <c r="AH23" s="54" t="str">
        <f ca="1">IF(OR(VLOOKUP($A23,Mitglieder!$E$24:$BG$323,AH$303)="",$G23=""),"",VLOOKUP($A23,Mitglieder!$E$24:$BG$323,AH$303))</f>
        <v/>
      </c>
      <c r="AI23" s="54" t="str">
        <f ca="1">IF(OR(VLOOKUP($A23,Mitglieder!$E$24:$BG$323,AI$303)="",$G23=""),"",VLOOKUP($A23,Mitglieder!$E$24:$BG$323,AI$303))</f>
        <v/>
      </c>
      <c r="AJ23" s="54" t="str">
        <f ca="1">IF(OR(VLOOKUP($A23,Mitglieder!$E$24:$BG$323,AJ$303)="",$G23=""),"",VLOOKUP($A23,Mitglieder!$E$24:$BG$323,AJ$303))</f>
        <v/>
      </c>
      <c r="AK23" s="54" t="str">
        <f ca="1">IF(OR(VLOOKUP($A23,Mitglieder!$E$24:$BG$323,AK$303)="",$G23=""),"",VLOOKUP($A23,Mitglieder!$E$24:$BG$323,AK$303))</f>
        <v/>
      </c>
      <c r="AL23" s="54" t="str">
        <f ca="1">IF(OR(VLOOKUP($A23,Mitglieder!$E$24:$BG$323,AL$303)="",$G23=""),"",VLOOKUP($A23,Mitglieder!$E$24:$BG$323,AL$303))</f>
        <v/>
      </c>
      <c r="AM23" s="42" t="str">
        <f ca="1">IF($G23="","",VLOOKUP($A23,Mitglieder!$E$24:$BG$323,AM$303))</f>
        <v/>
      </c>
      <c r="AN23" s="54" t="str">
        <f ca="1">IF(OR(VLOOKUP($A23,Mitglieder!$E$24:$BG$323,AN$303)="",$G23=""),"",VLOOKUP($A23,Mitglieder!$E$24:$BG$323,AN$303))</f>
        <v/>
      </c>
      <c r="AO23" s="43" t="str">
        <f ca="1">IF($G23="","",TEXT(VLOOKUP($A23,Mitglieder!$D$24:$BG$323,AO$303),"TT.MM.JJJJ"))</f>
        <v/>
      </c>
      <c r="AP23" s="42" t="str">
        <f ca="1">IF($G23="","",VLOOKUP($A23,Mitglieder!$E$24:$BG$323,AP$303))</f>
        <v/>
      </c>
      <c r="AQ23" s="45" t="str">
        <f ca="1">IF($G23="","",TEXT(VLOOKUP($A23,Mitglieder!$E$24:$BG$323,AQ$303),"0.00"))</f>
        <v/>
      </c>
      <c r="AR23" s="54" t="str">
        <f ca="1">IF(OR(VLOOKUP($A23,Mitglieder!$E$24:$BG$323,AR$303)="",$G23=""),"",VLOOKUP($A23,Mitglieder!$E$24:$BG$323,AR$303))</f>
        <v/>
      </c>
      <c r="AS23" s="45" t="str">
        <f ca="1">IF($G23="","",TEXT(VLOOKUP($A23,Mitglieder!$E$24:$BG$323,AS$303),"0.00"))</f>
        <v/>
      </c>
      <c r="AT23" s="54" t="str">
        <f ca="1">IF(OR(VLOOKUP($A23,Mitglieder!$E$24:$BG$323,AT$303)="",$G23=""),"",VLOOKUP($A23,Mitglieder!$E$24:$BG$323,AT$303))</f>
        <v/>
      </c>
      <c r="AU23" s="45" t="str">
        <f ca="1">IF($G23="","",TEXT(VLOOKUP($A23,Mitglieder!$E$24:$BG$323,AU$303),"0.00"))</f>
        <v/>
      </c>
      <c r="AV23" s="45" t="str">
        <f ca="1">IF($G23="","",TEXT(VLOOKUP($A23,Mitglieder!$E$24:$BG$323,AV$303),"0.00"))</f>
        <v/>
      </c>
      <c r="AW23" s="42" t="str">
        <f ca="1">IF($G23="","",VLOOKUP($A23,Mitglieder!$E$24:$BG$323,AW$303))</f>
        <v/>
      </c>
      <c r="AX23" s="54" t="str">
        <f ca="1">IF(OR(VLOOKUP($A23,Mitglieder!$E$24:$BG$323,AX$303)="",$G23=""),"",VLOOKUP($A23,Mitglieder!$E$24:$BG$323,AX$303))</f>
        <v/>
      </c>
      <c r="AY23" s="43" t="str">
        <f ca="1">IF($G23="","",TEXT(VLOOKUP($A23,Mitglieder!$E$24:$BG$323,AY$303),"TT.MM.JJJJ"))</f>
        <v/>
      </c>
      <c r="AZ23" s="75" t="str">
        <f t="shared" ca="1" si="0"/>
        <v/>
      </c>
      <c r="BA23" s="43" t="str">
        <f ca="1">IF($G23="","",TEXT(VLOOKUP($A23,Mitglieder!$E$24:$BG$323,BA$303),"TT.MM.JJJJ"))</f>
        <v/>
      </c>
      <c r="BB23" s="43" t="str">
        <f ca="1">IF($G23="","",TEXT(VLOOKUP($A23,Mitglieder!$E$24:$BG$323,BB$303),"TT.MM.JJJJ"))</f>
        <v/>
      </c>
      <c r="BC23" s="43" t="str">
        <f ca="1">IF($G23="","",TEXT(VLOOKUP($A23,Mitglieder!$E$24:$BG$323,BC$303),"TT.MM.JJJJ"))</f>
        <v/>
      </c>
      <c r="BD23" s="43" t="str">
        <f ca="1">IF($G23="","",TEXT(VLOOKUP($A23,Mitglieder!$E$24:$BG$323,BD$303),"TT.MM.JJJJ"))</f>
        <v/>
      </c>
      <c r="BE23" s="75" t="str">
        <f t="shared" ca="1" si="1"/>
        <v/>
      </c>
      <c r="BF23" s="75" t="str">
        <f ca="1">IF($G23="","",VLOOKUP($A23,Mitglieder!$D$24:$BG$323,BF$303))</f>
        <v/>
      </c>
      <c r="BH23" s="75" t="str">
        <f ca="1">IF(G23="","",AY23+'Details Verein'!$D$25)</f>
        <v/>
      </c>
    </row>
    <row r="24" spans="1:60" x14ac:dyDescent="0.35">
      <c r="A24" s="42">
        <v>24</v>
      </c>
      <c r="B24" s="42"/>
      <c r="C24" s="42"/>
      <c r="D24" s="42">
        <f ca="1">VLOOKUP($A24,Mitglieder!$E$24:$BA$323,D$303)</f>
        <v>1.0299999999999967</v>
      </c>
      <c r="E24" s="42" t="str">
        <f ca="1">IF($G24="","",VLOOKUP($A24,Mitglieder!$E$24:$BG$323,E$303))</f>
        <v/>
      </c>
      <c r="F24" s="54" t="str">
        <f ca="1">IF(OR(VLOOKUP($A24,Mitglieder!$E$24:$BG$323,F$303)="",$G24=""),"",VLOOKUP($A24,Mitglieder!$E$24:$BG$323,F$303))</f>
        <v/>
      </c>
      <c r="G24" s="72" t="str">
        <f ca="1">IF(D24/ROUND(D24,0)=1,VLOOKUP($A24,Mitglieder!$E$24:$BA$323,G$303),"")</f>
        <v/>
      </c>
      <c r="H24" s="42" t="str">
        <f ca="1">IF($G24="","",VLOOKUP($A24,Mitglieder!$E$24:$BG$323,H$303))</f>
        <v/>
      </c>
      <c r="I24" s="54" t="str">
        <f ca="1">IF(OR(VLOOKUP($A24,Mitglieder!$E$24:$BG$323,I$303)="",$G24=""),"",VLOOKUP($A24,Mitglieder!$E$24:$BG$323,I$303))</f>
        <v/>
      </c>
      <c r="J24" s="42" t="str">
        <f ca="1">IF($G24="","",VLOOKUP($A24,Mitglieder!$E$24:$BG$323,J$303))</f>
        <v/>
      </c>
      <c r="K24" s="54" t="str">
        <f ca="1">IF(OR(VLOOKUP($A24,Mitglieder!$E$24:$BG$323,K$303)="",$G24=""),"",VLOOKUP($A24,Mitglieder!$E$24:$BG$323,K$303))</f>
        <v/>
      </c>
      <c r="L24" s="42" t="str">
        <f ca="1">IF($G24="","",VLOOKUP($A24,Mitglieder!$E$24:$BG$323,L$303))</f>
        <v/>
      </c>
      <c r="M24" s="42" t="str">
        <f ca="1">IF($G24="","",VLOOKUP($A24,Mitglieder!$E$24:$BG$323,M$303))</f>
        <v/>
      </c>
      <c r="N24" s="42" t="str">
        <f ca="1">IF($G24="","",VLOOKUP($A24,Mitglieder!$E$24:$BG$323,N$303))</f>
        <v/>
      </c>
      <c r="O24" s="42" t="str">
        <f ca="1">IF($G24="","",VLOOKUP($A24,Mitglieder!$E$24:$BG$323,O$303))</f>
        <v/>
      </c>
      <c r="P24" s="42" t="str">
        <f ca="1">IF($G24="","",VLOOKUP($A24,Mitglieder!$E$24:$BG$323,P$303))</f>
        <v/>
      </c>
      <c r="Q24" s="42" t="str">
        <f ca="1">IF($G24="","",VLOOKUP($A24,Mitglieder!$E$24:$BG$323,Q$303))</f>
        <v/>
      </c>
      <c r="R24" s="54" t="str">
        <f ca="1">IF(OR(VLOOKUP($A24,Mitglieder!$E$24:$BG$323,R$303)="",$G24=""),"",VLOOKUP($A24,Mitglieder!$E$24:$BG$323,R$303))</f>
        <v/>
      </c>
      <c r="S24" s="43" t="str">
        <f ca="1">IF($G24="","",TEXT(VLOOKUP($A24,Mitglieder!$E$24:$BG$323,S$303),"TT.MM.JJJJ"))</f>
        <v/>
      </c>
      <c r="T24" s="43" t="str">
        <f ca="1">IF($G24="","",TEXT(VLOOKUP($A24,Mitglieder!$E$24:$BG$323,T$303),"TT.MM.JJJJ"))</f>
        <v/>
      </c>
      <c r="U24" s="43" t="str">
        <f ca="1">IF($G24="","",TEXT(VLOOKUP($A24,Mitglieder!$E$24:$BG$323,U$303),"TT.MM.JJJJ"))</f>
        <v/>
      </c>
      <c r="V24" s="54" t="str">
        <f ca="1">IF(OR(VLOOKUP($A24,Mitglieder!$E$24:$BG$323,V$303)="",$G24=""),"",VLOOKUP($A24,Mitglieder!$E$24:$BG$323,V$303))</f>
        <v/>
      </c>
      <c r="W24" s="54" t="str">
        <f ca="1">IF(OR(VLOOKUP($A24,Mitglieder!$E$24:$BG$323,W$303)="",$G24=""),"",VLOOKUP($A24,Mitglieder!$E$24:$BG$323,W$303))</f>
        <v/>
      </c>
      <c r="X24" s="54" t="str">
        <f ca="1">IF(OR(VLOOKUP($A24,Mitglieder!$E$24:$BG$323,X$303)="",$G24=""),"",VLOOKUP($A24,Mitglieder!$E$24:$BG$323,X$303))</f>
        <v/>
      </c>
      <c r="Y24" s="54" t="str">
        <f ca="1">IF(OR(VLOOKUP($A24,Mitglieder!$E$24:$BG$323,Y$303)="",$G24=""),"",VLOOKUP($A24,Mitglieder!$E$24:$BG$323,Y$303))</f>
        <v/>
      </c>
      <c r="Z24" s="54" t="str">
        <f ca="1">IF(OR(VLOOKUP($A24,Mitglieder!$E$24:$BG$323,Z$303)="",$G24=""),"",VLOOKUP($A24,Mitglieder!$E$24:$BG$323,Z$303))</f>
        <v/>
      </c>
      <c r="AA24" s="54" t="str">
        <f ca="1">IF(OR(VLOOKUP($A24,Mitglieder!$E$24:$BG$323,AA$303)="",$G24=""),"",VLOOKUP($A24,Mitglieder!$E$24:$BG$323,AA$303))</f>
        <v/>
      </c>
      <c r="AB24" s="54" t="str">
        <f ca="1">IF(OR(VLOOKUP($A24,Mitglieder!$E$24:$BG$323,AB$303)="",$G24=""),"",VLOOKUP($A24,Mitglieder!$E$24:$BG$323,AB$303))</f>
        <v/>
      </c>
      <c r="AC24" s="54" t="str">
        <f ca="1">IF(OR(VLOOKUP($A24,Mitglieder!$E$24:$BG$323,AC$303)="",$G24=""),"",VLOOKUP($A24,Mitglieder!$E$24:$BG$323,AC$303))</f>
        <v/>
      </c>
      <c r="AD24" s="54" t="str">
        <f ca="1">IF(OR(VLOOKUP($A24,Mitglieder!$E$24:$BG$323,AD$303)="",$G24=""),"",VLOOKUP($A24,Mitglieder!$E$24:$BG$323,AD$303))</f>
        <v/>
      </c>
      <c r="AE24" s="54" t="str">
        <f ca="1">IF(OR(VLOOKUP($A24,Mitglieder!$E$24:$BG$323,AE$303)="",$G24=""),"",VLOOKUP($A24,Mitglieder!$E$24:$BG$323,AE$303))</f>
        <v/>
      </c>
      <c r="AF24" s="54" t="str">
        <f ca="1">IF(OR(VLOOKUP($A24,Mitglieder!$E$24:$BG$323,AF$303)="",$G24=""),"",VLOOKUP($A24,Mitglieder!$E$24:$BG$323,AF$303))</f>
        <v/>
      </c>
      <c r="AG24" s="54" t="str">
        <f ca="1">IF(OR(VLOOKUP($A24,Mitglieder!$E$24:$BG$323,AG$303)="",$G24=""),"",VLOOKUP($A24,Mitglieder!$E$24:$BG$323,AG$303))</f>
        <v/>
      </c>
      <c r="AH24" s="54" t="str">
        <f ca="1">IF(OR(VLOOKUP($A24,Mitglieder!$E$24:$BG$323,AH$303)="",$G24=""),"",VLOOKUP($A24,Mitglieder!$E$24:$BG$323,AH$303))</f>
        <v/>
      </c>
      <c r="AI24" s="54" t="str">
        <f ca="1">IF(OR(VLOOKUP($A24,Mitglieder!$E$24:$BG$323,AI$303)="",$G24=""),"",VLOOKUP($A24,Mitglieder!$E$24:$BG$323,AI$303))</f>
        <v/>
      </c>
      <c r="AJ24" s="54" t="str">
        <f ca="1">IF(OR(VLOOKUP($A24,Mitglieder!$E$24:$BG$323,AJ$303)="",$G24=""),"",VLOOKUP($A24,Mitglieder!$E$24:$BG$323,AJ$303))</f>
        <v/>
      </c>
      <c r="AK24" s="54" t="str">
        <f ca="1">IF(OR(VLOOKUP($A24,Mitglieder!$E$24:$BG$323,AK$303)="",$G24=""),"",VLOOKUP($A24,Mitglieder!$E$24:$BG$323,AK$303))</f>
        <v/>
      </c>
      <c r="AL24" s="54" t="str">
        <f ca="1">IF(OR(VLOOKUP($A24,Mitglieder!$E$24:$BG$323,AL$303)="",$G24=""),"",VLOOKUP($A24,Mitglieder!$E$24:$BG$323,AL$303))</f>
        <v/>
      </c>
      <c r="AM24" s="42" t="str">
        <f ca="1">IF($G24="","",VLOOKUP($A24,Mitglieder!$E$24:$BG$323,AM$303))</f>
        <v/>
      </c>
      <c r="AN24" s="54" t="str">
        <f ca="1">IF(OR(VLOOKUP($A24,Mitglieder!$E$24:$BG$323,AN$303)="",$G24=""),"",VLOOKUP($A24,Mitglieder!$E$24:$BG$323,AN$303))</f>
        <v/>
      </c>
      <c r="AO24" s="43" t="str">
        <f ca="1">IF($G24="","",TEXT(VLOOKUP($A24,Mitglieder!$D$24:$BG$323,AO$303),"TT.MM.JJJJ"))</f>
        <v/>
      </c>
      <c r="AP24" s="42" t="str">
        <f ca="1">IF($G24="","",VLOOKUP($A24,Mitglieder!$E$24:$BG$323,AP$303))</f>
        <v/>
      </c>
      <c r="AQ24" s="45" t="str">
        <f ca="1">IF($G24="","",TEXT(VLOOKUP($A24,Mitglieder!$E$24:$BG$323,AQ$303),"0.00"))</f>
        <v/>
      </c>
      <c r="AR24" s="54" t="str">
        <f ca="1">IF(OR(VLOOKUP($A24,Mitglieder!$E$24:$BG$323,AR$303)="",$G24=""),"",VLOOKUP($A24,Mitglieder!$E$24:$BG$323,AR$303))</f>
        <v/>
      </c>
      <c r="AS24" s="45" t="str">
        <f ca="1">IF($G24="","",TEXT(VLOOKUP($A24,Mitglieder!$E$24:$BG$323,AS$303),"0.00"))</f>
        <v/>
      </c>
      <c r="AT24" s="54" t="str">
        <f ca="1">IF(OR(VLOOKUP($A24,Mitglieder!$E$24:$BG$323,AT$303)="",$G24=""),"",VLOOKUP($A24,Mitglieder!$E$24:$BG$323,AT$303))</f>
        <v/>
      </c>
      <c r="AU24" s="45" t="str">
        <f ca="1">IF($G24="","",TEXT(VLOOKUP($A24,Mitglieder!$E$24:$BG$323,AU$303),"0.00"))</f>
        <v/>
      </c>
      <c r="AV24" s="45" t="str">
        <f ca="1">IF($G24="","",TEXT(VLOOKUP($A24,Mitglieder!$E$24:$BG$323,AV$303),"0.00"))</f>
        <v/>
      </c>
      <c r="AW24" s="42" t="str">
        <f ca="1">IF($G24="","",VLOOKUP($A24,Mitglieder!$E$24:$BG$323,AW$303))</f>
        <v/>
      </c>
      <c r="AX24" s="54" t="str">
        <f ca="1">IF(OR(VLOOKUP($A24,Mitglieder!$E$24:$BG$323,AX$303)="",$G24=""),"",VLOOKUP($A24,Mitglieder!$E$24:$BG$323,AX$303))</f>
        <v/>
      </c>
      <c r="AY24" s="43" t="str">
        <f ca="1">IF($G24="","",TEXT(VLOOKUP($A24,Mitglieder!$E$24:$BG$323,AY$303),"TT.MM.JJJJ"))</f>
        <v/>
      </c>
      <c r="AZ24" s="75" t="str">
        <f t="shared" ca="1" si="0"/>
        <v/>
      </c>
      <c r="BA24" s="43" t="str">
        <f ca="1">IF($G24="","",TEXT(VLOOKUP($A24,Mitglieder!$E$24:$BG$323,BA$303),"TT.MM.JJJJ"))</f>
        <v/>
      </c>
      <c r="BB24" s="43" t="str">
        <f ca="1">IF($G24="","",TEXT(VLOOKUP($A24,Mitglieder!$E$24:$BG$323,BB$303),"TT.MM.JJJJ"))</f>
        <v/>
      </c>
      <c r="BC24" s="43" t="str">
        <f ca="1">IF($G24="","",TEXT(VLOOKUP($A24,Mitglieder!$E$24:$BG$323,BC$303),"TT.MM.JJJJ"))</f>
        <v/>
      </c>
      <c r="BD24" s="43" t="str">
        <f ca="1">IF($G24="","",TEXT(VLOOKUP($A24,Mitglieder!$E$24:$BG$323,BD$303),"TT.MM.JJJJ"))</f>
        <v/>
      </c>
      <c r="BE24" s="75" t="str">
        <f t="shared" ca="1" si="1"/>
        <v/>
      </c>
      <c r="BF24" s="75" t="str">
        <f ca="1">IF($G24="","",VLOOKUP($A24,Mitglieder!$D$24:$BG$323,BF$303))</f>
        <v/>
      </c>
      <c r="BH24" s="75" t="str">
        <f ca="1">IF(G24="","",AY24+'Details Verein'!$D$25)</f>
        <v/>
      </c>
    </row>
    <row r="25" spans="1:60" x14ac:dyDescent="0.35">
      <c r="A25" s="42">
        <v>25</v>
      </c>
      <c r="B25" s="42"/>
      <c r="C25" s="42"/>
      <c r="D25" s="42">
        <f ca="1">VLOOKUP($A25,Mitglieder!$E$24:$BA$323,D$303)</f>
        <v>1.0299999999999967</v>
      </c>
      <c r="E25" s="42" t="str">
        <f ca="1">IF($G25="","",VLOOKUP($A25,Mitglieder!$E$24:$BG$323,E$303))</f>
        <v/>
      </c>
      <c r="F25" s="54" t="str">
        <f ca="1">IF(OR(VLOOKUP($A25,Mitglieder!$E$24:$BG$323,F$303)="",$G25=""),"",VLOOKUP($A25,Mitglieder!$E$24:$BG$323,F$303))</f>
        <v/>
      </c>
      <c r="G25" s="72" t="str">
        <f ca="1">IF(D25/ROUND(D25,0)=1,VLOOKUP($A25,Mitglieder!$E$24:$BA$323,G$303),"")</f>
        <v/>
      </c>
      <c r="H25" s="42" t="str">
        <f ca="1">IF($G25="","",VLOOKUP($A25,Mitglieder!$E$24:$BG$323,H$303))</f>
        <v/>
      </c>
      <c r="I25" s="54" t="str">
        <f ca="1">IF(OR(VLOOKUP($A25,Mitglieder!$E$24:$BG$323,I$303)="",$G25=""),"",VLOOKUP($A25,Mitglieder!$E$24:$BG$323,I$303))</f>
        <v/>
      </c>
      <c r="J25" s="42" t="str">
        <f ca="1">IF($G25="","",VLOOKUP($A25,Mitglieder!$E$24:$BG$323,J$303))</f>
        <v/>
      </c>
      <c r="K25" s="54" t="str">
        <f ca="1">IF(OR(VLOOKUP($A25,Mitglieder!$E$24:$BG$323,K$303)="",$G25=""),"",VLOOKUP($A25,Mitglieder!$E$24:$BG$323,K$303))</f>
        <v/>
      </c>
      <c r="L25" s="42" t="str">
        <f ca="1">IF($G25="","",VLOOKUP($A25,Mitglieder!$E$24:$BG$323,L$303))</f>
        <v/>
      </c>
      <c r="M25" s="42" t="str">
        <f ca="1">IF($G25="","",VLOOKUP($A25,Mitglieder!$E$24:$BG$323,M$303))</f>
        <v/>
      </c>
      <c r="N25" s="42" t="str">
        <f ca="1">IF($G25="","",VLOOKUP($A25,Mitglieder!$E$24:$BG$323,N$303))</f>
        <v/>
      </c>
      <c r="O25" s="42" t="str">
        <f ca="1">IF($G25="","",VLOOKUP($A25,Mitglieder!$E$24:$BG$323,O$303))</f>
        <v/>
      </c>
      <c r="P25" s="42" t="str">
        <f ca="1">IF($G25="","",VLOOKUP($A25,Mitglieder!$E$24:$BG$323,P$303))</f>
        <v/>
      </c>
      <c r="Q25" s="42" t="str">
        <f ca="1">IF($G25="","",VLOOKUP($A25,Mitglieder!$E$24:$BG$323,Q$303))</f>
        <v/>
      </c>
      <c r="R25" s="54" t="str">
        <f ca="1">IF(OR(VLOOKUP($A25,Mitglieder!$E$24:$BG$323,R$303)="",$G25=""),"",VLOOKUP($A25,Mitglieder!$E$24:$BG$323,R$303))</f>
        <v/>
      </c>
      <c r="S25" s="43" t="str">
        <f ca="1">IF($G25="","",TEXT(VLOOKUP($A25,Mitglieder!$E$24:$BG$323,S$303),"TT.MM.JJJJ"))</f>
        <v/>
      </c>
      <c r="T25" s="43" t="str">
        <f ca="1">IF($G25="","",TEXT(VLOOKUP($A25,Mitglieder!$E$24:$BG$323,T$303),"TT.MM.JJJJ"))</f>
        <v/>
      </c>
      <c r="U25" s="43" t="str">
        <f ca="1">IF($G25="","",TEXT(VLOOKUP($A25,Mitglieder!$E$24:$BG$323,U$303),"TT.MM.JJJJ"))</f>
        <v/>
      </c>
      <c r="V25" s="54" t="str">
        <f ca="1">IF(OR(VLOOKUP($A25,Mitglieder!$E$24:$BG$323,V$303)="",$G25=""),"",VLOOKUP($A25,Mitglieder!$E$24:$BG$323,V$303))</f>
        <v/>
      </c>
      <c r="W25" s="54" t="str">
        <f ca="1">IF(OR(VLOOKUP($A25,Mitglieder!$E$24:$BG$323,W$303)="",$G25=""),"",VLOOKUP($A25,Mitglieder!$E$24:$BG$323,W$303))</f>
        <v/>
      </c>
      <c r="X25" s="54" t="str">
        <f ca="1">IF(OR(VLOOKUP($A25,Mitglieder!$E$24:$BG$323,X$303)="",$G25=""),"",VLOOKUP($A25,Mitglieder!$E$24:$BG$323,X$303))</f>
        <v/>
      </c>
      <c r="Y25" s="54" t="str">
        <f ca="1">IF(OR(VLOOKUP($A25,Mitglieder!$E$24:$BG$323,Y$303)="",$G25=""),"",VLOOKUP($A25,Mitglieder!$E$24:$BG$323,Y$303))</f>
        <v/>
      </c>
      <c r="Z25" s="54" t="str">
        <f ca="1">IF(OR(VLOOKUP($A25,Mitglieder!$E$24:$BG$323,Z$303)="",$G25=""),"",VLOOKUP($A25,Mitglieder!$E$24:$BG$323,Z$303))</f>
        <v/>
      </c>
      <c r="AA25" s="54" t="str">
        <f ca="1">IF(OR(VLOOKUP($A25,Mitglieder!$E$24:$BG$323,AA$303)="",$G25=""),"",VLOOKUP($A25,Mitglieder!$E$24:$BG$323,AA$303))</f>
        <v/>
      </c>
      <c r="AB25" s="54" t="str">
        <f ca="1">IF(OR(VLOOKUP($A25,Mitglieder!$E$24:$BG$323,AB$303)="",$G25=""),"",VLOOKUP($A25,Mitglieder!$E$24:$BG$323,AB$303))</f>
        <v/>
      </c>
      <c r="AC25" s="54" t="str">
        <f ca="1">IF(OR(VLOOKUP($A25,Mitglieder!$E$24:$BG$323,AC$303)="",$G25=""),"",VLOOKUP($A25,Mitglieder!$E$24:$BG$323,AC$303))</f>
        <v/>
      </c>
      <c r="AD25" s="54" t="str">
        <f ca="1">IF(OR(VLOOKUP($A25,Mitglieder!$E$24:$BG$323,AD$303)="",$G25=""),"",VLOOKUP($A25,Mitglieder!$E$24:$BG$323,AD$303))</f>
        <v/>
      </c>
      <c r="AE25" s="54" t="str">
        <f ca="1">IF(OR(VLOOKUP($A25,Mitglieder!$E$24:$BG$323,AE$303)="",$G25=""),"",VLOOKUP($A25,Mitglieder!$E$24:$BG$323,AE$303))</f>
        <v/>
      </c>
      <c r="AF25" s="54" t="str">
        <f ca="1">IF(OR(VLOOKUP($A25,Mitglieder!$E$24:$BG$323,AF$303)="",$G25=""),"",VLOOKUP($A25,Mitglieder!$E$24:$BG$323,AF$303))</f>
        <v/>
      </c>
      <c r="AG25" s="54" t="str">
        <f ca="1">IF(OR(VLOOKUP($A25,Mitglieder!$E$24:$BG$323,AG$303)="",$G25=""),"",VLOOKUP($A25,Mitglieder!$E$24:$BG$323,AG$303))</f>
        <v/>
      </c>
      <c r="AH25" s="54" t="str">
        <f ca="1">IF(OR(VLOOKUP($A25,Mitglieder!$E$24:$BG$323,AH$303)="",$G25=""),"",VLOOKUP($A25,Mitglieder!$E$24:$BG$323,AH$303))</f>
        <v/>
      </c>
      <c r="AI25" s="54" t="str">
        <f ca="1">IF(OR(VLOOKUP($A25,Mitglieder!$E$24:$BG$323,AI$303)="",$G25=""),"",VLOOKUP($A25,Mitglieder!$E$24:$BG$323,AI$303))</f>
        <v/>
      </c>
      <c r="AJ25" s="54" t="str">
        <f ca="1">IF(OR(VLOOKUP($A25,Mitglieder!$E$24:$BG$323,AJ$303)="",$G25=""),"",VLOOKUP($A25,Mitglieder!$E$24:$BG$323,AJ$303))</f>
        <v/>
      </c>
      <c r="AK25" s="54" t="str">
        <f ca="1">IF(OR(VLOOKUP($A25,Mitglieder!$E$24:$BG$323,AK$303)="",$G25=""),"",VLOOKUP($A25,Mitglieder!$E$24:$BG$323,AK$303))</f>
        <v/>
      </c>
      <c r="AL25" s="54" t="str">
        <f ca="1">IF(OR(VLOOKUP($A25,Mitglieder!$E$24:$BG$323,AL$303)="",$G25=""),"",VLOOKUP($A25,Mitglieder!$E$24:$BG$323,AL$303))</f>
        <v/>
      </c>
      <c r="AM25" s="42" t="str">
        <f ca="1">IF($G25="","",VLOOKUP($A25,Mitglieder!$E$24:$BG$323,AM$303))</f>
        <v/>
      </c>
      <c r="AN25" s="54" t="str">
        <f ca="1">IF(OR(VLOOKUP($A25,Mitglieder!$E$24:$BG$323,AN$303)="",$G25=""),"",VLOOKUP($A25,Mitglieder!$E$24:$BG$323,AN$303))</f>
        <v/>
      </c>
      <c r="AO25" s="43" t="str">
        <f ca="1">IF($G25="","",TEXT(VLOOKUP($A25,Mitglieder!$D$24:$BG$323,AO$303),"TT.MM.JJJJ"))</f>
        <v/>
      </c>
      <c r="AP25" s="42" t="str">
        <f ca="1">IF($G25="","",VLOOKUP($A25,Mitglieder!$E$24:$BG$323,AP$303))</f>
        <v/>
      </c>
      <c r="AQ25" s="45" t="str">
        <f ca="1">IF($G25="","",TEXT(VLOOKUP($A25,Mitglieder!$E$24:$BG$323,AQ$303),"0.00"))</f>
        <v/>
      </c>
      <c r="AR25" s="54" t="str">
        <f ca="1">IF(OR(VLOOKUP($A25,Mitglieder!$E$24:$BG$323,AR$303)="",$G25=""),"",VLOOKUP($A25,Mitglieder!$E$24:$BG$323,AR$303))</f>
        <v/>
      </c>
      <c r="AS25" s="45" t="str">
        <f ca="1">IF($G25="","",TEXT(VLOOKUP($A25,Mitglieder!$E$24:$BG$323,AS$303),"0.00"))</f>
        <v/>
      </c>
      <c r="AT25" s="54" t="str">
        <f ca="1">IF(OR(VLOOKUP($A25,Mitglieder!$E$24:$BG$323,AT$303)="",$G25=""),"",VLOOKUP($A25,Mitglieder!$E$24:$BG$323,AT$303))</f>
        <v/>
      </c>
      <c r="AU25" s="45" t="str">
        <f ca="1">IF($G25="","",TEXT(VLOOKUP($A25,Mitglieder!$E$24:$BG$323,AU$303),"0.00"))</f>
        <v/>
      </c>
      <c r="AV25" s="45" t="str">
        <f ca="1">IF($G25="","",TEXT(VLOOKUP($A25,Mitglieder!$E$24:$BG$323,AV$303),"0.00"))</f>
        <v/>
      </c>
      <c r="AW25" s="42" t="str">
        <f ca="1">IF($G25="","",VLOOKUP($A25,Mitglieder!$E$24:$BG$323,AW$303))</f>
        <v/>
      </c>
      <c r="AX25" s="54" t="str">
        <f ca="1">IF(OR(VLOOKUP($A25,Mitglieder!$E$24:$BG$323,AX$303)="",$G25=""),"",VLOOKUP($A25,Mitglieder!$E$24:$BG$323,AX$303))</f>
        <v/>
      </c>
      <c r="AY25" s="43" t="str">
        <f ca="1">IF($G25="","",TEXT(VLOOKUP($A25,Mitglieder!$E$24:$BG$323,AY$303),"TT.MM.JJJJ"))</f>
        <v/>
      </c>
      <c r="AZ25" s="75" t="str">
        <f t="shared" ca="1" si="0"/>
        <v/>
      </c>
      <c r="BA25" s="43" t="str">
        <f ca="1">IF($G25="","",TEXT(VLOOKUP($A25,Mitglieder!$E$24:$BG$323,BA$303),"TT.MM.JJJJ"))</f>
        <v/>
      </c>
      <c r="BB25" s="43" t="str">
        <f ca="1">IF($G25="","",TEXT(VLOOKUP($A25,Mitglieder!$E$24:$BG$323,BB$303),"TT.MM.JJJJ"))</f>
        <v/>
      </c>
      <c r="BC25" s="43" t="str">
        <f ca="1">IF($G25="","",TEXT(VLOOKUP($A25,Mitglieder!$E$24:$BG$323,BC$303),"TT.MM.JJJJ"))</f>
        <v/>
      </c>
      <c r="BD25" s="43" t="str">
        <f ca="1">IF($G25="","",TEXT(VLOOKUP($A25,Mitglieder!$E$24:$BG$323,BD$303),"TT.MM.JJJJ"))</f>
        <v/>
      </c>
      <c r="BE25" s="75" t="str">
        <f t="shared" ca="1" si="1"/>
        <v/>
      </c>
      <c r="BF25" s="75" t="str">
        <f ca="1">IF($G25="","",VLOOKUP($A25,Mitglieder!$D$24:$BG$323,BF$303))</f>
        <v/>
      </c>
      <c r="BH25" s="75" t="str">
        <f ca="1">IF(G25="","",AY25+'Details Verein'!$D$25)</f>
        <v/>
      </c>
    </row>
    <row r="26" spans="1:60" x14ac:dyDescent="0.35">
      <c r="A26" s="42">
        <v>26</v>
      </c>
      <c r="B26" s="42"/>
      <c r="C26" s="42"/>
      <c r="D26" s="42">
        <f ca="1">VLOOKUP($A26,Mitglieder!$E$24:$BA$323,D$303)</f>
        <v>1.0299999999999967</v>
      </c>
      <c r="E26" s="42" t="str">
        <f ca="1">IF($G26="","",VLOOKUP($A26,Mitglieder!$E$24:$BG$323,E$303))</f>
        <v/>
      </c>
      <c r="F26" s="54" t="str">
        <f ca="1">IF(OR(VLOOKUP($A26,Mitglieder!$E$24:$BG$323,F$303)="",$G26=""),"",VLOOKUP($A26,Mitglieder!$E$24:$BG$323,F$303))</f>
        <v/>
      </c>
      <c r="G26" s="72" t="str">
        <f ca="1">IF(D26/ROUND(D26,0)=1,VLOOKUP($A26,Mitglieder!$E$24:$BA$323,G$303),"")</f>
        <v/>
      </c>
      <c r="H26" s="42" t="str">
        <f ca="1">IF($G26="","",VLOOKUP($A26,Mitglieder!$E$24:$BG$323,H$303))</f>
        <v/>
      </c>
      <c r="I26" s="54" t="str">
        <f ca="1">IF(OR(VLOOKUP($A26,Mitglieder!$E$24:$BG$323,I$303)="",$G26=""),"",VLOOKUP($A26,Mitglieder!$E$24:$BG$323,I$303))</f>
        <v/>
      </c>
      <c r="J26" s="42" t="str">
        <f ca="1">IF($G26="","",VLOOKUP($A26,Mitglieder!$E$24:$BG$323,J$303))</f>
        <v/>
      </c>
      <c r="K26" s="54" t="str">
        <f ca="1">IF(OR(VLOOKUP($A26,Mitglieder!$E$24:$BG$323,K$303)="",$G26=""),"",VLOOKUP($A26,Mitglieder!$E$24:$BG$323,K$303))</f>
        <v/>
      </c>
      <c r="L26" s="42" t="str">
        <f ca="1">IF($G26="","",VLOOKUP($A26,Mitglieder!$E$24:$BG$323,L$303))</f>
        <v/>
      </c>
      <c r="M26" s="42" t="str">
        <f ca="1">IF($G26="","",VLOOKUP($A26,Mitglieder!$E$24:$BG$323,M$303))</f>
        <v/>
      </c>
      <c r="N26" s="42" t="str">
        <f ca="1">IF($G26="","",VLOOKUP($A26,Mitglieder!$E$24:$BG$323,N$303))</f>
        <v/>
      </c>
      <c r="O26" s="42" t="str">
        <f ca="1">IF($G26="","",VLOOKUP($A26,Mitglieder!$E$24:$BG$323,O$303))</f>
        <v/>
      </c>
      <c r="P26" s="42" t="str">
        <f ca="1">IF($G26="","",VLOOKUP($A26,Mitglieder!$E$24:$BG$323,P$303))</f>
        <v/>
      </c>
      <c r="Q26" s="42" t="str">
        <f ca="1">IF($G26="","",VLOOKUP($A26,Mitglieder!$E$24:$BG$323,Q$303))</f>
        <v/>
      </c>
      <c r="R26" s="54" t="str">
        <f ca="1">IF(OR(VLOOKUP($A26,Mitglieder!$E$24:$BG$323,R$303)="",$G26=""),"",VLOOKUP($A26,Mitglieder!$E$24:$BG$323,R$303))</f>
        <v/>
      </c>
      <c r="S26" s="43" t="str">
        <f ca="1">IF($G26="","",TEXT(VLOOKUP($A26,Mitglieder!$E$24:$BG$323,S$303),"TT.MM.JJJJ"))</f>
        <v/>
      </c>
      <c r="T26" s="43" t="str">
        <f ca="1">IF($G26="","",TEXT(VLOOKUP($A26,Mitglieder!$E$24:$BG$323,T$303),"TT.MM.JJJJ"))</f>
        <v/>
      </c>
      <c r="U26" s="43" t="str">
        <f ca="1">IF($G26="","",TEXT(VLOOKUP($A26,Mitglieder!$E$24:$BG$323,U$303),"TT.MM.JJJJ"))</f>
        <v/>
      </c>
      <c r="V26" s="54" t="str">
        <f ca="1">IF(OR(VLOOKUP($A26,Mitglieder!$E$24:$BG$323,V$303)="",$G26=""),"",VLOOKUP($A26,Mitglieder!$E$24:$BG$323,V$303))</f>
        <v/>
      </c>
      <c r="W26" s="54" t="str">
        <f ca="1">IF(OR(VLOOKUP($A26,Mitglieder!$E$24:$BG$323,W$303)="",$G26=""),"",VLOOKUP($A26,Mitglieder!$E$24:$BG$323,W$303))</f>
        <v/>
      </c>
      <c r="X26" s="54" t="str">
        <f ca="1">IF(OR(VLOOKUP($A26,Mitglieder!$E$24:$BG$323,X$303)="",$G26=""),"",VLOOKUP($A26,Mitglieder!$E$24:$BG$323,X$303))</f>
        <v/>
      </c>
      <c r="Y26" s="54" t="str">
        <f ca="1">IF(OR(VLOOKUP($A26,Mitglieder!$E$24:$BG$323,Y$303)="",$G26=""),"",VLOOKUP($A26,Mitglieder!$E$24:$BG$323,Y$303))</f>
        <v/>
      </c>
      <c r="Z26" s="54" t="str">
        <f ca="1">IF(OR(VLOOKUP($A26,Mitglieder!$E$24:$BG$323,Z$303)="",$G26=""),"",VLOOKUP($A26,Mitglieder!$E$24:$BG$323,Z$303))</f>
        <v/>
      </c>
      <c r="AA26" s="54" t="str">
        <f ca="1">IF(OR(VLOOKUP($A26,Mitglieder!$E$24:$BG$323,AA$303)="",$G26=""),"",VLOOKUP($A26,Mitglieder!$E$24:$BG$323,AA$303))</f>
        <v/>
      </c>
      <c r="AB26" s="54" t="str">
        <f ca="1">IF(OR(VLOOKUP($A26,Mitglieder!$E$24:$BG$323,AB$303)="",$G26=""),"",VLOOKUP($A26,Mitglieder!$E$24:$BG$323,AB$303))</f>
        <v/>
      </c>
      <c r="AC26" s="54" t="str">
        <f ca="1">IF(OR(VLOOKUP($A26,Mitglieder!$E$24:$BG$323,AC$303)="",$G26=""),"",VLOOKUP($A26,Mitglieder!$E$24:$BG$323,AC$303))</f>
        <v/>
      </c>
      <c r="AD26" s="54" t="str">
        <f ca="1">IF(OR(VLOOKUP($A26,Mitglieder!$E$24:$BG$323,AD$303)="",$G26=""),"",VLOOKUP($A26,Mitglieder!$E$24:$BG$323,AD$303))</f>
        <v/>
      </c>
      <c r="AE26" s="54" t="str">
        <f ca="1">IF(OR(VLOOKUP($A26,Mitglieder!$E$24:$BG$323,AE$303)="",$G26=""),"",VLOOKUP($A26,Mitglieder!$E$24:$BG$323,AE$303))</f>
        <v/>
      </c>
      <c r="AF26" s="54" t="str">
        <f ca="1">IF(OR(VLOOKUP($A26,Mitglieder!$E$24:$BG$323,AF$303)="",$G26=""),"",VLOOKUP($A26,Mitglieder!$E$24:$BG$323,AF$303))</f>
        <v/>
      </c>
      <c r="AG26" s="54" t="str">
        <f ca="1">IF(OR(VLOOKUP($A26,Mitglieder!$E$24:$BG$323,AG$303)="",$G26=""),"",VLOOKUP($A26,Mitglieder!$E$24:$BG$323,AG$303))</f>
        <v/>
      </c>
      <c r="AH26" s="54" t="str">
        <f ca="1">IF(OR(VLOOKUP($A26,Mitglieder!$E$24:$BG$323,AH$303)="",$G26=""),"",VLOOKUP($A26,Mitglieder!$E$24:$BG$323,AH$303))</f>
        <v/>
      </c>
      <c r="AI26" s="54" t="str">
        <f ca="1">IF(OR(VLOOKUP($A26,Mitglieder!$E$24:$BG$323,AI$303)="",$G26=""),"",VLOOKUP($A26,Mitglieder!$E$24:$BG$323,AI$303))</f>
        <v/>
      </c>
      <c r="AJ26" s="54" t="str">
        <f ca="1">IF(OR(VLOOKUP($A26,Mitglieder!$E$24:$BG$323,AJ$303)="",$G26=""),"",VLOOKUP($A26,Mitglieder!$E$24:$BG$323,AJ$303))</f>
        <v/>
      </c>
      <c r="AK26" s="54" t="str">
        <f ca="1">IF(OR(VLOOKUP($A26,Mitglieder!$E$24:$BG$323,AK$303)="",$G26=""),"",VLOOKUP($A26,Mitglieder!$E$24:$BG$323,AK$303))</f>
        <v/>
      </c>
      <c r="AL26" s="54" t="str">
        <f ca="1">IF(OR(VLOOKUP($A26,Mitglieder!$E$24:$BG$323,AL$303)="",$G26=""),"",VLOOKUP($A26,Mitglieder!$E$24:$BG$323,AL$303))</f>
        <v/>
      </c>
      <c r="AM26" s="42" t="str">
        <f ca="1">IF($G26="","",VLOOKUP($A26,Mitglieder!$E$24:$BG$323,AM$303))</f>
        <v/>
      </c>
      <c r="AN26" s="54" t="str">
        <f ca="1">IF(OR(VLOOKUP($A26,Mitglieder!$E$24:$BG$323,AN$303)="",$G26=""),"",VLOOKUP($A26,Mitglieder!$E$24:$BG$323,AN$303))</f>
        <v/>
      </c>
      <c r="AO26" s="43" t="str">
        <f ca="1">IF($G26="","",TEXT(VLOOKUP($A26,Mitglieder!$D$24:$BG$323,AO$303),"TT.MM.JJJJ"))</f>
        <v/>
      </c>
      <c r="AP26" s="42" t="str">
        <f ca="1">IF($G26="","",VLOOKUP($A26,Mitglieder!$E$24:$BG$323,AP$303))</f>
        <v/>
      </c>
      <c r="AQ26" s="45" t="str">
        <f ca="1">IF($G26="","",TEXT(VLOOKUP($A26,Mitglieder!$E$24:$BG$323,AQ$303),"0.00"))</f>
        <v/>
      </c>
      <c r="AR26" s="54" t="str">
        <f ca="1">IF(OR(VLOOKUP($A26,Mitglieder!$E$24:$BG$323,AR$303)="",$G26=""),"",VLOOKUP($A26,Mitglieder!$E$24:$BG$323,AR$303))</f>
        <v/>
      </c>
      <c r="AS26" s="45" t="str">
        <f ca="1">IF($G26="","",TEXT(VLOOKUP($A26,Mitglieder!$E$24:$BG$323,AS$303),"0.00"))</f>
        <v/>
      </c>
      <c r="AT26" s="54" t="str">
        <f ca="1">IF(OR(VLOOKUP($A26,Mitglieder!$E$24:$BG$323,AT$303)="",$G26=""),"",VLOOKUP($A26,Mitglieder!$E$24:$BG$323,AT$303))</f>
        <v/>
      </c>
      <c r="AU26" s="45" t="str">
        <f ca="1">IF($G26="","",TEXT(VLOOKUP($A26,Mitglieder!$E$24:$BG$323,AU$303),"0.00"))</f>
        <v/>
      </c>
      <c r="AV26" s="45" t="str">
        <f ca="1">IF($G26="","",TEXT(VLOOKUP($A26,Mitglieder!$E$24:$BG$323,AV$303),"0.00"))</f>
        <v/>
      </c>
      <c r="AW26" s="42" t="str">
        <f ca="1">IF($G26="","",VLOOKUP($A26,Mitglieder!$E$24:$BG$323,AW$303))</f>
        <v/>
      </c>
      <c r="AX26" s="54" t="str">
        <f ca="1">IF(OR(VLOOKUP($A26,Mitglieder!$E$24:$BG$323,AX$303)="",$G26=""),"",VLOOKUP($A26,Mitglieder!$E$24:$BG$323,AX$303))</f>
        <v/>
      </c>
      <c r="AY26" s="43" t="str">
        <f ca="1">IF($G26="","",TEXT(VLOOKUP($A26,Mitglieder!$E$24:$BG$323,AY$303),"TT.MM.JJJJ"))</f>
        <v/>
      </c>
      <c r="AZ26" s="75" t="str">
        <f t="shared" ca="1" si="0"/>
        <v/>
      </c>
      <c r="BA26" s="43" t="str">
        <f ca="1">IF($G26="","",TEXT(VLOOKUP($A26,Mitglieder!$E$24:$BG$323,BA$303),"TT.MM.JJJJ"))</f>
        <v/>
      </c>
      <c r="BB26" s="43" t="str">
        <f ca="1">IF($G26="","",TEXT(VLOOKUP($A26,Mitglieder!$E$24:$BG$323,BB$303),"TT.MM.JJJJ"))</f>
        <v/>
      </c>
      <c r="BC26" s="43" t="str">
        <f ca="1">IF($G26="","",TEXT(VLOOKUP($A26,Mitglieder!$E$24:$BG$323,BC$303),"TT.MM.JJJJ"))</f>
        <v/>
      </c>
      <c r="BD26" s="43" t="str">
        <f ca="1">IF($G26="","",TEXT(VLOOKUP($A26,Mitglieder!$E$24:$BG$323,BD$303),"TT.MM.JJJJ"))</f>
        <v/>
      </c>
      <c r="BE26" s="75" t="str">
        <f t="shared" ca="1" si="1"/>
        <v/>
      </c>
      <c r="BF26" s="75" t="str">
        <f ca="1">IF($G26="","",VLOOKUP($A26,Mitglieder!$D$24:$BG$323,BF$303))</f>
        <v/>
      </c>
      <c r="BH26" s="75" t="str">
        <f ca="1">IF(G26="","",AY26+'Details Verein'!$D$25)</f>
        <v/>
      </c>
    </row>
    <row r="27" spans="1:60" x14ac:dyDescent="0.35">
      <c r="A27" s="42">
        <v>27</v>
      </c>
      <c r="B27" s="42"/>
      <c r="C27" s="42"/>
      <c r="D27" s="42">
        <f ca="1">VLOOKUP($A27,Mitglieder!$E$24:$BA$323,D$303)</f>
        <v>1.0299999999999967</v>
      </c>
      <c r="E27" s="42" t="str">
        <f ca="1">IF($G27="","",VLOOKUP($A27,Mitglieder!$E$24:$BG$323,E$303))</f>
        <v/>
      </c>
      <c r="F27" s="54" t="str">
        <f ca="1">IF(OR(VLOOKUP($A27,Mitglieder!$E$24:$BG$323,F$303)="",$G27=""),"",VLOOKUP($A27,Mitglieder!$E$24:$BG$323,F$303))</f>
        <v/>
      </c>
      <c r="G27" s="72" t="str">
        <f ca="1">IF(D27/ROUND(D27,0)=1,VLOOKUP($A27,Mitglieder!$E$24:$BA$323,G$303),"")</f>
        <v/>
      </c>
      <c r="H27" s="42" t="str">
        <f ca="1">IF($G27="","",VLOOKUP($A27,Mitglieder!$E$24:$BG$323,H$303))</f>
        <v/>
      </c>
      <c r="I27" s="54" t="str">
        <f ca="1">IF(OR(VLOOKUP($A27,Mitglieder!$E$24:$BG$323,I$303)="",$G27=""),"",VLOOKUP($A27,Mitglieder!$E$24:$BG$323,I$303))</f>
        <v/>
      </c>
      <c r="J27" s="42" t="str">
        <f ca="1">IF($G27="","",VLOOKUP($A27,Mitglieder!$E$24:$BG$323,J$303))</f>
        <v/>
      </c>
      <c r="K27" s="54" t="str">
        <f ca="1">IF(OR(VLOOKUP($A27,Mitglieder!$E$24:$BG$323,K$303)="",$G27=""),"",VLOOKUP($A27,Mitglieder!$E$24:$BG$323,K$303))</f>
        <v/>
      </c>
      <c r="L27" s="42" t="str">
        <f ca="1">IF($G27="","",VLOOKUP($A27,Mitglieder!$E$24:$BG$323,L$303))</f>
        <v/>
      </c>
      <c r="M27" s="42" t="str">
        <f ca="1">IF($G27="","",VLOOKUP($A27,Mitglieder!$E$24:$BG$323,M$303))</f>
        <v/>
      </c>
      <c r="N27" s="42" t="str">
        <f ca="1">IF($G27="","",VLOOKUP($A27,Mitglieder!$E$24:$BG$323,N$303))</f>
        <v/>
      </c>
      <c r="O27" s="42" t="str">
        <f ca="1">IF($G27="","",VLOOKUP($A27,Mitglieder!$E$24:$BG$323,O$303))</f>
        <v/>
      </c>
      <c r="P27" s="42" t="str">
        <f ca="1">IF($G27="","",VLOOKUP($A27,Mitglieder!$E$24:$BG$323,P$303))</f>
        <v/>
      </c>
      <c r="Q27" s="42" t="str">
        <f ca="1">IF($G27="","",VLOOKUP($A27,Mitglieder!$E$24:$BG$323,Q$303))</f>
        <v/>
      </c>
      <c r="R27" s="54" t="str">
        <f ca="1">IF(OR(VLOOKUP($A27,Mitglieder!$E$24:$BG$323,R$303)="",$G27=""),"",VLOOKUP($A27,Mitglieder!$E$24:$BG$323,R$303))</f>
        <v/>
      </c>
      <c r="S27" s="43" t="str">
        <f ca="1">IF($G27="","",TEXT(VLOOKUP($A27,Mitglieder!$E$24:$BG$323,S$303),"TT.MM.JJJJ"))</f>
        <v/>
      </c>
      <c r="T27" s="43" t="str">
        <f ca="1">IF($G27="","",TEXT(VLOOKUP($A27,Mitglieder!$E$24:$BG$323,T$303),"TT.MM.JJJJ"))</f>
        <v/>
      </c>
      <c r="U27" s="43" t="str">
        <f ca="1">IF($G27="","",TEXT(VLOOKUP($A27,Mitglieder!$E$24:$BG$323,U$303),"TT.MM.JJJJ"))</f>
        <v/>
      </c>
      <c r="V27" s="54" t="str">
        <f ca="1">IF(OR(VLOOKUP($A27,Mitglieder!$E$24:$BG$323,V$303)="",$G27=""),"",VLOOKUP($A27,Mitglieder!$E$24:$BG$323,V$303))</f>
        <v/>
      </c>
      <c r="W27" s="54" t="str">
        <f ca="1">IF(OR(VLOOKUP($A27,Mitglieder!$E$24:$BG$323,W$303)="",$G27=""),"",VLOOKUP($A27,Mitglieder!$E$24:$BG$323,W$303))</f>
        <v/>
      </c>
      <c r="X27" s="54" t="str">
        <f ca="1">IF(OR(VLOOKUP($A27,Mitglieder!$E$24:$BG$323,X$303)="",$G27=""),"",VLOOKUP($A27,Mitglieder!$E$24:$BG$323,X$303))</f>
        <v/>
      </c>
      <c r="Y27" s="54" t="str">
        <f ca="1">IF(OR(VLOOKUP($A27,Mitglieder!$E$24:$BG$323,Y$303)="",$G27=""),"",VLOOKUP($A27,Mitglieder!$E$24:$BG$323,Y$303))</f>
        <v/>
      </c>
      <c r="Z27" s="54" t="str">
        <f ca="1">IF(OR(VLOOKUP($A27,Mitglieder!$E$24:$BG$323,Z$303)="",$G27=""),"",VLOOKUP($A27,Mitglieder!$E$24:$BG$323,Z$303))</f>
        <v/>
      </c>
      <c r="AA27" s="54" t="str">
        <f ca="1">IF(OR(VLOOKUP($A27,Mitglieder!$E$24:$BG$323,AA$303)="",$G27=""),"",VLOOKUP($A27,Mitglieder!$E$24:$BG$323,AA$303))</f>
        <v/>
      </c>
      <c r="AB27" s="54" t="str">
        <f ca="1">IF(OR(VLOOKUP($A27,Mitglieder!$E$24:$BG$323,AB$303)="",$G27=""),"",VLOOKUP($A27,Mitglieder!$E$24:$BG$323,AB$303))</f>
        <v/>
      </c>
      <c r="AC27" s="54" t="str">
        <f ca="1">IF(OR(VLOOKUP($A27,Mitglieder!$E$24:$BG$323,AC$303)="",$G27=""),"",VLOOKUP($A27,Mitglieder!$E$24:$BG$323,AC$303))</f>
        <v/>
      </c>
      <c r="AD27" s="54" t="str">
        <f ca="1">IF(OR(VLOOKUP($A27,Mitglieder!$E$24:$BG$323,AD$303)="",$G27=""),"",VLOOKUP($A27,Mitglieder!$E$24:$BG$323,AD$303))</f>
        <v/>
      </c>
      <c r="AE27" s="54" t="str">
        <f ca="1">IF(OR(VLOOKUP($A27,Mitglieder!$E$24:$BG$323,AE$303)="",$G27=""),"",VLOOKUP($A27,Mitglieder!$E$24:$BG$323,AE$303))</f>
        <v/>
      </c>
      <c r="AF27" s="54" t="str">
        <f ca="1">IF(OR(VLOOKUP($A27,Mitglieder!$E$24:$BG$323,AF$303)="",$G27=""),"",VLOOKUP($A27,Mitglieder!$E$24:$BG$323,AF$303))</f>
        <v/>
      </c>
      <c r="AG27" s="54" t="str">
        <f ca="1">IF(OR(VLOOKUP($A27,Mitglieder!$E$24:$BG$323,AG$303)="",$G27=""),"",VLOOKUP($A27,Mitglieder!$E$24:$BG$323,AG$303))</f>
        <v/>
      </c>
      <c r="AH27" s="54" t="str">
        <f ca="1">IF(OR(VLOOKUP($A27,Mitglieder!$E$24:$BG$323,AH$303)="",$G27=""),"",VLOOKUP($A27,Mitglieder!$E$24:$BG$323,AH$303))</f>
        <v/>
      </c>
      <c r="AI27" s="54" t="str">
        <f ca="1">IF(OR(VLOOKUP($A27,Mitglieder!$E$24:$BG$323,AI$303)="",$G27=""),"",VLOOKUP($A27,Mitglieder!$E$24:$BG$323,AI$303))</f>
        <v/>
      </c>
      <c r="AJ27" s="54" t="str">
        <f ca="1">IF(OR(VLOOKUP($A27,Mitglieder!$E$24:$BG$323,AJ$303)="",$G27=""),"",VLOOKUP($A27,Mitglieder!$E$24:$BG$323,AJ$303))</f>
        <v/>
      </c>
      <c r="AK27" s="54" t="str">
        <f ca="1">IF(OR(VLOOKUP($A27,Mitglieder!$E$24:$BG$323,AK$303)="",$G27=""),"",VLOOKUP($A27,Mitglieder!$E$24:$BG$323,AK$303))</f>
        <v/>
      </c>
      <c r="AL27" s="54" t="str">
        <f ca="1">IF(OR(VLOOKUP($A27,Mitglieder!$E$24:$BG$323,AL$303)="",$G27=""),"",VLOOKUP($A27,Mitglieder!$E$24:$BG$323,AL$303))</f>
        <v/>
      </c>
      <c r="AM27" s="42" t="str">
        <f ca="1">IF($G27="","",VLOOKUP($A27,Mitglieder!$E$24:$BG$323,AM$303))</f>
        <v/>
      </c>
      <c r="AN27" s="54" t="str">
        <f ca="1">IF(OR(VLOOKUP($A27,Mitglieder!$E$24:$BG$323,AN$303)="",$G27=""),"",VLOOKUP($A27,Mitglieder!$E$24:$BG$323,AN$303))</f>
        <v/>
      </c>
      <c r="AO27" s="43" t="str">
        <f ca="1">IF($G27="","",TEXT(VLOOKUP($A27,Mitglieder!$D$24:$BG$323,AO$303),"TT.MM.JJJJ"))</f>
        <v/>
      </c>
      <c r="AP27" s="42" t="str">
        <f ca="1">IF($G27="","",VLOOKUP($A27,Mitglieder!$E$24:$BG$323,AP$303))</f>
        <v/>
      </c>
      <c r="AQ27" s="45" t="str">
        <f ca="1">IF($G27="","",TEXT(VLOOKUP($A27,Mitglieder!$E$24:$BG$323,AQ$303),"0.00"))</f>
        <v/>
      </c>
      <c r="AR27" s="54" t="str">
        <f ca="1">IF(OR(VLOOKUP($A27,Mitglieder!$E$24:$BG$323,AR$303)="",$G27=""),"",VLOOKUP($A27,Mitglieder!$E$24:$BG$323,AR$303))</f>
        <v/>
      </c>
      <c r="AS27" s="45" t="str">
        <f ca="1">IF($G27="","",TEXT(VLOOKUP($A27,Mitglieder!$E$24:$BG$323,AS$303),"0.00"))</f>
        <v/>
      </c>
      <c r="AT27" s="54" t="str">
        <f ca="1">IF(OR(VLOOKUP($A27,Mitglieder!$E$24:$BG$323,AT$303)="",$G27=""),"",VLOOKUP($A27,Mitglieder!$E$24:$BG$323,AT$303))</f>
        <v/>
      </c>
      <c r="AU27" s="45" t="str">
        <f ca="1">IF($G27="","",TEXT(VLOOKUP($A27,Mitglieder!$E$24:$BG$323,AU$303),"0.00"))</f>
        <v/>
      </c>
      <c r="AV27" s="45" t="str">
        <f ca="1">IF($G27="","",TEXT(VLOOKUP($A27,Mitglieder!$E$24:$BG$323,AV$303),"0.00"))</f>
        <v/>
      </c>
      <c r="AW27" s="42" t="str">
        <f ca="1">IF($G27="","",VLOOKUP($A27,Mitglieder!$E$24:$BG$323,AW$303))</f>
        <v/>
      </c>
      <c r="AX27" s="54" t="str">
        <f ca="1">IF(OR(VLOOKUP($A27,Mitglieder!$E$24:$BG$323,AX$303)="",$G27=""),"",VLOOKUP($A27,Mitglieder!$E$24:$BG$323,AX$303))</f>
        <v/>
      </c>
      <c r="AY27" s="43" t="str">
        <f ca="1">IF($G27="","",TEXT(VLOOKUP($A27,Mitglieder!$E$24:$BG$323,AY$303),"TT.MM.JJJJ"))</f>
        <v/>
      </c>
      <c r="AZ27" s="75" t="str">
        <f t="shared" ca="1" si="0"/>
        <v/>
      </c>
      <c r="BA27" s="43" t="str">
        <f ca="1">IF($G27="","",TEXT(VLOOKUP($A27,Mitglieder!$E$24:$BG$323,BA$303),"TT.MM.JJJJ"))</f>
        <v/>
      </c>
      <c r="BB27" s="43" t="str">
        <f ca="1">IF($G27="","",TEXT(VLOOKUP($A27,Mitglieder!$E$24:$BG$323,BB$303),"TT.MM.JJJJ"))</f>
        <v/>
      </c>
      <c r="BC27" s="43" t="str">
        <f ca="1">IF($G27="","",TEXT(VLOOKUP($A27,Mitglieder!$E$24:$BG$323,BC$303),"TT.MM.JJJJ"))</f>
        <v/>
      </c>
      <c r="BD27" s="43" t="str">
        <f ca="1">IF($G27="","",TEXT(VLOOKUP($A27,Mitglieder!$E$24:$BG$323,BD$303),"TT.MM.JJJJ"))</f>
        <v/>
      </c>
      <c r="BE27" s="75" t="str">
        <f t="shared" ca="1" si="1"/>
        <v/>
      </c>
      <c r="BF27" s="75" t="str">
        <f ca="1">IF($G27="","",VLOOKUP($A27,Mitglieder!$D$24:$BG$323,BF$303))</f>
        <v/>
      </c>
      <c r="BH27" s="75" t="str">
        <f ca="1">IF(G27="","",AY27+'Details Verein'!$D$25)</f>
        <v/>
      </c>
    </row>
    <row r="28" spans="1:60" x14ac:dyDescent="0.35">
      <c r="A28" s="42">
        <v>28</v>
      </c>
      <c r="B28" s="42"/>
      <c r="C28" s="42"/>
      <c r="D28" s="42">
        <f ca="1">VLOOKUP($A28,Mitglieder!$E$24:$BA$323,D$303)</f>
        <v>1.0299999999999967</v>
      </c>
      <c r="E28" s="42" t="str">
        <f ca="1">IF($G28="","",VLOOKUP($A28,Mitglieder!$E$24:$BG$323,E$303))</f>
        <v/>
      </c>
      <c r="F28" s="54" t="str">
        <f ca="1">IF(OR(VLOOKUP($A28,Mitglieder!$E$24:$BG$323,F$303)="",$G28=""),"",VLOOKUP($A28,Mitglieder!$E$24:$BG$323,F$303))</f>
        <v/>
      </c>
      <c r="G28" s="72" t="str">
        <f ca="1">IF(D28/ROUND(D28,0)=1,VLOOKUP($A28,Mitglieder!$E$24:$BA$323,G$303),"")</f>
        <v/>
      </c>
      <c r="H28" s="42" t="str">
        <f ca="1">IF($G28="","",VLOOKUP($A28,Mitglieder!$E$24:$BG$323,H$303))</f>
        <v/>
      </c>
      <c r="I28" s="54" t="str">
        <f ca="1">IF(OR(VLOOKUP($A28,Mitglieder!$E$24:$BG$323,I$303)="",$G28=""),"",VLOOKUP($A28,Mitglieder!$E$24:$BG$323,I$303))</f>
        <v/>
      </c>
      <c r="J28" s="42" t="str">
        <f ca="1">IF($G28="","",VLOOKUP($A28,Mitglieder!$E$24:$BG$323,J$303))</f>
        <v/>
      </c>
      <c r="K28" s="54" t="str">
        <f ca="1">IF(OR(VLOOKUP($A28,Mitglieder!$E$24:$BG$323,K$303)="",$G28=""),"",VLOOKUP($A28,Mitglieder!$E$24:$BG$323,K$303))</f>
        <v/>
      </c>
      <c r="L28" s="42" t="str">
        <f ca="1">IF($G28="","",VLOOKUP($A28,Mitglieder!$E$24:$BG$323,L$303))</f>
        <v/>
      </c>
      <c r="M28" s="42" t="str">
        <f ca="1">IF($G28="","",VLOOKUP($A28,Mitglieder!$E$24:$BG$323,M$303))</f>
        <v/>
      </c>
      <c r="N28" s="42" t="str">
        <f ca="1">IF($G28="","",VLOOKUP($A28,Mitglieder!$E$24:$BG$323,N$303))</f>
        <v/>
      </c>
      <c r="O28" s="42" t="str">
        <f ca="1">IF($G28="","",VLOOKUP($A28,Mitglieder!$E$24:$BG$323,O$303))</f>
        <v/>
      </c>
      <c r="P28" s="42" t="str">
        <f ca="1">IF($G28="","",VLOOKUP($A28,Mitglieder!$E$24:$BG$323,P$303))</f>
        <v/>
      </c>
      <c r="Q28" s="42" t="str">
        <f ca="1">IF($G28="","",VLOOKUP($A28,Mitglieder!$E$24:$BG$323,Q$303))</f>
        <v/>
      </c>
      <c r="R28" s="54" t="str">
        <f ca="1">IF(OR(VLOOKUP($A28,Mitglieder!$E$24:$BG$323,R$303)="",$G28=""),"",VLOOKUP($A28,Mitglieder!$E$24:$BG$323,R$303))</f>
        <v/>
      </c>
      <c r="S28" s="43" t="str">
        <f ca="1">IF($G28="","",TEXT(VLOOKUP($A28,Mitglieder!$E$24:$BG$323,S$303),"TT.MM.JJJJ"))</f>
        <v/>
      </c>
      <c r="T28" s="43" t="str">
        <f ca="1">IF($G28="","",TEXT(VLOOKUP($A28,Mitglieder!$E$24:$BG$323,T$303),"TT.MM.JJJJ"))</f>
        <v/>
      </c>
      <c r="U28" s="43" t="str">
        <f ca="1">IF($G28="","",TEXT(VLOOKUP($A28,Mitglieder!$E$24:$BG$323,U$303),"TT.MM.JJJJ"))</f>
        <v/>
      </c>
      <c r="V28" s="54" t="str">
        <f ca="1">IF(OR(VLOOKUP($A28,Mitglieder!$E$24:$BG$323,V$303)="",$G28=""),"",VLOOKUP($A28,Mitglieder!$E$24:$BG$323,V$303))</f>
        <v/>
      </c>
      <c r="W28" s="54" t="str">
        <f ca="1">IF(OR(VLOOKUP($A28,Mitglieder!$E$24:$BG$323,W$303)="",$G28=""),"",VLOOKUP($A28,Mitglieder!$E$24:$BG$323,W$303))</f>
        <v/>
      </c>
      <c r="X28" s="54" t="str">
        <f ca="1">IF(OR(VLOOKUP($A28,Mitglieder!$E$24:$BG$323,X$303)="",$G28=""),"",VLOOKUP($A28,Mitglieder!$E$24:$BG$323,X$303))</f>
        <v/>
      </c>
      <c r="Y28" s="54" t="str">
        <f ca="1">IF(OR(VLOOKUP($A28,Mitglieder!$E$24:$BG$323,Y$303)="",$G28=""),"",VLOOKUP($A28,Mitglieder!$E$24:$BG$323,Y$303))</f>
        <v/>
      </c>
      <c r="Z28" s="54" t="str">
        <f ca="1">IF(OR(VLOOKUP($A28,Mitglieder!$E$24:$BG$323,Z$303)="",$G28=""),"",VLOOKUP($A28,Mitglieder!$E$24:$BG$323,Z$303))</f>
        <v/>
      </c>
      <c r="AA28" s="54" t="str">
        <f ca="1">IF(OR(VLOOKUP($A28,Mitglieder!$E$24:$BG$323,AA$303)="",$G28=""),"",VLOOKUP($A28,Mitglieder!$E$24:$BG$323,AA$303))</f>
        <v/>
      </c>
      <c r="AB28" s="54" t="str">
        <f ca="1">IF(OR(VLOOKUP($A28,Mitglieder!$E$24:$BG$323,AB$303)="",$G28=""),"",VLOOKUP($A28,Mitglieder!$E$24:$BG$323,AB$303))</f>
        <v/>
      </c>
      <c r="AC28" s="54" t="str">
        <f ca="1">IF(OR(VLOOKUP($A28,Mitglieder!$E$24:$BG$323,AC$303)="",$G28=""),"",VLOOKUP($A28,Mitglieder!$E$24:$BG$323,AC$303))</f>
        <v/>
      </c>
      <c r="AD28" s="54" t="str">
        <f ca="1">IF(OR(VLOOKUP($A28,Mitglieder!$E$24:$BG$323,AD$303)="",$G28=""),"",VLOOKUP($A28,Mitglieder!$E$24:$BG$323,AD$303))</f>
        <v/>
      </c>
      <c r="AE28" s="54" t="str">
        <f ca="1">IF(OR(VLOOKUP($A28,Mitglieder!$E$24:$BG$323,AE$303)="",$G28=""),"",VLOOKUP($A28,Mitglieder!$E$24:$BG$323,AE$303))</f>
        <v/>
      </c>
      <c r="AF28" s="54" t="str">
        <f ca="1">IF(OR(VLOOKUP($A28,Mitglieder!$E$24:$BG$323,AF$303)="",$G28=""),"",VLOOKUP($A28,Mitglieder!$E$24:$BG$323,AF$303))</f>
        <v/>
      </c>
      <c r="AG28" s="54" t="str">
        <f ca="1">IF(OR(VLOOKUP($A28,Mitglieder!$E$24:$BG$323,AG$303)="",$G28=""),"",VLOOKUP($A28,Mitglieder!$E$24:$BG$323,AG$303))</f>
        <v/>
      </c>
      <c r="AH28" s="54" t="str">
        <f ca="1">IF(OR(VLOOKUP($A28,Mitglieder!$E$24:$BG$323,AH$303)="",$G28=""),"",VLOOKUP($A28,Mitglieder!$E$24:$BG$323,AH$303))</f>
        <v/>
      </c>
      <c r="AI28" s="54" t="str">
        <f ca="1">IF(OR(VLOOKUP($A28,Mitglieder!$E$24:$BG$323,AI$303)="",$G28=""),"",VLOOKUP($A28,Mitglieder!$E$24:$BG$323,AI$303))</f>
        <v/>
      </c>
      <c r="AJ28" s="54" t="str">
        <f ca="1">IF(OR(VLOOKUP($A28,Mitglieder!$E$24:$BG$323,AJ$303)="",$G28=""),"",VLOOKUP($A28,Mitglieder!$E$24:$BG$323,AJ$303))</f>
        <v/>
      </c>
      <c r="AK28" s="54" t="str">
        <f ca="1">IF(OR(VLOOKUP($A28,Mitglieder!$E$24:$BG$323,AK$303)="",$G28=""),"",VLOOKUP($A28,Mitglieder!$E$24:$BG$323,AK$303))</f>
        <v/>
      </c>
      <c r="AL28" s="54" t="str">
        <f ca="1">IF(OR(VLOOKUP($A28,Mitglieder!$E$24:$BG$323,AL$303)="",$G28=""),"",VLOOKUP($A28,Mitglieder!$E$24:$BG$323,AL$303))</f>
        <v/>
      </c>
      <c r="AM28" s="42" t="str">
        <f ca="1">IF($G28="","",VLOOKUP($A28,Mitglieder!$E$24:$BG$323,AM$303))</f>
        <v/>
      </c>
      <c r="AN28" s="54" t="str">
        <f ca="1">IF(OR(VLOOKUP($A28,Mitglieder!$E$24:$BG$323,AN$303)="",$G28=""),"",VLOOKUP($A28,Mitglieder!$E$24:$BG$323,AN$303))</f>
        <v/>
      </c>
      <c r="AO28" s="43" t="str">
        <f ca="1">IF($G28="","",TEXT(VLOOKUP($A28,Mitglieder!$D$24:$BG$323,AO$303),"TT.MM.JJJJ"))</f>
        <v/>
      </c>
      <c r="AP28" s="42" t="str">
        <f ca="1">IF($G28="","",VLOOKUP($A28,Mitglieder!$E$24:$BG$323,AP$303))</f>
        <v/>
      </c>
      <c r="AQ28" s="45" t="str">
        <f ca="1">IF($G28="","",TEXT(VLOOKUP($A28,Mitglieder!$E$24:$BG$323,AQ$303),"0.00"))</f>
        <v/>
      </c>
      <c r="AR28" s="54" t="str">
        <f ca="1">IF(OR(VLOOKUP($A28,Mitglieder!$E$24:$BG$323,AR$303)="",$G28=""),"",VLOOKUP($A28,Mitglieder!$E$24:$BG$323,AR$303))</f>
        <v/>
      </c>
      <c r="AS28" s="45" t="str">
        <f ca="1">IF($G28="","",TEXT(VLOOKUP($A28,Mitglieder!$E$24:$BG$323,AS$303),"0.00"))</f>
        <v/>
      </c>
      <c r="AT28" s="54" t="str">
        <f ca="1">IF(OR(VLOOKUP($A28,Mitglieder!$E$24:$BG$323,AT$303)="",$G28=""),"",VLOOKUP($A28,Mitglieder!$E$24:$BG$323,AT$303))</f>
        <v/>
      </c>
      <c r="AU28" s="45" t="str">
        <f ca="1">IF($G28="","",TEXT(VLOOKUP($A28,Mitglieder!$E$24:$BG$323,AU$303),"0.00"))</f>
        <v/>
      </c>
      <c r="AV28" s="45" t="str">
        <f ca="1">IF($G28="","",TEXT(VLOOKUP($A28,Mitglieder!$E$24:$BG$323,AV$303),"0.00"))</f>
        <v/>
      </c>
      <c r="AW28" s="42" t="str">
        <f ca="1">IF($G28="","",VLOOKUP($A28,Mitglieder!$E$24:$BG$323,AW$303))</f>
        <v/>
      </c>
      <c r="AX28" s="54" t="str">
        <f ca="1">IF(OR(VLOOKUP($A28,Mitglieder!$E$24:$BG$323,AX$303)="",$G28=""),"",VLOOKUP($A28,Mitglieder!$E$24:$BG$323,AX$303))</f>
        <v/>
      </c>
      <c r="AY28" s="43" t="str">
        <f ca="1">IF($G28="","",TEXT(VLOOKUP($A28,Mitglieder!$E$24:$BG$323,AY$303),"TT.MM.JJJJ"))</f>
        <v/>
      </c>
      <c r="AZ28" s="75" t="str">
        <f t="shared" ca="1" si="0"/>
        <v/>
      </c>
      <c r="BA28" s="43" t="str">
        <f ca="1">IF($G28="","",TEXT(VLOOKUP($A28,Mitglieder!$E$24:$BG$323,BA$303),"TT.MM.JJJJ"))</f>
        <v/>
      </c>
      <c r="BB28" s="43" t="str">
        <f ca="1">IF($G28="","",TEXT(VLOOKUP($A28,Mitglieder!$E$24:$BG$323,BB$303),"TT.MM.JJJJ"))</f>
        <v/>
      </c>
      <c r="BC28" s="43" t="str">
        <f ca="1">IF($G28="","",TEXT(VLOOKUP($A28,Mitglieder!$E$24:$BG$323,BC$303),"TT.MM.JJJJ"))</f>
        <v/>
      </c>
      <c r="BD28" s="43" t="str">
        <f ca="1">IF($G28="","",TEXT(VLOOKUP($A28,Mitglieder!$E$24:$BG$323,BD$303),"TT.MM.JJJJ"))</f>
        <v/>
      </c>
      <c r="BE28" s="75" t="str">
        <f t="shared" ca="1" si="1"/>
        <v/>
      </c>
      <c r="BF28" s="75" t="str">
        <f ca="1">IF($G28="","",VLOOKUP($A28,Mitglieder!$D$24:$BG$323,BF$303))</f>
        <v/>
      </c>
      <c r="BH28" s="75" t="str">
        <f ca="1">IF(G28="","",AY28+'Details Verein'!$D$25)</f>
        <v/>
      </c>
    </row>
    <row r="29" spans="1:60" x14ac:dyDescent="0.35">
      <c r="A29" s="42">
        <v>29</v>
      </c>
      <c r="B29" s="42"/>
      <c r="C29" s="42"/>
      <c r="D29" s="42">
        <f ca="1">VLOOKUP($A29,Mitglieder!$E$24:$BA$323,D$303)</f>
        <v>1.0299999999999967</v>
      </c>
      <c r="E29" s="42" t="str">
        <f ca="1">IF($G29="","",VLOOKUP($A29,Mitglieder!$E$24:$BG$323,E$303))</f>
        <v/>
      </c>
      <c r="F29" s="54" t="str">
        <f ca="1">IF(OR(VLOOKUP($A29,Mitglieder!$E$24:$BG$323,F$303)="",$G29=""),"",VLOOKUP($A29,Mitglieder!$E$24:$BG$323,F$303))</f>
        <v/>
      </c>
      <c r="G29" s="72" t="str">
        <f ca="1">IF(D29/ROUND(D29,0)=1,VLOOKUP($A29,Mitglieder!$E$24:$BA$323,G$303),"")</f>
        <v/>
      </c>
      <c r="H29" s="42" t="str">
        <f ca="1">IF($G29="","",VLOOKUP($A29,Mitglieder!$E$24:$BG$323,H$303))</f>
        <v/>
      </c>
      <c r="I29" s="54" t="str">
        <f ca="1">IF(OR(VLOOKUP($A29,Mitglieder!$E$24:$BG$323,I$303)="",$G29=""),"",VLOOKUP($A29,Mitglieder!$E$24:$BG$323,I$303))</f>
        <v/>
      </c>
      <c r="J29" s="42" t="str">
        <f ca="1">IF($G29="","",VLOOKUP($A29,Mitglieder!$E$24:$BG$323,J$303))</f>
        <v/>
      </c>
      <c r="K29" s="54" t="str">
        <f ca="1">IF(OR(VLOOKUP($A29,Mitglieder!$E$24:$BG$323,K$303)="",$G29=""),"",VLOOKUP($A29,Mitglieder!$E$24:$BG$323,K$303))</f>
        <v/>
      </c>
      <c r="L29" s="42" t="str">
        <f ca="1">IF($G29="","",VLOOKUP($A29,Mitglieder!$E$24:$BG$323,L$303))</f>
        <v/>
      </c>
      <c r="M29" s="42" t="str">
        <f ca="1">IF($G29="","",VLOOKUP($A29,Mitglieder!$E$24:$BG$323,M$303))</f>
        <v/>
      </c>
      <c r="N29" s="42" t="str">
        <f ca="1">IF($G29="","",VLOOKUP($A29,Mitglieder!$E$24:$BG$323,N$303))</f>
        <v/>
      </c>
      <c r="O29" s="42" t="str">
        <f ca="1">IF($G29="","",VLOOKUP($A29,Mitglieder!$E$24:$BG$323,O$303))</f>
        <v/>
      </c>
      <c r="P29" s="42" t="str">
        <f ca="1">IF($G29="","",VLOOKUP($A29,Mitglieder!$E$24:$BG$323,P$303))</f>
        <v/>
      </c>
      <c r="Q29" s="42" t="str">
        <f ca="1">IF($G29="","",VLOOKUP($A29,Mitglieder!$E$24:$BG$323,Q$303))</f>
        <v/>
      </c>
      <c r="R29" s="54" t="str">
        <f ca="1">IF(OR(VLOOKUP($A29,Mitglieder!$E$24:$BG$323,R$303)="",$G29=""),"",VLOOKUP($A29,Mitglieder!$E$24:$BG$323,R$303))</f>
        <v/>
      </c>
      <c r="S29" s="43" t="str">
        <f ca="1">IF($G29="","",TEXT(VLOOKUP($A29,Mitglieder!$E$24:$BG$323,S$303),"TT.MM.JJJJ"))</f>
        <v/>
      </c>
      <c r="T29" s="43" t="str">
        <f ca="1">IF($G29="","",TEXT(VLOOKUP($A29,Mitglieder!$E$24:$BG$323,T$303),"TT.MM.JJJJ"))</f>
        <v/>
      </c>
      <c r="U29" s="43" t="str">
        <f ca="1">IF($G29="","",TEXT(VLOOKUP($A29,Mitglieder!$E$24:$BG$323,U$303),"TT.MM.JJJJ"))</f>
        <v/>
      </c>
      <c r="V29" s="54" t="str">
        <f ca="1">IF(OR(VLOOKUP($A29,Mitglieder!$E$24:$BG$323,V$303)="",$G29=""),"",VLOOKUP($A29,Mitglieder!$E$24:$BG$323,V$303))</f>
        <v/>
      </c>
      <c r="W29" s="54" t="str">
        <f ca="1">IF(OR(VLOOKUP($A29,Mitglieder!$E$24:$BG$323,W$303)="",$G29=""),"",VLOOKUP($A29,Mitglieder!$E$24:$BG$323,W$303))</f>
        <v/>
      </c>
      <c r="X29" s="54" t="str">
        <f ca="1">IF(OR(VLOOKUP($A29,Mitglieder!$E$24:$BG$323,X$303)="",$G29=""),"",VLOOKUP($A29,Mitglieder!$E$24:$BG$323,X$303))</f>
        <v/>
      </c>
      <c r="Y29" s="54" t="str">
        <f ca="1">IF(OR(VLOOKUP($A29,Mitglieder!$E$24:$BG$323,Y$303)="",$G29=""),"",VLOOKUP($A29,Mitglieder!$E$24:$BG$323,Y$303))</f>
        <v/>
      </c>
      <c r="Z29" s="54" t="str">
        <f ca="1">IF(OR(VLOOKUP($A29,Mitglieder!$E$24:$BG$323,Z$303)="",$G29=""),"",VLOOKUP($A29,Mitglieder!$E$24:$BG$323,Z$303))</f>
        <v/>
      </c>
      <c r="AA29" s="54" t="str">
        <f ca="1">IF(OR(VLOOKUP($A29,Mitglieder!$E$24:$BG$323,AA$303)="",$G29=""),"",VLOOKUP($A29,Mitglieder!$E$24:$BG$323,AA$303))</f>
        <v/>
      </c>
      <c r="AB29" s="54" t="str">
        <f ca="1">IF(OR(VLOOKUP($A29,Mitglieder!$E$24:$BG$323,AB$303)="",$G29=""),"",VLOOKUP($A29,Mitglieder!$E$24:$BG$323,AB$303))</f>
        <v/>
      </c>
      <c r="AC29" s="54" t="str">
        <f ca="1">IF(OR(VLOOKUP($A29,Mitglieder!$E$24:$BG$323,AC$303)="",$G29=""),"",VLOOKUP($A29,Mitglieder!$E$24:$BG$323,AC$303))</f>
        <v/>
      </c>
      <c r="AD29" s="54" t="str">
        <f ca="1">IF(OR(VLOOKUP($A29,Mitglieder!$E$24:$BG$323,AD$303)="",$G29=""),"",VLOOKUP($A29,Mitglieder!$E$24:$BG$323,AD$303))</f>
        <v/>
      </c>
      <c r="AE29" s="54" t="str">
        <f ca="1">IF(OR(VLOOKUP($A29,Mitglieder!$E$24:$BG$323,AE$303)="",$G29=""),"",VLOOKUP($A29,Mitglieder!$E$24:$BG$323,AE$303))</f>
        <v/>
      </c>
      <c r="AF29" s="54" t="str">
        <f ca="1">IF(OR(VLOOKUP($A29,Mitglieder!$E$24:$BG$323,AF$303)="",$G29=""),"",VLOOKUP($A29,Mitglieder!$E$24:$BG$323,AF$303))</f>
        <v/>
      </c>
      <c r="AG29" s="54" t="str">
        <f ca="1">IF(OR(VLOOKUP($A29,Mitglieder!$E$24:$BG$323,AG$303)="",$G29=""),"",VLOOKUP($A29,Mitglieder!$E$24:$BG$323,AG$303))</f>
        <v/>
      </c>
      <c r="AH29" s="54" t="str">
        <f ca="1">IF(OR(VLOOKUP($A29,Mitglieder!$E$24:$BG$323,AH$303)="",$G29=""),"",VLOOKUP($A29,Mitglieder!$E$24:$BG$323,AH$303))</f>
        <v/>
      </c>
      <c r="AI29" s="54" t="str">
        <f ca="1">IF(OR(VLOOKUP($A29,Mitglieder!$E$24:$BG$323,AI$303)="",$G29=""),"",VLOOKUP($A29,Mitglieder!$E$24:$BG$323,AI$303))</f>
        <v/>
      </c>
      <c r="AJ29" s="54" t="str">
        <f ca="1">IF(OR(VLOOKUP($A29,Mitglieder!$E$24:$BG$323,AJ$303)="",$G29=""),"",VLOOKUP($A29,Mitglieder!$E$24:$BG$323,AJ$303))</f>
        <v/>
      </c>
      <c r="AK29" s="54" t="str">
        <f ca="1">IF(OR(VLOOKUP($A29,Mitglieder!$E$24:$BG$323,AK$303)="",$G29=""),"",VLOOKUP($A29,Mitglieder!$E$24:$BG$323,AK$303))</f>
        <v/>
      </c>
      <c r="AL29" s="54" t="str">
        <f ca="1">IF(OR(VLOOKUP($A29,Mitglieder!$E$24:$BG$323,AL$303)="",$G29=""),"",VLOOKUP($A29,Mitglieder!$E$24:$BG$323,AL$303))</f>
        <v/>
      </c>
      <c r="AM29" s="42" t="str">
        <f ca="1">IF($G29="","",VLOOKUP($A29,Mitglieder!$E$24:$BG$323,AM$303))</f>
        <v/>
      </c>
      <c r="AN29" s="54" t="str">
        <f ca="1">IF(OR(VLOOKUP($A29,Mitglieder!$E$24:$BG$323,AN$303)="",$G29=""),"",VLOOKUP($A29,Mitglieder!$E$24:$BG$323,AN$303))</f>
        <v/>
      </c>
      <c r="AO29" s="43" t="str">
        <f ca="1">IF($G29="","",TEXT(VLOOKUP($A29,Mitglieder!$D$24:$BG$323,AO$303),"TT.MM.JJJJ"))</f>
        <v/>
      </c>
      <c r="AP29" s="42" t="str">
        <f ca="1">IF($G29="","",VLOOKUP($A29,Mitglieder!$E$24:$BG$323,AP$303))</f>
        <v/>
      </c>
      <c r="AQ29" s="45" t="str">
        <f ca="1">IF($G29="","",TEXT(VLOOKUP($A29,Mitglieder!$E$24:$BG$323,AQ$303),"0.00"))</f>
        <v/>
      </c>
      <c r="AR29" s="54" t="str">
        <f ca="1">IF(OR(VLOOKUP($A29,Mitglieder!$E$24:$BG$323,AR$303)="",$G29=""),"",VLOOKUP($A29,Mitglieder!$E$24:$BG$323,AR$303))</f>
        <v/>
      </c>
      <c r="AS29" s="45" t="str">
        <f ca="1">IF($G29="","",TEXT(VLOOKUP($A29,Mitglieder!$E$24:$BG$323,AS$303),"0.00"))</f>
        <v/>
      </c>
      <c r="AT29" s="54" t="str">
        <f ca="1">IF(OR(VLOOKUP($A29,Mitglieder!$E$24:$BG$323,AT$303)="",$G29=""),"",VLOOKUP($A29,Mitglieder!$E$24:$BG$323,AT$303))</f>
        <v/>
      </c>
      <c r="AU29" s="45" t="str">
        <f ca="1">IF($G29="","",TEXT(VLOOKUP($A29,Mitglieder!$E$24:$BG$323,AU$303),"0.00"))</f>
        <v/>
      </c>
      <c r="AV29" s="45" t="str">
        <f ca="1">IF($G29="","",TEXT(VLOOKUP($A29,Mitglieder!$E$24:$BG$323,AV$303),"0.00"))</f>
        <v/>
      </c>
      <c r="AW29" s="42" t="str">
        <f ca="1">IF($G29="","",VLOOKUP($A29,Mitglieder!$E$24:$BG$323,AW$303))</f>
        <v/>
      </c>
      <c r="AX29" s="54" t="str">
        <f ca="1">IF(OR(VLOOKUP($A29,Mitglieder!$E$24:$BG$323,AX$303)="",$G29=""),"",VLOOKUP($A29,Mitglieder!$E$24:$BG$323,AX$303))</f>
        <v/>
      </c>
      <c r="AY29" s="43" t="str">
        <f ca="1">IF($G29="","",TEXT(VLOOKUP($A29,Mitglieder!$E$24:$BG$323,AY$303),"TT.MM.JJJJ"))</f>
        <v/>
      </c>
      <c r="AZ29" s="75" t="str">
        <f t="shared" ca="1" si="0"/>
        <v/>
      </c>
      <c r="BA29" s="43" t="str">
        <f ca="1">IF($G29="","",TEXT(VLOOKUP($A29,Mitglieder!$E$24:$BG$323,BA$303),"TT.MM.JJJJ"))</f>
        <v/>
      </c>
      <c r="BB29" s="43" t="str">
        <f ca="1">IF($G29="","",TEXT(VLOOKUP($A29,Mitglieder!$E$24:$BG$323,BB$303),"TT.MM.JJJJ"))</f>
        <v/>
      </c>
      <c r="BC29" s="43" t="str">
        <f ca="1">IF($G29="","",TEXT(VLOOKUP($A29,Mitglieder!$E$24:$BG$323,BC$303),"TT.MM.JJJJ"))</f>
        <v/>
      </c>
      <c r="BD29" s="43" t="str">
        <f ca="1">IF($G29="","",TEXT(VLOOKUP($A29,Mitglieder!$E$24:$BG$323,BD$303),"TT.MM.JJJJ"))</f>
        <v/>
      </c>
      <c r="BE29" s="75" t="str">
        <f t="shared" ca="1" si="1"/>
        <v/>
      </c>
      <c r="BF29" s="75" t="str">
        <f ca="1">IF($G29="","",VLOOKUP($A29,Mitglieder!$D$24:$BG$323,BF$303))</f>
        <v/>
      </c>
      <c r="BH29" s="75" t="str">
        <f ca="1">IF(G29="","",AY29+'Details Verein'!$D$25)</f>
        <v/>
      </c>
    </row>
    <row r="30" spans="1:60" x14ac:dyDescent="0.35">
      <c r="A30" s="42">
        <v>30</v>
      </c>
      <c r="B30" s="42"/>
      <c r="C30" s="42"/>
      <c r="D30" s="42">
        <f ca="1">VLOOKUP($A30,Mitglieder!$E$24:$BA$323,D$303)</f>
        <v>1.0299999999999967</v>
      </c>
      <c r="E30" s="42" t="str">
        <f ca="1">IF($G30="","",VLOOKUP($A30,Mitglieder!$E$24:$BG$323,E$303))</f>
        <v/>
      </c>
      <c r="F30" s="54" t="str">
        <f ca="1">IF(OR(VLOOKUP($A30,Mitglieder!$E$24:$BG$323,F$303)="",$G30=""),"",VLOOKUP($A30,Mitglieder!$E$24:$BG$323,F$303))</f>
        <v/>
      </c>
      <c r="G30" s="72" t="str">
        <f ca="1">IF(D30/ROUND(D30,0)=1,VLOOKUP($A30,Mitglieder!$E$24:$BA$323,G$303),"")</f>
        <v/>
      </c>
      <c r="H30" s="42" t="str">
        <f ca="1">IF($G30="","",VLOOKUP($A30,Mitglieder!$E$24:$BG$323,H$303))</f>
        <v/>
      </c>
      <c r="I30" s="54" t="str">
        <f ca="1">IF(OR(VLOOKUP($A30,Mitglieder!$E$24:$BG$323,I$303)="",$G30=""),"",VLOOKUP($A30,Mitglieder!$E$24:$BG$323,I$303))</f>
        <v/>
      </c>
      <c r="J30" s="42" t="str">
        <f ca="1">IF($G30="","",VLOOKUP($A30,Mitglieder!$E$24:$BG$323,J$303))</f>
        <v/>
      </c>
      <c r="K30" s="54" t="str">
        <f ca="1">IF(OR(VLOOKUP($A30,Mitglieder!$E$24:$BG$323,K$303)="",$G30=""),"",VLOOKUP($A30,Mitglieder!$E$24:$BG$323,K$303))</f>
        <v/>
      </c>
      <c r="L30" s="42" t="str">
        <f ca="1">IF($G30="","",VLOOKUP($A30,Mitglieder!$E$24:$BG$323,L$303))</f>
        <v/>
      </c>
      <c r="M30" s="42" t="str">
        <f ca="1">IF($G30="","",VLOOKUP($A30,Mitglieder!$E$24:$BG$323,M$303))</f>
        <v/>
      </c>
      <c r="N30" s="42" t="str">
        <f ca="1">IF($G30="","",VLOOKUP($A30,Mitglieder!$E$24:$BG$323,N$303))</f>
        <v/>
      </c>
      <c r="O30" s="42" t="str">
        <f ca="1">IF($G30="","",VLOOKUP($A30,Mitglieder!$E$24:$BG$323,O$303))</f>
        <v/>
      </c>
      <c r="P30" s="42" t="str">
        <f ca="1">IF($G30="","",VLOOKUP($A30,Mitglieder!$E$24:$BG$323,P$303))</f>
        <v/>
      </c>
      <c r="Q30" s="42" t="str">
        <f ca="1">IF($G30="","",VLOOKUP($A30,Mitglieder!$E$24:$BG$323,Q$303))</f>
        <v/>
      </c>
      <c r="R30" s="54" t="str">
        <f ca="1">IF(OR(VLOOKUP($A30,Mitglieder!$E$24:$BG$323,R$303)="",$G30=""),"",VLOOKUP($A30,Mitglieder!$E$24:$BG$323,R$303))</f>
        <v/>
      </c>
      <c r="S30" s="43" t="str">
        <f ca="1">IF($G30="","",TEXT(VLOOKUP($A30,Mitglieder!$E$24:$BG$323,S$303),"TT.MM.JJJJ"))</f>
        <v/>
      </c>
      <c r="T30" s="43" t="str">
        <f ca="1">IF($G30="","",TEXT(VLOOKUP($A30,Mitglieder!$E$24:$BG$323,T$303),"TT.MM.JJJJ"))</f>
        <v/>
      </c>
      <c r="U30" s="43" t="str">
        <f ca="1">IF($G30="","",TEXT(VLOOKUP($A30,Mitglieder!$E$24:$BG$323,U$303),"TT.MM.JJJJ"))</f>
        <v/>
      </c>
      <c r="V30" s="54" t="str">
        <f ca="1">IF(OR(VLOOKUP($A30,Mitglieder!$E$24:$BG$323,V$303)="",$G30=""),"",VLOOKUP($A30,Mitglieder!$E$24:$BG$323,V$303))</f>
        <v/>
      </c>
      <c r="W30" s="54" t="str">
        <f ca="1">IF(OR(VLOOKUP($A30,Mitglieder!$E$24:$BG$323,W$303)="",$G30=""),"",VLOOKUP($A30,Mitglieder!$E$24:$BG$323,W$303))</f>
        <v/>
      </c>
      <c r="X30" s="54" t="str">
        <f ca="1">IF(OR(VLOOKUP($A30,Mitglieder!$E$24:$BG$323,X$303)="",$G30=""),"",VLOOKUP($A30,Mitglieder!$E$24:$BG$323,X$303))</f>
        <v/>
      </c>
      <c r="Y30" s="54" t="str">
        <f ca="1">IF(OR(VLOOKUP($A30,Mitglieder!$E$24:$BG$323,Y$303)="",$G30=""),"",VLOOKUP($A30,Mitglieder!$E$24:$BG$323,Y$303))</f>
        <v/>
      </c>
      <c r="Z30" s="54" t="str">
        <f ca="1">IF(OR(VLOOKUP($A30,Mitglieder!$E$24:$BG$323,Z$303)="",$G30=""),"",VLOOKUP($A30,Mitglieder!$E$24:$BG$323,Z$303))</f>
        <v/>
      </c>
      <c r="AA30" s="54" t="str">
        <f ca="1">IF(OR(VLOOKUP($A30,Mitglieder!$E$24:$BG$323,AA$303)="",$G30=""),"",VLOOKUP($A30,Mitglieder!$E$24:$BG$323,AA$303))</f>
        <v/>
      </c>
      <c r="AB30" s="54" t="str">
        <f ca="1">IF(OR(VLOOKUP($A30,Mitglieder!$E$24:$BG$323,AB$303)="",$G30=""),"",VLOOKUP($A30,Mitglieder!$E$24:$BG$323,AB$303))</f>
        <v/>
      </c>
      <c r="AC30" s="54" t="str">
        <f ca="1">IF(OR(VLOOKUP($A30,Mitglieder!$E$24:$BG$323,AC$303)="",$G30=""),"",VLOOKUP($A30,Mitglieder!$E$24:$BG$323,AC$303))</f>
        <v/>
      </c>
      <c r="AD30" s="54" t="str">
        <f ca="1">IF(OR(VLOOKUP($A30,Mitglieder!$E$24:$BG$323,AD$303)="",$G30=""),"",VLOOKUP($A30,Mitglieder!$E$24:$BG$323,AD$303))</f>
        <v/>
      </c>
      <c r="AE30" s="54" t="str">
        <f ca="1">IF(OR(VLOOKUP($A30,Mitglieder!$E$24:$BG$323,AE$303)="",$G30=""),"",VLOOKUP($A30,Mitglieder!$E$24:$BG$323,AE$303))</f>
        <v/>
      </c>
      <c r="AF30" s="54" t="str">
        <f ca="1">IF(OR(VLOOKUP($A30,Mitglieder!$E$24:$BG$323,AF$303)="",$G30=""),"",VLOOKUP($A30,Mitglieder!$E$24:$BG$323,AF$303))</f>
        <v/>
      </c>
      <c r="AG30" s="54" t="str">
        <f ca="1">IF(OR(VLOOKUP($A30,Mitglieder!$E$24:$BG$323,AG$303)="",$G30=""),"",VLOOKUP($A30,Mitglieder!$E$24:$BG$323,AG$303))</f>
        <v/>
      </c>
      <c r="AH30" s="54" t="str">
        <f ca="1">IF(OR(VLOOKUP($A30,Mitglieder!$E$24:$BG$323,AH$303)="",$G30=""),"",VLOOKUP($A30,Mitglieder!$E$24:$BG$323,AH$303))</f>
        <v/>
      </c>
      <c r="AI30" s="54" t="str">
        <f ca="1">IF(OR(VLOOKUP($A30,Mitglieder!$E$24:$BG$323,AI$303)="",$G30=""),"",VLOOKUP($A30,Mitglieder!$E$24:$BG$323,AI$303))</f>
        <v/>
      </c>
      <c r="AJ30" s="54" t="str">
        <f ca="1">IF(OR(VLOOKUP($A30,Mitglieder!$E$24:$BG$323,AJ$303)="",$G30=""),"",VLOOKUP($A30,Mitglieder!$E$24:$BG$323,AJ$303))</f>
        <v/>
      </c>
      <c r="AK30" s="54" t="str">
        <f ca="1">IF(OR(VLOOKUP($A30,Mitglieder!$E$24:$BG$323,AK$303)="",$G30=""),"",VLOOKUP($A30,Mitglieder!$E$24:$BG$323,AK$303))</f>
        <v/>
      </c>
      <c r="AL30" s="54" t="str">
        <f ca="1">IF(OR(VLOOKUP($A30,Mitglieder!$E$24:$BG$323,AL$303)="",$G30=""),"",VLOOKUP($A30,Mitglieder!$E$24:$BG$323,AL$303))</f>
        <v/>
      </c>
      <c r="AM30" s="42" t="str">
        <f ca="1">IF($G30="","",VLOOKUP($A30,Mitglieder!$E$24:$BG$323,AM$303))</f>
        <v/>
      </c>
      <c r="AN30" s="54" t="str">
        <f ca="1">IF(OR(VLOOKUP($A30,Mitglieder!$E$24:$BG$323,AN$303)="",$G30=""),"",VLOOKUP($A30,Mitglieder!$E$24:$BG$323,AN$303))</f>
        <v/>
      </c>
      <c r="AO30" s="43" t="str">
        <f ca="1">IF($G30="","",TEXT(VLOOKUP($A30,Mitglieder!$D$24:$BG$323,AO$303),"TT.MM.JJJJ"))</f>
        <v/>
      </c>
      <c r="AP30" s="42" t="str">
        <f ca="1">IF($G30="","",VLOOKUP($A30,Mitglieder!$E$24:$BG$323,AP$303))</f>
        <v/>
      </c>
      <c r="AQ30" s="45" t="str">
        <f ca="1">IF($G30="","",TEXT(VLOOKUP($A30,Mitglieder!$E$24:$BG$323,AQ$303),"0.00"))</f>
        <v/>
      </c>
      <c r="AR30" s="54" t="str">
        <f ca="1">IF(OR(VLOOKUP($A30,Mitglieder!$E$24:$BG$323,AR$303)="",$G30=""),"",VLOOKUP($A30,Mitglieder!$E$24:$BG$323,AR$303))</f>
        <v/>
      </c>
      <c r="AS30" s="45" t="str">
        <f ca="1">IF($G30="","",TEXT(VLOOKUP($A30,Mitglieder!$E$24:$BG$323,AS$303),"0.00"))</f>
        <v/>
      </c>
      <c r="AT30" s="54" t="str">
        <f ca="1">IF(OR(VLOOKUP($A30,Mitglieder!$E$24:$BG$323,AT$303)="",$G30=""),"",VLOOKUP($A30,Mitglieder!$E$24:$BG$323,AT$303))</f>
        <v/>
      </c>
      <c r="AU30" s="45" t="str">
        <f ca="1">IF($G30="","",TEXT(VLOOKUP($A30,Mitglieder!$E$24:$BG$323,AU$303),"0.00"))</f>
        <v/>
      </c>
      <c r="AV30" s="45" t="str">
        <f ca="1">IF($G30="","",TEXT(VLOOKUP($A30,Mitglieder!$E$24:$BG$323,AV$303),"0.00"))</f>
        <v/>
      </c>
      <c r="AW30" s="42" t="str">
        <f ca="1">IF($G30="","",VLOOKUP($A30,Mitglieder!$E$24:$BG$323,AW$303))</f>
        <v/>
      </c>
      <c r="AX30" s="54" t="str">
        <f ca="1">IF(OR(VLOOKUP($A30,Mitglieder!$E$24:$BG$323,AX$303)="",$G30=""),"",VLOOKUP($A30,Mitglieder!$E$24:$BG$323,AX$303))</f>
        <v/>
      </c>
      <c r="AY30" s="43" t="str">
        <f ca="1">IF($G30="","",TEXT(VLOOKUP($A30,Mitglieder!$E$24:$BG$323,AY$303),"TT.MM.JJJJ"))</f>
        <v/>
      </c>
      <c r="AZ30" s="75" t="str">
        <f t="shared" ca="1" si="0"/>
        <v/>
      </c>
      <c r="BA30" s="43" t="str">
        <f ca="1">IF($G30="","",TEXT(VLOOKUP($A30,Mitglieder!$E$24:$BG$323,BA$303),"TT.MM.JJJJ"))</f>
        <v/>
      </c>
      <c r="BB30" s="43" t="str">
        <f ca="1">IF($G30="","",TEXT(VLOOKUP($A30,Mitglieder!$E$24:$BG$323,BB$303),"TT.MM.JJJJ"))</f>
        <v/>
      </c>
      <c r="BC30" s="43" t="str">
        <f ca="1">IF($G30="","",TEXT(VLOOKUP($A30,Mitglieder!$E$24:$BG$323,BC$303),"TT.MM.JJJJ"))</f>
        <v/>
      </c>
      <c r="BD30" s="43" t="str">
        <f ca="1">IF($G30="","",TEXT(VLOOKUP($A30,Mitglieder!$E$24:$BG$323,BD$303),"TT.MM.JJJJ"))</f>
        <v/>
      </c>
      <c r="BE30" s="75" t="str">
        <f t="shared" ca="1" si="1"/>
        <v/>
      </c>
      <c r="BF30" s="75" t="str">
        <f ca="1">IF($G30="","",VLOOKUP($A30,Mitglieder!$D$24:$BG$323,BF$303))</f>
        <v/>
      </c>
      <c r="BH30" s="75" t="str">
        <f ca="1">IF(G30="","",AY30+'Details Verein'!$D$25)</f>
        <v/>
      </c>
    </row>
    <row r="31" spans="1:60" x14ac:dyDescent="0.35">
      <c r="A31" s="42">
        <v>31</v>
      </c>
      <c r="B31" s="42"/>
      <c r="C31" s="42"/>
      <c r="D31" s="42">
        <f ca="1">VLOOKUP($A31,Mitglieder!$E$24:$BA$323,D$303)</f>
        <v>1.0299999999999967</v>
      </c>
      <c r="E31" s="42" t="str">
        <f ca="1">IF($G31="","",VLOOKUP($A31,Mitglieder!$E$24:$BG$323,E$303))</f>
        <v/>
      </c>
      <c r="F31" s="54" t="str">
        <f ca="1">IF(OR(VLOOKUP($A31,Mitglieder!$E$24:$BG$323,F$303)="",$G31=""),"",VLOOKUP($A31,Mitglieder!$E$24:$BG$323,F$303))</f>
        <v/>
      </c>
      <c r="G31" s="72" t="str">
        <f ca="1">IF(D31/ROUND(D31,0)=1,VLOOKUP($A31,Mitglieder!$E$24:$BA$323,G$303),"")</f>
        <v/>
      </c>
      <c r="H31" s="42" t="str">
        <f ca="1">IF($G31="","",VLOOKUP($A31,Mitglieder!$E$24:$BG$323,H$303))</f>
        <v/>
      </c>
      <c r="I31" s="54" t="str">
        <f ca="1">IF(OR(VLOOKUP($A31,Mitglieder!$E$24:$BG$323,I$303)="",$G31=""),"",VLOOKUP($A31,Mitglieder!$E$24:$BG$323,I$303))</f>
        <v/>
      </c>
      <c r="J31" s="42" t="str">
        <f ca="1">IF($G31="","",VLOOKUP($A31,Mitglieder!$E$24:$BG$323,J$303))</f>
        <v/>
      </c>
      <c r="K31" s="54" t="str">
        <f ca="1">IF(OR(VLOOKUP($A31,Mitglieder!$E$24:$BG$323,K$303)="",$G31=""),"",VLOOKUP($A31,Mitglieder!$E$24:$BG$323,K$303))</f>
        <v/>
      </c>
      <c r="L31" s="42" t="str">
        <f ca="1">IF($G31="","",VLOOKUP($A31,Mitglieder!$E$24:$BG$323,L$303))</f>
        <v/>
      </c>
      <c r="M31" s="42" t="str">
        <f ca="1">IF($G31="","",VLOOKUP($A31,Mitglieder!$E$24:$BG$323,M$303))</f>
        <v/>
      </c>
      <c r="N31" s="42" t="str">
        <f ca="1">IF($G31="","",VLOOKUP($A31,Mitglieder!$E$24:$BG$323,N$303))</f>
        <v/>
      </c>
      <c r="O31" s="42" t="str">
        <f ca="1">IF($G31="","",VLOOKUP($A31,Mitglieder!$E$24:$BG$323,O$303))</f>
        <v/>
      </c>
      <c r="P31" s="42" t="str">
        <f ca="1">IF($G31="","",VLOOKUP($A31,Mitglieder!$E$24:$BG$323,P$303))</f>
        <v/>
      </c>
      <c r="Q31" s="42" t="str">
        <f ca="1">IF($G31="","",VLOOKUP($A31,Mitglieder!$E$24:$BG$323,Q$303))</f>
        <v/>
      </c>
      <c r="R31" s="54" t="str">
        <f ca="1">IF(OR(VLOOKUP($A31,Mitglieder!$E$24:$BG$323,R$303)="",$G31=""),"",VLOOKUP($A31,Mitglieder!$E$24:$BG$323,R$303))</f>
        <v/>
      </c>
      <c r="S31" s="43" t="str">
        <f ca="1">IF($G31="","",TEXT(VLOOKUP($A31,Mitglieder!$E$24:$BG$323,S$303),"TT.MM.JJJJ"))</f>
        <v/>
      </c>
      <c r="T31" s="43" t="str">
        <f ca="1">IF($G31="","",TEXT(VLOOKUP($A31,Mitglieder!$E$24:$BG$323,T$303),"TT.MM.JJJJ"))</f>
        <v/>
      </c>
      <c r="U31" s="43" t="str">
        <f ca="1">IF($G31="","",TEXT(VLOOKUP($A31,Mitglieder!$E$24:$BG$323,U$303),"TT.MM.JJJJ"))</f>
        <v/>
      </c>
      <c r="V31" s="54" t="str">
        <f ca="1">IF(OR(VLOOKUP($A31,Mitglieder!$E$24:$BG$323,V$303)="",$G31=""),"",VLOOKUP($A31,Mitglieder!$E$24:$BG$323,V$303))</f>
        <v/>
      </c>
      <c r="W31" s="54" t="str">
        <f ca="1">IF(OR(VLOOKUP($A31,Mitglieder!$E$24:$BG$323,W$303)="",$G31=""),"",VLOOKUP($A31,Mitglieder!$E$24:$BG$323,W$303))</f>
        <v/>
      </c>
      <c r="X31" s="54" t="str">
        <f ca="1">IF(OR(VLOOKUP($A31,Mitglieder!$E$24:$BG$323,X$303)="",$G31=""),"",VLOOKUP($A31,Mitglieder!$E$24:$BG$323,X$303))</f>
        <v/>
      </c>
      <c r="Y31" s="54" t="str">
        <f ca="1">IF(OR(VLOOKUP($A31,Mitglieder!$E$24:$BG$323,Y$303)="",$G31=""),"",VLOOKUP($A31,Mitglieder!$E$24:$BG$323,Y$303))</f>
        <v/>
      </c>
      <c r="Z31" s="54" t="str">
        <f ca="1">IF(OR(VLOOKUP($A31,Mitglieder!$E$24:$BG$323,Z$303)="",$G31=""),"",VLOOKUP($A31,Mitglieder!$E$24:$BG$323,Z$303))</f>
        <v/>
      </c>
      <c r="AA31" s="54" t="str">
        <f ca="1">IF(OR(VLOOKUP($A31,Mitglieder!$E$24:$BG$323,AA$303)="",$G31=""),"",VLOOKUP($A31,Mitglieder!$E$24:$BG$323,AA$303))</f>
        <v/>
      </c>
      <c r="AB31" s="54" t="str">
        <f ca="1">IF(OR(VLOOKUP($A31,Mitglieder!$E$24:$BG$323,AB$303)="",$G31=""),"",VLOOKUP($A31,Mitglieder!$E$24:$BG$323,AB$303))</f>
        <v/>
      </c>
      <c r="AC31" s="54" t="str">
        <f ca="1">IF(OR(VLOOKUP($A31,Mitglieder!$E$24:$BG$323,AC$303)="",$G31=""),"",VLOOKUP($A31,Mitglieder!$E$24:$BG$323,AC$303))</f>
        <v/>
      </c>
      <c r="AD31" s="54" t="str">
        <f ca="1">IF(OR(VLOOKUP($A31,Mitglieder!$E$24:$BG$323,AD$303)="",$G31=""),"",VLOOKUP($A31,Mitglieder!$E$24:$BG$323,AD$303))</f>
        <v/>
      </c>
      <c r="AE31" s="54" t="str">
        <f ca="1">IF(OR(VLOOKUP($A31,Mitglieder!$E$24:$BG$323,AE$303)="",$G31=""),"",VLOOKUP($A31,Mitglieder!$E$24:$BG$323,AE$303))</f>
        <v/>
      </c>
      <c r="AF31" s="54" t="str">
        <f ca="1">IF(OR(VLOOKUP($A31,Mitglieder!$E$24:$BG$323,AF$303)="",$G31=""),"",VLOOKUP($A31,Mitglieder!$E$24:$BG$323,AF$303))</f>
        <v/>
      </c>
      <c r="AG31" s="54" t="str">
        <f ca="1">IF(OR(VLOOKUP($A31,Mitglieder!$E$24:$BG$323,AG$303)="",$G31=""),"",VLOOKUP($A31,Mitglieder!$E$24:$BG$323,AG$303))</f>
        <v/>
      </c>
      <c r="AH31" s="54" t="str">
        <f ca="1">IF(OR(VLOOKUP($A31,Mitglieder!$E$24:$BG$323,AH$303)="",$G31=""),"",VLOOKUP($A31,Mitglieder!$E$24:$BG$323,AH$303))</f>
        <v/>
      </c>
      <c r="AI31" s="54" t="str">
        <f ca="1">IF(OR(VLOOKUP($A31,Mitglieder!$E$24:$BG$323,AI$303)="",$G31=""),"",VLOOKUP($A31,Mitglieder!$E$24:$BG$323,AI$303))</f>
        <v/>
      </c>
      <c r="AJ31" s="54" t="str">
        <f ca="1">IF(OR(VLOOKUP($A31,Mitglieder!$E$24:$BG$323,AJ$303)="",$G31=""),"",VLOOKUP($A31,Mitglieder!$E$24:$BG$323,AJ$303))</f>
        <v/>
      </c>
      <c r="AK31" s="54" t="str">
        <f ca="1">IF(OR(VLOOKUP($A31,Mitglieder!$E$24:$BG$323,AK$303)="",$G31=""),"",VLOOKUP($A31,Mitglieder!$E$24:$BG$323,AK$303))</f>
        <v/>
      </c>
      <c r="AL31" s="54" t="str">
        <f ca="1">IF(OR(VLOOKUP($A31,Mitglieder!$E$24:$BG$323,AL$303)="",$G31=""),"",VLOOKUP($A31,Mitglieder!$E$24:$BG$323,AL$303))</f>
        <v/>
      </c>
      <c r="AM31" s="42" t="str">
        <f ca="1">IF($G31="","",VLOOKUP($A31,Mitglieder!$E$24:$BG$323,AM$303))</f>
        <v/>
      </c>
      <c r="AN31" s="54" t="str">
        <f ca="1">IF(OR(VLOOKUP($A31,Mitglieder!$E$24:$BG$323,AN$303)="",$G31=""),"",VLOOKUP($A31,Mitglieder!$E$24:$BG$323,AN$303))</f>
        <v/>
      </c>
      <c r="AO31" s="43" t="str">
        <f ca="1">IF($G31="","",TEXT(VLOOKUP($A31,Mitglieder!$D$24:$BG$323,AO$303),"TT.MM.JJJJ"))</f>
        <v/>
      </c>
      <c r="AP31" s="42" t="str">
        <f ca="1">IF($G31="","",VLOOKUP($A31,Mitglieder!$E$24:$BG$323,AP$303))</f>
        <v/>
      </c>
      <c r="AQ31" s="45" t="str">
        <f ca="1">IF($G31="","",TEXT(VLOOKUP($A31,Mitglieder!$E$24:$BG$323,AQ$303),"0.00"))</f>
        <v/>
      </c>
      <c r="AR31" s="54" t="str">
        <f ca="1">IF(OR(VLOOKUP($A31,Mitglieder!$E$24:$BG$323,AR$303)="",$G31=""),"",VLOOKUP($A31,Mitglieder!$E$24:$BG$323,AR$303))</f>
        <v/>
      </c>
      <c r="AS31" s="45" t="str">
        <f ca="1">IF($G31="","",TEXT(VLOOKUP($A31,Mitglieder!$E$24:$BG$323,AS$303),"0.00"))</f>
        <v/>
      </c>
      <c r="AT31" s="54" t="str">
        <f ca="1">IF(OR(VLOOKUP($A31,Mitglieder!$E$24:$BG$323,AT$303)="",$G31=""),"",VLOOKUP($A31,Mitglieder!$E$24:$BG$323,AT$303))</f>
        <v/>
      </c>
      <c r="AU31" s="45" t="str">
        <f ca="1">IF($G31="","",TEXT(VLOOKUP($A31,Mitglieder!$E$24:$BG$323,AU$303),"0.00"))</f>
        <v/>
      </c>
      <c r="AV31" s="45" t="str">
        <f ca="1">IF($G31="","",TEXT(VLOOKUP($A31,Mitglieder!$E$24:$BG$323,AV$303),"0.00"))</f>
        <v/>
      </c>
      <c r="AW31" s="42" t="str">
        <f ca="1">IF($G31="","",VLOOKUP($A31,Mitglieder!$E$24:$BG$323,AW$303))</f>
        <v/>
      </c>
      <c r="AX31" s="54" t="str">
        <f ca="1">IF(OR(VLOOKUP($A31,Mitglieder!$E$24:$BG$323,AX$303)="",$G31=""),"",VLOOKUP($A31,Mitglieder!$E$24:$BG$323,AX$303))</f>
        <v/>
      </c>
      <c r="AY31" s="43" t="str">
        <f ca="1">IF($G31="","",TEXT(VLOOKUP($A31,Mitglieder!$E$24:$BG$323,AY$303),"TT.MM.JJJJ"))</f>
        <v/>
      </c>
      <c r="AZ31" s="75" t="str">
        <f t="shared" ca="1" si="0"/>
        <v/>
      </c>
      <c r="BA31" s="43" t="str">
        <f ca="1">IF($G31="","",TEXT(VLOOKUP($A31,Mitglieder!$E$24:$BG$323,BA$303),"TT.MM.JJJJ"))</f>
        <v/>
      </c>
      <c r="BB31" s="43" t="str">
        <f ca="1">IF($G31="","",TEXT(VLOOKUP($A31,Mitglieder!$E$24:$BG$323,BB$303),"TT.MM.JJJJ"))</f>
        <v/>
      </c>
      <c r="BC31" s="43" t="str">
        <f ca="1">IF($G31="","",TEXT(VLOOKUP($A31,Mitglieder!$E$24:$BG$323,BC$303),"TT.MM.JJJJ"))</f>
        <v/>
      </c>
      <c r="BD31" s="43" t="str">
        <f ca="1">IF($G31="","",TEXT(VLOOKUP($A31,Mitglieder!$E$24:$BG$323,BD$303),"TT.MM.JJJJ"))</f>
        <v/>
      </c>
      <c r="BE31" s="75" t="str">
        <f t="shared" ca="1" si="1"/>
        <v/>
      </c>
      <c r="BF31" s="75" t="str">
        <f ca="1">IF($G31="","",VLOOKUP($A31,Mitglieder!$D$24:$BG$323,BF$303))</f>
        <v/>
      </c>
      <c r="BH31" s="75" t="str">
        <f ca="1">IF(G31="","",AY31+'Details Verein'!$D$25)</f>
        <v/>
      </c>
    </row>
    <row r="32" spans="1:60" x14ac:dyDescent="0.35">
      <c r="A32" s="42">
        <v>32</v>
      </c>
      <c r="B32" s="42"/>
      <c r="C32" s="42"/>
      <c r="D32" s="42">
        <f ca="1">VLOOKUP($A32,Mitglieder!$E$24:$BA$323,D$303)</f>
        <v>1.0299999999999967</v>
      </c>
      <c r="E32" s="42" t="str">
        <f ca="1">IF($G32="","",VLOOKUP($A32,Mitglieder!$E$24:$BG$323,E$303))</f>
        <v/>
      </c>
      <c r="F32" s="54" t="str">
        <f ca="1">IF(OR(VLOOKUP($A32,Mitglieder!$E$24:$BG$323,F$303)="",$G32=""),"",VLOOKUP($A32,Mitglieder!$E$24:$BG$323,F$303))</f>
        <v/>
      </c>
      <c r="G32" s="72" t="str">
        <f ca="1">IF(D32/ROUND(D32,0)=1,VLOOKUP($A32,Mitglieder!$E$24:$BA$323,G$303),"")</f>
        <v/>
      </c>
      <c r="H32" s="42" t="str">
        <f ca="1">IF($G32="","",VLOOKUP($A32,Mitglieder!$E$24:$BG$323,H$303))</f>
        <v/>
      </c>
      <c r="I32" s="54" t="str">
        <f ca="1">IF(OR(VLOOKUP($A32,Mitglieder!$E$24:$BG$323,I$303)="",$G32=""),"",VLOOKUP($A32,Mitglieder!$E$24:$BG$323,I$303))</f>
        <v/>
      </c>
      <c r="J32" s="42" t="str">
        <f ca="1">IF($G32="","",VLOOKUP($A32,Mitglieder!$E$24:$BG$323,J$303))</f>
        <v/>
      </c>
      <c r="K32" s="54" t="str">
        <f ca="1">IF(OR(VLOOKUP($A32,Mitglieder!$E$24:$BG$323,K$303)="",$G32=""),"",VLOOKUP($A32,Mitglieder!$E$24:$BG$323,K$303))</f>
        <v/>
      </c>
      <c r="L32" s="42" t="str">
        <f ca="1">IF($G32="","",VLOOKUP($A32,Mitglieder!$E$24:$BG$323,L$303))</f>
        <v/>
      </c>
      <c r="M32" s="42" t="str">
        <f ca="1">IF($G32="","",VLOOKUP($A32,Mitglieder!$E$24:$BG$323,M$303))</f>
        <v/>
      </c>
      <c r="N32" s="42" t="str">
        <f ca="1">IF($G32="","",VLOOKUP($A32,Mitglieder!$E$24:$BG$323,N$303))</f>
        <v/>
      </c>
      <c r="O32" s="42" t="str">
        <f ca="1">IF($G32="","",VLOOKUP($A32,Mitglieder!$E$24:$BG$323,O$303))</f>
        <v/>
      </c>
      <c r="P32" s="42" t="str">
        <f ca="1">IF($G32="","",VLOOKUP($A32,Mitglieder!$E$24:$BG$323,P$303))</f>
        <v/>
      </c>
      <c r="Q32" s="42" t="str">
        <f ca="1">IF($G32="","",VLOOKUP($A32,Mitglieder!$E$24:$BG$323,Q$303))</f>
        <v/>
      </c>
      <c r="R32" s="54" t="str">
        <f ca="1">IF(OR(VLOOKUP($A32,Mitglieder!$E$24:$BG$323,R$303)="",$G32=""),"",VLOOKUP($A32,Mitglieder!$E$24:$BG$323,R$303))</f>
        <v/>
      </c>
      <c r="S32" s="43" t="str">
        <f ca="1">IF($G32="","",TEXT(VLOOKUP($A32,Mitglieder!$E$24:$BG$323,S$303),"TT.MM.JJJJ"))</f>
        <v/>
      </c>
      <c r="T32" s="43" t="str">
        <f ca="1">IF($G32="","",TEXT(VLOOKUP($A32,Mitglieder!$E$24:$BG$323,T$303),"TT.MM.JJJJ"))</f>
        <v/>
      </c>
      <c r="U32" s="43" t="str">
        <f ca="1">IF($G32="","",TEXT(VLOOKUP($A32,Mitglieder!$E$24:$BG$323,U$303),"TT.MM.JJJJ"))</f>
        <v/>
      </c>
      <c r="V32" s="54" t="str">
        <f ca="1">IF(OR(VLOOKUP($A32,Mitglieder!$E$24:$BG$323,V$303)="",$G32=""),"",VLOOKUP($A32,Mitglieder!$E$24:$BG$323,V$303))</f>
        <v/>
      </c>
      <c r="W32" s="54" t="str">
        <f ca="1">IF(OR(VLOOKUP($A32,Mitglieder!$E$24:$BG$323,W$303)="",$G32=""),"",VLOOKUP($A32,Mitglieder!$E$24:$BG$323,W$303))</f>
        <v/>
      </c>
      <c r="X32" s="54" t="str">
        <f ca="1">IF(OR(VLOOKUP($A32,Mitglieder!$E$24:$BG$323,X$303)="",$G32=""),"",VLOOKUP($A32,Mitglieder!$E$24:$BG$323,X$303))</f>
        <v/>
      </c>
      <c r="Y32" s="54" t="str">
        <f ca="1">IF(OR(VLOOKUP($A32,Mitglieder!$E$24:$BG$323,Y$303)="",$G32=""),"",VLOOKUP($A32,Mitglieder!$E$24:$BG$323,Y$303))</f>
        <v/>
      </c>
      <c r="Z32" s="54" t="str">
        <f ca="1">IF(OR(VLOOKUP($A32,Mitglieder!$E$24:$BG$323,Z$303)="",$G32=""),"",VLOOKUP($A32,Mitglieder!$E$24:$BG$323,Z$303))</f>
        <v/>
      </c>
      <c r="AA32" s="54" t="str">
        <f ca="1">IF(OR(VLOOKUP($A32,Mitglieder!$E$24:$BG$323,AA$303)="",$G32=""),"",VLOOKUP($A32,Mitglieder!$E$24:$BG$323,AA$303))</f>
        <v/>
      </c>
      <c r="AB32" s="54" t="str">
        <f ca="1">IF(OR(VLOOKUP($A32,Mitglieder!$E$24:$BG$323,AB$303)="",$G32=""),"",VLOOKUP($A32,Mitglieder!$E$24:$BG$323,AB$303))</f>
        <v/>
      </c>
      <c r="AC32" s="54" t="str">
        <f ca="1">IF(OR(VLOOKUP($A32,Mitglieder!$E$24:$BG$323,AC$303)="",$G32=""),"",VLOOKUP($A32,Mitglieder!$E$24:$BG$323,AC$303))</f>
        <v/>
      </c>
      <c r="AD32" s="54" t="str">
        <f ca="1">IF(OR(VLOOKUP($A32,Mitglieder!$E$24:$BG$323,AD$303)="",$G32=""),"",VLOOKUP($A32,Mitglieder!$E$24:$BG$323,AD$303))</f>
        <v/>
      </c>
      <c r="AE32" s="54" t="str">
        <f ca="1">IF(OR(VLOOKUP($A32,Mitglieder!$E$24:$BG$323,AE$303)="",$G32=""),"",VLOOKUP($A32,Mitglieder!$E$24:$BG$323,AE$303))</f>
        <v/>
      </c>
      <c r="AF32" s="54" t="str">
        <f ca="1">IF(OR(VLOOKUP($A32,Mitglieder!$E$24:$BG$323,AF$303)="",$G32=""),"",VLOOKUP($A32,Mitglieder!$E$24:$BG$323,AF$303))</f>
        <v/>
      </c>
      <c r="AG32" s="54" t="str">
        <f ca="1">IF(OR(VLOOKUP($A32,Mitglieder!$E$24:$BG$323,AG$303)="",$G32=""),"",VLOOKUP($A32,Mitglieder!$E$24:$BG$323,AG$303))</f>
        <v/>
      </c>
      <c r="AH32" s="54" t="str">
        <f ca="1">IF(OR(VLOOKUP($A32,Mitglieder!$E$24:$BG$323,AH$303)="",$G32=""),"",VLOOKUP($A32,Mitglieder!$E$24:$BG$323,AH$303))</f>
        <v/>
      </c>
      <c r="AI32" s="54" t="str">
        <f ca="1">IF(OR(VLOOKUP($A32,Mitglieder!$E$24:$BG$323,AI$303)="",$G32=""),"",VLOOKUP($A32,Mitglieder!$E$24:$BG$323,AI$303))</f>
        <v/>
      </c>
      <c r="AJ32" s="54" t="str">
        <f ca="1">IF(OR(VLOOKUP($A32,Mitglieder!$E$24:$BG$323,AJ$303)="",$G32=""),"",VLOOKUP($A32,Mitglieder!$E$24:$BG$323,AJ$303))</f>
        <v/>
      </c>
      <c r="AK32" s="54" t="str">
        <f ca="1">IF(OR(VLOOKUP($A32,Mitglieder!$E$24:$BG$323,AK$303)="",$G32=""),"",VLOOKUP($A32,Mitglieder!$E$24:$BG$323,AK$303))</f>
        <v/>
      </c>
      <c r="AL32" s="54" t="str">
        <f ca="1">IF(OR(VLOOKUP($A32,Mitglieder!$E$24:$BG$323,AL$303)="",$G32=""),"",VLOOKUP($A32,Mitglieder!$E$24:$BG$323,AL$303))</f>
        <v/>
      </c>
      <c r="AM32" s="42" t="str">
        <f ca="1">IF($G32="","",VLOOKUP($A32,Mitglieder!$E$24:$BG$323,AM$303))</f>
        <v/>
      </c>
      <c r="AN32" s="54" t="str">
        <f ca="1">IF(OR(VLOOKUP($A32,Mitglieder!$E$24:$BG$323,AN$303)="",$G32=""),"",VLOOKUP($A32,Mitglieder!$E$24:$BG$323,AN$303))</f>
        <v/>
      </c>
      <c r="AO32" s="43" t="str">
        <f ca="1">IF($G32="","",TEXT(VLOOKUP($A32,Mitglieder!$D$24:$BG$323,AO$303),"TT.MM.JJJJ"))</f>
        <v/>
      </c>
      <c r="AP32" s="42" t="str">
        <f ca="1">IF($G32="","",VLOOKUP($A32,Mitglieder!$E$24:$BG$323,AP$303))</f>
        <v/>
      </c>
      <c r="AQ32" s="45" t="str">
        <f ca="1">IF($G32="","",TEXT(VLOOKUP($A32,Mitglieder!$E$24:$BG$323,AQ$303),"0.00"))</f>
        <v/>
      </c>
      <c r="AR32" s="54" t="str">
        <f ca="1">IF(OR(VLOOKUP($A32,Mitglieder!$E$24:$BG$323,AR$303)="",$G32=""),"",VLOOKUP($A32,Mitglieder!$E$24:$BG$323,AR$303))</f>
        <v/>
      </c>
      <c r="AS32" s="45" t="str">
        <f ca="1">IF($G32="","",TEXT(VLOOKUP($A32,Mitglieder!$E$24:$BG$323,AS$303),"0.00"))</f>
        <v/>
      </c>
      <c r="AT32" s="54" t="str">
        <f ca="1">IF(OR(VLOOKUP($A32,Mitglieder!$E$24:$BG$323,AT$303)="",$G32=""),"",VLOOKUP($A32,Mitglieder!$E$24:$BG$323,AT$303))</f>
        <v/>
      </c>
      <c r="AU32" s="45" t="str">
        <f ca="1">IF($G32="","",TEXT(VLOOKUP($A32,Mitglieder!$E$24:$BG$323,AU$303),"0.00"))</f>
        <v/>
      </c>
      <c r="AV32" s="45" t="str">
        <f ca="1">IF($G32="","",TEXT(VLOOKUP($A32,Mitglieder!$E$24:$BG$323,AV$303),"0.00"))</f>
        <v/>
      </c>
      <c r="AW32" s="42" t="str">
        <f ca="1">IF($G32="","",VLOOKUP($A32,Mitglieder!$E$24:$BG$323,AW$303))</f>
        <v/>
      </c>
      <c r="AX32" s="54" t="str">
        <f ca="1">IF(OR(VLOOKUP($A32,Mitglieder!$E$24:$BG$323,AX$303)="",$G32=""),"",VLOOKUP($A32,Mitglieder!$E$24:$BG$323,AX$303))</f>
        <v/>
      </c>
      <c r="AY32" s="43" t="str">
        <f ca="1">IF($G32="","",TEXT(VLOOKUP($A32,Mitglieder!$E$24:$BG$323,AY$303),"TT.MM.JJJJ"))</f>
        <v/>
      </c>
      <c r="AZ32" s="75" t="str">
        <f t="shared" ca="1" si="0"/>
        <v/>
      </c>
      <c r="BA32" s="43" t="str">
        <f ca="1">IF($G32="","",TEXT(VLOOKUP($A32,Mitglieder!$E$24:$BG$323,BA$303),"TT.MM.JJJJ"))</f>
        <v/>
      </c>
      <c r="BB32" s="43" t="str">
        <f ca="1">IF($G32="","",TEXT(VLOOKUP($A32,Mitglieder!$E$24:$BG$323,BB$303),"TT.MM.JJJJ"))</f>
        <v/>
      </c>
      <c r="BC32" s="43" t="str">
        <f ca="1">IF($G32="","",TEXT(VLOOKUP($A32,Mitglieder!$E$24:$BG$323,BC$303),"TT.MM.JJJJ"))</f>
        <v/>
      </c>
      <c r="BD32" s="43" t="str">
        <f ca="1">IF($G32="","",TEXT(VLOOKUP($A32,Mitglieder!$E$24:$BG$323,BD$303),"TT.MM.JJJJ"))</f>
        <v/>
      </c>
      <c r="BE32" s="75" t="str">
        <f t="shared" ca="1" si="1"/>
        <v/>
      </c>
      <c r="BF32" s="75" t="str">
        <f ca="1">IF($G32="","",VLOOKUP($A32,Mitglieder!$D$24:$BG$323,BF$303))</f>
        <v/>
      </c>
      <c r="BH32" s="75" t="str">
        <f ca="1">IF(G32="","",AY32+'Details Verein'!$D$25)</f>
        <v/>
      </c>
    </row>
    <row r="33" spans="1:60" x14ac:dyDescent="0.35">
      <c r="A33" s="42">
        <v>33</v>
      </c>
      <c r="B33" s="42"/>
      <c r="C33" s="42"/>
      <c r="D33" s="42">
        <f ca="1">VLOOKUP($A33,Mitglieder!$E$24:$BA$323,D$303)</f>
        <v>1.0299999999999967</v>
      </c>
      <c r="E33" s="42" t="str">
        <f ca="1">IF($G33="","",VLOOKUP($A33,Mitglieder!$E$24:$BG$323,E$303))</f>
        <v/>
      </c>
      <c r="F33" s="54" t="str">
        <f ca="1">IF(OR(VLOOKUP($A33,Mitglieder!$E$24:$BG$323,F$303)="",$G33=""),"",VLOOKUP($A33,Mitglieder!$E$24:$BG$323,F$303))</f>
        <v/>
      </c>
      <c r="G33" s="72" t="str">
        <f ca="1">IF(D33/ROUND(D33,0)=1,VLOOKUP($A33,Mitglieder!$E$24:$BA$323,G$303),"")</f>
        <v/>
      </c>
      <c r="H33" s="42" t="str">
        <f ca="1">IF($G33="","",VLOOKUP($A33,Mitglieder!$E$24:$BG$323,H$303))</f>
        <v/>
      </c>
      <c r="I33" s="54" t="str">
        <f ca="1">IF(OR(VLOOKUP($A33,Mitglieder!$E$24:$BG$323,I$303)="",$G33=""),"",VLOOKUP($A33,Mitglieder!$E$24:$BG$323,I$303))</f>
        <v/>
      </c>
      <c r="J33" s="42" t="str">
        <f ca="1">IF($G33="","",VLOOKUP($A33,Mitglieder!$E$24:$BG$323,J$303))</f>
        <v/>
      </c>
      <c r="K33" s="54" t="str">
        <f ca="1">IF(OR(VLOOKUP($A33,Mitglieder!$E$24:$BG$323,K$303)="",$G33=""),"",VLOOKUP($A33,Mitglieder!$E$24:$BG$323,K$303))</f>
        <v/>
      </c>
      <c r="L33" s="42" t="str">
        <f ca="1">IF($G33="","",VLOOKUP($A33,Mitglieder!$E$24:$BG$323,L$303))</f>
        <v/>
      </c>
      <c r="M33" s="42" t="str">
        <f ca="1">IF($G33="","",VLOOKUP($A33,Mitglieder!$E$24:$BG$323,M$303))</f>
        <v/>
      </c>
      <c r="N33" s="42" t="str">
        <f ca="1">IF($G33="","",VLOOKUP($A33,Mitglieder!$E$24:$BG$323,N$303))</f>
        <v/>
      </c>
      <c r="O33" s="42" t="str">
        <f ca="1">IF($G33="","",VLOOKUP($A33,Mitglieder!$E$24:$BG$323,O$303))</f>
        <v/>
      </c>
      <c r="P33" s="42" t="str">
        <f ca="1">IF($G33="","",VLOOKUP($A33,Mitglieder!$E$24:$BG$323,P$303))</f>
        <v/>
      </c>
      <c r="Q33" s="42" t="str">
        <f ca="1">IF($G33="","",VLOOKUP($A33,Mitglieder!$E$24:$BG$323,Q$303))</f>
        <v/>
      </c>
      <c r="R33" s="54" t="str">
        <f ca="1">IF(OR(VLOOKUP($A33,Mitglieder!$E$24:$BG$323,R$303)="",$G33=""),"",VLOOKUP($A33,Mitglieder!$E$24:$BG$323,R$303))</f>
        <v/>
      </c>
      <c r="S33" s="43" t="str">
        <f ca="1">IF($G33="","",TEXT(VLOOKUP($A33,Mitglieder!$E$24:$BG$323,S$303),"TT.MM.JJJJ"))</f>
        <v/>
      </c>
      <c r="T33" s="43" t="str">
        <f ca="1">IF($G33="","",TEXT(VLOOKUP($A33,Mitglieder!$E$24:$BG$323,T$303),"TT.MM.JJJJ"))</f>
        <v/>
      </c>
      <c r="U33" s="43" t="str">
        <f ca="1">IF($G33="","",TEXT(VLOOKUP($A33,Mitglieder!$E$24:$BG$323,U$303),"TT.MM.JJJJ"))</f>
        <v/>
      </c>
      <c r="V33" s="54" t="str">
        <f ca="1">IF(OR(VLOOKUP($A33,Mitglieder!$E$24:$BG$323,V$303)="",$G33=""),"",VLOOKUP($A33,Mitglieder!$E$24:$BG$323,V$303))</f>
        <v/>
      </c>
      <c r="W33" s="54" t="str">
        <f ca="1">IF(OR(VLOOKUP($A33,Mitglieder!$E$24:$BG$323,W$303)="",$G33=""),"",VLOOKUP($A33,Mitglieder!$E$24:$BG$323,W$303))</f>
        <v/>
      </c>
      <c r="X33" s="54" t="str">
        <f ca="1">IF(OR(VLOOKUP($A33,Mitglieder!$E$24:$BG$323,X$303)="",$G33=""),"",VLOOKUP($A33,Mitglieder!$E$24:$BG$323,X$303))</f>
        <v/>
      </c>
      <c r="Y33" s="54" t="str">
        <f ca="1">IF(OR(VLOOKUP($A33,Mitglieder!$E$24:$BG$323,Y$303)="",$G33=""),"",VLOOKUP($A33,Mitglieder!$E$24:$BG$323,Y$303))</f>
        <v/>
      </c>
      <c r="Z33" s="54" t="str">
        <f ca="1">IF(OR(VLOOKUP($A33,Mitglieder!$E$24:$BG$323,Z$303)="",$G33=""),"",VLOOKUP($A33,Mitglieder!$E$24:$BG$323,Z$303))</f>
        <v/>
      </c>
      <c r="AA33" s="54" t="str">
        <f ca="1">IF(OR(VLOOKUP($A33,Mitglieder!$E$24:$BG$323,AA$303)="",$G33=""),"",VLOOKUP($A33,Mitglieder!$E$24:$BG$323,AA$303))</f>
        <v/>
      </c>
      <c r="AB33" s="54" t="str">
        <f ca="1">IF(OR(VLOOKUP($A33,Mitglieder!$E$24:$BG$323,AB$303)="",$G33=""),"",VLOOKUP($A33,Mitglieder!$E$24:$BG$323,AB$303))</f>
        <v/>
      </c>
      <c r="AC33" s="54" t="str">
        <f ca="1">IF(OR(VLOOKUP($A33,Mitglieder!$E$24:$BG$323,AC$303)="",$G33=""),"",VLOOKUP($A33,Mitglieder!$E$24:$BG$323,AC$303))</f>
        <v/>
      </c>
      <c r="AD33" s="54" t="str">
        <f ca="1">IF(OR(VLOOKUP($A33,Mitglieder!$E$24:$BG$323,AD$303)="",$G33=""),"",VLOOKUP($A33,Mitglieder!$E$24:$BG$323,AD$303))</f>
        <v/>
      </c>
      <c r="AE33" s="54" t="str">
        <f ca="1">IF(OR(VLOOKUP($A33,Mitglieder!$E$24:$BG$323,AE$303)="",$G33=""),"",VLOOKUP($A33,Mitglieder!$E$24:$BG$323,AE$303))</f>
        <v/>
      </c>
      <c r="AF33" s="54" t="str">
        <f ca="1">IF(OR(VLOOKUP($A33,Mitglieder!$E$24:$BG$323,AF$303)="",$G33=""),"",VLOOKUP($A33,Mitglieder!$E$24:$BG$323,AF$303))</f>
        <v/>
      </c>
      <c r="AG33" s="54" t="str">
        <f ca="1">IF(OR(VLOOKUP($A33,Mitglieder!$E$24:$BG$323,AG$303)="",$G33=""),"",VLOOKUP($A33,Mitglieder!$E$24:$BG$323,AG$303))</f>
        <v/>
      </c>
      <c r="AH33" s="54" t="str">
        <f ca="1">IF(OR(VLOOKUP($A33,Mitglieder!$E$24:$BG$323,AH$303)="",$G33=""),"",VLOOKUP($A33,Mitglieder!$E$24:$BG$323,AH$303))</f>
        <v/>
      </c>
      <c r="AI33" s="54" t="str">
        <f ca="1">IF(OR(VLOOKUP($A33,Mitglieder!$E$24:$BG$323,AI$303)="",$G33=""),"",VLOOKUP($A33,Mitglieder!$E$24:$BG$323,AI$303))</f>
        <v/>
      </c>
      <c r="AJ33" s="54" t="str">
        <f ca="1">IF(OR(VLOOKUP($A33,Mitglieder!$E$24:$BG$323,AJ$303)="",$G33=""),"",VLOOKUP($A33,Mitglieder!$E$24:$BG$323,AJ$303))</f>
        <v/>
      </c>
      <c r="AK33" s="54" t="str">
        <f ca="1">IF(OR(VLOOKUP($A33,Mitglieder!$E$24:$BG$323,AK$303)="",$G33=""),"",VLOOKUP($A33,Mitglieder!$E$24:$BG$323,AK$303))</f>
        <v/>
      </c>
      <c r="AL33" s="54" t="str">
        <f ca="1">IF(OR(VLOOKUP($A33,Mitglieder!$E$24:$BG$323,AL$303)="",$G33=""),"",VLOOKUP($A33,Mitglieder!$E$24:$BG$323,AL$303))</f>
        <v/>
      </c>
      <c r="AM33" s="42" t="str">
        <f ca="1">IF($G33="","",VLOOKUP($A33,Mitglieder!$E$24:$BG$323,AM$303))</f>
        <v/>
      </c>
      <c r="AN33" s="54" t="str">
        <f ca="1">IF(OR(VLOOKUP($A33,Mitglieder!$E$24:$BG$323,AN$303)="",$G33=""),"",VLOOKUP($A33,Mitglieder!$E$24:$BG$323,AN$303))</f>
        <v/>
      </c>
      <c r="AO33" s="43" t="str">
        <f ca="1">IF($G33="","",TEXT(VLOOKUP($A33,Mitglieder!$D$24:$BG$323,AO$303),"TT.MM.JJJJ"))</f>
        <v/>
      </c>
      <c r="AP33" s="42" t="str">
        <f ca="1">IF($G33="","",VLOOKUP($A33,Mitglieder!$E$24:$BG$323,AP$303))</f>
        <v/>
      </c>
      <c r="AQ33" s="45" t="str">
        <f ca="1">IF($G33="","",TEXT(VLOOKUP($A33,Mitglieder!$E$24:$BG$323,AQ$303),"0.00"))</f>
        <v/>
      </c>
      <c r="AR33" s="54" t="str">
        <f ca="1">IF(OR(VLOOKUP($A33,Mitglieder!$E$24:$BG$323,AR$303)="",$G33=""),"",VLOOKUP($A33,Mitglieder!$E$24:$BG$323,AR$303))</f>
        <v/>
      </c>
      <c r="AS33" s="45" t="str">
        <f ca="1">IF($G33="","",TEXT(VLOOKUP($A33,Mitglieder!$E$24:$BG$323,AS$303),"0.00"))</f>
        <v/>
      </c>
      <c r="AT33" s="54" t="str">
        <f ca="1">IF(OR(VLOOKUP($A33,Mitglieder!$E$24:$BG$323,AT$303)="",$G33=""),"",VLOOKUP($A33,Mitglieder!$E$24:$BG$323,AT$303))</f>
        <v/>
      </c>
      <c r="AU33" s="45" t="str">
        <f ca="1">IF($G33="","",TEXT(VLOOKUP($A33,Mitglieder!$E$24:$BG$323,AU$303),"0.00"))</f>
        <v/>
      </c>
      <c r="AV33" s="45" t="str">
        <f ca="1">IF($G33="","",TEXT(VLOOKUP($A33,Mitglieder!$E$24:$BG$323,AV$303),"0.00"))</f>
        <v/>
      </c>
      <c r="AW33" s="42" t="str">
        <f ca="1">IF($G33="","",VLOOKUP($A33,Mitglieder!$E$24:$BG$323,AW$303))</f>
        <v/>
      </c>
      <c r="AX33" s="54" t="str">
        <f ca="1">IF(OR(VLOOKUP($A33,Mitglieder!$E$24:$BG$323,AX$303)="",$G33=""),"",VLOOKUP($A33,Mitglieder!$E$24:$BG$323,AX$303))</f>
        <v/>
      </c>
      <c r="AY33" s="43" t="str">
        <f ca="1">IF($G33="","",TEXT(VLOOKUP($A33,Mitglieder!$E$24:$BG$323,AY$303),"TT.MM.JJJJ"))</f>
        <v/>
      </c>
      <c r="AZ33" s="75" t="str">
        <f t="shared" ca="1" si="0"/>
        <v/>
      </c>
      <c r="BA33" s="43" t="str">
        <f ca="1">IF($G33="","",TEXT(VLOOKUP($A33,Mitglieder!$E$24:$BG$323,BA$303),"TT.MM.JJJJ"))</f>
        <v/>
      </c>
      <c r="BB33" s="43" t="str">
        <f ca="1">IF($G33="","",TEXT(VLOOKUP($A33,Mitglieder!$E$24:$BG$323,BB$303),"TT.MM.JJJJ"))</f>
        <v/>
      </c>
      <c r="BC33" s="43" t="str">
        <f ca="1">IF($G33="","",TEXT(VLOOKUP($A33,Mitglieder!$E$24:$BG$323,BC$303),"TT.MM.JJJJ"))</f>
        <v/>
      </c>
      <c r="BD33" s="43" t="str">
        <f ca="1">IF($G33="","",TEXT(VLOOKUP($A33,Mitglieder!$E$24:$BG$323,BD$303),"TT.MM.JJJJ"))</f>
        <v/>
      </c>
      <c r="BE33" s="75" t="str">
        <f t="shared" ca="1" si="1"/>
        <v/>
      </c>
      <c r="BF33" s="75" t="str">
        <f ca="1">IF($G33="","",VLOOKUP($A33,Mitglieder!$D$24:$BG$323,BF$303))</f>
        <v/>
      </c>
      <c r="BH33" s="75" t="str">
        <f ca="1">IF(G33="","",AY33+'Details Verein'!$D$25)</f>
        <v/>
      </c>
    </row>
    <row r="34" spans="1:60" x14ac:dyDescent="0.35">
      <c r="A34" s="42">
        <v>34</v>
      </c>
      <c r="B34" s="42"/>
      <c r="C34" s="42"/>
      <c r="D34" s="42">
        <f ca="1">VLOOKUP($A34,Mitglieder!$E$24:$BA$323,D$303)</f>
        <v>1.0299999999999967</v>
      </c>
      <c r="E34" s="42" t="str">
        <f ca="1">IF($G34="","",VLOOKUP($A34,Mitglieder!$E$24:$BG$323,E$303))</f>
        <v/>
      </c>
      <c r="F34" s="54" t="str">
        <f ca="1">IF(OR(VLOOKUP($A34,Mitglieder!$E$24:$BG$323,F$303)="",$G34=""),"",VLOOKUP($A34,Mitglieder!$E$24:$BG$323,F$303))</f>
        <v/>
      </c>
      <c r="G34" s="72" t="str">
        <f ca="1">IF(D34/ROUND(D34,0)=1,VLOOKUP($A34,Mitglieder!$E$24:$BA$323,G$303),"")</f>
        <v/>
      </c>
      <c r="H34" s="42" t="str">
        <f ca="1">IF($G34="","",VLOOKUP($A34,Mitglieder!$E$24:$BG$323,H$303))</f>
        <v/>
      </c>
      <c r="I34" s="54" t="str">
        <f ca="1">IF(OR(VLOOKUP($A34,Mitglieder!$E$24:$BG$323,I$303)="",$G34=""),"",VLOOKUP($A34,Mitglieder!$E$24:$BG$323,I$303))</f>
        <v/>
      </c>
      <c r="J34" s="42" t="str">
        <f ca="1">IF($G34="","",VLOOKUP($A34,Mitglieder!$E$24:$BG$323,J$303))</f>
        <v/>
      </c>
      <c r="K34" s="54" t="str">
        <f ca="1">IF(OR(VLOOKUP($A34,Mitglieder!$E$24:$BG$323,K$303)="",$G34=""),"",VLOOKUP($A34,Mitglieder!$E$24:$BG$323,K$303))</f>
        <v/>
      </c>
      <c r="L34" s="42" t="str">
        <f ca="1">IF($G34="","",VLOOKUP($A34,Mitglieder!$E$24:$BG$323,L$303))</f>
        <v/>
      </c>
      <c r="M34" s="42" t="str">
        <f ca="1">IF($G34="","",VLOOKUP($A34,Mitglieder!$E$24:$BG$323,M$303))</f>
        <v/>
      </c>
      <c r="N34" s="42" t="str">
        <f ca="1">IF($G34="","",VLOOKUP($A34,Mitglieder!$E$24:$BG$323,N$303))</f>
        <v/>
      </c>
      <c r="O34" s="42" t="str">
        <f ca="1">IF($G34="","",VLOOKUP($A34,Mitglieder!$E$24:$BG$323,O$303))</f>
        <v/>
      </c>
      <c r="P34" s="42" t="str">
        <f ca="1">IF($G34="","",VLOOKUP($A34,Mitglieder!$E$24:$BG$323,P$303))</f>
        <v/>
      </c>
      <c r="Q34" s="42" t="str">
        <f ca="1">IF($G34="","",VLOOKUP($A34,Mitglieder!$E$24:$BG$323,Q$303))</f>
        <v/>
      </c>
      <c r="R34" s="54" t="str">
        <f ca="1">IF(OR(VLOOKUP($A34,Mitglieder!$E$24:$BG$323,R$303)="",$G34=""),"",VLOOKUP($A34,Mitglieder!$E$24:$BG$323,R$303))</f>
        <v/>
      </c>
      <c r="S34" s="43" t="str">
        <f ca="1">IF($G34="","",TEXT(VLOOKUP($A34,Mitglieder!$E$24:$BG$323,S$303),"TT.MM.JJJJ"))</f>
        <v/>
      </c>
      <c r="T34" s="43" t="str">
        <f ca="1">IF($G34="","",TEXT(VLOOKUP($A34,Mitglieder!$E$24:$BG$323,T$303),"TT.MM.JJJJ"))</f>
        <v/>
      </c>
      <c r="U34" s="43" t="str">
        <f ca="1">IF($G34="","",TEXT(VLOOKUP($A34,Mitglieder!$E$24:$BG$323,U$303),"TT.MM.JJJJ"))</f>
        <v/>
      </c>
      <c r="V34" s="54" t="str">
        <f ca="1">IF(OR(VLOOKUP($A34,Mitglieder!$E$24:$BG$323,V$303)="",$G34=""),"",VLOOKUP($A34,Mitglieder!$E$24:$BG$323,V$303))</f>
        <v/>
      </c>
      <c r="W34" s="54" t="str">
        <f ca="1">IF(OR(VLOOKUP($A34,Mitglieder!$E$24:$BG$323,W$303)="",$G34=""),"",VLOOKUP($A34,Mitglieder!$E$24:$BG$323,W$303))</f>
        <v/>
      </c>
      <c r="X34" s="54" t="str">
        <f ca="1">IF(OR(VLOOKUP($A34,Mitglieder!$E$24:$BG$323,X$303)="",$G34=""),"",VLOOKUP($A34,Mitglieder!$E$24:$BG$323,X$303))</f>
        <v/>
      </c>
      <c r="Y34" s="54" t="str">
        <f ca="1">IF(OR(VLOOKUP($A34,Mitglieder!$E$24:$BG$323,Y$303)="",$G34=""),"",VLOOKUP($A34,Mitglieder!$E$24:$BG$323,Y$303))</f>
        <v/>
      </c>
      <c r="Z34" s="54" t="str">
        <f ca="1">IF(OR(VLOOKUP($A34,Mitglieder!$E$24:$BG$323,Z$303)="",$G34=""),"",VLOOKUP($A34,Mitglieder!$E$24:$BG$323,Z$303))</f>
        <v/>
      </c>
      <c r="AA34" s="54" t="str">
        <f ca="1">IF(OR(VLOOKUP($A34,Mitglieder!$E$24:$BG$323,AA$303)="",$G34=""),"",VLOOKUP($A34,Mitglieder!$E$24:$BG$323,AA$303))</f>
        <v/>
      </c>
      <c r="AB34" s="54" t="str">
        <f ca="1">IF(OR(VLOOKUP($A34,Mitglieder!$E$24:$BG$323,AB$303)="",$G34=""),"",VLOOKUP($A34,Mitglieder!$E$24:$BG$323,AB$303))</f>
        <v/>
      </c>
      <c r="AC34" s="54" t="str">
        <f ca="1">IF(OR(VLOOKUP($A34,Mitglieder!$E$24:$BG$323,AC$303)="",$G34=""),"",VLOOKUP($A34,Mitglieder!$E$24:$BG$323,AC$303))</f>
        <v/>
      </c>
      <c r="AD34" s="54" t="str">
        <f ca="1">IF(OR(VLOOKUP($A34,Mitglieder!$E$24:$BG$323,AD$303)="",$G34=""),"",VLOOKUP($A34,Mitglieder!$E$24:$BG$323,AD$303))</f>
        <v/>
      </c>
      <c r="AE34" s="54" t="str">
        <f ca="1">IF(OR(VLOOKUP($A34,Mitglieder!$E$24:$BG$323,AE$303)="",$G34=""),"",VLOOKUP($A34,Mitglieder!$E$24:$BG$323,AE$303))</f>
        <v/>
      </c>
      <c r="AF34" s="54" t="str">
        <f ca="1">IF(OR(VLOOKUP($A34,Mitglieder!$E$24:$BG$323,AF$303)="",$G34=""),"",VLOOKUP($A34,Mitglieder!$E$24:$BG$323,AF$303))</f>
        <v/>
      </c>
      <c r="AG34" s="54" t="str">
        <f ca="1">IF(OR(VLOOKUP($A34,Mitglieder!$E$24:$BG$323,AG$303)="",$G34=""),"",VLOOKUP($A34,Mitglieder!$E$24:$BG$323,AG$303))</f>
        <v/>
      </c>
      <c r="AH34" s="54" t="str">
        <f ca="1">IF(OR(VLOOKUP($A34,Mitglieder!$E$24:$BG$323,AH$303)="",$G34=""),"",VLOOKUP($A34,Mitglieder!$E$24:$BG$323,AH$303))</f>
        <v/>
      </c>
      <c r="AI34" s="54" t="str">
        <f ca="1">IF(OR(VLOOKUP($A34,Mitglieder!$E$24:$BG$323,AI$303)="",$G34=""),"",VLOOKUP($A34,Mitglieder!$E$24:$BG$323,AI$303))</f>
        <v/>
      </c>
      <c r="AJ34" s="54" t="str">
        <f ca="1">IF(OR(VLOOKUP($A34,Mitglieder!$E$24:$BG$323,AJ$303)="",$G34=""),"",VLOOKUP($A34,Mitglieder!$E$24:$BG$323,AJ$303))</f>
        <v/>
      </c>
      <c r="AK34" s="54" t="str">
        <f ca="1">IF(OR(VLOOKUP($A34,Mitglieder!$E$24:$BG$323,AK$303)="",$G34=""),"",VLOOKUP($A34,Mitglieder!$E$24:$BG$323,AK$303))</f>
        <v/>
      </c>
      <c r="AL34" s="54" t="str">
        <f ca="1">IF(OR(VLOOKUP($A34,Mitglieder!$E$24:$BG$323,AL$303)="",$G34=""),"",VLOOKUP($A34,Mitglieder!$E$24:$BG$323,AL$303))</f>
        <v/>
      </c>
      <c r="AM34" s="42" t="str">
        <f ca="1">IF($G34="","",VLOOKUP($A34,Mitglieder!$E$24:$BG$323,AM$303))</f>
        <v/>
      </c>
      <c r="AN34" s="54" t="str">
        <f ca="1">IF(OR(VLOOKUP($A34,Mitglieder!$E$24:$BG$323,AN$303)="",$G34=""),"",VLOOKUP($A34,Mitglieder!$E$24:$BG$323,AN$303))</f>
        <v/>
      </c>
      <c r="AO34" s="43" t="str">
        <f ca="1">IF($G34="","",TEXT(VLOOKUP($A34,Mitglieder!$D$24:$BG$323,AO$303),"TT.MM.JJJJ"))</f>
        <v/>
      </c>
      <c r="AP34" s="42" t="str">
        <f ca="1">IF($G34="","",VLOOKUP($A34,Mitglieder!$E$24:$BG$323,AP$303))</f>
        <v/>
      </c>
      <c r="AQ34" s="45" t="str">
        <f ca="1">IF($G34="","",TEXT(VLOOKUP($A34,Mitglieder!$E$24:$BG$323,AQ$303),"0.00"))</f>
        <v/>
      </c>
      <c r="AR34" s="54" t="str">
        <f ca="1">IF(OR(VLOOKUP($A34,Mitglieder!$E$24:$BG$323,AR$303)="",$G34=""),"",VLOOKUP($A34,Mitglieder!$E$24:$BG$323,AR$303))</f>
        <v/>
      </c>
      <c r="AS34" s="45" t="str">
        <f ca="1">IF($G34="","",TEXT(VLOOKUP($A34,Mitglieder!$E$24:$BG$323,AS$303),"0.00"))</f>
        <v/>
      </c>
      <c r="AT34" s="54" t="str">
        <f ca="1">IF(OR(VLOOKUP($A34,Mitglieder!$E$24:$BG$323,AT$303)="",$G34=""),"",VLOOKUP($A34,Mitglieder!$E$24:$BG$323,AT$303))</f>
        <v/>
      </c>
      <c r="AU34" s="45" t="str">
        <f ca="1">IF($G34="","",TEXT(VLOOKUP($A34,Mitglieder!$E$24:$BG$323,AU$303),"0.00"))</f>
        <v/>
      </c>
      <c r="AV34" s="45" t="str">
        <f ca="1">IF($G34="","",TEXT(VLOOKUP($A34,Mitglieder!$E$24:$BG$323,AV$303),"0.00"))</f>
        <v/>
      </c>
      <c r="AW34" s="42" t="str">
        <f ca="1">IF($G34="","",VLOOKUP($A34,Mitglieder!$E$24:$BG$323,AW$303))</f>
        <v/>
      </c>
      <c r="AX34" s="54" t="str">
        <f ca="1">IF(OR(VLOOKUP($A34,Mitglieder!$E$24:$BG$323,AX$303)="",$G34=""),"",VLOOKUP($A34,Mitglieder!$E$24:$BG$323,AX$303))</f>
        <v/>
      </c>
      <c r="AY34" s="43" t="str">
        <f ca="1">IF($G34="","",TEXT(VLOOKUP($A34,Mitglieder!$E$24:$BG$323,AY$303),"TT.MM.JJJJ"))</f>
        <v/>
      </c>
      <c r="AZ34" s="75" t="str">
        <f t="shared" ca="1" si="0"/>
        <v/>
      </c>
      <c r="BA34" s="43" t="str">
        <f ca="1">IF($G34="","",TEXT(VLOOKUP($A34,Mitglieder!$E$24:$BG$323,BA$303),"TT.MM.JJJJ"))</f>
        <v/>
      </c>
      <c r="BB34" s="43" t="str">
        <f ca="1">IF($G34="","",TEXT(VLOOKUP($A34,Mitglieder!$E$24:$BG$323,BB$303),"TT.MM.JJJJ"))</f>
        <v/>
      </c>
      <c r="BC34" s="43" t="str">
        <f ca="1">IF($G34="","",TEXT(VLOOKUP($A34,Mitglieder!$E$24:$BG$323,BC$303),"TT.MM.JJJJ"))</f>
        <v/>
      </c>
      <c r="BD34" s="43" t="str">
        <f ca="1">IF($G34="","",TEXT(VLOOKUP($A34,Mitglieder!$E$24:$BG$323,BD$303),"TT.MM.JJJJ"))</f>
        <v/>
      </c>
      <c r="BE34" s="75" t="str">
        <f t="shared" ca="1" si="1"/>
        <v/>
      </c>
      <c r="BF34" s="75" t="str">
        <f ca="1">IF($G34="","",VLOOKUP($A34,Mitglieder!$D$24:$BG$323,BF$303))</f>
        <v/>
      </c>
      <c r="BH34" s="75" t="str">
        <f ca="1">IF(G34="","",AY34+'Details Verein'!$D$25)</f>
        <v/>
      </c>
    </row>
    <row r="35" spans="1:60" x14ac:dyDescent="0.35">
      <c r="A35" s="42">
        <v>35</v>
      </c>
      <c r="B35" s="42"/>
      <c r="C35" s="42"/>
      <c r="D35" s="42">
        <f ca="1">VLOOKUP($A35,Mitglieder!$E$24:$BA$323,D$303)</f>
        <v>1.0299999999999967</v>
      </c>
      <c r="E35" s="42" t="str">
        <f ca="1">IF($G35="","",VLOOKUP($A35,Mitglieder!$E$24:$BG$323,E$303))</f>
        <v/>
      </c>
      <c r="F35" s="54" t="str">
        <f ca="1">IF(OR(VLOOKUP($A35,Mitglieder!$E$24:$BG$323,F$303)="",$G35=""),"",VLOOKUP($A35,Mitglieder!$E$24:$BG$323,F$303))</f>
        <v/>
      </c>
      <c r="G35" s="72" t="str">
        <f ca="1">IF(D35/ROUND(D35,0)=1,VLOOKUP($A35,Mitglieder!$E$24:$BA$323,G$303),"")</f>
        <v/>
      </c>
      <c r="H35" s="42" t="str">
        <f ca="1">IF($G35="","",VLOOKUP($A35,Mitglieder!$E$24:$BG$323,H$303))</f>
        <v/>
      </c>
      <c r="I35" s="54" t="str">
        <f ca="1">IF(OR(VLOOKUP($A35,Mitglieder!$E$24:$BG$323,I$303)="",$G35=""),"",VLOOKUP($A35,Mitglieder!$E$24:$BG$323,I$303))</f>
        <v/>
      </c>
      <c r="J35" s="42" t="str">
        <f ca="1">IF($G35="","",VLOOKUP($A35,Mitglieder!$E$24:$BG$323,J$303))</f>
        <v/>
      </c>
      <c r="K35" s="54" t="str">
        <f ca="1">IF(OR(VLOOKUP($A35,Mitglieder!$E$24:$BG$323,K$303)="",$G35=""),"",VLOOKUP($A35,Mitglieder!$E$24:$BG$323,K$303))</f>
        <v/>
      </c>
      <c r="L35" s="42" t="str">
        <f ca="1">IF($G35="","",VLOOKUP($A35,Mitglieder!$E$24:$BG$323,L$303))</f>
        <v/>
      </c>
      <c r="M35" s="42" t="str">
        <f ca="1">IF($G35="","",VLOOKUP($A35,Mitglieder!$E$24:$BG$323,M$303))</f>
        <v/>
      </c>
      <c r="N35" s="42" t="str">
        <f ca="1">IF($G35="","",VLOOKUP($A35,Mitglieder!$E$24:$BG$323,N$303))</f>
        <v/>
      </c>
      <c r="O35" s="42" t="str">
        <f ca="1">IF($G35="","",VLOOKUP($A35,Mitglieder!$E$24:$BG$323,O$303))</f>
        <v/>
      </c>
      <c r="P35" s="42" t="str">
        <f ca="1">IF($G35="","",VLOOKUP($A35,Mitglieder!$E$24:$BG$323,P$303))</f>
        <v/>
      </c>
      <c r="Q35" s="42" t="str">
        <f ca="1">IF($G35="","",VLOOKUP($A35,Mitglieder!$E$24:$BG$323,Q$303))</f>
        <v/>
      </c>
      <c r="R35" s="54" t="str">
        <f ca="1">IF(OR(VLOOKUP($A35,Mitglieder!$E$24:$BG$323,R$303)="",$G35=""),"",VLOOKUP($A35,Mitglieder!$E$24:$BG$323,R$303))</f>
        <v/>
      </c>
      <c r="S35" s="43" t="str">
        <f ca="1">IF($G35="","",TEXT(VLOOKUP($A35,Mitglieder!$E$24:$BG$323,S$303),"TT.MM.JJJJ"))</f>
        <v/>
      </c>
      <c r="T35" s="43" t="str">
        <f ca="1">IF($G35="","",TEXT(VLOOKUP($A35,Mitglieder!$E$24:$BG$323,T$303),"TT.MM.JJJJ"))</f>
        <v/>
      </c>
      <c r="U35" s="43" t="str">
        <f ca="1">IF($G35="","",TEXT(VLOOKUP($A35,Mitglieder!$E$24:$BG$323,U$303),"TT.MM.JJJJ"))</f>
        <v/>
      </c>
      <c r="V35" s="54" t="str">
        <f ca="1">IF(OR(VLOOKUP($A35,Mitglieder!$E$24:$BG$323,V$303)="",$G35=""),"",VLOOKUP($A35,Mitglieder!$E$24:$BG$323,V$303))</f>
        <v/>
      </c>
      <c r="W35" s="54" t="str">
        <f ca="1">IF(OR(VLOOKUP($A35,Mitglieder!$E$24:$BG$323,W$303)="",$G35=""),"",VLOOKUP($A35,Mitglieder!$E$24:$BG$323,W$303))</f>
        <v/>
      </c>
      <c r="X35" s="54" t="str">
        <f ca="1">IF(OR(VLOOKUP($A35,Mitglieder!$E$24:$BG$323,X$303)="",$G35=""),"",VLOOKUP($A35,Mitglieder!$E$24:$BG$323,X$303))</f>
        <v/>
      </c>
      <c r="Y35" s="54" t="str">
        <f ca="1">IF(OR(VLOOKUP($A35,Mitglieder!$E$24:$BG$323,Y$303)="",$G35=""),"",VLOOKUP($A35,Mitglieder!$E$24:$BG$323,Y$303))</f>
        <v/>
      </c>
      <c r="Z35" s="54" t="str">
        <f ca="1">IF(OR(VLOOKUP($A35,Mitglieder!$E$24:$BG$323,Z$303)="",$G35=""),"",VLOOKUP($A35,Mitglieder!$E$24:$BG$323,Z$303))</f>
        <v/>
      </c>
      <c r="AA35" s="54" t="str">
        <f ca="1">IF(OR(VLOOKUP($A35,Mitglieder!$E$24:$BG$323,AA$303)="",$G35=""),"",VLOOKUP($A35,Mitglieder!$E$24:$BG$323,AA$303))</f>
        <v/>
      </c>
      <c r="AB35" s="54" t="str">
        <f ca="1">IF(OR(VLOOKUP($A35,Mitglieder!$E$24:$BG$323,AB$303)="",$G35=""),"",VLOOKUP($A35,Mitglieder!$E$24:$BG$323,AB$303))</f>
        <v/>
      </c>
      <c r="AC35" s="54" t="str">
        <f ca="1">IF(OR(VLOOKUP($A35,Mitglieder!$E$24:$BG$323,AC$303)="",$G35=""),"",VLOOKUP($A35,Mitglieder!$E$24:$BG$323,AC$303))</f>
        <v/>
      </c>
      <c r="AD35" s="54" t="str">
        <f ca="1">IF(OR(VLOOKUP($A35,Mitglieder!$E$24:$BG$323,AD$303)="",$G35=""),"",VLOOKUP($A35,Mitglieder!$E$24:$BG$323,AD$303))</f>
        <v/>
      </c>
      <c r="AE35" s="54" t="str">
        <f ca="1">IF(OR(VLOOKUP($A35,Mitglieder!$E$24:$BG$323,AE$303)="",$G35=""),"",VLOOKUP($A35,Mitglieder!$E$24:$BG$323,AE$303))</f>
        <v/>
      </c>
      <c r="AF35" s="54" t="str">
        <f ca="1">IF(OR(VLOOKUP($A35,Mitglieder!$E$24:$BG$323,AF$303)="",$G35=""),"",VLOOKUP($A35,Mitglieder!$E$24:$BG$323,AF$303))</f>
        <v/>
      </c>
      <c r="AG35" s="54" t="str">
        <f ca="1">IF(OR(VLOOKUP($A35,Mitglieder!$E$24:$BG$323,AG$303)="",$G35=""),"",VLOOKUP($A35,Mitglieder!$E$24:$BG$323,AG$303))</f>
        <v/>
      </c>
      <c r="AH35" s="54" t="str">
        <f ca="1">IF(OR(VLOOKUP($A35,Mitglieder!$E$24:$BG$323,AH$303)="",$G35=""),"",VLOOKUP($A35,Mitglieder!$E$24:$BG$323,AH$303))</f>
        <v/>
      </c>
      <c r="AI35" s="54" t="str">
        <f ca="1">IF(OR(VLOOKUP($A35,Mitglieder!$E$24:$BG$323,AI$303)="",$G35=""),"",VLOOKUP($A35,Mitglieder!$E$24:$BG$323,AI$303))</f>
        <v/>
      </c>
      <c r="AJ35" s="54" t="str">
        <f ca="1">IF(OR(VLOOKUP($A35,Mitglieder!$E$24:$BG$323,AJ$303)="",$G35=""),"",VLOOKUP($A35,Mitglieder!$E$24:$BG$323,AJ$303))</f>
        <v/>
      </c>
      <c r="AK35" s="54" t="str">
        <f ca="1">IF(OR(VLOOKUP($A35,Mitglieder!$E$24:$BG$323,AK$303)="",$G35=""),"",VLOOKUP($A35,Mitglieder!$E$24:$BG$323,AK$303))</f>
        <v/>
      </c>
      <c r="AL35" s="54" t="str">
        <f ca="1">IF(OR(VLOOKUP($A35,Mitglieder!$E$24:$BG$323,AL$303)="",$G35=""),"",VLOOKUP($A35,Mitglieder!$E$24:$BG$323,AL$303))</f>
        <v/>
      </c>
      <c r="AM35" s="42" t="str">
        <f ca="1">IF($G35="","",VLOOKUP($A35,Mitglieder!$E$24:$BG$323,AM$303))</f>
        <v/>
      </c>
      <c r="AN35" s="54" t="str">
        <f ca="1">IF(OR(VLOOKUP($A35,Mitglieder!$E$24:$BG$323,AN$303)="",$G35=""),"",VLOOKUP($A35,Mitglieder!$E$24:$BG$323,AN$303))</f>
        <v/>
      </c>
      <c r="AO35" s="43" t="str">
        <f ca="1">IF($G35="","",TEXT(VLOOKUP($A35,Mitglieder!$D$24:$BG$323,AO$303),"TT.MM.JJJJ"))</f>
        <v/>
      </c>
      <c r="AP35" s="42" t="str">
        <f ca="1">IF($G35="","",VLOOKUP($A35,Mitglieder!$E$24:$BG$323,AP$303))</f>
        <v/>
      </c>
      <c r="AQ35" s="45" t="str">
        <f ca="1">IF($G35="","",TEXT(VLOOKUP($A35,Mitglieder!$E$24:$BG$323,AQ$303),"0.00"))</f>
        <v/>
      </c>
      <c r="AR35" s="54" t="str">
        <f ca="1">IF(OR(VLOOKUP($A35,Mitglieder!$E$24:$BG$323,AR$303)="",$G35=""),"",VLOOKUP($A35,Mitglieder!$E$24:$BG$323,AR$303))</f>
        <v/>
      </c>
      <c r="AS35" s="45" t="str">
        <f ca="1">IF($G35="","",TEXT(VLOOKUP($A35,Mitglieder!$E$24:$BG$323,AS$303),"0.00"))</f>
        <v/>
      </c>
      <c r="AT35" s="54" t="str">
        <f ca="1">IF(OR(VLOOKUP($A35,Mitglieder!$E$24:$BG$323,AT$303)="",$G35=""),"",VLOOKUP($A35,Mitglieder!$E$24:$BG$323,AT$303))</f>
        <v/>
      </c>
      <c r="AU35" s="45" t="str">
        <f ca="1">IF($G35="","",TEXT(VLOOKUP($A35,Mitglieder!$E$24:$BG$323,AU$303),"0.00"))</f>
        <v/>
      </c>
      <c r="AV35" s="45" t="str">
        <f ca="1">IF($G35="","",TEXT(VLOOKUP($A35,Mitglieder!$E$24:$BG$323,AV$303),"0.00"))</f>
        <v/>
      </c>
      <c r="AW35" s="42" t="str">
        <f ca="1">IF($G35="","",VLOOKUP($A35,Mitglieder!$E$24:$BG$323,AW$303))</f>
        <v/>
      </c>
      <c r="AX35" s="54" t="str">
        <f ca="1">IF(OR(VLOOKUP($A35,Mitglieder!$E$24:$BG$323,AX$303)="",$G35=""),"",VLOOKUP($A35,Mitglieder!$E$24:$BG$323,AX$303))</f>
        <v/>
      </c>
      <c r="AY35" s="43" t="str">
        <f ca="1">IF($G35="","",TEXT(VLOOKUP($A35,Mitglieder!$E$24:$BG$323,AY$303),"TT.MM.JJJJ"))</f>
        <v/>
      </c>
      <c r="AZ35" s="75" t="str">
        <f t="shared" ca="1" si="0"/>
        <v/>
      </c>
      <c r="BA35" s="43" t="str">
        <f ca="1">IF($G35="","",TEXT(VLOOKUP($A35,Mitglieder!$E$24:$BG$323,BA$303),"TT.MM.JJJJ"))</f>
        <v/>
      </c>
      <c r="BB35" s="43" t="str">
        <f ca="1">IF($G35="","",TEXT(VLOOKUP($A35,Mitglieder!$E$24:$BG$323,BB$303),"TT.MM.JJJJ"))</f>
        <v/>
      </c>
      <c r="BC35" s="43" t="str">
        <f ca="1">IF($G35="","",TEXT(VLOOKUP($A35,Mitglieder!$E$24:$BG$323,BC$303),"TT.MM.JJJJ"))</f>
        <v/>
      </c>
      <c r="BD35" s="43" t="str">
        <f ca="1">IF($G35="","",TEXT(VLOOKUP($A35,Mitglieder!$E$24:$BG$323,BD$303),"TT.MM.JJJJ"))</f>
        <v/>
      </c>
      <c r="BE35" s="75" t="str">
        <f t="shared" ca="1" si="1"/>
        <v/>
      </c>
      <c r="BF35" s="75" t="str">
        <f ca="1">IF($G35="","",VLOOKUP($A35,Mitglieder!$D$24:$BG$323,BF$303))</f>
        <v/>
      </c>
      <c r="BH35" s="75" t="str">
        <f ca="1">IF(G35="","",AY35+'Details Verein'!$D$25)</f>
        <v/>
      </c>
    </row>
    <row r="36" spans="1:60" x14ac:dyDescent="0.35">
      <c r="A36" s="42">
        <v>36</v>
      </c>
      <c r="B36" s="42"/>
      <c r="C36" s="42"/>
      <c r="D36" s="42">
        <f ca="1">VLOOKUP($A36,Mitglieder!$E$24:$BA$323,D$303)</f>
        <v>1.0299999999999967</v>
      </c>
      <c r="E36" s="42" t="str">
        <f ca="1">IF($G36="","",VLOOKUP($A36,Mitglieder!$E$24:$BG$323,E$303))</f>
        <v/>
      </c>
      <c r="F36" s="54" t="str">
        <f ca="1">IF(OR(VLOOKUP($A36,Mitglieder!$E$24:$BG$323,F$303)="",$G36=""),"",VLOOKUP($A36,Mitglieder!$E$24:$BG$323,F$303))</f>
        <v/>
      </c>
      <c r="G36" s="72" t="str">
        <f ca="1">IF(D36/ROUND(D36,0)=1,VLOOKUP($A36,Mitglieder!$E$24:$BA$323,G$303),"")</f>
        <v/>
      </c>
      <c r="H36" s="42" t="str">
        <f ca="1">IF($G36="","",VLOOKUP($A36,Mitglieder!$E$24:$BG$323,H$303))</f>
        <v/>
      </c>
      <c r="I36" s="54" t="str">
        <f ca="1">IF(OR(VLOOKUP($A36,Mitglieder!$E$24:$BG$323,I$303)="",$G36=""),"",VLOOKUP($A36,Mitglieder!$E$24:$BG$323,I$303))</f>
        <v/>
      </c>
      <c r="J36" s="42" t="str">
        <f ca="1">IF($G36="","",VLOOKUP($A36,Mitglieder!$E$24:$BG$323,J$303))</f>
        <v/>
      </c>
      <c r="K36" s="54" t="str">
        <f ca="1">IF(OR(VLOOKUP($A36,Mitglieder!$E$24:$BG$323,K$303)="",$G36=""),"",VLOOKUP($A36,Mitglieder!$E$24:$BG$323,K$303))</f>
        <v/>
      </c>
      <c r="L36" s="42" t="str">
        <f ca="1">IF($G36="","",VLOOKUP($A36,Mitglieder!$E$24:$BG$323,L$303))</f>
        <v/>
      </c>
      <c r="M36" s="42" t="str">
        <f ca="1">IF($G36="","",VLOOKUP($A36,Mitglieder!$E$24:$BG$323,M$303))</f>
        <v/>
      </c>
      <c r="N36" s="42" t="str">
        <f ca="1">IF($G36="","",VLOOKUP($A36,Mitglieder!$E$24:$BG$323,N$303))</f>
        <v/>
      </c>
      <c r="O36" s="42" t="str">
        <f ca="1">IF($G36="","",VLOOKUP($A36,Mitglieder!$E$24:$BG$323,O$303))</f>
        <v/>
      </c>
      <c r="P36" s="42" t="str">
        <f ca="1">IF($G36="","",VLOOKUP($A36,Mitglieder!$E$24:$BG$323,P$303))</f>
        <v/>
      </c>
      <c r="Q36" s="42" t="str">
        <f ca="1">IF($G36="","",VLOOKUP($A36,Mitglieder!$E$24:$BG$323,Q$303))</f>
        <v/>
      </c>
      <c r="R36" s="54" t="str">
        <f ca="1">IF(OR(VLOOKUP($A36,Mitglieder!$E$24:$BG$323,R$303)="",$G36=""),"",VLOOKUP($A36,Mitglieder!$E$24:$BG$323,R$303))</f>
        <v/>
      </c>
      <c r="S36" s="43" t="str">
        <f ca="1">IF($G36="","",TEXT(VLOOKUP($A36,Mitglieder!$E$24:$BG$323,S$303),"TT.MM.JJJJ"))</f>
        <v/>
      </c>
      <c r="T36" s="43" t="str">
        <f ca="1">IF($G36="","",TEXT(VLOOKUP($A36,Mitglieder!$E$24:$BG$323,T$303),"TT.MM.JJJJ"))</f>
        <v/>
      </c>
      <c r="U36" s="43" t="str">
        <f ca="1">IF($G36="","",TEXT(VLOOKUP($A36,Mitglieder!$E$24:$BG$323,U$303),"TT.MM.JJJJ"))</f>
        <v/>
      </c>
      <c r="V36" s="54" t="str">
        <f ca="1">IF(OR(VLOOKUP($A36,Mitglieder!$E$24:$BG$323,V$303)="",$G36=""),"",VLOOKUP($A36,Mitglieder!$E$24:$BG$323,V$303))</f>
        <v/>
      </c>
      <c r="W36" s="54" t="str">
        <f ca="1">IF(OR(VLOOKUP($A36,Mitglieder!$E$24:$BG$323,W$303)="",$G36=""),"",VLOOKUP($A36,Mitglieder!$E$24:$BG$323,W$303))</f>
        <v/>
      </c>
      <c r="X36" s="54" t="str">
        <f ca="1">IF(OR(VLOOKUP($A36,Mitglieder!$E$24:$BG$323,X$303)="",$G36=""),"",VLOOKUP($A36,Mitglieder!$E$24:$BG$323,X$303))</f>
        <v/>
      </c>
      <c r="Y36" s="54" t="str">
        <f ca="1">IF(OR(VLOOKUP($A36,Mitglieder!$E$24:$BG$323,Y$303)="",$G36=""),"",VLOOKUP($A36,Mitglieder!$E$24:$BG$323,Y$303))</f>
        <v/>
      </c>
      <c r="Z36" s="54" t="str">
        <f ca="1">IF(OR(VLOOKUP($A36,Mitglieder!$E$24:$BG$323,Z$303)="",$G36=""),"",VLOOKUP($A36,Mitglieder!$E$24:$BG$323,Z$303))</f>
        <v/>
      </c>
      <c r="AA36" s="54" t="str">
        <f ca="1">IF(OR(VLOOKUP($A36,Mitglieder!$E$24:$BG$323,AA$303)="",$G36=""),"",VLOOKUP($A36,Mitglieder!$E$24:$BG$323,AA$303))</f>
        <v/>
      </c>
      <c r="AB36" s="54" t="str">
        <f ca="1">IF(OR(VLOOKUP($A36,Mitglieder!$E$24:$BG$323,AB$303)="",$G36=""),"",VLOOKUP($A36,Mitglieder!$E$24:$BG$323,AB$303))</f>
        <v/>
      </c>
      <c r="AC36" s="54" t="str">
        <f ca="1">IF(OR(VLOOKUP($A36,Mitglieder!$E$24:$BG$323,AC$303)="",$G36=""),"",VLOOKUP($A36,Mitglieder!$E$24:$BG$323,AC$303))</f>
        <v/>
      </c>
      <c r="AD36" s="54" t="str">
        <f ca="1">IF(OR(VLOOKUP($A36,Mitglieder!$E$24:$BG$323,AD$303)="",$G36=""),"",VLOOKUP($A36,Mitglieder!$E$24:$BG$323,AD$303))</f>
        <v/>
      </c>
      <c r="AE36" s="54" t="str">
        <f ca="1">IF(OR(VLOOKUP($A36,Mitglieder!$E$24:$BG$323,AE$303)="",$G36=""),"",VLOOKUP($A36,Mitglieder!$E$24:$BG$323,AE$303))</f>
        <v/>
      </c>
      <c r="AF36" s="54" t="str">
        <f ca="1">IF(OR(VLOOKUP($A36,Mitglieder!$E$24:$BG$323,AF$303)="",$G36=""),"",VLOOKUP($A36,Mitglieder!$E$24:$BG$323,AF$303))</f>
        <v/>
      </c>
      <c r="AG36" s="54" t="str">
        <f ca="1">IF(OR(VLOOKUP($A36,Mitglieder!$E$24:$BG$323,AG$303)="",$G36=""),"",VLOOKUP($A36,Mitglieder!$E$24:$BG$323,AG$303))</f>
        <v/>
      </c>
      <c r="AH36" s="54" t="str">
        <f ca="1">IF(OR(VLOOKUP($A36,Mitglieder!$E$24:$BG$323,AH$303)="",$G36=""),"",VLOOKUP($A36,Mitglieder!$E$24:$BG$323,AH$303))</f>
        <v/>
      </c>
      <c r="AI36" s="54" t="str">
        <f ca="1">IF(OR(VLOOKUP($A36,Mitglieder!$E$24:$BG$323,AI$303)="",$G36=""),"",VLOOKUP($A36,Mitglieder!$E$24:$BG$323,AI$303))</f>
        <v/>
      </c>
      <c r="AJ36" s="54" t="str">
        <f ca="1">IF(OR(VLOOKUP($A36,Mitglieder!$E$24:$BG$323,AJ$303)="",$G36=""),"",VLOOKUP($A36,Mitglieder!$E$24:$BG$323,AJ$303))</f>
        <v/>
      </c>
      <c r="AK36" s="54" t="str">
        <f ca="1">IF(OR(VLOOKUP($A36,Mitglieder!$E$24:$BG$323,AK$303)="",$G36=""),"",VLOOKUP($A36,Mitglieder!$E$24:$BG$323,AK$303))</f>
        <v/>
      </c>
      <c r="AL36" s="54" t="str">
        <f ca="1">IF(OR(VLOOKUP($A36,Mitglieder!$E$24:$BG$323,AL$303)="",$G36=""),"",VLOOKUP($A36,Mitglieder!$E$24:$BG$323,AL$303))</f>
        <v/>
      </c>
      <c r="AM36" s="42" t="str">
        <f ca="1">IF($G36="","",VLOOKUP($A36,Mitglieder!$E$24:$BG$323,AM$303))</f>
        <v/>
      </c>
      <c r="AN36" s="54" t="str">
        <f ca="1">IF(OR(VLOOKUP($A36,Mitglieder!$E$24:$BG$323,AN$303)="",$G36=""),"",VLOOKUP($A36,Mitglieder!$E$24:$BG$323,AN$303))</f>
        <v/>
      </c>
      <c r="AO36" s="43" t="str">
        <f ca="1">IF($G36="","",TEXT(VLOOKUP($A36,Mitglieder!$D$24:$BG$323,AO$303),"TT.MM.JJJJ"))</f>
        <v/>
      </c>
      <c r="AP36" s="42" t="str">
        <f ca="1">IF($G36="","",VLOOKUP($A36,Mitglieder!$E$24:$BG$323,AP$303))</f>
        <v/>
      </c>
      <c r="AQ36" s="45" t="str">
        <f ca="1">IF($G36="","",TEXT(VLOOKUP($A36,Mitglieder!$E$24:$BG$323,AQ$303),"0.00"))</f>
        <v/>
      </c>
      <c r="AR36" s="54" t="str">
        <f ca="1">IF(OR(VLOOKUP($A36,Mitglieder!$E$24:$BG$323,AR$303)="",$G36=""),"",VLOOKUP($A36,Mitglieder!$E$24:$BG$323,AR$303))</f>
        <v/>
      </c>
      <c r="AS36" s="45" t="str">
        <f ca="1">IF($G36="","",TEXT(VLOOKUP($A36,Mitglieder!$E$24:$BG$323,AS$303),"0.00"))</f>
        <v/>
      </c>
      <c r="AT36" s="54" t="str">
        <f ca="1">IF(OR(VLOOKUP($A36,Mitglieder!$E$24:$BG$323,AT$303)="",$G36=""),"",VLOOKUP($A36,Mitglieder!$E$24:$BG$323,AT$303))</f>
        <v/>
      </c>
      <c r="AU36" s="45" t="str">
        <f ca="1">IF($G36="","",TEXT(VLOOKUP($A36,Mitglieder!$E$24:$BG$323,AU$303),"0.00"))</f>
        <v/>
      </c>
      <c r="AV36" s="45" t="str">
        <f ca="1">IF($G36="","",TEXT(VLOOKUP($A36,Mitglieder!$E$24:$BG$323,AV$303),"0.00"))</f>
        <v/>
      </c>
      <c r="AW36" s="42" t="str">
        <f ca="1">IF($G36="","",VLOOKUP($A36,Mitglieder!$E$24:$BG$323,AW$303))</f>
        <v/>
      </c>
      <c r="AX36" s="54" t="str">
        <f ca="1">IF(OR(VLOOKUP($A36,Mitglieder!$E$24:$BG$323,AX$303)="",$G36=""),"",VLOOKUP($A36,Mitglieder!$E$24:$BG$323,AX$303))</f>
        <v/>
      </c>
      <c r="AY36" s="43" t="str">
        <f ca="1">IF($G36="","",TEXT(VLOOKUP($A36,Mitglieder!$E$24:$BG$323,AY$303),"TT.MM.JJJJ"))</f>
        <v/>
      </c>
      <c r="AZ36" s="75" t="str">
        <f t="shared" ca="1" si="0"/>
        <v/>
      </c>
      <c r="BA36" s="43" t="str">
        <f ca="1">IF($G36="","",TEXT(VLOOKUP($A36,Mitglieder!$E$24:$BG$323,BA$303),"TT.MM.JJJJ"))</f>
        <v/>
      </c>
      <c r="BB36" s="43" t="str">
        <f ca="1">IF($G36="","",TEXT(VLOOKUP($A36,Mitglieder!$E$24:$BG$323,BB$303),"TT.MM.JJJJ"))</f>
        <v/>
      </c>
      <c r="BC36" s="43" t="str">
        <f ca="1">IF($G36="","",TEXT(VLOOKUP($A36,Mitglieder!$E$24:$BG$323,BC$303),"TT.MM.JJJJ"))</f>
        <v/>
      </c>
      <c r="BD36" s="43" t="str">
        <f ca="1">IF($G36="","",TEXT(VLOOKUP($A36,Mitglieder!$E$24:$BG$323,BD$303),"TT.MM.JJJJ"))</f>
        <v/>
      </c>
      <c r="BE36" s="75" t="str">
        <f t="shared" ca="1" si="1"/>
        <v/>
      </c>
      <c r="BF36" s="75" t="str">
        <f ca="1">IF($G36="","",VLOOKUP($A36,Mitglieder!$D$24:$BG$323,BF$303))</f>
        <v/>
      </c>
      <c r="BH36" s="75" t="str">
        <f ca="1">IF(G36="","",AY36+'Details Verein'!$D$25)</f>
        <v/>
      </c>
    </row>
    <row r="37" spans="1:60" x14ac:dyDescent="0.35">
      <c r="A37" s="42">
        <v>37</v>
      </c>
      <c r="B37" s="42"/>
      <c r="C37" s="42"/>
      <c r="D37" s="42">
        <f ca="1">VLOOKUP($A37,Mitglieder!$E$24:$BA$323,D$303)</f>
        <v>1.0299999999999967</v>
      </c>
      <c r="E37" s="42" t="str">
        <f ca="1">IF($G37="","",VLOOKUP($A37,Mitglieder!$E$24:$BG$323,E$303))</f>
        <v/>
      </c>
      <c r="F37" s="54" t="str">
        <f ca="1">IF(OR(VLOOKUP($A37,Mitglieder!$E$24:$BG$323,F$303)="",$G37=""),"",VLOOKUP($A37,Mitglieder!$E$24:$BG$323,F$303))</f>
        <v/>
      </c>
      <c r="G37" s="72" t="str">
        <f ca="1">IF(D37/ROUND(D37,0)=1,VLOOKUP($A37,Mitglieder!$E$24:$BA$323,G$303),"")</f>
        <v/>
      </c>
      <c r="H37" s="42" t="str">
        <f ca="1">IF($G37="","",VLOOKUP($A37,Mitglieder!$E$24:$BG$323,H$303))</f>
        <v/>
      </c>
      <c r="I37" s="54" t="str">
        <f ca="1">IF(OR(VLOOKUP($A37,Mitglieder!$E$24:$BG$323,I$303)="",$G37=""),"",VLOOKUP($A37,Mitglieder!$E$24:$BG$323,I$303))</f>
        <v/>
      </c>
      <c r="J37" s="42" t="str">
        <f ca="1">IF($G37="","",VLOOKUP($A37,Mitglieder!$E$24:$BG$323,J$303))</f>
        <v/>
      </c>
      <c r="K37" s="54" t="str">
        <f ca="1">IF(OR(VLOOKUP($A37,Mitglieder!$E$24:$BG$323,K$303)="",$G37=""),"",VLOOKUP($A37,Mitglieder!$E$24:$BG$323,K$303))</f>
        <v/>
      </c>
      <c r="L37" s="42" t="str">
        <f ca="1">IF($G37="","",VLOOKUP($A37,Mitglieder!$E$24:$BG$323,L$303))</f>
        <v/>
      </c>
      <c r="M37" s="42" t="str">
        <f ca="1">IF($G37="","",VLOOKUP($A37,Mitglieder!$E$24:$BG$323,M$303))</f>
        <v/>
      </c>
      <c r="N37" s="42" t="str">
        <f ca="1">IF($G37="","",VLOOKUP($A37,Mitglieder!$E$24:$BG$323,N$303))</f>
        <v/>
      </c>
      <c r="O37" s="42" t="str">
        <f ca="1">IF($G37="","",VLOOKUP($A37,Mitglieder!$E$24:$BG$323,O$303))</f>
        <v/>
      </c>
      <c r="P37" s="42" t="str">
        <f ca="1">IF($G37="","",VLOOKUP($A37,Mitglieder!$E$24:$BG$323,P$303))</f>
        <v/>
      </c>
      <c r="Q37" s="42" t="str">
        <f ca="1">IF($G37="","",VLOOKUP($A37,Mitglieder!$E$24:$BG$323,Q$303))</f>
        <v/>
      </c>
      <c r="R37" s="54" t="str">
        <f ca="1">IF(OR(VLOOKUP($A37,Mitglieder!$E$24:$BG$323,R$303)="",$G37=""),"",VLOOKUP($A37,Mitglieder!$E$24:$BG$323,R$303))</f>
        <v/>
      </c>
      <c r="S37" s="43" t="str">
        <f ca="1">IF($G37="","",TEXT(VLOOKUP($A37,Mitglieder!$E$24:$BG$323,S$303),"TT.MM.JJJJ"))</f>
        <v/>
      </c>
      <c r="T37" s="43" t="str">
        <f ca="1">IF($G37="","",TEXT(VLOOKUP($A37,Mitglieder!$E$24:$BG$323,T$303),"TT.MM.JJJJ"))</f>
        <v/>
      </c>
      <c r="U37" s="43" t="str">
        <f ca="1">IF($G37="","",TEXT(VLOOKUP($A37,Mitglieder!$E$24:$BG$323,U$303),"TT.MM.JJJJ"))</f>
        <v/>
      </c>
      <c r="V37" s="54" t="str">
        <f ca="1">IF(OR(VLOOKUP($A37,Mitglieder!$E$24:$BG$323,V$303)="",$G37=""),"",VLOOKUP($A37,Mitglieder!$E$24:$BG$323,V$303))</f>
        <v/>
      </c>
      <c r="W37" s="54" t="str">
        <f ca="1">IF(OR(VLOOKUP($A37,Mitglieder!$E$24:$BG$323,W$303)="",$G37=""),"",VLOOKUP($A37,Mitglieder!$E$24:$BG$323,W$303))</f>
        <v/>
      </c>
      <c r="X37" s="54" t="str">
        <f ca="1">IF(OR(VLOOKUP($A37,Mitglieder!$E$24:$BG$323,X$303)="",$G37=""),"",VLOOKUP($A37,Mitglieder!$E$24:$BG$323,X$303))</f>
        <v/>
      </c>
      <c r="Y37" s="54" t="str">
        <f ca="1">IF(OR(VLOOKUP($A37,Mitglieder!$E$24:$BG$323,Y$303)="",$G37=""),"",VLOOKUP($A37,Mitglieder!$E$24:$BG$323,Y$303))</f>
        <v/>
      </c>
      <c r="Z37" s="54" t="str">
        <f ca="1">IF(OR(VLOOKUP($A37,Mitglieder!$E$24:$BG$323,Z$303)="",$G37=""),"",VLOOKUP($A37,Mitglieder!$E$24:$BG$323,Z$303))</f>
        <v/>
      </c>
      <c r="AA37" s="54" t="str">
        <f ca="1">IF(OR(VLOOKUP($A37,Mitglieder!$E$24:$BG$323,AA$303)="",$G37=""),"",VLOOKUP($A37,Mitglieder!$E$24:$BG$323,AA$303))</f>
        <v/>
      </c>
      <c r="AB37" s="54" t="str">
        <f ca="1">IF(OR(VLOOKUP($A37,Mitglieder!$E$24:$BG$323,AB$303)="",$G37=""),"",VLOOKUP($A37,Mitglieder!$E$24:$BG$323,AB$303))</f>
        <v/>
      </c>
      <c r="AC37" s="54" t="str">
        <f ca="1">IF(OR(VLOOKUP($A37,Mitglieder!$E$24:$BG$323,AC$303)="",$G37=""),"",VLOOKUP($A37,Mitglieder!$E$24:$BG$323,AC$303))</f>
        <v/>
      </c>
      <c r="AD37" s="54" t="str">
        <f ca="1">IF(OR(VLOOKUP($A37,Mitglieder!$E$24:$BG$323,AD$303)="",$G37=""),"",VLOOKUP($A37,Mitglieder!$E$24:$BG$323,AD$303))</f>
        <v/>
      </c>
      <c r="AE37" s="54" t="str">
        <f ca="1">IF(OR(VLOOKUP($A37,Mitglieder!$E$24:$BG$323,AE$303)="",$G37=""),"",VLOOKUP($A37,Mitglieder!$E$24:$BG$323,AE$303))</f>
        <v/>
      </c>
      <c r="AF37" s="54" t="str">
        <f ca="1">IF(OR(VLOOKUP($A37,Mitglieder!$E$24:$BG$323,AF$303)="",$G37=""),"",VLOOKUP($A37,Mitglieder!$E$24:$BG$323,AF$303))</f>
        <v/>
      </c>
      <c r="AG37" s="54" t="str">
        <f ca="1">IF(OR(VLOOKUP($A37,Mitglieder!$E$24:$BG$323,AG$303)="",$G37=""),"",VLOOKUP($A37,Mitglieder!$E$24:$BG$323,AG$303))</f>
        <v/>
      </c>
      <c r="AH37" s="54" t="str">
        <f ca="1">IF(OR(VLOOKUP($A37,Mitglieder!$E$24:$BG$323,AH$303)="",$G37=""),"",VLOOKUP($A37,Mitglieder!$E$24:$BG$323,AH$303))</f>
        <v/>
      </c>
      <c r="AI37" s="54" t="str">
        <f ca="1">IF(OR(VLOOKUP($A37,Mitglieder!$E$24:$BG$323,AI$303)="",$G37=""),"",VLOOKUP($A37,Mitglieder!$E$24:$BG$323,AI$303))</f>
        <v/>
      </c>
      <c r="AJ37" s="54" t="str">
        <f ca="1">IF(OR(VLOOKUP($A37,Mitglieder!$E$24:$BG$323,AJ$303)="",$G37=""),"",VLOOKUP($A37,Mitglieder!$E$24:$BG$323,AJ$303))</f>
        <v/>
      </c>
      <c r="AK37" s="54" t="str">
        <f ca="1">IF(OR(VLOOKUP($A37,Mitglieder!$E$24:$BG$323,AK$303)="",$G37=""),"",VLOOKUP($A37,Mitglieder!$E$24:$BG$323,AK$303))</f>
        <v/>
      </c>
      <c r="AL37" s="54" t="str">
        <f ca="1">IF(OR(VLOOKUP($A37,Mitglieder!$E$24:$BG$323,AL$303)="",$G37=""),"",VLOOKUP($A37,Mitglieder!$E$24:$BG$323,AL$303))</f>
        <v/>
      </c>
      <c r="AM37" s="42" t="str">
        <f ca="1">IF($G37="","",VLOOKUP($A37,Mitglieder!$E$24:$BG$323,AM$303))</f>
        <v/>
      </c>
      <c r="AN37" s="54" t="str">
        <f ca="1">IF(OR(VLOOKUP($A37,Mitglieder!$E$24:$BG$323,AN$303)="",$G37=""),"",VLOOKUP($A37,Mitglieder!$E$24:$BG$323,AN$303))</f>
        <v/>
      </c>
      <c r="AO37" s="43" t="str">
        <f ca="1">IF($G37="","",TEXT(VLOOKUP($A37,Mitglieder!$D$24:$BG$323,AO$303),"TT.MM.JJJJ"))</f>
        <v/>
      </c>
      <c r="AP37" s="42" t="str">
        <f ca="1">IF($G37="","",VLOOKUP($A37,Mitglieder!$E$24:$BG$323,AP$303))</f>
        <v/>
      </c>
      <c r="AQ37" s="45" t="str">
        <f ca="1">IF($G37="","",TEXT(VLOOKUP($A37,Mitglieder!$E$24:$BG$323,AQ$303),"0.00"))</f>
        <v/>
      </c>
      <c r="AR37" s="54" t="str">
        <f ca="1">IF(OR(VLOOKUP($A37,Mitglieder!$E$24:$BG$323,AR$303)="",$G37=""),"",VLOOKUP($A37,Mitglieder!$E$24:$BG$323,AR$303))</f>
        <v/>
      </c>
      <c r="AS37" s="45" t="str">
        <f ca="1">IF($G37="","",TEXT(VLOOKUP($A37,Mitglieder!$E$24:$BG$323,AS$303),"0.00"))</f>
        <v/>
      </c>
      <c r="AT37" s="54" t="str">
        <f ca="1">IF(OR(VLOOKUP($A37,Mitglieder!$E$24:$BG$323,AT$303)="",$G37=""),"",VLOOKUP($A37,Mitglieder!$E$24:$BG$323,AT$303))</f>
        <v/>
      </c>
      <c r="AU37" s="45" t="str">
        <f ca="1">IF($G37="","",TEXT(VLOOKUP($A37,Mitglieder!$E$24:$BG$323,AU$303),"0.00"))</f>
        <v/>
      </c>
      <c r="AV37" s="45" t="str">
        <f ca="1">IF($G37="","",TEXT(VLOOKUP($A37,Mitglieder!$E$24:$BG$323,AV$303),"0.00"))</f>
        <v/>
      </c>
      <c r="AW37" s="42" t="str">
        <f ca="1">IF($G37="","",VLOOKUP($A37,Mitglieder!$E$24:$BG$323,AW$303))</f>
        <v/>
      </c>
      <c r="AX37" s="54" t="str">
        <f ca="1">IF(OR(VLOOKUP($A37,Mitglieder!$E$24:$BG$323,AX$303)="",$G37=""),"",VLOOKUP($A37,Mitglieder!$E$24:$BG$323,AX$303))</f>
        <v/>
      </c>
      <c r="AY37" s="43" t="str">
        <f ca="1">IF($G37="","",TEXT(VLOOKUP($A37,Mitglieder!$E$24:$BG$323,AY$303),"TT.MM.JJJJ"))</f>
        <v/>
      </c>
      <c r="AZ37" s="75" t="str">
        <f t="shared" ca="1" si="0"/>
        <v/>
      </c>
      <c r="BA37" s="43" t="str">
        <f ca="1">IF($G37="","",TEXT(VLOOKUP($A37,Mitglieder!$E$24:$BG$323,BA$303),"TT.MM.JJJJ"))</f>
        <v/>
      </c>
      <c r="BB37" s="43" t="str">
        <f ca="1">IF($G37="","",TEXT(VLOOKUP($A37,Mitglieder!$E$24:$BG$323,BB$303),"TT.MM.JJJJ"))</f>
        <v/>
      </c>
      <c r="BC37" s="43" t="str">
        <f ca="1">IF($G37="","",TEXT(VLOOKUP($A37,Mitglieder!$E$24:$BG$323,BC$303),"TT.MM.JJJJ"))</f>
        <v/>
      </c>
      <c r="BD37" s="43" t="str">
        <f ca="1">IF($G37="","",TEXT(VLOOKUP($A37,Mitglieder!$E$24:$BG$323,BD$303),"TT.MM.JJJJ"))</f>
        <v/>
      </c>
      <c r="BE37" s="75" t="str">
        <f t="shared" ca="1" si="1"/>
        <v/>
      </c>
      <c r="BF37" s="75" t="str">
        <f ca="1">IF($G37="","",VLOOKUP($A37,Mitglieder!$D$24:$BG$323,BF$303))</f>
        <v/>
      </c>
      <c r="BH37" s="75" t="str">
        <f ca="1">IF(G37="","",AY37+'Details Verein'!$D$25)</f>
        <v/>
      </c>
    </row>
    <row r="38" spans="1:60" x14ac:dyDescent="0.35">
      <c r="A38" s="42">
        <v>38</v>
      </c>
      <c r="B38" s="42"/>
      <c r="C38" s="42"/>
      <c r="D38" s="42">
        <f ca="1">VLOOKUP($A38,Mitglieder!$E$24:$BA$323,D$303)</f>
        <v>1.0299999999999967</v>
      </c>
      <c r="E38" s="42" t="str">
        <f ca="1">IF($G38="","",VLOOKUP($A38,Mitglieder!$E$24:$BG$323,E$303))</f>
        <v/>
      </c>
      <c r="F38" s="54" t="str">
        <f ca="1">IF(OR(VLOOKUP($A38,Mitglieder!$E$24:$BG$323,F$303)="",$G38=""),"",VLOOKUP($A38,Mitglieder!$E$24:$BG$323,F$303))</f>
        <v/>
      </c>
      <c r="G38" s="72" t="str">
        <f ca="1">IF(D38/ROUND(D38,0)=1,VLOOKUP($A38,Mitglieder!$E$24:$BA$323,G$303),"")</f>
        <v/>
      </c>
      <c r="H38" s="42" t="str">
        <f ca="1">IF($G38="","",VLOOKUP($A38,Mitglieder!$E$24:$BG$323,H$303))</f>
        <v/>
      </c>
      <c r="I38" s="54" t="str">
        <f ca="1">IF(OR(VLOOKUP($A38,Mitglieder!$E$24:$BG$323,I$303)="",$G38=""),"",VLOOKUP($A38,Mitglieder!$E$24:$BG$323,I$303))</f>
        <v/>
      </c>
      <c r="J38" s="42" t="str">
        <f ca="1">IF($G38="","",VLOOKUP($A38,Mitglieder!$E$24:$BG$323,J$303))</f>
        <v/>
      </c>
      <c r="K38" s="54" t="str">
        <f ca="1">IF(OR(VLOOKUP($A38,Mitglieder!$E$24:$BG$323,K$303)="",$G38=""),"",VLOOKUP($A38,Mitglieder!$E$24:$BG$323,K$303))</f>
        <v/>
      </c>
      <c r="L38" s="42" t="str">
        <f ca="1">IF($G38="","",VLOOKUP($A38,Mitglieder!$E$24:$BG$323,L$303))</f>
        <v/>
      </c>
      <c r="M38" s="42" t="str">
        <f ca="1">IF($G38="","",VLOOKUP($A38,Mitglieder!$E$24:$BG$323,M$303))</f>
        <v/>
      </c>
      <c r="N38" s="42" t="str">
        <f ca="1">IF($G38="","",VLOOKUP($A38,Mitglieder!$E$24:$BG$323,N$303))</f>
        <v/>
      </c>
      <c r="O38" s="42" t="str">
        <f ca="1">IF($G38="","",VLOOKUP($A38,Mitglieder!$E$24:$BG$323,O$303))</f>
        <v/>
      </c>
      <c r="P38" s="42" t="str">
        <f ca="1">IF($G38="","",VLOOKUP($A38,Mitglieder!$E$24:$BG$323,P$303))</f>
        <v/>
      </c>
      <c r="Q38" s="42" t="str">
        <f ca="1">IF($G38="","",VLOOKUP($A38,Mitglieder!$E$24:$BG$323,Q$303))</f>
        <v/>
      </c>
      <c r="R38" s="54" t="str">
        <f ca="1">IF(OR(VLOOKUP($A38,Mitglieder!$E$24:$BG$323,R$303)="",$G38=""),"",VLOOKUP($A38,Mitglieder!$E$24:$BG$323,R$303))</f>
        <v/>
      </c>
      <c r="S38" s="43" t="str">
        <f ca="1">IF($G38="","",TEXT(VLOOKUP($A38,Mitglieder!$E$24:$BG$323,S$303),"TT.MM.JJJJ"))</f>
        <v/>
      </c>
      <c r="T38" s="43" t="str">
        <f ca="1">IF($G38="","",TEXT(VLOOKUP($A38,Mitglieder!$E$24:$BG$323,T$303),"TT.MM.JJJJ"))</f>
        <v/>
      </c>
      <c r="U38" s="43" t="str">
        <f ca="1">IF($G38="","",TEXT(VLOOKUP($A38,Mitglieder!$E$24:$BG$323,U$303),"TT.MM.JJJJ"))</f>
        <v/>
      </c>
      <c r="V38" s="54" t="str">
        <f ca="1">IF(OR(VLOOKUP($A38,Mitglieder!$E$24:$BG$323,V$303)="",$G38=""),"",VLOOKUP($A38,Mitglieder!$E$24:$BG$323,V$303))</f>
        <v/>
      </c>
      <c r="W38" s="54" t="str">
        <f ca="1">IF(OR(VLOOKUP($A38,Mitglieder!$E$24:$BG$323,W$303)="",$G38=""),"",VLOOKUP($A38,Mitglieder!$E$24:$BG$323,W$303))</f>
        <v/>
      </c>
      <c r="X38" s="54" t="str">
        <f ca="1">IF(OR(VLOOKUP($A38,Mitglieder!$E$24:$BG$323,X$303)="",$G38=""),"",VLOOKUP($A38,Mitglieder!$E$24:$BG$323,X$303))</f>
        <v/>
      </c>
      <c r="Y38" s="54" t="str">
        <f ca="1">IF(OR(VLOOKUP($A38,Mitglieder!$E$24:$BG$323,Y$303)="",$G38=""),"",VLOOKUP($A38,Mitglieder!$E$24:$BG$323,Y$303))</f>
        <v/>
      </c>
      <c r="Z38" s="54" t="str">
        <f ca="1">IF(OR(VLOOKUP($A38,Mitglieder!$E$24:$BG$323,Z$303)="",$G38=""),"",VLOOKUP($A38,Mitglieder!$E$24:$BG$323,Z$303))</f>
        <v/>
      </c>
      <c r="AA38" s="54" t="str">
        <f ca="1">IF(OR(VLOOKUP($A38,Mitglieder!$E$24:$BG$323,AA$303)="",$G38=""),"",VLOOKUP($A38,Mitglieder!$E$24:$BG$323,AA$303))</f>
        <v/>
      </c>
      <c r="AB38" s="54" t="str">
        <f ca="1">IF(OR(VLOOKUP($A38,Mitglieder!$E$24:$BG$323,AB$303)="",$G38=""),"",VLOOKUP($A38,Mitglieder!$E$24:$BG$323,AB$303))</f>
        <v/>
      </c>
      <c r="AC38" s="54" t="str">
        <f ca="1">IF(OR(VLOOKUP($A38,Mitglieder!$E$24:$BG$323,AC$303)="",$G38=""),"",VLOOKUP($A38,Mitglieder!$E$24:$BG$323,AC$303))</f>
        <v/>
      </c>
      <c r="AD38" s="54" t="str">
        <f ca="1">IF(OR(VLOOKUP($A38,Mitglieder!$E$24:$BG$323,AD$303)="",$G38=""),"",VLOOKUP($A38,Mitglieder!$E$24:$BG$323,AD$303))</f>
        <v/>
      </c>
      <c r="AE38" s="54" t="str">
        <f ca="1">IF(OR(VLOOKUP($A38,Mitglieder!$E$24:$BG$323,AE$303)="",$G38=""),"",VLOOKUP($A38,Mitglieder!$E$24:$BG$323,AE$303))</f>
        <v/>
      </c>
      <c r="AF38" s="54" t="str">
        <f ca="1">IF(OR(VLOOKUP($A38,Mitglieder!$E$24:$BG$323,AF$303)="",$G38=""),"",VLOOKUP($A38,Mitglieder!$E$24:$BG$323,AF$303))</f>
        <v/>
      </c>
      <c r="AG38" s="54" t="str">
        <f ca="1">IF(OR(VLOOKUP($A38,Mitglieder!$E$24:$BG$323,AG$303)="",$G38=""),"",VLOOKUP($A38,Mitglieder!$E$24:$BG$323,AG$303))</f>
        <v/>
      </c>
      <c r="AH38" s="54" t="str">
        <f ca="1">IF(OR(VLOOKUP($A38,Mitglieder!$E$24:$BG$323,AH$303)="",$G38=""),"",VLOOKUP($A38,Mitglieder!$E$24:$BG$323,AH$303))</f>
        <v/>
      </c>
      <c r="AI38" s="54" t="str">
        <f ca="1">IF(OR(VLOOKUP($A38,Mitglieder!$E$24:$BG$323,AI$303)="",$G38=""),"",VLOOKUP($A38,Mitglieder!$E$24:$BG$323,AI$303))</f>
        <v/>
      </c>
      <c r="AJ38" s="54" t="str">
        <f ca="1">IF(OR(VLOOKUP($A38,Mitglieder!$E$24:$BG$323,AJ$303)="",$G38=""),"",VLOOKUP($A38,Mitglieder!$E$24:$BG$323,AJ$303))</f>
        <v/>
      </c>
      <c r="AK38" s="54" t="str">
        <f ca="1">IF(OR(VLOOKUP($A38,Mitglieder!$E$24:$BG$323,AK$303)="",$G38=""),"",VLOOKUP($A38,Mitglieder!$E$24:$BG$323,AK$303))</f>
        <v/>
      </c>
      <c r="AL38" s="54" t="str">
        <f ca="1">IF(OR(VLOOKUP($A38,Mitglieder!$E$24:$BG$323,AL$303)="",$G38=""),"",VLOOKUP($A38,Mitglieder!$E$24:$BG$323,AL$303))</f>
        <v/>
      </c>
      <c r="AM38" s="42" t="str">
        <f ca="1">IF($G38="","",VLOOKUP($A38,Mitglieder!$E$24:$BG$323,AM$303))</f>
        <v/>
      </c>
      <c r="AN38" s="54" t="str">
        <f ca="1">IF(OR(VLOOKUP($A38,Mitglieder!$E$24:$BG$323,AN$303)="",$G38=""),"",VLOOKUP($A38,Mitglieder!$E$24:$BG$323,AN$303))</f>
        <v/>
      </c>
      <c r="AO38" s="43" t="str">
        <f ca="1">IF($G38="","",TEXT(VLOOKUP($A38,Mitglieder!$D$24:$BG$323,AO$303),"TT.MM.JJJJ"))</f>
        <v/>
      </c>
      <c r="AP38" s="42" t="str">
        <f ca="1">IF($G38="","",VLOOKUP($A38,Mitglieder!$E$24:$BG$323,AP$303))</f>
        <v/>
      </c>
      <c r="AQ38" s="45" t="str">
        <f ca="1">IF($G38="","",TEXT(VLOOKUP($A38,Mitglieder!$E$24:$BG$323,AQ$303),"0.00"))</f>
        <v/>
      </c>
      <c r="AR38" s="54" t="str">
        <f ca="1">IF(OR(VLOOKUP($A38,Mitglieder!$E$24:$BG$323,AR$303)="",$G38=""),"",VLOOKUP($A38,Mitglieder!$E$24:$BG$323,AR$303))</f>
        <v/>
      </c>
      <c r="AS38" s="45" t="str">
        <f ca="1">IF($G38="","",TEXT(VLOOKUP($A38,Mitglieder!$E$24:$BG$323,AS$303),"0.00"))</f>
        <v/>
      </c>
      <c r="AT38" s="54" t="str">
        <f ca="1">IF(OR(VLOOKUP($A38,Mitglieder!$E$24:$BG$323,AT$303)="",$G38=""),"",VLOOKUP($A38,Mitglieder!$E$24:$BG$323,AT$303))</f>
        <v/>
      </c>
      <c r="AU38" s="45" t="str">
        <f ca="1">IF($G38="","",TEXT(VLOOKUP($A38,Mitglieder!$E$24:$BG$323,AU$303),"0.00"))</f>
        <v/>
      </c>
      <c r="AV38" s="45" t="str">
        <f ca="1">IF($G38="","",TEXT(VLOOKUP($A38,Mitglieder!$E$24:$BG$323,AV$303),"0.00"))</f>
        <v/>
      </c>
      <c r="AW38" s="42" t="str">
        <f ca="1">IF($G38="","",VLOOKUP($A38,Mitglieder!$E$24:$BG$323,AW$303))</f>
        <v/>
      </c>
      <c r="AX38" s="54" t="str">
        <f ca="1">IF(OR(VLOOKUP($A38,Mitglieder!$E$24:$BG$323,AX$303)="",$G38=""),"",VLOOKUP($A38,Mitglieder!$E$24:$BG$323,AX$303))</f>
        <v/>
      </c>
      <c r="AY38" s="43" t="str">
        <f ca="1">IF($G38="","",TEXT(VLOOKUP($A38,Mitglieder!$E$24:$BG$323,AY$303),"TT.MM.JJJJ"))</f>
        <v/>
      </c>
      <c r="AZ38" s="75" t="str">
        <f t="shared" ca="1" si="0"/>
        <v/>
      </c>
      <c r="BA38" s="43" t="str">
        <f ca="1">IF($G38="","",TEXT(VLOOKUP($A38,Mitglieder!$E$24:$BG$323,BA$303),"TT.MM.JJJJ"))</f>
        <v/>
      </c>
      <c r="BB38" s="43" t="str">
        <f ca="1">IF($G38="","",TEXT(VLOOKUP($A38,Mitglieder!$E$24:$BG$323,BB$303),"TT.MM.JJJJ"))</f>
        <v/>
      </c>
      <c r="BC38" s="43" t="str">
        <f ca="1">IF($G38="","",TEXT(VLOOKUP($A38,Mitglieder!$E$24:$BG$323,BC$303),"TT.MM.JJJJ"))</f>
        <v/>
      </c>
      <c r="BD38" s="43" t="str">
        <f ca="1">IF($G38="","",TEXT(VLOOKUP($A38,Mitglieder!$E$24:$BG$323,BD$303),"TT.MM.JJJJ"))</f>
        <v/>
      </c>
      <c r="BE38" s="75" t="str">
        <f t="shared" ca="1" si="1"/>
        <v/>
      </c>
      <c r="BF38" s="75" t="str">
        <f ca="1">IF($G38="","",VLOOKUP($A38,Mitglieder!$D$24:$BG$323,BF$303))</f>
        <v/>
      </c>
      <c r="BH38" s="75" t="str">
        <f ca="1">IF(G38="","",AY38+'Details Verein'!$D$25)</f>
        <v/>
      </c>
    </row>
    <row r="39" spans="1:60" x14ac:dyDescent="0.35">
      <c r="A39" s="42">
        <v>39</v>
      </c>
      <c r="B39" s="42"/>
      <c r="C39" s="42"/>
      <c r="D39" s="42">
        <f ca="1">VLOOKUP($A39,Mitglieder!$E$24:$BA$323,D$303)</f>
        <v>1.0299999999999967</v>
      </c>
      <c r="E39" s="42" t="str">
        <f ca="1">IF($G39="","",VLOOKUP($A39,Mitglieder!$E$24:$BG$323,E$303))</f>
        <v/>
      </c>
      <c r="F39" s="54" t="str">
        <f ca="1">IF(OR(VLOOKUP($A39,Mitglieder!$E$24:$BG$323,F$303)="",$G39=""),"",VLOOKUP($A39,Mitglieder!$E$24:$BG$323,F$303))</f>
        <v/>
      </c>
      <c r="G39" s="72" t="str">
        <f ca="1">IF(D39/ROUND(D39,0)=1,VLOOKUP($A39,Mitglieder!$E$24:$BA$323,G$303),"")</f>
        <v/>
      </c>
      <c r="H39" s="42" t="str">
        <f ca="1">IF($G39="","",VLOOKUP($A39,Mitglieder!$E$24:$BG$323,H$303))</f>
        <v/>
      </c>
      <c r="I39" s="54" t="str">
        <f ca="1">IF(OR(VLOOKUP($A39,Mitglieder!$E$24:$BG$323,I$303)="",$G39=""),"",VLOOKUP($A39,Mitglieder!$E$24:$BG$323,I$303))</f>
        <v/>
      </c>
      <c r="J39" s="42" t="str">
        <f ca="1">IF($G39="","",VLOOKUP($A39,Mitglieder!$E$24:$BG$323,J$303))</f>
        <v/>
      </c>
      <c r="K39" s="54" t="str">
        <f ca="1">IF(OR(VLOOKUP($A39,Mitglieder!$E$24:$BG$323,K$303)="",$G39=""),"",VLOOKUP($A39,Mitglieder!$E$24:$BG$323,K$303))</f>
        <v/>
      </c>
      <c r="L39" s="42" t="str">
        <f ca="1">IF($G39="","",VLOOKUP($A39,Mitglieder!$E$24:$BG$323,L$303))</f>
        <v/>
      </c>
      <c r="M39" s="42" t="str">
        <f ca="1">IF($G39="","",VLOOKUP($A39,Mitglieder!$E$24:$BG$323,M$303))</f>
        <v/>
      </c>
      <c r="N39" s="42" t="str">
        <f ca="1">IF($G39="","",VLOOKUP($A39,Mitglieder!$E$24:$BG$323,N$303))</f>
        <v/>
      </c>
      <c r="O39" s="42" t="str">
        <f ca="1">IF($G39="","",VLOOKUP($A39,Mitglieder!$E$24:$BG$323,O$303))</f>
        <v/>
      </c>
      <c r="P39" s="42" t="str">
        <f ca="1">IF($G39="","",VLOOKUP($A39,Mitglieder!$E$24:$BG$323,P$303))</f>
        <v/>
      </c>
      <c r="Q39" s="42" t="str">
        <f ca="1">IF($G39="","",VLOOKUP($A39,Mitglieder!$E$24:$BG$323,Q$303))</f>
        <v/>
      </c>
      <c r="R39" s="54" t="str">
        <f ca="1">IF(OR(VLOOKUP($A39,Mitglieder!$E$24:$BG$323,R$303)="",$G39=""),"",VLOOKUP($A39,Mitglieder!$E$24:$BG$323,R$303))</f>
        <v/>
      </c>
      <c r="S39" s="43" t="str">
        <f ca="1">IF($G39="","",TEXT(VLOOKUP($A39,Mitglieder!$E$24:$BG$323,S$303),"TT.MM.JJJJ"))</f>
        <v/>
      </c>
      <c r="T39" s="43" t="str">
        <f ca="1">IF($G39="","",TEXT(VLOOKUP($A39,Mitglieder!$E$24:$BG$323,T$303),"TT.MM.JJJJ"))</f>
        <v/>
      </c>
      <c r="U39" s="43" t="str">
        <f ca="1">IF($G39="","",TEXT(VLOOKUP($A39,Mitglieder!$E$24:$BG$323,U$303),"TT.MM.JJJJ"))</f>
        <v/>
      </c>
      <c r="V39" s="54" t="str">
        <f ca="1">IF(OR(VLOOKUP($A39,Mitglieder!$E$24:$BG$323,V$303)="",$G39=""),"",VLOOKUP($A39,Mitglieder!$E$24:$BG$323,V$303))</f>
        <v/>
      </c>
      <c r="W39" s="54" t="str">
        <f ca="1">IF(OR(VLOOKUP($A39,Mitglieder!$E$24:$BG$323,W$303)="",$G39=""),"",VLOOKUP($A39,Mitglieder!$E$24:$BG$323,W$303))</f>
        <v/>
      </c>
      <c r="X39" s="54" t="str">
        <f ca="1">IF(OR(VLOOKUP($A39,Mitglieder!$E$24:$BG$323,X$303)="",$G39=""),"",VLOOKUP($A39,Mitglieder!$E$24:$BG$323,X$303))</f>
        <v/>
      </c>
      <c r="Y39" s="54" t="str">
        <f ca="1">IF(OR(VLOOKUP($A39,Mitglieder!$E$24:$BG$323,Y$303)="",$G39=""),"",VLOOKUP($A39,Mitglieder!$E$24:$BG$323,Y$303))</f>
        <v/>
      </c>
      <c r="Z39" s="54" t="str">
        <f ca="1">IF(OR(VLOOKUP($A39,Mitglieder!$E$24:$BG$323,Z$303)="",$G39=""),"",VLOOKUP($A39,Mitglieder!$E$24:$BG$323,Z$303))</f>
        <v/>
      </c>
      <c r="AA39" s="54" t="str">
        <f ca="1">IF(OR(VLOOKUP($A39,Mitglieder!$E$24:$BG$323,AA$303)="",$G39=""),"",VLOOKUP($A39,Mitglieder!$E$24:$BG$323,AA$303))</f>
        <v/>
      </c>
      <c r="AB39" s="54" t="str">
        <f ca="1">IF(OR(VLOOKUP($A39,Mitglieder!$E$24:$BG$323,AB$303)="",$G39=""),"",VLOOKUP($A39,Mitglieder!$E$24:$BG$323,AB$303))</f>
        <v/>
      </c>
      <c r="AC39" s="54" t="str">
        <f ca="1">IF(OR(VLOOKUP($A39,Mitglieder!$E$24:$BG$323,AC$303)="",$G39=""),"",VLOOKUP($A39,Mitglieder!$E$24:$BG$323,AC$303))</f>
        <v/>
      </c>
      <c r="AD39" s="54" t="str">
        <f ca="1">IF(OR(VLOOKUP($A39,Mitglieder!$E$24:$BG$323,AD$303)="",$G39=""),"",VLOOKUP($A39,Mitglieder!$E$24:$BG$323,AD$303))</f>
        <v/>
      </c>
      <c r="AE39" s="54" t="str">
        <f ca="1">IF(OR(VLOOKUP($A39,Mitglieder!$E$24:$BG$323,AE$303)="",$G39=""),"",VLOOKUP($A39,Mitglieder!$E$24:$BG$323,AE$303))</f>
        <v/>
      </c>
      <c r="AF39" s="54" t="str">
        <f ca="1">IF(OR(VLOOKUP($A39,Mitglieder!$E$24:$BG$323,AF$303)="",$G39=""),"",VLOOKUP($A39,Mitglieder!$E$24:$BG$323,AF$303))</f>
        <v/>
      </c>
      <c r="AG39" s="54" t="str">
        <f ca="1">IF(OR(VLOOKUP($A39,Mitglieder!$E$24:$BG$323,AG$303)="",$G39=""),"",VLOOKUP($A39,Mitglieder!$E$24:$BG$323,AG$303))</f>
        <v/>
      </c>
      <c r="AH39" s="54" t="str">
        <f ca="1">IF(OR(VLOOKUP($A39,Mitglieder!$E$24:$BG$323,AH$303)="",$G39=""),"",VLOOKUP($A39,Mitglieder!$E$24:$BG$323,AH$303))</f>
        <v/>
      </c>
      <c r="AI39" s="54" t="str">
        <f ca="1">IF(OR(VLOOKUP($A39,Mitglieder!$E$24:$BG$323,AI$303)="",$G39=""),"",VLOOKUP($A39,Mitglieder!$E$24:$BG$323,AI$303))</f>
        <v/>
      </c>
      <c r="AJ39" s="54" t="str">
        <f ca="1">IF(OR(VLOOKUP($A39,Mitglieder!$E$24:$BG$323,AJ$303)="",$G39=""),"",VLOOKUP($A39,Mitglieder!$E$24:$BG$323,AJ$303))</f>
        <v/>
      </c>
      <c r="AK39" s="54" t="str">
        <f ca="1">IF(OR(VLOOKUP($A39,Mitglieder!$E$24:$BG$323,AK$303)="",$G39=""),"",VLOOKUP($A39,Mitglieder!$E$24:$BG$323,AK$303))</f>
        <v/>
      </c>
      <c r="AL39" s="54" t="str">
        <f ca="1">IF(OR(VLOOKUP($A39,Mitglieder!$E$24:$BG$323,AL$303)="",$G39=""),"",VLOOKUP($A39,Mitglieder!$E$24:$BG$323,AL$303))</f>
        <v/>
      </c>
      <c r="AM39" s="42" t="str">
        <f ca="1">IF($G39="","",VLOOKUP($A39,Mitglieder!$E$24:$BG$323,AM$303))</f>
        <v/>
      </c>
      <c r="AN39" s="54" t="str">
        <f ca="1">IF(OR(VLOOKUP($A39,Mitglieder!$E$24:$BG$323,AN$303)="",$G39=""),"",VLOOKUP($A39,Mitglieder!$E$24:$BG$323,AN$303))</f>
        <v/>
      </c>
      <c r="AO39" s="43" t="str">
        <f ca="1">IF($G39="","",TEXT(VLOOKUP($A39,Mitglieder!$D$24:$BG$323,AO$303),"TT.MM.JJJJ"))</f>
        <v/>
      </c>
      <c r="AP39" s="42" t="str">
        <f ca="1">IF($G39="","",VLOOKUP($A39,Mitglieder!$E$24:$BG$323,AP$303))</f>
        <v/>
      </c>
      <c r="AQ39" s="45" t="str">
        <f ca="1">IF($G39="","",TEXT(VLOOKUP($A39,Mitglieder!$E$24:$BG$323,AQ$303),"0.00"))</f>
        <v/>
      </c>
      <c r="AR39" s="54" t="str">
        <f ca="1">IF(OR(VLOOKUP($A39,Mitglieder!$E$24:$BG$323,AR$303)="",$G39=""),"",VLOOKUP($A39,Mitglieder!$E$24:$BG$323,AR$303))</f>
        <v/>
      </c>
      <c r="AS39" s="45" t="str">
        <f ca="1">IF($G39="","",TEXT(VLOOKUP($A39,Mitglieder!$E$24:$BG$323,AS$303),"0.00"))</f>
        <v/>
      </c>
      <c r="AT39" s="54" t="str">
        <f ca="1">IF(OR(VLOOKUP($A39,Mitglieder!$E$24:$BG$323,AT$303)="",$G39=""),"",VLOOKUP($A39,Mitglieder!$E$24:$BG$323,AT$303))</f>
        <v/>
      </c>
      <c r="AU39" s="45" t="str">
        <f ca="1">IF($G39="","",TEXT(VLOOKUP($A39,Mitglieder!$E$24:$BG$323,AU$303),"0.00"))</f>
        <v/>
      </c>
      <c r="AV39" s="45" t="str">
        <f ca="1">IF($G39="","",TEXT(VLOOKUP($A39,Mitglieder!$E$24:$BG$323,AV$303),"0.00"))</f>
        <v/>
      </c>
      <c r="AW39" s="42" t="str">
        <f ca="1">IF($G39="","",VLOOKUP($A39,Mitglieder!$E$24:$BG$323,AW$303))</f>
        <v/>
      </c>
      <c r="AX39" s="54" t="str">
        <f ca="1">IF(OR(VLOOKUP($A39,Mitglieder!$E$24:$BG$323,AX$303)="",$G39=""),"",VLOOKUP($A39,Mitglieder!$E$24:$BG$323,AX$303))</f>
        <v/>
      </c>
      <c r="AY39" s="43" t="str">
        <f ca="1">IF($G39="","",TEXT(VLOOKUP($A39,Mitglieder!$E$24:$BG$323,AY$303),"TT.MM.JJJJ"))</f>
        <v/>
      </c>
      <c r="AZ39" s="75" t="str">
        <f t="shared" ca="1" si="0"/>
        <v/>
      </c>
      <c r="BA39" s="43" t="str">
        <f ca="1">IF($G39="","",TEXT(VLOOKUP($A39,Mitglieder!$E$24:$BG$323,BA$303),"TT.MM.JJJJ"))</f>
        <v/>
      </c>
      <c r="BB39" s="43" t="str">
        <f ca="1">IF($G39="","",TEXT(VLOOKUP($A39,Mitglieder!$E$24:$BG$323,BB$303),"TT.MM.JJJJ"))</f>
        <v/>
      </c>
      <c r="BC39" s="43" t="str">
        <f ca="1">IF($G39="","",TEXT(VLOOKUP($A39,Mitglieder!$E$24:$BG$323,BC$303),"TT.MM.JJJJ"))</f>
        <v/>
      </c>
      <c r="BD39" s="43" t="str">
        <f ca="1">IF($G39="","",TEXT(VLOOKUP($A39,Mitglieder!$E$24:$BG$323,BD$303),"TT.MM.JJJJ"))</f>
        <v/>
      </c>
      <c r="BE39" s="75" t="str">
        <f t="shared" ca="1" si="1"/>
        <v/>
      </c>
      <c r="BF39" s="75" t="str">
        <f ca="1">IF($G39="","",VLOOKUP($A39,Mitglieder!$D$24:$BG$323,BF$303))</f>
        <v/>
      </c>
      <c r="BH39" s="75" t="str">
        <f ca="1">IF(G39="","",AY39+'Details Verein'!$D$25)</f>
        <v/>
      </c>
    </row>
    <row r="40" spans="1:60" x14ac:dyDescent="0.35">
      <c r="A40" s="42">
        <v>40</v>
      </c>
      <c r="B40" s="42"/>
      <c r="C40" s="42"/>
      <c r="D40" s="42">
        <f ca="1">VLOOKUP($A40,Mitglieder!$E$24:$BA$323,D$303)</f>
        <v>1.0299999999999967</v>
      </c>
      <c r="E40" s="42" t="str">
        <f ca="1">IF($G40="","",VLOOKUP($A40,Mitglieder!$E$24:$BG$323,E$303))</f>
        <v/>
      </c>
      <c r="F40" s="54" t="str">
        <f ca="1">IF(OR(VLOOKUP($A40,Mitglieder!$E$24:$BG$323,F$303)="",$G40=""),"",VLOOKUP($A40,Mitglieder!$E$24:$BG$323,F$303))</f>
        <v/>
      </c>
      <c r="G40" s="72" t="str">
        <f ca="1">IF(D40/ROUND(D40,0)=1,VLOOKUP($A40,Mitglieder!$E$24:$BA$323,G$303),"")</f>
        <v/>
      </c>
      <c r="H40" s="42" t="str">
        <f ca="1">IF($G40="","",VLOOKUP($A40,Mitglieder!$E$24:$BG$323,H$303))</f>
        <v/>
      </c>
      <c r="I40" s="54" t="str">
        <f ca="1">IF(OR(VLOOKUP($A40,Mitglieder!$E$24:$BG$323,I$303)="",$G40=""),"",VLOOKUP($A40,Mitglieder!$E$24:$BG$323,I$303))</f>
        <v/>
      </c>
      <c r="J40" s="42" t="str">
        <f ca="1">IF($G40="","",VLOOKUP($A40,Mitglieder!$E$24:$BG$323,J$303))</f>
        <v/>
      </c>
      <c r="K40" s="54" t="str">
        <f ca="1">IF(OR(VLOOKUP($A40,Mitglieder!$E$24:$BG$323,K$303)="",$G40=""),"",VLOOKUP($A40,Mitglieder!$E$24:$BG$323,K$303))</f>
        <v/>
      </c>
      <c r="L40" s="42" t="str">
        <f ca="1">IF($G40="","",VLOOKUP($A40,Mitglieder!$E$24:$BG$323,L$303))</f>
        <v/>
      </c>
      <c r="M40" s="42" t="str">
        <f ca="1">IF($G40="","",VLOOKUP($A40,Mitglieder!$E$24:$BG$323,M$303))</f>
        <v/>
      </c>
      <c r="N40" s="42" t="str">
        <f ca="1">IF($G40="","",VLOOKUP($A40,Mitglieder!$E$24:$BG$323,N$303))</f>
        <v/>
      </c>
      <c r="O40" s="42" t="str">
        <f ca="1">IF($G40="","",VLOOKUP($A40,Mitglieder!$E$24:$BG$323,O$303))</f>
        <v/>
      </c>
      <c r="P40" s="42" t="str">
        <f ca="1">IF($G40="","",VLOOKUP($A40,Mitglieder!$E$24:$BG$323,P$303))</f>
        <v/>
      </c>
      <c r="Q40" s="42" t="str">
        <f ca="1">IF($G40="","",VLOOKUP($A40,Mitglieder!$E$24:$BG$323,Q$303))</f>
        <v/>
      </c>
      <c r="R40" s="54" t="str">
        <f ca="1">IF(OR(VLOOKUP($A40,Mitglieder!$E$24:$BG$323,R$303)="",$G40=""),"",VLOOKUP($A40,Mitglieder!$E$24:$BG$323,R$303))</f>
        <v/>
      </c>
      <c r="S40" s="43" t="str">
        <f ca="1">IF($G40="","",TEXT(VLOOKUP($A40,Mitglieder!$E$24:$BG$323,S$303),"TT.MM.JJJJ"))</f>
        <v/>
      </c>
      <c r="T40" s="43" t="str">
        <f ca="1">IF($G40="","",TEXT(VLOOKUP($A40,Mitglieder!$E$24:$BG$323,T$303),"TT.MM.JJJJ"))</f>
        <v/>
      </c>
      <c r="U40" s="43" t="str">
        <f ca="1">IF($G40="","",TEXT(VLOOKUP($A40,Mitglieder!$E$24:$BG$323,U$303),"TT.MM.JJJJ"))</f>
        <v/>
      </c>
      <c r="V40" s="54" t="str">
        <f ca="1">IF(OR(VLOOKUP($A40,Mitglieder!$E$24:$BG$323,V$303)="",$G40=""),"",VLOOKUP($A40,Mitglieder!$E$24:$BG$323,V$303))</f>
        <v/>
      </c>
      <c r="W40" s="54" t="str">
        <f ca="1">IF(OR(VLOOKUP($A40,Mitglieder!$E$24:$BG$323,W$303)="",$G40=""),"",VLOOKUP($A40,Mitglieder!$E$24:$BG$323,W$303))</f>
        <v/>
      </c>
      <c r="X40" s="54" t="str">
        <f ca="1">IF(OR(VLOOKUP($A40,Mitglieder!$E$24:$BG$323,X$303)="",$G40=""),"",VLOOKUP($A40,Mitglieder!$E$24:$BG$323,X$303))</f>
        <v/>
      </c>
      <c r="Y40" s="54" t="str">
        <f ca="1">IF(OR(VLOOKUP($A40,Mitglieder!$E$24:$BG$323,Y$303)="",$G40=""),"",VLOOKUP($A40,Mitglieder!$E$24:$BG$323,Y$303))</f>
        <v/>
      </c>
      <c r="Z40" s="54" t="str">
        <f ca="1">IF(OR(VLOOKUP($A40,Mitglieder!$E$24:$BG$323,Z$303)="",$G40=""),"",VLOOKUP($A40,Mitglieder!$E$24:$BG$323,Z$303))</f>
        <v/>
      </c>
      <c r="AA40" s="54" t="str">
        <f ca="1">IF(OR(VLOOKUP($A40,Mitglieder!$E$24:$BG$323,AA$303)="",$G40=""),"",VLOOKUP($A40,Mitglieder!$E$24:$BG$323,AA$303))</f>
        <v/>
      </c>
      <c r="AB40" s="54" t="str">
        <f ca="1">IF(OR(VLOOKUP($A40,Mitglieder!$E$24:$BG$323,AB$303)="",$G40=""),"",VLOOKUP($A40,Mitglieder!$E$24:$BG$323,AB$303))</f>
        <v/>
      </c>
      <c r="AC40" s="54" t="str">
        <f ca="1">IF(OR(VLOOKUP($A40,Mitglieder!$E$24:$BG$323,AC$303)="",$G40=""),"",VLOOKUP($A40,Mitglieder!$E$24:$BG$323,AC$303))</f>
        <v/>
      </c>
      <c r="AD40" s="54" t="str">
        <f ca="1">IF(OR(VLOOKUP($A40,Mitglieder!$E$24:$BG$323,AD$303)="",$G40=""),"",VLOOKUP($A40,Mitglieder!$E$24:$BG$323,AD$303))</f>
        <v/>
      </c>
      <c r="AE40" s="54" t="str">
        <f ca="1">IF(OR(VLOOKUP($A40,Mitglieder!$E$24:$BG$323,AE$303)="",$G40=""),"",VLOOKUP($A40,Mitglieder!$E$24:$BG$323,AE$303))</f>
        <v/>
      </c>
      <c r="AF40" s="54" t="str">
        <f ca="1">IF(OR(VLOOKUP($A40,Mitglieder!$E$24:$BG$323,AF$303)="",$G40=""),"",VLOOKUP($A40,Mitglieder!$E$24:$BG$323,AF$303))</f>
        <v/>
      </c>
      <c r="AG40" s="54" t="str">
        <f ca="1">IF(OR(VLOOKUP($A40,Mitglieder!$E$24:$BG$323,AG$303)="",$G40=""),"",VLOOKUP($A40,Mitglieder!$E$24:$BG$323,AG$303))</f>
        <v/>
      </c>
      <c r="AH40" s="54" t="str">
        <f ca="1">IF(OR(VLOOKUP($A40,Mitglieder!$E$24:$BG$323,AH$303)="",$G40=""),"",VLOOKUP($A40,Mitglieder!$E$24:$BG$323,AH$303))</f>
        <v/>
      </c>
      <c r="AI40" s="54" t="str">
        <f ca="1">IF(OR(VLOOKUP($A40,Mitglieder!$E$24:$BG$323,AI$303)="",$G40=""),"",VLOOKUP($A40,Mitglieder!$E$24:$BG$323,AI$303))</f>
        <v/>
      </c>
      <c r="AJ40" s="54" t="str">
        <f ca="1">IF(OR(VLOOKUP($A40,Mitglieder!$E$24:$BG$323,AJ$303)="",$G40=""),"",VLOOKUP($A40,Mitglieder!$E$24:$BG$323,AJ$303))</f>
        <v/>
      </c>
      <c r="AK40" s="54" t="str">
        <f ca="1">IF(OR(VLOOKUP($A40,Mitglieder!$E$24:$BG$323,AK$303)="",$G40=""),"",VLOOKUP($A40,Mitglieder!$E$24:$BG$323,AK$303))</f>
        <v/>
      </c>
      <c r="AL40" s="54" t="str">
        <f ca="1">IF(OR(VLOOKUP($A40,Mitglieder!$E$24:$BG$323,AL$303)="",$G40=""),"",VLOOKUP($A40,Mitglieder!$E$24:$BG$323,AL$303))</f>
        <v/>
      </c>
      <c r="AM40" s="42" t="str">
        <f ca="1">IF($G40="","",VLOOKUP($A40,Mitglieder!$E$24:$BG$323,AM$303))</f>
        <v/>
      </c>
      <c r="AN40" s="54" t="str">
        <f ca="1">IF(OR(VLOOKUP($A40,Mitglieder!$E$24:$BG$323,AN$303)="",$G40=""),"",VLOOKUP($A40,Mitglieder!$E$24:$BG$323,AN$303))</f>
        <v/>
      </c>
      <c r="AO40" s="43" t="str">
        <f ca="1">IF($G40="","",TEXT(VLOOKUP($A40,Mitglieder!$D$24:$BG$323,AO$303),"TT.MM.JJJJ"))</f>
        <v/>
      </c>
      <c r="AP40" s="42" t="str">
        <f ca="1">IF($G40="","",VLOOKUP($A40,Mitglieder!$E$24:$BG$323,AP$303))</f>
        <v/>
      </c>
      <c r="AQ40" s="45" t="str">
        <f ca="1">IF($G40="","",TEXT(VLOOKUP($A40,Mitglieder!$E$24:$BG$323,AQ$303),"0.00"))</f>
        <v/>
      </c>
      <c r="AR40" s="54" t="str">
        <f ca="1">IF(OR(VLOOKUP($A40,Mitglieder!$E$24:$BG$323,AR$303)="",$G40=""),"",VLOOKUP($A40,Mitglieder!$E$24:$BG$323,AR$303))</f>
        <v/>
      </c>
      <c r="AS40" s="45" t="str">
        <f ca="1">IF($G40="","",TEXT(VLOOKUP($A40,Mitglieder!$E$24:$BG$323,AS$303),"0.00"))</f>
        <v/>
      </c>
      <c r="AT40" s="54" t="str">
        <f ca="1">IF(OR(VLOOKUP($A40,Mitglieder!$E$24:$BG$323,AT$303)="",$G40=""),"",VLOOKUP($A40,Mitglieder!$E$24:$BG$323,AT$303))</f>
        <v/>
      </c>
      <c r="AU40" s="45" t="str">
        <f ca="1">IF($G40="","",TEXT(VLOOKUP($A40,Mitglieder!$E$24:$BG$323,AU$303),"0.00"))</f>
        <v/>
      </c>
      <c r="AV40" s="45" t="str">
        <f ca="1">IF($G40="","",TEXT(VLOOKUP($A40,Mitglieder!$E$24:$BG$323,AV$303),"0.00"))</f>
        <v/>
      </c>
      <c r="AW40" s="42" t="str">
        <f ca="1">IF($G40="","",VLOOKUP($A40,Mitglieder!$E$24:$BG$323,AW$303))</f>
        <v/>
      </c>
      <c r="AX40" s="54" t="str">
        <f ca="1">IF(OR(VLOOKUP($A40,Mitglieder!$E$24:$BG$323,AX$303)="",$G40=""),"",VLOOKUP($A40,Mitglieder!$E$24:$BG$323,AX$303))</f>
        <v/>
      </c>
      <c r="AY40" s="43" t="str">
        <f ca="1">IF($G40="","",TEXT(VLOOKUP($A40,Mitglieder!$E$24:$BG$323,AY$303),"TT.MM.JJJJ"))</f>
        <v/>
      </c>
      <c r="AZ40" s="75" t="str">
        <f t="shared" ca="1" si="0"/>
        <v/>
      </c>
      <c r="BA40" s="43" t="str">
        <f ca="1">IF($G40="","",TEXT(VLOOKUP($A40,Mitglieder!$E$24:$BG$323,BA$303),"TT.MM.JJJJ"))</f>
        <v/>
      </c>
      <c r="BB40" s="43" t="str">
        <f ca="1">IF($G40="","",TEXT(VLOOKUP($A40,Mitglieder!$E$24:$BG$323,BB$303),"TT.MM.JJJJ"))</f>
        <v/>
      </c>
      <c r="BC40" s="43" t="str">
        <f ca="1">IF($G40="","",TEXT(VLOOKUP($A40,Mitglieder!$E$24:$BG$323,BC$303),"TT.MM.JJJJ"))</f>
        <v/>
      </c>
      <c r="BD40" s="43" t="str">
        <f ca="1">IF($G40="","",TEXT(VLOOKUP($A40,Mitglieder!$E$24:$BG$323,BD$303),"TT.MM.JJJJ"))</f>
        <v/>
      </c>
      <c r="BE40" s="75" t="str">
        <f t="shared" ca="1" si="1"/>
        <v/>
      </c>
      <c r="BF40" s="75" t="str">
        <f ca="1">IF($G40="","",VLOOKUP($A40,Mitglieder!$D$24:$BG$323,BF$303))</f>
        <v/>
      </c>
      <c r="BH40" s="75" t="str">
        <f ca="1">IF(G40="","",AY40+'Details Verein'!$D$25)</f>
        <v/>
      </c>
    </row>
    <row r="41" spans="1:60" x14ac:dyDescent="0.35">
      <c r="A41" s="42">
        <v>41</v>
      </c>
      <c r="B41" s="42"/>
      <c r="C41" s="42"/>
      <c r="D41" s="42">
        <f ca="1">VLOOKUP($A41,Mitglieder!$E$24:$BA$323,D$303)</f>
        <v>1.0299999999999967</v>
      </c>
      <c r="E41" s="42" t="str">
        <f ca="1">IF($G41="","",VLOOKUP($A41,Mitglieder!$E$24:$BG$323,E$303))</f>
        <v/>
      </c>
      <c r="F41" s="54" t="str">
        <f ca="1">IF(OR(VLOOKUP($A41,Mitglieder!$E$24:$BG$323,F$303)="",$G41=""),"",VLOOKUP($A41,Mitglieder!$E$24:$BG$323,F$303))</f>
        <v/>
      </c>
      <c r="G41" s="72" t="str">
        <f ca="1">IF(D41/ROUND(D41,0)=1,VLOOKUP($A41,Mitglieder!$E$24:$BA$323,G$303),"")</f>
        <v/>
      </c>
      <c r="H41" s="42" t="str">
        <f ca="1">IF($G41="","",VLOOKUP($A41,Mitglieder!$E$24:$BG$323,H$303))</f>
        <v/>
      </c>
      <c r="I41" s="54" t="str">
        <f ca="1">IF(OR(VLOOKUP($A41,Mitglieder!$E$24:$BG$323,I$303)="",$G41=""),"",VLOOKUP($A41,Mitglieder!$E$24:$BG$323,I$303))</f>
        <v/>
      </c>
      <c r="J41" s="42" t="str">
        <f ca="1">IF($G41="","",VLOOKUP($A41,Mitglieder!$E$24:$BG$323,J$303))</f>
        <v/>
      </c>
      <c r="K41" s="54" t="str">
        <f ca="1">IF(OR(VLOOKUP($A41,Mitglieder!$E$24:$BG$323,K$303)="",$G41=""),"",VLOOKUP($A41,Mitglieder!$E$24:$BG$323,K$303))</f>
        <v/>
      </c>
      <c r="L41" s="42" t="str">
        <f ca="1">IF($G41="","",VLOOKUP($A41,Mitglieder!$E$24:$BG$323,L$303))</f>
        <v/>
      </c>
      <c r="M41" s="42" t="str">
        <f ca="1">IF($G41="","",VLOOKUP($A41,Mitglieder!$E$24:$BG$323,M$303))</f>
        <v/>
      </c>
      <c r="N41" s="42" t="str">
        <f ca="1">IF($G41="","",VLOOKUP($A41,Mitglieder!$E$24:$BG$323,N$303))</f>
        <v/>
      </c>
      <c r="O41" s="42" t="str">
        <f ca="1">IF($G41="","",VLOOKUP($A41,Mitglieder!$E$24:$BG$323,O$303))</f>
        <v/>
      </c>
      <c r="P41" s="42" t="str">
        <f ca="1">IF($G41="","",VLOOKUP($A41,Mitglieder!$E$24:$BG$323,P$303))</f>
        <v/>
      </c>
      <c r="Q41" s="42" t="str">
        <f ca="1">IF($G41="","",VLOOKUP($A41,Mitglieder!$E$24:$BG$323,Q$303))</f>
        <v/>
      </c>
      <c r="R41" s="54" t="str">
        <f ca="1">IF(OR(VLOOKUP($A41,Mitglieder!$E$24:$BG$323,R$303)="",$G41=""),"",VLOOKUP($A41,Mitglieder!$E$24:$BG$323,R$303))</f>
        <v/>
      </c>
      <c r="S41" s="43" t="str">
        <f ca="1">IF($G41="","",TEXT(VLOOKUP($A41,Mitglieder!$E$24:$BG$323,S$303),"TT.MM.JJJJ"))</f>
        <v/>
      </c>
      <c r="T41" s="43" t="str">
        <f ca="1">IF($G41="","",TEXT(VLOOKUP($A41,Mitglieder!$E$24:$BG$323,T$303),"TT.MM.JJJJ"))</f>
        <v/>
      </c>
      <c r="U41" s="43" t="str">
        <f ca="1">IF($G41="","",TEXT(VLOOKUP($A41,Mitglieder!$E$24:$BG$323,U$303),"TT.MM.JJJJ"))</f>
        <v/>
      </c>
      <c r="V41" s="54" t="str">
        <f ca="1">IF(OR(VLOOKUP($A41,Mitglieder!$E$24:$BG$323,V$303)="",$G41=""),"",VLOOKUP($A41,Mitglieder!$E$24:$BG$323,V$303))</f>
        <v/>
      </c>
      <c r="W41" s="54" t="str">
        <f ca="1">IF(OR(VLOOKUP($A41,Mitglieder!$E$24:$BG$323,W$303)="",$G41=""),"",VLOOKUP($A41,Mitglieder!$E$24:$BG$323,W$303))</f>
        <v/>
      </c>
      <c r="X41" s="54" t="str">
        <f ca="1">IF(OR(VLOOKUP($A41,Mitglieder!$E$24:$BG$323,X$303)="",$G41=""),"",VLOOKUP($A41,Mitglieder!$E$24:$BG$323,X$303))</f>
        <v/>
      </c>
      <c r="Y41" s="54" t="str">
        <f ca="1">IF(OR(VLOOKUP($A41,Mitglieder!$E$24:$BG$323,Y$303)="",$G41=""),"",VLOOKUP($A41,Mitglieder!$E$24:$BG$323,Y$303))</f>
        <v/>
      </c>
      <c r="Z41" s="54" t="str">
        <f ca="1">IF(OR(VLOOKUP($A41,Mitglieder!$E$24:$BG$323,Z$303)="",$G41=""),"",VLOOKUP($A41,Mitglieder!$E$24:$BG$323,Z$303))</f>
        <v/>
      </c>
      <c r="AA41" s="54" t="str">
        <f ca="1">IF(OR(VLOOKUP($A41,Mitglieder!$E$24:$BG$323,AA$303)="",$G41=""),"",VLOOKUP($A41,Mitglieder!$E$24:$BG$323,AA$303))</f>
        <v/>
      </c>
      <c r="AB41" s="54" t="str">
        <f ca="1">IF(OR(VLOOKUP($A41,Mitglieder!$E$24:$BG$323,AB$303)="",$G41=""),"",VLOOKUP($A41,Mitglieder!$E$24:$BG$323,AB$303))</f>
        <v/>
      </c>
      <c r="AC41" s="54" t="str">
        <f ca="1">IF(OR(VLOOKUP($A41,Mitglieder!$E$24:$BG$323,AC$303)="",$G41=""),"",VLOOKUP($A41,Mitglieder!$E$24:$BG$323,AC$303))</f>
        <v/>
      </c>
      <c r="AD41" s="54" t="str">
        <f ca="1">IF(OR(VLOOKUP($A41,Mitglieder!$E$24:$BG$323,AD$303)="",$G41=""),"",VLOOKUP($A41,Mitglieder!$E$24:$BG$323,AD$303))</f>
        <v/>
      </c>
      <c r="AE41" s="54" t="str">
        <f ca="1">IF(OR(VLOOKUP($A41,Mitglieder!$E$24:$BG$323,AE$303)="",$G41=""),"",VLOOKUP($A41,Mitglieder!$E$24:$BG$323,AE$303))</f>
        <v/>
      </c>
      <c r="AF41" s="54" t="str">
        <f ca="1">IF(OR(VLOOKUP($A41,Mitglieder!$E$24:$BG$323,AF$303)="",$G41=""),"",VLOOKUP($A41,Mitglieder!$E$24:$BG$323,AF$303))</f>
        <v/>
      </c>
      <c r="AG41" s="54" t="str">
        <f ca="1">IF(OR(VLOOKUP($A41,Mitglieder!$E$24:$BG$323,AG$303)="",$G41=""),"",VLOOKUP($A41,Mitglieder!$E$24:$BG$323,AG$303))</f>
        <v/>
      </c>
      <c r="AH41" s="54" t="str">
        <f ca="1">IF(OR(VLOOKUP($A41,Mitglieder!$E$24:$BG$323,AH$303)="",$G41=""),"",VLOOKUP($A41,Mitglieder!$E$24:$BG$323,AH$303))</f>
        <v/>
      </c>
      <c r="AI41" s="54" t="str">
        <f ca="1">IF(OR(VLOOKUP($A41,Mitglieder!$E$24:$BG$323,AI$303)="",$G41=""),"",VLOOKUP($A41,Mitglieder!$E$24:$BG$323,AI$303))</f>
        <v/>
      </c>
      <c r="AJ41" s="54" t="str">
        <f ca="1">IF(OR(VLOOKUP($A41,Mitglieder!$E$24:$BG$323,AJ$303)="",$G41=""),"",VLOOKUP($A41,Mitglieder!$E$24:$BG$323,AJ$303))</f>
        <v/>
      </c>
      <c r="AK41" s="54" t="str">
        <f ca="1">IF(OR(VLOOKUP($A41,Mitglieder!$E$24:$BG$323,AK$303)="",$G41=""),"",VLOOKUP($A41,Mitglieder!$E$24:$BG$323,AK$303))</f>
        <v/>
      </c>
      <c r="AL41" s="54" t="str">
        <f ca="1">IF(OR(VLOOKUP($A41,Mitglieder!$E$24:$BG$323,AL$303)="",$G41=""),"",VLOOKUP($A41,Mitglieder!$E$24:$BG$323,AL$303))</f>
        <v/>
      </c>
      <c r="AM41" s="42" t="str">
        <f ca="1">IF($G41="","",VLOOKUP($A41,Mitglieder!$E$24:$BG$323,AM$303))</f>
        <v/>
      </c>
      <c r="AN41" s="54" t="str">
        <f ca="1">IF(OR(VLOOKUP($A41,Mitglieder!$E$24:$BG$323,AN$303)="",$G41=""),"",VLOOKUP($A41,Mitglieder!$E$24:$BG$323,AN$303))</f>
        <v/>
      </c>
      <c r="AO41" s="43" t="str">
        <f ca="1">IF($G41="","",TEXT(VLOOKUP($A41,Mitglieder!$D$24:$BG$323,AO$303),"TT.MM.JJJJ"))</f>
        <v/>
      </c>
      <c r="AP41" s="42" t="str">
        <f ca="1">IF($G41="","",VLOOKUP($A41,Mitglieder!$E$24:$BG$323,AP$303))</f>
        <v/>
      </c>
      <c r="AQ41" s="45" t="str">
        <f ca="1">IF($G41="","",TEXT(VLOOKUP($A41,Mitglieder!$E$24:$BG$323,AQ$303),"0.00"))</f>
        <v/>
      </c>
      <c r="AR41" s="54" t="str">
        <f ca="1">IF(OR(VLOOKUP($A41,Mitglieder!$E$24:$BG$323,AR$303)="",$G41=""),"",VLOOKUP($A41,Mitglieder!$E$24:$BG$323,AR$303))</f>
        <v/>
      </c>
      <c r="AS41" s="45" t="str">
        <f ca="1">IF($G41="","",TEXT(VLOOKUP($A41,Mitglieder!$E$24:$BG$323,AS$303),"0.00"))</f>
        <v/>
      </c>
      <c r="AT41" s="54" t="str">
        <f ca="1">IF(OR(VLOOKUP($A41,Mitglieder!$E$24:$BG$323,AT$303)="",$G41=""),"",VLOOKUP($A41,Mitglieder!$E$24:$BG$323,AT$303))</f>
        <v/>
      </c>
      <c r="AU41" s="45" t="str">
        <f ca="1">IF($G41="","",TEXT(VLOOKUP($A41,Mitglieder!$E$24:$BG$323,AU$303),"0.00"))</f>
        <v/>
      </c>
      <c r="AV41" s="45" t="str">
        <f ca="1">IF($G41="","",TEXT(VLOOKUP($A41,Mitglieder!$E$24:$BG$323,AV$303),"0.00"))</f>
        <v/>
      </c>
      <c r="AW41" s="42" t="str">
        <f ca="1">IF($G41="","",VLOOKUP($A41,Mitglieder!$E$24:$BG$323,AW$303))</f>
        <v/>
      </c>
      <c r="AX41" s="54" t="str">
        <f ca="1">IF(OR(VLOOKUP($A41,Mitglieder!$E$24:$BG$323,AX$303)="",$G41=""),"",VLOOKUP($A41,Mitglieder!$E$24:$BG$323,AX$303))</f>
        <v/>
      </c>
      <c r="AY41" s="43" t="str">
        <f ca="1">IF($G41="","",TEXT(VLOOKUP($A41,Mitglieder!$E$24:$BG$323,AY$303),"TT.MM.JJJJ"))</f>
        <v/>
      </c>
      <c r="AZ41" s="75" t="str">
        <f t="shared" ca="1" si="0"/>
        <v/>
      </c>
      <c r="BA41" s="43" t="str">
        <f ca="1">IF($G41="","",TEXT(VLOOKUP($A41,Mitglieder!$E$24:$BG$323,BA$303),"TT.MM.JJJJ"))</f>
        <v/>
      </c>
      <c r="BB41" s="43" t="str">
        <f ca="1">IF($G41="","",TEXT(VLOOKUP($A41,Mitglieder!$E$24:$BG$323,BB$303),"TT.MM.JJJJ"))</f>
        <v/>
      </c>
      <c r="BC41" s="43" t="str">
        <f ca="1">IF($G41="","",TEXT(VLOOKUP($A41,Mitglieder!$E$24:$BG$323,BC$303),"TT.MM.JJJJ"))</f>
        <v/>
      </c>
      <c r="BD41" s="43" t="str">
        <f ca="1">IF($G41="","",TEXT(VLOOKUP($A41,Mitglieder!$E$24:$BG$323,BD$303),"TT.MM.JJJJ"))</f>
        <v/>
      </c>
      <c r="BE41" s="75" t="str">
        <f t="shared" ca="1" si="1"/>
        <v/>
      </c>
      <c r="BF41" s="75" t="str">
        <f ca="1">IF($G41="","",VLOOKUP($A41,Mitglieder!$D$24:$BG$323,BF$303))</f>
        <v/>
      </c>
      <c r="BH41" s="75" t="str">
        <f ca="1">IF(G41="","",AY41+'Details Verein'!$D$25)</f>
        <v/>
      </c>
    </row>
    <row r="42" spans="1:60" x14ac:dyDescent="0.35">
      <c r="A42" s="42">
        <v>42</v>
      </c>
      <c r="B42" s="42"/>
      <c r="C42" s="42"/>
      <c r="D42" s="42">
        <f ca="1">VLOOKUP($A42,Mitglieder!$E$24:$BA$323,D$303)</f>
        <v>1.0299999999999967</v>
      </c>
      <c r="E42" s="42" t="str">
        <f ca="1">IF($G42="","",VLOOKUP($A42,Mitglieder!$E$24:$BG$323,E$303))</f>
        <v/>
      </c>
      <c r="F42" s="54" t="str">
        <f ca="1">IF(OR(VLOOKUP($A42,Mitglieder!$E$24:$BG$323,F$303)="",$G42=""),"",VLOOKUP($A42,Mitglieder!$E$24:$BG$323,F$303))</f>
        <v/>
      </c>
      <c r="G42" s="72" t="str">
        <f ca="1">IF(D42/ROUND(D42,0)=1,VLOOKUP($A42,Mitglieder!$E$24:$BA$323,G$303),"")</f>
        <v/>
      </c>
      <c r="H42" s="42" t="str">
        <f ca="1">IF($G42="","",VLOOKUP($A42,Mitglieder!$E$24:$BG$323,H$303))</f>
        <v/>
      </c>
      <c r="I42" s="54" t="str">
        <f ca="1">IF(OR(VLOOKUP($A42,Mitglieder!$E$24:$BG$323,I$303)="",$G42=""),"",VLOOKUP($A42,Mitglieder!$E$24:$BG$323,I$303))</f>
        <v/>
      </c>
      <c r="J42" s="42" t="str">
        <f ca="1">IF($G42="","",VLOOKUP($A42,Mitglieder!$E$24:$BG$323,J$303))</f>
        <v/>
      </c>
      <c r="K42" s="54" t="str">
        <f ca="1">IF(OR(VLOOKUP($A42,Mitglieder!$E$24:$BG$323,K$303)="",$G42=""),"",VLOOKUP($A42,Mitglieder!$E$24:$BG$323,K$303))</f>
        <v/>
      </c>
      <c r="L42" s="42" t="str">
        <f ca="1">IF($G42="","",VLOOKUP($A42,Mitglieder!$E$24:$BG$323,L$303))</f>
        <v/>
      </c>
      <c r="M42" s="42" t="str">
        <f ca="1">IF($G42="","",VLOOKUP($A42,Mitglieder!$E$24:$BG$323,M$303))</f>
        <v/>
      </c>
      <c r="N42" s="42" t="str">
        <f ca="1">IF($G42="","",VLOOKUP($A42,Mitglieder!$E$24:$BG$323,N$303))</f>
        <v/>
      </c>
      <c r="O42" s="42" t="str">
        <f ca="1">IF($G42="","",VLOOKUP($A42,Mitglieder!$E$24:$BG$323,O$303))</f>
        <v/>
      </c>
      <c r="P42" s="42" t="str">
        <f ca="1">IF($G42="","",VLOOKUP($A42,Mitglieder!$E$24:$BG$323,P$303))</f>
        <v/>
      </c>
      <c r="Q42" s="42" t="str">
        <f ca="1">IF($G42="","",VLOOKUP($A42,Mitglieder!$E$24:$BG$323,Q$303))</f>
        <v/>
      </c>
      <c r="R42" s="54" t="str">
        <f ca="1">IF(OR(VLOOKUP($A42,Mitglieder!$E$24:$BG$323,R$303)="",$G42=""),"",VLOOKUP($A42,Mitglieder!$E$24:$BG$323,R$303))</f>
        <v/>
      </c>
      <c r="S42" s="43" t="str">
        <f ca="1">IF($G42="","",TEXT(VLOOKUP($A42,Mitglieder!$E$24:$BG$323,S$303),"TT.MM.JJJJ"))</f>
        <v/>
      </c>
      <c r="T42" s="43" t="str">
        <f ca="1">IF($G42="","",TEXT(VLOOKUP($A42,Mitglieder!$E$24:$BG$323,T$303),"TT.MM.JJJJ"))</f>
        <v/>
      </c>
      <c r="U42" s="43" t="str">
        <f ca="1">IF($G42="","",TEXT(VLOOKUP($A42,Mitglieder!$E$24:$BG$323,U$303),"TT.MM.JJJJ"))</f>
        <v/>
      </c>
      <c r="V42" s="54" t="str">
        <f ca="1">IF(OR(VLOOKUP($A42,Mitglieder!$E$24:$BG$323,V$303)="",$G42=""),"",VLOOKUP($A42,Mitglieder!$E$24:$BG$323,V$303))</f>
        <v/>
      </c>
      <c r="W42" s="54" t="str">
        <f ca="1">IF(OR(VLOOKUP($A42,Mitglieder!$E$24:$BG$323,W$303)="",$G42=""),"",VLOOKUP($A42,Mitglieder!$E$24:$BG$323,W$303))</f>
        <v/>
      </c>
      <c r="X42" s="54" t="str">
        <f ca="1">IF(OR(VLOOKUP($A42,Mitglieder!$E$24:$BG$323,X$303)="",$G42=""),"",VLOOKUP($A42,Mitglieder!$E$24:$BG$323,X$303))</f>
        <v/>
      </c>
      <c r="Y42" s="54" t="str">
        <f ca="1">IF(OR(VLOOKUP($A42,Mitglieder!$E$24:$BG$323,Y$303)="",$G42=""),"",VLOOKUP($A42,Mitglieder!$E$24:$BG$323,Y$303))</f>
        <v/>
      </c>
      <c r="Z42" s="54" t="str">
        <f ca="1">IF(OR(VLOOKUP($A42,Mitglieder!$E$24:$BG$323,Z$303)="",$G42=""),"",VLOOKUP($A42,Mitglieder!$E$24:$BG$323,Z$303))</f>
        <v/>
      </c>
      <c r="AA42" s="54" t="str">
        <f ca="1">IF(OR(VLOOKUP($A42,Mitglieder!$E$24:$BG$323,AA$303)="",$G42=""),"",VLOOKUP($A42,Mitglieder!$E$24:$BG$323,AA$303))</f>
        <v/>
      </c>
      <c r="AB42" s="54" t="str">
        <f ca="1">IF(OR(VLOOKUP($A42,Mitglieder!$E$24:$BG$323,AB$303)="",$G42=""),"",VLOOKUP($A42,Mitglieder!$E$24:$BG$323,AB$303))</f>
        <v/>
      </c>
      <c r="AC42" s="54" t="str">
        <f ca="1">IF(OR(VLOOKUP($A42,Mitglieder!$E$24:$BG$323,AC$303)="",$G42=""),"",VLOOKUP($A42,Mitglieder!$E$24:$BG$323,AC$303))</f>
        <v/>
      </c>
      <c r="AD42" s="54" t="str">
        <f ca="1">IF(OR(VLOOKUP($A42,Mitglieder!$E$24:$BG$323,AD$303)="",$G42=""),"",VLOOKUP($A42,Mitglieder!$E$24:$BG$323,AD$303))</f>
        <v/>
      </c>
      <c r="AE42" s="54" t="str">
        <f ca="1">IF(OR(VLOOKUP($A42,Mitglieder!$E$24:$BG$323,AE$303)="",$G42=""),"",VLOOKUP($A42,Mitglieder!$E$24:$BG$323,AE$303))</f>
        <v/>
      </c>
      <c r="AF42" s="54" t="str">
        <f ca="1">IF(OR(VLOOKUP($A42,Mitglieder!$E$24:$BG$323,AF$303)="",$G42=""),"",VLOOKUP($A42,Mitglieder!$E$24:$BG$323,AF$303))</f>
        <v/>
      </c>
      <c r="AG42" s="54" t="str">
        <f ca="1">IF(OR(VLOOKUP($A42,Mitglieder!$E$24:$BG$323,AG$303)="",$G42=""),"",VLOOKUP($A42,Mitglieder!$E$24:$BG$323,AG$303))</f>
        <v/>
      </c>
      <c r="AH42" s="54" t="str">
        <f ca="1">IF(OR(VLOOKUP($A42,Mitglieder!$E$24:$BG$323,AH$303)="",$G42=""),"",VLOOKUP($A42,Mitglieder!$E$24:$BG$323,AH$303))</f>
        <v/>
      </c>
      <c r="AI42" s="54" t="str">
        <f ca="1">IF(OR(VLOOKUP($A42,Mitglieder!$E$24:$BG$323,AI$303)="",$G42=""),"",VLOOKUP($A42,Mitglieder!$E$24:$BG$323,AI$303))</f>
        <v/>
      </c>
      <c r="AJ42" s="54" t="str">
        <f ca="1">IF(OR(VLOOKUP($A42,Mitglieder!$E$24:$BG$323,AJ$303)="",$G42=""),"",VLOOKUP($A42,Mitglieder!$E$24:$BG$323,AJ$303))</f>
        <v/>
      </c>
      <c r="AK42" s="54" t="str">
        <f ca="1">IF(OR(VLOOKUP($A42,Mitglieder!$E$24:$BG$323,AK$303)="",$G42=""),"",VLOOKUP($A42,Mitglieder!$E$24:$BG$323,AK$303))</f>
        <v/>
      </c>
      <c r="AL42" s="54" t="str">
        <f ca="1">IF(OR(VLOOKUP($A42,Mitglieder!$E$24:$BG$323,AL$303)="",$G42=""),"",VLOOKUP($A42,Mitglieder!$E$24:$BG$323,AL$303))</f>
        <v/>
      </c>
      <c r="AM42" s="42" t="str">
        <f ca="1">IF($G42="","",VLOOKUP($A42,Mitglieder!$E$24:$BG$323,AM$303))</f>
        <v/>
      </c>
      <c r="AN42" s="54" t="str">
        <f ca="1">IF(OR(VLOOKUP($A42,Mitglieder!$E$24:$BG$323,AN$303)="",$G42=""),"",VLOOKUP($A42,Mitglieder!$E$24:$BG$323,AN$303))</f>
        <v/>
      </c>
      <c r="AO42" s="43" t="str">
        <f ca="1">IF($G42="","",TEXT(VLOOKUP($A42,Mitglieder!$D$24:$BG$323,AO$303),"TT.MM.JJJJ"))</f>
        <v/>
      </c>
      <c r="AP42" s="42" t="str">
        <f ca="1">IF($G42="","",VLOOKUP($A42,Mitglieder!$E$24:$BG$323,AP$303))</f>
        <v/>
      </c>
      <c r="AQ42" s="45" t="str">
        <f ca="1">IF($G42="","",TEXT(VLOOKUP($A42,Mitglieder!$E$24:$BG$323,AQ$303),"0.00"))</f>
        <v/>
      </c>
      <c r="AR42" s="54" t="str">
        <f ca="1">IF(OR(VLOOKUP($A42,Mitglieder!$E$24:$BG$323,AR$303)="",$G42=""),"",VLOOKUP($A42,Mitglieder!$E$24:$BG$323,AR$303))</f>
        <v/>
      </c>
      <c r="AS42" s="45" t="str">
        <f ca="1">IF($G42="","",TEXT(VLOOKUP($A42,Mitglieder!$E$24:$BG$323,AS$303),"0.00"))</f>
        <v/>
      </c>
      <c r="AT42" s="54" t="str">
        <f ca="1">IF(OR(VLOOKUP($A42,Mitglieder!$E$24:$BG$323,AT$303)="",$G42=""),"",VLOOKUP($A42,Mitglieder!$E$24:$BG$323,AT$303))</f>
        <v/>
      </c>
      <c r="AU42" s="45" t="str">
        <f ca="1">IF($G42="","",TEXT(VLOOKUP($A42,Mitglieder!$E$24:$BG$323,AU$303),"0.00"))</f>
        <v/>
      </c>
      <c r="AV42" s="45" t="str">
        <f ca="1">IF($G42="","",TEXT(VLOOKUP($A42,Mitglieder!$E$24:$BG$323,AV$303),"0.00"))</f>
        <v/>
      </c>
      <c r="AW42" s="42" t="str">
        <f ca="1">IF($G42="","",VLOOKUP($A42,Mitglieder!$E$24:$BG$323,AW$303))</f>
        <v/>
      </c>
      <c r="AX42" s="54" t="str">
        <f ca="1">IF(OR(VLOOKUP($A42,Mitglieder!$E$24:$BG$323,AX$303)="",$G42=""),"",VLOOKUP($A42,Mitglieder!$E$24:$BG$323,AX$303))</f>
        <v/>
      </c>
      <c r="AY42" s="43" t="str">
        <f ca="1">IF($G42="","",TEXT(VLOOKUP($A42,Mitglieder!$E$24:$BG$323,AY$303),"TT.MM.JJJJ"))</f>
        <v/>
      </c>
      <c r="AZ42" s="75" t="str">
        <f t="shared" ca="1" si="0"/>
        <v/>
      </c>
      <c r="BA42" s="43" t="str">
        <f ca="1">IF($G42="","",TEXT(VLOOKUP($A42,Mitglieder!$E$24:$BG$323,BA$303),"TT.MM.JJJJ"))</f>
        <v/>
      </c>
      <c r="BB42" s="43" t="str">
        <f ca="1">IF($G42="","",TEXT(VLOOKUP($A42,Mitglieder!$E$24:$BG$323,BB$303),"TT.MM.JJJJ"))</f>
        <v/>
      </c>
      <c r="BC42" s="43" t="str">
        <f ca="1">IF($G42="","",TEXT(VLOOKUP($A42,Mitglieder!$E$24:$BG$323,BC$303),"TT.MM.JJJJ"))</f>
        <v/>
      </c>
      <c r="BD42" s="43" t="str">
        <f ca="1">IF($G42="","",TEXT(VLOOKUP($A42,Mitglieder!$E$24:$BG$323,BD$303),"TT.MM.JJJJ"))</f>
        <v/>
      </c>
      <c r="BE42" s="75" t="str">
        <f t="shared" ca="1" si="1"/>
        <v/>
      </c>
      <c r="BF42" s="75" t="str">
        <f ca="1">IF($G42="","",VLOOKUP($A42,Mitglieder!$D$24:$BG$323,BF$303))</f>
        <v/>
      </c>
      <c r="BH42" s="75" t="str">
        <f ca="1">IF(G42="","",AY42+'Details Verein'!$D$25)</f>
        <v/>
      </c>
    </row>
    <row r="43" spans="1:60" x14ac:dyDescent="0.35">
      <c r="A43" s="42">
        <v>43</v>
      </c>
      <c r="B43" s="42"/>
      <c r="C43" s="42"/>
      <c r="D43" s="42">
        <f ca="1">VLOOKUP($A43,Mitglieder!$E$24:$BA$323,D$303)</f>
        <v>1.0299999999999967</v>
      </c>
      <c r="E43" s="42" t="str">
        <f ca="1">IF($G43="","",VLOOKUP($A43,Mitglieder!$E$24:$BG$323,E$303))</f>
        <v/>
      </c>
      <c r="F43" s="54" t="str">
        <f ca="1">IF(OR(VLOOKUP($A43,Mitglieder!$E$24:$BG$323,F$303)="",$G43=""),"",VLOOKUP($A43,Mitglieder!$E$24:$BG$323,F$303))</f>
        <v/>
      </c>
      <c r="G43" s="72" t="str">
        <f ca="1">IF(D43/ROUND(D43,0)=1,VLOOKUP($A43,Mitglieder!$E$24:$BA$323,G$303),"")</f>
        <v/>
      </c>
      <c r="H43" s="42" t="str">
        <f ca="1">IF($G43="","",VLOOKUP($A43,Mitglieder!$E$24:$BG$323,H$303))</f>
        <v/>
      </c>
      <c r="I43" s="54" t="str">
        <f ca="1">IF(OR(VLOOKUP($A43,Mitglieder!$E$24:$BG$323,I$303)="",$G43=""),"",VLOOKUP($A43,Mitglieder!$E$24:$BG$323,I$303))</f>
        <v/>
      </c>
      <c r="J43" s="42" t="str">
        <f ca="1">IF($G43="","",VLOOKUP($A43,Mitglieder!$E$24:$BG$323,J$303))</f>
        <v/>
      </c>
      <c r="K43" s="54" t="str">
        <f ca="1">IF(OR(VLOOKUP($A43,Mitglieder!$E$24:$BG$323,K$303)="",$G43=""),"",VLOOKUP($A43,Mitglieder!$E$24:$BG$323,K$303))</f>
        <v/>
      </c>
      <c r="L43" s="42" t="str">
        <f ca="1">IF($G43="","",VLOOKUP($A43,Mitglieder!$E$24:$BG$323,L$303))</f>
        <v/>
      </c>
      <c r="M43" s="42" t="str">
        <f ca="1">IF($G43="","",VLOOKUP($A43,Mitglieder!$E$24:$BG$323,M$303))</f>
        <v/>
      </c>
      <c r="N43" s="42" t="str">
        <f ca="1">IF($G43="","",VLOOKUP($A43,Mitglieder!$E$24:$BG$323,N$303))</f>
        <v/>
      </c>
      <c r="O43" s="42" t="str">
        <f ca="1">IF($G43="","",VLOOKUP($A43,Mitglieder!$E$24:$BG$323,O$303))</f>
        <v/>
      </c>
      <c r="P43" s="42" t="str">
        <f ca="1">IF($G43="","",VLOOKUP($A43,Mitglieder!$E$24:$BG$323,P$303))</f>
        <v/>
      </c>
      <c r="Q43" s="42" t="str">
        <f ca="1">IF($G43="","",VLOOKUP($A43,Mitglieder!$E$24:$BG$323,Q$303))</f>
        <v/>
      </c>
      <c r="R43" s="54" t="str">
        <f ca="1">IF(OR(VLOOKUP($A43,Mitglieder!$E$24:$BG$323,R$303)="",$G43=""),"",VLOOKUP($A43,Mitglieder!$E$24:$BG$323,R$303))</f>
        <v/>
      </c>
      <c r="S43" s="43" t="str">
        <f ca="1">IF($G43="","",TEXT(VLOOKUP($A43,Mitglieder!$E$24:$BG$323,S$303),"TT.MM.JJJJ"))</f>
        <v/>
      </c>
      <c r="T43" s="43" t="str">
        <f ca="1">IF($G43="","",TEXT(VLOOKUP($A43,Mitglieder!$E$24:$BG$323,T$303),"TT.MM.JJJJ"))</f>
        <v/>
      </c>
      <c r="U43" s="43" t="str">
        <f ca="1">IF($G43="","",TEXT(VLOOKUP($A43,Mitglieder!$E$24:$BG$323,U$303),"TT.MM.JJJJ"))</f>
        <v/>
      </c>
      <c r="V43" s="54" t="str">
        <f ca="1">IF(OR(VLOOKUP($A43,Mitglieder!$E$24:$BG$323,V$303)="",$G43=""),"",VLOOKUP($A43,Mitglieder!$E$24:$BG$323,V$303))</f>
        <v/>
      </c>
      <c r="W43" s="54" t="str">
        <f ca="1">IF(OR(VLOOKUP($A43,Mitglieder!$E$24:$BG$323,W$303)="",$G43=""),"",VLOOKUP($A43,Mitglieder!$E$24:$BG$323,W$303))</f>
        <v/>
      </c>
      <c r="X43" s="54" t="str">
        <f ca="1">IF(OR(VLOOKUP($A43,Mitglieder!$E$24:$BG$323,X$303)="",$G43=""),"",VLOOKUP($A43,Mitglieder!$E$24:$BG$323,X$303))</f>
        <v/>
      </c>
      <c r="Y43" s="54" t="str">
        <f ca="1">IF(OR(VLOOKUP($A43,Mitglieder!$E$24:$BG$323,Y$303)="",$G43=""),"",VLOOKUP($A43,Mitglieder!$E$24:$BG$323,Y$303))</f>
        <v/>
      </c>
      <c r="Z43" s="54" t="str">
        <f ca="1">IF(OR(VLOOKUP($A43,Mitglieder!$E$24:$BG$323,Z$303)="",$G43=""),"",VLOOKUP($A43,Mitglieder!$E$24:$BG$323,Z$303))</f>
        <v/>
      </c>
      <c r="AA43" s="54" t="str">
        <f ca="1">IF(OR(VLOOKUP($A43,Mitglieder!$E$24:$BG$323,AA$303)="",$G43=""),"",VLOOKUP($A43,Mitglieder!$E$24:$BG$323,AA$303))</f>
        <v/>
      </c>
      <c r="AB43" s="54" t="str">
        <f ca="1">IF(OR(VLOOKUP($A43,Mitglieder!$E$24:$BG$323,AB$303)="",$G43=""),"",VLOOKUP($A43,Mitglieder!$E$24:$BG$323,AB$303))</f>
        <v/>
      </c>
      <c r="AC43" s="54" t="str">
        <f ca="1">IF(OR(VLOOKUP($A43,Mitglieder!$E$24:$BG$323,AC$303)="",$G43=""),"",VLOOKUP($A43,Mitglieder!$E$24:$BG$323,AC$303))</f>
        <v/>
      </c>
      <c r="AD43" s="54" t="str">
        <f ca="1">IF(OR(VLOOKUP($A43,Mitglieder!$E$24:$BG$323,AD$303)="",$G43=""),"",VLOOKUP($A43,Mitglieder!$E$24:$BG$323,AD$303))</f>
        <v/>
      </c>
      <c r="AE43" s="54" t="str">
        <f ca="1">IF(OR(VLOOKUP($A43,Mitglieder!$E$24:$BG$323,AE$303)="",$G43=""),"",VLOOKUP($A43,Mitglieder!$E$24:$BG$323,AE$303))</f>
        <v/>
      </c>
      <c r="AF43" s="54" t="str">
        <f ca="1">IF(OR(VLOOKUP($A43,Mitglieder!$E$24:$BG$323,AF$303)="",$G43=""),"",VLOOKUP($A43,Mitglieder!$E$24:$BG$323,AF$303))</f>
        <v/>
      </c>
      <c r="AG43" s="54" t="str">
        <f ca="1">IF(OR(VLOOKUP($A43,Mitglieder!$E$24:$BG$323,AG$303)="",$G43=""),"",VLOOKUP($A43,Mitglieder!$E$24:$BG$323,AG$303))</f>
        <v/>
      </c>
      <c r="AH43" s="54" t="str">
        <f ca="1">IF(OR(VLOOKUP($A43,Mitglieder!$E$24:$BG$323,AH$303)="",$G43=""),"",VLOOKUP($A43,Mitglieder!$E$24:$BG$323,AH$303))</f>
        <v/>
      </c>
      <c r="AI43" s="54" t="str">
        <f ca="1">IF(OR(VLOOKUP($A43,Mitglieder!$E$24:$BG$323,AI$303)="",$G43=""),"",VLOOKUP($A43,Mitglieder!$E$24:$BG$323,AI$303))</f>
        <v/>
      </c>
      <c r="AJ43" s="54" t="str">
        <f ca="1">IF(OR(VLOOKUP($A43,Mitglieder!$E$24:$BG$323,AJ$303)="",$G43=""),"",VLOOKUP($A43,Mitglieder!$E$24:$BG$323,AJ$303))</f>
        <v/>
      </c>
      <c r="AK43" s="54" t="str">
        <f ca="1">IF(OR(VLOOKUP($A43,Mitglieder!$E$24:$BG$323,AK$303)="",$G43=""),"",VLOOKUP($A43,Mitglieder!$E$24:$BG$323,AK$303))</f>
        <v/>
      </c>
      <c r="AL43" s="54" t="str">
        <f ca="1">IF(OR(VLOOKUP($A43,Mitglieder!$E$24:$BG$323,AL$303)="",$G43=""),"",VLOOKUP($A43,Mitglieder!$E$24:$BG$323,AL$303))</f>
        <v/>
      </c>
      <c r="AM43" s="42" t="str">
        <f ca="1">IF($G43="","",VLOOKUP($A43,Mitglieder!$E$24:$BG$323,AM$303))</f>
        <v/>
      </c>
      <c r="AN43" s="54" t="str">
        <f ca="1">IF(OR(VLOOKUP($A43,Mitglieder!$E$24:$BG$323,AN$303)="",$G43=""),"",VLOOKUP($A43,Mitglieder!$E$24:$BG$323,AN$303))</f>
        <v/>
      </c>
      <c r="AO43" s="43" t="str">
        <f ca="1">IF($G43="","",TEXT(VLOOKUP($A43,Mitglieder!$D$24:$BG$323,AO$303),"TT.MM.JJJJ"))</f>
        <v/>
      </c>
      <c r="AP43" s="42" t="str">
        <f ca="1">IF($G43="","",VLOOKUP($A43,Mitglieder!$E$24:$BG$323,AP$303))</f>
        <v/>
      </c>
      <c r="AQ43" s="45" t="str">
        <f ca="1">IF($G43="","",TEXT(VLOOKUP($A43,Mitglieder!$E$24:$BG$323,AQ$303),"0.00"))</f>
        <v/>
      </c>
      <c r="AR43" s="54" t="str">
        <f ca="1">IF(OR(VLOOKUP($A43,Mitglieder!$E$24:$BG$323,AR$303)="",$G43=""),"",VLOOKUP($A43,Mitglieder!$E$24:$BG$323,AR$303))</f>
        <v/>
      </c>
      <c r="AS43" s="45" t="str">
        <f ca="1">IF($G43="","",TEXT(VLOOKUP($A43,Mitglieder!$E$24:$BG$323,AS$303),"0.00"))</f>
        <v/>
      </c>
      <c r="AT43" s="54" t="str">
        <f ca="1">IF(OR(VLOOKUP($A43,Mitglieder!$E$24:$BG$323,AT$303)="",$G43=""),"",VLOOKUP($A43,Mitglieder!$E$24:$BG$323,AT$303))</f>
        <v/>
      </c>
      <c r="AU43" s="45" t="str">
        <f ca="1">IF($G43="","",TEXT(VLOOKUP($A43,Mitglieder!$E$24:$BG$323,AU$303),"0.00"))</f>
        <v/>
      </c>
      <c r="AV43" s="45" t="str">
        <f ca="1">IF($G43="","",TEXT(VLOOKUP($A43,Mitglieder!$E$24:$BG$323,AV$303),"0.00"))</f>
        <v/>
      </c>
      <c r="AW43" s="42" t="str">
        <f ca="1">IF($G43="","",VLOOKUP($A43,Mitglieder!$E$24:$BG$323,AW$303))</f>
        <v/>
      </c>
      <c r="AX43" s="54" t="str">
        <f ca="1">IF(OR(VLOOKUP($A43,Mitglieder!$E$24:$BG$323,AX$303)="",$G43=""),"",VLOOKUP($A43,Mitglieder!$E$24:$BG$323,AX$303))</f>
        <v/>
      </c>
      <c r="AY43" s="43" t="str">
        <f ca="1">IF($G43="","",TEXT(VLOOKUP($A43,Mitglieder!$E$24:$BG$323,AY$303),"TT.MM.JJJJ"))</f>
        <v/>
      </c>
      <c r="AZ43" s="75" t="str">
        <f t="shared" ca="1" si="0"/>
        <v/>
      </c>
      <c r="BA43" s="43" t="str">
        <f ca="1">IF($G43="","",TEXT(VLOOKUP($A43,Mitglieder!$E$24:$BG$323,BA$303),"TT.MM.JJJJ"))</f>
        <v/>
      </c>
      <c r="BB43" s="43" t="str">
        <f ca="1">IF($G43="","",TEXT(VLOOKUP($A43,Mitglieder!$E$24:$BG$323,BB$303),"TT.MM.JJJJ"))</f>
        <v/>
      </c>
      <c r="BC43" s="43" t="str">
        <f ca="1">IF($G43="","",TEXT(VLOOKUP($A43,Mitglieder!$E$24:$BG$323,BC$303),"TT.MM.JJJJ"))</f>
        <v/>
      </c>
      <c r="BD43" s="43" t="str">
        <f ca="1">IF($G43="","",TEXT(VLOOKUP($A43,Mitglieder!$E$24:$BG$323,BD$303),"TT.MM.JJJJ"))</f>
        <v/>
      </c>
      <c r="BE43" s="75" t="str">
        <f t="shared" ca="1" si="1"/>
        <v/>
      </c>
      <c r="BF43" s="75" t="str">
        <f ca="1">IF($G43="","",VLOOKUP($A43,Mitglieder!$D$24:$BG$323,BF$303))</f>
        <v/>
      </c>
      <c r="BH43" s="75" t="str">
        <f ca="1">IF(G43="","",AY43+'Details Verein'!$D$25)</f>
        <v/>
      </c>
    </row>
    <row r="44" spans="1:60" x14ac:dyDescent="0.35">
      <c r="A44" s="42">
        <v>44</v>
      </c>
      <c r="B44" s="42"/>
      <c r="C44" s="42"/>
      <c r="D44" s="42">
        <f ca="1">VLOOKUP($A44,Mitglieder!$E$24:$BA$323,D$303)</f>
        <v>1.0299999999999967</v>
      </c>
      <c r="E44" s="42" t="str">
        <f ca="1">IF($G44="","",VLOOKUP($A44,Mitglieder!$E$24:$BG$323,E$303))</f>
        <v/>
      </c>
      <c r="F44" s="54" t="str">
        <f ca="1">IF(OR(VLOOKUP($A44,Mitglieder!$E$24:$BG$323,F$303)="",$G44=""),"",VLOOKUP($A44,Mitglieder!$E$24:$BG$323,F$303))</f>
        <v/>
      </c>
      <c r="G44" s="72" t="str">
        <f ca="1">IF(D44/ROUND(D44,0)=1,VLOOKUP($A44,Mitglieder!$E$24:$BA$323,G$303),"")</f>
        <v/>
      </c>
      <c r="H44" s="42" t="str">
        <f ca="1">IF($G44="","",VLOOKUP($A44,Mitglieder!$E$24:$BG$323,H$303))</f>
        <v/>
      </c>
      <c r="I44" s="54" t="str">
        <f ca="1">IF(OR(VLOOKUP($A44,Mitglieder!$E$24:$BG$323,I$303)="",$G44=""),"",VLOOKUP($A44,Mitglieder!$E$24:$BG$323,I$303))</f>
        <v/>
      </c>
      <c r="J44" s="42" t="str">
        <f ca="1">IF($G44="","",VLOOKUP($A44,Mitglieder!$E$24:$BG$323,J$303))</f>
        <v/>
      </c>
      <c r="K44" s="54" t="str">
        <f ca="1">IF(OR(VLOOKUP($A44,Mitglieder!$E$24:$BG$323,K$303)="",$G44=""),"",VLOOKUP($A44,Mitglieder!$E$24:$BG$323,K$303))</f>
        <v/>
      </c>
      <c r="L44" s="42" t="str">
        <f ca="1">IF($G44="","",VLOOKUP($A44,Mitglieder!$E$24:$BG$323,L$303))</f>
        <v/>
      </c>
      <c r="M44" s="42" t="str">
        <f ca="1">IF($G44="","",VLOOKUP($A44,Mitglieder!$E$24:$BG$323,M$303))</f>
        <v/>
      </c>
      <c r="N44" s="42" t="str">
        <f ca="1">IF($G44="","",VLOOKUP($A44,Mitglieder!$E$24:$BG$323,N$303))</f>
        <v/>
      </c>
      <c r="O44" s="42" t="str">
        <f ca="1">IF($G44="","",VLOOKUP($A44,Mitglieder!$E$24:$BG$323,O$303))</f>
        <v/>
      </c>
      <c r="P44" s="42" t="str">
        <f ca="1">IF($G44="","",VLOOKUP($A44,Mitglieder!$E$24:$BG$323,P$303))</f>
        <v/>
      </c>
      <c r="Q44" s="42" t="str">
        <f ca="1">IF($G44="","",VLOOKUP($A44,Mitglieder!$E$24:$BG$323,Q$303))</f>
        <v/>
      </c>
      <c r="R44" s="54" t="str">
        <f ca="1">IF(OR(VLOOKUP($A44,Mitglieder!$E$24:$BG$323,R$303)="",$G44=""),"",VLOOKUP($A44,Mitglieder!$E$24:$BG$323,R$303))</f>
        <v/>
      </c>
      <c r="S44" s="43" t="str">
        <f ca="1">IF($G44="","",TEXT(VLOOKUP($A44,Mitglieder!$E$24:$BG$323,S$303),"TT.MM.JJJJ"))</f>
        <v/>
      </c>
      <c r="T44" s="43" t="str">
        <f ca="1">IF($G44="","",TEXT(VLOOKUP($A44,Mitglieder!$E$24:$BG$323,T$303),"TT.MM.JJJJ"))</f>
        <v/>
      </c>
      <c r="U44" s="43" t="str">
        <f ca="1">IF($G44="","",TEXT(VLOOKUP($A44,Mitglieder!$E$24:$BG$323,U$303),"TT.MM.JJJJ"))</f>
        <v/>
      </c>
      <c r="V44" s="54" t="str">
        <f ca="1">IF(OR(VLOOKUP($A44,Mitglieder!$E$24:$BG$323,V$303)="",$G44=""),"",VLOOKUP($A44,Mitglieder!$E$24:$BG$323,V$303))</f>
        <v/>
      </c>
      <c r="W44" s="54" t="str">
        <f ca="1">IF(OR(VLOOKUP($A44,Mitglieder!$E$24:$BG$323,W$303)="",$G44=""),"",VLOOKUP($A44,Mitglieder!$E$24:$BG$323,W$303))</f>
        <v/>
      </c>
      <c r="X44" s="54" t="str">
        <f ca="1">IF(OR(VLOOKUP($A44,Mitglieder!$E$24:$BG$323,X$303)="",$G44=""),"",VLOOKUP($A44,Mitglieder!$E$24:$BG$323,X$303))</f>
        <v/>
      </c>
      <c r="Y44" s="54" t="str">
        <f ca="1">IF(OR(VLOOKUP($A44,Mitglieder!$E$24:$BG$323,Y$303)="",$G44=""),"",VLOOKUP($A44,Mitglieder!$E$24:$BG$323,Y$303))</f>
        <v/>
      </c>
      <c r="Z44" s="54" t="str">
        <f ca="1">IF(OR(VLOOKUP($A44,Mitglieder!$E$24:$BG$323,Z$303)="",$G44=""),"",VLOOKUP($A44,Mitglieder!$E$24:$BG$323,Z$303))</f>
        <v/>
      </c>
      <c r="AA44" s="54" t="str">
        <f ca="1">IF(OR(VLOOKUP($A44,Mitglieder!$E$24:$BG$323,AA$303)="",$G44=""),"",VLOOKUP($A44,Mitglieder!$E$24:$BG$323,AA$303))</f>
        <v/>
      </c>
      <c r="AB44" s="54" t="str">
        <f ca="1">IF(OR(VLOOKUP($A44,Mitglieder!$E$24:$BG$323,AB$303)="",$G44=""),"",VLOOKUP($A44,Mitglieder!$E$24:$BG$323,AB$303))</f>
        <v/>
      </c>
      <c r="AC44" s="54" t="str">
        <f ca="1">IF(OR(VLOOKUP($A44,Mitglieder!$E$24:$BG$323,AC$303)="",$G44=""),"",VLOOKUP($A44,Mitglieder!$E$24:$BG$323,AC$303))</f>
        <v/>
      </c>
      <c r="AD44" s="54" t="str">
        <f ca="1">IF(OR(VLOOKUP($A44,Mitglieder!$E$24:$BG$323,AD$303)="",$G44=""),"",VLOOKUP($A44,Mitglieder!$E$24:$BG$323,AD$303))</f>
        <v/>
      </c>
      <c r="AE44" s="54" t="str">
        <f ca="1">IF(OR(VLOOKUP($A44,Mitglieder!$E$24:$BG$323,AE$303)="",$G44=""),"",VLOOKUP($A44,Mitglieder!$E$24:$BG$323,AE$303))</f>
        <v/>
      </c>
      <c r="AF44" s="54" t="str">
        <f ca="1">IF(OR(VLOOKUP($A44,Mitglieder!$E$24:$BG$323,AF$303)="",$G44=""),"",VLOOKUP($A44,Mitglieder!$E$24:$BG$323,AF$303))</f>
        <v/>
      </c>
      <c r="AG44" s="54" t="str">
        <f ca="1">IF(OR(VLOOKUP($A44,Mitglieder!$E$24:$BG$323,AG$303)="",$G44=""),"",VLOOKUP($A44,Mitglieder!$E$24:$BG$323,AG$303))</f>
        <v/>
      </c>
      <c r="AH44" s="54" t="str">
        <f ca="1">IF(OR(VLOOKUP($A44,Mitglieder!$E$24:$BG$323,AH$303)="",$G44=""),"",VLOOKUP($A44,Mitglieder!$E$24:$BG$323,AH$303))</f>
        <v/>
      </c>
      <c r="AI44" s="54" t="str">
        <f ca="1">IF(OR(VLOOKUP($A44,Mitglieder!$E$24:$BG$323,AI$303)="",$G44=""),"",VLOOKUP($A44,Mitglieder!$E$24:$BG$323,AI$303))</f>
        <v/>
      </c>
      <c r="AJ44" s="54" t="str">
        <f ca="1">IF(OR(VLOOKUP($A44,Mitglieder!$E$24:$BG$323,AJ$303)="",$G44=""),"",VLOOKUP($A44,Mitglieder!$E$24:$BG$323,AJ$303))</f>
        <v/>
      </c>
      <c r="AK44" s="54" t="str">
        <f ca="1">IF(OR(VLOOKUP($A44,Mitglieder!$E$24:$BG$323,AK$303)="",$G44=""),"",VLOOKUP($A44,Mitglieder!$E$24:$BG$323,AK$303))</f>
        <v/>
      </c>
      <c r="AL44" s="54" t="str">
        <f ca="1">IF(OR(VLOOKUP($A44,Mitglieder!$E$24:$BG$323,AL$303)="",$G44=""),"",VLOOKUP($A44,Mitglieder!$E$24:$BG$323,AL$303))</f>
        <v/>
      </c>
      <c r="AM44" s="42" t="str">
        <f ca="1">IF($G44="","",VLOOKUP($A44,Mitglieder!$E$24:$BG$323,AM$303))</f>
        <v/>
      </c>
      <c r="AN44" s="54" t="str">
        <f ca="1">IF(OR(VLOOKUP($A44,Mitglieder!$E$24:$BG$323,AN$303)="",$G44=""),"",VLOOKUP($A44,Mitglieder!$E$24:$BG$323,AN$303))</f>
        <v/>
      </c>
      <c r="AO44" s="43" t="str">
        <f ca="1">IF($G44="","",TEXT(VLOOKUP($A44,Mitglieder!$D$24:$BG$323,AO$303),"TT.MM.JJJJ"))</f>
        <v/>
      </c>
      <c r="AP44" s="42" t="str">
        <f ca="1">IF($G44="","",VLOOKUP($A44,Mitglieder!$E$24:$BG$323,AP$303))</f>
        <v/>
      </c>
      <c r="AQ44" s="45" t="str">
        <f ca="1">IF($G44="","",TEXT(VLOOKUP($A44,Mitglieder!$E$24:$BG$323,AQ$303),"0.00"))</f>
        <v/>
      </c>
      <c r="AR44" s="54" t="str">
        <f ca="1">IF(OR(VLOOKUP($A44,Mitglieder!$E$24:$BG$323,AR$303)="",$G44=""),"",VLOOKUP($A44,Mitglieder!$E$24:$BG$323,AR$303))</f>
        <v/>
      </c>
      <c r="AS44" s="45" t="str">
        <f ca="1">IF($G44="","",TEXT(VLOOKUP($A44,Mitglieder!$E$24:$BG$323,AS$303),"0.00"))</f>
        <v/>
      </c>
      <c r="AT44" s="54" t="str">
        <f ca="1">IF(OR(VLOOKUP($A44,Mitglieder!$E$24:$BG$323,AT$303)="",$G44=""),"",VLOOKUP($A44,Mitglieder!$E$24:$BG$323,AT$303))</f>
        <v/>
      </c>
      <c r="AU44" s="45" t="str">
        <f ca="1">IF($G44="","",TEXT(VLOOKUP($A44,Mitglieder!$E$24:$BG$323,AU$303),"0.00"))</f>
        <v/>
      </c>
      <c r="AV44" s="45" t="str">
        <f ca="1">IF($G44="","",TEXT(VLOOKUP($A44,Mitglieder!$E$24:$BG$323,AV$303),"0.00"))</f>
        <v/>
      </c>
      <c r="AW44" s="42" t="str">
        <f ca="1">IF($G44="","",VLOOKUP($A44,Mitglieder!$E$24:$BG$323,AW$303))</f>
        <v/>
      </c>
      <c r="AX44" s="54" t="str">
        <f ca="1">IF(OR(VLOOKUP($A44,Mitglieder!$E$24:$BG$323,AX$303)="",$G44=""),"",VLOOKUP($A44,Mitglieder!$E$24:$BG$323,AX$303))</f>
        <v/>
      </c>
      <c r="AY44" s="43" t="str">
        <f ca="1">IF($G44="","",TEXT(VLOOKUP($A44,Mitglieder!$E$24:$BG$323,AY$303),"TT.MM.JJJJ"))</f>
        <v/>
      </c>
      <c r="AZ44" s="75" t="str">
        <f t="shared" ca="1" si="0"/>
        <v/>
      </c>
      <c r="BA44" s="43" t="str">
        <f ca="1">IF($G44="","",TEXT(VLOOKUP($A44,Mitglieder!$E$24:$BG$323,BA$303),"TT.MM.JJJJ"))</f>
        <v/>
      </c>
      <c r="BB44" s="43" t="str">
        <f ca="1">IF($G44="","",TEXT(VLOOKUP($A44,Mitglieder!$E$24:$BG$323,BB$303),"TT.MM.JJJJ"))</f>
        <v/>
      </c>
      <c r="BC44" s="43" t="str">
        <f ca="1">IF($G44="","",TEXT(VLOOKUP($A44,Mitglieder!$E$24:$BG$323,BC$303),"TT.MM.JJJJ"))</f>
        <v/>
      </c>
      <c r="BD44" s="43" t="str">
        <f ca="1">IF($G44="","",TEXT(VLOOKUP($A44,Mitglieder!$E$24:$BG$323,BD$303),"TT.MM.JJJJ"))</f>
        <v/>
      </c>
      <c r="BE44" s="75" t="str">
        <f t="shared" ca="1" si="1"/>
        <v/>
      </c>
      <c r="BF44" s="75" t="str">
        <f ca="1">IF($G44="","",VLOOKUP($A44,Mitglieder!$D$24:$BG$323,BF$303))</f>
        <v/>
      </c>
      <c r="BH44" s="75" t="str">
        <f ca="1">IF(G44="","",AY44+'Details Verein'!$D$25)</f>
        <v/>
      </c>
    </row>
    <row r="45" spans="1:60" x14ac:dyDescent="0.35">
      <c r="A45" s="42">
        <v>45</v>
      </c>
      <c r="B45" s="42"/>
      <c r="C45" s="42"/>
      <c r="D45" s="42">
        <f ca="1">VLOOKUP($A45,Mitglieder!$E$24:$BA$323,D$303)</f>
        <v>1.0299999999999967</v>
      </c>
      <c r="E45" s="42" t="str">
        <f ca="1">IF($G45="","",VLOOKUP($A45,Mitglieder!$E$24:$BG$323,E$303))</f>
        <v/>
      </c>
      <c r="F45" s="54" t="str">
        <f ca="1">IF(OR(VLOOKUP($A45,Mitglieder!$E$24:$BG$323,F$303)="",$G45=""),"",VLOOKUP($A45,Mitglieder!$E$24:$BG$323,F$303))</f>
        <v/>
      </c>
      <c r="G45" s="72" t="str">
        <f ca="1">IF(D45/ROUND(D45,0)=1,VLOOKUP($A45,Mitglieder!$E$24:$BA$323,G$303),"")</f>
        <v/>
      </c>
      <c r="H45" s="42" t="str">
        <f ca="1">IF($G45="","",VLOOKUP($A45,Mitglieder!$E$24:$BG$323,H$303))</f>
        <v/>
      </c>
      <c r="I45" s="54" t="str">
        <f ca="1">IF(OR(VLOOKUP($A45,Mitglieder!$E$24:$BG$323,I$303)="",$G45=""),"",VLOOKUP($A45,Mitglieder!$E$24:$BG$323,I$303))</f>
        <v/>
      </c>
      <c r="J45" s="42" t="str">
        <f ca="1">IF($G45="","",VLOOKUP($A45,Mitglieder!$E$24:$BG$323,J$303))</f>
        <v/>
      </c>
      <c r="K45" s="54" t="str">
        <f ca="1">IF(OR(VLOOKUP($A45,Mitglieder!$E$24:$BG$323,K$303)="",$G45=""),"",VLOOKUP($A45,Mitglieder!$E$24:$BG$323,K$303))</f>
        <v/>
      </c>
      <c r="L45" s="42" t="str">
        <f ca="1">IF($G45="","",VLOOKUP($A45,Mitglieder!$E$24:$BG$323,L$303))</f>
        <v/>
      </c>
      <c r="M45" s="42" t="str">
        <f ca="1">IF($G45="","",VLOOKUP($A45,Mitglieder!$E$24:$BG$323,M$303))</f>
        <v/>
      </c>
      <c r="N45" s="42" t="str">
        <f ca="1">IF($G45="","",VLOOKUP($A45,Mitglieder!$E$24:$BG$323,N$303))</f>
        <v/>
      </c>
      <c r="O45" s="42" t="str">
        <f ca="1">IF($G45="","",VLOOKUP($A45,Mitglieder!$E$24:$BG$323,O$303))</f>
        <v/>
      </c>
      <c r="P45" s="42" t="str">
        <f ca="1">IF($G45="","",VLOOKUP($A45,Mitglieder!$E$24:$BG$323,P$303))</f>
        <v/>
      </c>
      <c r="Q45" s="42" t="str">
        <f ca="1">IF($G45="","",VLOOKUP($A45,Mitglieder!$E$24:$BG$323,Q$303))</f>
        <v/>
      </c>
      <c r="R45" s="54" t="str">
        <f ca="1">IF(OR(VLOOKUP($A45,Mitglieder!$E$24:$BG$323,R$303)="",$G45=""),"",VLOOKUP($A45,Mitglieder!$E$24:$BG$323,R$303))</f>
        <v/>
      </c>
      <c r="S45" s="43" t="str">
        <f ca="1">IF($G45="","",TEXT(VLOOKUP($A45,Mitglieder!$E$24:$BG$323,S$303),"TT.MM.JJJJ"))</f>
        <v/>
      </c>
      <c r="T45" s="43" t="str">
        <f ca="1">IF($G45="","",TEXT(VLOOKUP($A45,Mitglieder!$E$24:$BG$323,T$303),"TT.MM.JJJJ"))</f>
        <v/>
      </c>
      <c r="U45" s="43" t="str">
        <f ca="1">IF($G45="","",TEXT(VLOOKUP($A45,Mitglieder!$E$24:$BG$323,U$303),"TT.MM.JJJJ"))</f>
        <v/>
      </c>
      <c r="V45" s="54" t="str">
        <f ca="1">IF(OR(VLOOKUP($A45,Mitglieder!$E$24:$BG$323,V$303)="",$G45=""),"",VLOOKUP($A45,Mitglieder!$E$24:$BG$323,V$303))</f>
        <v/>
      </c>
      <c r="W45" s="54" t="str">
        <f ca="1">IF(OR(VLOOKUP($A45,Mitglieder!$E$24:$BG$323,W$303)="",$G45=""),"",VLOOKUP($A45,Mitglieder!$E$24:$BG$323,W$303))</f>
        <v/>
      </c>
      <c r="X45" s="54" t="str">
        <f ca="1">IF(OR(VLOOKUP($A45,Mitglieder!$E$24:$BG$323,X$303)="",$G45=""),"",VLOOKUP($A45,Mitglieder!$E$24:$BG$323,X$303))</f>
        <v/>
      </c>
      <c r="Y45" s="54" t="str">
        <f ca="1">IF(OR(VLOOKUP($A45,Mitglieder!$E$24:$BG$323,Y$303)="",$G45=""),"",VLOOKUP($A45,Mitglieder!$E$24:$BG$323,Y$303))</f>
        <v/>
      </c>
      <c r="Z45" s="54" t="str">
        <f ca="1">IF(OR(VLOOKUP($A45,Mitglieder!$E$24:$BG$323,Z$303)="",$G45=""),"",VLOOKUP($A45,Mitglieder!$E$24:$BG$323,Z$303))</f>
        <v/>
      </c>
      <c r="AA45" s="54" t="str">
        <f ca="1">IF(OR(VLOOKUP($A45,Mitglieder!$E$24:$BG$323,AA$303)="",$G45=""),"",VLOOKUP($A45,Mitglieder!$E$24:$BG$323,AA$303))</f>
        <v/>
      </c>
      <c r="AB45" s="54" t="str">
        <f ca="1">IF(OR(VLOOKUP($A45,Mitglieder!$E$24:$BG$323,AB$303)="",$G45=""),"",VLOOKUP($A45,Mitglieder!$E$24:$BG$323,AB$303))</f>
        <v/>
      </c>
      <c r="AC45" s="54" t="str">
        <f ca="1">IF(OR(VLOOKUP($A45,Mitglieder!$E$24:$BG$323,AC$303)="",$G45=""),"",VLOOKUP($A45,Mitglieder!$E$24:$BG$323,AC$303))</f>
        <v/>
      </c>
      <c r="AD45" s="54" t="str">
        <f ca="1">IF(OR(VLOOKUP($A45,Mitglieder!$E$24:$BG$323,AD$303)="",$G45=""),"",VLOOKUP($A45,Mitglieder!$E$24:$BG$323,AD$303))</f>
        <v/>
      </c>
      <c r="AE45" s="54" t="str">
        <f ca="1">IF(OR(VLOOKUP($A45,Mitglieder!$E$24:$BG$323,AE$303)="",$G45=""),"",VLOOKUP($A45,Mitglieder!$E$24:$BG$323,AE$303))</f>
        <v/>
      </c>
      <c r="AF45" s="54" t="str">
        <f ca="1">IF(OR(VLOOKUP($A45,Mitglieder!$E$24:$BG$323,AF$303)="",$G45=""),"",VLOOKUP($A45,Mitglieder!$E$24:$BG$323,AF$303))</f>
        <v/>
      </c>
      <c r="AG45" s="54" t="str">
        <f ca="1">IF(OR(VLOOKUP($A45,Mitglieder!$E$24:$BG$323,AG$303)="",$G45=""),"",VLOOKUP($A45,Mitglieder!$E$24:$BG$323,AG$303))</f>
        <v/>
      </c>
      <c r="AH45" s="54" t="str">
        <f ca="1">IF(OR(VLOOKUP($A45,Mitglieder!$E$24:$BG$323,AH$303)="",$G45=""),"",VLOOKUP($A45,Mitglieder!$E$24:$BG$323,AH$303))</f>
        <v/>
      </c>
      <c r="AI45" s="54" t="str">
        <f ca="1">IF(OR(VLOOKUP($A45,Mitglieder!$E$24:$BG$323,AI$303)="",$G45=""),"",VLOOKUP($A45,Mitglieder!$E$24:$BG$323,AI$303))</f>
        <v/>
      </c>
      <c r="AJ45" s="54" t="str">
        <f ca="1">IF(OR(VLOOKUP($A45,Mitglieder!$E$24:$BG$323,AJ$303)="",$G45=""),"",VLOOKUP($A45,Mitglieder!$E$24:$BG$323,AJ$303))</f>
        <v/>
      </c>
      <c r="AK45" s="54" t="str">
        <f ca="1">IF(OR(VLOOKUP($A45,Mitglieder!$E$24:$BG$323,AK$303)="",$G45=""),"",VLOOKUP($A45,Mitglieder!$E$24:$BG$323,AK$303))</f>
        <v/>
      </c>
      <c r="AL45" s="54" t="str">
        <f ca="1">IF(OR(VLOOKUP($A45,Mitglieder!$E$24:$BG$323,AL$303)="",$G45=""),"",VLOOKUP($A45,Mitglieder!$E$24:$BG$323,AL$303))</f>
        <v/>
      </c>
      <c r="AM45" s="42" t="str">
        <f ca="1">IF($G45="","",VLOOKUP($A45,Mitglieder!$E$24:$BG$323,AM$303))</f>
        <v/>
      </c>
      <c r="AN45" s="54" t="str">
        <f ca="1">IF(OR(VLOOKUP($A45,Mitglieder!$E$24:$BG$323,AN$303)="",$G45=""),"",VLOOKUP($A45,Mitglieder!$E$24:$BG$323,AN$303))</f>
        <v/>
      </c>
      <c r="AO45" s="43" t="str">
        <f ca="1">IF($G45="","",TEXT(VLOOKUP($A45,Mitglieder!$D$24:$BG$323,AO$303),"TT.MM.JJJJ"))</f>
        <v/>
      </c>
      <c r="AP45" s="42" t="str">
        <f ca="1">IF($G45="","",VLOOKUP($A45,Mitglieder!$E$24:$BG$323,AP$303))</f>
        <v/>
      </c>
      <c r="AQ45" s="45" t="str">
        <f ca="1">IF($G45="","",TEXT(VLOOKUP($A45,Mitglieder!$E$24:$BG$323,AQ$303),"0.00"))</f>
        <v/>
      </c>
      <c r="AR45" s="54" t="str">
        <f ca="1">IF(OR(VLOOKUP($A45,Mitglieder!$E$24:$BG$323,AR$303)="",$G45=""),"",VLOOKUP($A45,Mitglieder!$E$24:$BG$323,AR$303))</f>
        <v/>
      </c>
      <c r="AS45" s="45" t="str">
        <f ca="1">IF($G45="","",TEXT(VLOOKUP($A45,Mitglieder!$E$24:$BG$323,AS$303),"0.00"))</f>
        <v/>
      </c>
      <c r="AT45" s="54" t="str">
        <f ca="1">IF(OR(VLOOKUP($A45,Mitglieder!$E$24:$BG$323,AT$303)="",$G45=""),"",VLOOKUP($A45,Mitglieder!$E$24:$BG$323,AT$303))</f>
        <v/>
      </c>
      <c r="AU45" s="45" t="str">
        <f ca="1">IF($G45="","",TEXT(VLOOKUP($A45,Mitglieder!$E$24:$BG$323,AU$303),"0.00"))</f>
        <v/>
      </c>
      <c r="AV45" s="45" t="str">
        <f ca="1">IF($G45="","",TEXT(VLOOKUP($A45,Mitglieder!$E$24:$BG$323,AV$303),"0.00"))</f>
        <v/>
      </c>
      <c r="AW45" s="42" t="str">
        <f ca="1">IF($G45="","",VLOOKUP($A45,Mitglieder!$E$24:$BG$323,AW$303))</f>
        <v/>
      </c>
      <c r="AX45" s="54" t="str">
        <f ca="1">IF(OR(VLOOKUP($A45,Mitglieder!$E$24:$BG$323,AX$303)="",$G45=""),"",VLOOKUP($A45,Mitglieder!$E$24:$BG$323,AX$303))</f>
        <v/>
      </c>
      <c r="AY45" s="43" t="str">
        <f ca="1">IF($G45="","",TEXT(VLOOKUP($A45,Mitglieder!$E$24:$BG$323,AY$303),"TT.MM.JJJJ"))</f>
        <v/>
      </c>
      <c r="AZ45" s="75" t="str">
        <f t="shared" ca="1" si="0"/>
        <v/>
      </c>
      <c r="BA45" s="43" t="str">
        <f ca="1">IF($G45="","",TEXT(VLOOKUP($A45,Mitglieder!$E$24:$BG$323,BA$303),"TT.MM.JJJJ"))</f>
        <v/>
      </c>
      <c r="BB45" s="43" t="str">
        <f ca="1">IF($G45="","",TEXT(VLOOKUP($A45,Mitglieder!$E$24:$BG$323,BB$303),"TT.MM.JJJJ"))</f>
        <v/>
      </c>
      <c r="BC45" s="43" t="str">
        <f ca="1">IF($G45="","",TEXT(VLOOKUP($A45,Mitglieder!$E$24:$BG$323,BC$303),"TT.MM.JJJJ"))</f>
        <v/>
      </c>
      <c r="BD45" s="43" t="str">
        <f ca="1">IF($G45="","",TEXT(VLOOKUP($A45,Mitglieder!$E$24:$BG$323,BD$303),"TT.MM.JJJJ"))</f>
        <v/>
      </c>
      <c r="BE45" s="75" t="str">
        <f t="shared" ca="1" si="1"/>
        <v/>
      </c>
      <c r="BF45" s="75" t="str">
        <f ca="1">IF($G45="","",VLOOKUP($A45,Mitglieder!$D$24:$BG$323,BF$303))</f>
        <v/>
      </c>
      <c r="BH45" s="75" t="str">
        <f ca="1">IF(G45="","",AY45+'Details Verein'!$D$25)</f>
        <v/>
      </c>
    </row>
    <row r="46" spans="1:60" x14ac:dyDescent="0.35">
      <c r="A46" s="42">
        <v>46</v>
      </c>
      <c r="B46" s="42"/>
      <c r="C46" s="42"/>
      <c r="D46" s="42">
        <f ca="1">VLOOKUP($A46,Mitglieder!$E$24:$BA$323,D$303)</f>
        <v>1.0299999999999967</v>
      </c>
      <c r="E46" s="42" t="str">
        <f ca="1">IF($G46="","",VLOOKUP($A46,Mitglieder!$E$24:$BG$323,E$303))</f>
        <v/>
      </c>
      <c r="F46" s="54" t="str">
        <f ca="1">IF(OR(VLOOKUP($A46,Mitglieder!$E$24:$BG$323,F$303)="",$G46=""),"",VLOOKUP($A46,Mitglieder!$E$24:$BG$323,F$303))</f>
        <v/>
      </c>
      <c r="G46" s="72" t="str">
        <f ca="1">IF(D46/ROUND(D46,0)=1,VLOOKUP($A46,Mitglieder!$E$24:$BA$323,G$303),"")</f>
        <v/>
      </c>
      <c r="H46" s="42" t="str">
        <f ca="1">IF($G46="","",VLOOKUP($A46,Mitglieder!$E$24:$BG$323,H$303))</f>
        <v/>
      </c>
      <c r="I46" s="54" t="str">
        <f ca="1">IF(OR(VLOOKUP($A46,Mitglieder!$E$24:$BG$323,I$303)="",$G46=""),"",VLOOKUP($A46,Mitglieder!$E$24:$BG$323,I$303))</f>
        <v/>
      </c>
      <c r="J46" s="42" t="str">
        <f ca="1">IF($G46="","",VLOOKUP($A46,Mitglieder!$E$24:$BG$323,J$303))</f>
        <v/>
      </c>
      <c r="K46" s="54" t="str">
        <f ca="1">IF(OR(VLOOKUP($A46,Mitglieder!$E$24:$BG$323,K$303)="",$G46=""),"",VLOOKUP($A46,Mitglieder!$E$24:$BG$323,K$303))</f>
        <v/>
      </c>
      <c r="L46" s="42" t="str">
        <f ca="1">IF($G46="","",VLOOKUP($A46,Mitglieder!$E$24:$BG$323,L$303))</f>
        <v/>
      </c>
      <c r="M46" s="42" t="str">
        <f ca="1">IF($G46="","",VLOOKUP($A46,Mitglieder!$E$24:$BG$323,M$303))</f>
        <v/>
      </c>
      <c r="N46" s="42" t="str">
        <f ca="1">IF($G46="","",VLOOKUP($A46,Mitglieder!$E$24:$BG$323,N$303))</f>
        <v/>
      </c>
      <c r="O46" s="42" t="str">
        <f ca="1">IF($G46="","",VLOOKUP($A46,Mitglieder!$E$24:$BG$323,O$303))</f>
        <v/>
      </c>
      <c r="P46" s="42" t="str">
        <f ca="1">IF($G46="","",VLOOKUP($A46,Mitglieder!$E$24:$BG$323,P$303))</f>
        <v/>
      </c>
      <c r="Q46" s="42" t="str">
        <f ca="1">IF($G46="","",VLOOKUP($A46,Mitglieder!$E$24:$BG$323,Q$303))</f>
        <v/>
      </c>
      <c r="R46" s="54" t="str">
        <f ca="1">IF(OR(VLOOKUP($A46,Mitglieder!$E$24:$BG$323,R$303)="",$G46=""),"",VLOOKUP($A46,Mitglieder!$E$24:$BG$323,R$303))</f>
        <v/>
      </c>
      <c r="S46" s="43" t="str">
        <f ca="1">IF($G46="","",TEXT(VLOOKUP($A46,Mitglieder!$E$24:$BG$323,S$303),"TT.MM.JJJJ"))</f>
        <v/>
      </c>
      <c r="T46" s="43" t="str">
        <f ca="1">IF($G46="","",TEXT(VLOOKUP($A46,Mitglieder!$E$24:$BG$323,T$303),"TT.MM.JJJJ"))</f>
        <v/>
      </c>
      <c r="U46" s="43" t="str">
        <f ca="1">IF($G46="","",TEXT(VLOOKUP($A46,Mitglieder!$E$24:$BG$323,U$303),"TT.MM.JJJJ"))</f>
        <v/>
      </c>
      <c r="V46" s="54" t="str">
        <f ca="1">IF(OR(VLOOKUP($A46,Mitglieder!$E$24:$BG$323,V$303)="",$G46=""),"",VLOOKUP($A46,Mitglieder!$E$24:$BG$323,V$303))</f>
        <v/>
      </c>
      <c r="W46" s="54" t="str">
        <f ca="1">IF(OR(VLOOKUP($A46,Mitglieder!$E$24:$BG$323,W$303)="",$G46=""),"",VLOOKUP($A46,Mitglieder!$E$24:$BG$323,W$303))</f>
        <v/>
      </c>
      <c r="X46" s="54" t="str">
        <f ca="1">IF(OR(VLOOKUP($A46,Mitglieder!$E$24:$BG$323,X$303)="",$G46=""),"",VLOOKUP($A46,Mitglieder!$E$24:$BG$323,X$303))</f>
        <v/>
      </c>
      <c r="Y46" s="54" t="str">
        <f ca="1">IF(OR(VLOOKUP($A46,Mitglieder!$E$24:$BG$323,Y$303)="",$G46=""),"",VLOOKUP($A46,Mitglieder!$E$24:$BG$323,Y$303))</f>
        <v/>
      </c>
      <c r="Z46" s="54" t="str">
        <f ca="1">IF(OR(VLOOKUP($A46,Mitglieder!$E$24:$BG$323,Z$303)="",$G46=""),"",VLOOKUP($A46,Mitglieder!$E$24:$BG$323,Z$303))</f>
        <v/>
      </c>
      <c r="AA46" s="54" t="str">
        <f ca="1">IF(OR(VLOOKUP($A46,Mitglieder!$E$24:$BG$323,AA$303)="",$G46=""),"",VLOOKUP($A46,Mitglieder!$E$24:$BG$323,AA$303))</f>
        <v/>
      </c>
      <c r="AB46" s="54" t="str">
        <f ca="1">IF(OR(VLOOKUP($A46,Mitglieder!$E$24:$BG$323,AB$303)="",$G46=""),"",VLOOKUP($A46,Mitglieder!$E$24:$BG$323,AB$303))</f>
        <v/>
      </c>
      <c r="AC46" s="54" t="str">
        <f ca="1">IF(OR(VLOOKUP($A46,Mitglieder!$E$24:$BG$323,AC$303)="",$G46=""),"",VLOOKUP($A46,Mitglieder!$E$24:$BG$323,AC$303))</f>
        <v/>
      </c>
      <c r="AD46" s="54" t="str">
        <f ca="1">IF(OR(VLOOKUP($A46,Mitglieder!$E$24:$BG$323,AD$303)="",$G46=""),"",VLOOKUP($A46,Mitglieder!$E$24:$BG$323,AD$303))</f>
        <v/>
      </c>
      <c r="AE46" s="54" t="str">
        <f ca="1">IF(OR(VLOOKUP($A46,Mitglieder!$E$24:$BG$323,AE$303)="",$G46=""),"",VLOOKUP($A46,Mitglieder!$E$24:$BG$323,AE$303))</f>
        <v/>
      </c>
      <c r="AF46" s="54" t="str">
        <f ca="1">IF(OR(VLOOKUP($A46,Mitglieder!$E$24:$BG$323,AF$303)="",$G46=""),"",VLOOKUP($A46,Mitglieder!$E$24:$BG$323,AF$303))</f>
        <v/>
      </c>
      <c r="AG46" s="54" t="str">
        <f ca="1">IF(OR(VLOOKUP($A46,Mitglieder!$E$24:$BG$323,AG$303)="",$G46=""),"",VLOOKUP($A46,Mitglieder!$E$24:$BG$323,AG$303))</f>
        <v/>
      </c>
      <c r="AH46" s="54" t="str">
        <f ca="1">IF(OR(VLOOKUP($A46,Mitglieder!$E$24:$BG$323,AH$303)="",$G46=""),"",VLOOKUP($A46,Mitglieder!$E$24:$BG$323,AH$303))</f>
        <v/>
      </c>
      <c r="AI46" s="54" t="str">
        <f ca="1">IF(OR(VLOOKUP($A46,Mitglieder!$E$24:$BG$323,AI$303)="",$G46=""),"",VLOOKUP($A46,Mitglieder!$E$24:$BG$323,AI$303))</f>
        <v/>
      </c>
      <c r="AJ46" s="54" t="str">
        <f ca="1">IF(OR(VLOOKUP($A46,Mitglieder!$E$24:$BG$323,AJ$303)="",$G46=""),"",VLOOKUP($A46,Mitglieder!$E$24:$BG$323,AJ$303))</f>
        <v/>
      </c>
      <c r="AK46" s="54" t="str">
        <f ca="1">IF(OR(VLOOKUP($A46,Mitglieder!$E$24:$BG$323,AK$303)="",$G46=""),"",VLOOKUP($A46,Mitglieder!$E$24:$BG$323,AK$303))</f>
        <v/>
      </c>
      <c r="AL46" s="54" t="str">
        <f ca="1">IF(OR(VLOOKUP($A46,Mitglieder!$E$24:$BG$323,AL$303)="",$G46=""),"",VLOOKUP($A46,Mitglieder!$E$24:$BG$323,AL$303))</f>
        <v/>
      </c>
      <c r="AM46" s="42" t="str">
        <f ca="1">IF($G46="","",VLOOKUP($A46,Mitglieder!$E$24:$BG$323,AM$303))</f>
        <v/>
      </c>
      <c r="AN46" s="54" t="str">
        <f ca="1">IF(OR(VLOOKUP($A46,Mitglieder!$E$24:$BG$323,AN$303)="",$G46=""),"",VLOOKUP($A46,Mitglieder!$E$24:$BG$323,AN$303))</f>
        <v/>
      </c>
      <c r="AO46" s="43" t="str">
        <f ca="1">IF($G46="","",TEXT(VLOOKUP($A46,Mitglieder!$D$24:$BG$323,AO$303),"TT.MM.JJJJ"))</f>
        <v/>
      </c>
      <c r="AP46" s="42" t="str">
        <f ca="1">IF($G46="","",VLOOKUP($A46,Mitglieder!$E$24:$BG$323,AP$303))</f>
        <v/>
      </c>
      <c r="AQ46" s="45" t="str">
        <f ca="1">IF($G46="","",TEXT(VLOOKUP($A46,Mitglieder!$E$24:$BG$323,AQ$303),"0.00"))</f>
        <v/>
      </c>
      <c r="AR46" s="54" t="str">
        <f ca="1">IF(OR(VLOOKUP($A46,Mitglieder!$E$24:$BG$323,AR$303)="",$G46=""),"",VLOOKUP($A46,Mitglieder!$E$24:$BG$323,AR$303))</f>
        <v/>
      </c>
      <c r="AS46" s="45" t="str">
        <f ca="1">IF($G46="","",TEXT(VLOOKUP($A46,Mitglieder!$E$24:$BG$323,AS$303),"0.00"))</f>
        <v/>
      </c>
      <c r="AT46" s="54" t="str">
        <f ca="1">IF(OR(VLOOKUP($A46,Mitglieder!$E$24:$BG$323,AT$303)="",$G46=""),"",VLOOKUP($A46,Mitglieder!$E$24:$BG$323,AT$303))</f>
        <v/>
      </c>
      <c r="AU46" s="45" t="str">
        <f ca="1">IF($G46="","",TEXT(VLOOKUP($A46,Mitglieder!$E$24:$BG$323,AU$303),"0.00"))</f>
        <v/>
      </c>
      <c r="AV46" s="45" t="str">
        <f ca="1">IF($G46="","",TEXT(VLOOKUP($A46,Mitglieder!$E$24:$BG$323,AV$303),"0.00"))</f>
        <v/>
      </c>
      <c r="AW46" s="42" t="str">
        <f ca="1">IF($G46="","",VLOOKUP($A46,Mitglieder!$E$24:$BG$323,AW$303))</f>
        <v/>
      </c>
      <c r="AX46" s="54" t="str">
        <f ca="1">IF(OR(VLOOKUP($A46,Mitglieder!$E$24:$BG$323,AX$303)="",$G46=""),"",VLOOKUP($A46,Mitglieder!$E$24:$BG$323,AX$303))</f>
        <v/>
      </c>
      <c r="AY46" s="43" t="str">
        <f ca="1">IF($G46="","",TEXT(VLOOKUP($A46,Mitglieder!$E$24:$BG$323,AY$303),"TT.MM.JJJJ"))</f>
        <v/>
      </c>
      <c r="AZ46" s="75" t="str">
        <f t="shared" ca="1" si="0"/>
        <v/>
      </c>
      <c r="BA46" s="43" t="str">
        <f ca="1">IF($G46="","",TEXT(VLOOKUP($A46,Mitglieder!$E$24:$BG$323,BA$303),"TT.MM.JJJJ"))</f>
        <v/>
      </c>
      <c r="BB46" s="43" t="str">
        <f ca="1">IF($G46="","",TEXT(VLOOKUP($A46,Mitglieder!$E$24:$BG$323,BB$303),"TT.MM.JJJJ"))</f>
        <v/>
      </c>
      <c r="BC46" s="43" t="str">
        <f ca="1">IF($G46="","",TEXT(VLOOKUP($A46,Mitglieder!$E$24:$BG$323,BC$303),"TT.MM.JJJJ"))</f>
        <v/>
      </c>
      <c r="BD46" s="43" t="str">
        <f ca="1">IF($G46="","",TEXT(VLOOKUP($A46,Mitglieder!$E$24:$BG$323,BD$303),"TT.MM.JJJJ"))</f>
        <v/>
      </c>
      <c r="BE46" s="75" t="str">
        <f t="shared" ca="1" si="1"/>
        <v/>
      </c>
      <c r="BF46" s="75" t="str">
        <f ca="1">IF($G46="","",VLOOKUP($A46,Mitglieder!$D$24:$BG$323,BF$303))</f>
        <v/>
      </c>
      <c r="BH46" s="75" t="str">
        <f ca="1">IF(G46="","",AY46+'Details Verein'!$D$25)</f>
        <v/>
      </c>
    </row>
    <row r="47" spans="1:60" x14ac:dyDescent="0.35">
      <c r="A47" s="42">
        <v>47</v>
      </c>
      <c r="B47" s="42"/>
      <c r="C47" s="42"/>
      <c r="D47" s="42">
        <f ca="1">VLOOKUP($A47,Mitglieder!$E$24:$BA$323,D$303)</f>
        <v>1.0299999999999967</v>
      </c>
      <c r="E47" s="42" t="str">
        <f ca="1">IF($G47="","",VLOOKUP($A47,Mitglieder!$E$24:$BG$323,E$303))</f>
        <v/>
      </c>
      <c r="F47" s="54" t="str">
        <f ca="1">IF(OR(VLOOKUP($A47,Mitglieder!$E$24:$BG$323,F$303)="",$G47=""),"",VLOOKUP($A47,Mitglieder!$E$24:$BG$323,F$303))</f>
        <v/>
      </c>
      <c r="G47" s="72" t="str">
        <f ca="1">IF(D47/ROUND(D47,0)=1,VLOOKUP($A47,Mitglieder!$E$24:$BA$323,G$303),"")</f>
        <v/>
      </c>
      <c r="H47" s="42" t="str">
        <f ca="1">IF($G47="","",VLOOKUP($A47,Mitglieder!$E$24:$BG$323,H$303))</f>
        <v/>
      </c>
      <c r="I47" s="54" t="str">
        <f ca="1">IF(OR(VLOOKUP($A47,Mitglieder!$E$24:$BG$323,I$303)="",$G47=""),"",VLOOKUP($A47,Mitglieder!$E$24:$BG$323,I$303))</f>
        <v/>
      </c>
      <c r="J47" s="42" t="str">
        <f ca="1">IF($G47="","",VLOOKUP($A47,Mitglieder!$E$24:$BG$323,J$303))</f>
        <v/>
      </c>
      <c r="K47" s="54" t="str">
        <f ca="1">IF(OR(VLOOKUP($A47,Mitglieder!$E$24:$BG$323,K$303)="",$G47=""),"",VLOOKUP($A47,Mitglieder!$E$24:$BG$323,K$303))</f>
        <v/>
      </c>
      <c r="L47" s="42" t="str">
        <f ca="1">IF($G47="","",VLOOKUP($A47,Mitglieder!$E$24:$BG$323,L$303))</f>
        <v/>
      </c>
      <c r="M47" s="42" t="str">
        <f ca="1">IF($G47="","",VLOOKUP($A47,Mitglieder!$E$24:$BG$323,M$303))</f>
        <v/>
      </c>
      <c r="N47" s="42" t="str">
        <f ca="1">IF($G47="","",VLOOKUP($A47,Mitglieder!$E$24:$BG$323,N$303))</f>
        <v/>
      </c>
      <c r="O47" s="42" t="str">
        <f ca="1">IF($G47="","",VLOOKUP($A47,Mitglieder!$E$24:$BG$323,O$303))</f>
        <v/>
      </c>
      <c r="P47" s="42" t="str">
        <f ca="1">IF($G47="","",VLOOKUP($A47,Mitglieder!$E$24:$BG$323,P$303))</f>
        <v/>
      </c>
      <c r="Q47" s="42" t="str">
        <f ca="1">IF($G47="","",VLOOKUP($A47,Mitglieder!$E$24:$BG$323,Q$303))</f>
        <v/>
      </c>
      <c r="R47" s="54" t="str">
        <f ca="1">IF(OR(VLOOKUP($A47,Mitglieder!$E$24:$BG$323,R$303)="",$G47=""),"",VLOOKUP($A47,Mitglieder!$E$24:$BG$323,R$303))</f>
        <v/>
      </c>
      <c r="S47" s="43" t="str">
        <f ca="1">IF($G47="","",TEXT(VLOOKUP($A47,Mitglieder!$E$24:$BG$323,S$303),"TT.MM.JJJJ"))</f>
        <v/>
      </c>
      <c r="T47" s="43" t="str">
        <f ca="1">IF($G47="","",TEXT(VLOOKUP($A47,Mitglieder!$E$24:$BG$323,T$303),"TT.MM.JJJJ"))</f>
        <v/>
      </c>
      <c r="U47" s="43" t="str">
        <f ca="1">IF($G47="","",TEXT(VLOOKUP($A47,Mitglieder!$E$24:$BG$323,U$303),"TT.MM.JJJJ"))</f>
        <v/>
      </c>
      <c r="V47" s="54" t="str">
        <f ca="1">IF(OR(VLOOKUP($A47,Mitglieder!$E$24:$BG$323,V$303)="",$G47=""),"",VLOOKUP($A47,Mitglieder!$E$24:$BG$323,V$303))</f>
        <v/>
      </c>
      <c r="W47" s="54" t="str">
        <f ca="1">IF(OR(VLOOKUP($A47,Mitglieder!$E$24:$BG$323,W$303)="",$G47=""),"",VLOOKUP($A47,Mitglieder!$E$24:$BG$323,W$303))</f>
        <v/>
      </c>
      <c r="X47" s="54" t="str">
        <f ca="1">IF(OR(VLOOKUP($A47,Mitglieder!$E$24:$BG$323,X$303)="",$G47=""),"",VLOOKUP($A47,Mitglieder!$E$24:$BG$323,X$303))</f>
        <v/>
      </c>
      <c r="Y47" s="54" t="str">
        <f ca="1">IF(OR(VLOOKUP($A47,Mitglieder!$E$24:$BG$323,Y$303)="",$G47=""),"",VLOOKUP($A47,Mitglieder!$E$24:$BG$323,Y$303))</f>
        <v/>
      </c>
      <c r="Z47" s="54" t="str">
        <f ca="1">IF(OR(VLOOKUP($A47,Mitglieder!$E$24:$BG$323,Z$303)="",$G47=""),"",VLOOKUP($A47,Mitglieder!$E$24:$BG$323,Z$303))</f>
        <v/>
      </c>
      <c r="AA47" s="54" t="str">
        <f ca="1">IF(OR(VLOOKUP($A47,Mitglieder!$E$24:$BG$323,AA$303)="",$G47=""),"",VLOOKUP($A47,Mitglieder!$E$24:$BG$323,AA$303))</f>
        <v/>
      </c>
      <c r="AB47" s="54" t="str">
        <f ca="1">IF(OR(VLOOKUP($A47,Mitglieder!$E$24:$BG$323,AB$303)="",$G47=""),"",VLOOKUP($A47,Mitglieder!$E$24:$BG$323,AB$303))</f>
        <v/>
      </c>
      <c r="AC47" s="54" t="str">
        <f ca="1">IF(OR(VLOOKUP($A47,Mitglieder!$E$24:$BG$323,AC$303)="",$G47=""),"",VLOOKUP($A47,Mitglieder!$E$24:$BG$323,AC$303))</f>
        <v/>
      </c>
      <c r="AD47" s="54" t="str">
        <f ca="1">IF(OR(VLOOKUP($A47,Mitglieder!$E$24:$BG$323,AD$303)="",$G47=""),"",VLOOKUP($A47,Mitglieder!$E$24:$BG$323,AD$303))</f>
        <v/>
      </c>
      <c r="AE47" s="54" t="str">
        <f ca="1">IF(OR(VLOOKUP($A47,Mitglieder!$E$24:$BG$323,AE$303)="",$G47=""),"",VLOOKUP($A47,Mitglieder!$E$24:$BG$323,AE$303))</f>
        <v/>
      </c>
      <c r="AF47" s="54" t="str">
        <f ca="1">IF(OR(VLOOKUP($A47,Mitglieder!$E$24:$BG$323,AF$303)="",$G47=""),"",VLOOKUP($A47,Mitglieder!$E$24:$BG$323,AF$303))</f>
        <v/>
      </c>
      <c r="AG47" s="54" t="str">
        <f ca="1">IF(OR(VLOOKUP($A47,Mitglieder!$E$24:$BG$323,AG$303)="",$G47=""),"",VLOOKUP($A47,Mitglieder!$E$24:$BG$323,AG$303))</f>
        <v/>
      </c>
      <c r="AH47" s="54" t="str">
        <f ca="1">IF(OR(VLOOKUP($A47,Mitglieder!$E$24:$BG$323,AH$303)="",$G47=""),"",VLOOKUP($A47,Mitglieder!$E$24:$BG$323,AH$303))</f>
        <v/>
      </c>
      <c r="AI47" s="54" t="str">
        <f ca="1">IF(OR(VLOOKUP($A47,Mitglieder!$E$24:$BG$323,AI$303)="",$G47=""),"",VLOOKUP($A47,Mitglieder!$E$24:$BG$323,AI$303))</f>
        <v/>
      </c>
      <c r="AJ47" s="54" t="str">
        <f ca="1">IF(OR(VLOOKUP($A47,Mitglieder!$E$24:$BG$323,AJ$303)="",$G47=""),"",VLOOKUP($A47,Mitglieder!$E$24:$BG$323,AJ$303))</f>
        <v/>
      </c>
      <c r="AK47" s="54" t="str">
        <f ca="1">IF(OR(VLOOKUP($A47,Mitglieder!$E$24:$BG$323,AK$303)="",$G47=""),"",VLOOKUP($A47,Mitglieder!$E$24:$BG$323,AK$303))</f>
        <v/>
      </c>
      <c r="AL47" s="54" t="str">
        <f ca="1">IF(OR(VLOOKUP($A47,Mitglieder!$E$24:$BG$323,AL$303)="",$G47=""),"",VLOOKUP($A47,Mitglieder!$E$24:$BG$323,AL$303))</f>
        <v/>
      </c>
      <c r="AM47" s="42" t="str">
        <f ca="1">IF($G47="","",VLOOKUP($A47,Mitglieder!$E$24:$BG$323,AM$303))</f>
        <v/>
      </c>
      <c r="AN47" s="54" t="str">
        <f ca="1">IF(OR(VLOOKUP($A47,Mitglieder!$E$24:$BG$323,AN$303)="",$G47=""),"",VLOOKUP($A47,Mitglieder!$E$24:$BG$323,AN$303))</f>
        <v/>
      </c>
      <c r="AO47" s="43" t="str">
        <f ca="1">IF($G47="","",TEXT(VLOOKUP($A47,Mitglieder!$D$24:$BG$323,AO$303),"TT.MM.JJJJ"))</f>
        <v/>
      </c>
      <c r="AP47" s="42" t="str">
        <f ca="1">IF($G47="","",VLOOKUP($A47,Mitglieder!$E$24:$BG$323,AP$303))</f>
        <v/>
      </c>
      <c r="AQ47" s="45" t="str">
        <f ca="1">IF($G47="","",TEXT(VLOOKUP($A47,Mitglieder!$E$24:$BG$323,AQ$303),"0.00"))</f>
        <v/>
      </c>
      <c r="AR47" s="54" t="str">
        <f ca="1">IF(OR(VLOOKUP($A47,Mitglieder!$E$24:$BG$323,AR$303)="",$G47=""),"",VLOOKUP($A47,Mitglieder!$E$24:$BG$323,AR$303))</f>
        <v/>
      </c>
      <c r="AS47" s="45" t="str">
        <f ca="1">IF($G47="","",TEXT(VLOOKUP($A47,Mitglieder!$E$24:$BG$323,AS$303),"0.00"))</f>
        <v/>
      </c>
      <c r="AT47" s="54" t="str">
        <f ca="1">IF(OR(VLOOKUP($A47,Mitglieder!$E$24:$BG$323,AT$303)="",$G47=""),"",VLOOKUP($A47,Mitglieder!$E$24:$BG$323,AT$303))</f>
        <v/>
      </c>
      <c r="AU47" s="45" t="str">
        <f ca="1">IF($G47="","",TEXT(VLOOKUP($A47,Mitglieder!$E$24:$BG$323,AU$303),"0.00"))</f>
        <v/>
      </c>
      <c r="AV47" s="45" t="str">
        <f ca="1">IF($G47="","",TEXT(VLOOKUP($A47,Mitglieder!$E$24:$BG$323,AV$303),"0.00"))</f>
        <v/>
      </c>
      <c r="AW47" s="42" t="str">
        <f ca="1">IF($G47="","",VLOOKUP($A47,Mitglieder!$E$24:$BG$323,AW$303))</f>
        <v/>
      </c>
      <c r="AX47" s="54" t="str">
        <f ca="1">IF(OR(VLOOKUP($A47,Mitglieder!$E$24:$BG$323,AX$303)="",$G47=""),"",VLOOKUP($A47,Mitglieder!$E$24:$BG$323,AX$303))</f>
        <v/>
      </c>
      <c r="AY47" s="43" t="str">
        <f ca="1">IF($G47="","",TEXT(VLOOKUP($A47,Mitglieder!$E$24:$BG$323,AY$303),"TT.MM.JJJJ"))</f>
        <v/>
      </c>
      <c r="AZ47" s="75" t="str">
        <f t="shared" ca="1" si="0"/>
        <v/>
      </c>
      <c r="BA47" s="43" t="str">
        <f ca="1">IF($G47="","",TEXT(VLOOKUP($A47,Mitglieder!$E$24:$BG$323,BA$303),"TT.MM.JJJJ"))</f>
        <v/>
      </c>
      <c r="BB47" s="43" t="str">
        <f ca="1">IF($G47="","",TEXT(VLOOKUP($A47,Mitglieder!$E$24:$BG$323,BB$303),"TT.MM.JJJJ"))</f>
        <v/>
      </c>
      <c r="BC47" s="43" t="str">
        <f ca="1">IF($G47="","",TEXT(VLOOKUP($A47,Mitglieder!$E$24:$BG$323,BC$303),"TT.MM.JJJJ"))</f>
        <v/>
      </c>
      <c r="BD47" s="43" t="str">
        <f ca="1">IF($G47="","",TEXT(VLOOKUP($A47,Mitglieder!$E$24:$BG$323,BD$303),"TT.MM.JJJJ"))</f>
        <v/>
      </c>
      <c r="BE47" s="75" t="str">
        <f t="shared" ca="1" si="1"/>
        <v/>
      </c>
      <c r="BF47" s="75" t="str">
        <f ca="1">IF($G47="","",VLOOKUP($A47,Mitglieder!$D$24:$BG$323,BF$303))</f>
        <v/>
      </c>
      <c r="BH47" s="75" t="str">
        <f ca="1">IF(G47="","",AY47+'Details Verein'!$D$25)</f>
        <v/>
      </c>
    </row>
    <row r="48" spans="1:60" x14ac:dyDescent="0.35">
      <c r="A48" s="42">
        <v>48</v>
      </c>
      <c r="B48" s="42"/>
      <c r="C48" s="42"/>
      <c r="D48" s="42">
        <f ca="1">VLOOKUP($A48,Mitglieder!$E$24:$BA$323,D$303)</f>
        <v>1.0299999999999967</v>
      </c>
      <c r="E48" s="42" t="str">
        <f ca="1">IF($G48="","",VLOOKUP($A48,Mitglieder!$E$24:$BG$323,E$303))</f>
        <v/>
      </c>
      <c r="F48" s="54" t="str">
        <f ca="1">IF(OR(VLOOKUP($A48,Mitglieder!$E$24:$BG$323,F$303)="",$G48=""),"",VLOOKUP($A48,Mitglieder!$E$24:$BG$323,F$303))</f>
        <v/>
      </c>
      <c r="G48" s="72" t="str">
        <f ca="1">IF(D48/ROUND(D48,0)=1,VLOOKUP($A48,Mitglieder!$E$24:$BA$323,G$303),"")</f>
        <v/>
      </c>
      <c r="H48" s="42" t="str">
        <f ca="1">IF($G48="","",VLOOKUP($A48,Mitglieder!$E$24:$BG$323,H$303))</f>
        <v/>
      </c>
      <c r="I48" s="54" t="str">
        <f ca="1">IF(OR(VLOOKUP($A48,Mitglieder!$E$24:$BG$323,I$303)="",$G48=""),"",VLOOKUP($A48,Mitglieder!$E$24:$BG$323,I$303))</f>
        <v/>
      </c>
      <c r="J48" s="42" t="str">
        <f ca="1">IF($G48="","",VLOOKUP($A48,Mitglieder!$E$24:$BG$323,J$303))</f>
        <v/>
      </c>
      <c r="K48" s="54" t="str">
        <f ca="1">IF(OR(VLOOKUP($A48,Mitglieder!$E$24:$BG$323,K$303)="",$G48=""),"",VLOOKUP($A48,Mitglieder!$E$24:$BG$323,K$303))</f>
        <v/>
      </c>
      <c r="L48" s="42" t="str">
        <f ca="1">IF($G48="","",VLOOKUP($A48,Mitglieder!$E$24:$BG$323,L$303))</f>
        <v/>
      </c>
      <c r="M48" s="42" t="str">
        <f ca="1">IF($G48="","",VLOOKUP($A48,Mitglieder!$E$24:$BG$323,M$303))</f>
        <v/>
      </c>
      <c r="N48" s="42" t="str">
        <f ca="1">IF($G48="","",VLOOKUP($A48,Mitglieder!$E$24:$BG$323,N$303))</f>
        <v/>
      </c>
      <c r="O48" s="42" t="str">
        <f ca="1">IF($G48="","",VLOOKUP($A48,Mitglieder!$E$24:$BG$323,O$303))</f>
        <v/>
      </c>
      <c r="P48" s="42" t="str">
        <f ca="1">IF($G48="","",VLOOKUP($A48,Mitglieder!$E$24:$BG$323,P$303))</f>
        <v/>
      </c>
      <c r="Q48" s="42" t="str">
        <f ca="1">IF($G48="","",VLOOKUP($A48,Mitglieder!$E$24:$BG$323,Q$303))</f>
        <v/>
      </c>
      <c r="R48" s="54" t="str">
        <f ca="1">IF(OR(VLOOKUP($A48,Mitglieder!$E$24:$BG$323,R$303)="",$G48=""),"",VLOOKUP($A48,Mitglieder!$E$24:$BG$323,R$303))</f>
        <v/>
      </c>
      <c r="S48" s="43" t="str">
        <f ca="1">IF($G48="","",TEXT(VLOOKUP($A48,Mitglieder!$E$24:$BG$323,S$303),"TT.MM.JJJJ"))</f>
        <v/>
      </c>
      <c r="T48" s="43" t="str">
        <f ca="1">IF($G48="","",TEXT(VLOOKUP($A48,Mitglieder!$E$24:$BG$323,T$303),"TT.MM.JJJJ"))</f>
        <v/>
      </c>
      <c r="U48" s="43" t="str">
        <f ca="1">IF($G48="","",TEXT(VLOOKUP($A48,Mitglieder!$E$24:$BG$323,U$303),"TT.MM.JJJJ"))</f>
        <v/>
      </c>
      <c r="V48" s="54" t="str">
        <f ca="1">IF(OR(VLOOKUP($A48,Mitglieder!$E$24:$BG$323,V$303)="",$G48=""),"",VLOOKUP($A48,Mitglieder!$E$24:$BG$323,V$303))</f>
        <v/>
      </c>
      <c r="W48" s="54" t="str">
        <f ca="1">IF(OR(VLOOKUP($A48,Mitglieder!$E$24:$BG$323,W$303)="",$G48=""),"",VLOOKUP($A48,Mitglieder!$E$24:$BG$323,W$303))</f>
        <v/>
      </c>
      <c r="X48" s="54" t="str">
        <f ca="1">IF(OR(VLOOKUP($A48,Mitglieder!$E$24:$BG$323,X$303)="",$G48=""),"",VLOOKUP($A48,Mitglieder!$E$24:$BG$323,X$303))</f>
        <v/>
      </c>
      <c r="Y48" s="54" t="str">
        <f ca="1">IF(OR(VLOOKUP($A48,Mitglieder!$E$24:$BG$323,Y$303)="",$G48=""),"",VLOOKUP($A48,Mitglieder!$E$24:$BG$323,Y$303))</f>
        <v/>
      </c>
      <c r="Z48" s="54" t="str">
        <f ca="1">IF(OR(VLOOKUP($A48,Mitglieder!$E$24:$BG$323,Z$303)="",$G48=""),"",VLOOKUP($A48,Mitglieder!$E$24:$BG$323,Z$303))</f>
        <v/>
      </c>
      <c r="AA48" s="54" t="str">
        <f ca="1">IF(OR(VLOOKUP($A48,Mitglieder!$E$24:$BG$323,AA$303)="",$G48=""),"",VLOOKUP($A48,Mitglieder!$E$24:$BG$323,AA$303))</f>
        <v/>
      </c>
      <c r="AB48" s="54" t="str">
        <f ca="1">IF(OR(VLOOKUP($A48,Mitglieder!$E$24:$BG$323,AB$303)="",$G48=""),"",VLOOKUP($A48,Mitglieder!$E$24:$BG$323,AB$303))</f>
        <v/>
      </c>
      <c r="AC48" s="54" t="str">
        <f ca="1">IF(OR(VLOOKUP($A48,Mitglieder!$E$24:$BG$323,AC$303)="",$G48=""),"",VLOOKUP($A48,Mitglieder!$E$24:$BG$323,AC$303))</f>
        <v/>
      </c>
      <c r="AD48" s="54" t="str">
        <f ca="1">IF(OR(VLOOKUP($A48,Mitglieder!$E$24:$BG$323,AD$303)="",$G48=""),"",VLOOKUP($A48,Mitglieder!$E$24:$BG$323,AD$303))</f>
        <v/>
      </c>
      <c r="AE48" s="54" t="str">
        <f ca="1">IF(OR(VLOOKUP($A48,Mitglieder!$E$24:$BG$323,AE$303)="",$G48=""),"",VLOOKUP($A48,Mitglieder!$E$24:$BG$323,AE$303))</f>
        <v/>
      </c>
      <c r="AF48" s="54" t="str">
        <f ca="1">IF(OR(VLOOKUP($A48,Mitglieder!$E$24:$BG$323,AF$303)="",$G48=""),"",VLOOKUP($A48,Mitglieder!$E$24:$BG$323,AF$303))</f>
        <v/>
      </c>
      <c r="AG48" s="54" t="str">
        <f ca="1">IF(OR(VLOOKUP($A48,Mitglieder!$E$24:$BG$323,AG$303)="",$G48=""),"",VLOOKUP($A48,Mitglieder!$E$24:$BG$323,AG$303))</f>
        <v/>
      </c>
      <c r="AH48" s="54" t="str">
        <f ca="1">IF(OR(VLOOKUP($A48,Mitglieder!$E$24:$BG$323,AH$303)="",$G48=""),"",VLOOKUP($A48,Mitglieder!$E$24:$BG$323,AH$303))</f>
        <v/>
      </c>
      <c r="AI48" s="54" t="str">
        <f ca="1">IF(OR(VLOOKUP($A48,Mitglieder!$E$24:$BG$323,AI$303)="",$G48=""),"",VLOOKUP($A48,Mitglieder!$E$24:$BG$323,AI$303))</f>
        <v/>
      </c>
      <c r="AJ48" s="54" t="str">
        <f ca="1">IF(OR(VLOOKUP($A48,Mitglieder!$E$24:$BG$323,AJ$303)="",$G48=""),"",VLOOKUP($A48,Mitglieder!$E$24:$BG$323,AJ$303))</f>
        <v/>
      </c>
      <c r="AK48" s="54" t="str">
        <f ca="1">IF(OR(VLOOKUP($A48,Mitglieder!$E$24:$BG$323,AK$303)="",$G48=""),"",VLOOKUP($A48,Mitglieder!$E$24:$BG$323,AK$303))</f>
        <v/>
      </c>
      <c r="AL48" s="54" t="str">
        <f ca="1">IF(OR(VLOOKUP($A48,Mitglieder!$E$24:$BG$323,AL$303)="",$G48=""),"",VLOOKUP($A48,Mitglieder!$E$24:$BG$323,AL$303))</f>
        <v/>
      </c>
      <c r="AM48" s="42" t="str">
        <f ca="1">IF($G48="","",VLOOKUP($A48,Mitglieder!$E$24:$BG$323,AM$303))</f>
        <v/>
      </c>
      <c r="AN48" s="54" t="str">
        <f ca="1">IF(OR(VLOOKUP($A48,Mitglieder!$E$24:$BG$323,AN$303)="",$G48=""),"",VLOOKUP($A48,Mitglieder!$E$24:$BG$323,AN$303))</f>
        <v/>
      </c>
      <c r="AO48" s="43" t="str">
        <f ca="1">IF($G48="","",TEXT(VLOOKUP($A48,Mitglieder!$D$24:$BG$323,AO$303),"TT.MM.JJJJ"))</f>
        <v/>
      </c>
      <c r="AP48" s="42" t="str">
        <f ca="1">IF($G48="","",VLOOKUP($A48,Mitglieder!$E$24:$BG$323,AP$303))</f>
        <v/>
      </c>
      <c r="AQ48" s="45" t="str">
        <f ca="1">IF($G48="","",TEXT(VLOOKUP($A48,Mitglieder!$E$24:$BG$323,AQ$303),"0.00"))</f>
        <v/>
      </c>
      <c r="AR48" s="54" t="str">
        <f ca="1">IF(OR(VLOOKUP($A48,Mitglieder!$E$24:$BG$323,AR$303)="",$G48=""),"",VLOOKUP($A48,Mitglieder!$E$24:$BG$323,AR$303))</f>
        <v/>
      </c>
      <c r="AS48" s="45" t="str">
        <f ca="1">IF($G48="","",TEXT(VLOOKUP($A48,Mitglieder!$E$24:$BG$323,AS$303),"0.00"))</f>
        <v/>
      </c>
      <c r="AT48" s="54" t="str">
        <f ca="1">IF(OR(VLOOKUP($A48,Mitglieder!$E$24:$BG$323,AT$303)="",$G48=""),"",VLOOKUP($A48,Mitglieder!$E$24:$BG$323,AT$303))</f>
        <v/>
      </c>
      <c r="AU48" s="45" t="str">
        <f ca="1">IF($G48="","",TEXT(VLOOKUP($A48,Mitglieder!$E$24:$BG$323,AU$303),"0.00"))</f>
        <v/>
      </c>
      <c r="AV48" s="45" t="str">
        <f ca="1">IF($G48="","",TEXT(VLOOKUP($A48,Mitglieder!$E$24:$BG$323,AV$303),"0.00"))</f>
        <v/>
      </c>
      <c r="AW48" s="42" t="str">
        <f ca="1">IF($G48="","",VLOOKUP($A48,Mitglieder!$E$24:$BG$323,AW$303))</f>
        <v/>
      </c>
      <c r="AX48" s="54" t="str">
        <f ca="1">IF(OR(VLOOKUP($A48,Mitglieder!$E$24:$BG$323,AX$303)="",$G48=""),"",VLOOKUP($A48,Mitglieder!$E$24:$BG$323,AX$303))</f>
        <v/>
      </c>
      <c r="AY48" s="43" t="str">
        <f ca="1">IF($G48="","",TEXT(VLOOKUP($A48,Mitglieder!$E$24:$BG$323,AY$303),"TT.MM.JJJJ"))</f>
        <v/>
      </c>
      <c r="AZ48" s="75" t="str">
        <f t="shared" ca="1" si="0"/>
        <v/>
      </c>
      <c r="BA48" s="43" t="str">
        <f ca="1">IF($G48="","",TEXT(VLOOKUP($A48,Mitglieder!$E$24:$BG$323,BA$303),"TT.MM.JJJJ"))</f>
        <v/>
      </c>
      <c r="BB48" s="43" t="str">
        <f ca="1">IF($G48="","",TEXT(VLOOKUP($A48,Mitglieder!$E$24:$BG$323,BB$303),"TT.MM.JJJJ"))</f>
        <v/>
      </c>
      <c r="BC48" s="43" t="str">
        <f ca="1">IF($G48="","",TEXT(VLOOKUP($A48,Mitglieder!$E$24:$BG$323,BC$303),"TT.MM.JJJJ"))</f>
        <v/>
      </c>
      <c r="BD48" s="43" t="str">
        <f ca="1">IF($G48="","",TEXT(VLOOKUP($A48,Mitglieder!$E$24:$BG$323,BD$303),"TT.MM.JJJJ"))</f>
        <v/>
      </c>
      <c r="BE48" s="75" t="str">
        <f t="shared" ca="1" si="1"/>
        <v/>
      </c>
      <c r="BF48" s="75" t="str">
        <f ca="1">IF($G48="","",VLOOKUP($A48,Mitglieder!$D$24:$BG$323,BF$303))</f>
        <v/>
      </c>
      <c r="BH48" s="75" t="str">
        <f ca="1">IF(G48="","",AY48+'Details Verein'!$D$25)</f>
        <v/>
      </c>
    </row>
    <row r="49" spans="1:60" x14ac:dyDescent="0.35">
      <c r="A49" s="42">
        <v>49</v>
      </c>
      <c r="B49" s="42"/>
      <c r="C49" s="42"/>
      <c r="D49" s="42">
        <f ca="1">VLOOKUP($A49,Mitglieder!$E$24:$BA$323,D$303)</f>
        <v>1.0299999999999967</v>
      </c>
      <c r="E49" s="42" t="str">
        <f ca="1">IF($G49="","",VLOOKUP($A49,Mitglieder!$E$24:$BG$323,E$303))</f>
        <v/>
      </c>
      <c r="F49" s="54" t="str">
        <f ca="1">IF(OR(VLOOKUP($A49,Mitglieder!$E$24:$BG$323,F$303)="",$G49=""),"",VLOOKUP($A49,Mitglieder!$E$24:$BG$323,F$303))</f>
        <v/>
      </c>
      <c r="G49" s="72" t="str">
        <f ca="1">IF(D49/ROUND(D49,0)=1,VLOOKUP($A49,Mitglieder!$E$24:$BA$323,G$303),"")</f>
        <v/>
      </c>
      <c r="H49" s="42" t="str">
        <f ca="1">IF($G49="","",VLOOKUP($A49,Mitglieder!$E$24:$BG$323,H$303))</f>
        <v/>
      </c>
      <c r="I49" s="54" t="str">
        <f ca="1">IF(OR(VLOOKUP($A49,Mitglieder!$E$24:$BG$323,I$303)="",$G49=""),"",VLOOKUP($A49,Mitglieder!$E$24:$BG$323,I$303))</f>
        <v/>
      </c>
      <c r="J49" s="42" t="str">
        <f ca="1">IF($G49="","",VLOOKUP($A49,Mitglieder!$E$24:$BG$323,J$303))</f>
        <v/>
      </c>
      <c r="K49" s="54" t="str">
        <f ca="1">IF(OR(VLOOKUP($A49,Mitglieder!$E$24:$BG$323,K$303)="",$G49=""),"",VLOOKUP($A49,Mitglieder!$E$24:$BG$323,K$303))</f>
        <v/>
      </c>
      <c r="L49" s="42" t="str">
        <f ca="1">IF($G49="","",VLOOKUP($A49,Mitglieder!$E$24:$BG$323,L$303))</f>
        <v/>
      </c>
      <c r="M49" s="42" t="str">
        <f ca="1">IF($G49="","",VLOOKUP($A49,Mitglieder!$E$24:$BG$323,M$303))</f>
        <v/>
      </c>
      <c r="N49" s="42" t="str">
        <f ca="1">IF($G49="","",VLOOKUP($A49,Mitglieder!$E$24:$BG$323,N$303))</f>
        <v/>
      </c>
      <c r="O49" s="42" t="str">
        <f ca="1">IF($G49="","",VLOOKUP($A49,Mitglieder!$E$24:$BG$323,O$303))</f>
        <v/>
      </c>
      <c r="P49" s="42" t="str">
        <f ca="1">IF($G49="","",VLOOKUP($A49,Mitglieder!$E$24:$BG$323,P$303))</f>
        <v/>
      </c>
      <c r="Q49" s="42" t="str">
        <f ca="1">IF($G49="","",VLOOKUP($A49,Mitglieder!$E$24:$BG$323,Q$303))</f>
        <v/>
      </c>
      <c r="R49" s="54" t="str">
        <f ca="1">IF(OR(VLOOKUP($A49,Mitglieder!$E$24:$BG$323,R$303)="",$G49=""),"",VLOOKUP($A49,Mitglieder!$E$24:$BG$323,R$303))</f>
        <v/>
      </c>
      <c r="S49" s="43" t="str">
        <f ca="1">IF($G49="","",TEXT(VLOOKUP($A49,Mitglieder!$E$24:$BG$323,S$303),"TT.MM.JJJJ"))</f>
        <v/>
      </c>
      <c r="T49" s="43" t="str">
        <f ca="1">IF($G49="","",TEXT(VLOOKUP($A49,Mitglieder!$E$24:$BG$323,T$303),"TT.MM.JJJJ"))</f>
        <v/>
      </c>
      <c r="U49" s="43" t="str">
        <f ca="1">IF($G49="","",TEXT(VLOOKUP($A49,Mitglieder!$E$24:$BG$323,U$303),"TT.MM.JJJJ"))</f>
        <v/>
      </c>
      <c r="V49" s="54" t="str">
        <f ca="1">IF(OR(VLOOKUP($A49,Mitglieder!$E$24:$BG$323,V$303)="",$G49=""),"",VLOOKUP($A49,Mitglieder!$E$24:$BG$323,V$303))</f>
        <v/>
      </c>
      <c r="W49" s="54" t="str">
        <f ca="1">IF(OR(VLOOKUP($A49,Mitglieder!$E$24:$BG$323,W$303)="",$G49=""),"",VLOOKUP($A49,Mitglieder!$E$24:$BG$323,W$303))</f>
        <v/>
      </c>
      <c r="X49" s="54" t="str">
        <f ca="1">IF(OR(VLOOKUP($A49,Mitglieder!$E$24:$BG$323,X$303)="",$G49=""),"",VLOOKUP($A49,Mitglieder!$E$24:$BG$323,X$303))</f>
        <v/>
      </c>
      <c r="Y49" s="54" t="str">
        <f ca="1">IF(OR(VLOOKUP($A49,Mitglieder!$E$24:$BG$323,Y$303)="",$G49=""),"",VLOOKUP($A49,Mitglieder!$E$24:$BG$323,Y$303))</f>
        <v/>
      </c>
      <c r="Z49" s="54" t="str">
        <f ca="1">IF(OR(VLOOKUP($A49,Mitglieder!$E$24:$BG$323,Z$303)="",$G49=""),"",VLOOKUP($A49,Mitglieder!$E$24:$BG$323,Z$303))</f>
        <v/>
      </c>
      <c r="AA49" s="54" t="str">
        <f ca="1">IF(OR(VLOOKUP($A49,Mitglieder!$E$24:$BG$323,AA$303)="",$G49=""),"",VLOOKUP($A49,Mitglieder!$E$24:$BG$323,AA$303))</f>
        <v/>
      </c>
      <c r="AB49" s="54" t="str">
        <f ca="1">IF(OR(VLOOKUP($A49,Mitglieder!$E$24:$BG$323,AB$303)="",$G49=""),"",VLOOKUP($A49,Mitglieder!$E$24:$BG$323,AB$303))</f>
        <v/>
      </c>
      <c r="AC49" s="54" t="str">
        <f ca="1">IF(OR(VLOOKUP($A49,Mitglieder!$E$24:$BG$323,AC$303)="",$G49=""),"",VLOOKUP($A49,Mitglieder!$E$24:$BG$323,AC$303))</f>
        <v/>
      </c>
      <c r="AD49" s="54" t="str">
        <f ca="1">IF(OR(VLOOKUP($A49,Mitglieder!$E$24:$BG$323,AD$303)="",$G49=""),"",VLOOKUP($A49,Mitglieder!$E$24:$BG$323,AD$303))</f>
        <v/>
      </c>
      <c r="AE49" s="54" t="str">
        <f ca="1">IF(OR(VLOOKUP($A49,Mitglieder!$E$24:$BG$323,AE$303)="",$G49=""),"",VLOOKUP($A49,Mitglieder!$E$24:$BG$323,AE$303))</f>
        <v/>
      </c>
      <c r="AF49" s="54" t="str">
        <f ca="1">IF(OR(VLOOKUP($A49,Mitglieder!$E$24:$BG$323,AF$303)="",$G49=""),"",VLOOKUP($A49,Mitglieder!$E$24:$BG$323,AF$303))</f>
        <v/>
      </c>
      <c r="AG49" s="54" t="str">
        <f ca="1">IF(OR(VLOOKUP($A49,Mitglieder!$E$24:$BG$323,AG$303)="",$G49=""),"",VLOOKUP($A49,Mitglieder!$E$24:$BG$323,AG$303))</f>
        <v/>
      </c>
      <c r="AH49" s="54" t="str">
        <f ca="1">IF(OR(VLOOKUP($A49,Mitglieder!$E$24:$BG$323,AH$303)="",$G49=""),"",VLOOKUP($A49,Mitglieder!$E$24:$BG$323,AH$303))</f>
        <v/>
      </c>
      <c r="AI49" s="54" t="str">
        <f ca="1">IF(OR(VLOOKUP($A49,Mitglieder!$E$24:$BG$323,AI$303)="",$G49=""),"",VLOOKUP($A49,Mitglieder!$E$24:$BG$323,AI$303))</f>
        <v/>
      </c>
      <c r="AJ49" s="54" t="str">
        <f ca="1">IF(OR(VLOOKUP($A49,Mitglieder!$E$24:$BG$323,AJ$303)="",$G49=""),"",VLOOKUP($A49,Mitglieder!$E$24:$BG$323,AJ$303))</f>
        <v/>
      </c>
      <c r="AK49" s="54" t="str">
        <f ca="1">IF(OR(VLOOKUP($A49,Mitglieder!$E$24:$BG$323,AK$303)="",$G49=""),"",VLOOKUP($A49,Mitglieder!$E$24:$BG$323,AK$303))</f>
        <v/>
      </c>
      <c r="AL49" s="54" t="str">
        <f ca="1">IF(OR(VLOOKUP($A49,Mitglieder!$E$24:$BG$323,AL$303)="",$G49=""),"",VLOOKUP($A49,Mitglieder!$E$24:$BG$323,AL$303))</f>
        <v/>
      </c>
      <c r="AM49" s="42" t="str">
        <f ca="1">IF($G49="","",VLOOKUP($A49,Mitglieder!$E$24:$BG$323,AM$303))</f>
        <v/>
      </c>
      <c r="AN49" s="54" t="str">
        <f ca="1">IF(OR(VLOOKUP($A49,Mitglieder!$E$24:$BG$323,AN$303)="",$G49=""),"",VLOOKUP($A49,Mitglieder!$E$24:$BG$323,AN$303))</f>
        <v/>
      </c>
      <c r="AO49" s="43" t="str">
        <f ca="1">IF($G49="","",TEXT(VLOOKUP($A49,Mitglieder!$D$24:$BG$323,AO$303),"TT.MM.JJJJ"))</f>
        <v/>
      </c>
      <c r="AP49" s="42" t="str">
        <f ca="1">IF($G49="","",VLOOKUP($A49,Mitglieder!$E$24:$BG$323,AP$303))</f>
        <v/>
      </c>
      <c r="AQ49" s="45" t="str">
        <f ca="1">IF($G49="","",TEXT(VLOOKUP($A49,Mitglieder!$E$24:$BG$323,AQ$303),"0.00"))</f>
        <v/>
      </c>
      <c r="AR49" s="54" t="str">
        <f ca="1">IF(OR(VLOOKUP($A49,Mitglieder!$E$24:$BG$323,AR$303)="",$G49=""),"",VLOOKUP($A49,Mitglieder!$E$24:$BG$323,AR$303))</f>
        <v/>
      </c>
      <c r="AS49" s="45" t="str">
        <f ca="1">IF($G49="","",TEXT(VLOOKUP($A49,Mitglieder!$E$24:$BG$323,AS$303),"0.00"))</f>
        <v/>
      </c>
      <c r="AT49" s="54" t="str">
        <f ca="1">IF(OR(VLOOKUP($A49,Mitglieder!$E$24:$BG$323,AT$303)="",$G49=""),"",VLOOKUP($A49,Mitglieder!$E$24:$BG$323,AT$303))</f>
        <v/>
      </c>
      <c r="AU49" s="45" t="str">
        <f ca="1">IF($G49="","",TEXT(VLOOKUP($A49,Mitglieder!$E$24:$BG$323,AU$303),"0.00"))</f>
        <v/>
      </c>
      <c r="AV49" s="45" t="str">
        <f ca="1">IF($G49="","",TEXT(VLOOKUP($A49,Mitglieder!$E$24:$BG$323,AV$303),"0.00"))</f>
        <v/>
      </c>
      <c r="AW49" s="42" t="str">
        <f ca="1">IF($G49="","",VLOOKUP($A49,Mitglieder!$E$24:$BG$323,AW$303))</f>
        <v/>
      </c>
      <c r="AX49" s="54" t="str">
        <f ca="1">IF(OR(VLOOKUP($A49,Mitglieder!$E$24:$BG$323,AX$303)="",$G49=""),"",VLOOKUP($A49,Mitglieder!$E$24:$BG$323,AX$303))</f>
        <v/>
      </c>
      <c r="AY49" s="43" t="str">
        <f ca="1">IF($G49="","",TEXT(VLOOKUP($A49,Mitglieder!$E$24:$BG$323,AY$303),"TT.MM.JJJJ"))</f>
        <v/>
      </c>
      <c r="AZ49" s="75" t="str">
        <f t="shared" ca="1" si="0"/>
        <v/>
      </c>
      <c r="BA49" s="43" t="str">
        <f ca="1">IF($G49="","",TEXT(VLOOKUP($A49,Mitglieder!$E$24:$BG$323,BA$303),"TT.MM.JJJJ"))</f>
        <v/>
      </c>
      <c r="BB49" s="43" t="str">
        <f ca="1">IF($G49="","",TEXT(VLOOKUP($A49,Mitglieder!$E$24:$BG$323,BB$303),"TT.MM.JJJJ"))</f>
        <v/>
      </c>
      <c r="BC49" s="43" t="str">
        <f ca="1">IF($G49="","",TEXT(VLOOKUP($A49,Mitglieder!$E$24:$BG$323,BC$303),"TT.MM.JJJJ"))</f>
        <v/>
      </c>
      <c r="BD49" s="43" t="str">
        <f ca="1">IF($G49="","",TEXT(VLOOKUP($A49,Mitglieder!$E$24:$BG$323,BD$303),"TT.MM.JJJJ"))</f>
        <v/>
      </c>
      <c r="BE49" s="75" t="str">
        <f t="shared" ca="1" si="1"/>
        <v/>
      </c>
      <c r="BF49" s="75" t="str">
        <f ca="1">IF($G49="","",VLOOKUP($A49,Mitglieder!$D$24:$BG$323,BF$303))</f>
        <v/>
      </c>
      <c r="BH49" s="75" t="str">
        <f ca="1">IF(G49="","",AY49+'Details Verein'!$D$25)</f>
        <v/>
      </c>
    </row>
    <row r="50" spans="1:60" x14ac:dyDescent="0.35">
      <c r="A50" s="42">
        <v>50</v>
      </c>
      <c r="B50" s="42"/>
      <c r="C50" s="42"/>
      <c r="D50" s="42">
        <f ca="1">VLOOKUP($A50,Mitglieder!$E$24:$BA$323,D$303)</f>
        <v>1.0299999999999967</v>
      </c>
      <c r="E50" s="42" t="str">
        <f ca="1">IF($G50="","",VLOOKUP($A50,Mitglieder!$E$24:$BG$323,E$303))</f>
        <v/>
      </c>
      <c r="F50" s="54" t="str">
        <f ca="1">IF(OR(VLOOKUP($A50,Mitglieder!$E$24:$BG$323,F$303)="",$G50=""),"",VLOOKUP($A50,Mitglieder!$E$24:$BG$323,F$303))</f>
        <v/>
      </c>
      <c r="G50" s="72" t="str">
        <f ca="1">IF(D50/ROUND(D50,0)=1,VLOOKUP($A50,Mitglieder!$E$24:$BA$323,G$303),"")</f>
        <v/>
      </c>
      <c r="H50" s="42" t="str">
        <f ca="1">IF($G50="","",VLOOKUP($A50,Mitglieder!$E$24:$BG$323,H$303))</f>
        <v/>
      </c>
      <c r="I50" s="54" t="str">
        <f ca="1">IF(OR(VLOOKUP($A50,Mitglieder!$E$24:$BG$323,I$303)="",$G50=""),"",VLOOKUP($A50,Mitglieder!$E$24:$BG$323,I$303))</f>
        <v/>
      </c>
      <c r="J50" s="42" t="str">
        <f ca="1">IF($G50="","",VLOOKUP($A50,Mitglieder!$E$24:$BG$323,J$303))</f>
        <v/>
      </c>
      <c r="K50" s="54" t="str">
        <f ca="1">IF(OR(VLOOKUP($A50,Mitglieder!$E$24:$BG$323,K$303)="",$G50=""),"",VLOOKUP($A50,Mitglieder!$E$24:$BG$323,K$303))</f>
        <v/>
      </c>
      <c r="L50" s="42" t="str">
        <f ca="1">IF($G50="","",VLOOKUP($A50,Mitglieder!$E$24:$BG$323,L$303))</f>
        <v/>
      </c>
      <c r="M50" s="42" t="str">
        <f ca="1">IF($G50="","",VLOOKUP($A50,Mitglieder!$E$24:$BG$323,M$303))</f>
        <v/>
      </c>
      <c r="N50" s="42" t="str">
        <f ca="1">IF($G50="","",VLOOKUP($A50,Mitglieder!$E$24:$BG$323,N$303))</f>
        <v/>
      </c>
      <c r="O50" s="42" t="str">
        <f ca="1">IF($G50="","",VLOOKUP($A50,Mitglieder!$E$24:$BG$323,O$303))</f>
        <v/>
      </c>
      <c r="P50" s="42" t="str">
        <f ca="1">IF($G50="","",VLOOKUP($A50,Mitglieder!$E$24:$BG$323,P$303))</f>
        <v/>
      </c>
      <c r="Q50" s="42" t="str">
        <f ca="1">IF($G50="","",VLOOKUP($A50,Mitglieder!$E$24:$BG$323,Q$303))</f>
        <v/>
      </c>
      <c r="R50" s="54" t="str">
        <f ca="1">IF(OR(VLOOKUP($A50,Mitglieder!$E$24:$BG$323,R$303)="",$G50=""),"",VLOOKUP($A50,Mitglieder!$E$24:$BG$323,R$303))</f>
        <v/>
      </c>
      <c r="S50" s="43" t="str">
        <f ca="1">IF($G50="","",TEXT(VLOOKUP($A50,Mitglieder!$E$24:$BG$323,S$303),"TT.MM.JJJJ"))</f>
        <v/>
      </c>
      <c r="T50" s="43" t="str">
        <f ca="1">IF($G50="","",TEXT(VLOOKUP($A50,Mitglieder!$E$24:$BG$323,T$303),"TT.MM.JJJJ"))</f>
        <v/>
      </c>
      <c r="U50" s="43" t="str">
        <f ca="1">IF($G50="","",TEXT(VLOOKUP($A50,Mitglieder!$E$24:$BG$323,U$303),"TT.MM.JJJJ"))</f>
        <v/>
      </c>
      <c r="V50" s="54" t="str">
        <f ca="1">IF(OR(VLOOKUP($A50,Mitglieder!$E$24:$BG$323,V$303)="",$G50=""),"",VLOOKUP($A50,Mitglieder!$E$24:$BG$323,V$303))</f>
        <v/>
      </c>
      <c r="W50" s="54" t="str">
        <f ca="1">IF(OR(VLOOKUP($A50,Mitglieder!$E$24:$BG$323,W$303)="",$G50=""),"",VLOOKUP($A50,Mitglieder!$E$24:$BG$323,W$303))</f>
        <v/>
      </c>
      <c r="X50" s="54" t="str">
        <f ca="1">IF(OR(VLOOKUP($A50,Mitglieder!$E$24:$BG$323,X$303)="",$G50=""),"",VLOOKUP($A50,Mitglieder!$E$24:$BG$323,X$303))</f>
        <v/>
      </c>
      <c r="Y50" s="54" t="str">
        <f ca="1">IF(OR(VLOOKUP($A50,Mitglieder!$E$24:$BG$323,Y$303)="",$G50=""),"",VLOOKUP($A50,Mitglieder!$E$24:$BG$323,Y$303))</f>
        <v/>
      </c>
      <c r="Z50" s="54" t="str">
        <f ca="1">IF(OR(VLOOKUP($A50,Mitglieder!$E$24:$BG$323,Z$303)="",$G50=""),"",VLOOKUP($A50,Mitglieder!$E$24:$BG$323,Z$303))</f>
        <v/>
      </c>
      <c r="AA50" s="54" t="str">
        <f ca="1">IF(OR(VLOOKUP($A50,Mitglieder!$E$24:$BG$323,AA$303)="",$G50=""),"",VLOOKUP($A50,Mitglieder!$E$24:$BG$323,AA$303))</f>
        <v/>
      </c>
      <c r="AB50" s="54" t="str">
        <f ca="1">IF(OR(VLOOKUP($A50,Mitglieder!$E$24:$BG$323,AB$303)="",$G50=""),"",VLOOKUP($A50,Mitglieder!$E$24:$BG$323,AB$303))</f>
        <v/>
      </c>
      <c r="AC50" s="54" t="str">
        <f ca="1">IF(OR(VLOOKUP($A50,Mitglieder!$E$24:$BG$323,AC$303)="",$G50=""),"",VLOOKUP($A50,Mitglieder!$E$24:$BG$323,AC$303))</f>
        <v/>
      </c>
      <c r="AD50" s="54" t="str">
        <f ca="1">IF(OR(VLOOKUP($A50,Mitglieder!$E$24:$BG$323,AD$303)="",$G50=""),"",VLOOKUP($A50,Mitglieder!$E$24:$BG$323,AD$303))</f>
        <v/>
      </c>
      <c r="AE50" s="54" t="str">
        <f ca="1">IF(OR(VLOOKUP($A50,Mitglieder!$E$24:$BG$323,AE$303)="",$G50=""),"",VLOOKUP($A50,Mitglieder!$E$24:$BG$323,AE$303))</f>
        <v/>
      </c>
      <c r="AF50" s="54" t="str">
        <f ca="1">IF(OR(VLOOKUP($A50,Mitglieder!$E$24:$BG$323,AF$303)="",$G50=""),"",VLOOKUP($A50,Mitglieder!$E$24:$BG$323,AF$303))</f>
        <v/>
      </c>
      <c r="AG50" s="54" t="str">
        <f ca="1">IF(OR(VLOOKUP($A50,Mitglieder!$E$24:$BG$323,AG$303)="",$G50=""),"",VLOOKUP($A50,Mitglieder!$E$24:$BG$323,AG$303))</f>
        <v/>
      </c>
      <c r="AH50" s="54" t="str">
        <f ca="1">IF(OR(VLOOKUP($A50,Mitglieder!$E$24:$BG$323,AH$303)="",$G50=""),"",VLOOKUP($A50,Mitglieder!$E$24:$BG$323,AH$303))</f>
        <v/>
      </c>
      <c r="AI50" s="54" t="str">
        <f ca="1">IF(OR(VLOOKUP($A50,Mitglieder!$E$24:$BG$323,AI$303)="",$G50=""),"",VLOOKUP($A50,Mitglieder!$E$24:$BG$323,AI$303))</f>
        <v/>
      </c>
      <c r="AJ50" s="54" t="str">
        <f ca="1">IF(OR(VLOOKUP($A50,Mitglieder!$E$24:$BG$323,AJ$303)="",$G50=""),"",VLOOKUP($A50,Mitglieder!$E$24:$BG$323,AJ$303))</f>
        <v/>
      </c>
      <c r="AK50" s="54" t="str">
        <f ca="1">IF(OR(VLOOKUP($A50,Mitglieder!$E$24:$BG$323,AK$303)="",$G50=""),"",VLOOKUP($A50,Mitglieder!$E$24:$BG$323,AK$303))</f>
        <v/>
      </c>
      <c r="AL50" s="54" t="str">
        <f ca="1">IF(OR(VLOOKUP($A50,Mitglieder!$E$24:$BG$323,AL$303)="",$G50=""),"",VLOOKUP($A50,Mitglieder!$E$24:$BG$323,AL$303))</f>
        <v/>
      </c>
      <c r="AM50" s="42" t="str">
        <f ca="1">IF($G50="","",VLOOKUP($A50,Mitglieder!$E$24:$BG$323,AM$303))</f>
        <v/>
      </c>
      <c r="AN50" s="54" t="str">
        <f ca="1">IF(OR(VLOOKUP($A50,Mitglieder!$E$24:$BG$323,AN$303)="",$G50=""),"",VLOOKUP($A50,Mitglieder!$E$24:$BG$323,AN$303))</f>
        <v/>
      </c>
      <c r="AO50" s="43" t="str">
        <f ca="1">IF($G50="","",TEXT(VLOOKUP($A50,Mitglieder!$D$24:$BG$323,AO$303),"TT.MM.JJJJ"))</f>
        <v/>
      </c>
      <c r="AP50" s="42" t="str">
        <f ca="1">IF($G50="","",VLOOKUP($A50,Mitglieder!$E$24:$BG$323,AP$303))</f>
        <v/>
      </c>
      <c r="AQ50" s="45" t="str">
        <f ca="1">IF($G50="","",TEXT(VLOOKUP($A50,Mitglieder!$E$24:$BG$323,AQ$303),"0.00"))</f>
        <v/>
      </c>
      <c r="AR50" s="54" t="str">
        <f ca="1">IF(OR(VLOOKUP($A50,Mitglieder!$E$24:$BG$323,AR$303)="",$G50=""),"",VLOOKUP($A50,Mitglieder!$E$24:$BG$323,AR$303))</f>
        <v/>
      </c>
      <c r="AS50" s="45" t="str">
        <f ca="1">IF($G50="","",TEXT(VLOOKUP($A50,Mitglieder!$E$24:$BG$323,AS$303),"0.00"))</f>
        <v/>
      </c>
      <c r="AT50" s="54" t="str">
        <f ca="1">IF(OR(VLOOKUP($A50,Mitglieder!$E$24:$BG$323,AT$303)="",$G50=""),"",VLOOKUP($A50,Mitglieder!$E$24:$BG$323,AT$303))</f>
        <v/>
      </c>
      <c r="AU50" s="45" t="str">
        <f ca="1">IF($G50="","",TEXT(VLOOKUP($A50,Mitglieder!$E$24:$BG$323,AU$303),"0.00"))</f>
        <v/>
      </c>
      <c r="AV50" s="45" t="str">
        <f ca="1">IF($G50="","",TEXT(VLOOKUP($A50,Mitglieder!$E$24:$BG$323,AV$303),"0.00"))</f>
        <v/>
      </c>
      <c r="AW50" s="42" t="str">
        <f ca="1">IF($G50="","",VLOOKUP($A50,Mitglieder!$E$24:$BG$323,AW$303))</f>
        <v/>
      </c>
      <c r="AX50" s="54" t="str">
        <f ca="1">IF(OR(VLOOKUP($A50,Mitglieder!$E$24:$BG$323,AX$303)="",$G50=""),"",VLOOKUP($A50,Mitglieder!$E$24:$BG$323,AX$303))</f>
        <v/>
      </c>
      <c r="AY50" s="43" t="str">
        <f ca="1">IF($G50="","",TEXT(VLOOKUP($A50,Mitglieder!$E$24:$BG$323,AY$303),"TT.MM.JJJJ"))</f>
        <v/>
      </c>
      <c r="AZ50" s="75" t="str">
        <f t="shared" ca="1" si="0"/>
        <v/>
      </c>
      <c r="BA50" s="43" t="str">
        <f ca="1">IF($G50="","",TEXT(VLOOKUP($A50,Mitglieder!$E$24:$BG$323,BA$303),"TT.MM.JJJJ"))</f>
        <v/>
      </c>
      <c r="BB50" s="43" t="str">
        <f ca="1">IF($G50="","",TEXT(VLOOKUP($A50,Mitglieder!$E$24:$BG$323,BB$303),"TT.MM.JJJJ"))</f>
        <v/>
      </c>
      <c r="BC50" s="43" t="str">
        <f ca="1">IF($G50="","",TEXT(VLOOKUP($A50,Mitglieder!$E$24:$BG$323,BC$303),"TT.MM.JJJJ"))</f>
        <v/>
      </c>
      <c r="BD50" s="43" t="str">
        <f ca="1">IF($G50="","",TEXT(VLOOKUP($A50,Mitglieder!$E$24:$BG$323,BD$303),"TT.MM.JJJJ"))</f>
        <v/>
      </c>
      <c r="BE50" s="75" t="str">
        <f t="shared" ca="1" si="1"/>
        <v/>
      </c>
      <c r="BF50" s="75" t="str">
        <f ca="1">IF($G50="","",VLOOKUP($A50,Mitglieder!$D$24:$BG$323,BF$303))</f>
        <v/>
      </c>
      <c r="BH50" s="75" t="str">
        <f ca="1">IF(G50="","",AY50+'Details Verein'!$D$25)</f>
        <v/>
      </c>
    </row>
    <row r="51" spans="1:60" x14ac:dyDescent="0.35">
      <c r="A51" s="42">
        <v>51</v>
      </c>
      <c r="B51" s="42"/>
      <c r="C51" s="42"/>
      <c r="D51" s="42">
        <f ca="1">VLOOKUP($A51,Mitglieder!$E$24:$BA$323,D$303)</f>
        <v>1.0299999999999967</v>
      </c>
      <c r="E51" s="42" t="str">
        <f ca="1">IF($G51="","",VLOOKUP($A51,Mitglieder!$E$24:$BG$323,E$303))</f>
        <v/>
      </c>
      <c r="F51" s="54" t="str">
        <f ca="1">IF(OR(VLOOKUP($A51,Mitglieder!$E$24:$BG$323,F$303)="",$G51=""),"",VLOOKUP($A51,Mitglieder!$E$24:$BG$323,F$303))</f>
        <v/>
      </c>
      <c r="G51" s="72" t="str">
        <f ca="1">IF(D51/ROUND(D51,0)=1,VLOOKUP($A51,Mitglieder!$E$24:$BA$323,G$303),"")</f>
        <v/>
      </c>
      <c r="H51" s="42" t="str">
        <f ca="1">IF($G51="","",VLOOKUP($A51,Mitglieder!$E$24:$BG$323,H$303))</f>
        <v/>
      </c>
      <c r="I51" s="54" t="str">
        <f ca="1">IF(OR(VLOOKUP($A51,Mitglieder!$E$24:$BG$323,I$303)="",$G51=""),"",VLOOKUP($A51,Mitglieder!$E$24:$BG$323,I$303))</f>
        <v/>
      </c>
      <c r="J51" s="42" t="str">
        <f ca="1">IF($G51="","",VLOOKUP($A51,Mitglieder!$E$24:$BG$323,J$303))</f>
        <v/>
      </c>
      <c r="K51" s="54" t="str">
        <f ca="1">IF(OR(VLOOKUP($A51,Mitglieder!$E$24:$BG$323,K$303)="",$G51=""),"",VLOOKUP($A51,Mitglieder!$E$24:$BG$323,K$303))</f>
        <v/>
      </c>
      <c r="L51" s="42" t="str">
        <f ca="1">IF($G51="","",VLOOKUP($A51,Mitglieder!$E$24:$BG$323,L$303))</f>
        <v/>
      </c>
      <c r="M51" s="42" t="str">
        <f ca="1">IF($G51="","",VLOOKUP($A51,Mitglieder!$E$24:$BG$323,M$303))</f>
        <v/>
      </c>
      <c r="N51" s="42" t="str">
        <f ca="1">IF($G51="","",VLOOKUP($A51,Mitglieder!$E$24:$BG$323,N$303))</f>
        <v/>
      </c>
      <c r="O51" s="42" t="str">
        <f ca="1">IF($G51="","",VLOOKUP($A51,Mitglieder!$E$24:$BG$323,O$303))</f>
        <v/>
      </c>
      <c r="P51" s="42" t="str">
        <f ca="1">IF($G51="","",VLOOKUP($A51,Mitglieder!$E$24:$BG$323,P$303))</f>
        <v/>
      </c>
      <c r="Q51" s="42" t="str">
        <f ca="1">IF($G51="","",VLOOKUP($A51,Mitglieder!$E$24:$BG$323,Q$303))</f>
        <v/>
      </c>
      <c r="R51" s="54" t="str">
        <f ca="1">IF(OR(VLOOKUP($A51,Mitglieder!$E$24:$BG$323,R$303)="",$G51=""),"",VLOOKUP($A51,Mitglieder!$E$24:$BG$323,R$303))</f>
        <v/>
      </c>
      <c r="S51" s="43" t="str">
        <f ca="1">IF($G51="","",TEXT(VLOOKUP($A51,Mitglieder!$E$24:$BG$323,S$303),"TT.MM.JJJJ"))</f>
        <v/>
      </c>
      <c r="T51" s="43" t="str">
        <f ca="1">IF($G51="","",TEXT(VLOOKUP($A51,Mitglieder!$E$24:$BG$323,T$303),"TT.MM.JJJJ"))</f>
        <v/>
      </c>
      <c r="U51" s="43" t="str">
        <f ca="1">IF($G51="","",TEXT(VLOOKUP($A51,Mitglieder!$E$24:$BG$323,U$303),"TT.MM.JJJJ"))</f>
        <v/>
      </c>
      <c r="V51" s="54" t="str">
        <f ca="1">IF(OR(VLOOKUP($A51,Mitglieder!$E$24:$BG$323,V$303)="",$G51=""),"",VLOOKUP($A51,Mitglieder!$E$24:$BG$323,V$303))</f>
        <v/>
      </c>
      <c r="W51" s="54" t="str">
        <f ca="1">IF(OR(VLOOKUP($A51,Mitglieder!$E$24:$BG$323,W$303)="",$G51=""),"",VLOOKUP($A51,Mitglieder!$E$24:$BG$323,W$303))</f>
        <v/>
      </c>
      <c r="X51" s="54" t="str">
        <f ca="1">IF(OR(VLOOKUP($A51,Mitglieder!$E$24:$BG$323,X$303)="",$G51=""),"",VLOOKUP($A51,Mitglieder!$E$24:$BG$323,X$303))</f>
        <v/>
      </c>
      <c r="Y51" s="54" t="str">
        <f ca="1">IF(OR(VLOOKUP($A51,Mitglieder!$E$24:$BG$323,Y$303)="",$G51=""),"",VLOOKUP($A51,Mitglieder!$E$24:$BG$323,Y$303))</f>
        <v/>
      </c>
      <c r="Z51" s="54" t="str">
        <f ca="1">IF(OR(VLOOKUP($A51,Mitglieder!$E$24:$BG$323,Z$303)="",$G51=""),"",VLOOKUP($A51,Mitglieder!$E$24:$BG$323,Z$303))</f>
        <v/>
      </c>
      <c r="AA51" s="54" t="str">
        <f ca="1">IF(OR(VLOOKUP($A51,Mitglieder!$E$24:$BG$323,AA$303)="",$G51=""),"",VLOOKUP($A51,Mitglieder!$E$24:$BG$323,AA$303))</f>
        <v/>
      </c>
      <c r="AB51" s="54" t="str">
        <f ca="1">IF(OR(VLOOKUP($A51,Mitglieder!$E$24:$BG$323,AB$303)="",$G51=""),"",VLOOKUP($A51,Mitglieder!$E$24:$BG$323,AB$303))</f>
        <v/>
      </c>
      <c r="AC51" s="54" t="str">
        <f ca="1">IF(OR(VLOOKUP($A51,Mitglieder!$E$24:$BG$323,AC$303)="",$G51=""),"",VLOOKUP($A51,Mitglieder!$E$24:$BG$323,AC$303))</f>
        <v/>
      </c>
      <c r="AD51" s="54" t="str">
        <f ca="1">IF(OR(VLOOKUP($A51,Mitglieder!$E$24:$BG$323,AD$303)="",$G51=""),"",VLOOKUP($A51,Mitglieder!$E$24:$BG$323,AD$303))</f>
        <v/>
      </c>
      <c r="AE51" s="54" t="str">
        <f ca="1">IF(OR(VLOOKUP($A51,Mitglieder!$E$24:$BG$323,AE$303)="",$G51=""),"",VLOOKUP($A51,Mitglieder!$E$24:$BG$323,AE$303))</f>
        <v/>
      </c>
      <c r="AF51" s="54" t="str">
        <f ca="1">IF(OR(VLOOKUP($A51,Mitglieder!$E$24:$BG$323,AF$303)="",$G51=""),"",VLOOKUP($A51,Mitglieder!$E$24:$BG$323,AF$303))</f>
        <v/>
      </c>
      <c r="AG51" s="54" t="str">
        <f ca="1">IF(OR(VLOOKUP($A51,Mitglieder!$E$24:$BG$323,AG$303)="",$G51=""),"",VLOOKUP($A51,Mitglieder!$E$24:$BG$323,AG$303))</f>
        <v/>
      </c>
      <c r="AH51" s="54" t="str">
        <f ca="1">IF(OR(VLOOKUP($A51,Mitglieder!$E$24:$BG$323,AH$303)="",$G51=""),"",VLOOKUP($A51,Mitglieder!$E$24:$BG$323,AH$303))</f>
        <v/>
      </c>
      <c r="AI51" s="54" t="str">
        <f ca="1">IF(OR(VLOOKUP($A51,Mitglieder!$E$24:$BG$323,AI$303)="",$G51=""),"",VLOOKUP($A51,Mitglieder!$E$24:$BG$323,AI$303))</f>
        <v/>
      </c>
      <c r="AJ51" s="54" t="str">
        <f ca="1">IF(OR(VLOOKUP($A51,Mitglieder!$E$24:$BG$323,AJ$303)="",$G51=""),"",VLOOKUP($A51,Mitglieder!$E$24:$BG$323,AJ$303))</f>
        <v/>
      </c>
      <c r="AK51" s="54" t="str">
        <f ca="1">IF(OR(VLOOKUP($A51,Mitglieder!$E$24:$BG$323,AK$303)="",$G51=""),"",VLOOKUP($A51,Mitglieder!$E$24:$BG$323,AK$303))</f>
        <v/>
      </c>
      <c r="AL51" s="54" t="str">
        <f ca="1">IF(OR(VLOOKUP($A51,Mitglieder!$E$24:$BG$323,AL$303)="",$G51=""),"",VLOOKUP($A51,Mitglieder!$E$24:$BG$323,AL$303))</f>
        <v/>
      </c>
      <c r="AM51" s="42" t="str">
        <f ca="1">IF($G51="","",VLOOKUP($A51,Mitglieder!$E$24:$BG$323,AM$303))</f>
        <v/>
      </c>
      <c r="AN51" s="54" t="str">
        <f ca="1">IF(OR(VLOOKUP($A51,Mitglieder!$E$24:$BG$323,AN$303)="",$G51=""),"",VLOOKUP($A51,Mitglieder!$E$24:$BG$323,AN$303))</f>
        <v/>
      </c>
      <c r="AO51" s="43" t="str">
        <f ca="1">IF($G51="","",TEXT(VLOOKUP($A51,Mitglieder!$D$24:$BG$323,AO$303),"TT.MM.JJJJ"))</f>
        <v/>
      </c>
      <c r="AP51" s="42" t="str">
        <f ca="1">IF($G51="","",VLOOKUP($A51,Mitglieder!$E$24:$BG$323,AP$303))</f>
        <v/>
      </c>
      <c r="AQ51" s="45" t="str">
        <f ca="1">IF($G51="","",TEXT(VLOOKUP($A51,Mitglieder!$E$24:$BG$323,AQ$303),"0.00"))</f>
        <v/>
      </c>
      <c r="AR51" s="54" t="str">
        <f ca="1">IF(OR(VLOOKUP($A51,Mitglieder!$E$24:$BG$323,AR$303)="",$G51=""),"",VLOOKUP($A51,Mitglieder!$E$24:$BG$323,AR$303))</f>
        <v/>
      </c>
      <c r="AS51" s="45" t="str">
        <f ca="1">IF($G51="","",TEXT(VLOOKUP($A51,Mitglieder!$E$24:$BG$323,AS$303),"0.00"))</f>
        <v/>
      </c>
      <c r="AT51" s="54" t="str">
        <f ca="1">IF(OR(VLOOKUP($A51,Mitglieder!$E$24:$BG$323,AT$303)="",$G51=""),"",VLOOKUP($A51,Mitglieder!$E$24:$BG$323,AT$303))</f>
        <v/>
      </c>
      <c r="AU51" s="45" t="str">
        <f ca="1">IF($G51="","",TEXT(VLOOKUP($A51,Mitglieder!$E$24:$BG$323,AU$303),"0.00"))</f>
        <v/>
      </c>
      <c r="AV51" s="45" t="str">
        <f ca="1">IF($G51="","",TEXT(VLOOKUP($A51,Mitglieder!$E$24:$BG$323,AV$303),"0.00"))</f>
        <v/>
      </c>
      <c r="AW51" s="42" t="str">
        <f ca="1">IF($G51="","",VLOOKUP($A51,Mitglieder!$E$24:$BG$323,AW$303))</f>
        <v/>
      </c>
      <c r="AX51" s="54" t="str">
        <f ca="1">IF(OR(VLOOKUP($A51,Mitglieder!$E$24:$BG$323,AX$303)="",$G51=""),"",VLOOKUP($A51,Mitglieder!$E$24:$BG$323,AX$303))</f>
        <v/>
      </c>
      <c r="AY51" s="43" t="str">
        <f ca="1">IF($G51="","",TEXT(VLOOKUP($A51,Mitglieder!$E$24:$BG$323,AY$303),"TT.MM.JJJJ"))</f>
        <v/>
      </c>
      <c r="AZ51" s="75" t="str">
        <f t="shared" ca="1" si="0"/>
        <v/>
      </c>
      <c r="BA51" s="43" t="str">
        <f ca="1">IF($G51="","",TEXT(VLOOKUP($A51,Mitglieder!$E$24:$BG$323,BA$303),"TT.MM.JJJJ"))</f>
        <v/>
      </c>
      <c r="BB51" s="43" t="str">
        <f ca="1">IF($G51="","",TEXT(VLOOKUP($A51,Mitglieder!$E$24:$BG$323,BB$303),"TT.MM.JJJJ"))</f>
        <v/>
      </c>
      <c r="BC51" s="43" t="str">
        <f ca="1">IF($G51="","",TEXT(VLOOKUP($A51,Mitglieder!$E$24:$BG$323,BC$303),"TT.MM.JJJJ"))</f>
        <v/>
      </c>
      <c r="BD51" s="43" t="str">
        <f ca="1">IF($G51="","",TEXT(VLOOKUP($A51,Mitglieder!$E$24:$BG$323,BD$303),"TT.MM.JJJJ"))</f>
        <v/>
      </c>
      <c r="BE51" s="75" t="str">
        <f t="shared" ca="1" si="1"/>
        <v/>
      </c>
      <c r="BF51" s="75" t="str">
        <f ca="1">IF($G51="","",VLOOKUP($A51,Mitglieder!$D$24:$BG$323,BF$303))</f>
        <v/>
      </c>
      <c r="BH51" s="75" t="str">
        <f ca="1">IF(G51="","",AY51+'Details Verein'!$D$25)</f>
        <v/>
      </c>
    </row>
    <row r="52" spans="1:60" x14ac:dyDescent="0.35">
      <c r="A52" s="42">
        <v>52</v>
      </c>
      <c r="B52" s="42"/>
      <c r="C52" s="42"/>
      <c r="D52" s="42">
        <f ca="1">VLOOKUP($A52,Mitglieder!$E$24:$BA$323,D$303)</f>
        <v>1.0299999999999967</v>
      </c>
      <c r="E52" s="42" t="str">
        <f ca="1">IF($G52="","",VLOOKUP($A52,Mitglieder!$E$24:$BG$323,E$303))</f>
        <v/>
      </c>
      <c r="F52" s="54" t="str">
        <f ca="1">IF(OR(VLOOKUP($A52,Mitglieder!$E$24:$BG$323,F$303)="",$G52=""),"",VLOOKUP($A52,Mitglieder!$E$24:$BG$323,F$303))</f>
        <v/>
      </c>
      <c r="G52" s="72" t="str">
        <f ca="1">IF(D52/ROUND(D52,0)=1,VLOOKUP($A52,Mitglieder!$E$24:$BA$323,G$303),"")</f>
        <v/>
      </c>
      <c r="H52" s="42" t="str">
        <f ca="1">IF($G52="","",VLOOKUP($A52,Mitglieder!$E$24:$BG$323,H$303))</f>
        <v/>
      </c>
      <c r="I52" s="54" t="str">
        <f ca="1">IF(OR(VLOOKUP($A52,Mitglieder!$E$24:$BG$323,I$303)="",$G52=""),"",VLOOKUP($A52,Mitglieder!$E$24:$BG$323,I$303))</f>
        <v/>
      </c>
      <c r="J52" s="42" t="str">
        <f ca="1">IF($G52="","",VLOOKUP($A52,Mitglieder!$E$24:$BG$323,J$303))</f>
        <v/>
      </c>
      <c r="K52" s="54" t="str">
        <f ca="1">IF(OR(VLOOKUP($A52,Mitglieder!$E$24:$BG$323,K$303)="",$G52=""),"",VLOOKUP($A52,Mitglieder!$E$24:$BG$323,K$303))</f>
        <v/>
      </c>
      <c r="L52" s="42" t="str">
        <f ca="1">IF($G52="","",VLOOKUP($A52,Mitglieder!$E$24:$BG$323,L$303))</f>
        <v/>
      </c>
      <c r="M52" s="42" t="str">
        <f ca="1">IF($G52="","",VLOOKUP($A52,Mitglieder!$E$24:$BG$323,M$303))</f>
        <v/>
      </c>
      <c r="N52" s="42" t="str">
        <f ca="1">IF($G52="","",VLOOKUP($A52,Mitglieder!$E$24:$BG$323,N$303))</f>
        <v/>
      </c>
      <c r="O52" s="42" t="str">
        <f ca="1">IF($G52="","",VLOOKUP($A52,Mitglieder!$E$24:$BG$323,O$303))</f>
        <v/>
      </c>
      <c r="P52" s="42" t="str">
        <f ca="1">IF($G52="","",VLOOKUP($A52,Mitglieder!$E$24:$BG$323,P$303))</f>
        <v/>
      </c>
      <c r="Q52" s="42" t="str">
        <f ca="1">IF($G52="","",VLOOKUP($A52,Mitglieder!$E$24:$BG$323,Q$303))</f>
        <v/>
      </c>
      <c r="R52" s="54" t="str">
        <f ca="1">IF(OR(VLOOKUP($A52,Mitglieder!$E$24:$BG$323,R$303)="",$G52=""),"",VLOOKUP($A52,Mitglieder!$E$24:$BG$323,R$303))</f>
        <v/>
      </c>
      <c r="S52" s="43" t="str">
        <f ca="1">IF($G52="","",TEXT(VLOOKUP($A52,Mitglieder!$E$24:$BG$323,S$303),"TT.MM.JJJJ"))</f>
        <v/>
      </c>
      <c r="T52" s="43" t="str">
        <f ca="1">IF($G52="","",TEXT(VLOOKUP($A52,Mitglieder!$E$24:$BG$323,T$303),"TT.MM.JJJJ"))</f>
        <v/>
      </c>
      <c r="U52" s="43" t="str">
        <f ca="1">IF($G52="","",TEXT(VLOOKUP($A52,Mitglieder!$E$24:$BG$323,U$303),"TT.MM.JJJJ"))</f>
        <v/>
      </c>
      <c r="V52" s="54" t="str">
        <f ca="1">IF(OR(VLOOKUP($A52,Mitglieder!$E$24:$BG$323,V$303)="",$G52=""),"",VLOOKUP($A52,Mitglieder!$E$24:$BG$323,V$303))</f>
        <v/>
      </c>
      <c r="W52" s="54" t="str">
        <f ca="1">IF(OR(VLOOKUP($A52,Mitglieder!$E$24:$BG$323,W$303)="",$G52=""),"",VLOOKUP($A52,Mitglieder!$E$24:$BG$323,W$303))</f>
        <v/>
      </c>
      <c r="X52" s="54" t="str">
        <f ca="1">IF(OR(VLOOKUP($A52,Mitglieder!$E$24:$BG$323,X$303)="",$G52=""),"",VLOOKUP($A52,Mitglieder!$E$24:$BG$323,X$303))</f>
        <v/>
      </c>
      <c r="Y52" s="54" t="str">
        <f ca="1">IF(OR(VLOOKUP($A52,Mitglieder!$E$24:$BG$323,Y$303)="",$G52=""),"",VLOOKUP($A52,Mitglieder!$E$24:$BG$323,Y$303))</f>
        <v/>
      </c>
      <c r="Z52" s="54" t="str">
        <f ca="1">IF(OR(VLOOKUP($A52,Mitglieder!$E$24:$BG$323,Z$303)="",$G52=""),"",VLOOKUP($A52,Mitglieder!$E$24:$BG$323,Z$303))</f>
        <v/>
      </c>
      <c r="AA52" s="54" t="str">
        <f ca="1">IF(OR(VLOOKUP($A52,Mitglieder!$E$24:$BG$323,AA$303)="",$G52=""),"",VLOOKUP($A52,Mitglieder!$E$24:$BG$323,AA$303))</f>
        <v/>
      </c>
      <c r="AB52" s="54" t="str">
        <f ca="1">IF(OR(VLOOKUP($A52,Mitglieder!$E$24:$BG$323,AB$303)="",$G52=""),"",VLOOKUP($A52,Mitglieder!$E$24:$BG$323,AB$303))</f>
        <v/>
      </c>
      <c r="AC52" s="54" t="str">
        <f ca="1">IF(OR(VLOOKUP($A52,Mitglieder!$E$24:$BG$323,AC$303)="",$G52=""),"",VLOOKUP($A52,Mitglieder!$E$24:$BG$323,AC$303))</f>
        <v/>
      </c>
      <c r="AD52" s="54" t="str">
        <f ca="1">IF(OR(VLOOKUP($A52,Mitglieder!$E$24:$BG$323,AD$303)="",$G52=""),"",VLOOKUP($A52,Mitglieder!$E$24:$BG$323,AD$303))</f>
        <v/>
      </c>
      <c r="AE52" s="54" t="str">
        <f ca="1">IF(OR(VLOOKUP($A52,Mitglieder!$E$24:$BG$323,AE$303)="",$G52=""),"",VLOOKUP($A52,Mitglieder!$E$24:$BG$323,AE$303))</f>
        <v/>
      </c>
      <c r="AF52" s="54" t="str">
        <f ca="1">IF(OR(VLOOKUP($A52,Mitglieder!$E$24:$BG$323,AF$303)="",$G52=""),"",VLOOKUP($A52,Mitglieder!$E$24:$BG$323,AF$303))</f>
        <v/>
      </c>
      <c r="AG52" s="54" t="str">
        <f ca="1">IF(OR(VLOOKUP($A52,Mitglieder!$E$24:$BG$323,AG$303)="",$G52=""),"",VLOOKUP($A52,Mitglieder!$E$24:$BG$323,AG$303))</f>
        <v/>
      </c>
      <c r="AH52" s="54" t="str">
        <f ca="1">IF(OR(VLOOKUP($A52,Mitglieder!$E$24:$BG$323,AH$303)="",$G52=""),"",VLOOKUP($A52,Mitglieder!$E$24:$BG$323,AH$303))</f>
        <v/>
      </c>
      <c r="AI52" s="54" t="str">
        <f ca="1">IF(OR(VLOOKUP($A52,Mitglieder!$E$24:$BG$323,AI$303)="",$G52=""),"",VLOOKUP($A52,Mitglieder!$E$24:$BG$323,AI$303))</f>
        <v/>
      </c>
      <c r="AJ52" s="54" t="str">
        <f ca="1">IF(OR(VLOOKUP($A52,Mitglieder!$E$24:$BG$323,AJ$303)="",$G52=""),"",VLOOKUP($A52,Mitglieder!$E$24:$BG$323,AJ$303))</f>
        <v/>
      </c>
      <c r="AK52" s="54" t="str">
        <f ca="1">IF(OR(VLOOKUP($A52,Mitglieder!$E$24:$BG$323,AK$303)="",$G52=""),"",VLOOKUP($A52,Mitglieder!$E$24:$BG$323,AK$303))</f>
        <v/>
      </c>
      <c r="AL52" s="54" t="str">
        <f ca="1">IF(OR(VLOOKUP($A52,Mitglieder!$E$24:$BG$323,AL$303)="",$G52=""),"",VLOOKUP($A52,Mitglieder!$E$24:$BG$323,AL$303))</f>
        <v/>
      </c>
      <c r="AM52" s="42" t="str">
        <f ca="1">IF($G52="","",VLOOKUP($A52,Mitglieder!$E$24:$BG$323,AM$303))</f>
        <v/>
      </c>
      <c r="AN52" s="54" t="str">
        <f ca="1">IF(OR(VLOOKUP($A52,Mitglieder!$E$24:$BG$323,AN$303)="",$G52=""),"",VLOOKUP($A52,Mitglieder!$E$24:$BG$323,AN$303))</f>
        <v/>
      </c>
      <c r="AO52" s="43" t="str">
        <f ca="1">IF($G52="","",TEXT(VLOOKUP($A52,Mitglieder!$D$24:$BG$323,AO$303),"TT.MM.JJJJ"))</f>
        <v/>
      </c>
      <c r="AP52" s="42" t="str">
        <f ca="1">IF($G52="","",VLOOKUP($A52,Mitglieder!$E$24:$BG$323,AP$303))</f>
        <v/>
      </c>
      <c r="AQ52" s="45" t="str">
        <f ca="1">IF($G52="","",TEXT(VLOOKUP($A52,Mitglieder!$E$24:$BG$323,AQ$303),"0.00"))</f>
        <v/>
      </c>
      <c r="AR52" s="54" t="str">
        <f ca="1">IF(OR(VLOOKUP($A52,Mitglieder!$E$24:$BG$323,AR$303)="",$G52=""),"",VLOOKUP($A52,Mitglieder!$E$24:$BG$323,AR$303))</f>
        <v/>
      </c>
      <c r="AS52" s="45" t="str">
        <f ca="1">IF($G52="","",TEXT(VLOOKUP($A52,Mitglieder!$E$24:$BG$323,AS$303),"0.00"))</f>
        <v/>
      </c>
      <c r="AT52" s="54" t="str">
        <f ca="1">IF(OR(VLOOKUP($A52,Mitglieder!$E$24:$BG$323,AT$303)="",$G52=""),"",VLOOKUP($A52,Mitglieder!$E$24:$BG$323,AT$303))</f>
        <v/>
      </c>
      <c r="AU52" s="45" t="str">
        <f ca="1">IF($G52="","",TEXT(VLOOKUP($A52,Mitglieder!$E$24:$BG$323,AU$303),"0.00"))</f>
        <v/>
      </c>
      <c r="AV52" s="45" t="str">
        <f ca="1">IF($G52="","",TEXT(VLOOKUP($A52,Mitglieder!$E$24:$BG$323,AV$303),"0.00"))</f>
        <v/>
      </c>
      <c r="AW52" s="42" t="str">
        <f ca="1">IF($G52="","",VLOOKUP($A52,Mitglieder!$E$24:$BG$323,AW$303))</f>
        <v/>
      </c>
      <c r="AX52" s="54" t="str">
        <f ca="1">IF(OR(VLOOKUP($A52,Mitglieder!$E$24:$BG$323,AX$303)="",$G52=""),"",VLOOKUP($A52,Mitglieder!$E$24:$BG$323,AX$303))</f>
        <v/>
      </c>
      <c r="AY52" s="43" t="str">
        <f ca="1">IF($G52="","",TEXT(VLOOKUP($A52,Mitglieder!$E$24:$BG$323,AY$303),"TT.MM.JJJJ"))</f>
        <v/>
      </c>
      <c r="AZ52" s="75" t="str">
        <f t="shared" ca="1" si="0"/>
        <v/>
      </c>
      <c r="BA52" s="43" t="str">
        <f ca="1">IF($G52="","",TEXT(VLOOKUP($A52,Mitglieder!$E$24:$BG$323,BA$303),"TT.MM.JJJJ"))</f>
        <v/>
      </c>
      <c r="BB52" s="43" t="str">
        <f ca="1">IF($G52="","",TEXT(VLOOKUP($A52,Mitglieder!$E$24:$BG$323,BB$303),"TT.MM.JJJJ"))</f>
        <v/>
      </c>
      <c r="BC52" s="43" t="str">
        <f ca="1">IF($G52="","",TEXT(VLOOKUP($A52,Mitglieder!$E$24:$BG$323,BC$303),"TT.MM.JJJJ"))</f>
        <v/>
      </c>
      <c r="BD52" s="43" t="str">
        <f ca="1">IF($G52="","",TEXT(VLOOKUP($A52,Mitglieder!$E$24:$BG$323,BD$303),"TT.MM.JJJJ"))</f>
        <v/>
      </c>
      <c r="BE52" s="75" t="str">
        <f t="shared" ca="1" si="1"/>
        <v/>
      </c>
      <c r="BF52" s="75" t="str">
        <f ca="1">IF($G52="","",VLOOKUP($A52,Mitglieder!$D$24:$BG$323,BF$303))</f>
        <v/>
      </c>
      <c r="BH52" s="75" t="str">
        <f ca="1">IF(G52="","",AY52+'Details Verein'!$D$25)</f>
        <v/>
      </c>
    </row>
    <row r="53" spans="1:60" x14ac:dyDescent="0.35">
      <c r="A53" s="42">
        <v>53</v>
      </c>
      <c r="B53" s="42"/>
      <c r="C53" s="42"/>
      <c r="D53" s="42">
        <f ca="1">VLOOKUP($A53,Mitglieder!$E$24:$BA$323,D$303)</f>
        <v>1.0299999999999967</v>
      </c>
      <c r="E53" s="42" t="str">
        <f ca="1">IF($G53="","",VLOOKUP($A53,Mitglieder!$E$24:$BG$323,E$303))</f>
        <v/>
      </c>
      <c r="F53" s="54" t="str">
        <f ca="1">IF(OR(VLOOKUP($A53,Mitglieder!$E$24:$BG$323,F$303)="",$G53=""),"",VLOOKUP($A53,Mitglieder!$E$24:$BG$323,F$303))</f>
        <v/>
      </c>
      <c r="G53" s="72" t="str">
        <f ca="1">IF(D53/ROUND(D53,0)=1,VLOOKUP($A53,Mitglieder!$E$24:$BA$323,G$303),"")</f>
        <v/>
      </c>
      <c r="H53" s="42" t="str">
        <f ca="1">IF($G53="","",VLOOKUP($A53,Mitglieder!$E$24:$BG$323,H$303))</f>
        <v/>
      </c>
      <c r="I53" s="54" t="str">
        <f ca="1">IF(OR(VLOOKUP($A53,Mitglieder!$E$24:$BG$323,I$303)="",$G53=""),"",VLOOKUP($A53,Mitglieder!$E$24:$BG$323,I$303))</f>
        <v/>
      </c>
      <c r="J53" s="42" t="str">
        <f ca="1">IF($G53="","",VLOOKUP($A53,Mitglieder!$E$24:$BG$323,J$303))</f>
        <v/>
      </c>
      <c r="K53" s="54" t="str">
        <f ca="1">IF(OR(VLOOKUP($A53,Mitglieder!$E$24:$BG$323,K$303)="",$G53=""),"",VLOOKUP($A53,Mitglieder!$E$24:$BG$323,K$303))</f>
        <v/>
      </c>
      <c r="L53" s="42" t="str">
        <f ca="1">IF($G53="","",VLOOKUP($A53,Mitglieder!$E$24:$BG$323,L$303))</f>
        <v/>
      </c>
      <c r="M53" s="42" t="str">
        <f ca="1">IF($G53="","",VLOOKUP($A53,Mitglieder!$E$24:$BG$323,M$303))</f>
        <v/>
      </c>
      <c r="N53" s="42" t="str">
        <f ca="1">IF($G53="","",VLOOKUP($A53,Mitglieder!$E$24:$BG$323,N$303))</f>
        <v/>
      </c>
      <c r="O53" s="42" t="str">
        <f ca="1">IF($G53="","",VLOOKUP($A53,Mitglieder!$E$24:$BG$323,O$303))</f>
        <v/>
      </c>
      <c r="P53" s="42" t="str">
        <f ca="1">IF($G53="","",VLOOKUP($A53,Mitglieder!$E$24:$BG$323,P$303))</f>
        <v/>
      </c>
      <c r="Q53" s="42" t="str">
        <f ca="1">IF($G53="","",VLOOKUP($A53,Mitglieder!$E$24:$BG$323,Q$303))</f>
        <v/>
      </c>
      <c r="R53" s="54" t="str">
        <f ca="1">IF(OR(VLOOKUP($A53,Mitglieder!$E$24:$BG$323,R$303)="",$G53=""),"",VLOOKUP($A53,Mitglieder!$E$24:$BG$323,R$303))</f>
        <v/>
      </c>
      <c r="S53" s="43" t="str">
        <f ca="1">IF($G53="","",TEXT(VLOOKUP($A53,Mitglieder!$E$24:$BG$323,S$303),"TT.MM.JJJJ"))</f>
        <v/>
      </c>
      <c r="T53" s="43" t="str">
        <f ca="1">IF($G53="","",TEXT(VLOOKUP($A53,Mitglieder!$E$24:$BG$323,T$303),"TT.MM.JJJJ"))</f>
        <v/>
      </c>
      <c r="U53" s="43" t="str">
        <f ca="1">IF($G53="","",TEXT(VLOOKUP($A53,Mitglieder!$E$24:$BG$323,U$303),"TT.MM.JJJJ"))</f>
        <v/>
      </c>
      <c r="V53" s="54" t="str">
        <f ca="1">IF(OR(VLOOKUP($A53,Mitglieder!$E$24:$BG$323,V$303)="",$G53=""),"",VLOOKUP($A53,Mitglieder!$E$24:$BG$323,V$303))</f>
        <v/>
      </c>
      <c r="W53" s="54" t="str">
        <f ca="1">IF(OR(VLOOKUP($A53,Mitglieder!$E$24:$BG$323,W$303)="",$G53=""),"",VLOOKUP($A53,Mitglieder!$E$24:$BG$323,W$303))</f>
        <v/>
      </c>
      <c r="X53" s="54" t="str">
        <f ca="1">IF(OR(VLOOKUP($A53,Mitglieder!$E$24:$BG$323,X$303)="",$G53=""),"",VLOOKUP($A53,Mitglieder!$E$24:$BG$323,X$303))</f>
        <v/>
      </c>
      <c r="Y53" s="54" t="str">
        <f ca="1">IF(OR(VLOOKUP($A53,Mitglieder!$E$24:$BG$323,Y$303)="",$G53=""),"",VLOOKUP($A53,Mitglieder!$E$24:$BG$323,Y$303))</f>
        <v/>
      </c>
      <c r="Z53" s="54" t="str">
        <f ca="1">IF(OR(VLOOKUP($A53,Mitglieder!$E$24:$BG$323,Z$303)="",$G53=""),"",VLOOKUP($A53,Mitglieder!$E$24:$BG$323,Z$303))</f>
        <v/>
      </c>
      <c r="AA53" s="54" t="str">
        <f ca="1">IF(OR(VLOOKUP($A53,Mitglieder!$E$24:$BG$323,AA$303)="",$G53=""),"",VLOOKUP($A53,Mitglieder!$E$24:$BG$323,AA$303))</f>
        <v/>
      </c>
      <c r="AB53" s="54" t="str">
        <f ca="1">IF(OR(VLOOKUP($A53,Mitglieder!$E$24:$BG$323,AB$303)="",$G53=""),"",VLOOKUP($A53,Mitglieder!$E$24:$BG$323,AB$303))</f>
        <v/>
      </c>
      <c r="AC53" s="54" t="str">
        <f ca="1">IF(OR(VLOOKUP($A53,Mitglieder!$E$24:$BG$323,AC$303)="",$G53=""),"",VLOOKUP($A53,Mitglieder!$E$24:$BG$323,AC$303))</f>
        <v/>
      </c>
      <c r="AD53" s="54" t="str">
        <f ca="1">IF(OR(VLOOKUP($A53,Mitglieder!$E$24:$BG$323,AD$303)="",$G53=""),"",VLOOKUP($A53,Mitglieder!$E$24:$BG$323,AD$303))</f>
        <v/>
      </c>
      <c r="AE53" s="54" t="str">
        <f ca="1">IF(OR(VLOOKUP($A53,Mitglieder!$E$24:$BG$323,AE$303)="",$G53=""),"",VLOOKUP($A53,Mitglieder!$E$24:$BG$323,AE$303))</f>
        <v/>
      </c>
      <c r="AF53" s="54" t="str">
        <f ca="1">IF(OR(VLOOKUP($A53,Mitglieder!$E$24:$BG$323,AF$303)="",$G53=""),"",VLOOKUP($A53,Mitglieder!$E$24:$BG$323,AF$303))</f>
        <v/>
      </c>
      <c r="AG53" s="54" t="str">
        <f ca="1">IF(OR(VLOOKUP($A53,Mitglieder!$E$24:$BG$323,AG$303)="",$G53=""),"",VLOOKUP($A53,Mitglieder!$E$24:$BG$323,AG$303))</f>
        <v/>
      </c>
      <c r="AH53" s="54" t="str">
        <f ca="1">IF(OR(VLOOKUP($A53,Mitglieder!$E$24:$BG$323,AH$303)="",$G53=""),"",VLOOKUP($A53,Mitglieder!$E$24:$BG$323,AH$303))</f>
        <v/>
      </c>
      <c r="AI53" s="54" t="str">
        <f ca="1">IF(OR(VLOOKUP($A53,Mitglieder!$E$24:$BG$323,AI$303)="",$G53=""),"",VLOOKUP($A53,Mitglieder!$E$24:$BG$323,AI$303))</f>
        <v/>
      </c>
      <c r="AJ53" s="54" t="str">
        <f ca="1">IF(OR(VLOOKUP($A53,Mitglieder!$E$24:$BG$323,AJ$303)="",$G53=""),"",VLOOKUP($A53,Mitglieder!$E$24:$BG$323,AJ$303))</f>
        <v/>
      </c>
      <c r="AK53" s="54" t="str">
        <f ca="1">IF(OR(VLOOKUP($A53,Mitglieder!$E$24:$BG$323,AK$303)="",$G53=""),"",VLOOKUP($A53,Mitglieder!$E$24:$BG$323,AK$303))</f>
        <v/>
      </c>
      <c r="AL53" s="54" t="str">
        <f ca="1">IF(OR(VLOOKUP($A53,Mitglieder!$E$24:$BG$323,AL$303)="",$G53=""),"",VLOOKUP($A53,Mitglieder!$E$24:$BG$323,AL$303))</f>
        <v/>
      </c>
      <c r="AM53" s="42" t="str">
        <f ca="1">IF($G53="","",VLOOKUP($A53,Mitglieder!$E$24:$BG$323,AM$303))</f>
        <v/>
      </c>
      <c r="AN53" s="54" t="str">
        <f ca="1">IF(OR(VLOOKUP($A53,Mitglieder!$E$24:$BG$323,AN$303)="",$G53=""),"",VLOOKUP($A53,Mitglieder!$E$24:$BG$323,AN$303))</f>
        <v/>
      </c>
      <c r="AO53" s="43" t="str">
        <f ca="1">IF($G53="","",TEXT(VLOOKUP($A53,Mitglieder!$D$24:$BG$323,AO$303),"TT.MM.JJJJ"))</f>
        <v/>
      </c>
      <c r="AP53" s="42" t="str">
        <f ca="1">IF($G53="","",VLOOKUP($A53,Mitglieder!$E$24:$BG$323,AP$303))</f>
        <v/>
      </c>
      <c r="AQ53" s="45" t="str">
        <f ca="1">IF($G53="","",TEXT(VLOOKUP($A53,Mitglieder!$E$24:$BG$323,AQ$303),"0.00"))</f>
        <v/>
      </c>
      <c r="AR53" s="54" t="str">
        <f ca="1">IF(OR(VLOOKUP($A53,Mitglieder!$E$24:$BG$323,AR$303)="",$G53=""),"",VLOOKUP($A53,Mitglieder!$E$24:$BG$323,AR$303))</f>
        <v/>
      </c>
      <c r="AS53" s="45" t="str">
        <f ca="1">IF($G53="","",TEXT(VLOOKUP($A53,Mitglieder!$E$24:$BG$323,AS$303),"0.00"))</f>
        <v/>
      </c>
      <c r="AT53" s="54" t="str">
        <f ca="1">IF(OR(VLOOKUP($A53,Mitglieder!$E$24:$BG$323,AT$303)="",$G53=""),"",VLOOKUP($A53,Mitglieder!$E$24:$BG$323,AT$303))</f>
        <v/>
      </c>
      <c r="AU53" s="45" t="str">
        <f ca="1">IF($G53="","",TEXT(VLOOKUP($A53,Mitglieder!$E$24:$BG$323,AU$303),"0.00"))</f>
        <v/>
      </c>
      <c r="AV53" s="45" t="str">
        <f ca="1">IF($G53="","",TEXT(VLOOKUP($A53,Mitglieder!$E$24:$BG$323,AV$303),"0.00"))</f>
        <v/>
      </c>
      <c r="AW53" s="42" t="str">
        <f ca="1">IF($G53="","",VLOOKUP($A53,Mitglieder!$E$24:$BG$323,AW$303))</f>
        <v/>
      </c>
      <c r="AX53" s="54" t="str">
        <f ca="1">IF(OR(VLOOKUP($A53,Mitglieder!$E$24:$BG$323,AX$303)="",$G53=""),"",VLOOKUP($A53,Mitglieder!$E$24:$BG$323,AX$303))</f>
        <v/>
      </c>
      <c r="AY53" s="43" t="str">
        <f ca="1">IF($G53="","",TEXT(VLOOKUP($A53,Mitglieder!$E$24:$BG$323,AY$303),"TT.MM.JJJJ"))</f>
        <v/>
      </c>
      <c r="AZ53" s="75" t="str">
        <f t="shared" ca="1" si="0"/>
        <v/>
      </c>
      <c r="BA53" s="43" t="str">
        <f ca="1">IF($G53="","",TEXT(VLOOKUP($A53,Mitglieder!$E$24:$BG$323,BA$303),"TT.MM.JJJJ"))</f>
        <v/>
      </c>
      <c r="BB53" s="43" t="str">
        <f ca="1">IF($G53="","",TEXT(VLOOKUP($A53,Mitglieder!$E$24:$BG$323,BB$303),"TT.MM.JJJJ"))</f>
        <v/>
      </c>
      <c r="BC53" s="43" t="str">
        <f ca="1">IF($G53="","",TEXT(VLOOKUP($A53,Mitglieder!$E$24:$BG$323,BC$303),"TT.MM.JJJJ"))</f>
        <v/>
      </c>
      <c r="BD53" s="43" t="str">
        <f ca="1">IF($G53="","",TEXT(VLOOKUP($A53,Mitglieder!$E$24:$BG$323,BD$303),"TT.MM.JJJJ"))</f>
        <v/>
      </c>
      <c r="BE53" s="75" t="str">
        <f t="shared" ca="1" si="1"/>
        <v/>
      </c>
      <c r="BF53" s="75" t="str">
        <f ca="1">IF($G53="","",VLOOKUP($A53,Mitglieder!$D$24:$BG$323,BF$303))</f>
        <v/>
      </c>
      <c r="BH53" s="75" t="str">
        <f ca="1">IF(G53="","",AY53+'Details Verein'!$D$25)</f>
        <v/>
      </c>
    </row>
    <row r="54" spans="1:60" x14ac:dyDescent="0.35">
      <c r="A54" s="42">
        <v>54</v>
      </c>
      <c r="B54" s="42"/>
      <c r="C54" s="42"/>
      <c r="D54" s="42">
        <f ca="1">VLOOKUP($A54,Mitglieder!$E$24:$BA$323,D$303)</f>
        <v>1.0299999999999967</v>
      </c>
      <c r="E54" s="42" t="str">
        <f ca="1">IF($G54="","",VLOOKUP($A54,Mitglieder!$E$24:$BG$323,E$303))</f>
        <v/>
      </c>
      <c r="F54" s="54" t="str">
        <f ca="1">IF(OR(VLOOKUP($A54,Mitglieder!$E$24:$BG$323,F$303)="",$G54=""),"",VLOOKUP($A54,Mitglieder!$E$24:$BG$323,F$303))</f>
        <v/>
      </c>
      <c r="G54" s="72" t="str">
        <f ca="1">IF(D54/ROUND(D54,0)=1,VLOOKUP($A54,Mitglieder!$E$24:$BA$323,G$303),"")</f>
        <v/>
      </c>
      <c r="H54" s="42" t="str">
        <f ca="1">IF($G54="","",VLOOKUP($A54,Mitglieder!$E$24:$BG$323,H$303))</f>
        <v/>
      </c>
      <c r="I54" s="54" t="str">
        <f ca="1">IF(OR(VLOOKUP($A54,Mitglieder!$E$24:$BG$323,I$303)="",$G54=""),"",VLOOKUP($A54,Mitglieder!$E$24:$BG$323,I$303))</f>
        <v/>
      </c>
      <c r="J54" s="42" t="str">
        <f ca="1">IF($G54="","",VLOOKUP($A54,Mitglieder!$E$24:$BG$323,J$303))</f>
        <v/>
      </c>
      <c r="K54" s="54" t="str">
        <f ca="1">IF(OR(VLOOKUP($A54,Mitglieder!$E$24:$BG$323,K$303)="",$G54=""),"",VLOOKUP($A54,Mitglieder!$E$24:$BG$323,K$303))</f>
        <v/>
      </c>
      <c r="L54" s="42" t="str">
        <f ca="1">IF($G54="","",VLOOKUP($A54,Mitglieder!$E$24:$BG$323,L$303))</f>
        <v/>
      </c>
      <c r="M54" s="42" t="str">
        <f ca="1">IF($G54="","",VLOOKUP($A54,Mitglieder!$E$24:$BG$323,M$303))</f>
        <v/>
      </c>
      <c r="N54" s="42" t="str">
        <f ca="1">IF($G54="","",VLOOKUP($A54,Mitglieder!$E$24:$BG$323,N$303))</f>
        <v/>
      </c>
      <c r="O54" s="42" t="str">
        <f ca="1">IF($G54="","",VLOOKUP($A54,Mitglieder!$E$24:$BG$323,O$303))</f>
        <v/>
      </c>
      <c r="P54" s="42" t="str">
        <f ca="1">IF($G54="","",VLOOKUP($A54,Mitglieder!$E$24:$BG$323,P$303))</f>
        <v/>
      </c>
      <c r="Q54" s="42" t="str">
        <f ca="1">IF($G54="","",VLOOKUP($A54,Mitglieder!$E$24:$BG$323,Q$303))</f>
        <v/>
      </c>
      <c r="R54" s="54" t="str">
        <f ca="1">IF(OR(VLOOKUP($A54,Mitglieder!$E$24:$BG$323,R$303)="",$G54=""),"",VLOOKUP($A54,Mitglieder!$E$24:$BG$323,R$303))</f>
        <v/>
      </c>
      <c r="S54" s="43" t="str">
        <f ca="1">IF($G54="","",TEXT(VLOOKUP($A54,Mitglieder!$E$24:$BG$323,S$303),"TT.MM.JJJJ"))</f>
        <v/>
      </c>
      <c r="T54" s="43" t="str">
        <f ca="1">IF($G54="","",TEXT(VLOOKUP($A54,Mitglieder!$E$24:$BG$323,T$303),"TT.MM.JJJJ"))</f>
        <v/>
      </c>
      <c r="U54" s="43" t="str">
        <f ca="1">IF($G54="","",TEXT(VLOOKUP($A54,Mitglieder!$E$24:$BG$323,U$303),"TT.MM.JJJJ"))</f>
        <v/>
      </c>
      <c r="V54" s="54" t="str">
        <f ca="1">IF(OR(VLOOKUP($A54,Mitglieder!$E$24:$BG$323,V$303)="",$G54=""),"",VLOOKUP($A54,Mitglieder!$E$24:$BG$323,V$303))</f>
        <v/>
      </c>
      <c r="W54" s="54" t="str">
        <f ca="1">IF(OR(VLOOKUP($A54,Mitglieder!$E$24:$BG$323,W$303)="",$G54=""),"",VLOOKUP($A54,Mitglieder!$E$24:$BG$323,W$303))</f>
        <v/>
      </c>
      <c r="X54" s="54" t="str">
        <f ca="1">IF(OR(VLOOKUP($A54,Mitglieder!$E$24:$BG$323,X$303)="",$G54=""),"",VLOOKUP($A54,Mitglieder!$E$24:$BG$323,X$303))</f>
        <v/>
      </c>
      <c r="Y54" s="54" t="str">
        <f ca="1">IF(OR(VLOOKUP($A54,Mitglieder!$E$24:$BG$323,Y$303)="",$G54=""),"",VLOOKUP($A54,Mitglieder!$E$24:$BG$323,Y$303))</f>
        <v/>
      </c>
      <c r="Z54" s="54" t="str">
        <f ca="1">IF(OR(VLOOKUP($A54,Mitglieder!$E$24:$BG$323,Z$303)="",$G54=""),"",VLOOKUP($A54,Mitglieder!$E$24:$BG$323,Z$303))</f>
        <v/>
      </c>
      <c r="AA54" s="54" t="str">
        <f ca="1">IF(OR(VLOOKUP($A54,Mitglieder!$E$24:$BG$323,AA$303)="",$G54=""),"",VLOOKUP($A54,Mitglieder!$E$24:$BG$323,AA$303))</f>
        <v/>
      </c>
      <c r="AB54" s="54" t="str">
        <f ca="1">IF(OR(VLOOKUP($A54,Mitglieder!$E$24:$BG$323,AB$303)="",$G54=""),"",VLOOKUP($A54,Mitglieder!$E$24:$BG$323,AB$303))</f>
        <v/>
      </c>
      <c r="AC54" s="54" t="str">
        <f ca="1">IF(OR(VLOOKUP($A54,Mitglieder!$E$24:$BG$323,AC$303)="",$G54=""),"",VLOOKUP($A54,Mitglieder!$E$24:$BG$323,AC$303))</f>
        <v/>
      </c>
      <c r="AD54" s="54" t="str">
        <f ca="1">IF(OR(VLOOKUP($A54,Mitglieder!$E$24:$BG$323,AD$303)="",$G54=""),"",VLOOKUP($A54,Mitglieder!$E$24:$BG$323,AD$303))</f>
        <v/>
      </c>
      <c r="AE54" s="54" t="str">
        <f ca="1">IF(OR(VLOOKUP($A54,Mitglieder!$E$24:$BG$323,AE$303)="",$G54=""),"",VLOOKUP($A54,Mitglieder!$E$24:$BG$323,AE$303))</f>
        <v/>
      </c>
      <c r="AF54" s="54" t="str">
        <f ca="1">IF(OR(VLOOKUP($A54,Mitglieder!$E$24:$BG$323,AF$303)="",$G54=""),"",VLOOKUP($A54,Mitglieder!$E$24:$BG$323,AF$303))</f>
        <v/>
      </c>
      <c r="AG54" s="54" t="str">
        <f ca="1">IF(OR(VLOOKUP($A54,Mitglieder!$E$24:$BG$323,AG$303)="",$G54=""),"",VLOOKUP($A54,Mitglieder!$E$24:$BG$323,AG$303))</f>
        <v/>
      </c>
      <c r="AH54" s="54" t="str">
        <f ca="1">IF(OR(VLOOKUP($A54,Mitglieder!$E$24:$BG$323,AH$303)="",$G54=""),"",VLOOKUP($A54,Mitglieder!$E$24:$BG$323,AH$303))</f>
        <v/>
      </c>
      <c r="AI54" s="54" t="str">
        <f ca="1">IF(OR(VLOOKUP($A54,Mitglieder!$E$24:$BG$323,AI$303)="",$G54=""),"",VLOOKUP($A54,Mitglieder!$E$24:$BG$323,AI$303))</f>
        <v/>
      </c>
      <c r="AJ54" s="54" t="str">
        <f ca="1">IF(OR(VLOOKUP($A54,Mitglieder!$E$24:$BG$323,AJ$303)="",$G54=""),"",VLOOKUP($A54,Mitglieder!$E$24:$BG$323,AJ$303))</f>
        <v/>
      </c>
      <c r="AK54" s="54" t="str">
        <f ca="1">IF(OR(VLOOKUP($A54,Mitglieder!$E$24:$BG$323,AK$303)="",$G54=""),"",VLOOKUP($A54,Mitglieder!$E$24:$BG$323,AK$303))</f>
        <v/>
      </c>
      <c r="AL54" s="54" t="str">
        <f ca="1">IF(OR(VLOOKUP($A54,Mitglieder!$E$24:$BG$323,AL$303)="",$G54=""),"",VLOOKUP($A54,Mitglieder!$E$24:$BG$323,AL$303))</f>
        <v/>
      </c>
      <c r="AM54" s="42" t="str">
        <f ca="1">IF($G54="","",VLOOKUP($A54,Mitglieder!$E$24:$BG$323,AM$303))</f>
        <v/>
      </c>
      <c r="AN54" s="54" t="str">
        <f ca="1">IF(OR(VLOOKUP($A54,Mitglieder!$E$24:$BG$323,AN$303)="",$G54=""),"",VLOOKUP($A54,Mitglieder!$E$24:$BG$323,AN$303))</f>
        <v/>
      </c>
      <c r="AO54" s="43" t="str">
        <f ca="1">IF($G54="","",TEXT(VLOOKUP($A54,Mitglieder!$D$24:$BG$323,AO$303),"TT.MM.JJJJ"))</f>
        <v/>
      </c>
      <c r="AP54" s="42" t="str">
        <f ca="1">IF($G54="","",VLOOKUP($A54,Mitglieder!$E$24:$BG$323,AP$303))</f>
        <v/>
      </c>
      <c r="AQ54" s="45" t="str">
        <f ca="1">IF($G54="","",TEXT(VLOOKUP($A54,Mitglieder!$E$24:$BG$323,AQ$303),"0.00"))</f>
        <v/>
      </c>
      <c r="AR54" s="54" t="str">
        <f ca="1">IF(OR(VLOOKUP($A54,Mitglieder!$E$24:$BG$323,AR$303)="",$G54=""),"",VLOOKUP($A54,Mitglieder!$E$24:$BG$323,AR$303))</f>
        <v/>
      </c>
      <c r="AS54" s="45" t="str">
        <f ca="1">IF($G54="","",TEXT(VLOOKUP($A54,Mitglieder!$E$24:$BG$323,AS$303),"0.00"))</f>
        <v/>
      </c>
      <c r="AT54" s="54" t="str">
        <f ca="1">IF(OR(VLOOKUP($A54,Mitglieder!$E$24:$BG$323,AT$303)="",$G54=""),"",VLOOKUP($A54,Mitglieder!$E$24:$BG$323,AT$303))</f>
        <v/>
      </c>
      <c r="AU54" s="45" t="str">
        <f ca="1">IF($G54="","",TEXT(VLOOKUP($A54,Mitglieder!$E$24:$BG$323,AU$303),"0.00"))</f>
        <v/>
      </c>
      <c r="AV54" s="45" t="str">
        <f ca="1">IF($G54="","",TEXT(VLOOKUP($A54,Mitglieder!$E$24:$BG$323,AV$303),"0.00"))</f>
        <v/>
      </c>
      <c r="AW54" s="42" t="str">
        <f ca="1">IF($G54="","",VLOOKUP($A54,Mitglieder!$E$24:$BG$323,AW$303))</f>
        <v/>
      </c>
      <c r="AX54" s="54" t="str">
        <f ca="1">IF(OR(VLOOKUP($A54,Mitglieder!$E$24:$BG$323,AX$303)="",$G54=""),"",VLOOKUP($A54,Mitglieder!$E$24:$BG$323,AX$303))</f>
        <v/>
      </c>
      <c r="AY54" s="43" t="str">
        <f ca="1">IF($G54="","",TEXT(VLOOKUP($A54,Mitglieder!$E$24:$BG$323,AY$303),"TT.MM.JJJJ"))</f>
        <v/>
      </c>
      <c r="AZ54" s="75" t="str">
        <f t="shared" ca="1" si="0"/>
        <v/>
      </c>
      <c r="BA54" s="43" t="str">
        <f ca="1">IF($G54="","",TEXT(VLOOKUP($A54,Mitglieder!$E$24:$BG$323,BA$303),"TT.MM.JJJJ"))</f>
        <v/>
      </c>
      <c r="BB54" s="43" t="str">
        <f ca="1">IF($G54="","",TEXT(VLOOKUP($A54,Mitglieder!$E$24:$BG$323,BB$303),"TT.MM.JJJJ"))</f>
        <v/>
      </c>
      <c r="BC54" s="43" t="str">
        <f ca="1">IF($G54="","",TEXT(VLOOKUP($A54,Mitglieder!$E$24:$BG$323,BC$303),"TT.MM.JJJJ"))</f>
        <v/>
      </c>
      <c r="BD54" s="43" t="str">
        <f ca="1">IF($G54="","",TEXT(VLOOKUP($A54,Mitglieder!$E$24:$BG$323,BD$303),"TT.MM.JJJJ"))</f>
        <v/>
      </c>
      <c r="BE54" s="75" t="str">
        <f t="shared" ca="1" si="1"/>
        <v/>
      </c>
      <c r="BF54" s="75" t="str">
        <f ca="1">IF($G54="","",VLOOKUP($A54,Mitglieder!$D$24:$BG$323,BF$303))</f>
        <v/>
      </c>
      <c r="BH54" s="75" t="str">
        <f ca="1">IF(G54="","",AY54+'Details Verein'!$D$25)</f>
        <v/>
      </c>
    </row>
    <row r="55" spans="1:60" x14ac:dyDescent="0.35">
      <c r="A55" s="42">
        <v>55</v>
      </c>
      <c r="B55" s="42"/>
      <c r="C55" s="42"/>
      <c r="D55" s="42">
        <f ca="1">VLOOKUP($A55,Mitglieder!$E$24:$BA$323,D$303)</f>
        <v>1.0299999999999967</v>
      </c>
      <c r="E55" s="42" t="str">
        <f ca="1">IF($G55="","",VLOOKUP($A55,Mitglieder!$E$24:$BG$323,E$303))</f>
        <v/>
      </c>
      <c r="F55" s="54" t="str">
        <f ca="1">IF(OR(VLOOKUP($A55,Mitglieder!$E$24:$BG$323,F$303)="",$G55=""),"",VLOOKUP($A55,Mitglieder!$E$24:$BG$323,F$303))</f>
        <v/>
      </c>
      <c r="G55" s="72" t="str">
        <f ca="1">IF(D55/ROUND(D55,0)=1,VLOOKUP($A55,Mitglieder!$E$24:$BA$323,G$303),"")</f>
        <v/>
      </c>
      <c r="H55" s="42" t="str">
        <f ca="1">IF($G55="","",VLOOKUP($A55,Mitglieder!$E$24:$BG$323,H$303))</f>
        <v/>
      </c>
      <c r="I55" s="54" t="str">
        <f ca="1">IF(OR(VLOOKUP($A55,Mitglieder!$E$24:$BG$323,I$303)="",$G55=""),"",VLOOKUP($A55,Mitglieder!$E$24:$BG$323,I$303))</f>
        <v/>
      </c>
      <c r="J55" s="42" t="str">
        <f ca="1">IF($G55="","",VLOOKUP($A55,Mitglieder!$E$24:$BG$323,J$303))</f>
        <v/>
      </c>
      <c r="K55" s="54" t="str">
        <f ca="1">IF(OR(VLOOKUP($A55,Mitglieder!$E$24:$BG$323,K$303)="",$G55=""),"",VLOOKUP($A55,Mitglieder!$E$24:$BG$323,K$303))</f>
        <v/>
      </c>
      <c r="L55" s="42" t="str">
        <f ca="1">IF($G55="","",VLOOKUP($A55,Mitglieder!$E$24:$BG$323,L$303))</f>
        <v/>
      </c>
      <c r="M55" s="42" t="str">
        <f ca="1">IF($G55="","",VLOOKUP($A55,Mitglieder!$E$24:$BG$323,M$303))</f>
        <v/>
      </c>
      <c r="N55" s="42" t="str">
        <f ca="1">IF($G55="","",VLOOKUP($A55,Mitglieder!$E$24:$BG$323,N$303))</f>
        <v/>
      </c>
      <c r="O55" s="42" t="str">
        <f ca="1">IF($G55="","",VLOOKUP($A55,Mitglieder!$E$24:$BG$323,O$303))</f>
        <v/>
      </c>
      <c r="P55" s="42" t="str">
        <f ca="1">IF($G55="","",VLOOKUP($A55,Mitglieder!$E$24:$BG$323,P$303))</f>
        <v/>
      </c>
      <c r="Q55" s="42" t="str">
        <f ca="1">IF($G55="","",VLOOKUP($A55,Mitglieder!$E$24:$BG$323,Q$303))</f>
        <v/>
      </c>
      <c r="R55" s="54" t="str">
        <f ca="1">IF(OR(VLOOKUP($A55,Mitglieder!$E$24:$BG$323,R$303)="",$G55=""),"",VLOOKUP($A55,Mitglieder!$E$24:$BG$323,R$303))</f>
        <v/>
      </c>
      <c r="S55" s="43" t="str">
        <f ca="1">IF($G55="","",TEXT(VLOOKUP($A55,Mitglieder!$E$24:$BG$323,S$303),"TT.MM.JJJJ"))</f>
        <v/>
      </c>
      <c r="T55" s="43" t="str">
        <f ca="1">IF($G55="","",TEXT(VLOOKUP($A55,Mitglieder!$E$24:$BG$323,T$303),"TT.MM.JJJJ"))</f>
        <v/>
      </c>
      <c r="U55" s="43" t="str">
        <f ca="1">IF($G55="","",TEXT(VLOOKUP($A55,Mitglieder!$E$24:$BG$323,U$303),"TT.MM.JJJJ"))</f>
        <v/>
      </c>
      <c r="V55" s="54" t="str">
        <f ca="1">IF(OR(VLOOKUP($A55,Mitglieder!$E$24:$BG$323,V$303)="",$G55=""),"",VLOOKUP($A55,Mitglieder!$E$24:$BG$323,V$303))</f>
        <v/>
      </c>
      <c r="W55" s="54" t="str">
        <f ca="1">IF(OR(VLOOKUP($A55,Mitglieder!$E$24:$BG$323,W$303)="",$G55=""),"",VLOOKUP($A55,Mitglieder!$E$24:$BG$323,W$303))</f>
        <v/>
      </c>
      <c r="X55" s="54" t="str">
        <f ca="1">IF(OR(VLOOKUP($A55,Mitglieder!$E$24:$BG$323,X$303)="",$G55=""),"",VLOOKUP($A55,Mitglieder!$E$24:$BG$323,X$303))</f>
        <v/>
      </c>
      <c r="Y55" s="54" t="str">
        <f ca="1">IF(OR(VLOOKUP($A55,Mitglieder!$E$24:$BG$323,Y$303)="",$G55=""),"",VLOOKUP($A55,Mitglieder!$E$24:$BG$323,Y$303))</f>
        <v/>
      </c>
      <c r="Z55" s="54" t="str">
        <f ca="1">IF(OR(VLOOKUP($A55,Mitglieder!$E$24:$BG$323,Z$303)="",$G55=""),"",VLOOKUP($A55,Mitglieder!$E$24:$BG$323,Z$303))</f>
        <v/>
      </c>
      <c r="AA55" s="54" t="str">
        <f ca="1">IF(OR(VLOOKUP($A55,Mitglieder!$E$24:$BG$323,AA$303)="",$G55=""),"",VLOOKUP($A55,Mitglieder!$E$24:$BG$323,AA$303))</f>
        <v/>
      </c>
      <c r="AB55" s="54" t="str">
        <f ca="1">IF(OR(VLOOKUP($A55,Mitglieder!$E$24:$BG$323,AB$303)="",$G55=""),"",VLOOKUP($A55,Mitglieder!$E$24:$BG$323,AB$303))</f>
        <v/>
      </c>
      <c r="AC55" s="54" t="str">
        <f ca="1">IF(OR(VLOOKUP($A55,Mitglieder!$E$24:$BG$323,AC$303)="",$G55=""),"",VLOOKUP($A55,Mitglieder!$E$24:$BG$323,AC$303))</f>
        <v/>
      </c>
      <c r="AD55" s="54" t="str">
        <f ca="1">IF(OR(VLOOKUP($A55,Mitglieder!$E$24:$BG$323,AD$303)="",$G55=""),"",VLOOKUP($A55,Mitglieder!$E$24:$BG$323,AD$303))</f>
        <v/>
      </c>
      <c r="AE55" s="54" t="str">
        <f ca="1">IF(OR(VLOOKUP($A55,Mitglieder!$E$24:$BG$323,AE$303)="",$G55=""),"",VLOOKUP($A55,Mitglieder!$E$24:$BG$323,AE$303))</f>
        <v/>
      </c>
      <c r="AF55" s="54" t="str">
        <f ca="1">IF(OR(VLOOKUP($A55,Mitglieder!$E$24:$BG$323,AF$303)="",$G55=""),"",VLOOKUP($A55,Mitglieder!$E$24:$BG$323,AF$303))</f>
        <v/>
      </c>
      <c r="AG55" s="54" t="str">
        <f ca="1">IF(OR(VLOOKUP($A55,Mitglieder!$E$24:$BG$323,AG$303)="",$G55=""),"",VLOOKUP($A55,Mitglieder!$E$24:$BG$323,AG$303))</f>
        <v/>
      </c>
      <c r="AH55" s="54" t="str">
        <f ca="1">IF(OR(VLOOKUP($A55,Mitglieder!$E$24:$BG$323,AH$303)="",$G55=""),"",VLOOKUP($A55,Mitglieder!$E$24:$BG$323,AH$303))</f>
        <v/>
      </c>
      <c r="AI55" s="54" t="str">
        <f ca="1">IF(OR(VLOOKUP($A55,Mitglieder!$E$24:$BG$323,AI$303)="",$G55=""),"",VLOOKUP($A55,Mitglieder!$E$24:$BG$323,AI$303))</f>
        <v/>
      </c>
      <c r="AJ55" s="54" t="str">
        <f ca="1">IF(OR(VLOOKUP($A55,Mitglieder!$E$24:$BG$323,AJ$303)="",$G55=""),"",VLOOKUP($A55,Mitglieder!$E$24:$BG$323,AJ$303))</f>
        <v/>
      </c>
      <c r="AK55" s="54" t="str">
        <f ca="1">IF(OR(VLOOKUP($A55,Mitglieder!$E$24:$BG$323,AK$303)="",$G55=""),"",VLOOKUP($A55,Mitglieder!$E$24:$BG$323,AK$303))</f>
        <v/>
      </c>
      <c r="AL55" s="54" t="str">
        <f ca="1">IF(OR(VLOOKUP($A55,Mitglieder!$E$24:$BG$323,AL$303)="",$G55=""),"",VLOOKUP($A55,Mitglieder!$E$24:$BG$323,AL$303))</f>
        <v/>
      </c>
      <c r="AM55" s="42" t="str">
        <f ca="1">IF($G55="","",VLOOKUP($A55,Mitglieder!$E$24:$BG$323,AM$303))</f>
        <v/>
      </c>
      <c r="AN55" s="54" t="str">
        <f ca="1">IF(OR(VLOOKUP($A55,Mitglieder!$E$24:$BG$323,AN$303)="",$G55=""),"",VLOOKUP($A55,Mitglieder!$E$24:$BG$323,AN$303))</f>
        <v/>
      </c>
      <c r="AO55" s="43" t="str">
        <f ca="1">IF($G55="","",TEXT(VLOOKUP($A55,Mitglieder!$D$24:$BG$323,AO$303),"TT.MM.JJJJ"))</f>
        <v/>
      </c>
      <c r="AP55" s="42" t="str">
        <f ca="1">IF($G55="","",VLOOKUP($A55,Mitglieder!$E$24:$BG$323,AP$303))</f>
        <v/>
      </c>
      <c r="AQ55" s="45" t="str">
        <f ca="1">IF($G55="","",TEXT(VLOOKUP($A55,Mitglieder!$E$24:$BG$323,AQ$303),"0.00"))</f>
        <v/>
      </c>
      <c r="AR55" s="54" t="str">
        <f ca="1">IF(OR(VLOOKUP($A55,Mitglieder!$E$24:$BG$323,AR$303)="",$G55=""),"",VLOOKUP($A55,Mitglieder!$E$24:$BG$323,AR$303))</f>
        <v/>
      </c>
      <c r="AS55" s="45" t="str">
        <f ca="1">IF($G55="","",TEXT(VLOOKUP($A55,Mitglieder!$E$24:$BG$323,AS$303),"0.00"))</f>
        <v/>
      </c>
      <c r="AT55" s="54" t="str">
        <f ca="1">IF(OR(VLOOKUP($A55,Mitglieder!$E$24:$BG$323,AT$303)="",$G55=""),"",VLOOKUP($A55,Mitglieder!$E$24:$BG$323,AT$303))</f>
        <v/>
      </c>
      <c r="AU55" s="45" t="str">
        <f ca="1">IF($G55="","",TEXT(VLOOKUP($A55,Mitglieder!$E$24:$BG$323,AU$303),"0.00"))</f>
        <v/>
      </c>
      <c r="AV55" s="45" t="str">
        <f ca="1">IF($G55="","",TEXT(VLOOKUP($A55,Mitglieder!$E$24:$BG$323,AV$303),"0.00"))</f>
        <v/>
      </c>
      <c r="AW55" s="42" t="str">
        <f ca="1">IF($G55="","",VLOOKUP($A55,Mitglieder!$E$24:$BG$323,AW$303))</f>
        <v/>
      </c>
      <c r="AX55" s="54" t="str">
        <f ca="1">IF(OR(VLOOKUP($A55,Mitglieder!$E$24:$BG$323,AX$303)="",$G55=""),"",VLOOKUP($A55,Mitglieder!$E$24:$BG$323,AX$303))</f>
        <v/>
      </c>
      <c r="AY55" s="43" t="str">
        <f ca="1">IF($G55="","",TEXT(VLOOKUP($A55,Mitglieder!$E$24:$BG$323,AY$303),"TT.MM.JJJJ"))</f>
        <v/>
      </c>
      <c r="AZ55" s="75" t="str">
        <f t="shared" ca="1" si="0"/>
        <v/>
      </c>
      <c r="BA55" s="43" t="str">
        <f ca="1">IF($G55="","",TEXT(VLOOKUP($A55,Mitglieder!$E$24:$BG$323,BA$303),"TT.MM.JJJJ"))</f>
        <v/>
      </c>
      <c r="BB55" s="43" t="str">
        <f ca="1">IF($G55="","",TEXT(VLOOKUP($A55,Mitglieder!$E$24:$BG$323,BB$303),"TT.MM.JJJJ"))</f>
        <v/>
      </c>
      <c r="BC55" s="43" t="str">
        <f ca="1">IF($G55="","",TEXT(VLOOKUP($A55,Mitglieder!$E$24:$BG$323,BC$303),"TT.MM.JJJJ"))</f>
        <v/>
      </c>
      <c r="BD55" s="43" t="str">
        <f ca="1">IF($G55="","",TEXT(VLOOKUP($A55,Mitglieder!$E$24:$BG$323,BD$303),"TT.MM.JJJJ"))</f>
        <v/>
      </c>
      <c r="BE55" s="75" t="str">
        <f t="shared" ca="1" si="1"/>
        <v/>
      </c>
      <c r="BF55" s="75" t="str">
        <f ca="1">IF($G55="","",VLOOKUP($A55,Mitglieder!$D$24:$BG$323,BF$303))</f>
        <v/>
      </c>
      <c r="BH55" s="75" t="str">
        <f ca="1">IF(G55="","",AY55+'Details Verein'!$D$25)</f>
        <v/>
      </c>
    </row>
    <row r="56" spans="1:60" x14ac:dyDescent="0.35">
      <c r="A56" s="42">
        <v>56</v>
      </c>
      <c r="B56" s="42"/>
      <c r="C56" s="42"/>
      <c r="D56" s="42">
        <f ca="1">VLOOKUP($A56,Mitglieder!$E$24:$BA$323,D$303)</f>
        <v>1.0299999999999967</v>
      </c>
      <c r="E56" s="42" t="str">
        <f ca="1">IF($G56="","",VLOOKUP($A56,Mitglieder!$E$24:$BG$323,E$303))</f>
        <v/>
      </c>
      <c r="F56" s="54" t="str">
        <f ca="1">IF(OR(VLOOKUP($A56,Mitglieder!$E$24:$BG$323,F$303)="",$G56=""),"",VLOOKUP($A56,Mitglieder!$E$24:$BG$323,F$303))</f>
        <v/>
      </c>
      <c r="G56" s="72" t="str">
        <f ca="1">IF(D56/ROUND(D56,0)=1,VLOOKUP($A56,Mitglieder!$E$24:$BA$323,G$303),"")</f>
        <v/>
      </c>
      <c r="H56" s="42" t="str">
        <f ca="1">IF($G56="","",VLOOKUP($A56,Mitglieder!$E$24:$BG$323,H$303))</f>
        <v/>
      </c>
      <c r="I56" s="54" t="str">
        <f ca="1">IF(OR(VLOOKUP($A56,Mitglieder!$E$24:$BG$323,I$303)="",$G56=""),"",VLOOKUP($A56,Mitglieder!$E$24:$BG$323,I$303))</f>
        <v/>
      </c>
      <c r="J56" s="42" t="str">
        <f ca="1">IF($G56="","",VLOOKUP($A56,Mitglieder!$E$24:$BG$323,J$303))</f>
        <v/>
      </c>
      <c r="K56" s="54" t="str">
        <f ca="1">IF(OR(VLOOKUP($A56,Mitglieder!$E$24:$BG$323,K$303)="",$G56=""),"",VLOOKUP($A56,Mitglieder!$E$24:$BG$323,K$303))</f>
        <v/>
      </c>
      <c r="L56" s="42" t="str">
        <f ca="1">IF($G56="","",VLOOKUP($A56,Mitglieder!$E$24:$BG$323,L$303))</f>
        <v/>
      </c>
      <c r="M56" s="42" t="str">
        <f ca="1">IF($G56="","",VLOOKUP($A56,Mitglieder!$E$24:$BG$323,M$303))</f>
        <v/>
      </c>
      <c r="N56" s="42" t="str">
        <f ca="1">IF($G56="","",VLOOKUP($A56,Mitglieder!$E$24:$BG$323,N$303))</f>
        <v/>
      </c>
      <c r="O56" s="42" t="str">
        <f ca="1">IF($G56="","",VLOOKUP($A56,Mitglieder!$E$24:$BG$323,O$303))</f>
        <v/>
      </c>
      <c r="P56" s="42" t="str">
        <f ca="1">IF($G56="","",VLOOKUP($A56,Mitglieder!$E$24:$BG$323,P$303))</f>
        <v/>
      </c>
      <c r="Q56" s="42" t="str">
        <f ca="1">IF($G56="","",VLOOKUP($A56,Mitglieder!$E$24:$BG$323,Q$303))</f>
        <v/>
      </c>
      <c r="R56" s="54" t="str">
        <f ca="1">IF(OR(VLOOKUP($A56,Mitglieder!$E$24:$BG$323,R$303)="",$G56=""),"",VLOOKUP($A56,Mitglieder!$E$24:$BG$323,R$303))</f>
        <v/>
      </c>
      <c r="S56" s="43" t="str">
        <f ca="1">IF($G56="","",TEXT(VLOOKUP($A56,Mitglieder!$E$24:$BG$323,S$303),"TT.MM.JJJJ"))</f>
        <v/>
      </c>
      <c r="T56" s="43" t="str">
        <f ca="1">IF($G56="","",TEXT(VLOOKUP($A56,Mitglieder!$E$24:$BG$323,T$303),"TT.MM.JJJJ"))</f>
        <v/>
      </c>
      <c r="U56" s="43" t="str">
        <f ca="1">IF($G56="","",TEXT(VLOOKUP($A56,Mitglieder!$E$24:$BG$323,U$303),"TT.MM.JJJJ"))</f>
        <v/>
      </c>
      <c r="V56" s="54" t="str">
        <f ca="1">IF(OR(VLOOKUP($A56,Mitglieder!$E$24:$BG$323,V$303)="",$G56=""),"",VLOOKUP($A56,Mitglieder!$E$24:$BG$323,V$303))</f>
        <v/>
      </c>
      <c r="W56" s="54" t="str">
        <f ca="1">IF(OR(VLOOKUP($A56,Mitglieder!$E$24:$BG$323,W$303)="",$G56=""),"",VLOOKUP($A56,Mitglieder!$E$24:$BG$323,W$303))</f>
        <v/>
      </c>
      <c r="X56" s="54" t="str">
        <f ca="1">IF(OR(VLOOKUP($A56,Mitglieder!$E$24:$BG$323,X$303)="",$G56=""),"",VLOOKUP($A56,Mitglieder!$E$24:$BG$323,X$303))</f>
        <v/>
      </c>
      <c r="Y56" s="54" t="str">
        <f ca="1">IF(OR(VLOOKUP($A56,Mitglieder!$E$24:$BG$323,Y$303)="",$G56=""),"",VLOOKUP($A56,Mitglieder!$E$24:$BG$323,Y$303))</f>
        <v/>
      </c>
      <c r="Z56" s="54" t="str">
        <f ca="1">IF(OR(VLOOKUP($A56,Mitglieder!$E$24:$BG$323,Z$303)="",$G56=""),"",VLOOKUP($A56,Mitglieder!$E$24:$BG$323,Z$303))</f>
        <v/>
      </c>
      <c r="AA56" s="54" t="str">
        <f ca="1">IF(OR(VLOOKUP($A56,Mitglieder!$E$24:$BG$323,AA$303)="",$G56=""),"",VLOOKUP($A56,Mitglieder!$E$24:$BG$323,AA$303))</f>
        <v/>
      </c>
      <c r="AB56" s="54" t="str">
        <f ca="1">IF(OR(VLOOKUP($A56,Mitglieder!$E$24:$BG$323,AB$303)="",$G56=""),"",VLOOKUP($A56,Mitglieder!$E$24:$BG$323,AB$303))</f>
        <v/>
      </c>
      <c r="AC56" s="54" t="str">
        <f ca="1">IF(OR(VLOOKUP($A56,Mitglieder!$E$24:$BG$323,AC$303)="",$G56=""),"",VLOOKUP($A56,Mitglieder!$E$24:$BG$323,AC$303))</f>
        <v/>
      </c>
      <c r="AD56" s="54" t="str">
        <f ca="1">IF(OR(VLOOKUP($A56,Mitglieder!$E$24:$BG$323,AD$303)="",$G56=""),"",VLOOKUP($A56,Mitglieder!$E$24:$BG$323,AD$303))</f>
        <v/>
      </c>
      <c r="AE56" s="54" t="str">
        <f ca="1">IF(OR(VLOOKUP($A56,Mitglieder!$E$24:$BG$323,AE$303)="",$G56=""),"",VLOOKUP($A56,Mitglieder!$E$24:$BG$323,AE$303))</f>
        <v/>
      </c>
      <c r="AF56" s="54" t="str">
        <f ca="1">IF(OR(VLOOKUP($A56,Mitglieder!$E$24:$BG$323,AF$303)="",$G56=""),"",VLOOKUP($A56,Mitglieder!$E$24:$BG$323,AF$303))</f>
        <v/>
      </c>
      <c r="AG56" s="54" t="str">
        <f ca="1">IF(OR(VLOOKUP($A56,Mitglieder!$E$24:$BG$323,AG$303)="",$G56=""),"",VLOOKUP($A56,Mitglieder!$E$24:$BG$323,AG$303))</f>
        <v/>
      </c>
      <c r="AH56" s="54" t="str">
        <f ca="1">IF(OR(VLOOKUP($A56,Mitglieder!$E$24:$BG$323,AH$303)="",$G56=""),"",VLOOKUP($A56,Mitglieder!$E$24:$BG$323,AH$303))</f>
        <v/>
      </c>
      <c r="AI56" s="54" t="str">
        <f ca="1">IF(OR(VLOOKUP($A56,Mitglieder!$E$24:$BG$323,AI$303)="",$G56=""),"",VLOOKUP($A56,Mitglieder!$E$24:$BG$323,AI$303))</f>
        <v/>
      </c>
      <c r="AJ56" s="54" t="str">
        <f ca="1">IF(OR(VLOOKUP($A56,Mitglieder!$E$24:$BG$323,AJ$303)="",$G56=""),"",VLOOKUP($A56,Mitglieder!$E$24:$BG$323,AJ$303))</f>
        <v/>
      </c>
      <c r="AK56" s="54" t="str">
        <f ca="1">IF(OR(VLOOKUP($A56,Mitglieder!$E$24:$BG$323,AK$303)="",$G56=""),"",VLOOKUP($A56,Mitglieder!$E$24:$BG$323,AK$303))</f>
        <v/>
      </c>
      <c r="AL56" s="54" t="str">
        <f ca="1">IF(OR(VLOOKUP($A56,Mitglieder!$E$24:$BG$323,AL$303)="",$G56=""),"",VLOOKUP($A56,Mitglieder!$E$24:$BG$323,AL$303))</f>
        <v/>
      </c>
      <c r="AM56" s="42" t="str">
        <f ca="1">IF($G56="","",VLOOKUP($A56,Mitglieder!$E$24:$BG$323,AM$303))</f>
        <v/>
      </c>
      <c r="AN56" s="54" t="str">
        <f ca="1">IF(OR(VLOOKUP($A56,Mitglieder!$E$24:$BG$323,AN$303)="",$G56=""),"",VLOOKUP($A56,Mitglieder!$E$24:$BG$323,AN$303))</f>
        <v/>
      </c>
      <c r="AO56" s="43" t="str">
        <f ca="1">IF($G56="","",TEXT(VLOOKUP($A56,Mitglieder!$D$24:$BG$323,AO$303),"TT.MM.JJJJ"))</f>
        <v/>
      </c>
      <c r="AP56" s="42" t="str">
        <f ca="1">IF($G56="","",VLOOKUP($A56,Mitglieder!$E$24:$BG$323,AP$303))</f>
        <v/>
      </c>
      <c r="AQ56" s="45" t="str">
        <f ca="1">IF($G56="","",TEXT(VLOOKUP($A56,Mitglieder!$E$24:$BG$323,AQ$303),"0.00"))</f>
        <v/>
      </c>
      <c r="AR56" s="54" t="str">
        <f ca="1">IF(OR(VLOOKUP($A56,Mitglieder!$E$24:$BG$323,AR$303)="",$G56=""),"",VLOOKUP($A56,Mitglieder!$E$24:$BG$323,AR$303))</f>
        <v/>
      </c>
      <c r="AS56" s="45" t="str">
        <f ca="1">IF($G56="","",TEXT(VLOOKUP($A56,Mitglieder!$E$24:$BG$323,AS$303),"0.00"))</f>
        <v/>
      </c>
      <c r="AT56" s="54" t="str">
        <f ca="1">IF(OR(VLOOKUP($A56,Mitglieder!$E$24:$BG$323,AT$303)="",$G56=""),"",VLOOKUP($A56,Mitglieder!$E$24:$BG$323,AT$303))</f>
        <v/>
      </c>
      <c r="AU56" s="45" t="str">
        <f ca="1">IF($G56="","",TEXT(VLOOKUP($A56,Mitglieder!$E$24:$BG$323,AU$303),"0.00"))</f>
        <v/>
      </c>
      <c r="AV56" s="45" t="str">
        <f ca="1">IF($G56="","",TEXT(VLOOKUP($A56,Mitglieder!$E$24:$BG$323,AV$303),"0.00"))</f>
        <v/>
      </c>
      <c r="AW56" s="42" t="str">
        <f ca="1">IF($G56="","",VLOOKUP($A56,Mitglieder!$E$24:$BG$323,AW$303))</f>
        <v/>
      </c>
      <c r="AX56" s="54" t="str">
        <f ca="1">IF(OR(VLOOKUP($A56,Mitglieder!$E$24:$BG$323,AX$303)="",$G56=""),"",VLOOKUP($A56,Mitglieder!$E$24:$BG$323,AX$303))</f>
        <v/>
      </c>
      <c r="AY56" s="43" t="str">
        <f ca="1">IF($G56="","",TEXT(VLOOKUP($A56,Mitglieder!$E$24:$BG$323,AY$303),"TT.MM.JJJJ"))</f>
        <v/>
      </c>
      <c r="AZ56" s="75" t="str">
        <f t="shared" ca="1" si="0"/>
        <v/>
      </c>
      <c r="BA56" s="43" t="str">
        <f ca="1">IF($G56="","",TEXT(VLOOKUP($A56,Mitglieder!$E$24:$BG$323,BA$303),"TT.MM.JJJJ"))</f>
        <v/>
      </c>
      <c r="BB56" s="43" t="str">
        <f ca="1">IF($G56="","",TEXT(VLOOKUP($A56,Mitglieder!$E$24:$BG$323,BB$303),"TT.MM.JJJJ"))</f>
        <v/>
      </c>
      <c r="BC56" s="43" t="str">
        <f ca="1">IF($G56="","",TEXT(VLOOKUP($A56,Mitglieder!$E$24:$BG$323,BC$303),"TT.MM.JJJJ"))</f>
        <v/>
      </c>
      <c r="BD56" s="43" t="str">
        <f ca="1">IF($G56="","",TEXT(VLOOKUP($A56,Mitglieder!$E$24:$BG$323,BD$303),"TT.MM.JJJJ"))</f>
        <v/>
      </c>
      <c r="BE56" s="75" t="str">
        <f t="shared" ca="1" si="1"/>
        <v/>
      </c>
      <c r="BF56" s="75" t="str">
        <f ca="1">IF($G56="","",VLOOKUP($A56,Mitglieder!$D$24:$BG$323,BF$303))</f>
        <v/>
      </c>
      <c r="BH56" s="75" t="str">
        <f ca="1">IF(G56="","",AY56+'Details Verein'!$D$25)</f>
        <v/>
      </c>
    </row>
    <row r="57" spans="1:60" x14ac:dyDescent="0.35">
      <c r="A57" s="42">
        <v>57</v>
      </c>
      <c r="B57" s="42"/>
      <c r="C57" s="42"/>
      <c r="D57" s="42">
        <f ca="1">VLOOKUP($A57,Mitglieder!$E$24:$BA$323,D$303)</f>
        <v>1.0299999999999967</v>
      </c>
      <c r="E57" s="42" t="str">
        <f ca="1">IF($G57="","",VLOOKUP($A57,Mitglieder!$E$24:$BG$323,E$303))</f>
        <v/>
      </c>
      <c r="F57" s="54" t="str">
        <f ca="1">IF(OR(VLOOKUP($A57,Mitglieder!$E$24:$BG$323,F$303)="",$G57=""),"",VLOOKUP($A57,Mitglieder!$E$24:$BG$323,F$303))</f>
        <v/>
      </c>
      <c r="G57" s="72" t="str">
        <f ca="1">IF(D57/ROUND(D57,0)=1,VLOOKUP($A57,Mitglieder!$E$24:$BA$323,G$303),"")</f>
        <v/>
      </c>
      <c r="H57" s="42" t="str">
        <f ca="1">IF($G57="","",VLOOKUP($A57,Mitglieder!$E$24:$BG$323,H$303))</f>
        <v/>
      </c>
      <c r="I57" s="54" t="str">
        <f ca="1">IF(OR(VLOOKUP($A57,Mitglieder!$E$24:$BG$323,I$303)="",$G57=""),"",VLOOKUP($A57,Mitglieder!$E$24:$BG$323,I$303))</f>
        <v/>
      </c>
      <c r="J57" s="42" t="str">
        <f ca="1">IF($G57="","",VLOOKUP($A57,Mitglieder!$E$24:$BG$323,J$303))</f>
        <v/>
      </c>
      <c r="K57" s="54" t="str">
        <f ca="1">IF(OR(VLOOKUP($A57,Mitglieder!$E$24:$BG$323,K$303)="",$G57=""),"",VLOOKUP($A57,Mitglieder!$E$24:$BG$323,K$303))</f>
        <v/>
      </c>
      <c r="L57" s="42" t="str">
        <f ca="1">IF($G57="","",VLOOKUP($A57,Mitglieder!$E$24:$BG$323,L$303))</f>
        <v/>
      </c>
      <c r="M57" s="42" t="str">
        <f ca="1">IF($G57="","",VLOOKUP($A57,Mitglieder!$E$24:$BG$323,M$303))</f>
        <v/>
      </c>
      <c r="N57" s="42" t="str">
        <f ca="1">IF($G57="","",VLOOKUP($A57,Mitglieder!$E$24:$BG$323,N$303))</f>
        <v/>
      </c>
      <c r="O57" s="42" t="str">
        <f ca="1">IF($G57="","",VLOOKUP($A57,Mitglieder!$E$24:$BG$323,O$303))</f>
        <v/>
      </c>
      <c r="P57" s="42" t="str">
        <f ca="1">IF($G57="","",VLOOKUP($A57,Mitglieder!$E$24:$BG$323,P$303))</f>
        <v/>
      </c>
      <c r="Q57" s="42" t="str">
        <f ca="1">IF($G57="","",VLOOKUP($A57,Mitglieder!$E$24:$BG$323,Q$303))</f>
        <v/>
      </c>
      <c r="R57" s="54" t="str">
        <f ca="1">IF(OR(VLOOKUP($A57,Mitglieder!$E$24:$BG$323,R$303)="",$G57=""),"",VLOOKUP($A57,Mitglieder!$E$24:$BG$323,R$303))</f>
        <v/>
      </c>
      <c r="S57" s="43" t="str">
        <f ca="1">IF($G57="","",TEXT(VLOOKUP($A57,Mitglieder!$E$24:$BG$323,S$303),"TT.MM.JJJJ"))</f>
        <v/>
      </c>
      <c r="T57" s="43" t="str">
        <f ca="1">IF($G57="","",TEXT(VLOOKUP($A57,Mitglieder!$E$24:$BG$323,T$303),"TT.MM.JJJJ"))</f>
        <v/>
      </c>
      <c r="U57" s="43" t="str">
        <f ca="1">IF($G57="","",TEXT(VLOOKUP($A57,Mitglieder!$E$24:$BG$323,U$303),"TT.MM.JJJJ"))</f>
        <v/>
      </c>
      <c r="V57" s="54" t="str">
        <f ca="1">IF(OR(VLOOKUP($A57,Mitglieder!$E$24:$BG$323,V$303)="",$G57=""),"",VLOOKUP($A57,Mitglieder!$E$24:$BG$323,V$303))</f>
        <v/>
      </c>
      <c r="W57" s="54" t="str">
        <f ca="1">IF(OR(VLOOKUP($A57,Mitglieder!$E$24:$BG$323,W$303)="",$G57=""),"",VLOOKUP($A57,Mitglieder!$E$24:$BG$323,W$303))</f>
        <v/>
      </c>
      <c r="X57" s="54" t="str">
        <f ca="1">IF(OR(VLOOKUP($A57,Mitglieder!$E$24:$BG$323,X$303)="",$G57=""),"",VLOOKUP($A57,Mitglieder!$E$24:$BG$323,X$303))</f>
        <v/>
      </c>
      <c r="Y57" s="54" t="str">
        <f ca="1">IF(OR(VLOOKUP($A57,Mitglieder!$E$24:$BG$323,Y$303)="",$G57=""),"",VLOOKUP($A57,Mitglieder!$E$24:$BG$323,Y$303))</f>
        <v/>
      </c>
      <c r="Z57" s="54" t="str">
        <f ca="1">IF(OR(VLOOKUP($A57,Mitglieder!$E$24:$BG$323,Z$303)="",$G57=""),"",VLOOKUP($A57,Mitglieder!$E$24:$BG$323,Z$303))</f>
        <v/>
      </c>
      <c r="AA57" s="54" t="str">
        <f ca="1">IF(OR(VLOOKUP($A57,Mitglieder!$E$24:$BG$323,AA$303)="",$G57=""),"",VLOOKUP($A57,Mitglieder!$E$24:$BG$323,AA$303))</f>
        <v/>
      </c>
      <c r="AB57" s="54" t="str">
        <f ca="1">IF(OR(VLOOKUP($A57,Mitglieder!$E$24:$BG$323,AB$303)="",$G57=""),"",VLOOKUP($A57,Mitglieder!$E$24:$BG$323,AB$303))</f>
        <v/>
      </c>
      <c r="AC57" s="54" t="str">
        <f ca="1">IF(OR(VLOOKUP($A57,Mitglieder!$E$24:$BG$323,AC$303)="",$G57=""),"",VLOOKUP($A57,Mitglieder!$E$24:$BG$323,AC$303))</f>
        <v/>
      </c>
      <c r="AD57" s="54" t="str">
        <f ca="1">IF(OR(VLOOKUP($A57,Mitglieder!$E$24:$BG$323,AD$303)="",$G57=""),"",VLOOKUP($A57,Mitglieder!$E$24:$BG$323,AD$303))</f>
        <v/>
      </c>
      <c r="AE57" s="54" t="str">
        <f ca="1">IF(OR(VLOOKUP($A57,Mitglieder!$E$24:$BG$323,AE$303)="",$G57=""),"",VLOOKUP($A57,Mitglieder!$E$24:$BG$323,AE$303))</f>
        <v/>
      </c>
      <c r="AF57" s="54" t="str">
        <f ca="1">IF(OR(VLOOKUP($A57,Mitglieder!$E$24:$BG$323,AF$303)="",$G57=""),"",VLOOKUP($A57,Mitglieder!$E$24:$BG$323,AF$303))</f>
        <v/>
      </c>
      <c r="AG57" s="54" t="str">
        <f ca="1">IF(OR(VLOOKUP($A57,Mitglieder!$E$24:$BG$323,AG$303)="",$G57=""),"",VLOOKUP($A57,Mitglieder!$E$24:$BG$323,AG$303))</f>
        <v/>
      </c>
      <c r="AH57" s="54" t="str">
        <f ca="1">IF(OR(VLOOKUP($A57,Mitglieder!$E$24:$BG$323,AH$303)="",$G57=""),"",VLOOKUP($A57,Mitglieder!$E$24:$BG$323,AH$303))</f>
        <v/>
      </c>
      <c r="AI57" s="54" t="str">
        <f ca="1">IF(OR(VLOOKUP($A57,Mitglieder!$E$24:$BG$323,AI$303)="",$G57=""),"",VLOOKUP($A57,Mitglieder!$E$24:$BG$323,AI$303))</f>
        <v/>
      </c>
      <c r="AJ57" s="54" t="str">
        <f ca="1">IF(OR(VLOOKUP($A57,Mitglieder!$E$24:$BG$323,AJ$303)="",$G57=""),"",VLOOKUP($A57,Mitglieder!$E$24:$BG$323,AJ$303))</f>
        <v/>
      </c>
      <c r="AK57" s="54" t="str">
        <f ca="1">IF(OR(VLOOKUP($A57,Mitglieder!$E$24:$BG$323,AK$303)="",$G57=""),"",VLOOKUP($A57,Mitglieder!$E$24:$BG$323,AK$303))</f>
        <v/>
      </c>
      <c r="AL57" s="54" t="str">
        <f ca="1">IF(OR(VLOOKUP($A57,Mitglieder!$E$24:$BG$323,AL$303)="",$G57=""),"",VLOOKUP($A57,Mitglieder!$E$24:$BG$323,AL$303))</f>
        <v/>
      </c>
      <c r="AM57" s="42" t="str">
        <f ca="1">IF($G57="","",VLOOKUP($A57,Mitglieder!$E$24:$BG$323,AM$303))</f>
        <v/>
      </c>
      <c r="AN57" s="54" t="str">
        <f ca="1">IF(OR(VLOOKUP($A57,Mitglieder!$E$24:$BG$323,AN$303)="",$G57=""),"",VLOOKUP($A57,Mitglieder!$E$24:$BG$323,AN$303))</f>
        <v/>
      </c>
      <c r="AO57" s="43" t="str">
        <f ca="1">IF($G57="","",TEXT(VLOOKUP($A57,Mitglieder!$D$24:$BG$323,AO$303),"TT.MM.JJJJ"))</f>
        <v/>
      </c>
      <c r="AP57" s="42" t="str">
        <f ca="1">IF($G57="","",VLOOKUP($A57,Mitglieder!$E$24:$BG$323,AP$303))</f>
        <v/>
      </c>
      <c r="AQ57" s="45" t="str">
        <f ca="1">IF($G57="","",TEXT(VLOOKUP($A57,Mitglieder!$E$24:$BG$323,AQ$303),"0.00"))</f>
        <v/>
      </c>
      <c r="AR57" s="54" t="str">
        <f ca="1">IF(OR(VLOOKUP($A57,Mitglieder!$E$24:$BG$323,AR$303)="",$G57=""),"",VLOOKUP($A57,Mitglieder!$E$24:$BG$323,AR$303))</f>
        <v/>
      </c>
      <c r="AS57" s="45" t="str">
        <f ca="1">IF($G57="","",TEXT(VLOOKUP($A57,Mitglieder!$E$24:$BG$323,AS$303),"0.00"))</f>
        <v/>
      </c>
      <c r="AT57" s="54" t="str">
        <f ca="1">IF(OR(VLOOKUP($A57,Mitglieder!$E$24:$BG$323,AT$303)="",$G57=""),"",VLOOKUP($A57,Mitglieder!$E$24:$BG$323,AT$303))</f>
        <v/>
      </c>
      <c r="AU57" s="45" t="str">
        <f ca="1">IF($G57="","",TEXT(VLOOKUP($A57,Mitglieder!$E$24:$BG$323,AU$303),"0.00"))</f>
        <v/>
      </c>
      <c r="AV57" s="45" t="str">
        <f ca="1">IF($G57="","",TEXT(VLOOKUP($A57,Mitglieder!$E$24:$BG$323,AV$303),"0.00"))</f>
        <v/>
      </c>
      <c r="AW57" s="42" t="str">
        <f ca="1">IF($G57="","",VLOOKUP($A57,Mitglieder!$E$24:$BG$323,AW$303))</f>
        <v/>
      </c>
      <c r="AX57" s="54" t="str">
        <f ca="1">IF(OR(VLOOKUP($A57,Mitglieder!$E$24:$BG$323,AX$303)="",$G57=""),"",VLOOKUP($A57,Mitglieder!$E$24:$BG$323,AX$303))</f>
        <v/>
      </c>
      <c r="AY57" s="43" t="str">
        <f ca="1">IF($G57="","",TEXT(VLOOKUP($A57,Mitglieder!$E$24:$BG$323,AY$303),"TT.MM.JJJJ"))</f>
        <v/>
      </c>
      <c r="AZ57" s="75" t="str">
        <f t="shared" ca="1" si="0"/>
        <v/>
      </c>
      <c r="BA57" s="43" t="str">
        <f ca="1">IF($G57="","",TEXT(VLOOKUP($A57,Mitglieder!$E$24:$BG$323,BA$303),"TT.MM.JJJJ"))</f>
        <v/>
      </c>
      <c r="BB57" s="43" t="str">
        <f ca="1">IF($G57="","",TEXT(VLOOKUP($A57,Mitglieder!$E$24:$BG$323,BB$303),"TT.MM.JJJJ"))</f>
        <v/>
      </c>
      <c r="BC57" s="43" t="str">
        <f ca="1">IF($G57="","",TEXT(VLOOKUP($A57,Mitglieder!$E$24:$BG$323,BC$303),"TT.MM.JJJJ"))</f>
        <v/>
      </c>
      <c r="BD57" s="43" t="str">
        <f ca="1">IF($G57="","",TEXT(VLOOKUP($A57,Mitglieder!$E$24:$BG$323,BD$303),"TT.MM.JJJJ"))</f>
        <v/>
      </c>
      <c r="BE57" s="75" t="str">
        <f t="shared" ca="1" si="1"/>
        <v/>
      </c>
      <c r="BF57" s="75" t="str">
        <f ca="1">IF($G57="","",VLOOKUP($A57,Mitglieder!$D$24:$BG$323,BF$303))</f>
        <v/>
      </c>
      <c r="BH57" s="75" t="str">
        <f ca="1">IF(G57="","",AY57+'Details Verein'!$D$25)</f>
        <v/>
      </c>
    </row>
    <row r="58" spans="1:60" x14ac:dyDescent="0.35">
      <c r="A58" s="42">
        <v>58</v>
      </c>
      <c r="B58" s="42"/>
      <c r="C58" s="42"/>
      <c r="D58" s="42">
        <f ca="1">VLOOKUP($A58,Mitglieder!$E$24:$BA$323,D$303)</f>
        <v>1.0299999999999967</v>
      </c>
      <c r="E58" s="42" t="str">
        <f ca="1">IF($G58="","",VLOOKUP($A58,Mitglieder!$E$24:$BG$323,E$303))</f>
        <v/>
      </c>
      <c r="F58" s="54" t="str">
        <f ca="1">IF(OR(VLOOKUP($A58,Mitglieder!$E$24:$BG$323,F$303)="",$G58=""),"",VLOOKUP($A58,Mitglieder!$E$24:$BG$323,F$303))</f>
        <v/>
      </c>
      <c r="G58" s="72" t="str">
        <f ca="1">IF(D58/ROUND(D58,0)=1,VLOOKUP($A58,Mitglieder!$E$24:$BA$323,G$303),"")</f>
        <v/>
      </c>
      <c r="H58" s="42" t="str">
        <f ca="1">IF($G58="","",VLOOKUP($A58,Mitglieder!$E$24:$BG$323,H$303))</f>
        <v/>
      </c>
      <c r="I58" s="54" t="str">
        <f ca="1">IF(OR(VLOOKUP($A58,Mitglieder!$E$24:$BG$323,I$303)="",$G58=""),"",VLOOKUP($A58,Mitglieder!$E$24:$BG$323,I$303))</f>
        <v/>
      </c>
      <c r="J58" s="42" t="str">
        <f ca="1">IF($G58="","",VLOOKUP($A58,Mitglieder!$E$24:$BG$323,J$303))</f>
        <v/>
      </c>
      <c r="K58" s="54" t="str">
        <f ca="1">IF(OR(VLOOKUP($A58,Mitglieder!$E$24:$BG$323,K$303)="",$G58=""),"",VLOOKUP($A58,Mitglieder!$E$24:$BG$323,K$303))</f>
        <v/>
      </c>
      <c r="L58" s="42" t="str">
        <f ca="1">IF($G58="","",VLOOKUP($A58,Mitglieder!$E$24:$BG$323,L$303))</f>
        <v/>
      </c>
      <c r="M58" s="42" t="str">
        <f ca="1">IF($G58="","",VLOOKUP($A58,Mitglieder!$E$24:$BG$323,M$303))</f>
        <v/>
      </c>
      <c r="N58" s="42" t="str">
        <f ca="1">IF($G58="","",VLOOKUP($A58,Mitglieder!$E$24:$BG$323,N$303))</f>
        <v/>
      </c>
      <c r="O58" s="42" t="str">
        <f ca="1">IF($G58="","",VLOOKUP($A58,Mitglieder!$E$24:$BG$323,O$303))</f>
        <v/>
      </c>
      <c r="P58" s="42" t="str">
        <f ca="1">IF($G58="","",VLOOKUP($A58,Mitglieder!$E$24:$BG$323,P$303))</f>
        <v/>
      </c>
      <c r="Q58" s="42" t="str">
        <f ca="1">IF($G58="","",VLOOKUP($A58,Mitglieder!$E$24:$BG$323,Q$303))</f>
        <v/>
      </c>
      <c r="R58" s="54" t="str">
        <f ca="1">IF(OR(VLOOKUP($A58,Mitglieder!$E$24:$BG$323,R$303)="",$G58=""),"",VLOOKUP($A58,Mitglieder!$E$24:$BG$323,R$303))</f>
        <v/>
      </c>
      <c r="S58" s="43" t="str">
        <f ca="1">IF($G58="","",TEXT(VLOOKUP($A58,Mitglieder!$E$24:$BG$323,S$303),"TT.MM.JJJJ"))</f>
        <v/>
      </c>
      <c r="T58" s="43" t="str">
        <f ca="1">IF($G58="","",TEXT(VLOOKUP($A58,Mitglieder!$E$24:$BG$323,T$303),"TT.MM.JJJJ"))</f>
        <v/>
      </c>
      <c r="U58" s="43" t="str">
        <f ca="1">IF($G58="","",TEXT(VLOOKUP($A58,Mitglieder!$E$24:$BG$323,U$303),"TT.MM.JJJJ"))</f>
        <v/>
      </c>
      <c r="V58" s="54" t="str">
        <f ca="1">IF(OR(VLOOKUP($A58,Mitglieder!$E$24:$BG$323,V$303)="",$G58=""),"",VLOOKUP($A58,Mitglieder!$E$24:$BG$323,V$303))</f>
        <v/>
      </c>
      <c r="W58" s="54" t="str">
        <f ca="1">IF(OR(VLOOKUP($A58,Mitglieder!$E$24:$BG$323,W$303)="",$G58=""),"",VLOOKUP($A58,Mitglieder!$E$24:$BG$323,W$303))</f>
        <v/>
      </c>
      <c r="X58" s="54" t="str">
        <f ca="1">IF(OR(VLOOKUP($A58,Mitglieder!$E$24:$BG$323,X$303)="",$G58=""),"",VLOOKUP($A58,Mitglieder!$E$24:$BG$323,X$303))</f>
        <v/>
      </c>
      <c r="Y58" s="54" t="str">
        <f ca="1">IF(OR(VLOOKUP($A58,Mitglieder!$E$24:$BG$323,Y$303)="",$G58=""),"",VLOOKUP($A58,Mitglieder!$E$24:$BG$323,Y$303))</f>
        <v/>
      </c>
      <c r="Z58" s="54" t="str">
        <f ca="1">IF(OR(VLOOKUP($A58,Mitglieder!$E$24:$BG$323,Z$303)="",$G58=""),"",VLOOKUP($A58,Mitglieder!$E$24:$BG$323,Z$303))</f>
        <v/>
      </c>
      <c r="AA58" s="54" t="str">
        <f ca="1">IF(OR(VLOOKUP($A58,Mitglieder!$E$24:$BG$323,AA$303)="",$G58=""),"",VLOOKUP($A58,Mitglieder!$E$24:$BG$323,AA$303))</f>
        <v/>
      </c>
      <c r="AB58" s="54" t="str">
        <f ca="1">IF(OR(VLOOKUP($A58,Mitglieder!$E$24:$BG$323,AB$303)="",$G58=""),"",VLOOKUP($A58,Mitglieder!$E$24:$BG$323,AB$303))</f>
        <v/>
      </c>
      <c r="AC58" s="54" t="str">
        <f ca="1">IF(OR(VLOOKUP($A58,Mitglieder!$E$24:$BG$323,AC$303)="",$G58=""),"",VLOOKUP($A58,Mitglieder!$E$24:$BG$323,AC$303))</f>
        <v/>
      </c>
      <c r="AD58" s="54" t="str">
        <f ca="1">IF(OR(VLOOKUP($A58,Mitglieder!$E$24:$BG$323,AD$303)="",$G58=""),"",VLOOKUP($A58,Mitglieder!$E$24:$BG$323,AD$303))</f>
        <v/>
      </c>
      <c r="AE58" s="54" t="str">
        <f ca="1">IF(OR(VLOOKUP($A58,Mitglieder!$E$24:$BG$323,AE$303)="",$G58=""),"",VLOOKUP($A58,Mitglieder!$E$24:$BG$323,AE$303))</f>
        <v/>
      </c>
      <c r="AF58" s="54" t="str">
        <f ca="1">IF(OR(VLOOKUP($A58,Mitglieder!$E$24:$BG$323,AF$303)="",$G58=""),"",VLOOKUP($A58,Mitglieder!$E$24:$BG$323,AF$303))</f>
        <v/>
      </c>
      <c r="AG58" s="54" t="str">
        <f ca="1">IF(OR(VLOOKUP($A58,Mitglieder!$E$24:$BG$323,AG$303)="",$G58=""),"",VLOOKUP($A58,Mitglieder!$E$24:$BG$323,AG$303))</f>
        <v/>
      </c>
      <c r="AH58" s="54" t="str">
        <f ca="1">IF(OR(VLOOKUP($A58,Mitglieder!$E$24:$BG$323,AH$303)="",$G58=""),"",VLOOKUP($A58,Mitglieder!$E$24:$BG$323,AH$303))</f>
        <v/>
      </c>
      <c r="AI58" s="54" t="str">
        <f ca="1">IF(OR(VLOOKUP($A58,Mitglieder!$E$24:$BG$323,AI$303)="",$G58=""),"",VLOOKUP($A58,Mitglieder!$E$24:$BG$323,AI$303))</f>
        <v/>
      </c>
      <c r="AJ58" s="54" t="str">
        <f ca="1">IF(OR(VLOOKUP($A58,Mitglieder!$E$24:$BG$323,AJ$303)="",$G58=""),"",VLOOKUP($A58,Mitglieder!$E$24:$BG$323,AJ$303))</f>
        <v/>
      </c>
      <c r="AK58" s="54" t="str">
        <f ca="1">IF(OR(VLOOKUP($A58,Mitglieder!$E$24:$BG$323,AK$303)="",$G58=""),"",VLOOKUP($A58,Mitglieder!$E$24:$BG$323,AK$303))</f>
        <v/>
      </c>
      <c r="AL58" s="54" t="str">
        <f ca="1">IF(OR(VLOOKUP($A58,Mitglieder!$E$24:$BG$323,AL$303)="",$G58=""),"",VLOOKUP($A58,Mitglieder!$E$24:$BG$323,AL$303))</f>
        <v/>
      </c>
      <c r="AM58" s="42" t="str">
        <f ca="1">IF($G58="","",VLOOKUP($A58,Mitglieder!$E$24:$BG$323,AM$303))</f>
        <v/>
      </c>
      <c r="AN58" s="54" t="str">
        <f ca="1">IF(OR(VLOOKUP($A58,Mitglieder!$E$24:$BG$323,AN$303)="",$G58=""),"",VLOOKUP($A58,Mitglieder!$E$24:$BG$323,AN$303))</f>
        <v/>
      </c>
      <c r="AO58" s="43" t="str">
        <f ca="1">IF($G58="","",TEXT(VLOOKUP($A58,Mitglieder!$D$24:$BG$323,AO$303),"TT.MM.JJJJ"))</f>
        <v/>
      </c>
      <c r="AP58" s="42" t="str">
        <f ca="1">IF($G58="","",VLOOKUP($A58,Mitglieder!$E$24:$BG$323,AP$303))</f>
        <v/>
      </c>
      <c r="AQ58" s="45" t="str">
        <f ca="1">IF($G58="","",TEXT(VLOOKUP($A58,Mitglieder!$E$24:$BG$323,AQ$303),"0.00"))</f>
        <v/>
      </c>
      <c r="AR58" s="54" t="str">
        <f ca="1">IF(OR(VLOOKUP($A58,Mitglieder!$E$24:$BG$323,AR$303)="",$G58=""),"",VLOOKUP($A58,Mitglieder!$E$24:$BG$323,AR$303))</f>
        <v/>
      </c>
      <c r="AS58" s="45" t="str">
        <f ca="1">IF($G58="","",TEXT(VLOOKUP($A58,Mitglieder!$E$24:$BG$323,AS$303),"0.00"))</f>
        <v/>
      </c>
      <c r="AT58" s="54" t="str">
        <f ca="1">IF(OR(VLOOKUP($A58,Mitglieder!$E$24:$BG$323,AT$303)="",$G58=""),"",VLOOKUP($A58,Mitglieder!$E$24:$BG$323,AT$303))</f>
        <v/>
      </c>
      <c r="AU58" s="45" t="str">
        <f ca="1">IF($G58="","",TEXT(VLOOKUP($A58,Mitglieder!$E$24:$BG$323,AU$303),"0.00"))</f>
        <v/>
      </c>
      <c r="AV58" s="45" t="str">
        <f ca="1">IF($G58="","",TEXT(VLOOKUP($A58,Mitglieder!$E$24:$BG$323,AV$303),"0.00"))</f>
        <v/>
      </c>
      <c r="AW58" s="42" t="str">
        <f ca="1">IF($G58="","",VLOOKUP($A58,Mitglieder!$E$24:$BG$323,AW$303))</f>
        <v/>
      </c>
      <c r="AX58" s="54" t="str">
        <f ca="1">IF(OR(VLOOKUP($A58,Mitglieder!$E$24:$BG$323,AX$303)="",$G58=""),"",VLOOKUP($A58,Mitglieder!$E$24:$BG$323,AX$303))</f>
        <v/>
      </c>
      <c r="AY58" s="43" t="str">
        <f ca="1">IF($G58="","",TEXT(VLOOKUP($A58,Mitglieder!$E$24:$BG$323,AY$303),"TT.MM.JJJJ"))</f>
        <v/>
      </c>
      <c r="AZ58" s="75" t="str">
        <f t="shared" ca="1" si="0"/>
        <v/>
      </c>
      <c r="BA58" s="43" t="str">
        <f ca="1">IF($G58="","",TEXT(VLOOKUP($A58,Mitglieder!$E$24:$BG$323,BA$303),"TT.MM.JJJJ"))</f>
        <v/>
      </c>
      <c r="BB58" s="43" t="str">
        <f ca="1">IF($G58="","",TEXT(VLOOKUP($A58,Mitglieder!$E$24:$BG$323,BB$303),"TT.MM.JJJJ"))</f>
        <v/>
      </c>
      <c r="BC58" s="43" t="str">
        <f ca="1">IF($G58="","",TEXT(VLOOKUP($A58,Mitglieder!$E$24:$BG$323,BC$303),"TT.MM.JJJJ"))</f>
        <v/>
      </c>
      <c r="BD58" s="43" t="str">
        <f ca="1">IF($G58="","",TEXT(VLOOKUP($A58,Mitglieder!$E$24:$BG$323,BD$303),"TT.MM.JJJJ"))</f>
        <v/>
      </c>
      <c r="BE58" s="75" t="str">
        <f t="shared" ca="1" si="1"/>
        <v/>
      </c>
      <c r="BF58" s="75" t="str">
        <f ca="1">IF($G58="","",VLOOKUP($A58,Mitglieder!$D$24:$BG$323,BF$303))</f>
        <v/>
      </c>
      <c r="BH58" s="75" t="str">
        <f ca="1">IF(G58="","",AY58+'Details Verein'!$D$25)</f>
        <v/>
      </c>
    </row>
    <row r="59" spans="1:60" x14ac:dyDescent="0.35">
      <c r="A59" s="42">
        <v>59</v>
      </c>
      <c r="B59" s="42"/>
      <c r="C59" s="42"/>
      <c r="D59" s="42">
        <f ca="1">VLOOKUP($A59,Mitglieder!$E$24:$BA$323,D$303)</f>
        <v>1.0299999999999967</v>
      </c>
      <c r="E59" s="42" t="str">
        <f ca="1">IF($G59="","",VLOOKUP($A59,Mitglieder!$E$24:$BG$323,E$303))</f>
        <v/>
      </c>
      <c r="F59" s="54" t="str">
        <f ca="1">IF(OR(VLOOKUP($A59,Mitglieder!$E$24:$BG$323,F$303)="",$G59=""),"",VLOOKUP($A59,Mitglieder!$E$24:$BG$323,F$303))</f>
        <v/>
      </c>
      <c r="G59" s="72" t="str">
        <f ca="1">IF(D59/ROUND(D59,0)=1,VLOOKUP($A59,Mitglieder!$E$24:$BA$323,G$303),"")</f>
        <v/>
      </c>
      <c r="H59" s="42" t="str">
        <f ca="1">IF($G59="","",VLOOKUP($A59,Mitglieder!$E$24:$BG$323,H$303))</f>
        <v/>
      </c>
      <c r="I59" s="54" t="str">
        <f ca="1">IF(OR(VLOOKUP($A59,Mitglieder!$E$24:$BG$323,I$303)="",$G59=""),"",VLOOKUP($A59,Mitglieder!$E$24:$BG$323,I$303))</f>
        <v/>
      </c>
      <c r="J59" s="42" t="str">
        <f ca="1">IF($G59="","",VLOOKUP($A59,Mitglieder!$E$24:$BG$323,J$303))</f>
        <v/>
      </c>
      <c r="K59" s="54" t="str">
        <f ca="1">IF(OR(VLOOKUP($A59,Mitglieder!$E$24:$BG$323,K$303)="",$G59=""),"",VLOOKUP($A59,Mitglieder!$E$24:$BG$323,K$303))</f>
        <v/>
      </c>
      <c r="L59" s="42" t="str">
        <f ca="1">IF($G59="","",VLOOKUP($A59,Mitglieder!$E$24:$BG$323,L$303))</f>
        <v/>
      </c>
      <c r="M59" s="42" t="str">
        <f ca="1">IF($G59="","",VLOOKUP($A59,Mitglieder!$E$24:$BG$323,M$303))</f>
        <v/>
      </c>
      <c r="N59" s="42" t="str">
        <f ca="1">IF($G59="","",VLOOKUP($A59,Mitglieder!$E$24:$BG$323,N$303))</f>
        <v/>
      </c>
      <c r="O59" s="42" t="str">
        <f ca="1">IF($G59="","",VLOOKUP($A59,Mitglieder!$E$24:$BG$323,O$303))</f>
        <v/>
      </c>
      <c r="P59" s="42" t="str">
        <f ca="1">IF($G59="","",VLOOKUP($A59,Mitglieder!$E$24:$BG$323,P$303))</f>
        <v/>
      </c>
      <c r="Q59" s="42" t="str">
        <f ca="1">IF($G59="","",VLOOKUP($A59,Mitglieder!$E$24:$BG$323,Q$303))</f>
        <v/>
      </c>
      <c r="R59" s="54" t="str">
        <f ca="1">IF(OR(VLOOKUP($A59,Mitglieder!$E$24:$BG$323,R$303)="",$G59=""),"",VLOOKUP($A59,Mitglieder!$E$24:$BG$323,R$303))</f>
        <v/>
      </c>
      <c r="S59" s="43" t="str">
        <f ca="1">IF($G59="","",TEXT(VLOOKUP($A59,Mitglieder!$E$24:$BG$323,S$303),"TT.MM.JJJJ"))</f>
        <v/>
      </c>
      <c r="T59" s="43" t="str">
        <f ca="1">IF($G59="","",TEXT(VLOOKUP($A59,Mitglieder!$E$24:$BG$323,T$303),"TT.MM.JJJJ"))</f>
        <v/>
      </c>
      <c r="U59" s="43" t="str">
        <f ca="1">IF($G59="","",TEXT(VLOOKUP($A59,Mitglieder!$E$24:$BG$323,U$303),"TT.MM.JJJJ"))</f>
        <v/>
      </c>
      <c r="V59" s="54" t="str">
        <f ca="1">IF(OR(VLOOKUP($A59,Mitglieder!$E$24:$BG$323,V$303)="",$G59=""),"",VLOOKUP($A59,Mitglieder!$E$24:$BG$323,V$303))</f>
        <v/>
      </c>
      <c r="W59" s="54" t="str">
        <f ca="1">IF(OR(VLOOKUP($A59,Mitglieder!$E$24:$BG$323,W$303)="",$G59=""),"",VLOOKUP($A59,Mitglieder!$E$24:$BG$323,W$303))</f>
        <v/>
      </c>
      <c r="X59" s="54" t="str">
        <f ca="1">IF(OR(VLOOKUP($A59,Mitglieder!$E$24:$BG$323,X$303)="",$G59=""),"",VLOOKUP($A59,Mitglieder!$E$24:$BG$323,X$303))</f>
        <v/>
      </c>
      <c r="Y59" s="54" t="str">
        <f ca="1">IF(OR(VLOOKUP($A59,Mitglieder!$E$24:$BG$323,Y$303)="",$G59=""),"",VLOOKUP($A59,Mitglieder!$E$24:$BG$323,Y$303))</f>
        <v/>
      </c>
      <c r="Z59" s="54" t="str">
        <f ca="1">IF(OR(VLOOKUP($A59,Mitglieder!$E$24:$BG$323,Z$303)="",$G59=""),"",VLOOKUP($A59,Mitglieder!$E$24:$BG$323,Z$303))</f>
        <v/>
      </c>
      <c r="AA59" s="54" t="str">
        <f ca="1">IF(OR(VLOOKUP($A59,Mitglieder!$E$24:$BG$323,AA$303)="",$G59=""),"",VLOOKUP($A59,Mitglieder!$E$24:$BG$323,AA$303))</f>
        <v/>
      </c>
      <c r="AB59" s="54" t="str">
        <f ca="1">IF(OR(VLOOKUP($A59,Mitglieder!$E$24:$BG$323,AB$303)="",$G59=""),"",VLOOKUP($A59,Mitglieder!$E$24:$BG$323,AB$303))</f>
        <v/>
      </c>
      <c r="AC59" s="54" t="str">
        <f ca="1">IF(OR(VLOOKUP($A59,Mitglieder!$E$24:$BG$323,AC$303)="",$G59=""),"",VLOOKUP($A59,Mitglieder!$E$24:$BG$323,AC$303))</f>
        <v/>
      </c>
      <c r="AD59" s="54" t="str">
        <f ca="1">IF(OR(VLOOKUP($A59,Mitglieder!$E$24:$BG$323,AD$303)="",$G59=""),"",VLOOKUP($A59,Mitglieder!$E$24:$BG$323,AD$303))</f>
        <v/>
      </c>
      <c r="AE59" s="54" t="str">
        <f ca="1">IF(OR(VLOOKUP($A59,Mitglieder!$E$24:$BG$323,AE$303)="",$G59=""),"",VLOOKUP($A59,Mitglieder!$E$24:$BG$323,AE$303))</f>
        <v/>
      </c>
      <c r="AF59" s="54" t="str">
        <f ca="1">IF(OR(VLOOKUP($A59,Mitglieder!$E$24:$BG$323,AF$303)="",$G59=""),"",VLOOKUP($A59,Mitglieder!$E$24:$BG$323,AF$303))</f>
        <v/>
      </c>
      <c r="AG59" s="54" t="str">
        <f ca="1">IF(OR(VLOOKUP($A59,Mitglieder!$E$24:$BG$323,AG$303)="",$G59=""),"",VLOOKUP($A59,Mitglieder!$E$24:$BG$323,AG$303))</f>
        <v/>
      </c>
      <c r="AH59" s="54" t="str">
        <f ca="1">IF(OR(VLOOKUP($A59,Mitglieder!$E$24:$BG$323,AH$303)="",$G59=""),"",VLOOKUP($A59,Mitglieder!$E$24:$BG$323,AH$303))</f>
        <v/>
      </c>
      <c r="AI59" s="54" t="str">
        <f ca="1">IF(OR(VLOOKUP($A59,Mitglieder!$E$24:$BG$323,AI$303)="",$G59=""),"",VLOOKUP($A59,Mitglieder!$E$24:$BG$323,AI$303))</f>
        <v/>
      </c>
      <c r="AJ59" s="54" t="str">
        <f ca="1">IF(OR(VLOOKUP($A59,Mitglieder!$E$24:$BG$323,AJ$303)="",$G59=""),"",VLOOKUP($A59,Mitglieder!$E$24:$BG$323,AJ$303))</f>
        <v/>
      </c>
      <c r="AK59" s="54" t="str">
        <f ca="1">IF(OR(VLOOKUP($A59,Mitglieder!$E$24:$BG$323,AK$303)="",$G59=""),"",VLOOKUP($A59,Mitglieder!$E$24:$BG$323,AK$303))</f>
        <v/>
      </c>
      <c r="AL59" s="54" t="str">
        <f ca="1">IF(OR(VLOOKUP($A59,Mitglieder!$E$24:$BG$323,AL$303)="",$G59=""),"",VLOOKUP($A59,Mitglieder!$E$24:$BG$323,AL$303))</f>
        <v/>
      </c>
      <c r="AM59" s="42" t="str">
        <f ca="1">IF($G59="","",VLOOKUP($A59,Mitglieder!$E$24:$BG$323,AM$303))</f>
        <v/>
      </c>
      <c r="AN59" s="54" t="str">
        <f ca="1">IF(OR(VLOOKUP($A59,Mitglieder!$E$24:$BG$323,AN$303)="",$G59=""),"",VLOOKUP($A59,Mitglieder!$E$24:$BG$323,AN$303))</f>
        <v/>
      </c>
      <c r="AO59" s="43" t="str">
        <f ca="1">IF($G59="","",TEXT(VLOOKUP($A59,Mitglieder!$D$24:$BG$323,AO$303),"TT.MM.JJJJ"))</f>
        <v/>
      </c>
      <c r="AP59" s="42" t="str">
        <f ca="1">IF($G59="","",VLOOKUP($A59,Mitglieder!$E$24:$BG$323,AP$303))</f>
        <v/>
      </c>
      <c r="AQ59" s="45" t="str">
        <f ca="1">IF($G59="","",TEXT(VLOOKUP($A59,Mitglieder!$E$24:$BG$323,AQ$303),"0.00"))</f>
        <v/>
      </c>
      <c r="AR59" s="54" t="str">
        <f ca="1">IF(OR(VLOOKUP($A59,Mitglieder!$E$24:$BG$323,AR$303)="",$G59=""),"",VLOOKUP($A59,Mitglieder!$E$24:$BG$323,AR$303))</f>
        <v/>
      </c>
      <c r="AS59" s="45" t="str">
        <f ca="1">IF($G59="","",TEXT(VLOOKUP($A59,Mitglieder!$E$24:$BG$323,AS$303),"0.00"))</f>
        <v/>
      </c>
      <c r="AT59" s="54" t="str">
        <f ca="1">IF(OR(VLOOKUP($A59,Mitglieder!$E$24:$BG$323,AT$303)="",$G59=""),"",VLOOKUP($A59,Mitglieder!$E$24:$BG$323,AT$303))</f>
        <v/>
      </c>
      <c r="AU59" s="45" t="str">
        <f ca="1">IF($G59="","",TEXT(VLOOKUP($A59,Mitglieder!$E$24:$BG$323,AU$303),"0.00"))</f>
        <v/>
      </c>
      <c r="AV59" s="45" t="str">
        <f ca="1">IF($G59="","",TEXT(VLOOKUP($A59,Mitglieder!$E$24:$BG$323,AV$303),"0.00"))</f>
        <v/>
      </c>
      <c r="AW59" s="42" t="str">
        <f ca="1">IF($G59="","",VLOOKUP($A59,Mitglieder!$E$24:$BG$323,AW$303))</f>
        <v/>
      </c>
      <c r="AX59" s="54" t="str">
        <f ca="1">IF(OR(VLOOKUP($A59,Mitglieder!$E$24:$BG$323,AX$303)="",$G59=""),"",VLOOKUP($A59,Mitglieder!$E$24:$BG$323,AX$303))</f>
        <v/>
      </c>
      <c r="AY59" s="43" t="str">
        <f ca="1">IF($G59="","",TEXT(VLOOKUP($A59,Mitglieder!$E$24:$BG$323,AY$303),"TT.MM.JJJJ"))</f>
        <v/>
      </c>
      <c r="AZ59" s="75" t="str">
        <f t="shared" ca="1" si="0"/>
        <v/>
      </c>
      <c r="BA59" s="43" t="str">
        <f ca="1">IF($G59="","",TEXT(VLOOKUP($A59,Mitglieder!$E$24:$BG$323,BA$303),"TT.MM.JJJJ"))</f>
        <v/>
      </c>
      <c r="BB59" s="43" t="str">
        <f ca="1">IF($G59="","",TEXT(VLOOKUP($A59,Mitglieder!$E$24:$BG$323,BB$303),"TT.MM.JJJJ"))</f>
        <v/>
      </c>
      <c r="BC59" s="43" t="str">
        <f ca="1">IF($G59="","",TEXT(VLOOKUP($A59,Mitglieder!$E$24:$BG$323,BC$303),"TT.MM.JJJJ"))</f>
        <v/>
      </c>
      <c r="BD59" s="43" t="str">
        <f ca="1">IF($G59="","",TEXT(VLOOKUP($A59,Mitglieder!$E$24:$BG$323,BD$303),"TT.MM.JJJJ"))</f>
        <v/>
      </c>
      <c r="BE59" s="75" t="str">
        <f t="shared" ca="1" si="1"/>
        <v/>
      </c>
      <c r="BF59" s="75" t="str">
        <f ca="1">IF($G59="","",VLOOKUP($A59,Mitglieder!$D$24:$BG$323,BF$303))</f>
        <v/>
      </c>
      <c r="BH59" s="75" t="str">
        <f ca="1">IF(G59="","",AY59+'Details Verein'!$D$25)</f>
        <v/>
      </c>
    </row>
    <row r="60" spans="1:60" x14ac:dyDescent="0.35">
      <c r="A60" s="42">
        <v>60</v>
      </c>
      <c r="B60" s="42"/>
      <c r="C60" s="42"/>
      <c r="D60" s="42">
        <f ca="1">VLOOKUP($A60,Mitglieder!$E$24:$BA$323,D$303)</f>
        <v>1.0299999999999967</v>
      </c>
      <c r="E60" s="42" t="str">
        <f ca="1">IF($G60="","",VLOOKUP($A60,Mitglieder!$E$24:$BG$323,E$303))</f>
        <v/>
      </c>
      <c r="F60" s="54" t="str">
        <f ca="1">IF(OR(VLOOKUP($A60,Mitglieder!$E$24:$BG$323,F$303)="",$G60=""),"",VLOOKUP($A60,Mitglieder!$E$24:$BG$323,F$303))</f>
        <v/>
      </c>
      <c r="G60" s="72" t="str">
        <f ca="1">IF(D60/ROUND(D60,0)=1,VLOOKUP($A60,Mitglieder!$E$24:$BA$323,G$303),"")</f>
        <v/>
      </c>
      <c r="H60" s="42" t="str">
        <f ca="1">IF($G60="","",VLOOKUP($A60,Mitglieder!$E$24:$BG$323,H$303))</f>
        <v/>
      </c>
      <c r="I60" s="54" t="str">
        <f ca="1">IF(OR(VLOOKUP($A60,Mitglieder!$E$24:$BG$323,I$303)="",$G60=""),"",VLOOKUP($A60,Mitglieder!$E$24:$BG$323,I$303))</f>
        <v/>
      </c>
      <c r="J60" s="42" t="str">
        <f ca="1">IF($G60="","",VLOOKUP($A60,Mitglieder!$E$24:$BG$323,J$303))</f>
        <v/>
      </c>
      <c r="K60" s="54" t="str">
        <f ca="1">IF(OR(VLOOKUP($A60,Mitglieder!$E$24:$BG$323,K$303)="",$G60=""),"",VLOOKUP($A60,Mitglieder!$E$24:$BG$323,K$303))</f>
        <v/>
      </c>
      <c r="L60" s="42" t="str">
        <f ca="1">IF($G60="","",VLOOKUP($A60,Mitglieder!$E$24:$BG$323,L$303))</f>
        <v/>
      </c>
      <c r="M60" s="42" t="str">
        <f ca="1">IF($G60="","",VLOOKUP($A60,Mitglieder!$E$24:$BG$323,M$303))</f>
        <v/>
      </c>
      <c r="N60" s="42" t="str">
        <f ca="1">IF($G60="","",VLOOKUP($A60,Mitglieder!$E$24:$BG$323,N$303))</f>
        <v/>
      </c>
      <c r="O60" s="42" t="str">
        <f ca="1">IF($G60="","",VLOOKUP($A60,Mitglieder!$E$24:$BG$323,O$303))</f>
        <v/>
      </c>
      <c r="P60" s="42" t="str">
        <f ca="1">IF($G60="","",VLOOKUP($A60,Mitglieder!$E$24:$BG$323,P$303))</f>
        <v/>
      </c>
      <c r="Q60" s="42" t="str">
        <f ca="1">IF($G60="","",VLOOKUP($A60,Mitglieder!$E$24:$BG$323,Q$303))</f>
        <v/>
      </c>
      <c r="R60" s="54" t="str">
        <f ca="1">IF(OR(VLOOKUP($A60,Mitglieder!$E$24:$BG$323,R$303)="",$G60=""),"",VLOOKUP($A60,Mitglieder!$E$24:$BG$323,R$303))</f>
        <v/>
      </c>
      <c r="S60" s="43" t="str">
        <f ca="1">IF($G60="","",TEXT(VLOOKUP($A60,Mitglieder!$E$24:$BG$323,S$303),"TT.MM.JJJJ"))</f>
        <v/>
      </c>
      <c r="T60" s="43" t="str">
        <f ca="1">IF($G60="","",TEXT(VLOOKUP($A60,Mitglieder!$E$24:$BG$323,T$303),"TT.MM.JJJJ"))</f>
        <v/>
      </c>
      <c r="U60" s="43" t="str">
        <f ca="1">IF($G60="","",TEXT(VLOOKUP($A60,Mitglieder!$E$24:$BG$323,U$303),"TT.MM.JJJJ"))</f>
        <v/>
      </c>
      <c r="V60" s="54" t="str">
        <f ca="1">IF(OR(VLOOKUP($A60,Mitglieder!$E$24:$BG$323,V$303)="",$G60=""),"",VLOOKUP($A60,Mitglieder!$E$24:$BG$323,V$303))</f>
        <v/>
      </c>
      <c r="W60" s="54" t="str">
        <f ca="1">IF(OR(VLOOKUP($A60,Mitglieder!$E$24:$BG$323,W$303)="",$G60=""),"",VLOOKUP($A60,Mitglieder!$E$24:$BG$323,W$303))</f>
        <v/>
      </c>
      <c r="X60" s="54" t="str">
        <f ca="1">IF(OR(VLOOKUP($A60,Mitglieder!$E$24:$BG$323,X$303)="",$G60=""),"",VLOOKUP($A60,Mitglieder!$E$24:$BG$323,X$303))</f>
        <v/>
      </c>
      <c r="Y60" s="54" t="str">
        <f ca="1">IF(OR(VLOOKUP($A60,Mitglieder!$E$24:$BG$323,Y$303)="",$G60=""),"",VLOOKUP($A60,Mitglieder!$E$24:$BG$323,Y$303))</f>
        <v/>
      </c>
      <c r="Z60" s="54" t="str">
        <f ca="1">IF(OR(VLOOKUP($A60,Mitglieder!$E$24:$BG$323,Z$303)="",$G60=""),"",VLOOKUP($A60,Mitglieder!$E$24:$BG$323,Z$303))</f>
        <v/>
      </c>
      <c r="AA60" s="54" t="str">
        <f ca="1">IF(OR(VLOOKUP($A60,Mitglieder!$E$24:$BG$323,AA$303)="",$G60=""),"",VLOOKUP($A60,Mitglieder!$E$24:$BG$323,AA$303))</f>
        <v/>
      </c>
      <c r="AB60" s="54" t="str">
        <f ca="1">IF(OR(VLOOKUP($A60,Mitglieder!$E$24:$BG$323,AB$303)="",$G60=""),"",VLOOKUP($A60,Mitglieder!$E$24:$BG$323,AB$303))</f>
        <v/>
      </c>
      <c r="AC60" s="54" t="str">
        <f ca="1">IF(OR(VLOOKUP($A60,Mitglieder!$E$24:$BG$323,AC$303)="",$G60=""),"",VLOOKUP($A60,Mitglieder!$E$24:$BG$323,AC$303))</f>
        <v/>
      </c>
      <c r="AD60" s="54" t="str">
        <f ca="1">IF(OR(VLOOKUP($A60,Mitglieder!$E$24:$BG$323,AD$303)="",$G60=""),"",VLOOKUP($A60,Mitglieder!$E$24:$BG$323,AD$303))</f>
        <v/>
      </c>
      <c r="AE60" s="54" t="str">
        <f ca="1">IF(OR(VLOOKUP($A60,Mitglieder!$E$24:$BG$323,AE$303)="",$G60=""),"",VLOOKUP($A60,Mitglieder!$E$24:$BG$323,AE$303))</f>
        <v/>
      </c>
      <c r="AF60" s="54" t="str">
        <f ca="1">IF(OR(VLOOKUP($A60,Mitglieder!$E$24:$BG$323,AF$303)="",$G60=""),"",VLOOKUP($A60,Mitglieder!$E$24:$BG$323,AF$303))</f>
        <v/>
      </c>
      <c r="AG60" s="54" t="str">
        <f ca="1">IF(OR(VLOOKUP($A60,Mitglieder!$E$24:$BG$323,AG$303)="",$G60=""),"",VLOOKUP($A60,Mitglieder!$E$24:$BG$323,AG$303))</f>
        <v/>
      </c>
      <c r="AH60" s="54" t="str">
        <f ca="1">IF(OR(VLOOKUP($A60,Mitglieder!$E$24:$BG$323,AH$303)="",$G60=""),"",VLOOKUP($A60,Mitglieder!$E$24:$BG$323,AH$303))</f>
        <v/>
      </c>
      <c r="AI60" s="54" t="str">
        <f ca="1">IF(OR(VLOOKUP($A60,Mitglieder!$E$24:$BG$323,AI$303)="",$G60=""),"",VLOOKUP($A60,Mitglieder!$E$24:$BG$323,AI$303))</f>
        <v/>
      </c>
      <c r="AJ60" s="54" t="str">
        <f ca="1">IF(OR(VLOOKUP($A60,Mitglieder!$E$24:$BG$323,AJ$303)="",$G60=""),"",VLOOKUP($A60,Mitglieder!$E$24:$BG$323,AJ$303))</f>
        <v/>
      </c>
      <c r="AK60" s="54" t="str">
        <f ca="1">IF(OR(VLOOKUP($A60,Mitglieder!$E$24:$BG$323,AK$303)="",$G60=""),"",VLOOKUP($A60,Mitglieder!$E$24:$BG$323,AK$303))</f>
        <v/>
      </c>
      <c r="AL60" s="54" t="str">
        <f ca="1">IF(OR(VLOOKUP($A60,Mitglieder!$E$24:$BG$323,AL$303)="",$G60=""),"",VLOOKUP($A60,Mitglieder!$E$24:$BG$323,AL$303))</f>
        <v/>
      </c>
      <c r="AM60" s="42" t="str">
        <f ca="1">IF($G60="","",VLOOKUP($A60,Mitglieder!$E$24:$BG$323,AM$303))</f>
        <v/>
      </c>
      <c r="AN60" s="54" t="str">
        <f ca="1">IF(OR(VLOOKUP($A60,Mitglieder!$E$24:$BG$323,AN$303)="",$G60=""),"",VLOOKUP($A60,Mitglieder!$E$24:$BG$323,AN$303))</f>
        <v/>
      </c>
      <c r="AO60" s="43" t="str">
        <f ca="1">IF($G60="","",TEXT(VLOOKUP($A60,Mitglieder!$D$24:$BG$323,AO$303),"TT.MM.JJJJ"))</f>
        <v/>
      </c>
      <c r="AP60" s="42" t="str">
        <f ca="1">IF($G60="","",VLOOKUP($A60,Mitglieder!$E$24:$BG$323,AP$303))</f>
        <v/>
      </c>
      <c r="AQ60" s="45" t="str">
        <f ca="1">IF($G60="","",TEXT(VLOOKUP($A60,Mitglieder!$E$24:$BG$323,AQ$303),"0.00"))</f>
        <v/>
      </c>
      <c r="AR60" s="54" t="str">
        <f ca="1">IF(OR(VLOOKUP($A60,Mitglieder!$E$24:$BG$323,AR$303)="",$G60=""),"",VLOOKUP($A60,Mitglieder!$E$24:$BG$323,AR$303))</f>
        <v/>
      </c>
      <c r="AS60" s="45" t="str">
        <f ca="1">IF($G60="","",TEXT(VLOOKUP($A60,Mitglieder!$E$24:$BG$323,AS$303),"0.00"))</f>
        <v/>
      </c>
      <c r="AT60" s="54" t="str">
        <f ca="1">IF(OR(VLOOKUP($A60,Mitglieder!$E$24:$BG$323,AT$303)="",$G60=""),"",VLOOKUP($A60,Mitglieder!$E$24:$BG$323,AT$303))</f>
        <v/>
      </c>
      <c r="AU60" s="45" t="str">
        <f ca="1">IF($G60="","",TEXT(VLOOKUP($A60,Mitglieder!$E$24:$BG$323,AU$303),"0.00"))</f>
        <v/>
      </c>
      <c r="AV60" s="45" t="str">
        <f ca="1">IF($G60="","",TEXT(VLOOKUP($A60,Mitglieder!$E$24:$BG$323,AV$303),"0.00"))</f>
        <v/>
      </c>
      <c r="AW60" s="42" t="str">
        <f ca="1">IF($G60="","",VLOOKUP($A60,Mitglieder!$E$24:$BG$323,AW$303))</f>
        <v/>
      </c>
      <c r="AX60" s="54" t="str">
        <f ca="1">IF(OR(VLOOKUP($A60,Mitglieder!$E$24:$BG$323,AX$303)="",$G60=""),"",VLOOKUP($A60,Mitglieder!$E$24:$BG$323,AX$303))</f>
        <v/>
      </c>
      <c r="AY60" s="43" t="str">
        <f ca="1">IF($G60="","",TEXT(VLOOKUP($A60,Mitglieder!$E$24:$BG$323,AY$303),"TT.MM.JJJJ"))</f>
        <v/>
      </c>
      <c r="AZ60" s="75" t="str">
        <f t="shared" ca="1" si="0"/>
        <v/>
      </c>
      <c r="BA60" s="43" t="str">
        <f ca="1">IF($G60="","",TEXT(VLOOKUP($A60,Mitglieder!$E$24:$BG$323,BA$303),"TT.MM.JJJJ"))</f>
        <v/>
      </c>
      <c r="BB60" s="43" t="str">
        <f ca="1">IF($G60="","",TEXT(VLOOKUP($A60,Mitglieder!$E$24:$BG$323,BB$303),"TT.MM.JJJJ"))</f>
        <v/>
      </c>
      <c r="BC60" s="43" t="str">
        <f ca="1">IF($G60="","",TEXT(VLOOKUP($A60,Mitglieder!$E$24:$BG$323,BC$303),"TT.MM.JJJJ"))</f>
        <v/>
      </c>
      <c r="BD60" s="43" t="str">
        <f ca="1">IF($G60="","",TEXT(VLOOKUP($A60,Mitglieder!$E$24:$BG$323,BD$303),"TT.MM.JJJJ"))</f>
        <v/>
      </c>
      <c r="BE60" s="75" t="str">
        <f t="shared" ca="1" si="1"/>
        <v/>
      </c>
      <c r="BF60" s="75" t="str">
        <f ca="1">IF($G60="","",VLOOKUP($A60,Mitglieder!$D$24:$BG$323,BF$303))</f>
        <v/>
      </c>
      <c r="BH60" s="75" t="str">
        <f ca="1">IF(G60="","",AY60+'Details Verein'!$D$25)</f>
        <v/>
      </c>
    </row>
    <row r="61" spans="1:60" x14ac:dyDescent="0.35">
      <c r="A61" s="42">
        <v>61</v>
      </c>
      <c r="B61" s="42"/>
      <c r="C61" s="42"/>
      <c r="D61" s="42">
        <f ca="1">VLOOKUP($A61,Mitglieder!$E$24:$BA$323,D$303)</f>
        <v>1.0299999999999967</v>
      </c>
      <c r="E61" s="42" t="str">
        <f ca="1">IF($G61="","",VLOOKUP($A61,Mitglieder!$E$24:$BG$323,E$303))</f>
        <v/>
      </c>
      <c r="F61" s="54" t="str">
        <f ca="1">IF(OR(VLOOKUP($A61,Mitglieder!$E$24:$BG$323,F$303)="",$G61=""),"",VLOOKUP($A61,Mitglieder!$E$24:$BG$323,F$303))</f>
        <v/>
      </c>
      <c r="G61" s="72" t="str">
        <f ca="1">IF(D61/ROUND(D61,0)=1,VLOOKUP($A61,Mitglieder!$E$24:$BA$323,G$303),"")</f>
        <v/>
      </c>
      <c r="H61" s="42" t="str">
        <f ca="1">IF($G61="","",VLOOKUP($A61,Mitglieder!$E$24:$BG$323,H$303))</f>
        <v/>
      </c>
      <c r="I61" s="54" t="str">
        <f ca="1">IF(OR(VLOOKUP($A61,Mitglieder!$E$24:$BG$323,I$303)="",$G61=""),"",VLOOKUP($A61,Mitglieder!$E$24:$BG$323,I$303))</f>
        <v/>
      </c>
      <c r="J61" s="42" t="str">
        <f ca="1">IF($G61="","",VLOOKUP($A61,Mitglieder!$E$24:$BG$323,J$303))</f>
        <v/>
      </c>
      <c r="K61" s="54" t="str">
        <f ca="1">IF(OR(VLOOKUP($A61,Mitglieder!$E$24:$BG$323,K$303)="",$G61=""),"",VLOOKUP($A61,Mitglieder!$E$24:$BG$323,K$303))</f>
        <v/>
      </c>
      <c r="L61" s="42" t="str">
        <f ca="1">IF($G61="","",VLOOKUP($A61,Mitglieder!$E$24:$BG$323,L$303))</f>
        <v/>
      </c>
      <c r="M61" s="42" t="str">
        <f ca="1">IF($G61="","",VLOOKUP($A61,Mitglieder!$E$24:$BG$323,M$303))</f>
        <v/>
      </c>
      <c r="N61" s="42" t="str">
        <f ca="1">IF($G61="","",VLOOKUP($A61,Mitglieder!$E$24:$BG$323,N$303))</f>
        <v/>
      </c>
      <c r="O61" s="42" t="str">
        <f ca="1">IF($G61="","",VLOOKUP($A61,Mitglieder!$E$24:$BG$323,O$303))</f>
        <v/>
      </c>
      <c r="P61" s="42" t="str">
        <f ca="1">IF($G61="","",VLOOKUP($A61,Mitglieder!$E$24:$BG$323,P$303))</f>
        <v/>
      </c>
      <c r="Q61" s="42" t="str">
        <f ca="1">IF($G61="","",VLOOKUP($A61,Mitglieder!$E$24:$BG$323,Q$303))</f>
        <v/>
      </c>
      <c r="R61" s="54" t="str">
        <f ca="1">IF(OR(VLOOKUP($A61,Mitglieder!$E$24:$BG$323,R$303)="",$G61=""),"",VLOOKUP($A61,Mitglieder!$E$24:$BG$323,R$303))</f>
        <v/>
      </c>
      <c r="S61" s="43" t="str">
        <f ca="1">IF($G61="","",TEXT(VLOOKUP($A61,Mitglieder!$E$24:$BG$323,S$303),"TT.MM.JJJJ"))</f>
        <v/>
      </c>
      <c r="T61" s="43" t="str">
        <f ca="1">IF($G61="","",TEXT(VLOOKUP($A61,Mitglieder!$E$24:$BG$323,T$303),"TT.MM.JJJJ"))</f>
        <v/>
      </c>
      <c r="U61" s="43" t="str">
        <f ca="1">IF($G61="","",TEXT(VLOOKUP($A61,Mitglieder!$E$24:$BG$323,U$303),"TT.MM.JJJJ"))</f>
        <v/>
      </c>
      <c r="V61" s="54" t="str">
        <f ca="1">IF(OR(VLOOKUP($A61,Mitglieder!$E$24:$BG$323,V$303)="",$G61=""),"",VLOOKUP($A61,Mitglieder!$E$24:$BG$323,V$303))</f>
        <v/>
      </c>
      <c r="W61" s="54" t="str">
        <f ca="1">IF(OR(VLOOKUP($A61,Mitglieder!$E$24:$BG$323,W$303)="",$G61=""),"",VLOOKUP($A61,Mitglieder!$E$24:$BG$323,W$303))</f>
        <v/>
      </c>
      <c r="X61" s="54" t="str">
        <f ca="1">IF(OR(VLOOKUP($A61,Mitglieder!$E$24:$BG$323,X$303)="",$G61=""),"",VLOOKUP($A61,Mitglieder!$E$24:$BG$323,X$303))</f>
        <v/>
      </c>
      <c r="Y61" s="54" t="str">
        <f ca="1">IF(OR(VLOOKUP($A61,Mitglieder!$E$24:$BG$323,Y$303)="",$G61=""),"",VLOOKUP($A61,Mitglieder!$E$24:$BG$323,Y$303))</f>
        <v/>
      </c>
      <c r="Z61" s="54" t="str">
        <f ca="1">IF(OR(VLOOKUP($A61,Mitglieder!$E$24:$BG$323,Z$303)="",$G61=""),"",VLOOKUP($A61,Mitglieder!$E$24:$BG$323,Z$303))</f>
        <v/>
      </c>
      <c r="AA61" s="54" t="str">
        <f ca="1">IF(OR(VLOOKUP($A61,Mitglieder!$E$24:$BG$323,AA$303)="",$G61=""),"",VLOOKUP($A61,Mitglieder!$E$24:$BG$323,AA$303))</f>
        <v/>
      </c>
      <c r="AB61" s="54" t="str">
        <f ca="1">IF(OR(VLOOKUP($A61,Mitglieder!$E$24:$BG$323,AB$303)="",$G61=""),"",VLOOKUP($A61,Mitglieder!$E$24:$BG$323,AB$303))</f>
        <v/>
      </c>
      <c r="AC61" s="54" t="str">
        <f ca="1">IF(OR(VLOOKUP($A61,Mitglieder!$E$24:$BG$323,AC$303)="",$G61=""),"",VLOOKUP($A61,Mitglieder!$E$24:$BG$323,AC$303))</f>
        <v/>
      </c>
      <c r="AD61" s="54" t="str">
        <f ca="1">IF(OR(VLOOKUP($A61,Mitglieder!$E$24:$BG$323,AD$303)="",$G61=""),"",VLOOKUP($A61,Mitglieder!$E$24:$BG$323,AD$303))</f>
        <v/>
      </c>
      <c r="AE61" s="54" t="str">
        <f ca="1">IF(OR(VLOOKUP($A61,Mitglieder!$E$24:$BG$323,AE$303)="",$G61=""),"",VLOOKUP($A61,Mitglieder!$E$24:$BG$323,AE$303))</f>
        <v/>
      </c>
      <c r="AF61" s="54" t="str">
        <f ca="1">IF(OR(VLOOKUP($A61,Mitglieder!$E$24:$BG$323,AF$303)="",$G61=""),"",VLOOKUP($A61,Mitglieder!$E$24:$BG$323,AF$303))</f>
        <v/>
      </c>
      <c r="AG61" s="54" t="str">
        <f ca="1">IF(OR(VLOOKUP($A61,Mitglieder!$E$24:$BG$323,AG$303)="",$G61=""),"",VLOOKUP($A61,Mitglieder!$E$24:$BG$323,AG$303))</f>
        <v/>
      </c>
      <c r="AH61" s="54" t="str">
        <f ca="1">IF(OR(VLOOKUP($A61,Mitglieder!$E$24:$BG$323,AH$303)="",$G61=""),"",VLOOKUP($A61,Mitglieder!$E$24:$BG$323,AH$303))</f>
        <v/>
      </c>
      <c r="AI61" s="54" t="str">
        <f ca="1">IF(OR(VLOOKUP($A61,Mitglieder!$E$24:$BG$323,AI$303)="",$G61=""),"",VLOOKUP($A61,Mitglieder!$E$24:$BG$323,AI$303))</f>
        <v/>
      </c>
      <c r="AJ61" s="54" t="str">
        <f ca="1">IF(OR(VLOOKUP($A61,Mitglieder!$E$24:$BG$323,AJ$303)="",$G61=""),"",VLOOKUP($A61,Mitglieder!$E$24:$BG$323,AJ$303))</f>
        <v/>
      </c>
      <c r="AK61" s="54" t="str">
        <f ca="1">IF(OR(VLOOKUP($A61,Mitglieder!$E$24:$BG$323,AK$303)="",$G61=""),"",VLOOKUP($A61,Mitglieder!$E$24:$BG$323,AK$303))</f>
        <v/>
      </c>
      <c r="AL61" s="54" t="str">
        <f ca="1">IF(OR(VLOOKUP($A61,Mitglieder!$E$24:$BG$323,AL$303)="",$G61=""),"",VLOOKUP($A61,Mitglieder!$E$24:$BG$323,AL$303))</f>
        <v/>
      </c>
      <c r="AM61" s="42" t="str">
        <f ca="1">IF($G61="","",VLOOKUP($A61,Mitglieder!$E$24:$BG$323,AM$303))</f>
        <v/>
      </c>
      <c r="AN61" s="54" t="str">
        <f ca="1">IF(OR(VLOOKUP($A61,Mitglieder!$E$24:$BG$323,AN$303)="",$G61=""),"",VLOOKUP($A61,Mitglieder!$E$24:$BG$323,AN$303))</f>
        <v/>
      </c>
      <c r="AO61" s="43" t="str">
        <f ca="1">IF($G61="","",TEXT(VLOOKUP($A61,Mitglieder!$D$24:$BG$323,AO$303),"TT.MM.JJJJ"))</f>
        <v/>
      </c>
      <c r="AP61" s="42" t="str">
        <f ca="1">IF($G61="","",VLOOKUP($A61,Mitglieder!$E$24:$BG$323,AP$303))</f>
        <v/>
      </c>
      <c r="AQ61" s="45" t="str">
        <f ca="1">IF($G61="","",TEXT(VLOOKUP($A61,Mitglieder!$E$24:$BG$323,AQ$303),"0.00"))</f>
        <v/>
      </c>
      <c r="AR61" s="54" t="str">
        <f ca="1">IF(OR(VLOOKUP($A61,Mitglieder!$E$24:$BG$323,AR$303)="",$G61=""),"",VLOOKUP($A61,Mitglieder!$E$24:$BG$323,AR$303))</f>
        <v/>
      </c>
      <c r="AS61" s="45" t="str">
        <f ca="1">IF($G61="","",TEXT(VLOOKUP($A61,Mitglieder!$E$24:$BG$323,AS$303),"0.00"))</f>
        <v/>
      </c>
      <c r="AT61" s="54" t="str">
        <f ca="1">IF(OR(VLOOKUP($A61,Mitglieder!$E$24:$BG$323,AT$303)="",$G61=""),"",VLOOKUP($A61,Mitglieder!$E$24:$BG$323,AT$303))</f>
        <v/>
      </c>
      <c r="AU61" s="45" t="str">
        <f ca="1">IF($G61="","",TEXT(VLOOKUP($A61,Mitglieder!$E$24:$BG$323,AU$303),"0.00"))</f>
        <v/>
      </c>
      <c r="AV61" s="45" t="str">
        <f ca="1">IF($G61="","",TEXT(VLOOKUP($A61,Mitglieder!$E$24:$BG$323,AV$303),"0.00"))</f>
        <v/>
      </c>
      <c r="AW61" s="42" t="str">
        <f ca="1">IF($G61="","",VLOOKUP($A61,Mitglieder!$E$24:$BG$323,AW$303))</f>
        <v/>
      </c>
      <c r="AX61" s="54" t="str">
        <f ca="1">IF(OR(VLOOKUP($A61,Mitglieder!$E$24:$BG$323,AX$303)="",$G61=""),"",VLOOKUP($A61,Mitglieder!$E$24:$BG$323,AX$303))</f>
        <v/>
      </c>
      <c r="AY61" s="43" t="str">
        <f ca="1">IF($G61="","",TEXT(VLOOKUP($A61,Mitglieder!$E$24:$BG$323,AY$303),"TT.MM.JJJJ"))</f>
        <v/>
      </c>
      <c r="AZ61" s="75" t="str">
        <f t="shared" ca="1" si="0"/>
        <v/>
      </c>
      <c r="BA61" s="43" t="str">
        <f ca="1">IF($G61="","",TEXT(VLOOKUP($A61,Mitglieder!$E$24:$BG$323,BA$303),"TT.MM.JJJJ"))</f>
        <v/>
      </c>
      <c r="BB61" s="43" t="str">
        <f ca="1">IF($G61="","",TEXT(VLOOKUP($A61,Mitglieder!$E$24:$BG$323,BB$303),"TT.MM.JJJJ"))</f>
        <v/>
      </c>
      <c r="BC61" s="43" t="str">
        <f ca="1">IF($G61="","",TEXT(VLOOKUP($A61,Mitglieder!$E$24:$BG$323,BC$303),"TT.MM.JJJJ"))</f>
        <v/>
      </c>
      <c r="BD61" s="43" t="str">
        <f ca="1">IF($G61="","",TEXT(VLOOKUP($A61,Mitglieder!$E$24:$BG$323,BD$303),"TT.MM.JJJJ"))</f>
        <v/>
      </c>
      <c r="BE61" s="75" t="str">
        <f t="shared" ca="1" si="1"/>
        <v/>
      </c>
      <c r="BF61" s="75" t="str">
        <f ca="1">IF($G61="","",VLOOKUP($A61,Mitglieder!$D$24:$BG$323,BF$303))</f>
        <v/>
      </c>
      <c r="BH61" s="75" t="str">
        <f ca="1">IF(G61="","",AY61+'Details Verein'!$D$25)</f>
        <v/>
      </c>
    </row>
    <row r="62" spans="1:60" x14ac:dyDescent="0.35">
      <c r="A62" s="42">
        <v>62</v>
      </c>
      <c r="B62" s="42"/>
      <c r="C62" s="42"/>
      <c r="D62" s="42">
        <f ca="1">VLOOKUP($A62,Mitglieder!$E$24:$BA$323,D$303)</f>
        <v>1.0299999999999967</v>
      </c>
      <c r="E62" s="42" t="str">
        <f ca="1">IF($G62="","",VLOOKUP($A62,Mitglieder!$E$24:$BG$323,E$303))</f>
        <v/>
      </c>
      <c r="F62" s="54" t="str">
        <f ca="1">IF(OR(VLOOKUP($A62,Mitglieder!$E$24:$BG$323,F$303)="",$G62=""),"",VLOOKUP($A62,Mitglieder!$E$24:$BG$323,F$303))</f>
        <v/>
      </c>
      <c r="G62" s="72" t="str">
        <f ca="1">IF(D62/ROUND(D62,0)=1,VLOOKUP($A62,Mitglieder!$E$24:$BA$323,G$303),"")</f>
        <v/>
      </c>
      <c r="H62" s="42" t="str">
        <f ca="1">IF($G62="","",VLOOKUP($A62,Mitglieder!$E$24:$BG$323,H$303))</f>
        <v/>
      </c>
      <c r="I62" s="54" t="str">
        <f ca="1">IF(OR(VLOOKUP($A62,Mitglieder!$E$24:$BG$323,I$303)="",$G62=""),"",VLOOKUP($A62,Mitglieder!$E$24:$BG$323,I$303))</f>
        <v/>
      </c>
      <c r="J62" s="42" t="str">
        <f ca="1">IF($G62="","",VLOOKUP($A62,Mitglieder!$E$24:$BG$323,J$303))</f>
        <v/>
      </c>
      <c r="K62" s="54" t="str">
        <f ca="1">IF(OR(VLOOKUP($A62,Mitglieder!$E$24:$BG$323,K$303)="",$G62=""),"",VLOOKUP($A62,Mitglieder!$E$24:$BG$323,K$303))</f>
        <v/>
      </c>
      <c r="L62" s="42" t="str">
        <f ca="1">IF($G62="","",VLOOKUP($A62,Mitglieder!$E$24:$BG$323,L$303))</f>
        <v/>
      </c>
      <c r="M62" s="42" t="str">
        <f ca="1">IF($G62="","",VLOOKUP($A62,Mitglieder!$E$24:$BG$323,M$303))</f>
        <v/>
      </c>
      <c r="N62" s="42" t="str">
        <f ca="1">IF($G62="","",VLOOKUP($A62,Mitglieder!$E$24:$BG$323,N$303))</f>
        <v/>
      </c>
      <c r="O62" s="42" t="str">
        <f ca="1">IF($G62="","",VLOOKUP($A62,Mitglieder!$E$24:$BG$323,O$303))</f>
        <v/>
      </c>
      <c r="P62" s="42" t="str">
        <f ca="1">IF($G62="","",VLOOKUP($A62,Mitglieder!$E$24:$BG$323,P$303))</f>
        <v/>
      </c>
      <c r="Q62" s="42" t="str">
        <f ca="1">IF($G62="","",VLOOKUP($A62,Mitglieder!$E$24:$BG$323,Q$303))</f>
        <v/>
      </c>
      <c r="R62" s="54" t="str">
        <f ca="1">IF(OR(VLOOKUP($A62,Mitglieder!$E$24:$BG$323,R$303)="",$G62=""),"",VLOOKUP($A62,Mitglieder!$E$24:$BG$323,R$303))</f>
        <v/>
      </c>
      <c r="S62" s="43" t="str">
        <f ca="1">IF($G62="","",TEXT(VLOOKUP($A62,Mitglieder!$E$24:$BG$323,S$303),"TT.MM.JJJJ"))</f>
        <v/>
      </c>
      <c r="T62" s="43" t="str">
        <f ca="1">IF($G62="","",TEXT(VLOOKUP($A62,Mitglieder!$E$24:$BG$323,T$303),"TT.MM.JJJJ"))</f>
        <v/>
      </c>
      <c r="U62" s="43" t="str">
        <f ca="1">IF($G62="","",TEXT(VLOOKUP($A62,Mitglieder!$E$24:$BG$323,U$303),"TT.MM.JJJJ"))</f>
        <v/>
      </c>
      <c r="V62" s="54" t="str">
        <f ca="1">IF(OR(VLOOKUP($A62,Mitglieder!$E$24:$BG$323,V$303)="",$G62=""),"",VLOOKUP($A62,Mitglieder!$E$24:$BG$323,V$303))</f>
        <v/>
      </c>
      <c r="W62" s="54" t="str">
        <f ca="1">IF(OR(VLOOKUP($A62,Mitglieder!$E$24:$BG$323,W$303)="",$G62=""),"",VLOOKUP($A62,Mitglieder!$E$24:$BG$323,W$303))</f>
        <v/>
      </c>
      <c r="X62" s="54" t="str">
        <f ca="1">IF(OR(VLOOKUP($A62,Mitglieder!$E$24:$BG$323,X$303)="",$G62=""),"",VLOOKUP($A62,Mitglieder!$E$24:$BG$323,X$303))</f>
        <v/>
      </c>
      <c r="Y62" s="54" t="str">
        <f ca="1">IF(OR(VLOOKUP($A62,Mitglieder!$E$24:$BG$323,Y$303)="",$G62=""),"",VLOOKUP($A62,Mitglieder!$E$24:$BG$323,Y$303))</f>
        <v/>
      </c>
      <c r="Z62" s="54" t="str">
        <f ca="1">IF(OR(VLOOKUP($A62,Mitglieder!$E$24:$BG$323,Z$303)="",$G62=""),"",VLOOKUP($A62,Mitglieder!$E$24:$BG$323,Z$303))</f>
        <v/>
      </c>
      <c r="AA62" s="54" t="str">
        <f ca="1">IF(OR(VLOOKUP($A62,Mitglieder!$E$24:$BG$323,AA$303)="",$G62=""),"",VLOOKUP($A62,Mitglieder!$E$24:$BG$323,AA$303))</f>
        <v/>
      </c>
      <c r="AB62" s="54" t="str">
        <f ca="1">IF(OR(VLOOKUP($A62,Mitglieder!$E$24:$BG$323,AB$303)="",$G62=""),"",VLOOKUP($A62,Mitglieder!$E$24:$BG$323,AB$303))</f>
        <v/>
      </c>
      <c r="AC62" s="54" t="str">
        <f ca="1">IF(OR(VLOOKUP($A62,Mitglieder!$E$24:$BG$323,AC$303)="",$G62=""),"",VLOOKUP($A62,Mitglieder!$E$24:$BG$323,AC$303))</f>
        <v/>
      </c>
      <c r="AD62" s="54" t="str">
        <f ca="1">IF(OR(VLOOKUP($A62,Mitglieder!$E$24:$BG$323,AD$303)="",$G62=""),"",VLOOKUP($A62,Mitglieder!$E$24:$BG$323,AD$303))</f>
        <v/>
      </c>
      <c r="AE62" s="54" t="str">
        <f ca="1">IF(OR(VLOOKUP($A62,Mitglieder!$E$24:$BG$323,AE$303)="",$G62=""),"",VLOOKUP($A62,Mitglieder!$E$24:$BG$323,AE$303))</f>
        <v/>
      </c>
      <c r="AF62" s="54" t="str">
        <f ca="1">IF(OR(VLOOKUP($A62,Mitglieder!$E$24:$BG$323,AF$303)="",$G62=""),"",VLOOKUP($A62,Mitglieder!$E$24:$BG$323,AF$303))</f>
        <v/>
      </c>
      <c r="AG62" s="54" t="str">
        <f ca="1">IF(OR(VLOOKUP($A62,Mitglieder!$E$24:$BG$323,AG$303)="",$G62=""),"",VLOOKUP($A62,Mitglieder!$E$24:$BG$323,AG$303))</f>
        <v/>
      </c>
      <c r="AH62" s="54" t="str">
        <f ca="1">IF(OR(VLOOKUP($A62,Mitglieder!$E$24:$BG$323,AH$303)="",$G62=""),"",VLOOKUP($A62,Mitglieder!$E$24:$BG$323,AH$303))</f>
        <v/>
      </c>
      <c r="AI62" s="54" t="str">
        <f ca="1">IF(OR(VLOOKUP($A62,Mitglieder!$E$24:$BG$323,AI$303)="",$G62=""),"",VLOOKUP($A62,Mitglieder!$E$24:$BG$323,AI$303))</f>
        <v/>
      </c>
      <c r="AJ62" s="54" t="str">
        <f ca="1">IF(OR(VLOOKUP($A62,Mitglieder!$E$24:$BG$323,AJ$303)="",$G62=""),"",VLOOKUP($A62,Mitglieder!$E$24:$BG$323,AJ$303))</f>
        <v/>
      </c>
      <c r="AK62" s="54" t="str">
        <f ca="1">IF(OR(VLOOKUP($A62,Mitglieder!$E$24:$BG$323,AK$303)="",$G62=""),"",VLOOKUP($A62,Mitglieder!$E$24:$BG$323,AK$303))</f>
        <v/>
      </c>
      <c r="AL62" s="54" t="str">
        <f ca="1">IF(OR(VLOOKUP($A62,Mitglieder!$E$24:$BG$323,AL$303)="",$G62=""),"",VLOOKUP($A62,Mitglieder!$E$24:$BG$323,AL$303))</f>
        <v/>
      </c>
      <c r="AM62" s="42" t="str">
        <f ca="1">IF($G62="","",VLOOKUP($A62,Mitglieder!$E$24:$BG$323,AM$303))</f>
        <v/>
      </c>
      <c r="AN62" s="54" t="str">
        <f ca="1">IF(OR(VLOOKUP($A62,Mitglieder!$E$24:$BG$323,AN$303)="",$G62=""),"",VLOOKUP($A62,Mitglieder!$E$24:$BG$323,AN$303))</f>
        <v/>
      </c>
      <c r="AO62" s="43" t="str">
        <f ca="1">IF($G62="","",TEXT(VLOOKUP($A62,Mitglieder!$D$24:$BG$323,AO$303),"TT.MM.JJJJ"))</f>
        <v/>
      </c>
      <c r="AP62" s="42" t="str">
        <f ca="1">IF($G62="","",VLOOKUP($A62,Mitglieder!$E$24:$BG$323,AP$303))</f>
        <v/>
      </c>
      <c r="AQ62" s="45" t="str">
        <f ca="1">IF($G62="","",TEXT(VLOOKUP($A62,Mitglieder!$E$24:$BG$323,AQ$303),"0.00"))</f>
        <v/>
      </c>
      <c r="AR62" s="54" t="str">
        <f ca="1">IF(OR(VLOOKUP($A62,Mitglieder!$E$24:$BG$323,AR$303)="",$G62=""),"",VLOOKUP($A62,Mitglieder!$E$24:$BG$323,AR$303))</f>
        <v/>
      </c>
      <c r="AS62" s="45" t="str">
        <f ca="1">IF($G62="","",TEXT(VLOOKUP($A62,Mitglieder!$E$24:$BG$323,AS$303),"0.00"))</f>
        <v/>
      </c>
      <c r="AT62" s="54" t="str">
        <f ca="1">IF(OR(VLOOKUP($A62,Mitglieder!$E$24:$BG$323,AT$303)="",$G62=""),"",VLOOKUP($A62,Mitglieder!$E$24:$BG$323,AT$303))</f>
        <v/>
      </c>
      <c r="AU62" s="45" t="str">
        <f ca="1">IF($G62="","",TEXT(VLOOKUP($A62,Mitglieder!$E$24:$BG$323,AU$303),"0.00"))</f>
        <v/>
      </c>
      <c r="AV62" s="45" t="str">
        <f ca="1">IF($G62="","",TEXT(VLOOKUP($A62,Mitglieder!$E$24:$BG$323,AV$303),"0.00"))</f>
        <v/>
      </c>
      <c r="AW62" s="42" t="str">
        <f ca="1">IF($G62="","",VLOOKUP($A62,Mitglieder!$E$24:$BG$323,AW$303))</f>
        <v/>
      </c>
      <c r="AX62" s="54" t="str">
        <f ca="1">IF(OR(VLOOKUP($A62,Mitglieder!$E$24:$BG$323,AX$303)="",$G62=""),"",VLOOKUP($A62,Mitglieder!$E$24:$BG$323,AX$303))</f>
        <v/>
      </c>
      <c r="AY62" s="43" t="str">
        <f ca="1">IF($G62="","",TEXT(VLOOKUP($A62,Mitglieder!$E$24:$BG$323,AY$303),"TT.MM.JJJJ"))</f>
        <v/>
      </c>
      <c r="AZ62" s="75" t="str">
        <f t="shared" ca="1" si="0"/>
        <v/>
      </c>
      <c r="BA62" s="43" t="str">
        <f ca="1">IF($G62="","",TEXT(VLOOKUP($A62,Mitglieder!$E$24:$BG$323,BA$303),"TT.MM.JJJJ"))</f>
        <v/>
      </c>
      <c r="BB62" s="43" t="str">
        <f ca="1">IF($G62="","",TEXT(VLOOKUP($A62,Mitglieder!$E$24:$BG$323,BB$303),"TT.MM.JJJJ"))</f>
        <v/>
      </c>
      <c r="BC62" s="43" t="str">
        <f ca="1">IF($G62="","",TEXT(VLOOKUP($A62,Mitglieder!$E$24:$BG$323,BC$303),"TT.MM.JJJJ"))</f>
        <v/>
      </c>
      <c r="BD62" s="43" t="str">
        <f ca="1">IF($G62="","",TEXT(VLOOKUP($A62,Mitglieder!$E$24:$BG$323,BD$303),"TT.MM.JJJJ"))</f>
        <v/>
      </c>
      <c r="BE62" s="75" t="str">
        <f t="shared" ca="1" si="1"/>
        <v/>
      </c>
      <c r="BF62" s="75" t="str">
        <f ca="1">IF($G62="","",VLOOKUP($A62,Mitglieder!$D$24:$BG$323,BF$303))</f>
        <v/>
      </c>
      <c r="BH62" s="75" t="str">
        <f ca="1">IF(G62="","",AY62+'Details Verein'!$D$25)</f>
        <v/>
      </c>
    </row>
    <row r="63" spans="1:60" x14ac:dyDescent="0.35">
      <c r="A63" s="42">
        <v>63</v>
      </c>
      <c r="B63" s="42"/>
      <c r="C63" s="42"/>
      <c r="D63" s="42">
        <f ca="1">VLOOKUP($A63,Mitglieder!$E$24:$BA$323,D$303)</f>
        <v>1.0299999999999967</v>
      </c>
      <c r="E63" s="42" t="str">
        <f ca="1">IF($G63="","",VLOOKUP($A63,Mitglieder!$E$24:$BG$323,E$303))</f>
        <v/>
      </c>
      <c r="F63" s="54" t="str">
        <f ca="1">IF(OR(VLOOKUP($A63,Mitglieder!$E$24:$BG$323,F$303)="",$G63=""),"",VLOOKUP($A63,Mitglieder!$E$24:$BG$323,F$303))</f>
        <v/>
      </c>
      <c r="G63" s="72" t="str">
        <f ca="1">IF(D63/ROUND(D63,0)=1,VLOOKUP($A63,Mitglieder!$E$24:$BA$323,G$303),"")</f>
        <v/>
      </c>
      <c r="H63" s="42" t="str">
        <f ca="1">IF($G63="","",VLOOKUP($A63,Mitglieder!$E$24:$BG$323,H$303))</f>
        <v/>
      </c>
      <c r="I63" s="54" t="str">
        <f ca="1">IF(OR(VLOOKUP($A63,Mitglieder!$E$24:$BG$323,I$303)="",$G63=""),"",VLOOKUP($A63,Mitglieder!$E$24:$BG$323,I$303))</f>
        <v/>
      </c>
      <c r="J63" s="42" t="str">
        <f ca="1">IF($G63="","",VLOOKUP($A63,Mitglieder!$E$24:$BG$323,J$303))</f>
        <v/>
      </c>
      <c r="K63" s="54" t="str">
        <f ca="1">IF(OR(VLOOKUP($A63,Mitglieder!$E$24:$BG$323,K$303)="",$G63=""),"",VLOOKUP($A63,Mitglieder!$E$24:$BG$323,K$303))</f>
        <v/>
      </c>
      <c r="L63" s="42" t="str">
        <f ca="1">IF($G63="","",VLOOKUP($A63,Mitglieder!$E$24:$BG$323,L$303))</f>
        <v/>
      </c>
      <c r="M63" s="42" t="str">
        <f ca="1">IF($G63="","",VLOOKUP($A63,Mitglieder!$E$24:$BG$323,M$303))</f>
        <v/>
      </c>
      <c r="N63" s="42" t="str">
        <f ca="1">IF($G63="","",VLOOKUP($A63,Mitglieder!$E$24:$BG$323,N$303))</f>
        <v/>
      </c>
      <c r="O63" s="42" t="str">
        <f ca="1">IF($G63="","",VLOOKUP($A63,Mitglieder!$E$24:$BG$323,O$303))</f>
        <v/>
      </c>
      <c r="P63" s="42" t="str">
        <f ca="1">IF($G63="","",VLOOKUP($A63,Mitglieder!$E$24:$BG$323,P$303))</f>
        <v/>
      </c>
      <c r="Q63" s="42" t="str">
        <f ca="1">IF($G63="","",VLOOKUP($A63,Mitglieder!$E$24:$BG$323,Q$303))</f>
        <v/>
      </c>
      <c r="R63" s="54" t="str">
        <f ca="1">IF(OR(VLOOKUP($A63,Mitglieder!$E$24:$BG$323,R$303)="",$G63=""),"",VLOOKUP($A63,Mitglieder!$E$24:$BG$323,R$303))</f>
        <v/>
      </c>
      <c r="S63" s="43" t="str">
        <f ca="1">IF($G63="","",TEXT(VLOOKUP($A63,Mitglieder!$E$24:$BG$323,S$303),"TT.MM.JJJJ"))</f>
        <v/>
      </c>
      <c r="T63" s="43" t="str">
        <f ca="1">IF($G63="","",TEXT(VLOOKUP($A63,Mitglieder!$E$24:$BG$323,T$303),"TT.MM.JJJJ"))</f>
        <v/>
      </c>
      <c r="U63" s="43" t="str">
        <f ca="1">IF($G63="","",TEXT(VLOOKUP($A63,Mitglieder!$E$24:$BG$323,U$303),"TT.MM.JJJJ"))</f>
        <v/>
      </c>
      <c r="V63" s="54" t="str">
        <f ca="1">IF(OR(VLOOKUP($A63,Mitglieder!$E$24:$BG$323,V$303)="",$G63=""),"",VLOOKUP($A63,Mitglieder!$E$24:$BG$323,V$303))</f>
        <v/>
      </c>
      <c r="W63" s="54" t="str">
        <f ca="1">IF(OR(VLOOKUP($A63,Mitglieder!$E$24:$BG$323,W$303)="",$G63=""),"",VLOOKUP($A63,Mitglieder!$E$24:$BG$323,W$303))</f>
        <v/>
      </c>
      <c r="X63" s="54" t="str">
        <f ca="1">IF(OR(VLOOKUP($A63,Mitglieder!$E$24:$BG$323,X$303)="",$G63=""),"",VLOOKUP($A63,Mitglieder!$E$24:$BG$323,X$303))</f>
        <v/>
      </c>
      <c r="Y63" s="54" t="str">
        <f ca="1">IF(OR(VLOOKUP($A63,Mitglieder!$E$24:$BG$323,Y$303)="",$G63=""),"",VLOOKUP($A63,Mitglieder!$E$24:$BG$323,Y$303))</f>
        <v/>
      </c>
      <c r="Z63" s="54" t="str">
        <f ca="1">IF(OR(VLOOKUP($A63,Mitglieder!$E$24:$BG$323,Z$303)="",$G63=""),"",VLOOKUP($A63,Mitglieder!$E$24:$BG$323,Z$303))</f>
        <v/>
      </c>
      <c r="AA63" s="54" t="str">
        <f ca="1">IF(OR(VLOOKUP($A63,Mitglieder!$E$24:$BG$323,AA$303)="",$G63=""),"",VLOOKUP($A63,Mitglieder!$E$24:$BG$323,AA$303))</f>
        <v/>
      </c>
      <c r="AB63" s="54" t="str">
        <f ca="1">IF(OR(VLOOKUP($A63,Mitglieder!$E$24:$BG$323,AB$303)="",$G63=""),"",VLOOKUP($A63,Mitglieder!$E$24:$BG$323,AB$303))</f>
        <v/>
      </c>
      <c r="AC63" s="54" t="str">
        <f ca="1">IF(OR(VLOOKUP($A63,Mitglieder!$E$24:$BG$323,AC$303)="",$G63=""),"",VLOOKUP($A63,Mitglieder!$E$24:$BG$323,AC$303))</f>
        <v/>
      </c>
      <c r="AD63" s="54" t="str">
        <f ca="1">IF(OR(VLOOKUP($A63,Mitglieder!$E$24:$BG$323,AD$303)="",$G63=""),"",VLOOKUP($A63,Mitglieder!$E$24:$BG$323,AD$303))</f>
        <v/>
      </c>
      <c r="AE63" s="54" t="str">
        <f ca="1">IF(OR(VLOOKUP($A63,Mitglieder!$E$24:$BG$323,AE$303)="",$G63=""),"",VLOOKUP($A63,Mitglieder!$E$24:$BG$323,AE$303))</f>
        <v/>
      </c>
      <c r="AF63" s="54" t="str">
        <f ca="1">IF(OR(VLOOKUP($A63,Mitglieder!$E$24:$BG$323,AF$303)="",$G63=""),"",VLOOKUP($A63,Mitglieder!$E$24:$BG$323,AF$303))</f>
        <v/>
      </c>
      <c r="AG63" s="54" t="str">
        <f ca="1">IF(OR(VLOOKUP($A63,Mitglieder!$E$24:$BG$323,AG$303)="",$G63=""),"",VLOOKUP($A63,Mitglieder!$E$24:$BG$323,AG$303))</f>
        <v/>
      </c>
      <c r="AH63" s="54" t="str">
        <f ca="1">IF(OR(VLOOKUP($A63,Mitglieder!$E$24:$BG$323,AH$303)="",$G63=""),"",VLOOKUP($A63,Mitglieder!$E$24:$BG$323,AH$303))</f>
        <v/>
      </c>
      <c r="AI63" s="54" t="str">
        <f ca="1">IF(OR(VLOOKUP($A63,Mitglieder!$E$24:$BG$323,AI$303)="",$G63=""),"",VLOOKUP($A63,Mitglieder!$E$24:$BG$323,AI$303))</f>
        <v/>
      </c>
      <c r="AJ63" s="54" t="str">
        <f ca="1">IF(OR(VLOOKUP($A63,Mitglieder!$E$24:$BG$323,AJ$303)="",$G63=""),"",VLOOKUP($A63,Mitglieder!$E$24:$BG$323,AJ$303))</f>
        <v/>
      </c>
      <c r="AK63" s="54" t="str">
        <f ca="1">IF(OR(VLOOKUP($A63,Mitglieder!$E$24:$BG$323,AK$303)="",$G63=""),"",VLOOKUP($A63,Mitglieder!$E$24:$BG$323,AK$303))</f>
        <v/>
      </c>
      <c r="AL63" s="54" t="str">
        <f ca="1">IF(OR(VLOOKUP($A63,Mitglieder!$E$24:$BG$323,AL$303)="",$G63=""),"",VLOOKUP($A63,Mitglieder!$E$24:$BG$323,AL$303))</f>
        <v/>
      </c>
      <c r="AM63" s="42" t="str">
        <f ca="1">IF($G63="","",VLOOKUP($A63,Mitglieder!$E$24:$BG$323,AM$303))</f>
        <v/>
      </c>
      <c r="AN63" s="54" t="str">
        <f ca="1">IF(OR(VLOOKUP($A63,Mitglieder!$E$24:$BG$323,AN$303)="",$G63=""),"",VLOOKUP($A63,Mitglieder!$E$24:$BG$323,AN$303))</f>
        <v/>
      </c>
      <c r="AO63" s="43" t="str">
        <f ca="1">IF($G63="","",TEXT(VLOOKUP($A63,Mitglieder!$D$24:$BG$323,AO$303),"TT.MM.JJJJ"))</f>
        <v/>
      </c>
      <c r="AP63" s="42" t="str">
        <f ca="1">IF($G63="","",VLOOKUP($A63,Mitglieder!$E$24:$BG$323,AP$303))</f>
        <v/>
      </c>
      <c r="AQ63" s="45" t="str">
        <f ca="1">IF($G63="","",TEXT(VLOOKUP($A63,Mitglieder!$E$24:$BG$323,AQ$303),"0.00"))</f>
        <v/>
      </c>
      <c r="AR63" s="54" t="str">
        <f ca="1">IF(OR(VLOOKUP($A63,Mitglieder!$E$24:$BG$323,AR$303)="",$G63=""),"",VLOOKUP($A63,Mitglieder!$E$24:$BG$323,AR$303))</f>
        <v/>
      </c>
      <c r="AS63" s="45" t="str">
        <f ca="1">IF($G63="","",TEXT(VLOOKUP($A63,Mitglieder!$E$24:$BG$323,AS$303),"0.00"))</f>
        <v/>
      </c>
      <c r="AT63" s="54" t="str">
        <f ca="1">IF(OR(VLOOKUP($A63,Mitglieder!$E$24:$BG$323,AT$303)="",$G63=""),"",VLOOKUP($A63,Mitglieder!$E$24:$BG$323,AT$303))</f>
        <v/>
      </c>
      <c r="AU63" s="45" t="str">
        <f ca="1">IF($G63="","",TEXT(VLOOKUP($A63,Mitglieder!$E$24:$BG$323,AU$303),"0.00"))</f>
        <v/>
      </c>
      <c r="AV63" s="45" t="str">
        <f ca="1">IF($G63="","",TEXT(VLOOKUP($A63,Mitglieder!$E$24:$BG$323,AV$303),"0.00"))</f>
        <v/>
      </c>
      <c r="AW63" s="42" t="str">
        <f ca="1">IF($G63="","",VLOOKUP($A63,Mitglieder!$E$24:$BG$323,AW$303))</f>
        <v/>
      </c>
      <c r="AX63" s="54" t="str">
        <f ca="1">IF(OR(VLOOKUP($A63,Mitglieder!$E$24:$BG$323,AX$303)="",$G63=""),"",VLOOKUP($A63,Mitglieder!$E$24:$BG$323,AX$303))</f>
        <v/>
      </c>
      <c r="AY63" s="43" t="str">
        <f ca="1">IF($G63="","",TEXT(VLOOKUP($A63,Mitglieder!$E$24:$BG$323,AY$303),"TT.MM.JJJJ"))</f>
        <v/>
      </c>
      <c r="AZ63" s="75" t="str">
        <f t="shared" ca="1" si="0"/>
        <v/>
      </c>
      <c r="BA63" s="43" t="str">
        <f ca="1">IF($G63="","",TEXT(VLOOKUP($A63,Mitglieder!$E$24:$BG$323,BA$303),"TT.MM.JJJJ"))</f>
        <v/>
      </c>
      <c r="BB63" s="43" t="str">
        <f ca="1">IF($G63="","",TEXT(VLOOKUP($A63,Mitglieder!$E$24:$BG$323,BB$303),"TT.MM.JJJJ"))</f>
        <v/>
      </c>
      <c r="BC63" s="43" t="str">
        <f ca="1">IF($G63="","",TEXT(VLOOKUP($A63,Mitglieder!$E$24:$BG$323,BC$303),"TT.MM.JJJJ"))</f>
        <v/>
      </c>
      <c r="BD63" s="43" t="str">
        <f ca="1">IF($G63="","",TEXT(VLOOKUP($A63,Mitglieder!$E$24:$BG$323,BD$303),"TT.MM.JJJJ"))</f>
        <v/>
      </c>
      <c r="BE63" s="75" t="str">
        <f t="shared" ca="1" si="1"/>
        <v/>
      </c>
      <c r="BF63" s="75" t="str">
        <f ca="1">IF($G63="","",VLOOKUP($A63,Mitglieder!$D$24:$BG$323,BF$303))</f>
        <v/>
      </c>
      <c r="BH63" s="75" t="str">
        <f ca="1">IF(G63="","",AY63+'Details Verein'!$D$25)</f>
        <v/>
      </c>
    </row>
    <row r="64" spans="1:60" x14ac:dyDescent="0.35">
      <c r="A64" s="42">
        <v>64</v>
      </c>
      <c r="B64" s="42"/>
      <c r="C64" s="42"/>
      <c r="D64" s="42">
        <f ca="1">VLOOKUP($A64,Mitglieder!$E$24:$BA$323,D$303)</f>
        <v>1.0299999999999967</v>
      </c>
      <c r="E64" s="42" t="str">
        <f ca="1">IF($G64="","",VLOOKUP($A64,Mitglieder!$E$24:$BG$323,E$303))</f>
        <v/>
      </c>
      <c r="F64" s="54" t="str">
        <f ca="1">IF(OR(VLOOKUP($A64,Mitglieder!$E$24:$BG$323,F$303)="",$G64=""),"",VLOOKUP($A64,Mitglieder!$E$24:$BG$323,F$303))</f>
        <v/>
      </c>
      <c r="G64" s="72" t="str">
        <f ca="1">IF(D64/ROUND(D64,0)=1,VLOOKUP($A64,Mitglieder!$E$24:$BA$323,G$303),"")</f>
        <v/>
      </c>
      <c r="H64" s="42" t="str">
        <f ca="1">IF($G64="","",VLOOKUP($A64,Mitglieder!$E$24:$BG$323,H$303))</f>
        <v/>
      </c>
      <c r="I64" s="54" t="str">
        <f ca="1">IF(OR(VLOOKUP($A64,Mitglieder!$E$24:$BG$323,I$303)="",$G64=""),"",VLOOKUP($A64,Mitglieder!$E$24:$BG$323,I$303))</f>
        <v/>
      </c>
      <c r="J64" s="42" t="str">
        <f ca="1">IF($G64="","",VLOOKUP($A64,Mitglieder!$E$24:$BG$323,J$303))</f>
        <v/>
      </c>
      <c r="K64" s="54" t="str">
        <f ca="1">IF(OR(VLOOKUP($A64,Mitglieder!$E$24:$BG$323,K$303)="",$G64=""),"",VLOOKUP($A64,Mitglieder!$E$24:$BG$323,K$303))</f>
        <v/>
      </c>
      <c r="L64" s="42" t="str">
        <f ca="1">IF($G64="","",VLOOKUP($A64,Mitglieder!$E$24:$BG$323,L$303))</f>
        <v/>
      </c>
      <c r="M64" s="42" t="str">
        <f ca="1">IF($G64="","",VLOOKUP($A64,Mitglieder!$E$24:$BG$323,M$303))</f>
        <v/>
      </c>
      <c r="N64" s="42" t="str">
        <f ca="1">IF($G64="","",VLOOKUP($A64,Mitglieder!$E$24:$BG$323,N$303))</f>
        <v/>
      </c>
      <c r="O64" s="42" t="str">
        <f ca="1">IF($G64="","",VLOOKUP($A64,Mitglieder!$E$24:$BG$323,O$303))</f>
        <v/>
      </c>
      <c r="P64" s="42" t="str">
        <f ca="1">IF($G64="","",VLOOKUP($A64,Mitglieder!$E$24:$BG$323,P$303))</f>
        <v/>
      </c>
      <c r="Q64" s="42" t="str">
        <f ca="1">IF($G64="","",VLOOKUP($A64,Mitglieder!$E$24:$BG$323,Q$303))</f>
        <v/>
      </c>
      <c r="R64" s="54" t="str">
        <f ca="1">IF(OR(VLOOKUP($A64,Mitglieder!$E$24:$BG$323,R$303)="",$G64=""),"",VLOOKUP($A64,Mitglieder!$E$24:$BG$323,R$303))</f>
        <v/>
      </c>
      <c r="S64" s="43" t="str">
        <f ca="1">IF($G64="","",TEXT(VLOOKUP($A64,Mitglieder!$E$24:$BG$323,S$303),"TT.MM.JJJJ"))</f>
        <v/>
      </c>
      <c r="T64" s="43" t="str">
        <f ca="1">IF($G64="","",TEXT(VLOOKUP($A64,Mitglieder!$E$24:$BG$323,T$303),"TT.MM.JJJJ"))</f>
        <v/>
      </c>
      <c r="U64" s="43" t="str">
        <f ca="1">IF($G64="","",TEXT(VLOOKUP($A64,Mitglieder!$E$24:$BG$323,U$303),"TT.MM.JJJJ"))</f>
        <v/>
      </c>
      <c r="V64" s="54" t="str">
        <f ca="1">IF(OR(VLOOKUP($A64,Mitglieder!$E$24:$BG$323,V$303)="",$G64=""),"",VLOOKUP($A64,Mitglieder!$E$24:$BG$323,V$303))</f>
        <v/>
      </c>
      <c r="W64" s="54" t="str">
        <f ca="1">IF(OR(VLOOKUP($A64,Mitglieder!$E$24:$BG$323,W$303)="",$G64=""),"",VLOOKUP($A64,Mitglieder!$E$24:$BG$323,W$303))</f>
        <v/>
      </c>
      <c r="X64" s="54" t="str">
        <f ca="1">IF(OR(VLOOKUP($A64,Mitglieder!$E$24:$BG$323,X$303)="",$G64=""),"",VLOOKUP($A64,Mitglieder!$E$24:$BG$323,X$303))</f>
        <v/>
      </c>
      <c r="Y64" s="54" t="str">
        <f ca="1">IF(OR(VLOOKUP($A64,Mitglieder!$E$24:$BG$323,Y$303)="",$G64=""),"",VLOOKUP($A64,Mitglieder!$E$24:$BG$323,Y$303))</f>
        <v/>
      </c>
      <c r="Z64" s="54" t="str">
        <f ca="1">IF(OR(VLOOKUP($A64,Mitglieder!$E$24:$BG$323,Z$303)="",$G64=""),"",VLOOKUP($A64,Mitglieder!$E$24:$BG$323,Z$303))</f>
        <v/>
      </c>
      <c r="AA64" s="54" t="str">
        <f ca="1">IF(OR(VLOOKUP($A64,Mitglieder!$E$24:$BG$323,AA$303)="",$G64=""),"",VLOOKUP($A64,Mitglieder!$E$24:$BG$323,AA$303))</f>
        <v/>
      </c>
      <c r="AB64" s="54" t="str">
        <f ca="1">IF(OR(VLOOKUP($A64,Mitglieder!$E$24:$BG$323,AB$303)="",$G64=""),"",VLOOKUP($A64,Mitglieder!$E$24:$BG$323,AB$303))</f>
        <v/>
      </c>
      <c r="AC64" s="54" t="str">
        <f ca="1">IF(OR(VLOOKUP($A64,Mitglieder!$E$24:$BG$323,AC$303)="",$G64=""),"",VLOOKUP($A64,Mitglieder!$E$24:$BG$323,AC$303))</f>
        <v/>
      </c>
      <c r="AD64" s="54" t="str">
        <f ca="1">IF(OR(VLOOKUP($A64,Mitglieder!$E$24:$BG$323,AD$303)="",$G64=""),"",VLOOKUP($A64,Mitglieder!$E$24:$BG$323,AD$303))</f>
        <v/>
      </c>
      <c r="AE64" s="54" t="str">
        <f ca="1">IF(OR(VLOOKUP($A64,Mitglieder!$E$24:$BG$323,AE$303)="",$G64=""),"",VLOOKUP($A64,Mitglieder!$E$24:$BG$323,AE$303))</f>
        <v/>
      </c>
      <c r="AF64" s="54" t="str">
        <f ca="1">IF(OR(VLOOKUP($A64,Mitglieder!$E$24:$BG$323,AF$303)="",$G64=""),"",VLOOKUP($A64,Mitglieder!$E$24:$BG$323,AF$303))</f>
        <v/>
      </c>
      <c r="AG64" s="54" t="str">
        <f ca="1">IF(OR(VLOOKUP($A64,Mitglieder!$E$24:$BG$323,AG$303)="",$G64=""),"",VLOOKUP($A64,Mitglieder!$E$24:$BG$323,AG$303))</f>
        <v/>
      </c>
      <c r="AH64" s="54" t="str">
        <f ca="1">IF(OR(VLOOKUP($A64,Mitglieder!$E$24:$BG$323,AH$303)="",$G64=""),"",VLOOKUP($A64,Mitglieder!$E$24:$BG$323,AH$303))</f>
        <v/>
      </c>
      <c r="AI64" s="54" t="str">
        <f ca="1">IF(OR(VLOOKUP($A64,Mitglieder!$E$24:$BG$323,AI$303)="",$G64=""),"",VLOOKUP($A64,Mitglieder!$E$24:$BG$323,AI$303))</f>
        <v/>
      </c>
      <c r="AJ64" s="54" t="str">
        <f ca="1">IF(OR(VLOOKUP($A64,Mitglieder!$E$24:$BG$323,AJ$303)="",$G64=""),"",VLOOKUP($A64,Mitglieder!$E$24:$BG$323,AJ$303))</f>
        <v/>
      </c>
      <c r="AK64" s="54" t="str">
        <f ca="1">IF(OR(VLOOKUP($A64,Mitglieder!$E$24:$BG$323,AK$303)="",$G64=""),"",VLOOKUP($A64,Mitglieder!$E$24:$BG$323,AK$303))</f>
        <v/>
      </c>
      <c r="AL64" s="54" t="str">
        <f ca="1">IF(OR(VLOOKUP($A64,Mitglieder!$E$24:$BG$323,AL$303)="",$G64=""),"",VLOOKUP($A64,Mitglieder!$E$24:$BG$323,AL$303))</f>
        <v/>
      </c>
      <c r="AM64" s="42" t="str">
        <f ca="1">IF($G64="","",VLOOKUP($A64,Mitglieder!$E$24:$BG$323,AM$303))</f>
        <v/>
      </c>
      <c r="AN64" s="54" t="str">
        <f ca="1">IF(OR(VLOOKUP($A64,Mitglieder!$E$24:$BG$323,AN$303)="",$G64=""),"",VLOOKUP($A64,Mitglieder!$E$24:$BG$323,AN$303))</f>
        <v/>
      </c>
      <c r="AO64" s="43" t="str">
        <f ca="1">IF($G64="","",TEXT(VLOOKUP($A64,Mitglieder!$D$24:$BG$323,AO$303),"TT.MM.JJJJ"))</f>
        <v/>
      </c>
      <c r="AP64" s="42" t="str">
        <f ca="1">IF($G64="","",VLOOKUP($A64,Mitglieder!$E$24:$BG$323,AP$303))</f>
        <v/>
      </c>
      <c r="AQ64" s="45" t="str">
        <f ca="1">IF($G64="","",TEXT(VLOOKUP($A64,Mitglieder!$E$24:$BG$323,AQ$303),"0.00"))</f>
        <v/>
      </c>
      <c r="AR64" s="54" t="str">
        <f ca="1">IF(OR(VLOOKUP($A64,Mitglieder!$E$24:$BG$323,AR$303)="",$G64=""),"",VLOOKUP($A64,Mitglieder!$E$24:$BG$323,AR$303))</f>
        <v/>
      </c>
      <c r="AS64" s="45" t="str">
        <f ca="1">IF($G64="","",TEXT(VLOOKUP($A64,Mitglieder!$E$24:$BG$323,AS$303),"0.00"))</f>
        <v/>
      </c>
      <c r="AT64" s="54" t="str">
        <f ca="1">IF(OR(VLOOKUP($A64,Mitglieder!$E$24:$BG$323,AT$303)="",$G64=""),"",VLOOKUP($A64,Mitglieder!$E$24:$BG$323,AT$303))</f>
        <v/>
      </c>
      <c r="AU64" s="45" t="str">
        <f ca="1">IF($G64="","",TEXT(VLOOKUP($A64,Mitglieder!$E$24:$BG$323,AU$303),"0.00"))</f>
        <v/>
      </c>
      <c r="AV64" s="45" t="str">
        <f ca="1">IF($G64="","",TEXT(VLOOKUP($A64,Mitglieder!$E$24:$BG$323,AV$303),"0.00"))</f>
        <v/>
      </c>
      <c r="AW64" s="42" t="str">
        <f ca="1">IF($G64="","",VLOOKUP($A64,Mitglieder!$E$24:$BG$323,AW$303))</f>
        <v/>
      </c>
      <c r="AX64" s="54" t="str">
        <f ca="1">IF(OR(VLOOKUP($A64,Mitglieder!$E$24:$BG$323,AX$303)="",$G64=""),"",VLOOKUP($A64,Mitglieder!$E$24:$BG$323,AX$303))</f>
        <v/>
      </c>
      <c r="AY64" s="43" t="str">
        <f ca="1">IF($G64="","",TEXT(VLOOKUP($A64,Mitglieder!$E$24:$BG$323,AY$303),"TT.MM.JJJJ"))</f>
        <v/>
      </c>
      <c r="AZ64" s="75" t="str">
        <f t="shared" ca="1" si="0"/>
        <v/>
      </c>
      <c r="BA64" s="43" t="str">
        <f ca="1">IF($G64="","",TEXT(VLOOKUP($A64,Mitglieder!$E$24:$BG$323,BA$303),"TT.MM.JJJJ"))</f>
        <v/>
      </c>
      <c r="BB64" s="43" t="str">
        <f ca="1">IF($G64="","",TEXT(VLOOKUP($A64,Mitglieder!$E$24:$BG$323,BB$303),"TT.MM.JJJJ"))</f>
        <v/>
      </c>
      <c r="BC64" s="43" t="str">
        <f ca="1">IF($G64="","",TEXT(VLOOKUP($A64,Mitglieder!$E$24:$BG$323,BC$303),"TT.MM.JJJJ"))</f>
        <v/>
      </c>
      <c r="BD64" s="43" t="str">
        <f ca="1">IF($G64="","",TEXT(VLOOKUP($A64,Mitglieder!$E$24:$BG$323,BD$303),"TT.MM.JJJJ"))</f>
        <v/>
      </c>
      <c r="BE64" s="75" t="str">
        <f t="shared" ca="1" si="1"/>
        <v/>
      </c>
      <c r="BF64" s="75" t="str">
        <f ca="1">IF($G64="","",VLOOKUP($A64,Mitglieder!$D$24:$BG$323,BF$303))</f>
        <v/>
      </c>
      <c r="BH64" s="75" t="str">
        <f ca="1">IF(G64="","",AY64+'Details Verein'!$D$25)</f>
        <v/>
      </c>
    </row>
    <row r="65" spans="1:60" x14ac:dyDescent="0.35">
      <c r="A65" s="42">
        <v>65</v>
      </c>
      <c r="B65" s="42"/>
      <c r="C65" s="42"/>
      <c r="D65" s="42">
        <f ca="1">VLOOKUP($A65,Mitglieder!$E$24:$BA$323,D$303)</f>
        <v>1.0299999999999967</v>
      </c>
      <c r="E65" s="42" t="str">
        <f ca="1">IF($G65="","",VLOOKUP($A65,Mitglieder!$E$24:$BG$323,E$303))</f>
        <v/>
      </c>
      <c r="F65" s="54" t="str">
        <f ca="1">IF(OR(VLOOKUP($A65,Mitglieder!$E$24:$BG$323,F$303)="",$G65=""),"",VLOOKUP($A65,Mitglieder!$E$24:$BG$323,F$303))</f>
        <v/>
      </c>
      <c r="G65" s="72" t="str">
        <f ca="1">IF(D65/ROUND(D65,0)=1,VLOOKUP($A65,Mitglieder!$E$24:$BA$323,G$303),"")</f>
        <v/>
      </c>
      <c r="H65" s="42" t="str">
        <f ca="1">IF($G65="","",VLOOKUP($A65,Mitglieder!$E$24:$BG$323,H$303))</f>
        <v/>
      </c>
      <c r="I65" s="54" t="str">
        <f ca="1">IF(OR(VLOOKUP($A65,Mitglieder!$E$24:$BG$323,I$303)="",$G65=""),"",VLOOKUP($A65,Mitglieder!$E$24:$BG$323,I$303))</f>
        <v/>
      </c>
      <c r="J65" s="42" t="str">
        <f ca="1">IF($G65="","",VLOOKUP($A65,Mitglieder!$E$24:$BG$323,J$303))</f>
        <v/>
      </c>
      <c r="K65" s="54" t="str">
        <f ca="1">IF(OR(VLOOKUP($A65,Mitglieder!$E$24:$BG$323,K$303)="",$G65=""),"",VLOOKUP($A65,Mitglieder!$E$24:$BG$323,K$303))</f>
        <v/>
      </c>
      <c r="L65" s="42" t="str">
        <f ca="1">IF($G65="","",VLOOKUP($A65,Mitglieder!$E$24:$BG$323,L$303))</f>
        <v/>
      </c>
      <c r="M65" s="42" t="str">
        <f ca="1">IF($G65="","",VLOOKUP($A65,Mitglieder!$E$24:$BG$323,M$303))</f>
        <v/>
      </c>
      <c r="N65" s="42" t="str">
        <f ca="1">IF($G65="","",VLOOKUP($A65,Mitglieder!$E$24:$BG$323,N$303))</f>
        <v/>
      </c>
      <c r="O65" s="42" t="str">
        <f ca="1">IF($G65="","",VLOOKUP($A65,Mitglieder!$E$24:$BG$323,O$303))</f>
        <v/>
      </c>
      <c r="P65" s="42" t="str">
        <f ca="1">IF($G65="","",VLOOKUP($A65,Mitglieder!$E$24:$BG$323,P$303))</f>
        <v/>
      </c>
      <c r="Q65" s="42" t="str">
        <f ca="1">IF($G65="","",VLOOKUP($A65,Mitglieder!$E$24:$BG$323,Q$303))</f>
        <v/>
      </c>
      <c r="R65" s="54" t="str">
        <f ca="1">IF(OR(VLOOKUP($A65,Mitglieder!$E$24:$BG$323,R$303)="",$G65=""),"",VLOOKUP($A65,Mitglieder!$E$24:$BG$323,R$303))</f>
        <v/>
      </c>
      <c r="S65" s="43" t="str">
        <f ca="1">IF($G65="","",TEXT(VLOOKUP($A65,Mitglieder!$E$24:$BG$323,S$303),"TT.MM.JJJJ"))</f>
        <v/>
      </c>
      <c r="T65" s="43" t="str">
        <f ca="1">IF($G65="","",TEXT(VLOOKUP($A65,Mitglieder!$E$24:$BG$323,T$303),"TT.MM.JJJJ"))</f>
        <v/>
      </c>
      <c r="U65" s="43" t="str">
        <f ca="1">IF($G65="","",TEXT(VLOOKUP($A65,Mitglieder!$E$24:$BG$323,U$303),"TT.MM.JJJJ"))</f>
        <v/>
      </c>
      <c r="V65" s="54" t="str">
        <f ca="1">IF(OR(VLOOKUP($A65,Mitglieder!$E$24:$BG$323,V$303)="",$G65=""),"",VLOOKUP($A65,Mitglieder!$E$24:$BG$323,V$303))</f>
        <v/>
      </c>
      <c r="W65" s="54" t="str">
        <f ca="1">IF(OR(VLOOKUP($A65,Mitglieder!$E$24:$BG$323,W$303)="",$G65=""),"",VLOOKUP($A65,Mitglieder!$E$24:$BG$323,W$303))</f>
        <v/>
      </c>
      <c r="X65" s="54" t="str">
        <f ca="1">IF(OR(VLOOKUP($A65,Mitglieder!$E$24:$BG$323,X$303)="",$G65=""),"",VLOOKUP($A65,Mitglieder!$E$24:$BG$323,X$303))</f>
        <v/>
      </c>
      <c r="Y65" s="54" t="str">
        <f ca="1">IF(OR(VLOOKUP($A65,Mitglieder!$E$24:$BG$323,Y$303)="",$G65=""),"",VLOOKUP($A65,Mitglieder!$E$24:$BG$323,Y$303))</f>
        <v/>
      </c>
      <c r="Z65" s="54" t="str">
        <f ca="1">IF(OR(VLOOKUP($A65,Mitglieder!$E$24:$BG$323,Z$303)="",$G65=""),"",VLOOKUP($A65,Mitglieder!$E$24:$BG$323,Z$303))</f>
        <v/>
      </c>
      <c r="AA65" s="54" t="str">
        <f ca="1">IF(OR(VLOOKUP($A65,Mitglieder!$E$24:$BG$323,AA$303)="",$G65=""),"",VLOOKUP($A65,Mitglieder!$E$24:$BG$323,AA$303))</f>
        <v/>
      </c>
      <c r="AB65" s="54" t="str">
        <f ca="1">IF(OR(VLOOKUP($A65,Mitglieder!$E$24:$BG$323,AB$303)="",$G65=""),"",VLOOKUP($A65,Mitglieder!$E$24:$BG$323,AB$303))</f>
        <v/>
      </c>
      <c r="AC65" s="54" t="str">
        <f ca="1">IF(OR(VLOOKUP($A65,Mitglieder!$E$24:$BG$323,AC$303)="",$G65=""),"",VLOOKUP($A65,Mitglieder!$E$24:$BG$323,AC$303))</f>
        <v/>
      </c>
      <c r="AD65" s="54" t="str">
        <f ca="1">IF(OR(VLOOKUP($A65,Mitglieder!$E$24:$BG$323,AD$303)="",$G65=""),"",VLOOKUP($A65,Mitglieder!$E$24:$BG$323,AD$303))</f>
        <v/>
      </c>
      <c r="AE65" s="54" t="str">
        <f ca="1">IF(OR(VLOOKUP($A65,Mitglieder!$E$24:$BG$323,AE$303)="",$G65=""),"",VLOOKUP($A65,Mitglieder!$E$24:$BG$323,AE$303))</f>
        <v/>
      </c>
      <c r="AF65" s="54" t="str">
        <f ca="1">IF(OR(VLOOKUP($A65,Mitglieder!$E$24:$BG$323,AF$303)="",$G65=""),"",VLOOKUP($A65,Mitglieder!$E$24:$BG$323,AF$303))</f>
        <v/>
      </c>
      <c r="AG65" s="54" t="str">
        <f ca="1">IF(OR(VLOOKUP($A65,Mitglieder!$E$24:$BG$323,AG$303)="",$G65=""),"",VLOOKUP($A65,Mitglieder!$E$24:$BG$323,AG$303))</f>
        <v/>
      </c>
      <c r="AH65" s="54" t="str">
        <f ca="1">IF(OR(VLOOKUP($A65,Mitglieder!$E$24:$BG$323,AH$303)="",$G65=""),"",VLOOKUP($A65,Mitglieder!$E$24:$BG$323,AH$303))</f>
        <v/>
      </c>
      <c r="AI65" s="54" t="str">
        <f ca="1">IF(OR(VLOOKUP($A65,Mitglieder!$E$24:$BG$323,AI$303)="",$G65=""),"",VLOOKUP($A65,Mitglieder!$E$24:$BG$323,AI$303))</f>
        <v/>
      </c>
      <c r="AJ65" s="54" t="str">
        <f ca="1">IF(OR(VLOOKUP($A65,Mitglieder!$E$24:$BG$323,AJ$303)="",$G65=""),"",VLOOKUP($A65,Mitglieder!$E$24:$BG$323,AJ$303))</f>
        <v/>
      </c>
      <c r="AK65" s="54" t="str">
        <f ca="1">IF(OR(VLOOKUP($A65,Mitglieder!$E$24:$BG$323,AK$303)="",$G65=""),"",VLOOKUP($A65,Mitglieder!$E$24:$BG$323,AK$303))</f>
        <v/>
      </c>
      <c r="AL65" s="54" t="str">
        <f ca="1">IF(OR(VLOOKUP($A65,Mitglieder!$E$24:$BG$323,AL$303)="",$G65=""),"",VLOOKUP($A65,Mitglieder!$E$24:$BG$323,AL$303))</f>
        <v/>
      </c>
      <c r="AM65" s="42" t="str">
        <f ca="1">IF($G65="","",VLOOKUP($A65,Mitglieder!$E$24:$BG$323,AM$303))</f>
        <v/>
      </c>
      <c r="AN65" s="54" t="str">
        <f ca="1">IF(OR(VLOOKUP($A65,Mitglieder!$E$24:$BG$323,AN$303)="",$G65=""),"",VLOOKUP($A65,Mitglieder!$E$24:$BG$323,AN$303))</f>
        <v/>
      </c>
      <c r="AO65" s="43" t="str">
        <f ca="1">IF($G65="","",TEXT(VLOOKUP($A65,Mitglieder!$D$24:$BG$323,AO$303),"TT.MM.JJJJ"))</f>
        <v/>
      </c>
      <c r="AP65" s="42" t="str">
        <f ca="1">IF($G65="","",VLOOKUP($A65,Mitglieder!$E$24:$BG$323,AP$303))</f>
        <v/>
      </c>
      <c r="AQ65" s="45" t="str">
        <f ca="1">IF($G65="","",TEXT(VLOOKUP($A65,Mitglieder!$E$24:$BG$323,AQ$303),"0.00"))</f>
        <v/>
      </c>
      <c r="AR65" s="54" t="str">
        <f ca="1">IF(OR(VLOOKUP($A65,Mitglieder!$E$24:$BG$323,AR$303)="",$G65=""),"",VLOOKUP($A65,Mitglieder!$E$24:$BG$323,AR$303))</f>
        <v/>
      </c>
      <c r="AS65" s="45" t="str">
        <f ca="1">IF($G65="","",TEXT(VLOOKUP($A65,Mitglieder!$E$24:$BG$323,AS$303),"0.00"))</f>
        <v/>
      </c>
      <c r="AT65" s="54" t="str">
        <f ca="1">IF(OR(VLOOKUP($A65,Mitglieder!$E$24:$BG$323,AT$303)="",$G65=""),"",VLOOKUP($A65,Mitglieder!$E$24:$BG$323,AT$303))</f>
        <v/>
      </c>
      <c r="AU65" s="45" t="str">
        <f ca="1">IF($G65="","",TEXT(VLOOKUP($A65,Mitglieder!$E$24:$BG$323,AU$303),"0.00"))</f>
        <v/>
      </c>
      <c r="AV65" s="45" t="str">
        <f ca="1">IF($G65="","",TEXT(VLOOKUP($A65,Mitglieder!$E$24:$BG$323,AV$303),"0.00"))</f>
        <v/>
      </c>
      <c r="AW65" s="42" t="str">
        <f ca="1">IF($G65="","",VLOOKUP($A65,Mitglieder!$E$24:$BG$323,AW$303))</f>
        <v/>
      </c>
      <c r="AX65" s="54" t="str">
        <f ca="1">IF(OR(VLOOKUP($A65,Mitglieder!$E$24:$BG$323,AX$303)="",$G65=""),"",VLOOKUP($A65,Mitglieder!$E$24:$BG$323,AX$303))</f>
        <v/>
      </c>
      <c r="AY65" s="43" t="str">
        <f ca="1">IF($G65="","",TEXT(VLOOKUP($A65,Mitglieder!$E$24:$BG$323,AY$303),"TT.MM.JJJJ"))</f>
        <v/>
      </c>
      <c r="AZ65" s="75" t="str">
        <f t="shared" ca="1" si="0"/>
        <v/>
      </c>
      <c r="BA65" s="43" t="str">
        <f ca="1">IF($G65="","",TEXT(VLOOKUP($A65,Mitglieder!$E$24:$BG$323,BA$303),"TT.MM.JJJJ"))</f>
        <v/>
      </c>
      <c r="BB65" s="43" t="str">
        <f ca="1">IF($G65="","",TEXT(VLOOKUP($A65,Mitglieder!$E$24:$BG$323,BB$303),"TT.MM.JJJJ"))</f>
        <v/>
      </c>
      <c r="BC65" s="43" t="str">
        <f ca="1">IF($G65="","",TEXT(VLOOKUP($A65,Mitglieder!$E$24:$BG$323,BC$303),"TT.MM.JJJJ"))</f>
        <v/>
      </c>
      <c r="BD65" s="43" t="str">
        <f ca="1">IF($G65="","",TEXT(VLOOKUP($A65,Mitglieder!$E$24:$BG$323,BD$303),"TT.MM.JJJJ"))</f>
        <v/>
      </c>
      <c r="BE65" s="75" t="str">
        <f t="shared" ca="1" si="1"/>
        <v/>
      </c>
      <c r="BF65" s="75" t="str">
        <f ca="1">IF($G65="","",VLOOKUP($A65,Mitglieder!$D$24:$BG$323,BF$303))</f>
        <v/>
      </c>
      <c r="BH65" s="75" t="str">
        <f ca="1">IF(G65="","",AY65+'Details Verein'!$D$25)</f>
        <v/>
      </c>
    </row>
    <row r="66" spans="1:60" x14ac:dyDescent="0.35">
      <c r="A66" s="42">
        <v>66</v>
      </c>
      <c r="B66" s="42"/>
      <c r="C66" s="42"/>
      <c r="D66" s="42">
        <f ca="1">VLOOKUP($A66,Mitglieder!$E$24:$BA$323,D$303)</f>
        <v>1.0299999999999967</v>
      </c>
      <c r="E66" s="42" t="str">
        <f ca="1">IF($G66="","",VLOOKUP($A66,Mitglieder!$E$24:$BG$323,E$303))</f>
        <v/>
      </c>
      <c r="F66" s="54" t="str">
        <f ca="1">IF(OR(VLOOKUP($A66,Mitglieder!$E$24:$BG$323,F$303)="",$G66=""),"",VLOOKUP($A66,Mitglieder!$E$24:$BG$323,F$303))</f>
        <v/>
      </c>
      <c r="G66" s="72" t="str">
        <f ca="1">IF(D66/ROUND(D66,0)=1,VLOOKUP($A66,Mitglieder!$E$24:$BA$323,G$303),"")</f>
        <v/>
      </c>
      <c r="H66" s="42" t="str">
        <f ca="1">IF($G66="","",VLOOKUP($A66,Mitglieder!$E$24:$BG$323,H$303))</f>
        <v/>
      </c>
      <c r="I66" s="54" t="str">
        <f ca="1">IF(OR(VLOOKUP($A66,Mitglieder!$E$24:$BG$323,I$303)="",$G66=""),"",VLOOKUP($A66,Mitglieder!$E$24:$BG$323,I$303))</f>
        <v/>
      </c>
      <c r="J66" s="42" t="str">
        <f ca="1">IF($G66="","",VLOOKUP($A66,Mitglieder!$E$24:$BG$323,J$303))</f>
        <v/>
      </c>
      <c r="K66" s="54" t="str">
        <f ca="1">IF(OR(VLOOKUP($A66,Mitglieder!$E$24:$BG$323,K$303)="",$G66=""),"",VLOOKUP($A66,Mitglieder!$E$24:$BG$323,K$303))</f>
        <v/>
      </c>
      <c r="L66" s="42" t="str">
        <f ca="1">IF($G66="","",VLOOKUP($A66,Mitglieder!$E$24:$BG$323,L$303))</f>
        <v/>
      </c>
      <c r="M66" s="42" t="str">
        <f ca="1">IF($G66="","",VLOOKUP($A66,Mitglieder!$E$24:$BG$323,M$303))</f>
        <v/>
      </c>
      <c r="N66" s="42" t="str">
        <f ca="1">IF($G66="","",VLOOKUP($A66,Mitglieder!$E$24:$BG$323,N$303))</f>
        <v/>
      </c>
      <c r="O66" s="42" t="str">
        <f ca="1">IF($G66="","",VLOOKUP($A66,Mitglieder!$E$24:$BG$323,O$303))</f>
        <v/>
      </c>
      <c r="P66" s="42" t="str">
        <f ca="1">IF($G66="","",VLOOKUP($A66,Mitglieder!$E$24:$BG$323,P$303))</f>
        <v/>
      </c>
      <c r="Q66" s="42" t="str">
        <f ca="1">IF($G66="","",VLOOKUP($A66,Mitglieder!$E$24:$BG$323,Q$303))</f>
        <v/>
      </c>
      <c r="R66" s="54" t="str">
        <f ca="1">IF(OR(VLOOKUP($A66,Mitglieder!$E$24:$BG$323,R$303)="",$G66=""),"",VLOOKUP($A66,Mitglieder!$E$24:$BG$323,R$303))</f>
        <v/>
      </c>
      <c r="S66" s="43" t="str">
        <f ca="1">IF($G66="","",TEXT(VLOOKUP($A66,Mitglieder!$E$24:$BG$323,S$303),"TT.MM.JJJJ"))</f>
        <v/>
      </c>
      <c r="T66" s="43" t="str">
        <f ca="1">IF($G66="","",TEXT(VLOOKUP($A66,Mitglieder!$E$24:$BG$323,T$303),"TT.MM.JJJJ"))</f>
        <v/>
      </c>
      <c r="U66" s="43" t="str">
        <f ca="1">IF($G66="","",TEXT(VLOOKUP($A66,Mitglieder!$E$24:$BG$323,U$303),"TT.MM.JJJJ"))</f>
        <v/>
      </c>
      <c r="V66" s="54" t="str">
        <f ca="1">IF(OR(VLOOKUP($A66,Mitglieder!$E$24:$BG$323,V$303)="",$G66=""),"",VLOOKUP($A66,Mitglieder!$E$24:$BG$323,V$303))</f>
        <v/>
      </c>
      <c r="W66" s="54" t="str">
        <f ca="1">IF(OR(VLOOKUP($A66,Mitglieder!$E$24:$BG$323,W$303)="",$G66=""),"",VLOOKUP($A66,Mitglieder!$E$24:$BG$323,W$303))</f>
        <v/>
      </c>
      <c r="X66" s="54" t="str">
        <f ca="1">IF(OR(VLOOKUP($A66,Mitglieder!$E$24:$BG$323,X$303)="",$G66=""),"",VLOOKUP($A66,Mitglieder!$E$24:$BG$323,X$303))</f>
        <v/>
      </c>
      <c r="Y66" s="54" t="str">
        <f ca="1">IF(OR(VLOOKUP($A66,Mitglieder!$E$24:$BG$323,Y$303)="",$G66=""),"",VLOOKUP($A66,Mitglieder!$E$24:$BG$323,Y$303))</f>
        <v/>
      </c>
      <c r="Z66" s="54" t="str">
        <f ca="1">IF(OR(VLOOKUP($A66,Mitglieder!$E$24:$BG$323,Z$303)="",$G66=""),"",VLOOKUP($A66,Mitglieder!$E$24:$BG$323,Z$303))</f>
        <v/>
      </c>
      <c r="AA66" s="54" t="str">
        <f ca="1">IF(OR(VLOOKUP($A66,Mitglieder!$E$24:$BG$323,AA$303)="",$G66=""),"",VLOOKUP($A66,Mitglieder!$E$24:$BG$323,AA$303))</f>
        <v/>
      </c>
      <c r="AB66" s="54" t="str">
        <f ca="1">IF(OR(VLOOKUP($A66,Mitglieder!$E$24:$BG$323,AB$303)="",$G66=""),"",VLOOKUP($A66,Mitglieder!$E$24:$BG$323,AB$303))</f>
        <v/>
      </c>
      <c r="AC66" s="54" t="str">
        <f ca="1">IF(OR(VLOOKUP($A66,Mitglieder!$E$24:$BG$323,AC$303)="",$G66=""),"",VLOOKUP($A66,Mitglieder!$E$24:$BG$323,AC$303))</f>
        <v/>
      </c>
      <c r="AD66" s="54" t="str">
        <f ca="1">IF(OR(VLOOKUP($A66,Mitglieder!$E$24:$BG$323,AD$303)="",$G66=""),"",VLOOKUP($A66,Mitglieder!$E$24:$BG$323,AD$303))</f>
        <v/>
      </c>
      <c r="AE66" s="54" t="str">
        <f ca="1">IF(OR(VLOOKUP($A66,Mitglieder!$E$24:$BG$323,AE$303)="",$G66=""),"",VLOOKUP($A66,Mitglieder!$E$24:$BG$323,AE$303))</f>
        <v/>
      </c>
      <c r="AF66" s="54" t="str">
        <f ca="1">IF(OR(VLOOKUP($A66,Mitglieder!$E$24:$BG$323,AF$303)="",$G66=""),"",VLOOKUP($A66,Mitglieder!$E$24:$BG$323,AF$303))</f>
        <v/>
      </c>
      <c r="AG66" s="54" t="str">
        <f ca="1">IF(OR(VLOOKUP($A66,Mitglieder!$E$24:$BG$323,AG$303)="",$G66=""),"",VLOOKUP($A66,Mitglieder!$E$24:$BG$323,AG$303))</f>
        <v/>
      </c>
      <c r="AH66" s="54" t="str">
        <f ca="1">IF(OR(VLOOKUP($A66,Mitglieder!$E$24:$BG$323,AH$303)="",$G66=""),"",VLOOKUP($A66,Mitglieder!$E$24:$BG$323,AH$303))</f>
        <v/>
      </c>
      <c r="AI66" s="54" t="str">
        <f ca="1">IF(OR(VLOOKUP($A66,Mitglieder!$E$24:$BG$323,AI$303)="",$G66=""),"",VLOOKUP($A66,Mitglieder!$E$24:$BG$323,AI$303))</f>
        <v/>
      </c>
      <c r="AJ66" s="54" t="str">
        <f ca="1">IF(OR(VLOOKUP($A66,Mitglieder!$E$24:$BG$323,AJ$303)="",$G66=""),"",VLOOKUP($A66,Mitglieder!$E$24:$BG$323,AJ$303))</f>
        <v/>
      </c>
      <c r="AK66" s="54" t="str">
        <f ca="1">IF(OR(VLOOKUP($A66,Mitglieder!$E$24:$BG$323,AK$303)="",$G66=""),"",VLOOKUP($A66,Mitglieder!$E$24:$BG$323,AK$303))</f>
        <v/>
      </c>
      <c r="AL66" s="54" t="str">
        <f ca="1">IF(OR(VLOOKUP($A66,Mitglieder!$E$24:$BG$323,AL$303)="",$G66=""),"",VLOOKUP($A66,Mitglieder!$E$24:$BG$323,AL$303))</f>
        <v/>
      </c>
      <c r="AM66" s="42" t="str">
        <f ca="1">IF($G66="","",VLOOKUP($A66,Mitglieder!$E$24:$BG$323,AM$303))</f>
        <v/>
      </c>
      <c r="AN66" s="54" t="str">
        <f ca="1">IF(OR(VLOOKUP($A66,Mitglieder!$E$24:$BG$323,AN$303)="",$G66=""),"",VLOOKUP($A66,Mitglieder!$E$24:$BG$323,AN$303))</f>
        <v/>
      </c>
      <c r="AO66" s="43" t="str">
        <f ca="1">IF($G66="","",TEXT(VLOOKUP($A66,Mitglieder!$D$24:$BG$323,AO$303),"TT.MM.JJJJ"))</f>
        <v/>
      </c>
      <c r="AP66" s="42" t="str">
        <f ca="1">IF($G66="","",VLOOKUP($A66,Mitglieder!$E$24:$BG$323,AP$303))</f>
        <v/>
      </c>
      <c r="AQ66" s="45" t="str">
        <f ca="1">IF($G66="","",TEXT(VLOOKUP($A66,Mitglieder!$E$24:$BG$323,AQ$303),"0.00"))</f>
        <v/>
      </c>
      <c r="AR66" s="54" t="str">
        <f ca="1">IF(OR(VLOOKUP($A66,Mitglieder!$E$24:$BG$323,AR$303)="",$G66=""),"",VLOOKUP($A66,Mitglieder!$E$24:$BG$323,AR$303))</f>
        <v/>
      </c>
      <c r="AS66" s="45" t="str">
        <f ca="1">IF($G66="","",TEXT(VLOOKUP($A66,Mitglieder!$E$24:$BG$323,AS$303),"0.00"))</f>
        <v/>
      </c>
      <c r="AT66" s="54" t="str">
        <f ca="1">IF(OR(VLOOKUP($A66,Mitglieder!$E$24:$BG$323,AT$303)="",$G66=""),"",VLOOKUP($A66,Mitglieder!$E$24:$BG$323,AT$303))</f>
        <v/>
      </c>
      <c r="AU66" s="45" t="str">
        <f ca="1">IF($G66="","",TEXT(VLOOKUP($A66,Mitglieder!$E$24:$BG$323,AU$303),"0.00"))</f>
        <v/>
      </c>
      <c r="AV66" s="45" t="str">
        <f ca="1">IF($G66="","",TEXT(VLOOKUP($A66,Mitglieder!$E$24:$BG$323,AV$303),"0.00"))</f>
        <v/>
      </c>
      <c r="AW66" s="42" t="str">
        <f ca="1">IF($G66="","",VLOOKUP($A66,Mitglieder!$E$24:$BG$323,AW$303))</f>
        <v/>
      </c>
      <c r="AX66" s="54" t="str">
        <f ca="1">IF(OR(VLOOKUP($A66,Mitglieder!$E$24:$BG$323,AX$303)="",$G66=""),"",VLOOKUP($A66,Mitglieder!$E$24:$BG$323,AX$303))</f>
        <v/>
      </c>
      <c r="AY66" s="43" t="str">
        <f ca="1">IF($G66="","",TEXT(VLOOKUP($A66,Mitglieder!$E$24:$BG$323,AY$303),"TT.MM.JJJJ"))</f>
        <v/>
      </c>
      <c r="AZ66" s="75" t="str">
        <f t="shared" ca="1" si="0"/>
        <v/>
      </c>
      <c r="BA66" s="43" t="str">
        <f ca="1">IF($G66="","",TEXT(VLOOKUP($A66,Mitglieder!$E$24:$BG$323,BA$303),"TT.MM.JJJJ"))</f>
        <v/>
      </c>
      <c r="BB66" s="43" t="str">
        <f ca="1">IF($G66="","",TEXT(VLOOKUP($A66,Mitglieder!$E$24:$BG$323,BB$303),"TT.MM.JJJJ"))</f>
        <v/>
      </c>
      <c r="BC66" s="43" t="str">
        <f ca="1">IF($G66="","",TEXT(VLOOKUP($A66,Mitglieder!$E$24:$BG$323,BC$303),"TT.MM.JJJJ"))</f>
        <v/>
      </c>
      <c r="BD66" s="43" t="str">
        <f ca="1">IF($G66="","",TEXT(VLOOKUP($A66,Mitglieder!$E$24:$BG$323,BD$303),"TT.MM.JJJJ"))</f>
        <v/>
      </c>
      <c r="BE66" s="75" t="str">
        <f t="shared" ca="1" si="1"/>
        <v/>
      </c>
      <c r="BF66" s="75" t="str">
        <f ca="1">IF($G66="","",VLOOKUP($A66,Mitglieder!$D$24:$BG$323,BF$303))</f>
        <v/>
      </c>
      <c r="BH66" s="75" t="str">
        <f ca="1">IF(G66="","",AY66+'Details Verein'!$D$25)</f>
        <v/>
      </c>
    </row>
    <row r="67" spans="1:60" x14ac:dyDescent="0.35">
      <c r="A67" s="42">
        <v>67</v>
      </c>
      <c r="B67" s="42"/>
      <c r="C67" s="42"/>
      <c r="D67" s="42">
        <f ca="1">VLOOKUP($A67,Mitglieder!$E$24:$BA$323,D$303)</f>
        <v>1.0299999999999967</v>
      </c>
      <c r="E67" s="42" t="str">
        <f ca="1">IF($G67="","",VLOOKUP($A67,Mitglieder!$E$24:$BG$323,E$303))</f>
        <v/>
      </c>
      <c r="F67" s="54" t="str">
        <f ca="1">IF(OR(VLOOKUP($A67,Mitglieder!$E$24:$BG$323,F$303)="",$G67=""),"",VLOOKUP($A67,Mitglieder!$E$24:$BG$323,F$303))</f>
        <v/>
      </c>
      <c r="G67" s="72" t="str">
        <f ca="1">IF(D67/ROUND(D67,0)=1,VLOOKUP($A67,Mitglieder!$E$24:$BA$323,G$303),"")</f>
        <v/>
      </c>
      <c r="H67" s="42" t="str">
        <f ca="1">IF($G67="","",VLOOKUP($A67,Mitglieder!$E$24:$BG$323,H$303))</f>
        <v/>
      </c>
      <c r="I67" s="54" t="str">
        <f ca="1">IF(OR(VLOOKUP($A67,Mitglieder!$E$24:$BG$323,I$303)="",$G67=""),"",VLOOKUP($A67,Mitglieder!$E$24:$BG$323,I$303))</f>
        <v/>
      </c>
      <c r="J67" s="42" t="str">
        <f ca="1">IF($G67="","",VLOOKUP($A67,Mitglieder!$E$24:$BG$323,J$303))</f>
        <v/>
      </c>
      <c r="K67" s="54" t="str">
        <f ca="1">IF(OR(VLOOKUP($A67,Mitglieder!$E$24:$BG$323,K$303)="",$G67=""),"",VLOOKUP($A67,Mitglieder!$E$24:$BG$323,K$303))</f>
        <v/>
      </c>
      <c r="L67" s="42" t="str">
        <f ca="1">IF($G67="","",VLOOKUP($A67,Mitglieder!$E$24:$BG$323,L$303))</f>
        <v/>
      </c>
      <c r="M67" s="42" t="str">
        <f ca="1">IF($G67="","",VLOOKUP($A67,Mitglieder!$E$24:$BG$323,M$303))</f>
        <v/>
      </c>
      <c r="N67" s="42" t="str">
        <f ca="1">IF($G67="","",VLOOKUP($A67,Mitglieder!$E$24:$BG$323,N$303))</f>
        <v/>
      </c>
      <c r="O67" s="42" t="str">
        <f ca="1">IF($G67="","",VLOOKUP($A67,Mitglieder!$E$24:$BG$323,O$303))</f>
        <v/>
      </c>
      <c r="P67" s="42" t="str">
        <f ca="1">IF($G67="","",VLOOKUP($A67,Mitglieder!$E$24:$BG$323,P$303))</f>
        <v/>
      </c>
      <c r="Q67" s="42" t="str">
        <f ca="1">IF($G67="","",VLOOKUP($A67,Mitglieder!$E$24:$BG$323,Q$303))</f>
        <v/>
      </c>
      <c r="R67" s="54" t="str">
        <f ca="1">IF(OR(VLOOKUP($A67,Mitglieder!$E$24:$BG$323,R$303)="",$G67=""),"",VLOOKUP($A67,Mitglieder!$E$24:$BG$323,R$303))</f>
        <v/>
      </c>
      <c r="S67" s="43" t="str">
        <f ca="1">IF($G67="","",TEXT(VLOOKUP($A67,Mitglieder!$E$24:$BG$323,S$303),"TT.MM.JJJJ"))</f>
        <v/>
      </c>
      <c r="T67" s="43" t="str">
        <f ca="1">IF($G67="","",TEXT(VLOOKUP($A67,Mitglieder!$E$24:$BG$323,T$303),"TT.MM.JJJJ"))</f>
        <v/>
      </c>
      <c r="U67" s="43" t="str">
        <f ca="1">IF($G67="","",TEXT(VLOOKUP($A67,Mitglieder!$E$24:$BG$323,U$303),"TT.MM.JJJJ"))</f>
        <v/>
      </c>
      <c r="V67" s="54" t="str">
        <f ca="1">IF(OR(VLOOKUP($A67,Mitglieder!$E$24:$BG$323,V$303)="",$G67=""),"",VLOOKUP($A67,Mitglieder!$E$24:$BG$323,V$303))</f>
        <v/>
      </c>
      <c r="W67" s="54" t="str">
        <f ca="1">IF(OR(VLOOKUP($A67,Mitglieder!$E$24:$BG$323,W$303)="",$G67=""),"",VLOOKUP($A67,Mitglieder!$E$24:$BG$323,W$303))</f>
        <v/>
      </c>
      <c r="X67" s="54" t="str">
        <f ca="1">IF(OR(VLOOKUP($A67,Mitglieder!$E$24:$BG$323,X$303)="",$G67=""),"",VLOOKUP($A67,Mitglieder!$E$24:$BG$323,X$303))</f>
        <v/>
      </c>
      <c r="Y67" s="54" t="str">
        <f ca="1">IF(OR(VLOOKUP($A67,Mitglieder!$E$24:$BG$323,Y$303)="",$G67=""),"",VLOOKUP($A67,Mitglieder!$E$24:$BG$323,Y$303))</f>
        <v/>
      </c>
      <c r="Z67" s="54" t="str">
        <f ca="1">IF(OR(VLOOKUP($A67,Mitglieder!$E$24:$BG$323,Z$303)="",$G67=""),"",VLOOKUP($A67,Mitglieder!$E$24:$BG$323,Z$303))</f>
        <v/>
      </c>
      <c r="AA67" s="54" t="str">
        <f ca="1">IF(OR(VLOOKUP($A67,Mitglieder!$E$24:$BG$323,AA$303)="",$G67=""),"",VLOOKUP($A67,Mitglieder!$E$24:$BG$323,AA$303))</f>
        <v/>
      </c>
      <c r="AB67" s="54" t="str">
        <f ca="1">IF(OR(VLOOKUP($A67,Mitglieder!$E$24:$BG$323,AB$303)="",$G67=""),"",VLOOKUP($A67,Mitglieder!$E$24:$BG$323,AB$303))</f>
        <v/>
      </c>
      <c r="AC67" s="54" t="str">
        <f ca="1">IF(OR(VLOOKUP($A67,Mitglieder!$E$24:$BG$323,AC$303)="",$G67=""),"",VLOOKUP($A67,Mitglieder!$E$24:$BG$323,AC$303))</f>
        <v/>
      </c>
      <c r="AD67" s="54" t="str">
        <f ca="1">IF(OR(VLOOKUP($A67,Mitglieder!$E$24:$BG$323,AD$303)="",$G67=""),"",VLOOKUP($A67,Mitglieder!$E$24:$BG$323,AD$303))</f>
        <v/>
      </c>
      <c r="AE67" s="54" t="str">
        <f ca="1">IF(OR(VLOOKUP($A67,Mitglieder!$E$24:$BG$323,AE$303)="",$G67=""),"",VLOOKUP($A67,Mitglieder!$E$24:$BG$323,AE$303))</f>
        <v/>
      </c>
      <c r="AF67" s="54" t="str">
        <f ca="1">IF(OR(VLOOKUP($A67,Mitglieder!$E$24:$BG$323,AF$303)="",$G67=""),"",VLOOKUP($A67,Mitglieder!$E$24:$BG$323,AF$303))</f>
        <v/>
      </c>
      <c r="AG67" s="54" t="str">
        <f ca="1">IF(OR(VLOOKUP($A67,Mitglieder!$E$24:$BG$323,AG$303)="",$G67=""),"",VLOOKUP($A67,Mitglieder!$E$24:$BG$323,AG$303))</f>
        <v/>
      </c>
      <c r="AH67" s="54" t="str">
        <f ca="1">IF(OR(VLOOKUP($A67,Mitglieder!$E$24:$BG$323,AH$303)="",$G67=""),"",VLOOKUP($A67,Mitglieder!$E$24:$BG$323,AH$303))</f>
        <v/>
      </c>
      <c r="AI67" s="54" t="str">
        <f ca="1">IF(OR(VLOOKUP($A67,Mitglieder!$E$24:$BG$323,AI$303)="",$G67=""),"",VLOOKUP($A67,Mitglieder!$E$24:$BG$323,AI$303))</f>
        <v/>
      </c>
      <c r="AJ67" s="54" t="str">
        <f ca="1">IF(OR(VLOOKUP($A67,Mitglieder!$E$24:$BG$323,AJ$303)="",$G67=""),"",VLOOKUP($A67,Mitglieder!$E$24:$BG$323,AJ$303))</f>
        <v/>
      </c>
      <c r="AK67" s="54" t="str">
        <f ca="1">IF(OR(VLOOKUP($A67,Mitglieder!$E$24:$BG$323,AK$303)="",$G67=""),"",VLOOKUP($A67,Mitglieder!$E$24:$BG$323,AK$303))</f>
        <v/>
      </c>
      <c r="AL67" s="54" t="str">
        <f ca="1">IF(OR(VLOOKUP($A67,Mitglieder!$E$24:$BG$323,AL$303)="",$G67=""),"",VLOOKUP($A67,Mitglieder!$E$24:$BG$323,AL$303))</f>
        <v/>
      </c>
      <c r="AM67" s="42" t="str">
        <f ca="1">IF($G67="","",VLOOKUP($A67,Mitglieder!$E$24:$BG$323,AM$303))</f>
        <v/>
      </c>
      <c r="AN67" s="54" t="str">
        <f ca="1">IF(OR(VLOOKUP($A67,Mitglieder!$E$24:$BG$323,AN$303)="",$G67=""),"",VLOOKUP($A67,Mitglieder!$E$24:$BG$323,AN$303))</f>
        <v/>
      </c>
      <c r="AO67" s="43" t="str">
        <f ca="1">IF($G67="","",TEXT(VLOOKUP($A67,Mitglieder!$D$24:$BG$323,AO$303),"TT.MM.JJJJ"))</f>
        <v/>
      </c>
      <c r="AP67" s="42" t="str">
        <f ca="1">IF($G67="","",VLOOKUP($A67,Mitglieder!$E$24:$BG$323,AP$303))</f>
        <v/>
      </c>
      <c r="AQ67" s="45" t="str">
        <f ca="1">IF($G67="","",TEXT(VLOOKUP($A67,Mitglieder!$E$24:$BG$323,AQ$303),"0.00"))</f>
        <v/>
      </c>
      <c r="AR67" s="54" t="str">
        <f ca="1">IF(OR(VLOOKUP($A67,Mitglieder!$E$24:$BG$323,AR$303)="",$G67=""),"",VLOOKUP($A67,Mitglieder!$E$24:$BG$323,AR$303))</f>
        <v/>
      </c>
      <c r="AS67" s="45" t="str">
        <f ca="1">IF($G67="","",TEXT(VLOOKUP($A67,Mitglieder!$E$24:$BG$323,AS$303),"0.00"))</f>
        <v/>
      </c>
      <c r="AT67" s="54" t="str">
        <f ca="1">IF(OR(VLOOKUP($A67,Mitglieder!$E$24:$BG$323,AT$303)="",$G67=""),"",VLOOKUP($A67,Mitglieder!$E$24:$BG$323,AT$303))</f>
        <v/>
      </c>
      <c r="AU67" s="45" t="str">
        <f ca="1">IF($G67="","",TEXT(VLOOKUP($A67,Mitglieder!$E$24:$BG$323,AU$303),"0.00"))</f>
        <v/>
      </c>
      <c r="AV67" s="45" t="str">
        <f ca="1">IF($G67="","",TEXT(VLOOKUP($A67,Mitglieder!$E$24:$BG$323,AV$303),"0.00"))</f>
        <v/>
      </c>
      <c r="AW67" s="42" t="str">
        <f ca="1">IF($G67="","",VLOOKUP($A67,Mitglieder!$E$24:$BG$323,AW$303))</f>
        <v/>
      </c>
      <c r="AX67" s="54" t="str">
        <f ca="1">IF(OR(VLOOKUP($A67,Mitglieder!$E$24:$BG$323,AX$303)="",$G67=""),"",VLOOKUP($A67,Mitglieder!$E$24:$BG$323,AX$303))</f>
        <v/>
      </c>
      <c r="AY67" s="43" t="str">
        <f ca="1">IF($G67="","",TEXT(VLOOKUP($A67,Mitglieder!$E$24:$BG$323,AY$303),"TT.MM.JJJJ"))</f>
        <v/>
      </c>
      <c r="AZ67" s="75" t="str">
        <f t="shared" ref="AZ67:AZ130" ca="1" si="2">IF(G67="","",TEXT(AZ$304,"TT.MM.JJJJ"))</f>
        <v/>
      </c>
      <c r="BA67" s="43" t="str">
        <f ca="1">IF($G67="","",TEXT(VLOOKUP($A67,Mitglieder!$E$24:$BG$323,BA$303),"TT.MM.JJJJ"))</f>
        <v/>
      </c>
      <c r="BB67" s="43" t="str">
        <f ca="1">IF($G67="","",TEXT(VLOOKUP($A67,Mitglieder!$E$24:$BG$323,BB$303),"TT.MM.JJJJ"))</f>
        <v/>
      </c>
      <c r="BC67" s="43" t="str">
        <f ca="1">IF($G67="","",TEXT(VLOOKUP($A67,Mitglieder!$E$24:$BG$323,BC$303),"TT.MM.JJJJ"))</f>
        <v/>
      </c>
      <c r="BD67" s="43" t="str">
        <f ca="1">IF($G67="","",TEXT(VLOOKUP($A67,Mitglieder!$E$24:$BG$323,BD$303),"TT.MM.JJJJ"))</f>
        <v/>
      </c>
      <c r="BE67" s="75" t="str">
        <f t="shared" ref="BE67:BE130" ca="1" si="3">IF(G67="","",TEXT(BH67,"TT.MM.JJJJ"))</f>
        <v/>
      </c>
      <c r="BF67" s="75" t="str">
        <f ca="1">IF($G67="","",VLOOKUP($A67,Mitglieder!$D$24:$BG$323,BF$303))</f>
        <v/>
      </c>
      <c r="BH67" s="75" t="str">
        <f ca="1">IF(G67="","",AY67+'Details Verein'!$D$25)</f>
        <v/>
      </c>
    </row>
    <row r="68" spans="1:60" x14ac:dyDescent="0.35">
      <c r="A68" s="42">
        <v>68</v>
      </c>
      <c r="B68" s="42"/>
      <c r="C68" s="42"/>
      <c r="D68" s="42">
        <f ca="1">VLOOKUP($A68,Mitglieder!$E$24:$BA$323,D$303)</f>
        <v>1.0299999999999967</v>
      </c>
      <c r="E68" s="42" t="str">
        <f ca="1">IF($G68="","",VLOOKUP($A68,Mitglieder!$E$24:$BG$323,E$303))</f>
        <v/>
      </c>
      <c r="F68" s="54" t="str">
        <f ca="1">IF(OR(VLOOKUP($A68,Mitglieder!$E$24:$BG$323,F$303)="",$G68=""),"",VLOOKUP($A68,Mitglieder!$E$24:$BG$323,F$303))</f>
        <v/>
      </c>
      <c r="G68" s="72" t="str">
        <f ca="1">IF(D68/ROUND(D68,0)=1,VLOOKUP($A68,Mitglieder!$E$24:$BA$323,G$303),"")</f>
        <v/>
      </c>
      <c r="H68" s="42" t="str">
        <f ca="1">IF($G68="","",VLOOKUP($A68,Mitglieder!$E$24:$BG$323,H$303))</f>
        <v/>
      </c>
      <c r="I68" s="54" t="str">
        <f ca="1">IF(OR(VLOOKUP($A68,Mitglieder!$E$24:$BG$323,I$303)="",$G68=""),"",VLOOKUP($A68,Mitglieder!$E$24:$BG$323,I$303))</f>
        <v/>
      </c>
      <c r="J68" s="42" t="str">
        <f ca="1">IF($G68="","",VLOOKUP($A68,Mitglieder!$E$24:$BG$323,J$303))</f>
        <v/>
      </c>
      <c r="K68" s="54" t="str">
        <f ca="1">IF(OR(VLOOKUP($A68,Mitglieder!$E$24:$BG$323,K$303)="",$G68=""),"",VLOOKUP($A68,Mitglieder!$E$24:$BG$323,K$303))</f>
        <v/>
      </c>
      <c r="L68" s="42" t="str">
        <f ca="1">IF($G68="","",VLOOKUP($A68,Mitglieder!$E$24:$BG$323,L$303))</f>
        <v/>
      </c>
      <c r="M68" s="42" t="str">
        <f ca="1">IF($G68="","",VLOOKUP($A68,Mitglieder!$E$24:$BG$323,M$303))</f>
        <v/>
      </c>
      <c r="N68" s="42" t="str">
        <f ca="1">IF($G68="","",VLOOKUP($A68,Mitglieder!$E$24:$BG$323,N$303))</f>
        <v/>
      </c>
      <c r="O68" s="42" t="str">
        <f ca="1">IF($G68="","",VLOOKUP($A68,Mitglieder!$E$24:$BG$323,O$303))</f>
        <v/>
      </c>
      <c r="P68" s="42" t="str">
        <f ca="1">IF($G68="","",VLOOKUP($A68,Mitglieder!$E$24:$BG$323,P$303))</f>
        <v/>
      </c>
      <c r="Q68" s="42" t="str">
        <f ca="1">IF($G68="","",VLOOKUP($A68,Mitglieder!$E$24:$BG$323,Q$303))</f>
        <v/>
      </c>
      <c r="R68" s="54" t="str">
        <f ca="1">IF(OR(VLOOKUP($A68,Mitglieder!$E$24:$BG$323,R$303)="",$G68=""),"",VLOOKUP($A68,Mitglieder!$E$24:$BG$323,R$303))</f>
        <v/>
      </c>
      <c r="S68" s="43" t="str">
        <f ca="1">IF($G68="","",TEXT(VLOOKUP($A68,Mitglieder!$E$24:$BG$323,S$303),"TT.MM.JJJJ"))</f>
        <v/>
      </c>
      <c r="T68" s="43" t="str">
        <f ca="1">IF($G68="","",TEXT(VLOOKUP($A68,Mitglieder!$E$24:$BG$323,T$303),"TT.MM.JJJJ"))</f>
        <v/>
      </c>
      <c r="U68" s="43" t="str">
        <f ca="1">IF($G68="","",TEXT(VLOOKUP($A68,Mitglieder!$E$24:$BG$323,U$303),"TT.MM.JJJJ"))</f>
        <v/>
      </c>
      <c r="V68" s="54" t="str">
        <f ca="1">IF(OR(VLOOKUP($A68,Mitglieder!$E$24:$BG$323,V$303)="",$G68=""),"",VLOOKUP($A68,Mitglieder!$E$24:$BG$323,V$303))</f>
        <v/>
      </c>
      <c r="W68" s="54" t="str">
        <f ca="1">IF(OR(VLOOKUP($A68,Mitglieder!$E$24:$BG$323,W$303)="",$G68=""),"",VLOOKUP($A68,Mitglieder!$E$24:$BG$323,W$303))</f>
        <v/>
      </c>
      <c r="X68" s="54" t="str">
        <f ca="1">IF(OR(VLOOKUP($A68,Mitglieder!$E$24:$BG$323,X$303)="",$G68=""),"",VLOOKUP($A68,Mitglieder!$E$24:$BG$323,X$303))</f>
        <v/>
      </c>
      <c r="Y68" s="54" t="str">
        <f ca="1">IF(OR(VLOOKUP($A68,Mitglieder!$E$24:$BG$323,Y$303)="",$G68=""),"",VLOOKUP($A68,Mitglieder!$E$24:$BG$323,Y$303))</f>
        <v/>
      </c>
      <c r="Z68" s="54" t="str">
        <f ca="1">IF(OR(VLOOKUP($A68,Mitglieder!$E$24:$BG$323,Z$303)="",$G68=""),"",VLOOKUP($A68,Mitglieder!$E$24:$BG$323,Z$303))</f>
        <v/>
      </c>
      <c r="AA68" s="54" t="str">
        <f ca="1">IF(OR(VLOOKUP($A68,Mitglieder!$E$24:$BG$323,AA$303)="",$G68=""),"",VLOOKUP($A68,Mitglieder!$E$24:$BG$323,AA$303))</f>
        <v/>
      </c>
      <c r="AB68" s="54" t="str">
        <f ca="1">IF(OR(VLOOKUP($A68,Mitglieder!$E$24:$BG$323,AB$303)="",$G68=""),"",VLOOKUP($A68,Mitglieder!$E$24:$BG$323,AB$303))</f>
        <v/>
      </c>
      <c r="AC68" s="54" t="str">
        <f ca="1">IF(OR(VLOOKUP($A68,Mitglieder!$E$24:$BG$323,AC$303)="",$G68=""),"",VLOOKUP($A68,Mitglieder!$E$24:$BG$323,AC$303))</f>
        <v/>
      </c>
      <c r="AD68" s="54" t="str">
        <f ca="1">IF(OR(VLOOKUP($A68,Mitglieder!$E$24:$BG$323,AD$303)="",$G68=""),"",VLOOKUP($A68,Mitglieder!$E$24:$BG$323,AD$303))</f>
        <v/>
      </c>
      <c r="AE68" s="54" t="str">
        <f ca="1">IF(OR(VLOOKUP($A68,Mitglieder!$E$24:$BG$323,AE$303)="",$G68=""),"",VLOOKUP($A68,Mitglieder!$E$24:$BG$323,AE$303))</f>
        <v/>
      </c>
      <c r="AF68" s="54" t="str">
        <f ca="1">IF(OR(VLOOKUP($A68,Mitglieder!$E$24:$BG$323,AF$303)="",$G68=""),"",VLOOKUP($A68,Mitglieder!$E$24:$BG$323,AF$303))</f>
        <v/>
      </c>
      <c r="AG68" s="54" t="str">
        <f ca="1">IF(OR(VLOOKUP($A68,Mitglieder!$E$24:$BG$323,AG$303)="",$G68=""),"",VLOOKUP($A68,Mitglieder!$E$24:$BG$323,AG$303))</f>
        <v/>
      </c>
      <c r="AH68" s="54" t="str">
        <f ca="1">IF(OR(VLOOKUP($A68,Mitglieder!$E$24:$BG$323,AH$303)="",$G68=""),"",VLOOKUP($A68,Mitglieder!$E$24:$BG$323,AH$303))</f>
        <v/>
      </c>
      <c r="AI68" s="54" t="str">
        <f ca="1">IF(OR(VLOOKUP($A68,Mitglieder!$E$24:$BG$323,AI$303)="",$G68=""),"",VLOOKUP($A68,Mitglieder!$E$24:$BG$323,AI$303))</f>
        <v/>
      </c>
      <c r="AJ68" s="54" t="str">
        <f ca="1">IF(OR(VLOOKUP($A68,Mitglieder!$E$24:$BG$323,AJ$303)="",$G68=""),"",VLOOKUP($A68,Mitglieder!$E$24:$BG$323,AJ$303))</f>
        <v/>
      </c>
      <c r="AK68" s="54" t="str">
        <f ca="1">IF(OR(VLOOKUP($A68,Mitglieder!$E$24:$BG$323,AK$303)="",$G68=""),"",VLOOKUP($A68,Mitglieder!$E$24:$BG$323,AK$303))</f>
        <v/>
      </c>
      <c r="AL68" s="54" t="str">
        <f ca="1">IF(OR(VLOOKUP($A68,Mitglieder!$E$24:$BG$323,AL$303)="",$G68=""),"",VLOOKUP($A68,Mitglieder!$E$24:$BG$323,AL$303))</f>
        <v/>
      </c>
      <c r="AM68" s="42" t="str">
        <f ca="1">IF($G68="","",VLOOKUP($A68,Mitglieder!$E$24:$BG$323,AM$303))</f>
        <v/>
      </c>
      <c r="AN68" s="54" t="str">
        <f ca="1">IF(OR(VLOOKUP($A68,Mitglieder!$E$24:$BG$323,AN$303)="",$G68=""),"",VLOOKUP($A68,Mitglieder!$E$24:$BG$323,AN$303))</f>
        <v/>
      </c>
      <c r="AO68" s="43" t="str">
        <f ca="1">IF($G68="","",TEXT(VLOOKUP($A68,Mitglieder!$D$24:$BG$323,AO$303),"TT.MM.JJJJ"))</f>
        <v/>
      </c>
      <c r="AP68" s="42" t="str">
        <f ca="1">IF($G68="","",VLOOKUP($A68,Mitglieder!$E$24:$BG$323,AP$303))</f>
        <v/>
      </c>
      <c r="AQ68" s="45" t="str">
        <f ca="1">IF($G68="","",TEXT(VLOOKUP($A68,Mitglieder!$E$24:$BG$323,AQ$303),"0.00"))</f>
        <v/>
      </c>
      <c r="AR68" s="54" t="str">
        <f ca="1">IF(OR(VLOOKUP($A68,Mitglieder!$E$24:$BG$323,AR$303)="",$G68=""),"",VLOOKUP($A68,Mitglieder!$E$24:$BG$323,AR$303))</f>
        <v/>
      </c>
      <c r="AS68" s="45" t="str">
        <f ca="1">IF($G68="","",TEXT(VLOOKUP($A68,Mitglieder!$E$24:$BG$323,AS$303),"0.00"))</f>
        <v/>
      </c>
      <c r="AT68" s="54" t="str">
        <f ca="1">IF(OR(VLOOKUP($A68,Mitglieder!$E$24:$BG$323,AT$303)="",$G68=""),"",VLOOKUP($A68,Mitglieder!$E$24:$BG$323,AT$303))</f>
        <v/>
      </c>
      <c r="AU68" s="45" t="str">
        <f ca="1">IF($G68="","",TEXT(VLOOKUP($A68,Mitglieder!$E$24:$BG$323,AU$303),"0.00"))</f>
        <v/>
      </c>
      <c r="AV68" s="45" t="str">
        <f ca="1">IF($G68="","",TEXT(VLOOKUP($A68,Mitglieder!$E$24:$BG$323,AV$303),"0.00"))</f>
        <v/>
      </c>
      <c r="AW68" s="42" t="str">
        <f ca="1">IF($G68="","",VLOOKUP($A68,Mitglieder!$E$24:$BG$323,AW$303))</f>
        <v/>
      </c>
      <c r="AX68" s="54" t="str">
        <f ca="1">IF(OR(VLOOKUP($A68,Mitglieder!$E$24:$BG$323,AX$303)="",$G68=""),"",VLOOKUP($A68,Mitglieder!$E$24:$BG$323,AX$303))</f>
        <v/>
      </c>
      <c r="AY68" s="43" t="str">
        <f ca="1">IF($G68="","",TEXT(VLOOKUP($A68,Mitglieder!$E$24:$BG$323,AY$303),"TT.MM.JJJJ"))</f>
        <v/>
      </c>
      <c r="AZ68" s="75" t="str">
        <f t="shared" ca="1" si="2"/>
        <v/>
      </c>
      <c r="BA68" s="43" t="str">
        <f ca="1">IF($G68="","",TEXT(VLOOKUP($A68,Mitglieder!$E$24:$BG$323,BA$303),"TT.MM.JJJJ"))</f>
        <v/>
      </c>
      <c r="BB68" s="43" t="str">
        <f ca="1">IF($G68="","",TEXT(VLOOKUP($A68,Mitglieder!$E$24:$BG$323,BB$303),"TT.MM.JJJJ"))</f>
        <v/>
      </c>
      <c r="BC68" s="43" t="str">
        <f ca="1">IF($G68="","",TEXT(VLOOKUP($A68,Mitglieder!$E$24:$BG$323,BC$303),"TT.MM.JJJJ"))</f>
        <v/>
      </c>
      <c r="BD68" s="43" t="str">
        <f ca="1">IF($G68="","",TEXT(VLOOKUP($A68,Mitglieder!$E$24:$BG$323,BD$303),"TT.MM.JJJJ"))</f>
        <v/>
      </c>
      <c r="BE68" s="75" t="str">
        <f t="shared" ca="1" si="3"/>
        <v/>
      </c>
      <c r="BF68" s="75" t="str">
        <f ca="1">IF($G68="","",VLOOKUP($A68,Mitglieder!$D$24:$BG$323,BF$303))</f>
        <v/>
      </c>
      <c r="BH68" s="75" t="str">
        <f ca="1">IF(G68="","",AY68+'Details Verein'!$D$25)</f>
        <v/>
      </c>
    </row>
    <row r="69" spans="1:60" x14ac:dyDescent="0.35">
      <c r="A69" s="42">
        <v>69</v>
      </c>
      <c r="B69" s="42"/>
      <c r="C69" s="42"/>
      <c r="D69" s="42">
        <f ca="1">VLOOKUP($A69,Mitglieder!$E$24:$BA$323,D$303)</f>
        <v>1.0299999999999967</v>
      </c>
      <c r="E69" s="42" t="str">
        <f ca="1">IF($G69="","",VLOOKUP($A69,Mitglieder!$E$24:$BG$323,E$303))</f>
        <v/>
      </c>
      <c r="F69" s="54" t="str">
        <f ca="1">IF(OR(VLOOKUP($A69,Mitglieder!$E$24:$BG$323,F$303)="",$G69=""),"",VLOOKUP($A69,Mitglieder!$E$24:$BG$323,F$303))</f>
        <v/>
      </c>
      <c r="G69" s="72" t="str">
        <f ca="1">IF(D69/ROUND(D69,0)=1,VLOOKUP($A69,Mitglieder!$E$24:$BA$323,G$303),"")</f>
        <v/>
      </c>
      <c r="H69" s="42" t="str">
        <f ca="1">IF($G69="","",VLOOKUP($A69,Mitglieder!$E$24:$BG$323,H$303))</f>
        <v/>
      </c>
      <c r="I69" s="54" t="str">
        <f ca="1">IF(OR(VLOOKUP($A69,Mitglieder!$E$24:$BG$323,I$303)="",$G69=""),"",VLOOKUP($A69,Mitglieder!$E$24:$BG$323,I$303))</f>
        <v/>
      </c>
      <c r="J69" s="42" t="str">
        <f ca="1">IF($G69="","",VLOOKUP($A69,Mitglieder!$E$24:$BG$323,J$303))</f>
        <v/>
      </c>
      <c r="K69" s="54" t="str">
        <f ca="1">IF(OR(VLOOKUP($A69,Mitglieder!$E$24:$BG$323,K$303)="",$G69=""),"",VLOOKUP($A69,Mitglieder!$E$24:$BG$323,K$303))</f>
        <v/>
      </c>
      <c r="L69" s="42" t="str">
        <f ca="1">IF($G69="","",VLOOKUP($A69,Mitglieder!$E$24:$BG$323,L$303))</f>
        <v/>
      </c>
      <c r="M69" s="42" t="str">
        <f ca="1">IF($G69="","",VLOOKUP($A69,Mitglieder!$E$24:$BG$323,M$303))</f>
        <v/>
      </c>
      <c r="N69" s="42" t="str">
        <f ca="1">IF($G69="","",VLOOKUP($A69,Mitglieder!$E$24:$BG$323,N$303))</f>
        <v/>
      </c>
      <c r="O69" s="42" t="str">
        <f ca="1">IF($G69="","",VLOOKUP($A69,Mitglieder!$E$24:$BG$323,O$303))</f>
        <v/>
      </c>
      <c r="P69" s="42" t="str">
        <f ca="1">IF($G69="","",VLOOKUP($A69,Mitglieder!$E$24:$BG$323,P$303))</f>
        <v/>
      </c>
      <c r="Q69" s="42" t="str">
        <f ca="1">IF($G69="","",VLOOKUP($A69,Mitglieder!$E$24:$BG$323,Q$303))</f>
        <v/>
      </c>
      <c r="R69" s="54" t="str">
        <f ca="1">IF(OR(VLOOKUP($A69,Mitglieder!$E$24:$BG$323,R$303)="",$G69=""),"",VLOOKUP($A69,Mitglieder!$E$24:$BG$323,R$303))</f>
        <v/>
      </c>
      <c r="S69" s="43" t="str">
        <f ca="1">IF($G69="","",TEXT(VLOOKUP($A69,Mitglieder!$E$24:$BG$323,S$303),"TT.MM.JJJJ"))</f>
        <v/>
      </c>
      <c r="T69" s="43" t="str">
        <f ca="1">IF($G69="","",TEXT(VLOOKUP($A69,Mitglieder!$E$24:$BG$323,T$303),"TT.MM.JJJJ"))</f>
        <v/>
      </c>
      <c r="U69" s="43" t="str">
        <f ca="1">IF($G69="","",TEXT(VLOOKUP($A69,Mitglieder!$E$24:$BG$323,U$303),"TT.MM.JJJJ"))</f>
        <v/>
      </c>
      <c r="V69" s="54" t="str">
        <f ca="1">IF(OR(VLOOKUP($A69,Mitglieder!$E$24:$BG$323,V$303)="",$G69=""),"",VLOOKUP($A69,Mitglieder!$E$24:$BG$323,V$303))</f>
        <v/>
      </c>
      <c r="W69" s="54" t="str">
        <f ca="1">IF(OR(VLOOKUP($A69,Mitglieder!$E$24:$BG$323,W$303)="",$G69=""),"",VLOOKUP($A69,Mitglieder!$E$24:$BG$323,W$303))</f>
        <v/>
      </c>
      <c r="X69" s="54" t="str">
        <f ca="1">IF(OR(VLOOKUP($A69,Mitglieder!$E$24:$BG$323,X$303)="",$G69=""),"",VLOOKUP($A69,Mitglieder!$E$24:$BG$323,X$303))</f>
        <v/>
      </c>
      <c r="Y69" s="54" t="str">
        <f ca="1">IF(OR(VLOOKUP($A69,Mitglieder!$E$24:$BG$323,Y$303)="",$G69=""),"",VLOOKUP($A69,Mitglieder!$E$24:$BG$323,Y$303))</f>
        <v/>
      </c>
      <c r="Z69" s="54" t="str">
        <f ca="1">IF(OR(VLOOKUP($A69,Mitglieder!$E$24:$BG$323,Z$303)="",$G69=""),"",VLOOKUP($A69,Mitglieder!$E$24:$BG$323,Z$303))</f>
        <v/>
      </c>
      <c r="AA69" s="54" t="str">
        <f ca="1">IF(OR(VLOOKUP($A69,Mitglieder!$E$24:$BG$323,AA$303)="",$G69=""),"",VLOOKUP($A69,Mitglieder!$E$24:$BG$323,AA$303))</f>
        <v/>
      </c>
      <c r="AB69" s="54" t="str">
        <f ca="1">IF(OR(VLOOKUP($A69,Mitglieder!$E$24:$BG$323,AB$303)="",$G69=""),"",VLOOKUP($A69,Mitglieder!$E$24:$BG$323,AB$303))</f>
        <v/>
      </c>
      <c r="AC69" s="54" t="str">
        <f ca="1">IF(OR(VLOOKUP($A69,Mitglieder!$E$24:$BG$323,AC$303)="",$G69=""),"",VLOOKUP($A69,Mitglieder!$E$24:$BG$323,AC$303))</f>
        <v/>
      </c>
      <c r="AD69" s="54" t="str">
        <f ca="1">IF(OR(VLOOKUP($A69,Mitglieder!$E$24:$BG$323,AD$303)="",$G69=""),"",VLOOKUP($A69,Mitglieder!$E$24:$BG$323,AD$303))</f>
        <v/>
      </c>
      <c r="AE69" s="54" t="str">
        <f ca="1">IF(OR(VLOOKUP($A69,Mitglieder!$E$24:$BG$323,AE$303)="",$G69=""),"",VLOOKUP($A69,Mitglieder!$E$24:$BG$323,AE$303))</f>
        <v/>
      </c>
      <c r="AF69" s="54" t="str">
        <f ca="1">IF(OR(VLOOKUP($A69,Mitglieder!$E$24:$BG$323,AF$303)="",$G69=""),"",VLOOKUP($A69,Mitglieder!$E$24:$BG$323,AF$303))</f>
        <v/>
      </c>
      <c r="AG69" s="54" t="str">
        <f ca="1">IF(OR(VLOOKUP($A69,Mitglieder!$E$24:$BG$323,AG$303)="",$G69=""),"",VLOOKUP($A69,Mitglieder!$E$24:$BG$323,AG$303))</f>
        <v/>
      </c>
      <c r="AH69" s="54" t="str">
        <f ca="1">IF(OR(VLOOKUP($A69,Mitglieder!$E$24:$BG$323,AH$303)="",$G69=""),"",VLOOKUP($A69,Mitglieder!$E$24:$BG$323,AH$303))</f>
        <v/>
      </c>
      <c r="AI69" s="54" t="str">
        <f ca="1">IF(OR(VLOOKUP($A69,Mitglieder!$E$24:$BG$323,AI$303)="",$G69=""),"",VLOOKUP($A69,Mitglieder!$E$24:$BG$323,AI$303))</f>
        <v/>
      </c>
      <c r="AJ69" s="54" t="str">
        <f ca="1">IF(OR(VLOOKUP($A69,Mitglieder!$E$24:$BG$323,AJ$303)="",$G69=""),"",VLOOKUP($A69,Mitglieder!$E$24:$BG$323,AJ$303))</f>
        <v/>
      </c>
      <c r="AK69" s="54" t="str">
        <f ca="1">IF(OR(VLOOKUP($A69,Mitglieder!$E$24:$BG$323,AK$303)="",$G69=""),"",VLOOKUP($A69,Mitglieder!$E$24:$BG$323,AK$303))</f>
        <v/>
      </c>
      <c r="AL69" s="54" t="str">
        <f ca="1">IF(OR(VLOOKUP($A69,Mitglieder!$E$24:$BG$323,AL$303)="",$G69=""),"",VLOOKUP($A69,Mitglieder!$E$24:$BG$323,AL$303))</f>
        <v/>
      </c>
      <c r="AM69" s="42" t="str">
        <f ca="1">IF($G69="","",VLOOKUP($A69,Mitglieder!$E$24:$BG$323,AM$303))</f>
        <v/>
      </c>
      <c r="AN69" s="54" t="str">
        <f ca="1">IF(OR(VLOOKUP($A69,Mitglieder!$E$24:$BG$323,AN$303)="",$G69=""),"",VLOOKUP($A69,Mitglieder!$E$24:$BG$323,AN$303))</f>
        <v/>
      </c>
      <c r="AO69" s="43" t="str">
        <f ca="1">IF($G69="","",TEXT(VLOOKUP($A69,Mitglieder!$D$24:$BG$323,AO$303),"TT.MM.JJJJ"))</f>
        <v/>
      </c>
      <c r="AP69" s="42" t="str">
        <f ca="1">IF($G69="","",VLOOKUP($A69,Mitglieder!$E$24:$BG$323,AP$303))</f>
        <v/>
      </c>
      <c r="AQ69" s="45" t="str">
        <f ca="1">IF($G69="","",TEXT(VLOOKUP($A69,Mitglieder!$E$24:$BG$323,AQ$303),"0.00"))</f>
        <v/>
      </c>
      <c r="AR69" s="54" t="str">
        <f ca="1">IF(OR(VLOOKUP($A69,Mitglieder!$E$24:$BG$323,AR$303)="",$G69=""),"",VLOOKUP($A69,Mitglieder!$E$24:$BG$323,AR$303))</f>
        <v/>
      </c>
      <c r="AS69" s="45" t="str">
        <f ca="1">IF($G69="","",TEXT(VLOOKUP($A69,Mitglieder!$E$24:$BG$323,AS$303),"0.00"))</f>
        <v/>
      </c>
      <c r="AT69" s="54" t="str">
        <f ca="1">IF(OR(VLOOKUP($A69,Mitglieder!$E$24:$BG$323,AT$303)="",$G69=""),"",VLOOKUP($A69,Mitglieder!$E$24:$BG$323,AT$303))</f>
        <v/>
      </c>
      <c r="AU69" s="45" t="str">
        <f ca="1">IF($G69="","",TEXT(VLOOKUP($A69,Mitglieder!$E$24:$BG$323,AU$303),"0.00"))</f>
        <v/>
      </c>
      <c r="AV69" s="45" t="str">
        <f ca="1">IF($G69="","",TEXT(VLOOKUP($A69,Mitglieder!$E$24:$BG$323,AV$303),"0.00"))</f>
        <v/>
      </c>
      <c r="AW69" s="42" t="str">
        <f ca="1">IF($G69="","",VLOOKUP($A69,Mitglieder!$E$24:$BG$323,AW$303))</f>
        <v/>
      </c>
      <c r="AX69" s="54" t="str">
        <f ca="1">IF(OR(VLOOKUP($A69,Mitglieder!$E$24:$BG$323,AX$303)="",$G69=""),"",VLOOKUP($A69,Mitglieder!$E$24:$BG$323,AX$303))</f>
        <v/>
      </c>
      <c r="AY69" s="43" t="str">
        <f ca="1">IF($G69="","",TEXT(VLOOKUP($A69,Mitglieder!$E$24:$BG$323,AY$303),"TT.MM.JJJJ"))</f>
        <v/>
      </c>
      <c r="AZ69" s="75" t="str">
        <f t="shared" ca="1" si="2"/>
        <v/>
      </c>
      <c r="BA69" s="43" t="str">
        <f ca="1">IF($G69="","",TEXT(VLOOKUP($A69,Mitglieder!$E$24:$BG$323,BA$303),"TT.MM.JJJJ"))</f>
        <v/>
      </c>
      <c r="BB69" s="43" t="str">
        <f ca="1">IF($G69="","",TEXT(VLOOKUP($A69,Mitglieder!$E$24:$BG$323,BB$303),"TT.MM.JJJJ"))</f>
        <v/>
      </c>
      <c r="BC69" s="43" t="str">
        <f ca="1">IF($G69="","",TEXT(VLOOKUP($A69,Mitglieder!$E$24:$BG$323,BC$303),"TT.MM.JJJJ"))</f>
        <v/>
      </c>
      <c r="BD69" s="43" t="str">
        <f ca="1">IF($G69="","",TEXT(VLOOKUP($A69,Mitglieder!$E$24:$BG$323,BD$303),"TT.MM.JJJJ"))</f>
        <v/>
      </c>
      <c r="BE69" s="75" t="str">
        <f t="shared" ca="1" si="3"/>
        <v/>
      </c>
      <c r="BF69" s="75" t="str">
        <f ca="1">IF($G69="","",VLOOKUP($A69,Mitglieder!$D$24:$BG$323,BF$303))</f>
        <v/>
      </c>
      <c r="BH69" s="75" t="str">
        <f ca="1">IF(G69="","",AY69+'Details Verein'!$D$25)</f>
        <v/>
      </c>
    </row>
    <row r="70" spans="1:60" x14ac:dyDescent="0.35">
      <c r="A70" s="42">
        <v>70</v>
      </c>
      <c r="B70" s="42"/>
      <c r="C70" s="42"/>
      <c r="D70" s="42">
        <f ca="1">VLOOKUP($A70,Mitglieder!$E$24:$BA$323,D$303)</f>
        <v>1.0299999999999967</v>
      </c>
      <c r="E70" s="42" t="str">
        <f ca="1">IF($G70="","",VLOOKUP($A70,Mitglieder!$E$24:$BG$323,E$303))</f>
        <v/>
      </c>
      <c r="F70" s="54" t="str">
        <f ca="1">IF(OR(VLOOKUP($A70,Mitglieder!$E$24:$BG$323,F$303)="",$G70=""),"",VLOOKUP($A70,Mitglieder!$E$24:$BG$323,F$303))</f>
        <v/>
      </c>
      <c r="G70" s="72" t="str">
        <f ca="1">IF(D70/ROUND(D70,0)=1,VLOOKUP($A70,Mitglieder!$E$24:$BA$323,G$303),"")</f>
        <v/>
      </c>
      <c r="H70" s="42" t="str">
        <f ca="1">IF($G70="","",VLOOKUP($A70,Mitglieder!$E$24:$BG$323,H$303))</f>
        <v/>
      </c>
      <c r="I70" s="54" t="str">
        <f ca="1">IF(OR(VLOOKUP($A70,Mitglieder!$E$24:$BG$323,I$303)="",$G70=""),"",VLOOKUP($A70,Mitglieder!$E$24:$BG$323,I$303))</f>
        <v/>
      </c>
      <c r="J70" s="42" t="str">
        <f ca="1">IF($G70="","",VLOOKUP($A70,Mitglieder!$E$24:$BG$323,J$303))</f>
        <v/>
      </c>
      <c r="K70" s="54" t="str">
        <f ca="1">IF(OR(VLOOKUP($A70,Mitglieder!$E$24:$BG$323,K$303)="",$G70=""),"",VLOOKUP($A70,Mitglieder!$E$24:$BG$323,K$303))</f>
        <v/>
      </c>
      <c r="L70" s="42" t="str">
        <f ca="1">IF($G70="","",VLOOKUP($A70,Mitglieder!$E$24:$BG$323,L$303))</f>
        <v/>
      </c>
      <c r="M70" s="42" t="str">
        <f ca="1">IF($G70="","",VLOOKUP($A70,Mitglieder!$E$24:$BG$323,M$303))</f>
        <v/>
      </c>
      <c r="N70" s="42" t="str">
        <f ca="1">IF($G70="","",VLOOKUP($A70,Mitglieder!$E$24:$BG$323,N$303))</f>
        <v/>
      </c>
      <c r="O70" s="42" t="str">
        <f ca="1">IF($G70="","",VLOOKUP($A70,Mitglieder!$E$24:$BG$323,O$303))</f>
        <v/>
      </c>
      <c r="P70" s="42" t="str">
        <f ca="1">IF($G70="","",VLOOKUP($A70,Mitglieder!$E$24:$BG$323,P$303))</f>
        <v/>
      </c>
      <c r="Q70" s="42" t="str">
        <f ca="1">IF($G70="","",VLOOKUP($A70,Mitglieder!$E$24:$BG$323,Q$303))</f>
        <v/>
      </c>
      <c r="R70" s="54" t="str">
        <f ca="1">IF(OR(VLOOKUP($A70,Mitglieder!$E$24:$BG$323,R$303)="",$G70=""),"",VLOOKUP($A70,Mitglieder!$E$24:$BG$323,R$303))</f>
        <v/>
      </c>
      <c r="S70" s="43" t="str">
        <f ca="1">IF($G70="","",TEXT(VLOOKUP($A70,Mitglieder!$E$24:$BG$323,S$303),"TT.MM.JJJJ"))</f>
        <v/>
      </c>
      <c r="T70" s="43" t="str">
        <f ca="1">IF($G70="","",TEXT(VLOOKUP($A70,Mitglieder!$E$24:$BG$323,T$303),"TT.MM.JJJJ"))</f>
        <v/>
      </c>
      <c r="U70" s="43" t="str">
        <f ca="1">IF($G70="","",TEXT(VLOOKUP($A70,Mitglieder!$E$24:$BG$323,U$303),"TT.MM.JJJJ"))</f>
        <v/>
      </c>
      <c r="V70" s="54" t="str">
        <f ca="1">IF(OR(VLOOKUP($A70,Mitglieder!$E$24:$BG$323,V$303)="",$G70=""),"",VLOOKUP($A70,Mitglieder!$E$24:$BG$323,V$303))</f>
        <v/>
      </c>
      <c r="W70" s="54" t="str">
        <f ca="1">IF(OR(VLOOKUP($A70,Mitglieder!$E$24:$BG$323,W$303)="",$G70=""),"",VLOOKUP($A70,Mitglieder!$E$24:$BG$323,W$303))</f>
        <v/>
      </c>
      <c r="X70" s="54" t="str">
        <f ca="1">IF(OR(VLOOKUP($A70,Mitglieder!$E$24:$BG$323,X$303)="",$G70=""),"",VLOOKUP($A70,Mitglieder!$E$24:$BG$323,X$303))</f>
        <v/>
      </c>
      <c r="Y70" s="54" t="str">
        <f ca="1">IF(OR(VLOOKUP($A70,Mitglieder!$E$24:$BG$323,Y$303)="",$G70=""),"",VLOOKUP($A70,Mitglieder!$E$24:$BG$323,Y$303))</f>
        <v/>
      </c>
      <c r="Z70" s="54" t="str">
        <f ca="1">IF(OR(VLOOKUP($A70,Mitglieder!$E$24:$BG$323,Z$303)="",$G70=""),"",VLOOKUP($A70,Mitglieder!$E$24:$BG$323,Z$303))</f>
        <v/>
      </c>
      <c r="AA70" s="54" t="str">
        <f ca="1">IF(OR(VLOOKUP($A70,Mitglieder!$E$24:$BG$323,AA$303)="",$G70=""),"",VLOOKUP($A70,Mitglieder!$E$24:$BG$323,AA$303))</f>
        <v/>
      </c>
      <c r="AB70" s="54" t="str">
        <f ca="1">IF(OR(VLOOKUP($A70,Mitglieder!$E$24:$BG$323,AB$303)="",$G70=""),"",VLOOKUP($A70,Mitglieder!$E$24:$BG$323,AB$303))</f>
        <v/>
      </c>
      <c r="AC70" s="54" t="str">
        <f ca="1">IF(OR(VLOOKUP($A70,Mitglieder!$E$24:$BG$323,AC$303)="",$G70=""),"",VLOOKUP($A70,Mitglieder!$E$24:$BG$323,AC$303))</f>
        <v/>
      </c>
      <c r="AD70" s="54" t="str">
        <f ca="1">IF(OR(VLOOKUP($A70,Mitglieder!$E$24:$BG$323,AD$303)="",$G70=""),"",VLOOKUP($A70,Mitglieder!$E$24:$BG$323,AD$303))</f>
        <v/>
      </c>
      <c r="AE70" s="54" t="str">
        <f ca="1">IF(OR(VLOOKUP($A70,Mitglieder!$E$24:$BG$323,AE$303)="",$G70=""),"",VLOOKUP($A70,Mitglieder!$E$24:$BG$323,AE$303))</f>
        <v/>
      </c>
      <c r="AF70" s="54" t="str">
        <f ca="1">IF(OR(VLOOKUP($A70,Mitglieder!$E$24:$BG$323,AF$303)="",$G70=""),"",VLOOKUP($A70,Mitglieder!$E$24:$BG$323,AF$303))</f>
        <v/>
      </c>
      <c r="AG70" s="54" t="str">
        <f ca="1">IF(OR(VLOOKUP($A70,Mitglieder!$E$24:$BG$323,AG$303)="",$G70=""),"",VLOOKUP($A70,Mitglieder!$E$24:$BG$323,AG$303))</f>
        <v/>
      </c>
      <c r="AH70" s="54" t="str">
        <f ca="1">IF(OR(VLOOKUP($A70,Mitglieder!$E$24:$BG$323,AH$303)="",$G70=""),"",VLOOKUP($A70,Mitglieder!$E$24:$BG$323,AH$303))</f>
        <v/>
      </c>
      <c r="AI70" s="54" t="str">
        <f ca="1">IF(OR(VLOOKUP($A70,Mitglieder!$E$24:$BG$323,AI$303)="",$G70=""),"",VLOOKUP($A70,Mitglieder!$E$24:$BG$323,AI$303))</f>
        <v/>
      </c>
      <c r="AJ70" s="54" t="str">
        <f ca="1">IF(OR(VLOOKUP($A70,Mitglieder!$E$24:$BG$323,AJ$303)="",$G70=""),"",VLOOKUP($A70,Mitglieder!$E$24:$BG$323,AJ$303))</f>
        <v/>
      </c>
      <c r="AK70" s="54" t="str">
        <f ca="1">IF(OR(VLOOKUP($A70,Mitglieder!$E$24:$BG$323,AK$303)="",$G70=""),"",VLOOKUP($A70,Mitglieder!$E$24:$BG$323,AK$303))</f>
        <v/>
      </c>
      <c r="AL70" s="54" t="str">
        <f ca="1">IF(OR(VLOOKUP($A70,Mitglieder!$E$24:$BG$323,AL$303)="",$G70=""),"",VLOOKUP($A70,Mitglieder!$E$24:$BG$323,AL$303))</f>
        <v/>
      </c>
      <c r="AM70" s="42" t="str">
        <f ca="1">IF($G70="","",VLOOKUP($A70,Mitglieder!$E$24:$BG$323,AM$303))</f>
        <v/>
      </c>
      <c r="AN70" s="54" t="str">
        <f ca="1">IF(OR(VLOOKUP($A70,Mitglieder!$E$24:$BG$323,AN$303)="",$G70=""),"",VLOOKUP($A70,Mitglieder!$E$24:$BG$323,AN$303))</f>
        <v/>
      </c>
      <c r="AO70" s="43" t="str">
        <f ca="1">IF($G70="","",TEXT(VLOOKUP($A70,Mitglieder!$D$24:$BG$323,AO$303),"TT.MM.JJJJ"))</f>
        <v/>
      </c>
      <c r="AP70" s="42" t="str">
        <f ca="1">IF($G70="","",VLOOKUP($A70,Mitglieder!$E$24:$BG$323,AP$303))</f>
        <v/>
      </c>
      <c r="AQ70" s="45" t="str">
        <f ca="1">IF($G70="","",TEXT(VLOOKUP($A70,Mitglieder!$E$24:$BG$323,AQ$303),"0.00"))</f>
        <v/>
      </c>
      <c r="AR70" s="54" t="str">
        <f ca="1">IF(OR(VLOOKUP($A70,Mitglieder!$E$24:$BG$323,AR$303)="",$G70=""),"",VLOOKUP($A70,Mitglieder!$E$24:$BG$323,AR$303))</f>
        <v/>
      </c>
      <c r="AS70" s="45" t="str">
        <f ca="1">IF($G70="","",TEXT(VLOOKUP($A70,Mitglieder!$E$24:$BG$323,AS$303),"0.00"))</f>
        <v/>
      </c>
      <c r="AT70" s="54" t="str">
        <f ca="1">IF(OR(VLOOKUP($A70,Mitglieder!$E$24:$BG$323,AT$303)="",$G70=""),"",VLOOKUP($A70,Mitglieder!$E$24:$BG$323,AT$303))</f>
        <v/>
      </c>
      <c r="AU70" s="45" t="str">
        <f ca="1">IF($G70="","",TEXT(VLOOKUP($A70,Mitglieder!$E$24:$BG$323,AU$303),"0.00"))</f>
        <v/>
      </c>
      <c r="AV70" s="45" t="str">
        <f ca="1">IF($G70="","",TEXT(VLOOKUP($A70,Mitglieder!$E$24:$BG$323,AV$303),"0.00"))</f>
        <v/>
      </c>
      <c r="AW70" s="42" t="str">
        <f ca="1">IF($G70="","",VLOOKUP($A70,Mitglieder!$E$24:$BG$323,AW$303))</f>
        <v/>
      </c>
      <c r="AX70" s="54" t="str">
        <f ca="1">IF(OR(VLOOKUP($A70,Mitglieder!$E$24:$BG$323,AX$303)="",$G70=""),"",VLOOKUP($A70,Mitglieder!$E$24:$BG$323,AX$303))</f>
        <v/>
      </c>
      <c r="AY70" s="43" t="str">
        <f ca="1">IF($G70="","",TEXT(VLOOKUP($A70,Mitglieder!$E$24:$BG$323,AY$303),"TT.MM.JJJJ"))</f>
        <v/>
      </c>
      <c r="AZ70" s="75" t="str">
        <f t="shared" ca="1" si="2"/>
        <v/>
      </c>
      <c r="BA70" s="43" t="str">
        <f ca="1">IF($G70="","",TEXT(VLOOKUP($A70,Mitglieder!$E$24:$BG$323,BA$303),"TT.MM.JJJJ"))</f>
        <v/>
      </c>
      <c r="BB70" s="43" t="str">
        <f ca="1">IF($G70="","",TEXT(VLOOKUP($A70,Mitglieder!$E$24:$BG$323,BB$303),"TT.MM.JJJJ"))</f>
        <v/>
      </c>
      <c r="BC70" s="43" t="str">
        <f ca="1">IF($G70="","",TEXT(VLOOKUP($A70,Mitglieder!$E$24:$BG$323,BC$303),"TT.MM.JJJJ"))</f>
        <v/>
      </c>
      <c r="BD70" s="43" t="str">
        <f ca="1">IF($G70="","",TEXT(VLOOKUP($A70,Mitglieder!$E$24:$BG$323,BD$303),"TT.MM.JJJJ"))</f>
        <v/>
      </c>
      <c r="BE70" s="75" t="str">
        <f t="shared" ca="1" si="3"/>
        <v/>
      </c>
      <c r="BF70" s="75" t="str">
        <f ca="1">IF($G70="","",VLOOKUP($A70,Mitglieder!$D$24:$BG$323,BF$303))</f>
        <v/>
      </c>
      <c r="BH70" s="75" t="str">
        <f ca="1">IF(G70="","",AY70+'Details Verein'!$D$25)</f>
        <v/>
      </c>
    </row>
    <row r="71" spans="1:60" x14ac:dyDescent="0.35">
      <c r="A71" s="42">
        <v>71</v>
      </c>
      <c r="B71" s="42"/>
      <c r="C71" s="42"/>
      <c r="D71" s="42">
        <f ca="1">VLOOKUP($A71,Mitglieder!$E$24:$BA$323,D$303)</f>
        <v>1.0299999999999967</v>
      </c>
      <c r="E71" s="42" t="str">
        <f ca="1">IF($G71="","",VLOOKUP($A71,Mitglieder!$E$24:$BG$323,E$303))</f>
        <v/>
      </c>
      <c r="F71" s="54" t="str">
        <f ca="1">IF(OR(VLOOKUP($A71,Mitglieder!$E$24:$BG$323,F$303)="",$G71=""),"",VLOOKUP($A71,Mitglieder!$E$24:$BG$323,F$303))</f>
        <v/>
      </c>
      <c r="G71" s="72" t="str">
        <f ca="1">IF(D71/ROUND(D71,0)=1,VLOOKUP($A71,Mitglieder!$E$24:$BA$323,G$303),"")</f>
        <v/>
      </c>
      <c r="H71" s="42" t="str">
        <f ca="1">IF($G71="","",VLOOKUP($A71,Mitglieder!$E$24:$BG$323,H$303))</f>
        <v/>
      </c>
      <c r="I71" s="54" t="str">
        <f ca="1">IF(OR(VLOOKUP($A71,Mitglieder!$E$24:$BG$323,I$303)="",$G71=""),"",VLOOKUP($A71,Mitglieder!$E$24:$BG$323,I$303))</f>
        <v/>
      </c>
      <c r="J71" s="42" t="str">
        <f ca="1">IF($G71="","",VLOOKUP($A71,Mitglieder!$E$24:$BG$323,J$303))</f>
        <v/>
      </c>
      <c r="K71" s="54" t="str">
        <f ca="1">IF(OR(VLOOKUP($A71,Mitglieder!$E$24:$BG$323,K$303)="",$G71=""),"",VLOOKUP($A71,Mitglieder!$E$24:$BG$323,K$303))</f>
        <v/>
      </c>
      <c r="L71" s="42" t="str">
        <f ca="1">IF($G71="","",VLOOKUP($A71,Mitglieder!$E$24:$BG$323,L$303))</f>
        <v/>
      </c>
      <c r="M71" s="42" t="str">
        <f ca="1">IF($G71="","",VLOOKUP($A71,Mitglieder!$E$24:$BG$323,M$303))</f>
        <v/>
      </c>
      <c r="N71" s="42" t="str">
        <f ca="1">IF($G71="","",VLOOKUP($A71,Mitglieder!$E$24:$BG$323,N$303))</f>
        <v/>
      </c>
      <c r="O71" s="42" t="str">
        <f ca="1">IF($G71="","",VLOOKUP($A71,Mitglieder!$E$24:$BG$323,O$303))</f>
        <v/>
      </c>
      <c r="P71" s="42" t="str">
        <f ca="1">IF($G71="","",VLOOKUP($A71,Mitglieder!$E$24:$BG$323,P$303))</f>
        <v/>
      </c>
      <c r="Q71" s="42" t="str">
        <f ca="1">IF($G71="","",VLOOKUP($A71,Mitglieder!$E$24:$BG$323,Q$303))</f>
        <v/>
      </c>
      <c r="R71" s="54" t="str">
        <f ca="1">IF(OR(VLOOKUP($A71,Mitglieder!$E$24:$BG$323,R$303)="",$G71=""),"",VLOOKUP($A71,Mitglieder!$E$24:$BG$323,R$303))</f>
        <v/>
      </c>
      <c r="S71" s="43" t="str">
        <f ca="1">IF($G71="","",TEXT(VLOOKUP($A71,Mitglieder!$E$24:$BG$323,S$303),"TT.MM.JJJJ"))</f>
        <v/>
      </c>
      <c r="T71" s="43" t="str">
        <f ca="1">IF($G71="","",TEXT(VLOOKUP($A71,Mitglieder!$E$24:$BG$323,T$303),"TT.MM.JJJJ"))</f>
        <v/>
      </c>
      <c r="U71" s="43" t="str">
        <f ca="1">IF($G71="","",TEXT(VLOOKUP($A71,Mitglieder!$E$24:$BG$323,U$303),"TT.MM.JJJJ"))</f>
        <v/>
      </c>
      <c r="V71" s="54" t="str">
        <f ca="1">IF(OR(VLOOKUP($A71,Mitglieder!$E$24:$BG$323,V$303)="",$G71=""),"",VLOOKUP($A71,Mitglieder!$E$24:$BG$323,V$303))</f>
        <v/>
      </c>
      <c r="W71" s="54" t="str">
        <f ca="1">IF(OR(VLOOKUP($A71,Mitglieder!$E$24:$BG$323,W$303)="",$G71=""),"",VLOOKUP($A71,Mitglieder!$E$24:$BG$323,W$303))</f>
        <v/>
      </c>
      <c r="X71" s="54" t="str">
        <f ca="1">IF(OR(VLOOKUP($A71,Mitglieder!$E$24:$BG$323,X$303)="",$G71=""),"",VLOOKUP($A71,Mitglieder!$E$24:$BG$323,X$303))</f>
        <v/>
      </c>
      <c r="Y71" s="54" t="str">
        <f ca="1">IF(OR(VLOOKUP($A71,Mitglieder!$E$24:$BG$323,Y$303)="",$G71=""),"",VLOOKUP($A71,Mitglieder!$E$24:$BG$323,Y$303))</f>
        <v/>
      </c>
      <c r="Z71" s="54" t="str">
        <f ca="1">IF(OR(VLOOKUP($A71,Mitglieder!$E$24:$BG$323,Z$303)="",$G71=""),"",VLOOKUP($A71,Mitglieder!$E$24:$BG$323,Z$303))</f>
        <v/>
      </c>
      <c r="AA71" s="54" t="str">
        <f ca="1">IF(OR(VLOOKUP($A71,Mitglieder!$E$24:$BG$323,AA$303)="",$G71=""),"",VLOOKUP($A71,Mitglieder!$E$24:$BG$323,AA$303))</f>
        <v/>
      </c>
      <c r="AB71" s="54" t="str">
        <f ca="1">IF(OR(VLOOKUP($A71,Mitglieder!$E$24:$BG$323,AB$303)="",$G71=""),"",VLOOKUP($A71,Mitglieder!$E$24:$BG$323,AB$303))</f>
        <v/>
      </c>
      <c r="AC71" s="54" t="str">
        <f ca="1">IF(OR(VLOOKUP($A71,Mitglieder!$E$24:$BG$323,AC$303)="",$G71=""),"",VLOOKUP($A71,Mitglieder!$E$24:$BG$323,AC$303))</f>
        <v/>
      </c>
      <c r="AD71" s="54" t="str">
        <f ca="1">IF(OR(VLOOKUP($A71,Mitglieder!$E$24:$BG$323,AD$303)="",$G71=""),"",VLOOKUP($A71,Mitglieder!$E$24:$BG$323,AD$303))</f>
        <v/>
      </c>
      <c r="AE71" s="54" t="str">
        <f ca="1">IF(OR(VLOOKUP($A71,Mitglieder!$E$24:$BG$323,AE$303)="",$G71=""),"",VLOOKUP($A71,Mitglieder!$E$24:$BG$323,AE$303))</f>
        <v/>
      </c>
      <c r="AF71" s="54" t="str">
        <f ca="1">IF(OR(VLOOKUP($A71,Mitglieder!$E$24:$BG$323,AF$303)="",$G71=""),"",VLOOKUP($A71,Mitglieder!$E$24:$BG$323,AF$303))</f>
        <v/>
      </c>
      <c r="AG71" s="54" t="str">
        <f ca="1">IF(OR(VLOOKUP($A71,Mitglieder!$E$24:$BG$323,AG$303)="",$G71=""),"",VLOOKUP($A71,Mitglieder!$E$24:$BG$323,AG$303))</f>
        <v/>
      </c>
      <c r="AH71" s="54" t="str">
        <f ca="1">IF(OR(VLOOKUP($A71,Mitglieder!$E$24:$BG$323,AH$303)="",$G71=""),"",VLOOKUP($A71,Mitglieder!$E$24:$BG$323,AH$303))</f>
        <v/>
      </c>
      <c r="AI71" s="54" t="str">
        <f ca="1">IF(OR(VLOOKUP($A71,Mitglieder!$E$24:$BG$323,AI$303)="",$G71=""),"",VLOOKUP($A71,Mitglieder!$E$24:$BG$323,AI$303))</f>
        <v/>
      </c>
      <c r="AJ71" s="54" t="str">
        <f ca="1">IF(OR(VLOOKUP($A71,Mitglieder!$E$24:$BG$323,AJ$303)="",$G71=""),"",VLOOKUP($A71,Mitglieder!$E$24:$BG$323,AJ$303))</f>
        <v/>
      </c>
      <c r="AK71" s="54" t="str">
        <f ca="1">IF(OR(VLOOKUP($A71,Mitglieder!$E$24:$BG$323,AK$303)="",$G71=""),"",VLOOKUP($A71,Mitglieder!$E$24:$BG$323,AK$303))</f>
        <v/>
      </c>
      <c r="AL71" s="54" t="str">
        <f ca="1">IF(OR(VLOOKUP($A71,Mitglieder!$E$24:$BG$323,AL$303)="",$G71=""),"",VLOOKUP($A71,Mitglieder!$E$24:$BG$323,AL$303))</f>
        <v/>
      </c>
      <c r="AM71" s="42" t="str">
        <f ca="1">IF($G71="","",VLOOKUP($A71,Mitglieder!$E$24:$BG$323,AM$303))</f>
        <v/>
      </c>
      <c r="AN71" s="54" t="str">
        <f ca="1">IF(OR(VLOOKUP($A71,Mitglieder!$E$24:$BG$323,AN$303)="",$G71=""),"",VLOOKUP($A71,Mitglieder!$E$24:$BG$323,AN$303))</f>
        <v/>
      </c>
      <c r="AO71" s="43" t="str">
        <f ca="1">IF($G71="","",TEXT(VLOOKUP($A71,Mitglieder!$D$24:$BG$323,AO$303),"TT.MM.JJJJ"))</f>
        <v/>
      </c>
      <c r="AP71" s="42" t="str">
        <f ca="1">IF($G71="","",VLOOKUP($A71,Mitglieder!$E$24:$BG$323,AP$303))</f>
        <v/>
      </c>
      <c r="AQ71" s="45" t="str">
        <f ca="1">IF($G71="","",TEXT(VLOOKUP($A71,Mitglieder!$E$24:$BG$323,AQ$303),"0.00"))</f>
        <v/>
      </c>
      <c r="AR71" s="54" t="str">
        <f ca="1">IF(OR(VLOOKUP($A71,Mitglieder!$E$24:$BG$323,AR$303)="",$G71=""),"",VLOOKUP($A71,Mitglieder!$E$24:$BG$323,AR$303))</f>
        <v/>
      </c>
      <c r="AS71" s="45" t="str">
        <f ca="1">IF($G71="","",TEXT(VLOOKUP($A71,Mitglieder!$E$24:$BG$323,AS$303),"0.00"))</f>
        <v/>
      </c>
      <c r="AT71" s="54" t="str">
        <f ca="1">IF(OR(VLOOKUP($A71,Mitglieder!$E$24:$BG$323,AT$303)="",$G71=""),"",VLOOKUP($A71,Mitglieder!$E$24:$BG$323,AT$303))</f>
        <v/>
      </c>
      <c r="AU71" s="45" t="str">
        <f ca="1">IF($G71="","",TEXT(VLOOKUP($A71,Mitglieder!$E$24:$BG$323,AU$303),"0.00"))</f>
        <v/>
      </c>
      <c r="AV71" s="45" t="str">
        <f ca="1">IF($G71="","",TEXT(VLOOKUP($A71,Mitglieder!$E$24:$BG$323,AV$303),"0.00"))</f>
        <v/>
      </c>
      <c r="AW71" s="42" t="str">
        <f ca="1">IF($G71="","",VLOOKUP($A71,Mitglieder!$E$24:$BG$323,AW$303))</f>
        <v/>
      </c>
      <c r="AX71" s="54" t="str">
        <f ca="1">IF(OR(VLOOKUP($A71,Mitglieder!$E$24:$BG$323,AX$303)="",$G71=""),"",VLOOKUP($A71,Mitglieder!$E$24:$BG$323,AX$303))</f>
        <v/>
      </c>
      <c r="AY71" s="43" t="str">
        <f ca="1">IF($G71="","",TEXT(VLOOKUP($A71,Mitglieder!$E$24:$BG$323,AY$303),"TT.MM.JJJJ"))</f>
        <v/>
      </c>
      <c r="AZ71" s="75" t="str">
        <f t="shared" ca="1" si="2"/>
        <v/>
      </c>
      <c r="BA71" s="43" t="str">
        <f ca="1">IF($G71="","",TEXT(VLOOKUP($A71,Mitglieder!$E$24:$BG$323,BA$303),"TT.MM.JJJJ"))</f>
        <v/>
      </c>
      <c r="BB71" s="43" t="str">
        <f ca="1">IF($G71="","",TEXT(VLOOKUP($A71,Mitglieder!$E$24:$BG$323,BB$303),"TT.MM.JJJJ"))</f>
        <v/>
      </c>
      <c r="BC71" s="43" t="str">
        <f ca="1">IF($G71="","",TEXT(VLOOKUP($A71,Mitglieder!$E$24:$BG$323,BC$303),"TT.MM.JJJJ"))</f>
        <v/>
      </c>
      <c r="BD71" s="43" t="str">
        <f ca="1">IF($G71="","",TEXT(VLOOKUP($A71,Mitglieder!$E$24:$BG$323,BD$303),"TT.MM.JJJJ"))</f>
        <v/>
      </c>
      <c r="BE71" s="75" t="str">
        <f t="shared" ca="1" si="3"/>
        <v/>
      </c>
      <c r="BF71" s="75" t="str">
        <f ca="1">IF($G71="","",VLOOKUP($A71,Mitglieder!$D$24:$BG$323,BF$303))</f>
        <v/>
      </c>
      <c r="BH71" s="75" t="str">
        <f ca="1">IF(G71="","",AY71+'Details Verein'!$D$25)</f>
        <v/>
      </c>
    </row>
    <row r="72" spans="1:60" x14ac:dyDescent="0.35">
      <c r="A72" s="42">
        <v>72</v>
      </c>
      <c r="B72" s="42"/>
      <c r="C72" s="42"/>
      <c r="D72" s="42">
        <f ca="1">VLOOKUP($A72,Mitglieder!$E$24:$BA$323,D$303)</f>
        <v>1.0299999999999967</v>
      </c>
      <c r="E72" s="42" t="str">
        <f ca="1">IF($G72="","",VLOOKUP($A72,Mitglieder!$E$24:$BG$323,E$303))</f>
        <v/>
      </c>
      <c r="F72" s="54" t="str">
        <f ca="1">IF(OR(VLOOKUP($A72,Mitglieder!$E$24:$BG$323,F$303)="",$G72=""),"",VLOOKUP($A72,Mitglieder!$E$24:$BG$323,F$303))</f>
        <v/>
      </c>
      <c r="G72" s="72" t="str">
        <f ca="1">IF(D72/ROUND(D72,0)=1,VLOOKUP($A72,Mitglieder!$E$24:$BA$323,G$303),"")</f>
        <v/>
      </c>
      <c r="H72" s="42" t="str">
        <f ca="1">IF($G72="","",VLOOKUP($A72,Mitglieder!$E$24:$BG$323,H$303))</f>
        <v/>
      </c>
      <c r="I72" s="54" t="str">
        <f ca="1">IF(OR(VLOOKUP($A72,Mitglieder!$E$24:$BG$323,I$303)="",$G72=""),"",VLOOKUP($A72,Mitglieder!$E$24:$BG$323,I$303))</f>
        <v/>
      </c>
      <c r="J72" s="42" t="str">
        <f ca="1">IF($G72="","",VLOOKUP($A72,Mitglieder!$E$24:$BG$323,J$303))</f>
        <v/>
      </c>
      <c r="K72" s="54" t="str">
        <f ca="1">IF(OR(VLOOKUP($A72,Mitglieder!$E$24:$BG$323,K$303)="",$G72=""),"",VLOOKUP($A72,Mitglieder!$E$24:$BG$323,K$303))</f>
        <v/>
      </c>
      <c r="L72" s="42" t="str">
        <f ca="1">IF($G72="","",VLOOKUP($A72,Mitglieder!$E$24:$BG$323,L$303))</f>
        <v/>
      </c>
      <c r="M72" s="42" t="str">
        <f ca="1">IF($G72="","",VLOOKUP($A72,Mitglieder!$E$24:$BG$323,M$303))</f>
        <v/>
      </c>
      <c r="N72" s="42" t="str">
        <f ca="1">IF($G72="","",VLOOKUP($A72,Mitglieder!$E$24:$BG$323,N$303))</f>
        <v/>
      </c>
      <c r="O72" s="42" t="str">
        <f ca="1">IF($G72="","",VLOOKUP($A72,Mitglieder!$E$24:$BG$323,O$303))</f>
        <v/>
      </c>
      <c r="P72" s="42" t="str">
        <f ca="1">IF($G72="","",VLOOKUP($A72,Mitglieder!$E$24:$BG$323,P$303))</f>
        <v/>
      </c>
      <c r="Q72" s="42" t="str">
        <f ca="1">IF($G72="","",VLOOKUP($A72,Mitglieder!$E$24:$BG$323,Q$303))</f>
        <v/>
      </c>
      <c r="R72" s="54" t="str">
        <f ca="1">IF(OR(VLOOKUP($A72,Mitglieder!$E$24:$BG$323,R$303)="",$G72=""),"",VLOOKUP($A72,Mitglieder!$E$24:$BG$323,R$303))</f>
        <v/>
      </c>
      <c r="S72" s="43" t="str">
        <f ca="1">IF($G72="","",TEXT(VLOOKUP($A72,Mitglieder!$E$24:$BG$323,S$303),"TT.MM.JJJJ"))</f>
        <v/>
      </c>
      <c r="T72" s="43" t="str">
        <f ca="1">IF($G72="","",TEXT(VLOOKUP($A72,Mitglieder!$E$24:$BG$323,T$303),"TT.MM.JJJJ"))</f>
        <v/>
      </c>
      <c r="U72" s="43" t="str">
        <f ca="1">IF($G72="","",TEXT(VLOOKUP($A72,Mitglieder!$E$24:$BG$323,U$303),"TT.MM.JJJJ"))</f>
        <v/>
      </c>
      <c r="V72" s="54" t="str">
        <f ca="1">IF(OR(VLOOKUP($A72,Mitglieder!$E$24:$BG$323,V$303)="",$G72=""),"",VLOOKUP($A72,Mitglieder!$E$24:$BG$323,V$303))</f>
        <v/>
      </c>
      <c r="W72" s="54" t="str">
        <f ca="1">IF(OR(VLOOKUP($A72,Mitglieder!$E$24:$BG$323,W$303)="",$G72=""),"",VLOOKUP($A72,Mitglieder!$E$24:$BG$323,W$303))</f>
        <v/>
      </c>
      <c r="X72" s="54" t="str">
        <f ca="1">IF(OR(VLOOKUP($A72,Mitglieder!$E$24:$BG$323,X$303)="",$G72=""),"",VLOOKUP($A72,Mitglieder!$E$24:$BG$323,X$303))</f>
        <v/>
      </c>
      <c r="Y72" s="54" t="str">
        <f ca="1">IF(OR(VLOOKUP($A72,Mitglieder!$E$24:$BG$323,Y$303)="",$G72=""),"",VLOOKUP($A72,Mitglieder!$E$24:$BG$323,Y$303))</f>
        <v/>
      </c>
      <c r="Z72" s="54" t="str">
        <f ca="1">IF(OR(VLOOKUP($A72,Mitglieder!$E$24:$BG$323,Z$303)="",$G72=""),"",VLOOKUP($A72,Mitglieder!$E$24:$BG$323,Z$303))</f>
        <v/>
      </c>
      <c r="AA72" s="54" t="str">
        <f ca="1">IF(OR(VLOOKUP($A72,Mitglieder!$E$24:$BG$323,AA$303)="",$G72=""),"",VLOOKUP($A72,Mitglieder!$E$24:$BG$323,AA$303))</f>
        <v/>
      </c>
      <c r="AB72" s="54" t="str">
        <f ca="1">IF(OR(VLOOKUP($A72,Mitglieder!$E$24:$BG$323,AB$303)="",$G72=""),"",VLOOKUP($A72,Mitglieder!$E$24:$BG$323,AB$303))</f>
        <v/>
      </c>
      <c r="AC72" s="54" t="str">
        <f ca="1">IF(OR(VLOOKUP($A72,Mitglieder!$E$24:$BG$323,AC$303)="",$G72=""),"",VLOOKUP($A72,Mitglieder!$E$24:$BG$323,AC$303))</f>
        <v/>
      </c>
      <c r="AD72" s="54" t="str">
        <f ca="1">IF(OR(VLOOKUP($A72,Mitglieder!$E$24:$BG$323,AD$303)="",$G72=""),"",VLOOKUP($A72,Mitglieder!$E$24:$BG$323,AD$303))</f>
        <v/>
      </c>
      <c r="AE72" s="54" t="str">
        <f ca="1">IF(OR(VLOOKUP($A72,Mitglieder!$E$24:$BG$323,AE$303)="",$G72=""),"",VLOOKUP($A72,Mitglieder!$E$24:$BG$323,AE$303))</f>
        <v/>
      </c>
      <c r="AF72" s="54" t="str">
        <f ca="1">IF(OR(VLOOKUP($A72,Mitglieder!$E$24:$BG$323,AF$303)="",$G72=""),"",VLOOKUP($A72,Mitglieder!$E$24:$BG$323,AF$303))</f>
        <v/>
      </c>
      <c r="AG72" s="54" t="str">
        <f ca="1">IF(OR(VLOOKUP($A72,Mitglieder!$E$24:$BG$323,AG$303)="",$G72=""),"",VLOOKUP($A72,Mitglieder!$E$24:$BG$323,AG$303))</f>
        <v/>
      </c>
      <c r="AH72" s="54" t="str">
        <f ca="1">IF(OR(VLOOKUP($A72,Mitglieder!$E$24:$BG$323,AH$303)="",$G72=""),"",VLOOKUP($A72,Mitglieder!$E$24:$BG$323,AH$303))</f>
        <v/>
      </c>
      <c r="AI72" s="54" t="str">
        <f ca="1">IF(OR(VLOOKUP($A72,Mitglieder!$E$24:$BG$323,AI$303)="",$G72=""),"",VLOOKUP($A72,Mitglieder!$E$24:$BG$323,AI$303))</f>
        <v/>
      </c>
      <c r="AJ72" s="54" t="str">
        <f ca="1">IF(OR(VLOOKUP($A72,Mitglieder!$E$24:$BG$323,AJ$303)="",$G72=""),"",VLOOKUP($A72,Mitglieder!$E$24:$BG$323,AJ$303))</f>
        <v/>
      </c>
      <c r="AK72" s="54" t="str">
        <f ca="1">IF(OR(VLOOKUP($A72,Mitglieder!$E$24:$BG$323,AK$303)="",$G72=""),"",VLOOKUP($A72,Mitglieder!$E$24:$BG$323,AK$303))</f>
        <v/>
      </c>
      <c r="AL72" s="54" t="str">
        <f ca="1">IF(OR(VLOOKUP($A72,Mitglieder!$E$24:$BG$323,AL$303)="",$G72=""),"",VLOOKUP($A72,Mitglieder!$E$24:$BG$323,AL$303))</f>
        <v/>
      </c>
      <c r="AM72" s="42" t="str">
        <f ca="1">IF($G72="","",VLOOKUP($A72,Mitglieder!$E$24:$BG$323,AM$303))</f>
        <v/>
      </c>
      <c r="AN72" s="54" t="str">
        <f ca="1">IF(OR(VLOOKUP($A72,Mitglieder!$E$24:$BG$323,AN$303)="",$G72=""),"",VLOOKUP($A72,Mitglieder!$E$24:$BG$323,AN$303))</f>
        <v/>
      </c>
      <c r="AO72" s="43" t="str">
        <f ca="1">IF($G72="","",TEXT(VLOOKUP($A72,Mitglieder!$D$24:$BG$323,AO$303),"TT.MM.JJJJ"))</f>
        <v/>
      </c>
      <c r="AP72" s="42" t="str">
        <f ca="1">IF($G72="","",VLOOKUP($A72,Mitglieder!$E$24:$BG$323,AP$303))</f>
        <v/>
      </c>
      <c r="AQ72" s="45" t="str">
        <f ca="1">IF($G72="","",TEXT(VLOOKUP($A72,Mitglieder!$E$24:$BG$323,AQ$303),"0.00"))</f>
        <v/>
      </c>
      <c r="AR72" s="54" t="str">
        <f ca="1">IF(OR(VLOOKUP($A72,Mitglieder!$E$24:$BG$323,AR$303)="",$G72=""),"",VLOOKUP($A72,Mitglieder!$E$24:$BG$323,AR$303))</f>
        <v/>
      </c>
      <c r="AS72" s="45" t="str">
        <f ca="1">IF($G72="","",TEXT(VLOOKUP($A72,Mitglieder!$E$24:$BG$323,AS$303),"0.00"))</f>
        <v/>
      </c>
      <c r="AT72" s="54" t="str">
        <f ca="1">IF(OR(VLOOKUP($A72,Mitglieder!$E$24:$BG$323,AT$303)="",$G72=""),"",VLOOKUP($A72,Mitglieder!$E$24:$BG$323,AT$303))</f>
        <v/>
      </c>
      <c r="AU72" s="45" t="str">
        <f ca="1">IF($G72="","",TEXT(VLOOKUP($A72,Mitglieder!$E$24:$BG$323,AU$303),"0.00"))</f>
        <v/>
      </c>
      <c r="AV72" s="45" t="str">
        <f ca="1">IF($G72="","",TEXT(VLOOKUP($A72,Mitglieder!$E$24:$BG$323,AV$303),"0.00"))</f>
        <v/>
      </c>
      <c r="AW72" s="42" t="str">
        <f ca="1">IF($G72="","",VLOOKUP($A72,Mitglieder!$E$24:$BG$323,AW$303))</f>
        <v/>
      </c>
      <c r="AX72" s="54" t="str">
        <f ca="1">IF(OR(VLOOKUP($A72,Mitglieder!$E$24:$BG$323,AX$303)="",$G72=""),"",VLOOKUP($A72,Mitglieder!$E$24:$BG$323,AX$303))</f>
        <v/>
      </c>
      <c r="AY72" s="43" t="str">
        <f ca="1">IF($G72="","",TEXT(VLOOKUP($A72,Mitglieder!$E$24:$BG$323,AY$303),"TT.MM.JJJJ"))</f>
        <v/>
      </c>
      <c r="AZ72" s="75" t="str">
        <f t="shared" ca="1" si="2"/>
        <v/>
      </c>
      <c r="BA72" s="43" t="str">
        <f ca="1">IF($G72="","",TEXT(VLOOKUP($A72,Mitglieder!$E$24:$BG$323,BA$303),"TT.MM.JJJJ"))</f>
        <v/>
      </c>
      <c r="BB72" s="43" t="str">
        <f ca="1">IF($G72="","",TEXT(VLOOKUP($A72,Mitglieder!$E$24:$BG$323,BB$303),"TT.MM.JJJJ"))</f>
        <v/>
      </c>
      <c r="BC72" s="43" t="str">
        <f ca="1">IF($G72="","",TEXT(VLOOKUP($A72,Mitglieder!$E$24:$BG$323,BC$303),"TT.MM.JJJJ"))</f>
        <v/>
      </c>
      <c r="BD72" s="43" t="str">
        <f ca="1">IF($G72="","",TEXT(VLOOKUP($A72,Mitglieder!$E$24:$BG$323,BD$303),"TT.MM.JJJJ"))</f>
        <v/>
      </c>
      <c r="BE72" s="75" t="str">
        <f t="shared" ca="1" si="3"/>
        <v/>
      </c>
      <c r="BF72" s="75" t="str">
        <f ca="1">IF($G72="","",VLOOKUP($A72,Mitglieder!$D$24:$BG$323,BF$303))</f>
        <v/>
      </c>
      <c r="BH72" s="75" t="str">
        <f ca="1">IF(G72="","",AY72+'Details Verein'!$D$25)</f>
        <v/>
      </c>
    </row>
    <row r="73" spans="1:60" x14ac:dyDescent="0.35">
      <c r="A73" s="42">
        <v>73</v>
      </c>
      <c r="B73" s="42"/>
      <c r="C73" s="42"/>
      <c r="D73" s="42">
        <f ca="1">VLOOKUP($A73,Mitglieder!$E$24:$BA$323,D$303)</f>
        <v>1.0299999999999967</v>
      </c>
      <c r="E73" s="42" t="str">
        <f ca="1">IF($G73="","",VLOOKUP($A73,Mitglieder!$E$24:$BG$323,E$303))</f>
        <v/>
      </c>
      <c r="F73" s="54" t="str">
        <f ca="1">IF(OR(VLOOKUP($A73,Mitglieder!$E$24:$BG$323,F$303)="",$G73=""),"",VLOOKUP($A73,Mitglieder!$E$24:$BG$323,F$303))</f>
        <v/>
      </c>
      <c r="G73" s="72" t="str">
        <f ca="1">IF(D73/ROUND(D73,0)=1,VLOOKUP($A73,Mitglieder!$E$24:$BA$323,G$303),"")</f>
        <v/>
      </c>
      <c r="H73" s="42" t="str">
        <f ca="1">IF($G73="","",VLOOKUP($A73,Mitglieder!$E$24:$BG$323,H$303))</f>
        <v/>
      </c>
      <c r="I73" s="54" t="str">
        <f ca="1">IF(OR(VLOOKUP($A73,Mitglieder!$E$24:$BG$323,I$303)="",$G73=""),"",VLOOKUP($A73,Mitglieder!$E$24:$BG$323,I$303))</f>
        <v/>
      </c>
      <c r="J73" s="42" t="str">
        <f ca="1">IF($G73="","",VLOOKUP($A73,Mitglieder!$E$24:$BG$323,J$303))</f>
        <v/>
      </c>
      <c r="K73" s="54" t="str">
        <f ca="1">IF(OR(VLOOKUP($A73,Mitglieder!$E$24:$BG$323,K$303)="",$G73=""),"",VLOOKUP($A73,Mitglieder!$E$24:$BG$323,K$303))</f>
        <v/>
      </c>
      <c r="L73" s="42" t="str">
        <f ca="1">IF($G73="","",VLOOKUP($A73,Mitglieder!$E$24:$BG$323,L$303))</f>
        <v/>
      </c>
      <c r="M73" s="42" t="str">
        <f ca="1">IF($G73="","",VLOOKUP($A73,Mitglieder!$E$24:$BG$323,M$303))</f>
        <v/>
      </c>
      <c r="N73" s="42" t="str">
        <f ca="1">IF($G73="","",VLOOKUP($A73,Mitglieder!$E$24:$BG$323,N$303))</f>
        <v/>
      </c>
      <c r="O73" s="42" t="str">
        <f ca="1">IF($G73="","",VLOOKUP($A73,Mitglieder!$E$24:$BG$323,O$303))</f>
        <v/>
      </c>
      <c r="P73" s="42" t="str">
        <f ca="1">IF($G73="","",VLOOKUP($A73,Mitglieder!$E$24:$BG$323,P$303))</f>
        <v/>
      </c>
      <c r="Q73" s="42" t="str">
        <f ca="1">IF($G73="","",VLOOKUP($A73,Mitglieder!$E$24:$BG$323,Q$303))</f>
        <v/>
      </c>
      <c r="R73" s="54" t="str">
        <f ca="1">IF(OR(VLOOKUP($A73,Mitglieder!$E$24:$BG$323,R$303)="",$G73=""),"",VLOOKUP($A73,Mitglieder!$E$24:$BG$323,R$303))</f>
        <v/>
      </c>
      <c r="S73" s="43" t="str">
        <f ca="1">IF($G73="","",TEXT(VLOOKUP($A73,Mitglieder!$E$24:$BG$323,S$303),"TT.MM.JJJJ"))</f>
        <v/>
      </c>
      <c r="T73" s="43" t="str">
        <f ca="1">IF($G73="","",TEXT(VLOOKUP($A73,Mitglieder!$E$24:$BG$323,T$303),"TT.MM.JJJJ"))</f>
        <v/>
      </c>
      <c r="U73" s="43" t="str">
        <f ca="1">IF($G73="","",TEXT(VLOOKUP($A73,Mitglieder!$E$24:$BG$323,U$303),"TT.MM.JJJJ"))</f>
        <v/>
      </c>
      <c r="V73" s="54" t="str">
        <f ca="1">IF(OR(VLOOKUP($A73,Mitglieder!$E$24:$BG$323,V$303)="",$G73=""),"",VLOOKUP($A73,Mitglieder!$E$24:$BG$323,V$303))</f>
        <v/>
      </c>
      <c r="W73" s="54" t="str">
        <f ca="1">IF(OR(VLOOKUP($A73,Mitglieder!$E$24:$BG$323,W$303)="",$G73=""),"",VLOOKUP($A73,Mitglieder!$E$24:$BG$323,W$303))</f>
        <v/>
      </c>
      <c r="X73" s="54" t="str">
        <f ca="1">IF(OR(VLOOKUP($A73,Mitglieder!$E$24:$BG$323,X$303)="",$G73=""),"",VLOOKUP($A73,Mitglieder!$E$24:$BG$323,X$303))</f>
        <v/>
      </c>
      <c r="Y73" s="54" t="str">
        <f ca="1">IF(OR(VLOOKUP($A73,Mitglieder!$E$24:$BG$323,Y$303)="",$G73=""),"",VLOOKUP($A73,Mitglieder!$E$24:$BG$323,Y$303))</f>
        <v/>
      </c>
      <c r="Z73" s="54" t="str">
        <f ca="1">IF(OR(VLOOKUP($A73,Mitglieder!$E$24:$BG$323,Z$303)="",$G73=""),"",VLOOKUP($A73,Mitglieder!$E$24:$BG$323,Z$303))</f>
        <v/>
      </c>
      <c r="AA73" s="54" t="str">
        <f ca="1">IF(OR(VLOOKUP($A73,Mitglieder!$E$24:$BG$323,AA$303)="",$G73=""),"",VLOOKUP($A73,Mitglieder!$E$24:$BG$323,AA$303))</f>
        <v/>
      </c>
      <c r="AB73" s="54" t="str">
        <f ca="1">IF(OR(VLOOKUP($A73,Mitglieder!$E$24:$BG$323,AB$303)="",$G73=""),"",VLOOKUP($A73,Mitglieder!$E$24:$BG$323,AB$303))</f>
        <v/>
      </c>
      <c r="AC73" s="54" t="str">
        <f ca="1">IF(OR(VLOOKUP($A73,Mitglieder!$E$24:$BG$323,AC$303)="",$G73=""),"",VLOOKUP($A73,Mitglieder!$E$24:$BG$323,AC$303))</f>
        <v/>
      </c>
      <c r="AD73" s="54" t="str">
        <f ca="1">IF(OR(VLOOKUP($A73,Mitglieder!$E$24:$BG$323,AD$303)="",$G73=""),"",VLOOKUP($A73,Mitglieder!$E$24:$BG$323,AD$303))</f>
        <v/>
      </c>
      <c r="AE73" s="54" t="str">
        <f ca="1">IF(OR(VLOOKUP($A73,Mitglieder!$E$24:$BG$323,AE$303)="",$G73=""),"",VLOOKUP($A73,Mitglieder!$E$24:$BG$323,AE$303))</f>
        <v/>
      </c>
      <c r="AF73" s="54" t="str">
        <f ca="1">IF(OR(VLOOKUP($A73,Mitglieder!$E$24:$BG$323,AF$303)="",$G73=""),"",VLOOKUP($A73,Mitglieder!$E$24:$BG$323,AF$303))</f>
        <v/>
      </c>
      <c r="AG73" s="54" t="str">
        <f ca="1">IF(OR(VLOOKUP($A73,Mitglieder!$E$24:$BG$323,AG$303)="",$G73=""),"",VLOOKUP($A73,Mitglieder!$E$24:$BG$323,AG$303))</f>
        <v/>
      </c>
      <c r="AH73" s="54" t="str">
        <f ca="1">IF(OR(VLOOKUP($A73,Mitglieder!$E$24:$BG$323,AH$303)="",$G73=""),"",VLOOKUP($A73,Mitglieder!$E$24:$BG$323,AH$303))</f>
        <v/>
      </c>
      <c r="AI73" s="54" t="str">
        <f ca="1">IF(OR(VLOOKUP($A73,Mitglieder!$E$24:$BG$323,AI$303)="",$G73=""),"",VLOOKUP($A73,Mitglieder!$E$24:$BG$323,AI$303))</f>
        <v/>
      </c>
      <c r="AJ73" s="54" t="str">
        <f ca="1">IF(OR(VLOOKUP($A73,Mitglieder!$E$24:$BG$323,AJ$303)="",$G73=""),"",VLOOKUP($A73,Mitglieder!$E$24:$BG$323,AJ$303))</f>
        <v/>
      </c>
      <c r="AK73" s="54" t="str">
        <f ca="1">IF(OR(VLOOKUP($A73,Mitglieder!$E$24:$BG$323,AK$303)="",$G73=""),"",VLOOKUP($A73,Mitglieder!$E$24:$BG$323,AK$303))</f>
        <v/>
      </c>
      <c r="AL73" s="54" t="str">
        <f ca="1">IF(OR(VLOOKUP($A73,Mitglieder!$E$24:$BG$323,AL$303)="",$G73=""),"",VLOOKUP($A73,Mitglieder!$E$24:$BG$323,AL$303))</f>
        <v/>
      </c>
      <c r="AM73" s="42" t="str">
        <f ca="1">IF($G73="","",VLOOKUP($A73,Mitglieder!$E$24:$BG$323,AM$303))</f>
        <v/>
      </c>
      <c r="AN73" s="54" t="str">
        <f ca="1">IF(OR(VLOOKUP($A73,Mitglieder!$E$24:$BG$323,AN$303)="",$G73=""),"",VLOOKUP($A73,Mitglieder!$E$24:$BG$323,AN$303))</f>
        <v/>
      </c>
      <c r="AO73" s="43" t="str">
        <f ca="1">IF($G73="","",TEXT(VLOOKUP($A73,Mitglieder!$D$24:$BG$323,AO$303),"TT.MM.JJJJ"))</f>
        <v/>
      </c>
      <c r="AP73" s="42" t="str">
        <f ca="1">IF($G73="","",VLOOKUP($A73,Mitglieder!$E$24:$BG$323,AP$303))</f>
        <v/>
      </c>
      <c r="AQ73" s="45" t="str">
        <f ca="1">IF($G73="","",TEXT(VLOOKUP($A73,Mitglieder!$E$24:$BG$323,AQ$303),"0.00"))</f>
        <v/>
      </c>
      <c r="AR73" s="54" t="str">
        <f ca="1">IF(OR(VLOOKUP($A73,Mitglieder!$E$24:$BG$323,AR$303)="",$G73=""),"",VLOOKUP($A73,Mitglieder!$E$24:$BG$323,AR$303))</f>
        <v/>
      </c>
      <c r="AS73" s="45" t="str">
        <f ca="1">IF($G73="","",TEXT(VLOOKUP($A73,Mitglieder!$E$24:$BG$323,AS$303),"0.00"))</f>
        <v/>
      </c>
      <c r="AT73" s="54" t="str">
        <f ca="1">IF(OR(VLOOKUP($A73,Mitglieder!$E$24:$BG$323,AT$303)="",$G73=""),"",VLOOKUP($A73,Mitglieder!$E$24:$BG$323,AT$303))</f>
        <v/>
      </c>
      <c r="AU73" s="45" t="str">
        <f ca="1">IF($G73="","",TEXT(VLOOKUP($A73,Mitglieder!$E$24:$BG$323,AU$303),"0.00"))</f>
        <v/>
      </c>
      <c r="AV73" s="45" t="str">
        <f ca="1">IF($G73="","",TEXT(VLOOKUP($A73,Mitglieder!$E$24:$BG$323,AV$303),"0.00"))</f>
        <v/>
      </c>
      <c r="AW73" s="42" t="str">
        <f ca="1">IF($G73="","",VLOOKUP($A73,Mitglieder!$E$24:$BG$323,AW$303))</f>
        <v/>
      </c>
      <c r="AX73" s="54" t="str">
        <f ca="1">IF(OR(VLOOKUP($A73,Mitglieder!$E$24:$BG$323,AX$303)="",$G73=""),"",VLOOKUP($A73,Mitglieder!$E$24:$BG$323,AX$303))</f>
        <v/>
      </c>
      <c r="AY73" s="43" t="str">
        <f ca="1">IF($G73="","",TEXT(VLOOKUP($A73,Mitglieder!$E$24:$BG$323,AY$303),"TT.MM.JJJJ"))</f>
        <v/>
      </c>
      <c r="AZ73" s="75" t="str">
        <f t="shared" ca="1" si="2"/>
        <v/>
      </c>
      <c r="BA73" s="43" t="str">
        <f ca="1">IF($G73="","",TEXT(VLOOKUP($A73,Mitglieder!$E$24:$BG$323,BA$303),"TT.MM.JJJJ"))</f>
        <v/>
      </c>
      <c r="BB73" s="43" t="str">
        <f ca="1">IF($G73="","",TEXT(VLOOKUP($A73,Mitglieder!$E$24:$BG$323,BB$303),"TT.MM.JJJJ"))</f>
        <v/>
      </c>
      <c r="BC73" s="43" t="str">
        <f ca="1">IF($G73="","",TEXT(VLOOKUP($A73,Mitglieder!$E$24:$BG$323,BC$303),"TT.MM.JJJJ"))</f>
        <v/>
      </c>
      <c r="BD73" s="43" t="str">
        <f ca="1">IF($G73="","",TEXT(VLOOKUP($A73,Mitglieder!$E$24:$BG$323,BD$303),"TT.MM.JJJJ"))</f>
        <v/>
      </c>
      <c r="BE73" s="75" t="str">
        <f t="shared" ca="1" si="3"/>
        <v/>
      </c>
      <c r="BF73" s="75" t="str">
        <f ca="1">IF($G73="","",VLOOKUP($A73,Mitglieder!$D$24:$BG$323,BF$303))</f>
        <v/>
      </c>
      <c r="BH73" s="75" t="str">
        <f ca="1">IF(G73="","",AY73+'Details Verein'!$D$25)</f>
        <v/>
      </c>
    </row>
    <row r="74" spans="1:60" x14ac:dyDescent="0.35">
      <c r="A74" s="42">
        <v>74</v>
      </c>
      <c r="B74" s="42"/>
      <c r="C74" s="42"/>
      <c r="D74" s="42">
        <f ca="1">VLOOKUP($A74,Mitglieder!$E$24:$BA$323,D$303)</f>
        <v>1.0299999999999967</v>
      </c>
      <c r="E74" s="42" t="str">
        <f ca="1">IF($G74="","",VLOOKUP($A74,Mitglieder!$E$24:$BG$323,E$303))</f>
        <v/>
      </c>
      <c r="F74" s="54" t="str">
        <f ca="1">IF(OR(VLOOKUP($A74,Mitglieder!$E$24:$BG$323,F$303)="",$G74=""),"",VLOOKUP($A74,Mitglieder!$E$24:$BG$323,F$303))</f>
        <v/>
      </c>
      <c r="G74" s="72" t="str">
        <f ca="1">IF(D74/ROUND(D74,0)=1,VLOOKUP($A74,Mitglieder!$E$24:$BA$323,G$303),"")</f>
        <v/>
      </c>
      <c r="H74" s="42" t="str">
        <f ca="1">IF($G74="","",VLOOKUP($A74,Mitglieder!$E$24:$BG$323,H$303))</f>
        <v/>
      </c>
      <c r="I74" s="54" t="str">
        <f ca="1">IF(OR(VLOOKUP($A74,Mitglieder!$E$24:$BG$323,I$303)="",$G74=""),"",VLOOKUP($A74,Mitglieder!$E$24:$BG$323,I$303))</f>
        <v/>
      </c>
      <c r="J74" s="42" t="str">
        <f ca="1">IF($G74="","",VLOOKUP($A74,Mitglieder!$E$24:$BG$323,J$303))</f>
        <v/>
      </c>
      <c r="K74" s="54" t="str">
        <f ca="1">IF(OR(VLOOKUP($A74,Mitglieder!$E$24:$BG$323,K$303)="",$G74=""),"",VLOOKUP($A74,Mitglieder!$E$24:$BG$323,K$303))</f>
        <v/>
      </c>
      <c r="L74" s="42" t="str">
        <f ca="1">IF($G74="","",VLOOKUP($A74,Mitglieder!$E$24:$BG$323,L$303))</f>
        <v/>
      </c>
      <c r="M74" s="42" t="str">
        <f ca="1">IF($G74="","",VLOOKUP($A74,Mitglieder!$E$24:$BG$323,M$303))</f>
        <v/>
      </c>
      <c r="N74" s="42" t="str">
        <f ca="1">IF($G74="","",VLOOKUP($A74,Mitglieder!$E$24:$BG$323,N$303))</f>
        <v/>
      </c>
      <c r="O74" s="42" t="str">
        <f ca="1">IF($G74="","",VLOOKUP($A74,Mitglieder!$E$24:$BG$323,O$303))</f>
        <v/>
      </c>
      <c r="P74" s="42" t="str">
        <f ca="1">IF($G74="","",VLOOKUP($A74,Mitglieder!$E$24:$BG$323,P$303))</f>
        <v/>
      </c>
      <c r="Q74" s="42" t="str">
        <f ca="1">IF($G74="","",VLOOKUP($A74,Mitglieder!$E$24:$BG$323,Q$303))</f>
        <v/>
      </c>
      <c r="R74" s="54" t="str">
        <f ca="1">IF(OR(VLOOKUP($A74,Mitglieder!$E$24:$BG$323,R$303)="",$G74=""),"",VLOOKUP($A74,Mitglieder!$E$24:$BG$323,R$303))</f>
        <v/>
      </c>
      <c r="S74" s="43" t="str">
        <f ca="1">IF($G74="","",TEXT(VLOOKUP($A74,Mitglieder!$E$24:$BG$323,S$303),"TT.MM.JJJJ"))</f>
        <v/>
      </c>
      <c r="T74" s="43" t="str">
        <f ca="1">IF($G74="","",TEXT(VLOOKUP($A74,Mitglieder!$E$24:$BG$323,T$303),"TT.MM.JJJJ"))</f>
        <v/>
      </c>
      <c r="U74" s="43" t="str">
        <f ca="1">IF($G74="","",TEXT(VLOOKUP($A74,Mitglieder!$E$24:$BG$323,U$303),"TT.MM.JJJJ"))</f>
        <v/>
      </c>
      <c r="V74" s="54" t="str">
        <f ca="1">IF(OR(VLOOKUP($A74,Mitglieder!$E$24:$BG$323,V$303)="",$G74=""),"",VLOOKUP($A74,Mitglieder!$E$24:$BG$323,V$303))</f>
        <v/>
      </c>
      <c r="W74" s="54" t="str">
        <f ca="1">IF(OR(VLOOKUP($A74,Mitglieder!$E$24:$BG$323,W$303)="",$G74=""),"",VLOOKUP($A74,Mitglieder!$E$24:$BG$323,W$303))</f>
        <v/>
      </c>
      <c r="X74" s="54" t="str">
        <f ca="1">IF(OR(VLOOKUP($A74,Mitglieder!$E$24:$BG$323,X$303)="",$G74=""),"",VLOOKUP($A74,Mitglieder!$E$24:$BG$323,X$303))</f>
        <v/>
      </c>
      <c r="Y74" s="54" t="str">
        <f ca="1">IF(OR(VLOOKUP($A74,Mitglieder!$E$24:$BG$323,Y$303)="",$G74=""),"",VLOOKUP($A74,Mitglieder!$E$24:$BG$323,Y$303))</f>
        <v/>
      </c>
      <c r="Z74" s="54" t="str">
        <f ca="1">IF(OR(VLOOKUP($A74,Mitglieder!$E$24:$BG$323,Z$303)="",$G74=""),"",VLOOKUP($A74,Mitglieder!$E$24:$BG$323,Z$303))</f>
        <v/>
      </c>
      <c r="AA74" s="54" t="str">
        <f ca="1">IF(OR(VLOOKUP($A74,Mitglieder!$E$24:$BG$323,AA$303)="",$G74=""),"",VLOOKUP($A74,Mitglieder!$E$24:$BG$323,AA$303))</f>
        <v/>
      </c>
      <c r="AB74" s="54" t="str">
        <f ca="1">IF(OR(VLOOKUP($A74,Mitglieder!$E$24:$BG$323,AB$303)="",$G74=""),"",VLOOKUP($A74,Mitglieder!$E$24:$BG$323,AB$303))</f>
        <v/>
      </c>
      <c r="AC74" s="54" t="str">
        <f ca="1">IF(OR(VLOOKUP($A74,Mitglieder!$E$24:$BG$323,AC$303)="",$G74=""),"",VLOOKUP($A74,Mitglieder!$E$24:$BG$323,AC$303))</f>
        <v/>
      </c>
      <c r="AD74" s="54" t="str">
        <f ca="1">IF(OR(VLOOKUP($A74,Mitglieder!$E$24:$BG$323,AD$303)="",$G74=""),"",VLOOKUP($A74,Mitglieder!$E$24:$BG$323,AD$303))</f>
        <v/>
      </c>
      <c r="AE74" s="54" t="str">
        <f ca="1">IF(OR(VLOOKUP($A74,Mitglieder!$E$24:$BG$323,AE$303)="",$G74=""),"",VLOOKUP($A74,Mitglieder!$E$24:$BG$323,AE$303))</f>
        <v/>
      </c>
      <c r="AF74" s="54" t="str">
        <f ca="1">IF(OR(VLOOKUP($A74,Mitglieder!$E$24:$BG$323,AF$303)="",$G74=""),"",VLOOKUP($A74,Mitglieder!$E$24:$BG$323,AF$303))</f>
        <v/>
      </c>
      <c r="AG74" s="54" t="str">
        <f ca="1">IF(OR(VLOOKUP($A74,Mitglieder!$E$24:$BG$323,AG$303)="",$G74=""),"",VLOOKUP($A74,Mitglieder!$E$24:$BG$323,AG$303))</f>
        <v/>
      </c>
      <c r="AH74" s="54" t="str">
        <f ca="1">IF(OR(VLOOKUP($A74,Mitglieder!$E$24:$BG$323,AH$303)="",$G74=""),"",VLOOKUP($A74,Mitglieder!$E$24:$BG$323,AH$303))</f>
        <v/>
      </c>
      <c r="AI74" s="54" t="str">
        <f ca="1">IF(OR(VLOOKUP($A74,Mitglieder!$E$24:$BG$323,AI$303)="",$G74=""),"",VLOOKUP($A74,Mitglieder!$E$24:$BG$323,AI$303))</f>
        <v/>
      </c>
      <c r="AJ74" s="54" t="str">
        <f ca="1">IF(OR(VLOOKUP($A74,Mitglieder!$E$24:$BG$323,AJ$303)="",$G74=""),"",VLOOKUP($A74,Mitglieder!$E$24:$BG$323,AJ$303))</f>
        <v/>
      </c>
      <c r="AK74" s="54" t="str">
        <f ca="1">IF(OR(VLOOKUP($A74,Mitglieder!$E$24:$BG$323,AK$303)="",$G74=""),"",VLOOKUP($A74,Mitglieder!$E$24:$BG$323,AK$303))</f>
        <v/>
      </c>
      <c r="AL74" s="54" t="str">
        <f ca="1">IF(OR(VLOOKUP($A74,Mitglieder!$E$24:$BG$323,AL$303)="",$G74=""),"",VLOOKUP($A74,Mitglieder!$E$24:$BG$323,AL$303))</f>
        <v/>
      </c>
      <c r="AM74" s="42" t="str">
        <f ca="1">IF($G74="","",VLOOKUP($A74,Mitglieder!$E$24:$BG$323,AM$303))</f>
        <v/>
      </c>
      <c r="AN74" s="54" t="str">
        <f ca="1">IF(OR(VLOOKUP($A74,Mitglieder!$E$24:$BG$323,AN$303)="",$G74=""),"",VLOOKUP($A74,Mitglieder!$E$24:$BG$323,AN$303))</f>
        <v/>
      </c>
      <c r="AO74" s="43" t="str">
        <f ca="1">IF($G74="","",TEXT(VLOOKUP($A74,Mitglieder!$D$24:$BG$323,AO$303),"TT.MM.JJJJ"))</f>
        <v/>
      </c>
      <c r="AP74" s="42" t="str">
        <f ca="1">IF($G74="","",VLOOKUP($A74,Mitglieder!$E$24:$BG$323,AP$303))</f>
        <v/>
      </c>
      <c r="AQ74" s="45" t="str">
        <f ca="1">IF($G74="","",TEXT(VLOOKUP($A74,Mitglieder!$E$24:$BG$323,AQ$303),"0.00"))</f>
        <v/>
      </c>
      <c r="AR74" s="54" t="str">
        <f ca="1">IF(OR(VLOOKUP($A74,Mitglieder!$E$24:$BG$323,AR$303)="",$G74=""),"",VLOOKUP($A74,Mitglieder!$E$24:$BG$323,AR$303))</f>
        <v/>
      </c>
      <c r="AS74" s="45" t="str">
        <f ca="1">IF($G74="","",TEXT(VLOOKUP($A74,Mitglieder!$E$24:$BG$323,AS$303),"0.00"))</f>
        <v/>
      </c>
      <c r="AT74" s="54" t="str">
        <f ca="1">IF(OR(VLOOKUP($A74,Mitglieder!$E$24:$BG$323,AT$303)="",$G74=""),"",VLOOKUP($A74,Mitglieder!$E$24:$BG$323,AT$303))</f>
        <v/>
      </c>
      <c r="AU74" s="45" t="str">
        <f ca="1">IF($G74="","",TEXT(VLOOKUP($A74,Mitglieder!$E$24:$BG$323,AU$303),"0.00"))</f>
        <v/>
      </c>
      <c r="AV74" s="45" t="str">
        <f ca="1">IF($G74="","",TEXT(VLOOKUP($A74,Mitglieder!$E$24:$BG$323,AV$303),"0.00"))</f>
        <v/>
      </c>
      <c r="AW74" s="42" t="str">
        <f ca="1">IF($G74="","",VLOOKUP($A74,Mitglieder!$E$24:$BG$323,AW$303))</f>
        <v/>
      </c>
      <c r="AX74" s="54" t="str">
        <f ca="1">IF(OR(VLOOKUP($A74,Mitglieder!$E$24:$BG$323,AX$303)="",$G74=""),"",VLOOKUP($A74,Mitglieder!$E$24:$BG$323,AX$303))</f>
        <v/>
      </c>
      <c r="AY74" s="43" t="str">
        <f ca="1">IF($G74="","",TEXT(VLOOKUP($A74,Mitglieder!$E$24:$BG$323,AY$303),"TT.MM.JJJJ"))</f>
        <v/>
      </c>
      <c r="AZ74" s="75" t="str">
        <f t="shared" ca="1" si="2"/>
        <v/>
      </c>
      <c r="BA74" s="43" t="str">
        <f ca="1">IF($G74="","",TEXT(VLOOKUP($A74,Mitglieder!$E$24:$BG$323,BA$303),"TT.MM.JJJJ"))</f>
        <v/>
      </c>
      <c r="BB74" s="43" t="str">
        <f ca="1">IF($G74="","",TEXT(VLOOKUP($A74,Mitglieder!$E$24:$BG$323,BB$303),"TT.MM.JJJJ"))</f>
        <v/>
      </c>
      <c r="BC74" s="43" t="str">
        <f ca="1">IF($G74="","",TEXT(VLOOKUP($A74,Mitglieder!$E$24:$BG$323,BC$303),"TT.MM.JJJJ"))</f>
        <v/>
      </c>
      <c r="BD74" s="43" t="str">
        <f ca="1">IF($G74="","",TEXT(VLOOKUP($A74,Mitglieder!$E$24:$BG$323,BD$303),"TT.MM.JJJJ"))</f>
        <v/>
      </c>
      <c r="BE74" s="75" t="str">
        <f t="shared" ca="1" si="3"/>
        <v/>
      </c>
      <c r="BF74" s="75" t="str">
        <f ca="1">IF($G74="","",VLOOKUP($A74,Mitglieder!$D$24:$BG$323,BF$303))</f>
        <v/>
      </c>
      <c r="BH74" s="75" t="str">
        <f ca="1">IF(G74="","",AY74+'Details Verein'!$D$25)</f>
        <v/>
      </c>
    </row>
    <row r="75" spans="1:60" x14ac:dyDescent="0.35">
      <c r="A75" s="42">
        <v>75</v>
      </c>
      <c r="B75" s="42"/>
      <c r="C75" s="42"/>
      <c r="D75" s="42">
        <f ca="1">VLOOKUP($A75,Mitglieder!$E$24:$BA$323,D$303)</f>
        <v>1.0299999999999967</v>
      </c>
      <c r="E75" s="42" t="str">
        <f ca="1">IF($G75="","",VLOOKUP($A75,Mitglieder!$E$24:$BG$323,E$303))</f>
        <v/>
      </c>
      <c r="F75" s="54" t="str">
        <f ca="1">IF(OR(VLOOKUP($A75,Mitglieder!$E$24:$BG$323,F$303)="",$G75=""),"",VLOOKUP($A75,Mitglieder!$E$24:$BG$323,F$303))</f>
        <v/>
      </c>
      <c r="G75" s="72" t="str">
        <f ca="1">IF(D75/ROUND(D75,0)=1,VLOOKUP($A75,Mitglieder!$E$24:$BA$323,G$303),"")</f>
        <v/>
      </c>
      <c r="H75" s="42" t="str">
        <f ca="1">IF($G75="","",VLOOKUP($A75,Mitglieder!$E$24:$BG$323,H$303))</f>
        <v/>
      </c>
      <c r="I75" s="54" t="str">
        <f ca="1">IF(OR(VLOOKUP($A75,Mitglieder!$E$24:$BG$323,I$303)="",$G75=""),"",VLOOKUP($A75,Mitglieder!$E$24:$BG$323,I$303))</f>
        <v/>
      </c>
      <c r="J75" s="42" t="str">
        <f ca="1">IF($G75="","",VLOOKUP($A75,Mitglieder!$E$24:$BG$323,J$303))</f>
        <v/>
      </c>
      <c r="K75" s="54" t="str">
        <f ca="1">IF(OR(VLOOKUP($A75,Mitglieder!$E$24:$BG$323,K$303)="",$G75=""),"",VLOOKUP($A75,Mitglieder!$E$24:$BG$323,K$303))</f>
        <v/>
      </c>
      <c r="L75" s="42" t="str">
        <f ca="1">IF($G75="","",VLOOKUP($A75,Mitglieder!$E$24:$BG$323,L$303))</f>
        <v/>
      </c>
      <c r="M75" s="42" t="str">
        <f ca="1">IF($G75="","",VLOOKUP($A75,Mitglieder!$E$24:$BG$323,M$303))</f>
        <v/>
      </c>
      <c r="N75" s="42" t="str">
        <f ca="1">IF($G75="","",VLOOKUP($A75,Mitglieder!$E$24:$BG$323,N$303))</f>
        <v/>
      </c>
      <c r="O75" s="42" t="str">
        <f ca="1">IF($G75="","",VLOOKUP($A75,Mitglieder!$E$24:$BG$323,O$303))</f>
        <v/>
      </c>
      <c r="P75" s="42" t="str">
        <f ca="1">IF($G75="","",VLOOKUP($A75,Mitglieder!$E$24:$BG$323,P$303))</f>
        <v/>
      </c>
      <c r="Q75" s="42" t="str">
        <f ca="1">IF($G75="","",VLOOKUP($A75,Mitglieder!$E$24:$BG$323,Q$303))</f>
        <v/>
      </c>
      <c r="R75" s="54" t="str">
        <f ca="1">IF(OR(VLOOKUP($A75,Mitglieder!$E$24:$BG$323,R$303)="",$G75=""),"",VLOOKUP($A75,Mitglieder!$E$24:$BG$323,R$303))</f>
        <v/>
      </c>
      <c r="S75" s="43" t="str">
        <f ca="1">IF($G75="","",TEXT(VLOOKUP($A75,Mitglieder!$E$24:$BG$323,S$303),"TT.MM.JJJJ"))</f>
        <v/>
      </c>
      <c r="T75" s="43" t="str">
        <f ca="1">IF($G75="","",TEXT(VLOOKUP($A75,Mitglieder!$E$24:$BG$323,T$303),"TT.MM.JJJJ"))</f>
        <v/>
      </c>
      <c r="U75" s="43" t="str">
        <f ca="1">IF($G75="","",TEXT(VLOOKUP($A75,Mitglieder!$E$24:$BG$323,U$303),"TT.MM.JJJJ"))</f>
        <v/>
      </c>
      <c r="V75" s="54" t="str">
        <f ca="1">IF(OR(VLOOKUP($A75,Mitglieder!$E$24:$BG$323,V$303)="",$G75=""),"",VLOOKUP($A75,Mitglieder!$E$24:$BG$323,V$303))</f>
        <v/>
      </c>
      <c r="W75" s="54" t="str">
        <f ca="1">IF(OR(VLOOKUP($A75,Mitglieder!$E$24:$BG$323,W$303)="",$G75=""),"",VLOOKUP($A75,Mitglieder!$E$24:$BG$323,W$303))</f>
        <v/>
      </c>
      <c r="X75" s="54" t="str">
        <f ca="1">IF(OR(VLOOKUP($A75,Mitglieder!$E$24:$BG$323,X$303)="",$G75=""),"",VLOOKUP($A75,Mitglieder!$E$24:$BG$323,X$303))</f>
        <v/>
      </c>
      <c r="Y75" s="54" t="str">
        <f ca="1">IF(OR(VLOOKUP($A75,Mitglieder!$E$24:$BG$323,Y$303)="",$G75=""),"",VLOOKUP($A75,Mitglieder!$E$24:$BG$323,Y$303))</f>
        <v/>
      </c>
      <c r="Z75" s="54" t="str">
        <f ca="1">IF(OR(VLOOKUP($A75,Mitglieder!$E$24:$BG$323,Z$303)="",$G75=""),"",VLOOKUP($A75,Mitglieder!$E$24:$BG$323,Z$303))</f>
        <v/>
      </c>
      <c r="AA75" s="54" t="str">
        <f ca="1">IF(OR(VLOOKUP($A75,Mitglieder!$E$24:$BG$323,AA$303)="",$G75=""),"",VLOOKUP($A75,Mitglieder!$E$24:$BG$323,AA$303))</f>
        <v/>
      </c>
      <c r="AB75" s="54" t="str">
        <f ca="1">IF(OR(VLOOKUP($A75,Mitglieder!$E$24:$BG$323,AB$303)="",$G75=""),"",VLOOKUP($A75,Mitglieder!$E$24:$BG$323,AB$303))</f>
        <v/>
      </c>
      <c r="AC75" s="54" t="str">
        <f ca="1">IF(OR(VLOOKUP($A75,Mitglieder!$E$24:$BG$323,AC$303)="",$G75=""),"",VLOOKUP($A75,Mitglieder!$E$24:$BG$323,AC$303))</f>
        <v/>
      </c>
      <c r="AD75" s="54" t="str">
        <f ca="1">IF(OR(VLOOKUP($A75,Mitglieder!$E$24:$BG$323,AD$303)="",$G75=""),"",VLOOKUP($A75,Mitglieder!$E$24:$BG$323,AD$303))</f>
        <v/>
      </c>
      <c r="AE75" s="54" t="str">
        <f ca="1">IF(OR(VLOOKUP($A75,Mitglieder!$E$24:$BG$323,AE$303)="",$G75=""),"",VLOOKUP($A75,Mitglieder!$E$24:$BG$323,AE$303))</f>
        <v/>
      </c>
      <c r="AF75" s="54" t="str">
        <f ca="1">IF(OR(VLOOKUP($A75,Mitglieder!$E$24:$BG$323,AF$303)="",$G75=""),"",VLOOKUP($A75,Mitglieder!$E$24:$BG$323,AF$303))</f>
        <v/>
      </c>
      <c r="AG75" s="54" t="str">
        <f ca="1">IF(OR(VLOOKUP($A75,Mitglieder!$E$24:$BG$323,AG$303)="",$G75=""),"",VLOOKUP($A75,Mitglieder!$E$24:$BG$323,AG$303))</f>
        <v/>
      </c>
      <c r="AH75" s="54" t="str">
        <f ca="1">IF(OR(VLOOKUP($A75,Mitglieder!$E$24:$BG$323,AH$303)="",$G75=""),"",VLOOKUP($A75,Mitglieder!$E$24:$BG$323,AH$303))</f>
        <v/>
      </c>
      <c r="AI75" s="54" t="str">
        <f ca="1">IF(OR(VLOOKUP($A75,Mitglieder!$E$24:$BG$323,AI$303)="",$G75=""),"",VLOOKUP($A75,Mitglieder!$E$24:$BG$323,AI$303))</f>
        <v/>
      </c>
      <c r="AJ75" s="54" t="str">
        <f ca="1">IF(OR(VLOOKUP($A75,Mitglieder!$E$24:$BG$323,AJ$303)="",$G75=""),"",VLOOKUP($A75,Mitglieder!$E$24:$BG$323,AJ$303))</f>
        <v/>
      </c>
      <c r="AK75" s="54" t="str">
        <f ca="1">IF(OR(VLOOKUP($A75,Mitglieder!$E$24:$BG$323,AK$303)="",$G75=""),"",VLOOKUP($A75,Mitglieder!$E$24:$BG$323,AK$303))</f>
        <v/>
      </c>
      <c r="AL75" s="54" t="str">
        <f ca="1">IF(OR(VLOOKUP($A75,Mitglieder!$E$24:$BG$323,AL$303)="",$G75=""),"",VLOOKUP($A75,Mitglieder!$E$24:$BG$323,AL$303))</f>
        <v/>
      </c>
      <c r="AM75" s="42" t="str">
        <f ca="1">IF($G75="","",VLOOKUP($A75,Mitglieder!$E$24:$BG$323,AM$303))</f>
        <v/>
      </c>
      <c r="AN75" s="54" t="str">
        <f ca="1">IF(OR(VLOOKUP($A75,Mitglieder!$E$24:$BG$323,AN$303)="",$G75=""),"",VLOOKUP($A75,Mitglieder!$E$24:$BG$323,AN$303))</f>
        <v/>
      </c>
      <c r="AO75" s="43" t="str">
        <f ca="1">IF($G75="","",TEXT(VLOOKUP($A75,Mitglieder!$D$24:$BG$323,AO$303),"TT.MM.JJJJ"))</f>
        <v/>
      </c>
      <c r="AP75" s="42" t="str">
        <f ca="1">IF($G75="","",VLOOKUP($A75,Mitglieder!$E$24:$BG$323,AP$303))</f>
        <v/>
      </c>
      <c r="AQ75" s="45" t="str">
        <f ca="1">IF($G75="","",TEXT(VLOOKUP($A75,Mitglieder!$E$24:$BG$323,AQ$303),"0.00"))</f>
        <v/>
      </c>
      <c r="AR75" s="54" t="str">
        <f ca="1">IF(OR(VLOOKUP($A75,Mitglieder!$E$24:$BG$323,AR$303)="",$G75=""),"",VLOOKUP($A75,Mitglieder!$E$24:$BG$323,AR$303))</f>
        <v/>
      </c>
      <c r="AS75" s="45" t="str">
        <f ca="1">IF($G75="","",TEXT(VLOOKUP($A75,Mitglieder!$E$24:$BG$323,AS$303),"0.00"))</f>
        <v/>
      </c>
      <c r="AT75" s="54" t="str">
        <f ca="1">IF(OR(VLOOKUP($A75,Mitglieder!$E$24:$BG$323,AT$303)="",$G75=""),"",VLOOKUP($A75,Mitglieder!$E$24:$BG$323,AT$303))</f>
        <v/>
      </c>
      <c r="AU75" s="45" t="str">
        <f ca="1">IF($G75="","",TEXT(VLOOKUP($A75,Mitglieder!$E$24:$BG$323,AU$303),"0.00"))</f>
        <v/>
      </c>
      <c r="AV75" s="45" t="str">
        <f ca="1">IF($G75="","",TEXT(VLOOKUP($A75,Mitglieder!$E$24:$BG$323,AV$303),"0.00"))</f>
        <v/>
      </c>
      <c r="AW75" s="42" t="str">
        <f ca="1">IF($G75="","",VLOOKUP($A75,Mitglieder!$E$24:$BG$323,AW$303))</f>
        <v/>
      </c>
      <c r="AX75" s="54" t="str">
        <f ca="1">IF(OR(VLOOKUP($A75,Mitglieder!$E$24:$BG$323,AX$303)="",$G75=""),"",VLOOKUP($A75,Mitglieder!$E$24:$BG$323,AX$303))</f>
        <v/>
      </c>
      <c r="AY75" s="43" t="str">
        <f ca="1">IF($G75="","",TEXT(VLOOKUP($A75,Mitglieder!$E$24:$BG$323,AY$303),"TT.MM.JJJJ"))</f>
        <v/>
      </c>
      <c r="AZ75" s="75" t="str">
        <f t="shared" ca="1" si="2"/>
        <v/>
      </c>
      <c r="BA75" s="43" t="str">
        <f ca="1">IF($G75="","",TEXT(VLOOKUP($A75,Mitglieder!$E$24:$BG$323,BA$303),"TT.MM.JJJJ"))</f>
        <v/>
      </c>
      <c r="BB75" s="43" t="str">
        <f ca="1">IF($G75="","",TEXT(VLOOKUP($A75,Mitglieder!$E$24:$BG$323,BB$303),"TT.MM.JJJJ"))</f>
        <v/>
      </c>
      <c r="BC75" s="43" t="str">
        <f ca="1">IF($G75="","",TEXT(VLOOKUP($A75,Mitglieder!$E$24:$BG$323,BC$303),"TT.MM.JJJJ"))</f>
        <v/>
      </c>
      <c r="BD75" s="43" t="str">
        <f ca="1">IF($G75="","",TEXT(VLOOKUP($A75,Mitglieder!$E$24:$BG$323,BD$303),"TT.MM.JJJJ"))</f>
        <v/>
      </c>
      <c r="BE75" s="75" t="str">
        <f t="shared" ca="1" si="3"/>
        <v/>
      </c>
      <c r="BF75" s="75" t="str">
        <f ca="1">IF($G75="","",VLOOKUP($A75,Mitglieder!$D$24:$BG$323,BF$303))</f>
        <v/>
      </c>
      <c r="BH75" s="75" t="str">
        <f ca="1">IF(G75="","",AY75+'Details Verein'!$D$25)</f>
        <v/>
      </c>
    </row>
    <row r="76" spans="1:60" x14ac:dyDescent="0.35">
      <c r="A76" s="42">
        <v>76</v>
      </c>
      <c r="B76" s="42"/>
      <c r="C76" s="42"/>
      <c r="D76" s="42">
        <f ca="1">VLOOKUP($A76,Mitglieder!$E$24:$BA$323,D$303)</f>
        <v>1.0299999999999967</v>
      </c>
      <c r="E76" s="42" t="str">
        <f ca="1">IF($G76="","",VLOOKUP($A76,Mitglieder!$E$24:$BG$323,E$303))</f>
        <v/>
      </c>
      <c r="F76" s="54" t="str">
        <f ca="1">IF(OR(VLOOKUP($A76,Mitglieder!$E$24:$BG$323,F$303)="",$G76=""),"",VLOOKUP($A76,Mitglieder!$E$24:$BG$323,F$303))</f>
        <v/>
      </c>
      <c r="G76" s="72" t="str">
        <f ca="1">IF(D76/ROUND(D76,0)=1,VLOOKUP($A76,Mitglieder!$E$24:$BA$323,G$303),"")</f>
        <v/>
      </c>
      <c r="H76" s="42" t="str">
        <f ca="1">IF($G76="","",VLOOKUP($A76,Mitglieder!$E$24:$BG$323,H$303))</f>
        <v/>
      </c>
      <c r="I76" s="54" t="str">
        <f ca="1">IF(OR(VLOOKUP($A76,Mitglieder!$E$24:$BG$323,I$303)="",$G76=""),"",VLOOKUP($A76,Mitglieder!$E$24:$BG$323,I$303))</f>
        <v/>
      </c>
      <c r="J76" s="42" t="str">
        <f ca="1">IF($G76="","",VLOOKUP($A76,Mitglieder!$E$24:$BG$323,J$303))</f>
        <v/>
      </c>
      <c r="K76" s="54" t="str">
        <f ca="1">IF(OR(VLOOKUP($A76,Mitglieder!$E$24:$BG$323,K$303)="",$G76=""),"",VLOOKUP($A76,Mitglieder!$E$24:$BG$323,K$303))</f>
        <v/>
      </c>
      <c r="L76" s="42" t="str">
        <f ca="1">IF($G76="","",VLOOKUP($A76,Mitglieder!$E$24:$BG$323,L$303))</f>
        <v/>
      </c>
      <c r="M76" s="42" t="str">
        <f ca="1">IF($G76="","",VLOOKUP($A76,Mitglieder!$E$24:$BG$323,M$303))</f>
        <v/>
      </c>
      <c r="N76" s="42" t="str">
        <f ca="1">IF($G76="","",VLOOKUP($A76,Mitglieder!$E$24:$BG$323,N$303))</f>
        <v/>
      </c>
      <c r="O76" s="42" t="str">
        <f ca="1">IF($G76="","",VLOOKUP($A76,Mitglieder!$E$24:$BG$323,O$303))</f>
        <v/>
      </c>
      <c r="P76" s="42" t="str">
        <f ca="1">IF($G76="","",VLOOKUP($A76,Mitglieder!$E$24:$BG$323,P$303))</f>
        <v/>
      </c>
      <c r="Q76" s="42" t="str">
        <f ca="1">IF($G76="","",VLOOKUP($A76,Mitglieder!$E$24:$BG$323,Q$303))</f>
        <v/>
      </c>
      <c r="R76" s="54" t="str">
        <f ca="1">IF(OR(VLOOKUP($A76,Mitglieder!$E$24:$BG$323,R$303)="",$G76=""),"",VLOOKUP($A76,Mitglieder!$E$24:$BG$323,R$303))</f>
        <v/>
      </c>
      <c r="S76" s="43" t="str">
        <f ca="1">IF($G76="","",TEXT(VLOOKUP($A76,Mitglieder!$E$24:$BG$323,S$303),"TT.MM.JJJJ"))</f>
        <v/>
      </c>
      <c r="T76" s="43" t="str">
        <f ca="1">IF($G76="","",TEXT(VLOOKUP($A76,Mitglieder!$E$24:$BG$323,T$303),"TT.MM.JJJJ"))</f>
        <v/>
      </c>
      <c r="U76" s="43" t="str">
        <f ca="1">IF($G76="","",TEXT(VLOOKUP($A76,Mitglieder!$E$24:$BG$323,U$303),"TT.MM.JJJJ"))</f>
        <v/>
      </c>
      <c r="V76" s="54" t="str">
        <f ca="1">IF(OR(VLOOKUP($A76,Mitglieder!$E$24:$BG$323,V$303)="",$G76=""),"",VLOOKUP($A76,Mitglieder!$E$24:$BG$323,V$303))</f>
        <v/>
      </c>
      <c r="W76" s="54" t="str">
        <f ca="1">IF(OR(VLOOKUP($A76,Mitglieder!$E$24:$BG$323,W$303)="",$G76=""),"",VLOOKUP($A76,Mitglieder!$E$24:$BG$323,W$303))</f>
        <v/>
      </c>
      <c r="X76" s="54" t="str">
        <f ca="1">IF(OR(VLOOKUP($A76,Mitglieder!$E$24:$BG$323,X$303)="",$G76=""),"",VLOOKUP($A76,Mitglieder!$E$24:$BG$323,X$303))</f>
        <v/>
      </c>
      <c r="Y76" s="54" t="str">
        <f ca="1">IF(OR(VLOOKUP($A76,Mitglieder!$E$24:$BG$323,Y$303)="",$G76=""),"",VLOOKUP($A76,Mitglieder!$E$24:$BG$323,Y$303))</f>
        <v/>
      </c>
      <c r="Z76" s="54" t="str">
        <f ca="1">IF(OR(VLOOKUP($A76,Mitglieder!$E$24:$BG$323,Z$303)="",$G76=""),"",VLOOKUP($A76,Mitglieder!$E$24:$BG$323,Z$303))</f>
        <v/>
      </c>
      <c r="AA76" s="54" t="str">
        <f ca="1">IF(OR(VLOOKUP($A76,Mitglieder!$E$24:$BG$323,AA$303)="",$G76=""),"",VLOOKUP($A76,Mitglieder!$E$24:$BG$323,AA$303))</f>
        <v/>
      </c>
      <c r="AB76" s="54" t="str">
        <f ca="1">IF(OR(VLOOKUP($A76,Mitglieder!$E$24:$BG$323,AB$303)="",$G76=""),"",VLOOKUP($A76,Mitglieder!$E$24:$BG$323,AB$303))</f>
        <v/>
      </c>
      <c r="AC76" s="54" t="str">
        <f ca="1">IF(OR(VLOOKUP($A76,Mitglieder!$E$24:$BG$323,AC$303)="",$G76=""),"",VLOOKUP($A76,Mitglieder!$E$24:$BG$323,AC$303))</f>
        <v/>
      </c>
      <c r="AD76" s="54" t="str">
        <f ca="1">IF(OR(VLOOKUP($A76,Mitglieder!$E$24:$BG$323,AD$303)="",$G76=""),"",VLOOKUP($A76,Mitglieder!$E$24:$BG$323,AD$303))</f>
        <v/>
      </c>
      <c r="AE76" s="54" t="str">
        <f ca="1">IF(OR(VLOOKUP($A76,Mitglieder!$E$24:$BG$323,AE$303)="",$G76=""),"",VLOOKUP($A76,Mitglieder!$E$24:$BG$323,AE$303))</f>
        <v/>
      </c>
      <c r="AF76" s="54" t="str">
        <f ca="1">IF(OR(VLOOKUP($A76,Mitglieder!$E$24:$BG$323,AF$303)="",$G76=""),"",VLOOKUP($A76,Mitglieder!$E$24:$BG$323,AF$303))</f>
        <v/>
      </c>
      <c r="AG76" s="54" t="str">
        <f ca="1">IF(OR(VLOOKUP($A76,Mitglieder!$E$24:$BG$323,AG$303)="",$G76=""),"",VLOOKUP($A76,Mitglieder!$E$24:$BG$323,AG$303))</f>
        <v/>
      </c>
      <c r="AH76" s="54" t="str">
        <f ca="1">IF(OR(VLOOKUP($A76,Mitglieder!$E$24:$BG$323,AH$303)="",$G76=""),"",VLOOKUP($A76,Mitglieder!$E$24:$BG$323,AH$303))</f>
        <v/>
      </c>
      <c r="AI76" s="54" t="str">
        <f ca="1">IF(OR(VLOOKUP($A76,Mitglieder!$E$24:$BG$323,AI$303)="",$G76=""),"",VLOOKUP($A76,Mitglieder!$E$24:$BG$323,AI$303))</f>
        <v/>
      </c>
      <c r="AJ76" s="54" t="str">
        <f ca="1">IF(OR(VLOOKUP($A76,Mitglieder!$E$24:$BG$323,AJ$303)="",$G76=""),"",VLOOKUP($A76,Mitglieder!$E$24:$BG$323,AJ$303))</f>
        <v/>
      </c>
      <c r="AK76" s="54" t="str">
        <f ca="1">IF(OR(VLOOKUP($A76,Mitglieder!$E$24:$BG$323,AK$303)="",$G76=""),"",VLOOKUP($A76,Mitglieder!$E$24:$BG$323,AK$303))</f>
        <v/>
      </c>
      <c r="AL76" s="54" t="str">
        <f ca="1">IF(OR(VLOOKUP($A76,Mitglieder!$E$24:$BG$323,AL$303)="",$G76=""),"",VLOOKUP($A76,Mitglieder!$E$24:$BG$323,AL$303))</f>
        <v/>
      </c>
      <c r="AM76" s="42" t="str">
        <f ca="1">IF($G76="","",VLOOKUP($A76,Mitglieder!$E$24:$BG$323,AM$303))</f>
        <v/>
      </c>
      <c r="AN76" s="54" t="str">
        <f ca="1">IF(OR(VLOOKUP($A76,Mitglieder!$E$24:$BG$323,AN$303)="",$G76=""),"",VLOOKUP($A76,Mitglieder!$E$24:$BG$323,AN$303))</f>
        <v/>
      </c>
      <c r="AO76" s="43" t="str">
        <f ca="1">IF($G76="","",TEXT(VLOOKUP($A76,Mitglieder!$D$24:$BG$323,AO$303),"TT.MM.JJJJ"))</f>
        <v/>
      </c>
      <c r="AP76" s="42" t="str">
        <f ca="1">IF($G76="","",VLOOKUP($A76,Mitglieder!$E$24:$BG$323,AP$303))</f>
        <v/>
      </c>
      <c r="AQ76" s="45" t="str">
        <f ca="1">IF($G76="","",TEXT(VLOOKUP($A76,Mitglieder!$E$24:$BG$323,AQ$303),"0.00"))</f>
        <v/>
      </c>
      <c r="AR76" s="54" t="str">
        <f ca="1">IF(OR(VLOOKUP($A76,Mitglieder!$E$24:$BG$323,AR$303)="",$G76=""),"",VLOOKUP($A76,Mitglieder!$E$24:$BG$323,AR$303))</f>
        <v/>
      </c>
      <c r="AS76" s="45" t="str">
        <f ca="1">IF($G76="","",TEXT(VLOOKUP($A76,Mitglieder!$E$24:$BG$323,AS$303),"0.00"))</f>
        <v/>
      </c>
      <c r="AT76" s="54" t="str">
        <f ca="1">IF(OR(VLOOKUP($A76,Mitglieder!$E$24:$BG$323,AT$303)="",$G76=""),"",VLOOKUP($A76,Mitglieder!$E$24:$BG$323,AT$303))</f>
        <v/>
      </c>
      <c r="AU76" s="45" t="str">
        <f ca="1">IF($G76="","",TEXT(VLOOKUP($A76,Mitglieder!$E$24:$BG$323,AU$303),"0.00"))</f>
        <v/>
      </c>
      <c r="AV76" s="45" t="str">
        <f ca="1">IF($G76="","",TEXT(VLOOKUP($A76,Mitglieder!$E$24:$BG$323,AV$303),"0.00"))</f>
        <v/>
      </c>
      <c r="AW76" s="42" t="str">
        <f ca="1">IF($G76="","",VLOOKUP($A76,Mitglieder!$E$24:$BG$323,AW$303))</f>
        <v/>
      </c>
      <c r="AX76" s="54" t="str">
        <f ca="1">IF(OR(VLOOKUP($A76,Mitglieder!$E$24:$BG$323,AX$303)="",$G76=""),"",VLOOKUP($A76,Mitglieder!$E$24:$BG$323,AX$303))</f>
        <v/>
      </c>
      <c r="AY76" s="43" t="str">
        <f ca="1">IF($G76="","",TEXT(VLOOKUP($A76,Mitglieder!$E$24:$BG$323,AY$303),"TT.MM.JJJJ"))</f>
        <v/>
      </c>
      <c r="AZ76" s="75" t="str">
        <f t="shared" ca="1" si="2"/>
        <v/>
      </c>
      <c r="BA76" s="43" t="str">
        <f ca="1">IF($G76="","",TEXT(VLOOKUP($A76,Mitglieder!$E$24:$BG$323,BA$303),"TT.MM.JJJJ"))</f>
        <v/>
      </c>
      <c r="BB76" s="43" t="str">
        <f ca="1">IF($G76="","",TEXT(VLOOKUP($A76,Mitglieder!$E$24:$BG$323,BB$303),"TT.MM.JJJJ"))</f>
        <v/>
      </c>
      <c r="BC76" s="43" t="str">
        <f ca="1">IF($G76="","",TEXT(VLOOKUP($A76,Mitglieder!$E$24:$BG$323,BC$303),"TT.MM.JJJJ"))</f>
        <v/>
      </c>
      <c r="BD76" s="43" t="str">
        <f ca="1">IF($G76="","",TEXT(VLOOKUP($A76,Mitglieder!$E$24:$BG$323,BD$303),"TT.MM.JJJJ"))</f>
        <v/>
      </c>
      <c r="BE76" s="75" t="str">
        <f t="shared" ca="1" si="3"/>
        <v/>
      </c>
      <c r="BF76" s="75" t="str">
        <f ca="1">IF($G76="","",VLOOKUP($A76,Mitglieder!$D$24:$BG$323,BF$303))</f>
        <v/>
      </c>
      <c r="BH76" s="75" t="str">
        <f ca="1">IF(G76="","",AY76+'Details Verein'!$D$25)</f>
        <v/>
      </c>
    </row>
    <row r="77" spans="1:60" x14ac:dyDescent="0.35">
      <c r="A77" s="42">
        <v>77</v>
      </c>
      <c r="B77" s="42"/>
      <c r="C77" s="42"/>
      <c r="D77" s="42">
        <f ca="1">VLOOKUP($A77,Mitglieder!$E$24:$BA$323,D$303)</f>
        <v>1.0299999999999967</v>
      </c>
      <c r="E77" s="42" t="str">
        <f ca="1">IF($G77="","",VLOOKUP($A77,Mitglieder!$E$24:$BG$323,E$303))</f>
        <v/>
      </c>
      <c r="F77" s="54" t="str">
        <f ca="1">IF(OR(VLOOKUP($A77,Mitglieder!$E$24:$BG$323,F$303)="",$G77=""),"",VLOOKUP($A77,Mitglieder!$E$24:$BG$323,F$303))</f>
        <v/>
      </c>
      <c r="G77" s="72" t="str">
        <f ca="1">IF(D77/ROUND(D77,0)=1,VLOOKUP($A77,Mitglieder!$E$24:$BA$323,G$303),"")</f>
        <v/>
      </c>
      <c r="H77" s="42" t="str">
        <f ca="1">IF($G77="","",VLOOKUP($A77,Mitglieder!$E$24:$BG$323,H$303))</f>
        <v/>
      </c>
      <c r="I77" s="54" t="str">
        <f ca="1">IF(OR(VLOOKUP($A77,Mitglieder!$E$24:$BG$323,I$303)="",$G77=""),"",VLOOKUP($A77,Mitglieder!$E$24:$BG$323,I$303))</f>
        <v/>
      </c>
      <c r="J77" s="42" t="str">
        <f ca="1">IF($G77="","",VLOOKUP($A77,Mitglieder!$E$24:$BG$323,J$303))</f>
        <v/>
      </c>
      <c r="K77" s="54" t="str">
        <f ca="1">IF(OR(VLOOKUP($A77,Mitglieder!$E$24:$BG$323,K$303)="",$G77=""),"",VLOOKUP($A77,Mitglieder!$E$24:$BG$323,K$303))</f>
        <v/>
      </c>
      <c r="L77" s="42" t="str">
        <f ca="1">IF($G77="","",VLOOKUP($A77,Mitglieder!$E$24:$BG$323,L$303))</f>
        <v/>
      </c>
      <c r="M77" s="42" t="str">
        <f ca="1">IF($G77="","",VLOOKUP($A77,Mitglieder!$E$24:$BG$323,M$303))</f>
        <v/>
      </c>
      <c r="N77" s="42" t="str">
        <f ca="1">IF($G77="","",VLOOKUP($A77,Mitglieder!$E$24:$BG$323,N$303))</f>
        <v/>
      </c>
      <c r="O77" s="42" t="str">
        <f ca="1">IF($G77="","",VLOOKUP($A77,Mitglieder!$E$24:$BG$323,O$303))</f>
        <v/>
      </c>
      <c r="P77" s="42" t="str">
        <f ca="1">IF($G77="","",VLOOKUP($A77,Mitglieder!$E$24:$BG$323,P$303))</f>
        <v/>
      </c>
      <c r="Q77" s="42" t="str">
        <f ca="1">IF($G77="","",VLOOKUP($A77,Mitglieder!$E$24:$BG$323,Q$303))</f>
        <v/>
      </c>
      <c r="R77" s="54" t="str">
        <f ca="1">IF(OR(VLOOKUP($A77,Mitglieder!$E$24:$BG$323,R$303)="",$G77=""),"",VLOOKUP($A77,Mitglieder!$E$24:$BG$323,R$303))</f>
        <v/>
      </c>
      <c r="S77" s="43" t="str">
        <f ca="1">IF($G77="","",TEXT(VLOOKUP($A77,Mitglieder!$E$24:$BG$323,S$303),"TT.MM.JJJJ"))</f>
        <v/>
      </c>
      <c r="T77" s="43" t="str">
        <f ca="1">IF($G77="","",TEXT(VLOOKUP($A77,Mitglieder!$E$24:$BG$323,T$303),"TT.MM.JJJJ"))</f>
        <v/>
      </c>
      <c r="U77" s="43" t="str">
        <f ca="1">IF($G77="","",TEXT(VLOOKUP($A77,Mitglieder!$E$24:$BG$323,U$303),"TT.MM.JJJJ"))</f>
        <v/>
      </c>
      <c r="V77" s="54" t="str">
        <f ca="1">IF(OR(VLOOKUP($A77,Mitglieder!$E$24:$BG$323,V$303)="",$G77=""),"",VLOOKUP($A77,Mitglieder!$E$24:$BG$323,V$303))</f>
        <v/>
      </c>
      <c r="W77" s="54" t="str">
        <f ca="1">IF(OR(VLOOKUP($A77,Mitglieder!$E$24:$BG$323,W$303)="",$G77=""),"",VLOOKUP($A77,Mitglieder!$E$24:$BG$323,W$303))</f>
        <v/>
      </c>
      <c r="X77" s="54" t="str">
        <f ca="1">IF(OR(VLOOKUP($A77,Mitglieder!$E$24:$BG$323,X$303)="",$G77=""),"",VLOOKUP($A77,Mitglieder!$E$24:$BG$323,X$303))</f>
        <v/>
      </c>
      <c r="Y77" s="54" t="str">
        <f ca="1">IF(OR(VLOOKUP($A77,Mitglieder!$E$24:$BG$323,Y$303)="",$G77=""),"",VLOOKUP($A77,Mitglieder!$E$24:$BG$323,Y$303))</f>
        <v/>
      </c>
      <c r="Z77" s="54" t="str">
        <f ca="1">IF(OR(VLOOKUP($A77,Mitglieder!$E$24:$BG$323,Z$303)="",$G77=""),"",VLOOKUP($A77,Mitglieder!$E$24:$BG$323,Z$303))</f>
        <v/>
      </c>
      <c r="AA77" s="54" t="str">
        <f ca="1">IF(OR(VLOOKUP($A77,Mitglieder!$E$24:$BG$323,AA$303)="",$G77=""),"",VLOOKUP($A77,Mitglieder!$E$24:$BG$323,AA$303))</f>
        <v/>
      </c>
      <c r="AB77" s="54" t="str">
        <f ca="1">IF(OR(VLOOKUP($A77,Mitglieder!$E$24:$BG$323,AB$303)="",$G77=""),"",VLOOKUP($A77,Mitglieder!$E$24:$BG$323,AB$303))</f>
        <v/>
      </c>
      <c r="AC77" s="54" t="str">
        <f ca="1">IF(OR(VLOOKUP($A77,Mitglieder!$E$24:$BG$323,AC$303)="",$G77=""),"",VLOOKUP($A77,Mitglieder!$E$24:$BG$323,AC$303))</f>
        <v/>
      </c>
      <c r="AD77" s="54" t="str">
        <f ca="1">IF(OR(VLOOKUP($A77,Mitglieder!$E$24:$BG$323,AD$303)="",$G77=""),"",VLOOKUP($A77,Mitglieder!$E$24:$BG$323,AD$303))</f>
        <v/>
      </c>
      <c r="AE77" s="54" t="str">
        <f ca="1">IF(OR(VLOOKUP($A77,Mitglieder!$E$24:$BG$323,AE$303)="",$G77=""),"",VLOOKUP($A77,Mitglieder!$E$24:$BG$323,AE$303))</f>
        <v/>
      </c>
      <c r="AF77" s="54" t="str">
        <f ca="1">IF(OR(VLOOKUP($A77,Mitglieder!$E$24:$BG$323,AF$303)="",$G77=""),"",VLOOKUP($A77,Mitglieder!$E$24:$BG$323,AF$303))</f>
        <v/>
      </c>
      <c r="AG77" s="54" t="str">
        <f ca="1">IF(OR(VLOOKUP($A77,Mitglieder!$E$24:$BG$323,AG$303)="",$G77=""),"",VLOOKUP($A77,Mitglieder!$E$24:$BG$323,AG$303))</f>
        <v/>
      </c>
      <c r="AH77" s="54" t="str">
        <f ca="1">IF(OR(VLOOKUP($A77,Mitglieder!$E$24:$BG$323,AH$303)="",$G77=""),"",VLOOKUP($A77,Mitglieder!$E$24:$BG$323,AH$303))</f>
        <v/>
      </c>
      <c r="AI77" s="54" t="str">
        <f ca="1">IF(OR(VLOOKUP($A77,Mitglieder!$E$24:$BG$323,AI$303)="",$G77=""),"",VLOOKUP($A77,Mitglieder!$E$24:$BG$323,AI$303))</f>
        <v/>
      </c>
      <c r="AJ77" s="54" t="str">
        <f ca="1">IF(OR(VLOOKUP($A77,Mitglieder!$E$24:$BG$323,AJ$303)="",$G77=""),"",VLOOKUP($A77,Mitglieder!$E$24:$BG$323,AJ$303))</f>
        <v/>
      </c>
      <c r="AK77" s="54" t="str">
        <f ca="1">IF(OR(VLOOKUP($A77,Mitglieder!$E$24:$BG$323,AK$303)="",$G77=""),"",VLOOKUP($A77,Mitglieder!$E$24:$BG$323,AK$303))</f>
        <v/>
      </c>
      <c r="AL77" s="54" t="str">
        <f ca="1">IF(OR(VLOOKUP($A77,Mitglieder!$E$24:$BG$323,AL$303)="",$G77=""),"",VLOOKUP($A77,Mitglieder!$E$24:$BG$323,AL$303))</f>
        <v/>
      </c>
      <c r="AM77" s="42" t="str">
        <f ca="1">IF($G77="","",VLOOKUP($A77,Mitglieder!$E$24:$BG$323,AM$303))</f>
        <v/>
      </c>
      <c r="AN77" s="54" t="str">
        <f ca="1">IF(OR(VLOOKUP($A77,Mitglieder!$E$24:$BG$323,AN$303)="",$G77=""),"",VLOOKUP($A77,Mitglieder!$E$24:$BG$323,AN$303))</f>
        <v/>
      </c>
      <c r="AO77" s="43" t="str">
        <f ca="1">IF($G77="","",TEXT(VLOOKUP($A77,Mitglieder!$D$24:$BG$323,AO$303),"TT.MM.JJJJ"))</f>
        <v/>
      </c>
      <c r="AP77" s="42" t="str">
        <f ca="1">IF($G77="","",VLOOKUP($A77,Mitglieder!$E$24:$BG$323,AP$303))</f>
        <v/>
      </c>
      <c r="AQ77" s="45" t="str">
        <f ca="1">IF($G77="","",TEXT(VLOOKUP($A77,Mitglieder!$E$24:$BG$323,AQ$303),"0.00"))</f>
        <v/>
      </c>
      <c r="AR77" s="54" t="str">
        <f ca="1">IF(OR(VLOOKUP($A77,Mitglieder!$E$24:$BG$323,AR$303)="",$G77=""),"",VLOOKUP($A77,Mitglieder!$E$24:$BG$323,AR$303))</f>
        <v/>
      </c>
      <c r="AS77" s="45" t="str">
        <f ca="1">IF($G77="","",TEXT(VLOOKUP($A77,Mitglieder!$E$24:$BG$323,AS$303),"0.00"))</f>
        <v/>
      </c>
      <c r="AT77" s="54" t="str">
        <f ca="1">IF(OR(VLOOKUP($A77,Mitglieder!$E$24:$BG$323,AT$303)="",$G77=""),"",VLOOKUP($A77,Mitglieder!$E$24:$BG$323,AT$303))</f>
        <v/>
      </c>
      <c r="AU77" s="45" t="str">
        <f ca="1">IF($G77="","",TEXT(VLOOKUP($A77,Mitglieder!$E$24:$BG$323,AU$303),"0.00"))</f>
        <v/>
      </c>
      <c r="AV77" s="45" t="str">
        <f ca="1">IF($G77="","",TEXT(VLOOKUP($A77,Mitglieder!$E$24:$BG$323,AV$303),"0.00"))</f>
        <v/>
      </c>
      <c r="AW77" s="42" t="str">
        <f ca="1">IF($G77="","",VLOOKUP($A77,Mitglieder!$E$24:$BG$323,AW$303))</f>
        <v/>
      </c>
      <c r="AX77" s="54" t="str">
        <f ca="1">IF(OR(VLOOKUP($A77,Mitglieder!$E$24:$BG$323,AX$303)="",$G77=""),"",VLOOKUP($A77,Mitglieder!$E$24:$BG$323,AX$303))</f>
        <v/>
      </c>
      <c r="AY77" s="43" t="str">
        <f ca="1">IF($G77="","",TEXT(VLOOKUP($A77,Mitglieder!$E$24:$BG$323,AY$303),"TT.MM.JJJJ"))</f>
        <v/>
      </c>
      <c r="AZ77" s="75" t="str">
        <f t="shared" ca="1" si="2"/>
        <v/>
      </c>
      <c r="BA77" s="43" t="str">
        <f ca="1">IF($G77="","",TEXT(VLOOKUP($A77,Mitglieder!$E$24:$BG$323,BA$303),"TT.MM.JJJJ"))</f>
        <v/>
      </c>
      <c r="BB77" s="43" t="str">
        <f ca="1">IF($G77="","",TEXT(VLOOKUP($A77,Mitglieder!$E$24:$BG$323,BB$303),"TT.MM.JJJJ"))</f>
        <v/>
      </c>
      <c r="BC77" s="43" t="str">
        <f ca="1">IF($G77="","",TEXT(VLOOKUP($A77,Mitglieder!$E$24:$BG$323,BC$303),"TT.MM.JJJJ"))</f>
        <v/>
      </c>
      <c r="BD77" s="43" t="str">
        <f ca="1">IF($G77="","",TEXT(VLOOKUP($A77,Mitglieder!$E$24:$BG$323,BD$303),"TT.MM.JJJJ"))</f>
        <v/>
      </c>
      <c r="BE77" s="75" t="str">
        <f t="shared" ca="1" si="3"/>
        <v/>
      </c>
      <c r="BF77" s="75" t="str">
        <f ca="1">IF($G77="","",VLOOKUP($A77,Mitglieder!$D$24:$BG$323,BF$303))</f>
        <v/>
      </c>
      <c r="BH77" s="75" t="str">
        <f ca="1">IF(G77="","",AY77+'Details Verein'!$D$25)</f>
        <v/>
      </c>
    </row>
    <row r="78" spans="1:60" x14ac:dyDescent="0.35">
      <c r="A78" s="42">
        <v>78</v>
      </c>
      <c r="B78" s="42"/>
      <c r="C78" s="42"/>
      <c r="D78" s="42">
        <f ca="1">VLOOKUP($A78,Mitglieder!$E$24:$BA$323,D$303)</f>
        <v>1.0299999999999967</v>
      </c>
      <c r="E78" s="42" t="str">
        <f ca="1">IF($G78="","",VLOOKUP($A78,Mitglieder!$E$24:$BG$323,E$303))</f>
        <v/>
      </c>
      <c r="F78" s="54" t="str">
        <f ca="1">IF(OR(VLOOKUP($A78,Mitglieder!$E$24:$BG$323,F$303)="",$G78=""),"",VLOOKUP($A78,Mitglieder!$E$24:$BG$323,F$303))</f>
        <v/>
      </c>
      <c r="G78" s="72" t="str">
        <f ca="1">IF(D78/ROUND(D78,0)=1,VLOOKUP($A78,Mitglieder!$E$24:$BA$323,G$303),"")</f>
        <v/>
      </c>
      <c r="H78" s="42" t="str">
        <f ca="1">IF($G78="","",VLOOKUP($A78,Mitglieder!$E$24:$BG$323,H$303))</f>
        <v/>
      </c>
      <c r="I78" s="54" t="str">
        <f ca="1">IF(OR(VLOOKUP($A78,Mitglieder!$E$24:$BG$323,I$303)="",$G78=""),"",VLOOKUP($A78,Mitglieder!$E$24:$BG$323,I$303))</f>
        <v/>
      </c>
      <c r="J78" s="42" t="str">
        <f ca="1">IF($G78="","",VLOOKUP($A78,Mitglieder!$E$24:$BG$323,J$303))</f>
        <v/>
      </c>
      <c r="K78" s="54" t="str">
        <f ca="1">IF(OR(VLOOKUP($A78,Mitglieder!$E$24:$BG$323,K$303)="",$G78=""),"",VLOOKUP($A78,Mitglieder!$E$24:$BG$323,K$303))</f>
        <v/>
      </c>
      <c r="L78" s="42" t="str">
        <f ca="1">IF($G78="","",VLOOKUP($A78,Mitglieder!$E$24:$BG$323,L$303))</f>
        <v/>
      </c>
      <c r="M78" s="42" t="str">
        <f ca="1">IF($G78="","",VLOOKUP($A78,Mitglieder!$E$24:$BG$323,M$303))</f>
        <v/>
      </c>
      <c r="N78" s="42" t="str">
        <f ca="1">IF($G78="","",VLOOKUP($A78,Mitglieder!$E$24:$BG$323,N$303))</f>
        <v/>
      </c>
      <c r="O78" s="42" t="str">
        <f ca="1">IF($G78="","",VLOOKUP($A78,Mitglieder!$E$24:$BG$323,O$303))</f>
        <v/>
      </c>
      <c r="P78" s="42" t="str">
        <f ca="1">IF($G78="","",VLOOKUP($A78,Mitglieder!$E$24:$BG$323,P$303))</f>
        <v/>
      </c>
      <c r="Q78" s="42" t="str">
        <f ca="1">IF($G78="","",VLOOKUP($A78,Mitglieder!$E$24:$BG$323,Q$303))</f>
        <v/>
      </c>
      <c r="R78" s="54" t="str">
        <f ca="1">IF(OR(VLOOKUP($A78,Mitglieder!$E$24:$BG$323,R$303)="",$G78=""),"",VLOOKUP($A78,Mitglieder!$E$24:$BG$323,R$303))</f>
        <v/>
      </c>
      <c r="S78" s="43" t="str">
        <f ca="1">IF($G78="","",TEXT(VLOOKUP($A78,Mitglieder!$E$24:$BG$323,S$303),"TT.MM.JJJJ"))</f>
        <v/>
      </c>
      <c r="T78" s="43" t="str">
        <f ca="1">IF($G78="","",TEXT(VLOOKUP($A78,Mitglieder!$E$24:$BG$323,T$303),"TT.MM.JJJJ"))</f>
        <v/>
      </c>
      <c r="U78" s="43" t="str">
        <f ca="1">IF($G78="","",TEXT(VLOOKUP($A78,Mitglieder!$E$24:$BG$323,U$303),"TT.MM.JJJJ"))</f>
        <v/>
      </c>
      <c r="V78" s="54" t="str">
        <f ca="1">IF(OR(VLOOKUP($A78,Mitglieder!$E$24:$BG$323,V$303)="",$G78=""),"",VLOOKUP($A78,Mitglieder!$E$24:$BG$323,V$303))</f>
        <v/>
      </c>
      <c r="W78" s="54" t="str">
        <f ca="1">IF(OR(VLOOKUP($A78,Mitglieder!$E$24:$BG$323,W$303)="",$G78=""),"",VLOOKUP($A78,Mitglieder!$E$24:$BG$323,W$303))</f>
        <v/>
      </c>
      <c r="X78" s="54" t="str">
        <f ca="1">IF(OR(VLOOKUP($A78,Mitglieder!$E$24:$BG$323,X$303)="",$G78=""),"",VLOOKUP($A78,Mitglieder!$E$24:$BG$323,X$303))</f>
        <v/>
      </c>
      <c r="Y78" s="54" t="str">
        <f ca="1">IF(OR(VLOOKUP($A78,Mitglieder!$E$24:$BG$323,Y$303)="",$G78=""),"",VLOOKUP($A78,Mitglieder!$E$24:$BG$323,Y$303))</f>
        <v/>
      </c>
      <c r="Z78" s="54" t="str">
        <f ca="1">IF(OR(VLOOKUP($A78,Mitglieder!$E$24:$BG$323,Z$303)="",$G78=""),"",VLOOKUP($A78,Mitglieder!$E$24:$BG$323,Z$303))</f>
        <v/>
      </c>
      <c r="AA78" s="54" t="str">
        <f ca="1">IF(OR(VLOOKUP($A78,Mitglieder!$E$24:$BG$323,AA$303)="",$G78=""),"",VLOOKUP($A78,Mitglieder!$E$24:$BG$323,AA$303))</f>
        <v/>
      </c>
      <c r="AB78" s="54" t="str">
        <f ca="1">IF(OR(VLOOKUP($A78,Mitglieder!$E$24:$BG$323,AB$303)="",$G78=""),"",VLOOKUP($A78,Mitglieder!$E$24:$BG$323,AB$303))</f>
        <v/>
      </c>
      <c r="AC78" s="54" t="str">
        <f ca="1">IF(OR(VLOOKUP($A78,Mitglieder!$E$24:$BG$323,AC$303)="",$G78=""),"",VLOOKUP($A78,Mitglieder!$E$24:$BG$323,AC$303))</f>
        <v/>
      </c>
      <c r="AD78" s="54" t="str">
        <f ca="1">IF(OR(VLOOKUP($A78,Mitglieder!$E$24:$BG$323,AD$303)="",$G78=""),"",VLOOKUP($A78,Mitglieder!$E$24:$BG$323,AD$303))</f>
        <v/>
      </c>
      <c r="AE78" s="54" t="str">
        <f ca="1">IF(OR(VLOOKUP($A78,Mitglieder!$E$24:$BG$323,AE$303)="",$G78=""),"",VLOOKUP($A78,Mitglieder!$E$24:$BG$323,AE$303))</f>
        <v/>
      </c>
      <c r="AF78" s="54" t="str">
        <f ca="1">IF(OR(VLOOKUP($A78,Mitglieder!$E$24:$BG$323,AF$303)="",$G78=""),"",VLOOKUP($A78,Mitglieder!$E$24:$BG$323,AF$303))</f>
        <v/>
      </c>
      <c r="AG78" s="54" t="str">
        <f ca="1">IF(OR(VLOOKUP($A78,Mitglieder!$E$24:$BG$323,AG$303)="",$G78=""),"",VLOOKUP($A78,Mitglieder!$E$24:$BG$323,AG$303))</f>
        <v/>
      </c>
      <c r="AH78" s="54" t="str">
        <f ca="1">IF(OR(VLOOKUP($A78,Mitglieder!$E$24:$BG$323,AH$303)="",$G78=""),"",VLOOKUP($A78,Mitglieder!$E$24:$BG$323,AH$303))</f>
        <v/>
      </c>
      <c r="AI78" s="54" t="str">
        <f ca="1">IF(OR(VLOOKUP($A78,Mitglieder!$E$24:$BG$323,AI$303)="",$G78=""),"",VLOOKUP($A78,Mitglieder!$E$24:$BG$323,AI$303))</f>
        <v/>
      </c>
      <c r="AJ78" s="54" t="str">
        <f ca="1">IF(OR(VLOOKUP($A78,Mitglieder!$E$24:$BG$323,AJ$303)="",$G78=""),"",VLOOKUP($A78,Mitglieder!$E$24:$BG$323,AJ$303))</f>
        <v/>
      </c>
      <c r="AK78" s="54" t="str">
        <f ca="1">IF(OR(VLOOKUP($A78,Mitglieder!$E$24:$BG$323,AK$303)="",$G78=""),"",VLOOKUP($A78,Mitglieder!$E$24:$BG$323,AK$303))</f>
        <v/>
      </c>
      <c r="AL78" s="54" t="str">
        <f ca="1">IF(OR(VLOOKUP($A78,Mitglieder!$E$24:$BG$323,AL$303)="",$G78=""),"",VLOOKUP($A78,Mitglieder!$E$24:$BG$323,AL$303))</f>
        <v/>
      </c>
      <c r="AM78" s="42" t="str">
        <f ca="1">IF($G78="","",VLOOKUP($A78,Mitglieder!$E$24:$BG$323,AM$303))</f>
        <v/>
      </c>
      <c r="AN78" s="54" t="str">
        <f ca="1">IF(OR(VLOOKUP($A78,Mitglieder!$E$24:$BG$323,AN$303)="",$G78=""),"",VLOOKUP($A78,Mitglieder!$E$24:$BG$323,AN$303))</f>
        <v/>
      </c>
      <c r="AO78" s="43" t="str">
        <f ca="1">IF($G78="","",TEXT(VLOOKUP($A78,Mitglieder!$D$24:$BG$323,AO$303),"TT.MM.JJJJ"))</f>
        <v/>
      </c>
      <c r="AP78" s="42" t="str">
        <f ca="1">IF($G78="","",VLOOKUP($A78,Mitglieder!$E$24:$BG$323,AP$303))</f>
        <v/>
      </c>
      <c r="AQ78" s="45" t="str">
        <f ca="1">IF($G78="","",TEXT(VLOOKUP($A78,Mitglieder!$E$24:$BG$323,AQ$303),"0.00"))</f>
        <v/>
      </c>
      <c r="AR78" s="54" t="str">
        <f ca="1">IF(OR(VLOOKUP($A78,Mitglieder!$E$24:$BG$323,AR$303)="",$G78=""),"",VLOOKUP($A78,Mitglieder!$E$24:$BG$323,AR$303))</f>
        <v/>
      </c>
      <c r="AS78" s="45" t="str">
        <f ca="1">IF($G78="","",TEXT(VLOOKUP($A78,Mitglieder!$E$24:$BG$323,AS$303),"0.00"))</f>
        <v/>
      </c>
      <c r="AT78" s="54" t="str">
        <f ca="1">IF(OR(VLOOKUP($A78,Mitglieder!$E$24:$BG$323,AT$303)="",$G78=""),"",VLOOKUP($A78,Mitglieder!$E$24:$BG$323,AT$303))</f>
        <v/>
      </c>
      <c r="AU78" s="45" t="str">
        <f ca="1">IF($G78="","",TEXT(VLOOKUP($A78,Mitglieder!$E$24:$BG$323,AU$303),"0.00"))</f>
        <v/>
      </c>
      <c r="AV78" s="45" t="str">
        <f ca="1">IF($G78="","",TEXT(VLOOKUP($A78,Mitglieder!$E$24:$BG$323,AV$303),"0.00"))</f>
        <v/>
      </c>
      <c r="AW78" s="42" t="str">
        <f ca="1">IF($G78="","",VLOOKUP($A78,Mitglieder!$E$24:$BG$323,AW$303))</f>
        <v/>
      </c>
      <c r="AX78" s="54" t="str">
        <f ca="1">IF(OR(VLOOKUP($A78,Mitglieder!$E$24:$BG$323,AX$303)="",$G78=""),"",VLOOKUP($A78,Mitglieder!$E$24:$BG$323,AX$303))</f>
        <v/>
      </c>
      <c r="AY78" s="43" t="str">
        <f ca="1">IF($G78="","",TEXT(VLOOKUP($A78,Mitglieder!$E$24:$BG$323,AY$303),"TT.MM.JJJJ"))</f>
        <v/>
      </c>
      <c r="AZ78" s="75" t="str">
        <f t="shared" ca="1" si="2"/>
        <v/>
      </c>
      <c r="BA78" s="43" t="str">
        <f ca="1">IF($G78="","",TEXT(VLOOKUP($A78,Mitglieder!$E$24:$BG$323,BA$303),"TT.MM.JJJJ"))</f>
        <v/>
      </c>
      <c r="BB78" s="43" t="str">
        <f ca="1">IF($G78="","",TEXT(VLOOKUP($A78,Mitglieder!$E$24:$BG$323,BB$303),"TT.MM.JJJJ"))</f>
        <v/>
      </c>
      <c r="BC78" s="43" t="str">
        <f ca="1">IF($G78="","",TEXT(VLOOKUP($A78,Mitglieder!$E$24:$BG$323,BC$303),"TT.MM.JJJJ"))</f>
        <v/>
      </c>
      <c r="BD78" s="43" t="str">
        <f ca="1">IF($G78="","",TEXT(VLOOKUP($A78,Mitglieder!$E$24:$BG$323,BD$303),"TT.MM.JJJJ"))</f>
        <v/>
      </c>
      <c r="BE78" s="75" t="str">
        <f t="shared" ca="1" si="3"/>
        <v/>
      </c>
      <c r="BF78" s="75" t="str">
        <f ca="1">IF($G78="","",VLOOKUP($A78,Mitglieder!$D$24:$BG$323,BF$303))</f>
        <v/>
      </c>
      <c r="BH78" s="75" t="str">
        <f ca="1">IF(G78="","",AY78+'Details Verein'!$D$25)</f>
        <v/>
      </c>
    </row>
    <row r="79" spans="1:60" x14ac:dyDescent="0.35">
      <c r="A79" s="42">
        <v>79</v>
      </c>
      <c r="B79" s="42"/>
      <c r="C79" s="42"/>
      <c r="D79" s="42">
        <f ca="1">VLOOKUP($A79,Mitglieder!$E$24:$BA$323,D$303)</f>
        <v>1.0299999999999967</v>
      </c>
      <c r="E79" s="42" t="str">
        <f ca="1">IF($G79="","",VLOOKUP($A79,Mitglieder!$E$24:$BG$323,E$303))</f>
        <v/>
      </c>
      <c r="F79" s="54" t="str">
        <f ca="1">IF(OR(VLOOKUP($A79,Mitglieder!$E$24:$BG$323,F$303)="",$G79=""),"",VLOOKUP($A79,Mitglieder!$E$24:$BG$323,F$303))</f>
        <v/>
      </c>
      <c r="G79" s="72" t="str">
        <f ca="1">IF(D79/ROUND(D79,0)=1,VLOOKUP($A79,Mitglieder!$E$24:$BA$323,G$303),"")</f>
        <v/>
      </c>
      <c r="H79" s="42" t="str">
        <f ca="1">IF($G79="","",VLOOKUP($A79,Mitglieder!$E$24:$BG$323,H$303))</f>
        <v/>
      </c>
      <c r="I79" s="54" t="str">
        <f ca="1">IF(OR(VLOOKUP($A79,Mitglieder!$E$24:$BG$323,I$303)="",$G79=""),"",VLOOKUP($A79,Mitglieder!$E$24:$BG$323,I$303))</f>
        <v/>
      </c>
      <c r="J79" s="42" t="str">
        <f ca="1">IF($G79="","",VLOOKUP($A79,Mitglieder!$E$24:$BG$323,J$303))</f>
        <v/>
      </c>
      <c r="K79" s="54" t="str">
        <f ca="1">IF(OR(VLOOKUP($A79,Mitglieder!$E$24:$BG$323,K$303)="",$G79=""),"",VLOOKUP($A79,Mitglieder!$E$24:$BG$323,K$303))</f>
        <v/>
      </c>
      <c r="L79" s="42" t="str">
        <f ca="1">IF($G79="","",VLOOKUP($A79,Mitglieder!$E$24:$BG$323,L$303))</f>
        <v/>
      </c>
      <c r="M79" s="42" t="str">
        <f ca="1">IF($G79="","",VLOOKUP($A79,Mitglieder!$E$24:$BG$323,M$303))</f>
        <v/>
      </c>
      <c r="N79" s="42" t="str">
        <f ca="1">IF($G79="","",VLOOKUP($A79,Mitglieder!$E$24:$BG$323,N$303))</f>
        <v/>
      </c>
      <c r="O79" s="42" t="str">
        <f ca="1">IF($G79="","",VLOOKUP($A79,Mitglieder!$E$24:$BG$323,O$303))</f>
        <v/>
      </c>
      <c r="P79" s="42" t="str">
        <f ca="1">IF($G79="","",VLOOKUP($A79,Mitglieder!$E$24:$BG$323,P$303))</f>
        <v/>
      </c>
      <c r="Q79" s="42" t="str">
        <f ca="1">IF($G79="","",VLOOKUP($A79,Mitglieder!$E$24:$BG$323,Q$303))</f>
        <v/>
      </c>
      <c r="R79" s="54" t="str">
        <f ca="1">IF(OR(VLOOKUP($A79,Mitglieder!$E$24:$BG$323,R$303)="",$G79=""),"",VLOOKUP($A79,Mitglieder!$E$24:$BG$323,R$303))</f>
        <v/>
      </c>
      <c r="S79" s="43" t="str">
        <f ca="1">IF($G79="","",TEXT(VLOOKUP($A79,Mitglieder!$E$24:$BG$323,S$303),"TT.MM.JJJJ"))</f>
        <v/>
      </c>
      <c r="T79" s="43" t="str">
        <f ca="1">IF($G79="","",TEXT(VLOOKUP($A79,Mitglieder!$E$24:$BG$323,T$303),"TT.MM.JJJJ"))</f>
        <v/>
      </c>
      <c r="U79" s="43" t="str">
        <f ca="1">IF($G79="","",TEXT(VLOOKUP($A79,Mitglieder!$E$24:$BG$323,U$303),"TT.MM.JJJJ"))</f>
        <v/>
      </c>
      <c r="V79" s="54" t="str">
        <f ca="1">IF(OR(VLOOKUP($A79,Mitglieder!$E$24:$BG$323,V$303)="",$G79=""),"",VLOOKUP($A79,Mitglieder!$E$24:$BG$323,V$303))</f>
        <v/>
      </c>
      <c r="W79" s="54" t="str">
        <f ca="1">IF(OR(VLOOKUP($A79,Mitglieder!$E$24:$BG$323,W$303)="",$G79=""),"",VLOOKUP($A79,Mitglieder!$E$24:$BG$323,W$303))</f>
        <v/>
      </c>
      <c r="X79" s="54" t="str">
        <f ca="1">IF(OR(VLOOKUP($A79,Mitglieder!$E$24:$BG$323,X$303)="",$G79=""),"",VLOOKUP($A79,Mitglieder!$E$24:$BG$323,X$303))</f>
        <v/>
      </c>
      <c r="Y79" s="54" t="str">
        <f ca="1">IF(OR(VLOOKUP($A79,Mitglieder!$E$24:$BG$323,Y$303)="",$G79=""),"",VLOOKUP($A79,Mitglieder!$E$24:$BG$323,Y$303))</f>
        <v/>
      </c>
      <c r="Z79" s="54" t="str">
        <f ca="1">IF(OR(VLOOKUP($A79,Mitglieder!$E$24:$BG$323,Z$303)="",$G79=""),"",VLOOKUP($A79,Mitglieder!$E$24:$BG$323,Z$303))</f>
        <v/>
      </c>
      <c r="AA79" s="54" t="str">
        <f ca="1">IF(OR(VLOOKUP($A79,Mitglieder!$E$24:$BG$323,AA$303)="",$G79=""),"",VLOOKUP($A79,Mitglieder!$E$24:$BG$323,AA$303))</f>
        <v/>
      </c>
      <c r="AB79" s="54" t="str">
        <f ca="1">IF(OR(VLOOKUP($A79,Mitglieder!$E$24:$BG$323,AB$303)="",$G79=""),"",VLOOKUP($A79,Mitglieder!$E$24:$BG$323,AB$303))</f>
        <v/>
      </c>
      <c r="AC79" s="54" t="str">
        <f ca="1">IF(OR(VLOOKUP($A79,Mitglieder!$E$24:$BG$323,AC$303)="",$G79=""),"",VLOOKUP($A79,Mitglieder!$E$24:$BG$323,AC$303))</f>
        <v/>
      </c>
      <c r="AD79" s="54" t="str">
        <f ca="1">IF(OR(VLOOKUP($A79,Mitglieder!$E$24:$BG$323,AD$303)="",$G79=""),"",VLOOKUP($A79,Mitglieder!$E$24:$BG$323,AD$303))</f>
        <v/>
      </c>
      <c r="AE79" s="54" t="str">
        <f ca="1">IF(OR(VLOOKUP($A79,Mitglieder!$E$24:$BG$323,AE$303)="",$G79=""),"",VLOOKUP($A79,Mitglieder!$E$24:$BG$323,AE$303))</f>
        <v/>
      </c>
      <c r="AF79" s="54" t="str">
        <f ca="1">IF(OR(VLOOKUP($A79,Mitglieder!$E$24:$BG$323,AF$303)="",$G79=""),"",VLOOKUP($A79,Mitglieder!$E$24:$BG$323,AF$303))</f>
        <v/>
      </c>
      <c r="AG79" s="54" t="str">
        <f ca="1">IF(OR(VLOOKUP($A79,Mitglieder!$E$24:$BG$323,AG$303)="",$G79=""),"",VLOOKUP($A79,Mitglieder!$E$24:$BG$323,AG$303))</f>
        <v/>
      </c>
      <c r="AH79" s="54" t="str">
        <f ca="1">IF(OR(VLOOKUP($A79,Mitglieder!$E$24:$BG$323,AH$303)="",$G79=""),"",VLOOKUP($A79,Mitglieder!$E$24:$BG$323,AH$303))</f>
        <v/>
      </c>
      <c r="AI79" s="54" t="str">
        <f ca="1">IF(OR(VLOOKUP($A79,Mitglieder!$E$24:$BG$323,AI$303)="",$G79=""),"",VLOOKUP($A79,Mitglieder!$E$24:$BG$323,AI$303))</f>
        <v/>
      </c>
      <c r="AJ79" s="54" t="str">
        <f ca="1">IF(OR(VLOOKUP($A79,Mitglieder!$E$24:$BG$323,AJ$303)="",$G79=""),"",VLOOKUP($A79,Mitglieder!$E$24:$BG$323,AJ$303))</f>
        <v/>
      </c>
      <c r="AK79" s="54" t="str">
        <f ca="1">IF(OR(VLOOKUP($A79,Mitglieder!$E$24:$BG$323,AK$303)="",$G79=""),"",VLOOKUP($A79,Mitglieder!$E$24:$BG$323,AK$303))</f>
        <v/>
      </c>
      <c r="AL79" s="54" t="str">
        <f ca="1">IF(OR(VLOOKUP($A79,Mitglieder!$E$24:$BG$323,AL$303)="",$G79=""),"",VLOOKUP($A79,Mitglieder!$E$24:$BG$323,AL$303))</f>
        <v/>
      </c>
      <c r="AM79" s="42" t="str">
        <f ca="1">IF($G79="","",VLOOKUP($A79,Mitglieder!$E$24:$BG$323,AM$303))</f>
        <v/>
      </c>
      <c r="AN79" s="54" t="str">
        <f ca="1">IF(OR(VLOOKUP($A79,Mitglieder!$E$24:$BG$323,AN$303)="",$G79=""),"",VLOOKUP($A79,Mitglieder!$E$24:$BG$323,AN$303))</f>
        <v/>
      </c>
      <c r="AO79" s="43" t="str">
        <f ca="1">IF($G79="","",TEXT(VLOOKUP($A79,Mitglieder!$D$24:$BG$323,AO$303),"TT.MM.JJJJ"))</f>
        <v/>
      </c>
      <c r="AP79" s="42" t="str">
        <f ca="1">IF($G79="","",VLOOKUP($A79,Mitglieder!$E$24:$BG$323,AP$303))</f>
        <v/>
      </c>
      <c r="AQ79" s="45" t="str">
        <f ca="1">IF($G79="","",TEXT(VLOOKUP($A79,Mitglieder!$E$24:$BG$323,AQ$303),"0.00"))</f>
        <v/>
      </c>
      <c r="AR79" s="54" t="str">
        <f ca="1">IF(OR(VLOOKUP($A79,Mitglieder!$E$24:$BG$323,AR$303)="",$G79=""),"",VLOOKUP($A79,Mitglieder!$E$24:$BG$323,AR$303))</f>
        <v/>
      </c>
      <c r="AS79" s="45" t="str">
        <f ca="1">IF($G79="","",TEXT(VLOOKUP($A79,Mitglieder!$E$24:$BG$323,AS$303),"0.00"))</f>
        <v/>
      </c>
      <c r="AT79" s="54" t="str">
        <f ca="1">IF(OR(VLOOKUP($A79,Mitglieder!$E$24:$BG$323,AT$303)="",$G79=""),"",VLOOKUP($A79,Mitglieder!$E$24:$BG$323,AT$303))</f>
        <v/>
      </c>
      <c r="AU79" s="45" t="str">
        <f ca="1">IF($G79="","",TEXT(VLOOKUP($A79,Mitglieder!$E$24:$BG$323,AU$303),"0.00"))</f>
        <v/>
      </c>
      <c r="AV79" s="45" t="str">
        <f ca="1">IF($G79="","",TEXT(VLOOKUP($A79,Mitglieder!$E$24:$BG$323,AV$303),"0.00"))</f>
        <v/>
      </c>
      <c r="AW79" s="42" t="str">
        <f ca="1">IF($G79="","",VLOOKUP($A79,Mitglieder!$E$24:$BG$323,AW$303))</f>
        <v/>
      </c>
      <c r="AX79" s="54" t="str">
        <f ca="1">IF(OR(VLOOKUP($A79,Mitglieder!$E$24:$BG$323,AX$303)="",$G79=""),"",VLOOKUP($A79,Mitglieder!$E$24:$BG$323,AX$303))</f>
        <v/>
      </c>
      <c r="AY79" s="43" t="str">
        <f ca="1">IF($G79="","",TEXT(VLOOKUP($A79,Mitglieder!$E$24:$BG$323,AY$303),"TT.MM.JJJJ"))</f>
        <v/>
      </c>
      <c r="AZ79" s="75" t="str">
        <f t="shared" ca="1" si="2"/>
        <v/>
      </c>
      <c r="BA79" s="43" t="str">
        <f ca="1">IF($G79="","",TEXT(VLOOKUP($A79,Mitglieder!$E$24:$BG$323,BA$303),"TT.MM.JJJJ"))</f>
        <v/>
      </c>
      <c r="BB79" s="43" t="str">
        <f ca="1">IF($G79="","",TEXT(VLOOKUP($A79,Mitglieder!$E$24:$BG$323,BB$303),"TT.MM.JJJJ"))</f>
        <v/>
      </c>
      <c r="BC79" s="43" t="str">
        <f ca="1">IF($G79="","",TEXT(VLOOKUP($A79,Mitglieder!$E$24:$BG$323,BC$303),"TT.MM.JJJJ"))</f>
        <v/>
      </c>
      <c r="BD79" s="43" t="str">
        <f ca="1">IF($G79="","",TEXT(VLOOKUP($A79,Mitglieder!$E$24:$BG$323,BD$303),"TT.MM.JJJJ"))</f>
        <v/>
      </c>
      <c r="BE79" s="75" t="str">
        <f t="shared" ca="1" si="3"/>
        <v/>
      </c>
      <c r="BF79" s="75" t="str">
        <f ca="1">IF($G79="","",VLOOKUP($A79,Mitglieder!$D$24:$BG$323,BF$303))</f>
        <v/>
      </c>
      <c r="BH79" s="75" t="str">
        <f ca="1">IF(G79="","",AY79+'Details Verein'!$D$25)</f>
        <v/>
      </c>
    </row>
    <row r="80" spans="1:60" x14ac:dyDescent="0.35">
      <c r="A80" s="42">
        <v>80</v>
      </c>
      <c r="B80" s="42"/>
      <c r="C80" s="42"/>
      <c r="D80" s="42">
        <f ca="1">VLOOKUP($A80,Mitglieder!$E$24:$BA$323,D$303)</f>
        <v>1.0299999999999967</v>
      </c>
      <c r="E80" s="42" t="str">
        <f ca="1">IF($G80="","",VLOOKUP($A80,Mitglieder!$E$24:$BG$323,E$303))</f>
        <v/>
      </c>
      <c r="F80" s="54" t="str">
        <f ca="1">IF(OR(VLOOKUP($A80,Mitglieder!$E$24:$BG$323,F$303)="",$G80=""),"",VLOOKUP($A80,Mitglieder!$E$24:$BG$323,F$303))</f>
        <v/>
      </c>
      <c r="G80" s="72" t="str">
        <f ca="1">IF(D80/ROUND(D80,0)=1,VLOOKUP($A80,Mitglieder!$E$24:$BA$323,G$303),"")</f>
        <v/>
      </c>
      <c r="H80" s="42" t="str">
        <f ca="1">IF($G80="","",VLOOKUP($A80,Mitglieder!$E$24:$BG$323,H$303))</f>
        <v/>
      </c>
      <c r="I80" s="54" t="str">
        <f ca="1">IF(OR(VLOOKUP($A80,Mitglieder!$E$24:$BG$323,I$303)="",$G80=""),"",VLOOKUP($A80,Mitglieder!$E$24:$BG$323,I$303))</f>
        <v/>
      </c>
      <c r="J80" s="42" t="str">
        <f ca="1">IF($G80="","",VLOOKUP($A80,Mitglieder!$E$24:$BG$323,J$303))</f>
        <v/>
      </c>
      <c r="K80" s="54" t="str">
        <f ca="1">IF(OR(VLOOKUP($A80,Mitglieder!$E$24:$BG$323,K$303)="",$G80=""),"",VLOOKUP($A80,Mitglieder!$E$24:$BG$323,K$303))</f>
        <v/>
      </c>
      <c r="L80" s="42" t="str">
        <f ca="1">IF($G80="","",VLOOKUP($A80,Mitglieder!$E$24:$BG$323,L$303))</f>
        <v/>
      </c>
      <c r="M80" s="42" t="str">
        <f ca="1">IF($G80="","",VLOOKUP($A80,Mitglieder!$E$24:$BG$323,M$303))</f>
        <v/>
      </c>
      <c r="N80" s="42" t="str">
        <f ca="1">IF($G80="","",VLOOKUP($A80,Mitglieder!$E$24:$BG$323,N$303))</f>
        <v/>
      </c>
      <c r="O80" s="42" t="str">
        <f ca="1">IF($G80="","",VLOOKUP($A80,Mitglieder!$E$24:$BG$323,O$303))</f>
        <v/>
      </c>
      <c r="P80" s="42" t="str">
        <f ca="1">IF($G80="","",VLOOKUP($A80,Mitglieder!$E$24:$BG$323,P$303))</f>
        <v/>
      </c>
      <c r="Q80" s="42" t="str">
        <f ca="1">IF($G80="","",VLOOKUP($A80,Mitglieder!$E$24:$BG$323,Q$303))</f>
        <v/>
      </c>
      <c r="R80" s="54" t="str">
        <f ca="1">IF(OR(VLOOKUP($A80,Mitglieder!$E$24:$BG$323,R$303)="",$G80=""),"",VLOOKUP($A80,Mitglieder!$E$24:$BG$323,R$303))</f>
        <v/>
      </c>
      <c r="S80" s="43" t="str">
        <f ca="1">IF($G80="","",TEXT(VLOOKUP($A80,Mitglieder!$E$24:$BG$323,S$303),"TT.MM.JJJJ"))</f>
        <v/>
      </c>
      <c r="T80" s="43" t="str">
        <f ca="1">IF($G80="","",TEXT(VLOOKUP($A80,Mitglieder!$E$24:$BG$323,T$303),"TT.MM.JJJJ"))</f>
        <v/>
      </c>
      <c r="U80" s="43" t="str">
        <f ca="1">IF($G80="","",TEXT(VLOOKUP($A80,Mitglieder!$E$24:$BG$323,U$303),"TT.MM.JJJJ"))</f>
        <v/>
      </c>
      <c r="V80" s="54" t="str">
        <f ca="1">IF(OR(VLOOKUP($A80,Mitglieder!$E$24:$BG$323,V$303)="",$G80=""),"",VLOOKUP($A80,Mitglieder!$E$24:$BG$323,V$303))</f>
        <v/>
      </c>
      <c r="W80" s="54" t="str">
        <f ca="1">IF(OR(VLOOKUP($A80,Mitglieder!$E$24:$BG$323,W$303)="",$G80=""),"",VLOOKUP($A80,Mitglieder!$E$24:$BG$323,W$303))</f>
        <v/>
      </c>
      <c r="X80" s="54" t="str">
        <f ca="1">IF(OR(VLOOKUP($A80,Mitglieder!$E$24:$BG$323,X$303)="",$G80=""),"",VLOOKUP($A80,Mitglieder!$E$24:$BG$323,X$303))</f>
        <v/>
      </c>
      <c r="Y80" s="54" t="str">
        <f ca="1">IF(OR(VLOOKUP($A80,Mitglieder!$E$24:$BG$323,Y$303)="",$G80=""),"",VLOOKUP($A80,Mitglieder!$E$24:$BG$323,Y$303))</f>
        <v/>
      </c>
      <c r="Z80" s="54" t="str">
        <f ca="1">IF(OR(VLOOKUP($A80,Mitglieder!$E$24:$BG$323,Z$303)="",$G80=""),"",VLOOKUP($A80,Mitglieder!$E$24:$BG$323,Z$303))</f>
        <v/>
      </c>
      <c r="AA80" s="54" t="str">
        <f ca="1">IF(OR(VLOOKUP($A80,Mitglieder!$E$24:$BG$323,AA$303)="",$G80=""),"",VLOOKUP($A80,Mitglieder!$E$24:$BG$323,AA$303))</f>
        <v/>
      </c>
      <c r="AB80" s="54" t="str">
        <f ca="1">IF(OR(VLOOKUP($A80,Mitglieder!$E$24:$BG$323,AB$303)="",$G80=""),"",VLOOKUP($A80,Mitglieder!$E$24:$BG$323,AB$303))</f>
        <v/>
      </c>
      <c r="AC80" s="54" t="str">
        <f ca="1">IF(OR(VLOOKUP($A80,Mitglieder!$E$24:$BG$323,AC$303)="",$G80=""),"",VLOOKUP($A80,Mitglieder!$E$24:$BG$323,AC$303))</f>
        <v/>
      </c>
      <c r="AD80" s="54" t="str">
        <f ca="1">IF(OR(VLOOKUP($A80,Mitglieder!$E$24:$BG$323,AD$303)="",$G80=""),"",VLOOKUP($A80,Mitglieder!$E$24:$BG$323,AD$303))</f>
        <v/>
      </c>
      <c r="AE80" s="54" t="str">
        <f ca="1">IF(OR(VLOOKUP($A80,Mitglieder!$E$24:$BG$323,AE$303)="",$G80=""),"",VLOOKUP($A80,Mitglieder!$E$24:$BG$323,AE$303))</f>
        <v/>
      </c>
      <c r="AF80" s="54" t="str">
        <f ca="1">IF(OR(VLOOKUP($A80,Mitglieder!$E$24:$BG$323,AF$303)="",$G80=""),"",VLOOKUP($A80,Mitglieder!$E$24:$BG$323,AF$303))</f>
        <v/>
      </c>
      <c r="AG80" s="54" t="str">
        <f ca="1">IF(OR(VLOOKUP($A80,Mitglieder!$E$24:$BG$323,AG$303)="",$G80=""),"",VLOOKUP($A80,Mitglieder!$E$24:$BG$323,AG$303))</f>
        <v/>
      </c>
      <c r="AH80" s="54" t="str">
        <f ca="1">IF(OR(VLOOKUP($A80,Mitglieder!$E$24:$BG$323,AH$303)="",$G80=""),"",VLOOKUP($A80,Mitglieder!$E$24:$BG$323,AH$303))</f>
        <v/>
      </c>
      <c r="AI80" s="54" t="str">
        <f ca="1">IF(OR(VLOOKUP($A80,Mitglieder!$E$24:$BG$323,AI$303)="",$G80=""),"",VLOOKUP($A80,Mitglieder!$E$24:$BG$323,AI$303))</f>
        <v/>
      </c>
      <c r="AJ80" s="54" t="str">
        <f ca="1">IF(OR(VLOOKUP($A80,Mitglieder!$E$24:$BG$323,AJ$303)="",$G80=""),"",VLOOKUP($A80,Mitglieder!$E$24:$BG$323,AJ$303))</f>
        <v/>
      </c>
      <c r="AK80" s="54" t="str">
        <f ca="1">IF(OR(VLOOKUP($A80,Mitglieder!$E$24:$BG$323,AK$303)="",$G80=""),"",VLOOKUP($A80,Mitglieder!$E$24:$BG$323,AK$303))</f>
        <v/>
      </c>
      <c r="AL80" s="54" t="str">
        <f ca="1">IF(OR(VLOOKUP($A80,Mitglieder!$E$24:$BG$323,AL$303)="",$G80=""),"",VLOOKUP($A80,Mitglieder!$E$24:$BG$323,AL$303))</f>
        <v/>
      </c>
      <c r="AM80" s="42" t="str">
        <f ca="1">IF($G80="","",VLOOKUP($A80,Mitglieder!$E$24:$BG$323,AM$303))</f>
        <v/>
      </c>
      <c r="AN80" s="54" t="str">
        <f ca="1">IF(OR(VLOOKUP($A80,Mitglieder!$E$24:$BG$323,AN$303)="",$G80=""),"",VLOOKUP($A80,Mitglieder!$E$24:$BG$323,AN$303))</f>
        <v/>
      </c>
      <c r="AO80" s="43" t="str">
        <f ca="1">IF($G80="","",TEXT(VLOOKUP($A80,Mitglieder!$D$24:$BG$323,AO$303),"TT.MM.JJJJ"))</f>
        <v/>
      </c>
      <c r="AP80" s="42" t="str">
        <f ca="1">IF($G80="","",VLOOKUP($A80,Mitglieder!$E$24:$BG$323,AP$303))</f>
        <v/>
      </c>
      <c r="AQ80" s="45" t="str">
        <f ca="1">IF($G80="","",TEXT(VLOOKUP($A80,Mitglieder!$E$24:$BG$323,AQ$303),"0.00"))</f>
        <v/>
      </c>
      <c r="AR80" s="54" t="str">
        <f ca="1">IF(OR(VLOOKUP($A80,Mitglieder!$E$24:$BG$323,AR$303)="",$G80=""),"",VLOOKUP($A80,Mitglieder!$E$24:$BG$323,AR$303))</f>
        <v/>
      </c>
      <c r="AS80" s="45" t="str">
        <f ca="1">IF($G80="","",TEXT(VLOOKUP($A80,Mitglieder!$E$24:$BG$323,AS$303),"0.00"))</f>
        <v/>
      </c>
      <c r="AT80" s="54" t="str">
        <f ca="1">IF(OR(VLOOKUP($A80,Mitglieder!$E$24:$BG$323,AT$303)="",$G80=""),"",VLOOKUP($A80,Mitglieder!$E$24:$BG$323,AT$303))</f>
        <v/>
      </c>
      <c r="AU80" s="45" t="str">
        <f ca="1">IF($G80="","",TEXT(VLOOKUP($A80,Mitglieder!$E$24:$BG$323,AU$303),"0.00"))</f>
        <v/>
      </c>
      <c r="AV80" s="45" t="str">
        <f ca="1">IF($G80="","",TEXT(VLOOKUP($A80,Mitglieder!$E$24:$BG$323,AV$303),"0.00"))</f>
        <v/>
      </c>
      <c r="AW80" s="42" t="str">
        <f ca="1">IF($G80="","",VLOOKUP($A80,Mitglieder!$E$24:$BG$323,AW$303))</f>
        <v/>
      </c>
      <c r="AX80" s="54" t="str">
        <f ca="1">IF(OR(VLOOKUP($A80,Mitglieder!$E$24:$BG$323,AX$303)="",$G80=""),"",VLOOKUP($A80,Mitglieder!$E$24:$BG$323,AX$303))</f>
        <v/>
      </c>
      <c r="AY80" s="43" t="str">
        <f ca="1">IF($G80="","",TEXT(VLOOKUP($A80,Mitglieder!$E$24:$BG$323,AY$303),"TT.MM.JJJJ"))</f>
        <v/>
      </c>
      <c r="AZ80" s="75" t="str">
        <f t="shared" ca="1" si="2"/>
        <v/>
      </c>
      <c r="BA80" s="43" t="str">
        <f ca="1">IF($G80="","",TEXT(VLOOKUP($A80,Mitglieder!$E$24:$BG$323,BA$303),"TT.MM.JJJJ"))</f>
        <v/>
      </c>
      <c r="BB80" s="43" t="str">
        <f ca="1">IF($G80="","",TEXT(VLOOKUP($A80,Mitglieder!$E$24:$BG$323,BB$303),"TT.MM.JJJJ"))</f>
        <v/>
      </c>
      <c r="BC80" s="43" t="str">
        <f ca="1">IF($G80="","",TEXT(VLOOKUP($A80,Mitglieder!$E$24:$BG$323,BC$303),"TT.MM.JJJJ"))</f>
        <v/>
      </c>
      <c r="BD80" s="43" t="str">
        <f ca="1">IF($G80="","",TEXT(VLOOKUP($A80,Mitglieder!$E$24:$BG$323,BD$303),"TT.MM.JJJJ"))</f>
        <v/>
      </c>
      <c r="BE80" s="75" t="str">
        <f t="shared" ca="1" si="3"/>
        <v/>
      </c>
      <c r="BF80" s="75" t="str">
        <f ca="1">IF($G80="","",VLOOKUP($A80,Mitglieder!$D$24:$BG$323,BF$303))</f>
        <v/>
      </c>
      <c r="BH80" s="75" t="str">
        <f ca="1">IF(G80="","",AY80+'Details Verein'!$D$25)</f>
        <v/>
      </c>
    </row>
    <row r="81" spans="1:60" x14ac:dyDescent="0.35">
      <c r="A81" s="42">
        <v>81</v>
      </c>
      <c r="B81" s="42"/>
      <c r="C81" s="42"/>
      <c r="D81" s="42">
        <f ca="1">VLOOKUP($A81,Mitglieder!$E$24:$BA$323,D$303)</f>
        <v>1.0299999999999967</v>
      </c>
      <c r="E81" s="42" t="str">
        <f ca="1">IF($G81="","",VLOOKUP($A81,Mitglieder!$E$24:$BG$323,E$303))</f>
        <v/>
      </c>
      <c r="F81" s="54" t="str">
        <f ca="1">IF(OR(VLOOKUP($A81,Mitglieder!$E$24:$BG$323,F$303)="",$G81=""),"",VLOOKUP($A81,Mitglieder!$E$24:$BG$323,F$303))</f>
        <v/>
      </c>
      <c r="G81" s="72" t="str">
        <f ca="1">IF(D81/ROUND(D81,0)=1,VLOOKUP($A81,Mitglieder!$E$24:$BA$323,G$303),"")</f>
        <v/>
      </c>
      <c r="H81" s="42" t="str">
        <f ca="1">IF($G81="","",VLOOKUP($A81,Mitglieder!$E$24:$BG$323,H$303))</f>
        <v/>
      </c>
      <c r="I81" s="54" t="str">
        <f ca="1">IF(OR(VLOOKUP($A81,Mitglieder!$E$24:$BG$323,I$303)="",$G81=""),"",VLOOKUP($A81,Mitglieder!$E$24:$BG$323,I$303))</f>
        <v/>
      </c>
      <c r="J81" s="42" t="str">
        <f ca="1">IF($G81="","",VLOOKUP($A81,Mitglieder!$E$24:$BG$323,J$303))</f>
        <v/>
      </c>
      <c r="K81" s="54" t="str">
        <f ca="1">IF(OR(VLOOKUP($A81,Mitglieder!$E$24:$BG$323,K$303)="",$G81=""),"",VLOOKUP($A81,Mitglieder!$E$24:$BG$323,K$303))</f>
        <v/>
      </c>
      <c r="L81" s="42" t="str">
        <f ca="1">IF($G81="","",VLOOKUP($A81,Mitglieder!$E$24:$BG$323,L$303))</f>
        <v/>
      </c>
      <c r="M81" s="42" t="str">
        <f ca="1">IF($G81="","",VLOOKUP($A81,Mitglieder!$E$24:$BG$323,M$303))</f>
        <v/>
      </c>
      <c r="N81" s="42" t="str">
        <f ca="1">IF($G81="","",VLOOKUP($A81,Mitglieder!$E$24:$BG$323,N$303))</f>
        <v/>
      </c>
      <c r="O81" s="42" t="str">
        <f ca="1">IF($G81="","",VLOOKUP($A81,Mitglieder!$E$24:$BG$323,O$303))</f>
        <v/>
      </c>
      <c r="P81" s="42" t="str">
        <f ca="1">IF($G81="","",VLOOKUP($A81,Mitglieder!$E$24:$BG$323,P$303))</f>
        <v/>
      </c>
      <c r="Q81" s="42" t="str">
        <f ca="1">IF($G81="","",VLOOKUP($A81,Mitglieder!$E$24:$BG$323,Q$303))</f>
        <v/>
      </c>
      <c r="R81" s="54" t="str">
        <f ca="1">IF(OR(VLOOKUP($A81,Mitglieder!$E$24:$BG$323,R$303)="",$G81=""),"",VLOOKUP($A81,Mitglieder!$E$24:$BG$323,R$303))</f>
        <v/>
      </c>
      <c r="S81" s="43" t="str">
        <f ca="1">IF($G81="","",TEXT(VLOOKUP($A81,Mitglieder!$E$24:$BG$323,S$303),"TT.MM.JJJJ"))</f>
        <v/>
      </c>
      <c r="T81" s="43" t="str">
        <f ca="1">IF($G81="","",TEXT(VLOOKUP($A81,Mitglieder!$E$24:$BG$323,T$303),"TT.MM.JJJJ"))</f>
        <v/>
      </c>
      <c r="U81" s="43" t="str">
        <f ca="1">IF($G81="","",TEXT(VLOOKUP($A81,Mitglieder!$E$24:$BG$323,U$303),"TT.MM.JJJJ"))</f>
        <v/>
      </c>
      <c r="V81" s="54" t="str">
        <f ca="1">IF(OR(VLOOKUP($A81,Mitglieder!$E$24:$BG$323,V$303)="",$G81=""),"",VLOOKUP($A81,Mitglieder!$E$24:$BG$323,V$303))</f>
        <v/>
      </c>
      <c r="W81" s="54" t="str">
        <f ca="1">IF(OR(VLOOKUP($A81,Mitglieder!$E$24:$BG$323,W$303)="",$G81=""),"",VLOOKUP($A81,Mitglieder!$E$24:$BG$323,W$303))</f>
        <v/>
      </c>
      <c r="X81" s="54" t="str">
        <f ca="1">IF(OR(VLOOKUP($A81,Mitglieder!$E$24:$BG$323,X$303)="",$G81=""),"",VLOOKUP($A81,Mitglieder!$E$24:$BG$323,X$303))</f>
        <v/>
      </c>
      <c r="Y81" s="54" t="str">
        <f ca="1">IF(OR(VLOOKUP($A81,Mitglieder!$E$24:$BG$323,Y$303)="",$G81=""),"",VLOOKUP($A81,Mitglieder!$E$24:$BG$323,Y$303))</f>
        <v/>
      </c>
      <c r="Z81" s="54" t="str">
        <f ca="1">IF(OR(VLOOKUP($A81,Mitglieder!$E$24:$BG$323,Z$303)="",$G81=""),"",VLOOKUP($A81,Mitglieder!$E$24:$BG$323,Z$303))</f>
        <v/>
      </c>
      <c r="AA81" s="54" t="str">
        <f ca="1">IF(OR(VLOOKUP($A81,Mitglieder!$E$24:$BG$323,AA$303)="",$G81=""),"",VLOOKUP($A81,Mitglieder!$E$24:$BG$323,AA$303))</f>
        <v/>
      </c>
      <c r="AB81" s="54" t="str">
        <f ca="1">IF(OR(VLOOKUP($A81,Mitglieder!$E$24:$BG$323,AB$303)="",$G81=""),"",VLOOKUP($A81,Mitglieder!$E$24:$BG$323,AB$303))</f>
        <v/>
      </c>
      <c r="AC81" s="54" t="str">
        <f ca="1">IF(OR(VLOOKUP($A81,Mitglieder!$E$24:$BG$323,AC$303)="",$G81=""),"",VLOOKUP($A81,Mitglieder!$E$24:$BG$323,AC$303))</f>
        <v/>
      </c>
      <c r="AD81" s="54" t="str">
        <f ca="1">IF(OR(VLOOKUP($A81,Mitglieder!$E$24:$BG$323,AD$303)="",$G81=""),"",VLOOKUP($A81,Mitglieder!$E$24:$BG$323,AD$303))</f>
        <v/>
      </c>
      <c r="AE81" s="54" t="str">
        <f ca="1">IF(OR(VLOOKUP($A81,Mitglieder!$E$24:$BG$323,AE$303)="",$G81=""),"",VLOOKUP($A81,Mitglieder!$E$24:$BG$323,AE$303))</f>
        <v/>
      </c>
      <c r="AF81" s="54" t="str">
        <f ca="1">IF(OR(VLOOKUP($A81,Mitglieder!$E$24:$BG$323,AF$303)="",$G81=""),"",VLOOKUP($A81,Mitglieder!$E$24:$BG$323,AF$303))</f>
        <v/>
      </c>
      <c r="AG81" s="54" t="str">
        <f ca="1">IF(OR(VLOOKUP($A81,Mitglieder!$E$24:$BG$323,AG$303)="",$G81=""),"",VLOOKUP($A81,Mitglieder!$E$24:$BG$323,AG$303))</f>
        <v/>
      </c>
      <c r="AH81" s="54" t="str">
        <f ca="1">IF(OR(VLOOKUP($A81,Mitglieder!$E$24:$BG$323,AH$303)="",$G81=""),"",VLOOKUP($A81,Mitglieder!$E$24:$BG$323,AH$303))</f>
        <v/>
      </c>
      <c r="AI81" s="54" t="str">
        <f ca="1">IF(OR(VLOOKUP($A81,Mitglieder!$E$24:$BG$323,AI$303)="",$G81=""),"",VLOOKUP($A81,Mitglieder!$E$24:$BG$323,AI$303))</f>
        <v/>
      </c>
      <c r="AJ81" s="54" t="str">
        <f ca="1">IF(OR(VLOOKUP($A81,Mitglieder!$E$24:$BG$323,AJ$303)="",$G81=""),"",VLOOKUP($A81,Mitglieder!$E$24:$BG$323,AJ$303))</f>
        <v/>
      </c>
      <c r="AK81" s="54" t="str">
        <f ca="1">IF(OR(VLOOKUP($A81,Mitglieder!$E$24:$BG$323,AK$303)="",$G81=""),"",VLOOKUP($A81,Mitglieder!$E$24:$BG$323,AK$303))</f>
        <v/>
      </c>
      <c r="AL81" s="54" t="str">
        <f ca="1">IF(OR(VLOOKUP($A81,Mitglieder!$E$24:$BG$323,AL$303)="",$G81=""),"",VLOOKUP($A81,Mitglieder!$E$24:$BG$323,AL$303))</f>
        <v/>
      </c>
      <c r="AM81" s="42" t="str">
        <f ca="1">IF($G81="","",VLOOKUP($A81,Mitglieder!$E$24:$BG$323,AM$303))</f>
        <v/>
      </c>
      <c r="AN81" s="54" t="str">
        <f ca="1">IF(OR(VLOOKUP($A81,Mitglieder!$E$24:$BG$323,AN$303)="",$G81=""),"",VLOOKUP($A81,Mitglieder!$E$24:$BG$323,AN$303))</f>
        <v/>
      </c>
      <c r="AO81" s="43" t="str">
        <f ca="1">IF($G81="","",TEXT(VLOOKUP($A81,Mitglieder!$D$24:$BG$323,AO$303),"TT.MM.JJJJ"))</f>
        <v/>
      </c>
      <c r="AP81" s="42" t="str">
        <f ca="1">IF($G81="","",VLOOKUP($A81,Mitglieder!$E$24:$BG$323,AP$303))</f>
        <v/>
      </c>
      <c r="AQ81" s="45" t="str">
        <f ca="1">IF($G81="","",TEXT(VLOOKUP($A81,Mitglieder!$E$24:$BG$323,AQ$303),"0.00"))</f>
        <v/>
      </c>
      <c r="AR81" s="54" t="str">
        <f ca="1">IF(OR(VLOOKUP($A81,Mitglieder!$E$24:$BG$323,AR$303)="",$G81=""),"",VLOOKUP($A81,Mitglieder!$E$24:$BG$323,AR$303))</f>
        <v/>
      </c>
      <c r="AS81" s="45" t="str">
        <f ca="1">IF($G81="","",TEXT(VLOOKUP($A81,Mitglieder!$E$24:$BG$323,AS$303),"0.00"))</f>
        <v/>
      </c>
      <c r="AT81" s="54" t="str">
        <f ca="1">IF(OR(VLOOKUP($A81,Mitglieder!$E$24:$BG$323,AT$303)="",$G81=""),"",VLOOKUP($A81,Mitglieder!$E$24:$BG$323,AT$303))</f>
        <v/>
      </c>
      <c r="AU81" s="45" t="str">
        <f ca="1">IF($G81="","",TEXT(VLOOKUP($A81,Mitglieder!$E$24:$BG$323,AU$303),"0.00"))</f>
        <v/>
      </c>
      <c r="AV81" s="45" t="str">
        <f ca="1">IF($G81="","",TEXT(VLOOKUP($A81,Mitglieder!$E$24:$BG$323,AV$303),"0.00"))</f>
        <v/>
      </c>
      <c r="AW81" s="42" t="str">
        <f ca="1">IF($G81="","",VLOOKUP($A81,Mitglieder!$E$24:$BG$323,AW$303))</f>
        <v/>
      </c>
      <c r="AX81" s="54" t="str">
        <f ca="1">IF(OR(VLOOKUP($A81,Mitglieder!$E$24:$BG$323,AX$303)="",$G81=""),"",VLOOKUP($A81,Mitglieder!$E$24:$BG$323,AX$303))</f>
        <v/>
      </c>
      <c r="AY81" s="43" t="str">
        <f ca="1">IF($G81="","",TEXT(VLOOKUP($A81,Mitglieder!$E$24:$BG$323,AY$303),"TT.MM.JJJJ"))</f>
        <v/>
      </c>
      <c r="AZ81" s="75" t="str">
        <f t="shared" ca="1" si="2"/>
        <v/>
      </c>
      <c r="BA81" s="43" t="str">
        <f ca="1">IF($G81="","",TEXT(VLOOKUP($A81,Mitglieder!$E$24:$BG$323,BA$303),"TT.MM.JJJJ"))</f>
        <v/>
      </c>
      <c r="BB81" s="43" t="str">
        <f ca="1">IF($G81="","",TEXT(VLOOKUP($A81,Mitglieder!$E$24:$BG$323,BB$303),"TT.MM.JJJJ"))</f>
        <v/>
      </c>
      <c r="BC81" s="43" t="str">
        <f ca="1">IF($G81="","",TEXT(VLOOKUP($A81,Mitglieder!$E$24:$BG$323,BC$303),"TT.MM.JJJJ"))</f>
        <v/>
      </c>
      <c r="BD81" s="43" t="str">
        <f ca="1">IF($G81="","",TEXT(VLOOKUP($A81,Mitglieder!$E$24:$BG$323,BD$303),"TT.MM.JJJJ"))</f>
        <v/>
      </c>
      <c r="BE81" s="75" t="str">
        <f t="shared" ca="1" si="3"/>
        <v/>
      </c>
      <c r="BF81" s="75" t="str">
        <f ca="1">IF($G81="","",VLOOKUP($A81,Mitglieder!$D$24:$BG$323,BF$303))</f>
        <v/>
      </c>
      <c r="BH81" s="75" t="str">
        <f ca="1">IF(G81="","",AY81+'Details Verein'!$D$25)</f>
        <v/>
      </c>
    </row>
    <row r="82" spans="1:60" x14ac:dyDescent="0.35">
      <c r="A82" s="42">
        <v>82</v>
      </c>
      <c r="B82" s="42"/>
      <c r="C82" s="42"/>
      <c r="D82" s="42">
        <f ca="1">VLOOKUP($A82,Mitglieder!$E$24:$BA$323,D$303)</f>
        <v>1.0299999999999967</v>
      </c>
      <c r="E82" s="42" t="str">
        <f ca="1">IF($G82="","",VLOOKUP($A82,Mitglieder!$E$24:$BG$323,E$303))</f>
        <v/>
      </c>
      <c r="F82" s="54" t="str">
        <f ca="1">IF(OR(VLOOKUP($A82,Mitglieder!$E$24:$BG$323,F$303)="",$G82=""),"",VLOOKUP($A82,Mitglieder!$E$24:$BG$323,F$303))</f>
        <v/>
      </c>
      <c r="G82" s="72" t="str">
        <f ca="1">IF(D82/ROUND(D82,0)=1,VLOOKUP($A82,Mitglieder!$E$24:$BA$323,G$303),"")</f>
        <v/>
      </c>
      <c r="H82" s="42" t="str">
        <f ca="1">IF($G82="","",VLOOKUP($A82,Mitglieder!$E$24:$BG$323,H$303))</f>
        <v/>
      </c>
      <c r="I82" s="54" t="str">
        <f ca="1">IF(OR(VLOOKUP($A82,Mitglieder!$E$24:$BG$323,I$303)="",$G82=""),"",VLOOKUP($A82,Mitglieder!$E$24:$BG$323,I$303))</f>
        <v/>
      </c>
      <c r="J82" s="42" t="str">
        <f ca="1">IF($G82="","",VLOOKUP($A82,Mitglieder!$E$24:$BG$323,J$303))</f>
        <v/>
      </c>
      <c r="K82" s="54" t="str">
        <f ca="1">IF(OR(VLOOKUP($A82,Mitglieder!$E$24:$BG$323,K$303)="",$G82=""),"",VLOOKUP($A82,Mitglieder!$E$24:$BG$323,K$303))</f>
        <v/>
      </c>
      <c r="L82" s="42" t="str">
        <f ca="1">IF($G82="","",VLOOKUP($A82,Mitglieder!$E$24:$BG$323,L$303))</f>
        <v/>
      </c>
      <c r="M82" s="42" t="str">
        <f ca="1">IF($G82="","",VLOOKUP($A82,Mitglieder!$E$24:$BG$323,M$303))</f>
        <v/>
      </c>
      <c r="N82" s="42" t="str">
        <f ca="1">IF($G82="","",VLOOKUP($A82,Mitglieder!$E$24:$BG$323,N$303))</f>
        <v/>
      </c>
      <c r="O82" s="42" t="str">
        <f ca="1">IF($G82="","",VLOOKUP($A82,Mitglieder!$E$24:$BG$323,O$303))</f>
        <v/>
      </c>
      <c r="P82" s="42" t="str">
        <f ca="1">IF($G82="","",VLOOKUP($A82,Mitglieder!$E$24:$BG$323,P$303))</f>
        <v/>
      </c>
      <c r="Q82" s="42" t="str">
        <f ca="1">IF($G82="","",VLOOKUP($A82,Mitglieder!$E$24:$BG$323,Q$303))</f>
        <v/>
      </c>
      <c r="R82" s="54" t="str">
        <f ca="1">IF(OR(VLOOKUP($A82,Mitglieder!$E$24:$BG$323,R$303)="",$G82=""),"",VLOOKUP($A82,Mitglieder!$E$24:$BG$323,R$303))</f>
        <v/>
      </c>
      <c r="S82" s="43" t="str">
        <f ca="1">IF($G82="","",TEXT(VLOOKUP($A82,Mitglieder!$E$24:$BG$323,S$303),"TT.MM.JJJJ"))</f>
        <v/>
      </c>
      <c r="T82" s="43" t="str">
        <f ca="1">IF($G82="","",TEXT(VLOOKUP($A82,Mitglieder!$E$24:$BG$323,T$303),"TT.MM.JJJJ"))</f>
        <v/>
      </c>
      <c r="U82" s="43" t="str">
        <f ca="1">IF($G82="","",TEXT(VLOOKUP($A82,Mitglieder!$E$24:$BG$323,U$303),"TT.MM.JJJJ"))</f>
        <v/>
      </c>
      <c r="V82" s="54" t="str">
        <f ca="1">IF(OR(VLOOKUP($A82,Mitglieder!$E$24:$BG$323,V$303)="",$G82=""),"",VLOOKUP($A82,Mitglieder!$E$24:$BG$323,V$303))</f>
        <v/>
      </c>
      <c r="W82" s="54" t="str">
        <f ca="1">IF(OR(VLOOKUP($A82,Mitglieder!$E$24:$BG$323,W$303)="",$G82=""),"",VLOOKUP($A82,Mitglieder!$E$24:$BG$323,W$303))</f>
        <v/>
      </c>
      <c r="X82" s="54" t="str">
        <f ca="1">IF(OR(VLOOKUP($A82,Mitglieder!$E$24:$BG$323,X$303)="",$G82=""),"",VLOOKUP($A82,Mitglieder!$E$24:$BG$323,X$303))</f>
        <v/>
      </c>
      <c r="Y82" s="54" t="str">
        <f ca="1">IF(OR(VLOOKUP($A82,Mitglieder!$E$24:$BG$323,Y$303)="",$G82=""),"",VLOOKUP($A82,Mitglieder!$E$24:$BG$323,Y$303))</f>
        <v/>
      </c>
      <c r="Z82" s="54" t="str">
        <f ca="1">IF(OR(VLOOKUP($A82,Mitglieder!$E$24:$BG$323,Z$303)="",$G82=""),"",VLOOKUP($A82,Mitglieder!$E$24:$BG$323,Z$303))</f>
        <v/>
      </c>
      <c r="AA82" s="54" t="str">
        <f ca="1">IF(OR(VLOOKUP($A82,Mitglieder!$E$24:$BG$323,AA$303)="",$G82=""),"",VLOOKUP($A82,Mitglieder!$E$24:$BG$323,AA$303))</f>
        <v/>
      </c>
      <c r="AB82" s="54" t="str">
        <f ca="1">IF(OR(VLOOKUP($A82,Mitglieder!$E$24:$BG$323,AB$303)="",$G82=""),"",VLOOKUP($A82,Mitglieder!$E$24:$BG$323,AB$303))</f>
        <v/>
      </c>
      <c r="AC82" s="54" t="str">
        <f ca="1">IF(OR(VLOOKUP($A82,Mitglieder!$E$24:$BG$323,AC$303)="",$G82=""),"",VLOOKUP($A82,Mitglieder!$E$24:$BG$323,AC$303))</f>
        <v/>
      </c>
      <c r="AD82" s="54" t="str">
        <f ca="1">IF(OR(VLOOKUP($A82,Mitglieder!$E$24:$BG$323,AD$303)="",$G82=""),"",VLOOKUP($A82,Mitglieder!$E$24:$BG$323,AD$303))</f>
        <v/>
      </c>
      <c r="AE82" s="54" t="str">
        <f ca="1">IF(OR(VLOOKUP($A82,Mitglieder!$E$24:$BG$323,AE$303)="",$G82=""),"",VLOOKUP($A82,Mitglieder!$E$24:$BG$323,AE$303))</f>
        <v/>
      </c>
      <c r="AF82" s="54" t="str">
        <f ca="1">IF(OR(VLOOKUP($A82,Mitglieder!$E$24:$BG$323,AF$303)="",$G82=""),"",VLOOKUP($A82,Mitglieder!$E$24:$BG$323,AF$303))</f>
        <v/>
      </c>
      <c r="AG82" s="54" t="str">
        <f ca="1">IF(OR(VLOOKUP($A82,Mitglieder!$E$24:$BG$323,AG$303)="",$G82=""),"",VLOOKUP($A82,Mitglieder!$E$24:$BG$323,AG$303))</f>
        <v/>
      </c>
      <c r="AH82" s="54" t="str">
        <f ca="1">IF(OR(VLOOKUP($A82,Mitglieder!$E$24:$BG$323,AH$303)="",$G82=""),"",VLOOKUP($A82,Mitglieder!$E$24:$BG$323,AH$303))</f>
        <v/>
      </c>
      <c r="AI82" s="54" t="str">
        <f ca="1">IF(OR(VLOOKUP($A82,Mitglieder!$E$24:$BG$323,AI$303)="",$G82=""),"",VLOOKUP($A82,Mitglieder!$E$24:$BG$323,AI$303))</f>
        <v/>
      </c>
      <c r="AJ82" s="54" t="str">
        <f ca="1">IF(OR(VLOOKUP($A82,Mitglieder!$E$24:$BG$323,AJ$303)="",$G82=""),"",VLOOKUP($A82,Mitglieder!$E$24:$BG$323,AJ$303))</f>
        <v/>
      </c>
      <c r="AK82" s="54" t="str">
        <f ca="1">IF(OR(VLOOKUP($A82,Mitglieder!$E$24:$BG$323,AK$303)="",$G82=""),"",VLOOKUP($A82,Mitglieder!$E$24:$BG$323,AK$303))</f>
        <v/>
      </c>
      <c r="AL82" s="54" t="str">
        <f ca="1">IF(OR(VLOOKUP($A82,Mitglieder!$E$24:$BG$323,AL$303)="",$G82=""),"",VLOOKUP($A82,Mitglieder!$E$24:$BG$323,AL$303))</f>
        <v/>
      </c>
      <c r="AM82" s="42" t="str">
        <f ca="1">IF($G82="","",VLOOKUP($A82,Mitglieder!$E$24:$BG$323,AM$303))</f>
        <v/>
      </c>
      <c r="AN82" s="54" t="str">
        <f ca="1">IF(OR(VLOOKUP($A82,Mitglieder!$E$24:$BG$323,AN$303)="",$G82=""),"",VLOOKUP($A82,Mitglieder!$E$24:$BG$323,AN$303))</f>
        <v/>
      </c>
      <c r="AO82" s="43" t="str">
        <f ca="1">IF($G82="","",TEXT(VLOOKUP($A82,Mitglieder!$D$24:$BG$323,AO$303),"TT.MM.JJJJ"))</f>
        <v/>
      </c>
      <c r="AP82" s="42" t="str">
        <f ca="1">IF($G82="","",VLOOKUP($A82,Mitglieder!$E$24:$BG$323,AP$303))</f>
        <v/>
      </c>
      <c r="AQ82" s="45" t="str">
        <f ca="1">IF($G82="","",TEXT(VLOOKUP($A82,Mitglieder!$E$24:$BG$323,AQ$303),"0.00"))</f>
        <v/>
      </c>
      <c r="AR82" s="54" t="str">
        <f ca="1">IF(OR(VLOOKUP($A82,Mitglieder!$E$24:$BG$323,AR$303)="",$G82=""),"",VLOOKUP($A82,Mitglieder!$E$24:$BG$323,AR$303))</f>
        <v/>
      </c>
      <c r="AS82" s="45" t="str">
        <f ca="1">IF($G82="","",TEXT(VLOOKUP($A82,Mitglieder!$E$24:$BG$323,AS$303),"0.00"))</f>
        <v/>
      </c>
      <c r="AT82" s="54" t="str">
        <f ca="1">IF(OR(VLOOKUP($A82,Mitglieder!$E$24:$BG$323,AT$303)="",$G82=""),"",VLOOKUP($A82,Mitglieder!$E$24:$BG$323,AT$303))</f>
        <v/>
      </c>
      <c r="AU82" s="45" t="str">
        <f ca="1">IF($G82="","",TEXT(VLOOKUP($A82,Mitglieder!$E$24:$BG$323,AU$303),"0.00"))</f>
        <v/>
      </c>
      <c r="AV82" s="45" t="str">
        <f ca="1">IF($G82="","",TEXT(VLOOKUP($A82,Mitglieder!$E$24:$BG$323,AV$303),"0.00"))</f>
        <v/>
      </c>
      <c r="AW82" s="42" t="str">
        <f ca="1">IF($G82="","",VLOOKUP($A82,Mitglieder!$E$24:$BG$323,AW$303))</f>
        <v/>
      </c>
      <c r="AX82" s="54" t="str">
        <f ca="1">IF(OR(VLOOKUP($A82,Mitglieder!$E$24:$BG$323,AX$303)="",$G82=""),"",VLOOKUP($A82,Mitglieder!$E$24:$BG$323,AX$303))</f>
        <v/>
      </c>
      <c r="AY82" s="43" t="str">
        <f ca="1">IF($G82="","",TEXT(VLOOKUP($A82,Mitglieder!$E$24:$BG$323,AY$303),"TT.MM.JJJJ"))</f>
        <v/>
      </c>
      <c r="AZ82" s="75" t="str">
        <f t="shared" ca="1" si="2"/>
        <v/>
      </c>
      <c r="BA82" s="43" t="str">
        <f ca="1">IF($G82="","",TEXT(VLOOKUP($A82,Mitglieder!$E$24:$BG$323,BA$303),"TT.MM.JJJJ"))</f>
        <v/>
      </c>
      <c r="BB82" s="43" t="str">
        <f ca="1">IF($G82="","",TEXT(VLOOKUP($A82,Mitglieder!$E$24:$BG$323,BB$303),"TT.MM.JJJJ"))</f>
        <v/>
      </c>
      <c r="BC82" s="43" t="str">
        <f ca="1">IF($G82="","",TEXT(VLOOKUP($A82,Mitglieder!$E$24:$BG$323,BC$303),"TT.MM.JJJJ"))</f>
        <v/>
      </c>
      <c r="BD82" s="43" t="str">
        <f ca="1">IF($G82="","",TEXT(VLOOKUP($A82,Mitglieder!$E$24:$BG$323,BD$303),"TT.MM.JJJJ"))</f>
        <v/>
      </c>
      <c r="BE82" s="75" t="str">
        <f t="shared" ca="1" si="3"/>
        <v/>
      </c>
      <c r="BF82" s="75" t="str">
        <f ca="1">IF($G82="","",VLOOKUP($A82,Mitglieder!$D$24:$BG$323,BF$303))</f>
        <v/>
      </c>
      <c r="BH82" s="75" t="str">
        <f ca="1">IF(G82="","",AY82+'Details Verein'!$D$25)</f>
        <v/>
      </c>
    </row>
    <row r="83" spans="1:60" x14ac:dyDescent="0.35">
      <c r="A83" s="42">
        <v>83</v>
      </c>
      <c r="B83" s="42"/>
      <c r="C83" s="42"/>
      <c r="D83" s="42">
        <f ca="1">VLOOKUP($A83,Mitglieder!$E$24:$BA$323,D$303)</f>
        <v>1.0299999999999967</v>
      </c>
      <c r="E83" s="42" t="str">
        <f ca="1">IF($G83="","",VLOOKUP($A83,Mitglieder!$E$24:$BG$323,E$303))</f>
        <v/>
      </c>
      <c r="F83" s="54" t="str">
        <f ca="1">IF(OR(VLOOKUP($A83,Mitglieder!$E$24:$BG$323,F$303)="",$G83=""),"",VLOOKUP($A83,Mitglieder!$E$24:$BG$323,F$303))</f>
        <v/>
      </c>
      <c r="G83" s="72" t="str">
        <f ca="1">IF(D83/ROUND(D83,0)=1,VLOOKUP($A83,Mitglieder!$E$24:$BA$323,G$303),"")</f>
        <v/>
      </c>
      <c r="H83" s="42" t="str">
        <f ca="1">IF($G83="","",VLOOKUP($A83,Mitglieder!$E$24:$BG$323,H$303))</f>
        <v/>
      </c>
      <c r="I83" s="54" t="str">
        <f ca="1">IF(OR(VLOOKUP($A83,Mitglieder!$E$24:$BG$323,I$303)="",$G83=""),"",VLOOKUP($A83,Mitglieder!$E$24:$BG$323,I$303))</f>
        <v/>
      </c>
      <c r="J83" s="42" t="str">
        <f ca="1">IF($G83="","",VLOOKUP($A83,Mitglieder!$E$24:$BG$323,J$303))</f>
        <v/>
      </c>
      <c r="K83" s="54" t="str">
        <f ca="1">IF(OR(VLOOKUP($A83,Mitglieder!$E$24:$BG$323,K$303)="",$G83=""),"",VLOOKUP($A83,Mitglieder!$E$24:$BG$323,K$303))</f>
        <v/>
      </c>
      <c r="L83" s="42" t="str">
        <f ca="1">IF($G83="","",VLOOKUP($A83,Mitglieder!$E$24:$BG$323,L$303))</f>
        <v/>
      </c>
      <c r="M83" s="42" t="str">
        <f ca="1">IF($G83="","",VLOOKUP($A83,Mitglieder!$E$24:$BG$323,M$303))</f>
        <v/>
      </c>
      <c r="N83" s="42" t="str">
        <f ca="1">IF($G83="","",VLOOKUP($A83,Mitglieder!$E$24:$BG$323,N$303))</f>
        <v/>
      </c>
      <c r="O83" s="42" t="str">
        <f ca="1">IF($G83="","",VLOOKUP($A83,Mitglieder!$E$24:$BG$323,O$303))</f>
        <v/>
      </c>
      <c r="P83" s="42" t="str">
        <f ca="1">IF($G83="","",VLOOKUP($A83,Mitglieder!$E$24:$BG$323,P$303))</f>
        <v/>
      </c>
      <c r="Q83" s="42" t="str">
        <f ca="1">IF($G83="","",VLOOKUP($A83,Mitglieder!$E$24:$BG$323,Q$303))</f>
        <v/>
      </c>
      <c r="R83" s="54" t="str">
        <f ca="1">IF(OR(VLOOKUP($A83,Mitglieder!$E$24:$BG$323,R$303)="",$G83=""),"",VLOOKUP($A83,Mitglieder!$E$24:$BG$323,R$303))</f>
        <v/>
      </c>
      <c r="S83" s="43" t="str">
        <f ca="1">IF($G83="","",TEXT(VLOOKUP($A83,Mitglieder!$E$24:$BG$323,S$303),"TT.MM.JJJJ"))</f>
        <v/>
      </c>
      <c r="T83" s="43" t="str">
        <f ca="1">IF($G83="","",TEXT(VLOOKUP($A83,Mitglieder!$E$24:$BG$323,T$303),"TT.MM.JJJJ"))</f>
        <v/>
      </c>
      <c r="U83" s="43" t="str">
        <f ca="1">IF($G83="","",TEXT(VLOOKUP($A83,Mitglieder!$E$24:$BG$323,U$303),"TT.MM.JJJJ"))</f>
        <v/>
      </c>
      <c r="V83" s="54" t="str">
        <f ca="1">IF(OR(VLOOKUP($A83,Mitglieder!$E$24:$BG$323,V$303)="",$G83=""),"",VLOOKUP($A83,Mitglieder!$E$24:$BG$323,V$303))</f>
        <v/>
      </c>
      <c r="W83" s="54" t="str">
        <f ca="1">IF(OR(VLOOKUP($A83,Mitglieder!$E$24:$BG$323,W$303)="",$G83=""),"",VLOOKUP($A83,Mitglieder!$E$24:$BG$323,W$303))</f>
        <v/>
      </c>
      <c r="X83" s="54" t="str">
        <f ca="1">IF(OR(VLOOKUP($A83,Mitglieder!$E$24:$BG$323,X$303)="",$G83=""),"",VLOOKUP($A83,Mitglieder!$E$24:$BG$323,X$303))</f>
        <v/>
      </c>
      <c r="Y83" s="54" t="str">
        <f ca="1">IF(OR(VLOOKUP($A83,Mitglieder!$E$24:$BG$323,Y$303)="",$G83=""),"",VLOOKUP($A83,Mitglieder!$E$24:$BG$323,Y$303))</f>
        <v/>
      </c>
      <c r="Z83" s="54" t="str">
        <f ca="1">IF(OR(VLOOKUP($A83,Mitglieder!$E$24:$BG$323,Z$303)="",$G83=""),"",VLOOKUP($A83,Mitglieder!$E$24:$BG$323,Z$303))</f>
        <v/>
      </c>
      <c r="AA83" s="54" t="str">
        <f ca="1">IF(OR(VLOOKUP($A83,Mitglieder!$E$24:$BG$323,AA$303)="",$G83=""),"",VLOOKUP($A83,Mitglieder!$E$24:$BG$323,AA$303))</f>
        <v/>
      </c>
      <c r="AB83" s="54" t="str">
        <f ca="1">IF(OR(VLOOKUP($A83,Mitglieder!$E$24:$BG$323,AB$303)="",$G83=""),"",VLOOKUP($A83,Mitglieder!$E$24:$BG$323,AB$303))</f>
        <v/>
      </c>
      <c r="AC83" s="54" t="str">
        <f ca="1">IF(OR(VLOOKUP($A83,Mitglieder!$E$24:$BG$323,AC$303)="",$G83=""),"",VLOOKUP($A83,Mitglieder!$E$24:$BG$323,AC$303))</f>
        <v/>
      </c>
      <c r="AD83" s="54" t="str">
        <f ca="1">IF(OR(VLOOKUP($A83,Mitglieder!$E$24:$BG$323,AD$303)="",$G83=""),"",VLOOKUP($A83,Mitglieder!$E$24:$BG$323,AD$303))</f>
        <v/>
      </c>
      <c r="AE83" s="54" t="str">
        <f ca="1">IF(OR(VLOOKUP($A83,Mitglieder!$E$24:$BG$323,AE$303)="",$G83=""),"",VLOOKUP($A83,Mitglieder!$E$24:$BG$323,AE$303))</f>
        <v/>
      </c>
      <c r="AF83" s="54" t="str">
        <f ca="1">IF(OR(VLOOKUP($A83,Mitglieder!$E$24:$BG$323,AF$303)="",$G83=""),"",VLOOKUP($A83,Mitglieder!$E$24:$BG$323,AF$303))</f>
        <v/>
      </c>
      <c r="AG83" s="54" t="str">
        <f ca="1">IF(OR(VLOOKUP($A83,Mitglieder!$E$24:$BG$323,AG$303)="",$G83=""),"",VLOOKUP($A83,Mitglieder!$E$24:$BG$323,AG$303))</f>
        <v/>
      </c>
      <c r="AH83" s="54" t="str">
        <f ca="1">IF(OR(VLOOKUP($A83,Mitglieder!$E$24:$BG$323,AH$303)="",$G83=""),"",VLOOKUP($A83,Mitglieder!$E$24:$BG$323,AH$303))</f>
        <v/>
      </c>
      <c r="AI83" s="54" t="str">
        <f ca="1">IF(OR(VLOOKUP($A83,Mitglieder!$E$24:$BG$323,AI$303)="",$G83=""),"",VLOOKUP($A83,Mitglieder!$E$24:$BG$323,AI$303))</f>
        <v/>
      </c>
      <c r="AJ83" s="54" t="str">
        <f ca="1">IF(OR(VLOOKUP($A83,Mitglieder!$E$24:$BG$323,AJ$303)="",$G83=""),"",VLOOKUP($A83,Mitglieder!$E$24:$BG$323,AJ$303))</f>
        <v/>
      </c>
      <c r="AK83" s="54" t="str">
        <f ca="1">IF(OR(VLOOKUP($A83,Mitglieder!$E$24:$BG$323,AK$303)="",$G83=""),"",VLOOKUP($A83,Mitglieder!$E$24:$BG$323,AK$303))</f>
        <v/>
      </c>
      <c r="AL83" s="54" t="str">
        <f ca="1">IF(OR(VLOOKUP($A83,Mitglieder!$E$24:$BG$323,AL$303)="",$G83=""),"",VLOOKUP($A83,Mitglieder!$E$24:$BG$323,AL$303))</f>
        <v/>
      </c>
      <c r="AM83" s="42" t="str">
        <f ca="1">IF($G83="","",VLOOKUP($A83,Mitglieder!$E$24:$BG$323,AM$303))</f>
        <v/>
      </c>
      <c r="AN83" s="54" t="str">
        <f ca="1">IF(OR(VLOOKUP($A83,Mitglieder!$E$24:$BG$323,AN$303)="",$G83=""),"",VLOOKUP($A83,Mitglieder!$E$24:$BG$323,AN$303))</f>
        <v/>
      </c>
      <c r="AO83" s="43" t="str">
        <f ca="1">IF($G83="","",TEXT(VLOOKUP($A83,Mitglieder!$D$24:$BG$323,AO$303),"TT.MM.JJJJ"))</f>
        <v/>
      </c>
      <c r="AP83" s="42" t="str">
        <f ca="1">IF($G83="","",VLOOKUP($A83,Mitglieder!$E$24:$BG$323,AP$303))</f>
        <v/>
      </c>
      <c r="AQ83" s="45" t="str">
        <f ca="1">IF($G83="","",TEXT(VLOOKUP($A83,Mitglieder!$E$24:$BG$323,AQ$303),"0.00"))</f>
        <v/>
      </c>
      <c r="AR83" s="54" t="str">
        <f ca="1">IF(OR(VLOOKUP($A83,Mitglieder!$E$24:$BG$323,AR$303)="",$G83=""),"",VLOOKUP($A83,Mitglieder!$E$24:$BG$323,AR$303))</f>
        <v/>
      </c>
      <c r="AS83" s="45" t="str">
        <f ca="1">IF($G83="","",TEXT(VLOOKUP($A83,Mitglieder!$E$24:$BG$323,AS$303),"0.00"))</f>
        <v/>
      </c>
      <c r="AT83" s="54" t="str">
        <f ca="1">IF(OR(VLOOKUP($A83,Mitglieder!$E$24:$BG$323,AT$303)="",$G83=""),"",VLOOKUP($A83,Mitglieder!$E$24:$BG$323,AT$303))</f>
        <v/>
      </c>
      <c r="AU83" s="45" t="str">
        <f ca="1">IF($G83="","",TEXT(VLOOKUP($A83,Mitglieder!$E$24:$BG$323,AU$303),"0.00"))</f>
        <v/>
      </c>
      <c r="AV83" s="45" t="str">
        <f ca="1">IF($G83="","",TEXT(VLOOKUP($A83,Mitglieder!$E$24:$BG$323,AV$303),"0.00"))</f>
        <v/>
      </c>
      <c r="AW83" s="42" t="str">
        <f ca="1">IF($G83="","",VLOOKUP($A83,Mitglieder!$E$24:$BG$323,AW$303))</f>
        <v/>
      </c>
      <c r="AX83" s="54" t="str">
        <f ca="1">IF(OR(VLOOKUP($A83,Mitglieder!$E$24:$BG$323,AX$303)="",$G83=""),"",VLOOKUP($A83,Mitglieder!$E$24:$BG$323,AX$303))</f>
        <v/>
      </c>
      <c r="AY83" s="43" t="str">
        <f ca="1">IF($G83="","",TEXT(VLOOKUP($A83,Mitglieder!$E$24:$BG$323,AY$303),"TT.MM.JJJJ"))</f>
        <v/>
      </c>
      <c r="AZ83" s="75" t="str">
        <f t="shared" ca="1" si="2"/>
        <v/>
      </c>
      <c r="BA83" s="43" t="str">
        <f ca="1">IF($G83="","",TEXT(VLOOKUP($A83,Mitglieder!$E$24:$BG$323,BA$303),"TT.MM.JJJJ"))</f>
        <v/>
      </c>
      <c r="BB83" s="43" t="str">
        <f ca="1">IF($G83="","",TEXT(VLOOKUP($A83,Mitglieder!$E$24:$BG$323,BB$303),"TT.MM.JJJJ"))</f>
        <v/>
      </c>
      <c r="BC83" s="43" t="str">
        <f ca="1">IF($G83="","",TEXT(VLOOKUP($A83,Mitglieder!$E$24:$BG$323,BC$303),"TT.MM.JJJJ"))</f>
        <v/>
      </c>
      <c r="BD83" s="43" t="str">
        <f ca="1">IF($G83="","",TEXT(VLOOKUP($A83,Mitglieder!$E$24:$BG$323,BD$303),"TT.MM.JJJJ"))</f>
        <v/>
      </c>
      <c r="BE83" s="75" t="str">
        <f t="shared" ca="1" si="3"/>
        <v/>
      </c>
      <c r="BF83" s="75" t="str">
        <f ca="1">IF($G83="","",VLOOKUP($A83,Mitglieder!$D$24:$BG$323,BF$303))</f>
        <v/>
      </c>
      <c r="BH83" s="75" t="str">
        <f ca="1">IF(G83="","",AY83+'Details Verein'!$D$25)</f>
        <v/>
      </c>
    </row>
    <row r="84" spans="1:60" x14ac:dyDescent="0.35">
      <c r="A84" s="42">
        <v>84</v>
      </c>
      <c r="B84" s="42"/>
      <c r="C84" s="42"/>
      <c r="D84" s="42">
        <f ca="1">VLOOKUP($A84,Mitglieder!$E$24:$BA$323,D$303)</f>
        <v>1.0299999999999967</v>
      </c>
      <c r="E84" s="42" t="str">
        <f ca="1">IF($G84="","",VLOOKUP($A84,Mitglieder!$E$24:$BG$323,E$303))</f>
        <v/>
      </c>
      <c r="F84" s="54" t="str">
        <f ca="1">IF(OR(VLOOKUP($A84,Mitglieder!$E$24:$BG$323,F$303)="",$G84=""),"",VLOOKUP($A84,Mitglieder!$E$24:$BG$323,F$303))</f>
        <v/>
      </c>
      <c r="G84" s="72" t="str">
        <f ca="1">IF(D84/ROUND(D84,0)=1,VLOOKUP($A84,Mitglieder!$E$24:$BA$323,G$303),"")</f>
        <v/>
      </c>
      <c r="H84" s="42" t="str">
        <f ca="1">IF($G84="","",VLOOKUP($A84,Mitglieder!$E$24:$BG$323,H$303))</f>
        <v/>
      </c>
      <c r="I84" s="54" t="str">
        <f ca="1">IF(OR(VLOOKUP($A84,Mitglieder!$E$24:$BG$323,I$303)="",$G84=""),"",VLOOKUP($A84,Mitglieder!$E$24:$BG$323,I$303))</f>
        <v/>
      </c>
      <c r="J84" s="42" t="str">
        <f ca="1">IF($G84="","",VLOOKUP($A84,Mitglieder!$E$24:$BG$323,J$303))</f>
        <v/>
      </c>
      <c r="K84" s="54" t="str">
        <f ca="1">IF(OR(VLOOKUP($A84,Mitglieder!$E$24:$BG$323,K$303)="",$G84=""),"",VLOOKUP($A84,Mitglieder!$E$24:$BG$323,K$303))</f>
        <v/>
      </c>
      <c r="L84" s="42" t="str">
        <f ca="1">IF($G84="","",VLOOKUP($A84,Mitglieder!$E$24:$BG$323,L$303))</f>
        <v/>
      </c>
      <c r="M84" s="42" t="str">
        <f ca="1">IF($G84="","",VLOOKUP($A84,Mitglieder!$E$24:$BG$323,M$303))</f>
        <v/>
      </c>
      <c r="N84" s="42" t="str">
        <f ca="1">IF($G84="","",VLOOKUP($A84,Mitglieder!$E$24:$BG$323,N$303))</f>
        <v/>
      </c>
      <c r="O84" s="42" t="str">
        <f ca="1">IF($G84="","",VLOOKUP($A84,Mitglieder!$E$24:$BG$323,O$303))</f>
        <v/>
      </c>
      <c r="P84" s="42" t="str">
        <f ca="1">IF($G84="","",VLOOKUP($A84,Mitglieder!$E$24:$BG$323,P$303))</f>
        <v/>
      </c>
      <c r="Q84" s="42" t="str">
        <f ca="1">IF($G84="","",VLOOKUP($A84,Mitglieder!$E$24:$BG$323,Q$303))</f>
        <v/>
      </c>
      <c r="R84" s="54" t="str">
        <f ca="1">IF(OR(VLOOKUP($A84,Mitglieder!$E$24:$BG$323,R$303)="",$G84=""),"",VLOOKUP($A84,Mitglieder!$E$24:$BG$323,R$303))</f>
        <v/>
      </c>
      <c r="S84" s="43" t="str">
        <f ca="1">IF($G84="","",TEXT(VLOOKUP($A84,Mitglieder!$E$24:$BG$323,S$303),"TT.MM.JJJJ"))</f>
        <v/>
      </c>
      <c r="T84" s="43" t="str">
        <f ca="1">IF($G84="","",TEXT(VLOOKUP($A84,Mitglieder!$E$24:$BG$323,T$303),"TT.MM.JJJJ"))</f>
        <v/>
      </c>
      <c r="U84" s="43" t="str">
        <f ca="1">IF($G84="","",TEXT(VLOOKUP($A84,Mitglieder!$E$24:$BG$323,U$303),"TT.MM.JJJJ"))</f>
        <v/>
      </c>
      <c r="V84" s="54" t="str">
        <f ca="1">IF(OR(VLOOKUP($A84,Mitglieder!$E$24:$BG$323,V$303)="",$G84=""),"",VLOOKUP($A84,Mitglieder!$E$24:$BG$323,V$303))</f>
        <v/>
      </c>
      <c r="W84" s="54" t="str">
        <f ca="1">IF(OR(VLOOKUP($A84,Mitglieder!$E$24:$BG$323,W$303)="",$G84=""),"",VLOOKUP($A84,Mitglieder!$E$24:$BG$323,W$303))</f>
        <v/>
      </c>
      <c r="X84" s="54" t="str">
        <f ca="1">IF(OR(VLOOKUP($A84,Mitglieder!$E$24:$BG$323,X$303)="",$G84=""),"",VLOOKUP($A84,Mitglieder!$E$24:$BG$323,X$303))</f>
        <v/>
      </c>
      <c r="Y84" s="54" t="str">
        <f ca="1">IF(OR(VLOOKUP($A84,Mitglieder!$E$24:$BG$323,Y$303)="",$G84=""),"",VLOOKUP($A84,Mitglieder!$E$24:$BG$323,Y$303))</f>
        <v/>
      </c>
      <c r="Z84" s="54" t="str">
        <f ca="1">IF(OR(VLOOKUP($A84,Mitglieder!$E$24:$BG$323,Z$303)="",$G84=""),"",VLOOKUP($A84,Mitglieder!$E$24:$BG$323,Z$303))</f>
        <v/>
      </c>
      <c r="AA84" s="54" t="str">
        <f ca="1">IF(OR(VLOOKUP($A84,Mitglieder!$E$24:$BG$323,AA$303)="",$G84=""),"",VLOOKUP($A84,Mitglieder!$E$24:$BG$323,AA$303))</f>
        <v/>
      </c>
      <c r="AB84" s="54" t="str">
        <f ca="1">IF(OR(VLOOKUP($A84,Mitglieder!$E$24:$BG$323,AB$303)="",$G84=""),"",VLOOKUP($A84,Mitglieder!$E$24:$BG$323,AB$303))</f>
        <v/>
      </c>
      <c r="AC84" s="54" t="str">
        <f ca="1">IF(OR(VLOOKUP($A84,Mitglieder!$E$24:$BG$323,AC$303)="",$G84=""),"",VLOOKUP($A84,Mitglieder!$E$24:$BG$323,AC$303))</f>
        <v/>
      </c>
      <c r="AD84" s="54" t="str">
        <f ca="1">IF(OR(VLOOKUP($A84,Mitglieder!$E$24:$BG$323,AD$303)="",$G84=""),"",VLOOKUP($A84,Mitglieder!$E$24:$BG$323,AD$303))</f>
        <v/>
      </c>
      <c r="AE84" s="54" t="str">
        <f ca="1">IF(OR(VLOOKUP($A84,Mitglieder!$E$24:$BG$323,AE$303)="",$G84=""),"",VLOOKUP($A84,Mitglieder!$E$24:$BG$323,AE$303))</f>
        <v/>
      </c>
      <c r="AF84" s="54" t="str">
        <f ca="1">IF(OR(VLOOKUP($A84,Mitglieder!$E$24:$BG$323,AF$303)="",$G84=""),"",VLOOKUP($A84,Mitglieder!$E$24:$BG$323,AF$303))</f>
        <v/>
      </c>
      <c r="AG84" s="54" t="str">
        <f ca="1">IF(OR(VLOOKUP($A84,Mitglieder!$E$24:$BG$323,AG$303)="",$G84=""),"",VLOOKUP($A84,Mitglieder!$E$24:$BG$323,AG$303))</f>
        <v/>
      </c>
      <c r="AH84" s="54" t="str">
        <f ca="1">IF(OR(VLOOKUP($A84,Mitglieder!$E$24:$BG$323,AH$303)="",$G84=""),"",VLOOKUP($A84,Mitglieder!$E$24:$BG$323,AH$303))</f>
        <v/>
      </c>
      <c r="AI84" s="54" t="str">
        <f ca="1">IF(OR(VLOOKUP($A84,Mitglieder!$E$24:$BG$323,AI$303)="",$G84=""),"",VLOOKUP($A84,Mitglieder!$E$24:$BG$323,AI$303))</f>
        <v/>
      </c>
      <c r="AJ84" s="54" t="str">
        <f ca="1">IF(OR(VLOOKUP($A84,Mitglieder!$E$24:$BG$323,AJ$303)="",$G84=""),"",VLOOKUP($A84,Mitglieder!$E$24:$BG$323,AJ$303))</f>
        <v/>
      </c>
      <c r="AK84" s="54" t="str">
        <f ca="1">IF(OR(VLOOKUP($A84,Mitglieder!$E$24:$BG$323,AK$303)="",$G84=""),"",VLOOKUP($A84,Mitglieder!$E$24:$BG$323,AK$303))</f>
        <v/>
      </c>
      <c r="AL84" s="54" t="str">
        <f ca="1">IF(OR(VLOOKUP($A84,Mitglieder!$E$24:$BG$323,AL$303)="",$G84=""),"",VLOOKUP($A84,Mitglieder!$E$24:$BG$323,AL$303))</f>
        <v/>
      </c>
      <c r="AM84" s="42" t="str">
        <f ca="1">IF($G84="","",VLOOKUP($A84,Mitglieder!$E$24:$BG$323,AM$303))</f>
        <v/>
      </c>
      <c r="AN84" s="54" t="str">
        <f ca="1">IF(OR(VLOOKUP($A84,Mitglieder!$E$24:$BG$323,AN$303)="",$G84=""),"",VLOOKUP($A84,Mitglieder!$E$24:$BG$323,AN$303))</f>
        <v/>
      </c>
      <c r="AO84" s="43" t="str">
        <f ca="1">IF($G84="","",TEXT(VLOOKUP($A84,Mitglieder!$D$24:$BG$323,AO$303),"TT.MM.JJJJ"))</f>
        <v/>
      </c>
      <c r="AP84" s="42" t="str">
        <f ca="1">IF($G84="","",VLOOKUP($A84,Mitglieder!$E$24:$BG$323,AP$303))</f>
        <v/>
      </c>
      <c r="AQ84" s="45" t="str">
        <f ca="1">IF($G84="","",TEXT(VLOOKUP($A84,Mitglieder!$E$24:$BG$323,AQ$303),"0.00"))</f>
        <v/>
      </c>
      <c r="AR84" s="54" t="str">
        <f ca="1">IF(OR(VLOOKUP($A84,Mitglieder!$E$24:$BG$323,AR$303)="",$G84=""),"",VLOOKUP($A84,Mitglieder!$E$24:$BG$323,AR$303))</f>
        <v/>
      </c>
      <c r="AS84" s="45" t="str">
        <f ca="1">IF($G84="","",TEXT(VLOOKUP($A84,Mitglieder!$E$24:$BG$323,AS$303),"0.00"))</f>
        <v/>
      </c>
      <c r="AT84" s="54" t="str">
        <f ca="1">IF(OR(VLOOKUP($A84,Mitglieder!$E$24:$BG$323,AT$303)="",$G84=""),"",VLOOKUP($A84,Mitglieder!$E$24:$BG$323,AT$303))</f>
        <v/>
      </c>
      <c r="AU84" s="45" t="str">
        <f ca="1">IF($G84="","",TEXT(VLOOKUP($A84,Mitglieder!$E$24:$BG$323,AU$303),"0.00"))</f>
        <v/>
      </c>
      <c r="AV84" s="45" t="str">
        <f ca="1">IF($G84="","",TEXT(VLOOKUP($A84,Mitglieder!$E$24:$BG$323,AV$303),"0.00"))</f>
        <v/>
      </c>
      <c r="AW84" s="42" t="str">
        <f ca="1">IF($G84="","",VLOOKUP($A84,Mitglieder!$E$24:$BG$323,AW$303))</f>
        <v/>
      </c>
      <c r="AX84" s="54" t="str">
        <f ca="1">IF(OR(VLOOKUP($A84,Mitglieder!$E$24:$BG$323,AX$303)="",$G84=""),"",VLOOKUP($A84,Mitglieder!$E$24:$BG$323,AX$303))</f>
        <v/>
      </c>
      <c r="AY84" s="43" t="str">
        <f ca="1">IF($G84="","",TEXT(VLOOKUP($A84,Mitglieder!$E$24:$BG$323,AY$303),"TT.MM.JJJJ"))</f>
        <v/>
      </c>
      <c r="AZ84" s="75" t="str">
        <f t="shared" ca="1" si="2"/>
        <v/>
      </c>
      <c r="BA84" s="43" t="str">
        <f ca="1">IF($G84="","",TEXT(VLOOKUP($A84,Mitglieder!$E$24:$BG$323,BA$303),"TT.MM.JJJJ"))</f>
        <v/>
      </c>
      <c r="BB84" s="43" t="str">
        <f ca="1">IF($G84="","",TEXT(VLOOKUP($A84,Mitglieder!$E$24:$BG$323,BB$303),"TT.MM.JJJJ"))</f>
        <v/>
      </c>
      <c r="BC84" s="43" t="str">
        <f ca="1">IF($G84="","",TEXT(VLOOKUP($A84,Mitglieder!$E$24:$BG$323,BC$303),"TT.MM.JJJJ"))</f>
        <v/>
      </c>
      <c r="BD84" s="43" t="str">
        <f ca="1">IF($G84="","",TEXT(VLOOKUP($A84,Mitglieder!$E$24:$BG$323,BD$303),"TT.MM.JJJJ"))</f>
        <v/>
      </c>
      <c r="BE84" s="75" t="str">
        <f t="shared" ca="1" si="3"/>
        <v/>
      </c>
      <c r="BF84" s="75" t="str">
        <f ca="1">IF($G84="","",VLOOKUP($A84,Mitglieder!$D$24:$BG$323,BF$303))</f>
        <v/>
      </c>
      <c r="BH84" s="75" t="str">
        <f ca="1">IF(G84="","",AY84+'Details Verein'!$D$25)</f>
        <v/>
      </c>
    </row>
    <row r="85" spans="1:60" x14ac:dyDescent="0.35">
      <c r="A85" s="42">
        <v>85</v>
      </c>
      <c r="B85" s="42"/>
      <c r="C85" s="42"/>
      <c r="D85" s="42">
        <f ca="1">VLOOKUP($A85,Mitglieder!$E$24:$BA$323,D$303)</f>
        <v>1.0299999999999967</v>
      </c>
      <c r="E85" s="42" t="str">
        <f ca="1">IF($G85="","",VLOOKUP($A85,Mitglieder!$E$24:$BG$323,E$303))</f>
        <v/>
      </c>
      <c r="F85" s="54" t="str">
        <f ca="1">IF(OR(VLOOKUP($A85,Mitglieder!$E$24:$BG$323,F$303)="",$G85=""),"",VLOOKUP($A85,Mitglieder!$E$24:$BG$323,F$303))</f>
        <v/>
      </c>
      <c r="G85" s="72" t="str">
        <f ca="1">IF(D85/ROUND(D85,0)=1,VLOOKUP($A85,Mitglieder!$E$24:$BA$323,G$303),"")</f>
        <v/>
      </c>
      <c r="H85" s="42" t="str">
        <f ca="1">IF($G85="","",VLOOKUP($A85,Mitglieder!$E$24:$BG$323,H$303))</f>
        <v/>
      </c>
      <c r="I85" s="54" t="str">
        <f ca="1">IF(OR(VLOOKUP($A85,Mitglieder!$E$24:$BG$323,I$303)="",$G85=""),"",VLOOKUP($A85,Mitglieder!$E$24:$BG$323,I$303))</f>
        <v/>
      </c>
      <c r="J85" s="42" t="str">
        <f ca="1">IF($G85="","",VLOOKUP($A85,Mitglieder!$E$24:$BG$323,J$303))</f>
        <v/>
      </c>
      <c r="K85" s="54" t="str">
        <f ca="1">IF(OR(VLOOKUP($A85,Mitglieder!$E$24:$BG$323,K$303)="",$G85=""),"",VLOOKUP($A85,Mitglieder!$E$24:$BG$323,K$303))</f>
        <v/>
      </c>
      <c r="L85" s="42" t="str">
        <f ca="1">IF($G85="","",VLOOKUP($A85,Mitglieder!$E$24:$BG$323,L$303))</f>
        <v/>
      </c>
      <c r="M85" s="42" t="str">
        <f ca="1">IF($G85="","",VLOOKUP($A85,Mitglieder!$E$24:$BG$323,M$303))</f>
        <v/>
      </c>
      <c r="N85" s="42" t="str">
        <f ca="1">IF($G85="","",VLOOKUP($A85,Mitglieder!$E$24:$BG$323,N$303))</f>
        <v/>
      </c>
      <c r="O85" s="42" t="str">
        <f ca="1">IF($G85="","",VLOOKUP($A85,Mitglieder!$E$24:$BG$323,O$303))</f>
        <v/>
      </c>
      <c r="P85" s="42" t="str">
        <f ca="1">IF($G85="","",VLOOKUP($A85,Mitglieder!$E$24:$BG$323,P$303))</f>
        <v/>
      </c>
      <c r="Q85" s="42" t="str">
        <f ca="1">IF($G85="","",VLOOKUP($A85,Mitglieder!$E$24:$BG$323,Q$303))</f>
        <v/>
      </c>
      <c r="R85" s="54" t="str">
        <f ca="1">IF(OR(VLOOKUP($A85,Mitglieder!$E$24:$BG$323,R$303)="",$G85=""),"",VLOOKUP($A85,Mitglieder!$E$24:$BG$323,R$303))</f>
        <v/>
      </c>
      <c r="S85" s="43" t="str">
        <f ca="1">IF($G85="","",TEXT(VLOOKUP($A85,Mitglieder!$E$24:$BG$323,S$303),"TT.MM.JJJJ"))</f>
        <v/>
      </c>
      <c r="T85" s="43" t="str">
        <f ca="1">IF($G85="","",TEXT(VLOOKUP($A85,Mitglieder!$E$24:$BG$323,T$303),"TT.MM.JJJJ"))</f>
        <v/>
      </c>
      <c r="U85" s="43" t="str">
        <f ca="1">IF($G85="","",TEXT(VLOOKUP($A85,Mitglieder!$E$24:$BG$323,U$303),"TT.MM.JJJJ"))</f>
        <v/>
      </c>
      <c r="V85" s="54" t="str">
        <f ca="1">IF(OR(VLOOKUP($A85,Mitglieder!$E$24:$BG$323,V$303)="",$G85=""),"",VLOOKUP($A85,Mitglieder!$E$24:$BG$323,V$303))</f>
        <v/>
      </c>
      <c r="W85" s="54" t="str">
        <f ca="1">IF(OR(VLOOKUP($A85,Mitglieder!$E$24:$BG$323,W$303)="",$G85=""),"",VLOOKUP($A85,Mitglieder!$E$24:$BG$323,W$303))</f>
        <v/>
      </c>
      <c r="X85" s="54" t="str">
        <f ca="1">IF(OR(VLOOKUP($A85,Mitglieder!$E$24:$BG$323,X$303)="",$G85=""),"",VLOOKUP($A85,Mitglieder!$E$24:$BG$323,X$303))</f>
        <v/>
      </c>
      <c r="Y85" s="54" t="str">
        <f ca="1">IF(OR(VLOOKUP($A85,Mitglieder!$E$24:$BG$323,Y$303)="",$G85=""),"",VLOOKUP($A85,Mitglieder!$E$24:$BG$323,Y$303))</f>
        <v/>
      </c>
      <c r="Z85" s="54" t="str">
        <f ca="1">IF(OR(VLOOKUP($A85,Mitglieder!$E$24:$BG$323,Z$303)="",$G85=""),"",VLOOKUP($A85,Mitglieder!$E$24:$BG$323,Z$303))</f>
        <v/>
      </c>
      <c r="AA85" s="54" t="str">
        <f ca="1">IF(OR(VLOOKUP($A85,Mitglieder!$E$24:$BG$323,AA$303)="",$G85=""),"",VLOOKUP($A85,Mitglieder!$E$24:$BG$323,AA$303))</f>
        <v/>
      </c>
      <c r="AB85" s="54" t="str">
        <f ca="1">IF(OR(VLOOKUP($A85,Mitglieder!$E$24:$BG$323,AB$303)="",$G85=""),"",VLOOKUP($A85,Mitglieder!$E$24:$BG$323,AB$303))</f>
        <v/>
      </c>
      <c r="AC85" s="54" t="str">
        <f ca="1">IF(OR(VLOOKUP($A85,Mitglieder!$E$24:$BG$323,AC$303)="",$G85=""),"",VLOOKUP($A85,Mitglieder!$E$24:$BG$323,AC$303))</f>
        <v/>
      </c>
      <c r="AD85" s="54" t="str">
        <f ca="1">IF(OR(VLOOKUP($A85,Mitglieder!$E$24:$BG$323,AD$303)="",$G85=""),"",VLOOKUP($A85,Mitglieder!$E$24:$BG$323,AD$303))</f>
        <v/>
      </c>
      <c r="AE85" s="54" t="str">
        <f ca="1">IF(OR(VLOOKUP($A85,Mitglieder!$E$24:$BG$323,AE$303)="",$G85=""),"",VLOOKUP($A85,Mitglieder!$E$24:$BG$323,AE$303))</f>
        <v/>
      </c>
      <c r="AF85" s="54" t="str">
        <f ca="1">IF(OR(VLOOKUP($A85,Mitglieder!$E$24:$BG$323,AF$303)="",$G85=""),"",VLOOKUP($A85,Mitglieder!$E$24:$BG$323,AF$303))</f>
        <v/>
      </c>
      <c r="AG85" s="54" t="str">
        <f ca="1">IF(OR(VLOOKUP($A85,Mitglieder!$E$24:$BG$323,AG$303)="",$G85=""),"",VLOOKUP($A85,Mitglieder!$E$24:$BG$323,AG$303))</f>
        <v/>
      </c>
      <c r="AH85" s="54" t="str">
        <f ca="1">IF(OR(VLOOKUP($A85,Mitglieder!$E$24:$BG$323,AH$303)="",$G85=""),"",VLOOKUP($A85,Mitglieder!$E$24:$BG$323,AH$303))</f>
        <v/>
      </c>
      <c r="AI85" s="54" t="str">
        <f ca="1">IF(OR(VLOOKUP($A85,Mitglieder!$E$24:$BG$323,AI$303)="",$G85=""),"",VLOOKUP($A85,Mitglieder!$E$24:$BG$323,AI$303))</f>
        <v/>
      </c>
      <c r="AJ85" s="54" t="str">
        <f ca="1">IF(OR(VLOOKUP($A85,Mitglieder!$E$24:$BG$323,AJ$303)="",$G85=""),"",VLOOKUP($A85,Mitglieder!$E$24:$BG$323,AJ$303))</f>
        <v/>
      </c>
      <c r="AK85" s="54" t="str">
        <f ca="1">IF(OR(VLOOKUP($A85,Mitglieder!$E$24:$BG$323,AK$303)="",$G85=""),"",VLOOKUP($A85,Mitglieder!$E$24:$BG$323,AK$303))</f>
        <v/>
      </c>
      <c r="AL85" s="54" t="str">
        <f ca="1">IF(OR(VLOOKUP($A85,Mitglieder!$E$24:$BG$323,AL$303)="",$G85=""),"",VLOOKUP($A85,Mitglieder!$E$24:$BG$323,AL$303))</f>
        <v/>
      </c>
      <c r="AM85" s="42" t="str">
        <f ca="1">IF($G85="","",VLOOKUP($A85,Mitglieder!$E$24:$BG$323,AM$303))</f>
        <v/>
      </c>
      <c r="AN85" s="54" t="str">
        <f ca="1">IF(OR(VLOOKUP($A85,Mitglieder!$E$24:$BG$323,AN$303)="",$G85=""),"",VLOOKUP($A85,Mitglieder!$E$24:$BG$323,AN$303))</f>
        <v/>
      </c>
      <c r="AO85" s="43" t="str">
        <f ca="1">IF($G85="","",TEXT(VLOOKUP($A85,Mitglieder!$D$24:$BG$323,AO$303),"TT.MM.JJJJ"))</f>
        <v/>
      </c>
      <c r="AP85" s="42" t="str">
        <f ca="1">IF($G85="","",VLOOKUP($A85,Mitglieder!$E$24:$BG$323,AP$303))</f>
        <v/>
      </c>
      <c r="AQ85" s="45" t="str">
        <f ca="1">IF($G85="","",TEXT(VLOOKUP($A85,Mitglieder!$E$24:$BG$323,AQ$303),"0.00"))</f>
        <v/>
      </c>
      <c r="AR85" s="54" t="str">
        <f ca="1">IF(OR(VLOOKUP($A85,Mitglieder!$E$24:$BG$323,AR$303)="",$G85=""),"",VLOOKUP($A85,Mitglieder!$E$24:$BG$323,AR$303))</f>
        <v/>
      </c>
      <c r="AS85" s="45" t="str">
        <f ca="1">IF($G85="","",TEXT(VLOOKUP($A85,Mitglieder!$E$24:$BG$323,AS$303),"0.00"))</f>
        <v/>
      </c>
      <c r="AT85" s="54" t="str">
        <f ca="1">IF(OR(VLOOKUP($A85,Mitglieder!$E$24:$BG$323,AT$303)="",$G85=""),"",VLOOKUP($A85,Mitglieder!$E$24:$BG$323,AT$303))</f>
        <v/>
      </c>
      <c r="AU85" s="45" t="str">
        <f ca="1">IF($G85="","",TEXT(VLOOKUP($A85,Mitglieder!$E$24:$BG$323,AU$303),"0.00"))</f>
        <v/>
      </c>
      <c r="AV85" s="45" t="str">
        <f ca="1">IF($G85="","",TEXT(VLOOKUP($A85,Mitglieder!$E$24:$BG$323,AV$303),"0.00"))</f>
        <v/>
      </c>
      <c r="AW85" s="42" t="str">
        <f ca="1">IF($G85="","",VLOOKUP($A85,Mitglieder!$E$24:$BG$323,AW$303))</f>
        <v/>
      </c>
      <c r="AX85" s="54" t="str">
        <f ca="1">IF(OR(VLOOKUP($A85,Mitglieder!$E$24:$BG$323,AX$303)="",$G85=""),"",VLOOKUP($A85,Mitglieder!$E$24:$BG$323,AX$303))</f>
        <v/>
      </c>
      <c r="AY85" s="43" t="str">
        <f ca="1">IF($G85="","",TEXT(VLOOKUP($A85,Mitglieder!$E$24:$BG$323,AY$303),"TT.MM.JJJJ"))</f>
        <v/>
      </c>
      <c r="AZ85" s="75" t="str">
        <f t="shared" ca="1" si="2"/>
        <v/>
      </c>
      <c r="BA85" s="43" t="str">
        <f ca="1">IF($G85="","",TEXT(VLOOKUP($A85,Mitglieder!$E$24:$BG$323,BA$303),"TT.MM.JJJJ"))</f>
        <v/>
      </c>
      <c r="BB85" s="43" t="str">
        <f ca="1">IF($G85="","",TEXT(VLOOKUP($A85,Mitglieder!$E$24:$BG$323,BB$303),"TT.MM.JJJJ"))</f>
        <v/>
      </c>
      <c r="BC85" s="43" t="str">
        <f ca="1">IF($G85="","",TEXT(VLOOKUP($A85,Mitglieder!$E$24:$BG$323,BC$303),"TT.MM.JJJJ"))</f>
        <v/>
      </c>
      <c r="BD85" s="43" t="str">
        <f ca="1">IF($G85="","",TEXT(VLOOKUP($A85,Mitglieder!$E$24:$BG$323,BD$303),"TT.MM.JJJJ"))</f>
        <v/>
      </c>
      <c r="BE85" s="75" t="str">
        <f t="shared" ca="1" si="3"/>
        <v/>
      </c>
      <c r="BF85" s="75" t="str">
        <f ca="1">IF($G85="","",VLOOKUP($A85,Mitglieder!$D$24:$BG$323,BF$303))</f>
        <v/>
      </c>
      <c r="BH85" s="75" t="str">
        <f ca="1">IF(G85="","",AY85+'Details Verein'!$D$25)</f>
        <v/>
      </c>
    </row>
    <row r="86" spans="1:60" x14ac:dyDescent="0.35">
      <c r="A86" s="42">
        <v>86</v>
      </c>
      <c r="B86" s="42"/>
      <c r="C86" s="42"/>
      <c r="D86" s="42">
        <f ca="1">VLOOKUP($A86,Mitglieder!$E$24:$BA$323,D$303)</f>
        <v>1.0299999999999967</v>
      </c>
      <c r="E86" s="42" t="str">
        <f ca="1">IF($G86="","",VLOOKUP($A86,Mitglieder!$E$24:$BG$323,E$303))</f>
        <v/>
      </c>
      <c r="F86" s="54" t="str">
        <f ca="1">IF(OR(VLOOKUP($A86,Mitglieder!$E$24:$BG$323,F$303)="",$G86=""),"",VLOOKUP($A86,Mitglieder!$E$24:$BG$323,F$303))</f>
        <v/>
      </c>
      <c r="G86" s="72" t="str">
        <f ca="1">IF(D86/ROUND(D86,0)=1,VLOOKUP($A86,Mitglieder!$E$24:$BA$323,G$303),"")</f>
        <v/>
      </c>
      <c r="H86" s="42" t="str">
        <f ca="1">IF($G86="","",VLOOKUP($A86,Mitglieder!$E$24:$BG$323,H$303))</f>
        <v/>
      </c>
      <c r="I86" s="54" t="str">
        <f ca="1">IF(OR(VLOOKUP($A86,Mitglieder!$E$24:$BG$323,I$303)="",$G86=""),"",VLOOKUP($A86,Mitglieder!$E$24:$BG$323,I$303))</f>
        <v/>
      </c>
      <c r="J86" s="42" t="str">
        <f ca="1">IF($G86="","",VLOOKUP($A86,Mitglieder!$E$24:$BG$323,J$303))</f>
        <v/>
      </c>
      <c r="K86" s="54" t="str">
        <f ca="1">IF(OR(VLOOKUP($A86,Mitglieder!$E$24:$BG$323,K$303)="",$G86=""),"",VLOOKUP($A86,Mitglieder!$E$24:$BG$323,K$303))</f>
        <v/>
      </c>
      <c r="L86" s="42" t="str">
        <f ca="1">IF($G86="","",VLOOKUP($A86,Mitglieder!$E$24:$BG$323,L$303))</f>
        <v/>
      </c>
      <c r="M86" s="42" t="str">
        <f ca="1">IF($G86="","",VLOOKUP($A86,Mitglieder!$E$24:$BG$323,M$303))</f>
        <v/>
      </c>
      <c r="N86" s="42" t="str">
        <f ca="1">IF($G86="","",VLOOKUP($A86,Mitglieder!$E$24:$BG$323,N$303))</f>
        <v/>
      </c>
      <c r="O86" s="42" t="str">
        <f ca="1">IF($G86="","",VLOOKUP($A86,Mitglieder!$E$24:$BG$323,O$303))</f>
        <v/>
      </c>
      <c r="P86" s="42" t="str">
        <f ca="1">IF($G86="","",VLOOKUP($A86,Mitglieder!$E$24:$BG$323,P$303))</f>
        <v/>
      </c>
      <c r="Q86" s="42" t="str">
        <f ca="1">IF($G86="","",VLOOKUP($A86,Mitglieder!$E$24:$BG$323,Q$303))</f>
        <v/>
      </c>
      <c r="R86" s="54" t="str">
        <f ca="1">IF(OR(VLOOKUP($A86,Mitglieder!$E$24:$BG$323,R$303)="",$G86=""),"",VLOOKUP($A86,Mitglieder!$E$24:$BG$323,R$303))</f>
        <v/>
      </c>
      <c r="S86" s="43" t="str">
        <f ca="1">IF($G86="","",TEXT(VLOOKUP($A86,Mitglieder!$E$24:$BG$323,S$303),"TT.MM.JJJJ"))</f>
        <v/>
      </c>
      <c r="T86" s="43" t="str">
        <f ca="1">IF($G86="","",TEXT(VLOOKUP($A86,Mitglieder!$E$24:$BG$323,T$303),"TT.MM.JJJJ"))</f>
        <v/>
      </c>
      <c r="U86" s="43" t="str">
        <f ca="1">IF($G86="","",TEXT(VLOOKUP($A86,Mitglieder!$E$24:$BG$323,U$303),"TT.MM.JJJJ"))</f>
        <v/>
      </c>
      <c r="V86" s="54" t="str">
        <f ca="1">IF(OR(VLOOKUP($A86,Mitglieder!$E$24:$BG$323,V$303)="",$G86=""),"",VLOOKUP($A86,Mitglieder!$E$24:$BG$323,V$303))</f>
        <v/>
      </c>
      <c r="W86" s="54" t="str">
        <f ca="1">IF(OR(VLOOKUP($A86,Mitglieder!$E$24:$BG$323,W$303)="",$G86=""),"",VLOOKUP($A86,Mitglieder!$E$24:$BG$323,W$303))</f>
        <v/>
      </c>
      <c r="X86" s="54" t="str">
        <f ca="1">IF(OR(VLOOKUP($A86,Mitglieder!$E$24:$BG$323,X$303)="",$G86=""),"",VLOOKUP($A86,Mitglieder!$E$24:$BG$323,X$303))</f>
        <v/>
      </c>
      <c r="Y86" s="54" t="str">
        <f ca="1">IF(OR(VLOOKUP($A86,Mitglieder!$E$24:$BG$323,Y$303)="",$G86=""),"",VLOOKUP($A86,Mitglieder!$E$24:$BG$323,Y$303))</f>
        <v/>
      </c>
      <c r="Z86" s="54" t="str">
        <f ca="1">IF(OR(VLOOKUP($A86,Mitglieder!$E$24:$BG$323,Z$303)="",$G86=""),"",VLOOKUP($A86,Mitglieder!$E$24:$BG$323,Z$303))</f>
        <v/>
      </c>
      <c r="AA86" s="54" t="str">
        <f ca="1">IF(OR(VLOOKUP($A86,Mitglieder!$E$24:$BG$323,AA$303)="",$G86=""),"",VLOOKUP($A86,Mitglieder!$E$24:$BG$323,AA$303))</f>
        <v/>
      </c>
      <c r="AB86" s="54" t="str">
        <f ca="1">IF(OR(VLOOKUP($A86,Mitglieder!$E$24:$BG$323,AB$303)="",$G86=""),"",VLOOKUP($A86,Mitglieder!$E$24:$BG$323,AB$303))</f>
        <v/>
      </c>
      <c r="AC86" s="54" t="str">
        <f ca="1">IF(OR(VLOOKUP($A86,Mitglieder!$E$24:$BG$323,AC$303)="",$G86=""),"",VLOOKUP($A86,Mitglieder!$E$24:$BG$323,AC$303))</f>
        <v/>
      </c>
      <c r="AD86" s="54" t="str">
        <f ca="1">IF(OR(VLOOKUP($A86,Mitglieder!$E$24:$BG$323,AD$303)="",$G86=""),"",VLOOKUP($A86,Mitglieder!$E$24:$BG$323,AD$303))</f>
        <v/>
      </c>
      <c r="AE86" s="54" t="str">
        <f ca="1">IF(OR(VLOOKUP($A86,Mitglieder!$E$24:$BG$323,AE$303)="",$G86=""),"",VLOOKUP($A86,Mitglieder!$E$24:$BG$323,AE$303))</f>
        <v/>
      </c>
      <c r="AF86" s="54" t="str">
        <f ca="1">IF(OR(VLOOKUP($A86,Mitglieder!$E$24:$BG$323,AF$303)="",$G86=""),"",VLOOKUP($A86,Mitglieder!$E$24:$BG$323,AF$303))</f>
        <v/>
      </c>
      <c r="AG86" s="54" t="str">
        <f ca="1">IF(OR(VLOOKUP($A86,Mitglieder!$E$24:$BG$323,AG$303)="",$G86=""),"",VLOOKUP($A86,Mitglieder!$E$24:$BG$323,AG$303))</f>
        <v/>
      </c>
      <c r="AH86" s="54" t="str">
        <f ca="1">IF(OR(VLOOKUP($A86,Mitglieder!$E$24:$BG$323,AH$303)="",$G86=""),"",VLOOKUP($A86,Mitglieder!$E$24:$BG$323,AH$303))</f>
        <v/>
      </c>
      <c r="AI86" s="54" t="str">
        <f ca="1">IF(OR(VLOOKUP($A86,Mitglieder!$E$24:$BG$323,AI$303)="",$G86=""),"",VLOOKUP($A86,Mitglieder!$E$24:$BG$323,AI$303))</f>
        <v/>
      </c>
      <c r="AJ86" s="54" t="str">
        <f ca="1">IF(OR(VLOOKUP($A86,Mitglieder!$E$24:$BG$323,AJ$303)="",$G86=""),"",VLOOKUP($A86,Mitglieder!$E$24:$BG$323,AJ$303))</f>
        <v/>
      </c>
      <c r="AK86" s="54" t="str">
        <f ca="1">IF(OR(VLOOKUP($A86,Mitglieder!$E$24:$BG$323,AK$303)="",$G86=""),"",VLOOKUP($A86,Mitglieder!$E$24:$BG$323,AK$303))</f>
        <v/>
      </c>
      <c r="AL86" s="54" t="str">
        <f ca="1">IF(OR(VLOOKUP($A86,Mitglieder!$E$24:$BG$323,AL$303)="",$G86=""),"",VLOOKUP($A86,Mitglieder!$E$24:$BG$323,AL$303))</f>
        <v/>
      </c>
      <c r="AM86" s="42" t="str">
        <f ca="1">IF($G86="","",VLOOKUP($A86,Mitglieder!$E$24:$BG$323,AM$303))</f>
        <v/>
      </c>
      <c r="AN86" s="54" t="str">
        <f ca="1">IF(OR(VLOOKUP($A86,Mitglieder!$E$24:$BG$323,AN$303)="",$G86=""),"",VLOOKUP($A86,Mitglieder!$E$24:$BG$323,AN$303))</f>
        <v/>
      </c>
      <c r="AO86" s="43" t="str">
        <f ca="1">IF($G86="","",TEXT(VLOOKUP($A86,Mitglieder!$D$24:$BG$323,AO$303),"TT.MM.JJJJ"))</f>
        <v/>
      </c>
      <c r="AP86" s="42" t="str">
        <f ca="1">IF($G86="","",VLOOKUP($A86,Mitglieder!$E$24:$BG$323,AP$303))</f>
        <v/>
      </c>
      <c r="AQ86" s="45" t="str">
        <f ca="1">IF($G86="","",TEXT(VLOOKUP($A86,Mitglieder!$E$24:$BG$323,AQ$303),"0.00"))</f>
        <v/>
      </c>
      <c r="AR86" s="54" t="str">
        <f ca="1">IF(OR(VLOOKUP($A86,Mitglieder!$E$24:$BG$323,AR$303)="",$G86=""),"",VLOOKUP($A86,Mitglieder!$E$24:$BG$323,AR$303))</f>
        <v/>
      </c>
      <c r="AS86" s="45" t="str">
        <f ca="1">IF($G86="","",TEXT(VLOOKUP($A86,Mitglieder!$E$24:$BG$323,AS$303),"0.00"))</f>
        <v/>
      </c>
      <c r="AT86" s="54" t="str">
        <f ca="1">IF(OR(VLOOKUP($A86,Mitglieder!$E$24:$BG$323,AT$303)="",$G86=""),"",VLOOKUP($A86,Mitglieder!$E$24:$BG$323,AT$303))</f>
        <v/>
      </c>
      <c r="AU86" s="45" t="str">
        <f ca="1">IF($G86="","",TEXT(VLOOKUP($A86,Mitglieder!$E$24:$BG$323,AU$303),"0.00"))</f>
        <v/>
      </c>
      <c r="AV86" s="45" t="str">
        <f ca="1">IF($G86="","",TEXT(VLOOKUP($A86,Mitglieder!$E$24:$BG$323,AV$303),"0.00"))</f>
        <v/>
      </c>
      <c r="AW86" s="42" t="str">
        <f ca="1">IF($G86="","",VLOOKUP($A86,Mitglieder!$E$24:$BG$323,AW$303))</f>
        <v/>
      </c>
      <c r="AX86" s="54" t="str">
        <f ca="1">IF(OR(VLOOKUP($A86,Mitglieder!$E$24:$BG$323,AX$303)="",$G86=""),"",VLOOKUP($A86,Mitglieder!$E$24:$BG$323,AX$303))</f>
        <v/>
      </c>
      <c r="AY86" s="43" t="str">
        <f ca="1">IF($G86="","",TEXT(VLOOKUP($A86,Mitglieder!$E$24:$BG$323,AY$303),"TT.MM.JJJJ"))</f>
        <v/>
      </c>
      <c r="AZ86" s="75" t="str">
        <f t="shared" ca="1" si="2"/>
        <v/>
      </c>
      <c r="BA86" s="43" t="str">
        <f ca="1">IF($G86="","",TEXT(VLOOKUP($A86,Mitglieder!$E$24:$BG$323,BA$303),"TT.MM.JJJJ"))</f>
        <v/>
      </c>
      <c r="BB86" s="43" t="str">
        <f ca="1">IF($G86="","",TEXT(VLOOKUP($A86,Mitglieder!$E$24:$BG$323,BB$303),"TT.MM.JJJJ"))</f>
        <v/>
      </c>
      <c r="BC86" s="43" t="str">
        <f ca="1">IF($G86="","",TEXT(VLOOKUP($A86,Mitglieder!$E$24:$BG$323,BC$303),"TT.MM.JJJJ"))</f>
        <v/>
      </c>
      <c r="BD86" s="43" t="str">
        <f ca="1">IF($G86="","",TEXT(VLOOKUP($A86,Mitglieder!$E$24:$BG$323,BD$303),"TT.MM.JJJJ"))</f>
        <v/>
      </c>
      <c r="BE86" s="75" t="str">
        <f t="shared" ca="1" si="3"/>
        <v/>
      </c>
      <c r="BF86" s="75" t="str">
        <f ca="1">IF($G86="","",VLOOKUP($A86,Mitglieder!$D$24:$BG$323,BF$303))</f>
        <v/>
      </c>
      <c r="BH86" s="75" t="str">
        <f ca="1">IF(G86="","",AY86+'Details Verein'!$D$25)</f>
        <v/>
      </c>
    </row>
    <row r="87" spans="1:60" x14ac:dyDescent="0.35">
      <c r="A87" s="42">
        <v>87</v>
      </c>
      <c r="B87" s="42"/>
      <c r="C87" s="42"/>
      <c r="D87" s="42">
        <f ca="1">VLOOKUP($A87,Mitglieder!$E$24:$BA$323,D$303)</f>
        <v>1.0299999999999967</v>
      </c>
      <c r="E87" s="42" t="str">
        <f ca="1">IF($G87="","",VLOOKUP($A87,Mitglieder!$E$24:$BG$323,E$303))</f>
        <v/>
      </c>
      <c r="F87" s="54" t="str">
        <f ca="1">IF(OR(VLOOKUP($A87,Mitglieder!$E$24:$BG$323,F$303)="",$G87=""),"",VLOOKUP($A87,Mitglieder!$E$24:$BG$323,F$303))</f>
        <v/>
      </c>
      <c r="G87" s="72" t="str">
        <f ca="1">IF(D87/ROUND(D87,0)=1,VLOOKUP($A87,Mitglieder!$E$24:$BA$323,G$303),"")</f>
        <v/>
      </c>
      <c r="H87" s="42" t="str">
        <f ca="1">IF($G87="","",VLOOKUP($A87,Mitglieder!$E$24:$BG$323,H$303))</f>
        <v/>
      </c>
      <c r="I87" s="54" t="str">
        <f ca="1">IF(OR(VLOOKUP($A87,Mitglieder!$E$24:$BG$323,I$303)="",$G87=""),"",VLOOKUP($A87,Mitglieder!$E$24:$BG$323,I$303))</f>
        <v/>
      </c>
      <c r="J87" s="42" t="str">
        <f ca="1">IF($G87="","",VLOOKUP($A87,Mitglieder!$E$24:$BG$323,J$303))</f>
        <v/>
      </c>
      <c r="K87" s="54" t="str">
        <f ca="1">IF(OR(VLOOKUP($A87,Mitglieder!$E$24:$BG$323,K$303)="",$G87=""),"",VLOOKUP($A87,Mitglieder!$E$24:$BG$323,K$303))</f>
        <v/>
      </c>
      <c r="L87" s="42" t="str">
        <f ca="1">IF($G87="","",VLOOKUP($A87,Mitglieder!$E$24:$BG$323,L$303))</f>
        <v/>
      </c>
      <c r="M87" s="42" t="str">
        <f ca="1">IF($G87="","",VLOOKUP($A87,Mitglieder!$E$24:$BG$323,M$303))</f>
        <v/>
      </c>
      <c r="N87" s="42" t="str">
        <f ca="1">IF($G87="","",VLOOKUP($A87,Mitglieder!$E$24:$BG$323,N$303))</f>
        <v/>
      </c>
      <c r="O87" s="42" t="str">
        <f ca="1">IF($G87="","",VLOOKUP($A87,Mitglieder!$E$24:$BG$323,O$303))</f>
        <v/>
      </c>
      <c r="P87" s="42" t="str">
        <f ca="1">IF($G87="","",VLOOKUP($A87,Mitglieder!$E$24:$BG$323,P$303))</f>
        <v/>
      </c>
      <c r="Q87" s="42" t="str">
        <f ca="1">IF($G87="","",VLOOKUP($A87,Mitglieder!$E$24:$BG$323,Q$303))</f>
        <v/>
      </c>
      <c r="R87" s="54" t="str">
        <f ca="1">IF(OR(VLOOKUP($A87,Mitglieder!$E$24:$BG$323,R$303)="",$G87=""),"",VLOOKUP($A87,Mitglieder!$E$24:$BG$323,R$303))</f>
        <v/>
      </c>
      <c r="S87" s="43" t="str">
        <f ca="1">IF($G87="","",TEXT(VLOOKUP($A87,Mitglieder!$E$24:$BG$323,S$303),"TT.MM.JJJJ"))</f>
        <v/>
      </c>
      <c r="T87" s="43" t="str">
        <f ca="1">IF($G87="","",TEXT(VLOOKUP($A87,Mitglieder!$E$24:$BG$323,T$303),"TT.MM.JJJJ"))</f>
        <v/>
      </c>
      <c r="U87" s="43" t="str">
        <f ca="1">IF($G87="","",TEXT(VLOOKUP($A87,Mitglieder!$E$24:$BG$323,U$303),"TT.MM.JJJJ"))</f>
        <v/>
      </c>
      <c r="V87" s="54" t="str">
        <f ca="1">IF(OR(VLOOKUP($A87,Mitglieder!$E$24:$BG$323,V$303)="",$G87=""),"",VLOOKUP($A87,Mitglieder!$E$24:$BG$323,V$303))</f>
        <v/>
      </c>
      <c r="W87" s="54" t="str">
        <f ca="1">IF(OR(VLOOKUP($A87,Mitglieder!$E$24:$BG$323,W$303)="",$G87=""),"",VLOOKUP($A87,Mitglieder!$E$24:$BG$323,W$303))</f>
        <v/>
      </c>
      <c r="X87" s="54" t="str">
        <f ca="1">IF(OR(VLOOKUP($A87,Mitglieder!$E$24:$BG$323,X$303)="",$G87=""),"",VLOOKUP($A87,Mitglieder!$E$24:$BG$323,X$303))</f>
        <v/>
      </c>
      <c r="Y87" s="54" t="str">
        <f ca="1">IF(OR(VLOOKUP($A87,Mitglieder!$E$24:$BG$323,Y$303)="",$G87=""),"",VLOOKUP($A87,Mitglieder!$E$24:$BG$323,Y$303))</f>
        <v/>
      </c>
      <c r="Z87" s="54" t="str">
        <f ca="1">IF(OR(VLOOKUP($A87,Mitglieder!$E$24:$BG$323,Z$303)="",$G87=""),"",VLOOKUP($A87,Mitglieder!$E$24:$BG$323,Z$303))</f>
        <v/>
      </c>
      <c r="AA87" s="54" t="str">
        <f ca="1">IF(OR(VLOOKUP($A87,Mitglieder!$E$24:$BG$323,AA$303)="",$G87=""),"",VLOOKUP($A87,Mitglieder!$E$24:$BG$323,AA$303))</f>
        <v/>
      </c>
      <c r="AB87" s="54" t="str">
        <f ca="1">IF(OR(VLOOKUP($A87,Mitglieder!$E$24:$BG$323,AB$303)="",$G87=""),"",VLOOKUP($A87,Mitglieder!$E$24:$BG$323,AB$303))</f>
        <v/>
      </c>
      <c r="AC87" s="54" t="str">
        <f ca="1">IF(OR(VLOOKUP($A87,Mitglieder!$E$24:$BG$323,AC$303)="",$G87=""),"",VLOOKUP($A87,Mitglieder!$E$24:$BG$323,AC$303))</f>
        <v/>
      </c>
      <c r="AD87" s="54" t="str">
        <f ca="1">IF(OR(VLOOKUP($A87,Mitglieder!$E$24:$BG$323,AD$303)="",$G87=""),"",VLOOKUP($A87,Mitglieder!$E$24:$BG$323,AD$303))</f>
        <v/>
      </c>
      <c r="AE87" s="54" t="str">
        <f ca="1">IF(OR(VLOOKUP($A87,Mitglieder!$E$24:$BG$323,AE$303)="",$G87=""),"",VLOOKUP($A87,Mitglieder!$E$24:$BG$323,AE$303))</f>
        <v/>
      </c>
      <c r="AF87" s="54" t="str">
        <f ca="1">IF(OR(VLOOKUP($A87,Mitglieder!$E$24:$BG$323,AF$303)="",$G87=""),"",VLOOKUP($A87,Mitglieder!$E$24:$BG$323,AF$303))</f>
        <v/>
      </c>
      <c r="AG87" s="54" t="str">
        <f ca="1">IF(OR(VLOOKUP($A87,Mitglieder!$E$24:$BG$323,AG$303)="",$G87=""),"",VLOOKUP($A87,Mitglieder!$E$24:$BG$323,AG$303))</f>
        <v/>
      </c>
      <c r="AH87" s="54" t="str">
        <f ca="1">IF(OR(VLOOKUP($A87,Mitglieder!$E$24:$BG$323,AH$303)="",$G87=""),"",VLOOKUP($A87,Mitglieder!$E$24:$BG$323,AH$303))</f>
        <v/>
      </c>
      <c r="AI87" s="54" t="str">
        <f ca="1">IF(OR(VLOOKUP($A87,Mitglieder!$E$24:$BG$323,AI$303)="",$G87=""),"",VLOOKUP($A87,Mitglieder!$E$24:$BG$323,AI$303))</f>
        <v/>
      </c>
      <c r="AJ87" s="54" t="str">
        <f ca="1">IF(OR(VLOOKUP($A87,Mitglieder!$E$24:$BG$323,AJ$303)="",$G87=""),"",VLOOKUP($A87,Mitglieder!$E$24:$BG$323,AJ$303))</f>
        <v/>
      </c>
      <c r="AK87" s="54" t="str">
        <f ca="1">IF(OR(VLOOKUP($A87,Mitglieder!$E$24:$BG$323,AK$303)="",$G87=""),"",VLOOKUP($A87,Mitglieder!$E$24:$BG$323,AK$303))</f>
        <v/>
      </c>
      <c r="AL87" s="54" t="str">
        <f ca="1">IF(OR(VLOOKUP($A87,Mitglieder!$E$24:$BG$323,AL$303)="",$G87=""),"",VLOOKUP($A87,Mitglieder!$E$24:$BG$323,AL$303))</f>
        <v/>
      </c>
      <c r="AM87" s="42" t="str">
        <f ca="1">IF($G87="","",VLOOKUP($A87,Mitglieder!$E$24:$BG$323,AM$303))</f>
        <v/>
      </c>
      <c r="AN87" s="54" t="str">
        <f ca="1">IF(OR(VLOOKUP($A87,Mitglieder!$E$24:$BG$323,AN$303)="",$G87=""),"",VLOOKUP($A87,Mitglieder!$E$24:$BG$323,AN$303))</f>
        <v/>
      </c>
      <c r="AO87" s="43" t="str">
        <f ca="1">IF($G87="","",TEXT(VLOOKUP($A87,Mitglieder!$D$24:$BG$323,AO$303),"TT.MM.JJJJ"))</f>
        <v/>
      </c>
      <c r="AP87" s="42" t="str">
        <f ca="1">IF($G87="","",VLOOKUP($A87,Mitglieder!$E$24:$BG$323,AP$303))</f>
        <v/>
      </c>
      <c r="AQ87" s="45" t="str">
        <f ca="1">IF($G87="","",TEXT(VLOOKUP($A87,Mitglieder!$E$24:$BG$323,AQ$303),"0.00"))</f>
        <v/>
      </c>
      <c r="AR87" s="54" t="str">
        <f ca="1">IF(OR(VLOOKUP($A87,Mitglieder!$E$24:$BG$323,AR$303)="",$G87=""),"",VLOOKUP($A87,Mitglieder!$E$24:$BG$323,AR$303))</f>
        <v/>
      </c>
      <c r="AS87" s="45" t="str">
        <f ca="1">IF($G87="","",TEXT(VLOOKUP($A87,Mitglieder!$E$24:$BG$323,AS$303),"0.00"))</f>
        <v/>
      </c>
      <c r="AT87" s="54" t="str">
        <f ca="1">IF(OR(VLOOKUP($A87,Mitglieder!$E$24:$BG$323,AT$303)="",$G87=""),"",VLOOKUP($A87,Mitglieder!$E$24:$BG$323,AT$303))</f>
        <v/>
      </c>
      <c r="AU87" s="45" t="str">
        <f ca="1">IF($G87="","",TEXT(VLOOKUP($A87,Mitglieder!$E$24:$BG$323,AU$303),"0.00"))</f>
        <v/>
      </c>
      <c r="AV87" s="45" t="str">
        <f ca="1">IF($G87="","",TEXT(VLOOKUP($A87,Mitglieder!$E$24:$BG$323,AV$303),"0.00"))</f>
        <v/>
      </c>
      <c r="AW87" s="42" t="str">
        <f ca="1">IF($G87="","",VLOOKUP($A87,Mitglieder!$E$24:$BG$323,AW$303))</f>
        <v/>
      </c>
      <c r="AX87" s="54" t="str">
        <f ca="1">IF(OR(VLOOKUP($A87,Mitglieder!$E$24:$BG$323,AX$303)="",$G87=""),"",VLOOKUP($A87,Mitglieder!$E$24:$BG$323,AX$303))</f>
        <v/>
      </c>
      <c r="AY87" s="43" t="str">
        <f ca="1">IF($G87="","",TEXT(VLOOKUP($A87,Mitglieder!$E$24:$BG$323,AY$303),"TT.MM.JJJJ"))</f>
        <v/>
      </c>
      <c r="AZ87" s="75" t="str">
        <f t="shared" ca="1" si="2"/>
        <v/>
      </c>
      <c r="BA87" s="43" t="str">
        <f ca="1">IF($G87="","",TEXT(VLOOKUP($A87,Mitglieder!$E$24:$BG$323,BA$303),"TT.MM.JJJJ"))</f>
        <v/>
      </c>
      <c r="BB87" s="43" t="str">
        <f ca="1">IF($G87="","",TEXT(VLOOKUP($A87,Mitglieder!$E$24:$BG$323,BB$303),"TT.MM.JJJJ"))</f>
        <v/>
      </c>
      <c r="BC87" s="43" t="str">
        <f ca="1">IF($G87="","",TEXT(VLOOKUP($A87,Mitglieder!$E$24:$BG$323,BC$303),"TT.MM.JJJJ"))</f>
        <v/>
      </c>
      <c r="BD87" s="43" t="str">
        <f ca="1">IF($G87="","",TEXT(VLOOKUP($A87,Mitglieder!$E$24:$BG$323,BD$303),"TT.MM.JJJJ"))</f>
        <v/>
      </c>
      <c r="BE87" s="75" t="str">
        <f t="shared" ca="1" si="3"/>
        <v/>
      </c>
      <c r="BF87" s="75" t="str">
        <f ca="1">IF($G87="","",VLOOKUP($A87,Mitglieder!$D$24:$BG$323,BF$303))</f>
        <v/>
      </c>
      <c r="BH87" s="75" t="str">
        <f ca="1">IF(G87="","",AY87+'Details Verein'!$D$25)</f>
        <v/>
      </c>
    </row>
    <row r="88" spans="1:60" x14ac:dyDescent="0.35">
      <c r="A88" s="42">
        <v>88</v>
      </c>
      <c r="B88" s="42"/>
      <c r="C88" s="42"/>
      <c r="D88" s="42">
        <f ca="1">VLOOKUP($A88,Mitglieder!$E$24:$BA$323,D$303)</f>
        <v>1.0299999999999967</v>
      </c>
      <c r="E88" s="42" t="str">
        <f ca="1">IF($G88="","",VLOOKUP($A88,Mitglieder!$E$24:$BG$323,E$303))</f>
        <v/>
      </c>
      <c r="F88" s="54" t="str">
        <f ca="1">IF(OR(VLOOKUP($A88,Mitglieder!$E$24:$BG$323,F$303)="",$G88=""),"",VLOOKUP($A88,Mitglieder!$E$24:$BG$323,F$303))</f>
        <v/>
      </c>
      <c r="G88" s="72" t="str">
        <f ca="1">IF(D88/ROUND(D88,0)=1,VLOOKUP($A88,Mitglieder!$E$24:$BA$323,G$303),"")</f>
        <v/>
      </c>
      <c r="H88" s="42" t="str">
        <f ca="1">IF($G88="","",VLOOKUP($A88,Mitglieder!$E$24:$BG$323,H$303))</f>
        <v/>
      </c>
      <c r="I88" s="54" t="str">
        <f ca="1">IF(OR(VLOOKUP($A88,Mitglieder!$E$24:$BG$323,I$303)="",$G88=""),"",VLOOKUP($A88,Mitglieder!$E$24:$BG$323,I$303))</f>
        <v/>
      </c>
      <c r="J88" s="42" t="str">
        <f ca="1">IF($G88="","",VLOOKUP($A88,Mitglieder!$E$24:$BG$323,J$303))</f>
        <v/>
      </c>
      <c r="K88" s="54" t="str">
        <f ca="1">IF(OR(VLOOKUP($A88,Mitglieder!$E$24:$BG$323,K$303)="",$G88=""),"",VLOOKUP($A88,Mitglieder!$E$24:$BG$323,K$303))</f>
        <v/>
      </c>
      <c r="L88" s="42" t="str">
        <f ca="1">IF($G88="","",VLOOKUP($A88,Mitglieder!$E$24:$BG$323,L$303))</f>
        <v/>
      </c>
      <c r="M88" s="42" t="str">
        <f ca="1">IF($G88="","",VLOOKUP($A88,Mitglieder!$E$24:$BG$323,M$303))</f>
        <v/>
      </c>
      <c r="N88" s="42" t="str">
        <f ca="1">IF($G88="","",VLOOKUP($A88,Mitglieder!$E$24:$BG$323,N$303))</f>
        <v/>
      </c>
      <c r="O88" s="42" t="str">
        <f ca="1">IF($G88="","",VLOOKUP($A88,Mitglieder!$E$24:$BG$323,O$303))</f>
        <v/>
      </c>
      <c r="P88" s="42" t="str">
        <f ca="1">IF($G88="","",VLOOKUP($A88,Mitglieder!$E$24:$BG$323,P$303))</f>
        <v/>
      </c>
      <c r="Q88" s="42" t="str">
        <f ca="1">IF($G88="","",VLOOKUP($A88,Mitglieder!$E$24:$BG$323,Q$303))</f>
        <v/>
      </c>
      <c r="R88" s="54" t="str">
        <f ca="1">IF(OR(VLOOKUP($A88,Mitglieder!$E$24:$BG$323,R$303)="",$G88=""),"",VLOOKUP($A88,Mitglieder!$E$24:$BG$323,R$303))</f>
        <v/>
      </c>
      <c r="S88" s="43" t="str">
        <f ca="1">IF($G88="","",TEXT(VLOOKUP($A88,Mitglieder!$E$24:$BG$323,S$303),"TT.MM.JJJJ"))</f>
        <v/>
      </c>
      <c r="T88" s="43" t="str">
        <f ca="1">IF($G88="","",TEXT(VLOOKUP($A88,Mitglieder!$E$24:$BG$323,T$303),"TT.MM.JJJJ"))</f>
        <v/>
      </c>
      <c r="U88" s="43" t="str">
        <f ca="1">IF($G88="","",TEXT(VLOOKUP($A88,Mitglieder!$E$24:$BG$323,U$303),"TT.MM.JJJJ"))</f>
        <v/>
      </c>
      <c r="V88" s="54" t="str">
        <f ca="1">IF(OR(VLOOKUP($A88,Mitglieder!$E$24:$BG$323,V$303)="",$G88=""),"",VLOOKUP($A88,Mitglieder!$E$24:$BG$323,V$303))</f>
        <v/>
      </c>
      <c r="W88" s="54" t="str">
        <f ca="1">IF(OR(VLOOKUP($A88,Mitglieder!$E$24:$BG$323,W$303)="",$G88=""),"",VLOOKUP($A88,Mitglieder!$E$24:$BG$323,W$303))</f>
        <v/>
      </c>
      <c r="X88" s="54" t="str">
        <f ca="1">IF(OR(VLOOKUP($A88,Mitglieder!$E$24:$BG$323,X$303)="",$G88=""),"",VLOOKUP($A88,Mitglieder!$E$24:$BG$323,X$303))</f>
        <v/>
      </c>
      <c r="Y88" s="54" t="str">
        <f ca="1">IF(OR(VLOOKUP($A88,Mitglieder!$E$24:$BG$323,Y$303)="",$G88=""),"",VLOOKUP($A88,Mitglieder!$E$24:$BG$323,Y$303))</f>
        <v/>
      </c>
      <c r="Z88" s="54" t="str">
        <f ca="1">IF(OR(VLOOKUP($A88,Mitglieder!$E$24:$BG$323,Z$303)="",$G88=""),"",VLOOKUP($A88,Mitglieder!$E$24:$BG$323,Z$303))</f>
        <v/>
      </c>
      <c r="AA88" s="54" t="str">
        <f ca="1">IF(OR(VLOOKUP($A88,Mitglieder!$E$24:$BG$323,AA$303)="",$G88=""),"",VLOOKUP($A88,Mitglieder!$E$24:$BG$323,AA$303))</f>
        <v/>
      </c>
      <c r="AB88" s="54" t="str">
        <f ca="1">IF(OR(VLOOKUP($A88,Mitglieder!$E$24:$BG$323,AB$303)="",$G88=""),"",VLOOKUP($A88,Mitglieder!$E$24:$BG$323,AB$303))</f>
        <v/>
      </c>
      <c r="AC88" s="54" t="str">
        <f ca="1">IF(OR(VLOOKUP($A88,Mitglieder!$E$24:$BG$323,AC$303)="",$G88=""),"",VLOOKUP($A88,Mitglieder!$E$24:$BG$323,AC$303))</f>
        <v/>
      </c>
      <c r="AD88" s="54" t="str">
        <f ca="1">IF(OR(VLOOKUP($A88,Mitglieder!$E$24:$BG$323,AD$303)="",$G88=""),"",VLOOKUP($A88,Mitglieder!$E$24:$BG$323,AD$303))</f>
        <v/>
      </c>
      <c r="AE88" s="54" t="str">
        <f ca="1">IF(OR(VLOOKUP($A88,Mitglieder!$E$24:$BG$323,AE$303)="",$G88=""),"",VLOOKUP($A88,Mitglieder!$E$24:$BG$323,AE$303))</f>
        <v/>
      </c>
      <c r="AF88" s="54" t="str">
        <f ca="1">IF(OR(VLOOKUP($A88,Mitglieder!$E$24:$BG$323,AF$303)="",$G88=""),"",VLOOKUP($A88,Mitglieder!$E$24:$BG$323,AF$303))</f>
        <v/>
      </c>
      <c r="AG88" s="54" t="str">
        <f ca="1">IF(OR(VLOOKUP($A88,Mitglieder!$E$24:$BG$323,AG$303)="",$G88=""),"",VLOOKUP($A88,Mitglieder!$E$24:$BG$323,AG$303))</f>
        <v/>
      </c>
      <c r="AH88" s="54" t="str">
        <f ca="1">IF(OR(VLOOKUP($A88,Mitglieder!$E$24:$BG$323,AH$303)="",$G88=""),"",VLOOKUP($A88,Mitglieder!$E$24:$BG$323,AH$303))</f>
        <v/>
      </c>
      <c r="AI88" s="54" t="str">
        <f ca="1">IF(OR(VLOOKUP($A88,Mitglieder!$E$24:$BG$323,AI$303)="",$G88=""),"",VLOOKUP($A88,Mitglieder!$E$24:$BG$323,AI$303))</f>
        <v/>
      </c>
      <c r="AJ88" s="54" t="str">
        <f ca="1">IF(OR(VLOOKUP($A88,Mitglieder!$E$24:$BG$323,AJ$303)="",$G88=""),"",VLOOKUP($A88,Mitglieder!$E$24:$BG$323,AJ$303))</f>
        <v/>
      </c>
      <c r="AK88" s="54" t="str">
        <f ca="1">IF(OR(VLOOKUP($A88,Mitglieder!$E$24:$BG$323,AK$303)="",$G88=""),"",VLOOKUP($A88,Mitglieder!$E$24:$BG$323,AK$303))</f>
        <v/>
      </c>
      <c r="AL88" s="54" t="str">
        <f ca="1">IF(OR(VLOOKUP($A88,Mitglieder!$E$24:$BG$323,AL$303)="",$G88=""),"",VLOOKUP($A88,Mitglieder!$E$24:$BG$323,AL$303))</f>
        <v/>
      </c>
      <c r="AM88" s="42" t="str">
        <f ca="1">IF($G88="","",VLOOKUP($A88,Mitglieder!$E$24:$BG$323,AM$303))</f>
        <v/>
      </c>
      <c r="AN88" s="54" t="str">
        <f ca="1">IF(OR(VLOOKUP($A88,Mitglieder!$E$24:$BG$323,AN$303)="",$G88=""),"",VLOOKUP($A88,Mitglieder!$E$24:$BG$323,AN$303))</f>
        <v/>
      </c>
      <c r="AO88" s="43" t="str">
        <f ca="1">IF($G88="","",TEXT(VLOOKUP($A88,Mitglieder!$D$24:$BG$323,AO$303),"TT.MM.JJJJ"))</f>
        <v/>
      </c>
      <c r="AP88" s="42" t="str">
        <f ca="1">IF($G88="","",VLOOKUP($A88,Mitglieder!$E$24:$BG$323,AP$303))</f>
        <v/>
      </c>
      <c r="AQ88" s="45" t="str">
        <f ca="1">IF($G88="","",TEXT(VLOOKUP($A88,Mitglieder!$E$24:$BG$323,AQ$303),"0.00"))</f>
        <v/>
      </c>
      <c r="AR88" s="54" t="str">
        <f ca="1">IF(OR(VLOOKUP($A88,Mitglieder!$E$24:$BG$323,AR$303)="",$G88=""),"",VLOOKUP($A88,Mitglieder!$E$24:$BG$323,AR$303))</f>
        <v/>
      </c>
      <c r="AS88" s="45" t="str">
        <f ca="1">IF($G88="","",TEXT(VLOOKUP($A88,Mitglieder!$E$24:$BG$323,AS$303),"0.00"))</f>
        <v/>
      </c>
      <c r="AT88" s="54" t="str">
        <f ca="1">IF(OR(VLOOKUP($A88,Mitglieder!$E$24:$BG$323,AT$303)="",$G88=""),"",VLOOKUP($A88,Mitglieder!$E$24:$BG$323,AT$303))</f>
        <v/>
      </c>
      <c r="AU88" s="45" t="str">
        <f ca="1">IF($G88="","",TEXT(VLOOKUP($A88,Mitglieder!$E$24:$BG$323,AU$303),"0.00"))</f>
        <v/>
      </c>
      <c r="AV88" s="45" t="str">
        <f ca="1">IF($G88="","",TEXT(VLOOKUP($A88,Mitglieder!$E$24:$BG$323,AV$303),"0.00"))</f>
        <v/>
      </c>
      <c r="AW88" s="42" t="str">
        <f ca="1">IF($G88="","",VLOOKUP($A88,Mitglieder!$E$24:$BG$323,AW$303))</f>
        <v/>
      </c>
      <c r="AX88" s="54" t="str">
        <f ca="1">IF(OR(VLOOKUP($A88,Mitglieder!$E$24:$BG$323,AX$303)="",$G88=""),"",VLOOKUP($A88,Mitglieder!$E$24:$BG$323,AX$303))</f>
        <v/>
      </c>
      <c r="AY88" s="43" t="str">
        <f ca="1">IF($G88="","",TEXT(VLOOKUP($A88,Mitglieder!$E$24:$BG$323,AY$303),"TT.MM.JJJJ"))</f>
        <v/>
      </c>
      <c r="AZ88" s="75" t="str">
        <f t="shared" ca="1" si="2"/>
        <v/>
      </c>
      <c r="BA88" s="43" t="str">
        <f ca="1">IF($G88="","",TEXT(VLOOKUP($A88,Mitglieder!$E$24:$BG$323,BA$303),"TT.MM.JJJJ"))</f>
        <v/>
      </c>
      <c r="BB88" s="43" t="str">
        <f ca="1">IF($G88="","",TEXT(VLOOKUP($A88,Mitglieder!$E$24:$BG$323,BB$303),"TT.MM.JJJJ"))</f>
        <v/>
      </c>
      <c r="BC88" s="43" t="str">
        <f ca="1">IF($G88="","",TEXT(VLOOKUP($A88,Mitglieder!$E$24:$BG$323,BC$303),"TT.MM.JJJJ"))</f>
        <v/>
      </c>
      <c r="BD88" s="43" t="str">
        <f ca="1">IF($G88="","",TEXT(VLOOKUP($A88,Mitglieder!$E$24:$BG$323,BD$303),"TT.MM.JJJJ"))</f>
        <v/>
      </c>
      <c r="BE88" s="75" t="str">
        <f t="shared" ca="1" si="3"/>
        <v/>
      </c>
      <c r="BF88" s="75" t="str">
        <f ca="1">IF($G88="","",VLOOKUP($A88,Mitglieder!$D$24:$BG$323,BF$303))</f>
        <v/>
      </c>
      <c r="BH88" s="75" t="str">
        <f ca="1">IF(G88="","",AY88+'Details Verein'!$D$25)</f>
        <v/>
      </c>
    </row>
    <row r="89" spans="1:60" x14ac:dyDescent="0.35">
      <c r="A89" s="42">
        <v>89</v>
      </c>
      <c r="B89" s="42"/>
      <c r="C89" s="42"/>
      <c r="D89" s="42">
        <f ca="1">VLOOKUP($A89,Mitglieder!$E$24:$BA$323,D$303)</f>
        <v>1.0299999999999967</v>
      </c>
      <c r="E89" s="42" t="str">
        <f ca="1">IF($G89="","",VLOOKUP($A89,Mitglieder!$E$24:$BG$323,E$303))</f>
        <v/>
      </c>
      <c r="F89" s="54" t="str">
        <f ca="1">IF(OR(VLOOKUP($A89,Mitglieder!$E$24:$BG$323,F$303)="",$G89=""),"",VLOOKUP($A89,Mitglieder!$E$24:$BG$323,F$303))</f>
        <v/>
      </c>
      <c r="G89" s="72" t="str">
        <f ca="1">IF(D89/ROUND(D89,0)=1,VLOOKUP($A89,Mitglieder!$E$24:$BA$323,G$303),"")</f>
        <v/>
      </c>
      <c r="H89" s="42" t="str">
        <f ca="1">IF($G89="","",VLOOKUP($A89,Mitglieder!$E$24:$BG$323,H$303))</f>
        <v/>
      </c>
      <c r="I89" s="54" t="str">
        <f ca="1">IF(OR(VLOOKUP($A89,Mitglieder!$E$24:$BG$323,I$303)="",$G89=""),"",VLOOKUP($A89,Mitglieder!$E$24:$BG$323,I$303))</f>
        <v/>
      </c>
      <c r="J89" s="42" t="str">
        <f ca="1">IF($G89="","",VLOOKUP($A89,Mitglieder!$E$24:$BG$323,J$303))</f>
        <v/>
      </c>
      <c r="K89" s="54" t="str">
        <f ca="1">IF(OR(VLOOKUP($A89,Mitglieder!$E$24:$BG$323,K$303)="",$G89=""),"",VLOOKUP($A89,Mitglieder!$E$24:$BG$323,K$303))</f>
        <v/>
      </c>
      <c r="L89" s="42" t="str">
        <f ca="1">IF($G89="","",VLOOKUP($A89,Mitglieder!$E$24:$BG$323,L$303))</f>
        <v/>
      </c>
      <c r="M89" s="42" t="str">
        <f ca="1">IF($G89="","",VLOOKUP($A89,Mitglieder!$E$24:$BG$323,M$303))</f>
        <v/>
      </c>
      <c r="N89" s="42" t="str">
        <f ca="1">IF($G89="","",VLOOKUP($A89,Mitglieder!$E$24:$BG$323,N$303))</f>
        <v/>
      </c>
      <c r="O89" s="42" t="str">
        <f ca="1">IF($G89="","",VLOOKUP($A89,Mitglieder!$E$24:$BG$323,O$303))</f>
        <v/>
      </c>
      <c r="P89" s="42" t="str">
        <f ca="1">IF($G89="","",VLOOKUP($A89,Mitglieder!$E$24:$BG$323,P$303))</f>
        <v/>
      </c>
      <c r="Q89" s="42" t="str">
        <f ca="1">IF($G89="","",VLOOKUP($A89,Mitglieder!$E$24:$BG$323,Q$303))</f>
        <v/>
      </c>
      <c r="R89" s="54" t="str">
        <f ca="1">IF(OR(VLOOKUP($A89,Mitglieder!$E$24:$BG$323,R$303)="",$G89=""),"",VLOOKUP($A89,Mitglieder!$E$24:$BG$323,R$303))</f>
        <v/>
      </c>
      <c r="S89" s="43" t="str">
        <f ca="1">IF($G89="","",TEXT(VLOOKUP($A89,Mitglieder!$E$24:$BG$323,S$303),"TT.MM.JJJJ"))</f>
        <v/>
      </c>
      <c r="T89" s="43" t="str">
        <f ca="1">IF($G89="","",TEXT(VLOOKUP($A89,Mitglieder!$E$24:$BG$323,T$303),"TT.MM.JJJJ"))</f>
        <v/>
      </c>
      <c r="U89" s="43" t="str">
        <f ca="1">IF($G89="","",TEXT(VLOOKUP($A89,Mitglieder!$E$24:$BG$323,U$303),"TT.MM.JJJJ"))</f>
        <v/>
      </c>
      <c r="V89" s="54" t="str">
        <f ca="1">IF(OR(VLOOKUP($A89,Mitglieder!$E$24:$BG$323,V$303)="",$G89=""),"",VLOOKUP($A89,Mitglieder!$E$24:$BG$323,V$303))</f>
        <v/>
      </c>
      <c r="W89" s="54" t="str">
        <f ca="1">IF(OR(VLOOKUP($A89,Mitglieder!$E$24:$BG$323,W$303)="",$G89=""),"",VLOOKUP($A89,Mitglieder!$E$24:$BG$323,W$303))</f>
        <v/>
      </c>
      <c r="X89" s="54" t="str">
        <f ca="1">IF(OR(VLOOKUP($A89,Mitglieder!$E$24:$BG$323,X$303)="",$G89=""),"",VLOOKUP($A89,Mitglieder!$E$24:$BG$323,X$303))</f>
        <v/>
      </c>
      <c r="Y89" s="54" t="str">
        <f ca="1">IF(OR(VLOOKUP($A89,Mitglieder!$E$24:$BG$323,Y$303)="",$G89=""),"",VLOOKUP($A89,Mitglieder!$E$24:$BG$323,Y$303))</f>
        <v/>
      </c>
      <c r="Z89" s="54" t="str">
        <f ca="1">IF(OR(VLOOKUP($A89,Mitglieder!$E$24:$BG$323,Z$303)="",$G89=""),"",VLOOKUP($A89,Mitglieder!$E$24:$BG$323,Z$303))</f>
        <v/>
      </c>
      <c r="AA89" s="54" t="str">
        <f ca="1">IF(OR(VLOOKUP($A89,Mitglieder!$E$24:$BG$323,AA$303)="",$G89=""),"",VLOOKUP($A89,Mitglieder!$E$24:$BG$323,AA$303))</f>
        <v/>
      </c>
      <c r="AB89" s="54" t="str">
        <f ca="1">IF(OR(VLOOKUP($A89,Mitglieder!$E$24:$BG$323,AB$303)="",$G89=""),"",VLOOKUP($A89,Mitglieder!$E$24:$BG$323,AB$303))</f>
        <v/>
      </c>
      <c r="AC89" s="54" t="str">
        <f ca="1">IF(OR(VLOOKUP($A89,Mitglieder!$E$24:$BG$323,AC$303)="",$G89=""),"",VLOOKUP($A89,Mitglieder!$E$24:$BG$323,AC$303))</f>
        <v/>
      </c>
      <c r="AD89" s="54" t="str">
        <f ca="1">IF(OR(VLOOKUP($A89,Mitglieder!$E$24:$BG$323,AD$303)="",$G89=""),"",VLOOKUP($A89,Mitglieder!$E$24:$BG$323,AD$303))</f>
        <v/>
      </c>
      <c r="AE89" s="54" t="str">
        <f ca="1">IF(OR(VLOOKUP($A89,Mitglieder!$E$24:$BG$323,AE$303)="",$G89=""),"",VLOOKUP($A89,Mitglieder!$E$24:$BG$323,AE$303))</f>
        <v/>
      </c>
      <c r="AF89" s="54" t="str">
        <f ca="1">IF(OR(VLOOKUP($A89,Mitglieder!$E$24:$BG$323,AF$303)="",$G89=""),"",VLOOKUP($A89,Mitglieder!$E$24:$BG$323,AF$303))</f>
        <v/>
      </c>
      <c r="AG89" s="54" t="str">
        <f ca="1">IF(OR(VLOOKUP($A89,Mitglieder!$E$24:$BG$323,AG$303)="",$G89=""),"",VLOOKUP($A89,Mitglieder!$E$24:$BG$323,AG$303))</f>
        <v/>
      </c>
      <c r="AH89" s="54" t="str">
        <f ca="1">IF(OR(VLOOKUP($A89,Mitglieder!$E$24:$BG$323,AH$303)="",$G89=""),"",VLOOKUP($A89,Mitglieder!$E$24:$BG$323,AH$303))</f>
        <v/>
      </c>
      <c r="AI89" s="54" t="str">
        <f ca="1">IF(OR(VLOOKUP($A89,Mitglieder!$E$24:$BG$323,AI$303)="",$G89=""),"",VLOOKUP($A89,Mitglieder!$E$24:$BG$323,AI$303))</f>
        <v/>
      </c>
      <c r="AJ89" s="54" t="str">
        <f ca="1">IF(OR(VLOOKUP($A89,Mitglieder!$E$24:$BG$323,AJ$303)="",$G89=""),"",VLOOKUP($A89,Mitglieder!$E$24:$BG$323,AJ$303))</f>
        <v/>
      </c>
      <c r="AK89" s="54" t="str">
        <f ca="1">IF(OR(VLOOKUP($A89,Mitglieder!$E$24:$BG$323,AK$303)="",$G89=""),"",VLOOKUP($A89,Mitglieder!$E$24:$BG$323,AK$303))</f>
        <v/>
      </c>
      <c r="AL89" s="54" t="str">
        <f ca="1">IF(OR(VLOOKUP($A89,Mitglieder!$E$24:$BG$323,AL$303)="",$G89=""),"",VLOOKUP($A89,Mitglieder!$E$24:$BG$323,AL$303))</f>
        <v/>
      </c>
      <c r="AM89" s="42" t="str">
        <f ca="1">IF($G89="","",VLOOKUP($A89,Mitglieder!$E$24:$BG$323,AM$303))</f>
        <v/>
      </c>
      <c r="AN89" s="54" t="str">
        <f ca="1">IF(OR(VLOOKUP($A89,Mitglieder!$E$24:$BG$323,AN$303)="",$G89=""),"",VLOOKUP($A89,Mitglieder!$E$24:$BG$323,AN$303))</f>
        <v/>
      </c>
      <c r="AO89" s="43" t="str">
        <f ca="1">IF($G89="","",TEXT(VLOOKUP($A89,Mitglieder!$D$24:$BG$323,AO$303),"TT.MM.JJJJ"))</f>
        <v/>
      </c>
      <c r="AP89" s="42" t="str">
        <f ca="1">IF($G89="","",VLOOKUP($A89,Mitglieder!$E$24:$BG$323,AP$303))</f>
        <v/>
      </c>
      <c r="AQ89" s="45" t="str">
        <f ca="1">IF($G89="","",TEXT(VLOOKUP($A89,Mitglieder!$E$24:$BG$323,AQ$303),"0.00"))</f>
        <v/>
      </c>
      <c r="AR89" s="54" t="str">
        <f ca="1">IF(OR(VLOOKUP($A89,Mitglieder!$E$24:$BG$323,AR$303)="",$G89=""),"",VLOOKUP($A89,Mitglieder!$E$24:$BG$323,AR$303))</f>
        <v/>
      </c>
      <c r="AS89" s="45" t="str">
        <f ca="1">IF($G89="","",TEXT(VLOOKUP($A89,Mitglieder!$E$24:$BG$323,AS$303),"0.00"))</f>
        <v/>
      </c>
      <c r="AT89" s="54" t="str">
        <f ca="1">IF(OR(VLOOKUP($A89,Mitglieder!$E$24:$BG$323,AT$303)="",$G89=""),"",VLOOKUP($A89,Mitglieder!$E$24:$BG$323,AT$303))</f>
        <v/>
      </c>
      <c r="AU89" s="45" t="str">
        <f ca="1">IF($G89="","",TEXT(VLOOKUP($A89,Mitglieder!$E$24:$BG$323,AU$303),"0.00"))</f>
        <v/>
      </c>
      <c r="AV89" s="45" t="str">
        <f ca="1">IF($G89="","",TEXT(VLOOKUP($A89,Mitglieder!$E$24:$BG$323,AV$303),"0.00"))</f>
        <v/>
      </c>
      <c r="AW89" s="42" t="str">
        <f ca="1">IF($G89="","",VLOOKUP($A89,Mitglieder!$E$24:$BG$323,AW$303))</f>
        <v/>
      </c>
      <c r="AX89" s="54" t="str">
        <f ca="1">IF(OR(VLOOKUP($A89,Mitglieder!$E$24:$BG$323,AX$303)="",$G89=""),"",VLOOKUP($A89,Mitglieder!$E$24:$BG$323,AX$303))</f>
        <v/>
      </c>
      <c r="AY89" s="43" t="str">
        <f ca="1">IF($G89="","",TEXT(VLOOKUP($A89,Mitglieder!$E$24:$BG$323,AY$303),"TT.MM.JJJJ"))</f>
        <v/>
      </c>
      <c r="AZ89" s="75" t="str">
        <f t="shared" ca="1" si="2"/>
        <v/>
      </c>
      <c r="BA89" s="43" t="str">
        <f ca="1">IF($G89="","",TEXT(VLOOKUP($A89,Mitglieder!$E$24:$BG$323,BA$303),"TT.MM.JJJJ"))</f>
        <v/>
      </c>
      <c r="BB89" s="43" t="str">
        <f ca="1">IF($G89="","",TEXT(VLOOKUP($A89,Mitglieder!$E$24:$BG$323,BB$303),"TT.MM.JJJJ"))</f>
        <v/>
      </c>
      <c r="BC89" s="43" t="str">
        <f ca="1">IF($G89="","",TEXT(VLOOKUP($A89,Mitglieder!$E$24:$BG$323,BC$303),"TT.MM.JJJJ"))</f>
        <v/>
      </c>
      <c r="BD89" s="43" t="str">
        <f ca="1">IF($G89="","",TEXT(VLOOKUP($A89,Mitglieder!$E$24:$BG$323,BD$303),"TT.MM.JJJJ"))</f>
        <v/>
      </c>
      <c r="BE89" s="75" t="str">
        <f t="shared" ca="1" si="3"/>
        <v/>
      </c>
      <c r="BF89" s="75" t="str">
        <f ca="1">IF($G89="","",VLOOKUP($A89,Mitglieder!$D$24:$BG$323,BF$303))</f>
        <v/>
      </c>
      <c r="BH89" s="75" t="str">
        <f ca="1">IF(G89="","",AY89+'Details Verein'!$D$25)</f>
        <v/>
      </c>
    </row>
    <row r="90" spans="1:60" x14ac:dyDescent="0.35">
      <c r="A90" s="42">
        <v>90</v>
      </c>
      <c r="B90" s="42"/>
      <c r="C90" s="42"/>
      <c r="D90" s="42">
        <f ca="1">VLOOKUP($A90,Mitglieder!$E$24:$BA$323,D$303)</f>
        <v>1.0299999999999967</v>
      </c>
      <c r="E90" s="42" t="str">
        <f ca="1">IF($G90="","",VLOOKUP($A90,Mitglieder!$E$24:$BG$323,E$303))</f>
        <v/>
      </c>
      <c r="F90" s="54" t="str">
        <f ca="1">IF(OR(VLOOKUP($A90,Mitglieder!$E$24:$BG$323,F$303)="",$G90=""),"",VLOOKUP($A90,Mitglieder!$E$24:$BG$323,F$303))</f>
        <v/>
      </c>
      <c r="G90" s="72" t="str">
        <f ca="1">IF(D90/ROUND(D90,0)=1,VLOOKUP($A90,Mitglieder!$E$24:$BA$323,G$303),"")</f>
        <v/>
      </c>
      <c r="H90" s="42" t="str">
        <f ca="1">IF($G90="","",VLOOKUP($A90,Mitglieder!$E$24:$BG$323,H$303))</f>
        <v/>
      </c>
      <c r="I90" s="54" t="str">
        <f ca="1">IF(OR(VLOOKUP($A90,Mitglieder!$E$24:$BG$323,I$303)="",$G90=""),"",VLOOKUP($A90,Mitglieder!$E$24:$BG$323,I$303))</f>
        <v/>
      </c>
      <c r="J90" s="42" t="str">
        <f ca="1">IF($G90="","",VLOOKUP($A90,Mitglieder!$E$24:$BG$323,J$303))</f>
        <v/>
      </c>
      <c r="K90" s="54" t="str">
        <f ca="1">IF(OR(VLOOKUP($A90,Mitglieder!$E$24:$BG$323,K$303)="",$G90=""),"",VLOOKUP($A90,Mitglieder!$E$24:$BG$323,K$303))</f>
        <v/>
      </c>
      <c r="L90" s="42" t="str">
        <f ca="1">IF($G90="","",VLOOKUP($A90,Mitglieder!$E$24:$BG$323,L$303))</f>
        <v/>
      </c>
      <c r="M90" s="42" t="str">
        <f ca="1">IF($G90="","",VLOOKUP($A90,Mitglieder!$E$24:$BG$323,M$303))</f>
        <v/>
      </c>
      <c r="N90" s="42" t="str">
        <f ca="1">IF($G90="","",VLOOKUP($A90,Mitglieder!$E$24:$BG$323,N$303))</f>
        <v/>
      </c>
      <c r="O90" s="42" t="str">
        <f ca="1">IF($G90="","",VLOOKUP($A90,Mitglieder!$E$24:$BG$323,O$303))</f>
        <v/>
      </c>
      <c r="P90" s="42" t="str">
        <f ca="1">IF($G90="","",VLOOKUP($A90,Mitglieder!$E$24:$BG$323,P$303))</f>
        <v/>
      </c>
      <c r="Q90" s="42" t="str">
        <f ca="1">IF($G90="","",VLOOKUP($A90,Mitglieder!$E$24:$BG$323,Q$303))</f>
        <v/>
      </c>
      <c r="R90" s="54" t="str">
        <f ca="1">IF(OR(VLOOKUP($A90,Mitglieder!$E$24:$BG$323,R$303)="",$G90=""),"",VLOOKUP($A90,Mitglieder!$E$24:$BG$323,R$303))</f>
        <v/>
      </c>
      <c r="S90" s="43" t="str">
        <f ca="1">IF($G90="","",TEXT(VLOOKUP($A90,Mitglieder!$E$24:$BG$323,S$303),"TT.MM.JJJJ"))</f>
        <v/>
      </c>
      <c r="T90" s="43" t="str">
        <f ca="1">IF($G90="","",TEXT(VLOOKUP($A90,Mitglieder!$E$24:$BG$323,T$303),"TT.MM.JJJJ"))</f>
        <v/>
      </c>
      <c r="U90" s="43" t="str">
        <f ca="1">IF($G90="","",TEXT(VLOOKUP($A90,Mitglieder!$E$24:$BG$323,U$303),"TT.MM.JJJJ"))</f>
        <v/>
      </c>
      <c r="V90" s="54" t="str">
        <f ca="1">IF(OR(VLOOKUP($A90,Mitglieder!$E$24:$BG$323,V$303)="",$G90=""),"",VLOOKUP($A90,Mitglieder!$E$24:$BG$323,V$303))</f>
        <v/>
      </c>
      <c r="W90" s="54" t="str">
        <f ca="1">IF(OR(VLOOKUP($A90,Mitglieder!$E$24:$BG$323,W$303)="",$G90=""),"",VLOOKUP($A90,Mitglieder!$E$24:$BG$323,W$303))</f>
        <v/>
      </c>
      <c r="X90" s="54" t="str">
        <f ca="1">IF(OR(VLOOKUP($A90,Mitglieder!$E$24:$BG$323,X$303)="",$G90=""),"",VLOOKUP($A90,Mitglieder!$E$24:$BG$323,X$303))</f>
        <v/>
      </c>
      <c r="Y90" s="54" t="str">
        <f ca="1">IF(OR(VLOOKUP($A90,Mitglieder!$E$24:$BG$323,Y$303)="",$G90=""),"",VLOOKUP($A90,Mitglieder!$E$24:$BG$323,Y$303))</f>
        <v/>
      </c>
      <c r="Z90" s="54" t="str">
        <f ca="1">IF(OR(VLOOKUP($A90,Mitglieder!$E$24:$BG$323,Z$303)="",$G90=""),"",VLOOKUP($A90,Mitglieder!$E$24:$BG$323,Z$303))</f>
        <v/>
      </c>
      <c r="AA90" s="54" t="str">
        <f ca="1">IF(OR(VLOOKUP($A90,Mitglieder!$E$24:$BG$323,AA$303)="",$G90=""),"",VLOOKUP($A90,Mitglieder!$E$24:$BG$323,AA$303))</f>
        <v/>
      </c>
      <c r="AB90" s="54" t="str">
        <f ca="1">IF(OR(VLOOKUP($A90,Mitglieder!$E$24:$BG$323,AB$303)="",$G90=""),"",VLOOKUP($A90,Mitglieder!$E$24:$BG$323,AB$303))</f>
        <v/>
      </c>
      <c r="AC90" s="54" t="str">
        <f ca="1">IF(OR(VLOOKUP($A90,Mitglieder!$E$24:$BG$323,AC$303)="",$G90=""),"",VLOOKUP($A90,Mitglieder!$E$24:$BG$323,AC$303))</f>
        <v/>
      </c>
      <c r="AD90" s="54" t="str">
        <f ca="1">IF(OR(VLOOKUP($A90,Mitglieder!$E$24:$BG$323,AD$303)="",$G90=""),"",VLOOKUP($A90,Mitglieder!$E$24:$BG$323,AD$303))</f>
        <v/>
      </c>
      <c r="AE90" s="54" t="str">
        <f ca="1">IF(OR(VLOOKUP($A90,Mitglieder!$E$24:$BG$323,AE$303)="",$G90=""),"",VLOOKUP($A90,Mitglieder!$E$24:$BG$323,AE$303))</f>
        <v/>
      </c>
      <c r="AF90" s="54" t="str">
        <f ca="1">IF(OR(VLOOKUP($A90,Mitglieder!$E$24:$BG$323,AF$303)="",$G90=""),"",VLOOKUP($A90,Mitglieder!$E$24:$BG$323,AF$303))</f>
        <v/>
      </c>
      <c r="AG90" s="54" t="str">
        <f ca="1">IF(OR(VLOOKUP($A90,Mitglieder!$E$24:$BG$323,AG$303)="",$G90=""),"",VLOOKUP($A90,Mitglieder!$E$24:$BG$323,AG$303))</f>
        <v/>
      </c>
      <c r="AH90" s="54" t="str">
        <f ca="1">IF(OR(VLOOKUP($A90,Mitglieder!$E$24:$BG$323,AH$303)="",$G90=""),"",VLOOKUP($A90,Mitglieder!$E$24:$BG$323,AH$303))</f>
        <v/>
      </c>
      <c r="AI90" s="54" t="str">
        <f ca="1">IF(OR(VLOOKUP($A90,Mitglieder!$E$24:$BG$323,AI$303)="",$G90=""),"",VLOOKUP($A90,Mitglieder!$E$24:$BG$323,AI$303))</f>
        <v/>
      </c>
      <c r="AJ90" s="54" t="str">
        <f ca="1">IF(OR(VLOOKUP($A90,Mitglieder!$E$24:$BG$323,AJ$303)="",$G90=""),"",VLOOKUP($A90,Mitglieder!$E$24:$BG$323,AJ$303))</f>
        <v/>
      </c>
      <c r="AK90" s="54" t="str">
        <f ca="1">IF(OR(VLOOKUP($A90,Mitglieder!$E$24:$BG$323,AK$303)="",$G90=""),"",VLOOKUP($A90,Mitglieder!$E$24:$BG$323,AK$303))</f>
        <v/>
      </c>
      <c r="AL90" s="54" t="str">
        <f ca="1">IF(OR(VLOOKUP($A90,Mitglieder!$E$24:$BG$323,AL$303)="",$G90=""),"",VLOOKUP($A90,Mitglieder!$E$24:$BG$323,AL$303))</f>
        <v/>
      </c>
      <c r="AM90" s="42" t="str">
        <f ca="1">IF($G90="","",VLOOKUP($A90,Mitglieder!$E$24:$BG$323,AM$303))</f>
        <v/>
      </c>
      <c r="AN90" s="54" t="str">
        <f ca="1">IF(OR(VLOOKUP($A90,Mitglieder!$E$24:$BG$323,AN$303)="",$G90=""),"",VLOOKUP($A90,Mitglieder!$E$24:$BG$323,AN$303))</f>
        <v/>
      </c>
      <c r="AO90" s="43" t="str">
        <f ca="1">IF($G90="","",TEXT(VLOOKUP($A90,Mitglieder!$D$24:$BG$323,AO$303),"TT.MM.JJJJ"))</f>
        <v/>
      </c>
      <c r="AP90" s="42" t="str">
        <f ca="1">IF($G90="","",VLOOKUP($A90,Mitglieder!$E$24:$BG$323,AP$303))</f>
        <v/>
      </c>
      <c r="AQ90" s="45" t="str">
        <f ca="1">IF($G90="","",TEXT(VLOOKUP($A90,Mitglieder!$E$24:$BG$323,AQ$303),"0.00"))</f>
        <v/>
      </c>
      <c r="AR90" s="54" t="str">
        <f ca="1">IF(OR(VLOOKUP($A90,Mitglieder!$E$24:$BG$323,AR$303)="",$G90=""),"",VLOOKUP($A90,Mitglieder!$E$24:$BG$323,AR$303))</f>
        <v/>
      </c>
      <c r="AS90" s="45" t="str">
        <f ca="1">IF($G90="","",TEXT(VLOOKUP($A90,Mitglieder!$E$24:$BG$323,AS$303),"0.00"))</f>
        <v/>
      </c>
      <c r="AT90" s="54" t="str">
        <f ca="1">IF(OR(VLOOKUP($A90,Mitglieder!$E$24:$BG$323,AT$303)="",$G90=""),"",VLOOKUP($A90,Mitglieder!$E$24:$BG$323,AT$303))</f>
        <v/>
      </c>
      <c r="AU90" s="45" t="str">
        <f ca="1">IF($G90="","",TEXT(VLOOKUP($A90,Mitglieder!$E$24:$BG$323,AU$303),"0.00"))</f>
        <v/>
      </c>
      <c r="AV90" s="45" t="str">
        <f ca="1">IF($G90="","",TEXT(VLOOKUP($A90,Mitglieder!$E$24:$BG$323,AV$303),"0.00"))</f>
        <v/>
      </c>
      <c r="AW90" s="42" t="str">
        <f ca="1">IF($G90="","",VLOOKUP($A90,Mitglieder!$E$24:$BG$323,AW$303))</f>
        <v/>
      </c>
      <c r="AX90" s="54" t="str">
        <f ca="1">IF(OR(VLOOKUP($A90,Mitglieder!$E$24:$BG$323,AX$303)="",$G90=""),"",VLOOKUP($A90,Mitglieder!$E$24:$BG$323,AX$303))</f>
        <v/>
      </c>
      <c r="AY90" s="43" t="str">
        <f ca="1">IF($G90="","",TEXT(VLOOKUP($A90,Mitglieder!$E$24:$BG$323,AY$303),"TT.MM.JJJJ"))</f>
        <v/>
      </c>
      <c r="AZ90" s="75" t="str">
        <f t="shared" ca="1" si="2"/>
        <v/>
      </c>
      <c r="BA90" s="43" t="str">
        <f ca="1">IF($G90="","",TEXT(VLOOKUP($A90,Mitglieder!$E$24:$BG$323,BA$303),"TT.MM.JJJJ"))</f>
        <v/>
      </c>
      <c r="BB90" s="43" t="str">
        <f ca="1">IF($G90="","",TEXT(VLOOKUP($A90,Mitglieder!$E$24:$BG$323,BB$303),"TT.MM.JJJJ"))</f>
        <v/>
      </c>
      <c r="BC90" s="43" t="str">
        <f ca="1">IF($G90="","",TEXT(VLOOKUP($A90,Mitglieder!$E$24:$BG$323,BC$303),"TT.MM.JJJJ"))</f>
        <v/>
      </c>
      <c r="BD90" s="43" t="str">
        <f ca="1">IF($G90="","",TEXT(VLOOKUP($A90,Mitglieder!$E$24:$BG$323,BD$303),"TT.MM.JJJJ"))</f>
        <v/>
      </c>
      <c r="BE90" s="75" t="str">
        <f t="shared" ca="1" si="3"/>
        <v/>
      </c>
      <c r="BF90" s="75" t="str">
        <f ca="1">IF($G90="","",VLOOKUP($A90,Mitglieder!$D$24:$BG$323,BF$303))</f>
        <v/>
      </c>
      <c r="BH90" s="75" t="str">
        <f ca="1">IF(G90="","",AY90+'Details Verein'!$D$25)</f>
        <v/>
      </c>
    </row>
    <row r="91" spans="1:60" x14ac:dyDescent="0.35">
      <c r="A91" s="42">
        <v>91</v>
      </c>
      <c r="B91" s="42"/>
      <c r="C91" s="42"/>
      <c r="D91" s="42">
        <f ca="1">VLOOKUP($A91,Mitglieder!$E$24:$BA$323,D$303)</f>
        <v>1.0299999999999967</v>
      </c>
      <c r="E91" s="42" t="str">
        <f ca="1">IF($G91="","",VLOOKUP($A91,Mitglieder!$E$24:$BG$323,E$303))</f>
        <v/>
      </c>
      <c r="F91" s="54" t="str">
        <f ca="1">IF(OR(VLOOKUP($A91,Mitglieder!$E$24:$BG$323,F$303)="",$G91=""),"",VLOOKUP($A91,Mitglieder!$E$24:$BG$323,F$303))</f>
        <v/>
      </c>
      <c r="G91" s="72" t="str">
        <f ca="1">IF(D91/ROUND(D91,0)=1,VLOOKUP($A91,Mitglieder!$E$24:$BA$323,G$303),"")</f>
        <v/>
      </c>
      <c r="H91" s="42" t="str">
        <f ca="1">IF($G91="","",VLOOKUP($A91,Mitglieder!$E$24:$BG$323,H$303))</f>
        <v/>
      </c>
      <c r="I91" s="54" t="str">
        <f ca="1">IF(OR(VLOOKUP($A91,Mitglieder!$E$24:$BG$323,I$303)="",$G91=""),"",VLOOKUP($A91,Mitglieder!$E$24:$BG$323,I$303))</f>
        <v/>
      </c>
      <c r="J91" s="42" t="str">
        <f ca="1">IF($G91="","",VLOOKUP($A91,Mitglieder!$E$24:$BG$323,J$303))</f>
        <v/>
      </c>
      <c r="K91" s="54" t="str">
        <f ca="1">IF(OR(VLOOKUP($A91,Mitglieder!$E$24:$BG$323,K$303)="",$G91=""),"",VLOOKUP($A91,Mitglieder!$E$24:$BG$323,K$303))</f>
        <v/>
      </c>
      <c r="L91" s="42" t="str">
        <f ca="1">IF($G91="","",VLOOKUP($A91,Mitglieder!$E$24:$BG$323,L$303))</f>
        <v/>
      </c>
      <c r="M91" s="42" t="str">
        <f ca="1">IF($G91="","",VLOOKUP($A91,Mitglieder!$E$24:$BG$323,M$303))</f>
        <v/>
      </c>
      <c r="N91" s="42" t="str">
        <f ca="1">IF($G91="","",VLOOKUP($A91,Mitglieder!$E$24:$BG$323,N$303))</f>
        <v/>
      </c>
      <c r="O91" s="42" t="str">
        <f ca="1">IF($G91="","",VLOOKUP($A91,Mitglieder!$E$24:$BG$323,O$303))</f>
        <v/>
      </c>
      <c r="P91" s="42" t="str">
        <f ca="1">IF($G91="","",VLOOKUP($A91,Mitglieder!$E$24:$BG$323,P$303))</f>
        <v/>
      </c>
      <c r="Q91" s="42" t="str">
        <f ca="1">IF($G91="","",VLOOKUP($A91,Mitglieder!$E$24:$BG$323,Q$303))</f>
        <v/>
      </c>
      <c r="R91" s="54" t="str">
        <f ca="1">IF(OR(VLOOKUP($A91,Mitglieder!$E$24:$BG$323,R$303)="",$G91=""),"",VLOOKUP($A91,Mitglieder!$E$24:$BG$323,R$303))</f>
        <v/>
      </c>
      <c r="S91" s="43" t="str">
        <f ca="1">IF($G91="","",TEXT(VLOOKUP($A91,Mitglieder!$E$24:$BG$323,S$303),"TT.MM.JJJJ"))</f>
        <v/>
      </c>
      <c r="T91" s="43" t="str">
        <f ca="1">IF($G91="","",TEXT(VLOOKUP($A91,Mitglieder!$E$24:$BG$323,T$303),"TT.MM.JJJJ"))</f>
        <v/>
      </c>
      <c r="U91" s="43" t="str">
        <f ca="1">IF($G91="","",TEXT(VLOOKUP($A91,Mitglieder!$E$24:$BG$323,U$303),"TT.MM.JJJJ"))</f>
        <v/>
      </c>
      <c r="V91" s="54" t="str">
        <f ca="1">IF(OR(VLOOKUP($A91,Mitglieder!$E$24:$BG$323,V$303)="",$G91=""),"",VLOOKUP($A91,Mitglieder!$E$24:$BG$323,V$303))</f>
        <v/>
      </c>
      <c r="W91" s="54" t="str">
        <f ca="1">IF(OR(VLOOKUP($A91,Mitglieder!$E$24:$BG$323,W$303)="",$G91=""),"",VLOOKUP($A91,Mitglieder!$E$24:$BG$323,W$303))</f>
        <v/>
      </c>
      <c r="X91" s="54" t="str">
        <f ca="1">IF(OR(VLOOKUP($A91,Mitglieder!$E$24:$BG$323,X$303)="",$G91=""),"",VLOOKUP($A91,Mitglieder!$E$24:$BG$323,X$303))</f>
        <v/>
      </c>
      <c r="Y91" s="54" t="str">
        <f ca="1">IF(OR(VLOOKUP($A91,Mitglieder!$E$24:$BG$323,Y$303)="",$G91=""),"",VLOOKUP($A91,Mitglieder!$E$24:$BG$323,Y$303))</f>
        <v/>
      </c>
      <c r="Z91" s="54" t="str">
        <f ca="1">IF(OR(VLOOKUP($A91,Mitglieder!$E$24:$BG$323,Z$303)="",$G91=""),"",VLOOKUP($A91,Mitglieder!$E$24:$BG$323,Z$303))</f>
        <v/>
      </c>
      <c r="AA91" s="54" t="str">
        <f ca="1">IF(OR(VLOOKUP($A91,Mitglieder!$E$24:$BG$323,AA$303)="",$G91=""),"",VLOOKUP($A91,Mitglieder!$E$24:$BG$323,AA$303))</f>
        <v/>
      </c>
      <c r="AB91" s="54" t="str">
        <f ca="1">IF(OR(VLOOKUP($A91,Mitglieder!$E$24:$BG$323,AB$303)="",$G91=""),"",VLOOKUP($A91,Mitglieder!$E$24:$BG$323,AB$303))</f>
        <v/>
      </c>
      <c r="AC91" s="54" t="str">
        <f ca="1">IF(OR(VLOOKUP($A91,Mitglieder!$E$24:$BG$323,AC$303)="",$G91=""),"",VLOOKUP($A91,Mitglieder!$E$24:$BG$323,AC$303))</f>
        <v/>
      </c>
      <c r="AD91" s="54" t="str">
        <f ca="1">IF(OR(VLOOKUP($A91,Mitglieder!$E$24:$BG$323,AD$303)="",$G91=""),"",VLOOKUP($A91,Mitglieder!$E$24:$BG$323,AD$303))</f>
        <v/>
      </c>
      <c r="AE91" s="54" t="str">
        <f ca="1">IF(OR(VLOOKUP($A91,Mitglieder!$E$24:$BG$323,AE$303)="",$G91=""),"",VLOOKUP($A91,Mitglieder!$E$24:$BG$323,AE$303))</f>
        <v/>
      </c>
      <c r="AF91" s="54" t="str">
        <f ca="1">IF(OR(VLOOKUP($A91,Mitglieder!$E$24:$BG$323,AF$303)="",$G91=""),"",VLOOKUP($A91,Mitglieder!$E$24:$BG$323,AF$303))</f>
        <v/>
      </c>
      <c r="AG91" s="54" t="str">
        <f ca="1">IF(OR(VLOOKUP($A91,Mitglieder!$E$24:$BG$323,AG$303)="",$G91=""),"",VLOOKUP($A91,Mitglieder!$E$24:$BG$323,AG$303))</f>
        <v/>
      </c>
      <c r="AH91" s="54" t="str">
        <f ca="1">IF(OR(VLOOKUP($A91,Mitglieder!$E$24:$BG$323,AH$303)="",$G91=""),"",VLOOKUP($A91,Mitglieder!$E$24:$BG$323,AH$303))</f>
        <v/>
      </c>
      <c r="AI91" s="54" t="str">
        <f ca="1">IF(OR(VLOOKUP($A91,Mitglieder!$E$24:$BG$323,AI$303)="",$G91=""),"",VLOOKUP($A91,Mitglieder!$E$24:$BG$323,AI$303))</f>
        <v/>
      </c>
      <c r="AJ91" s="54" t="str">
        <f ca="1">IF(OR(VLOOKUP($A91,Mitglieder!$E$24:$BG$323,AJ$303)="",$G91=""),"",VLOOKUP($A91,Mitglieder!$E$24:$BG$323,AJ$303))</f>
        <v/>
      </c>
      <c r="AK91" s="54" t="str">
        <f ca="1">IF(OR(VLOOKUP($A91,Mitglieder!$E$24:$BG$323,AK$303)="",$G91=""),"",VLOOKUP($A91,Mitglieder!$E$24:$BG$323,AK$303))</f>
        <v/>
      </c>
      <c r="AL91" s="54" t="str">
        <f ca="1">IF(OR(VLOOKUP($A91,Mitglieder!$E$24:$BG$323,AL$303)="",$G91=""),"",VLOOKUP($A91,Mitglieder!$E$24:$BG$323,AL$303))</f>
        <v/>
      </c>
      <c r="AM91" s="42" t="str">
        <f ca="1">IF($G91="","",VLOOKUP($A91,Mitglieder!$E$24:$BG$323,AM$303))</f>
        <v/>
      </c>
      <c r="AN91" s="54" t="str">
        <f ca="1">IF(OR(VLOOKUP($A91,Mitglieder!$E$24:$BG$323,AN$303)="",$G91=""),"",VLOOKUP($A91,Mitglieder!$E$24:$BG$323,AN$303))</f>
        <v/>
      </c>
      <c r="AO91" s="43" t="str">
        <f ca="1">IF($G91="","",TEXT(VLOOKUP($A91,Mitglieder!$D$24:$BG$323,AO$303),"TT.MM.JJJJ"))</f>
        <v/>
      </c>
      <c r="AP91" s="42" t="str">
        <f ca="1">IF($G91="","",VLOOKUP($A91,Mitglieder!$E$24:$BG$323,AP$303))</f>
        <v/>
      </c>
      <c r="AQ91" s="45" t="str">
        <f ca="1">IF($G91="","",TEXT(VLOOKUP($A91,Mitglieder!$E$24:$BG$323,AQ$303),"0.00"))</f>
        <v/>
      </c>
      <c r="AR91" s="54" t="str">
        <f ca="1">IF(OR(VLOOKUP($A91,Mitglieder!$E$24:$BG$323,AR$303)="",$G91=""),"",VLOOKUP($A91,Mitglieder!$E$24:$BG$323,AR$303))</f>
        <v/>
      </c>
      <c r="AS91" s="45" t="str">
        <f ca="1">IF($G91="","",TEXT(VLOOKUP($A91,Mitglieder!$E$24:$BG$323,AS$303),"0.00"))</f>
        <v/>
      </c>
      <c r="AT91" s="54" t="str">
        <f ca="1">IF(OR(VLOOKUP($A91,Mitglieder!$E$24:$BG$323,AT$303)="",$G91=""),"",VLOOKUP($A91,Mitglieder!$E$24:$BG$323,AT$303))</f>
        <v/>
      </c>
      <c r="AU91" s="45" t="str">
        <f ca="1">IF($G91="","",TEXT(VLOOKUP($A91,Mitglieder!$E$24:$BG$323,AU$303),"0.00"))</f>
        <v/>
      </c>
      <c r="AV91" s="45" t="str">
        <f ca="1">IF($G91="","",TEXT(VLOOKUP($A91,Mitglieder!$E$24:$BG$323,AV$303),"0.00"))</f>
        <v/>
      </c>
      <c r="AW91" s="42" t="str">
        <f ca="1">IF($G91="","",VLOOKUP($A91,Mitglieder!$E$24:$BG$323,AW$303))</f>
        <v/>
      </c>
      <c r="AX91" s="54" t="str">
        <f ca="1">IF(OR(VLOOKUP($A91,Mitglieder!$E$24:$BG$323,AX$303)="",$G91=""),"",VLOOKUP($A91,Mitglieder!$E$24:$BG$323,AX$303))</f>
        <v/>
      </c>
      <c r="AY91" s="43" t="str">
        <f ca="1">IF($G91="","",TEXT(VLOOKUP($A91,Mitglieder!$E$24:$BG$323,AY$303),"TT.MM.JJJJ"))</f>
        <v/>
      </c>
      <c r="AZ91" s="75" t="str">
        <f t="shared" ca="1" si="2"/>
        <v/>
      </c>
      <c r="BA91" s="43" t="str">
        <f ca="1">IF($G91="","",TEXT(VLOOKUP($A91,Mitglieder!$E$24:$BG$323,BA$303),"TT.MM.JJJJ"))</f>
        <v/>
      </c>
      <c r="BB91" s="43" t="str">
        <f ca="1">IF($G91="","",TEXT(VLOOKUP($A91,Mitglieder!$E$24:$BG$323,BB$303),"TT.MM.JJJJ"))</f>
        <v/>
      </c>
      <c r="BC91" s="43" t="str">
        <f ca="1">IF($G91="","",TEXT(VLOOKUP($A91,Mitglieder!$E$24:$BG$323,BC$303),"TT.MM.JJJJ"))</f>
        <v/>
      </c>
      <c r="BD91" s="43" t="str">
        <f ca="1">IF($G91="","",TEXT(VLOOKUP($A91,Mitglieder!$E$24:$BG$323,BD$303),"TT.MM.JJJJ"))</f>
        <v/>
      </c>
      <c r="BE91" s="75" t="str">
        <f t="shared" ca="1" si="3"/>
        <v/>
      </c>
      <c r="BF91" s="75" t="str">
        <f ca="1">IF($G91="","",VLOOKUP($A91,Mitglieder!$D$24:$BG$323,BF$303))</f>
        <v/>
      </c>
      <c r="BH91" s="75" t="str">
        <f ca="1">IF(G91="","",AY91+'Details Verein'!$D$25)</f>
        <v/>
      </c>
    </row>
    <row r="92" spans="1:60" x14ac:dyDescent="0.35">
      <c r="A92" s="42">
        <v>92</v>
      </c>
      <c r="B92" s="42"/>
      <c r="C92" s="42"/>
      <c r="D92" s="42">
        <f ca="1">VLOOKUP($A92,Mitglieder!$E$24:$BA$323,D$303)</f>
        <v>1.0299999999999967</v>
      </c>
      <c r="E92" s="42" t="str">
        <f ca="1">IF($G92="","",VLOOKUP($A92,Mitglieder!$E$24:$BG$323,E$303))</f>
        <v/>
      </c>
      <c r="F92" s="54" t="str">
        <f ca="1">IF(OR(VLOOKUP($A92,Mitglieder!$E$24:$BG$323,F$303)="",$G92=""),"",VLOOKUP($A92,Mitglieder!$E$24:$BG$323,F$303))</f>
        <v/>
      </c>
      <c r="G92" s="72" t="str">
        <f ca="1">IF(D92/ROUND(D92,0)=1,VLOOKUP($A92,Mitglieder!$E$24:$BA$323,G$303),"")</f>
        <v/>
      </c>
      <c r="H92" s="42" t="str">
        <f ca="1">IF($G92="","",VLOOKUP($A92,Mitglieder!$E$24:$BG$323,H$303))</f>
        <v/>
      </c>
      <c r="I92" s="54" t="str">
        <f ca="1">IF(OR(VLOOKUP($A92,Mitglieder!$E$24:$BG$323,I$303)="",$G92=""),"",VLOOKUP($A92,Mitglieder!$E$24:$BG$323,I$303))</f>
        <v/>
      </c>
      <c r="J92" s="42" t="str">
        <f ca="1">IF($G92="","",VLOOKUP($A92,Mitglieder!$E$24:$BG$323,J$303))</f>
        <v/>
      </c>
      <c r="K92" s="54" t="str">
        <f ca="1">IF(OR(VLOOKUP($A92,Mitglieder!$E$24:$BG$323,K$303)="",$G92=""),"",VLOOKUP($A92,Mitglieder!$E$24:$BG$323,K$303))</f>
        <v/>
      </c>
      <c r="L92" s="42" t="str">
        <f ca="1">IF($G92="","",VLOOKUP($A92,Mitglieder!$E$24:$BG$323,L$303))</f>
        <v/>
      </c>
      <c r="M92" s="42" t="str">
        <f ca="1">IF($G92="","",VLOOKUP($A92,Mitglieder!$E$24:$BG$323,M$303))</f>
        <v/>
      </c>
      <c r="N92" s="42" t="str">
        <f ca="1">IF($G92="","",VLOOKUP($A92,Mitglieder!$E$24:$BG$323,N$303))</f>
        <v/>
      </c>
      <c r="O92" s="42" t="str">
        <f ca="1">IF($G92="","",VLOOKUP($A92,Mitglieder!$E$24:$BG$323,O$303))</f>
        <v/>
      </c>
      <c r="P92" s="42" t="str">
        <f ca="1">IF($G92="","",VLOOKUP($A92,Mitglieder!$E$24:$BG$323,P$303))</f>
        <v/>
      </c>
      <c r="Q92" s="42" t="str">
        <f ca="1">IF($G92="","",VLOOKUP($A92,Mitglieder!$E$24:$BG$323,Q$303))</f>
        <v/>
      </c>
      <c r="R92" s="54" t="str">
        <f ca="1">IF(OR(VLOOKUP($A92,Mitglieder!$E$24:$BG$323,R$303)="",$G92=""),"",VLOOKUP($A92,Mitglieder!$E$24:$BG$323,R$303))</f>
        <v/>
      </c>
      <c r="S92" s="43" t="str">
        <f ca="1">IF($G92="","",TEXT(VLOOKUP($A92,Mitglieder!$E$24:$BG$323,S$303),"TT.MM.JJJJ"))</f>
        <v/>
      </c>
      <c r="T92" s="43" t="str">
        <f ca="1">IF($G92="","",TEXT(VLOOKUP($A92,Mitglieder!$E$24:$BG$323,T$303),"TT.MM.JJJJ"))</f>
        <v/>
      </c>
      <c r="U92" s="43" t="str">
        <f ca="1">IF($G92="","",TEXT(VLOOKUP($A92,Mitglieder!$E$24:$BG$323,U$303),"TT.MM.JJJJ"))</f>
        <v/>
      </c>
      <c r="V92" s="54" t="str">
        <f ca="1">IF(OR(VLOOKUP($A92,Mitglieder!$E$24:$BG$323,V$303)="",$G92=""),"",VLOOKUP($A92,Mitglieder!$E$24:$BG$323,V$303))</f>
        <v/>
      </c>
      <c r="W92" s="54" t="str">
        <f ca="1">IF(OR(VLOOKUP($A92,Mitglieder!$E$24:$BG$323,W$303)="",$G92=""),"",VLOOKUP($A92,Mitglieder!$E$24:$BG$323,W$303))</f>
        <v/>
      </c>
      <c r="X92" s="54" t="str">
        <f ca="1">IF(OR(VLOOKUP($A92,Mitglieder!$E$24:$BG$323,X$303)="",$G92=""),"",VLOOKUP($A92,Mitglieder!$E$24:$BG$323,X$303))</f>
        <v/>
      </c>
      <c r="Y92" s="54" t="str">
        <f ca="1">IF(OR(VLOOKUP($A92,Mitglieder!$E$24:$BG$323,Y$303)="",$G92=""),"",VLOOKUP($A92,Mitglieder!$E$24:$BG$323,Y$303))</f>
        <v/>
      </c>
      <c r="Z92" s="54" t="str">
        <f ca="1">IF(OR(VLOOKUP($A92,Mitglieder!$E$24:$BG$323,Z$303)="",$G92=""),"",VLOOKUP($A92,Mitglieder!$E$24:$BG$323,Z$303))</f>
        <v/>
      </c>
      <c r="AA92" s="54" t="str">
        <f ca="1">IF(OR(VLOOKUP($A92,Mitglieder!$E$24:$BG$323,AA$303)="",$G92=""),"",VLOOKUP($A92,Mitglieder!$E$24:$BG$323,AA$303))</f>
        <v/>
      </c>
      <c r="AB92" s="54" t="str">
        <f ca="1">IF(OR(VLOOKUP($A92,Mitglieder!$E$24:$BG$323,AB$303)="",$G92=""),"",VLOOKUP($A92,Mitglieder!$E$24:$BG$323,AB$303))</f>
        <v/>
      </c>
      <c r="AC92" s="54" t="str">
        <f ca="1">IF(OR(VLOOKUP($A92,Mitglieder!$E$24:$BG$323,AC$303)="",$G92=""),"",VLOOKUP($A92,Mitglieder!$E$24:$BG$323,AC$303))</f>
        <v/>
      </c>
      <c r="AD92" s="54" t="str">
        <f ca="1">IF(OR(VLOOKUP($A92,Mitglieder!$E$24:$BG$323,AD$303)="",$G92=""),"",VLOOKUP($A92,Mitglieder!$E$24:$BG$323,AD$303))</f>
        <v/>
      </c>
      <c r="AE92" s="54" t="str">
        <f ca="1">IF(OR(VLOOKUP($A92,Mitglieder!$E$24:$BG$323,AE$303)="",$G92=""),"",VLOOKUP($A92,Mitglieder!$E$24:$BG$323,AE$303))</f>
        <v/>
      </c>
      <c r="AF92" s="54" t="str">
        <f ca="1">IF(OR(VLOOKUP($A92,Mitglieder!$E$24:$BG$323,AF$303)="",$G92=""),"",VLOOKUP($A92,Mitglieder!$E$24:$BG$323,AF$303))</f>
        <v/>
      </c>
      <c r="AG92" s="54" t="str">
        <f ca="1">IF(OR(VLOOKUP($A92,Mitglieder!$E$24:$BG$323,AG$303)="",$G92=""),"",VLOOKUP($A92,Mitglieder!$E$24:$BG$323,AG$303))</f>
        <v/>
      </c>
      <c r="AH92" s="54" t="str">
        <f ca="1">IF(OR(VLOOKUP($A92,Mitglieder!$E$24:$BG$323,AH$303)="",$G92=""),"",VLOOKUP($A92,Mitglieder!$E$24:$BG$323,AH$303))</f>
        <v/>
      </c>
      <c r="AI92" s="54" t="str">
        <f ca="1">IF(OR(VLOOKUP($A92,Mitglieder!$E$24:$BG$323,AI$303)="",$G92=""),"",VLOOKUP($A92,Mitglieder!$E$24:$BG$323,AI$303))</f>
        <v/>
      </c>
      <c r="AJ92" s="54" t="str">
        <f ca="1">IF(OR(VLOOKUP($A92,Mitglieder!$E$24:$BG$323,AJ$303)="",$G92=""),"",VLOOKUP($A92,Mitglieder!$E$24:$BG$323,AJ$303))</f>
        <v/>
      </c>
      <c r="AK92" s="54" t="str">
        <f ca="1">IF(OR(VLOOKUP($A92,Mitglieder!$E$24:$BG$323,AK$303)="",$G92=""),"",VLOOKUP($A92,Mitglieder!$E$24:$BG$323,AK$303))</f>
        <v/>
      </c>
      <c r="AL92" s="54" t="str">
        <f ca="1">IF(OR(VLOOKUP($A92,Mitglieder!$E$24:$BG$323,AL$303)="",$G92=""),"",VLOOKUP($A92,Mitglieder!$E$24:$BG$323,AL$303))</f>
        <v/>
      </c>
      <c r="AM92" s="42" t="str">
        <f ca="1">IF($G92="","",VLOOKUP($A92,Mitglieder!$E$24:$BG$323,AM$303))</f>
        <v/>
      </c>
      <c r="AN92" s="54" t="str">
        <f ca="1">IF(OR(VLOOKUP($A92,Mitglieder!$E$24:$BG$323,AN$303)="",$G92=""),"",VLOOKUP($A92,Mitglieder!$E$24:$BG$323,AN$303))</f>
        <v/>
      </c>
      <c r="AO92" s="43" t="str">
        <f ca="1">IF($G92="","",TEXT(VLOOKUP($A92,Mitglieder!$D$24:$BG$323,AO$303),"TT.MM.JJJJ"))</f>
        <v/>
      </c>
      <c r="AP92" s="42" t="str">
        <f ca="1">IF($G92="","",VLOOKUP($A92,Mitglieder!$E$24:$BG$323,AP$303))</f>
        <v/>
      </c>
      <c r="AQ92" s="45" t="str">
        <f ca="1">IF($G92="","",TEXT(VLOOKUP($A92,Mitglieder!$E$24:$BG$323,AQ$303),"0.00"))</f>
        <v/>
      </c>
      <c r="AR92" s="54" t="str">
        <f ca="1">IF(OR(VLOOKUP($A92,Mitglieder!$E$24:$BG$323,AR$303)="",$G92=""),"",VLOOKUP($A92,Mitglieder!$E$24:$BG$323,AR$303))</f>
        <v/>
      </c>
      <c r="AS92" s="45" t="str">
        <f ca="1">IF($G92="","",TEXT(VLOOKUP($A92,Mitglieder!$E$24:$BG$323,AS$303),"0.00"))</f>
        <v/>
      </c>
      <c r="AT92" s="54" t="str">
        <f ca="1">IF(OR(VLOOKUP($A92,Mitglieder!$E$24:$BG$323,AT$303)="",$G92=""),"",VLOOKUP($A92,Mitglieder!$E$24:$BG$323,AT$303))</f>
        <v/>
      </c>
      <c r="AU92" s="45" t="str">
        <f ca="1">IF($G92="","",TEXT(VLOOKUP($A92,Mitglieder!$E$24:$BG$323,AU$303),"0.00"))</f>
        <v/>
      </c>
      <c r="AV92" s="45" t="str">
        <f ca="1">IF($G92="","",TEXT(VLOOKUP($A92,Mitglieder!$E$24:$BG$323,AV$303),"0.00"))</f>
        <v/>
      </c>
      <c r="AW92" s="42" t="str">
        <f ca="1">IF($G92="","",VLOOKUP($A92,Mitglieder!$E$24:$BG$323,AW$303))</f>
        <v/>
      </c>
      <c r="AX92" s="54" t="str">
        <f ca="1">IF(OR(VLOOKUP($A92,Mitglieder!$E$24:$BG$323,AX$303)="",$G92=""),"",VLOOKUP($A92,Mitglieder!$E$24:$BG$323,AX$303))</f>
        <v/>
      </c>
      <c r="AY92" s="43" t="str">
        <f ca="1">IF($G92="","",TEXT(VLOOKUP($A92,Mitglieder!$E$24:$BG$323,AY$303),"TT.MM.JJJJ"))</f>
        <v/>
      </c>
      <c r="AZ92" s="75" t="str">
        <f t="shared" ca="1" si="2"/>
        <v/>
      </c>
      <c r="BA92" s="43" t="str">
        <f ca="1">IF($G92="","",TEXT(VLOOKUP($A92,Mitglieder!$E$24:$BG$323,BA$303),"TT.MM.JJJJ"))</f>
        <v/>
      </c>
      <c r="BB92" s="43" t="str">
        <f ca="1">IF($G92="","",TEXT(VLOOKUP($A92,Mitglieder!$E$24:$BG$323,BB$303),"TT.MM.JJJJ"))</f>
        <v/>
      </c>
      <c r="BC92" s="43" t="str">
        <f ca="1">IF($G92="","",TEXT(VLOOKUP($A92,Mitglieder!$E$24:$BG$323,BC$303),"TT.MM.JJJJ"))</f>
        <v/>
      </c>
      <c r="BD92" s="43" t="str">
        <f ca="1">IF($G92="","",TEXT(VLOOKUP($A92,Mitglieder!$E$24:$BG$323,BD$303),"TT.MM.JJJJ"))</f>
        <v/>
      </c>
      <c r="BE92" s="75" t="str">
        <f t="shared" ca="1" si="3"/>
        <v/>
      </c>
      <c r="BF92" s="75" t="str">
        <f ca="1">IF($G92="","",VLOOKUP($A92,Mitglieder!$D$24:$BG$323,BF$303))</f>
        <v/>
      </c>
      <c r="BH92" s="75" t="str">
        <f ca="1">IF(G92="","",AY92+'Details Verein'!$D$25)</f>
        <v/>
      </c>
    </row>
    <row r="93" spans="1:60" x14ac:dyDescent="0.35">
      <c r="A93" s="42">
        <v>93</v>
      </c>
      <c r="B93" s="42"/>
      <c r="C93" s="42"/>
      <c r="D93" s="42">
        <f ca="1">VLOOKUP($A93,Mitglieder!$E$24:$BA$323,D$303)</f>
        <v>1.0299999999999967</v>
      </c>
      <c r="E93" s="42" t="str">
        <f ca="1">IF($G93="","",VLOOKUP($A93,Mitglieder!$E$24:$BG$323,E$303))</f>
        <v/>
      </c>
      <c r="F93" s="54" t="str">
        <f ca="1">IF(OR(VLOOKUP($A93,Mitglieder!$E$24:$BG$323,F$303)="",$G93=""),"",VLOOKUP($A93,Mitglieder!$E$24:$BG$323,F$303))</f>
        <v/>
      </c>
      <c r="G93" s="72" t="str">
        <f ca="1">IF(D93/ROUND(D93,0)=1,VLOOKUP($A93,Mitglieder!$E$24:$BA$323,G$303),"")</f>
        <v/>
      </c>
      <c r="H93" s="42" t="str">
        <f ca="1">IF($G93="","",VLOOKUP($A93,Mitglieder!$E$24:$BG$323,H$303))</f>
        <v/>
      </c>
      <c r="I93" s="54" t="str">
        <f ca="1">IF(OR(VLOOKUP($A93,Mitglieder!$E$24:$BG$323,I$303)="",$G93=""),"",VLOOKUP($A93,Mitglieder!$E$24:$BG$323,I$303))</f>
        <v/>
      </c>
      <c r="J93" s="42" t="str">
        <f ca="1">IF($G93="","",VLOOKUP($A93,Mitglieder!$E$24:$BG$323,J$303))</f>
        <v/>
      </c>
      <c r="K93" s="54" t="str">
        <f ca="1">IF(OR(VLOOKUP($A93,Mitglieder!$E$24:$BG$323,K$303)="",$G93=""),"",VLOOKUP($A93,Mitglieder!$E$24:$BG$323,K$303))</f>
        <v/>
      </c>
      <c r="L93" s="42" t="str">
        <f ca="1">IF($G93="","",VLOOKUP($A93,Mitglieder!$E$24:$BG$323,L$303))</f>
        <v/>
      </c>
      <c r="M93" s="42" t="str">
        <f ca="1">IF($G93="","",VLOOKUP($A93,Mitglieder!$E$24:$BG$323,M$303))</f>
        <v/>
      </c>
      <c r="N93" s="42" t="str">
        <f ca="1">IF($G93="","",VLOOKUP($A93,Mitglieder!$E$24:$BG$323,N$303))</f>
        <v/>
      </c>
      <c r="O93" s="42" t="str">
        <f ca="1">IF($G93="","",VLOOKUP($A93,Mitglieder!$E$24:$BG$323,O$303))</f>
        <v/>
      </c>
      <c r="P93" s="42" t="str">
        <f ca="1">IF($G93="","",VLOOKUP($A93,Mitglieder!$E$24:$BG$323,P$303))</f>
        <v/>
      </c>
      <c r="Q93" s="42" t="str">
        <f ca="1">IF($G93="","",VLOOKUP($A93,Mitglieder!$E$24:$BG$323,Q$303))</f>
        <v/>
      </c>
      <c r="R93" s="54" t="str">
        <f ca="1">IF(OR(VLOOKUP($A93,Mitglieder!$E$24:$BG$323,R$303)="",$G93=""),"",VLOOKUP($A93,Mitglieder!$E$24:$BG$323,R$303))</f>
        <v/>
      </c>
      <c r="S93" s="43" t="str">
        <f ca="1">IF($G93="","",TEXT(VLOOKUP($A93,Mitglieder!$E$24:$BG$323,S$303),"TT.MM.JJJJ"))</f>
        <v/>
      </c>
      <c r="T93" s="43" t="str">
        <f ca="1">IF($G93="","",TEXT(VLOOKUP($A93,Mitglieder!$E$24:$BG$323,T$303),"TT.MM.JJJJ"))</f>
        <v/>
      </c>
      <c r="U93" s="43" t="str">
        <f ca="1">IF($G93="","",TEXT(VLOOKUP($A93,Mitglieder!$E$24:$BG$323,U$303),"TT.MM.JJJJ"))</f>
        <v/>
      </c>
      <c r="V93" s="54" t="str">
        <f ca="1">IF(OR(VLOOKUP($A93,Mitglieder!$E$24:$BG$323,V$303)="",$G93=""),"",VLOOKUP($A93,Mitglieder!$E$24:$BG$323,V$303))</f>
        <v/>
      </c>
      <c r="W93" s="54" t="str">
        <f ca="1">IF(OR(VLOOKUP($A93,Mitglieder!$E$24:$BG$323,W$303)="",$G93=""),"",VLOOKUP($A93,Mitglieder!$E$24:$BG$323,W$303))</f>
        <v/>
      </c>
      <c r="X93" s="54" t="str">
        <f ca="1">IF(OR(VLOOKUP($A93,Mitglieder!$E$24:$BG$323,X$303)="",$G93=""),"",VLOOKUP($A93,Mitglieder!$E$24:$BG$323,X$303))</f>
        <v/>
      </c>
      <c r="Y93" s="54" t="str">
        <f ca="1">IF(OR(VLOOKUP($A93,Mitglieder!$E$24:$BG$323,Y$303)="",$G93=""),"",VLOOKUP($A93,Mitglieder!$E$24:$BG$323,Y$303))</f>
        <v/>
      </c>
      <c r="Z93" s="54" t="str">
        <f ca="1">IF(OR(VLOOKUP($A93,Mitglieder!$E$24:$BG$323,Z$303)="",$G93=""),"",VLOOKUP($A93,Mitglieder!$E$24:$BG$323,Z$303))</f>
        <v/>
      </c>
      <c r="AA93" s="54" t="str">
        <f ca="1">IF(OR(VLOOKUP($A93,Mitglieder!$E$24:$BG$323,AA$303)="",$G93=""),"",VLOOKUP($A93,Mitglieder!$E$24:$BG$323,AA$303))</f>
        <v/>
      </c>
      <c r="AB93" s="54" t="str">
        <f ca="1">IF(OR(VLOOKUP($A93,Mitglieder!$E$24:$BG$323,AB$303)="",$G93=""),"",VLOOKUP($A93,Mitglieder!$E$24:$BG$323,AB$303))</f>
        <v/>
      </c>
      <c r="AC93" s="54" t="str">
        <f ca="1">IF(OR(VLOOKUP($A93,Mitglieder!$E$24:$BG$323,AC$303)="",$G93=""),"",VLOOKUP($A93,Mitglieder!$E$24:$BG$323,AC$303))</f>
        <v/>
      </c>
      <c r="AD93" s="54" t="str">
        <f ca="1">IF(OR(VLOOKUP($A93,Mitglieder!$E$24:$BG$323,AD$303)="",$G93=""),"",VLOOKUP($A93,Mitglieder!$E$24:$BG$323,AD$303))</f>
        <v/>
      </c>
      <c r="AE93" s="54" t="str">
        <f ca="1">IF(OR(VLOOKUP($A93,Mitglieder!$E$24:$BG$323,AE$303)="",$G93=""),"",VLOOKUP($A93,Mitglieder!$E$24:$BG$323,AE$303))</f>
        <v/>
      </c>
      <c r="AF93" s="54" t="str">
        <f ca="1">IF(OR(VLOOKUP($A93,Mitglieder!$E$24:$BG$323,AF$303)="",$G93=""),"",VLOOKUP($A93,Mitglieder!$E$24:$BG$323,AF$303))</f>
        <v/>
      </c>
      <c r="AG93" s="54" t="str">
        <f ca="1">IF(OR(VLOOKUP($A93,Mitglieder!$E$24:$BG$323,AG$303)="",$G93=""),"",VLOOKUP($A93,Mitglieder!$E$24:$BG$323,AG$303))</f>
        <v/>
      </c>
      <c r="AH93" s="54" t="str">
        <f ca="1">IF(OR(VLOOKUP($A93,Mitglieder!$E$24:$BG$323,AH$303)="",$G93=""),"",VLOOKUP($A93,Mitglieder!$E$24:$BG$323,AH$303))</f>
        <v/>
      </c>
      <c r="AI93" s="54" t="str">
        <f ca="1">IF(OR(VLOOKUP($A93,Mitglieder!$E$24:$BG$323,AI$303)="",$G93=""),"",VLOOKUP($A93,Mitglieder!$E$24:$BG$323,AI$303))</f>
        <v/>
      </c>
      <c r="AJ93" s="54" t="str">
        <f ca="1">IF(OR(VLOOKUP($A93,Mitglieder!$E$24:$BG$323,AJ$303)="",$G93=""),"",VLOOKUP($A93,Mitglieder!$E$24:$BG$323,AJ$303))</f>
        <v/>
      </c>
      <c r="AK93" s="54" t="str">
        <f ca="1">IF(OR(VLOOKUP($A93,Mitglieder!$E$24:$BG$323,AK$303)="",$G93=""),"",VLOOKUP($A93,Mitglieder!$E$24:$BG$323,AK$303))</f>
        <v/>
      </c>
      <c r="AL93" s="54" t="str">
        <f ca="1">IF(OR(VLOOKUP($A93,Mitglieder!$E$24:$BG$323,AL$303)="",$G93=""),"",VLOOKUP($A93,Mitglieder!$E$24:$BG$323,AL$303))</f>
        <v/>
      </c>
      <c r="AM93" s="42" t="str">
        <f ca="1">IF($G93="","",VLOOKUP($A93,Mitglieder!$E$24:$BG$323,AM$303))</f>
        <v/>
      </c>
      <c r="AN93" s="54" t="str">
        <f ca="1">IF(OR(VLOOKUP($A93,Mitglieder!$E$24:$BG$323,AN$303)="",$G93=""),"",VLOOKUP($A93,Mitglieder!$E$24:$BG$323,AN$303))</f>
        <v/>
      </c>
      <c r="AO93" s="43" t="str">
        <f ca="1">IF($G93="","",TEXT(VLOOKUP($A93,Mitglieder!$D$24:$BG$323,AO$303),"TT.MM.JJJJ"))</f>
        <v/>
      </c>
      <c r="AP93" s="42" t="str">
        <f ca="1">IF($G93="","",VLOOKUP($A93,Mitglieder!$E$24:$BG$323,AP$303))</f>
        <v/>
      </c>
      <c r="AQ93" s="45" t="str">
        <f ca="1">IF($G93="","",TEXT(VLOOKUP($A93,Mitglieder!$E$24:$BG$323,AQ$303),"0.00"))</f>
        <v/>
      </c>
      <c r="AR93" s="54" t="str">
        <f ca="1">IF(OR(VLOOKUP($A93,Mitglieder!$E$24:$BG$323,AR$303)="",$G93=""),"",VLOOKUP($A93,Mitglieder!$E$24:$BG$323,AR$303))</f>
        <v/>
      </c>
      <c r="AS93" s="45" t="str">
        <f ca="1">IF($G93="","",TEXT(VLOOKUP($A93,Mitglieder!$E$24:$BG$323,AS$303),"0.00"))</f>
        <v/>
      </c>
      <c r="AT93" s="54" t="str">
        <f ca="1">IF(OR(VLOOKUP($A93,Mitglieder!$E$24:$BG$323,AT$303)="",$G93=""),"",VLOOKUP($A93,Mitglieder!$E$24:$BG$323,AT$303))</f>
        <v/>
      </c>
      <c r="AU93" s="45" t="str">
        <f ca="1">IF($G93="","",TEXT(VLOOKUP($A93,Mitglieder!$E$24:$BG$323,AU$303),"0.00"))</f>
        <v/>
      </c>
      <c r="AV93" s="45" t="str">
        <f ca="1">IF($G93="","",TEXT(VLOOKUP($A93,Mitglieder!$E$24:$BG$323,AV$303),"0.00"))</f>
        <v/>
      </c>
      <c r="AW93" s="42" t="str">
        <f ca="1">IF($G93="","",VLOOKUP($A93,Mitglieder!$E$24:$BG$323,AW$303))</f>
        <v/>
      </c>
      <c r="AX93" s="54" t="str">
        <f ca="1">IF(OR(VLOOKUP($A93,Mitglieder!$E$24:$BG$323,AX$303)="",$G93=""),"",VLOOKUP($A93,Mitglieder!$E$24:$BG$323,AX$303))</f>
        <v/>
      </c>
      <c r="AY93" s="43" t="str">
        <f ca="1">IF($G93="","",TEXT(VLOOKUP($A93,Mitglieder!$E$24:$BG$323,AY$303),"TT.MM.JJJJ"))</f>
        <v/>
      </c>
      <c r="AZ93" s="75" t="str">
        <f t="shared" ca="1" si="2"/>
        <v/>
      </c>
      <c r="BA93" s="43" t="str">
        <f ca="1">IF($G93="","",TEXT(VLOOKUP($A93,Mitglieder!$E$24:$BG$323,BA$303),"TT.MM.JJJJ"))</f>
        <v/>
      </c>
      <c r="BB93" s="43" t="str">
        <f ca="1">IF($G93="","",TEXT(VLOOKUP($A93,Mitglieder!$E$24:$BG$323,BB$303),"TT.MM.JJJJ"))</f>
        <v/>
      </c>
      <c r="BC93" s="43" t="str">
        <f ca="1">IF($G93="","",TEXT(VLOOKUP($A93,Mitglieder!$E$24:$BG$323,BC$303),"TT.MM.JJJJ"))</f>
        <v/>
      </c>
      <c r="BD93" s="43" t="str">
        <f ca="1">IF($G93="","",TEXT(VLOOKUP($A93,Mitglieder!$E$24:$BG$323,BD$303),"TT.MM.JJJJ"))</f>
        <v/>
      </c>
      <c r="BE93" s="75" t="str">
        <f t="shared" ca="1" si="3"/>
        <v/>
      </c>
      <c r="BF93" s="75" t="str">
        <f ca="1">IF($G93="","",VLOOKUP($A93,Mitglieder!$D$24:$BG$323,BF$303))</f>
        <v/>
      </c>
      <c r="BH93" s="75" t="str">
        <f ca="1">IF(G93="","",AY93+'Details Verein'!$D$25)</f>
        <v/>
      </c>
    </row>
    <row r="94" spans="1:60" x14ac:dyDescent="0.35">
      <c r="A94" s="42">
        <v>94</v>
      </c>
      <c r="B94" s="42"/>
      <c r="C94" s="42"/>
      <c r="D94" s="42">
        <f ca="1">VLOOKUP($A94,Mitglieder!$E$24:$BA$323,D$303)</f>
        <v>1.0299999999999967</v>
      </c>
      <c r="E94" s="42" t="str">
        <f ca="1">IF($G94="","",VLOOKUP($A94,Mitglieder!$E$24:$BG$323,E$303))</f>
        <v/>
      </c>
      <c r="F94" s="54" t="str">
        <f ca="1">IF(OR(VLOOKUP($A94,Mitglieder!$E$24:$BG$323,F$303)="",$G94=""),"",VLOOKUP($A94,Mitglieder!$E$24:$BG$323,F$303))</f>
        <v/>
      </c>
      <c r="G94" s="72" t="str">
        <f ca="1">IF(D94/ROUND(D94,0)=1,VLOOKUP($A94,Mitglieder!$E$24:$BA$323,G$303),"")</f>
        <v/>
      </c>
      <c r="H94" s="42" t="str">
        <f ca="1">IF($G94="","",VLOOKUP($A94,Mitglieder!$E$24:$BG$323,H$303))</f>
        <v/>
      </c>
      <c r="I94" s="54" t="str">
        <f ca="1">IF(OR(VLOOKUP($A94,Mitglieder!$E$24:$BG$323,I$303)="",$G94=""),"",VLOOKUP($A94,Mitglieder!$E$24:$BG$323,I$303))</f>
        <v/>
      </c>
      <c r="J94" s="42" t="str">
        <f ca="1">IF($G94="","",VLOOKUP($A94,Mitglieder!$E$24:$BG$323,J$303))</f>
        <v/>
      </c>
      <c r="K94" s="54" t="str">
        <f ca="1">IF(OR(VLOOKUP($A94,Mitglieder!$E$24:$BG$323,K$303)="",$G94=""),"",VLOOKUP($A94,Mitglieder!$E$24:$BG$323,K$303))</f>
        <v/>
      </c>
      <c r="L94" s="42" t="str">
        <f ca="1">IF($G94="","",VLOOKUP($A94,Mitglieder!$E$24:$BG$323,L$303))</f>
        <v/>
      </c>
      <c r="M94" s="42" t="str">
        <f ca="1">IF($G94="","",VLOOKUP($A94,Mitglieder!$E$24:$BG$323,M$303))</f>
        <v/>
      </c>
      <c r="N94" s="42" t="str">
        <f ca="1">IF($G94="","",VLOOKUP($A94,Mitglieder!$E$24:$BG$323,N$303))</f>
        <v/>
      </c>
      <c r="O94" s="42" t="str">
        <f ca="1">IF($G94="","",VLOOKUP($A94,Mitglieder!$E$24:$BG$323,O$303))</f>
        <v/>
      </c>
      <c r="P94" s="42" t="str">
        <f ca="1">IF($G94="","",VLOOKUP($A94,Mitglieder!$E$24:$BG$323,P$303))</f>
        <v/>
      </c>
      <c r="Q94" s="42" t="str">
        <f ca="1">IF($G94="","",VLOOKUP($A94,Mitglieder!$E$24:$BG$323,Q$303))</f>
        <v/>
      </c>
      <c r="R94" s="54" t="str">
        <f ca="1">IF(OR(VLOOKUP($A94,Mitglieder!$E$24:$BG$323,R$303)="",$G94=""),"",VLOOKUP($A94,Mitglieder!$E$24:$BG$323,R$303))</f>
        <v/>
      </c>
      <c r="S94" s="43" t="str">
        <f ca="1">IF($G94="","",TEXT(VLOOKUP($A94,Mitglieder!$E$24:$BG$323,S$303),"TT.MM.JJJJ"))</f>
        <v/>
      </c>
      <c r="T94" s="43" t="str">
        <f ca="1">IF($G94="","",TEXT(VLOOKUP($A94,Mitglieder!$E$24:$BG$323,T$303),"TT.MM.JJJJ"))</f>
        <v/>
      </c>
      <c r="U94" s="43" t="str">
        <f ca="1">IF($G94="","",TEXT(VLOOKUP($A94,Mitglieder!$E$24:$BG$323,U$303),"TT.MM.JJJJ"))</f>
        <v/>
      </c>
      <c r="V94" s="54" t="str">
        <f ca="1">IF(OR(VLOOKUP($A94,Mitglieder!$E$24:$BG$323,V$303)="",$G94=""),"",VLOOKUP($A94,Mitglieder!$E$24:$BG$323,V$303))</f>
        <v/>
      </c>
      <c r="W94" s="54" t="str">
        <f ca="1">IF(OR(VLOOKUP($A94,Mitglieder!$E$24:$BG$323,W$303)="",$G94=""),"",VLOOKUP($A94,Mitglieder!$E$24:$BG$323,W$303))</f>
        <v/>
      </c>
      <c r="X94" s="54" t="str">
        <f ca="1">IF(OR(VLOOKUP($A94,Mitglieder!$E$24:$BG$323,X$303)="",$G94=""),"",VLOOKUP($A94,Mitglieder!$E$24:$BG$323,X$303))</f>
        <v/>
      </c>
      <c r="Y94" s="54" t="str">
        <f ca="1">IF(OR(VLOOKUP($A94,Mitglieder!$E$24:$BG$323,Y$303)="",$G94=""),"",VLOOKUP($A94,Mitglieder!$E$24:$BG$323,Y$303))</f>
        <v/>
      </c>
      <c r="Z94" s="54" t="str">
        <f ca="1">IF(OR(VLOOKUP($A94,Mitglieder!$E$24:$BG$323,Z$303)="",$G94=""),"",VLOOKUP($A94,Mitglieder!$E$24:$BG$323,Z$303))</f>
        <v/>
      </c>
      <c r="AA94" s="54" t="str">
        <f ca="1">IF(OR(VLOOKUP($A94,Mitglieder!$E$24:$BG$323,AA$303)="",$G94=""),"",VLOOKUP($A94,Mitglieder!$E$24:$BG$323,AA$303))</f>
        <v/>
      </c>
      <c r="AB94" s="54" t="str">
        <f ca="1">IF(OR(VLOOKUP($A94,Mitglieder!$E$24:$BG$323,AB$303)="",$G94=""),"",VLOOKUP($A94,Mitglieder!$E$24:$BG$323,AB$303))</f>
        <v/>
      </c>
      <c r="AC94" s="54" t="str">
        <f ca="1">IF(OR(VLOOKUP($A94,Mitglieder!$E$24:$BG$323,AC$303)="",$G94=""),"",VLOOKUP($A94,Mitglieder!$E$24:$BG$323,AC$303))</f>
        <v/>
      </c>
      <c r="AD94" s="54" t="str">
        <f ca="1">IF(OR(VLOOKUP($A94,Mitglieder!$E$24:$BG$323,AD$303)="",$G94=""),"",VLOOKUP($A94,Mitglieder!$E$24:$BG$323,AD$303))</f>
        <v/>
      </c>
      <c r="AE94" s="54" t="str">
        <f ca="1">IF(OR(VLOOKUP($A94,Mitglieder!$E$24:$BG$323,AE$303)="",$G94=""),"",VLOOKUP($A94,Mitglieder!$E$24:$BG$323,AE$303))</f>
        <v/>
      </c>
      <c r="AF94" s="54" t="str">
        <f ca="1">IF(OR(VLOOKUP($A94,Mitglieder!$E$24:$BG$323,AF$303)="",$G94=""),"",VLOOKUP($A94,Mitglieder!$E$24:$BG$323,AF$303))</f>
        <v/>
      </c>
      <c r="AG94" s="54" t="str">
        <f ca="1">IF(OR(VLOOKUP($A94,Mitglieder!$E$24:$BG$323,AG$303)="",$G94=""),"",VLOOKUP($A94,Mitglieder!$E$24:$BG$323,AG$303))</f>
        <v/>
      </c>
      <c r="AH94" s="54" t="str">
        <f ca="1">IF(OR(VLOOKUP($A94,Mitglieder!$E$24:$BG$323,AH$303)="",$G94=""),"",VLOOKUP($A94,Mitglieder!$E$24:$BG$323,AH$303))</f>
        <v/>
      </c>
      <c r="AI94" s="54" t="str">
        <f ca="1">IF(OR(VLOOKUP($A94,Mitglieder!$E$24:$BG$323,AI$303)="",$G94=""),"",VLOOKUP($A94,Mitglieder!$E$24:$BG$323,AI$303))</f>
        <v/>
      </c>
      <c r="AJ94" s="54" t="str">
        <f ca="1">IF(OR(VLOOKUP($A94,Mitglieder!$E$24:$BG$323,AJ$303)="",$G94=""),"",VLOOKUP($A94,Mitglieder!$E$24:$BG$323,AJ$303))</f>
        <v/>
      </c>
      <c r="AK94" s="54" t="str">
        <f ca="1">IF(OR(VLOOKUP($A94,Mitglieder!$E$24:$BG$323,AK$303)="",$G94=""),"",VLOOKUP($A94,Mitglieder!$E$24:$BG$323,AK$303))</f>
        <v/>
      </c>
      <c r="AL94" s="54" t="str">
        <f ca="1">IF(OR(VLOOKUP($A94,Mitglieder!$E$24:$BG$323,AL$303)="",$G94=""),"",VLOOKUP($A94,Mitglieder!$E$24:$BG$323,AL$303))</f>
        <v/>
      </c>
      <c r="AM94" s="42" t="str">
        <f ca="1">IF($G94="","",VLOOKUP($A94,Mitglieder!$E$24:$BG$323,AM$303))</f>
        <v/>
      </c>
      <c r="AN94" s="54" t="str">
        <f ca="1">IF(OR(VLOOKUP($A94,Mitglieder!$E$24:$BG$323,AN$303)="",$G94=""),"",VLOOKUP($A94,Mitglieder!$E$24:$BG$323,AN$303))</f>
        <v/>
      </c>
      <c r="AO94" s="43" t="str">
        <f ca="1">IF($G94="","",TEXT(VLOOKUP($A94,Mitglieder!$D$24:$BG$323,AO$303),"TT.MM.JJJJ"))</f>
        <v/>
      </c>
      <c r="AP94" s="42" t="str">
        <f ca="1">IF($G94="","",VLOOKUP($A94,Mitglieder!$E$24:$BG$323,AP$303))</f>
        <v/>
      </c>
      <c r="AQ94" s="45" t="str">
        <f ca="1">IF($G94="","",TEXT(VLOOKUP($A94,Mitglieder!$E$24:$BG$323,AQ$303),"0.00"))</f>
        <v/>
      </c>
      <c r="AR94" s="54" t="str">
        <f ca="1">IF(OR(VLOOKUP($A94,Mitglieder!$E$24:$BG$323,AR$303)="",$G94=""),"",VLOOKUP($A94,Mitglieder!$E$24:$BG$323,AR$303))</f>
        <v/>
      </c>
      <c r="AS94" s="45" t="str">
        <f ca="1">IF($G94="","",TEXT(VLOOKUP($A94,Mitglieder!$E$24:$BG$323,AS$303),"0.00"))</f>
        <v/>
      </c>
      <c r="AT94" s="54" t="str">
        <f ca="1">IF(OR(VLOOKUP($A94,Mitglieder!$E$24:$BG$323,AT$303)="",$G94=""),"",VLOOKUP($A94,Mitglieder!$E$24:$BG$323,AT$303))</f>
        <v/>
      </c>
      <c r="AU94" s="45" t="str">
        <f ca="1">IF($G94="","",TEXT(VLOOKUP($A94,Mitglieder!$E$24:$BG$323,AU$303),"0.00"))</f>
        <v/>
      </c>
      <c r="AV94" s="45" t="str">
        <f ca="1">IF($G94="","",TEXT(VLOOKUP($A94,Mitglieder!$E$24:$BG$323,AV$303),"0.00"))</f>
        <v/>
      </c>
      <c r="AW94" s="42" t="str">
        <f ca="1">IF($G94="","",VLOOKUP($A94,Mitglieder!$E$24:$BG$323,AW$303))</f>
        <v/>
      </c>
      <c r="AX94" s="54" t="str">
        <f ca="1">IF(OR(VLOOKUP($A94,Mitglieder!$E$24:$BG$323,AX$303)="",$G94=""),"",VLOOKUP($A94,Mitglieder!$E$24:$BG$323,AX$303))</f>
        <v/>
      </c>
      <c r="AY94" s="43" t="str">
        <f ca="1">IF($G94="","",TEXT(VLOOKUP($A94,Mitglieder!$E$24:$BG$323,AY$303),"TT.MM.JJJJ"))</f>
        <v/>
      </c>
      <c r="AZ94" s="75" t="str">
        <f t="shared" ca="1" si="2"/>
        <v/>
      </c>
      <c r="BA94" s="43" t="str">
        <f ca="1">IF($G94="","",TEXT(VLOOKUP($A94,Mitglieder!$E$24:$BG$323,BA$303),"TT.MM.JJJJ"))</f>
        <v/>
      </c>
      <c r="BB94" s="43" t="str">
        <f ca="1">IF($G94="","",TEXT(VLOOKUP($A94,Mitglieder!$E$24:$BG$323,BB$303),"TT.MM.JJJJ"))</f>
        <v/>
      </c>
      <c r="BC94" s="43" t="str">
        <f ca="1">IF($G94="","",TEXT(VLOOKUP($A94,Mitglieder!$E$24:$BG$323,BC$303),"TT.MM.JJJJ"))</f>
        <v/>
      </c>
      <c r="BD94" s="43" t="str">
        <f ca="1">IF($G94="","",TEXT(VLOOKUP($A94,Mitglieder!$E$24:$BG$323,BD$303),"TT.MM.JJJJ"))</f>
        <v/>
      </c>
      <c r="BE94" s="75" t="str">
        <f t="shared" ca="1" si="3"/>
        <v/>
      </c>
      <c r="BF94" s="75" t="str">
        <f ca="1">IF($G94="","",VLOOKUP($A94,Mitglieder!$D$24:$BG$323,BF$303))</f>
        <v/>
      </c>
      <c r="BH94" s="75" t="str">
        <f ca="1">IF(G94="","",AY94+'Details Verein'!$D$25)</f>
        <v/>
      </c>
    </row>
    <row r="95" spans="1:60" x14ac:dyDescent="0.35">
      <c r="A95" s="42">
        <v>95</v>
      </c>
      <c r="B95" s="42"/>
      <c r="C95" s="42"/>
      <c r="D95" s="42">
        <f ca="1">VLOOKUP($A95,Mitglieder!$E$24:$BA$323,D$303)</f>
        <v>1.0299999999999967</v>
      </c>
      <c r="E95" s="42" t="str">
        <f ca="1">IF($G95="","",VLOOKUP($A95,Mitglieder!$E$24:$BG$323,E$303))</f>
        <v/>
      </c>
      <c r="F95" s="54" t="str">
        <f ca="1">IF(OR(VLOOKUP($A95,Mitglieder!$E$24:$BG$323,F$303)="",$G95=""),"",VLOOKUP($A95,Mitglieder!$E$24:$BG$323,F$303))</f>
        <v/>
      </c>
      <c r="G95" s="72" t="str">
        <f ca="1">IF(D95/ROUND(D95,0)=1,VLOOKUP($A95,Mitglieder!$E$24:$BA$323,G$303),"")</f>
        <v/>
      </c>
      <c r="H95" s="42" t="str">
        <f ca="1">IF($G95="","",VLOOKUP($A95,Mitglieder!$E$24:$BG$323,H$303))</f>
        <v/>
      </c>
      <c r="I95" s="54" t="str">
        <f ca="1">IF(OR(VLOOKUP($A95,Mitglieder!$E$24:$BG$323,I$303)="",$G95=""),"",VLOOKUP($A95,Mitglieder!$E$24:$BG$323,I$303))</f>
        <v/>
      </c>
      <c r="J95" s="42" t="str">
        <f ca="1">IF($G95="","",VLOOKUP($A95,Mitglieder!$E$24:$BG$323,J$303))</f>
        <v/>
      </c>
      <c r="K95" s="54" t="str">
        <f ca="1">IF(OR(VLOOKUP($A95,Mitglieder!$E$24:$BG$323,K$303)="",$G95=""),"",VLOOKUP($A95,Mitglieder!$E$24:$BG$323,K$303))</f>
        <v/>
      </c>
      <c r="L95" s="42" t="str">
        <f ca="1">IF($G95="","",VLOOKUP($A95,Mitglieder!$E$24:$BG$323,L$303))</f>
        <v/>
      </c>
      <c r="M95" s="42" t="str">
        <f ca="1">IF($G95="","",VLOOKUP($A95,Mitglieder!$E$24:$BG$323,M$303))</f>
        <v/>
      </c>
      <c r="N95" s="42" t="str">
        <f ca="1">IF($G95="","",VLOOKUP($A95,Mitglieder!$E$24:$BG$323,N$303))</f>
        <v/>
      </c>
      <c r="O95" s="42" t="str">
        <f ca="1">IF($G95="","",VLOOKUP($A95,Mitglieder!$E$24:$BG$323,O$303))</f>
        <v/>
      </c>
      <c r="P95" s="42" t="str">
        <f ca="1">IF($G95="","",VLOOKUP($A95,Mitglieder!$E$24:$BG$323,P$303))</f>
        <v/>
      </c>
      <c r="Q95" s="42" t="str">
        <f ca="1">IF($G95="","",VLOOKUP($A95,Mitglieder!$E$24:$BG$323,Q$303))</f>
        <v/>
      </c>
      <c r="R95" s="54" t="str">
        <f ca="1">IF(OR(VLOOKUP($A95,Mitglieder!$E$24:$BG$323,R$303)="",$G95=""),"",VLOOKUP($A95,Mitglieder!$E$24:$BG$323,R$303))</f>
        <v/>
      </c>
      <c r="S95" s="43" t="str">
        <f ca="1">IF($G95="","",TEXT(VLOOKUP($A95,Mitglieder!$E$24:$BG$323,S$303),"TT.MM.JJJJ"))</f>
        <v/>
      </c>
      <c r="T95" s="43" t="str">
        <f ca="1">IF($G95="","",TEXT(VLOOKUP($A95,Mitglieder!$E$24:$BG$323,T$303),"TT.MM.JJJJ"))</f>
        <v/>
      </c>
      <c r="U95" s="43" t="str">
        <f ca="1">IF($G95="","",TEXT(VLOOKUP($A95,Mitglieder!$E$24:$BG$323,U$303),"TT.MM.JJJJ"))</f>
        <v/>
      </c>
      <c r="V95" s="54" t="str">
        <f ca="1">IF(OR(VLOOKUP($A95,Mitglieder!$E$24:$BG$323,V$303)="",$G95=""),"",VLOOKUP($A95,Mitglieder!$E$24:$BG$323,V$303))</f>
        <v/>
      </c>
      <c r="W95" s="54" t="str">
        <f ca="1">IF(OR(VLOOKUP($A95,Mitglieder!$E$24:$BG$323,W$303)="",$G95=""),"",VLOOKUP($A95,Mitglieder!$E$24:$BG$323,W$303))</f>
        <v/>
      </c>
      <c r="X95" s="54" t="str">
        <f ca="1">IF(OR(VLOOKUP($A95,Mitglieder!$E$24:$BG$323,X$303)="",$G95=""),"",VLOOKUP($A95,Mitglieder!$E$24:$BG$323,X$303))</f>
        <v/>
      </c>
      <c r="Y95" s="54" t="str">
        <f ca="1">IF(OR(VLOOKUP($A95,Mitglieder!$E$24:$BG$323,Y$303)="",$G95=""),"",VLOOKUP($A95,Mitglieder!$E$24:$BG$323,Y$303))</f>
        <v/>
      </c>
      <c r="Z95" s="54" t="str">
        <f ca="1">IF(OR(VLOOKUP($A95,Mitglieder!$E$24:$BG$323,Z$303)="",$G95=""),"",VLOOKUP($A95,Mitglieder!$E$24:$BG$323,Z$303))</f>
        <v/>
      </c>
      <c r="AA95" s="54" t="str">
        <f ca="1">IF(OR(VLOOKUP($A95,Mitglieder!$E$24:$BG$323,AA$303)="",$G95=""),"",VLOOKUP($A95,Mitglieder!$E$24:$BG$323,AA$303))</f>
        <v/>
      </c>
      <c r="AB95" s="54" t="str">
        <f ca="1">IF(OR(VLOOKUP($A95,Mitglieder!$E$24:$BG$323,AB$303)="",$G95=""),"",VLOOKUP($A95,Mitglieder!$E$24:$BG$323,AB$303))</f>
        <v/>
      </c>
      <c r="AC95" s="54" t="str">
        <f ca="1">IF(OR(VLOOKUP($A95,Mitglieder!$E$24:$BG$323,AC$303)="",$G95=""),"",VLOOKUP($A95,Mitglieder!$E$24:$BG$323,AC$303))</f>
        <v/>
      </c>
      <c r="AD95" s="54" t="str">
        <f ca="1">IF(OR(VLOOKUP($A95,Mitglieder!$E$24:$BG$323,AD$303)="",$G95=""),"",VLOOKUP($A95,Mitglieder!$E$24:$BG$323,AD$303))</f>
        <v/>
      </c>
      <c r="AE95" s="54" t="str">
        <f ca="1">IF(OR(VLOOKUP($A95,Mitglieder!$E$24:$BG$323,AE$303)="",$G95=""),"",VLOOKUP($A95,Mitglieder!$E$24:$BG$323,AE$303))</f>
        <v/>
      </c>
      <c r="AF95" s="54" t="str">
        <f ca="1">IF(OR(VLOOKUP($A95,Mitglieder!$E$24:$BG$323,AF$303)="",$G95=""),"",VLOOKUP($A95,Mitglieder!$E$24:$BG$323,AF$303))</f>
        <v/>
      </c>
      <c r="AG95" s="54" t="str">
        <f ca="1">IF(OR(VLOOKUP($A95,Mitglieder!$E$24:$BG$323,AG$303)="",$G95=""),"",VLOOKUP($A95,Mitglieder!$E$24:$BG$323,AG$303))</f>
        <v/>
      </c>
      <c r="AH95" s="54" t="str">
        <f ca="1">IF(OR(VLOOKUP($A95,Mitglieder!$E$24:$BG$323,AH$303)="",$G95=""),"",VLOOKUP($A95,Mitglieder!$E$24:$BG$323,AH$303))</f>
        <v/>
      </c>
      <c r="AI95" s="54" t="str">
        <f ca="1">IF(OR(VLOOKUP($A95,Mitglieder!$E$24:$BG$323,AI$303)="",$G95=""),"",VLOOKUP($A95,Mitglieder!$E$24:$BG$323,AI$303))</f>
        <v/>
      </c>
      <c r="AJ95" s="54" t="str">
        <f ca="1">IF(OR(VLOOKUP($A95,Mitglieder!$E$24:$BG$323,AJ$303)="",$G95=""),"",VLOOKUP($A95,Mitglieder!$E$24:$BG$323,AJ$303))</f>
        <v/>
      </c>
      <c r="AK95" s="54" t="str">
        <f ca="1">IF(OR(VLOOKUP($A95,Mitglieder!$E$24:$BG$323,AK$303)="",$G95=""),"",VLOOKUP($A95,Mitglieder!$E$24:$BG$323,AK$303))</f>
        <v/>
      </c>
      <c r="AL95" s="54" t="str">
        <f ca="1">IF(OR(VLOOKUP($A95,Mitglieder!$E$24:$BG$323,AL$303)="",$G95=""),"",VLOOKUP($A95,Mitglieder!$E$24:$BG$323,AL$303))</f>
        <v/>
      </c>
      <c r="AM95" s="42" t="str">
        <f ca="1">IF($G95="","",VLOOKUP($A95,Mitglieder!$E$24:$BG$323,AM$303))</f>
        <v/>
      </c>
      <c r="AN95" s="54" t="str">
        <f ca="1">IF(OR(VLOOKUP($A95,Mitglieder!$E$24:$BG$323,AN$303)="",$G95=""),"",VLOOKUP($A95,Mitglieder!$E$24:$BG$323,AN$303))</f>
        <v/>
      </c>
      <c r="AO95" s="43" t="str">
        <f ca="1">IF($G95="","",TEXT(VLOOKUP($A95,Mitglieder!$D$24:$BG$323,AO$303),"TT.MM.JJJJ"))</f>
        <v/>
      </c>
      <c r="AP95" s="42" t="str">
        <f ca="1">IF($G95="","",VLOOKUP($A95,Mitglieder!$E$24:$BG$323,AP$303))</f>
        <v/>
      </c>
      <c r="AQ95" s="45" t="str">
        <f ca="1">IF($G95="","",TEXT(VLOOKUP($A95,Mitglieder!$E$24:$BG$323,AQ$303),"0.00"))</f>
        <v/>
      </c>
      <c r="AR95" s="54" t="str">
        <f ca="1">IF(OR(VLOOKUP($A95,Mitglieder!$E$24:$BG$323,AR$303)="",$G95=""),"",VLOOKUP($A95,Mitglieder!$E$24:$BG$323,AR$303))</f>
        <v/>
      </c>
      <c r="AS95" s="45" t="str">
        <f ca="1">IF($G95="","",TEXT(VLOOKUP($A95,Mitglieder!$E$24:$BG$323,AS$303),"0.00"))</f>
        <v/>
      </c>
      <c r="AT95" s="54" t="str">
        <f ca="1">IF(OR(VLOOKUP($A95,Mitglieder!$E$24:$BG$323,AT$303)="",$G95=""),"",VLOOKUP($A95,Mitglieder!$E$24:$BG$323,AT$303))</f>
        <v/>
      </c>
      <c r="AU95" s="45" t="str">
        <f ca="1">IF($G95="","",TEXT(VLOOKUP($A95,Mitglieder!$E$24:$BG$323,AU$303),"0.00"))</f>
        <v/>
      </c>
      <c r="AV95" s="45" t="str">
        <f ca="1">IF($G95="","",TEXT(VLOOKUP($A95,Mitglieder!$E$24:$BG$323,AV$303),"0.00"))</f>
        <v/>
      </c>
      <c r="AW95" s="42" t="str">
        <f ca="1">IF($G95="","",VLOOKUP($A95,Mitglieder!$E$24:$BG$323,AW$303))</f>
        <v/>
      </c>
      <c r="AX95" s="54" t="str">
        <f ca="1">IF(OR(VLOOKUP($A95,Mitglieder!$E$24:$BG$323,AX$303)="",$G95=""),"",VLOOKUP($A95,Mitglieder!$E$24:$BG$323,AX$303))</f>
        <v/>
      </c>
      <c r="AY95" s="43" t="str">
        <f ca="1">IF($G95="","",TEXT(VLOOKUP($A95,Mitglieder!$E$24:$BG$323,AY$303),"TT.MM.JJJJ"))</f>
        <v/>
      </c>
      <c r="AZ95" s="75" t="str">
        <f t="shared" ca="1" si="2"/>
        <v/>
      </c>
      <c r="BA95" s="43" t="str">
        <f ca="1">IF($G95="","",TEXT(VLOOKUP($A95,Mitglieder!$E$24:$BG$323,BA$303),"TT.MM.JJJJ"))</f>
        <v/>
      </c>
      <c r="BB95" s="43" t="str">
        <f ca="1">IF($G95="","",TEXT(VLOOKUP($A95,Mitglieder!$E$24:$BG$323,BB$303),"TT.MM.JJJJ"))</f>
        <v/>
      </c>
      <c r="BC95" s="43" t="str">
        <f ca="1">IF($G95="","",TEXT(VLOOKUP($A95,Mitglieder!$E$24:$BG$323,BC$303),"TT.MM.JJJJ"))</f>
        <v/>
      </c>
      <c r="BD95" s="43" t="str">
        <f ca="1">IF($G95="","",TEXT(VLOOKUP($A95,Mitglieder!$E$24:$BG$323,BD$303),"TT.MM.JJJJ"))</f>
        <v/>
      </c>
      <c r="BE95" s="75" t="str">
        <f t="shared" ca="1" si="3"/>
        <v/>
      </c>
      <c r="BF95" s="75" t="str">
        <f ca="1">IF($G95="","",VLOOKUP($A95,Mitglieder!$D$24:$BG$323,BF$303))</f>
        <v/>
      </c>
      <c r="BH95" s="75" t="str">
        <f ca="1">IF(G95="","",AY95+'Details Verein'!$D$25)</f>
        <v/>
      </c>
    </row>
    <row r="96" spans="1:60" x14ac:dyDescent="0.35">
      <c r="A96" s="42">
        <v>96</v>
      </c>
      <c r="B96" s="42"/>
      <c r="C96" s="42"/>
      <c r="D96" s="42">
        <f ca="1">VLOOKUP($A96,Mitglieder!$E$24:$BA$323,D$303)</f>
        <v>1.0299999999999967</v>
      </c>
      <c r="E96" s="42" t="str">
        <f ca="1">IF($G96="","",VLOOKUP($A96,Mitglieder!$E$24:$BG$323,E$303))</f>
        <v/>
      </c>
      <c r="F96" s="54" t="str">
        <f ca="1">IF(OR(VLOOKUP($A96,Mitglieder!$E$24:$BG$323,F$303)="",$G96=""),"",VLOOKUP($A96,Mitglieder!$E$24:$BG$323,F$303))</f>
        <v/>
      </c>
      <c r="G96" s="72" t="str">
        <f ca="1">IF(D96/ROUND(D96,0)=1,VLOOKUP($A96,Mitglieder!$E$24:$BA$323,G$303),"")</f>
        <v/>
      </c>
      <c r="H96" s="42" t="str">
        <f ca="1">IF($G96="","",VLOOKUP($A96,Mitglieder!$E$24:$BG$323,H$303))</f>
        <v/>
      </c>
      <c r="I96" s="54" t="str">
        <f ca="1">IF(OR(VLOOKUP($A96,Mitglieder!$E$24:$BG$323,I$303)="",$G96=""),"",VLOOKUP($A96,Mitglieder!$E$24:$BG$323,I$303))</f>
        <v/>
      </c>
      <c r="J96" s="42" t="str">
        <f ca="1">IF($G96="","",VLOOKUP($A96,Mitglieder!$E$24:$BG$323,J$303))</f>
        <v/>
      </c>
      <c r="K96" s="54" t="str">
        <f ca="1">IF(OR(VLOOKUP($A96,Mitglieder!$E$24:$BG$323,K$303)="",$G96=""),"",VLOOKUP($A96,Mitglieder!$E$24:$BG$323,K$303))</f>
        <v/>
      </c>
      <c r="L96" s="42" t="str">
        <f ca="1">IF($G96="","",VLOOKUP($A96,Mitglieder!$E$24:$BG$323,L$303))</f>
        <v/>
      </c>
      <c r="M96" s="42" t="str">
        <f ca="1">IF($G96="","",VLOOKUP($A96,Mitglieder!$E$24:$BG$323,M$303))</f>
        <v/>
      </c>
      <c r="N96" s="42" t="str">
        <f ca="1">IF($G96="","",VLOOKUP($A96,Mitglieder!$E$24:$BG$323,N$303))</f>
        <v/>
      </c>
      <c r="O96" s="42" t="str">
        <f ca="1">IF($G96="","",VLOOKUP($A96,Mitglieder!$E$24:$BG$323,O$303))</f>
        <v/>
      </c>
      <c r="P96" s="42" t="str">
        <f ca="1">IF($G96="","",VLOOKUP($A96,Mitglieder!$E$24:$BG$323,P$303))</f>
        <v/>
      </c>
      <c r="Q96" s="42" t="str">
        <f ca="1">IF($G96="","",VLOOKUP($A96,Mitglieder!$E$24:$BG$323,Q$303))</f>
        <v/>
      </c>
      <c r="R96" s="54" t="str">
        <f ca="1">IF(OR(VLOOKUP($A96,Mitglieder!$E$24:$BG$323,R$303)="",$G96=""),"",VLOOKUP($A96,Mitglieder!$E$24:$BG$323,R$303))</f>
        <v/>
      </c>
      <c r="S96" s="43" t="str">
        <f ca="1">IF($G96="","",TEXT(VLOOKUP($A96,Mitglieder!$E$24:$BG$323,S$303),"TT.MM.JJJJ"))</f>
        <v/>
      </c>
      <c r="T96" s="43" t="str">
        <f ca="1">IF($G96="","",TEXT(VLOOKUP($A96,Mitglieder!$E$24:$BG$323,T$303),"TT.MM.JJJJ"))</f>
        <v/>
      </c>
      <c r="U96" s="43" t="str">
        <f ca="1">IF($G96="","",TEXT(VLOOKUP($A96,Mitglieder!$E$24:$BG$323,U$303),"TT.MM.JJJJ"))</f>
        <v/>
      </c>
      <c r="V96" s="54" t="str">
        <f ca="1">IF(OR(VLOOKUP($A96,Mitglieder!$E$24:$BG$323,V$303)="",$G96=""),"",VLOOKUP($A96,Mitglieder!$E$24:$BG$323,V$303))</f>
        <v/>
      </c>
      <c r="W96" s="54" t="str">
        <f ca="1">IF(OR(VLOOKUP($A96,Mitglieder!$E$24:$BG$323,W$303)="",$G96=""),"",VLOOKUP($A96,Mitglieder!$E$24:$BG$323,W$303))</f>
        <v/>
      </c>
      <c r="X96" s="54" t="str">
        <f ca="1">IF(OR(VLOOKUP($A96,Mitglieder!$E$24:$BG$323,X$303)="",$G96=""),"",VLOOKUP($A96,Mitglieder!$E$24:$BG$323,X$303))</f>
        <v/>
      </c>
      <c r="Y96" s="54" t="str">
        <f ca="1">IF(OR(VLOOKUP($A96,Mitglieder!$E$24:$BG$323,Y$303)="",$G96=""),"",VLOOKUP($A96,Mitglieder!$E$24:$BG$323,Y$303))</f>
        <v/>
      </c>
      <c r="Z96" s="54" t="str">
        <f ca="1">IF(OR(VLOOKUP($A96,Mitglieder!$E$24:$BG$323,Z$303)="",$G96=""),"",VLOOKUP($A96,Mitglieder!$E$24:$BG$323,Z$303))</f>
        <v/>
      </c>
      <c r="AA96" s="54" t="str">
        <f ca="1">IF(OR(VLOOKUP($A96,Mitglieder!$E$24:$BG$323,AA$303)="",$G96=""),"",VLOOKUP($A96,Mitglieder!$E$24:$BG$323,AA$303))</f>
        <v/>
      </c>
      <c r="AB96" s="54" t="str">
        <f ca="1">IF(OR(VLOOKUP($A96,Mitglieder!$E$24:$BG$323,AB$303)="",$G96=""),"",VLOOKUP($A96,Mitglieder!$E$24:$BG$323,AB$303))</f>
        <v/>
      </c>
      <c r="AC96" s="54" t="str">
        <f ca="1">IF(OR(VLOOKUP($A96,Mitglieder!$E$24:$BG$323,AC$303)="",$G96=""),"",VLOOKUP($A96,Mitglieder!$E$24:$BG$323,AC$303))</f>
        <v/>
      </c>
      <c r="AD96" s="54" t="str">
        <f ca="1">IF(OR(VLOOKUP($A96,Mitglieder!$E$24:$BG$323,AD$303)="",$G96=""),"",VLOOKUP($A96,Mitglieder!$E$24:$BG$323,AD$303))</f>
        <v/>
      </c>
      <c r="AE96" s="54" t="str">
        <f ca="1">IF(OR(VLOOKUP($A96,Mitglieder!$E$24:$BG$323,AE$303)="",$G96=""),"",VLOOKUP($A96,Mitglieder!$E$24:$BG$323,AE$303))</f>
        <v/>
      </c>
      <c r="AF96" s="54" t="str">
        <f ca="1">IF(OR(VLOOKUP($A96,Mitglieder!$E$24:$BG$323,AF$303)="",$G96=""),"",VLOOKUP($A96,Mitglieder!$E$24:$BG$323,AF$303))</f>
        <v/>
      </c>
      <c r="AG96" s="54" t="str">
        <f ca="1">IF(OR(VLOOKUP($A96,Mitglieder!$E$24:$BG$323,AG$303)="",$G96=""),"",VLOOKUP($A96,Mitglieder!$E$24:$BG$323,AG$303))</f>
        <v/>
      </c>
      <c r="AH96" s="54" t="str">
        <f ca="1">IF(OR(VLOOKUP($A96,Mitglieder!$E$24:$BG$323,AH$303)="",$G96=""),"",VLOOKUP($A96,Mitglieder!$E$24:$BG$323,AH$303))</f>
        <v/>
      </c>
      <c r="AI96" s="54" t="str">
        <f ca="1">IF(OR(VLOOKUP($A96,Mitglieder!$E$24:$BG$323,AI$303)="",$G96=""),"",VLOOKUP($A96,Mitglieder!$E$24:$BG$323,AI$303))</f>
        <v/>
      </c>
      <c r="AJ96" s="54" t="str">
        <f ca="1">IF(OR(VLOOKUP($A96,Mitglieder!$E$24:$BG$323,AJ$303)="",$G96=""),"",VLOOKUP($A96,Mitglieder!$E$24:$BG$323,AJ$303))</f>
        <v/>
      </c>
      <c r="AK96" s="54" t="str">
        <f ca="1">IF(OR(VLOOKUP($A96,Mitglieder!$E$24:$BG$323,AK$303)="",$G96=""),"",VLOOKUP($A96,Mitglieder!$E$24:$BG$323,AK$303))</f>
        <v/>
      </c>
      <c r="AL96" s="54" t="str">
        <f ca="1">IF(OR(VLOOKUP($A96,Mitglieder!$E$24:$BG$323,AL$303)="",$G96=""),"",VLOOKUP($A96,Mitglieder!$E$24:$BG$323,AL$303))</f>
        <v/>
      </c>
      <c r="AM96" s="42" t="str">
        <f ca="1">IF($G96="","",VLOOKUP($A96,Mitglieder!$E$24:$BG$323,AM$303))</f>
        <v/>
      </c>
      <c r="AN96" s="54" t="str">
        <f ca="1">IF(OR(VLOOKUP($A96,Mitglieder!$E$24:$BG$323,AN$303)="",$G96=""),"",VLOOKUP($A96,Mitglieder!$E$24:$BG$323,AN$303))</f>
        <v/>
      </c>
      <c r="AO96" s="43" t="str">
        <f ca="1">IF($G96="","",TEXT(VLOOKUP($A96,Mitglieder!$D$24:$BG$323,AO$303),"TT.MM.JJJJ"))</f>
        <v/>
      </c>
      <c r="AP96" s="42" t="str">
        <f ca="1">IF($G96="","",VLOOKUP($A96,Mitglieder!$E$24:$BG$323,AP$303))</f>
        <v/>
      </c>
      <c r="AQ96" s="45" t="str">
        <f ca="1">IF($G96="","",TEXT(VLOOKUP($A96,Mitglieder!$E$24:$BG$323,AQ$303),"0.00"))</f>
        <v/>
      </c>
      <c r="AR96" s="54" t="str">
        <f ca="1">IF(OR(VLOOKUP($A96,Mitglieder!$E$24:$BG$323,AR$303)="",$G96=""),"",VLOOKUP($A96,Mitglieder!$E$24:$BG$323,AR$303))</f>
        <v/>
      </c>
      <c r="AS96" s="45" t="str">
        <f ca="1">IF($G96="","",TEXT(VLOOKUP($A96,Mitglieder!$E$24:$BG$323,AS$303),"0.00"))</f>
        <v/>
      </c>
      <c r="AT96" s="54" t="str">
        <f ca="1">IF(OR(VLOOKUP($A96,Mitglieder!$E$24:$BG$323,AT$303)="",$G96=""),"",VLOOKUP($A96,Mitglieder!$E$24:$BG$323,AT$303))</f>
        <v/>
      </c>
      <c r="AU96" s="45" t="str">
        <f ca="1">IF($G96="","",TEXT(VLOOKUP($A96,Mitglieder!$E$24:$BG$323,AU$303),"0.00"))</f>
        <v/>
      </c>
      <c r="AV96" s="45" t="str">
        <f ca="1">IF($G96="","",TEXT(VLOOKUP($A96,Mitglieder!$E$24:$BG$323,AV$303),"0.00"))</f>
        <v/>
      </c>
      <c r="AW96" s="42" t="str">
        <f ca="1">IF($G96="","",VLOOKUP($A96,Mitglieder!$E$24:$BG$323,AW$303))</f>
        <v/>
      </c>
      <c r="AX96" s="54" t="str">
        <f ca="1">IF(OR(VLOOKUP($A96,Mitglieder!$E$24:$BG$323,AX$303)="",$G96=""),"",VLOOKUP($A96,Mitglieder!$E$24:$BG$323,AX$303))</f>
        <v/>
      </c>
      <c r="AY96" s="43" t="str">
        <f ca="1">IF($G96="","",TEXT(VLOOKUP($A96,Mitglieder!$E$24:$BG$323,AY$303),"TT.MM.JJJJ"))</f>
        <v/>
      </c>
      <c r="AZ96" s="75" t="str">
        <f t="shared" ca="1" si="2"/>
        <v/>
      </c>
      <c r="BA96" s="43" t="str">
        <f ca="1">IF($G96="","",TEXT(VLOOKUP($A96,Mitglieder!$E$24:$BG$323,BA$303),"TT.MM.JJJJ"))</f>
        <v/>
      </c>
      <c r="BB96" s="43" t="str">
        <f ca="1">IF($G96="","",TEXT(VLOOKUP($A96,Mitglieder!$E$24:$BG$323,BB$303),"TT.MM.JJJJ"))</f>
        <v/>
      </c>
      <c r="BC96" s="43" t="str">
        <f ca="1">IF($G96="","",TEXT(VLOOKUP($A96,Mitglieder!$E$24:$BG$323,BC$303),"TT.MM.JJJJ"))</f>
        <v/>
      </c>
      <c r="BD96" s="43" t="str">
        <f ca="1">IF($G96="","",TEXT(VLOOKUP($A96,Mitglieder!$E$24:$BG$323,BD$303),"TT.MM.JJJJ"))</f>
        <v/>
      </c>
      <c r="BE96" s="75" t="str">
        <f t="shared" ca="1" si="3"/>
        <v/>
      </c>
      <c r="BF96" s="75" t="str">
        <f ca="1">IF($G96="","",VLOOKUP($A96,Mitglieder!$D$24:$BG$323,BF$303))</f>
        <v/>
      </c>
      <c r="BH96" s="75" t="str">
        <f ca="1">IF(G96="","",AY96+'Details Verein'!$D$25)</f>
        <v/>
      </c>
    </row>
    <row r="97" spans="1:60" x14ac:dyDescent="0.35">
      <c r="A97" s="42">
        <v>97</v>
      </c>
      <c r="B97" s="42"/>
      <c r="C97" s="42"/>
      <c r="D97" s="42">
        <f ca="1">VLOOKUP($A97,Mitglieder!$E$24:$BA$323,D$303)</f>
        <v>1.0299999999999967</v>
      </c>
      <c r="E97" s="42" t="str">
        <f ca="1">IF($G97="","",VLOOKUP($A97,Mitglieder!$E$24:$BG$323,E$303))</f>
        <v/>
      </c>
      <c r="F97" s="54" t="str">
        <f ca="1">IF(OR(VLOOKUP($A97,Mitglieder!$E$24:$BG$323,F$303)="",$G97=""),"",VLOOKUP($A97,Mitglieder!$E$24:$BG$323,F$303))</f>
        <v/>
      </c>
      <c r="G97" s="72" t="str">
        <f ca="1">IF(D97/ROUND(D97,0)=1,VLOOKUP($A97,Mitglieder!$E$24:$BA$323,G$303),"")</f>
        <v/>
      </c>
      <c r="H97" s="42" t="str">
        <f ca="1">IF($G97="","",VLOOKUP($A97,Mitglieder!$E$24:$BG$323,H$303))</f>
        <v/>
      </c>
      <c r="I97" s="54" t="str">
        <f ca="1">IF(OR(VLOOKUP($A97,Mitglieder!$E$24:$BG$323,I$303)="",$G97=""),"",VLOOKUP($A97,Mitglieder!$E$24:$BG$323,I$303))</f>
        <v/>
      </c>
      <c r="J97" s="42" t="str">
        <f ca="1">IF($G97="","",VLOOKUP($A97,Mitglieder!$E$24:$BG$323,J$303))</f>
        <v/>
      </c>
      <c r="K97" s="54" t="str">
        <f ca="1">IF(OR(VLOOKUP($A97,Mitglieder!$E$24:$BG$323,K$303)="",$G97=""),"",VLOOKUP($A97,Mitglieder!$E$24:$BG$323,K$303))</f>
        <v/>
      </c>
      <c r="L97" s="42" t="str">
        <f ca="1">IF($G97="","",VLOOKUP($A97,Mitglieder!$E$24:$BG$323,L$303))</f>
        <v/>
      </c>
      <c r="M97" s="42" t="str">
        <f ca="1">IF($G97="","",VLOOKUP($A97,Mitglieder!$E$24:$BG$323,M$303))</f>
        <v/>
      </c>
      <c r="N97" s="42" t="str">
        <f ca="1">IF($G97="","",VLOOKUP($A97,Mitglieder!$E$24:$BG$323,N$303))</f>
        <v/>
      </c>
      <c r="O97" s="42" t="str">
        <f ca="1">IF($G97="","",VLOOKUP($A97,Mitglieder!$E$24:$BG$323,O$303))</f>
        <v/>
      </c>
      <c r="P97" s="42" t="str">
        <f ca="1">IF($G97="","",VLOOKUP($A97,Mitglieder!$E$24:$BG$323,P$303))</f>
        <v/>
      </c>
      <c r="Q97" s="42" t="str">
        <f ca="1">IF($G97="","",VLOOKUP($A97,Mitglieder!$E$24:$BG$323,Q$303))</f>
        <v/>
      </c>
      <c r="R97" s="54" t="str">
        <f ca="1">IF(OR(VLOOKUP($A97,Mitglieder!$E$24:$BG$323,R$303)="",$G97=""),"",VLOOKUP($A97,Mitglieder!$E$24:$BG$323,R$303))</f>
        <v/>
      </c>
      <c r="S97" s="43" t="str">
        <f ca="1">IF($G97="","",TEXT(VLOOKUP($A97,Mitglieder!$E$24:$BG$323,S$303),"TT.MM.JJJJ"))</f>
        <v/>
      </c>
      <c r="T97" s="43" t="str">
        <f ca="1">IF($G97="","",TEXT(VLOOKUP($A97,Mitglieder!$E$24:$BG$323,T$303),"TT.MM.JJJJ"))</f>
        <v/>
      </c>
      <c r="U97" s="43" t="str">
        <f ca="1">IF($G97="","",TEXT(VLOOKUP($A97,Mitglieder!$E$24:$BG$323,U$303),"TT.MM.JJJJ"))</f>
        <v/>
      </c>
      <c r="V97" s="54" t="str">
        <f ca="1">IF(OR(VLOOKUP($A97,Mitglieder!$E$24:$BG$323,V$303)="",$G97=""),"",VLOOKUP($A97,Mitglieder!$E$24:$BG$323,V$303))</f>
        <v/>
      </c>
      <c r="W97" s="54" t="str">
        <f ca="1">IF(OR(VLOOKUP($A97,Mitglieder!$E$24:$BG$323,W$303)="",$G97=""),"",VLOOKUP($A97,Mitglieder!$E$24:$BG$323,W$303))</f>
        <v/>
      </c>
      <c r="X97" s="54" t="str">
        <f ca="1">IF(OR(VLOOKUP($A97,Mitglieder!$E$24:$BG$323,X$303)="",$G97=""),"",VLOOKUP($A97,Mitglieder!$E$24:$BG$323,X$303))</f>
        <v/>
      </c>
      <c r="Y97" s="54" t="str">
        <f ca="1">IF(OR(VLOOKUP($A97,Mitglieder!$E$24:$BG$323,Y$303)="",$G97=""),"",VLOOKUP($A97,Mitglieder!$E$24:$BG$323,Y$303))</f>
        <v/>
      </c>
      <c r="Z97" s="54" t="str">
        <f ca="1">IF(OR(VLOOKUP($A97,Mitglieder!$E$24:$BG$323,Z$303)="",$G97=""),"",VLOOKUP($A97,Mitglieder!$E$24:$BG$323,Z$303))</f>
        <v/>
      </c>
      <c r="AA97" s="54" t="str">
        <f ca="1">IF(OR(VLOOKUP($A97,Mitglieder!$E$24:$BG$323,AA$303)="",$G97=""),"",VLOOKUP($A97,Mitglieder!$E$24:$BG$323,AA$303))</f>
        <v/>
      </c>
      <c r="AB97" s="54" t="str">
        <f ca="1">IF(OR(VLOOKUP($A97,Mitglieder!$E$24:$BG$323,AB$303)="",$G97=""),"",VLOOKUP($A97,Mitglieder!$E$24:$BG$323,AB$303))</f>
        <v/>
      </c>
      <c r="AC97" s="54" t="str">
        <f ca="1">IF(OR(VLOOKUP($A97,Mitglieder!$E$24:$BG$323,AC$303)="",$G97=""),"",VLOOKUP($A97,Mitglieder!$E$24:$BG$323,AC$303))</f>
        <v/>
      </c>
      <c r="AD97" s="54" t="str">
        <f ca="1">IF(OR(VLOOKUP($A97,Mitglieder!$E$24:$BG$323,AD$303)="",$G97=""),"",VLOOKUP($A97,Mitglieder!$E$24:$BG$323,AD$303))</f>
        <v/>
      </c>
      <c r="AE97" s="54" t="str">
        <f ca="1">IF(OR(VLOOKUP($A97,Mitglieder!$E$24:$BG$323,AE$303)="",$G97=""),"",VLOOKUP($A97,Mitglieder!$E$24:$BG$323,AE$303))</f>
        <v/>
      </c>
      <c r="AF97" s="54" t="str">
        <f ca="1">IF(OR(VLOOKUP($A97,Mitglieder!$E$24:$BG$323,AF$303)="",$G97=""),"",VLOOKUP($A97,Mitglieder!$E$24:$BG$323,AF$303))</f>
        <v/>
      </c>
      <c r="AG97" s="54" t="str">
        <f ca="1">IF(OR(VLOOKUP($A97,Mitglieder!$E$24:$BG$323,AG$303)="",$G97=""),"",VLOOKUP($A97,Mitglieder!$E$24:$BG$323,AG$303))</f>
        <v/>
      </c>
      <c r="AH97" s="54" t="str">
        <f ca="1">IF(OR(VLOOKUP($A97,Mitglieder!$E$24:$BG$323,AH$303)="",$G97=""),"",VLOOKUP($A97,Mitglieder!$E$24:$BG$323,AH$303))</f>
        <v/>
      </c>
      <c r="AI97" s="54" t="str">
        <f ca="1">IF(OR(VLOOKUP($A97,Mitglieder!$E$24:$BG$323,AI$303)="",$G97=""),"",VLOOKUP($A97,Mitglieder!$E$24:$BG$323,AI$303))</f>
        <v/>
      </c>
      <c r="AJ97" s="54" t="str">
        <f ca="1">IF(OR(VLOOKUP($A97,Mitglieder!$E$24:$BG$323,AJ$303)="",$G97=""),"",VLOOKUP($A97,Mitglieder!$E$24:$BG$323,AJ$303))</f>
        <v/>
      </c>
      <c r="AK97" s="54" t="str">
        <f ca="1">IF(OR(VLOOKUP($A97,Mitglieder!$E$24:$BG$323,AK$303)="",$G97=""),"",VLOOKUP($A97,Mitglieder!$E$24:$BG$323,AK$303))</f>
        <v/>
      </c>
      <c r="AL97" s="54" t="str">
        <f ca="1">IF(OR(VLOOKUP($A97,Mitglieder!$E$24:$BG$323,AL$303)="",$G97=""),"",VLOOKUP($A97,Mitglieder!$E$24:$BG$323,AL$303))</f>
        <v/>
      </c>
      <c r="AM97" s="42" t="str">
        <f ca="1">IF($G97="","",VLOOKUP($A97,Mitglieder!$E$24:$BG$323,AM$303))</f>
        <v/>
      </c>
      <c r="AN97" s="54" t="str">
        <f ca="1">IF(OR(VLOOKUP($A97,Mitglieder!$E$24:$BG$323,AN$303)="",$G97=""),"",VLOOKUP($A97,Mitglieder!$E$24:$BG$323,AN$303))</f>
        <v/>
      </c>
      <c r="AO97" s="43" t="str">
        <f ca="1">IF($G97="","",TEXT(VLOOKUP($A97,Mitglieder!$D$24:$BG$323,AO$303),"TT.MM.JJJJ"))</f>
        <v/>
      </c>
      <c r="AP97" s="42" t="str">
        <f ca="1">IF($G97="","",VLOOKUP($A97,Mitglieder!$E$24:$BG$323,AP$303))</f>
        <v/>
      </c>
      <c r="AQ97" s="45" t="str">
        <f ca="1">IF($G97="","",TEXT(VLOOKUP($A97,Mitglieder!$E$24:$BG$323,AQ$303),"0.00"))</f>
        <v/>
      </c>
      <c r="AR97" s="54" t="str">
        <f ca="1">IF(OR(VLOOKUP($A97,Mitglieder!$E$24:$BG$323,AR$303)="",$G97=""),"",VLOOKUP($A97,Mitglieder!$E$24:$BG$323,AR$303))</f>
        <v/>
      </c>
      <c r="AS97" s="45" t="str">
        <f ca="1">IF($G97="","",TEXT(VLOOKUP($A97,Mitglieder!$E$24:$BG$323,AS$303),"0.00"))</f>
        <v/>
      </c>
      <c r="AT97" s="54" t="str">
        <f ca="1">IF(OR(VLOOKUP($A97,Mitglieder!$E$24:$BG$323,AT$303)="",$G97=""),"",VLOOKUP($A97,Mitglieder!$E$24:$BG$323,AT$303))</f>
        <v/>
      </c>
      <c r="AU97" s="45" t="str">
        <f ca="1">IF($G97="","",TEXT(VLOOKUP($A97,Mitglieder!$E$24:$BG$323,AU$303),"0.00"))</f>
        <v/>
      </c>
      <c r="AV97" s="45" t="str">
        <f ca="1">IF($G97="","",TEXT(VLOOKUP($A97,Mitglieder!$E$24:$BG$323,AV$303),"0.00"))</f>
        <v/>
      </c>
      <c r="AW97" s="42" t="str">
        <f ca="1">IF($G97="","",VLOOKUP($A97,Mitglieder!$E$24:$BG$323,AW$303))</f>
        <v/>
      </c>
      <c r="AX97" s="54" t="str">
        <f ca="1">IF(OR(VLOOKUP($A97,Mitglieder!$E$24:$BG$323,AX$303)="",$G97=""),"",VLOOKUP($A97,Mitglieder!$E$24:$BG$323,AX$303))</f>
        <v/>
      </c>
      <c r="AY97" s="43" t="str">
        <f ca="1">IF($G97="","",TEXT(VLOOKUP($A97,Mitglieder!$E$24:$BG$323,AY$303),"TT.MM.JJJJ"))</f>
        <v/>
      </c>
      <c r="AZ97" s="75" t="str">
        <f t="shared" ca="1" si="2"/>
        <v/>
      </c>
      <c r="BA97" s="43" t="str">
        <f ca="1">IF($G97="","",TEXT(VLOOKUP($A97,Mitglieder!$E$24:$BG$323,BA$303),"TT.MM.JJJJ"))</f>
        <v/>
      </c>
      <c r="BB97" s="43" t="str">
        <f ca="1">IF($G97="","",TEXT(VLOOKUP($A97,Mitglieder!$E$24:$BG$323,BB$303),"TT.MM.JJJJ"))</f>
        <v/>
      </c>
      <c r="BC97" s="43" t="str">
        <f ca="1">IF($G97="","",TEXT(VLOOKUP($A97,Mitglieder!$E$24:$BG$323,BC$303),"TT.MM.JJJJ"))</f>
        <v/>
      </c>
      <c r="BD97" s="43" t="str">
        <f ca="1">IF($G97="","",TEXT(VLOOKUP($A97,Mitglieder!$E$24:$BG$323,BD$303),"TT.MM.JJJJ"))</f>
        <v/>
      </c>
      <c r="BE97" s="75" t="str">
        <f t="shared" ca="1" si="3"/>
        <v/>
      </c>
      <c r="BF97" s="75" t="str">
        <f ca="1">IF($G97="","",VLOOKUP($A97,Mitglieder!$D$24:$BG$323,BF$303))</f>
        <v/>
      </c>
      <c r="BH97" s="75" t="str">
        <f ca="1">IF(G97="","",AY97+'Details Verein'!$D$25)</f>
        <v/>
      </c>
    </row>
    <row r="98" spans="1:60" x14ac:dyDescent="0.35">
      <c r="A98" s="42">
        <v>98</v>
      </c>
      <c r="B98" s="42"/>
      <c r="C98" s="42"/>
      <c r="D98" s="42">
        <f ca="1">VLOOKUP($A98,Mitglieder!$E$24:$BA$323,D$303)</f>
        <v>1.0299999999999967</v>
      </c>
      <c r="E98" s="42" t="str">
        <f ca="1">IF($G98="","",VLOOKUP($A98,Mitglieder!$E$24:$BG$323,E$303))</f>
        <v/>
      </c>
      <c r="F98" s="54" t="str">
        <f ca="1">IF(OR(VLOOKUP($A98,Mitglieder!$E$24:$BG$323,F$303)="",$G98=""),"",VLOOKUP($A98,Mitglieder!$E$24:$BG$323,F$303))</f>
        <v/>
      </c>
      <c r="G98" s="72" t="str">
        <f ca="1">IF(D98/ROUND(D98,0)=1,VLOOKUP($A98,Mitglieder!$E$24:$BA$323,G$303),"")</f>
        <v/>
      </c>
      <c r="H98" s="42" t="str">
        <f ca="1">IF($G98="","",VLOOKUP($A98,Mitglieder!$E$24:$BG$323,H$303))</f>
        <v/>
      </c>
      <c r="I98" s="54" t="str">
        <f ca="1">IF(OR(VLOOKUP($A98,Mitglieder!$E$24:$BG$323,I$303)="",$G98=""),"",VLOOKUP($A98,Mitglieder!$E$24:$BG$323,I$303))</f>
        <v/>
      </c>
      <c r="J98" s="42" t="str">
        <f ca="1">IF($G98="","",VLOOKUP($A98,Mitglieder!$E$24:$BG$323,J$303))</f>
        <v/>
      </c>
      <c r="K98" s="54" t="str">
        <f ca="1">IF(OR(VLOOKUP($A98,Mitglieder!$E$24:$BG$323,K$303)="",$G98=""),"",VLOOKUP($A98,Mitglieder!$E$24:$BG$323,K$303))</f>
        <v/>
      </c>
      <c r="L98" s="42" t="str">
        <f ca="1">IF($G98="","",VLOOKUP($A98,Mitglieder!$E$24:$BG$323,L$303))</f>
        <v/>
      </c>
      <c r="M98" s="42" t="str">
        <f ca="1">IF($G98="","",VLOOKUP($A98,Mitglieder!$E$24:$BG$323,M$303))</f>
        <v/>
      </c>
      <c r="N98" s="42" t="str">
        <f ca="1">IF($G98="","",VLOOKUP($A98,Mitglieder!$E$24:$BG$323,N$303))</f>
        <v/>
      </c>
      <c r="O98" s="42" t="str">
        <f ca="1">IF($G98="","",VLOOKUP($A98,Mitglieder!$E$24:$BG$323,O$303))</f>
        <v/>
      </c>
      <c r="P98" s="42" t="str">
        <f ca="1">IF($G98="","",VLOOKUP($A98,Mitglieder!$E$24:$BG$323,P$303))</f>
        <v/>
      </c>
      <c r="Q98" s="42" t="str">
        <f ca="1">IF($G98="","",VLOOKUP($A98,Mitglieder!$E$24:$BG$323,Q$303))</f>
        <v/>
      </c>
      <c r="R98" s="54" t="str">
        <f ca="1">IF(OR(VLOOKUP($A98,Mitglieder!$E$24:$BG$323,R$303)="",$G98=""),"",VLOOKUP($A98,Mitglieder!$E$24:$BG$323,R$303))</f>
        <v/>
      </c>
      <c r="S98" s="43" t="str">
        <f ca="1">IF($G98="","",TEXT(VLOOKUP($A98,Mitglieder!$E$24:$BG$323,S$303),"TT.MM.JJJJ"))</f>
        <v/>
      </c>
      <c r="T98" s="43" t="str">
        <f ca="1">IF($G98="","",TEXT(VLOOKUP($A98,Mitglieder!$E$24:$BG$323,T$303),"TT.MM.JJJJ"))</f>
        <v/>
      </c>
      <c r="U98" s="43" t="str">
        <f ca="1">IF($G98="","",TEXT(VLOOKUP($A98,Mitglieder!$E$24:$BG$323,U$303),"TT.MM.JJJJ"))</f>
        <v/>
      </c>
      <c r="V98" s="54" t="str">
        <f ca="1">IF(OR(VLOOKUP($A98,Mitglieder!$E$24:$BG$323,V$303)="",$G98=""),"",VLOOKUP($A98,Mitglieder!$E$24:$BG$323,V$303))</f>
        <v/>
      </c>
      <c r="W98" s="54" t="str">
        <f ca="1">IF(OR(VLOOKUP($A98,Mitglieder!$E$24:$BG$323,W$303)="",$G98=""),"",VLOOKUP($A98,Mitglieder!$E$24:$BG$323,W$303))</f>
        <v/>
      </c>
      <c r="X98" s="54" t="str">
        <f ca="1">IF(OR(VLOOKUP($A98,Mitglieder!$E$24:$BG$323,X$303)="",$G98=""),"",VLOOKUP($A98,Mitglieder!$E$24:$BG$323,X$303))</f>
        <v/>
      </c>
      <c r="Y98" s="54" t="str">
        <f ca="1">IF(OR(VLOOKUP($A98,Mitglieder!$E$24:$BG$323,Y$303)="",$G98=""),"",VLOOKUP($A98,Mitglieder!$E$24:$BG$323,Y$303))</f>
        <v/>
      </c>
      <c r="Z98" s="54" t="str">
        <f ca="1">IF(OR(VLOOKUP($A98,Mitglieder!$E$24:$BG$323,Z$303)="",$G98=""),"",VLOOKUP($A98,Mitglieder!$E$24:$BG$323,Z$303))</f>
        <v/>
      </c>
      <c r="AA98" s="54" t="str">
        <f ca="1">IF(OR(VLOOKUP($A98,Mitglieder!$E$24:$BG$323,AA$303)="",$G98=""),"",VLOOKUP($A98,Mitglieder!$E$24:$BG$323,AA$303))</f>
        <v/>
      </c>
      <c r="AB98" s="54" t="str">
        <f ca="1">IF(OR(VLOOKUP($A98,Mitglieder!$E$24:$BG$323,AB$303)="",$G98=""),"",VLOOKUP($A98,Mitglieder!$E$24:$BG$323,AB$303))</f>
        <v/>
      </c>
      <c r="AC98" s="54" t="str">
        <f ca="1">IF(OR(VLOOKUP($A98,Mitglieder!$E$24:$BG$323,AC$303)="",$G98=""),"",VLOOKUP($A98,Mitglieder!$E$24:$BG$323,AC$303))</f>
        <v/>
      </c>
      <c r="AD98" s="54" t="str">
        <f ca="1">IF(OR(VLOOKUP($A98,Mitglieder!$E$24:$BG$323,AD$303)="",$G98=""),"",VLOOKUP($A98,Mitglieder!$E$24:$BG$323,AD$303))</f>
        <v/>
      </c>
      <c r="AE98" s="54" t="str">
        <f ca="1">IF(OR(VLOOKUP($A98,Mitglieder!$E$24:$BG$323,AE$303)="",$G98=""),"",VLOOKUP($A98,Mitglieder!$E$24:$BG$323,AE$303))</f>
        <v/>
      </c>
      <c r="AF98" s="54" t="str">
        <f ca="1">IF(OR(VLOOKUP($A98,Mitglieder!$E$24:$BG$323,AF$303)="",$G98=""),"",VLOOKUP($A98,Mitglieder!$E$24:$BG$323,AF$303))</f>
        <v/>
      </c>
      <c r="AG98" s="54" t="str">
        <f ca="1">IF(OR(VLOOKUP($A98,Mitglieder!$E$24:$BG$323,AG$303)="",$G98=""),"",VLOOKUP($A98,Mitglieder!$E$24:$BG$323,AG$303))</f>
        <v/>
      </c>
      <c r="AH98" s="54" t="str">
        <f ca="1">IF(OR(VLOOKUP($A98,Mitglieder!$E$24:$BG$323,AH$303)="",$G98=""),"",VLOOKUP($A98,Mitglieder!$E$24:$BG$323,AH$303))</f>
        <v/>
      </c>
      <c r="AI98" s="54" t="str">
        <f ca="1">IF(OR(VLOOKUP($A98,Mitglieder!$E$24:$BG$323,AI$303)="",$G98=""),"",VLOOKUP($A98,Mitglieder!$E$24:$BG$323,AI$303))</f>
        <v/>
      </c>
      <c r="AJ98" s="54" t="str">
        <f ca="1">IF(OR(VLOOKUP($A98,Mitglieder!$E$24:$BG$323,AJ$303)="",$G98=""),"",VLOOKUP($A98,Mitglieder!$E$24:$BG$323,AJ$303))</f>
        <v/>
      </c>
      <c r="AK98" s="54" t="str">
        <f ca="1">IF(OR(VLOOKUP($A98,Mitglieder!$E$24:$BG$323,AK$303)="",$G98=""),"",VLOOKUP($A98,Mitglieder!$E$24:$BG$323,AK$303))</f>
        <v/>
      </c>
      <c r="AL98" s="54" t="str">
        <f ca="1">IF(OR(VLOOKUP($A98,Mitglieder!$E$24:$BG$323,AL$303)="",$G98=""),"",VLOOKUP($A98,Mitglieder!$E$24:$BG$323,AL$303))</f>
        <v/>
      </c>
      <c r="AM98" s="42" t="str">
        <f ca="1">IF($G98="","",VLOOKUP($A98,Mitglieder!$E$24:$BG$323,AM$303))</f>
        <v/>
      </c>
      <c r="AN98" s="54" t="str">
        <f ca="1">IF(OR(VLOOKUP($A98,Mitglieder!$E$24:$BG$323,AN$303)="",$G98=""),"",VLOOKUP($A98,Mitglieder!$E$24:$BG$323,AN$303))</f>
        <v/>
      </c>
      <c r="AO98" s="43" t="str">
        <f ca="1">IF($G98="","",TEXT(VLOOKUP($A98,Mitglieder!$D$24:$BG$323,AO$303),"TT.MM.JJJJ"))</f>
        <v/>
      </c>
      <c r="AP98" s="42" t="str">
        <f ca="1">IF($G98="","",VLOOKUP($A98,Mitglieder!$E$24:$BG$323,AP$303))</f>
        <v/>
      </c>
      <c r="AQ98" s="45" t="str">
        <f ca="1">IF($G98="","",TEXT(VLOOKUP($A98,Mitglieder!$E$24:$BG$323,AQ$303),"0.00"))</f>
        <v/>
      </c>
      <c r="AR98" s="54" t="str">
        <f ca="1">IF(OR(VLOOKUP($A98,Mitglieder!$E$24:$BG$323,AR$303)="",$G98=""),"",VLOOKUP($A98,Mitglieder!$E$24:$BG$323,AR$303))</f>
        <v/>
      </c>
      <c r="AS98" s="45" t="str">
        <f ca="1">IF($G98="","",TEXT(VLOOKUP($A98,Mitglieder!$E$24:$BG$323,AS$303),"0.00"))</f>
        <v/>
      </c>
      <c r="AT98" s="54" t="str">
        <f ca="1">IF(OR(VLOOKUP($A98,Mitglieder!$E$24:$BG$323,AT$303)="",$G98=""),"",VLOOKUP($A98,Mitglieder!$E$24:$BG$323,AT$303))</f>
        <v/>
      </c>
      <c r="AU98" s="45" t="str">
        <f ca="1">IF($G98="","",TEXT(VLOOKUP($A98,Mitglieder!$E$24:$BG$323,AU$303),"0.00"))</f>
        <v/>
      </c>
      <c r="AV98" s="45" t="str">
        <f ca="1">IF($G98="","",TEXT(VLOOKUP($A98,Mitglieder!$E$24:$BG$323,AV$303),"0.00"))</f>
        <v/>
      </c>
      <c r="AW98" s="42" t="str">
        <f ca="1">IF($G98="","",VLOOKUP($A98,Mitglieder!$E$24:$BG$323,AW$303))</f>
        <v/>
      </c>
      <c r="AX98" s="54" t="str">
        <f ca="1">IF(OR(VLOOKUP($A98,Mitglieder!$E$24:$BG$323,AX$303)="",$G98=""),"",VLOOKUP($A98,Mitglieder!$E$24:$BG$323,AX$303))</f>
        <v/>
      </c>
      <c r="AY98" s="43" t="str">
        <f ca="1">IF($G98="","",TEXT(VLOOKUP($A98,Mitglieder!$E$24:$BG$323,AY$303),"TT.MM.JJJJ"))</f>
        <v/>
      </c>
      <c r="AZ98" s="75" t="str">
        <f t="shared" ca="1" si="2"/>
        <v/>
      </c>
      <c r="BA98" s="43" t="str">
        <f ca="1">IF($G98="","",TEXT(VLOOKUP($A98,Mitglieder!$E$24:$BG$323,BA$303),"TT.MM.JJJJ"))</f>
        <v/>
      </c>
      <c r="BB98" s="43" t="str">
        <f ca="1">IF($G98="","",TEXT(VLOOKUP($A98,Mitglieder!$E$24:$BG$323,BB$303),"TT.MM.JJJJ"))</f>
        <v/>
      </c>
      <c r="BC98" s="43" t="str">
        <f ca="1">IF($G98="","",TEXT(VLOOKUP($A98,Mitglieder!$E$24:$BG$323,BC$303),"TT.MM.JJJJ"))</f>
        <v/>
      </c>
      <c r="BD98" s="43" t="str">
        <f ca="1">IF($G98="","",TEXT(VLOOKUP($A98,Mitglieder!$E$24:$BG$323,BD$303),"TT.MM.JJJJ"))</f>
        <v/>
      </c>
      <c r="BE98" s="75" t="str">
        <f t="shared" ca="1" si="3"/>
        <v/>
      </c>
      <c r="BF98" s="75" t="str">
        <f ca="1">IF($G98="","",VLOOKUP($A98,Mitglieder!$D$24:$BG$323,BF$303))</f>
        <v/>
      </c>
      <c r="BH98" s="75" t="str">
        <f ca="1">IF(G98="","",AY98+'Details Verein'!$D$25)</f>
        <v/>
      </c>
    </row>
    <row r="99" spans="1:60" x14ac:dyDescent="0.35">
      <c r="A99" s="42">
        <v>99</v>
      </c>
      <c r="B99" s="42"/>
      <c r="C99" s="42"/>
      <c r="D99" s="42">
        <f ca="1">VLOOKUP($A99,Mitglieder!$E$24:$BA$323,D$303)</f>
        <v>1.0299999999999967</v>
      </c>
      <c r="E99" s="42" t="str">
        <f ca="1">IF($G99="","",VLOOKUP($A99,Mitglieder!$E$24:$BG$323,E$303))</f>
        <v/>
      </c>
      <c r="F99" s="54" t="str">
        <f ca="1">IF(OR(VLOOKUP($A99,Mitglieder!$E$24:$BG$323,F$303)="",$G99=""),"",VLOOKUP($A99,Mitglieder!$E$24:$BG$323,F$303))</f>
        <v/>
      </c>
      <c r="G99" s="72" t="str">
        <f ca="1">IF(D99/ROUND(D99,0)=1,VLOOKUP($A99,Mitglieder!$E$24:$BA$323,G$303),"")</f>
        <v/>
      </c>
      <c r="H99" s="42" t="str">
        <f ca="1">IF($G99="","",VLOOKUP($A99,Mitglieder!$E$24:$BG$323,H$303))</f>
        <v/>
      </c>
      <c r="I99" s="54" t="str">
        <f ca="1">IF(OR(VLOOKUP($A99,Mitglieder!$E$24:$BG$323,I$303)="",$G99=""),"",VLOOKUP($A99,Mitglieder!$E$24:$BG$323,I$303))</f>
        <v/>
      </c>
      <c r="J99" s="42" t="str">
        <f ca="1">IF($G99="","",VLOOKUP($A99,Mitglieder!$E$24:$BG$323,J$303))</f>
        <v/>
      </c>
      <c r="K99" s="54" t="str">
        <f ca="1">IF(OR(VLOOKUP($A99,Mitglieder!$E$24:$BG$323,K$303)="",$G99=""),"",VLOOKUP($A99,Mitglieder!$E$24:$BG$323,K$303))</f>
        <v/>
      </c>
      <c r="L99" s="42" t="str">
        <f ca="1">IF($G99="","",VLOOKUP($A99,Mitglieder!$E$24:$BG$323,L$303))</f>
        <v/>
      </c>
      <c r="M99" s="42" t="str">
        <f ca="1">IF($G99="","",VLOOKUP($A99,Mitglieder!$E$24:$BG$323,M$303))</f>
        <v/>
      </c>
      <c r="N99" s="42" t="str">
        <f ca="1">IF($G99="","",VLOOKUP($A99,Mitglieder!$E$24:$BG$323,N$303))</f>
        <v/>
      </c>
      <c r="O99" s="42" t="str">
        <f ca="1">IF($G99="","",VLOOKUP($A99,Mitglieder!$E$24:$BG$323,O$303))</f>
        <v/>
      </c>
      <c r="P99" s="42" t="str">
        <f ca="1">IF($G99="","",VLOOKUP($A99,Mitglieder!$E$24:$BG$323,P$303))</f>
        <v/>
      </c>
      <c r="Q99" s="42" t="str">
        <f ca="1">IF($G99="","",VLOOKUP($A99,Mitglieder!$E$24:$BG$323,Q$303))</f>
        <v/>
      </c>
      <c r="R99" s="54" t="str">
        <f ca="1">IF(OR(VLOOKUP($A99,Mitglieder!$E$24:$BG$323,R$303)="",$G99=""),"",VLOOKUP($A99,Mitglieder!$E$24:$BG$323,R$303))</f>
        <v/>
      </c>
      <c r="S99" s="43" t="str">
        <f ca="1">IF($G99="","",TEXT(VLOOKUP($A99,Mitglieder!$E$24:$BG$323,S$303),"TT.MM.JJJJ"))</f>
        <v/>
      </c>
      <c r="T99" s="43" t="str">
        <f ca="1">IF($G99="","",TEXT(VLOOKUP($A99,Mitglieder!$E$24:$BG$323,T$303),"TT.MM.JJJJ"))</f>
        <v/>
      </c>
      <c r="U99" s="43" t="str">
        <f ca="1">IF($G99="","",TEXT(VLOOKUP($A99,Mitglieder!$E$24:$BG$323,U$303),"TT.MM.JJJJ"))</f>
        <v/>
      </c>
      <c r="V99" s="54" t="str">
        <f ca="1">IF(OR(VLOOKUP($A99,Mitglieder!$E$24:$BG$323,V$303)="",$G99=""),"",VLOOKUP($A99,Mitglieder!$E$24:$BG$323,V$303))</f>
        <v/>
      </c>
      <c r="W99" s="54" t="str">
        <f ca="1">IF(OR(VLOOKUP($A99,Mitglieder!$E$24:$BG$323,W$303)="",$G99=""),"",VLOOKUP($A99,Mitglieder!$E$24:$BG$323,W$303))</f>
        <v/>
      </c>
      <c r="X99" s="54" t="str">
        <f ca="1">IF(OR(VLOOKUP($A99,Mitglieder!$E$24:$BG$323,X$303)="",$G99=""),"",VLOOKUP($A99,Mitglieder!$E$24:$BG$323,X$303))</f>
        <v/>
      </c>
      <c r="Y99" s="54" t="str">
        <f ca="1">IF(OR(VLOOKUP($A99,Mitglieder!$E$24:$BG$323,Y$303)="",$G99=""),"",VLOOKUP($A99,Mitglieder!$E$24:$BG$323,Y$303))</f>
        <v/>
      </c>
      <c r="Z99" s="54" t="str">
        <f ca="1">IF(OR(VLOOKUP($A99,Mitglieder!$E$24:$BG$323,Z$303)="",$G99=""),"",VLOOKUP($A99,Mitglieder!$E$24:$BG$323,Z$303))</f>
        <v/>
      </c>
      <c r="AA99" s="54" t="str">
        <f ca="1">IF(OR(VLOOKUP($A99,Mitglieder!$E$24:$BG$323,AA$303)="",$G99=""),"",VLOOKUP($A99,Mitglieder!$E$24:$BG$323,AA$303))</f>
        <v/>
      </c>
      <c r="AB99" s="54" t="str">
        <f ca="1">IF(OR(VLOOKUP($A99,Mitglieder!$E$24:$BG$323,AB$303)="",$G99=""),"",VLOOKUP($A99,Mitglieder!$E$24:$BG$323,AB$303))</f>
        <v/>
      </c>
      <c r="AC99" s="54" t="str">
        <f ca="1">IF(OR(VLOOKUP($A99,Mitglieder!$E$24:$BG$323,AC$303)="",$G99=""),"",VLOOKUP($A99,Mitglieder!$E$24:$BG$323,AC$303))</f>
        <v/>
      </c>
      <c r="AD99" s="54" t="str">
        <f ca="1">IF(OR(VLOOKUP($A99,Mitglieder!$E$24:$BG$323,AD$303)="",$G99=""),"",VLOOKUP($A99,Mitglieder!$E$24:$BG$323,AD$303))</f>
        <v/>
      </c>
      <c r="AE99" s="54" t="str">
        <f ca="1">IF(OR(VLOOKUP($A99,Mitglieder!$E$24:$BG$323,AE$303)="",$G99=""),"",VLOOKUP($A99,Mitglieder!$E$24:$BG$323,AE$303))</f>
        <v/>
      </c>
      <c r="AF99" s="54" t="str">
        <f ca="1">IF(OR(VLOOKUP($A99,Mitglieder!$E$24:$BG$323,AF$303)="",$G99=""),"",VLOOKUP($A99,Mitglieder!$E$24:$BG$323,AF$303))</f>
        <v/>
      </c>
      <c r="AG99" s="54" t="str">
        <f ca="1">IF(OR(VLOOKUP($A99,Mitglieder!$E$24:$BG$323,AG$303)="",$G99=""),"",VLOOKUP($A99,Mitglieder!$E$24:$BG$323,AG$303))</f>
        <v/>
      </c>
      <c r="AH99" s="54" t="str">
        <f ca="1">IF(OR(VLOOKUP($A99,Mitglieder!$E$24:$BG$323,AH$303)="",$G99=""),"",VLOOKUP($A99,Mitglieder!$E$24:$BG$323,AH$303))</f>
        <v/>
      </c>
      <c r="AI99" s="54" t="str">
        <f ca="1">IF(OR(VLOOKUP($A99,Mitglieder!$E$24:$BG$323,AI$303)="",$G99=""),"",VLOOKUP($A99,Mitglieder!$E$24:$BG$323,AI$303))</f>
        <v/>
      </c>
      <c r="AJ99" s="54" t="str">
        <f ca="1">IF(OR(VLOOKUP($A99,Mitglieder!$E$24:$BG$323,AJ$303)="",$G99=""),"",VLOOKUP($A99,Mitglieder!$E$24:$BG$323,AJ$303))</f>
        <v/>
      </c>
      <c r="AK99" s="54" t="str">
        <f ca="1">IF(OR(VLOOKUP($A99,Mitglieder!$E$24:$BG$323,AK$303)="",$G99=""),"",VLOOKUP($A99,Mitglieder!$E$24:$BG$323,AK$303))</f>
        <v/>
      </c>
      <c r="AL99" s="54" t="str">
        <f ca="1">IF(OR(VLOOKUP($A99,Mitglieder!$E$24:$BG$323,AL$303)="",$G99=""),"",VLOOKUP($A99,Mitglieder!$E$24:$BG$323,AL$303))</f>
        <v/>
      </c>
      <c r="AM99" s="42" t="str">
        <f ca="1">IF($G99="","",VLOOKUP($A99,Mitglieder!$E$24:$BG$323,AM$303))</f>
        <v/>
      </c>
      <c r="AN99" s="54" t="str">
        <f ca="1">IF(OR(VLOOKUP($A99,Mitglieder!$E$24:$BG$323,AN$303)="",$G99=""),"",VLOOKUP($A99,Mitglieder!$E$24:$BG$323,AN$303))</f>
        <v/>
      </c>
      <c r="AO99" s="43" t="str">
        <f ca="1">IF($G99="","",TEXT(VLOOKUP($A99,Mitglieder!$D$24:$BG$323,AO$303),"TT.MM.JJJJ"))</f>
        <v/>
      </c>
      <c r="AP99" s="42" t="str">
        <f ca="1">IF($G99="","",VLOOKUP($A99,Mitglieder!$E$24:$BG$323,AP$303))</f>
        <v/>
      </c>
      <c r="AQ99" s="45" t="str">
        <f ca="1">IF($G99="","",TEXT(VLOOKUP($A99,Mitglieder!$E$24:$BG$323,AQ$303),"0.00"))</f>
        <v/>
      </c>
      <c r="AR99" s="54" t="str">
        <f ca="1">IF(OR(VLOOKUP($A99,Mitglieder!$E$24:$BG$323,AR$303)="",$G99=""),"",VLOOKUP($A99,Mitglieder!$E$24:$BG$323,AR$303))</f>
        <v/>
      </c>
      <c r="AS99" s="45" t="str">
        <f ca="1">IF($G99="","",TEXT(VLOOKUP($A99,Mitglieder!$E$24:$BG$323,AS$303),"0.00"))</f>
        <v/>
      </c>
      <c r="AT99" s="54" t="str">
        <f ca="1">IF(OR(VLOOKUP($A99,Mitglieder!$E$24:$BG$323,AT$303)="",$G99=""),"",VLOOKUP($A99,Mitglieder!$E$24:$BG$323,AT$303))</f>
        <v/>
      </c>
      <c r="AU99" s="45" t="str">
        <f ca="1">IF($G99="","",TEXT(VLOOKUP($A99,Mitglieder!$E$24:$BG$323,AU$303),"0.00"))</f>
        <v/>
      </c>
      <c r="AV99" s="45" t="str">
        <f ca="1">IF($G99="","",TEXT(VLOOKUP($A99,Mitglieder!$E$24:$BG$323,AV$303),"0.00"))</f>
        <v/>
      </c>
      <c r="AW99" s="42" t="str">
        <f ca="1">IF($G99="","",VLOOKUP($A99,Mitglieder!$E$24:$BG$323,AW$303))</f>
        <v/>
      </c>
      <c r="AX99" s="54" t="str">
        <f ca="1">IF(OR(VLOOKUP($A99,Mitglieder!$E$24:$BG$323,AX$303)="",$G99=""),"",VLOOKUP($A99,Mitglieder!$E$24:$BG$323,AX$303))</f>
        <v/>
      </c>
      <c r="AY99" s="43" t="str">
        <f ca="1">IF($G99="","",TEXT(VLOOKUP($A99,Mitglieder!$E$24:$BG$323,AY$303),"TT.MM.JJJJ"))</f>
        <v/>
      </c>
      <c r="AZ99" s="75" t="str">
        <f t="shared" ca="1" si="2"/>
        <v/>
      </c>
      <c r="BA99" s="43" t="str">
        <f ca="1">IF($G99="","",TEXT(VLOOKUP($A99,Mitglieder!$E$24:$BG$323,BA$303),"TT.MM.JJJJ"))</f>
        <v/>
      </c>
      <c r="BB99" s="43" t="str">
        <f ca="1">IF($G99="","",TEXT(VLOOKUP($A99,Mitglieder!$E$24:$BG$323,BB$303),"TT.MM.JJJJ"))</f>
        <v/>
      </c>
      <c r="BC99" s="43" t="str">
        <f ca="1">IF($G99="","",TEXT(VLOOKUP($A99,Mitglieder!$E$24:$BG$323,BC$303),"TT.MM.JJJJ"))</f>
        <v/>
      </c>
      <c r="BD99" s="43" t="str">
        <f ca="1">IF($G99="","",TEXT(VLOOKUP($A99,Mitglieder!$E$24:$BG$323,BD$303),"TT.MM.JJJJ"))</f>
        <v/>
      </c>
      <c r="BE99" s="75" t="str">
        <f t="shared" ca="1" si="3"/>
        <v/>
      </c>
      <c r="BF99" s="75" t="str">
        <f ca="1">IF($G99="","",VLOOKUP($A99,Mitglieder!$D$24:$BG$323,BF$303))</f>
        <v/>
      </c>
      <c r="BH99" s="75" t="str">
        <f ca="1">IF(G99="","",AY99+'Details Verein'!$D$25)</f>
        <v/>
      </c>
    </row>
    <row r="100" spans="1:60" x14ac:dyDescent="0.35">
      <c r="A100" s="42">
        <v>100</v>
      </c>
      <c r="B100" s="42"/>
      <c r="C100" s="42"/>
      <c r="D100" s="42">
        <f ca="1">VLOOKUP($A100,Mitglieder!$E$24:$BA$323,D$303)</f>
        <v>1.0299999999999967</v>
      </c>
      <c r="E100" s="42" t="str">
        <f ca="1">IF($G100="","",VLOOKUP($A100,Mitglieder!$E$24:$BG$323,E$303))</f>
        <v/>
      </c>
      <c r="F100" s="54" t="str">
        <f ca="1">IF(OR(VLOOKUP($A100,Mitglieder!$E$24:$BG$323,F$303)="",$G100=""),"",VLOOKUP($A100,Mitglieder!$E$24:$BG$323,F$303))</f>
        <v/>
      </c>
      <c r="G100" s="72" t="str">
        <f ca="1">IF(D100/ROUND(D100,0)=1,VLOOKUP($A100,Mitglieder!$E$24:$BA$323,G$303),"")</f>
        <v/>
      </c>
      <c r="H100" s="42" t="str">
        <f ca="1">IF($G100="","",VLOOKUP($A100,Mitglieder!$E$24:$BG$323,H$303))</f>
        <v/>
      </c>
      <c r="I100" s="54" t="str">
        <f ca="1">IF(OR(VLOOKUP($A100,Mitglieder!$E$24:$BG$323,I$303)="",$G100=""),"",VLOOKUP($A100,Mitglieder!$E$24:$BG$323,I$303))</f>
        <v/>
      </c>
      <c r="J100" s="42" t="str">
        <f ca="1">IF($G100="","",VLOOKUP($A100,Mitglieder!$E$24:$BG$323,J$303))</f>
        <v/>
      </c>
      <c r="K100" s="54" t="str">
        <f ca="1">IF(OR(VLOOKUP($A100,Mitglieder!$E$24:$BG$323,K$303)="",$G100=""),"",VLOOKUP($A100,Mitglieder!$E$24:$BG$323,K$303))</f>
        <v/>
      </c>
      <c r="L100" s="42" t="str">
        <f ca="1">IF($G100="","",VLOOKUP($A100,Mitglieder!$E$24:$BG$323,L$303))</f>
        <v/>
      </c>
      <c r="M100" s="42" t="str">
        <f ca="1">IF($G100="","",VLOOKUP($A100,Mitglieder!$E$24:$BG$323,M$303))</f>
        <v/>
      </c>
      <c r="N100" s="42" t="str">
        <f ca="1">IF($G100="","",VLOOKUP($A100,Mitglieder!$E$24:$BG$323,N$303))</f>
        <v/>
      </c>
      <c r="O100" s="42" t="str">
        <f ca="1">IF($G100="","",VLOOKUP($A100,Mitglieder!$E$24:$BG$323,O$303))</f>
        <v/>
      </c>
      <c r="P100" s="42" t="str">
        <f ca="1">IF($G100="","",VLOOKUP($A100,Mitglieder!$E$24:$BG$323,P$303))</f>
        <v/>
      </c>
      <c r="Q100" s="42" t="str">
        <f ca="1">IF($G100="","",VLOOKUP($A100,Mitglieder!$E$24:$BG$323,Q$303))</f>
        <v/>
      </c>
      <c r="R100" s="54" t="str">
        <f ca="1">IF(OR(VLOOKUP($A100,Mitglieder!$E$24:$BG$323,R$303)="",$G100=""),"",VLOOKUP($A100,Mitglieder!$E$24:$BG$323,R$303))</f>
        <v/>
      </c>
      <c r="S100" s="43" t="str">
        <f ca="1">IF($G100="","",TEXT(VLOOKUP($A100,Mitglieder!$E$24:$BG$323,S$303),"TT.MM.JJJJ"))</f>
        <v/>
      </c>
      <c r="T100" s="43" t="str">
        <f ca="1">IF($G100="","",TEXT(VLOOKUP($A100,Mitglieder!$E$24:$BG$323,T$303),"TT.MM.JJJJ"))</f>
        <v/>
      </c>
      <c r="U100" s="43" t="str">
        <f ca="1">IF($G100="","",TEXT(VLOOKUP($A100,Mitglieder!$E$24:$BG$323,U$303),"TT.MM.JJJJ"))</f>
        <v/>
      </c>
      <c r="V100" s="54" t="str">
        <f ca="1">IF(OR(VLOOKUP($A100,Mitglieder!$E$24:$BG$323,V$303)="",$G100=""),"",VLOOKUP($A100,Mitglieder!$E$24:$BG$323,V$303))</f>
        <v/>
      </c>
      <c r="W100" s="54" t="str">
        <f ca="1">IF(OR(VLOOKUP($A100,Mitglieder!$E$24:$BG$323,W$303)="",$G100=""),"",VLOOKUP($A100,Mitglieder!$E$24:$BG$323,W$303))</f>
        <v/>
      </c>
      <c r="X100" s="54" t="str">
        <f ca="1">IF(OR(VLOOKUP($A100,Mitglieder!$E$24:$BG$323,X$303)="",$G100=""),"",VLOOKUP($A100,Mitglieder!$E$24:$BG$323,X$303))</f>
        <v/>
      </c>
      <c r="Y100" s="54" t="str">
        <f ca="1">IF(OR(VLOOKUP($A100,Mitglieder!$E$24:$BG$323,Y$303)="",$G100=""),"",VLOOKUP($A100,Mitglieder!$E$24:$BG$323,Y$303))</f>
        <v/>
      </c>
      <c r="Z100" s="54" t="str">
        <f ca="1">IF(OR(VLOOKUP($A100,Mitglieder!$E$24:$BG$323,Z$303)="",$G100=""),"",VLOOKUP($A100,Mitglieder!$E$24:$BG$323,Z$303))</f>
        <v/>
      </c>
      <c r="AA100" s="54" t="str">
        <f ca="1">IF(OR(VLOOKUP($A100,Mitglieder!$E$24:$BG$323,AA$303)="",$G100=""),"",VLOOKUP($A100,Mitglieder!$E$24:$BG$323,AA$303))</f>
        <v/>
      </c>
      <c r="AB100" s="54" t="str">
        <f ca="1">IF(OR(VLOOKUP($A100,Mitglieder!$E$24:$BG$323,AB$303)="",$G100=""),"",VLOOKUP($A100,Mitglieder!$E$24:$BG$323,AB$303))</f>
        <v/>
      </c>
      <c r="AC100" s="54" t="str">
        <f ca="1">IF(OR(VLOOKUP($A100,Mitglieder!$E$24:$BG$323,AC$303)="",$G100=""),"",VLOOKUP($A100,Mitglieder!$E$24:$BG$323,AC$303))</f>
        <v/>
      </c>
      <c r="AD100" s="54" t="str">
        <f ca="1">IF(OR(VLOOKUP($A100,Mitglieder!$E$24:$BG$323,AD$303)="",$G100=""),"",VLOOKUP($A100,Mitglieder!$E$24:$BG$323,AD$303))</f>
        <v/>
      </c>
      <c r="AE100" s="54" t="str">
        <f ca="1">IF(OR(VLOOKUP($A100,Mitglieder!$E$24:$BG$323,AE$303)="",$G100=""),"",VLOOKUP($A100,Mitglieder!$E$24:$BG$323,AE$303))</f>
        <v/>
      </c>
      <c r="AF100" s="54" t="str">
        <f ca="1">IF(OR(VLOOKUP($A100,Mitglieder!$E$24:$BG$323,AF$303)="",$G100=""),"",VLOOKUP($A100,Mitglieder!$E$24:$BG$323,AF$303))</f>
        <v/>
      </c>
      <c r="AG100" s="54" t="str">
        <f ca="1">IF(OR(VLOOKUP($A100,Mitglieder!$E$24:$BG$323,AG$303)="",$G100=""),"",VLOOKUP($A100,Mitglieder!$E$24:$BG$323,AG$303))</f>
        <v/>
      </c>
      <c r="AH100" s="54" t="str">
        <f ca="1">IF(OR(VLOOKUP($A100,Mitglieder!$E$24:$BG$323,AH$303)="",$G100=""),"",VLOOKUP($A100,Mitglieder!$E$24:$BG$323,AH$303))</f>
        <v/>
      </c>
      <c r="AI100" s="54" t="str">
        <f ca="1">IF(OR(VLOOKUP($A100,Mitglieder!$E$24:$BG$323,AI$303)="",$G100=""),"",VLOOKUP($A100,Mitglieder!$E$24:$BG$323,AI$303))</f>
        <v/>
      </c>
      <c r="AJ100" s="54" t="str">
        <f ca="1">IF(OR(VLOOKUP($A100,Mitglieder!$E$24:$BG$323,AJ$303)="",$G100=""),"",VLOOKUP($A100,Mitglieder!$E$24:$BG$323,AJ$303))</f>
        <v/>
      </c>
      <c r="AK100" s="54" t="str">
        <f ca="1">IF(OR(VLOOKUP($A100,Mitglieder!$E$24:$BG$323,AK$303)="",$G100=""),"",VLOOKUP($A100,Mitglieder!$E$24:$BG$323,AK$303))</f>
        <v/>
      </c>
      <c r="AL100" s="54" t="str">
        <f ca="1">IF(OR(VLOOKUP($A100,Mitglieder!$E$24:$BG$323,AL$303)="",$G100=""),"",VLOOKUP($A100,Mitglieder!$E$24:$BG$323,AL$303))</f>
        <v/>
      </c>
      <c r="AM100" s="42" t="str">
        <f ca="1">IF($G100="","",VLOOKUP($A100,Mitglieder!$E$24:$BG$323,AM$303))</f>
        <v/>
      </c>
      <c r="AN100" s="54" t="str">
        <f ca="1">IF(OR(VLOOKUP($A100,Mitglieder!$E$24:$BG$323,AN$303)="",$G100=""),"",VLOOKUP($A100,Mitglieder!$E$24:$BG$323,AN$303))</f>
        <v/>
      </c>
      <c r="AO100" s="43" t="str">
        <f ca="1">IF($G100="","",TEXT(VLOOKUP($A100,Mitglieder!$D$24:$BG$323,AO$303),"TT.MM.JJJJ"))</f>
        <v/>
      </c>
      <c r="AP100" s="42" t="str">
        <f ca="1">IF($G100="","",VLOOKUP($A100,Mitglieder!$E$24:$BG$323,AP$303))</f>
        <v/>
      </c>
      <c r="AQ100" s="45" t="str">
        <f ca="1">IF($G100="","",TEXT(VLOOKUP($A100,Mitglieder!$E$24:$BG$323,AQ$303),"0.00"))</f>
        <v/>
      </c>
      <c r="AR100" s="54" t="str">
        <f ca="1">IF(OR(VLOOKUP($A100,Mitglieder!$E$24:$BG$323,AR$303)="",$G100=""),"",VLOOKUP($A100,Mitglieder!$E$24:$BG$323,AR$303))</f>
        <v/>
      </c>
      <c r="AS100" s="45" t="str">
        <f ca="1">IF($G100="","",TEXT(VLOOKUP($A100,Mitglieder!$E$24:$BG$323,AS$303),"0.00"))</f>
        <v/>
      </c>
      <c r="AT100" s="54" t="str">
        <f ca="1">IF(OR(VLOOKUP($A100,Mitglieder!$E$24:$BG$323,AT$303)="",$G100=""),"",VLOOKUP($A100,Mitglieder!$E$24:$BG$323,AT$303))</f>
        <v/>
      </c>
      <c r="AU100" s="45" t="str">
        <f ca="1">IF($G100="","",TEXT(VLOOKUP($A100,Mitglieder!$E$24:$BG$323,AU$303),"0.00"))</f>
        <v/>
      </c>
      <c r="AV100" s="45" t="str">
        <f ca="1">IF($G100="","",TEXT(VLOOKUP($A100,Mitglieder!$E$24:$BG$323,AV$303),"0.00"))</f>
        <v/>
      </c>
      <c r="AW100" s="42" t="str">
        <f ca="1">IF($G100="","",VLOOKUP($A100,Mitglieder!$E$24:$BG$323,AW$303))</f>
        <v/>
      </c>
      <c r="AX100" s="54" t="str">
        <f ca="1">IF(OR(VLOOKUP($A100,Mitglieder!$E$24:$BG$323,AX$303)="",$G100=""),"",VLOOKUP($A100,Mitglieder!$E$24:$BG$323,AX$303))</f>
        <v/>
      </c>
      <c r="AY100" s="43" t="str">
        <f ca="1">IF($G100="","",TEXT(VLOOKUP($A100,Mitglieder!$E$24:$BG$323,AY$303),"TT.MM.JJJJ"))</f>
        <v/>
      </c>
      <c r="AZ100" s="75" t="str">
        <f t="shared" ca="1" si="2"/>
        <v/>
      </c>
      <c r="BA100" s="43" t="str">
        <f ca="1">IF($G100="","",TEXT(VLOOKUP($A100,Mitglieder!$E$24:$BG$323,BA$303),"TT.MM.JJJJ"))</f>
        <v/>
      </c>
      <c r="BB100" s="43" t="str">
        <f ca="1">IF($G100="","",TEXT(VLOOKUP($A100,Mitglieder!$E$24:$BG$323,BB$303),"TT.MM.JJJJ"))</f>
        <v/>
      </c>
      <c r="BC100" s="43" t="str">
        <f ca="1">IF($G100="","",TEXT(VLOOKUP($A100,Mitglieder!$E$24:$BG$323,BC$303),"TT.MM.JJJJ"))</f>
        <v/>
      </c>
      <c r="BD100" s="43" t="str">
        <f ca="1">IF($G100="","",TEXT(VLOOKUP($A100,Mitglieder!$E$24:$BG$323,BD$303),"TT.MM.JJJJ"))</f>
        <v/>
      </c>
      <c r="BE100" s="75" t="str">
        <f t="shared" ca="1" si="3"/>
        <v/>
      </c>
      <c r="BF100" s="75" t="str">
        <f ca="1">IF($G100="","",VLOOKUP($A100,Mitglieder!$D$24:$BG$323,BF$303))</f>
        <v/>
      </c>
      <c r="BH100" s="75" t="str">
        <f ca="1">IF(G100="","",AY100+'Details Verein'!$D$25)</f>
        <v/>
      </c>
    </row>
    <row r="101" spans="1:60" x14ac:dyDescent="0.35">
      <c r="A101" s="42">
        <v>101</v>
      </c>
      <c r="B101" s="42"/>
      <c r="C101" s="42"/>
      <c r="D101" s="42">
        <f ca="1">VLOOKUP($A101,Mitglieder!$E$24:$BA$323,D$303)</f>
        <v>1.0299999999999967</v>
      </c>
      <c r="E101" s="42" t="str">
        <f ca="1">IF($G101="","",VLOOKUP($A101,Mitglieder!$E$24:$BG$323,E$303))</f>
        <v/>
      </c>
      <c r="F101" s="54" t="str">
        <f ca="1">IF(OR(VLOOKUP($A101,Mitglieder!$E$24:$BG$323,F$303)="",$G101=""),"",VLOOKUP($A101,Mitglieder!$E$24:$BG$323,F$303))</f>
        <v/>
      </c>
      <c r="G101" s="72" t="str">
        <f ca="1">IF(D101/ROUND(D101,0)=1,VLOOKUP($A101,Mitglieder!$E$24:$BA$323,G$303),"")</f>
        <v/>
      </c>
      <c r="H101" s="42" t="str">
        <f ca="1">IF($G101="","",VLOOKUP($A101,Mitglieder!$E$24:$BG$323,H$303))</f>
        <v/>
      </c>
      <c r="I101" s="54" t="str">
        <f ca="1">IF(OR(VLOOKUP($A101,Mitglieder!$E$24:$BG$323,I$303)="",$G101=""),"",VLOOKUP($A101,Mitglieder!$E$24:$BG$323,I$303))</f>
        <v/>
      </c>
      <c r="J101" s="42" t="str">
        <f ca="1">IF($G101="","",VLOOKUP($A101,Mitglieder!$E$24:$BG$323,J$303))</f>
        <v/>
      </c>
      <c r="K101" s="54" t="str">
        <f ca="1">IF(OR(VLOOKUP($A101,Mitglieder!$E$24:$BG$323,K$303)="",$G101=""),"",VLOOKUP($A101,Mitglieder!$E$24:$BG$323,K$303))</f>
        <v/>
      </c>
      <c r="L101" s="42" t="str">
        <f ca="1">IF($G101="","",VLOOKUP($A101,Mitglieder!$E$24:$BG$323,L$303))</f>
        <v/>
      </c>
      <c r="M101" s="42" t="str">
        <f ca="1">IF($G101="","",VLOOKUP($A101,Mitglieder!$E$24:$BG$323,M$303))</f>
        <v/>
      </c>
      <c r="N101" s="42" t="str">
        <f ca="1">IF($G101="","",VLOOKUP($A101,Mitglieder!$E$24:$BG$323,N$303))</f>
        <v/>
      </c>
      <c r="O101" s="42" t="str">
        <f ca="1">IF($G101="","",VLOOKUP($A101,Mitglieder!$E$24:$BG$323,O$303))</f>
        <v/>
      </c>
      <c r="P101" s="42" t="str">
        <f ca="1">IF($G101="","",VLOOKUP($A101,Mitglieder!$E$24:$BG$323,P$303))</f>
        <v/>
      </c>
      <c r="Q101" s="42" t="str">
        <f ca="1">IF($G101="","",VLOOKUP($A101,Mitglieder!$E$24:$BG$323,Q$303))</f>
        <v/>
      </c>
      <c r="R101" s="54" t="str">
        <f ca="1">IF(OR(VLOOKUP($A101,Mitglieder!$E$24:$BG$323,R$303)="",$G101=""),"",VLOOKUP($A101,Mitglieder!$E$24:$BG$323,R$303))</f>
        <v/>
      </c>
      <c r="S101" s="43" t="str">
        <f ca="1">IF($G101="","",TEXT(VLOOKUP($A101,Mitglieder!$E$24:$BG$323,S$303),"TT.MM.JJJJ"))</f>
        <v/>
      </c>
      <c r="T101" s="43" t="str">
        <f ca="1">IF($G101="","",TEXT(VLOOKUP($A101,Mitglieder!$E$24:$BG$323,T$303),"TT.MM.JJJJ"))</f>
        <v/>
      </c>
      <c r="U101" s="43" t="str">
        <f ca="1">IF($G101="","",TEXT(VLOOKUP($A101,Mitglieder!$E$24:$BG$323,U$303),"TT.MM.JJJJ"))</f>
        <v/>
      </c>
      <c r="V101" s="54" t="str">
        <f ca="1">IF(OR(VLOOKUP($A101,Mitglieder!$E$24:$BG$323,V$303)="",$G101=""),"",VLOOKUP($A101,Mitglieder!$E$24:$BG$323,V$303))</f>
        <v/>
      </c>
      <c r="W101" s="54" t="str">
        <f ca="1">IF(OR(VLOOKUP($A101,Mitglieder!$E$24:$BG$323,W$303)="",$G101=""),"",VLOOKUP($A101,Mitglieder!$E$24:$BG$323,W$303))</f>
        <v/>
      </c>
      <c r="X101" s="54" t="str">
        <f ca="1">IF(OR(VLOOKUP($A101,Mitglieder!$E$24:$BG$323,X$303)="",$G101=""),"",VLOOKUP($A101,Mitglieder!$E$24:$BG$323,X$303))</f>
        <v/>
      </c>
      <c r="Y101" s="54" t="str">
        <f ca="1">IF(OR(VLOOKUP($A101,Mitglieder!$E$24:$BG$323,Y$303)="",$G101=""),"",VLOOKUP($A101,Mitglieder!$E$24:$BG$323,Y$303))</f>
        <v/>
      </c>
      <c r="Z101" s="54" t="str">
        <f ca="1">IF(OR(VLOOKUP($A101,Mitglieder!$E$24:$BG$323,Z$303)="",$G101=""),"",VLOOKUP($A101,Mitglieder!$E$24:$BG$323,Z$303))</f>
        <v/>
      </c>
      <c r="AA101" s="54" t="str">
        <f ca="1">IF(OR(VLOOKUP($A101,Mitglieder!$E$24:$BG$323,AA$303)="",$G101=""),"",VLOOKUP($A101,Mitglieder!$E$24:$BG$323,AA$303))</f>
        <v/>
      </c>
      <c r="AB101" s="54" t="str">
        <f ca="1">IF(OR(VLOOKUP($A101,Mitglieder!$E$24:$BG$323,AB$303)="",$G101=""),"",VLOOKUP($A101,Mitglieder!$E$24:$BG$323,AB$303))</f>
        <v/>
      </c>
      <c r="AC101" s="54" t="str">
        <f ca="1">IF(OR(VLOOKUP($A101,Mitglieder!$E$24:$BG$323,AC$303)="",$G101=""),"",VLOOKUP($A101,Mitglieder!$E$24:$BG$323,AC$303))</f>
        <v/>
      </c>
      <c r="AD101" s="54" t="str">
        <f ca="1">IF(OR(VLOOKUP($A101,Mitglieder!$E$24:$BG$323,AD$303)="",$G101=""),"",VLOOKUP($A101,Mitglieder!$E$24:$BG$323,AD$303))</f>
        <v/>
      </c>
      <c r="AE101" s="54" t="str">
        <f ca="1">IF(OR(VLOOKUP($A101,Mitglieder!$E$24:$BG$323,AE$303)="",$G101=""),"",VLOOKUP($A101,Mitglieder!$E$24:$BG$323,AE$303))</f>
        <v/>
      </c>
      <c r="AF101" s="54" t="str">
        <f ca="1">IF(OR(VLOOKUP($A101,Mitglieder!$E$24:$BG$323,AF$303)="",$G101=""),"",VLOOKUP($A101,Mitglieder!$E$24:$BG$323,AF$303))</f>
        <v/>
      </c>
      <c r="AG101" s="54" t="str">
        <f ca="1">IF(OR(VLOOKUP($A101,Mitglieder!$E$24:$BG$323,AG$303)="",$G101=""),"",VLOOKUP($A101,Mitglieder!$E$24:$BG$323,AG$303))</f>
        <v/>
      </c>
      <c r="AH101" s="54" t="str">
        <f ca="1">IF(OR(VLOOKUP($A101,Mitglieder!$E$24:$BG$323,AH$303)="",$G101=""),"",VLOOKUP($A101,Mitglieder!$E$24:$BG$323,AH$303))</f>
        <v/>
      </c>
      <c r="AI101" s="54" t="str">
        <f ca="1">IF(OR(VLOOKUP($A101,Mitglieder!$E$24:$BG$323,AI$303)="",$G101=""),"",VLOOKUP($A101,Mitglieder!$E$24:$BG$323,AI$303))</f>
        <v/>
      </c>
      <c r="AJ101" s="54" t="str">
        <f ca="1">IF(OR(VLOOKUP($A101,Mitglieder!$E$24:$BG$323,AJ$303)="",$G101=""),"",VLOOKUP($A101,Mitglieder!$E$24:$BG$323,AJ$303))</f>
        <v/>
      </c>
      <c r="AK101" s="54" t="str">
        <f ca="1">IF(OR(VLOOKUP($A101,Mitglieder!$E$24:$BG$323,AK$303)="",$G101=""),"",VLOOKUP($A101,Mitglieder!$E$24:$BG$323,AK$303))</f>
        <v/>
      </c>
      <c r="AL101" s="54" t="str">
        <f ca="1">IF(OR(VLOOKUP($A101,Mitglieder!$E$24:$BG$323,AL$303)="",$G101=""),"",VLOOKUP($A101,Mitglieder!$E$24:$BG$323,AL$303))</f>
        <v/>
      </c>
      <c r="AM101" s="42" t="str">
        <f ca="1">IF($G101="","",VLOOKUP($A101,Mitglieder!$E$24:$BG$323,AM$303))</f>
        <v/>
      </c>
      <c r="AN101" s="54" t="str">
        <f ca="1">IF(OR(VLOOKUP($A101,Mitglieder!$E$24:$BG$323,AN$303)="",$G101=""),"",VLOOKUP($A101,Mitglieder!$E$24:$BG$323,AN$303))</f>
        <v/>
      </c>
      <c r="AO101" s="43" t="str">
        <f ca="1">IF($G101="","",TEXT(VLOOKUP($A101,Mitglieder!$D$24:$BG$323,AO$303),"TT.MM.JJJJ"))</f>
        <v/>
      </c>
      <c r="AP101" s="42" t="str">
        <f ca="1">IF($G101="","",VLOOKUP($A101,Mitglieder!$E$24:$BG$323,AP$303))</f>
        <v/>
      </c>
      <c r="AQ101" s="45" t="str">
        <f ca="1">IF($G101="","",TEXT(VLOOKUP($A101,Mitglieder!$E$24:$BG$323,AQ$303),"0.00"))</f>
        <v/>
      </c>
      <c r="AR101" s="54" t="str">
        <f ca="1">IF(OR(VLOOKUP($A101,Mitglieder!$E$24:$BG$323,AR$303)="",$G101=""),"",VLOOKUP($A101,Mitglieder!$E$24:$BG$323,AR$303))</f>
        <v/>
      </c>
      <c r="AS101" s="45" t="str">
        <f ca="1">IF($G101="","",TEXT(VLOOKUP($A101,Mitglieder!$E$24:$BG$323,AS$303),"0.00"))</f>
        <v/>
      </c>
      <c r="AT101" s="54" t="str">
        <f ca="1">IF(OR(VLOOKUP($A101,Mitglieder!$E$24:$BG$323,AT$303)="",$G101=""),"",VLOOKUP($A101,Mitglieder!$E$24:$BG$323,AT$303))</f>
        <v/>
      </c>
      <c r="AU101" s="45" t="str">
        <f ca="1">IF($G101="","",TEXT(VLOOKUP($A101,Mitglieder!$E$24:$BG$323,AU$303),"0.00"))</f>
        <v/>
      </c>
      <c r="AV101" s="45" t="str">
        <f ca="1">IF($G101="","",TEXT(VLOOKUP($A101,Mitglieder!$E$24:$BG$323,AV$303),"0.00"))</f>
        <v/>
      </c>
      <c r="AW101" s="42" t="str">
        <f ca="1">IF($G101="","",VLOOKUP($A101,Mitglieder!$E$24:$BG$323,AW$303))</f>
        <v/>
      </c>
      <c r="AX101" s="54" t="str">
        <f ca="1">IF(OR(VLOOKUP($A101,Mitglieder!$E$24:$BG$323,AX$303)="",$G101=""),"",VLOOKUP($A101,Mitglieder!$E$24:$BG$323,AX$303))</f>
        <v/>
      </c>
      <c r="AY101" s="43" t="str">
        <f ca="1">IF($G101="","",TEXT(VLOOKUP($A101,Mitglieder!$E$24:$BG$323,AY$303),"TT.MM.JJJJ"))</f>
        <v/>
      </c>
      <c r="AZ101" s="75" t="str">
        <f t="shared" ca="1" si="2"/>
        <v/>
      </c>
      <c r="BA101" s="43" t="str">
        <f ca="1">IF($G101="","",TEXT(VLOOKUP($A101,Mitglieder!$E$24:$BG$323,BA$303),"TT.MM.JJJJ"))</f>
        <v/>
      </c>
      <c r="BB101" s="43" t="str">
        <f ca="1">IF($G101="","",TEXT(VLOOKUP($A101,Mitglieder!$E$24:$BG$323,BB$303),"TT.MM.JJJJ"))</f>
        <v/>
      </c>
      <c r="BC101" s="43" t="str">
        <f ca="1">IF($G101="","",TEXT(VLOOKUP($A101,Mitglieder!$E$24:$BG$323,BC$303),"TT.MM.JJJJ"))</f>
        <v/>
      </c>
      <c r="BD101" s="43" t="str">
        <f ca="1">IF($G101="","",TEXT(VLOOKUP($A101,Mitglieder!$E$24:$BG$323,BD$303),"TT.MM.JJJJ"))</f>
        <v/>
      </c>
      <c r="BE101" s="75" t="str">
        <f t="shared" ca="1" si="3"/>
        <v/>
      </c>
      <c r="BF101" s="75" t="str">
        <f ca="1">IF($G101="","",VLOOKUP($A101,Mitglieder!$D$24:$BG$323,BF$303))</f>
        <v/>
      </c>
      <c r="BH101" s="75" t="str">
        <f ca="1">IF(G101="","",AY101+'Details Verein'!$D$25)</f>
        <v/>
      </c>
    </row>
    <row r="102" spans="1:60" x14ac:dyDescent="0.35">
      <c r="A102" s="42">
        <v>102</v>
      </c>
      <c r="B102" s="42"/>
      <c r="C102" s="42"/>
      <c r="D102" s="42">
        <f ca="1">VLOOKUP($A102,Mitglieder!$E$24:$BA$323,D$303)</f>
        <v>1.0299999999999967</v>
      </c>
      <c r="E102" s="42" t="str">
        <f ca="1">IF($G102="","",VLOOKUP($A102,Mitglieder!$E$24:$BG$323,E$303))</f>
        <v/>
      </c>
      <c r="F102" s="54" t="str">
        <f ca="1">IF(OR(VLOOKUP($A102,Mitglieder!$E$24:$BG$323,F$303)="",$G102=""),"",VLOOKUP($A102,Mitglieder!$E$24:$BG$323,F$303))</f>
        <v/>
      </c>
      <c r="G102" s="72" t="str">
        <f ca="1">IF(D102/ROUND(D102,0)=1,VLOOKUP($A102,Mitglieder!$E$24:$BA$323,G$303),"")</f>
        <v/>
      </c>
      <c r="H102" s="42" t="str">
        <f ca="1">IF($G102="","",VLOOKUP($A102,Mitglieder!$E$24:$BG$323,H$303))</f>
        <v/>
      </c>
      <c r="I102" s="54" t="str">
        <f ca="1">IF(OR(VLOOKUP($A102,Mitglieder!$E$24:$BG$323,I$303)="",$G102=""),"",VLOOKUP($A102,Mitglieder!$E$24:$BG$323,I$303))</f>
        <v/>
      </c>
      <c r="J102" s="42" t="str">
        <f ca="1">IF($G102="","",VLOOKUP($A102,Mitglieder!$E$24:$BG$323,J$303))</f>
        <v/>
      </c>
      <c r="K102" s="54" t="str">
        <f ca="1">IF(OR(VLOOKUP($A102,Mitglieder!$E$24:$BG$323,K$303)="",$G102=""),"",VLOOKUP($A102,Mitglieder!$E$24:$BG$323,K$303))</f>
        <v/>
      </c>
      <c r="L102" s="42" t="str">
        <f ca="1">IF($G102="","",VLOOKUP($A102,Mitglieder!$E$24:$BG$323,L$303))</f>
        <v/>
      </c>
      <c r="M102" s="42" t="str">
        <f ca="1">IF($G102="","",VLOOKUP($A102,Mitglieder!$E$24:$BG$323,M$303))</f>
        <v/>
      </c>
      <c r="N102" s="42" t="str">
        <f ca="1">IF($G102="","",VLOOKUP($A102,Mitglieder!$E$24:$BG$323,N$303))</f>
        <v/>
      </c>
      <c r="O102" s="42" t="str">
        <f ca="1">IF($G102="","",VLOOKUP($A102,Mitglieder!$E$24:$BG$323,O$303))</f>
        <v/>
      </c>
      <c r="P102" s="42" t="str">
        <f ca="1">IF($G102="","",VLOOKUP($A102,Mitglieder!$E$24:$BG$323,P$303))</f>
        <v/>
      </c>
      <c r="Q102" s="42" t="str">
        <f ca="1">IF($G102="","",VLOOKUP($A102,Mitglieder!$E$24:$BG$323,Q$303))</f>
        <v/>
      </c>
      <c r="R102" s="54" t="str">
        <f ca="1">IF(OR(VLOOKUP($A102,Mitglieder!$E$24:$BG$323,R$303)="",$G102=""),"",VLOOKUP($A102,Mitglieder!$E$24:$BG$323,R$303))</f>
        <v/>
      </c>
      <c r="S102" s="43" t="str">
        <f ca="1">IF($G102="","",TEXT(VLOOKUP($A102,Mitglieder!$E$24:$BG$323,S$303),"TT.MM.JJJJ"))</f>
        <v/>
      </c>
      <c r="T102" s="43" t="str">
        <f ca="1">IF($G102="","",TEXT(VLOOKUP($A102,Mitglieder!$E$24:$BG$323,T$303),"TT.MM.JJJJ"))</f>
        <v/>
      </c>
      <c r="U102" s="43" t="str">
        <f ca="1">IF($G102="","",TEXT(VLOOKUP($A102,Mitglieder!$E$24:$BG$323,U$303),"TT.MM.JJJJ"))</f>
        <v/>
      </c>
      <c r="V102" s="54" t="str">
        <f ca="1">IF(OR(VLOOKUP($A102,Mitglieder!$E$24:$BG$323,V$303)="",$G102=""),"",VLOOKUP($A102,Mitglieder!$E$24:$BG$323,V$303))</f>
        <v/>
      </c>
      <c r="W102" s="54" t="str">
        <f ca="1">IF(OR(VLOOKUP($A102,Mitglieder!$E$24:$BG$323,W$303)="",$G102=""),"",VLOOKUP($A102,Mitglieder!$E$24:$BG$323,W$303))</f>
        <v/>
      </c>
      <c r="X102" s="54" t="str">
        <f ca="1">IF(OR(VLOOKUP($A102,Mitglieder!$E$24:$BG$323,X$303)="",$G102=""),"",VLOOKUP($A102,Mitglieder!$E$24:$BG$323,X$303))</f>
        <v/>
      </c>
      <c r="Y102" s="54" t="str">
        <f ca="1">IF(OR(VLOOKUP($A102,Mitglieder!$E$24:$BG$323,Y$303)="",$G102=""),"",VLOOKUP($A102,Mitglieder!$E$24:$BG$323,Y$303))</f>
        <v/>
      </c>
      <c r="Z102" s="54" t="str">
        <f ca="1">IF(OR(VLOOKUP($A102,Mitglieder!$E$24:$BG$323,Z$303)="",$G102=""),"",VLOOKUP($A102,Mitglieder!$E$24:$BG$323,Z$303))</f>
        <v/>
      </c>
      <c r="AA102" s="54" t="str">
        <f ca="1">IF(OR(VLOOKUP($A102,Mitglieder!$E$24:$BG$323,AA$303)="",$G102=""),"",VLOOKUP($A102,Mitglieder!$E$24:$BG$323,AA$303))</f>
        <v/>
      </c>
      <c r="AB102" s="54" t="str">
        <f ca="1">IF(OR(VLOOKUP($A102,Mitglieder!$E$24:$BG$323,AB$303)="",$G102=""),"",VLOOKUP($A102,Mitglieder!$E$24:$BG$323,AB$303))</f>
        <v/>
      </c>
      <c r="AC102" s="54" t="str">
        <f ca="1">IF(OR(VLOOKUP($A102,Mitglieder!$E$24:$BG$323,AC$303)="",$G102=""),"",VLOOKUP($A102,Mitglieder!$E$24:$BG$323,AC$303))</f>
        <v/>
      </c>
      <c r="AD102" s="54" t="str">
        <f ca="1">IF(OR(VLOOKUP($A102,Mitglieder!$E$24:$BG$323,AD$303)="",$G102=""),"",VLOOKUP($A102,Mitglieder!$E$24:$BG$323,AD$303))</f>
        <v/>
      </c>
      <c r="AE102" s="54" t="str">
        <f ca="1">IF(OR(VLOOKUP($A102,Mitglieder!$E$24:$BG$323,AE$303)="",$G102=""),"",VLOOKUP($A102,Mitglieder!$E$24:$BG$323,AE$303))</f>
        <v/>
      </c>
      <c r="AF102" s="54" t="str">
        <f ca="1">IF(OR(VLOOKUP($A102,Mitglieder!$E$24:$BG$323,AF$303)="",$G102=""),"",VLOOKUP($A102,Mitglieder!$E$24:$BG$323,AF$303))</f>
        <v/>
      </c>
      <c r="AG102" s="54" t="str">
        <f ca="1">IF(OR(VLOOKUP($A102,Mitglieder!$E$24:$BG$323,AG$303)="",$G102=""),"",VLOOKUP($A102,Mitglieder!$E$24:$BG$323,AG$303))</f>
        <v/>
      </c>
      <c r="AH102" s="54" t="str">
        <f ca="1">IF(OR(VLOOKUP($A102,Mitglieder!$E$24:$BG$323,AH$303)="",$G102=""),"",VLOOKUP($A102,Mitglieder!$E$24:$BG$323,AH$303))</f>
        <v/>
      </c>
      <c r="AI102" s="54" t="str">
        <f ca="1">IF(OR(VLOOKUP($A102,Mitglieder!$E$24:$BG$323,AI$303)="",$G102=""),"",VLOOKUP($A102,Mitglieder!$E$24:$BG$323,AI$303))</f>
        <v/>
      </c>
      <c r="AJ102" s="54" t="str">
        <f ca="1">IF(OR(VLOOKUP($A102,Mitglieder!$E$24:$BG$323,AJ$303)="",$G102=""),"",VLOOKUP($A102,Mitglieder!$E$24:$BG$323,AJ$303))</f>
        <v/>
      </c>
      <c r="AK102" s="54" t="str">
        <f ca="1">IF(OR(VLOOKUP($A102,Mitglieder!$E$24:$BG$323,AK$303)="",$G102=""),"",VLOOKUP($A102,Mitglieder!$E$24:$BG$323,AK$303))</f>
        <v/>
      </c>
      <c r="AL102" s="54" t="str">
        <f ca="1">IF(OR(VLOOKUP($A102,Mitglieder!$E$24:$BG$323,AL$303)="",$G102=""),"",VLOOKUP($A102,Mitglieder!$E$24:$BG$323,AL$303))</f>
        <v/>
      </c>
      <c r="AM102" s="42" t="str">
        <f ca="1">IF($G102="","",VLOOKUP($A102,Mitglieder!$E$24:$BG$323,AM$303))</f>
        <v/>
      </c>
      <c r="AN102" s="54" t="str">
        <f ca="1">IF(OR(VLOOKUP($A102,Mitglieder!$E$24:$BG$323,AN$303)="",$G102=""),"",VLOOKUP($A102,Mitglieder!$E$24:$BG$323,AN$303))</f>
        <v/>
      </c>
      <c r="AO102" s="43" t="str">
        <f ca="1">IF($G102="","",TEXT(VLOOKUP($A102,Mitglieder!$D$24:$BG$323,AO$303),"TT.MM.JJJJ"))</f>
        <v/>
      </c>
      <c r="AP102" s="42" t="str">
        <f ca="1">IF($G102="","",VLOOKUP($A102,Mitglieder!$E$24:$BG$323,AP$303))</f>
        <v/>
      </c>
      <c r="AQ102" s="45" t="str">
        <f ca="1">IF($G102="","",TEXT(VLOOKUP($A102,Mitglieder!$E$24:$BG$323,AQ$303),"0.00"))</f>
        <v/>
      </c>
      <c r="AR102" s="54" t="str">
        <f ca="1">IF(OR(VLOOKUP($A102,Mitglieder!$E$24:$BG$323,AR$303)="",$G102=""),"",VLOOKUP($A102,Mitglieder!$E$24:$BG$323,AR$303))</f>
        <v/>
      </c>
      <c r="AS102" s="45" t="str">
        <f ca="1">IF($G102="","",TEXT(VLOOKUP($A102,Mitglieder!$E$24:$BG$323,AS$303),"0.00"))</f>
        <v/>
      </c>
      <c r="AT102" s="54" t="str">
        <f ca="1">IF(OR(VLOOKUP($A102,Mitglieder!$E$24:$BG$323,AT$303)="",$G102=""),"",VLOOKUP($A102,Mitglieder!$E$24:$BG$323,AT$303))</f>
        <v/>
      </c>
      <c r="AU102" s="45" t="str">
        <f ca="1">IF($G102="","",TEXT(VLOOKUP($A102,Mitglieder!$E$24:$BG$323,AU$303),"0.00"))</f>
        <v/>
      </c>
      <c r="AV102" s="45" t="str">
        <f ca="1">IF($G102="","",TEXT(VLOOKUP($A102,Mitglieder!$E$24:$BG$323,AV$303),"0.00"))</f>
        <v/>
      </c>
      <c r="AW102" s="42" t="str">
        <f ca="1">IF($G102="","",VLOOKUP($A102,Mitglieder!$E$24:$BG$323,AW$303))</f>
        <v/>
      </c>
      <c r="AX102" s="54" t="str">
        <f ca="1">IF(OR(VLOOKUP($A102,Mitglieder!$E$24:$BG$323,AX$303)="",$G102=""),"",VLOOKUP($A102,Mitglieder!$E$24:$BG$323,AX$303))</f>
        <v/>
      </c>
      <c r="AY102" s="43" t="str">
        <f ca="1">IF($G102="","",TEXT(VLOOKUP($A102,Mitglieder!$E$24:$BG$323,AY$303),"TT.MM.JJJJ"))</f>
        <v/>
      </c>
      <c r="AZ102" s="75" t="str">
        <f t="shared" ca="1" si="2"/>
        <v/>
      </c>
      <c r="BA102" s="43" t="str">
        <f ca="1">IF($G102="","",TEXT(VLOOKUP($A102,Mitglieder!$E$24:$BG$323,BA$303),"TT.MM.JJJJ"))</f>
        <v/>
      </c>
      <c r="BB102" s="43" t="str">
        <f ca="1">IF($G102="","",TEXT(VLOOKUP($A102,Mitglieder!$E$24:$BG$323,BB$303),"TT.MM.JJJJ"))</f>
        <v/>
      </c>
      <c r="BC102" s="43" t="str">
        <f ca="1">IF($G102="","",TEXT(VLOOKUP($A102,Mitglieder!$E$24:$BG$323,BC$303),"TT.MM.JJJJ"))</f>
        <v/>
      </c>
      <c r="BD102" s="43" t="str">
        <f ca="1">IF($G102="","",TEXT(VLOOKUP($A102,Mitglieder!$E$24:$BG$323,BD$303),"TT.MM.JJJJ"))</f>
        <v/>
      </c>
      <c r="BE102" s="75" t="str">
        <f t="shared" ca="1" si="3"/>
        <v/>
      </c>
      <c r="BF102" s="75" t="str">
        <f ca="1">IF($G102="","",VLOOKUP($A102,Mitglieder!$D$24:$BG$323,BF$303))</f>
        <v/>
      </c>
      <c r="BH102" s="75" t="str">
        <f ca="1">IF(G102="","",AY102+'Details Verein'!$D$25)</f>
        <v/>
      </c>
    </row>
    <row r="103" spans="1:60" x14ac:dyDescent="0.35">
      <c r="A103" s="42">
        <v>103</v>
      </c>
      <c r="B103" s="42"/>
      <c r="C103" s="42"/>
      <c r="D103" s="42">
        <f ca="1">VLOOKUP($A103,Mitglieder!$E$24:$BA$323,D$303)</f>
        <v>1.0299999999999967</v>
      </c>
      <c r="E103" s="42" t="str">
        <f ca="1">IF($G103="","",VLOOKUP($A103,Mitglieder!$E$24:$BG$323,E$303))</f>
        <v/>
      </c>
      <c r="F103" s="54" t="str">
        <f ca="1">IF(OR(VLOOKUP($A103,Mitglieder!$E$24:$BG$323,F$303)="",$G103=""),"",VLOOKUP($A103,Mitglieder!$E$24:$BG$323,F$303))</f>
        <v/>
      </c>
      <c r="G103" s="72" t="str">
        <f ca="1">IF(D103/ROUND(D103,0)=1,VLOOKUP($A103,Mitglieder!$E$24:$BA$323,G$303),"")</f>
        <v/>
      </c>
      <c r="H103" s="42" t="str">
        <f ca="1">IF($G103="","",VLOOKUP($A103,Mitglieder!$E$24:$BG$323,H$303))</f>
        <v/>
      </c>
      <c r="I103" s="54" t="str">
        <f ca="1">IF(OR(VLOOKUP($A103,Mitglieder!$E$24:$BG$323,I$303)="",$G103=""),"",VLOOKUP($A103,Mitglieder!$E$24:$BG$323,I$303))</f>
        <v/>
      </c>
      <c r="J103" s="42" t="str">
        <f ca="1">IF($G103="","",VLOOKUP($A103,Mitglieder!$E$24:$BG$323,J$303))</f>
        <v/>
      </c>
      <c r="K103" s="54" t="str">
        <f ca="1">IF(OR(VLOOKUP($A103,Mitglieder!$E$24:$BG$323,K$303)="",$G103=""),"",VLOOKUP($A103,Mitglieder!$E$24:$BG$323,K$303))</f>
        <v/>
      </c>
      <c r="L103" s="42" t="str">
        <f ca="1">IF($G103="","",VLOOKUP($A103,Mitglieder!$E$24:$BG$323,L$303))</f>
        <v/>
      </c>
      <c r="M103" s="42" t="str">
        <f ca="1">IF($G103="","",VLOOKUP($A103,Mitglieder!$E$24:$BG$323,M$303))</f>
        <v/>
      </c>
      <c r="N103" s="42" t="str">
        <f ca="1">IF($G103="","",VLOOKUP($A103,Mitglieder!$E$24:$BG$323,N$303))</f>
        <v/>
      </c>
      <c r="O103" s="42" t="str">
        <f ca="1">IF($G103="","",VLOOKUP($A103,Mitglieder!$E$24:$BG$323,O$303))</f>
        <v/>
      </c>
      <c r="P103" s="42" t="str">
        <f ca="1">IF($G103="","",VLOOKUP($A103,Mitglieder!$E$24:$BG$323,P$303))</f>
        <v/>
      </c>
      <c r="Q103" s="42" t="str">
        <f ca="1">IF($G103="","",VLOOKUP($A103,Mitglieder!$E$24:$BG$323,Q$303))</f>
        <v/>
      </c>
      <c r="R103" s="54" t="str">
        <f ca="1">IF(OR(VLOOKUP($A103,Mitglieder!$E$24:$BG$323,R$303)="",$G103=""),"",VLOOKUP($A103,Mitglieder!$E$24:$BG$323,R$303))</f>
        <v/>
      </c>
      <c r="S103" s="43" t="str">
        <f ca="1">IF($G103="","",TEXT(VLOOKUP($A103,Mitglieder!$E$24:$BG$323,S$303),"TT.MM.JJJJ"))</f>
        <v/>
      </c>
      <c r="T103" s="43" t="str">
        <f ca="1">IF($G103="","",TEXT(VLOOKUP($A103,Mitglieder!$E$24:$BG$323,T$303),"TT.MM.JJJJ"))</f>
        <v/>
      </c>
      <c r="U103" s="43" t="str">
        <f ca="1">IF($G103="","",TEXT(VLOOKUP($A103,Mitglieder!$E$24:$BG$323,U$303),"TT.MM.JJJJ"))</f>
        <v/>
      </c>
      <c r="V103" s="54" t="str">
        <f ca="1">IF(OR(VLOOKUP($A103,Mitglieder!$E$24:$BG$323,V$303)="",$G103=""),"",VLOOKUP($A103,Mitglieder!$E$24:$BG$323,V$303))</f>
        <v/>
      </c>
      <c r="W103" s="54" t="str">
        <f ca="1">IF(OR(VLOOKUP($A103,Mitglieder!$E$24:$BG$323,W$303)="",$G103=""),"",VLOOKUP($A103,Mitglieder!$E$24:$BG$323,W$303))</f>
        <v/>
      </c>
      <c r="X103" s="54" t="str">
        <f ca="1">IF(OR(VLOOKUP($A103,Mitglieder!$E$24:$BG$323,X$303)="",$G103=""),"",VLOOKUP($A103,Mitglieder!$E$24:$BG$323,X$303))</f>
        <v/>
      </c>
      <c r="Y103" s="54" t="str">
        <f ca="1">IF(OR(VLOOKUP($A103,Mitglieder!$E$24:$BG$323,Y$303)="",$G103=""),"",VLOOKUP($A103,Mitglieder!$E$24:$BG$323,Y$303))</f>
        <v/>
      </c>
      <c r="Z103" s="54" t="str">
        <f ca="1">IF(OR(VLOOKUP($A103,Mitglieder!$E$24:$BG$323,Z$303)="",$G103=""),"",VLOOKUP($A103,Mitglieder!$E$24:$BG$323,Z$303))</f>
        <v/>
      </c>
      <c r="AA103" s="54" t="str">
        <f ca="1">IF(OR(VLOOKUP($A103,Mitglieder!$E$24:$BG$323,AA$303)="",$G103=""),"",VLOOKUP($A103,Mitglieder!$E$24:$BG$323,AA$303))</f>
        <v/>
      </c>
      <c r="AB103" s="54" t="str">
        <f ca="1">IF(OR(VLOOKUP($A103,Mitglieder!$E$24:$BG$323,AB$303)="",$G103=""),"",VLOOKUP($A103,Mitglieder!$E$24:$BG$323,AB$303))</f>
        <v/>
      </c>
      <c r="AC103" s="54" t="str">
        <f ca="1">IF(OR(VLOOKUP($A103,Mitglieder!$E$24:$BG$323,AC$303)="",$G103=""),"",VLOOKUP($A103,Mitglieder!$E$24:$BG$323,AC$303))</f>
        <v/>
      </c>
      <c r="AD103" s="54" t="str">
        <f ca="1">IF(OR(VLOOKUP($A103,Mitglieder!$E$24:$BG$323,AD$303)="",$G103=""),"",VLOOKUP($A103,Mitglieder!$E$24:$BG$323,AD$303))</f>
        <v/>
      </c>
      <c r="AE103" s="54" t="str">
        <f ca="1">IF(OR(VLOOKUP($A103,Mitglieder!$E$24:$BG$323,AE$303)="",$G103=""),"",VLOOKUP($A103,Mitglieder!$E$24:$BG$323,AE$303))</f>
        <v/>
      </c>
      <c r="AF103" s="54" t="str">
        <f ca="1">IF(OR(VLOOKUP($A103,Mitglieder!$E$24:$BG$323,AF$303)="",$G103=""),"",VLOOKUP($A103,Mitglieder!$E$24:$BG$323,AF$303))</f>
        <v/>
      </c>
      <c r="AG103" s="54" t="str">
        <f ca="1">IF(OR(VLOOKUP($A103,Mitglieder!$E$24:$BG$323,AG$303)="",$G103=""),"",VLOOKUP($A103,Mitglieder!$E$24:$BG$323,AG$303))</f>
        <v/>
      </c>
      <c r="AH103" s="54" t="str">
        <f ca="1">IF(OR(VLOOKUP($A103,Mitglieder!$E$24:$BG$323,AH$303)="",$G103=""),"",VLOOKUP($A103,Mitglieder!$E$24:$BG$323,AH$303))</f>
        <v/>
      </c>
      <c r="AI103" s="54" t="str">
        <f ca="1">IF(OR(VLOOKUP($A103,Mitglieder!$E$24:$BG$323,AI$303)="",$G103=""),"",VLOOKUP($A103,Mitglieder!$E$24:$BG$323,AI$303))</f>
        <v/>
      </c>
      <c r="AJ103" s="54" t="str">
        <f ca="1">IF(OR(VLOOKUP($A103,Mitglieder!$E$24:$BG$323,AJ$303)="",$G103=""),"",VLOOKUP($A103,Mitglieder!$E$24:$BG$323,AJ$303))</f>
        <v/>
      </c>
      <c r="AK103" s="54" t="str">
        <f ca="1">IF(OR(VLOOKUP($A103,Mitglieder!$E$24:$BG$323,AK$303)="",$G103=""),"",VLOOKUP($A103,Mitglieder!$E$24:$BG$323,AK$303))</f>
        <v/>
      </c>
      <c r="AL103" s="54" t="str">
        <f ca="1">IF(OR(VLOOKUP($A103,Mitglieder!$E$24:$BG$323,AL$303)="",$G103=""),"",VLOOKUP($A103,Mitglieder!$E$24:$BG$323,AL$303))</f>
        <v/>
      </c>
      <c r="AM103" s="42" t="str">
        <f ca="1">IF($G103="","",VLOOKUP($A103,Mitglieder!$E$24:$BG$323,AM$303))</f>
        <v/>
      </c>
      <c r="AN103" s="54" t="str">
        <f ca="1">IF(OR(VLOOKUP($A103,Mitglieder!$E$24:$BG$323,AN$303)="",$G103=""),"",VLOOKUP($A103,Mitglieder!$E$24:$BG$323,AN$303))</f>
        <v/>
      </c>
      <c r="AO103" s="43" t="str">
        <f ca="1">IF($G103="","",TEXT(VLOOKUP($A103,Mitglieder!$D$24:$BG$323,AO$303),"TT.MM.JJJJ"))</f>
        <v/>
      </c>
      <c r="AP103" s="42" t="str">
        <f ca="1">IF($G103="","",VLOOKUP($A103,Mitglieder!$E$24:$BG$323,AP$303))</f>
        <v/>
      </c>
      <c r="AQ103" s="45" t="str">
        <f ca="1">IF($G103="","",TEXT(VLOOKUP($A103,Mitglieder!$E$24:$BG$323,AQ$303),"0.00"))</f>
        <v/>
      </c>
      <c r="AR103" s="54" t="str">
        <f ca="1">IF(OR(VLOOKUP($A103,Mitglieder!$E$24:$BG$323,AR$303)="",$G103=""),"",VLOOKUP($A103,Mitglieder!$E$24:$BG$323,AR$303))</f>
        <v/>
      </c>
      <c r="AS103" s="45" t="str">
        <f ca="1">IF($G103="","",TEXT(VLOOKUP($A103,Mitglieder!$E$24:$BG$323,AS$303),"0.00"))</f>
        <v/>
      </c>
      <c r="AT103" s="54" t="str">
        <f ca="1">IF(OR(VLOOKUP($A103,Mitglieder!$E$24:$BG$323,AT$303)="",$G103=""),"",VLOOKUP($A103,Mitglieder!$E$24:$BG$323,AT$303))</f>
        <v/>
      </c>
      <c r="AU103" s="45" t="str">
        <f ca="1">IF($G103="","",TEXT(VLOOKUP($A103,Mitglieder!$E$24:$BG$323,AU$303),"0.00"))</f>
        <v/>
      </c>
      <c r="AV103" s="45" t="str">
        <f ca="1">IF($G103="","",TEXT(VLOOKUP($A103,Mitglieder!$E$24:$BG$323,AV$303),"0.00"))</f>
        <v/>
      </c>
      <c r="AW103" s="42" t="str">
        <f ca="1">IF($G103="","",VLOOKUP($A103,Mitglieder!$E$24:$BG$323,AW$303))</f>
        <v/>
      </c>
      <c r="AX103" s="54" t="str">
        <f ca="1">IF(OR(VLOOKUP($A103,Mitglieder!$E$24:$BG$323,AX$303)="",$G103=""),"",VLOOKUP($A103,Mitglieder!$E$24:$BG$323,AX$303))</f>
        <v/>
      </c>
      <c r="AY103" s="43" t="str">
        <f ca="1">IF($G103="","",TEXT(VLOOKUP($A103,Mitglieder!$E$24:$BG$323,AY$303),"TT.MM.JJJJ"))</f>
        <v/>
      </c>
      <c r="AZ103" s="75" t="str">
        <f t="shared" ca="1" si="2"/>
        <v/>
      </c>
      <c r="BA103" s="43" t="str">
        <f ca="1">IF($G103="","",TEXT(VLOOKUP($A103,Mitglieder!$E$24:$BG$323,BA$303),"TT.MM.JJJJ"))</f>
        <v/>
      </c>
      <c r="BB103" s="43" t="str">
        <f ca="1">IF($G103="","",TEXT(VLOOKUP($A103,Mitglieder!$E$24:$BG$323,BB$303),"TT.MM.JJJJ"))</f>
        <v/>
      </c>
      <c r="BC103" s="43" t="str">
        <f ca="1">IF($G103="","",TEXT(VLOOKUP($A103,Mitglieder!$E$24:$BG$323,BC$303),"TT.MM.JJJJ"))</f>
        <v/>
      </c>
      <c r="BD103" s="43" t="str">
        <f ca="1">IF($G103="","",TEXT(VLOOKUP($A103,Mitglieder!$E$24:$BG$323,BD$303),"TT.MM.JJJJ"))</f>
        <v/>
      </c>
      <c r="BE103" s="75" t="str">
        <f t="shared" ca="1" si="3"/>
        <v/>
      </c>
      <c r="BF103" s="75" t="str">
        <f ca="1">IF($G103="","",VLOOKUP($A103,Mitglieder!$D$24:$BG$323,BF$303))</f>
        <v/>
      </c>
      <c r="BH103" s="75" t="str">
        <f ca="1">IF(G103="","",AY103+'Details Verein'!$D$25)</f>
        <v/>
      </c>
    </row>
    <row r="104" spans="1:60" x14ac:dyDescent="0.35">
      <c r="A104" s="42">
        <v>104</v>
      </c>
      <c r="B104" s="42"/>
      <c r="C104" s="42"/>
      <c r="D104" s="42">
        <f ca="1">VLOOKUP($A104,Mitglieder!$E$24:$BA$323,D$303)</f>
        <v>1.0299999999999967</v>
      </c>
      <c r="E104" s="42" t="str">
        <f ca="1">IF($G104="","",VLOOKUP($A104,Mitglieder!$E$24:$BG$323,E$303))</f>
        <v/>
      </c>
      <c r="F104" s="54" t="str">
        <f ca="1">IF(OR(VLOOKUP($A104,Mitglieder!$E$24:$BG$323,F$303)="",$G104=""),"",VLOOKUP($A104,Mitglieder!$E$24:$BG$323,F$303))</f>
        <v/>
      </c>
      <c r="G104" s="72" t="str">
        <f ca="1">IF(D104/ROUND(D104,0)=1,VLOOKUP($A104,Mitglieder!$E$24:$BA$323,G$303),"")</f>
        <v/>
      </c>
      <c r="H104" s="42" t="str">
        <f ca="1">IF($G104="","",VLOOKUP($A104,Mitglieder!$E$24:$BG$323,H$303))</f>
        <v/>
      </c>
      <c r="I104" s="54" t="str">
        <f ca="1">IF(OR(VLOOKUP($A104,Mitglieder!$E$24:$BG$323,I$303)="",$G104=""),"",VLOOKUP($A104,Mitglieder!$E$24:$BG$323,I$303))</f>
        <v/>
      </c>
      <c r="J104" s="42" t="str">
        <f ca="1">IF($G104="","",VLOOKUP($A104,Mitglieder!$E$24:$BG$323,J$303))</f>
        <v/>
      </c>
      <c r="K104" s="54" t="str">
        <f ca="1">IF(OR(VLOOKUP($A104,Mitglieder!$E$24:$BG$323,K$303)="",$G104=""),"",VLOOKUP($A104,Mitglieder!$E$24:$BG$323,K$303))</f>
        <v/>
      </c>
      <c r="L104" s="42" t="str">
        <f ca="1">IF($G104="","",VLOOKUP($A104,Mitglieder!$E$24:$BG$323,L$303))</f>
        <v/>
      </c>
      <c r="M104" s="42" t="str">
        <f ca="1">IF($G104="","",VLOOKUP($A104,Mitglieder!$E$24:$BG$323,M$303))</f>
        <v/>
      </c>
      <c r="N104" s="42" t="str">
        <f ca="1">IF($G104="","",VLOOKUP($A104,Mitglieder!$E$24:$BG$323,N$303))</f>
        <v/>
      </c>
      <c r="O104" s="42" t="str">
        <f ca="1">IF($G104="","",VLOOKUP($A104,Mitglieder!$E$24:$BG$323,O$303))</f>
        <v/>
      </c>
      <c r="P104" s="42" t="str">
        <f ca="1">IF($G104="","",VLOOKUP($A104,Mitglieder!$E$24:$BG$323,P$303))</f>
        <v/>
      </c>
      <c r="Q104" s="42" t="str">
        <f ca="1">IF($G104="","",VLOOKUP($A104,Mitglieder!$E$24:$BG$323,Q$303))</f>
        <v/>
      </c>
      <c r="R104" s="54" t="str">
        <f ca="1">IF(OR(VLOOKUP($A104,Mitglieder!$E$24:$BG$323,R$303)="",$G104=""),"",VLOOKUP($A104,Mitglieder!$E$24:$BG$323,R$303))</f>
        <v/>
      </c>
      <c r="S104" s="43" t="str">
        <f ca="1">IF($G104="","",TEXT(VLOOKUP($A104,Mitglieder!$E$24:$BG$323,S$303),"TT.MM.JJJJ"))</f>
        <v/>
      </c>
      <c r="T104" s="43" t="str">
        <f ca="1">IF($G104="","",TEXT(VLOOKUP($A104,Mitglieder!$E$24:$BG$323,T$303),"TT.MM.JJJJ"))</f>
        <v/>
      </c>
      <c r="U104" s="43" t="str">
        <f ca="1">IF($G104="","",TEXT(VLOOKUP($A104,Mitglieder!$E$24:$BG$323,U$303),"TT.MM.JJJJ"))</f>
        <v/>
      </c>
      <c r="V104" s="54" t="str">
        <f ca="1">IF(OR(VLOOKUP($A104,Mitglieder!$E$24:$BG$323,V$303)="",$G104=""),"",VLOOKUP($A104,Mitglieder!$E$24:$BG$323,V$303))</f>
        <v/>
      </c>
      <c r="W104" s="54" t="str">
        <f ca="1">IF(OR(VLOOKUP($A104,Mitglieder!$E$24:$BG$323,W$303)="",$G104=""),"",VLOOKUP($A104,Mitglieder!$E$24:$BG$323,W$303))</f>
        <v/>
      </c>
      <c r="X104" s="54" t="str">
        <f ca="1">IF(OR(VLOOKUP($A104,Mitglieder!$E$24:$BG$323,X$303)="",$G104=""),"",VLOOKUP($A104,Mitglieder!$E$24:$BG$323,X$303))</f>
        <v/>
      </c>
      <c r="Y104" s="54" t="str">
        <f ca="1">IF(OR(VLOOKUP($A104,Mitglieder!$E$24:$BG$323,Y$303)="",$G104=""),"",VLOOKUP($A104,Mitglieder!$E$24:$BG$323,Y$303))</f>
        <v/>
      </c>
      <c r="Z104" s="54" t="str">
        <f ca="1">IF(OR(VLOOKUP($A104,Mitglieder!$E$24:$BG$323,Z$303)="",$G104=""),"",VLOOKUP($A104,Mitglieder!$E$24:$BG$323,Z$303))</f>
        <v/>
      </c>
      <c r="AA104" s="54" t="str">
        <f ca="1">IF(OR(VLOOKUP($A104,Mitglieder!$E$24:$BG$323,AA$303)="",$G104=""),"",VLOOKUP($A104,Mitglieder!$E$24:$BG$323,AA$303))</f>
        <v/>
      </c>
      <c r="AB104" s="54" t="str">
        <f ca="1">IF(OR(VLOOKUP($A104,Mitglieder!$E$24:$BG$323,AB$303)="",$G104=""),"",VLOOKUP($A104,Mitglieder!$E$24:$BG$323,AB$303))</f>
        <v/>
      </c>
      <c r="AC104" s="54" t="str">
        <f ca="1">IF(OR(VLOOKUP($A104,Mitglieder!$E$24:$BG$323,AC$303)="",$G104=""),"",VLOOKUP($A104,Mitglieder!$E$24:$BG$323,AC$303))</f>
        <v/>
      </c>
      <c r="AD104" s="54" t="str">
        <f ca="1">IF(OR(VLOOKUP($A104,Mitglieder!$E$24:$BG$323,AD$303)="",$G104=""),"",VLOOKUP($A104,Mitglieder!$E$24:$BG$323,AD$303))</f>
        <v/>
      </c>
      <c r="AE104" s="54" t="str">
        <f ca="1">IF(OR(VLOOKUP($A104,Mitglieder!$E$24:$BG$323,AE$303)="",$G104=""),"",VLOOKUP($A104,Mitglieder!$E$24:$BG$323,AE$303))</f>
        <v/>
      </c>
      <c r="AF104" s="54" t="str">
        <f ca="1">IF(OR(VLOOKUP($A104,Mitglieder!$E$24:$BG$323,AF$303)="",$G104=""),"",VLOOKUP($A104,Mitglieder!$E$24:$BG$323,AF$303))</f>
        <v/>
      </c>
      <c r="AG104" s="54" t="str">
        <f ca="1">IF(OR(VLOOKUP($A104,Mitglieder!$E$24:$BG$323,AG$303)="",$G104=""),"",VLOOKUP($A104,Mitglieder!$E$24:$BG$323,AG$303))</f>
        <v/>
      </c>
      <c r="AH104" s="54" t="str">
        <f ca="1">IF(OR(VLOOKUP($A104,Mitglieder!$E$24:$BG$323,AH$303)="",$G104=""),"",VLOOKUP($A104,Mitglieder!$E$24:$BG$323,AH$303))</f>
        <v/>
      </c>
      <c r="AI104" s="54" t="str">
        <f ca="1">IF(OR(VLOOKUP($A104,Mitglieder!$E$24:$BG$323,AI$303)="",$G104=""),"",VLOOKUP($A104,Mitglieder!$E$24:$BG$323,AI$303))</f>
        <v/>
      </c>
      <c r="AJ104" s="54" t="str">
        <f ca="1">IF(OR(VLOOKUP($A104,Mitglieder!$E$24:$BG$323,AJ$303)="",$G104=""),"",VLOOKUP($A104,Mitglieder!$E$24:$BG$323,AJ$303))</f>
        <v/>
      </c>
      <c r="AK104" s="54" t="str">
        <f ca="1">IF(OR(VLOOKUP($A104,Mitglieder!$E$24:$BG$323,AK$303)="",$G104=""),"",VLOOKUP($A104,Mitglieder!$E$24:$BG$323,AK$303))</f>
        <v/>
      </c>
      <c r="AL104" s="54" t="str">
        <f ca="1">IF(OR(VLOOKUP($A104,Mitglieder!$E$24:$BG$323,AL$303)="",$G104=""),"",VLOOKUP($A104,Mitglieder!$E$24:$BG$323,AL$303))</f>
        <v/>
      </c>
      <c r="AM104" s="42" t="str">
        <f ca="1">IF($G104="","",VLOOKUP($A104,Mitglieder!$E$24:$BG$323,AM$303))</f>
        <v/>
      </c>
      <c r="AN104" s="54" t="str">
        <f ca="1">IF(OR(VLOOKUP($A104,Mitglieder!$E$24:$BG$323,AN$303)="",$G104=""),"",VLOOKUP($A104,Mitglieder!$E$24:$BG$323,AN$303))</f>
        <v/>
      </c>
      <c r="AO104" s="43" t="str">
        <f ca="1">IF($G104="","",TEXT(VLOOKUP($A104,Mitglieder!$D$24:$BG$323,AO$303),"TT.MM.JJJJ"))</f>
        <v/>
      </c>
      <c r="AP104" s="42" t="str">
        <f ca="1">IF($G104="","",VLOOKUP($A104,Mitglieder!$E$24:$BG$323,AP$303))</f>
        <v/>
      </c>
      <c r="AQ104" s="45" t="str">
        <f ca="1">IF($G104="","",TEXT(VLOOKUP($A104,Mitglieder!$E$24:$BG$323,AQ$303),"0.00"))</f>
        <v/>
      </c>
      <c r="AR104" s="54" t="str">
        <f ca="1">IF(OR(VLOOKUP($A104,Mitglieder!$E$24:$BG$323,AR$303)="",$G104=""),"",VLOOKUP($A104,Mitglieder!$E$24:$BG$323,AR$303))</f>
        <v/>
      </c>
      <c r="AS104" s="45" t="str">
        <f ca="1">IF($G104="","",TEXT(VLOOKUP($A104,Mitglieder!$E$24:$BG$323,AS$303),"0.00"))</f>
        <v/>
      </c>
      <c r="AT104" s="54" t="str">
        <f ca="1">IF(OR(VLOOKUP($A104,Mitglieder!$E$24:$BG$323,AT$303)="",$G104=""),"",VLOOKUP($A104,Mitglieder!$E$24:$BG$323,AT$303))</f>
        <v/>
      </c>
      <c r="AU104" s="45" t="str">
        <f ca="1">IF($G104="","",TEXT(VLOOKUP($A104,Mitglieder!$E$24:$BG$323,AU$303),"0.00"))</f>
        <v/>
      </c>
      <c r="AV104" s="45" t="str">
        <f ca="1">IF($G104="","",TEXT(VLOOKUP($A104,Mitglieder!$E$24:$BG$323,AV$303),"0.00"))</f>
        <v/>
      </c>
      <c r="AW104" s="42" t="str">
        <f ca="1">IF($G104="","",VLOOKUP($A104,Mitglieder!$E$24:$BG$323,AW$303))</f>
        <v/>
      </c>
      <c r="AX104" s="54" t="str">
        <f ca="1">IF(OR(VLOOKUP($A104,Mitglieder!$E$24:$BG$323,AX$303)="",$G104=""),"",VLOOKUP($A104,Mitglieder!$E$24:$BG$323,AX$303))</f>
        <v/>
      </c>
      <c r="AY104" s="43" t="str">
        <f ca="1">IF($G104="","",TEXT(VLOOKUP($A104,Mitglieder!$E$24:$BG$323,AY$303),"TT.MM.JJJJ"))</f>
        <v/>
      </c>
      <c r="AZ104" s="75" t="str">
        <f t="shared" ca="1" si="2"/>
        <v/>
      </c>
      <c r="BA104" s="43" t="str">
        <f ca="1">IF($G104="","",TEXT(VLOOKUP($A104,Mitglieder!$E$24:$BG$323,BA$303),"TT.MM.JJJJ"))</f>
        <v/>
      </c>
      <c r="BB104" s="43" t="str">
        <f ca="1">IF($G104="","",TEXT(VLOOKUP($A104,Mitglieder!$E$24:$BG$323,BB$303),"TT.MM.JJJJ"))</f>
        <v/>
      </c>
      <c r="BC104" s="43" t="str">
        <f ca="1">IF($G104="","",TEXT(VLOOKUP($A104,Mitglieder!$E$24:$BG$323,BC$303),"TT.MM.JJJJ"))</f>
        <v/>
      </c>
      <c r="BD104" s="43" t="str">
        <f ca="1">IF($G104="","",TEXT(VLOOKUP($A104,Mitglieder!$E$24:$BG$323,BD$303),"TT.MM.JJJJ"))</f>
        <v/>
      </c>
      <c r="BE104" s="75" t="str">
        <f t="shared" ca="1" si="3"/>
        <v/>
      </c>
      <c r="BF104" s="75" t="str">
        <f ca="1">IF($G104="","",VLOOKUP($A104,Mitglieder!$D$24:$BG$323,BF$303))</f>
        <v/>
      </c>
      <c r="BH104" s="75" t="str">
        <f ca="1">IF(G104="","",AY104+'Details Verein'!$D$25)</f>
        <v/>
      </c>
    </row>
    <row r="105" spans="1:60" x14ac:dyDescent="0.35">
      <c r="A105" s="42">
        <v>105</v>
      </c>
      <c r="B105" s="42"/>
      <c r="C105" s="42"/>
      <c r="D105" s="42">
        <f ca="1">VLOOKUP($A105,Mitglieder!$E$24:$BA$323,D$303)</f>
        <v>1.0299999999999967</v>
      </c>
      <c r="E105" s="42" t="str">
        <f ca="1">IF($G105="","",VLOOKUP($A105,Mitglieder!$E$24:$BG$323,E$303))</f>
        <v/>
      </c>
      <c r="F105" s="54" t="str">
        <f ca="1">IF(OR(VLOOKUP($A105,Mitglieder!$E$24:$BG$323,F$303)="",$G105=""),"",VLOOKUP($A105,Mitglieder!$E$24:$BG$323,F$303))</f>
        <v/>
      </c>
      <c r="G105" s="72" t="str">
        <f ca="1">IF(D105/ROUND(D105,0)=1,VLOOKUP($A105,Mitglieder!$E$24:$BA$323,G$303),"")</f>
        <v/>
      </c>
      <c r="H105" s="42" t="str">
        <f ca="1">IF($G105="","",VLOOKUP($A105,Mitglieder!$E$24:$BG$323,H$303))</f>
        <v/>
      </c>
      <c r="I105" s="54" t="str">
        <f ca="1">IF(OR(VLOOKUP($A105,Mitglieder!$E$24:$BG$323,I$303)="",$G105=""),"",VLOOKUP($A105,Mitglieder!$E$24:$BG$323,I$303))</f>
        <v/>
      </c>
      <c r="J105" s="42" t="str">
        <f ca="1">IF($G105="","",VLOOKUP($A105,Mitglieder!$E$24:$BG$323,J$303))</f>
        <v/>
      </c>
      <c r="K105" s="54" t="str">
        <f ca="1">IF(OR(VLOOKUP($A105,Mitglieder!$E$24:$BG$323,K$303)="",$G105=""),"",VLOOKUP($A105,Mitglieder!$E$24:$BG$323,K$303))</f>
        <v/>
      </c>
      <c r="L105" s="42" t="str">
        <f ca="1">IF($G105="","",VLOOKUP($A105,Mitglieder!$E$24:$BG$323,L$303))</f>
        <v/>
      </c>
      <c r="M105" s="42" t="str">
        <f ca="1">IF($G105="","",VLOOKUP($A105,Mitglieder!$E$24:$BG$323,M$303))</f>
        <v/>
      </c>
      <c r="N105" s="42" t="str">
        <f ca="1">IF($G105="","",VLOOKUP($A105,Mitglieder!$E$24:$BG$323,N$303))</f>
        <v/>
      </c>
      <c r="O105" s="42" t="str">
        <f ca="1">IF($G105="","",VLOOKUP($A105,Mitglieder!$E$24:$BG$323,O$303))</f>
        <v/>
      </c>
      <c r="P105" s="42" t="str">
        <f ca="1">IF($G105="","",VLOOKUP($A105,Mitglieder!$E$24:$BG$323,P$303))</f>
        <v/>
      </c>
      <c r="Q105" s="42" t="str">
        <f ca="1">IF($G105="","",VLOOKUP($A105,Mitglieder!$E$24:$BG$323,Q$303))</f>
        <v/>
      </c>
      <c r="R105" s="54" t="str">
        <f ca="1">IF(OR(VLOOKUP($A105,Mitglieder!$E$24:$BG$323,R$303)="",$G105=""),"",VLOOKUP($A105,Mitglieder!$E$24:$BG$323,R$303))</f>
        <v/>
      </c>
      <c r="S105" s="43" t="str">
        <f ca="1">IF($G105="","",TEXT(VLOOKUP($A105,Mitglieder!$E$24:$BG$323,S$303),"TT.MM.JJJJ"))</f>
        <v/>
      </c>
      <c r="T105" s="43" t="str">
        <f ca="1">IF($G105="","",TEXT(VLOOKUP($A105,Mitglieder!$E$24:$BG$323,T$303),"TT.MM.JJJJ"))</f>
        <v/>
      </c>
      <c r="U105" s="43" t="str">
        <f ca="1">IF($G105="","",TEXT(VLOOKUP($A105,Mitglieder!$E$24:$BG$323,U$303),"TT.MM.JJJJ"))</f>
        <v/>
      </c>
      <c r="V105" s="54" t="str">
        <f ca="1">IF(OR(VLOOKUP($A105,Mitglieder!$E$24:$BG$323,V$303)="",$G105=""),"",VLOOKUP($A105,Mitglieder!$E$24:$BG$323,V$303))</f>
        <v/>
      </c>
      <c r="W105" s="54" t="str">
        <f ca="1">IF(OR(VLOOKUP($A105,Mitglieder!$E$24:$BG$323,W$303)="",$G105=""),"",VLOOKUP($A105,Mitglieder!$E$24:$BG$323,W$303))</f>
        <v/>
      </c>
      <c r="X105" s="54" t="str">
        <f ca="1">IF(OR(VLOOKUP($A105,Mitglieder!$E$24:$BG$323,X$303)="",$G105=""),"",VLOOKUP($A105,Mitglieder!$E$24:$BG$323,X$303))</f>
        <v/>
      </c>
      <c r="Y105" s="54" t="str">
        <f ca="1">IF(OR(VLOOKUP($A105,Mitglieder!$E$24:$BG$323,Y$303)="",$G105=""),"",VLOOKUP($A105,Mitglieder!$E$24:$BG$323,Y$303))</f>
        <v/>
      </c>
      <c r="Z105" s="54" t="str">
        <f ca="1">IF(OR(VLOOKUP($A105,Mitglieder!$E$24:$BG$323,Z$303)="",$G105=""),"",VLOOKUP($A105,Mitglieder!$E$24:$BG$323,Z$303))</f>
        <v/>
      </c>
      <c r="AA105" s="54" t="str">
        <f ca="1">IF(OR(VLOOKUP($A105,Mitglieder!$E$24:$BG$323,AA$303)="",$G105=""),"",VLOOKUP($A105,Mitglieder!$E$24:$BG$323,AA$303))</f>
        <v/>
      </c>
      <c r="AB105" s="54" t="str">
        <f ca="1">IF(OR(VLOOKUP($A105,Mitglieder!$E$24:$BG$323,AB$303)="",$G105=""),"",VLOOKUP($A105,Mitglieder!$E$24:$BG$323,AB$303))</f>
        <v/>
      </c>
      <c r="AC105" s="54" t="str">
        <f ca="1">IF(OR(VLOOKUP($A105,Mitglieder!$E$24:$BG$323,AC$303)="",$G105=""),"",VLOOKUP($A105,Mitglieder!$E$24:$BG$323,AC$303))</f>
        <v/>
      </c>
      <c r="AD105" s="54" t="str">
        <f ca="1">IF(OR(VLOOKUP($A105,Mitglieder!$E$24:$BG$323,AD$303)="",$G105=""),"",VLOOKUP($A105,Mitglieder!$E$24:$BG$323,AD$303))</f>
        <v/>
      </c>
      <c r="AE105" s="54" t="str">
        <f ca="1">IF(OR(VLOOKUP($A105,Mitglieder!$E$24:$BG$323,AE$303)="",$G105=""),"",VLOOKUP($A105,Mitglieder!$E$24:$BG$323,AE$303))</f>
        <v/>
      </c>
      <c r="AF105" s="54" t="str">
        <f ca="1">IF(OR(VLOOKUP($A105,Mitglieder!$E$24:$BG$323,AF$303)="",$G105=""),"",VLOOKUP($A105,Mitglieder!$E$24:$BG$323,AF$303))</f>
        <v/>
      </c>
      <c r="AG105" s="54" t="str">
        <f ca="1">IF(OR(VLOOKUP($A105,Mitglieder!$E$24:$BG$323,AG$303)="",$G105=""),"",VLOOKUP($A105,Mitglieder!$E$24:$BG$323,AG$303))</f>
        <v/>
      </c>
      <c r="AH105" s="54" t="str">
        <f ca="1">IF(OR(VLOOKUP($A105,Mitglieder!$E$24:$BG$323,AH$303)="",$G105=""),"",VLOOKUP($A105,Mitglieder!$E$24:$BG$323,AH$303))</f>
        <v/>
      </c>
      <c r="AI105" s="54" t="str">
        <f ca="1">IF(OR(VLOOKUP($A105,Mitglieder!$E$24:$BG$323,AI$303)="",$G105=""),"",VLOOKUP($A105,Mitglieder!$E$24:$BG$323,AI$303))</f>
        <v/>
      </c>
      <c r="AJ105" s="54" t="str">
        <f ca="1">IF(OR(VLOOKUP($A105,Mitglieder!$E$24:$BG$323,AJ$303)="",$G105=""),"",VLOOKUP($A105,Mitglieder!$E$24:$BG$323,AJ$303))</f>
        <v/>
      </c>
      <c r="AK105" s="54" t="str">
        <f ca="1">IF(OR(VLOOKUP($A105,Mitglieder!$E$24:$BG$323,AK$303)="",$G105=""),"",VLOOKUP($A105,Mitglieder!$E$24:$BG$323,AK$303))</f>
        <v/>
      </c>
      <c r="AL105" s="54" t="str">
        <f ca="1">IF(OR(VLOOKUP($A105,Mitglieder!$E$24:$BG$323,AL$303)="",$G105=""),"",VLOOKUP($A105,Mitglieder!$E$24:$BG$323,AL$303))</f>
        <v/>
      </c>
      <c r="AM105" s="42" t="str">
        <f ca="1">IF($G105="","",VLOOKUP($A105,Mitglieder!$E$24:$BG$323,AM$303))</f>
        <v/>
      </c>
      <c r="AN105" s="54" t="str">
        <f ca="1">IF(OR(VLOOKUP($A105,Mitglieder!$E$24:$BG$323,AN$303)="",$G105=""),"",VLOOKUP($A105,Mitglieder!$E$24:$BG$323,AN$303))</f>
        <v/>
      </c>
      <c r="AO105" s="43" t="str">
        <f ca="1">IF($G105="","",TEXT(VLOOKUP($A105,Mitglieder!$D$24:$BG$323,AO$303),"TT.MM.JJJJ"))</f>
        <v/>
      </c>
      <c r="AP105" s="42" t="str">
        <f ca="1">IF($G105="","",VLOOKUP($A105,Mitglieder!$E$24:$BG$323,AP$303))</f>
        <v/>
      </c>
      <c r="AQ105" s="45" t="str">
        <f ca="1">IF($G105="","",TEXT(VLOOKUP($A105,Mitglieder!$E$24:$BG$323,AQ$303),"0.00"))</f>
        <v/>
      </c>
      <c r="AR105" s="54" t="str">
        <f ca="1">IF(OR(VLOOKUP($A105,Mitglieder!$E$24:$BG$323,AR$303)="",$G105=""),"",VLOOKUP($A105,Mitglieder!$E$24:$BG$323,AR$303))</f>
        <v/>
      </c>
      <c r="AS105" s="45" t="str">
        <f ca="1">IF($G105="","",TEXT(VLOOKUP($A105,Mitglieder!$E$24:$BG$323,AS$303),"0.00"))</f>
        <v/>
      </c>
      <c r="AT105" s="54" t="str">
        <f ca="1">IF(OR(VLOOKUP($A105,Mitglieder!$E$24:$BG$323,AT$303)="",$G105=""),"",VLOOKUP($A105,Mitglieder!$E$24:$BG$323,AT$303))</f>
        <v/>
      </c>
      <c r="AU105" s="45" t="str">
        <f ca="1">IF($G105="","",TEXT(VLOOKUP($A105,Mitglieder!$E$24:$BG$323,AU$303),"0.00"))</f>
        <v/>
      </c>
      <c r="AV105" s="45" t="str">
        <f ca="1">IF($G105="","",TEXT(VLOOKUP($A105,Mitglieder!$E$24:$BG$323,AV$303),"0.00"))</f>
        <v/>
      </c>
      <c r="AW105" s="42" t="str">
        <f ca="1">IF($G105="","",VLOOKUP($A105,Mitglieder!$E$24:$BG$323,AW$303))</f>
        <v/>
      </c>
      <c r="AX105" s="54" t="str">
        <f ca="1">IF(OR(VLOOKUP($A105,Mitglieder!$E$24:$BG$323,AX$303)="",$G105=""),"",VLOOKUP($A105,Mitglieder!$E$24:$BG$323,AX$303))</f>
        <v/>
      </c>
      <c r="AY105" s="43" t="str">
        <f ca="1">IF($G105="","",TEXT(VLOOKUP($A105,Mitglieder!$E$24:$BG$323,AY$303),"TT.MM.JJJJ"))</f>
        <v/>
      </c>
      <c r="AZ105" s="75" t="str">
        <f t="shared" ca="1" si="2"/>
        <v/>
      </c>
      <c r="BA105" s="43" t="str">
        <f ca="1">IF($G105="","",TEXT(VLOOKUP($A105,Mitglieder!$E$24:$BG$323,BA$303),"TT.MM.JJJJ"))</f>
        <v/>
      </c>
      <c r="BB105" s="43" t="str">
        <f ca="1">IF($G105="","",TEXT(VLOOKUP($A105,Mitglieder!$E$24:$BG$323,BB$303),"TT.MM.JJJJ"))</f>
        <v/>
      </c>
      <c r="BC105" s="43" t="str">
        <f ca="1">IF($G105="","",TEXT(VLOOKUP($A105,Mitglieder!$E$24:$BG$323,BC$303),"TT.MM.JJJJ"))</f>
        <v/>
      </c>
      <c r="BD105" s="43" t="str">
        <f ca="1">IF($G105="","",TEXT(VLOOKUP($A105,Mitglieder!$E$24:$BG$323,BD$303),"TT.MM.JJJJ"))</f>
        <v/>
      </c>
      <c r="BE105" s="75" t="str">
        <f t="shared" ca="1" si="3"/>
        <v/>
      </c>
      <c r="BF105" s="75" t="str">
        <f ca="1">IF($G105="","",VLOOKUP($A105,Mitglieder!$D$24:$BG$323,BF$303))</f>
        <v/>
      </c>
      <c r="BH105" s="75" t="str">
        <f ca="1">IF(G105="","",AY105+'Details Verein'!$D$25)</f>
        <v/>
      </c>
    </row>
    <row r="106" spans="1:60" x14ac:dyDescent="0.35">
      <c r="A106" s="42">
        <v>106</v>
      </c>
      <c r="B106" s="42"/>
      <c r="C106" s="42"/>
      <c r="D106" s="42">
        <f ca="1">VLOOKUP($A106,Mitglieder!$E$24:$BA$323,D$303)</f>
        <v>1.0299999999999967</v>
      </c>
      <c r="E106" s="42" t="str">
        <f ca="1">IF($G106="","",VLOOKUP($A106,Mitglieder!$E$24:$BG$323,E$303))</f>
        <v/>
      </c>
      <c r="F106" s="54" t="str">
        <f ca="1">IF(OR(VLOOKUP($A106,Mitglieder!$E$24:$BG$323,F$303)="",$G106=""),"",VLOOKUP($A106,Mitglieder!$E$24:$BG$323,F$303))</f>
        <v/>
      </c>
      <c r="G106" s="72" t="str">
        <f ca="1">IF(D106/ROUND(D106,0)=1,VLOOKUP($A106,Mitglieder!$E$24:$BA$323,G$303),"")</f>
        <v/>
      </c>
      <c r="H106" s="42" t="str">
        <f ca="1">IF($G106="","",VLOOKUP($A106,Mitglieder!$E$24:$BG$323,H$303))</f>
        <v/>
      </c>
      <c r="I106" s="54" t="str">
        <f ca="1">IF(OR(VLOOKUP($A106,Mitglieder!$E$24:$BG$323,I$303)="",$G106=""),"",VLOOKUP($A106,Mitglieder!$E$24:$BG$323,I$303))</f>
        <v/>
      </c>
      <c r="J106" s="42" t="str">
        <f ca="1">IF($G106="","",VLOOKUP($A106,Mitglieder!$E$24:$BG$323,J$303))</f>
        <v/>
      </c>
      <c r="K106" s="54" t="str">
        <f ca="1">IF(OR(VLOOKUP($A106,Mitglieder!$E$24:$BG$323,K$303)="",$G106=""),"",VLOOKUP($A106,Mitglieder!$E$24:$BG$323,K$303))</f>
        <v/>
      </c>
      <c r="L106" s="42" t="str">
        <f ca="1">IF($G106="","",VLOOKUP($A106,Mitglieder!$E$24:$BG$323,L$303))</f>
        <v/>
      </c>
      <c r="M106" s="42" t="str">
        <f ca="1">IF($G106="","",VLOOKUP($A106,Mitglieder!$E$24:$BG$323,M$303))</f>
        <v/>
      </c>
      <c r="N106" s="42" t="str">
        <f ca="1">IF($G106="","",VLOOKUP($A106,Mitglieder!$E$24:$BG$323,N$303))</f>
        <v/>
      </c>
      <c r="O106" s="42" t="str">
        <f ca="1">IF($G106="","",VLOOKUP($A106,Mitglieder!$E$24:$BG$323,O$303))</f>
        <v/>
      </c>
      <c r="P106" s="42" t="str">
        <f ca="1">IF($G106="","",VLOOKUP($A106,Mitglieder!$E$24:$BG$323,P$303))</f>
        <v/>
      </c>
      <c r="Q106" s="42" t="str">
        <f ca="1">IF($G106="","",VLOOKUP($A106,Mitglieder!$E$24:$BG$323,Q$303))</f>
        <v/>
      </c>
      <c r="R106" s="54" t="str">
        <f ca="1">IF(OR(VLOOKUP($A106,Mitglieder!$E$24:$BG$323,R$303)="",$G106=""),"",VLOOKUP($A106,Mitglieder!$E$24:$BG$323,R$303))</f>
        <v/>
      </c>
      <c r="S106" s="43" t="str">
        <f ca="1">IF($G106="","",TEXT(VLOOKUP($A106,Mitglieder!$E$24:$BG$323,S$303),"TT.MM.JJJJ"))</f>
        <v/>
      </c>
      <c r="T106" s="43" t="str">
        <f ca="1">IF($G106="","",TEXT(VLOOKUP($A106,Mitglieder!$E$24:$BG$323,T$303),"TT.MM.JJJJ"))</f>
        <v/>
      </c>
      <c r="U106" s="43" t="str">
        <f ca="1">IF($G106="","",TEXT(VLOOKUP($A106,Mitglieder!$E$24:$BG$323,U$303),"TT.MM.JJJJ"))</f>
        <v/>
      </c>
      <c r="V106" s="54" t="str">
        <f ca="1">IF(OR(VLOOKUP($A106,Mitglieder!$E$24:$BG$323,V$303)="",$G106=""),"",VLOOKUP($A106,Mitglieder!$E$24:$BG$323,V$303))</f>
        <v/>
      </c>
      <c r="W106" s="54" t="str">
        <f ca="1">IF(OR(VLOOKUP($A106,Mitglieder!$E$24:$BG$323,W$303)="",$G106=""),"",VLOOKUP($A106,Mitglieder!$E$24:$BG$323,W$303))</f>
        <v/>
      </c>
      <c r="X106" s="54" t="str">
        <f ca="1">IF(OR(VLOOKUP($A106,Mitglieder!$E$24:$BG$323,X$303)="",$G106=""),"",VLOOKUP($A106,Mitglieder!$E$24:$BG$323,X$303))</f>
        <v/>
      </c>
      <c r="Y106" s="54" t="str">
        <f ca="1">IF(OR(VLOOKUP($A106,Mitglieder!$E$24:$BG$323,Y$303)="",$G106=""),"",VLOOKUP($A106,Mitglieder!$E$24:$BG$323,Y$303))</f>
        <v/>
      </c>
      <c r="Z106" s="54" t="str">
        <f ca="1">IF(OR(VLOOKUP($A106,Mitglieder!$E$24:$BG$323,Z$303)="",$G106=""),"",VLOOKUP($A106,Mitglieder!$E$24:$BG$323,Z$303))</f>
        <v/>
      </c>
      <c r="AA106" s="54" t="str">
        <f ca="1">IF(OR(VLOOKUP($A106,Mitglieder!$E$24:$BG$323,AA$303)="",$G106=""),"",VLOOKUP($A106,Mitglieder!$E$24:$BG$323,AA$303))</f>
        <v/>
      </c>
      <c r="AB106" s="54" t="str">
        <f ca="1">IF(OR(VLOOKUP($A106,Mitglieder!$E$24:$BG$323,AB$303)="",$G106=""),"",VLOOKUP($A106,Mitglieder!$E$24:$BG$323,AB$303))</f>
        <v/>
      </c>
      <c r="AC106" s="54" t="str">
        <f ca="1">IF(OR(VLOOKUP($A106,Mitglieder!$E$24:$BG$323,AC$303)="",$G106=""),"",VLOOKUP($A106,Mitglieder!$E$24:$BG$323,AC$303))</f>
        <v/>
      </c>
      <c r="AD106" s="54" t="str">
        <f ca="1">IF(OR(VLOOKUP($A106,Mitglieder!$E$24:$BG$323,AD$303)="",$G106=""),"",VLOOKUP($A106,Mitglieder!$E$24:$BG$323,AD$303))</f>
        <v/>
      </c>
      <c r="AE106" s="54" t="str">
        <f ca="1">IF(OR(VLOOKUP($A106,Mitglieder!$E$24:$BG$323,AE$303)="",$G106=""),"",VLOOKUP($A106,Mitglieder!$E$24:$BG$323,AE$303))</f>
        <v/>
      </c>
      <c r="AF106" s="54" t="str">
        <f ca="1">IF(OR(VLOOKUP($A106,Mitglieder!$E$24:$BG$323,AF$303)="",$G106=""),"",VLOOKUP($A106,Mitglieder!$E$24:$BG$323,AF$303))</f>
        <v/>
      </c>
      <c r="AG106" s="54" t="str">
        <f ca="1">IF(OR(VLOOKUP($A106,Mitglieder!$E$24:$BG$323,AG$303)="",$G106=""),"",VLOOKUP($A106,Mitglieder!$E$24:$BG$323,AG$303))</f>
        <v/>
      </c>
      <c r="AH106" s="54" t="str">
        <f ca="1">IF(OR(VLOOKUP($A106,Mitglieder!$E$24:$BG$323,AH$303)="",$G106=""),"",VLOOKUP($A106,Mitglieder!$E$24:$BG$323,AH$303))</f>
        <v/>
      </c>
      <c r="AI106" s="54" t="str">
        <f ca="1">IF(OR(VLOOKUP($A106,Mitglieder!$E$24:$BG$323,AI$303)="",$G106=""),"",VLOOKUP($A106,Mitglieder!$E$24:$BG$323,AI$303))</f>
        <v/>
      </c>
      <c r="AJ106" s="54" t="str">
        <f ca="1">IF(OR(VLOOKUP($A106,Mitglieder!$E$24:$BG$323,AJ$303)="",$G106=""),"",VLOOKUP($A106,Mitglieder!$E$24:$BG$323,AJ$303))</f>
        <v/>
      </c>
      <c r="AK106" s="54" t="str">
        <f ca="1">IF(OR(VLOOKUP($A106,Mitglieder!$E$24:$BG$323,AK$303)="",$G106=""),"",VLOOKUP($A106,Mitglieder!$E$24:$BG$323,AK$303))</f>
        <v/>
      </c>
      <c r="AL106" s="54" t="str">
        <f ca="1">IF(OR(VLOOKUP($A106,Mitglieder!$E$24:$BG$323,AL$303)="",$G106=""),"",VLOOKUP($A106,Mitglieder!$E$24:$BG$323,AL$303))</f>
        <v/>
      </c>
      <c r="AM106" s="42" t="str">
        <f ca="1">IF($G106="","",VLOOKUP($A106,Mitglieder!$E$24:$BG$323,AM$303))</f>
        <v/>
      </c>
      <c r="AN106" s="54" t="str">
        <f ca="1">IF(OR(VLOOKUP($A106,Mitglieder!$E$24:$BG$323,AN$303)="",$G106=""),"",VLOOKUP($A106,Mitglieder!$E$24:$BG$323,AN$303))</f>
        <v/>
      </c>
      <c r="AO106" s="43" t="str">
        <f ca="1">IF($G106="","",TEXT(VLOOKUP($A106,Mitglieder!$D$24:$BG$323,AO$303),"TT.MM.JJJJ"))</f>
        <v/>
      </c>
      <c r="AP106" s="42" t="str">
        <f ca="1">IF($G106="","",VLOOKUP($A106,Mitglieder!$E$24:$BG$323,AP$303))</f>
        <v/>
      </c>
      <c r="AQ106" s="45" t="str">
        <f ca="1">IF($G106="","",TEXT(VLOOKUP($A106,Mitglieder!$E$24:$BG$323,AQ$303),"0.00"))</f>
        <v/>
      </c>
      <c r="AR106" s="54" t="str">
        <f ca="1">IF(OR(VLOOKUP($A106,Mitglieder!$E$24:$BG$323,AR$303)="",$G106=""),"",VLOOKUP($A106,Mitglieder!$E$24:$BG$323,AR$303))</f>
        <v/>
      </c>
      <c r="AS106" s="45" t="str">
        <f ca="1">IF($G106="","",TEXT(VLOOKUP($A106,Mitglieder!$E$24:$BG$323,AS$303),"0.00"))</f>
        <v/>
      </c>
      <c r="AT106" s="54" t="str">
        <f ca="1">IF(OR(VLOOKUP($A106,Mitglieder!$E$24:$BG$323,AT$303)="",$G106=""),"",VLOOKUP($A106,Mitglieder!$E$24:$BG$323,AT$303))</f>
        <v/>
      </c>
      <c r="AU106" s="45" t="str">
        <f ca="1">IF($G106="","",TEXT(VLOOKUP($A106,Mitglieder!$E$24:$BG$323,AU$303),"0.00"))</f>
        <v/>
      </c>
      <c r="AV106" s="45" t="str">
        <f ca="1">IF($G106="","",TEXT(VLOOKUP($A106,Mitglieder!$E$24:$BG$323,AV$303),"0.00"))</f>
        <v/>
      </c>
      <c r="AW106" s="42" t="str">
        <f ca="1">IF($G106="","",VLOOKUP($A106,Mitglieder!$E$24:$BG$323,AW$303))</f>
        <v/>
      </c>
      <c r="AX106" s="54" t="str">
        <f ca="1">IF(OR(VLOOKUP($A106,Mitglieder!$E$24:$BG$323,AX$303)="",$G106=""),"",VLOOKUP($A106,Mitglieder!$E$24:$BG$323,AX$303))</f>
        <v/>
      </c>
      <c r="AY106" s="43" t="str">
        <f ca="1">IF($G106="","",TEXT(VLOOKUP($A106,Mitglieder!$E$24:$BG$323,AY$303),"TT.MM.JJJJ"))</f>
        <v/>
      </c>
      <c r="AZ106" s="75" t="str">
        <f t="shared" ca="1" si="2"/>
        <v/>
      </c>
      <c r="BA106" s="43" t="str">
        <f ca="1">IF($G106="","",TEXT(VLOOKUP($A106,Mitglieder!$E$24:$BG$323,BA$303),"TT.MM.JJJJ"))</f>
        <v/>
      </c>
      <c r="BB106" s="43" t="str">
        <f ca="1">IF($G106="","",TEXT(VLOOKUP($A106,Mitglieder!$E$24:$BG$323,BB$303),"TT.MM.JJJJ"))</f>
        <v/>
      </c>
      <c r="BC106" s="43" t="str">
        <f ca="1">IF($G106="","",TEXT(VLOOKUP($A106,Mitglieder!$E$24:$BG$323,BC$303),"TT.MM.JJJJ"))</f>
        <v/>
      </c>
      <c r="BD106" s="43" t="str">
        <f ca="1">IF($G106="","",TEXT(VLOOKUP($A106,Mitglieder!$E$24:$BG$323,BD$303),"TT.MM.JJJJ"))</f>
        <v/>
      </c>
      <c r="BE106" s="75" t="str">
        <f t="shared" ca="1" si="3"/>
        <v/>
      </c>
      <c r="BF106" s="75" t="str">
        <f ca="1">IF($G106="","",VLOOKUP($A106,Mitglieder!$D$24:$BG$323,BF$303))</f>
        <v/>
      </c>
      <c r="BH106" s="75" t="str">
        <f ca="1">IF(G106="","",AY106+'Details Verein'!$D$25)</f>
        <v/>
      </c>
    </row>
    <row r="107" spans="1:60" x14ac:dyDescent="0.35">
      <c r="A107" s="42">
        <v>107</v>
      </c>
      <c r="B107" s="42"/>
      <c r="C107" s="42"/>
      <c r="D107" s="42">
        <f ca="1">VLOOKUP($A107,Mitglieder!$E$24:$BA$323,D$303)</f>
        <v>1.0299999999999967</v>
      </c>
      <c r="E107" s="42" t="str">
        <f ca="1">IF($G107="","",VLOOKUP($A107,Mitglieder!$E$24:$BG$323,E$303))</f>
        <v/>
      </c>
      <c r="F107" s="54" t="str">
        <f ca="1">IF(OR(VLOOKUP($A107,Mitglieder!$E$24:$BG$323,F$303)="",$G107=""),"",VLOOKUP($A107,Mitglieder!$E$24:$BG$323,F$303))</f>
        <v/>
      </c>
      <c r="G107" s="72" t="str">
        <f ca="1">IF(D107/ROUND(D107,0)=1,VLOOKUP($A107,Mitglieder!$E$24:$BA$323,G$303),"")</f>
        <v/>
      </c>
      <c r="H107" s="42" t="str">
        <f ca="1">IF($G107="","",VLOOKUP($A107,Mitglieder!$E$24:$BG$323,H$303))</f>
        <v/>
      </c>
      <c r="I107" s="54" t="str">
        <f ca="1">IF(OR(VLOOKUP($A107,Mitglieder!$E$24:$BG$323,I$303)="",$G107=""),"",VLOOKUP($A107,Mitglieder!$E$24:$BG$323,I$303))</f>
        <v/>
      </c>
      <c r="J107" s="42" t="str">
        <f ca="1">IF($G107="","",VLOOKUP($A107,Mitglieder!$E$24:$BG$323,J$303))</f>
        <v/>
      </c>
      <c r="K107" s="54" t="str">
        <f ca="1">IF(OR(VLOOKUP($A107,Mitglieder!$E$24:$BG$323,K$303)="",$G107=""),"",VLOOKUP($A107,Mitglieder!$E$24:$BG$323,K$303))</f>
        <v/>
      </c>
      <c r="L107" s="42" t="str">
        <f ca="1">IF($G107="","",VLOOKUP($A107,Mitglieder!$E$24:$BG$323,L$303))</f>
        <v/>
      </c>
      <c r="M107" s="42" t="str">
        <f ca="1">IF($G107="","",VLOOKUP($A107,Mitglieder!$E$24:$BG$323,M$303))</f>
        <v/>
      </c>
      <c r="N107" s="42" t="str">
        <f ca="1">IF($G107="","",VLOOKUP($A107,Mitglieder!$E$24:$BG$323,N$303))</f>
        <v/>
      </c>
      <c r="O107" s="42" t="str">
        <f ca="1">IF($G107="","",VLOOKUP($A107,Mitglieder!$E$24:$BG$323,O$303))</f>
        <v/>
      </c>
      <c r="P107" s="42" t="str">
        <f ca="1">IF($G107="","",VLOOKUP($A107,Mitglieder!$E$24:$BG$323,P$303))</f>
        <v/>
      </c>
      <c r="Q107" s="42" t="str">
        <f ca="1">IF($G107="","",VLOOKUP($A107,Mitglieder!$E$24:$BG$323,Q$303))</f>
        <v/>
      </c>
      <c r="R107" s="54" t="str">
        <f ca="1">IF(OR(VLOOKUP($A107,Mitglieder!$E$24:$BG$323,R$303)="",$G107=""),"",VLOOKUP($A107,Mitglieder!$E$24:$BG$323,R$303))</f>
        <v/>
      </c>
      <c r="S107" s="43" t="str">
        <f ca="1">IF($G107="","",TEXT(VLOOKUP($A107,Mitglieder!$E$24:$BG$323,S$303),"TT.MM.JJJJ"))</f>
        <v/>
      </c>
      <c r="T107" s="43" t="str">
        <f ca="1">IF($G107="","",TEXT(VLOOKUP($A107,Mitglieder!$E$24:$BG$323,T$303),"TT.MM.JJJJ"))</f>
        <v/>
      </c>
      <c r="U107" s="43" t="str">
        <f ca="1">IF($G107="","",TEXT(VLOOKUP($A107,Mitglieder!$E$24:$BG$323,U$303),"TT.MM.JJJJ"))</f>
        <v/>
      </c>
      <c r="V107" s="54" t="str">
        <f ca="1">IF(OR(VLOOKUP($A107,Mitglieder!$E$24:$BG$323,V$303)="",$G107=""),"",VLOOKUP($A107,Mitglieder!$E$24:$BG$323,V$303))</f>
        <v/>
      </c>
      <c r="W107" s="54" t="str">
        <f ca="1">IF(OR(VLOOKUP($A107,Mitglieder!$E$24:$BG$323,W$303)="",$G107=""),"",VLOOKUP($A107,Mitglieder!$E$24:$BG$323,W$303))</f>
        <v/>
      </c>
      <c r="X107" s="54" t="str">
        <f ca="1">IF(OR(VLOOKUP($A107,Mitglieder!$E$24:$BG$323,X$303)="",$G107=""),"",VLOOKUP($A107,Mitglieder!$E$24:$BG$323,X$303))</f>
        <v/>
      </c>
      <c r="Y107" s="54" t="str">
        <f ca="1">IF(OR(VLOOKUP($A107,Mitglieder!$E$24:$BG$323,Y$303)="",$G107=""),"",VLOOKUP($A107,Mitglieder!$E$24:$BG$323,Y$303))</f>
        <v/>
      </c>
      <c r="Z107" s="54" t="str">
        <f ca="1">IF(OR(VLOOKUP($A107,Mitglieder!$E$24:$BG$323,Z$303)="",$G107=""),"",VLOOKUP($A107,Mitglieder!$E$24:$BG$323,Z$303))</f>
        <v/>
      </c>
      <c r="AA107" s="54" t="str">
        <f ca="1">IF(OR(VLOOKUP($A107,Mitglieder!$E$24:$BG$323,AA$303)="",$G107=""),"",VLOOKUP($A107,Mitglieder!$E$24:$BG$323,AA$303))</f>
        <v/>
      </c>
      <c r="AB107" s="54" t="str">
        <f ca="1">IF(OR(VLOOKUP($A107,Mitglieder!$E$24:$BG$323,AB$303)="",$G107=""),"",VLOOKUP($A107,Mitglieder!$E$24:$BG$323,AB$303))</f>
        <v/>
      </c>
      <c r="AC107" s="54" t="str">
        <f ca="1">IF(OR(VLOOKUP($A107,Mitglieder!$E$24:$BG$323,AC$303)="",$G107=""),"",VLOOKUP($A107,Mitglieder!$E$24:$BG$323,AC$303))</f>
        <v/>
      </c>
      <c r="AD107" s="54" t="str">
        <f ca="1">IF(OR(VLOOKUP($A107,Mitglieder!$E$24:$BG$323,AD$303)="",$G107=""),"",VLOOKUP($A107,Mitglieder!$E$24:$BG$323,AD$303))</f>
        <v/>
      </c>
      <c r="AE107" s="54" t="str">
        <f ca="1">IF(OR(VLOOKUP($A107,Mitglieder!$E$24:$BG$323,AE$303)="",$G107=""),"",VLOOKUP($A107,Mitglieder!$E$24:$BG$323,AE$303))</f>
        <v/>
      </c>
      <c r="AF107" s="54" t="str">
        <f ca="1">IF(OR(VLOOKUP($A107,Mitglieder!$E$24:$BG$323,AF$303)="",$G107=""),"",VLOOKUP($A107,Mitglieder!$E$24:$BG$323,AF$303))</f>
        <v/>
      </c>
      <c r="AG107" s="54" t="str">
        <f ca="1">IF(OR(VLOOKUP($A107,Mitglieder!$E$24:$BG$323,AG$303)="",$G107=""),"",VLOOKUP($A107,Mitglieder!$E$24:$BG$323,AG$303))</f>
        <v/>
      </c>
      <c r="AH107" s="54" t="str">
        <f ca="1">IF(OR(VLOOKUP($A107,Mitglieder!$E$24:$BG$323,AH$303)="",$G107=""),"",VLOOKUP($A107,Mitglieder!$E$24:$BG$323,AH$303))</f>
        <v/>
      </c>
      <c r="AI107" s="54" t="str">
        <f ca="1">IF(OR(VLOOKUP($A107,Mitglieder!$E$24:$BG$323,AI$303)="",$G107=""),"",VLOOKUP($A107,Mitglieder!$E$24:$BG$323,AI$303))</f>
        <v/>
      </c>
      <c r="AJ107" s="54" t="str">
        <f ca="1">IF(OR(VLOOKUP($A107,Mitglieder!$E$24:$BG$323,AJ$303)="",$G107=""),"",VLOOKUP($A107,Mitglieder!$E$24:$BG$323,AJ$303))</f>
        <v/>
      </c>
      <c r="AK107" s="54" t="str">
        <f ca="1">IF(OR(VLOOKUP($A107,Mitglieder!$E$24:$BG$323,AK$303)="",$G107=""),"",VLOOKUP($A107,Mitglieder!$E$24:$BG$323,AK$303))</f>
        <v/>
      </c>
      <c r="AL107" s="54" t="str">
        <f ca="1">IF(OR(VLOOKUP($A107,Mitglieder!$E$24:$BG$323,AL$303)="",$G107=""),"",VLOOKUP($A107,Mitglieder!$E$24:$BG$323,AL$303))</f>
        <v/>
      </c>
      <c r="AM107" s="42" t="str">
        <f ca="1">IF($G107="","",VLOOKUP($A107,Mitglieder!$E$24:$BG$323,AM$303))</f>
        <v/>
      </c>
      <c r="AN107" s="54" t="str">
        <f ca="1">IF(OR(VLOOKUP($A107,Mitglieder!$E$24:$BG$323,AN$303)="",$G107=""),"",VLOOKUP($A107,Mitglieder!$E$24:$BG$323,AN$303))</f>
        <v/>
      </c>
      <c r="AO107" s="43" t="str">
        <f ca="1">IF($G107="","",TEXT(VLOOKUP($A107,Mitglieder!$D$24:$BG$323,AO$303),"TT.MM.JJJJ"))</f>
        <v/>
      </c>
      <c r="AP107" s="42" t="str">
        <f ca="1">IF($G107="","",VLOOKUP($A107,Mitglieder!$E$24:$BG$323,AP$303))</f>
        <v/>
      </c>
      <c r="AQ107" s="45" t="str">
        <f ca="1">IF($G107="","",TEXT(VLOOKUP($A107,Mitglieder!$E$24:$BG$323,AQ$303),"0.00"))</f>
        <v/>
      </c>
      <c r="AR107" s="54" t="str">
        <f ca="1">IF(OR(VLOOKUP($A107,Mitglieder!$E$24:$BG$323,AR$303)="",$G107=""),"",VLOOKUP($A107,Mitglieder!$E$24:$BG$323,AR$303))</f>
        <v/>
      </c>
      <c r="AS107" s="45" t="str">
        <f ca="1">IF($G107="","",TEXT(VLOOKUP($A107,Mitglieder!$E$24:$BG$323,AS$303),"0.00"))</f>
        <v/>
      </c>
      <c r="AT107" s="54" t="str">
        <f ca="1">IF(OR(VLOOKUP($A107,Mitglieder!$E$24:$BG$323,AT$303)="",$G107=""),"",VLOOKUP($A107,Mitglieder!$E$24:$BG$323,AT$303))</f>
        <v/>
      </c>
      <c r="AU107" s="45" t="str">
        <f ca="1">IF($G107="","",TEXT(VLOOKUP($A107,Mitglieder!$E$24:$BG$323,AU$303),"0.00"))</f>
        <v/>
      </c>
      <c r="AV107" s="45" t="str">
        <f ca="1">IF($G107="","",TEXT(VLOOKUP($A107,Mitglieder!$E$24:$BG$323,AV$303),"0.00"))</f>
        <v/>
      </c>
      <c r="AW107" s="42" t="str">
        <f ca="1">IF($G107="","",VLOOKUP($A107,Mitglieder!$E$24:$BG$323,AW$303))</f>
        <v/>
      </c>
      <c r="AX107" s="54" t="str">
        <f ca="1">IF(OR(VLOOKUP($A107,Mitglieder!$E$24:$BG$323,AX$303)="",$G107=""),"",VLOOKUP($A107,Mitglieder!$E$24:$BG$323,AX$303))</f>
        <v/>
      </c>
      <c r="AY107" s="43" t="str">
        <f ca="1">IF($G107="","",TEXT(VLOOKUP($A107,Mitglieder!$E$24:$BG$323,AY$303),"TT.MM.JJJJ"))</f>
        <v/>
      </c>
      <c r="AZ107" s="75" t="str">
        <f t="shared" ca="1" si="2"/>
        <v/>
      </c>
      <c r="BA107" s="43" t="str">
        <f ca="1">IF($G107="","",TEXT(VLOOKUP($A107,Mitglieder!$E$24:$BG$323,BA$303),"TT.MM.JJJJ"))</f>
        <v/>
      </c>
      <c r="BB107" s="43" t="str">
        <f ca="1">IF($G107="","",TEXT(VLOOKUP($A107,Mitglieder!$E$24:$BG$323,BB$303),"TT.MM.JJJJ"))</f>
        <v/>
      </c>
      <c r="BC107" s="43" t="str">
        <f ca="1">IF($G107="","",TEXT(VLOOKUP($A107,Mitglieder!$E$24:$BG$323,BC$303),"TT.MM.JJJJ"))</f>
        <v/>
      </c>
      <c r="BD107" s="43" t="str">
        <f ca="1">IF($G107="","",TEXT(VLOOKUP($A107,Mitglieder!$E$24:$BG$323,BD$303),"TT.MM.JJJJ"))</f>
        <v/>
      </c>
      <c r="BE107" s="75" t="str">
        <f t="shared" ca="1" si="3"/>
        <v/>
      </c>
      <c r="BF107" s="75" t="str">
        <f ca="1">IF($G107="","",VLOOKUP($A107,Mitglieder!$D$24:$BG$323,BF$303))</f>
        <v/>
      </c>
      <c r="BH107" s="75" t="str">
        <f ca="1">IF(G107="","",AY107+'Details Verein'!$D$25)</f>
        <v/>
      </c>
    </row>
    <row r="108" spans="1:60" x14ac:dyDescent="0.35">
      <c r="A108" s="42">
        <v>108</v>
      </c>
      <c r="B108" s="42"/>
      <c r="C108" s="42"/>
      <c r="D108" s="42">
        <f ca="1">VLOOKUP($A108,Mitglieder!$E$24:$BA$323,D$303)</f>
        <v>1.0299999999999967</v>
      </c>
      <c r="E108" s="42" t="str">
        <f ca="1">IF($G108="","",VLOOKUP($A108,Mitglieder!$E$24:$BG$323,E$303))</f>
        <v/>
      </c>
      <c r="F108" s="54" t="str">
        <f ca="1">IF(OR(VLOOKUP($A108,Mitglieder!$E$24:$BG$323,F$303)="",$G108=""),"",VLOOKUP($A108,Mitglieder!$E$24:$BG$323,F$303))</f>
        <v/>
      </c>
      <c r="G108" s="72" t="str">
        <f ca="1">IF(D108/ROUND(D108,0)=1,VLOOKUP($A108,Mitglieder!$E$24:$BA$323,G$303),"")</f>
        <v/>
      </c>
      <c r="H108" s="42" t="str">
        <f ca="1">IF($G108="","",VLOOKUP($A108,Mitglieder!$E$24:$BG$323,H$303))</f>
        <v/>
      </c>
      <c r="I108" s="54" t="str">
        <f ca="1">IF(OR(VLOOKUP($A108,Mitglieder!$E$24:$BG$323,I$303)="",$G108=""),"",VLOOKUP($A108,Mitglieder!$E$24:$BG$323,I$303))</f>
        <v/>
      </c>
      <c r="J108" s="42" t="str">
        <f ca="1">IF($G108="","",VLOOKUP($A108,Mitglieder!$E$24:$BG$323,J$303))</f>
        <v/>
      </c>
      <c r="K108" s="54" t="str">
        <f ca="1">IF(OR(VLOOKUP($A108,Mitglieder!$E$24:$BG$323,K$303)="",$G108=""),"",VLOOKUP($A108,Mitglieder!$E$24:$BG$323,K$303))</f>
        <v/>
      </c>
      <c r="L108" s="42" t="str">
        <f ca="1">IF($G108="","",VLOOKUP($A108,Mitglieder!$E$24:$BG$323,L$303))</f>
        <v/>
      </c>
      <c r="M108" s="42" t="str">
        <f ca="1">IF($G108="","",VLOOKUP($A108,Mitglieder!$E$24:$BG$323,M$303))</f>
        <v/>
      </c>
      <c r="N108" s="42" t="str">
        <f ca="1">IF($G108="","",VLOOKUP($A108,Mitglieder!$E$24:$BG$323,N$303))</f>
        <v/>
      </c>
      <c r="O108" s="42" t="str">
        <f ca="1">IF($G108="","",VLOOKUP($A108,Mitglieder!$E$24:$BG$323,O$303))</f>
        <v/>
      </c>
      <c r="P108" s="42" t="str">
        <f ca="1">IF($G108="","",VLOOKUP($A108,Mitglieder!$E$24:$BG$323,P$303))</f>
        <v/>
      </c>
      <c r="Q108" s="42" t="str">
        <f ca="1">IF($G108="","",VLOOKUP($A108,Mitglieder!$E$24:$BG$323,Q$303))</f>
        <v/>
      </c>
      <c r="R108" s="54" t="str">
        <f ca="1">IF(OR(VLOOKUP($A108,Mitglieder!$E$24:$BG$323,R$303)="",$G108=""),"",VLOOKUP($A108,Mitglieder!$E$24:$BG$323,R$303))</f>
        <v/>
      </c>
      <c r="S108" s="43" t="str">
        <f ca="1">IF($G108="","",TEXT(VLOOKUP($A108,Mitglieder!$E$24:$BG$323,S$303),"TT.MM.JJJJ"))</f>
        <v/>
      </c>
      <c r="T108" s="43" t="str">
        <f ca="1">IF($G108="","",TEXT(VLOOKUP($A108,Mitglieder!$E$24:$BG$323,T$303),"TT.MM.JJJJ"))</f>
        <v/>
      </c>
      <c r="U108" s="43" t="str">
        <f ca="1">IF($G108="","",TEXT(VLOOKUP($A108,Mitglieder!$E$24:$BG$323,U$303),"TT.MM.JJJJ"))</f>
        <v/>
      </c>
      <c r="V108" s="54" t="str">
        <f ca="1">IF(OR(VLOOKUP($A108,Mitglieder!$E$24:$BG$323,V$303)="",$G108=""),"",VLOOKUP($A108,Mitglieder!$E$24:$BG$323,V$303))</f>
        <v/>
      </c>
      <c r="W108" s="54" t="str">
        <f ca="1">IF(OR(VLOOKUP($A108,Mitglieder!$E$24:$BG$323,W$303)="",$G108=""),"",VLOOKUP($A108,Mitglieder!$E$24:$BG$323,W$303))</f>
        <v/>
      </c>
      <c r="X108" s="54" t="str">
        <f ca="1">IF(OR(VLOOKUP($A108,Mitglieder!$E$24:$BG$323,X$303)="",$G108=""),"",VLOOKUP($A108,Mitglieder!$E$24:$BG$323,X$303))</f>
        <v/>
      </c>
      <c r="Y108" s="54" t="str">
        <f ca="1">IF(OR(VLOOKUP($A108,Mitglieder!$E$24:$BG$323,Y$303)="",$G108=""),"",VLOOKUP($A108,Mitglieder!$E$24:$BG$323,Y$303))</f>
        <v/>
      </c>
      <c r="Z108" s="54" t="str">
        <f ca="1">IF(OR(VLOOKUP($A108,Mitglieder!$E$24:$BG$323,Z$303)="",$G108=""),"",VLOOKUP($A108,Mitglieder!$E$24:$BG$323,Z$303))</f>
        <v/>
      </c>
      <c r="AA108" s="54" t="str">
        <f ca="1">IF(OR(VLOOKUP($A108,Mitglieder!$E$24:$BG$323,AA$303)="",$G108=""),"",VLOOKUP($A108,Mitglieder!$E$24:$BG$323,AA$303))</f>
        <v/>
      </c>
      <c r="AB108" s="54" t="str">
        <f ca="1">IF(OR(VLOOKUP($A108,Mitglieder!$E$24:$BG$323,AB$303)="",$G108=""),"",VLOOKUP($A108,Mitglieder!$E$24:$BG$323,AB$303))</f>
        <v/>
      </c>
      <c r="AC108" s="54" t="str">
        <f ca="1">IF(OR(VLOOKUP($A108,Mitglieder!$E$24:$BG$323,AC$303)="",$G108=""),"",VLOOKUP($A108,Mitglieder!$E$24:$BG$323,AC$303))</f>
        <v/>
      </c>
      <c r="AD108" s="54" t="str">
        <f ca="1">IF(OR(VLOOKUP($A108,Mitglieder!$E$24:$BG$323,AD$303)="",$G108=""),"",VLOOKUP($A108,Mitglieder!$E$24:$BG$323,AD$303))</f>
        <v/>
      </c>
      <c r="AE108" s="54" t="str">
        <f ca="1">IF(OR(VLOOKUP($A108,Mitglieder!$E$24:$BG$323,AE$303)="",$G108=""),"",VLOOKUP($A108,Mitglieder!$E$24:$BG$323,AE$303))</f>
        <v/>
      </c>
      <c r="AF108" s="54" t="str">
        <f ca="1">IF(OR(VLOOKUP($A108,Mitglieder!$E$24:$BG$323,AF$303)="",$G108=""),"",VLOOKUP($A108,Mitglieder!$E$24:$BG$323,AF$303))</f>
        <v/>
      </c>
      <c r="AG108" s="54" t="str">
        <f ca="1">IF(OR(VLOOKUP($A108,Mitglieder!$E$24:$BG$323,AG$303)="",$G108=""),"",VLOOKUP($A108,Mitglieder!$E$24:$BG$323,AG$303))</f>
        <v/>
      </c>
      <c r="AH108" s="54" t="str">
        <f ca="1">IF(OR(VLOOKUP($A108,Mitglieder!$E$24:$BG$323,AH$303)="",$G108=""),"",VLOOKUP($A108,Mitglieder!$E$24:$BG$323,AH$303))</f>
        <v/>
      </c>
      <c r="AI108" s="54" t="str">
        <f ca="1">IF(OR(VLOOKUP($A108,Mitglieder!$E$24:$BG$323,AI$303)="",$G108=""),"",VLOOKUP($A108,Mitglieder!$E$24:$BG$323,AI$303))</f>
        <v/>
      </c>
      <c r="AJ108" s="54" t="str">
        <f ca="1">IF(OR(VLOOKUP($A108,Mitglieder!$E$24:$BG$323,AJ$303)="",$G108=""),"",VLOOKUP($A108,Mitglieder!$E$24:$BG$323,AJ$303))</f>
        <v/>
      </c>
      <c r="AK108" s="54" t="str">
        <f ca="1">IF(OR(VLOOKUP($A108,Mitglieder!$E$24:$BG$323,AK$303)="",$G108=""),"",VLOOKUP($A108,Mitglieder!$E$24:$BG$323,AK$303))</f>
        <v/>
      </c>
      <c r="AL108" s="54" t="str">
        <f ca="1">IF(OR(VLOOKUP($A108,Mitglieder!$E$24:$BG$323,AL$303)="",$G108=""),"",VLOOKUP($A108,Mitglieder!$E$24:$BG$323,AL$303))</f>
        <v/>
      </c>
      <c r="AM108" s="42" t="str">
        <f ca="1">IF($G108="","",VLOOKUP($A108,Mitglieder!$E$24:$BG$323,AM$303))</f>
        <v/>
      </c>
      <c r="AN108" s="54" t="str">
        <f ca="1">IF(OR(VLOOKUP($A108,Mitglieder!$E$24:$BG$323,AN$303)="",$G108=""),"",VLOOKUP($A108,Mitglieder!$E$24:$BG$323,AN$303))</f>
        <v/>
      </c>
      <c r="AO108" s="43" t="str">
        <f ca="1">IF($G108="","",TEXT(VLOOKUP($A108,Mitglieder!$D$24:$BG$323,AO$303),"TT.MM.JJJJ"))</f>
        <v/>
      </c>
      <c r="AP108" s="42" t="str">
        <f ca="1">IF($G108="","",VLOOKUP($A108,Mitglieder!$E$24:$BG$323,AP$303))</f>
        <v/>
      </c>
      <c r="AQ108" s="45" t="str">
        <f ca="1">IF($G108="","",TEXT(VLOOKUP($A108,Mitglieder!$E$24:$BG$323,AQ$303),"0.00"))</f>
        <v/>
      </c>
      <c r="AR108" s="54" t="str">
        <f ca="1">IF(OR(VLOOKUP($A108,Mitglieder!$E$24:$BG$323,AR$303)="",$G108=""),"",VLOOKUP($A108,Mitglieder!$E$24:$BG$323,AR$303))</f>
        <v/>
      </c>
      <c r="AS108" s="45" t="str">
        <f ca="1">IF($G108="","",TEXT(VLOOKUP($A108,Mitglieder!$E$24:$BG$323,AS$303),"0.00"))</f>
        <v/>
      </c>
      <c r="AT108" s="54" t="str">
        <f ca="1">IF(OR(VLOOKUP($A108,Mitglieder!$E$24:$BG$323,AT$303)="",$G108=""),"",VLOOKUP($A108,Mitglieder!$E$24:$BG$323,AT$303))</f>
        <v/>
      </c>
      <c r="AU108" s="45" t="str">
        <f ca="1">IF($G108="","",TEXT(VLOOKUP($A108,Mitglieder!$E$24:$BG$323,AU$303),"0.00"))</f>
        <v/>
      </c>
      <c r="AV108" s="45" t="str">
        <f ca="1">IF($G108="","",TEXT(VLOOKUP($A108,Mitglieder!$E$24:$BG$323,AV$303),"0.00"))</f>
        <v/>
      </c>
      <c r="AW108" s="42" t="str">
        <f ca="1">IF($G108="","",VLOOKUP($A108,Mitglieder!$E$24:$BG$323,AW$303))</f>
        <v/>
      </c>
      <c r="AX108" s="54" t="str">
        <f ca="1">IF(OR(VLOOKUP($A108,Mitglieder!$E$24:$BG$323,AX$303)="",$G108=""),"",VLOOKUP($A108,Mitglieder!$E$24:$BG$323,AX$303))</f>
        <v/>
      </c>
      <c r="AY108" s="43" t="str">
        <f ca="1">IF($G108="","",TEXT(VLOOKUP($A108,Mitglieder!$E$24:$BG$323,AY$303),"TT.MM.JJJJ"))</f>
        <v/>
      </c>
      <c r="AZ108" s="75" t="str">
        <f t="shared" ca="1" si="2"/>
        <v/>
      </c>
      <c r="BA108" s="43" t="str">
        <f ca="1">IF($G108="","",TEXT(VLOOKUP($A108,Mitglieder!$E$24:$BG$323,BA$303),"TT.MM.JJJJ"))</f>
        <v/>
      </c>
      <c r="BB108" s="43" t="str">
        <f ca="1">IF($G108="","",TEXT(VLOOKUP($A108,Mitglieder!$E$24:$BG$323,BB$303),"TT.MM.JJJJ"))</f>
        <v/>
      </c>
      <c r="BC108" s="43" t="str">
        <f ca="1">IF($G108="","",TEXT(VLOOKUP($A108,Mitglieder!$E$24:$BG$323,BC$303),"TT.MM.JJJJ"))</f>
        <v/>
      </c>
      <c r="BD108" s="43" t="str">
        <f ca="1">IF($G108="","",TEXT(VLOOKUP($A108,Mitglieder!$E$24:$BG$323,BD$303),"TT.MM.JJJJ"))</f>
        <v/>
      </c>
      <c r="BE108" s="75" t="str">
        <f t="shared" ca="1" si="3"/>
        <v/>
      </c>
      <c r="BF108" s="75" t="str">
        <f ca="1">IF($G108="","",VLOOKUP($A108,Mitglieder!$D$24:$BG$323,BF$303))</f>
        <v/>
      </c>
      <c r="BH108" s="75" t="str">
        <f ca="1">IF(G108="","",AY108+'Details Verein'!$D$25)</f>
        <v/>
      </c>
    </row>
    <row r="109" spans="1:60" x14ac:dyDescent="0.35">
      <c r="A109" s="42">
        <v>109</v>
      </c>
      <c r="B109" s="42"/>
      <c r="C109" s="42"/>
      <c r="D109" s="42">
        <f ca="1">VLOOKUP($A109,Mitglieder!$E$24:$BA$323,D$303)</f>
        <v>1.0299999999999967</v>
      </c>
      <c r="E109" s="42" t="str">
        <f ca="1">IF($G109="","",VLOOKUP($A109,Mitglieder!$E$24:$BG$323,E$303))</f>
        <v/>
      </c>
      <c r="F109" s="54" t="str">
        <f ca="1">IF(OR(VLOOKUP($A109,Mitglieder!$E$24:$BG$323,F$303)="",$G109=""),"",VLOOKUP($A109,Mitglieder!$E$24:$BG$323,F$303))</f>
        <v/>
      </c>
      <c r="G109" s="72" t="str">
        <f ca="1">IF(D109/ROUND(D109,0)=1,VLOOKUP($A109,Mitglieder!$E$24:$BA$323,G$303),"")</f>
        <v/>
      </c>
      <c r="H109" s="42" t="str">
        <f ca="1">IF($G109="","",VLOOKUP($A109,Mitglieder!$E$24:$BG$323,H$303))</f>
        <v/>
      </c>
      <c r="I109" s="54" t="str">
        <f ca="1">IF(OR(VLOOKUP($A109,Mitglieder!$E$24:$BG$323,I$303)="",$G109=""),"",VLOOKUP($A109,Mitglieder!$E$24:$BG$323,I$303))</f>
        <v/>
      </c>
      <c r="J109" s="42" t="str">
        <f ca="1">IF($G109="","",VLOOKUP($A109,Mitglieder!$E$24:$BG$323,J$303))</f>
        <v/>
      </c>
      <c r="K109" s="54" t="str">
        <f ca="1">IF(OR(VLOOKUP($A109,Mitglieder!$E$24:$BG$323,K$303)="",$G109=""),"",VLOOKUP($A109,Mitglieder!$E$24:$BG$323,K$303))</f>
        <v/>
      </c>
      <c r="L109" s="42" t="str">
        <f ca="1">IF($G109="","",VLOOKUP($A109,Mitglieder!$E$24:$BG$323,L$303))</f>
        <v/>
      </c>
      <c r="M109" s="42" t="str">
        <f ca="1">IF($G109="","",VLOOKUP($A109,Mitglieder!$E$24:$BG$323,M$303))</f>
        <v/>
      </c>
      <c r="N109" s="42" t="str">
        <f ca="1">IF($G109="","",VLOOKUP($A109,Mitglieder!$E$24:$BG$323,N$303))</f>
        <v/>
      </c>
      <c r="O109" s="42" t="str">
        <f ca="1">IF($G109="","",VLOOKUP($A109,Mitglieder!$E$24:$BG$323,O$303))</f>
        <v/>
      </c>
      <c r="P109" s="42" t="str">
        <f ca="1">IF($G109="","",VLOOKUP($A109,Mitglieder!$E$24:$BG$323,P$303))</f>
        <v/>
      </c>
      <c r="Q109" s="42" t="str">
        <f ca="1">IF($G109="","",VLOOKUP($A109,Mitglieder!$E$24:$BG$323,Q$303))</f>
        <v/>
      </c>
      <c r="R109" s="54" t="str">
        <f ca="1">IF(OR(VLOOKUP($A109,Mitglieder!$E$24:$BG$323,R$303)="",$G109=""),"",VLOOKUP($A109,Mitglieder!$E$24:$BG$323,R$303))</f>
        <v/>
      </c>
      <c r="S109" s="43" t="str">
        <f ca="1">IF($G109="","",TEXT(VLOOKUP($A109,Mitglieder!$E$24:$BG$323,S$303),"TT.MM.JJJJ"))</f>
        <v/>
      </c>
      <c r="T109" s="43" t="str">
        <f ca="1">IF($G109="","",TEXT(VLOOKUP($A109,Mitglieder!$E$24:$BG$323,T$303),"TT.MM.JJJJ"))</f>
        <v/>
      </c>
      <c r="U109" s="43" t="str">
        <f ca="1">IF($G109="","",TEXT(VLOOKUP($A109,Mitglieder!$E$24:$BG$323,U$303),"TT.MM.JJJJ"))</f>
        <v/>
      </c>
      <c r="V109" s="54" t="str">
        <f ca="1">IF(OR(VLOOKUP($A109,Mitglieder!$E$24:$BG$323,V$303)="",$G109=""),"",VLOOKUP($A109,Mitglieder!$E$24:$BG$323,V$303))</f>
        <v/>
      </c>
      <c r="W109" s="54" t="str">
        <f ca="1">IF(OR(VLOOKUP($A109,Mitglieder!$E$24:$BG$323,W$303)="",$G109=""),"",VLOOKUP($A109,Mitglieder!$E$24:$BG$323,W$303))</f>
        <v/>
      </c>
      <c r="X109" s="54" t="str">
        <f ca="1">IF(OR(VLOOKUP($A109,Mitglieder!$E$24:$BG$323,X$303)="",$G109=""),"",VLOOKUP($A109,Mitglieder!$E$24:$BG$323,X$303))</f>
        <v/>
      </c>
      <c r="Y109" s="54" t="str">
        <f ca="1">IF(OR(VLOOKUP($A109,Mitglieder!$E$24:$BG$323,Y$303)="",$G109=""),"",VLOOKUP($A109,Mitglieder!$E$24:$BG$323,Y$303))</f>
        <v/>
      </c>
      <c r="Z109" s="54" t="str">
        <f ca="1">IF(OR(VLOOKUP($A109,Mitglieder!$E$24:$BG$323,Z$303)="",$G109=""),"",VLOOKUP($A109,Mitglieder!$E$24:$BG$323,Z$303))</f>
        <v/>
      </c>
      <c r="AA109" s="54" t="str">
        <f ca="1">IF(OR(VLOOKUP($A109,Mitglieder!$E$24:$BG$323,AA$303)="",$G109=""),"",VLOOKUP($A109,Mitglieder!$E$24:$BG$323,AA$303))</f>
        <v/>
      </c>
      <c r="AB109" s="54" t="str">
        <f ca="1">IF(OR(VLOOKUP($A109,Mitglieder!$E$24:$BG$323,AB$303)="",$G109=""),"",VLOOKUP($A109,Mitglieder!$E$24:$BG$323,AB$303))</f>
        <v/>
      </c>
      <c r="AC109" s="54" t="str">
        <f ca="1">IF(OR(VLOOKUP($A109,Mitglieder!$E$24:$BG$323,AC$303)="",$G109=""),"",VLOOKUP($A109,Mitglieder!$E$24:$BG$323,AC$303))</f>
        <v/>
      </c>
      <c r="AD109" s="54" t="str">
        <f ca="1">IF(OR(VLOOKUP($A109,Mitglieder!$E$24:$BG$323,AD$303)="",$G109=""),"",VLOOKUP($A109,Mitglieder!$E$24:$BG$323,AD$303))</f>
        <v/>
      </c>
      <c r="AE109" s="54" t="str">
        <f ca="1">IF(OR(VLOOKUP($A109,Mitglieder!$E$24:$BG$323,AE$303)="",$G109=""),"",VLOOKUP($A109,Mitglieder!$E$24:$BG$323,AE$303))</f>
        <v/>
      </c>
      <c r="AF109" s="54" t="str">
        <f ca="1">IF(OR(VLOOKUP($A109,Mitglieder!$E$24:$BG$323,AF$303)="",$G109=""),"",VLOOKUP($A109,Mitglieder!$E$24:$BG$323,AF$303))</f>
        <v/>
      </c>
      <c r="AG109" s="54" t="str">
        <f ca="1">IF(OR(VLOOKUP($A109,Mitglieder!$E$24:$BG$323,AG$303)="",$G109=""),"",VLOOKUP($A109,Mitglieder!$E$24:$BG$323,AG$303))</f>
        <v/>
      </c>
      <c r="AH109" s="54" t="str">
        <f ca="1">IF(OR(VLOOKUP($A109,Mitglieder!$E$24:$BG$323,AH$303)="",$G109=""),"",VLOOKUP($A109,Mitglieder!$E$24:$BG$323,AH$303))</f>
        <v/>
      </c>
      <c r="AI109" s="54" t="str">
        <f ca="1">IF(OR(VLOOKUP($A109,Mitglieder!$E$24:$BG$323,AI$303)="",$G109=""),"",VLOOKUP($A109,Mitglieder!$E$24:$BG$323,AI$303))</f>
        <v/>
      </c>
      <c r="AJ109" s="54" t="str">
        <f ca="1">IF(OR(VLOOKUP($A109,Mitglieder!$E$24:$BG$323,AJ$303)="",$G109=""),"",VLOOKUP($A109,Mitglieder!$E$24:$BG$323,AJ$303))</f>
        <v/>
      </c>
      <c r="AK109" s="54" t="str">
        <f ca="1">IF(OR(VLOOKUP($A109,Mitglieder!$E$24:$BG$323,AK$303)="",$G109=""),"",VLOOKUP($A109,Mitglieder!$E$24:$BG$323,AK$303))</f>
        <v/>
      </c>
      <c r="AL109" s="54" t="str">
        <f ca="1">IF(OR(VLOOKUP($A109,Mitglieder!$E$24:$BG$323,AL$303)="",$G109=""),"",VLOOKUP($A109,Mitglieder!$E$24:$BG$323,AL$303))</f>
        <v/>
      </c>
      <c r="AM109" s="42" t="str">
        <f ca="1">IF($G109="","",VLOOKUP($A109,Mitglieder!$E$24:$BG$323,AM$303))</f>
        <v/>
      </c>
      <c r="AN109" s="54" t="str">
        <f ca="1">IF(OR(VLOOKUP($A109,Mitglieder!$E$24:$BG$323,AN$303)="",$G109=""),"",VLOOKUP($A109,Mitglieder!$E$24:$BG$323,AN$303))</f>
        <v/>
      </c>
      <c r="AO109" s="43" t="str">
        <f ca="1">IF($G109="","",TEXT(VLOOKUP($A109,Mitglieder!$D$24:$BG$323,AO$303),"TT.MM.JJJJ"))</f>
        <v/>
      </c>
      <c r="AP109" s="42" t="str">
        <f ca="1">IF($G109="","",VLOOKUP($A109,Mitglieder!$E$24:$BG$323,AP$303))</f>
        <v/>
      </c>
      <c r="AQ109" s="45" t="str">
        <f ca="1">IF($G109="","",TEXT(VLOOKUP($A109,Mitglieder!$E$24:$BG$323,AQ$303),"0.00"))</f>
        <v/>
      </c>
      <c r="AR109" s="54" t="str">
        <f ca="1">IF(OR(VLOOKUP($A109,Mitglieder!$E$24:$BG$323,AR$303)="",$G109=""),"",VLOOKUP($A109,Mitglieder!$E$24:$BG$323,AR$303))</f>
        <v/>
      </c>
      <c r="AS109" s="45" t="str">
        <f ca="1">IF($G109="","",TEXT(VLOOKUP($A109,Mitglieder!$E$24:$BG$323,AS$303),"0.00"))</f>
        <v/>
      </c>
      <c r="AT109" s="54" t="str">
        <f ca="1">IF(OR(VLOOKUP($A109,Mitglieder!$E$24:$BG$323,AT$303)="",$G109=""),"",VLOOKUP($A109,Mitglieder!$E$24:$BG$323,AT$303))</f>
        <v/>
      </c>
      <c r="AU109" s="45" t="str">
        <f ca="1">IF($G109="","",TEXT(VLOOKUP($A109,Mitglieder!$E$24:$BG$323,AU$303),"0.00"))</f>
        <v/>
      </c>
      <c r="AV109" s="45" t="str">
        <f ca="1">IF($G109="","",TEXT(VLOOKUP($A109,Mitglieder!$E$24:$BG$323,AV$303),"0.00"))</f>
        <v/>
      </c>
      <c r="AW109" s="42" t="str">
        <f ca="1">IF($G109="","",VLOOKUP($A109,Mitglieder!$E$24:$BG$323,AW$303))</f>
        <v/>
      </c>
      <c r="AX109" s="54" t="str">
        <f ca="1">IF(OR(VLOOKUP($A109,Mitglieder!$E$24:$BG$323,AX$303)="",$G109=""),"",VLOOKUP($A109,Mitglieder!$E$24:$BG$323,AX$303))</f>
        <v/>
      </c>
      <c r="AY109" s="43" t="str">
        <f ca="1">IF($G109="","",TEXT(VLOOKUP($A109,Mitglieder!$E$24:$BG$323,AY$303),"TT.MM.JJJJ"))</f>
        <v/>
      </c>
      <c r="AZ109" s="75" t="str">
        <f t="shared" ca="1" si="2"/>
        <v/>
      </c>
      <c r="BA109" s="43" t="str">
        <f ca="1">IF($G109="","",TEXT(VLOOKUP($A109,Mitglieder!$E$24:$BG$323,BA$303),"TT.MM.JJJJ"))</f>
        <v/>
      </c>
      <c r="BB109" s="43" t="str">
        <f ca="1">IF($G109="","",TEXT(VLOOKUP($A109,Mitglieder!$E$24:$BG$323,BB$303),"TT.MM.JJJJ"))</f>
        <v/>
      </c>
      <c r="BC109" s="43" t="str">
        <f ca="1">IF($G109="","",TEXT(VLOOKUP($A109,Mitglieder!$E$24:$BG$323,BC$303),"TT.MM.JJJJ"))</f>
        <v/>
      </c>
      <c r="BD109" s="43" t="str">
        <f ca="1">IF($G109="","",TEXT(VLOOKUP($A109,Mitglieder!$E$24:$BG$323,BD$303),"TT.MM.JJJJ"))</f>
        <v/>
      </c>
      <c r="BE109" s="75" t="str">
        <f t="shared" ca="1" si="3"/>
        <v/>
      </c>
      <c r="BF109" s="75" t="str">
        <f ca="1">IF($G109="","",VLOOKUP($A109,Mitglieder!$D$24:$BG$323,BF$303))</f>
        <v/>
      </c>
      <c r="BH109" s="75" t="str">
        <f ca="1">IF(G109="","",AY109+'Details Verein'!$D$25)</f>
        <v/>
      </c>
    </row>
    <row r="110" spans="1:60" x14ac:dyDescent="0.35">
      <c r="A110" s="42">
        <v>110</v>
      </c>
      <c r="B110" s="42"/>
      <c r="C110" s="42"/>
      <c r="D110" s="42">
        <f ca="1">VLOOKUP($A110,Mitglieder!$E$24:$BA$323,D$303)</f>
        <v>1.0299999999999967</v>
      </c>
      <c r="E110" s="42" t="str">
        <f ca="1">IF($G110="","",VLOOKUP($A110,Mitglieder!$E$24:$BG$323,E$303))</f>
        <v/>
      </c>
      <c r="F110" s="54" t="str">
        <f ca="1">IF(OR(VLOOKUP($A110,Mitglieder!$E$24:$BG$323,F$303)="",$G110=""),"",VLOOKUP($A110,Mitglieder!$E$24:$BG$323,F$303))</f>
        <v/>
      </c>
      <c r="G110" s="72" t="str">
        <f ca="1">IF(D110/ROUND(D110,0)=1,VLOOKUP($A110,Mitglieder!$E$24:$BA$323,G$303),"")</f>
        <v/>
      </c>
      <c r="H110" s="42" t="str">
        <f ca="1">IF($G110="","",VLOOKUP($A110,Mitglieder!$E$24:$BG$323,H$303))</f>
        <v/>
      </c>
      <c r="I110" s="54" t="str">
        <f ca="1">IF(OR(VLOOKUP($A110,Mitglieder!$E$24:$BG$323,I$303)="",$G110=""),"",VLOOKUP($A110,Mitglieder!$E$24:$BG$323,I$303))</f>
        <v/>
      </c>
      <c r="J110" s="42" t="str">
        <f ca="1">IF($G110="","",VLOOKUP($A110,Mitglieder!$E$24:$BG$323,J$303))</f>
        <v/>
      </c>
      <c r="K110" s="54" t="str">
        <f ca="1">IF(OR(VLOOKUP($A110,Mitglieder!$E$24:$BG$323,K$303)="",$G110=""),"",VLOOKUP($A110,Mitglieder!$E$24:$BG$323,K$303))</f>
        <v/>
      </c>
      <c r="L110" s="42" t="str">
        <f ca="1">IF($G110="","",VLOOKUP($A110,Mitglieder!$E$24:$BG$323,L$303))</f>
        <v/>
      </c>
      <c r="M110" s="42" t="str">
        <f ca="1">IF($G110="","",VLOOKUP($A110,Mitglieder!$E$24:$BG$323,M$303))</f>
        <v/>
      </c>
      <c r="N110" s="42" t="str">
        <f ca="1">IF($G110="","",VLOOKUP($A110,Mitglieder!$E$24:$BG$323,N$303))</f>
        <v/>
      </c>
      <c r="O110" s="42" t="str">
        <f ca="1">IF($G110="","",VLOOKUP($A110,Mitglieder!$E$24:$BG$323,O$303))</f>
        <v/>
      </c>
      <c r="P110" s="42" t="str">
        <f ca="1">IF($G110="","",VLOOKUP($A110,Mitglieder!$E$24:$BG$323,P$303))</f>
        <v/>
      </c>
      <c r="Q110" s="42" t="str">
        <f ca="1">IF($G110="","",VLOOKUP($A110,Mitglieder!$E$24:$BG$323,Q$303))</f>
        <v/>
      </c>
      <c r="R110" s="54" t="str">
        <f ca="1">IF(OR(VLOOKUP($A110,Mitglieder!$E$24:$BG$323,R$303)="",$G110=""),"",VLOOKUP($A110,Mitglieder!$E$24:$BG$323,R$303))</f>
        <v/>
      </c>
      <c r="S110" s="43" t="str">
        <f ca="1">IF($G110="","",TEXT(VLOOKUP($A110,Mitglieder!$E$24:$BG$323,S$303),"TT.MM.JJJJ"))</f>
        <v/>
      </c>
      <c r="T110" s="43" t="str">
        <f ca="1">IF($G110="","",TEXT(VLOOKUP($A110,Mitglieder!$E$24:$BG$323,T$303),"TT.MM.JJJJ"))</f>
        <v/>
      </c>
      <c r="U110" s="43" t="str">
        <f ca="1">IF($G110="","",TEXT(VLOOKUP($A110,Mitglieder!$E$24:$BG$323,U$303),"TT.MM.JJJJ"))</f>
        <v/>
      </c>
      <c r="V110" s="54" t="str">
        <f ca="1">IF(OR(VLOOKUP($A110,Mitglieder!$E$24:$BG$323,V$303)="",$G110=""),"",VLOOKUP($A110,Mitglieder!$E$24:$BG$323,V$303))</f>
        <v/>
      </c>
      <c r="W110" s="54" t="str">
        <f ca="1">IF(OR(VLOOKUP($A110,Mitglieder!$E$24:$BG$323,W$303)="",$G110=""),"",VLOOKUP($A110,Mitglieder!$E$24:$BG$323,W$303))</f>
        <v/>
      </c>
      <c r="X110" s="54" t="str">
        <f ca="1">IF(OR(VLOOKUP($A110,Mitglieder!$E$24:$BG$323,X$303)="",$G110=""),"",VLOOKUP($A110,Mitglieder!$E$24:$BG$323,X$303))</f>
        <v/>
      </c>
      <c r="Y110" s="54" t="str">
        <f ca="1">IF(OR(VLOOKUP($A110,Mitglieder!$E$24:$BG$323,Y$303)="",$G110=""),"",VLOOKUP($A110,Mitglieder!$E$24:$BG$323,Y$303))</f>
        <v/>
      </c>
      <c r="Z110" s="54" t="str">
        <f ca="1">IF(OR(VLOOKUP($A110,Mitglieder!$E$24:$BG$323,Z$303)="",$G110=""),"",VLOOKUP($A110,Mitglieder!$E$24:$BG$323,Z$303))</f>
        <v/>
      </c>
      <c r="AA110" s="54" t="str">
        <f ca="1">IF(OR(VLOOKUP($A110,Mitglieder!$E$24:$BG$323,AA$303)="",$G110=""),"",VLOOKUP($A110,Mitglieder!$E$24:$BG$323,AA$303))</f>
        <v/>
      </c>
      <c r="AB110" s="54" t="str">
        <f ca="1">IF(OR(VLOOKUP($A110,Mitglieder!$E$24:$BG$323,AB$303)="",$G110=""),"",VLOOKUP($A110,Mitglieder!$E$24:$BG$323,AB$303))</f>
        <v/>
      </c>
      <c r="AC110" s="54" t="str">
        <f ca="1">IF(OR(VLOOKUP($A110,Mitglieder!$E$24:$BG$323,AC$303)="",$G110=""),"",VLOOKUP($A110,Mitglieder!$E$24:$BG$323,AC$303))</f>
        <v/>
      </c>
      <c r="AD110" s="54" t="str">
        <f ca="1">IF(OR(VLOOKUP($A110,Mitglieder!$E$24:$BG$323,AD$303)="",$G110=""),"",VLOOKUP($A110,Mitglieder!$E$24:$BG$323,AD$303))</f>
        <v/>
      </c>
      <c r="AE110" s="54" t="str">
        <f ca="1">IF(OR(VLOOKUP($A110,Mitglieder!$E$24:$BG$323,AE$303)="",$G110=""),"",VLOOKUP($A110,Mitglieder!$E$24:$BG$323,AE$303))</f>
        <v/>
      </c>
      <c r="AF110" s="54" t="str">
        <f ca="1">IF(OR(VLOOKUP($A110,Mitglieder!$E$24:$BG$323,AF$303)="",$G110=""),"",VLOOKUP($A110,Mitglieder!$E$24:$BG$323,AF$303))</f>
        <v/>
      </c>
      <c r="AG110" s="54" t="str">
        <f ca="1">IF(OR(VLOOKUP($A110,Mitglieder!$E$24:$BG$323,AG$303)="",$G110=""),"",VLOOKUP($A110,Mitglieder!$E$24:$BG$323,AG$303))</f>
        <v/>
      </c>
      <c r="AH110" s="54" t="str">
        <f ca="1">IF(OR(VLOOKUP($A110,Mitglieder!$E$24:$BG$323,AH$303)="",$G110=""),"",VLOOKUP($A110,Mitglieder!$E$24:$BG$323,AH$303))</f>
        <v/>
      </c>
      <c r="AI110" s="54" t="str">
        <f ca="1">IF(OR(VLOOKUP($A110,Mitglieder!$E$24:$BG$323,AI$303)="",$G110=""),"",VLOOKUP($A110,Mitglieder!$E$24:$BG$323,AI$303))</f>
        <v/>
      </c>
      <c r="AJ110" s="54" t="str">
        <f ca="1">IF(OR(VLOOKUP($A110,Mitglieder!$E$24:$BG$323,AJ$303)="",$G110=""),"",VLOOKUP($A110,Mitglieder!$E$24:$BG$323,AJ$303))</f>
        <v/>
      </c>
      <c r="AK110" s="54" t="str">
        <f ca="1">IF(OR(VLOOKUP($A110,Mitglieder!$E$24:$BG$323,AK$303)="",$G110=""),"",VLOOKUP($A110,Mitglieder!$E$24:$BG$323,AK$303))</f>
        <v/>
      </c>
      <c r="AL110" s="54" t="str">
        <f ca="1">IF(OR(VLOOKUP($A110,Mitglieder!$E$24:$BG$323,AL$303)="",$G110=""),"",VLOOKUP($A110,Mitglieder!$E$24:$BG$323,AL$303))</f>
        <v/>
      </c>
      <c r="AM110" s="42" t="str">
        <f ca="1">IF($G110="","",VLOOKUP($A110,Mitglieder!$E$24:$BG$323,AM$303))</f>
        <v/>
      </c>
      <c r="AN110" s="54" t="str">
        <f ca="1">IF(OR(VLOOKUP($A110,Mitglieder!$E$24:$BG$323,AN$303)="",$G110=""),"",VLOOKUP($A110,Mitglieder!$E$24:$BG$323,AN$303))</f>
        <v/>
      </c>
      <c r="AO110" s="43" t="str">
        <f ca="1">IF($G110="","",TEXT(VLOOKUP($A110,Mitglieder!$D$24:$BG$323,AO$303),"TT.MM.JJJJ"))</f>
        <v/>
      </c>
      <c r="AP110" s="42" t="str">
        <f ca="1">IF($G110="","",VLOOKUP($A110,Mitglieder!$E$24:$BG$323,AP$303))</f>
        <v/>
      </c>
      <c r="AQ110" s="45" t="str">
        <f ca="1">IF($G110="","",TEXT(VLOOKUP($A110,Mitglieder!$E$24:$BG$323,AQ$303),"0.00"))</f>
        <v/>
      </c>
      <c r="AR110" s="54" t="str">
        <f ca="1">IF(OR(VLOOKUP($A110,Mitglieder!$E$24:$BG$323,AR$303)="",$G110=""),"",VLOOKUP($A110,Mitglieder!$E$24:$BG$323,AR$303))</f>
        <v/>
      </c>
      <c r="AS110" s="45" t="str">
        <f ca="1">IF($G110="","",TEXT(VLOOKUP($A110,Mitglieder!$E$24:$BG$323,AS$303),"0.00"))</f>
        <v/>
      </c>
      <c r="AT110" s="54" t="str">
        <f ca="1">IF(OR(VLOOKUP($A110,Mitglieder!$E$24:$BG$323,AT$303)="",$G110=""),"",VLOOKUP($A110,Mitglieder!$E$24:$BG$323,AT$303))</f>
        <v/>
      </c>
      <c r="AU110" s="45" t="str">
        <f ca="1">IF($G110="","",TEXT(VLOOKUP($A110,Mitglieder!$E$24:$BG$323,AU$303),"0.00"))</f>
        <v/>
      </c>
      <c r="AV110" s="45" t="str">
        <f ca="1">IF($G110="","",TEXT(VLOOKUP($A110,Mitglieder!$E$24:$BG$323,AV$303),"0.00"))</f>
        <v/>
      </c>
      <c r="AW110" s="42" t="str">
        <f ca="1">IF($G110="","",VLOOKUP($A110,Mitglieder!$E$24:$BG$323,AW$303))</f>
        <v/>
      </c>
      <c r="AX110" s="54" t="str">
        <f ca="1">IF(OR(VLOOKUP($A110,Mitglieder!$E$24:$BG$323,AX$303)="",$G110=""),"",VLOOKUP($A110,Mitglieder!$E$24:$BG$323,AX$303))</f>
        <v/>
      </c>
      <c r="AY110" s="43" t="str">
        <f ca="1">IF($G110="","",TEXT(VLOOKUP($A110,Mitglieder!$E$24:$BG$323,AY$303),"TT.MM.JJJJ"))</f>
        <v/>
      </c>
      <c r="AZ110" s="75" t="str">
        <f t="shared" ca="1" si="2"/>
        <v/>
      </c>
      <c r="BA110" s="43" t="str">
        <f ca="1">IF($G110="","",TEXT(VLOOKUP($A110,Mitglieder!$E$24:$BG$323,BA$303),"TT.MM.JJJJ"))</f>
        <v/>
      </c>
      <c r="BB110" s="43" t="str">
        <f ca="1">IF($G110="","",TEXT(VLOOKUP($A110,Mitglieder!$E$24:$BG$323,BB$303),"TT.MM.JJJJ"))</f>
        <v/>
      </c>
      <c r="BC110" s="43" t="str">
        <f ca="1">IF($G110="","",TEXT(VLOOKUP($A110,Mitglieder!$E$24:$BG$323,BC$303),"TT.MM.JJJJ"))</f>
        <v/>
      </c>
      <c r="BD110" s="43" t="str">
        <f ca="1">IF($G110="","",TEXT(VLOOKUP($A110,Mitglieder!$E$24:$BG$323,BD$303),"TT.MM.JJJJ"))</f>
        <v/>
      </c>
      <c r="BE110" s="75" t="str">
        <f t="shared" ca="1" si="3"/>
        <v/>
      </c>
      <c r="BF110" s="75" t="str">
        <f ca="1">IF($G110="","",VLOOKUP($A110,Mitglieder!$D$24:$BG$323,BF$303))</f>
        <v/>
      </c>
      <c r="BH110" s="75" t="str">
        <f ca="1">IF(G110="","",AY110+'Details Verein'!$D$25)</f>
        <v/>
      </c>
    </row>
    <row r="111" spans="1:60" x14ac:dyDescent="0.35">
      <c r="A111" s="42">
        <v>111</v>
      </c>
      <c r="B111" s="42"/>
      <c r="C111" s="42"/>
      <c r="D111" s="42">
        <f ca="1">VLOOKUP($A111,Mitglieder!$E$24:$BA$323,D$303)</f>
        <v>1.0299999999999967</v>
      </c>
      <c r="E111" s="42" t="str">
        <f ca="1">IF($G111="","",VLOOKUP($A111,Mitglieder!$E$24:$BG$323,E$303))</f>
        <v/>
      </c>
      <c r="F111" s="54" t="str">
        <f ca="1">IF(OR(VLOOKUP($A111,Mitglieder!$E$24:$BG$323,F$303)="",$G111=""),"",VLOOKUP($A111,Mitglieder!$E$24:$BG$323,F$303))</f>
        <v/>
      </c>
      <c r="G111" s="72" t="str">
        <f ca="1">IF(D111/ROUND(D111,0)=1,VLOOKUP($A111,Mitglieder!$E$24:$BA$323,G$303),"")</f>
        <v/>
      </c>
      <c r="H111" s="42" t="str">
        <f ca="1">IF($G111="","",VLOOKUP($A111,Mitglieder!$E$24:$BG$323,H$303))</f>
        <v/>
      </c>
      <c r="I111" s="54" t="str">
        <f ca="1">IF(OR(VLOOKUP($A111,Mitglieder!$E$24:$BG$323,I$303)="",$G111=""),"",VLOOKUP($A111,Mitglieder!$E$24:$BG$323,I$303))</f>
        <v/>
      </c>
      <c r="J111" s="42" t="str">
        <f ca="1">IF($G111="","",VLOOKUP($A111,Mitglieder!$E$24:$BG$323,J$303))</f>
        <v/>
      </c>
      <c r="K111" s="54" t="str">
        <f ca="1">IF(OR(VLOOKUP($A111,Mitglieder!$E$24:$BG$323,K$303)="",$G111=""),"",VLOOKUP($A111,Mitglieder!$E$24:$BG$323,K$303))</f>
        <v/>
      </c>
      <c r="L111" s="42" t="str">
        <f ca="1">IF($G111="","",VLOOKUP($A111,Mitglieder!$E$24:$BG$323,L$303))</f>
        <v/>
      </c>
      <c r="M111" s="42" t="str">
        <f ca="1">IF($G111="","",VLOOKUP($A111,Mitglieder!$E$24:$BG$323,M$303))</f>
        <v/>
      </c>
      <c r="N111" s="42" t="str">
        <f ca="1">IF($G111="","",VLOOKUP($A111,Mitglieder!$E$24:$BG$323,N$303))</f>
        <v/>
      </c>
      <c r="O111" s="42" t="str">
        <f ca="1">IF($G111="","",VLOOKUP($A111,Mitglieder!$E$24:$BG$323,O$303))</f>
        <v/>
      </c>
      <c r="P111" s="42" t="str">
        <f ca="1">IF($G111="","",VLOOKUP($A111,Mitglieder!$E$24:$BG$323,P$303))</f>
        <v/>
      </c>
      <c r="Q111" s="42" t="str">
        <f ca="1">IF($G111="","",VLOOKUP($A111,Mitglieder!$E$24:$BG$323,Q$303))</f>
        <v/>
      </c>
      <c r="R111" s="54" t="str">
        <f ca="1">IF(OR(VLOOKUP($A111,Mitglieder!$E$24:$BG$323,R$303)="",$G111=""),"",VLOOKUP($A111,Mitglieder!$E$24:$BG$323,R$303))</f>
        <v/>
      </c>
      <c r="S111" s="43" t="str">
        <f ca="1">IF($G111="","",TEXT(VLOOKUP($A111,Mitglieder!$E$24:$BG$323,S$303),"TT.MM.JJJJ"))</f>
        <v/>
      </c>
      <c r="T111" s="43" t="str">
        <f ca="1">IF($G111="","",TEXT(VLOOKUP($A111,Mitglieder!$E$24:$BG$323,T$303),"TT.MM.JJJJ"))</f>
        <v/>
      </c>
      <c r="U111" s="43" t="str">
        <f ca="1">IF($G111="","",TEXT(VLOOKUP($A111,Mitglieder!$E$24:$BG$323,U$303),"TT.MM.JJJJ"))</f>
        <v/>
      </c>
      <c r="V111" s="54" t="str">
        <f ca="1">IF(OR(VLOOKUP($A111,Mitglieder!$E$24:$BG$323,V$303)="",$G111=""),"",VLOOKUP($A111,Mitglieder!$E$24:$BG$323,V$303))</f>
        <v/>
      </c>
      <c r="W111" s="54" t="str">
        <f ca="1">IF(OR(VLOOKUP($A111,Mitglieder!$E$24:$BG$323,W$303)="",$G111=""),"",VLOOKUP($A111,Mitglieder!$E$24:$BG$323,W$303))</f>
        <v/>
      </c>
      <c r="X111" s="54" t="str">
        <f ca="1">IF(OR(VLOOKUP($A111,Mitglieder!$E$24:$BG$323,X$303)="",$G111=""),"",VLOOKUP($A111,Mitglieder!$E$24:$BG$323,X$303))</f>
        <v/>
      </c>
      <c r="Y111" s="54" t="str">
        <f ca="1">IF(OR(VLOOKUP($A111,Mitglieder!$E$24:$BG$323,Y$303)="",$G111=""),"",VLOOKUP($A111,Mitglieder!$E$24:$BG$323,Y$303))</f>
        <v/>
      </c>
      <c r="Z111" s="54" t="str">
        <f ca="1">IF(OR(VLOOKUP($A111,Mitglieder!$E$24:$BG$323,Z$303)="",$G111=""),"",VLOOKUP($A111,Mitglieder!$E$24:$BG$323,Z$303))</f>
        <v/>
      </c>
      <c r="AA111" s="54" t="str">
        <f ca="1">IF(OR(VLOOKUP($A111,Mitglieder!$E$24:$BG$323,AA$303)="",$G111=""),"",VLOOKUP($A111,Mitglieder!$E$24:$BG$323,AA$303))</f>
        <v/>
      </c>
      <c r="AB111" s="54" t="str">
        <f ca="1">IF(OR(VLOOKUP($A111,Mitglieder!$E$24:$BG$323,AB$303)="",$G111=""),"",VLOOKUP($A111,Mitglieder!$E$24:$BG$323,AB$303))</f>
        <v/>
      </c>
      <c r="AC111" s="54" t="str">
        <f ca="1">IF(OR(VLOOKUP($A111,Mitglieder!$E$24:$BG$323,AC$303)="",$G111=""),"",VLOOKUP($A111,Mitglieder!$E$24:$BG$323,AC$303))</f>
        <v/>
      </c>
      <c r="AD111" s="54" t="str">
        <f ca="1">IF(OR(VLOOKUP($A111,Mitglieder!$E$24:$BG$323,AD$303)="",$G111=""),"",VLOOKUP($A111,Mitglieder!$E$24:$BG$323,AD$303))</f>
        <v/>
      </c>
      <c r="AE111" s="54" t="str">
        <f ca="1">IF(OR(VLOOKUP($A111,Mitglieder!$E$24:$BG$323,AE$303)="",$G111=""),"",VLOOKUP($A111,Mitglieder!$E$24:$BG$323,AE$303))</f>
        <v/>
      </c>
      <c r="AF111" s="54" t="str">
        <f ca="1">IF(OR(VLOOKUP($A111,Mitglieder!$E$24:$BG$323,AF$303)="",$G111=""),"",VLOOKUP($A111,Mitglieder!$E$24:$BG$323,AF$303))</f>
        <v/>
      </c>
      <c r="AG111" s="54" t="str">
        <f ca="1">IF(OR(VLOOKUP($A111,Mitglieder!$E$24:$BG$323,AG$303)="",$G111=""),"",VLOOKUP($A111,Mitglieder!$E$24:$BG$323,AG$303))</f>
        <v/>
      </c>
      <c r="AH111" s="54" t="str">
        <f ca="1">IF(OR(VLOOKUP($A111,Mitglieder!$E$24:$BG$323,AH$303)="",$G111=""),"",VLOOKUP($A111,Mitglieder!$E$24:$BG$323,AH$303))</f>
        <v/>
      </c>
      <c r="AI111" s="54" t="str">
        <f ca="1">IF(OR(VLOOKUP($A111,Mitglieder!$E$24:$BG$323,AI$303)="",$G111=""),"",VLOOKUP($A111,Mitglieder!$E$24:$BG$323,AI$303))</f>
        <v/>
      </c>
      <c r="AJ111" s="54" t="str">
        <f ca="1">IF(OR(VLOOKUP($A111,Mitglieder!$E$24:$BG$323,AJ$303)="",$G111=""),"",VLOOKUP($A111,Mitglieder!$E$24:$BG$323,AJ$303))</f>
        <v/>
      </c>
      <c r="AK111" s="54" t="str">
        <f ca="1">IF(OR(VLOOKUP($A111,Mitglieder!$E$24:$BG$323,AK$303)="",$G111=""),"",VLOOKUP($A111,Mitglieder!$E$24:$BG$323,AK$303))</f>
        <v/>
      </c>
      <c r="AL111" s="54" t="str">
        <f ca="1">IF(OR(VLOOKUP($A111,Mitglieder!$E$24:$BG$323,AL$303)="",$G111=""),"",VLOOKUP($A111,Mitglieder!$E$24:$BG$323,AL$303))</f>
        <v/>
      </c>
      <c r="AM111" s="42" t="str">
        <f ca="1">IF($G111="","",VLOOKUP($A111,Mitglieder!$E$24:$BG$323,AM$303))</f>
        <v/>
      </c>
      <c r="AN111" s="54" t="str">
        <f ca="1">IF(OR(VLOOKUP($A111,Mitglieder!$E$24:$BG$323,AN$303)="",$G111=""),"",VLOOKUP($A111,Mitglieder!$E$24:$BG$323,AN$303))</f>
        <v/>
      </c>
      <c r="AO111" s="43" t="str">
        <f ca="1">IF($G111="","",TEXT(VLOOKUP($A111,Mitglieder!$D$24:$BG$323,AO$303),"TT.MM.JJJJ"))</f>
        <v/>
      </c>
      <c r="AP111" s="42" t="str">
        <f ca="1">IF($G111="","",VLOOKUP($A111,Mitglieder!$E$24:$BG$323,AP$303))</f>
        <v/>
      </c>
      <c r="AQ111" s="45" t="str">
        <f ca="1">IF($G111="","",TEXT(VLOOKUP($A111,Mitglieder!$E$24:$BG$323,AQ$303),"0.00"))</f>
        <v/>
      </c>
      <c r="AR111" s="54" t="str">
        <f ca="1">IF(OR(VLOOKUP($A111,Mitglieder!$E$24:$BG$323,AR$303)="",$G111=""),"",VLOOKUP($A111,Mitglieder!$E$24:$BG$323,AR$303))</f>
        <v/>
      </c>
      <c r="AS111" s="45" t="str">
        <f ca="1">IF($G111="","",TEXT(VLOOKUP($A111,Mitglieder!$E$24:$BG$323,AS$303),"0.00"))</f>
        <v/>
      </c>
      <c r="AT111" s="54" t="str">
        <f ca="1">IF(OR(VLOOKUP($A111,Mitglieder!$E$24:$BG$323,AT$303)="",$G111=""),"",VLOOKUP($A111,Mitglieder!$E$24:$BG$323,AT$303))</f>
        <v/>
      </c>
      <c r="AU111" s="45" t="str">
        <f ca="1">IF($G111="","",TEXT(VLOOKUP($A111,Mitglieder!$E$24:$BG$323,AU$303),"0.00"))</f>
        <v/>
      </c>
      <c r="AV111" s="45" t="str">
        <f ca="1">IF($G111="","",TEXT(VLOOKUP($A111,Mitglieder!$E$24:$BG$323,AV$303),"0.00"))</f>
        <v/>
      </c>
      <c r="AW111" s="42" t="str">
        <f ca="1">IF($G111="","",VLOOKUP($A111,Mitglieder!$E$24:$BG$323,AW$303))</f>
        <v/>
      </c>
      <c r="AX111" s="54" t="str">
        <f ca="1">IF(OR(VLOOKUP($A111,Mitglieder!$E$24:$BG$323,AX$303)="",$G111=""),"",VLOOKUP($A111,Mitglieder!$E$24:$BG$323,AX$303))</f>
        <v/>
      </c>
      <c r="AY111" s="43" t="str">
        <f ca="1">IF($G111="","",TEXT(VLOOKUP($A111,Mitglieder!$E$24:$BG$323,AY$303),"TT.MM.JJJJ"))</f>
        <v/>
      </c>
      <c r="AZ111" s="75" t="str">
        <f t="shared" ca="1" si="2"/>
        <v/>
      </c>
      <c r="BA111" s="43" t="str">
        <f ca="1">IF($G111="","",TEXT(VLOOKUP($A111,Mitglieder!$E$24:$BG$323,BA$303),"TT.MM.JJJJ"))</f>
        <v/>
      </c>
      <c r="BB111" s="43" t="str">
        <f ca="1">IF($G111="","",TEXT(VLOOKUP($A111,Mitglieder!$E$24:$BG$323,BB$303),"TT.MM.JJJJ"))</f>
        <v/>
      </c>
      <c r="BC111" s="43" t="str">
        <f ca="1">IF($G111="","",TEXT(VLOOKUP($A111,Mitglieder!$E$24:$BG$323,BC$303),"TT.MM.JJJJ"))</f>
        <v/>
      </c>
      <c r="BD111" s="43" t="str">
        <f ca="1">IF($G111="","",TEXT(VLOOKUP($A111,Mitglieder!$E$24:$BG$323,BD$303),"TT.MM.JJJJ"))</f>
        <v/>
      </c>
      <c r="BE111" s="75" t="str">
        <f t="shared" ca="1" si="3"/>
        <v/>
      </c>
      <c r="BF111" s="75" t="str">
        <f ca="1">IF($G111="","",VLOOKUP($A111,Mitglieder!$D$24:$BG$323,BF$303))</f>
        <v/>
      </c>
      <c r="BH111" s="75" t="str">
        <f ca="1">IF(G111="","",AY111+'Details Verein'!$D$25)</f>
        <v/>
      </c>
    </row>
    <row r="112" spans="1:60" x14ac:dyDescent="0.35">
      <c r="A112" s="42">
        <v>112</v>
      </c>
      <c r="B112" s="42"/>
      <c r="C112" s="42"/>
      <c r="D112" s="42">
        <f ca="1">VLOOKUP($A112,Mitglieder!$E$24:$BA$323,D$303)</f>
        <v>1.0299999999999967</v>
      </c>
      <c r="E112" s="42" t="str">
        <f ca="1">IF($G112="","",VLOOKUP($A112,Mitglieder!$E$24:$BG$323,E$303))</f>
        <v/>
      </c>
      <c r="F112" s="54" t="str">
        <f ca="1">IF(OR(VLOOKUP($A112,Mitglieder!$E$24:$BG$323,F$303)="",$G112=""),"",VLOOKUP($A112,Mitglieder!$E$24:$BG$323,F$303))</f>
        <v/>
      </c>
      <c r="G112" s="72" t="str">
        <f ca="1">IF(D112/ROUND(D112,0)=1,VLOOKUP($A112,Mitglieder!$E$24:$BA$323,G$303),"")</f>
        <v/>
      </c>
      <c r="H112" s="42" t="str">
        <f ca="1">IF($G112="","",VLOOKUP($A112,Mitglieder!$E$24:$BG$323,H$303))</f>
        <v/>
      </c>
      <c r="I112" s="54" t="str">
        <f ca="1">IF(OR(VLOOKUP($A112,Mitglieder!$E$24:$BG$323,I$303)="",$G112=""),"",VLOOKUP($A112,Mitglieder!$E$24:$BG$323,I$303))</f>
        <v/>
      </c>
      <c r="J112" s="42" t="str">
        <f ca="1">IF($G112="","",VLOOKUP($A112,Mitglieder!$E$24:$BG$323,J$303))</f>
        <v/>
      </c>
      <c r="K112" s="54" t="str">
        <f ca="1">IF(OR(VLOOKUP($A112,Mitglieder!$E$24:$BG$323,K$303)="",$G112=""),"",VLOOKUP($A112,Mitglieder!$E$24:$BG$323,K$303))</f>
        <v/>
      </c>
      <c r="L112" s="42" t="str">
        <f ca="1">IF($G112="","",VLOOKUP($A112,Mitglieder!$E$24:$BG$323,L$303))</f>
        <v/>
      </c>
      <c r="M112" s="42" t="str">
        <f ca="1">IF($G112="","",VLOOKUP($A112,Mitglieder!$E$24:$BG$323,M$303))</f>
        <v/>
      </c>
      <c r="N112" s="42" t="str">
        <f ca="1">IF($G112="","",VLOOKUP($A112,Mitglieder!$E$24:$BG$323,N$303))</f>
        <v/>
      </c>
      <c r="O112" s="42" t="str">
        <f ca="1">IF($G112="","",VLOOKUP($A112,Mitglieder!$E$24:$BG$323,O$303))</f>
        <v/>
      </c>
      <c r="P112" s="42" t="str">
        <f ca="1">IF($G112="","",VLOOKUP($A112,Mitglieder!$E$24:$BG$323,P$303))</f>
        <v/>
      </c>
      <c r="Q112" s="42" t="str">
        <f ca="1">IF($G112="","",VLOOKUP($A112,Mitglieder!$E$24:$BG$323,Q$303))</f>
        <v/>
      </c>
      <c r="R112" s="54" t="str">
        <f ca="1">IF(OR(VLOOKUP($A112,Mitglieder!$E$24:$BG$323,R$303)="",$G112=""),"",VLOOKUP($A112,Mitglieder!$E$24:$BG$323,R$303))</f>
        <v/>
      </c>
      <c r="S112" s="43" t="str">
        <f ca="1">IF($G112="","",TEXT(VLOOKUP($A112,Mitglieder!$E$24:$BG$323,S$303),"TT.MM.JJJJ"))</f>
        <v/>
      </c>
      <c r="T112" s="43" t="str">
        <f ca="1">IF($G112="","",TEXT(VLOOKUP($A112,Mitglieder!$E$24:$BG$323,T$303),"TT.MM.JJJJ"))</f>
        <v/>
      </c>
      <c r="U112" s="43" t="str">
        <f ca="1">IF($G112="","",TEXT(VLOOKUP($A112,Mitglieder!$E$24:$BG$323,U$303),"TT.MM.JJJJ"))</f>
        <v/>
      </c>
      <c r="V112" s="54" t="str">
        <f ca="1">IF(OR(VLOOKUP($A112,Mitglieder!$E$24:$BG$323,V$303)="",$G112=""),"",VLOOKUP($A112,Mitglieder!$E$24:$BG$323,V$303))</f>
        <v/>
      </c>
      <c r="W112" s="54" t="str">
        <f ca="1">IF(OR(VLOOKUP($A112,Mitglieder!$E$24:$BG$323,W$303)="",$G112=""),"",VLOOKUP($A112,Mitglieder!$E$24:$BG$323,W$303))</f>
        <v/>
      </c>
      <c r="X112" s="54" t="str">
        <f ca="1">IF(OR(VLOOKUP($A112,Mitglieder!$E$24:$BG$323,X$303)="",$G112=""),"",VLOOKUP($A112,Mitglieder!$E$24:$BG$323,X$303))</f>
        <v/>
      </c>
      <c r="Y112" s="54" t="str">
        <f ca="1">IF(OR(VLOOKUP($A112,Mitglieder!$E$24:$BG$323,Y$303)="",$G112=""),"",VLOOKUP($A112,Mitglieder!$E$24:$BG$323,Y$303))</f>
        <v/>
      </c>
      <c r="Z112" s="54" t="str">
        <f ca="1">IF(OR(VLOOKUP($A112,Mitglieder!$E$24:$BG$323,Z$303)="",$G112=""),"",VLOOKUP($A112,Mitglieder!$E$24:$BG$323,Z$303))</f>
        <v/>
      </c>
      <c r="AA112" s="54" t="str">
        <f ca="1">IF(OR(VLOOKUP($A112,Mitglieder!$E$24:$BG$323,AA$303)="",$G112=""),"",VLOOKUP($A112,Mitglieder!$E$24:$BG$323,AA$303))</f>
        <v/>
      </c>
      <c r="AB112" s="54" t="str">
        <f ca="1">IF(OR(VLOOKUP($A112,Mitglieder!$E$24:$BG$323,AB$303)="",$G112=""),"",VLOOKUP($A112,Mitglieder!$E$24:$BG$323,AB$303))</f>
        <v/>
      </c>
      <c r="AC112" s="54" t="str">
        <f ca="1">IF(OR(VLOOKUP($A112,Mitglieder!$E$24:$BG$323,AC$303)="",$G112=""),"",VLOOKUP($A112,Mitglieder!$E$24:$BG$323,AC$303))</f>
        <v/>
      </c>
      <c r="AD112" s="54" t="str">
        <f ca="1">IF(OR(VLOOKUP($A112,Mitglieder!$E$24:$BG$323,AD$303)="",$G112=""),"",VLOOKUP($A112,Mitglieder!$E$24:$BG$323,AD$303))</f>
        <v/>
      </c>
      <c r="AE112" s="54" t="str">
        <f ca="1">IF(OR(VLOOKUP($A112,Mitglieder!$E$24:$BG$323,AE$303)="",$G112=""),"",VLOOKUP($A112,Mitglieder!$E$24:$BG$323,AE$303))</f>
        <v/>
      </c>
      <c r="AF112" s="54" t="str">
        <f ca="1">IF(OR(VLOOKUP($A112,Mitglieder!$E$24:$BG$323,AF$303)="",$G112=""),"",VLOOKUP($A112,Mitglieder!$E$24:$BG$323,AF$303))</f>
        <v/>
      </c>
      <c r="AG112" s="54" t="str">
        <f ca="1">IF(OR(VLOOKUP($A112,Mitglieder!$E$24:$BG$323,AG$303)="",$G112=""),"",VLOOKUP($A112,Mitglieder!$E$24:$BG$323,AG$303))</f>
        <v/>
      </c>
      <c r="AH112" s="54" t="str">
        <f ca="1">IF(OR(VLOOKUP($A112,Mitglieder!$E$24:$BG$323,AH$303)="",$G112=""),"",VLOOKUP($A112,Mitglieder!$E$24:$BG$323,AH$303))</f>
        <v/>
      </c>
      <c r="AI112" s="54" t="str">
        <f ca="1">IF(OR(VLOOKUP($A112,Mitglieder!$E$24:$BG$323,AI$303)="",$G112=""),"",VLOOKUP($A112,Mitglieder!$E$24:$BG$323,AI$303))</f>
        <v/>
      </c>
      <c r="AJ112" s="54" t="str">
        <f ca="1">IF(OR(VLOOKUP($A112,Mitglieder!$E$24:$BG$323,AJ$303)="",$G112=""),"",VLOOKUP($A112,Mitglieder!$E$24:$BG$323,AJ$303))</f>
        <v/>
      </c>
      <c r="AK112" s="54" t="str">
        <f ca="1">IF(OR(VLOOKUP($A112,Mitglieder!$E$24:$BG$323,AK$303)="",$G112=""),"",VLOOKUP($A112,Mitglieder!$E$24:$BG$323,AK$303))</f>
        <v/>
      </c>
      <c r="AL112" s="54" t="str">
        <f ca="1">IF(OR(VLOOKUP($A112,Mitglieder!$E$24:$BG$323,AL$303)="",$G112=""),"",VLOOKUP($A112,Mitglieder!$E$24:$BG$323,AL$303))</f>
        <v/>
      </c>
      <c r="AM112" s="42" t="str">
        <f ca="1">IF($G112="","",VLOOKUP($A112,Mitglieder!$E$24:$BG$323,AM$303))</f>
        <v/>
      </c>
      <c r="AN112" s="54" t="str">
        <f ca="1">IF(OR(VLOOKUP($A112,Mitglieder!$E$24:$BG$323,AN$303)="",$G112=""),"",VLOOKUP($A112,Mitglieder!$E$24:$BG$323,AN$303))</f>
        <v/>
      </c>
      <c r="AO112" s="43" t="str">
        <f ca="1">IF($G112="","",TEXT(VLOOKUP($A112,Mitglieder!$D$24:$BG$323,AO$303),"TT.MM.JJJJ"))</f>
        <v/>
      </c>
      <c r="AP112" s="42" t="str">
        <f ca="1">IF($G112="","",VLOOKUP($A112,Mitglieder!$E$24:$BG$323,AP$303))</f>
        <v/>
      </c>
      <c r="AQ112" s="45" t="str">
        <f ca="1">IF($G112="","",TEXT(VLOOKUP($A112,Mitglieder!$E$24:$BG$323,AQ$303),"0.00"))</f>
        <v/>
      </c>
      <c r="AR112" s="54" t="str">
        <f ca="1">IF(OR(VLOOKUP($A112,Mitglieder!$E$24:$BG$323,AR$303)="",$G112=""),"",VLOOKUP($A112,Mitglieder!$E$24:$BG$323,AR$303))</f>
        <v/>
      </c>
      <c r="AS112" s="45" t="str">
        <f ca="1">IF($G112="","",TEXT(VLOOKUP($A112,Mitglieder!$E$24:$BG$323,AS$303),"0.00"))</f>
        <v/>
      </c>
      <c r="AT112" s="54" t="str">
        <f ca="1">IF(OR(VLOOKUP($A112,Mitglieder!$E$24:$BG$323,AT$303)="",$G112=""),"",VLOOKUP($A112,Mitglieder!$E$24:$BG$323,AT$303))</f>
        <v/>
      </c>
      <c r="AU112" s="45" t="str">
        <f ca="1">IF($G112="","",TEXT(VLOOKUP($A112,Mitglieder!$E$24:$BG$323,AU$303),"0.00"))</f>
        <v/>
      </c>
      <c r="AV112" s="45" t="str">
        <f ca="1">IF($G112="","",TEXT(VLOOKUP($A112,Mitglieder!$E$24:$BG$323,AV$303),"0.00"))</f>
        <v/>
      </c>
      <c r="AW112" s="42" t="str">
        <f ca="1">IF($G112="","",VLOOKUP($A112,Mitglieder!$E$24:$BG$323,AW$303))</f>
        <v/>
      </c>
      <c r="AX112" s="54" t="str">
        <f ca="1">IF(OR(VLOOKUP($A112,Mitglieder!$E$24:$BG$323,AX$303)="",$G112=""),"",VLOOKUP($A112,Mitglieder!$E$24:$BG$323,AX$303))</f>
        <v/>
      </c>
      <c r="AY112" s="43" t="str">
        <f ca="1">IF($G112="","",TEXT(VLOOKUP($A112,Mitglieder!$E$24:$BG$323,AY$303),"TT.MM.JJJJ"))</f>
        <v/>
      </c>
      <c r="AZ112" s="75" t="str">
        <f t="shared" ca="1" si="2"/>
        <v/>
      </c>
      <c r="BA112" s="43" t="str">
        <f ca="1">IF($G112="","",TEXT(VLOOKUP($A112,Mitglieder!$E$24:$BG$323,BA$303),"TT.MM.JJJJ"))</f>
        <v/>
      </c>
      <c r="BB112" s="43" t="str">
        <f ca="1">IF($G112="","",TEXT(VLOOKUP($A112,Mitglieder!$E$24:$BG$323,BB$303),"TT.MM.JJJJ"))</f>
        <v/>
      </c>
      <c r="BC112" s="43" t="str">
        <f ca="1">IF($G112="","",TEXT(VLOOKUP($A112,Mitglieder!$E$24:$BG$323,BC$303),"TT.MM.JJJJ"))</f>
        <v/>
      </c>
      <c r="BD112" s="43" t="str">
        <f ca="1">IF($G112="","",TEXT(VLOOKUP($A112,Mitglieder!$E$24:$BG$323,BD$303),"TT.MM.JJJJ"))</f>
        <v/>
      </c>
      <c r="BE112" s="75" t="str">
        <f t="shared" ca="1" si="3"/>
        <v/>
      </c>
      <c r="BF112" s="75" t="str">
        <f ca="1">IF($G112="","",VLOOKUP($A112,Mitglieder!$D$24:$BG$323,BF$303))</f>
        <v/>
      </c>
      <c r="BH112" s="75" t="str">
        <f ca="1">IF(G112="","",AY112+'Details Verein'!$D$25)</f>
        <v/>
      </c>
    </row>
    <row r="113" spans="1:60" x14ac:dyDescent="0.35">
      <c r="A113" s="42">
        <v>113</v>
      </c>
      <c r="B113" s="42"/>
      <c r="C113" s="42"/>
      <c r="D113" s="42">
        <f ca="1">VLOOKUP($A113,Mitglieder!$E$24:$BA$323,D$303)</f>
        <v>1.0299999999999967</v>
      </c>
      <c r="E113" s="42" t="str">
        <f ca="1">IF($G113="","",VLOOKUP($A113,Mitglieder!$E$24:$BG$323,E$303))</f>
        <v/>
      </c>
      <c r="F113" s="54" t="str">
        <f ca="1">IF(OR(VLOOKUP($A113,Mitglieder!$E$24:$BG$323,F$303)="",$G113=""),"",VLOOKUP($A113,Mitglieder!$E$24:$BG$323,F$303))</f>
        <v/>
      </c>
      <c r="G113" s="72" t="str">
        <f ca="1">IF(D113/ROUND(D113,0)=1,VLOOKUP($A113,Mitglieder!$E$24:$BA$323,G$303),"")</f>
        <v/>
      </c>
      <c r="H113" s="42" t="str">
        <f ca="1">IF($G113="","",VLOOKUP($A113,Mitglieder!$E$24:$BG$323,H$303))</f>
        <v/>
      </c>
      <c r="I113" s="54" t="str">
        <f ca="1">IF(OR(VLOOKUP($A113,Mitglieder!$E$24:$BG$323,I$303)="",$G113=""),"",VLOOKUP($A113,Mitglieder!$E$24:$BG$323,I$303))</f>
        <v/>
      </c>
      <c r="J113" s="42" t="str">
        <f ca="1">IF($G113="","",VLOOKUP($A113,Mitglieder!$E$24:$BG$323,J$303))</f>
        <v/>
      </c>
      <c r="K113" s="54" t="str">
        <f ca="1">IF(OR(VLOOKUP($A113,Mitglieder!$E$24:$BG$323,K$303)="",$G113=""),"",VLOOKUP($A113,Mitglieder!$E$24:$BG$323,K$303))</f>
        <v/>
      </c>
      <c r="L113" s="42" t="str">
        <f ca="1">IF($G113="","",VLOOKUP($A113,Mitglieder!$E$24:$BG$323,L$303))</f>
        <v/>
      </c>
      <c r="M113" s="42" t="str">
        <f ca="1">IF($G113="","",VLOOKUP($A113,Mitglieder!$E$24:$BG$323,M$303))</f>
        <v/>
      </c>
      <c r="N113" s="42" t="str">
        <f ca="1">IF($G113="","",VLOOKUP($A113,Mitglieder!$E$24:$BG$323,N$303))</f>
        <v/>
      </c>
      <c r="O113" s="42" t="str">
        <f ca="1">IF($G113="","",VLOOKUP($A113,Mitglieder!$E$24:$BG$323,O$303))</f>
        <v/>
      </c>
      <c r="P113" s="42" t="str">
        <f ca="1">IF($G113="","",VLOOKUP($A113,Mitglieder!$E$24:$BG$323,P$303))</f>
        <v/>
      </c>
      <c r="Q113" s="42" t="str">
        <f ca="1">IF($G113="","",VLOOKUP($A113,Mitglieder!$E$24:$BG$323,Q$303))</f>
        <v/>
      </c>
      <c r="R113" s="54" t="str">
        <f ca="1">IF(OR(VLOOKUP($A113,Mitglieder!$E$24:$BG$323,R$303)="",$G113=""),"",VLOOKUP($A113,Mitglieder!$E$24:$BG$323,R$303))</f>
        <v/>
      </c>
      <c r="S113" s="43" t="str">
        <f ca="1">IF($G113="","",TEXT(VLOOKUP($A113,Mitglieder!$E$24:$BG$323,S$303),"TT.MM.JJJJ"))</f>
        <v/>
      </c>
      <c r="T113" s="43" t="str">
        <f ca="1">IF($G113="","",TEXT(VLOOKUP($A113,Mitglieder!$E$24:$BG$323,T$303),"TT.MM.JJJJ"))</f>
        <v/>
      </c>
      <c r="U113" s="43" t="str">
        <f ca="1">IF($G113="","",TEXT(VLOOKUP($A113,Mitglieder!$E$24:$BG$323,U$303),"TT.MM.JJJJ"))</f>
        <v/>
      </c>
      <c r="V113" s="54" t="str">
        <f ca="1">IF(OR(VLOOKUP($A113,Mitglieder!$E$24:$BG$323,V$303)="",$G113=""),"",VLOOKUP($A113,Mitglieder!$E$24:$BG$323,V$303))</f>
        <v/>
      </c>
      <c r="W113" s="54" t="str">
        <f ca="1">IF(OR(VLOOKUP($A113,Mitglieder!$E$24:$BG$323,W$303)="",$G113=""),"",VLOOKUP($A113,Mitglieder!$E$24:$BG$323,W$303))</f>
        <v/>
      </c>
      <c r="X113" s="54" t="str">
        <f ca="1">IF(OR(VLOOKUP($A113,Mitglieder!$E$24:$BG$323,X$303)="",$G113=""),"",VLOOKUP($A113,Mitglieder!$E$24:$BG$323,X$303))</f>
        <v/>
      </c>
      <c r="Y113" s="54" t="str">
        <f ca="1">IF(OR(VLOOKUP($A113,Mitglieder!$E$24:$BG$323,Y$303)="",$G113=""),"",VLOOKUP($A113,Mitglieder!$E$24:$BG$323,Y$303))</f>
        <v/>
      </c>
      <c r="Z113" s="54" t="str">
        <f ca="1">IF(OR(VLOOKUP($A113,Mitglieder!$E$24:$BG$323,Z$303)="",$G113=""),"",VLOOKUP($A113,Mitglieder!$E$24:$BG$323,Z$303))</f>
        <v/>
      </c>
      <c r="AA113" s="54" t="str">
        <f ca="1">IF(OR(VLOOKUP($A113,Mitglieder!$E$24:$BG$323,AA$303)="",$G113=""),"",VLOOKUP($A113,Mitglieder!$E$24:$BG$323,AA$303))</f>
        <v/>
      </c>
      <c r="AB113" s="54" t="str">
        <f ca="1">IF(OR(VLOOKUP($A113,Mitglieder!$E$24:$BG$323,AB$303)="",$G113=""),"",VLOOKUP($A113,Mitglieder!$E$24:$BG$323,AB$303))</f>
        <v/>
      </c>
      <c r="AC113" s="54" t="str">
        <f ca="1">IF(OR(VLOOKUP($A113,Mitglieder!$E$24:$BG$323,AC$303)="",$G113=""),"",VLOOKUP($A113,Mitglieder!$E$24:$BG$323,AC$303))</f>
        <v/>
      </c>
      <c r="AD113" s="54" t="str">
        <f ca="1">IF(OR(VLOOKUP($A113,Mitglieder!$E$24:$BG$323,AD$303)="",$G113=""),"",VLOOKUP($A113,Mitglieder!$E$24:$BG$323,AD$303))</f>
        <v/>
      </c>
      <c r="AE113" s="54" t="str">
        <f ca="1">IF(OR(VLOOKUP($A113,Mitglieder!$E$24:$BG$323,AE$303)="",$G113=""),"",VLOOKUP($A113,Mitglieder!$E$24:$BG$323,AE$303))</f>
        <v/>
      </c>
      <c r="AF113" s="54" t="str">
        <f ca="1">IF(OR(VLOOKUP($A113,Mitglieder!$E$24:$BG$323,AF$303)="",$G113=""),"",VLOOKUP($A113,Mitglieder!$E$24:$BG$323,AF$303))</f>
        <v/>
      </c>
      <c r="AG113" s="54" t="str">
        <f ca="1">IF(OR(VLOOKUP($A113,Mitglieder!$E$24:$BG$323,AG$303)="",$G113=""),"",VLOOKUP($A113,Mitglieder!$E$24:$BG$323,AG$303))</f>
        <v/>
      </c>
      <c r="AH113" s="54" t="str">
        <f ca="1">IF(OR(VLOOKUP($A113,Mitglieder!$E$24:$BG$323,AH$303)="",$G113=""),"",VLOOKUP($A113,Mitglieder!$E$24:$BG$323,AH$303))</f>
        <v/>
      </c>
      <c r="AI113" s="54" t="str">
        <f ca="1">IF(OR(VLOOKUP($A113,Mitglieder!$E$24:$BG$323,AI$303)="",$G113=""),"",VLOOKUP($A113,Mitglieder!$E$24:$BG$323,AI$303))</f>
        <v/>
      </c>
      <c r="AJ113" s="54" t="str">
        <f ca="1">IF(OR(VLOOKUP($A113,Mitglieder!$E$24:$BG$323,AJ$303)="",$G113=""),"",VLOOKUP($A113,Mitglieder!$E$24:$BG$323,AJ$303))</f>
        <v/>
      </c>
      <c r="AK113" s="54" t="str">
        <f ca="1">IF(OR(VLOOKUP($A113,Mitglieder!$E$24:$BG$323,AK$303)="",$G113=""),"",VLOOKUP($A113,Mitglieder!$E$24:$BG$323,AK$303))</f>
        <v/>
      </c>
      <c r="AL113" s="54" t="str">
        <f ca="1">IF(OR(VLOOKUP($A113,Mitglieder!$E$24:$BG$323,AL$303)="",$G113=""),"",VLOOKUP($A113,Mitglieder!$E$24:$BG$323,AL$303))</f>
        <v/>
      </c>
      <c r="AM113" s="42" t="str">
        <f ca="1">IF($G113="","",VLOOKUP($A113,Mitglieder!$E$24:$BG$323,AM$303))</f>
        <v/>
      </c>
      <c r="AN113" s="54" t="str">
        <f ca="1">IF(OR(VLOOKUP($A113,Mitglieder!$E$24:$BG$323,AN$303)="",$G113=""),"",VLOOKUP($A113,Mitglieder!$E$24:$BG$323,AN$303))</f>
        <v/>
      </c>
      <c r="AO113" s="43" t="str">
        <f ca="1">IF($G113="","",TEXT(VLOOKUP($A113,Mitglieder!$D$24:$BG$323,AO$303),"TT.MM.JJJJ"))</f>
        <v/>
      </c>
      <c r="AP113" s="42" t="str">
        <f ca="1">IF($G113="","",VLOOKUP($A113,Mitglieder!$E$24:$BG$323,AP$303))</f>
        <v/>
      </c>
      <c r="AQ113" s="45" t="str">
        <f ca="1">IF($G113="","",TEXT(VLOOKUP($A113,Mitglieder!$E$24:$BG$323,AQ$303),"0.00"))</f>
        <v/>
      </c>
      <c r="AR113" s="54" t="str">
        <f ca="1">IF(OR(VLOOKUP($A113,Mitglieder!$E$24:$BG$323,AR$303)="",$G113=""),"",VLOOKUP($A113,Mitglieder!$E$24:$BG$323,AR$303))</f>
        <v/>
      </c>
      <c r="AS113" s="45" t="str">
        <f ca="1">IF($G113="","",TEXT(VLOOKUP($A113,Mitglieder!$E$24:$BG$323,AS$303),"0.00"))</f>
        <v/>
      </c>
      <c r="AT113" s="54" t="str">
        <f ca="1">IF(OR(VLOOKUP($A113,Mitglieder!$E$24:$BG$323,AT$303)="",$G113=""),"",VLOOKUP($A113,Mitglieder!$E$24:$BG$323,AT$303))</f>
        <v/>
      </c>
      <c r="AU113" s="45" t="str">
        <f ca="1">IF($G113="","",TEXT(VLOOKUP($A113,Mitglieder!$E$24:$BG$323,AU$303),"0.00"))</f>
        <v/>
      </c>
      <c r="AV113" s="45" t="str">
        <f ca="1">IF($G113="","",TEXT(VLOOKUP($A113,Mitglieder!$E$24:$BG$323,AV$303),"0.00"))</f>
        <v/>
      </c>
      <c r="AW113" s="42" t="str">
        <f ca="1">IF($G113="","",VLOOKUP($A113,Mitglieder!$E$24:$BG$323,AW$303))</f>
        <v/>
      </c>
      <c r="AX113" s="54" t="str">
        <f ca="1">IF(OR(VLOOKUP($A113,Mitglieder!$E$24:$BG$323,AX$303)="",$G113=""),"",VLOOKUP($A113,Mitglieder!$E$24:$BG$323,AX$303))</f>
        <v/>
      </c>
      <c r="AY113" s="43" t="str">
        <f ca="1">IF($G113="","",TEXT(VLOOKUP($A113,Mitglieder!$E$24:$BG$323,AY$303),"TT.MM.JJJJ"))</f>
        <v/>
      </c>
      <c r="AZ113" s="75" t="str">
        <f t="shared" ca="1" si="2"/>
        <v/>
      </c>
      <c r="BA113" s="43" t="str">
        <f ca="1">IF($G113="","",TEXT(VLOOKUP($A113,Mitglieder!$E$24:$BG$323,BA$303),"TT.MM.JJJJ"))</f>
        <v/>
      </c>
      <c r="BB113" s="43" t="str">
        <f ca="1">IF($G113="","",TEXT(VLOOKUP($A113,Mitglieder!$E$24:$BG$323,BB$303),"TT.MM.JJJJ"))</f>
        <v/>
      </c>
      <c r="BC113" s="43" t="str">
        <f ca="1">IF($G113="","",TEXT(VLOOKUP($A113,Mitglieder!$E$24:$BG$323,BC$303),"TT.MM.JJJJ"))</f>
        <v/>
      </c>
      <c r="BD113" s="43" t="str">
        <f ca="1">IF($G113="","",TEXT(VLOOKUP($A113,Mitglieder!$E$24:$BG$323,BD$303),"TT.MM.JJJJ"))</f>
        <v/>
      </c>
      <c r="BE113" s="75" t="str">
        <f t="shared" ca="1" si="3"/>
        <v/>
      </c>
      <c r="BF113" s="75" t="str">
        <f ca="1">IF($G113="","",VLOOKUP($A113,Mitglieder!$D$24:$BG$323,BF$303))</f>
        <v/>
      </c>
      <c r="BH113" s="75" t="str">
        <f ca="1">IF(G113="","",AY113+'Details Verein'!$D$25)</f>
        <v/>
      </c>
    </row>
    <row r="114" spans="1:60" x14ac:dyDescent="0.35">
      <c r="A114" s="42">
        <v>114</v>
      </c>
      <c r="B114" s="42"/>
      <c r="C114" s="42"/>
      <c r="D114" s="42">
        <f ca="1">VLOOKUP($A114,Mitglieder!$E$24:$BA$323,D$303)</f>
        <v>1.0299999999999967</v>
      </c>
      <c r="E114" s="42" t="str">
        <f ca="1">IF($G114="","",VLOOKUP($A114,Mitglieder!$E$24:$BG$323,E$303))</f>
        <v/>
      </c>
      <c r="F114" s="54" t="str">
        <f ca="1">IF(OR(VLOOKUP($A114,Mitglieder!$E$24:$BG$323,F$303)="",$G114=""),"",VLOOKUP($A114,Mitglieder!$E$24:$BG$323,F$303))</f>
        <v/>
      </c>
      <c r="G114" s="72" t="str">
        <f ca="1">IF(D114/ROUND(D114,0)=1,VLOOKUP($A114,Mitglieder!$E$24:$BA$323,G$303),"")</f>
        <v/>
      </c>
      <c r="H114" s="42" t="str">
        <f ca="1">IF($G114="","",VLOOKUP($A114,Mitglieder!$E$24:$BG$323,H$303))</f>
        <v/>
      </c>
      <c r="I114" s="54" t="str">
        <f ca="1">IF(OR(VLOOKUP($A114,Mitglieder!$E$24:$BG$323,I$303)="",$G114=""),"",VLOOKUP($A114,Mitglieder!$E$24:$BG$323,I$303))</f>
        <v/>
      </c>
      <c r="J114" s="42" t="str">
        <f ca="1">IF($G114="","",VLOOKUP($A114,Mitglieder!$E$24:$BG$323,J$303))</f>
        <v/>
      </c>
      <c r="K114" s="54" t="str">
        <f ca="1">IF(OR(VLOOKUP($A114,Mitglieder!$E$24:$BG$323,K$303)="",$G114=""),"",VLOOKUP($A114,Mitglieder!$E$24:$BG$323,K$303))</f>
        <v/>
      </c>
      <c r="L114" s="42" t="str">
        <f ca="1">IF($G114="","",VLOOKUP($A114,Mitglieder!$E$24:$BG$323,L$303))</f>
        <v/>
      </c>
      <c r="M114" s="42" t="str">
        <f ca="1">IF($G114="","",VLOOKUP($A114,Mitglieder!$E$24:$BG$323,M$303))</f>
        <v/>
      </c>
      <c r="N114" s="42" t="str">
        <f ca="1">IF($G114="","",VLOOKUP($A114,Mitglieder!$E$24:$BG$323,N$303))</f>
        <v/>
      </c>
      <c r="O114" s="42" t="str">
        <f ca="1">IF($G114="","",VLOOKUP($A114,Mitglieder!$E$24:$BG$323,O$303))</f>
        <v/>
      </c>
      <c r="P114" s="42" t="str">
        <f ca="1">IF($G114="","",VLOOKUP($A114,Mitglieder!$E$24:$BG$323,P$303))</f>
        <v/>
      </c>
      <c r="Q114" s="42" t="str">
        <f ca="1">IF($G114="","",VLOOKUP($A114,Mitglieder!$E$24:$BG$323,Q$303))</f>
        <v/>
      </c>
      <c r="R114" s="54" t="str">
        <f ca="1">IF(OR(VLOOKUP($A114,Mitglieder!$E$24:$BG$323,R$303)="",$G114=""),"",VLOOKUP($A114,Mitglieder!$E$24:$BG$323,R$303))</f>
        <v/>
      </c>
      <c r="S114" s="43" t="str">
        <f ca="1">IF($G114="","",TEXT(VLOOKUP($A114,Mitglieder!$E$24:$BG$323,S$303),"TT.MM.JJJJ"))</f>
        <v/>
      </c>
      <c r="T114" s="43" t="str">
        <f ca="1">IF($G114="","",TEXT(VLOOKUP($A114,Mitglieder!$E$24:$BG$323,T$303),"TT.MM.JJJJ"))</f>
        <v/>
      </c>
      <c r="U114" s="43" t="str">
        <f ca="1">IF($G114="","",TEXT(VLOOKUP($A114,Mitglieder!$E$24:$BG$323,U$303),"TT.MM.JJJJ"))</f>
        <v/>
      </c>
      <c r="V114" s="54" t="str">
        <f ca="1">IF(OR(VLOOKUP($A114,Mitglieder!$E$24:$BG$323,V$303)="",$G114=""),"",VLOOKUP($A114,Mitglieder!$E$24:$BG$323,V$303))</f>
        <v/>
      </c>
      <c r="W114" s="54" t="str">
        <f ca="1">IF(OR(VLOOKUP($A114,Mitglieder!$E$24:$BG$323,W$303)="",$G114=""),"",VLOOKUP($A114,Mitglieder!$E$24:$BG$323,W$303))</f>
        <v/>
      </c>
      <c r="X114" s="54" t="str">
        <f ca="1">IF(OR(VLOOKUP($A114,Mitglieder!$E$24:$BG$323,X$303)="",$G114=""),"",VLOOKUP($A114,Mitglieder!$E$24:$BG$323,X$303))</f>
        <v/>
      </c>
      <c r="Y114" s="54" t="str">
        <f ca="1">IF(OR(VLOOKUP($A114,Mitglieder!$E$24:$BG$323,Y$303)="",$G114=""),"",VLOOKUP($A114,Mitglieder!$E$24:$BG$323,Y$303))</f>
        <v/>
      </c>
      <c r="Z114" s="54" t="str">
        <f ca="1">IF(OR(VLOOKUP($A114,Mitglieder!$E$24:$BG$323,Z$303)="",$G114=""),"",VLOOKUP($A114,Mitglieder!$E$24:$BG$323,Z$303))</f>
        <v/>
      </c>
      <c r="AA114" s="54" t="str">
        <f ca="1">IF(OR(VLOOKUP($A114,Mitglieder!$E$24:$BG$323,AA$303)="",$G114=""),"",VLOOKUP($A114,Mitglieder!$E$24:$BG$323,AA$303))</f>
        <v/>
      </c>
      <c r="AB114" s="54" t="str">
        <f ca="1">IF(OR(VLOOKUP($A114,Mitglieder!$E$24:$BG$323,AB$303)="",$G114=""),"",VLOOKUP($A114,Mitglieder!$E$24:$BG$323,AB$303))</f>
        <v/>
      </c>
      <c r="AC114" s="54" t="str">
        <f ca="1">IF(OR(VLOOKUP($A114,Mitglieder!$E$24:$BG$323,AC$303)="",$G114=""),"",VLOOKUP($A114,Mitglieder!$E$24:$BG$323,AC$303))</f>
        <v/>
      </c>
      <c r="AD114" s="54" t="str">
        <f ca="1">IF(OR(VLOOKUP($A114,Mitglieder!$E$24:$BG$323,AD$303)="",$G114=""),"",VLOOKUP($A114,Mitglieder!$E$24:$BG$323,AD$303))</f>
        <v/>
      </c>
      <c r="AE114" s="54" t="str">
        <f ca="1">IF(OR(VLOOKUP($A114,Mitglieder!$E$24:$BG$323,AE$303)="",$G114=""),"",VLOOKUP($A114,Mitglieder!$E$24:$BG$323,AE$303))</f>
        <v/>
      </c>
      <c r="AF114" s="54" t="str">
        <f ca="1">IF(OR(VLOOKUP($A114,Mitglieder!$E$24:$BG$323,AF$303)="",$G114=""),"",VLOOKUP($A114,Mitglieder!$E$24:$BG$323,AF$303))</f>
        <v/>
      </c>
      <c r="AG114" s="54" t="str">
        <f ca="1">IF(OR(VLOOKUP($A114,Mitglieder!$E$24:$BG$323,AG$303)="",$G114=""),"",VLOOKUP($A114,Mitglieder!$E$24:$BG$323,AG$303))</f>
        <v/>
      </c>
      <c r="AH114" s="54" t="str">
        <f ca="1">IF(OR(VLOOKUP($A114,Mitglieder!$E$24:$BG$323,AH$303)="",$G114=""),"",VLOOKUP($A114,Mitglieder!$E$24:$BG$323,AH$303))</f>
        <v/>
      </c>
      <c r="AI114" s="54" t="str">
        <f ca="1">IF(OR(VLOOKUP($A114,Mitglieder!$E$24:$BG$323,AI$303)="",$G114=""),"",VLOOKUP($A114,Mitglieder!$E$24:$BG$323,AI$303))</f>
        <v/>
      </c>
      <c r="AJ114" s="54" t="str">
        <f ca="1">IF(OR(VLOOKUP($A114,Mitglieder!$E$24:$BG$323,AJ$303)="",$G114=""),"",VLOOKUP($A114,Mitglieder!$E$24:$BG$323,AJ$303))</f>
        <v/>
      </c>
      <c r="AK114" s="54" t="str">
        <f ca="1">IF(OR(VLOOKUP($A114,Mitglieder!$E$24:$BG$323,AK$303)="",$G114=""),"",VLOOKUP($A114,Mitglieder!$E$24:$BG$323,AK$303))</f>
        <v/>
      </c>
      <c r="AL114" s="54" t="str">
        <f ca="1">IF(OR(VLOOKUP($A114,Mitglieder!$E$24:$BG$323,AL$303)="",$G114=""),"",VLOOKUP($A114,Mitglieder!$E$24:$BG$323,AL$303))</f>
        <v/>
      </c>
      <c r="AM114" s="42" t="str">
        <f ca="1">IF($G114="","",VLOOKUP($A114,Mitglieder!$E$24:$BG$323,AM$303))</f>
        <v/>
      </c>
      <c r="AN114" s="54" t="str">
        <f ca="1">IF(OR(VLOOKUP($A114,Mitglieder!$E$24:$BG$323,AN$303)="",$G114=""),"",VLOOKUP($A114,Mitglieder!$E$24:$BG$323,AN$303))</f>
        <v/>
      </c>
      <c r="AO114" s="43" t="str">
        <f ca="1">IF($G114="","",TEXT(VLOOKUP($A114,Mitglieder!$D$24:$BG$323,AO$303),"TT.MM.JJJJ"))</f>
        <v/>
      </c>
      <c r="AP114" s="42" t="str">
        <f ca="1">IF($G114="","",VLOOKUP($A114,Mitglieder!$E$24:$BG$323,AP$303))</f>
        <v/>
      </c>
      <c r="AQ114" s="45" t="str">
        <f ca="1">IF($G114="","",TEXT(VLOOKUP($A114,Mitglieder!$E$24:$BG$323,AQ$303),"0.00"))</f>
        <v/>
      </c>
      <c r="AR114" s="54" t="str">
        <f ca="1">IF(OR(VLOOKUP($A114,Mitglieder!$E$24:$BG$323,AR$303)="",$G114=""),"",VLOOKUP($A114,Mitglieder!$E$24:$BG$323,AR$303))</f>
        <v/>
      </c>
      <c r="AS114" s="45" t="str">
        <f ca="1">IF($G114="","",TEXT(VLOOKUP($A114,Mitglieder!$E$24:$BG$323,AS$303),"0.00"))</f>
        <v/>
      </c>
      <c r="AT114" s="54" t="str">
        <f ca="1">IF(OR(VLOOKUP($A114,Mitglieder!$E$24:$BG$323,AT$303)="",$G114=""),"",VLOOKUP($A114,Mitglieder!$E$24:$BG$323,AT$303))</f>
        <v/>
      </c>
      <c r="AU114" s="45" t="str">
        <f ca="1">IF($G114="","",TEXT(VLOOKUP($A114,Mitglieder!$E$24:$BG$323,AU$303),"0.00"))</f>
        <v/>
      </c>
      <c r="AV114" s="45" t="str">
        <f ca="1">IF($G114="","",TEXT(VLOOKUP($A114,Mitglieder!$E$24:$BG$323,AV$303),"0.00"))</f>
        <v/>
      </c>
      <c r="AW114" s="42" t="str">
        <f ca="1">IF($G114="","",VLOOKUP($A114,Mitglieder!$E$24:$BG$323,AW$303))</f>
        <v/>
      </c>
      <c r="AX114" s="54" t="str">
        <f ca="1">IF(OR(VLOOKUP($A114,Mitglieder!$E$24:$BG$323,AX$303)="",$G114=""),"",VLOOKUP($A114,Mitglieder!$E$24:$BG$323,AX$303))</f>
        <v/>
      </c>
      <c r="AY114" s="43" t="str">
        <f ca="1">IF($G114="","",TEXT(VLOOKUP($A114,Mitglieder!$E$24:$BG$323,AY$303),"TT.MM.JJJJ"))</f>
        <v/>
      </c>
      <c r="AZ114" s="75" t="str">
        <f t="shared" ca="1" si="2"/>
        <v/>
      </c>
      <c r="BA114" s="43" t="str">
        <f ca="1">IF($G114="","",TEXT(VLOOKUP($A114,Mitglieder!$E$24:$BG$323,BA$303),"TT.MM.JJJJ"))</f>
        <v/>
      </c>
      <c r="BB114" s="43" t="str">
        <f ca="1">IF($G114="","",TEXT(VLOOKUP($A114,Mitglieder!$E$24:$BG$323,BB$303),"TT.MM.JJJJ"))</f>
        <v/>
      </c>
      <c r="BC114" s="43" t="str">
        <f ca="1">IF($G114="","",TEXT(VLOOKUP($A114,Mitglieder!$E$24:$BG$323,BC$303),"TT.MM.JJJJ"))</f>
        <v/>
      </c>
      <c r="BD114" s="43" t="str">
        <f ca="1">IF($G114="","",TEXT(VLOOKUP($A114,Mitglieder!$E$24:$BG$323,BD$303),"TT.MM.JJJJ"))</f>
        <v/>
      </c>
      <c r="BE114" s="75" t="str">
        <f t="shared" ca="1" si="3"/>
        <v/>
      </c>
      <c r="BF114" s="75" t="str">
        <f ca="1">IF($G114="","",VLOOKUP($A114,Mitglieder!$D$24:$BG$323,BF$303))</f>
        <v/>
      </c>
      <c r="BH114" s="75" t="str">
        <f ca="1">IF(G114="","",AY114+'Details Verein'!$D$25)</f>
        <v/>
      </c>
    </row>
    <row r="115" spans="1:60" x14ac:dyDescent="0.35">
      <c r="A115" s="42">
        <v>115</v>
      </c>
      <c r="B115" s="42"/>
      <c r="C115" s="42"/>
      <c r="D115" s="42">
        <f ca="1">VLOOKUP($A115,Mitglieder!$E$24:$BA$323,D$303)</f>
        <v>1.0299999999999967</v>
      </c>
      <c r="E115" s="42" t="str">
        <f ca="1">IF($G115="","",VLOOKUP($A115,Mitglieder!$E$24:$BG$323,E$303))</f>
        <v/>
      </c>
      <c r="F115" s="54" t="str">
        <f ca="1">IF(OR(VLOOKUP($A115,Mitglieder!$E$24:$BG$323,F$303)="",$G115=""),"",VLOOKUP($A115,Mitglieder!$E$24:$BG$323,F$303))</f>
        <v/>
      </c>
      <c r="G115" s="72" t="str">
        <f ca="1">IF(D115/ROUND(D115,0)=1,VLOOKUP($A115,Mitglieder!$E$24:$BA$323,G$303),"")</f>
        <v/>
      </c>
      <c r="H115" s="42" t="str">
        <f ca="1">IF($G115="","",VLOOKUP($A115,Mitglieder!$E$24:$BG$323,H$303))</f>
        <v/>
      </c>
      <c r="I115" s="54" t="str">
        <f ca="1">IF(OR(VLOOKUP($A115,Mitglieder!$E$24:$BG$323,I$303)="",$G115=""),"",VLOOKUP($A115,Mitglieder!$E$24:$BG$323,I$303))</f>
        <v/>
      </c>
      <c r="J115" s="42" t="str">
        <f ca="1">IF($G115="","",VLOOKUP($A115,Mitglieder!$E$24:$BG$323,J$303))</f>
        <v/>
      </c>
      <c r="K115" s="54" t="str">
        <f ca="1">IF(OR(VLOOKUP($A115,Mitglieder!$E$24:$BG$323,K$303)="",$G115=""),"",VLOOKUP($A115,Mitglieder!$E$24:$BG$323,K$303))</f>
        <v/>
      </c>
      <c r="L115" s="42" t="str">
        <f ca="1">IF($G115="","",VLOOKUP($A115,Mitglieder!$E$24:$BG$323,L$303))</f>
        <v/>
      </c>
      <c r="M115" s="42" t="str">
        <f ca="1">IF($G115="","",VLOOKUP($A115,Mitglieder!$E$24:$BG$323,M$303))</f>
        <v/>
      </c>
      <c r="N115" s="42" t="str">
        <f ca="1">IF($G115="","",VLOOKUP($A115,Mitglieder!$E$24:$BG$323,N$303))</f>
        <v/>
      </c>
      <c r="O115" s="42" t="str">
        <f ca="1">IF($G115="","",VLOOKUP($A115,Mitglieder!$E$24:$BG$323,O$303))</f>
        <v/>
      </c>
      <c r="P115" s="42" t="str">
        <f ca="1">IF($G115="","",VLOOKUP($A115,Mitglieder!$E$24:$BG$323,P$303))</f>
        <v/>
      </c>
      <c r="Q115" s="42" t="str">
        <f ca="1">IF($G115="","",VLOOKUP($A115,Mitglieder!$E$24:$BG$323,Q$303))</f>
        <v/>
      </c>
      <c r="R115" s="54" t="str">
        <f ca="1">IF(OR(VLOOKUP($A115,Mitglieder!$E$24:$BG$323,R$303)="",$G115=""),"",VLOOKUP($A115,Mitglieder!$E$24:$BG$323,R$303))</f>
        <v/>
      </c>
      <c r="S115" s="43" t="str">
        <f ca="1">IF($G115="","",TEXT(VLOOKUP($A115,Mitglieder!$E$24:$BG$323,S$303),"TT.MM.JJJJ"))</f>
        <v/>
      </c>
      <c r="T115" s="43" t="str">
        <f ca="1">IF($G115="","",TEXT(VLOOKUP($A115,Mitglieder!$E$24:$BG$323,T$303),"TT.MM.JJJJ"))</f>
        <v/>
      </c>
      <c r="U115" s="43" t="str">
        <f ca="1">IF($G115="","",TEXT(VLOOKUP($A115,Mitglieder!$E$24:$BG$323,U$303),"TT.MM.JJJJ"))</f>
        <v/>
      </c>
      <c r="V115" s="54" t="str">
        <f ca="1">IF(OR(VLOOKUP($A115,Mitglieder!$E$24:$BG$323,V$303)="",$G115=""),"",VLOOKUP($A115,Mitglieder!$E$24:$BG$323,V$303))</f>
        <v/>
      </c>
      <c r="W115" s="54" t="str">
        <f ca="1">IF(OR(VLOOKUP($A115,Mitglieder!$E$24:$BG$323,W$303)="",$G115=""),"",VLOOKUP($A115,Mitglieder!$E$24:$BG$323,W$303))</f>
        <v/>
      </c>
      <c r="X115" s="54" t="str">
        <f ca="1">IF(OR(VLOOKUP($A115,Mitglieder!$E$24:$BG$323,X$303)="",$G115=""),"",VLOOKUP($A115,Mitglieder!$E$24:$BG$323,X$303))</f>
        <v/>
      </c>
      <c r="Y115" s="54" t="str">
        <f ca="1">IF(OR(VLOOKUP($A115,Mitglieder!$E$24:$BG$323,Y$303)="",$G115=""),"",VLOOKUP($A115,Mitglieder!$E$24:$BG$323,Y$303))</f>
        <v/>
      </c>
      <c r="Z115" s="54" t="str">
        <f ca="1">IF(OR(VLOOKUP($A115,Mitglieder!$E$24:$BG$323,Z$303)="",$G115=""),"",VLOOKUP($A115,Mitglieder!$E$24:$BG$323,Z$303))</f>
        <v/>
      </c>
      <c r="AA115" s="54" t="str">
        <f ca="1">IF(OR(VLOOKUP($A115,Mitglieder!$E$24:$BG$323,AA$303)="",$G115=""),"",VLOOKUP($A115,Mitglieder!$E$24:$BG$323,AA$303))</f>
        <v/>
      </c>
      <c r="AB115" s="54" t="str">
        <f ca="1">IF(OR(VLOOKUP($A115,Mitglieder!$E$24:$BG$323,AB$303)="",$G115=""),"",VLOOKUP($A115,Mitglieder!$E$24:$BG$323,AB$303))</f>
        <v/>
      </c>
      <c r="AC115" s="54" t="str">
        <f ca="1">IF(OR(VLOOKUP($A115,Mitglieder!$E$24:$BG$323,AC$303)="",$G115=""),"",VLOOKUP($A115,Mitglieder!$E$24:$BG$323,AC$303))</f>
        <v/>
      </c>
      <c r="AD115" s="54" t="str">
        <f ca="1">IF(OR(VLOOKUP($A115,Mitglieder!$E$24:$BG$323,AD$303)="",$G115=""),"",VLOOKUP($A115,Mitglieder!$E$24:$BG$323,AD$303))</f>
        <v/>
      </c>
      <c r="AE115" s="54" t="str">
        <f ca="1">IF(OR(VLOOKUP($A115,Mitglieder!$E$24:$BG$323,AE$303)="",$G115=""),"",VLOOKUP($A115,Mitglieder!$E$24:$BG$323,AE$303))</f>
        <v/>
      </c>
      <c r="AF115" s="54" t="str">
        <f ca="1">IF(OR(VLOOKUP($A115,Mitglieder!$E$24:$BG$323,AF$303)="",$G115=""),"",VLOOKUP($A115,Mitglieder!$E$24:$BG$323,AF$303))</f>
        <v/>
      </c>
      <c r="AG115" s="54" t="str">
        <f ca="1">IF(OR(VLOOKUP($A115,Mitglieder!$E$24:$BG$323,AG$303)="",$G115=""),"",VLOOKUP($A115,Mitglieder!$E$24:$BG$323,AG$303))</f>
        <v/>
      </c>
      <c r="AH115" s="54" t="str">
        <f ca="1">IF(OR(VLOOKUP($A115,Mitglieder!$E$24:$BG$323,AH$303)="",$G115=""),"",VLOOKUP($A115,Mitglieder!$E$24:$BG$323,AH$303))</f>
        <v/>
      </c>
      <c r="AI115" s="54" t="str">
        <f ca="1">IF(OR(VLOOKUP($A115,Mitglieder!$E$24:$BG$323,AI$303)="",$G115=""),"",VLOOKUP($A115,Mitglieder!$E$24:$BG$323,AI$303))</f>
        <v/>
      </c>
      <c r="AJ115" s="54" t="str">
        <f ca="1">IF(OR(VLOOKUP($A115,Mitglieder!$E$24:$BG$323,AJ$303)="",$G115=""),"",VLOOKUP($A115,Mitglieder!$E$24:$BG$323,AJ$303))</f>
        <v/>
      </c>
      <c r="AK115" s="54" t="str">
        <f ca="1">IF(OR(VLOOKUP($A115,Mitglieder!$E$24:$BG$323,AK$303)="",$G115=""),"",VLOOKUP($A115,Mitglieder!$E$24:$BG$323,AK$303))</f>
        <v/>
      </c>
      <c r="AL115" s="54" t="str">
        <f ca="1">IF(OR(VLOOKUP($A115,Mitglieder!$E$24:$BG$323,AL$303)="",$G115=""),"",VLOOKUP($A115,Mitglieder!$E$24:$BG$323,AL$303))</f>
        <v/>
      </c>
      <c r="AM115" s="42" t="str">
        <f ca="1">IF($G115="","",VLOOKUP($A115,Mitglieder!$E$24:$BG$323,AM$303))</f>
        <v/>
      </c>
      <c r="AN115" s="54" t="str">
        <f ca="1">IF(OR(VLOOKUP($A115,Mitglieder!$E$24:$BG$323,AN$303)="",$G115=""),"",VLOOKUP($A115,Mitglieder!$E$24:$BG$323,AN$303))</f>
        <v/>
      </c>
      <c r="AO115" s="43" t="str">
        <f ca="1">IF($G115="","",TEXT(VLOOKUP($A115,Mitglieder!$D$24:$BG$323,AO$303),"TT.MM.JJJJ"))</f>
        <v/>
      </c>
      <c r="AP115" s="42" t="str">
        <f ca="1">IF($G115="","",VLOOKUP($A115,Mitglieder!$E$24:$BG$323,AP$303))</f>
        <v/>
      </c>
      <c r="AQ115" s="45" t="str">
        <f ca="1">IF($G115="","",TEXT(VLOOKUP($A115,Mitglieder!$E$24:$BG$323,AQ$303),"0.00"))</f>
        <v/>
      </c>
      <c r="AR115" s="54" t="str">
        <f ca="1">IF(OR(VLOOKUP($A115,Mitglieder!$E$24:$BG$323,AR$303)="",$G115=""),"",VLOOKUP($A115,Mitglieder!$E$24:$BG$323,AR$303))</f>
        <v/>
      </c>
      <c r="AS115" s="45" t="str">
        <f ca="1">IF($G115="","",TEXT(VLOOKUP($A115,Mitglieder!$E$24:$BG$323,AS$303),"0.00"))</f>
        <v/>
      </c>
      <c r="AT115" s="54" t="str">
        <f ca="1">IF(OR(VLOOKUP($A115,Mitglieder!$E$24:$BG$323,AT$303)="",$G115=""),"",VLOOKUP($A115,Mitglieder!$E$24:$BG$323,AT$303))</f>
        <v/>
      </c>
      <c r="AU115" s="45" t="str">
        <f ca="1">IF($G115="","",TEXT(VLOOKUP($A115,Mitglieder!$E$24:$BG$323,AU$303),"0.00"))</f>
        <v/>
      </c>
      <c r="AV115" s="45" t="str">
        <f ca="1">IF($G115="","",TEXT(VLOOKUP($A115,Mitglieder!$E$24:$BG$323,AV$303),"0.00"))</f>
        <v/>
      </c>
      <c r="AW115" s="42" t="str">
        <f ca="1">IF($G115="","",VLOOKUP($A115,Mitglieder!$E$24:$BG$323,AW$303))</f>
        <v/>
      </c>
      <c r="AX115" s="54" t="str">
        <f ca="1">IF(OR(VLOOKUP($A115,Mitglieder!$E$24:$BG$323,AX$303)="",$G115=""),"",VLOOKUP($A115,Mitglieder!$E$24:$BG$323,AX$303))</f>
        <v/>
      </c>
      <c r="AY115" s="43" t="str">
        <f ca="1">IF($G115="","",TEXT(VLOOKUP($A115,Mitglieder!$E$24:$BG$323,AY$303),"TT.MM.JJJJ"))</f>
        <v/>
      </c>
      <c r="AZ115" s="75" t="str">
        <f t="shared" ca="1" si="2"/>
        <v/>
      </c>
      <c r="BA115" s="43" t="str">
        <f ca="1">IF($G115="","",TEXT(VLOOKUP($A115,Mitglieder!$E$24:$BG$323,BA$303),"TT.MM.JJJJ"))</f>
        <v/>
      </c>
      <c r="BB115" s="43" t="str">
        <f ca="1">IF($G115="","",TEXT(VLOOKUP($A115,Mitglieder!$E$24:$BG$323,BB$303),"TT.MM.JJJJ"))</f>
        <v/>
      </c>
      <c r="BC115" s="43" t="str">
        <f ca="1">IF($G115="","",TEXT(VLOOKUP($A115,Mitglieder!$E$24:$BG$323,BC$303),"TT.MM.JJJJ"))</f>
        <v/>
      </c>
      <c r="BD115" s="43" t="str">
        <f ca="1">IF($G115="","",TEXT(VLOOKUP($A115,Mitglieder!$E$24:$BG$323,BD$303),"TT.MM.JJJJ"))</f>
        <v/>
      </c>
      <c r="BE115" s="75" t="str">
        <f t="shared" ca="1" si="3"/>
        <v/>
      </c>
      <c r="BF115" s="75" t="str">
        <f ca="1">IF($G115="","",VLOOKUP($A115,Mitglieder!$D$24:$BG$323,BF$303))</f>
        <v/>
      </c>
      <c r="BH115" s="75" t="str">
        <f ca="1">IF(G115="","",AY115+'Details Verein'!$D$25)</f>
        <v/>
      </c>
    </row>
    <row r="116" spans="1:60" x14ac:dyDescent="0.35">
      <c r="A116" s="42">
        <v>116</v>
      </c>
      <c r="B116" s="42"/>
      <c r="C116" s="42"/>
      <c r="D116" s="42">
        <f ca="1">VLOOKUP($A116,Mitglieder!$E$24:$BA$323,D$303)</f>
        <v>1.0299999999999967</v>
      </c>
      <c r="E116" s="42" t="str">
        <f ca="1">IF($G116="","",VLOOKUP($A116,Mitglieder!$E$24:$BG$323,E$303))</f>
        <v/>
      </c>
      <c r="F116" s="54" t="str">
        <f ca="1">IF(OR(VLOOKUP($A116,Mitglieder!$E$24:$BG$323,F$303)="",$G116=""),"",VLOOKUP($A116,Mitglieder!$E$24:$BG$323,F$303))</f>
        <v/>
      </c>
      <c r="G116" s="72" t="str">
        <f ca="1">IF(D116/ROUND(D116,0)=1,VLOOKUP($A116,Mitglieder!$E$24:$BA$323,G$303),"")</f>
        <v/>
      </c>
      <c r="H116" s="42" t="str">
        <f ca="1">IF($G116="","",VLOOKUP($A116,Mitglieder!$E$24:$BG$323,H$303))</f>
        <v/>
      </c>
      <c r="I116" s="54" t="str">
        <f ca="1">IF(OR(VLOOKUP($A116,Mitglieder!$E$24:$BG$323,I$303)="",$G116=""),"",VLOOKUP($A116,Mitglieder!$E$24:$BG$323,I$303))</f>
        <v/>
      </c>
      <c r="J116" s="42" t="str">
        <f ca="1">IF($G116="","",VLOOKUP($A116,Mitglieder!$E$24:$BG$323,J$303))</f>
        <v/>
      </c>
      <c r="K116" s="54" t="str">
        <f ca="1">IF(OR(VLOOKUP($A116,Mitglieder!$E$24:$BG$323,K$303)="",$G116=""),"",VLOOKUP($A116,Mitglieder!$E$24:$BG$323,K$303))</f>
        <v/>
      </c>
      <c r="L116" s="42" t="str">
        <f ca="1">IF($G116="","",VLOOKUP($A116,Mitglieder!$E$24:$BG$323,L$303))</f>
        <v/>
      </c>
      <c r="M116" s="42" t="str">
        <f ca="1">IF($G116="","",VLOOKUP($A116,Mitglieder!$E$24:$BG$323,M$303))</f>
        <v/>
      </c>
      <c r="N116" s="42" t="str">
        <f ca="1">IF($G116="","",VLOOKUP($A116,Mitglieder!$E$24:$BG$323,N$303))</f>
        <v/>
      </c>
      <c r="O116" s="42" t="str">
        <f ca="1">IF($G116="","",VLOOKUP($A116,Mitglieder!$E$24:$BG$323,O$303))</f>
        <v/>
      </c>
      <c r="P116" s="42" t="str">
        <f ca="1">IF($G116="","",VLOOKUP($A116,Mitglieder!$E$24:$BG$323,P$303))</f>
        <v/>
      </c>
      <c r="Q116" s="42" t="str">
        <f ca="1">IF($G116="","",VLOOKUP($A116,Mitglieder!$E$24:$BG$323,Q$303))</f>
        <v/>
      </c>
      <c r="R116" s="54" t="str">
        <f ca="1">IF(OR(VLOOKUP($A116,Mitglieder!$E$24:$BG$323,R$303)="",$G116=""),"",VLOOKUP($A116,Mitglieder!$E$24:$BG$323,R$303))</f>
        <v/>
      </c>
      <c r="S116" s="43" t="str">
        <f ca="1">IF($G116="","",TEXT(VLOOKUP($A116,Mitglieder!$E$24:$BG$323,S$303),"TT.MM.JJJJ"))</f>
        <v/>
      </c>
      <c r="T116" s="43" t="str">
        <f ca="1">IF($G116="","",TEXT(VLOOKUP($A116,Mitglieder!$E$24:$BG$323,T$303),"TT.MM.JJJJ"))</f>
        <v/>
      </c>
      <c r="U116" s="43" t="str">
        <f ca="1">IF($G116="","",TEXT(VLOOKUP($A116,Mitglieder!$E$24:$BG$323,U$303),"TT.MM.JJJJ"))</f>
        <v/>
      </c>
      <c r="V116" s="54" t="str">
        <f ca="1">IF(OR(VLOOKUP($A116,Mitglieder!$E$24:$BG$323,V$303)="",$G116=""),"",VLOOKUP($A116,Mitglieder!$E$24:$BG$323,V$303))</f>
        <v/>
      </c>
      <c r="W116" s="54" t="str">
        <f ca="1">IF(OR(VLOOKUP($A116,Mitglieder!$E$24:$BG$323,W$303)="",$G116=""),"",VLOOKUP($A116,Mitglieder!$E$24:$BG$323,W$303))</f>
        <v/>
      </c>
      <c r="X116" s="54" t="str">
        <f ca="1">IF(OR(VLOOKUP($A116,Mitglieder!$E$24:$BG$323,X$303)="",$G116=""),"",VLOOKUP($A116,Mitglieder!$E$24:$BG$323,X$303))</f>
        <v/>
      </c>
      <c r="Y116" s="54" t="str">
        <f ca="1">IF(OR(VLOOKUP($A116,Mitglieder!$E$24:$BG$323,Y$303)="",$G116=""),"",VLOOKUP($A116,Mitglieder!$E$24:$BG$323,Y$303))</f>
        <v/>
      </c>
      <c r="Z116" s="54" t="str">
        <f ca="1">IF(OR(VLOOKUP($A116,Mitglieder!$E$24:$BG$323,Z$303)="",$G116=""),"",VLOOKUP($A116,Mitglieder!$E$24:$BG$323,Z$303))</f>
        <v/>
      </c>
      <c r="AA116" s="54" t="str">
        <f ca="1">IF(OR(VLOOKUP($A116,Mitglieder!$E$24:$BG$323,AA$303)="",$G116=""),"",VLOOKUP($A116,Mitglieder!$E$24:$BG$323,AA$303))</f>
        <v/>
      </c>
      <c r="AB116" s="54" t="str">
        <f ca="1">IF(OR(VLOOKUP($A116,Mitglieder!$E$24:$BG$323,AB$303)="",$G116=""),"",VLOOKUP($A116,Mitglieder!$E$24:$BG$323,AB$303))</f>
        <v/>
      </c>
      <c r="AC116" s="54" t="str">
        <f ca="1">IF(OR(VLOOKUP($A116,Mitglieder!$E$24:$BG$323,AC$303)="",$G116=""),"",VLOOKUP($A116,Mitglieder!$E$24:$BG$323,AC$303))</f>
        <v/>
      </c>
      <c r="AD116" s="54" t="str">
        <f ca="1">IF(OR(VLOOKUP($A116,Mitglieder!$E$24:$BG$323,AD$303)="",$G116=""),"",VLOOKUP($A116,Mitglieder!$E$24:$BG$323,AD$303))</f>
        <v/>
      </c>
      <c r="AE116" s="54" t="str">
        <f ca="1">IF(OR(VLOOKUP($A116,Mitglieder!$E$24:$BG$323,AE$303)="",$G116=""),"",VLOOKUP($A116,Mitglieder!$E$24:$BG$323,AE$303))</f>
        <v/>
      </c>
      <c r="AF116" s="54" t="str">
        <f ca="1">IF(OR(VLOOKUP($A116,Mitglieder!$E$24:$BG$323,AF$303)="",$G116=""),"",VLOOKUP($A116,Mitglieder!$E$24:$BG$323,AF$303))</f>
        <v/>
      </c>
      <c r="AG116" s="54" t="str">
        <f ca="1">IF(OR(VLOOKUP($A116,Mitglieder!$E$24:$BG$323,AG$303)="",$G116=""),"",VLOOKUP($A116,Mitglieder!$E$24:$BG$323,AG$303))</f>
        <v/>
      </c>
      <c r="AH116" s="54" t="str">
        <f ca="1">IF(OR(VLOOKUP($A116,Mitglieder!$E$24:$BG$323,AH$303)="",$G116=""),"",VLOOKUP($A116,Mitglieder!$E$24:$BG$323,AH$303))</f>
        <v/>
      </c>
      <c r="AI116" s="54" t="str">
        <f ca="1">IF(OR(VLOOKUP($A116,Mitglieder!$E$24:$BG$323,AI$303)="",$G116=""),"",VLOOKUP($A116,Mitglieder!$E$24:$BG$323,AI$303))</f>
        <v/>
      </c>
      <c r="AJ116" s="54" t="str">
        <f ca="1">IF(OR(VLOOKUP($A116,Mitglieder!$E$24:$BG$323,AJ$303)="",$G116=""),"",VLOOKUP($A116,Mitglieder!$E$24:$BG$323,AJ$303))</f>
        <v/>
      </c>
      <c r="AK116" s="54" t="str">
        <f ca="1">IF(OR(VLOOKUP($A116,Mitglieder!$E$24:$BG$323,AK$303)="",$G116=""),"",VLOOKUP($A116,Mitglieder!$E$24:$BG$323,AK$303))</f>
        <v/>
      </c>
      <c r="AL116" s="54" t="str">
        <f ca="1">IF(OR(VLOOKUP($A116,Mitglieder!$E$24:$BG$323,AL$303)="",$G116=""),"",VLOOKUP($A116,Mitglieder!$E$24:$BG$323,AL$303))</f>
        <v/>
      </c>
      <c r="AM116" s="42" t="str">
        <f ca="1">IF($G116="","",VLOOKUP($A116,Mitglieder!$E$24:$BG$323,AM$303))</f>
        <v/>
      </c>
      <c r="AN116" s="54" t="str">
        <f ca="1">IF(OR(VLOOKUP($A116,Mitglieder!$E$24:$BG$323,AN$303)="",$G116=""),"",VLOOKUP($A116,Mitglieder!$E$24:$BG$323,AN$303))</f>
        <v/>
      </c>
      <c r="AO116" s="43" t="str">
        <f ca="1">IF($G116="","",TEXT(VLOOKUP($A116,Mitglieder!$D$24:$BG$323,AO$303),"TT.MM.JJJJ"))</f>
        <v/>
      </c>
      <c r="AP116" s="42" t="str">
        <f ca="1">IF($G116="","",VLOOKUP($A116,Mitglieder!$E$24:$BG$323,AP$303))</f>
        <v/>
      </c>
      <c r="AQ116" s="45" t="str">
        <f ca="1">IF($G116="","",TEXT(VLOOKUP($A116,Mitglieder!$E$24:$BG$323,AQ$303),"0.00"))</f>
        <v/>
      </c>
      <c r="AR116" s="54" t="str">
        <f ca="1">IF(OR(VLOOKUP($A116,Mitglieder!$E$24:$BG$323,AR$303)="",$G116=""),"",VLOOKUP($A116,Mitglieder!$E$24:$BG$323,AR$303))</f>
        <v/>
      </c>
      <c r="AS116" s="45" t="str">
        <f ca="1">IF($G116="","",TEXT(VLOOKUP($A116,Mitglieder!$E$24:$BG$323,AS$303),"0.00"))</f>
        <v/>
      </c>
      <c r="AT116" s="54" t="str">
        <f ca="1">IF(OR(VLOOKUP($A116,Mitglieder!$E$24:$BG$323,AT$303)="",$G116=""),"",VLOOKUP($A116,Mitglieder!$E$24:$BG$323,AT$303))</f>
        <v/>
      </c>
      <c r="AU116" s="45" t="str">
        <f ca="1">IF($G116="","",TEXT(VLOOKUP($A116,Mitglieder!$E$24:$BG$323,AU$303),"0.00"))</f>
        <v/>
      </c>
      <c r="AV116" s="45" t="str">
        <f ca="1">IF($G116="","",TEXT(VLOOKUP($A116,Mitglieder!$E$24:$BG$323,AV$303),"0.00"))</f>
        <v/>
      </c>
      <c r="AW116" s="42" t="str">
        <f ca="1">IF($G116="","",VLOOKUP($A116,Mitglieder!$E$24:$BG$323,AW$303))</f>
        <v/>
      </c>
      <c r="AX116" s="54" t="str">
        <f ca="1">IF(OR(VLOOKUP($A116,Mitglieder!$E$24:$BG$323,AX$303)="",$G116=""),"",VLOOKUP($A116,Mitglieder!$E$24:$BG$323,AX$303))</f>
        <v/>
      </c>
      <c r="AY116" s="43" t="str">
        <f ca="1">IF($G116="","",TEXT(VLOOKUP($A116,Mitglieder!$E$24:$BG$323,AY$303),"TT.MM.JJJJ"))</f>
        <v/>
      </c>
      <c r="AZ116" s="75" t="str">
        <f t="shared" ca="1" si="2"/>
        <v/>
      </c>
      <c r="BA116" s="43" t="str">
        <f ca="1">IF($G116="","",TEXT(VLOOKUP($A116,Mitglieder!$E$24:$BG$323,BA$303),"TT.MM.JJJJ"))</f>
        <v/>
      </c>
      <c r="BB116" s="43" t="str">
        <f ca="1">IF($G116="","",TEXT(VLOOKUP($A116,Mitglieder!$E$24:$BG$323,BB$303),"TT.MM.JJJJ"))</f>
        <v/>
      </c>
      <c r="BC116" s="43" t="str">
        <f ca="1">IF($G116="","",TEXT(VLOOKUP($A116,Mitglieder!$E$24:$BG$323,BC$303),"TT.MM.JJJJ"))</f>
        <v/>
      </c>
      <c r="BD116" s="43" t="str">
        <f ca="1">IF($G116="","",TEXT(VLOOKUP($A116,Mitglieder!$E$24:$BG$323,BD$303),"TT.MM.JJJJ"))</f>
        <v/>
      </c>
      <c r="BE116" s="75" t="str">
        <f t="shared" ca="1" si="3"/>
        <v/>
      </c>
      <c r="BF116" s="75" t="str">
        <f ca="1">IF($G116="","",VLOOKUP($A116,Mitglieder!$D$24:$BG$323,BF$303))</f>
        <v/>
      </c>
      <c r="BH116" s="75" t="str">
        <f ca="1">IF(G116="","",AY116+'Details Verein'!$D$25)</f>
        <v/>
      </c>
    </row>
    <row r="117" spans="1:60" x14ac:dyDescent="0.35">
      <c r="A117" s="42">
        <v>117</v>
      </c>
      <c r="B117" s="42"/>
      <c r="C117" s="42"/>
      <c r="D117" s="42">
        <f ca="1">VLOOKUP($A117,Mitglieder!$E$24:$BA$323,D$303)</f>
        <v>1.0299999999999967</v>
      </c>
      <c r="E117" s="42" t="str">
        <f ca="1">IF($G117="","",VLOOKUP($A117,Mitglieder!$E$24:$BG$323,E$303))</f>
        <v/>
      </c>
      <c r="F117" s="54" t="str">
        <f ca="1">IF(OR(VLOOKUP($A117,Mitglieder!$E$24:$BG$323,F$303)="",$G117=""),"",VLOOKUP($A117,Mitglieder!$E$24:$BG$323,F$303))</f>
        <v/>
      </c>
      <c r="G117" s="72" t="str">
        <f ca="1">IF(D117/ROUND(D117,0)=1,VLOOKUP($A117,Mitglieder!$E$24:$BA$323,G$303),"")</f>
        <v/>
      </c>
      <c r="H117" s="42" t="str">
        <f ca="1">IF($G117="","",VLOOKUP($A117,Mitglieder!$E$24:$BG$323,H$303))</f>
        <v/>
      </c>
      <c r="I117" s="54" t="str">
        <f ca="1">IF(OR(VLOOKUP($A117,Mitglieder!$E$24:$BG$323,I$303)="",$G117=""),"",VLOOKUP($A117,Mitglieder!$E$24:$BG$323,I$303))</f>
        <v/>
      </c>
      <c r="J117" s="42" t="str">
        <f ca="1">IF($G117="","",VLOOKUP($A117,Mitglieder!$E$24:$BG$323,J$303))</f>
        <v/>
      </c>
      <c r="K117" s="54" t="str">
        <f ca="1">IF(OR(VLOOKUP($A117,Mitglieder!$E$24:$BG$323,K$303)="",$G117=""),"",VLOOKUP($A117,Mitglieder!$E$24:$BG$323,K$303))</f>
        <v/>
      </c>
      <c r="L117" s="42" t="str">
        <f ca="1">IF($G117="","",VLOOKUP($A117,Mitglieder!$E$24:$BG$323,L$303))</f>
        <v/>
      </c>
      <c r="M117" s="42" t="str">
        <f ca="1">IF($G117="","",VLOOKUP($A117,Mitglieder!$E$24:$BG$323,M$303))</f>
        <v/>
      </c>
      <c r="N117" s="42" t="str">
        <f ca="1">IF($G117="","",VLOOKUP($A117,Mitglieder!$E$24:$BG$323,N$303))</f>
        <v/>
      </c>
      <c r="O117" s="42" t="str">
        <f ca="1">IF($G117="","",VLOOKUP($A117,Mitglieder!$E$24:$BG$323,O$303))</f>
        <v/>
      </c>
      <c r="P117" s="42" t="str">
        <f ca="1">IF($G117="","",VLOOKUP($A117,Mitglieder!$E$24:$BG$323,P$303))</f>
        <v/>
      </c>
      <c r="Q117" s="42" t="str">
        <f ca="1">IF($G117="","",VLOOKUP($A117,Mitglieder!$E$24:$BG$323,Q$303))</f>
        <v/>
      </c>
      <c r="R117" s="54" t="str">
        <f ca="1">IF(OR(VLOOKUP($A117,Mitglieder!$E$24:$BG$323,R$303)="",$G117=""),"",VLOOKUP($A117,Mitglieder!$E$24:$BG$323,R$303))</f>
        <v/>
      </c>
      <c r="S117" s="43" t="str">
        <f ca="1">IF($G117="","",TEXT(VLOOKUP($A117,Mitglieder!$E$24:$BG$323,S$303),"TT.MM.JJJJ"))</f>
        <v/>
      </c>
      <c r="T117" s="43" t="str">
        <f ca="1">IF($G117="","",TEXT(VLOOKUP($A117,Mitglieder!$E$24:$BG$323,T$303),"TT.MM.JJJJ"))</f>
        <v/>
      </c>
      <c r="U117" s="43" t="str">
        <f ca="1">IF($G117="","",TEXT(VLOOKUP($A117,Mitglieder!$E$24:$BG$323,U$303),"TT.MM.JJJJ"))</f>
        <v/>
      </c>
      <c r="V117" s="54" t="str">
        <f ca="1">IF(OR(VLOOKUP($A117,Mitglieder!$E$24:$BG$323,V$303)="",$G117=""),"",VLOOKUP($A117,Mitglieder!$E$24:$BG$323,V$303))</f>
        <v/>
      </c>
      <c r="W117" s="54" t="str">
        <f ca="1">IF(OR(VLOOKUP($A117,Mitglieder!$E$24:$BG$323,W$303)="",$G117=""),"",VLOOKUP($A117,Mitglieder!$E$24:$BG$323,W$303))</f>
        <v/>
      </c>
      <c r="X117" s="54" t="str">
        <f ca="1">IF(OR(VLOOKUP($A117,Mitglieder!$E$24:$BG$323,X$303)="",$G117=""),"",VLOOKUP($A117,Mitglieder!$E$24:$BG$323,X$303))</f>
        <v/>
      </c>
      <c r="Y117" s="54" t="str">
        <f ca="1">IF(OR(VLOOKUP($A117,Mitglieder!$E$24:$BG$323,Y$303)="",$G117=""),"",VLOOKUP($A117,Mitglieder!$E$24:$BG$323,Y$303))</f>
        <v/>
      </c>
      <c r="Z117" s="54" t="str">
        <f ca="1">IF(OR(VLOOKUP($A117,Mitglieder!$E$24:$BG$323,Z$303)="",$G117=""),"",VLOOKUP($A117,Mitglieder!$E$24:$BG$323,Z$303))</f>
        <v/>
      </c>
      <c r="AA117" s="54" t="str">
        <f ca="1">IF(OR(VLOOKUP($A117,Mitglieder!$E$24:$BG$323,AA$303)="",$G117=""),"",VLOOKUP($A117,Mitglieder!$E$24:$BG$323,AA$303))</f>
        <v/>
      </c>
      <c r="AB117" s="54" t="str">
        <f ca="1">IF(OR(VLOOKUP($A117,Mitglieder!$E$24:$BG$323,AB$303)="",$G117=""),"",VLOOKUP($A117,Mitglieder!$E$24:$BG$323,AB$303))</f>
        <v/>
      </c>
      <c r="AC117" s="54" t="str">
        <f ca="1">IF(OR(VLOOKUP($A117,Mitglieder!$E$24:$BG$323,AC$303)="",$G117=""),"",VLOOKUP($A117,Mitglieder!$E$24:$BG$323,AC$303))</f>
        <v/>
      </c>
      <c r="AD117" s="54" t="str">
        <f ca="1">IF(OR(VLOOKUP($A117,Mitglieder!$E$24:$BG$323,AD$303)="",$G117=""),"",VLOOKUP($A117,Mitglieder!$E$24:$BG$323,AD$303))</f>
        <v/>
      </c>
      <c r="AE117" s="54" t="str">
        <f ca="1">IF(OR(VLOOKUP($A117,Mitglieder!$E$24:$BG$323,AE$303)="",$G117=""),"",VLOOKUP($A117,Mitglieder!$E$24:$BG$323,AE$303))</f>
        <v/>
      </c>
      <c r="AF117" s="54" t="str">
        <f ca="1">IF(OR(VLOOKUP($A117,Mitglieder!$E$24:$BG$323,AF$303)="",$G117=""),"",VLOOKUP($A117,Mitglieder!$E$24:$BG$323,AF$303))</f>
        <v/>
      </c>
      <c r="AG117" s="54" t="str">
        <f ca="1">IF(OR(VLOOKUP($A117,Mitglieder!$E$24:$BG$323,AG$303)="",$G117=""),"",VLOOKUP($A117,Mitglieder!$E$24:$BG$323,AG$303))</f>
        <v/>
      </c>
      <c r="AH117" s="54" t="str">
        <f ca="1">IF(OR(VLOOKUP($A117,Mitglieder!$E$24:$BG$323,AH$303)="",$G117=""),"",VLOOKUP($A117,Mitglieder!$E$24:$BG$323,AH$303))</f>
        <v/>
      </c>
      <c r="AI117" s="54" t="str">
        <f ca="1">IF(OR(VLOOKUP($A117,Mitglieder!$E$24:$BG$323,AI$303)="",$G117=""),"",VLOOKUP($A117,Mitglieder!$E$24:$BG$323,AI$303))</f>
        <v/>
      </c>
      <c r="AJ117" s="54" t="str">
        <f ca="1">IF(OR(VLOOKUP($A117,Mitglieder!$E$24:$BG$323,AJ$303)="",$G117=""),"",VLOOKUP($A117,Mitglieder!$E$24:$BG$323,AJ$303))</f>
        <v/>
      </c>
      <c r="AK117" s="54" t="str">
        <f ca="1">IF(OR(VLOOKUP($A117,Mitglieder!$E$24:$BG$323,AK$303)="",$G117=""),"",VLOOKUP($A117,Mitglieder!$E$24:$BG$323,AK$303))</f>
        <v/>
      </c>
      <c r="AL117" s="54" t="str">
        <f ca="1">IF(OR(VLOOKUP($A117,Mitglieder!$E$24:$BG$323,AL$303)="",$G117=""),"",VLOOKUP($A117,Mitglieder!$E$24:$BG$323,AL$303))</f>
        <v/>
      </c>
      <c r="AM117" s="42" t="str">
        <f ca="1">IF($G117="","",VLOOKUP($A117,Mitglieder!$E$24:$BG$323,AM$303))</f>
        <v/>
      </c>
      <c r="AN117" s="54" t="str">
        <f ca="1">IF(OR(VLOOKUP($A117,Mitglieder!$E$24:$BG$323,AN$303)="",$G117=""),"",VLOOKUP($A117,Mitglieder!$E$24:$BG$323,AN$303))</f>
        <v/>
      </c>
      <c r="AO117" s="43" t="str">
        <f ca="1">IF($G117="","",TEXT(VLOOKUP($A117,Mitglieder!$D$24:$BG$323,AO$303),"TT.MM.JJJJ"))</f>
        <v/>
      </c>
      <c r="AP117" s="42" t="str">
        <f ca="1">IF($G117="","",VLOOKUP($A117,Mitglieder!$E$24:$BG$323,AP$303))</f>
        <v/>
      </c>
      <c r="AQ117" s="45" t="str">
        <f ca="1">IF($G117="","",TEXT(VLOOKUP($A117,Mitglieder!$E$24:$BG$323,AQ$303),"0.00"))</f>
        <v/>
      </c>
      <c r="AR117" s="54" t="str">
        <f ca="1">IF(OR(VLOOKUP($A117,Mitglieder!$E$24:$BG$323,AR$303)="",$G117=""),"",VLOOKUP($A117,Mitglieder!$E$24:$BG$323,AR$303))</f>
        <v/>
      </c>
      <c r="AS117" s="45" t="str">
        <f ca="1">IF($G117="","",TEXT(VLOOKUP($A117,Mitglieder!$E$24:$BG$323,AS$303),"0.00"))</f>
        <v/>
      </c>
      <c r="AT117" s="54" t="str">
        <f ca="1">IF(OR(VLOOKUP($A117,Mitglieder!$E$24:$BG$323,AT$303)="",$G117=""),"",VLOOKUP($A117,Mitglieder!$E$24:$BG$323,AT$303))</f>
        <v/>
      </c>
      <c r="AU117" s="45" t="str">
        <f ca="1">IF($G117="","",TEXT(VLOOKUP($A117,Mitglieder!$E$24:$BG$323,AU$303),"0.00"))</f>
        <v/>
      </c>
      <c r="AV117" s="45" t="str">
        <f ca="1">IF($G117="","",TEXT(VLOOKUP($A117,Mitglieder!$E$24:$BG$323,AV$303),"0.00"))</f>
        <v/>
      </c>
      <c r="AW117" s="42" t="str">
        <f ca="1">IF($G117="","",VLOOKUP($A117,Mitglieder!$E$24:$BG$323,AW$303))</f>
        <v/>
      </c>
      <c r="AX117" s="54" t="str">
        <f ca="1">IF(OR(VLOOKUP($A117,Mitglieder!$E$24:$BG$323,AX$303)="",$G117=""),"",VLOOKUP($A117,Mitglieder!$E$24:$BG$323,AX$303))</f>
        <v/>
      </c>
      <c r="AY117" s="43" t="str">
        <f ca="1">IF($G117="","",TEXT(VLOOKUP($A117,Mitglieder!$E$24:$BG$323,AY$303),"TT.MM.JJJJ"))</f>
        <v/>
      </c>
      <c r="AZ117" s="75" t="str">
        <f t="shared" ca="1" si="2"/>
        <v/>
      </c>
      <c r="BA117" s="43" t="str">
        <f ca="1">IF($G117="","",TEXT(VLOOKUP($A117,Mitglieder!$E$24:$BG$323,BA$303),"TT.MM.JJJJ"))</f>
        <v/>
      </c>
      <c r="BB117" s="43" t="str">
        <f ca="1">IF($G117="","",TEXT(VLOOKUP($A117,Mitglieder!$E$24:$BG$323,BB$303),"TT.MM.JJJJ"))</f>
        <v/>
      </c>
      <c r="BC117" s="43" t="str">
        <f ca="1">IF($G117="","",TEXT(VLOOKUP($A117,Mitglieder!$E$24:$BG$323,BC$303),"TT.MM.JJJJ"))</f>
        <v/>
      </c>
      <c r="BD117" s="43" t="str">
        <f ca="1">IF($G117="","",TEXT(VLOOKUP($A117,Mitglieder!$E$24:$BG$323,BD$303),"TT.MM.JJJJ"))</f>
        <v/>
      </c>
      <c r="BE117" s="75" t="str">
        <f t="shared" ca="1" si="3"/>
        <v/>
      </c>
      <c r="BF117" s="75" t="str">
        <f ca="1">IF($G117="","",VLOOKUP($A117,Mitglieder!$D$24:$BG$323,BF$303))</f>
        <v/>
      </c>
      <c r="BH117" s="75" t="str">
        <f ca="1">IF(G117="","",AY117+'Details Verein'!$D$25)</f>
        <v/>
      </c>
    </row>
    <row r="118" spans="1:60" x14ac:dyDescent="0.35">
      <c r="A118" s="42">
        <v>118</v>
      </c>
      <c r="B118" s="42"/>
      <c r="C118" s="42"/>
      <c r="D118" s="42">
        <f ca="1">VLOOKUP($A118,Mitglieder!$E$24:$BA$323,D$303)</f>
        <v>1.0299999999999967</v>
      </c>
      <c r="E118" s="42" t="str">
        <f ca="1">IF($G118="","",VLOOKUP($A118,Mitglieder!$E$24:$BG$323,E$303))</f>
        <v/>
      </c>
      <c r="F118" s="54" t="str">
        <f ca="1">IF(OR(VLOOKUP($A118,Mitglieder!$E$24:$BG$323,F$303)="",$G118=""),"",VLOOKUP($A118,Mitglieder!$E$24:$BG$323,F$303))</f>
        <v/>
      </c>
      <c r="G118" s="72" t="str">
        <f ca="1">IF(D118/ROUND(D118,0)=1,VLOOKUP($A118,Mitglieder!$E$24:$BA$323,G$303),"")</f>
        <v/>
      </c>
      <c r="H118" s="42" t="str">
        <f ca="1">IF($G118="","",VLOOKUP($A118,Mitglieder!$E$24:$BG$323,H$303))</f>
        <v/>
      </c>
      <c r="I118" s="54" t="str">
        <f ca="1">IF(OR(VLOOKUP($A118,Mitglieder!$E$24:$BG$323,I$303)="",$G118=""),"",VLOOKUP($A118,Mitglieder!$E$24:$BG$323,I$303))</f>
        <v/>
      </c>
      <c r="J118" s="42" t="str">
        <f ca="1">IF($G118="","",VLOOKUP($A118,Mitglieder!$E$24:$BG$323,J$303))</f>
        <v/>
      </c>
      <c r="K118" s="54" t="str">
        <f ca="1">IF(OR(VLOOKUP($A118,Mitglieder!$E$24:$BG$323,K$303)="",$G118=""),"",VLOOKUP($A118,Mitglieder!$E$24:$BG$323,K$303))</f>
        <v/>
      </c>
      <c r="L118" s="42" t="str">
        <f ca="1">IF($G118="","",VLOOKUP($A118,Mitglieder!$E$24:$BG$323,L$303))</f>
        <v/>
      </c>
      <c r="M118" s="42" t="str">
        <f ca="1">IF($G118="","",VLOOKUP($A118,Mitglieder!$E$24:$BG$323,M$303))</f>
        <v/>
      </c>
      <c r="N118" s="42" t="str">
        <f ca="1">IF($G118="","",VLOOKUP($A118,Mitglieder!$E$24:$BG$323,N$303))</f>
        <v/>
      </c>
      <c r="O118" s="42" t="str">
        <f ca="1">IF($G118="","",VLOOKUP($A118,Mitglieder!$E$24:$BG$323,O$303))</f>
        <v/>
      </c>
      <c r="P118" s="42" t="str">
        <f ca="1">IF($G118="","",VLOOKUP($A118,Mitglieder!$E$24:$BG$323,P$303))</f>
        <v/>
      </c>
      <c r="Q118" s="42" t="str">
        <f ca="1">IF($G118="","",VLOOKUP($A118,Mitglieder!$E$24:$BG$323,Q$303))</f>
        <v/>
      </c>
      <c r="R118" s="54" t="str">
        <f ca="1">IF(OR(VLOOKUP($A118,Mitglieder!$E$24:$BG$323,R$303)="",$G118=""),"",VLOOKUP($A118,Mitglieder!$E$24:$BG$323,R$303))</f>
        <v/>
      </c>
      <c r="S118" s="43" t="str">
        <f ca="1">IF($G118="","",TEXT(VLOOKUP($A118,Mitglieder!$E$24:$BG$323,S$303),"TT.MM.JJJJ"))</f>
        <v/>
      </c>
      <c r="T118" s="43" t="str">
        <f ca="1">IF($G118="","",TEXT(VLOOKUP($A118,Mitglieder!$E$24:$BG$323,T$303),"TT.MM.JJJJ"))</f>
        <v/>
      </c>
      <c r="U118" s="43" t="str">
        <f ca="1">IF($G118="","",TEXT(VLOOKUP($A118,Mitglieder!$E$24:$BG$323,U$303),"TT.MM.JJJJ"))</f>
        <v/>
      </c>
      <c r="V118" s="54" t="str">
        <f ca="1">IF(OR(VLOOKUP($A118,Mitglieder!$E$24:$BG$323,V$303)="",$G118=""),"",VLOOKUP($A118,Mitglieder!$E$24:$BG$323,V$303))</f>
        <v/>
      </c>
      <c r="W118" s="54" t="str">
        <f ca="1">IF(OR(VLOOKUP($A118,Mitglieder!$E$24:$BG$323,W$303)="",$G118=""),"",VLOOKUP($A118,Mitglieder!$E$24:$BG$323,W$303))</f>
        <v/>
      </c>
      <c r="X118" s="54" t="str">
        <f ca="1">IF(OR(VLOOKUP($A118,Mitglieder!$E$24:$BG$323,X$303)="",$G118=""),"",VLOOKUP($A118,Mitglieder!$E$24:$BG$323,X$303))</f>
        <v/>
      </c>
      <c r="Y118" s="54" t="str">
        <f ca="1">IF(OR(VLOOKUP($A118,Mitglieder!$E$24:$BG$323,Y$303)="",$G118=""),"",VLOOKUP($A118,Mitglieder!$E$24:$BG$323,Y$303))</f>
        <v/>
      </c>
      <c r="Z118" s="54" t="str">
        <f ca="1">IF(OR(VLOOKUP($A118,Mitglieder!$E$24:$BG$323,Z$303)="",$G118=""),"",VLOOKUP($A118,Mitglieder!$E$24:$BG$323,Z$303))</f>
        <v/>
      </c>
      <c r="AA118" s="54" t="str">
        <f ca="1">IF(OR(VLOOKUP($A118,Mitglieder!$E$24:$BG$323,AA$303)="",$G118=""),"",VLOOKUP($A118,Mitglieder!$E$24:$BG$323,AA$303))</f>
        <v/>
      </c>
      <c r="AB118" s="54" t="str">
        <f ca="1">IF(OR(VLOOKUP($A118,Mitglieder!$E$24:$BG$323,AB$303)="",$G118=""),"",VLOOKUP($A118,Mitglieder!$E$24:$BG$323,AB$303))</f>
        <v/>
      </c>
      <c r="AC118" s="54" t="str">
        <f ca="1">IF(OR(VLOOKUP($A118,Mitglieder!$E$24:$BG$323,AC$303)="",$G118=""),"",VLOOKUP($A118,Mitglieder!$E$24:$BG$323,AC$303))</f>
        <v/>
      </c>
      <c r="AD118" s="54" t="str">
        <f ca="1">IF(OR(VLOOKUP($A118,Mitglieder!$E$24:$BG$323,AD$303)="",$G118=""),"",VLOOKUP($A118,Mitglieder!$E$24:$BG$323,AD$303))</f>
        <v/>
      </c>
      <c r="AE118" s="54" t="str">
        <f ca="1">IF(OR(VLOOKUP($A118,Mitglieder!$E$24:$BG$323,AE$303)="",$G118=""),"",VLOOKUP($A118,Mitglieder!$E$24:$BG$323,AE$303))</f>
        <v/>
      </c>
      <c r="AF118" s="54" t="str">
        <f ca="1">IF(OR(VLOOKUP($A118,Mitglieder!$E$24:$BG$323,AF$303)="",$G118=""),"",VLOOKUP($A118,Mitglieder!$E$24:$BG$323,AF$303))</f>
        <v/>
      </c>
      <c r="AG118" s="54" t="str">
        <f ca="1">IF(OR(VLOOKUP($A118,Mitglieder!$E$24:$BG$323,AG$303)="",$G118=""),"",VLOOKUP($A118,Mitglieder!$E$24:$BG$323,AG$303))</f>
        <v/>
      </c>
      <c r="AH118" s="54" t="str">
        <f ca="1">IF(OR(VLOOKUP($A118,Mitglieder!$E$24:$BG$323,AH$303)="",$G118=""),"",VLOOKUP($A118,Mitglieder!$E$24:$BG$323,AH$303))</f>
        <v/>
      </c>
      <c r="AI118" s="54" t="str">
        <f ca="1">IF(OR(VLOOKUP($A118,Mitglieder!$E$24:$BG$323,AI$303)="",$G118=""),"",VLOOKUP($A118,Mitglieder!$E$24:$BG$323,AI$303))</f>
        <v/>
      </c>
      <c r="AJ118" s="54" t="str">
        <f ca="1">IF(OR(VLOOKUP($A118,Mitglieder!$E$24:$BG$323,AJ$303)="",$G118=""),"",VLOOKUP($A118,Mitglieder!$E$24:$BG$323,AJ$303))</f>
        <v/>
      </c>
      <c r="AK118" s="54" t="str">
        <f ca="1">IF(OR(VLOOKUP($A118,Mitglieder!$E$24:$BG$323,AK$303)="",$G118=""),"",VLOOKUP($A118,Mitglieder!$E$24:$BG$323,AK$303))</f>
        <v/>
      </c>
      <c r="AL118" s="54" t="str">
        <f ca="1">IF(OR(VLOOKUP($A118,Mitglieder!$E$24:$BG$323,AL$303)="",$G118=""),"",VLOOKUP($A118,Mitglieder!$E$24:$BG$323,AL$303))</f>
        <v/>
      </c>
      <c r="AM118" s="42" t="str">
        <f ca="1">IF($G118="","",VLOOKUP($A118,Mitglieder!$E$24:$BG$323,AM$303))</f>
        <v/>
      </c>
      <c r="AN118" s="54" t="str">
        <f ca="1">IF(OR(VLOOKUP($A118,Mitglieder!$E$24:$BG$323,AN$303)="",$G118=""),"",VLOOKUP($A118,Mitglieder!$E$24:$BG$323,AN$303))</f>
        <v/>
      </c>
      <c r="AO118" s="43" t="str">
        <f ca="1">IF($G118="","",TEXT(VLOOKUP($A118,Mitglieder!$D$24:$BG$323,AO$303),"TT.MM.JJJJ"))</f>
        <v/>
      </c>
      <c r="AP118" s="42" t="str">
        <f ca="1">IF($G118="","",VLOOKUP($A118,Mitglieder!$E$24:$BG$323,AP$303))</f>
        <v/>
      </c>
      <c r="AQ118" s="45" t="str">
        <f ca="1">IF($G118="","",TEXT(VLOOKUP($A118,Mitglieder!$E$24:$BG$323,AQ$303),"0.00"))</f>
        <v/>
      </c>
      <c r="AR118" s="54" t="str">
        <f ca="1">IF(OR(VLOOKUP($A118,Mitglieder!$E$24:$BG$323,AR$303)="",$G118=""),"",VLOOKUP($A118,Mitglieder!$E$24:$BG$323,AR$303))</f>
        <v/>
      </c>
      <c r="AS118" s="45" t="str">
        <f ca="1">IF($G118="","",TEXT(VLOOKUP($A118,Mitglieder!$E$24:$BG$323,AS$303),"0.00"))</f>
        <v/>
      </c>
      <c r="AT118" s="54" t="str">
        <f ca="1">IF(OR(VLOOKUP($A118,Mitglieder!$E$24:$BG$323,AT$303)="",$G118=""),"",VLOOKUP($A118,Mitglieder!$E$24:$BG$323,AT$303))</f>
        <v/>
      </c>
      <c r="AU118" s="45" t="str">
        <f ca="1">IF($G118="","",TEXT(VLOOKUP($A118,Mitglieder!$E$24:$BG$323,AU$303),"0.00"))</f>
        <v/>
      </c>
      <c r="AV118" s="45" t="str">
        <f ca="1">IF($G118="","",TEXT(VLOOKUP($A118,Mitglieder!$E$24:$BG$323,AV$303),"0.00"))</f>
        <v/>
      </c>
      <c r="AW118" s="42" t="str">
        <f ca="1">IF($G118="","",VLOOKUP($A118,Mitglieder!$E$24:$BG$323,AW$303))</f>
        <v/>
      </c>
      <c r="AX118" s="54" t="str">
        <f ca="1">IF(OR(VLOOKUP($A118,Mitglieder!$E$24:$BG$323,AX$303)="",$G118=""),"",VLOOKUP($A118,Mitglieder!$E$24:$BG$323,AX$303))</f>
        <v/>
      </c>
      <c r="AY118" s="43" t="str">
        <f ca="1">IF($G118="","",TEXT(VLOOKUP($A118,Mitglieder!$E$24:$BG$323,AY$303),"TT.MM.JJJJ"))</f>
        <v/>
      </c>
      <c r="AZ118" s="75" t="str">
        <f t="shared" ca="1" si="2"/>
        <v/>
      </c>
      <c r="BA118" s="43" t="str">
        <f ca="1">IF($G118="","",TEXT(VLOOKUP($A118,Mitglieder!$E$24:$BG$323,BA$303),"TT.MM.JJJJ"))</f>
        <v/>
      </c>
      <c r="BB118" s="43" t="str">
        <f ca="1">IF($G118="","",TEXT(VLOOKUP($A118,Mitglieder!$E$24:$BG$323,BB$303),"TT.MM.JJJJ"))</f>
        <v/>
      </c>
      <c r="BC118" s="43" t="str">
        <f ca="1">IF($G118="","",TEXT(VLOOKUP($A118,Mitglieder!$E$24:$BG$323,BC$303),"TT.MM.JJJJ"))</f>
        <v/>
      </c>
      <c r="BD118" s="43" t="str">
        <f ca="1">IF($G118="","",TEXT(VLOOKUP($A118,Mitglieder!$E$24:$BG$323,BD$303),"TT.MM.JJJJ"))</f>
        <v/>
      </c>
      <c r="BE118" s="75" t="str">
        <f t="shared" ca="1" si="3"/>
        <v/>
      </c>
      <c r="BF118" s="75" t="str">
        <f ca="1">IF($G118="","",VLOOKUP($A118,Mitglieder!$D$24:$BG$323,BF$303))</f>
        <v/>
      </c>
      <c r="BH118" s="75" t="str">
        <f ca="1">IF(G118="","",AY118+'Details Verein'!$D$25)</f>
        <v/>
      </c>
    </row>
    <row r="119" spans="1:60" x14ac:dyDescent="0.35">
      <c r="A119" s="42">
        <v>119</v>
      </c>
      <c r="B119" s="42"/>
      <c r="C119" s="42"/>
      <c r="D119" s="42">
        <f ca="1">VLOOKUP($A119,Mitglieder!$E$24:$BA$323,D$303)</f>
        <v>1.0299999999999967</v>
      </c>
      <c r="E119" s="42" t="str">
        <f ca="1">IF($G119="","",VLOOKUP($A119,Mitglieder!$E$24:$BG$323,E$303))</f>
        <v/>
      </c>
      <c r="F119" s="54" t="str">
        <f ca="1">IF(OR(VLOOKUP($A119,Mitglieder!$E$24:$BG$323,F$303)="",$G119=""),"",VLOOKUP($A119,Mitglieder!$E$24:$BG$323,F$303))</f>
        <v/>
      </c>
      <c r="G119" s="72" t="str">
        <f ca="1">IF(D119/ROUND(D119,0)=1,VLOOKUP($A119,Mitglieder!$E$24:$BA$323,G$303),"")</f>
        <v/>
      </c>
      <c r="H119" s="42" t="str">
        <f ca="1">IF($G119="","",VLOOKUP($A119,Mitglieder!$E$24:$BG$323,H$303))</f>
        <v/>
      </c>
      <c r="I119" s="54" t="str">
        <f ca="1">IF(OR(VLOOKUP($A119,Mitglieder!$E$24:$BG$323,I$303)="",$G119=""),"",VLOOKUP($A119,Mitglieder!$E$24:$BG$323,I$303))</f>
        <v/>
      </c>
      <c r="J119" s="42" t="str">
        <f ca="1">IF($G119="","",VLOOKUP($A119,Mitglieder!$E$24:$BG$323,J$303))</f>
        <v/>
      </c>
      <c r="K119" s="54" t="str">
        <f ca="1">IF(OR(VLOOKUP($A119,Mitglieder!$E$24:$BG$323,K$303)="",$G119=""),"",VLOOKUP($A119,Mitglieder!$E$24:$BG$323,K$303))</f>
        <v/>
      </c>
      <c r="L119" s="42" t="str">
        <f ca="1">IF($G119="","",VLOOKUP($A119,Mitglieder!$E$24:$BG$323,L$303))</f>
        <v/>
      </c>
      <c r="M119" s="42" t="str">
        <f ca="1">IF($G119="","",VLOOKUP($A119,Mitglieder!$E$24:$BG$323,M$303))</f>
        <v/>
      </c>
      <c r="N119" s="42" t="str">
        <f ca="1">IF($G119="","",VLOOKUP($A119,Mitglieder!$E$24:$BG$323,N$303))</f>
        <v/>
      </c>
      <c r="O119" s="42" t="str">
        <f ca="1">IF($G119="","",VLOOKUP($A119,Mitglieder!$E$24:$BG$323,O$303))</f>
        <v/>
      </c>
      <c r="P119" s="42" t="str">
        <f ca="1">IF($G119="","",VLOOKUP($A119,Mitglieder!$E$24:$BG$323,P$303))</f>
        <v/>
      </c>
      <c r="Q119" s="42" t="str">
        <f ca="1">IF($G119="","",VLOOKUP($A119,Mitglieder!$E$24:$BG$323,Q$303))</f>
        <v/>
      </c>
      <c r="R119" s="54" t="str">
        <f ca="1">IF(OR(VLOOKUP($A119,Mitglieder!$E$24:$BG$323,R$303)="",$G119=""),"",VLOOKUP($A119,Mitglieder!$E$24:$BG$323,R$303))</f>
        <v/>
      </c>
      <c r="S119" s="43" t="str">
        <f ca="1">IF($G119="","",TEXT(VLOOKUP($A119,Mitglieder!$E$24:$BG$323,S$303),"TT.MM.JJJJ"))</f>
        <v/>
      </c>
      <c r="T119" s="43" t="str">
        <f ca="1">IF($G119="","",TEXT(VLOOKUP($A119,Mitglieder!$E$24:$BG$323,T$303),"TT.MM.JJJJ"))</f>
        <v/>
      </c>
      <c r="U119" s="43" t="str">
        <f ca="1">IF($G119="","",TEXT(VLOOKUP($A119,Mitglieder!$E$24:$BG$323,U$303),"TT.MM.JJJJ"))</f>
        <v/>
      </c>
      <c r="V119" s="54" t="str">
        <f ca="1">IF(OR(VLOOKUP($A119,Mitglieder!$E$24:$BG$323,V$303)="",$G119=""),"",VLOOKUP($A119,Mitglieder!$E$24:$BG$323,V$303))</f>
        <v/>
      </c>
      <c r="W119" s="54" t="str">
        <f ca="1">IF(OR(VLOOKUP($A119,Mitglieder!$E$24:$BG$323,W$303)="",$G119=""),"",VLOOKUP($A119,Mitglieder!$E$24:$BG$323,W$303))</f>
        <v/>
      </c>
      <c r="X119" s="54" t="str">
        <f ca="1">IF(OR(VLOOKUP($A119,Mitglieder!$E$24:$BG$323,X$303)="",$G119=""),"",VLOOKUP($A119,Mitglieder!$E$24:$BG$323,X$303))</f>
        <v/>
      </c>
      <c r="Y119" s="54" t="str">
        <f ca="1">IF(OR(VLOOKUP($A119,Mitglieder!$E$24:$BG$323,Y$303)="",$G119=""),"",VLOOKUP($A119,Mitglieder!$E$24:$BG$323,Y$303))</f>
        <v/>
      </c>
      <c r="Z119" s="54" t="str">
        <f ca="1">IF(OR(VLOOKUP($A119,Mitglieder!$E$24:$BG$323,Z$303)="",$G119=""),"",VLOOKUP($A119,Mitglieder!$E$24:$BG$323,Z$303))</f>
        <v/>
      </c>
      <c r="AA119" s="54" t="str">
        <f ca="1">IF(OR(VLOOKUP($A119,Mitglieder!$E$24:$BG$323,AA$303)="",$G119=""),"",VLOOKUP($A119,Mitglieder!$E$24:$BG$323,AA$303))</f>
        <v/>
      </c>
      <c r="AB119" s="54" t="str">
        <f ca="1">IF(OR(VLOOKUP($A119,Mitglieder!$E$24:$BG$323,AB$303)="",$G119=""),"",VLOOKUP($A119,Mitglieder!$E$24:$BG$323,AB$303))</f>
        <v/>
      </c>
      <c r="AC119" s="54" t="str">
        <f ca="1">IF(OR(VLOOKUP($A119,Mitglieder!$E$24:$BG$323,AC$303)="",$G119=""),"",VLOOKUP($A119,Mitglieder!$E$24:$BG$323,AC$303))</f>
        <v/>
      </c>
      <c r="AD119" s="54" t="str">
        <f ca="1">IF(OR(VLOOKUP($A119,Mitglieder!$E$24:$BG$323,AD$303)="",$G119=""),"",VLOOKUP($A119,Mitglieder!$E$24:$BG$323,AD$303))</f>
        <v/>
      </c>
      <c r="AE119" s="54" t="str">
        <f ca="1">IF(OR(VLOOKUP($A119,Mitglieder!$E$24:$BG$323,AE$303)="",$G119=""),"",VLOOKUP($A119,Mitglieder!$E$24:$BG$323,AE$303))</f>
        <v/>
      </c>
      <c r="AF119" s="54" t="str">
        <f ca="1">IF(OR(VLOOKUP($A119,Mitglieder!$E$24:$BG$323,AF$303)="",$G119=""),"",VLOOKUP($A119,Mitglieder!$E$24:$BG$323,AF$303))</f>
        <v/>
      </c>
      <c r="AG119" s="54" t="str">
        <f ca="1">IF(OR(VLOOKUP($A119,Mitglieder!$E$24:$BG$323,AG$303)="",$G119=""),"",VLOOKUP($A119,Mitglieder!$E$24:$BG$323,AG$303))</f>
        <v/>
      </c>
      <c r="AH119" s="54" t="str">
        <f ca="1">IF(OR(VLOOKUP($A119,Mitglieder!$E$24:$BG$323,AH$303)="",$G119=""),"",VLOOKUP($A119,Mitglieder!$E$24:$BG$323,AH$303))</f>
        <v/>
      </c>
      <c r="AI119" s="54" t="str">
        <f ca="1">IF(OR(VLOOKUP($A119,Mitglieder!$E$24:$BG$323,AI$303)="",$G119=""),"",VLOOKUP($A119,Mitglieder!$E$24:$BG$323,AI$303))</f>
        <v/>
      </c>
      <c r="AJ119" s="54" t="str">
        <f ca="1">IF(OR(VLOOKUP($A119,Mitglieder!$E$24:$BG$323,AJ$303)="",$G119=""),"",VLOOKUP($A119,Mitglieder!$E$24:$BG$323,AJ$303))</f>
        <v/>
      </c>
      <c r="AK119" s="54" t="str">
        <f ca="1">IF(OR(VLOOKUP($A119,Mitglieder!$E$24:$BG$323,AK$303)="",$G119=""),"",VLOOKUP($A119,Mitglieder!$E$24:$BG$323,AK$303))</f>
        <v/>
      </c>
      <c r="AL119" s="54" t="str">
        <f ca="1">IF(OR(VLOOKUP($A119,Mitglieder!$E$24:$BG$323,AL$303)="",$G119=""),"",VLOOKUP($A119,Mitglieder!$E$24:$BG$323,AL$303))</f>
        <v/>
      </c>
      <c r="AM119" s="42" t="str">
        <f ca="1">IF($G119="","",VLOOKUP($A119,Mitglieder!$E$24:$BG$323,AM$303))</f>
        <v/>
      </c>
      <c r="AN119" s="54" t="str">
        <f ca="1">IF(OR(VLOOKUP($A119,Mitglieder!$E$24:$BG$323,AN$303)="",$G119=""),"",VLOOKUP($A119,Mitglieder!$E$24:$BG$323,AN$303))</f>
        <v/>
      </c>
      <c r="AO119" s="43" t="str">
        <f ca="1">IF($G119="","",TEXT(VLOOKUP($A119,Mitglieder!$D$24:$BG$323,AO$303),"TT.MM.JJJJ"))</f>
        <v/>
      </c>
      <c r="AP119" s="42" t="str">
        <f ca="1">IF($G119="","",VLOOKUP($A119,Mitglieder!$E$24:$BG$323,AP$303))</f>
        <v/>
      </c>
      <c r="AQ119" s="45" t="str">
        <f ca="1">IF($G119="","",TEXT(VLOOKUP($A119,Mitglieder!$E$24:$BG$323,AQ$303),"0.00"))</f>
        <v/>
      </c>
      <c r="AR119" s="54" t="str">
        <f ca="1">IF(OR(VLOOKUP($A119,Mitglieder!$E$24:$BG$323,AR$303)="",$G119=""),"",VLOOKUP($A119,Mitglieder!$E$24:$BG$323,AR$303))</f>
        <v/>
      </c>
      <c r="AS119" s="45" t="str">
        <f ca="1">IF($G119="","",TEXT(VLOOKUP($A119,Mitglieder!$E$24:$BG$323,AS$303),"0.00"))</f>
        <v/>
      </c>
      <c r="AT119" s="54" t="str">
        <f ca="1">IF(OR(VLOOKUP($A119,Mitglieder!$E$24:$BG$323,AT$303)="",$G119=""),"",VLOOKUP($A119,Mitglieder!$E$24:$BG$323,AT$303))</f>
        <v/>
      </c>
      <c r="AU119" s="45" t="str">
        <f ca="1">IF($G119="","",TEXT(VLOOKUP($A119,Mitglieder!$E$24:$BG$323,AU$303),"0.00"))</f>
        <v/>
      </c>
      <c r="AV119" s="45" t="str">
        <f ca="1">IF($G119="","",TEXT(VLOOKUP($A119,Mitglieder!$E$24:$BG$323,AV$303),"0.00"))</f>
        <v/>
      </c>
      <c r="AW119" s="42" t="str">
        <f ca="1">IF($G119="","",VLOOKUP($A119,Mitglieder!$E$24:$BG$323,AW$303))</f>
        <v/>
      </c>
      <c r="AX119" s="54" t="str">
        <f ca="1">IF(OR(VLOOKUP($A119,Mitglieder!$E$24:$BG$323,AX$303)="",$G119=""),"",VLOOKUP($A119,Mitglieder!$E$24:$BG$323,AX$303))</f>
        <v/>
      </c>
      <c r="AY119" s="43" t="str">
        <f ca="1">IF($G119="","",TEXT(VLOOKUP($A119,Mitglieder!$E$24:$BG$323,AY$303),"TT.MM.JJJJ"))</f>
        <v/>
      </c>
      <c r="AZ119" s="75" t="str">
        <f t="shared" ca="1" si="2"/>
        <v/>
      </c>
      <c r="BA119" s="43" t="str">
        <f ca="1">IF($G119="","",TEXT(VLOOKUP($A119,Mitglieder!$E$24:$BG$323,BA$303),"TT.MM.JJJJ"))</f>
        <v/>
      </c>
      <c r="BB119" s="43" t="str">
        <f ca="1">IF($G119="","",TEXT(VLOOKUP($A119,Mitglieder!$E$24:$BG$323,BB$303),"TT.MM.JJJJ"))</f>
        <v/>
      </c>
      <c r="BC119" s="43" t="str">
        <f ca="1">IF($G119="","",TEXT(VLOOKUP($A119,Mitglieder!$E$24:$BG$323,BC$303),"TT.MM.JJJJ"))</f>
        <v/>
      </c>
      <c r="BD119" s="43" t="str">
        <f ca="1">IF($G119="","",TEXT(VLOOKUP($A119,Mitglieder!$E$24:$BG$323,BD$303),"TT.MM.JJJJ"))</f>
        <v/>
      </c>
      <c r="BE119" s="75" t="str">
        <f t="shared" ca="1" si="3"/>
        <v/>
      </c>
      <c r="BF119" s="75" t="str">
        <f ca="1">IF($G119="","",VLOOKUP($A119,Mitglieder!$D$24:$BG$323,BF$303))</f>
        <v/>
      </c>
      <c r="BH119" s="75" t="str">
        <f ca="1">IF(G119="","",AY119+'Details Verein'!$D$25)</f>
        <v/>
      </c>
    </row>
    <row r="120" spans="1:60" x14ac:dyDescent="0.35">
      <c r="A120" s="42">
        <v>120</v>
      </c>
      <c r="B120" s="42"/>
      <c r="C120" s="42"/>
      <c r="D120" s="42">
        <f ca="1">VLOOKUP($A120,Mitglieder!$E$24:$BA$323,D$303)</f>
        <v>1.0299999999999967</v>
      </c>
      <c r="E120" s="42" t="str">
        <f ca="1">IF($G120="","",VLOOKUP($A120,Mitglieder!$E$24:$BG$323,E$303))</f>
        <v/>
      </c>
      <c r="F120" s="54" t="str">
        <f ca="1">IF(OR(VLOOKUP($A120,Mitglieder!$E$24:$BG$323,F$303)="",$G120=""),"",VLOOKUP($A120,Mitglieder!$E$24:$BG$323,F$303))</f>
        <v/>
      </c>
      <c r="G120" s="72" t="str">
        <f ca="1">IF(D120/ROUND(D120,0)=1,VLOOKUP($A120,Mitglieder!$E$24:$BA$323,G$303),"")</f>
        <v/>
      </c>
      <c r="H120" s="42" t="str">
        <f ca="1">IF($G120="","",VLOOKUP($A120,Mitglieder!$E$24:$BG$323,H$303))</f>
        <v/>
      </c>
      <c r="I120" s="54" t="str">
        <f ca="1">IF(OR(VLOOKUP($A120,Mitglieder!$E$24:$BG$323,I$303)="",$G120=""),"",VLOOKUP($A120,Mitglieder!$E$24:$BG$323,I$303))</f>
        <v/>
      </c>
      <c r="J120" s="42" t="str">
        <f ca="1">IF($G120="","",VLOOKUP($A120,Mitglieder!$E$24:$BG$323,J$303))</f>
        <v/>
      </c>
      <c r="K120" s="54" t="str">
        <f ca="1">IF(OR(VLOOKUP($A120,Mitglieder!$E$24:$BG$323,K$303)="",$G120=""),"",VLOOKUP($A120,Mitglieder!$E$24:$BG$323,K$303))</f>
        <v/>
      </c>
      <c r="L120" s="42" t="str">
        <f ca="1">IF($G120="","",VLOOKUP($A120,Mitglieder!$E$24:$BG$323,L$303))</f>
        <v/>
      </c>
      <c r="M120" s="42" t="str">
        <f ca="1">IF($G120="","",VLOOKUP($A120,Mitglieder!$E$24:$BG$323,M$303))</f>
        <v/>
      </c>
      <c r="N120" s="42" t="str">
        <f ca="1">IF($G120="","",VLOOKUP($A120,Mitglieder!$E$24:$BG$323,N$303))</f>
        <v/>
      </c>
      <c r="O120" s="42" t="str">
        <f ca="1">IF($G120="","",VLOOKUP($A120,Mitglieder!$E$24:$BG$323,O$303))</f>
        <v/>
      </c>
      <c r="P120" s="42" t="str">
        <f ca="1">IF($G120="","",VLOOKUP($A120,Mitglieder!$E$24:$BG$323,P$303))</f>
        <v/>
      </c>
      <c r="Q120" s="42" t="str">
        <f ca="1">IF($G120="","",VLOOKUP($A120,Mitglieder!$E$24:$BG$323,Q$303))</f>
        <v/>
      </c>
      <c r="R120" s="54" t="str">
        <f ca="1">IF(OR(VLOOKUP($A120,Mitglieder!$E$24:$BG$323,R$303)="",$G120=""),"",VLOOKUP($A120,Mitglieder!$E$24:$BG$323,R$303))</f>
        <v/>
      </c>
      <c r="S120" s="43" t="str">
        <f ca="1">IF($G120="","",TEXT(VLOOKUP($A120,Mitglieder!$E$24:$BG$323,S$303),"TT.MM.JJJJ"))</f>
        <v/>
      </c>
      <c r="T120" s="43" t="str">
        <f ca="1">IF($G120="","",TEXT(VLOOKUP($A120,Mitglieder!$E$24:$BG$323,T$303),"TT.MM.JJJJ"))</f>
        <v/>
      </c>
      <c r="U120" s="43" t="str">
        <f ca="1">IF($G120="","",TEXT(VLOOKUP($A120,Mitglieder!$E$24:$BG$323,U$303),"TT.MM.JJJJ"))</f>
        <v/>
      </c>
      <c r="V120" s="54" t="str">
        <f ca="1">IF(OR(VLOOKUP($A120,Mitglieder!$E$24:$BG$323,V$303)="",$G120=""),"",VLOOKUP($A120,Mitglieder!$E$24:$BG$323,V$303))</f>
        <v/>
      </c>
      <c r="W120" s="54" t="str">
        <f ca="1">IF(OR(VLOOKUP($A120,Mitglieder!$E$24:$BG$323,W$303)="",$G120=""),"",VLOOKUP($A120,Mitglieder!$E$24:$BG$323,W$303))</f>
        <v/>
      </c>
      <c r="X120" s="54" t="str">
        <f ca="1">IF(OR(VLOOKUP($A120,Mitglieder!$E$24:$BG$323,X$303)="",$G120=""),"",VLOOKUP($A120,Mitglieder!$E$24:$BG$323,X$303))</f>
        <v/>
      </c>
      <c r="Y120" s="54" t="str">
        <f ca="1">IF(OR(VLOOKUP($A120,Mitglieder!$E$24:$BG$323,Y$303)="",$G120=""),"",VLOOKUP($A120,Mitglieder!$E$24:$BG$323,Y$303))</f>
        <v/>
      </c>
      <c r="Z120" s="54" t="str">
        <f ca="1">IF(OR(VLOOKUP($A120,Mitglieder!$E$24:$BG$323,Z$303)="",$G120=""),"",VLOOKUP($A120,Mitglieder!$E$24:$BG$323,Z$303))</f>
        <v/>
      </c>
      <c r="AA120" s="54" t="str">
        <f ca="1">IF(OR(VLOOKUP($A120,Mitglieder!$E$24:$BG$323,AA$303)="",$G120=""),"",VLOOKUP($A120,Mitglieder!$E$24:$BG$323,AA$303))</f>
        <v/>
      </c>
      <c r="AB120" s="54" t="str">
        <f ca="1">IF(OR(VLOOKUP($A120,Mitglieder!$E$24:$BG$323,AB$303)="",$G120=""),"",VLOOKUP($A120,Mitglieder!$E$24:$BG$323,AB$303))</f>
        <v/>
      </c>
      <c r="AC120" s="54" t="str">
        <f ca="1">IF(OR(VLOOKUP($A120,Mitglieder!$E$24:$BG$323,AC$303)="",$G120=""),"",VLOOKUP($A120,Mitglieder!$E$24:$BG$323,AC$303))</f>
        <v/>
      </c>
      <c r="AD120" s="54" t="str">
        <f ca="1">IF(OR(VLOOKUP($A120,Mitglieder!$E$24:$BG$323,AD$303)="",$G120=""),"",VLOOKUP($A120,Mitglieder!$E$24:$BG$323,AD$303))</f>
        <v/>
      </c>
      <c r="AE120" s="54" t="str">
        <f ca="1">IF(OR(VLOOKUP($A120,Mitglieder!$E$24:$BG$323,AE$303)="",$G120=""),"",VLOOKUP($A120,Mitglieder!$E$24:$BG$323,AE$303))</f>
        <v/>
      </c>
      <c r="AF120" s="54" t="str">
        <f ca="1">IF(OR(VLOOKUP($A120,Mitglieder!$E$24:$BG$323,AF$303)="",$G120=""),"",VLOOKUP($A120,Mitglieder!$E$24:$BG$323,AF$303))</f>
        <v/>
      </c>
      <c r="AG120" s="54" t="str">
        <f ca="1">IF(OR(VLOOKUP($A120,Mitglieder!$E$24:$BG$323,AG$303)="",$G120=""),"",VLOOKUP($A120,Mitglieder!$E$24:$BG$323,AG$303))</f>
        <v/>
      </c>
      <c r="AH120" s="54" t="str">
        <f ca="1">IF(OR(VLOOKUP($A120,Mitglieder!$E$24:$BG$323,AH$303)="",$G120=""),"",VLOOKUP($A120,Mitglieder!$E$24:$BG$323,AH$303))</f>
        <v/>
      </c>
      <c r="AI120" s="54" t="str">
        <f ca="1">IF(OR(VLOOKUP($A120,Mitglieder!$E$24:$BG$323,AI$303)="",$G120=""),"",VLOOKUP($A120,Mitglieder!$E$24:$BG$323,AI$303))</f>
        <v/>
      </c>
      <c r="AJ120" s="54" t="str">
        <f ca="1">IF(OR(VLOOKUP($A120,Mitglieder!$E$24:$BG$323,AJ$303)="",$G120=""),"",VLOOKUP($A120,Mitglieder!$E$24:$BG$323,AJ$303))</f>
        <v/>
      </c>
      <c r="AK120" s="54" t="str">
        <f ca="1">IF(OR(VLOOKUP($A120,Mitglieder!$E$24:$BG$323,AK$303)="",$G120=""),"",VLOOKUP($A120,Mitglieder!$E$24:$BG$323,AK$303))</f>
        <v/>
      </c>
      <c r="AL120" s="54" t="str">
        <f ca="1">IF(OR(VLOOKUP($A120,Mitglieder!$E$24:$BG$323,AL$303)="",$G120=""),"",VLOOKUP($A120,Mitglieder!$E$24:$BG$323,AL$303))</f>
        <v/>
      </c>
      <c r="AM120" s="42" t="str">
        <f ca="1">IF($G120="","",VLOOKUP($A120,Mitglieder!$E$24:$BG$323,AM$303))</f>
        <v/>
      </c>
      <c r="AN120" s="54" t="str">
        <f ca="1">IF(OR(VLOOKUP($A120,Mitglieder!$E$24:$BG$323,AN$303)="",$G120=""),"",VLOOKUP($A120,Mitglieder!$E$24:$BG$323,AN$303))</f>
        <v/>
      </c>
      <c r="AO120" s="43" t="str">
        <f ca="1">IF($G120="","",TEXT(VLOOKUP($A120,Mitglieder!$D$24:$BG$323,AO$303),"TT.MM.JJJJ"))</f>
        <v/>
      </c>
      <c r="AP120" s="42" t="str">
        <f ca="1">IF($G120="","",VLOOKUP($A120,Mitglieder!$E$24:$BG$323,AP$303))</f>
        <v/>
      </c>
      <c r="AQ120" s="45" t="str">
        <f ca="1">IF($G120="","",TEXT(VLOOKUP($A120,Mitglieder!$E$24:$BG$323,AQ$303),"0.00"))</f>
        <v/>
      </c>
      <c r="AR120" s="54" t="str">
        <f ca="1">IF(OR(VLOOKUP($A120,Mitglieder!$E$24:$BG$323,AR$303)="",$G120=""),"",VLOOKUP($A120,Mitglieder!$E$24:$BG$323,AR$303))</f>
        <v/>
      </c>
      <c r="AS120" s="45" t="str">
        <f ca="1">IF($G120="","",TEXT(VLOOKUP($A120,Mitglieder!$E$24:$BG$323,AS$303),"0.00"))</f>
        <v/>
      </c>
      <c r="AT120" s="54" t="str">
        <f ca="1">IF(OR(VLOOKUP($A120,Mitglieder!$E$24:$BG$323,AT$303)="",$G120=""),"",VLOOKUP($A120,Mitglieder!$E$24:$BG$323,AT$303))</f>
        <v/>
      </c>
      <c r="AU120" s="45" t="str">
        <f ca="1">IF($G120="","",TEXT(VLOOKUP($A120,Mitglieder!$E$24:$BG$323,AU$303),"0.00"))</f>
        <v/>
      </c>
      <c r="AV120" s="45" t="str">
        <f ca="1">IF($G120="","",TEXT(VLOOKUP($A120,Mitglieder!$E$24:$BG$323,AV$303),"0.00"))</f>
        <v/>
      </c>
      <c r="AW120" s="42" t="str">
        <f ca="1">IF($G120="","",VLOOKUP($A120,Mitglieder!$E$24:$BG$323,AW$303))</f>
        <v/>
      </c>
      <c r="AX120" s="54" t="str">
        <f ca="1">IF(OR(VLOOKUP($A120,Mitglieder!$E$24:$BG$323,AX$303)="",$G120=""),"",VLOOKUP($A120,Mitglieder!$E$24:$BG$323,AX$303))</f>
        <v/>
      </c>
      <c r="AY120" s="43" t="str">
        <f ca="1">IF($G120="","",TEXT(VLOOKUP($A120,Mitglieder!$E$24:$BG$323,AY$303),"TT.MM.JJJJ"))</f>
        <v/>
      </c>
      <c r="AZ120" s="75" t="str">
        <f t="shared" ca="1" si="2"/>
        <v/>
      </c>
      <c r="BA120" s="43" t="str">
        <f ca="1">IF($G120="","",TEXT(VLOOKUP($A120,Mitglieder!$E$24:$BG$323,BA$303),"TT.MM.JJJJ"))</f>
        <v/>
      </c>
      <c r="BB120" s="43" t="str">
        <f ca="1">IF($G120="","",TEXT(VLOOKUP($A120,Mitglieder!$E$24:$BG$323,BB$303),"TT.MM.JJJJ"))</f>
        <v/>
      </c>
      <c r="BC120" s="43" t="str">
        <f ca="1">IF($G120="","",TEXT(VLOOKUP($A120,Mitglieder!$E$24:$BG$323,BC$303),"TT.MM.JJJJ"))</f>
        <v/>
      </c>
      <c r="BD120" s="43" t="str">
        <f ca="1">IF($G120="","",TEXT(VLOOKUP($A120,Mitglieder!$E$24:$BG$323,BD$303),"TT.MM.JJJJ"))</f>
        <v/>
      </c>
      <c r="BE120" s="75" t="str">
        <f t="shared" ca="1" si="3"/>
        <v/>
      </c>
      <c r="BF120" s="75" t="str">
        <f ca="1">IF($G120="","",VLOOKUP($A120,Mitglieder!$D$24:$BG$323,BF$303))</f>
        <v/>
      </c>
      <c r="BH120" s="75" t="str">
        <f ca="1">IF(G120="","",AY120+'Details Verein'!$D$25)</f>
        <v/>
      </c>
    </row>
    <row r="121" spans="1:60" x14ac:dyDescent="0.35">
      <c r="A121" s="42">
        <v>121</v>
      </c>
      <c r="B121" s="42"/>
      <c r="C121" s="42"/>
      <c r="D121" s="42">
        <f ca="1">VLOOKUP($A121,Mitglieder!$E$24:$BA$323,D$303)</f>
        <v>1.0299999999999967</v>
      </c>
      <c r="E121" s="42" t="str">
        <f ca="1">IF($G121="","",VLOOKUP($A121,Mitglieder!$E$24:$BG$323,E$303))</f>
        <v/>
      </c>
      <c r="F121" s="54" t="str">
        <f ca="1">IF(OR(VLOOKUP($A121,Mitglieder!$E$24:$BG$323,F$303)="",$G121=""),"",VLOOKUP($A121,Mitglieder!$E$24:$BG$323,F$303))</f>
        <v/>
      </c>
      <c r="G121" s="72" t="str">
        <f ca="1">IF(D121/ROUND(D121,0)=1,VLOOKUP($A121,Mitglieder!$E$24:$BA$323,G$303),"")</f>
        <v/>
      </c>
      <c r="H121" s="42" t="str">
        <f ca="1">IF($G121="","",VLOOKUP($A121,Mitglieder!$E$24:$BG$323,H$303))</f>
        <v/>
      </c>
      <c r="I121" s="54" t="str">
        <f ca="1">IF(OR(VLOOKUP($A121,Mitglieder!$E$24:$BG$323,I$303)="",$G121=""),"",VLOOKUP($A121,Mitglieder!$E$24:$BG$323,I$303))</f>
        <v/>
      </c>
      <c r="J121" s="42" t="str">
        <f ca="1">IF($G121="","",VLOOKUP($A121,Mitglieder!$E$24:$BG$323,J$303))</f>
        <v/>
      </c>
      <c r="K121" s="54" t="str">
        <f ca="1">IF(OR(VLOOKUP($A121,Mitglieder!$E$24:$BG$323,K$303)="",$G121=""),"",VLOOKUP($A121,Mitglieder!$E$24:$BG$323,K$303))</f>
        <v/>
      </c>
      <c r="L121" s="42" t="str">
        <f ca="1">IF($G121="","",VLOOKUP($A121,Mitglieder!$E$24:$BG$323,L$303))</f>
        <v/>
      </c>
      <c r="M121" s="42" t="str">
        <f ca="1">IF($G121="","",VLOOKUP($A121,Mitglieder!$E$24:$BG$323,M$303))</f>
        <v/>
      </c>
      <c r="N121" s="42" t="str">
        <f ca="1">IF($G121="","",VLOOKUP($A121,Mitglieder!$E$24:$BG$323,N$303))</f>
        <v/>
      </c>
      <c r="O121" s="42" t="str">
        <f ca="1">IF($G121="","",VLOOKUP($A121,Mitglieder!$E$24:$BG$323,O$303))</f>
        <v/>
      </c>
      <c r="P121" s="42" t="str">
        <f ca="1">IF($G121="","",VLOOKUP($A121,Mitglieder!$E$24:$BG$323,P$303))</f>
        <v/>
      </c>
      <c r="Q121" s="42" t="str">
        <f ca="1">IF($G121="","",VLOOKUP($A121,Mitglieder!$E$24:$BG$323,Q$303))</f>
        <v/>
      </c>
      <c r="R121" s="54" t="str">
        <f ca="1">IF(OR(VLOOKUP($A121,Mitglieder!$E$24:$BG$323,R$303)="",$G121=""),"",VLOOKUP($A121,Mitglieder!$E$24:$BG$323,R$303))</f>
        <v/>
      </c>
      <c r="S121" s="43" t="str">
        <f ca="1">IF($G121="","",TEXT(VLOOKUP($A121,Mitglieder!$E$24:$BG$323,S$303),"TT.MM.JJJJ"))</f>
        <v/>
      </c>
      <c r="T121" s="43" t="str">
        <f ca="1">IF($G121="","",TEXT(VLOOKUP($A121,Mitglieder!$E$24:$BG$323,T$303),"TT.MM.JJJJ"))</f>
        <v/>
      </c>
      <c r="U121" s="43" t="str">
        <f ca="1">IF($G121="","",TEXT(VLOOKUP($A121,Mitglieder!$E$24:$BG$323,U$303),"TT.MM.JJJJ"))</f>
        <v/>
      </c>
      <c r="V121" s="54" t="str">
        <f ca="1">IF(OR(VLOOKUP($A121,Mitglieder!$E$24:$BG$323,V$303)="",$G121=""),"",VLOOKUP($A121,Mitglieder!$E$24:$BG$323,V$303))</f>
        <v/>
      </c>
      <c r="W121" s="54" t="str">
        <f ca="1">IF(OR(VLOOKUP($A121,Mitglieder!$E$24:$BG$323,W$303)="",$G121=""),"",VLOOKUP($A121,Mitglieder!$E$24:$BG$323,W$303))</f>
        <v/>
      </c>
      <c r="X121" s="54" t="str">
        <f ca="1">IF(OR(VLOOKUP($A121,Mitglieder!$E$24:$BG$323,X$303)="",$G121=""),"",VLOOKUP($A121,Mitglieder!$E$24:$BG$323,X$303))</f>
        <v/>
      </c>
      <c r="Y121" s="54" t="str">
        <f ca="1">IF(OR(VLOOKUP($A121,Mitglieder!$E$24:$BG$323,Y$303)="",$G121=""),"",VLOOKUP($A121,Mitglieder!$E$24:$BG$323,Y$303))</f>
        <v/>
      </c>
      <c r="Z121" s="54" t="str">
        <f ca="1">IF(OR(VLOOKUP($A121,Mitglieder!$E$24:$BG$323,Z$303)="",$G121=""),"",VLOOKUP($A121,Mitglieder!$E$24:$BG$323,Z$303))</f>
        <v/>
      </c>
      <c r="AA121" s="54" t="str">
        <f ca="1">IF(OR(VLOOKUP($A121,Mitglieder!$E$24:$BG$323,AA$303)="",$G121=""),"",VLOOKUP($A121,Mitglieder!$E$24:$BG$323,AA$303))</f>
        <v/>
      </c>
      <c r="AB121" s="54" t="str">
        <f ca="1">IF(OR(VLOOKUP($A121,Mitglieder!$E$24:$BG$323,AB$303)="",$G121=""),"",VLOOKUP($A121,Mitglieder!$E$24:$BG$323,AB$303))</f>
        <v/>
      </c>
      <c r="AC121" s="54" t="str">
        <f ca="1">IF(OR(VLOOKUP($A121,Mitglieder!$E$24:$BG$323,AC$303)="",$G121=""),"",VLOOKUP($A121,Mitglieder!$E$24:$BG$323,AC$303))</f>
        <v/>
      </c>
      <c r="AD121" s="54" t="str">
        <f ca="1">IF(OR(VLOOKUP($A121,Mitglieder!$E$24:$BG$323,AD$303)="",$G121=""),"",VLOOKUP($A121,Mitglieder!$E$24:$BG$323,AD$303))</f>
        <v/>
      </c>
      <c r="AE121" s="54" t="str">
        <f ca="1">IF(OR(VLOOKUP($A121,Mitglieder!$E$24:$BG$323,AE$303)="",$G121=""),"",VLOOKUP($A121,Mitglieder!$E$24:$BG$323,AE$303))</f>
        <v/>
      </c>
      <c r="AF121" s="54" t="str">
        <f ca="1">IF(OR(VLOOKUP($A121,Mitglieder!$E$24:$BG$323,AF$303)="",$G121=""),"",VLOOKUP($A121,Mitglieder!$E$24:$BG$323,AF$303))</f>
        <v/>
      </c>
      <c r="AG121" s="54" t="str">
        <f ca="1">IF(OR(VLOOKUP($A121,Mitglieder!$E$24:$BG$323,AG$303)="",$G121=""),"",VLOOKUP($A121,Mitglieder!$E$24:$BG$323,AG$303))</f>
        <v/>
      </c>
      <c r="AH121" s="54" t="str">
        <f ca="1">IF(OR(VLOOKUP($A121,Mitglieder!$E$24:$BG$323,AH$303)="",$G121=""),"",VLOOKUP($A121,Mitglieder!$E$24:$BG$323,AH$303))</f>
        <v/>
      </c>
      <c r="AI121" s="54" t="str">
        <f ca="1">IF(OR(VLOOKUP($A121,Mitglieder!$E$24:$BG$323,AI$303)="",$G121=""),"",VLOOKUP($A121,Mitglieder!$E$24:$BG$323,AI$303))</f>
        <v/>
      </c>
      <c r="AJ121" s="54" t="str">
        <f ca="1">IF(OR(VLOOKUP($A121,Mitglieder!$E$24:$BG$323,AJ$303)="",$G121=""),"",VLOOKUP($A121,Mitglieder!$E$24:$BG$323,AJ$303))</f>
        <v/>
      </c>
      <c r="AK121" s="54" t="str">
        <f ca="1">IF(OR(VLOOKUP($A121,Mitglieder!$E$24:$BG$323,AK$303)="",$G121=""),"",VLOOKUP($A121,Mitglieder!$E$24:$BG$323,AK$303))</f>
        <v/>
      </c>
      <c r="AL121" s="54" t="str">
        <f ca="1">IF(OR(VLOOKUP($A121,Mitglieder!$E$24:$BG$323,AL$303)="",$G121=""),"",VLOOKUP($A121,Mitglieder!$E$24:$BG$323,AL$303))</f>
        <v/>
      </c>
      <c r="AM121" s="42" t="str">
        <f ca="1">IF($G121="","",VLOOKUP($A121,Mitglieder!$E$24:$BG$323,AM$303))</f>
        <v/>
      </c>
      <c r="AN121" s="54" t="str">
        <f ca="1">IF(OR(VLOOKUP($A121,Mitglieder!$E$24:$BG$323,AN$303)="",$G121=""),"",VLOOKUP($A121,Mitglieder!$E$24:$BG$323,AN$303))</f>
        <v/>
      </c>
      <c r="AO121" s="43" t="str">
        <f ca="1">IF($G121="","",TEXT(VLOOKUP($A121,Mitglieder!$D$24:$BG$323,AO$303),"TT.MM.JJJJ"))</f>
        <v/>
      </c>
      <c r="AP121" s="42" t="str">
        <f ca="1">IF($G121="","",VLOOKUP($A121,Mitglieder!$E$24:$BG$323,AP$303))</f>
        <v/>
      </c>
      <c r="AQ121" s="45" t="str">
        <f ca="1">IF($G121="","",TEXT(VLOOKUP($A121,Mitglieder!$E$24:$BG$323,AQ$303),"0.00"))</f>
        <v/>
      </c>
      <c r="AR121" s="54" t="str">
        <f ca="1">IF(OR(VLOOKUP($A121,Mitglieder!$E$24:$BG$323,AR$303)="",$G121=""),"",VLOOKUP($A121,Mitglieder!$E$24:$BG$323,AR$303))</f>
        <v/>
      </c>
      <c r="AS121" s="45" t="str">
        <f ca="1">IF($G121="","",TEXT(VLOOKUP($A121,Mitglieder!$E$24:$BG$323,AS$303),"0.00"))</f>
        <v/>
      </c>
      <c r="AT121" s="54" t="str">
        <f ca="1">IF(OR(VLOOKUP($A121,Mitglieder!$E$24:$BG$323,AT$303)="",$G121=""),"",VLOOKUP($A121,Mitglieder!$E$24:$BG$323,AT$303))</f>
        <v/>
      </c>
      <c r="AU121" s="45" t="str">
        <f ca="1">IF($G121="","",TEXT(VLOOKUP($A121,Mitglieder!$E$24:$BG$323,AU$303),"0.00"))</f>
        <v/>
      </c>
      <c r="AV121" s="45" t="str">
        <f ca="1">IF($G121="","",TEXT(VLOOKUP($A121,Mitglieder!$E$24:$BG$323,AV$303),"0.00"))</f>
        <v/>
      </c>
      <c r="AW121" s="42" t="str">
        <f ca="1">IF($G121="","",VLOOKUP($A121,Mitglieder!$E$24:$BG$323,AW$303))</f>
        <v/>
      </c>
      <c r="AX121" s="54" t="str">
        <f ca="1">IF(OR(VLOOKUP($A121,Mitglieder!$E$24:$BG$323,AX$303)="",$G121=""),"",VLOOKUP($A121,Mitglieder!$E$24:$BG$323,AX$303))</f>
        <v/>
      </c>
      <c r="AY121" s="43" t="str">
        <f ca="1">IF($G121="","",TEXT(VLOOKUP($A121,Mitglieder!$E$24:$BG$323,AY$303),"TT.MM.JJJJ"))</f>
        <v/>
      </c>
      <c r="AZ121" s="75" t="str">
        <f t="shared" ca="1" si="2"/>
        <v/>
      </c>
      <c r="BA121" s="43" t="str">
        <f ca="1">IF($G121="","",TEXT(VLOOKUP($A121,Mitglieder!$E$24:$BG$323,BA$303),"TT.MM.JJJJ"))</f>
        <v/>
      </c>
      <c r="BB121" s="43" t="str">
        <f ca="1">IF($G121="","",TEXT(VLOOKUP($A121,Mitglieder!$E$24:$BG$323,BB$303),"TT.MM.JJJJ"))</f>
        <v/>
      </c>
      <c r="BC121" s="43" t="str">
        <f ca="1">IF($G121="","",TEXT(VLOOKUP($A121,Mitglieder!$E$24:$BG$323,BC$303),"TT.MM.JJJJ"))</f>
        <v/>
      </c>
      <c r="BD121" s="43" t="str">
        <f ca="1">IF($G121="","",TEXT(VLOOKUP($A121,Mitglieder!$E$24:$BG$323,BD$303),"TT.MM.JJJJ"))</f>
        <v/>
      </c>
      <c r="BE121" s="75" t="str">
        <f t="shared" ca="1" si="3"/>
        <v/>
      </c>
      <c r="BF121" s="75" t="str">
        <f ca="1">IF($G121="","",VLOOKUP($A121,Mitglieder!$D$24:$BG$323,BF$303))</f>
        <v/>
      </c>
      <c r="BH121" s="75" t="str">
        <f ca="1">IF(G121="","",AY121+'Details Verein'!$D$25)</f>
        <v/>
      </c>
    </row>
    <row r="122" spans="1:60" x14ac:dyDescent="0.35">
      <c r="A122" s="42">
        <v>122</v>
      </c>
      <c r="B122" s="42"/>
      <c r="C122" s="42"/>
      <c r="D122" s="42">
        <f ca="1">VLOOKUP($A122,Mitglieder!$E$24:$BA$323,D$303)</f>
        <v>1.0299999999999967</v>
      </c>
      <c r="E122" s="42" t="str">
        <f ca="1">IF($G122="","",VLOOKUP($A122,Mitglieder!$E$24:$BG$323,E$303))</f>
        <v/>
      </c>
      <c r="F122" s="54" t="str">
        <f ca="1">IF(OR(VLOOKUP($A122,Mitglieder!$E$24:$BG$323,F$303)="",$G122=""),"",VLOOKUP($A122,Mitglieder!$E$24:$BG$323,F$303))</f>
        <v/>
      </c>
      <c r="G122" s="72" t="str">
        <f ca="1">IF(D122/ROUND(D122,0)=1,VLOOKUP($A122,Mitglieder!$E$24:$BA$323,G$303),"")</f>
        <v/>
      </c>
      <c r="H122" s="42" t="str">
        <f ca="1">IF($G122="","",VLOOKUP($A122,Mitglieder!$E$24:$BG$323,H$303))</f>
        <v/>
      </c>
      <c r="I122" s="54" t="str">
        <f ca="1">IF(OR(VLOOKUP($A122,Mitglieder!$E$24:$BG$323,I$303)="",$G122=""),"",VLOOKUP($A122,Mitglieder!$E$24:$BG$323,I$303))</f>
        <v/>
      </c>
      <c r="J122" s="42" t="str">
        <f ca="1">IF($G122="","",VLOOKUP($A122,Mitglieder!$E$24:$BG$323,J$303))</f>
        <v/>
      </c>
      <c r="K122" s="54" t="str">
        <f ca="1">IF(OR(VLOOKUP($A122,Mitglieder!$E$24:$BG$323,K$303)="",$G122=""),"",VLOOKUP($A122,Mitglieder!$E$24:$BG$323,K$303))</f>
        <v/>
      </c>
      <c r="L122" s="42" t="str">
        <f ca="1">IF($G122="","",VLOOKUP($A122,Mitglieder!$E$24:$BG$323,L$303))</f>
        <v/>
      </c>
      <c r="M122" s="42" t="str">
        <f ca="1">IF($G122="","",VLOOKUP($A122,Mitglieder!$E$24:$BG$323,M$303))</f>
        <v/>
      </c>
      <c r="N122" s="42" t="str">
        <f ca="1">IF($G122="","",VLOOKUP($A122,Mitglieder!$E$24:$BG$323,N$303))</f>
        <v/>
      </c>
      <c r="O122" s="42" t="str">
        <f ca="1">IF($G122="","",VLOOKUP($A122,Mitglieder!$E$24:$BG$323,O$303))</f>
        <v/>
      </c>
      <c r="P122" s="42" t="str">
        <f ca="1">IF($G122="","",VLOOKUP($A122,Mitglieder!$E$24:$BG$323,P$303))</f>
        <v/>
      </c>
      <c r="Q122" s="42" t="str">
        <f ca="1">IF($G122="","",VLOOKUP($A122,Mitglieder!$E$24:$BG$323,Q$303))</f>
        <v/>
      </c>
      <c r="R122" s="54" t="str">
        <f ca="1">IF(OR(VLOOKUP($A122,Mitglieder!$E$24:$BG$323,R$303)="",$G122=""),"",VLOOKUP($A122,Mitglieder!$E$24:$BG$323,R$303))</f>
        <v/>
      </c>
      <c r="S122" s="43" t="str">
        <f ca="1">IF($G122="","",TEXT(VLOOKUP($A122,Mitglieder!$E$24:$BG$323,S$303),"TT.MM.JJJJ"))</f>
        <v/>
      </c>
      <c r="T122" s="43" t="str">
        <f ca="1">IF($G122="","",TEXT(VLOOKUP($A122,Mitglieder!$E$24:$BG$323,T$303),"TT.MM.JJJJ"))</f>
        <v/>
      </c>
      <c r="U122" s="43" t="str">
        <f ca="1">IF($G122="","",TEXT(VLOOKUP($A122,Mitglieder!$E$24:$BG$323,U$303),"TT.MM.JJJJ"))</f>
        <v/>
      </c>
      <c r="V122" s="54" t="str">
        <f ca="1">IF(OR(VLOOKUP($A122,Mitglieder!$E$24:$BG$323,V$303)="",$G122=""),"",VLOOKUP($A122,Mitglieder!$E$24:$BG$323,V$303))</f>
        <v/>
      </c>
      <c r="W122" s="54" t="str">
        <f ca="1">IF(OR(VLOOKUP($A122,Mitglieder!$E$24:$BG$323,W$303)="",$G122=""),"",VLOOKUP($A122,Mitglieder!$E$24:$BG$323,W$303))</f>
        <v/>
      </c>
      <c r="X122" s="54" t="str">
        <f ca="1">IF(OR(VLOOKUP($A122,Mitglieder!$E$24:$BG$323,X$303)="",$G122=""),"",VLOOKUP($A122,Mitglieder!$E$24:$BG$323,X$303))</f>
        <v/>
      </c>
      <c r="Y122" s="54" t="str">
        <f ca="1">IF(OR(VLOOKUP($A122,Mitglieder!$E$24:$BG$323,Y$303)="",$G122=""),"",VLOOKUP($A122,Mitglieder!$E$24:$BG$323,Y$303))</f>
        <v/>
      </c>
      <c r="Z122" s="54" t="str">
        <f ca="1">IF(OR(VLOOKUP($A122,Mitglieder!$E$24:$BG$323,Z$303)="",$G122=""),"",VLOOKUP($A122,Mitglieder!$E$24:$BG$323,Z$303))</f>
        <v/>
      </c>
      <c r="AA122" s="54" t="str">
        <f ca="1">IF(OR(VLOOKUP($A122,Mitglieder!$E$24:$BG$323,AA$303)="",$G122=""),"",VLOOKUP($A122,Mitglieder!$E$24:$BG$323,AA$303))</f>
        <v/>
      </c>
      <c r="AB122" s="54" t="str">
        <f ca="1">IF(OR(VLOOKUP($A122,Mitglieder!$E$24:$BG$323,AB$303)="",$G122=""),"",VLOOKUP($A122,Mitglieder!$E$24:$BG$323,AB$303))</f>
        <v/>
      </c>
      <c r="AC122" s="54" t="str">
        <f ca="1">IF(OR(VLOOKUP($A122,Mitglieder!$E$24:$BG$323,AC$303)="",$G122=""),"",VLOOKUP($A122,Mitglieder!$E$24:$BG$323,AC$303))</f>
        <v/>
      </c>
      <c r="AD122" s="54" t="str">
        <f ca="1">IF(OR(VLOOKUP($A122,Mitglieder!$E$24:$BG$323,AD$303)="",$G122=""),"",VLOOKUP($A122,Mitglieder!$E$24:$BG$323,AD$303))</f>
        <v/>
      </c>
      <c r="AE122" s="54" t="str">
        <f ca="1">IF(OR(VLOOKUP($A122,Mitglieder!$E$24:$BG$323,AE$303)="",$G122=""),"",VLOOKUP($A122,Mitglieder!$E$24:$BG$323,AE$303))</f>
        <v/>
      </c>
      <c r="AF122" s="54" t="str">
        <f ca="1">IF(OR(VLOOKUP($A122,Mitglieder!$E$24:$BG$323,AF$303)="",$G122=""),"",VLOOKUP($A122,Mitglieder!$E$24:$BG$323,AF$303))</f>
        <v/>
      </c>
      <c r="AG122" s="54" t="str">
        <f ca="1">IF(OR(VLOOKUP($A122,Mitglieder!$E$24:$BG$323,AG$303)="",$G122=""),"",VLOOKUP($A122,Mitglieder!$E$24:$BG$323,AG$303))</f>
        <v/>
      </c>
      <c r="AH122" s="54" t="str">
        <f ca="1">IF(OR(VLOOKUP($A122,Mitglieder!$E$24:$BG$323,AH$303)="",$G122=""),"",VLOOKUP($A122,Mitglieder!$E$24:$BG$323,AH$303))</f>
        <v/>
      </c>
      <c r="AI122" s="54" t="str">
        <f ca="1">IF(OR(VLOOKUP($A122,Mitglieder!$E$24:$BG$323,AI$303)="",$G122=""),"",VLOOKUP($A122,Mitglieder!$E$24:$BG$323,AI$303))</f>
        <v/>
      </c>
      <c r="AJ122" s="54" t="str">
        <f ca="1">IF(OR(VLOOKUP($A122,Mitglieder!$E$24:$BG$323,AJ$303)="",$G122=""),"",VLOOKUP($A122,Mitglieder!$E$24:$BG$323,AJ$303))</f>
        <v/>
      </c>
      <c r="AK122" s="54" t="str">
        <f ca="1">IF(OR(VLOOKUP($A122,Mitglieder!$E$24:$BG$323,AK$303)="",$G122=""),"",VLOOKUP($A122,Mitglieder!$E$24:$BG$323,AK$303))</f>
        <v/>
      </c>
      <c r="AL122" s="54" t="str">
        <f ca="1">IF(OR(VLOOKUP($A122,Mitglieder!$E$24:$BG$323,AL$303)="",$G122=""),"",VLOOKUP($A122,Mitglieder!$E$24:$BG$323,AL$303))</f>
        <v/>
      </c>
      <c r="AM122" s="42" t="str">
        <f ca="1">IF($G122="","",VLOOKUP($A122,Mitglieder!$E$24:$BG$323,AM$303))</f>
        <v/>
      </c>
      <c r="AN122" s="54" t="str">
        <f ca="1">IF(OR(VLOOKUP($A122,Mitglieder!$E$24:$BG$323,AN$303)="",$G122=""),"",VLOOKUP($A122,Mitglieder!$E$24:$BG$323,AN$303))</f>
        <v/>
      </c>
      <c r="AO122" s="43" t="str">
        <f ca="1">IF($G122="","",TEXT(VLOOKUP($A122,Mitglieder!$D$24:$BG$323,AO$303),"TT.MM.JJJJ"))</f>
        <v/>
      </c>
      <c r="AP122" s="42" t="str">
        <f ca="1">IF($G122="","",VLOOKUP($A122,Mitglieder!$E$24:$BG$323,AP$303))</f>
        <v/>
      </c>
      <c r="AQ122" s="45" t="str">
        <f ca="1">IF($G122="","",TEXT(VLOOKUP($A122,Mitglieder!$E$24:$BG$323,AQ$303),"0.00"))</f>
        <v/>
      </c>
      <c r="AR122" s="54" t="str">
        <f ca="1">IF(OR(VLOOKUP($A122,Mitglieder!$E$24:$BG$323,AR$303)="",$G122=""),"",VLOOKUP($A122,Mitglieder!$E$24:$BG$323,AR$303))</f>
        <v/>
      </c>
      <c r="AS122" s="45" t="str">
        <f ca="1">IF($G122="","",TEXT(VLOOKUP($A122,Mitglieder!$E$24:$BG$323,AS$303),"0.00"))</f>
        <v/>
      </c>
      <c r="AT122" s="54" t="str">
        <f ca="1">IF(OR(VLOOKUP($A122,Mitglieder!$E$24:$BG$323,AT$303)="",$G122=""),"",VLOOKUP($A122,Mitglieder!$E$24:$BG$323,AT$303))</f>
        <v/>
      </c>
      <c r="AU122" s="45" t="str">
        <f ca="1">IF($G122="","",TEXT(VLOOKUP($A122,Mitglieder!$E$24:$BG$323,AU$303),"0.00"))</f>
        <v/>
      </c>
      <c r="AV122" s="45" t="str">
        <f ca="1">IF($G122="","",TEXT(VLOOKUP($A122,Mitglieder!$E$24:$BG$323,AV$303),"0.00"))</f>
        <v/>
      </c>
      <c r="AW122" s="42" t="str">
        <f ca="1">IF($G122="","",VLOOKUP($A122,Mitglieder!$E$24:$BG$323,AW$303))</f>
        <v/>
      </c>
      <c r="AX122" s="54" t="str">
        <f ca="1">IF(OR(VLOOKUP($A122,Mitglieder!$E$24:$BG$323,AX$303)="",$G122=""),"",VLOOKUP($A122,Mitglieder!$E$24:$BG$323,AX$303))</f>
        <v/>
      </c>
      <c r="AY122" s="43" t="str">
        <f ca="1">IF($G122="","",TEXT(VLOOKUP($A122,Mitglieder!$E$24:$BG$323,AY$303),"TT.MM.JJJJ"))</f>
        <v/>
      </c>
      <c r="AZ122" s="75" t="str">
        <f t="shared" ca="1" si="2"/>
        <v/>
      </c>
      <c r="BA122" s="43" t="str">
        <f ca="1">IF($G122="","",TEXT(VLOOKUP($A122,Mitglieder!$E$24:$BG$323,BA$303),"TT.MM.JJJJ"))</f>
        <v/>
      </c>
      <c r="BB122" s="43" t="str">
        <f ca="1">IF($G122="","",TEXT(VLOOKUP($A122,Mitglieder!$E$24:$BG$323,BB$303),"TT.MM.JJJJ"))</f>
        <v/>
      </c>
      <c r="BC122" s="43" t="str">
        <f ca="1">IF($G122="","",TEXT(VLOOKUP($A122,Mitglieder!$E$24:$BG$323,BC$303),"TT.MM.JJJJ"))</f>
        <v/>
      </c>
      <c r="BD122" s="43" t="str">
        <f ca="1">IF($G122="","",TEXT(VLOOKUP($A122,Mitglieder!$E$24:$BG$323,BD$303),"TT.MM.JJJJ"))</f>
        <v/>
      </c>
      <c r="BE122" s="75" t="str">
        <f t="shared" ca="1" si="3"/>
        <v/>
      </c>
      <c r="BF122" s="75" t="str">
        <f ca="1">IF($G122="","",VLOOKUP($A122,Mitglieder!$D$24:$BG$323,BF$303))</f>
        <v/>
      </c>
      <c r="BH122" s="75" t="str">
        <f ca="1">IF(G122="","",AY122+'Details Verein'!$D$25)</f>
        <v/>
      </c>
    </row>
    <row r="123" spans="1:60" x14ac:dyDescent="0.35">
      <c r="A123" s="42">
        <v>123</v>
      </c>
      <c r="B123" s="42"/>
      <c r="C123" s="42"/>
      <c r="D123" s="42">
        <f ca="1">VLOOKUP($A123,Mitglieder!$E$24:$BA$323,D$303)</f>
        <v>1.0299999999999967</v>
      </c>
      <c r="E123" s="42" t="str">
        <f ca="1">IF($G123="","",VLOOKUP($A123,Mitglieder!$E$24:$BG$323,E$303))</f>
        <v/>
      </c>
      <c r="F123" s="54" t="str">
        <f ca="1">IF(OR(VLOOKUP($A123,Mitglieder!$E$24:$BG$323,F$303)="",$G123=""),"",VLOOKUP($A123,Mitglieder!$E$24:$BG$323,F$303))</f>
        <v/>
      </c>
      <c r="G123" s="72" t="str">
        <f ca="1">IF(D123/ROUND(D123,0)=1,VLOOKUP($A123,Mitglieder!$E$24:$BA$323,G$303),"")</f>
        <v/>
      </c>
      <c r="H123" s="42" t="str">
        <f ca="1">IF($G123="","",VLOOKUP($A123,Mitglieder!$E$24:$BG$323,H$303))</f>
        <v/>
      </c>
      <c r="I123" s="54" t="str">
        <f ca="1">IF(OR(VLOOKUP($A123,Mitglieder!$E$24:$BG$323,I$303)="",$G123=""),"",VLOOKUP($A123,Mitglieder!$E$24:$BG$323,I$303))</f>
        <v/>
      </c>
      <c r="J123" s="42" t="str">
        <f ca="1">IF($G123="","",VLOOKUP($A123,Mitglieder!$E$24:$BG$323,J$303))</f>
        <v/>
      </c>
      <c r="K123" s="54" t="str">
        <f ca="1">IF(OR(VLOOKUP($A123,Mitglieder!$E$24:$BG$323,K$303)="",$G123=""),"",VLOOKUP($A123,Mitglieder!$E$24:$BG$323,K$303))</f>
        <v/>
      </c>
      <c r="L123" s="42" t="str">
        <f ca="1">IF($G123="","",VLOOKUP($A123,Mitglieder!$E$24:$BG$323,L$303))</f>
        <v/>
      </c>
      <c r="M123" s="42" t="str">
        <f ca="1">IF($G123="","",VLOOKUP($A123,Mitglieder!$E$24:$BG$323,M$303))</f>
        <v/>
      </c>
      <c r="N123" s="42" t="str">
        <f ca="1">IF($G123="","",VLOOKUP($A123,Mitglieder!$E$24:$BG$323,N$303))</f>
        <v/>
      </c>
      <c r="O123" s="42" t="str">
        <f ca="1">IF($G123="","",VLOOKUP($A123,Mitglieder!$E$24:$BG$323,O$303))</f>
        <v/>
      </c>
      <c r="P123" s="42" t="str">
        <f ca="1">IF($G123="","",VLOOKUP($A123,Mitglieder!$E$24:$BG$323,P$303))</f>
        <v/>
      </c>
      <c r="Q123" s="42" t="str">
        <f ca="1">IF($G123="","",VLOOKUP($A123,Mitglieder!$E$24:$BG$323,Q$303))</f>
        <v/>
      </c>
      <c r="R123" s="54" t="str">
        <f ca="1">IF(OR(VLOOKUP($A123,Mitglieder!$E$24:$BG$323,R$303)="",$G123=""),"",VLOOKUP($A123,Mitglieder!$E$24:$BG$323,R$303))</f>
        <v/>
      </c>
      <c r="S123" s="43" t="str">
        <f ca="1">IF($G123="","",TEXT(VLOOKUP($A123,Mitglieder!$E$24:$BG$323,S$303),"TT.MM.JJJJ"))</f>
        <v/>
      </c>
      <c r="T123" s="43" t="str">
        <f ca="1">IF($G123="","",TEXT(VLOOKUP($A123,Mitglieder!$E$24:$BG$323,T$303),"TT.MM.JJJJ"))</f>
        <v/>
      </c>
      <c r="U123" s="43" t="str">
        <f ca="1">IF($G123="","",TEXT(VLOOKUP($A123,Mitglieder!$E$24:$BG$323,U$303),"TT.MM.JJJJ"))</f>
        <v/>
      </c>
      <c r="V123" s="54" t="str">
        <f ca="1">IF(OR(VLOOKUP($A123,Mitglieder!$E$24:$BG$323,V$303)="",$G123=""),"",VLOOKUP($A123,Mitglieder!$E$24:$BG$323,V$303))</f>
        <v/>
      </c>
      <c r="W123" s="54" t="str">
        <f ca="1">IF(OR(VLOOKUP($A123,Mitglieder!$E$24:$BG$323,W$303)="",$G123=""),"",VLOOKUP($A123,Mitglieder!$E$24:$BG$323,W$303))</f>
        <v/>
      </c>
      <c r="X123" s="54" t="str">
        <f ca="1">IF(OR(VLOOKUP($A123,Mitglieder!$E$24:$BG$323,X$303)="",$G123=""),"",VLOOKUP($A123,Mitglieder!$E$24:$BG$323,X$303))</f>
        <v/>
      </c>
      <c r="Y123" s="54" t="str">
        <f ca="1">IF(OR(VLOOKUP($A123,Mitglieder!$E$24:$BG$323,Y$303)="",$G123=""),"",VLOOKUP($A123,Mitglieder!$E$24:$BG$323,Y$303))</f>
        <v/>
      </c>
      <c r="Z123" s="54" t="str">
        <f ca="1">IF(OR(VLOOKUP($A123,Mitglieder!$E$24:$BG$323,Z$303)="",$G123=""),"",VLOOKUP($A123,Mitglieder!$E$24:$BG$323,Z$303))</f>
        <v/>
      </c>
      <c r="AA123" s="54" t="str">
        <f ca="1">IF(OR(VLOOKUP($A123,Mitglieder!$E$24:$BG$323,AA$303)="",$G123=""),"",VLOOKUP($A123,Mitglieder!$E$24:$BG$323,AA$303))</f>
        <v/>
      </c>
      <c r="AB123" s="54" t="str">
        <f ca="1">IF(OR(VLOOKUP($A123,Mitglieder!$E$24:$BG$323,AB$303)="",$G123=""),"",VLOOKUP($A123,Mitglieder!$E$24:$BG$323,AB$303))</f>
        <v/>
      </c>
      <c r="AC123" s="54" t="str">
        <f ca="1">IF(OR(VLOOKUP($A123,Mitglieder!$E$24:$BG$323,AC$303)="",$G123=""),"",VLOOKUP($A123,Mitglieder!$E$24:$BG$323,AC$303))</f>
        <v/>
      </c>
      <c r="AD123" s="54" t="str">
        <f ca="1">IF(OR(VLOOKUP($A123,Mitglieder!$E$24:$BG$323,AD$303)="",$G123=""),"",VLOOKUP($A123,Mitglieder!$E$24:$BG$323,AD$303))</f>
        <v/>
      </c>
      <c r="AE123" s="54" t="str">
        <f ca="1">IF(OR(VLOOKUP($A123,Mitglieder!$E$24:$BG$323,AE$303)="",$G123=""),"",VLOOKUP($A123,Mitglieder!$E$24:$BG$323,AE$303))</f>
        <v/>
      </c>
      <c r="AF123" s="54" t="str">
        <f ca="1">IF(OR(VLOOKUP($A123,Mitglieder!$E$24:$BG$323,AF$303)="",$G123=""),"",VLOOKUP($A123,Mitglieder!$E$24:$BG$323,AF$303))</f>
        <v/>
      </c>
      <c r="AG123" s="54" t="str">
        <f ca="1">IF(OR(VLOOKUP($A123,Mitglieder!$E$24:$BG$323,AG$303)="",$G123=""),"",VLOOKUP($A123,Mitglieder!$E$24:$BG$323,AG$303))</f>
        <v/>
      </c>
      <c r="AH123" s="54" t="str">
        <f ca="1">IF(OR(VLOOKUP($A123,Mitglieder!$E$24:$BG$323,AH$303)="",$G123=""),"",VLOOKUP($A123,Mitglieder!$E$24:$BG$323,AH$303))</f>
        <v/>
      </c>
      <c r="AI123" s="54" t="str">
        <f ca="1">IF(OR(VLOOKUP($A123,Mitglieder!$E$24:$BG$323,AI$303)="",$G123=""),"",VLOOKUP($A123,Mitglieder!$E$24:$BG$323,AI$303))</f>
        <v/>
      </c>
      <c r="AJ123" s="54" t="str">
        <f ca="1">IF(OR(VLOOKUP($A123,Mitglieder!$E$24:$BG$323,AJ$303)="",$G123=""),"",VLOOKUP($A123,Mitglieder!$E$24:$BG$323,AJ$303))</f>
        <v/>
      </c>
      <c r="AK123" s="54" t="str">
        <f ca="1">IF(OR(VLOOKUP($A123,Mitglieder!$E$24:$BG$323,AK$303)="",$G123=""),"",VLOOKUP($A123,Mitglieder!$E$24:$BG$323,AK$303))</f>
        <v/>
      </c>
      <c r="AL123" s="54" t="str">
        <f ca="1">IF(OR(VLOOKUP($A123,Mitglieder!$E$24:$BG$323,AL$303)="",$G123=""),"",VLOOKUP($A123,Mitglieder!$E$24:$BG$323,AL$303))</f>
        <v/>
      </c>
      <c r="AM123" s="42" t="str">
        <f ca="1">IF($G123="","",VLOOKUP($A123,Mitglieder!$E$24:$BG$323,AM$303))</f>
        <v/>
      </c>
      <c r="AN123" s="54" t="str">
        <f ca="1">IF(OR(VLOOKUP($A123,Mitglieder!$E$24:$BG$323,AN$303)="",$G123=""),"",VLOOKUP($A123,Mitglieder!$E$24:$BG$323,AN$303))</f>
        <v/>
      </c>
      <c r="AO123" s="43" t="str">
        <f ca="1">IF($G123="","",TEXT(VLOOKUP($A123,Mitglieder!$D$24:$BG$323,AO$303),"TT.MM.JJJJ"))</f>
        <v/>
      </c>
      <c r="AP123" s="42" t="str">
        <f ca="1">IF($G123="","",VLOOKUP($A123,Mitglieder!$E$24:$BG$323,AP$303))</f>
        <v/>
      </c>
      <c r="AQ123" s="45" t="str">
        <f ca="1">IF($G123="","",TEXT(VLOOKUP($A123,Mitglieder!$E$24:$BG$323,AQ$303),"0.00"))</f>
        <v/>
      </c>
      <c r="AR123" s="54" t="str">
        <f ca="1">IF(OR(VLOOKUP($A123,Mitglieder!$E$24:$BG$323,AR$303)="",$G123=""),"",VLOOKUP($A123,Mitglieder!$E$24:$BG$323,AR$303))</f>
        <v/>
      </c>
      <c r="AS123" s="45" t="str">
        <f ca="1">IF($G123="","",TEXT(VLOOKUP($A123,Mitglieder!$E$24:$BG$323,AS$303),"0.00"))</f>
        <v/>
      </c>
      <c r="AT123" s="54" t="str">
        <f ca="1">IF(OR(VLOOKUP($A123,Mitglieder!$E$24:$BG$323,AT$303)="",$G123=""),"",VLOOKUP($A123,Mitglieder!$E$24:$BG$323,AT$303))</f>
        <v/>
      </c>
      <c r="AU123" s="45" t="str">
        <f ca="1">IF($G123="","",TEXT(VLOOKUP($A123,Mitglieder!$E$24:$BG$323,AU$303),"0.00"))</f>
        <v/>
      </c>
      <c r="AV123" s="45" t="str">
        <f ca="1">IF($G123="","",TEXT(VLOOKUP($A123,Mitglieder!$E$24:$BG$323,AV$303),"0.00"))</f>
        <v/>
      </c>
      <c r="AW123" s="42" t="str">
        <f ca="1">IF($G123="","",VLOOKUP($A123,Mitglieder!$E$24:$BG$323,AW$303))</f>
        <v/>
      </c>
      <c r="AX123" s="54" t="str">
        <f ca="1">IF(OR(VLOOKUP($A123,Mitglieder!$E$24:$BG$323,AX$303)="",$G123=""),"",VLOOKUP($A123,Mitglieder!$E$24:$BG$323,AX$303))</f>
        <v/>
      </c>
      <c r="AY123" s="43" t="str">
        <f ca="1">IF($G123="","",TEXT(VLOOKUP($A123,Mitglieder!$E$24:$BG$323,AY$303),"TT.MM.JJJJ"))</f>
        <v/>
      </c>
      <c r="AZ123" s="75" t="str">
        <f t="shared" ca="1" si="2"/>
        <v/>
      </c>
      <c r="BA123" s="43" t="str">
        <f ca="1">IF($G123="","",TEXT(VLOOKUP($A123,Mitglieder!$E$24:$BG$323,BA$303),"TT.MM.JJJJ"))</f>
        <v/>
      </c>
      <c r="BB123" s="43" t="str">
        <f ca="1">IF($G123="","",TEXT(VLOOKUP($A123,Mitglieder!$E$24:$BG$323,BB$303),"TT.MM.JJJJ"))</f>
        <v/>
      </c>
      <c r="BC123" s="43" t="str">
        <f ca="1">IF($G123="","",TEXT(VLOOKUP($A123,Mitglieder!$E$24:$BG$323,BC$303),"TT.MM.JJJJ"))</f>
        <v/>
      </c>
      <c r="BD123" s="43" t="str">
        <f ca="1">IF($G123="","",TEXT(VLOOKUP($A123,Mitglieder!$E$24:$BG$323,BD$303),"TT.MM.JJJJ"))</f>
        <v/>
      </c>
      <c r="BE123" s="75" t="str">
        <f t="shared" ca="1" si="3"/>
        <v/>
      </c>
      <c r="BF123" s="75" t="str">
        <f ca="1">IF($G123="","",VLOOKUP($A123,Mitglieder!$D$24:$BG$323,BF$303))</f>
        <v/>
      </c>
      <c r="BH123" s="75" t="str">
        <f ca="1">IF(G123="","",AY123+'Details Verein'!$D$25)</f>
        <v/>
      </c>
    </row>
    <row r="124" spans="1:60" x14ac:dyDescent="0.35">
      <c r="A124" s="42">
        <v>124</v>
      </c>
      <c r="B124" s="42"/>
      <c r="C124" s="42"/>
      <c r="D124" s="42">
        <f ca="1">VLOOKUP($A124,Mitglieder!$E$24:$BA$323,D$303)</f>
        <v>1.0299999999999967</v>
      </c>
      <c r="E124" s="42" t="str">
        <f ca="1">IF($G124="","",VLOOKUP($A124,Mitglieder!$E$24:$BG$323,E$303))</f>
        <v/>
      </c>
      <c r="F124" s="54" t="str">
        <f ca="1">IF(OR(VLOOKUP($A124,Mitglieder!$E$24:$BG$323,F$303)="",$G124=""),"",VLOOKUP($A124,Mitglieder!$E$24:$BG$323,F$303))</f>
        <v/>
      </c>
      <c r="G124" s="72" t="str">
        <f ca="1">IF(D124/ROUND(D124,0)=1,VLOOKUP($A124,Mitglieder!$E$24:$BA$323,G$303),"")</f>
        <v/>
      </c>
      <c r="H124" s="42" t="str">
        <f ca="1">IF($G124="","",VLOOKUP($A124,Mitglieder!$E$24:$BG$323,H$303))</f>
        <v/>
      </c>
      <c r="I124" s="54" t="str">
        <f ca="1">IF(OR(VLOOKUP($A124,Mitglieder!$E$24:$BG$323,I$303)="",$G124=""),"",VLOOKUP($A124,Mitglieder!$E$24:$BG$323,I$303))</f>
        <v/>
      </c>
      <c r="J124" s="42" t="str">
        <f ca="1">IF($G124="","",VLOOKUP($A124,Mitglieder!$E$24:$BG$323,J$303))</f>
        <v/>
      </c>
      <c r="K124" s="54" t="str">
        <f ca="1">IF(OR(VLOOKUP($A124,Mitglieder!$E$24:$BG$323,K$303)="",$G124=""),"",VLOOKUP($A124,Mitglieder!$E$24:$BG$323,K$303))</f>
        <v/>
      </c>
      <c r="L124" s="42" t="str">
        <f ca="1">IF($G124="","",VLOOKUP($A124,Mitglieder!$E$24:$BG$323,L$303))</f>
        <v/>
      </c>
      <c r="M124" s="42" t="str">
        <f ca="1">IF($G124="","",VLOOKUP($A124,Mitglieder!$E$24:$BG$323,M$303))</f>
        <v/>
      </c>
      <c r="N124" s="42" t="str">
        <f ca="1">IF($G124="","",VLOOKUP($A124,Mitglieder!$E$24:$BG$323,N$303))</f>
        <v/>
      </c>
      <c r="O124" s="42" t="str">
        <f ca="1">IF($G124="","",VLOOKUP($A124,Mitglieder!$E$24:$BG$323,O$303))</f>
        <v/>
      </c>
      <c r="P124" s="42" t="str">
        <f ca="1">IF($G124="","",VLOOKUP($A124,Mitglieder!$E$24:$BG$323,P$303))</f>
        <v/>
      </c>
      <c r="Q124" s="42" t="str">
        <f ca="1">IF($G124="","",VLOOKUP($A124,Mitglieder!$E$24:$BG$323,Q$303))</f>
        <v/>
      </c>
      <c r="R124" s="54" t="str">
        <f ca="1">IF(OR(VLOOKUP($A124,Mitglieder!$E$24:$BG$323,R$303)="",$G124=""),"",VLOOKUP($A124,Mitglieder!$E$24:$BG$323,R$303))</f>
        <v/>
      </c>
      <c r="S124" s="43" t="str">
        <f ca="1">IF($G124="","",TEXT(VLOOKUP($A124,Mitglieder!$E$24:$BG$323,S$303),"TT.MM.JJJJ"))</f>
        <v/>
      </c>
      <c r="T124" s="43" t="str">
        <f ca="1">IF($G124="","",TEXT(VLOOKUP($A124,Mitglieder!$E$24:$BG$323,T$303),"TT.MM.JJJJ"))</f>
        <v/>
      </c>
      <c r="U124" s="43" t="str">
        <f ca="1">IF($G124="","",TEXT(VLOOKUP($A124,Mitglieder!$E$24:$BG$323,U$303),"TT.MM.JJJJ"))</f>
        <v/>
      </c>
      <c r="V124" s="54" t="str">
        <f ca="1">IF(OR(VLOOKUP($A124,Mitglieder!$E$24:$BG$323,V$303)="",$G124=""),"",VLOOKUP($A124,Mitglieder!$E$24:$BG$323,V$303))</f>
        <v/>
      </c>
      <c r="W124" s="54" t="str">
        <f ca="1">IF(OR(VLOOKUP($A124,Mitglieder!$E$24:$BG$323,W$303)="",$G124=""),"",VLOOKUP($A124,Mitglieder!$E$24:$BG$323,W$303))</f>
        <v/>
      </c>
      <c r="X124" s="54" t="str">
        <f ca="1">IF(OR(VLOOKUP($A124,Mitglieder!$E$24:$BG$323,X$303)="",$G124=""),"",VLOOKUP($A124,Mitglieder!$E$24:$BG$323,X$303))</f>
        <v/>
      </c>
      <c r="Y124" s="54" t="str">
        <f ca="1">IF(OR(VLOOKUP($A124,Mitglieder!$E$24:$BG$323,Y$303)="",$G124=""),"",VLOOKUP($A124,Mitglieder!$E$24:$BG$323,Y$303))</f>
        <v/>
      </c>
      <c r="Z124" s="54" t="str">
        <f ca="1">IF(OR(VLOOKUP($A124,Mitglieder!$E$24:$BG$323,Z$303)="",$G124=""),"",VLOOKUP($A124,Mitglieder!$E$24:$BG$323,Z$303))</f>
        <v/>
      </c>
      <c r="AA124" s="54" t="str">
        <f ca="1">IF(OR(VLOOKUP($A124,Mitglieder!$E$24:$BG$323,AA$303)="",$G124=""),"",VLOOKUP($A124,Mitglieder!$E$24:$BG$323,AA$303))</f>
        <v/>
      </c>
      <c r="AB124" s="54" t="str">
        <f ca="1">IF(OR(VLOOKUP($A124,Mitglieder!$E$24:$BG$323,AB$303)="",$G124=""),"",VLOOKUP($A124,Mitglieder!$E$24:$BG$323,AB$303))</f>
        <v/>
      </c>
      <c r="AC124" s="54" t="str">
        <f ca="1">IF(OR(VLOOKUP($A124,Mitglieder!$E$24:$BG$323,AC$303)="",$G124=""),"",VLOOKUP($A124,Mitglieder!$E$24:$BG$323,AC$303))</f>
        <v/>
      </c>
      <c r="AD124" s="54" t="str">
        <f ca="1">IF(OR(VLOOKUP($A124,Mitglieder!$E$24:$BG$323,AD$303)="",$G124=""),"",VLOOKUP($A124,Mitglieder!$E$24:$BG$323,AD$303))</f>
        <v/>
      </c>
      <c r="AE124" s="54" t="str">
        <f ca="1">IF(OR(VLOOKUP($A124,Mitglieder!$E$24:$BG$323,AE$303)="",$G124=""),"",VLOOKUP($A124,Mitglieder!$E$24:$BG$323,AE$303))</f>
        <v/>
      </c>
      <c r="AF124" s="54" t="str">
        <f ca="1">IF(OR(VLOOKUP($A124,Mitglieder!$E$24:$BG$323,AF$303)="",$G124=""),"",VLOOKUP($A124,Mitglieder!$E$24:$BG$323,AF$303))</f>
        <v/>
      </c>
      <c r="AG124" s="54" t="str">
        <f ca="1">IF(OR(VLOOKUP($A124,Mitglieder!$E$24:$BG$323,AG$303)="",$G124=""),"",VLOOKUP($A124,Mitglieder!$E$24:$BG$323,AG$303))</f>
        <v/>
      </c>
      <c r="AH124" s="54" t="str">
        <f ca="1">IF(OR(VLOOKUP($A124,Mitglieder!$E$24:$BG$323,AH$303)="",$G124=""),"",VLOOKUP($A124,Mitglieder!$E$24:$BG$323,AH$303))</f>
        <v/>
      </c>
      <c r="AI124" s="54" t="str">
        <f ca="1">IF(OR(VLOOKUP($A124,Mitglieder!$E$24:$BG$323,AI$303)="",$G124=""),"",VLOOKUP($A124,Mitglieder!$E$24:$BG$323,AI$303))</f>
        <v/>
      </c>
      <c r="AJ124" s="54" t="str">
        <f ca="1">IF(OR(VLOOKUP($A124,Mitglieder!$E$24:$BG$323,AJ$303)="",$G124=""),"",VLOOKUP($A124,Mitglieder!$E$24:$BG$323,AJ$303))</f>
        <v/>
      </c>
      <c r="AK124" s="54" t="str">
        <f ca="1">IF(OR(VLOOKUP($A124,Mitglieder!$E$24:$BG$323,AK$303)="",$G124=""),"",VLOOKUP($A124,Mitglieder!$E$24:$BG$323,AK$303))</f>
        <v/>
      </c>
      <c r="AL124" s="54" t="str">
        <f ca="1">IF(OR(VLOOKUP($A124,Mitglieder!$E$24:$BG$323,AL$303)="",$G124=""),"",VLOOKUP($A124,Mitglieder!$E$24:$BG$323,AL$303))</f>
        <v/>
      </c>
      <c r="AM124" s="42" t="str">
        <f ca="1">IF($G124="","",VLOOKUP($A124,Mitglieder!$E$24:$BG$323,AM$303))</f>
        <v/>
      </c>
      <c r="AN124" s="54" t="str">
        <f ca="1">IF(OR(VLOOKUP($A124,Mitglieder!$E$24:$BG$323,AN$303)="",$G124=""),"",VLOOKUP($A124,Mitglieder!$E$24:$BG$323,AN$303))</f>
        <v/>
      </c>
      <c r="AO124" s="43" t="str">
        <f ca="1">IF($G124="","",TEXT(VLOOKUP($A124,Mitglieder!$D$24:$BG$323,AO$303),"TT.MM.JJJJ"))</f>
        <v/>
      </c>
      <c r="AP124" s="42" t="str">
        <f ca="1">IF($G124="","",VLOOKUP($A124,Mitglieder!$E$24:$BG$323,AP$303))</f>
        <v/>
      </c>
      <c r="AQ124" s="45" t="str">
        <f ca="1">IF($G124="","",TEXT(VLOOKUP($A124,Mitglieder!$E$24:$BG$323,AQ$303),"0.00"))</f>
        <v/>
      </c>
      <c r="AR124" s="54" t="str">
        <f ca="1">IF(OR(VLOOKUP($A124,Mitglieder!$E$24:$BG$323,AR$303)="",$G124=""),"",VLOOKUP($A124,Mitglieder!$E$24:$BG$323,AR$303))</f>
        <v/>
      </c>
      <c r="AS124" s="45" t="str">
        <f ca="1">IF($G124="","",TEXT(VLOOKUP($A124,Mitglieder!$E$24:$BG$323,AS$303),"0.00"))</f>
        <v/>
      </c>
      <c r="AT124" s="54" t="str">
        <f ca="1">IF(OR(VLOOKUP($A124,Mitglieder!$E$24:$BG$323,AT$303)="",$G124=""),"",VLOOKUP($A124,Mitglieder!$E$24:$BG$323,AT$303))</f>
        <v/>
      </c>
      <c r="AU124" s="45" t="str">
        <f ca="1">IF($G124="","",TEXT(VLOOKUP($A124,Mitglieder!$E$24:$BG$323,AU$303),"0.00"))</f>
        <v/>
      </c>
      <c r="AV124" s="45" t="str">
        <f ca="1">IF($G124="","",TEXT(VLOOKUP($A124,Mitglieder!$E$24:$BG$323,AV$303),"0.00"))</f>
        <v/>
      </c>
      <c r="AW124" s="42" t="str">
        <f ca="1">IF($G124="","",VLOOKUP($A124,Mitglieder!$E$24:$BG$323,AW$303))</f>
        <v/>
      </c>
      <c r="AX124" s="54" t="str">
        <f ca="1">IF(OR(VLOOKUP($A124,Mitglieder!$E$24:$BG$323,AX$303)="",$G124=""),"",VLOOKUP($A124,Mitglieder!$E$24:$BG$323,AX$303))</f>
        <v/>
      </c>
      <c r="AY124" s="43" t="str">
        <f ca="1">IF($G124="","",TEXT(VLOOKUP($A124,Mitglieder!$E$24:$BG$323,AY$303),"TT.MM.JJJJ"))</f>
        <v/>
      </c>
      <c r="AZ124" s="75" t="str">
        <f t="shared" ca="1" si="2"/>
        <v/>
      </c>
      <c r="BA124" s="43" t="str">
        <f ca="1">IF($G124="","",TEXT(VLOOKUP($A124,Mitglieder!$E$24:$BG$323,BA$303),"TT.MM.JJJJ"))</f>
        <v/>
      </c>
      <c r="BB124" s="43" t="str">
        <f ca="1">IF($G124="","",TEXT(VLOOKUP($A124,Mitglieder!$E$24:$BG$323,BB$303),"TT.MM.JJJJ"))</f>
        <v/>
      </c>
      <c r="BC124" s="43" t="str">
        <f ca="1">IF($G124="","",TEXT(VLOOKUP($A124,Mitglieder!$E$24:$BG$323,BC$303),"TT.MM.JJJJ"))</f>
        <v/>
      </c>
      <c r="BD124" s="43" t="str">
        <f ca="1">IF($G124="","",TEXT(VLOOKUP($A124,Mitglieder!$E$24:$BG$323,BD$303),"TT.MM.JJJJ"))</f>
        <v/>
      </c>
      <c r="BE124" s="75" t="str">
        <f t="shared" ca="1" si="3"/>
        <v/>
      </c>
      <c r="BF124" s="75" t="str">
        <f ca="1">IF($G124="","",VLOOKUP($A124,Mitglieder!$D$24:$BG$323,BF$303))</f>
        <v/>
      </c>
      <c r="BH124" s="75" t="str">
        <f ca="1">IF(G124="","",AY124+'Details Verein'!$D$25)</f>
        <v/>
      </c>
    </row>
    <row r="125" spans="1:60" x14ac:dyDescent="0.35">
      <c r="A125" s="42">
        <v>125</v>
      </c>
      <c r="B125" s="42"/>
      <c r="C125" s="42"/>
      <c r="D125" s="42">
        <f ca="1">VLOOKUP($A125,Mitglieder!$E$24:$BA$323,D$303)</f>
        <v>1.0299999999999967</v>
      </c>
      <c r="E125" s="42" t="str">
        <f ca="1">IF($G125="","",VLOOKUP($A125,Mitglieder!$E$24:$BG$323,E$303))</f>
        <v/>
      </c>
      <c r="F125" s="54" t="str">
        <f ca="1">IF(OR(VLOOKUP($A125,Mitglieder!$E$24:$BG$323,F$303)="",$G125=""),"",VLOOKUP($A125,Mitglieder!$E$24:$BG$323,F$303))</f>
        <v/>
      </c>
      <c r="G125" s="72" t="str">
        <f ca="1">IF(D125/ROUND(D125,0)=1,VLOOKUP($A125,Mitglieder!$E$24:$BA$323,G$303),"")</f>
        <v/>
      </c>
      <c r="H125" s="42" t="str">
        <f ca="1">IF($G125="","",VLOOKUP($A125,Mitglieder!$E$24:$BG$323,H$303))</f>
        <v/>
      </c>
      <c r="I125" s="54" t="str">
        <f ca="1">IF(OR(VLOOKUP($A125,Mitglieder!$E$24:$BG$323,I$303)="",$G125=""),"",VLOOKUP($A125,Mitglieder!$E$24:$BG$323,I$303))</f>
        <v/>
      </c>
      <c r="J125" s="42" t="str">
        <f ca="1">IF($G125="","",VLOOKUP($A125,Mitglieder!$E$24:$BG$323,J$303))</f>
        <v/>
      </c>
      <c r="K125" s="54" t="str">
        <f ca="1">IF(OR(VLOOKUP($A125,Mitglieder!$E$24:$BG$323,K$303)="",$G125=""),"",VLOOKUP($A125,Mitglieder!$E$24:$BG$323,K$303))</f>
        <v/>
      </c>
      <c r="L125" s="42" t="str">
        <f ca="1">IF($G125="","",VLOOKUP($A125,Mitglieder!$E$24:$BG$323,L$303))</f>
        <v/>
      </c>
      <c r="M125" s="42" t="str">
        <f ca="1">IF($G125="","",VLOOKUP($A125,Mitglieder!$E$24:$BG$323,M$303))</f>
        <v/>
      </c>
      <c r="N125" s="42" t="str">
        <f ca="1">IF($G125="","",VLOOKUP($A125,Mitglieder!$E$24:$BG$323,N$303))</f>
        <v/>
      </c>
      <c r="O125" s="42" t="str">
        <f ca="1">IF($G125="","",VLOOKUP($A125,Mitglieder!$E$24:$BG$323,O$303))</f>
        <v/>
      </c>
      <c r="P125" s="42" t="str">
        <f ca="1">IF($G125="","",VLOOKUP($A125,Mitglieder!$E$24:$BG$323,P$303))</f>
        <v/>
      </c>
      <c r="Q125" s="42" t="str">
        <f ca="1">IF($G125="","",VLOOKUP($A125,Mitglieder!$E$24:$BG$323,Q$303))</f>
        <v/>
      </c>
      <c r="R125" s="54" t="str">
        <f ca="1">IF(OR(VLOOKUP($A125,Mitglieder!$E$24:$BG$323,R$303)="",$G125=""),"",VLOOKUP($A125,Mitglieder!$E$24:$BG$323,R$303))</f>
        <v/>
      </c>
      <c r="S125" s="43" t="str">
        <f ca="1">IF($G125="","",TEXT(VLOOKUP($A125,Mitglieder!$E$24:$BG$323,S$303),"TT.MM.JJJJ"))</f>
        <v/>
      </c>
      <c r="T125" s="43" t="str">
        <f ca="1">IF($G125="","",TEXT(VLOOKUP($A125,Mitglieder!$E$24:$BG$323,T$303),"TT.MM.JJJJ"))</f>
        <v/>
      </c>
      <c r="U125" s="43" t="str">
        <f ca="1">IF($G125="","",TEXT(VLOOKUP($A125,Mitglieder!$E$24:$BG$323,U$303),"TT.MM.JJJJ"))</f>
        <v/>
      </c>
      <c r="V125" s="54" t="str">
        <f ca="1">IF(OR(VLOOKUP($A125,Mitglieder!$E$24:$BG$323,V$303)="",$G125=""),"",VLOOKUP($A125,Mitglieder!$E$24:$BG$323,V$303))</f>
        <v/>
      </c>
      <c r="W125" s="54" t="str">
        <f ca="1">IF(OR(VLOOKUP($A125,Mitglieder!$E$24:$BG$323,W$303)="",$G125=""),"",VLOOKUP($A125,Mitglieder!$E$24:$BG$323,W$303))</f>
        <v/>
      </c>
      <c r="X125" s="54" t="str">
        <f ca="1">IF(OR(VLOOKUP($A125,Mitglieder!$E$24:$BG$323,X$303)="",$G125=""),"",VLOOKUP($A125,Mitglieder!$E$24:$BG$323,X$303))</f>
        <v/>
      </c>
      <c r="Y125" s="54" t="str">
        <f ca="1">IF(OR(VLOOKUP($A125,Mitglieder!$E$24:$BG$323,Y$303)="",$G125=""),"",VLOOKUP($A125,Mitglieder!$E$24:$BG$323,Y$303))</f>
        <v/>
      </c>
      <c r="Z125" s="54" t="str">
        <f ca="1">IF(OR(VLOOKUP($A125,Mitglieder!$E$24:$BG$323,Z$303)="",$G125=""),"",VLOOKUP($A125,Mitglieder!$E$24:$BG$323,Z$303))</f>
        <v/>
      </c>
      <c r="AA125" s="54" t="str">
        <f ca="1">IF(OR(VLOOKUP($A125,Mitglieder!$E$24:$BG$323,AA$303)="",$G125=""),"",VLOOKUP($A125,Mitglieder!$E$24:$BG$323,AA$303))</f>
        <v/>
      </c>
      <c r="AB125" s="54" t="str">
        <f ca="1">IF(OR(VLOOKUP($A125,Mitglieder!$E$24:$BG$323,AB$303)="",$G125=""),"",VLOOKUP($A125,Mitglieder!$E$24:$BG$323,AB$303))</f>
        <v/>
      </c>
      <c r="AC125" s="54" t="str">
        <f ca="1">IF(OR(VLOOKUP($A125,Mitglieder!$E$24:$BG$323,AC$303)="",$G125=""),"",VLOOKUP($A125,Mitglieder!$E$24:$BG$323,AC$303))</f>
        <v/>
      </c>
      <c r="AD125" s="54" t="str">
        <f ca="1">IF(OR(VLOOKUP($A125,Mitglieder!$E$24:$BG$323,AD$303)="",$G125=""),"",VLOOKUP($A125,Mitglieder!$E$24:$BG$323,AD$303))</f>
        <v/>
      </c>
      <c r="AE125" s="54" t="str">
        <f ca="1">IF(OR(VLOOKUP($A125,Mitglieder!$E$24:$BG$323,AE$303)="",$G125=""),"",VLOOKUP($A125,Mitglieder!$E$24:$BG$323,AE$303))</f>
        <v/>
      </c>
      <c r="AF125" s="54" t="str">
        <f ca="1">IF(OR(VLOOKUP($A125,Mitglieder!$E$24:$BG$323,AF$303)="",$G125=""),"",VLOOKUP($A125,Mitglieder!$E$24:$BG$323,AF$303))</f>
        <v/>
      </c>
      <c r="AG125" s="54" t="str">
        <f ca="1">IF(OR(VLOOKUP($A125,Mitglieder!$E$24:$BG$323,AG$303)="",$G125=""),"",VLOOKUP($A125,Mitglieder!$E$24:$BG$323,AG$303))</f>
        <v/>
      </c>
      <c r="AH125" s="54" t="str">
        <f ca="1">IF(OR(VLOOKUP($A125,Mitglieder!$E$24:$BG$323,AH$303)="",$G125=""),"",VLOOKUP($A125,Mitglieder!$E$24:$BG$323,AH$303))</f>
        <v/>
      </c>
      <c r="AI125" s="54" t="str">
        <f ca="1">IF(OR(VLOOKUP($A125,Mitglieder!$E$24:$BG$323,AI$303)="",$G125=""),"",VLOOKUP($A125,Mitglieder!$E$24:$BG$323,AI$303))</f>
        <v/>
      </c>
      <c r="AJ125" s="54" t="str">
        <f ca="1">IF(OR(VLOOKUP($A125,Mitglieder!$E$24:$BG$323,AJ$303)="",$G125=""),"",VLOOKUP($A125,Mitglieder!$E$24:$BG$323,AJ$303))</f>
        <v/>
      </c>
      <c r="AK125" s="54" t="str">
        <f ca="1">IF(OR(VLOOKUP($A125,Mitglieder!$E$24:$BG$323,AK$303)="",$G125=""),"",VLOOKUP($A125,Mitglieder!$E$24:$BG$323,AK$303))</f>
        <v/>
      </c>
      <c r="AL125" s="54" t="str">
        <f ca="1">IF(OR(VLOOKUP($A125,Mitglieder!$E$24:$BG$323,AL$303)="",$G125=""),"",VLOOKUP($A125,Mitglieder!$E$24:$BG$323,AL$303))</f>
        <v/>
      </c>
      <c r="AM125" s="42" t="str">
        <f ca="1">IF($G125="","",VLOOKUP($A125,Mitglieder!$E$24:$BG$323,AM$303))</f>
        <v/>
      </c>
      <c r="AN125" s="54" t="str">
        <f ca="1">IF(OR(VLOOKUP($A125,Mitglieder!$E$24:$BG$323,AN$303)="",$G125=""),"",VLOOKUP($A125,Mitglieder!$E$24:$BG$323,AN$303))</f>
        <v/>
      </c>
      <c r="AO125" s="43" t="str">
        <f ca="1">IF($G125="","",TEXT(VLOOKUP($A125,Mitglieder!$D$24:$BG$323,AO$303),"TT.MM.JJJJ"))</f>
        <v/>
      </c>
      <c r="AP125" s="42" t="str">
        <f ca="1">IF($G125="","",VLOOKUP($A125,Mitglieder!$E$24:$BG$323,AP$303))</f>
        <v/>
      </c>
      <c r="AQ125" s="45" t="str">
        <f ca="1">IF($G125="","",TEXT(VLOOKUP($A125,Mitglieder!$E$24:$BG$323,AQ$303),"0.00"))</f>
        <v/>
      </c>
      <c r="AR125" s="54" t="str">
        <f ca="1">IF(OR(VLOOKUP($A125,Mitglieder!$E$24:$BG$323,AR$303)="",$G125=""),"",VLOOKUP($A125,Mitglieder!$E$24:$BG$323,AR$303))</f>
        <v/>
      </c>
      <c r="AS125" s="45" t="str">
        <f ca="1">IF($G125="","",TEXT(VLOOKUP($A125,Mitglieder!$E$24:$BG$323,AS$303),"0.00"))</f>
        <v/>
      </c>
      <c r="AT125" s="54" t="str">
        <f ca="1">IF(OR(VLOOKUP($A125,Mitglieder!$E$24:$BG$323,AT$303)="",$G125=""),"",VLOOKUP($A125,Mitglieder!$E$24:$BG$323,AT$303))</f>
        <v/>
      </c>
      <c r="AU125" s="45" t="str">
        <f ca="1">IF($G125="","",TEXT(VLOOKUP($A125,Mitglieder!$E$24:$BG$323,AU$303),"0.00"))</f>
        <v/>
      </c>
      <c r="AV125" s="45" t="str">
        <f ca="1">IF($G125="","",TEXT(VLOOKUP($A125,Mitglieder!$E$24:$BG$323,AV$303),"0.00"))</f>
        <v/>
      </c>
      <c r="AW125" s="42" t="str">
        <f ca="1">IF($G125="","",VLOOKUP($A125,Mitglieder!$E$24:$BG$323,AW$303))</f>
        <v/>
      </c>
      <c r="AX125" s="54" t="str">
        <f ca="1">IF(OR(VLOOKUP($A125,Mitglieder!$E$24:$BG$323,AX$303)="",$G125=""),"",VLOOKUP($A125,Mitglieder!$E$24:$BG$323,AX$303))</f>
        <v/>
      </c>
      <c r="AY125" s="43" t="str">
        <f ca="1">IF($G125="","",TEXT(VLOOKUP($A125,Mitglieder!$E$24:$BG$323,AY$303),"TT.MM.JJJJ"))</f>
        <v/>
      </c>
      <c r="AZ125" s="75" t="str">
        <f t="shared" ca="1" si="2"/>
        <v/>
      </c>
      <c r="BA125" s="43" t="str">
        <f ca="1">IF($G125="","",TEXT(VLOOKUP($A125,Mitglieder!$E$24:$BG$323,BA$303),"TT.MM.JJJJ"))</f>
        <v/>
      </c>
      <c r="BB125" s="43" t="str">
        <f ca="1">IF($G125="","",TEXT(VLOOKUP($A125,Mitglieder!$E$24:$BG$323,BB$303),"TT.MM.JJJJ"))</f>
        <v/>
      </c>
      <c r="BC125" s="43" t="str">
        <f ca="1">IF($G125="","",TEXT(VLOOKUP($A125,Mitglieder!$E$24:$BG$323,BC$303),"TT.MM.JJJJ"))</f>
        <v/>
      </c>
      <c r="BD125" s="43" t="str">
        <f ca="1">IF($G125="","",TEXT(VLOOKUP($A125,Mitglieder!$E$24:$BG$323,BD$303),"TT.MM.JJJJ"))</f>
        <v/>
      </c>
      <c r="BE125" s="75" t="str">
        <f t="shared" ca="1" si="3"/>
        <v/>
      </c>
      <c r="BF125" s="75" t="str">
        <f ca="1">IF($G125="","",VLOOKUP($A125,Mitglieder!$D$24:$BG$323,BF$303))</f>
        <v/>
      </c>
      <c r="BH125" s="75" t="str">
        <f ca="1">IF(G125="","",AY125+'Details Verein'!$D$25)</f>
        <v/>
      </c>
    </row>
    <row r="126" spans="1:60" x14ac:dyDescent="0.35">
      <c r="A126" s="42">
        <v>126</v>
      </c>
      <c r="B126" s="42"/>
      <c r="C126" s="42"/>
      <c r="D126" s="42">
        <f ca="1">VLOOKUP($A126,Mitglieder!$E$24:$BA$323,D$303)</f>
        <v>1.0299999999999967</v>
      </c>
      <c r="E126" s="42" t="str">
        <f ca="1">IF($G126="","",VLOOKUP($A126,Mitglieder!$E$24:$BG$323,E$303))</f>
        <v/>
      </c>
      <c r="F126" s="54" t="str">
        <f ca="1">IF(OR(VLOOKUP($A126,Mitglieder!$E$24:$BG$323,F$303)="",$G126=""),"",VLOOKUP($A126,Mitglieder!$E$24:$BG$323,F$303))</f>
        <v/>
      </c>
      <c r="G126" s="72" t="str">
        <f ca="1">IF(D126/ROUND(D126,0)=1,VLOOKUP($A126,Mitglieder!$E$24:$BA$323,G$303),"")</f>
        <v/>
      </c>
      <c r="H126" s="42" t="str">
        <f ca="1">IF($G126="","",VLOOKUP($A126,Mitglieder!$E$24:$BG$323,H$303))</f>
        <v/>
      </c>
      <c r="I126" s="54" t="str">
        <f ca="1">IF(OR(VLOOKUP($A126,Mitglieder!$E$24:$BG$323,I$303)="",$G126=""),"",VLOOKUP($A126,Mitglieder!$E$24:$BG$323,I$303))</f>
        <v/>
      </c>
      <c r="J126" s="42" t="str">
        <f ca="1">IF($G126="","",VLOOKUP($A126,Mitglieder!$E$24:$BG$323,J$303))</f>
        <v/>
      </c>
      <c r="K126" s="54" t="str">
        <f ca="1">IF(OR(VLOOKUP($A126,Mitglieder!$E$24:$BG$323,K$303)="",$G126=""),"",VLOOKUP($A126,Mitglieder!$E$24:$BG$323,K$303))</f>
        <v/>
      </c>
      <c r="L126" s="42" t="str">
        <f ca="1">IF($G126="","",VLOOKUP($A126,Mitglieder!$E$24:$BG$323,L$303))</f>
        <v/>
      </c>
      <c r="M126" s="42" t="str">
        <f ca="1">IF($G126="","",VLOOKUP($A126,Mitglieder!$E$24:$BG$323,M$303))</f>
        <v/>
      </c>
      <c r="N126" s="42" t="str">
        <f ca="1">IF($G126="","",VLOOKUP($A126,Mitglieder!$E$24:$BG$323,N$303))</f>
        <v/>
      </c>
      <c r="O126" s="42" t="str">
        <f ca="1">IF($G126="","",VLOOKUP($A126,Mitglieder!$E$24:$BG$323,O$303))</f>
        <v/>
      </c>
      <c r="P126" s="42" t="str">
        <f ca="1">IF($G126="","",VLOOKUP($A126,Mitglieder!$E$24:$BG$323,P$303))</f>
        <v/>
      </c>
      <c r="Q126" s="42" t="str">
        <f ca="1">IF($G126="","",VLOOKUP($A126,Mitglieder!$E$24:$BG$323,Q$303))</f>
        <v/>
      </c>
      <c r="R126" s="54" t="str">
        <f ca="1">IF(OR(VLOOKUP($A126,Mitglieder!$E$24:$BG$323,R$303)="",$G126=""),"",VLOOKUP($A126,Mitglieder!$E$24:$BG$323,R$303))</f>
        <v/>
      </c>
      <c r="S126" s="43" t="str">
        <f ca="1">IF($G126="","",TEXT(VLOOKUP($A126,Mitglieder!$E$24:$BG$323,S$303),"TT.MM.JJJJ"))</f>
        <v/>
      </c>
      <c r="T126" s="43" t="str">
        <f ca="1">IF($G126="","",TEXT(VLOOKUP($A126,Mitglieder!$E$24:$BG$323,T$303),"TT.MM.JJJJ"))</f>
        <v/>
      </c>
      <c r="U126" s="43" t="str">
        <f ca="1">IF($G126="","",TEXT(VLOOKUP($A126,Mitglieder!$E$24:$BG$323,U$303),"TT.MM.JJJJ"))</f>
        <v/>
      </c>
      <c r="V126" s="54" t="str">
        <f ca="1">IF(OR(VLOOKUP($A126,Mitglieder!$E$24:$BG$323,V$303)="",$G126=""),"",VLOOKUP($A126,Mitglieder!$E$24:$BG$323,V$303))</f>
        <v/>
      </c>
      <c r="W126" s="54" t="str">
        <f ca="1">IF(OR(VLOOKUP($A126,Mitglieder!$E$24:$BG$323,W$303)="",$G126=""),"",VLOOKUP($A126,Mitglieder!$E$24:$BG$323,W$303))</f>
        <v/>
      </c>
      <c r="X126" s="54" t="str">
        <f ca="1">IF(OR(VLOOKUP($A126,Mitglieder!$E$24:$BG$323,X$303)="",$G126=""),"",VLOOKUP($A126,Mitglieder!$E$24:$BG$323,X$303))</f>
        <v/>
      </c>
      <c r="Y126" s="54" t="str">
        <f ca="1">IF(OR(VLOOKUP($A126,Mitglieder!$E$24:$BG$323,Y$303)="",$G126=""),"",VLOOKUP($A126,Mitglieder!$E$24:$BG$323,Y$303))</f>
        <v/>
      </c>
      <c r="Z126" s="54" t="str">
        <f ca="1">IF(OR(VLOOKUP($A126,Mitglieder!$E$24:$BG$323,Z$303)="",$G126=""),"",VLOOKUP($A126,Mitglieder!$E$24:$BG$323,Z$303))</f>
        <v/>
      </c>
      <c r="AA126" s="54" t="str">
        <f ca="1">IF(OR(VLOOKUP($A126,Mitglieder!$E$24:$BG$323,AA$303)="",$G126=""),"",VLOOKUP($A126,Mitglieder!$E$24:$BG$323,AA$303))</f>
        <v/>
      </c>
      <c r="AB126" s="54" t="str">
        <f ca="1">IF(OR(VLOOKUP($A126,Mitglieder!$E$24:$BG$323,AB$303)="",$G126=""),"",VLOOKUP($A126,Mitglieder!$E$24:$BG$323,AB$303))</f>
        <v/>
      </c>
      <c r="AC126" s="54" t="str">
        <f ca="1">IF(OR(VLOOKUP($A126,Mitglieder!$E$24:$BG$323,AC$303)="",$G126=""),"",VLOOKUP($A126,Mitglieder!$E$24:$BG$323,AC$303))</f>
        <v/>
      </c>
      <c r="AD126" s="54" t="str">
        <f ca="1">IF(OR(VLOOKUP($A126,Mitglieder!$E$24:$BG$323,AD$303)="",$G126=""),"",VLOOKUP($A126,Mitglieder!$E$24:$BG$323,AD$303))</f>
        <v/>
      </c>
      <c r="AE126" s="54" t="str">
        <f ca="1">IF(OR(VLOOKUP($A126,Mitglieder!$E$24:$BG$323,AE$303)="",$G126=""),"",VLOOKUP($A126,Mitglieder!$E$24:$BG$323,AE$303))</f>
        <v/>
      </c>
      <c r="AF126" s="54" t="str">
        <f ca="1">IF(OR(VLOOKUP($A126,Mitglieder!$E$24:$BG$323,AF$303)="",$G126=""),"",VLOOKUP($A126,Mitglieder!$E$24:$BG$323,AF$303))</f>
        <v/>
      </c>
      <c r="AG126" s="54" t="str">
        <f ca="1">IF(OR(VLOOKUP($A126,Mitglieder!$E$24:$BG$323,AG$303)="",$G126=""),"",VLOOKUP($A126,Mitglieder!$E$24:$BG$323,AG$303))</f>
        <v/>
      </c>
      <c r="AH126" s="54" t="str">
        <f ca="1">IF(OR(VLOOKUP($A126,Mitglieder!$E$24:$BG$323,AH$303)="",$G126=""),"",VLOOKUP($A126,Mitglieder!$E$24:$BG$323,AH$303))</f>
        <v/>
      </c>
      <c r="AI126" s="54" t="str">
        <f ca="1">IF(OR(VLOOKUP($A126,Mitglieder!$E$24:$BG$323,AI$303)="",$G126=""),"",VLOOKUP($A126,Mitglieder!$E$24:$BG$323,AI$303))</f>
        <v/>
      </c>
      <c r="AJ126" s="54" t="str">
        <f ca="1">IF(OR(VLOOKUP($A126,Mitglieder!$E$24:$BG$323,AJ$303)="",$G126=""),"",VLOOKUP($A126,Mitglieder!$E$24:$BG$323,AJ$303))</f>
        <v/>
      </c>
      <c r="AK126" s="54" t="str">
        <f ca="1">IF(OR(VLOOKUP($A126,Mitglieder!$E$24:$BG$323,AK$303)="",$G126=""),"",VLOOKUP($A126,Mitglieder!$E$24:$BG$323,AK$303))</f>
        <v/>
      </c>
      <c r="AL126" s="54" t="str">
        <f ca="1">IF(OR(VLOOKUP($A126,Mitglieder!$E$24:$BG$323,AL$303)="",$G126=""),"",VLOOKUP($A126,Mitglieder!$E$24:$BG$323,AL$303))</f>
        <v/>
      </c>
      <c r="AM126" s="42" t="str">
        <f ca="1">IF($G126="","",VLOOKUP($A126,Mitglieder!$E$24:$BG$323,AM$303))</f>
        <v/>
      </c>
      <c r="AN126" s="54" t="str">
        <f ca="1">IF(OR(VLOOKUP($A126,Mitglieder!$E$24:$BG$323,AN$303)="",$G126=""),"",VLOOKUP($A126,Mitglieder!$E$24:$BG$323,AN$303))</f>
        <v/>
      </c>
      <c r="AO126" s="43" t="str">
        <f ca="1">IF($G126="","",TEXT(VLOOKUP($A126,Mitglieder!$D$24:$BG$323,AO$303),"TT.MM.JJJJ"))</f>
        <v/>
      </c>
      <c r="AP126" s="42" t="str">
        <f ca="1">IF($G126="","",VLOOKUP($A126,Mitglieder!$E$24:$BG$323,AP$303))</f>
        <v/>
      </c>
      <c r="AQ126" s="45" t="str">
        <f ca="1">IF($G126="","",TEXT(VLOOKUP($A126,Mitglieder!$E$24:$BG$323,AQ$303),"0.00"))</f>
        <v/>
      </c>
      <c r="AR126" s="54" t="str">
        <f ca="1">IF(OR(VLOOKUP($A126,Mitglieder!$E$24:$BG$323,AR$303)="",$G126=""),"",VLOOKUP($A126,Mitglieder!$E$24:$BG$323,AR$303))</f>
        <v/>
      </c>
      <c r="AS126" s="45" t="str">
        <f ca="1">IF($G126="","",TEXT(VLOOKUP($A126,Mitglieder!$E$24:$BG$323,AS$303),"0.00"))</f>
        <v/>
      </c>
      <c r="AT126" s="54" t="str">
        <f ca="1">IF(OR(VLOOKUP($A126,Mitglieder!$E$24:$BG$323,AT$303)="",$G126=""),"",VLOOKUP($A126,Mitglieder!$E$24:$BG$323,AT$303))</f>
        <v/>
      </c>
      <c r="AU126" s="45" t="str">
        <f ca="1">IF($G126="","",TEXT(VLOOKUP($A126,Mitglieder!$E$24:$BG$323,AU$303),"0.00"))</f>
        <v/>
      </c>
      <c r="AV126" s="45" t="str">
        <f ca="1">IF($G126="","",TEXT(VLOOKUP($A126,Mitglieder!$E$24:$BG$323,AV$303),"0.00"))</f>
        <v/>
      </c>
      <c r="AW126" s="42" t="str">
        <f ca="1">IF($G126="","",VLOOKUP($A126,Mitglieder!$E$24:$BG$323,AW$303))</f>
        <v/>
      </c>
      <c r="AX126" s="54" t="str">
        <f ca="1">IF(OR(VLOOKUP($A126,Mitglieder!$E$24:$BG$323,AX$303)="",$G126=""),"",VLOOKUP($A126,Mitglieder!$E$24:$BG$323,AX$303))</f>
        <v/>
      </c>
      <c r="AY126" s="43" t="str">
        <f ca="1">IF($G126="","",TEXT(VLOOKUP($A126,Mitglieder!$E$24:$BG$323,AY$303),"TT.MM.JJJJ"))</f>
        <v/>
      </c>
      <c r="AZ126" s="75" t="str">
        <f t="shared" ca="1" si="2"/>
        <v/>
      </c>
      <c r="BA126" s="43" t="str">
        <f ca="1">IF($G126="","",TEXT(VLOOKUP($A126,Mitglieder!$E$24:$BG$323,BA$303),"TT.MM.JJJJ"))</f>
        <v/>
      </c>
      <c r="BB126" s="43" t="str">
        <f ca="1">IF($G126="","",TEXT(VLOOKUP($A126,Mitglieder!$E$24:$BG$323,BB$303),"TT.MM.JJJJ"))</f>
        <v/>
      </c>
      <c r="BC126" s="43" t="str">
        <f ca="1">IF($G126="","",TEXT(VLOOKUP($A126,Mitglieder!$E$24:$BG$323,BC$303),"TT.MM.JJJJ"))</f>
        <v/>
      </c>
      <c r="BD126" s="43" t="str">
        <f ca="1">IF($G126="","",TEXT(VLOOKUP($A126,Mitglieder!$E$24:$BG$323,BD$303),"TT.MM.JJJJ"))</f>
        <v/>
      </c>
      <c r="BE126" s="75" t="str">
        <f t="shared" ca="1" si="3"/>
        <v/>
      </c>
      <c r="BF126" s="75" t="str">
        <f ca="1">IF($G126="","",VLOOKUP($A126,Mitglieder!$D$24:$BG$323,BF$303))</f>
        <v/>
      </c>
      <c r="BH126" s="75" t="str">
        <f ca="1">IF(G126="","",AY126+'Details Verein'!$D$25)</f>
        <v/>
      </c>
    </row>
    <row r="127" spans="1:60" x14ac:dyDescent="0.35">
      <c r="A127" s="42">
        <v>127</v>
      </c>
      <c r="B127" s="42"/>
      <c r="C127" s="42"/>
      <c r="D127" s="42">
        <f ca="1">VLOOKUP($A127,Mitglieder!$E$24:$BA$323,D$303)</f>
        <v>1.0299999999999967</v>
      </c>
      <c r="E127" s="42" t="str">
        <f ca="1">IF($G127="","",VLOOKUP($A127,Mitglieder!$E$24:$BG$323,E$303))</f>
        <v/>
      </c>
      <c r="F127" s="54" t="str">
        <f ca="1">IF(OR(VLOOKUP($A127,Mitglieder!$E$24:$BG$323,F$303)="",$G127=""),"",VLOOKUP($A127,Mitglieder!$E$24:$BG$323,F$303))</f>
        <v/>
      </c>
      <c r="G127" s="72" t="str">
        <f ca="1">IF(D127/ROUND(D127,0)=1,VLOOKUP($A127,Mitglieder!$E$24:$BA$323,G$303),"")</f>
        <v/>
      </c>
      <c r="H127" s="42" t="str">
        <f ca="1">IF($G127="","",VLOOKUP($A127,Mitglieder!$E$24:$BG$323,H$303))</f>
        <v/>
      </c>
      <c r="I127" s="54" t="str">
        <f ca="1">IF(OR(VLOOKUP($A127,Mitglieder!$E$24:$BG$323,I$303)="",$G127=""),"",VLOOKUP($A127,Mitglieder!$E$24:$BG$323,I$303))</f>
        <v/>
      </c>
      <c r="J127" s="42" t="str">
        <f ca="1">IF($G127="","",VLOOKUP($A127,Mitglieder!$E$24:$BG$323,J$303))</f>
        <v/>
      </c>
      <c r="K127" s="54" t="str">
        <f ca="1">IF(OR(VLOOKUP($A127,Mitglieder!$E$24:$BG$323,K$303)="",$G127=""),"",VLOOKUP($A127,Mitglieder!$E$24:$BG$323,K$303))</f>
        <v/>
      </c>
      <c r="L127" s="42" t="str">
        <f ca="1">IF($G127="","",VLOOKUP($A127,Mitglieder!$E$24:$BG$323,L$303))</f>
        <v/>
      </c>
      <c r="M127" s="42" t="str">
        <f ca="1">IF($G127="","",VLOOKUP($A127,Mitglieder!$E$24:$BG$323,M$303))</f>
        <v/>
      </c>
      <c r="N127" s="42" t="str">
        <f ca="1">IF($G127="","",VLOOKUP($A127,Mitglieder!$E$24:$BG$323,N$303))</f>
        <v/>
      </c>
      <c r="O127" s="42" t="str">
        <f ca="1">IF($G127="","",VLOOKUP($A127,Mitglieder!$E$24:$BG$323,O$303))</f>
        <v/>
      </c>
      <c r="P127" s="42" t="str">
        <f ca="1">IF($G127="","",VLOOKUP($A127,Mitglieder!$E$24:$BG$323,P$303))</f>
        <v/>
      </c>
      <c r="Q127" s="42" t="str">
        <f ca="1">IF($G127="","",VLOOKUP($A127,Mitglieder!$E$24:$BG$323,Q$303))</f>
        <v/>
      </c>
      <c r="R127" s="54" t="str">
        <f ca="1">IF(OR(VLOOKUP($A127,Mitglieder!$E$24:$BG$323,R$303)="",$G127=""),"",VLOOKUP($A127,Mitglieder!$E$24:$BG$323,R$303))</f>
        <v/>
      </c>
      <c r="S127" s="43" t="str">
        <f ca="1">IF($G127="","",TEXT(VLOOKUP($A127,Mitglieder!$E$24:$BG$323,S$303),"TT.MM.JJJJ"))</f>
        <v/>
      </c>
      <c r="T127" s="43" t="str">
        <f ca="1">IF($G127="","",TEXT(VLOOKUP($A127,Mitglieder!$E$24:$BG$323,T$303),"TT.MM.JJJJ"))</f>
        <v/>
      </c>
      <c r="U127" s="43" t="str">
        <f ca="1">IF($G127="","",TEXT(VLOOKUP($A127,Mitglieder!$E$24:$BG$323,U$303),"TT.MM.JJJJ"))</f>
        <v/>
      </c>
      <c r="V127" s="54" t="str">
        <f ca="1">IF(OR(VLOOKUP($A127,Mitglieder!$E$24:$BG$323,V$303)="",$G127=""),"",VLOOKUP($A127,Mitglieder!$E$24:$BG$323,V$303))</f>
        <v/>
      </c>
      <c r="W127" s="54" t="str">
        <f ca="1">IF(OR(VLOOKUP($A127,Mitglieder!$E$24:$BG$323,W$303)="",$G127=""),"",VLOOKUP($A127,Mitglieder!$E$24:$BG$323,W$303))</f>
        <v/>
      </c>
      <c r="X127" s="54" t="str">
        <f ca="1">IF(OR(VLOOKUP($A127,Mitglieder!$E$24:$BG$323,X$303)="",$G127=""),"",VLOOKUP($A127,Mitglieder!$E$24:$BG$323,X$303))</f>
        <v/>
      </c>
      <c r="Y127" s="54" t="str">
        <f ca="1">IF(OR(VLOOKUP($A127,Mitglieder!$E$24:$BG$323,Y$303)="",$G127=""),"",VLOOKUP($A127,Mitglieder!$E$24:$BG$323,Y$303))</f>
        <v/>
      </c>
      <c r="Z127" s="54" t="str">
        <f ca="1">IF(OR(VLOOKUP($A127,Mitglieder!$E$24:$BG$323,Z$303)="",$G127=""),"",VLOOKUP($A127,Mitglieder!$E$24:$BG$323,Z$303))</f>
        <v/>
      </c>
      <c r="AA127" s="54" t="str">
        <f ca="1">IF(OR(VLOOKUP($A127,Mitglieder!$E$24:$BG$323,AA$303)="",$G127=""),"",VLOOKUP($A127,Mitglieder!$E$24:$BG$323,AA$303))</f>
        <v/>
      </c>
      <c r="AB127" s="54" t="str">
        <f ca="1">IF(OR(VLOOKUP($A127,Mitglieder!$E$24:$BG$323,AB$303)="",$G127=""),"",VLOOKUP($A127,Mitglieder!$E$24:$BG$323,AB$303))</f>
        <v/>
      </c>
      <c r="AC127" s="54" t="str">
        <f ca="1">IF(OR(VLOOKUP($A127,Mitglieder!$E$24:$BG$323,AC$303)="",$G127=""),"",VLOOKUP($A127,Mitglieder!$E$24:$BG$323,AC$303))</f>
        <v/>
      </c>
      <c r="AD127" s="54" t="str">
        <f ca="1">IF(OR(VLOOKUP($A127,Mitglieder!$E$24:$BG$323,AD$303)="",$G127=""),"",VLOOKUP($A127,Mitglieder!$E$24:$BG$323,AD$303))</f>
        <v/>
      </c>
      <c r="AE127" s="54" t="str">
        <f ca="1">IF(OR(VLOOKUP($A127,Mitglieder!$E$24:$BG$323,AE$303)="",$G127=""),"",VLOOKUP($A127,Mitglieder!$E$24:$BG$323,AE$303))</f>
        <v/>
      </c>
      <c r="AF127" s="54" t="str">
        <f ca="1">IF(OR(VLOOKUP($A127,Mitglieder!$E$24:$BG$323,AF$303)="",$G127=""),"",VLOOKUP($A127,Mitglieder!$E$24:$BG$323,AF$303))</f>
        <v/>
      </c>
      <c r="AG127" s="54" t="str">
        <f ca="1">IF(OR(VLOOKUP($A127,Mitglieder!$E$24:$BG$323,AG$303)="",$G127=""),"",VLOOKUP($A127,Mitglieder!$E$24:$BG$323,AG$303))</f>
        <v/>
      </c>
      <c r="AH127" s="54" t="str">
        <f ca="1">IF(OR(VLOOKUP($A127,Mitglieder!$E$24:$BG$323,AH$303)="",$G127=""),"",VLOOKUP($A127,Mitglieder!$E$24:$BG$323,AH$303))</f>
        <v/>
      </c>
      <c r="AI127" s="54" t="str">
        <f ca="1">IF(OR(VLOOKUP($A127,Mitglieder!$E$24:$BG$323,AI$303)="",$G127=""),"",VLOOKUP($A127,Mitglieder!$E$24:$BG$323,AI$303))</f>
        <v/>
      </c>
      <c r="AJ127" s="54" t="str">
        <f ca="1">IF(OR(VLOOKUP($A127,Mitglieder!$E$24:$BG$323,AJ$303)="",$G127=""),"",VLOOKUP($A127,Mitglieder!$E$24:$BG$323,AJ$303))</f>
        <v/>
      </c>
      <c r="AK127" s="54" t="str">
        <f ca="1">IF(OR(VLOOKUP($A127,Mitglieder!$E$24:$BG$323,AK$303)="",$G127=""),"",VLOOKUP($A127,Mitglieder!$E$24:$BG$323,AK$303))</f>
        <v/>
      </c>
      <c r="AL127" s="54" t="str">
        <f ca="1">IF(OR(VLOOKUP($A127,Mitglieder!$E$24:$BG$323,AL$303)="",$G127=""),"",VLOOKUP($A127,Mitglieder!$E$24:$BG$323,AL$303))</f>
        <v/>
      </c>
      <c r="AM127" s="42" t="str">
        <f ca="1">IF($G127="","",VLOOKUP($A127,Mitglieder!$E$24:$BG$323,AM$303))</f>
        <v/>
      </c>
      <c r="AN127" s="54" t="str">
        <f ca="1">IF(OR(VLOOKUP($A127,Mitglieder!$E$24:$BG$323,AN$303)="",$G127=""),"",VLOOKUP($A127,Mitglieder!$E$24:$BG$323,AN$303))</f>
        <v/>
      </c>
      <c r="AO127" s="43" t="str">
        <f ca="1">IF($G127="","",TEXT(VLOOKUP($A127,Mitglieder!$D$24:$BG$323,AO$303),"TT.MM.JJJJ"))</f>
        <v/>
      </c>
      <c r="AP127" s="42" t="str">
        <f ca="1">IF($G127="","",VLOOKUP($A127,Mitglieder!$E$24:$BG$323,AP$303))</f>
        <v/>
      </c>
      <c r="AQ127" s="45" t="str">
        <f ca="1">IF($G127="","",TEXT(VLOOKUP($A127,Mitglieder!$E$24:$BG$323,AQ$303),"0.00"))</f>
        <v/>
      </c>
      <c r="AR127" s="54" t="str">
        <f ca="1">IF(OR(VLOOKUP($A127,Mitglieder!$E$24:$BG$323,AR$303)="",$G127=""),"",VLOOKUP($A127,Mitglieder!$E$24:$BG$323,AR$303))</f>
        <v/>
      </c>
      <c r="AS127" s="45" t="str">
        <f ca="1">IF($G127="","",TEXT(VLOOKUP($A127,Mitglieder!$E$24:$BG$323,AS$303),"0.00"))</f>
        <v/>
      </c>
      <c r="AT127" s="54" t="str">
        <f ca="1">IF(OR(VLOOKUP($A127,Mitglieder!$E$24:$BG$323,AT$303)="",$G127=""),"",VLOOKUP($A127,Mitglieder!$E$24:$BG$323,AT$303))</f>
        <v/>
      </c>
      <c r="AU127" s="45" t="str">
        <f ca="1">IF($G127="","",TEXT(VLOOKUP($A127,Mitglieder!$E$24:$BG$323,AU$303),"0.00"))</f>
        <v/>
      </c>
      <c r="AV127" s="45" t="str">
        <f ca="1">IF($G127="","",TEXT(VLOOKUP($A127,Mitglieder!$E$24:$BG$323,AV$303),"0.00"))</f>
        <v/>
      </c>
      <c r="AW127" s="42" t="str">
        <f ca="1">IF($G127="","",VLOOKUP($A127,Mitglieder!$E$24:$BG$323,AW$303))</f>
        <v/>
      </c>
      <c r="AX127" s="54" t="str">
        <f ca="1">IF(OR(VLOOKUP($A127,Mitglieder!$E$24:$BG$323,AX$303)="",$G127=""),"",VLOOKUP($A127,Mitglieder!$E$24:$BG$323,AX$303))</f>
        <v/>
      </c>
      <c r="AY127" s="43" t="str">
        <f ca="1">IF($G127="","",TEXT(VLOOKUP($A127,Mitglieder!$E$24:$BG$323,AY$303),"TT.MM.JJJJ"))</f>
        <v/>
      </c>
      <c r="AZ127" s="75" t="str">
        <f t="shared" ca="1" si="2"/>
        <v/>
      </c>
      <c r="BA127" s="43" t="str">
        <f ca="1">IF($G127="","",TEXT(VLOOKUP($A127,Mitglieder!$E$24:$BG$323,BA$303),"TT.MM.JJJJ"))</f>
        <v/>
      </c>
      <c r="BB127" s="43" t="str">
        <f ca="1">IF($G127="","",TEXT(VLOOKUP($A127,Mitglieder!$E$24:$BG$323,BB$303),"TT.MM.JJJJ"))</f>
        <v/>
      </c>
      <c r="BC127" s="43" t="str">
        <f ca="1">IF($G127="","",TEXT(VLOOKUP($A127,Mitglieder!$E$24:$BG$323,BC$303),"TT.MM.JJJJ"))</f>
        <v/>
      </c>
      <c r="BD127" s="43" t="str">
        <f ca="1">IF($G127="","",TEXT(VLOOKUP($A127,Mitglieder!$E$24:$BG$323,BD$303),"TT.MM.JJJJ"))</f>
        <v/>
      </c>
      <c r="BE127" s="75" t="str">
        <f t="shared" ca="1" si="3"/>
        <v/>
      </c>
      <c r="BF127" s="75" t="str">
        <f ca="1">IF($G127="","",VLOOKUP($A127,Mitglieder!$D$24:$BG$323,BF$303))</f>
        <v/>
      </c>
      <c r="BH127" s="75" t="str">
        <f ca="1">IF(G127="","",AY127+'Details Verein'!$D$25)</f>
        <v/>
      </c>
    </row>
    <row r="128" spans="1:60" x14ac:dyDescent="0.35">
      <c r="A128" s="42">
        <v>128</v>
      </c>
      <c r="B128" s="42"/>
      <c r="C128" s="42"/>
      <c r="D128" s="42">
        <f ca="1">VLOOKUP($A128,Mitglieder!$E$24:$BA$323,D$303)</f>
        <v>1.0299999999999967</v>
      </c>
      <c r="E128" s="42" t="str">
        <f ca="1">IF($G128="","",VLOOKUP($A128,Mitglieder!$E$24:$BG$323,E$303))</f>
        <v/>
      </c>
      <c r="F128" s="54" t="str">
        <f ca="1">IF(OR(VLOOKUP($A128,Mitglieder!$E$24:$BG$323,F$303)="",$G128=""),"",VLOOKUP($A128,Mitglieder!$E$24:$BG$323,F$303))</f>
        <v/>
      </c>
      <c r="G128" s="72" t="str">
        <f ca="1">IF(D128/ROUND(D128,0)=1,VLOOKUP($A128,Mitglieder!$E$24:$BA$323,G$303),"")</f>
        <v/>
      </c>
      <c r="H128" s="42" t="str">
        <f ca="1">IF($G128="","",VLOOKUP($A128,Mitglieder!$E$24:$BG$323,H$303))</f>
        <v/>
      </c>
      <c r="I128" s="54" t="str">
        <f ca="1">IF(OR(VLOOKUP($A128,Mitglieder!$E$24:$BG$323,I$303)="",$G128=""),"",VLOOKUP($A128,Mitglieder!$E$24:$BG$323,I$303))</f>
        <v/>
      </c>
      <c r="J128" s="42" t="str">
        <f ca="1">IF($G128="","",VLOOKUP($A128,Mitglieder!$E$24:$BG$323,J$303))</f>
        <v/>
      </c>
      <c r="K128" s="54" t="str">
        <f ca="1">IF(OR(VLOOKUP($A128,Mitglieder!$E$24:$BG$323,K$303)="",$G128=""),"",VLOOKUP($A128,Mitglieder!$E$24:$BG$323,K$303))</f>
        <v/>
      </c>
      <c r="L128" s="42" t="str">
        <f ca="1">IF($G128="","",VLOOKUP($A128,Mitglieder!$E$24:$BG$323,L$303))</f>
        <v/>
      </c>
      <c r="M128" s="42" t="str">
        <f ca="1">IF($G128="","",VLOOKUP($A128,Mitglieder!$E$24:$BG$323,M$303))</f>
        <v/>
      </c>
      <c r="N128" s="42" t="str">
        <f ca="1">IF($G128="","",VLOOKUP($A128,Mitglieder!$E$24:$BG$323,N$303))</f>
        <v/>
      </c>
      <c r="O128" s="42" t="str">
        <f ca="1">IF($G128="","",VLOOKUP($A128,Mitglieder!$E$24:$BG$323,O$303))</f>
        <v/>
      </c>
      <c r="P128" s="42" t="str">
        <f ca="1">IF($G128="","",VLOOKUP($A128,Mitglieder!$E$24:$BG$323,P$303))</f>
        <v/>
      </c>
      <c r="Q128" s="42" t="str">
        <f ca="1">IF($G128="","",VLOOKUP($A128,Mitglieder!$E$24:$BG$323,Q$303))</f>
        <v/>
      </c>
      <c r="R128" s="54" t="str">
        <f ca="1">IF(OR(VLOOKUP($A128,Mitglieder!$E$24:$BG$323,R$303)="",$G128=""),"",VLOOKUP($A128,Mitglieder!$E$24:$BG$323,R$303))</f>
        <v/>
      </c>
      <c r="S128" s="43" t="str">
        <f ca="1">IF($G128="","",TEXT(VLOOKUP($A128,Mitglieder!$E$24:$BG$323,S$303),"TT.MM.JJJJ"))</f>
        <v/>
      </c>
      <c r="T128" s="43" t="str">
        <f ca="1">IF($G128="","",TEXT(VLOOKUP($A128,Mitglieder!$E$24:$BG$323,T$303),"TT.MM.JJJJ"))</f>
        <v/>
      </c>
      <c r="U128" s="43" t="str">
        <f ca="1">IF($G128="","",TEXT(VLOOKUP($A128,Mitglieder!$E$24:$BG$323,U$303),"TT.MM.JJJJ"))</f>
        <v/>
      </c>
      <c r="V128" s="54" t="str">
        <f ca="1">IF(OR(VLOOKUP($A128,Mitglieder!$E$24:$BG$323,V$303)="",$G128=""),"",VLOOKUP($A128,Mitglieder!$E$24:$BG$323,V$303))</f>
        <v/>
      </c>
      <c r="W128" s="54" t="str">
        <f ca="1">IF(OR(VLOOKUP($A128,Mitglieder!$E$24:$BG$323,W$303)="",$G128=""),"",VLOOKUP($A128,Mitglieder!$E$24:$BG$323,W$303))</f>
        <v/>
      </c>
      <c r="X128" s="54" t="str">
        <f ca="1">IF(OR(VLOOKUP($A128,Mitglieder!$E$24:$BG$323,X$303)="",$G128=""),"",VLOOKUP($A128,Mitglieder!$E$24:$BG$323,X$303))</f>
        <v/>
      </c>
      <c r="Y128" s="54" t="str">
        <f ca="1">IF(OR(VLOOKUP($A128,Mitglieder!$E$24:$BG$323,Y$303)="",$G128=""),"",VLOOKUP($A128,Mitglieder!$E$24:$BG$323,Y$303))</f>
        <v/>
      </c>
      <c r="Z128" s="54" t="str">
        <f ca="1">IF(OR(VLOOKUP($A128,Mitglieder!$E$24:$BG$323,Z$303)="",$G128=""),"",VLOOKUP($A128,Mitglieder!$E$24:$BG$323,Z$303))</f>
        <v/>
      </c>
      <c r="AA128" s="54" t="str">
        <f ca="1">IF(OR(VLOOKUP($A128,Mitglieder!$E$24:$BG$323,AA$303)="",$G128=""),"",VLOOKUP($A128,Mitglieder!$E$24:$BG$323,AA$303))</f>
        <v/>
      </c>
      <c r="AB128" s="54" t="str">
        <f ca="1">IF(OR(VLOOKUP($A128,Mitglieder!$E$24:$BG$323,AB$303)="",$G128=""),"",VLOOKUP($A128,Mitglieder!$E$24:$BG$323,AB$303))</f>
        <v/>
      </c>
      <c r="AC128" s="54" t="str">
        <f ca="1">IF(OR(VLOOKUP($A128,Mitglieder!$E$24:$BG$323,AC$303)="",$G128=""),"",VLOOKUP($A128,Mitglieder!$E$24:$BG$323,AC$303))</f>
        <v/>
      </c>
      <c r="AD128" s="54" t="str">
        <f ca="1">IF(OR(VLOOKUP($A128,Mitglieder!$E$24:$BG$323,AD$303)="",$G128=""),"",VLOOKUP($A128,Mitglieder!$E$24:$BG$323,AD$303))</f>
        <v/>
      </c>
      <c r="AE128" s="54" t="str">
        <f ca="1">IF(OR(VLOOKUP($A128,Mitglieder!$E$24:$BG$323,AE$303)="",$G128=""),"",VLOOKUP($A128,Mitglieder!$E$24:$BG$323,AE$303))</f>
        <v/>
      </c>
      <c r="AF128" s="54" t="str">
        <f ca="1">IF(OR(VLOOKUP($A128,Mitglieder!$E$24:$BG$323,AF$303)="",$G128=""),"",VLOOKUP($A128,Mitglieder!$E$24:$BG$323,AF$303))</f>
        <v/>
      </c>
      <c r="AG128" s="54" t="str">
        <f ca="1">IF(OR(VLOOKUP($A128,Mitglieder!$E$24:$BG$323,AG$303)="",$G128=""),"",VLOOKUP($A128,Mitglieder!$E$24:$BG$323,AG$303))</f>
        <v/>
      </c>
      <c r="AH128" s="54" t="str">
        <f ca="1">IF(OR(VLOOKUP($A128,Mitglieder!$E$24:$BG$323,AH$303)="",$G128=""),"",VLOOKUP($A128,Mitglieder!$E$24:$BG$323,AH$303))</f>
        <v/>
      </c>
      <c r="AI128" s="54" t="str">
        <f ca="1">IF(OR(VLOOKUP($A128,Mitglieder!$E$24:$BG$323,AI$303)="",$G128=""),"",VLOOKUP($A128,Mitglieder!$E$24:$BG$323,AI$303))</f>
        <v/>
      </c>
      <c r="AJ128" s="54" t="str">
        <f ca="1">IF(OR(VLOOKUP($A128,Mitglieder!$E$24:$BG$323,AJ$303)="",$G128=""),"",VLOOKUP($A128,Mitglieder!$E$24:$BG$323,AJ$303))</f>
        <v/>
      </c>
      <c r="AK128" s="54" t="str">
        <f ca="1">IF(OR(VLOOKUP($A128,Mitglieder!$E$24:$BG$323,AK$303)="",$G128=""),"",VLOOKUP($A128,Mitglieder!$E$24:$BG$323,AK$303))</f>
        <v/>
      </c>
      <c r="AL128" s="54" t="str">
        <f ca="1">IF(OR(VLOOKUP($A128,Mitglieder!$E$24:$BG$323,AL$303)="",$G128=""),"",VLOOKUP($A128,Mitglieder!$E$24:$BG$323,AL$303))</f>
        <v/>
      </c>
      <c r="AM128" s="42" t="str">
        <f ca="1">IF($G128="","",VLOOKUP($A128,Mitglieder!$E$24:$BG$323,AM$303))</f>
        <v/>
      </c>
      <c r="AN128" s="54" t="str">
        <f ca="1">IF(OR(VLOOKUP($A128,Mitglieder!$E$24:$BG$323,AN$303)="",$G128=""),"",VLOOKUP($A128,Mitglieder!$E$24:$BG$323,AN$303))</f>
        <v/>
      </c>
      <c r="AO128" s="43" t="str">
        <f ca="1">IF($G128="","",TEXT(VLOOKUP($A128,Mitglieder!$D$24:$BG$323,AO$303),"TT.MM.JJJJ"))</f>
        <v/>
      </c>
      <c r="AP128" s="42" t="str">
        <f ca="1">IF($G128="","",VLOOKUP($A128,Mitglieder!$E$24:$BG$323,AP$303))</f>
        <v/>
      </c>
      <c r="AQ128" s="45" t="str">
        <f ca="1">IF($G128="","",TEXT(VLOOKUP($A128,Mitglieder!$E$24:$BG$323,AQ$303),"0.00"))</f>
        <v/>
      </c>
      <c r="AR128" s="54" t="str">
        <f ca="1">IF(OR(VLOOKUP($A128,Mitglieder!$E$24:$BG$323,AR$303)="",$G128=""),"",VLOOKUP($A128,Mitglieder!$E$24:$BG$323,AR$303))</f>
        <v/>
      </c>
      <c r="AS128" s="45" t="str">
        <f ca="1">IF($G128="","",TEXT(VLOOKUP($A128,Mitglieder!$E$24:$BG$323,AS$303),"0.00"))</f>
        <v/>
      </c>
      <c r="AT128" s="54" t="str">
        <f ca="1">IF(OR(VLOOKUP($A128,Mitglieder!$E$24:$BG$323,AT$303)="",$G128=""),"",VLOOKUP($A128,Mitglieder!$E$24:$BG$323,AT$303))</f>
        <v/>
      </c>
      <c r="AU128" s="45" t="str">
        <f ca="1">IF($G128="","",TEXT(VLOOKUP($A128,Mitglieder!$E$24:$BG$323,AU$303),"0.00"))</f>
        <v/>
      </c>
      <c r="AV128" s="45" t="str">
        <f ca="1">IF($G128="","",TEXT(VLOOKUP($A128,Mitglieder!$E$24:$BG$323,AV$303),"0.00"))</f>
        <v/>
      </c>
      <c r="AW128" s="42" t="str">
        <f ca="1">IF($G128="","",VLOOKUP($A128,Mitglieder!$E$24:$BG$323,AW$303))</f>
        <v/>
      </c>
      <c r="AX128" s="54" t="str">
        <f ca="1">IF(OR(VLOOKUP($A128,Mitglieder!$E$24:$BG$323,AX$303)="",$G128=""),"",VLOOKUP($A128,Mitglieder!$E$24:$BG$323,AX$303))</f>
        <v/>
      </c>
      <c r="AY128" s="43" t="str">
        <f ca="1">IF($G128="","",TEXT(VLOOKUP($A128,Mitglieder!$E$24:$BG$323,AY$303),"TT.MM.JJJJ"))</f>
        <v/>
      </c>
      <c r="AZ128" s="75" t="str">
        <f t="shared" ca="1" si="2"/>
        <v/>
      </c>
      <c r="BA128" s="43" t="str">
        <f ca="1">IF($G128="","",TEXT(VLOOKUP($A128,Mitglieder!$E$24:$BG$323,BA$303),"TT.MM.JJJJ"))</f>
        <v/>
      </c>
      <c r="BB128" s="43" t="str">
        <f ca="1">IF($G128="","",TEXT(VLOOKUP($A128,Mitglieder!$E$24:$BG$323,BB$303),"TT.MM.JJJJ"))</f>
        <v/>
      </c>
      <c r="BC128" s="43" t="str">
        <f ca="1">IF($G128="","",TEXT(VLOOKUP($A128,Mitglieder!$E$24:$BG$323,BC$303),"TT.MM.JJJJ"))</f>
        <v/>
      </c>
      <c r="BD128" s="43" t="str">
        <f ca="1">IF($G128="","",TEXT(VLOOKUP($A128,Mitglieder!$E$24:$BG$323,BD$303),"TT.MM.JJJJ"))</f>
        <v/>
      </c>
      <c r="BE128" s="75" t="str">
        <f t="shared" ca="1" si="3"/>
        <v/>
      </c>
      <c r="BF128" s="75" t="str">
        <f ca="1">IF($G128="","",VLOOKUP($A128,Mitglieder!$D$24:$BG$323,BF$303))</f>
        <v/>
      </c>
      <c r="BH128" s="75" t="str">
        <f ca="1">IF(G128="","",AY128+'Details Verein'!$D$25)</f>
        <v/>
      </c>
    </row>
    <row r="129" spans="1:60" x14ac:dyDescent="0.35">
      <c r="A129" s="42">
        <v>129</v>
      </c>
      <c r="B129" s="42"/>
      <c r="C129" s="42"/>
      <c r="D129" s="42">
        <f ca="1">VLOOKUP($A129,Mitglieder!$E$24:$BA$323,D$303)</f>
        <v>1.0299999999999967</v>
      </c>
      <c r="E129" s="42" t="str">
        <f ca="1">IF($G129="","",VLOOKUP($A129,Mitglieder!$E$24:$BG$323,E$303))</f>
        <v/>
      </c>
      <c r="F129" s="54" t="str">
        <f ca="1">IF(OR(VLOOKUP($A129,Mitglieder!$E$24:$BG$323,F$303)="",$G129=""),"",VLOOKUP($A129,Mitglieder!$E$24:$BG$323,F$303))</f>
        <v/>
      </c>
      <c r="G129" s="72" t="str">
        <f ca="1">IF(D129/ROUND(D129,0)=1,VLOOKUP($A129,Mitglieder!$E$24:$BA$323,G$303),"")</f>
        <v/>
      </c>
      <c r="H129" s="42" t="str">
        <f ca="1">IF($G129="","",VLOOKUP($A129,Mitglieder!$E$24:$BG$323,H$303))</f>
        <v/>
      </c>
      <c r="I129" s="54" t="str">
        <f ca="1">IF(OR(VLOOKUP($A129,Mitglieder!$E$24:$BG$323,I$303)="",$G129=""),"",VLOOKUP($A129,Mitglieder!$E$24:$BG$323,I$303))</f>
        <v/>
      </c>
      <c r="J129" s="42" t="str">
        <f ca="1">IF($G129="","",VLOOKUP($A129,Mitglieder!$E$24:$BG$323,J$303))</f>
        <v/>
      </c>
      <c r="K129" s="54" t="str">
        <f ca="1">IF(OR(VLOOKUP($A129,Mitglieder!$E$24:$BG$323,K$303)="",$G129=""),"",VLOOKUP($A129,Mitglieder!$E$24:$BG$323,K$303))</f>
        <v/>
      </c>
      <c r="L129" s="42" t="str">
        <f ca="1">IF($G129="","",VLOOKUP($A129,Mitglieder!$E$24:$BG$323,L$303))</f>
        <v/>
      </c>
      <c r="M129" s="42" t="str">
        <f ca="1">IF($G129="","",VLOOKUP($A129,Mitglieder!$E$24:$BG$323,M$303))</f>
        <v/>
      </c>
      <c r="N129" s="42" t="str">
        <f ca="1">IF($G129="","",VLOOKUP($A129,Mitglieder!$E$24:$BG$323,N$303))</f>
        <v/>
      </c>
      <c r="O129" s="42" t="str">
        <f ca="1">IF($G129="","",VLOOKUP($A129,Mitglieder!$E$24:$BG$323,O$303))</f>
        <v/>
      </c>
      <c r="P129" s="42" t="str">
        <f ca="1">IF($G129="","",VLOOKUP($A129,Mitglieder!$E$24:$BG$323,P$303))</f>
        <v/>
      </c>
      <c r="Q129" s="42" t="str">
        <f ca="1">IF($G129="","",VLOOKUP($A129,Mitglieder!$E$24:$BG$323,Q$303))</f>
        <v/>
      </c>
      <c r="R129" s="54" t="str">
        <f ca="1">IF(OR(VLOOKUP($A129,Mitglieder!$E$24:$BG$323,R$303)="",$G129=""),"",VLOOKUP($A129,Mitglieder!$E$24:$BG$323,R$303))</f>
        <v/>
      </c>
      <c r="S129" s="43" t="str">
        <f ca="1">IF($G129="","",TEXT(VLOOKUP($A129,Mitglieder!$E$24:$BG$323,S$303),"TT.MM.JJJJ"))</f>
        <v/>
      </c>
      <c r="T129" s="43" t="str">
        <f ca="1">IF($G129="","",TEXT(VLOOKUP($A129,Mitglieder!$E$24:$BG$323,T$303),"TT.MM.JJJJ"))</f>
        <v/>
      </c>
      <c r="U129" s="43" t="str">
        <f ca="1">IF($G129="","",TEXT(VLOOKUP($A129,Mitglieder!$E$24:$BG$323,U$303),"TT.MM.JJJJ"))</f>
        <v/>
      </c>
      <c r="V129" s="54" t="str">
        <f ca="1">IF(OR(VLOOKUP($A129,Mitglieder!$E$24:$BG$323,V$303)="",$G129=""),"",VLOOKUP($A129,Mitglieder!$E$24:$BG$323,V$303))</f>
        <v/>
      </c>
      <c r="W129" s="54" t="str">
        <f ca="1">IF(OR(VLOOKUP($A129,Mitglieder!$E$24:$BG$323,W$303)="",$G129=""),"",VLOOKUP($A129,Mitglieder!$E$24:$BG$323,W$303))</f>
        <v/>
      </c>
      <c r="X129" s="54" t="str">
        <f ca="1">IF(OR(VLOOKUP($A129,Mitglieder!$E$24:$BG$323,X$303)="",$G129=""),"",VLOOKUP($A129,Mitglieder!$E$24:$BG$323,X$303))</f>
        <v/>
      </c>
      <c r="Y129" s="54" t="str">
        <f ca="1">IF(OR(VLOOKUP($A129,Mitglieder!$E$24:$BG$323,Y$303)="",$G129=""),"",VLOOKUP($A129,Mitglieder!$E$24:$BG$323,Y$303))</f>
        <v/>
      </c>
      <c r="Z129" s="54" t="str">
        <f ca="1">IF(OR(VLOOKUP($A129,Mitglieder!$E$24:$BG$323,Z$303)="",$G129=""),"",VLOOKUP($A129,Mitglieder!$E$24:$BG$323,Z$303))</f>
        <v/>
      </c>
      <c r="AA129" s="54" t="str">
        <f ca="1">IF(OR(VLOOKUP($A129,Mitglieder!$E$24:$BG$323,AA$303)="",$G129=""),"",VLOOKUP($A129,Mitglieder!$E$24:$BG$323,AA$303))</f>
        <v/>
      </c>
      <c r="AB129" s="54" t="str">
        <f ca="1">IF(OR(VLOOKUP($A129,Mitglieder!$E$24:$BG$323,AB$303)="",$G129=""),"",VLOOKUP($A129,Mitglieder!$E$24:$BG$323,AB$303))</f>
        <v/>
      </c>
      <c r="AC129" s="54" t="str">
        <f ca="1">IF(OR(VLOOKUP($A129,Mitglieder!$E$24:$BG$323,AC$303)="",$G129=""),"",VLOOKUP($A129,Mitglieder!$E$24:$BG$323,AC$303))</f>
        <v/>
      </c>
      <c r="AD129" s="54" t="str">
        <f ca="1">IF(OR(VLOOKUP($A129,Mitglieder!$E$24:$BG$323,AD$303)="",$G129=""),"",VLOOKUP($A129,Mitglieder!$E$24:$BG$323,AD$303))</f>
        <v/>
      </c>
      <c r="AE129" s="54" t="str">
        <f ca="1">IF(OR(VLOOKUP($A129,Mitglieder!$E$24:$BG$323,AE$303)="",$G129=""),"",VLOOKUP($A129,Mitglieder!$E$24:$BG$323,AE$303))</f>
        <v/>
      </c>
      <c r="AF129" s="54" t="str">
        <f ca="1">IF(OR(VLOOKUP($A129,Mitglieder!$E$24:$BG$323,AF$303)="",$G129=""),"",VLOOKUP($A129,Mitglieder!$E$24:$BG$323,AF$303))</f>
        <v/>
      </c>
      <c r="AG129" s="54" t="str">
        <f ca="1">IF(OR(VLOOKUP($A129,Mitglieder!$E$24:$BG$323,AG$303)="",$G129=""),"",VLOOKUP($A129,Mitglieder!$E$24:$BG$323,AG$303))</f>
        <v/>
      </c>
      <c r="AH129" s="54" t="str">
        <f ca="1">IF(OR(VLOOKUP($A129,Mitglieder!$E$24:$BG$323,AH$303)="",$G129=""),"",VLOOKUP($A129,Mitglieder!$E$24:$BG$323,AH$303))</f>
        <v/>
      </c>
      <c r="AI129" s="54" t="str">
        <f ca="1">IF(OR(VLOOKUP($A129,Mitglieder!$E$24:$BG$323,AI$303)="",$G129=""),"",VLOOKUP($A129,Mitglieder!$E$24:$BG$323,AI$303))</f>
        <v/>
      </c>
      <c r="AJ129" s="54" t="str">
        <f ca="1">IF(OR(VLOOKUP($A129,Mitglieder!$E$24:$BG$323,AJ$303)="",$G129=""),"",VLOOKUP($A129,Mitglieder!$E$24:$BG$323,AJ$303))</f>
        <v/>
      </c>
      <c r="AK129" s="54" t="str">
        <f ca="1">IF(OR(VLOOKUP($A129,Mitglieder!$E$24:$BG$323,AK$303)="",$G129=""),"",VLOOKUP($A129,Mitglieder!$E$24:$BG$323,AK$303))</f>
        <v/>
      </c>
      <c r="AL129" s="54" t="str">
        <f ca="1">IF(OR(VLOOKUP($A129,Mitglieder!$E$24:$BG$323,AL$303)="",$G129=""),"",VLOOKUP($A129,Mitglieder!$E$24:$BG$323,AL$303))</f>
        <v/>
      </c>
      <c r="AM129" s="42" t="str">
        <f ca="1">IF($G129="","",VLOOKUP($A129,Mitglieder!$E$24:$BG$323,AM$303))</f>
        <v/>
      </c>
      <c r="AN129" s="54" t="str">
        <f ca="1">IF(OR(VLOOKUP($A129,Mitglieder!$E$24:$BG$323,AN$303)="",$G129=""),"",VLOOKUP($A129,Mitglieder!$E$24:$BG$323,AN$303))</f>
        <v/>
      </c>
      <c r="AO129" s="43" t="str">
        <f ca="1">IF($G129="","",TEXT(VLOOKUP($A129,Mitglieder!$D$24:$BG$323,AO$303),"TT.MM.JJJJ"))</f>
        <v/>
      </c>
      <c r="AP129" s="42" t="str">
        <f ca="1">IF($G129="","",VLOOKUP($A129,Mitglieder!$E$24:$BG$323,AP$303))</f>
        <v/>
      </c>
      <c r="AQ129" s="45" t="str">
        <f ca="1">IF($G129="","",TEXT(VLOOKUP($A129,Mitglieder!$E$24:$BG$323,AQ$303),"0.00"))</f>
        <v/>
      </c>
      <c r="AR129" s="54" t="str">
        <f ca="1">IF(OR(VLOOKUP($A129,Mitglieder!$E$24:$BG$323,AR$303)="",$G129=""),"",VLOOKUP($A129,Mitglieder!$E$24:$BG$323,AR$303))</f>
        <v/>
      </c>
      <c r="AS129" s="45" t="str">
        <f ca="1">IF($G129="","",TEXT(VLOOKUP($A129,Mitglieder!$E$24:$BG$323,AS$303),"0.00"))</f>
        <v/>
      </c>
      <c r="AT129" s="54" t="str">
        <f ca="1">IF(OR(VLOOKUP($A129,Mitglieder!$E$24:$BG$323,AT$303)="",$G129=""),"",VLOOKUP($A129,Mitglieder!$E$24:$BG$323,AT$303))</f>
        <v/>
      </c>
      <c r="AU129" s="45" t="str">
        <f ca="1">IF($G129="","",TEXT(VLOOKUP($A129,Mitglieder!$E$24:$BG$323,AU$303),"0.00"))</f>
        <v/>
      </c>
      <c r="AV129" s="45" t="str">
        <f ca="1">IF($G129="","",TEXT(VLOOKUP($A129,Mitglieder!$E$24:$BG$323,AV$303),"0.00"))</f>
        <v/>
      </c>
      <c r="AW129" s="42" t="str">
        <f ca="1">IF($G129="","",VLOOKUP($A129,Mitglieder!$E$24:$BG$323,AW$303))</f>
        <v/>
      </c>
      <c r="AX129" s="54" t="str">
        <f ca="1">IF(OR(VLOOKUP($A129,Mitglieder!$E$24:$BG$323,AX$303)="",$G129=""),"",VLOOKUP($A129,Mitglieder!$E$24:$BG$323,AX$303))</f>
        <v/>
      </c>
      <c r="AY129" s="43" t="str">
        <f ca="1">IF($G129="","",TEXT(VLOOKUP($A129,Mitglieder!$E$24:$BG$323,AY$303),"TT.MM.JJJJ"))</f>
        <v/>
      </c>
      <c r="AZ129" s="75" t="str">
        <f t="shared" ca="1" si="2"/>
        <v/>
      </c>
      <c r="BA129" s="43" t="str">
        <f ca="1">IF($G129="","",TEXT(VLOOKUP($A129,Mitglieder!$E$24:$BG$323,BA$303),"TT.MM.JJJJ"))</f>
        <v/>
      </c>
      <c r="BB129" s="43" t="str">
        <f ca="1">IF($G129="","",TEXT(VLOOKUP($A129,Mitglieder!$E$24:$BG$323,BB$303),"TT.MM.JJJJ"))</f>
        <v/>
      </c>
      <c r="BC129" s="43" t="str">
        <f ca="1">IF($G129="","",TEXT(VLOOKUP($A129,Mitglieder!$E$24:$BG$323,BC$303),"TT.MM.JJJJ"))</f>
        <v/>
      </c>
      <c r="BD129" s="43" t="str">
        <f ca="1">IF($G129="","",TEXT(VLOOKUP($A129,Mitglieder!$E$24:$BG$323,BD$303),"TT.MM.JJJJ"))</f>
        <v/>
      </c>
      <c r="BE129" s="75" t="str">
        <f t="shared" ca="1" si="3"/>
        <v/>
      </c>
      <c r="BF129" s="75" t="str">
        <f ca="1">IF($G129="","",VLOOKUP($A129,Mitglieder!$D$24:$BG$323,BF$303))</f>
        <v/>
      </c>
      <c r="BH129" s="75" t="str">
        <f ca="1">IF(G129="","",AY129+'Details Verein'!$D$25)</f>
        <v/>
      </c>
    </row>
    <row r="130" spans="1:60" x14ac:dyDescent="0.35">
      <c r="A130" s="42">
        <v>130</v>
      </c>
      <c r="B130" s="42"/>
      <c r="C130" s="42"/>
      <c r="D130" s="42">
        <f ca="1">VLOOKUP($A130,Mitglieder!$E$24:$BA$323,D$303)</f>
        <v>1.0299999999999967</v>
      </c>
      <c r="E130" s="42" t="str">
        <f ca="1">IF($G130="","",VLOOKUP($A130,Mitglieder!$E$24:$BG$323,E$303))</f>
        <v/>
      </c>
      <c r="F130" s="54" t="str">
        <f ca="1">IF(OR(VLOOKUP($A130,Mitglieder!$E$24:$BG$323,F$303)="",$G130=""),"",VLOOKUP($A130,Mitglieder!$E$24:$BG$323,F$303))</f>
        <v/>
      </c>
      <c r="G130" s="72" t="str">
        <f ca="1">IF(D130/ROUND(D130,0)=1,VLOOKUP($A130,Mitglieder!$E$24:$BA$323,G$303),"")</f>
        <v/>
      </c>
      <c r="H130" s="42" t="str">
        <f ca="1">IF($G130="","",VLOOKUP($A130,Mitglieder!$E$24:$BG$323,H$303))</f>
        <v/>
      </c>
      <c r="I130" s="54" t="str">
        <f ca="1">IF(OR(VLOOKUP($A130,Mitglieder!$E$24:$BG$323,I$303)="",$G130=""),"",VLOOKUP($A130,Mitglieder!$E$24:$BG$323,I$303))</f>
        <v/>
      </c>
      <c r="J130" s="42" t="str">
        <f ca="1">IF($G130="","",VLOOKUP($A130,Mitglieder!$E$24:$BG$323,J$303))</f>
        <v/>
      </c>
      <c r="K130" s="54" t="str">
        <f ca="1">IF(OR(VLOOKUP($A130,Mitglieder!$E$24:$BG$323,K$303)="",$G130=""),"",VLOOKUP($A130,Mitglieder!$E$24:$BG$323,K$303))</f>
        <v/>
      </c>
      <c r="L130" s="42" t="str">
        <f ca="1">IF($G130="","",VLOOKUP($A130,Mitglieder!$E$24:$BG$323,L$303))</f>
        <v/>
      </c>
      <c r="M130" s="42" t="str">
        <f ca="1">IF($G130="","",VLOOKUP($A130,Mitglieder!$E$24:$BG$323,M$303))</f>
        <v/>
      </c>
      <c r="N130" s="42" t="str">
        <f ca="1">IF($G130="","",VLOOKUP($A130,Mitglieder!$E$24:$BG$323,N$303))</f>
        <v/>
      </c>
      <c r="O130" s="42" t="str">
        <f ca="1">IF($G130="","",VLOOKUP($A130,Mitglieder!$E$24:$BG$323,O$303))</f>
        <v/>
      </c>
      <c r="P130" s="42" t="str">
        <f ca="1">IF($G130="","",VLOOKUP($A130,Mitglieder!$E$24:$BG$323,P$303))</f>
        <v/>
      </c>
      <c r="Q130" s="42" t="str">
        <f ca="1">IF($G130="","",VLOOKUP($A130,Mitglieder!$E$24:$BG$323,Q$303))</f>
        <v/>
      </c>
      <c r="R130" s="54" t="str">
        <f ca="1">IF(OR(VLOOKUP($A130,Mitglieder!$E$24:$BG$323,R$303)="",$G130=""),"",VLOOKUP($A130,Mitglieder!$E$24:$BG$323,R$303))</f>
        <v/>
      </c>
      <c r="S130" s="43" t="str">
        <f ca="1">IF($G130="","",TEXT(VLOOKUP($A130,Mitglieder!$E$24:$BG$323,S$303),"TT.MM.JJJJ"))</f>
        <v/>
      </c>
      <c r="T130" s="43" t="str">
        <f ca="1">IF($G130="","",TEXT(VLOOKUP($A130,Mitglieder!$E$24:$BG$323,T$303),"TT.MM.JJJJ"))</f>
        <v/>
      </c>
      <c r="U130" s="43" t="str">
        <f ca="1">IF($G130="","",TEXT(VLOOKUP($A130,Mitglieder!$E$24:$BG$323,U$303),"TT.MM.JJJJ"))</f>
        <v/>
      </c>
      <c r="V130" s="54" t="str">
        <f ca="1">IF(OR(VLOOKUP($A130,Mitglieder!$E$24:$BG$323,V$303)="",$G130=""),"",VLOOKUP($A130,Mitglieder!$E$24:$BG$323,V$303))</f>
        <v/>
      </c>
      <c r="W130" s="54" t="str">
        <f ca="1">IF(OR(VLOOKUP($A130,Mitglieder!$E$24:$BG$323,W$303)="",$G130=""),"",VLOOKUP($A130,Mitglieder!$E$24:$BG$323,W$303))</f>
        <v/>
      </c>
      <c r="X130" s="54" t="str">
        <f ca="1">IF(OR(VLOOKUP($A130,Mitglieder!$E$24:$BG$323,X$303)="",$G130=""),"",VLOOKUP($A130,Mitglieder!$E$24:$BG$323,X$303))</f>
        <v/>
      </c>
      <c r="Y130" s="54" t="str">
        <f ca="1">IF(OR(VLOOKUP($A130,Mitglieder!$E$24:$BG$323,Y$303)="",$G130=""),"",VLOOKUP($A130,Mitglieder!$E$24:$BG$323,Y$303))</f>
        <v/>
      </c>
      <c r="Z130" s="54" t="str">
        <f ca="1">IF(OR(VLOOKUP($A130,Mitglieder!$E$24:$BG$323,Z$303)="",$G130=""),"",VLOOKUP($A130,Mitglieder!$E$24:$BG$323,Z$303))</f>
        <v/>
      </c>
      <c r="AA130" s="54" t="str">
        <f ca="1">IF(OR(VLOOKUP($A130,Mitglieder!$E$24:$BG$323,AA$303)="",$G130=""),"",VLOOKUP($A130,Mitglieder!$E$24:$BG$323,AA$303))</f>
        <v/>
      </c>
      <c r="AB130" s="54" t="str">
        <f ca="1">IF(OR(VLOOKUP($A130,Mitglieder!$E$24:$BG$323,AB$303)="",$G130=""),"",VLOOKUP($A130,Mitglieder!$E$24:$BG$323,AB$303))</f>
        <v/>
      </c>
      <c r="AC130" s="54" t="str">
        <f ca="1">IF(OR(VLOOKUP($A130,Mitglieder!$E$24:$BG$323,AC$303)="",$G130=""),"",VLOOKUP($A130,Mitglieder!$E$24:$BG$323,AC$303))</f>
        <v/>
      </c>
      <c r="AD130" s="54" t="str">
        <f ca="1">IF(OR(VLOOKUP($A130,Mitglieder!$E$24:$BG$323,AD$303)="",$G130=""),"",VLOOKUP($A130,Mitglieder!$E$24:$BG$323,AD$303))</f>
        <v/>
      </c>
      <c r="AE130" s="54" t="str">
        <f ca="1">IF(OR(VLOOKUP($A130,Mitglieder!$E$24:$BG$323,AE$303)="",$G130=""),"",VLOOKUP($A130,Mitglieder!$E$24:$BG$323,AE$303))</f>
        <v/>
      </c>
      <c r="AF130" s="54" t="str">
        <f ca="1">IF(OR(VLOOKUP($A130,Mitglieder!$E$24:$BG$323,AF$303)="",$G130=""),"",VLOOKUP($A130,Mitglieder!$E$24:$BG$323,AF$303))</f>
        <v/>
      </c>
      <c r="AG130" s="54" t="str">
        <f ca="1">IF(OR(VLOOKUP($A130,Mitglieder!$E$24:$BG$323,AG$303)="",$G130=""),"",VLOOKUP($A130,Mitglieder!$E$24:$BG$323,AG$303))</f>
        <v/>
      </c>
      <c r="AH130" s="54" t="str">
        <f ca="1">IF(OR(VLOOKUP($A130,Mitglieder!$E$24:$BG$323,AH$303)="",$G130=""),"",VLOOKUP($A130,Mitglieder!$E$24:$BG$323,AH$303))</f>
        <v/>
      </c>
      <c r="AI130" s="54" t="str">
        <f ca="1">IF(OR(VLOOKUP($A130,Mitglieder!$E$24:$BG$323,AI$303)="",$G130=""),"",VLOOKUP($A130,Mitglieder!$E$24:$BG$323,AI$303))</f>
        <v/>
      </c>
      <c r="AJ130" s="54" t="str">
        <f ca="1">IF(OR(VLOOKUP($A130,Mitglieder!$E$24:$BG$323,AJ$303)="",$G130=""),"",VLOOKUP($A130,Mitglieder!$E$24:$BG$323,AJ$303))</f>
        <v/>
      </c>
      <c r="AK130" s="54" t="str">
        <f ca="1">IF(OR(VLOOKUP($A130,Mitglieder!$E$24:$BG$323,AK$303)="",$G130=""),"",VLOOKUP($A130,Mitglieder!$E$24:$BG$323,AK$303))</f>
        <v/>
      </c>
      <c r="AL130" s="54" t="str">
        <f ca="1">IF(OR(VLOOKUP($A130,Mitglieder!$E$24:$BG$323,AL$303)="",$G130=""),"",VLOOKUP($A130,Mitglieder!$E$24:$BG$323,AL$303))</f>
        <v/>
      </c>
      <c r="AM130" s="42" t="str">
        <f ca="1">IF($G130="","",VLOOKUP($A130,Mitglieder!$E$24:$BG$323,AM$303))</f>
        <v/>
      </c>
      <c r="AN130" s="54" t="str">
        <f ca="1">IF(OR(VLOOKUP($A130,Mitglieder!$E$24:$BG$323,AN$303)="",$G130=""),"",VLOOKUP($A130,Mitglieder!$E$24:$BG$323,AN$303))</f>
        <v/>
      </c>
      <c r="AO130" s="43" t="str">
        <f ca="1">IF($G130="","",TEXT(VLOOKUP($A130,Mitglieder!$D$24:$BG$323,AO$303),"TT.MM.JJJJ"))</f>
        <v/>
      </c>
      <c r="AP130" s="42" t="str">
        <f ca="1">IF($G130="","",VLOOKUP($A130,Mitglieder!$E$24:$BG$323,AP$303))</f>
        <v/>
      </c>
      <c r="AQ130" s="45" t="str">
        <f ca="1">IF($G130="","",TEXT(VLOOKUP($A130,Mitglieder!$E$24:$BG$323,AQ$303),"0.00"))</f>
        <v/>
      </c>
      <c r="AR130" s="54" t="str">
        <f ca="1">IF(OR(VLOOKUP($A130,Mitglieder!$E$24:$BG$323,AR$303)="",$G130=""),"",VLOOKUP($A130,Mitglieder!$E$24:$BG$323,AR$303))</f>
        <v/>
      </c>
      <c r="AS130" s="45" t="str">
        <f ca="1">IF($G130="","",TEXT(VLOOKUP($A130,Mitglieder!$E$24:$BG$323,AS$303),"0.00"))</f>
        <v/>
      </c>
      <c r="AT130" s="54" t="str">
        <f ca="1">IF(OR(VLOOKUP($A130,Mitglieder!$E$24:$BG$323,AT$303)="",$G130=""),"",VLOOKUP($A130,Mitglieder!$E$24:$BG$323,AT$303))</f>
        <v/>
      </c>
      <c r="AU130" s="45" t="str">
        <f ca="1">IF($G130="","",TEXT(VLOOKUP($A130,Mitglieder!$E$24:$BG$323,AU$303),"0.00"))</f>
        <v/>
      </c>
      <c r="AV130" s="45" t="str">
        <f ca="1">IF($G130="","",TEXT(VLOOKUP($A130,Mitglieder!$E$24:$BG$323,AV$303),"0.00"))</f>
        <v/>
      </c>
      <c r="AW130" s="42" t="str">
        <f ca="1">IF($G130="","",VLOOKUP($A130,Mitglieder!$E$24:$BG$323,AW$303))</f>
        <v/>
      </c>
      <c r="AX130" s="54" t="str">
        <f ca="1">IF(OR(VLOOKUP($A130,Mitglieder!$E$24:$BG$323,AX$303)="",$G130=""),"",VLOOKUP($A130,Mitglieder!$E$24:$BG$323,AX$303))</f>
        <v/>
      </c>
      <c r="AY130" s="43" t="str">
        <f ca="1">IF($G130="","",TEXT(VLOOKUP($A130,Mitglieder!$E$24:$BG$323,AY$303),"TT.MM.JJJJ"))</f>
        <v/>
      </c>
      <c r="AZ130" s="75" t="str">
        <f t="shared" ca="1" si="2"/>
        <v/>
      </c>
      <c r="BA130" s="43" t="str">
        <f ca="1">IF($G130="","",TEXT(VLOOKUP($A130,Mitglieder!$E$24:$BG$323,BA$303),"TT.MM.JJJJ"))</f>
        <v/>
      </c>
      <c r="BB130" s="43" t="str">
        <f ca="1">IF($G130="","",TEXT(VLOOKUP($A130,Mitglieder!$E$24:$BG$323,BB$303),"TT.MM.JJJJ"))</f>
        <v/>
      </c>
      <c r="BC130" s="43" t="str">
        <f ca="1">IF($G130="","",TEXT(VLOOKUP($A130,Mitglieder!$E$24:$BG$323,BC$303),"TT.MM.JJJJ"))</f>
        <v/>
      </c>
      <c r="BD130" s="43" t="str">
        <f ca="1">IF($G130="","",TEXT(VLOOKUP($A130,Mitglieder!$E$24:$BG$323,BD$303),"TT.MM.JJJJ"))</f>
        <v/>
      </c>
      <c r="BE130" s="75" t="str">
        <f t="shared" ca="1" si="3"/>
        <v/>
      </c>
      <c r="BF130" s="75" t="str">
        <f ca="1">IF($G130="","",VLOOKUP($A130,Mitglieder!$D$24:$BG$323,BF$303))</f>
        <v/>
      </c>
      <c r="BH130" s="75" t="str">
        <f ca="1">IF(G130="","",AY130+'Details Verein'!$D$25)</f>
        <v/>
      </c>
    </row>
    <row r="131" spans="1:60" x14ac:dyDescent="0.35">
      <c r="A131" s="42">
        <v>131</v>
      </c>
      <c r="B131" s="42"/>
      <c r="C131" s="42"/>
      <c r="D131" s="42">
        <f ca="1">VLOOKUP($A131,Mitglieder!$E$24:$BA$323,D$303)</f>
        <v>1.0299999999999967</v>
      </c>
      <c r="E131" s="42" t="str">
        <f ca="1">IF($G131="","",VLOOKUP($A131,Mitglieder!$E$24:$BG$323,E$303))</f>
        <v/>
      </c>
      <c r="F131" s="54" t="str">
        <f ca="1">IF(OR(VLOOKUP($A131,Mitglieder!$E$24:$BG$323,F$303)="",$G131=""),"",VLOOKUP($A131,Mitglieder!$E$24:$BG$323,F$303))</f>
        <v/>
      </c>
      <c r="G131" s="72" t="str">
        <f ca="1">IF(D131/ROUND(D131,0)=1,VLOOKUP($A131,Mitglieder!$E$24:$BA$323,G$303),"")</f>
        <v/>
      </c>
      <c r="H131" s="42" t="str">
        <f ca="1">IF($G131="","",VLOOKUP($A131,Mitglieder!$E$24:$BG$323,H$303))</f>
        <v/>
      </c>
      <c r="I131" s="54" t="str">
        <f ca="1">IF(OR(VLOOKUP($A131,Mitglieder!$E$24:$BG$323,I$303)="",$G131=""),"",VLOOKUP($A131,Mitglieder!$E$24:$BG$323,I$303))</f>
        <v/>
      </c>
      <c r="J131" s="42" t="str">
        <f ca="1">IF($G131="","",VLOOKUP($A131,Mitglieder!$E$24:$BG$323,J$303))</f>
        <v/>
      </c>
      <c r="K131" s="54" t="str">
        <f ca="1">IF(OR(VLOOKUP($A131,Mitglieder!$E$24:$BG$323,K$303)="",$G131=""),"",VLOOKUP($A131,Mitglieder!$E$24:$BG$323,K$303))</f>
        <v/>
      </c>
      <c r="L131" s="42" t="str">
        <f ca="1">IF($G131="","",VLOOKUP($A131,Mitglieder!$E$24:$BG$323,L$303))</f>
        <v/>
      </c>
      <c r="M131" s="42" t="str">
        <f ca="1">IF($G131="","",VLOOKUP($A131,Mitglieder!$E$24:$BG$323,M$303))</f>
        <v/>
      </c>
      <c r="N131" s="42" t="str">
        <f ca="1">IF($G131="","",VLOOKUP($A131,Mitglieder!$E$24:$BG$323,N$303))</f>
        <v/>
      </c>
      <c r="O131" s="42" t="str">
        <f ca="1">IF($G131="","",VLOOKUP($A131,Mitglieder!$E$24:$BG$323,O$303))</f>
        <v/>
      </c>
      <c r="P131" s="42" t="str">
        <f ca="1">IF($G131="","",VLOOKUP($A131,Mitglieder!$E$24:$BG$323,P$303))</f>
        <v/>
      </c>
      <c r="Q131" s="42" t="str">
        <f ca="1">IF($G131="","",VLOOKUP($A131,Mitglieder!$E$24:$BG$323,Q$303))</f>
        <v/>
      </c>
      <c r="R131" s="54" t="str">
        <f ca="1">IF(OR(VLOOKUP($A131,Mitglieder!$E$24:$BG$323,R$303)="",$G131=""),"",VLOOKUP($A131,Mitglieder!$E$24:$BG$323,R$303))</f>
        <v/>
      </c>
      <c r="S131" s="43" t="str">
        <f ca="1">IF($G131="","",TEXT(VLOOKUP($A131,Mitglieder!$E$24:$BG$323,S$303),"TT.MM.JJJJ"))</f>
        <v/>
      </c>
      <c r="T131" s="43" t="str">
        <f ca="1">IF($G131="","",TEXT(VLOOKUP($A131,Mitglieder!$E$24:$BG$323,T$303),"TT.MM.JJJJ"))</f>
        <v/>
      </c>
      <c r="U131" s="43" t="str">
        <f ca="1">IF($G131="","",TEXT(VLOOKUP($A131,Mitglieder!$E$24:$BG$323,U$303),"TT.MM.JJJJ"))</f>
        <v/>
      </c>
      <c r="V131" s="54" t="str">
        <f ca="1">IF(OR(VLOOKUP($A131,Mitglieder!$E$24:$BG$323,V$303)="",$G131=""),"",VLOOKUP($A131,Mitglieder!$E$24:$BG$323,V$303))</f>
        <v/>
      </c>
      <c r="W131" s="54" t="str">
        <f ca="1">IF(OR(VLOOKUP($A131,Mitglieder!$E$24:$BG$323,W$303)="",$G131=""),"",VLOOKUP($A131,Mitglieder!$E$24:$BG$323,W$303))</f>
        <v/>
      </c>
      <c r="X131" s="54" t="str">
        <f ca="1">IF(OR(VLOOKUP($A131,Mitglieder!$E$24:$BG$323,X$303)="",$G131=""),"",VLOOKUP($A131,Mitglieder!$E$24:$BG$323,X$303))</f>
        <v/>
      </c>
      <c r="Y131" s="54" t="str">
        <f ca="1">IF(OR(VLOOKUP($A131,Mitglieder!$E$24:$BG$323,Y$303)="",$G131=""),"",VLOOKUP($A131,Mitglieder!$E$24:$BG$323,Y$303))</f>
        <v/>
      </c>
      <c r="Z131" s="54" t="str">
        <f ca="1">IF(OR(VLOOKUP($A131,Mitglieder!$E$24:$BG$323,Z$303)="",$G131=""),"",VLOOKUP($A131,Mitglieder!$E$24:$BG$323,Z$303))</f>
        <v/>
      </c>
      <c r="AA131" s="54" t="str">
        <f ca="1">IF(OR(VLOOKUP($A131,Mitglieder!$E$24:$BG$323,AA$303)="",$G131=""),"",VLOOKUP($A131,Mitglieder!$E$24:$BG$323,AA$303))</f>
        <v/>
      </c>
      <c r="AB131" s="54" t="str">
        <f ca="1">IF(OR(VLOOKUP($A131,Mitglieder!$E$24:$BG$323,AB$303)="",$G131=""),"",VLOOKUP($A131,Mitglieder!$E$24:$BG$323,AB$303))</f>
        <v/>
      </c>
      <c r="AC131" s="54" t="str">
        <f ca="1">IF(OR(VLOOKUP($A131,Mitglieder!$E$24:$BG$323,AC$303)="",$G131=""),"",VLOOKUP($A131,Mitglieder!$E$24:$BG$323,AC$303))</f>
        <v/>
      </c>
      <c r="AD131" s="54" t="str">
        <f ca="1">IF(OR(VLOOKUP($A131,Mitglieder!$E$24:$BG$323,AD$303)="",$G131=""),"",VLOOKUP($A131,Mitglieder!$E$24:$BG$323,AD$303))</f>
        <v/>
      </c>
      <c r="AE131" s="54" t="str">
        <f ca="1">IF(OR(VLOOKUP($A131,Mitglieder!$E$24:$BG$323,AE$303)="",$G131=""),"",VLOOKUP($A131,Mitglieder!$E$24:$BG$323,AE$303))</f>
        <v/>
      </c>
      <c r="AF131" s="54" t="str">
        <f ca="1">IF(OR(VLOOKUP($A131,Mitglieder!$E$24:$BG$323,AF$303)="",$G131=""),"",VLOOKUP($A131,Mitglieder!$E$24:$BG$323,AF$303))</f>
        <v/>
      </c>
      <c r="AG131" s="54" t="str">
        <f ca="1">IF(OR(VLOOKUP($A131,Mitglieder!$E$24:$BG$323,AG$303)="",$G131=""),"",VLOOKUP($A131,Mitglieder!$E$24:$BG$323,AG$303))</f>
        <v/>
      </c>
      <c r="AH131" s="54" t="str">
        <f ca="1">IF(OR(VLOOKUP($A131,Mitglieder!$E$24:$BG$323,AH$303)="",$G131=""),"",VLOOKUP($A131,Mitglieder!$E$24:$BG$323,AH$303))</f>
        <v/>
      </c>
      <c r="AI131" s="54" t="str">
        <f ca="1">IF(OR(VLOOKUP($A131,Mitglieder!$E$24:$BG$323,AI$303)="",$G131=""),"",VLOOKUP($A131,Mitglieder!$E$24:$BG$323,AI$303))</f>
        <v/>
      </c>
      <c r="AJ131" s="54" t="str">
        <f ca="1">IF(OR(VLOOKUP($A131,Mitglieder!$E$24:$BG$323,AJ$303)="",$G131=""),"",VLOOKUP($A131,Mitglieder!$E$24:$BG$323,AJ$303))</f>
        <v/>
      </c>
      <c r="AK131" s="54" t="str">
        <f ca="1">IF(OR(VLOOKUP($A131,Mitglieder!$E$24:$BG$323,AK$303)="",$G131=""),"",VLOOKUP($A131,Mitglieder!$E$24:$BG$323,AK$303))</f>
        <v/>
      </c>
      <c r="AL131" s="54" t="str">
        <f ca="1">IF(OR(VLOOKUP($A131,Mitglieder!$E$24:$BG$323,AL$303)="",$G131=""),"",VLOOKUP($A131,Mitglieder!$E$24:$BG$323,AL$303))</f>
        <v/>
      </c>
      <c r="AM131" s="42" t="str">
        <f ca="1">IF($G131="","",VLOOKUP($A131,Mitglieder!$E$24:$BG$323,AM$303))</f>
        <v/>
      </c>
      <c r="AN131" s="54" t="str">
        <f ca="1">IF(OR(VLOOKUP($A131,Mitglieder!$E$24:$BG$323,AN$303)="",$G131=""),"",VLOOKUP($A131,Mitglieder!$E$24:$BG$323,AN$303))</f>
        <v/>
      </c>
      <c r="AO131" s="43" t="str">
        <f ca="1">IF($G131="","",TEXT(VLOOKUP($A131,Mitglieder!$D$24:$BG$323,AO$303),"TT.MM.JJJJ"))</f>
        <v/>
      </c>
      <c r="AP131" s="42" t="str">
        <f ca="1">IF($G131="","",VLOOKUP($A131,Mitglieder!$E$24:$BG$323,AP$303))</f>
        <v/>
      </c>
      <c r="AQ131" s="45" t="str">
        <f ca="1">IF($G131="","",TEXT(VLOOKUP($A131,Mitglieder!$E$24:$BG$323,AQ$303),"0.00"))</f>
        <v/>
      </c>
      <c r="AR131" s="54" t="str">
        <f ca="1">IF(OR(VLOOKUP($A131,Mitglieder!$E$24:$BG$323,AR$303)="",$G131=""),"",VLOOKUP($A131,Mitglieder!$E$24:$BG$323,AR$303))</f>
        <v/>
      </c>
      <c r="AS131" s="45" t="str">
        <f ca="1">IF($G131="","",TEXT(VLOOKUP($A131,Mitglieder!$E$24:$BG$323,AS$303),"0.00"))</f>
        <v/>
      </c>
      <c r="AT131" s="54" t="str">
        <f ca="1">IF(OR(VLOOKUP($A131,Mitglieder!$E$24:$BG$323,AT$303)="",$G131=""),"",VLOOKUP($A131,Mitglieder!$E$24:$BG$323,AT$303))</f>
        <v/>
      </c>
      <c r="AU131" s="45" t="str">
        <f ca="1">IF($G131="","",TEXT(VLOOKUP($A131,Mitglieder!$E$24:$BG$323,AU$303),"0.00"))</f>
        <v/>
      </c>
      <c r="AV131" s="45" t="str">
        <f ca="1">IF($G131="","",TEXT(VLOOKUP($A131,Mitglieder!$E$24:$BG$323,AV$303),"0.00"))</f>
        <v/>
      </c>
      <c r="AW131" s="42" t="str">
        <f ca="1">IF($G131="","",VLOOKUP($A131,Mitglieder!$E$24:$BG$323,AW$303))</f>
        <v/>
      </c>
      <c r="AX131" s="54" t="str">
        <f ca="1">IF(OR(VLOOKUP($A131,Mitglieder!$E$24:$BG$323,AX$303)="",$G131=""),"",VLOOKUP($A131,Mitglieder!$E$24:$BG$323,AX$303))</f>
        <v/>
      </c>
      <c r="AY131" s="43" t="str">
        <f ca="1">IF($G131="","",TEXT(VLOOKUP($A131,Mitglieder!$E$24:$BG$323,AY$303),"TT.MM.JJJJ"))</f>
        <v/>
      </c>
      <c r="AZ131" s="75" t="str">
        <f t="shared" ref="AZ131:AZ194" ca="1" si="4">IF(G131="","",TEXT(AZ$304,"TT.MM.JJJJ"))</f>
        <v/>
      </c>
      <c r="BA131" s="43" t="str">
        <f ca="1">IF($G131="","",TEXT(VLOOKUP($A131,Mitglieder!$E$24:$BG$323,BA$303),"TT.MM.JJJJ"))</f>
        <v/>
      </c>
      <c r="BB131" s="43" t="str">
        <f ca="1">IF($G131="","",TEXT(VLOOKUP($A131,Mitglieder!$E$24:$BG$323,BB$303),"TT.MM.JJJJ"))</f>
        <v/>
      </c>
      <c r="BC131" s="43" t="str">
        <f ca="1">IF($G131="","",TEXT(VLOOKUP($A131,Mitglieder!$E$24:$BG$323,BC$303),"TT.MM.JJJJ"))</f>
        <v/>
      </c>
      <c r="BD131" s="43" t="str">
        <f ca="1">IF($G131="","",TEXT(VLOOKUP($A131,Mitglieder!$E$24:$BG$323,BD$303),"TT.MM.JJJJ"))</f>
        <v/>
      </c>
      <c r="BE131" s="75" t="str">
        <f t="shared" ref="BE131:BE194" ca="1" si="5">IF(G131="","",TEXT(BH131,"TT.MM.JJJJ"))</f>
        <v/>
      </c>
      <c r="BF131" s="75" t="str">
        <f ca="1">IF($G131="","",VLOOKUP($A131,Mitglieder!$D$24:$BG$323,BF$303))</f>
        <v/>
      </c>
      <c r="BH131" s="75" t="str">
        <f ca="1">IF(G131="","",AY131+'Details Verein'!$D$25)</f>
        <v/>
      </c>
    </row>
    <row r="132" spans="1:60" x14ac:dyDescent="0.35">
      <c r="A132" s="42">
        <v>132</v>
      </c>
      <c r="B132" s="42"/>
      <c r="C132" s="42"/>
      <c r="D132" s="42">
        <f ca="1">VLOOKUP($A132,Mitglieder!$E$24:$BA$323,D$303)</f>
        <v>1.0299999999999967</v>
      </c>
      <c r="E132" s="42" t="str">
        <f ca="1">IF($G132="","",VLOOKUP($A132,Mitglieder!$E$24:$BG$323,E$303))</f>
        <v/>
      </c>
      <c r="F132" s="54" t="str">
        <f ca="1">IF(OR(VLOOKUP($A132,Mitglieder!$E$24:$BG$323,F$303)="",$G132=""),"",VLOOKUP($A132,Mitglieder!$E$24:$BG$323,F$303))</f>
        <v/>
      </c>
      <c r="G132" s="72" t="str">
        <f ca="1">IF(D132/ROUND(D132,0)=1,VLOOKUP($A132,Mitglieder!$E$24:$BA$323,G$303),"")</f>
        <v/>
      </c>
      <c r="H132" s="42" t="str">
        <f ca="1">IF($G132="","",VLOOKUP($A132,Mitglieder!$E$24:$BG$323,H$303))</f>
        <v/>
      </c>
      <c r="I132" s="54" t="str">
        <f ca="1">IF(OR(VLOOKUP($A132,Mitglieder!$E$24:$BG$323,I$303)="",$G132=""),"",VLOOKUP($A132,Mitglieder!$E$24:$BG$323,I$303))</f>
        <v/>
      </c>
      <c r="J132" s="42" t="str">
        <f ca="1">IF($G132="","",VLOOKUP($A132,Mitglieder!$E$24:$BG$323,J$303))</f>
        <v/>
      </c>
      <c r="K132" s="54" t="str">
        <f ca="1">IF(OR(VLOOKUP($A132,Mitglieder!$E$24:$BG$323,K$303)="",$G132=""),"",VLOOKUP($A132,Mitglieder!$E$24:$BG$323,K$303))</f>
        <v/>
      </c>
      <c r="L132" s="42" t="str">
        <f ca="1">IF($G132="","",VLOOKUP($A132,Mitglieder!$E$24:$BG$323,L$303))</f>
        <v/>
      </c>
      <c r="M132" s="42" t="str">
        <f ca="1">IF($G132="","",VLOOKUP($A132,Mitglieder!$E$24:$BG$323,M$303))</f>
        <v/>
      </c>
      <c r="N132" s="42" t="str">
        <f ca="1">IF($G132="","",VLOOKUP($A132,Mitglieder!$E$24:$BG$323,N$303))</f>
        <v/>
      </c>
      <c r="O132" s="42" t="str">
        <f ca="1">IF($G132="","",VLOOKUP($A132,Mitglieder!$E$24:$BG$323,O$303))</f>
        <v/>
      </c>
      <c r="P132" s="42" t="str">
        <f ca="1">IF($G132="","",VLOOKUP($A132,Mitglieder!$E$24:$BG$323,P$303))</f>
        <v/>
      </c>
      <c r="Q132" s="42" t="str">
        <f ca="1">IF($G132="","",VLOOKUP($A132,Mitglieder!$E$24:$BG$323,Q$303))</f>
        <v/>
      </c>
      <c r="R132" s="54" t="str">
        <f ca="1">IF(OR(VLOOKUP($A132,Mitglieder!$E$24:$BG$323,R$303)="",$G132=""),"",VLOOKUP($A132,Mitglieder!$E$24:$BG$323,R$303))</f>
        <v/>
      </c>
      <c r="S132" s="43" t="str">
        <f ca="1">IF($G132="","",TEXT(VLOOKUP($A132,Mitglieder!$E$24:$BG$323,S$303),"TT.MM.JJJJ"))</f>
        <v/>
      </c>
      <c r="T132" s="43" t="str">
        <f ca="1">IF($G132="","",TEXT(VLOOKUP($A132,Mitglieder!$E$24:$BG$323,T$303),"TT.MM.JJJJ"))</f>
        <v/>
      </c>
      <c r="U132" s="43" t="str">
        <f ca="1">IF($G132="","",TEXT(VLOOKUP($A132,Mitglieder!$E$24:$BG$323,U$303),"TT.MM.JJJJ"))</f>
        <v/>
      </c>
      <c r="V132" s="54" t="str">
        <f ca="1">IF(OR(VLOOKUP($A132,Mitglieder!$E$24:$BG$323,V$303)="",$G132=""),"",VLOOKUP($A132,Mitglieder!$E$24:$BG$323,V$303))</f>
        <v/>
      </c>
      <c r="W132" s="54" t="str">
        <f ca="1">IF(OR(VLOOKUP($A132,Mitglieder!$E$24:$BG$323,W$303)="",$G132=""),"",VLOOKUP($A132,Mitglieder!$E$24:$BG$323,W$303))</f>
        <v/>
      </c>
      <c r="X132" s="54" t="str">
        <f ca="1">IF(OR(VLOOKUP($A132,Mitglieder!$E$24:$BG$323,X$303)="",$G132=""),"",VLOOKUP($A132,Mitglieder!$E$24:$BG$323,X$303))</f>
        <v/>
      </c>
      <c r="Y132" s="54" t="str">
        <f ca="1">IF(OR(VLOOKUP($A132,Mitglieder!$E$24:$BG$323,Y$303)="",$G132=""),"",VLOOKUP($A132,Mitglieder!$E$24:$BG$323,Y$303))</f>
        <v/>
      </c>
      <c r="Z132" s="54" t="str">
        <f ca="1">IF(OR(VLOOKUP($A132,Mitglieder!$E$24:$BG$323,Z$303)="",$G132=""),"",VLOOKUP($A132,Mitglieder!$E$24:$BG$323,Z$303))</f>
        <v/>
      </c>
      <c r="AA132" s="54" t="str">
        <f ca="1">IF(OR(VLOOKUP($A132,Mitglieder!$E$24:$BG$323,AA$303)="",$G132=""),"",VLOOKUP($A132,Mitglieder!$E$24:$BG$323,AA$303))</f>
        <v/>
      </c>
      <c r="AB132" s="54" t="str">
        <f ca="1">IF(OR(VLOOKUP($A132,Mitglieder!$E$24:$BG$323,AB$303)="",$G132=""),"",VLOOKUP($A132,Mitglieder!$E$24:$BG$323,AB$303))</f>
        <v/>
      </c>
      <c r="AC132" s="54" t="str">
        <f ca="1">IF(OR(VLOOKUP($A132,Mitglieder!$E$24:$BG$323,AC$303)="",$G132=""),"",VLOOKUP($A132,Mitglieder!$E$24:$BG$323,AC$303))</f>
        <v/>
      </c>
      <c r="AD132" s="54" t="str">
        <f ca="1">IF(OR(VLOOKUP($A132,Mitglieder!$E$24:$BG$323,AD$303)="",$G132=""),"",VLOOKUP($A132,Mitglieder!$E$24:$BG$323,AD$303))</f>
        <v/>
      </c>
      <c r="AE132" s="54" t="str">
        <f ca="1">IF(OR(VLOOKUP($A132,Mitglieder!$E$24:$BG$323,AE$303)="",$G132=""),"",VLOOKUP($A132,Mitglieder!$E$24:$BG$323,AE$303))</f>
        <v/>
      </c>
      <c r="AF132" s="54" t="str">
        <f ca="1">IF(OR(VLOOKUP($A132,Mitglieder!$E$24:$BG$323,AF$303)="",$G132=""),"",VLOOKUP($A132,Mitglieder!$E$24:$BG$323,AF$303))</f>
        <v/>
      </c>
      <c r="AG132" s="54" t="str">
        <f ca="1">IF(OR(VLOOKUP($A132,Mitglieder!$E$24:$BG$323,AG$303)="",$G132=""),"",VLOOKUP($A132,Mitglieder!$E$24:$BG$323,AG$303))</f>
        <v/>
      </c>
      <c r="AH132" s="54" t="str">
        <f ca="1">IF(OR(VLOOKUP($A132,Mitglieder!$E$24:$BG$323,AH$303)="",$G132=""),"",VLOOKUP($A132,Mitglieder!$E$24:$BG$323,AH$303))</f>
        <v/>
      </c>
      <c r="AI132" s="54" t="str">
        <f ca="1">IF(OR(VLOOKUP($A132,Mitglieder!$E$24:$BG$323,AI$303)="",$G132=""),"",VLOOKUP($A132,Mitglieder!$E$24:$BG$323,AI$303))</f>
        <v/>
      </c>
      <c r="AJ132" s="54" t="str">
        <f ca="1">IF(OR(VLOOKUP($A132,Mitglieder!$E$24:$BG$323,AJ$303)="",$G132=""),"",VLOOKUP($A132,Mitglieder!$E$24:$BG$323,AJ$303))</f>
        <v/>
      </c>
      <c r="AK132" s="54" t="str">
        <f ca="1">IF(OR(VLOOKUP($A132,Mitglieder!$E$24:$BG$323,AK$303)="",$G132=""),"",VLOOKUP($A132,Mitglieder!$E$24:$BG$323,AK$303))</f>
        <v/>
      </c>
      <c r="AL132" s="54" t="str">
        <f ca="1">IF(OR(VLOOKUP($A132,Mitglieder!$E$24:$BG$323,AL$303)="",$G132=""),"",VLOOKUP($A132,Mitglieder!$E$24:$BG$323,AL$303))</f>
        <v/>
      </c>
      <c r="AM132" s="42" t="str">
        <f ca="1">IF($G132="","",VLOOKUP($A132,Mitglieder!$E$24:$BG$323,AM$303))</f>
        <v/>
      </c>
      <c r="AN132" s="54" t="str">
        <f ca="1">IF(OR(VLOOKUP($A132,Mitglieder!$E$24:$BG$323,AN$303)="",$G132=""),"",VLOOKUP($A132,Mitglieder!$E$24:$BG$323,AN$303))</f>
        <v/>
      </c>
      <c r="AO132" s="43" t="str">
        <f ca="1">IF($G132="","",TEXT(VLOOKUP($A132,Mitglieder!$D$24:$BG$323,AO$303),"TT.MM.JJJJ"))</f>
        <v/>
      </c>
      <c r="AP132" s="42" t="str">
        <f ca="1">IF($G132="","",VLOOKUP($A132,Mitglieder!$E$24:$BG$323,AP$303))</f>
        <v/>
      </c>
      <c r="AQ132" s="45" t="str">
        <f ca="1">IF($G132="","",TEXT(VLOOKUP($A132,Mitglieder!$E$24:$BG$323,AQ$303),"0.00"))</f>
        <v/>
      </c>
      <c r="AR132" s="54" t="str">
        <f ca="1">IF(OR(VLOOKUP($A132,Mitglieder!$E$24:$BG$323,AR$303)="",$G132=""),"",VLOOKUP($A132,Mitglieder!$E$24:$BG$323,AR$303))</f>
        <v/>
      </c>
      <c r="AS132" s="45" t="str">
        <f ca="1">IF($G132="","",TEXT(VLOOKUP($A132,Mitglieder!$E$24:$BG$323,AS$303),"0.00"))</f>
        <v/>
      </c>
      <c r="AT132" s="54" t="str">
        <f ca="1">IF(OR(VLOOKUP($A132,Mitglieder!$E$24:$BG$323,AT$303)="",$G132=""),"",VLOOKUP($A132,Mitglieder!$E$24:$BG$323,AT$303))</f>
        <v/>
      </c>
      <c r="AU132" s="45" t="str">
        <f ca="1">IF($G132="","",TEXT(VLOOKUP($A132,Mitglieder!$E$24:$BG$323,AU$303),"0.00"))</f>
        <v/>
      </c>
      <c r="AV132" s="45" t="str">
        <f ca="1">IF($G132="","",TEXT(VLOOKUP($A132,Mitglieder!$E$24:$BG$323,AV$303),"0.00"))</f>
        <v/>
      </c>
      <c r="AW132" s="42" t="str">
        <f ca="1">IF($G132="","",VLOOKUP($A132,Mitglieder!$E$24:$BG$323,AW$303))</f>
        <v/>
      </c>
      <c r="AX132" s="54" t="str">
        <f ca="1">IF(OR(VLOOKUP($A132,Mitglieder!$E$24:$BG$323,AX$303)="",$G132=""),"",VLOOKUP($A132,Mitglieder!$E$24:$BG$323,AX$303))</f>
        <v/>
      </c>
      <c r="AY132" s="43" t="str">
        <f ca="1">IF($G132="","",TEXT(VLOOKUP($A132,Mitglieder!$E$24:$BG$323,AY$303),"TT.MM.JJJJ"))</f>
        <v/>
      </c>
      <c r="AZ132" s="75" t="str">
        <f t="shared" ca="1" si="4"/>
        <v/>
      </c>
      <c r="BA132" s="43" t="str">
        <f ca="1">IF($G132="","",TEXT(VLOOKUP($A132,Mitglieder!$E$24:$BG$323,BA$303),"TT.MM.JJJJ"))</f>
        <v/>
      </c>
      <c r="BB132" s="43" t="str">
        <f ca="1">IF($G132="","",TEXT(VLOOKUP($A132,Mitglieder!$E$24:$BG$323,BB$303),"TT.MM.JJJJ"))</f>
        <v/>
      </c>
      <c r="BC132" s="43" t="str">
        <f ca="1">IF($G132="","",TEXT(VLOOKUP($A132,Mitglieder!$E$24:$BG$323,BC$303),"TT.MM.JJJJ"))</f>
        <v/>
      </c>
      <c r="BD132" s="43" t="str">
        <f ca="1">IF($G132="","",TEXT(VLOOKUP($A132,Mitglieder!$E$24:$BG$323,BD$303),"TT.MM.JJJJ"))</f>
        <v/>
      </c>
      <c r="BE132" s="75" t="str">
        <f t="shared" ca="1" si="5"/>
        <v/>
      </c>
      <c r="BF132" s="75" t="str">
        <f ca="1">IF($G132="","",VLOOKUP($A132,Mitglieder!$D$24:$BG$323,BF$303))</f>
        <v/>
      </c>
      <c r="BH132" s="75" t="str">
        <f ca="1">IF(G132="","",AY132+'Details Verein'!$D$25)</f>
        <v/>
      </c>
    </row>
    <row r="133" spans="1:60" x14ac:dyDescent="0.35">
      <c r="A133" s="42">
        <v>133</v>
      </c>
      <c r="B133" s="42"/>
      <c r="C133" s="42"/>
      <c r="D133" s="42">
        <f ca="1">VLOOKUP($A133,Mitglieder!$E$24:$BA$323,D$303)</f>
        <v>1.0299999999999967</v>
      </c>
      <c r="E133" s="42" t="str">
        <f ca="1">IF($G133="","",VLOOKUP($A133,Mitglieder!$E$24:$BG$323,E$303))</f>
        <v/>
      </c>
      <c r="F133" s="54" t="str">
        <f ca="1">IF(OR(VLOOKUP($A133,Mitglieder!$E$24:$BG$323,F$303)="",$G133=""),"",VLOOKUP($A133,Mitglieder!$E$24:$BG$323,F$303))</f>
        <v/>
      </c>
      <c r="G133" s="72" t="str">
        <f ca="1">IF(D133/ROUND(D133,0)=1,VLOOKUP($A133,Mitglieder!$E$24:$BA$323,G$303),"")</f>
        <v/>
      </c>
      <c r="H133" s="42" t="str">
        <f ca="1">IF($G133="","",VLOOKUP($A133,Mitglieder!$E$24:$BG$323,H$303))</f>
        <v/>
      </c>
      <c r="I133" s="54" t="str">
        <f ca="1">IF(OR(VLOOKUP($A133,Mitglieder!$E$24:$BG$323,I$303)="",$G133=""),"",VLOOKUP($A133,Mitglieder!$E$24:$BG$323,I$303))</f>
        <v/>
      </c>
      <c r="J133" s="42" t="str">
        <f ca="1">IF($G133="","",VLOOKUP($A133,Mitglieder!$E$24:$BG$323,J$303))</f>
        <v/>
      </c>
      <c r="K133" s="54" t="str">
        <f ca="1">IF(OR(VLOOKUP($A133,Mitglieder!$E$24:$BG$323,K$303)="",$G133=""),"",VLOOKUP($A133,Mitglieder!$E$24:$BG$323,K$303))</f>
        <v/>
      </c>
      <c r="L133" s="42" t="str">
        <f ca="1">IF($G133="","",VLOOKUP($A133,Mitglieder!$E$24:$BG$323,L$303))</f>
        <v/>
      </c>
      <c r="M133" s="42" t="str">
        <f ca="1">IF($G133="","",VLOOKUP($A133,Mitglieder!$E$24:$BG$323,M$303))</f>
        <v/>
      </c>
      <c r="N133" s="42" t="str">
        <f ca="1">IF($G133="","",VLOOKUP($A133,Mitglieder!$E$24:$BG$323,N$303))</f>
        <v/>
      </c>
      <c r="O133" s="42" t="str">
        <f ca="1">IF($G133="","",VLOOKUP($A133,Mitglieder!$E$24:$BG$323,O$303))</f>
        <v/>
      </c>
      <c r="P133" s="42" t="str">
        <f ca="1">IF($G133="","",VLOOKUP($A133,Mitglieder!$E$24:$BG$323,P$303))</f>
        <v/>
      </c>
      <c r="Q133" s="42" t="str">
        <f ca="1">IF($G133="","",VLOOKUP($A133,Mitglieder!$E$24:$BG$323,Q$303))</f>
        <v/>
      </c>
      <c r="R133" s="54" t="str">
        <f ca="1">IF(OR(VLOOKUP($A133,Mitglieder!$E$24:$BG$323,R$303)="",$G133=""),"",VLOOKUP($A133,Mitglieder!$E$24:$BG$323,R$303))</f>
        <v/>
      </c>
      <c r="S133" s="43" t="str">
        <f ca="1">IF($G133="","",TEXT(VLOOKUP($A133,Mitglieder!$E$24:$BG$323,S$303),"TT.MM.JJJJ"))</f>
        <v/>
      </c>
      <c r="T133" s="43" t="str">
        <f ca="1">IF($G133="","",TEXT(VLOOKUP($A133,Mitglieder!$E$24:$BG$323,T$303),"TT.MM.JJJJ"))</f>
        <v/>
      </c>
      <c r="U133" s="43" t="str">
        <f ca="1">IF($G133="","",TEXT(VLOOKUP($A133,Mitglieder!$E$24:$BG$323,U$303),"TT.MM.JJJJ"))</f>
        <v/>
      </c>
      <c r="V133" s="54" t="str">
        <f ca="1">IF(OR(VLOOKUP($A133,Mitglieder!$E$24:$BG$323,V$303)="",$G133=""),"",VLOOKUP($A133,Mitglieder!$E$24:$BG$323,V$303))</f>
        <v/>
      </c>
      <c r="W133" s="54" t="str">
        <f ca="1">IF(OR(VLOOKUP($A133,Mitglieder!$E$24:$BG$323,W$303)="",$G133=""),"",VLOOKUP($A133,Mitglieder!$E$24:$BG$323,W$303))</f>
        <v/>
      </c>
      <c r="X133" s="54" t="str">
        <f ca="1">IF(OR(VLOOKUP($A133,Mitglieder!$E$24:$BG$323,X$303)="",$G133=""),"",VLOOKUP($A133,Mitglieder!$E$24:$BG$323,X$303))</f>
        <v/>
      </c>
      <c r="Y133" s="54" t="str">
        <f ca="1">IF(OR(VLOOKUP($A133,Mitglieder!$E$24:$BG$323,Y$303)="",$G133=""),"",VLOOKUP($A133,Mitglieder!$E$24:$BG$323,Y$303))</f>
        <v/>
      </c>
      <c r="Z133" s="54" t="str">
        <f ca="1">IF(OR(VLOOKUP($A133,Mitglieder!$E$24:$BG$323,Z$303)="",$G133=""),"",VLOOKUP($A133,Mitglieder!$E$24:$BG$323,Z$303))</f>
        <v/>
      </c>
      <c r="AA133" s="54" t="str">
        <f ca="1">IF(OR(VLOOKUP($A133,Mitglieder!$E$24:$BG$323,AA$303)="",$G133=""),"",VLOOKUP($A133,Mitglieder!$E$24:$BG$323,AA$303))</f>
        <v/>
      </c>
      <c r="AB133" s="54" t="str">
        <f ca="1">IF(OR(VLOOKUP($A133,Mitglieder!$E$24:$BG$323,AB$303)="",$G133=""),"",VLOOKUP($A133,Mitglieder!$E$24:$BG$323,AB$303))</f>
        <v/>
      </c>
      <c r="AC133" s="54" t="str">
        <f ca="1">IF(OR(VLOOKUP($A133,Mitglieder!$E$24:$BG$323,AC$303)="",$G133=""),"",VLOOKUP($A133,Mitglieder!$E$24:$BG$323,AC$303))</f>
        <v/>
      </c>
      <c r="AD133" s="54" t="str">
        <f ca="1">IF(OR(VLOOKUP($A133,Mitglieder!$E$24:$BG$323,AD$303)="",$G133=""),"",VLOOKUP($A133,Mitglieder!$E$24:$BG$323,AD$303))</f>
        <v/>
      </c>
      <c r="AE133" s="54" t="str">
        <f ca="1">IF(OR(VLOOKUP($A133,Mitglieder!$E$24:$BG$323,AE$303)="",$G133=""),"",VLOOKUP($A133,Mitglieder!$E$24:$BG$323,AE$303))</f>
        <v/>
      </c>
      <c r="AF133" s="54" t="str">
        <f ca="1">IF(OR(VLOOKUP($A133,Mitglieder!$E$24:$BG$323,AF$303)="",$G133=""),"",VLOOKUP($A133,Mitglieder!$E$24:$BG$323,AF$303))</f>
        <v/>
      </c>
      <c r="AG133" s="54" t="str">
        <f ca="1">IF(OR(VLOOKUP($A133,Mitglieder!$E$24:$BG$323,AG$303)="",$G133=""),"",VLOOKUP($A133,Mitglieder!$E$24:$BG$323,AG$303))</f>
        <v/>
      </c>
      <c r="AH133" s="54" t="str">
        <f ca="1">IF(OR(VLOOKUP($A133,Mitglieder!$E$24:$BG$323,AH$303)="",$G133=""),"",VLOOKUP($A133,Mitglieder!$E$24:$BG$323,AH$303))</f>
        <v/>
      </c>
      <c r="AI133" s="54" t="str">
        <f ca="1">IF(OR(VLOOKUP($A133,Mitglieder!$E$24:$BG$323,AI$303)="",$G133=""),"",VLOOKUP($A133,Mitglieder!$E$24:$BG$323,AI$303))</f>
        <v/>
      </c>
      <c r="AJ133" s="54" t="str">
        <f ca="1">IF(OR(VLOOKUP($A133,Mitglieder!$E$24:$BG$323,AJ$303)="",$G133=""),"",VLOOKUP($A133,Mitglieder!$E$24:$BG$323,AJ$303))</f>
        <v/>
      </c>
      <c r="AK133" s="54" t="str">
        <f ca="1">IF(OR(VLOOKUP($A133,Mitglieder!$E$24:$BG$323,AK$303)="",$G133=""),"",VLOOKUP($A133,Mitglieder!$E$24:$BG$323,AK$303))</f>
        <v/>
      </c>
      <c r="AL133" s="54" t="str">
        <f ca="1">IF(OR(VLOOKUP($A133,Mitglieder!$E$24:$BG$323,AL$303)="",$G133=""),"",VLOOKUP($A133,Mitglieder!$E$24:$BG$323,AL$303))</f>
        <v/>
      </c>
      <c r="AM133" s="42" t="str">
        <f ca="1">IF($G133="","",VLOOKUP($A133,Mitglieder!$E$24:$BG$323,AM$303))</f>
        <v/>
      </c>
      <c r="AN133" s="54" t="str">
        <f ca="1">IF(OR(VLOOKUP($A133,Mitglieder!$E$24:$BG$323,AN$303)="",$G133=""),"",VLOOKUP($A133,Mitglieder!$E$24:$BG$323,AN$303))</f>
        <v/>
      </c>
      <c r="AO133" s="43" t="str">
        <f ca="1">IF($G133="","",TEXT(VLOOKUP($A133,Mitglieder!$D$24:$BG$323,AO$303),"TT.MM.JJJJ"))</f>
        <v/>
      </c>
      <c r="AP133" s="42" t="str">
        <f ca="1">IF($G133="","",VLOOKUP($A133,Mitglieder!$E$24:$BG$323,AP$303))</f>
        <v/>
      </c>
      <c r="AQ133" s="45" t="str">
        <f ca="1">IF($G133="","",TEXT(VLOOKUP($A133,Mitglieder!$E$24:$BG$323,AQ$303),"0.00"))</f>
        <v/>
      </c>
      <c r="AR133" s="54" t="str">
        <f ca="1">IF(OR(VLOOKUP($A133,Mitglieder!$E$24:$BG$323,AR$303)="",$G133=""),"",VLOOKUP($A133,Mitglieder!$E$24:$BG$323,AR$303))</f>
        <v/>
      </c>
      <c r="AS133" s="45" t="str">
        <f ca="1">IF($G133="","",TEXT(VLOOKUP($A133,Mitglieder!$E$24:$BG$323,AS$303),"0.00"))</f>
        <v/>
      </c>
      <c r="AT133" s="54" t="str">
        <f ca="1">IF(OR(VLOOKUP($A133,Mitglieder!$E$24:$BG$323,AT$303)="",$G133=""),"",VLOOKUP($A133,Mitglieder!$E$24:$BG$323,AT$303))</f>
        <v/>
      </c>
      <c r="AU133" s="45" t="str">
        <f ca="1">IF($G133="","",TEXT(VLOOKUP($A133,Mitglieder!$E$24:$BG$323,AU$303),"0.00"))</f>
        <v/>
      </c>
      <c r="AV133" s="45" t="str">
        <f ca="1">IF($G133="","",TEXT(VLOOKUP($A133,Mitglieder!$E$24:$BG$323,AV$303),"0.00"))</f>
        <v/>
      </c>
      <c r="AW133" s="42" t="str">
        <f ca="1">IF($G133="","",VLOOKUP($A133,Mitglieder!$E$24:$BG$323,AW$303))</f>
        <v/>
      </c>
      <c r="AX133" s="54" t="str">
        <f ca="1">IF(OR(VLOOKUP($A133,Mitglieder!$E$24:$BG$323,AX$303)="",$G133=""),"",VLOOKUP($A133,Mitglieder!$E$24:$BG$323,AX$303))</f>
        <v/>
      </c>
      <c r="AY133" s="43" t="str">
        <f ca="1">IF($G133="","",TEXT(VLOOKUP($A133,Mitglieder!$E$24:$BG$323,AY$303),"TT.MM.JJJJ"))</f>
        <v/>
      </c>
      <c r="AZ133" s="75" t="str">
        <f t="shared" ca="1" si="4"/>
        <v/>
      </c>
      <c r="BA133" s="43" t="str">
        <f ca="1">IF($G133="","",TEXT(VLOOKUP($A133,Mitglieder!$E$24:$BG$323,BA$303),"TT.MM.JJJJ"))</f>
        <v/>
      </c>
      <c r="BB133" s="43" t="str">
        <f ca="1">IF($G133="","",TEXT(VLOOKUP($A133,Mitglieder!$E$24:$BG$323,BB$303),"TT.MM.JJJJ"))</f>
        <v/>
      </c>
      <c r="BC133" s="43" t="str">
        <f ca="1">IF($G133="","",TEXT(VLOOKUP($A133,Mitglieder!$E$24:$BG$323,BC$303),"TT.MM.JJJJ"))</f>
        <v/>
      </c>
      <c r="BD133" s="43" t="str">
        <f ca="1">IF($G133="","",TEXT(VLOOKUP($A133,Mitglieder!$E$24:$BG$323,BD$303),"TT.MM.JJJJ"))</f>
        <v/>
      </c>
      <c r="BE133" s="75" t="str">
        <f t="shared" ca="1" si="5"/>
        <v/>
      </c>
      <c r="BF133" s="75" t="str">
        <f ca="1">IF($G133="","",VLOOKUP($A133,Mitglieder!$D$24:$BG$323,BF$303))</f>
        <v/>
      </c>
      <c r="BH133" s="75" t="str">
        <f ca="1">IF(G133="","",AY133+'Details Verein'!$D$25)</f>
        <v/>
      </c>
    </row>
    <row r="134" spans="1:60" x14ac:dyDescent="0.35">
      <c r="A134" s="42">
        <v>134</v>
      </c>
      <c r="B134" s="42"/>
      <c r="C134" s="42"/>
      <c r="D134" s="42">
        <f ca="1">VLOOKUP($A134,Mitglieder!$E$24:$BA$323,D$303)</f>
        <v>1.0299999999999967</v>
      </c>
      <c r="E134" s="42" t="str">
        <f ca="1">IF($G134="","",VLOOKUP($A134,Mitglieder!$E$24:$BG$323,E$303))</f>
        <v/>
      </c>
      <c r="F134" s="54" t="str">
        <f ca="1">IF(OR(VLOOKUP($A134,Mitglieder!$E$24:$BG$323,F$303)="",$G134=""),"",VLOOKUP($A134,Mitglieder!$E$24:$BG$323,F$303))</f>
        <v/>
      </c>
      <c r="G134" s="72" t="str">
        <f ca="1">IF(D134/ROUND(D134,0)=1,VLOOKUP($A134,Mitglieder!$E$24:$BA$323,G$303),"")</f>
        <v/>
      </c>
      <c r="H134" s="42" t="str">
        <f ca="1">IF($G134="","",VLOOKUP($A134,Mitglieder!$E$24:$BG$323,H$303))</f>
        <v/>
      </c>
      <c r="I134" s="54" t="str">
        <f ca="1">IF(OR(VLOOKUP($A134,Mitglieder!$E$24:$BG$323,I$303)="",$G134=""),"",VLOOKUP($A134,Mitglieder!$E$24:$BG$323,I$303))</f>
        <v/>
      </c>
      <c r="J134" s="42" t="str">
        <f ca="1">IF($G134="","",VLOOKUP($A134,Mitglieder!$E$24:$BG$323,J$303))</f>
        <v/>
      </c>
      <c r="K134" s="54" t="str">
        <f ca="1">IF(OR(VLOOKUP($A134,Mitglieder!$E$24:$BG$323,K$303)="",$G134=""),"",VLOOKUP($A134,Mitglieder!$E$24:$BG$323,K$303))</f>
        <v/>
      </c>
      <c r="L134" s="42" t="str">
        <f ca="1">IF($G134="","",VLOOKUP($A134,Mitglieder!$E$24:$BG$323,L$303))</f>
        <v/>
      </c>
      <c r="M134" s="42" t="str">
        <f ca="1">IF($G134="","",VLOOKUP($A134,Mitglieder!$E$24:$BG$323,M$303))</f>
        <v/>
      </c>
      <c r="N134" s="42" t="str">
        <f ca="1">IF($G134="","",VLOOKUP($A134,Mitglieder!$E$24:$BG$323,N$303))</f>
        <v/>
      </c>
      <c r="O134" s="42" t="str">
        <f ca="1">IF($G134="","",VLOOKUP($A134,Mitglieder!$E$24:$BG$323,O$303))</f>
        <v/>
      </c>
      <c r="P134" s="42" t="str">
        <f ca="1">IF($G134="","",VLOOKUP($A134,Mitglieder!$E$24:$BG$323,P$303))</f>
        <v/>
      </c>
      <c r="Q134" s="42" t="str">
        <f ca="1">IF($G134="","",VLOOKUP($A134,Mitglieder!$E$24:$BG$323,Q$303))</f>
        <v/>
      </c>
      <c r="R134" s="54" t="str">
        <f ca="1">IF(OR(VLOOKUP($A134,Mitglieder!$E$24:$BG$323,R$303)="",$G134=""),"",VLOOKUP($A134,Mitglieder!$E$24:$BG$323,R$303))</f>
        <v/>
      </c>
      <c r="S134" s="43" t="str">
        <f ca="1">IF($G134="","",TEXT(VLOOKUP($A134,Mitglieder!$E$24:$BG$323,S$303),"TT.MM.JJJJ"))</f>
        <v/>
      </c>
      <c r="T134" s="43" t="str">
        <f ca="1">IF($G134="","",TEXT(VLOOKUP($A134,Mitglieder!$E$24:$BG$323,T$303),"TT.MM.JJJJ"))</f>
        <v/>
      </c>
      <c r="U134" s="43" t="str">
        <f ca="1">IF($G134="","",TEXT(VLOOKUP($A134,Mitglieder!$E$24:$BG$323,U$303),"TT.MM.JJJJ"))</f>
        <v/>
      </c>
      <c r="V134" s="54" t="str">
        <f ca="1">IF(OR(VLOOKUP($A134,Mitglieder!$E$24:$BG$323,V$303)="",$G134=""),"",VLOOKUP($A134,Mitglieder!$E$24:$BG$323,V$303))</f>
        <v/>
      </c>
      <c r="W134" s="54" t="str">
        <f ca="1">IF(OR(VLOOKUP($A134,Mitglieder!$E$24:$BG$323,W$303)="",$G134=""),"",VLOOKUP($A134,Mitglieder!$E$24:$BG$323,W$303))</f>
        <v/>
      </c>
      <c r="X134" s="54" t="str">
        <f ca="1">IF(OR(VLOOKUP($A134,Mitglieder!$E$24:$BG$323,X$303)="",$G134=""),"",VLOOKUP($A134,Mitglieder!$E$24:$BG$323,X$303))</f>
        <v/>
      </c>
      <c r="Y134" s="54" t="str">
        <f ca="1">IF(OR(VLOOKUP($A134,Mitglieder!$E$24:$BG$323,Y$303)="",$G134=""),"",VLOOKUP($A134,Mitglieder!$E$24:$BG$323,Y$303))</f>
        <v/>
      </c>
      <c r="Z134" s="54" t="str">
        <f ca="1">IF(OR(VLOOKUP($A134,Mitglieder!$E$24:$BG$323,Z$303)="",$G134=""),"",VLOOKUP($A134,Mitglieder!$E$24:$BG$323,Z$303))</f>
        <v/>
      </c>
      <c r="AA134" s="54" t="str">
        <f ca="1">IF(OR(VLOOKUP($A134,Mitglieder!$E$24:$BG$323,AA$303)="",$G134=""),"",VLOOKUP($A134,Mitglieder!$E$24:$BG$323,AA$303))</f>
        <v/>
      </c>
      <c r="AB134" s="54" t="str">
        <f ca="1">IF(OR(VLOOKUP($A134,Mitglieder!$E$24:$BG$323,AB$303)="",$G134=""),"",VLOOKUP($A134,Mitglieder!$E$24:$BG$323,AB$303))</f>
        <v/>
      </c>
      <c r="AC134" s="54" t="str">
        <f ca="1">IF(OR(VLOOKUP($A134,Mitglieder!$E$24:$BG$323,AC$303)="",$G134=""),"",VLOOKUP($A134,Mitglieder!$E$24:$BG$323,AC$303))</f>
        <v/>
      </c>
      <c r="AD134" s="54" t="str">
        <f ca="1">IF(OR(VLOOKUP($A134,Mitglieder!$E$24:$BG$323,AD$303)="",$G134=""),"",VLOOKUP($A134,Mitglieder!$E$24:$BG$323,AD$303))</f>
        <v/>
      </c>
      <c r="AE134" s="54" t="str">
        <f ca="1">IF(OR(VLOOKUP($A134,Mitglieder!$E$24:$BG$323,AE$303)="",$G134=""),"",VLOOKUP($A134,Mitglieder!$E$24:$BG$323,AE$303))</f>
        <v/>
      </c>
      <c r="AF134" s="54" t="str">
        <f ca="1">IF(OR(VLOOKUP($A134,Mitglieder!$E$24:$BG$323,AF$303)="",$G134=""),"",VLOOKUP($A134,Mitglieder!$E$24:$BG$323,AF$303))</f>
        <v/>
      </c>
      <c r="AG134" s="54" t="str">
        <f ca="1">IF(OR(VLOOKUP($A134,Mitglieder!$E$24:$BG$323,AG$303)="",$G134=""),"",VLOOKUP($A134,Mitglieder!$E$24:$BG$323,AG$303))</f>
        <v/>
      </c>
      <c r="AH134" s="54" t="str">
        <f ca="1">IF(OR(VLOOKUP($A134,Mitglieder!$E$24:$BG$323,AH$303)="",$G134=""),"",VLOOKUP($A134,Mitglieder!$E$24:$BG$323,AH$303))</f>
        <v/>
      </c>
      <c r="AI134" s="54" t="str">
        <f ca="1">IF(OR(VLOOKUP($A134,Mitglieder!$E$24:$BG$323,AI$303)="",$G134=""),"",VLOOKUP($A134,Mitglieder!$E$24:$BG$323,AI$303))</f>
        <v/>
      </c>
      <c r="AJ134" s="54" t="str">
        <f ca="1">IF(OR(VLOOKUP($A134,Mitglieder!$E$24:$BG$323,AJ$303)="",$G134=""),"",VLOOKUP($A134,Mitglieder!$E$24:$BG$323,AJ$303))</f>
        <v/>
      </c>
      <c r="AK134" s="54" t="str">
        <f ca="1">IF(OR(VLOOKUP($A134,Mitglieder!$E$24:$BG$323,AK$303)="",$G134=""),"",VLOOKUP($A134,Mitglieder!$E$24:$BG$323,AK$303))</f>
        <v/>
      </c>
      <c r="AL134" s="54" t="str">
        <f ca="1">IF(OR(VLOOKUP($A134,Mitglieder!$E$24:$BG$323,AL$303)="",$G134=""),"",VLOOKUP($A134,Mitglieder!$E$24:$BG$323,AL$303))</f>
        <v/>
      </c>
      <c r="AM134" s="42" t="str">
        <f ca="1">IF($G134="","",VLOOKUP($A134,Mitglieder!$E$24:$BG$323,AM$303))</f>
        <v/>
      </c>
      <c r="AN134" s="54" t="str">
        <f ca="1">IF(OR(VLOOKUP($A134,Mitglieder!$E$24:$BG$323,AN$303)="",$G134=""),"",VLOOKUP($A134,Mitglieder!$E$24:$BG$323,AN$303))</f>
        <v/>
      </c>
      <c r="AO134" s="43" t="str">
        <f ca="1">IF($G134="","",TEXT(VLOOKUP($A134,Mitglieder!$D$24:$BG$323,AO$303),"TT.MM.JJJJ"))</f>
        <v/>
      </c>
      <c r="AP134" s="42" t="str">
        <f ca="1">IF($G134="","",VLOOKUP($A134,Mitglieder!$E$24:$BG$323,AP$303))</f>
        <v/>
      </c>
      <c r="AQ134" s="45" t="str">
        <f ca="1">IF($G134="","",TEXT(VLOOKUP($A134,Mitglieder!$E$24:$BG$323,AQ$303),"0.00"))</f>
        <v/>
      </c>
      <c r="AR134" s="54" t="str">
        <f ca="1">IF(OR(VLOOKUP($A134,Mitglieder!$E$24:$BG$323,AR$303)="",$G134=""),"",VLOOKUP($A134,Mitglieder!$E$24:$BG$323,AR$303))</f>
        <v/>
      </c>
      <c r="AS134" s="45" t="str">
        <f ca="1">IF($G134="","",TEXT(VLOOKUP($A134,Mitglieder!$E$24:$BG$323,AS$303),"0.00"))</f>
        <v/>
      </c>
      <c r="AT134" s="54" t="str">
        <f ca="1">IF(OR(VLOOKUP($A134,Mitglieder!$E$24:$BG$323,AT$303)="",$G134=""),"",VLOOKUP($A134,Mitglieder!$E$24:$BG$323,AT$303))</f>
        <v/>
      </c>
      <c r="AU134" s="45" t="str">
        <f ca="1">IF($G134="","",TEXT(VLOOKUP($A134,Mitglieder!$E$24:$BG$323,AU$303),"0.00"))</f>
        <v/>
      </c>
      <c r="AV134" s="45" t="str">
        <f ca="1">IF($G134="","",TEXT(VLOOKUP($A134,Mitglieder!$E$24:$BG$323,AV$303),"0.00"))</f>
        <v/>
      </c>
      <c r="AW134" s="42" t="str">
        <f ca="1">IF($G134="","",VLOOKUP($A134,Mitglieder!$E$24:$BG$323,AW$303))</f>
        <v/>
      </c>
      <c r="AX134" s="54" t="str">
        <f ca="1">IF(OR(VLOOKUP($A134,Mitglieder!$E$24:$BG$323,AX$303)="",$G134=""),"",VLOOKUP($A134,Mitglieder!$E$24:$BG$323,AX$303))</f>
        <v/>
      </c>
      <c r="AY134" s="43" t="str">
        <f ca="1">IF($G134="","",TEXT(VLOOKUP($A134,Mitglieder!$E$24:$BG$323,AY$303),"TT.MM.JJJJ"))</f>
        <v/>
      </c>
      <c r="AZ134" s="75" t="str">
        <f t="shared" ca="1" si="4"/>
        <v/>
      </c>
      <c r="BA134" s="43" t="str">
        <f ca="1">IF($G134="","",TEXT(VLOOKUP($A134,Mitglieder!$E$24:$BG$323,BA$303),"TT.MM.JJJJ"))</f>
        <v/>
      </c>
      <c r="BB134" s="43" t="str">
        <f ca="1">IF($G134="","",TEXT(VLOOKUP($A134,Mitglieder!$E$24:$BG$323,BB$303),"TT.MM.JJJJ"))</f>
        <v/>
      </c>
      <c r="BC134" s="43" t="str">
        <f ca="1">IF($G134="","",TEXT(VLOOKUP($A134,Mitglieder!$E$24:$BG$323,BC$303),"TT.MM.JJJJ"))</f>
        <v/>
      </c>
      <c r="BD134" s="43" t="str">
        <f ca="1">IF($G134="","",TEXT(VLOOKUP($A134,Mitglieder!$E$24:$BG$323,BD$303),"TT.MM.JJJJ"))</f>
        <v/>
      </c>
      <c r="BE134" s="75" t="str">
        <f t="shared" ca="1" si="5"/>
        <v/>
      </c>
      <c r="BF134" s="75" t="str">
        <f ca="1">IF($G134="","",VLOOKUP($A134,Mitglieder!$D$24:$BG$323,BF$303))</f>
        <v/>
      </c>
      <c r="BH134" s="75" t="str">
        <f ca="1">IF(G134="","",AY134+'Details Verein'!$D$25)</f>
        <v/>
      </c>
    </row>
    <row r="135" spans="1:60" x14ac:dyDescent="0.35">
      <c r="A135" s="42">
        <v>135</v>
      </c>
      <c r="B135" s="42"/>
      <c r="C135" s="42"/>
      <c r="D135" s="42">
        <f ca="1">VLOOKUP($A135,Mitglieder!$E$24:$BA$323,D$303)</f>
        <v>1.0299999999999967</v>
      </c>
      <c r="E135" s="42" t="str">
        <f ca="1">IF($G135="","",VLOOKUP($A135,Mitglieder!$E$24:$BG$323,E$303))</f>
        <v/>
      </c>
      <c r="F135" s="54" t="str">
        <f ca="1">IF(OR(VLOOKUP($A135,Mitglieder!$E$24:$BG$323,F$303)="",$G135=""),"",VLOOKUP($A135,Mitglieder!$E$24:$BG$323,F$303))</f>
        <v/>
      </c>
      <c r="G135" s="72" t="str">
        <f ca="1">IF(D135/ROUND(D135,0)=1,VLOOKUP($A135,Mitglieder!$E$24:$BA$323,G$303),"")</f>
        <v/>
      </c>
      <c r="H135" s="42" t="str">
        <f ca="1">IF($G135="","",VLOOKUP($A135,Mitglieder!$E$24:$BG$323,H$303))</f>
        <v/>
      </c>
      <c r="I135" s="54" t="str">
        <f ca="1">IF(OR(VLOOKUP($A135,Mitglieder!$E$24:$BG$323,I$303)="",$G135=""),"",VLOOKUP($A135,Mitglieder!$E$24:$BG$323,I$303))</f>
        <v/>
      </c>
      <c r="J135" s="42" t="str">
        <f ca="1">IF($G135="","",VLOOKUP($A135,Mitglieder!$E$24:$BG$323,J$303))</f>
        <v/>
      </c>
      <c r="K135" s="54" t="str">
        <f ca="1">IF(OR(VLOOKUP($A135,Mitglieder!$E$24:$BG$323,K$303)="",$G135=""),"",VLOOKUP($A135,Mitglieder!$E$24:$BG$323,K$303))</f>
        <v/>
      </c>
      <c r="L135" s="42" t="str">
        <f ca="1">IF($G135="","",VLOOKUP($A135,Mitglieder!$E$24:$BG$323,L$303))</f>
        <v/>
      </c>
      <c r="M135" s="42" t="str">
        <f ca="1">IF($G135="","",VLOOKUP($A135,Mitglieder!$E$24:$BG$323,M$303))</f>
        <v/>
      </c>
      <c r="N135" s="42" t="str">
        <f ca="1">IF($G135="","",VLOOKUP($A135,Mitglieder!$E$24:$BG$323,N$303))</f>
        <v/>
      </c>
      <c r="O135" s="42" t="str">
        <f ca="1">IF($G135="","",VLOOKUP($A135,Mitglieder!$E$24:$BG$323,O$303))</f>
        <v/>
      </c>
      <c r="P135" s="42" t="str">
        <f ca="1">IF($G135="","",VLOOKUP($A135,Mitglieder!$E$24:$BG$323,P$303))</f>
        <v/>
      </c>
      <c r="Q135" s="42" t="str">
        <f ca="1">IF($G135="","",VLOOKUP($A135,Mitglieder!$E$24:$BG$323,Q$303))</f>
        <v/>
      </c>
      <c r="R135" s="54" t="str">
        <f ca="1">IF(OR(VLOOKUP($A135,Mitglieder!$E$24:$BG$323,R$303)="",$G135=""),"",VLOOKUP($A135,Mitglieder!$E$24:$BG$323,R$303))</f>
        <v/>
      </c>
      <c r="S135" s="43" t="str">
        <f ca="1">IF($G135="","",TEXT(VLOOKUP($A135,Mitglieder!$E$24:$BG$323,S$303),"TT.MM.JJJJ"))</f>
        <v/>
      </c>
      <c r="T135" s="43" t="str">
        <f ca="1">IF($G135="","",TEXT(VLOOKUP($A135,Mitglieder!$E$24:$BG$323,T$303),"TT.MM.JJJJ"))</f>
        <v/>
      </c>
      <c r="U135" s="43" t="str">
        <f ca="1">IF($G135="","",TEXT(VLOOKUP($A135,Mitglieder!$E$24:$BG$323,U$303),"TT.MM.JJJJ"))</f>
        <v/>
      </c>
      <c r="V135" s="54" t="str">
        <f ca="1">IF(OR(VLOOKUP($A135,Mitglieder!$E$24:$BG$323,V$303)="",$G135=""),"",VLOOKUP($A135,Mitglieder!$E$24:$BG$323,V$303))</f>
        <v/>
      </c>
      <c r="W135" s="54" t="str">
        <f ca="1">IF(OR(VLOOKUP($A135,Mitglieder!$E$24:$BG$323,W$303)="",$G135=""),"",VLOOKUP($A135,Mitglieder!$E$24:$BG$323,W$303))</f>
        <v/>
      </c>
      <c r="X135" s="54" t="str">
        <f ca="1">IF(OR(VLOOKUP($A135,Mitglieder!$E$24:$BG$323,X$303)="",$G135=""),"",VLOOKUP($A135,Mitglieder!$E$24:$BG$323,X$303))</f>
        <v/>
      </c>
      <c r="Y135" s="54" t="str">
        <f ca="1">IF(OR(VLOOKUP($A135,Mitglieder!$E$24:$BG$323,Y$303)="",$G135=""),"",VLOOKUP($A135,Mitglieder!$E$24:$BG$323,Y$303))</f>
        <v/>
      </c>
      <c r="Z135" s="54" t="str">
        <f ca="1">IF(OR(VLOOKUP($A135,Mitglieder!$E$24:$BG$323,Z$303)="",$G135=""),"",VLOOKUP($A135,Mitglieder!$E$24:$BG$323,Z$303))</f>
        <v/>
      </c>
      <c r="AA135" s="54" t="str">
        <f ca="1">IF(OR(VLOOKUP($A135,Mitglieder!$E$24:$BG$323,AA$303)="",$G135=""),"",VLOOKUP($A135,Mitglieder!$E$24:$BG$323,AA$303))</f>
        <v/>
      </c>
      <c r="AB135" s="54" t="str">
        <f ca="1">IF(OR(VLOOKUP($A135,Mitglieder!$E$24:$BG$323,AB$303)="",$G135=""),"",VLOOKUP($A135,Mitglieder!$E$24:$BG$323,AB$303))</f>
        <v/>
      </c>
      <c r="AC135" s="54" t="str">
        <f ca="1">IF(OR(VLOOKUP($A135,Mitglieder!$E$24:$BG$323,AC$303)="",$G135=""),"",VLOOKUP($A135,Mitglieder!$E$24:$BG$323,AC$303))</f>
        <v/>
      </c>
      <c r="AD135" s="54" t="str">
        <f ca="1">IF(OR(VLOOKUP($A135,Mitglieder!$E$24:$BG$323,AD$303)="",$G135=""),"",VLOOKUP($A135,Mitglieder!$E$24:$BG$323,AD$303))</f>
        <v/>
      </c>
      <c r="AE135" s="54" t="str">
        <f ca="1">IF(OR(VLOOKUP($A135,Mitglieder!$E$24:$BG$323,AE$303)="",$G135=""),"",VLOOKUP($A135,Mitglieder!$E$24:$BG$323,AE$303))</f>
        <v/>
      </c>
      <c r="AF135" s="54" t="str">
        <f ca="1">IF(OR(VLOOKUP($A135,Mitglieder!$E$24:$BG$323,AF$303)="",$G135=""),"",VLOOKUP($A135,Mitglieder!$E$24:$BG$323,AF$303))</f>
        <v/>
      </c>
      <c r="AG135" s="54" t="str">
        <f ca="1">IF(OR(VLOOKUP($A135,Mitglieder!$E$24:$BG$323,AG$303)="",$G135=""),"",VLOOKUP($A135,Mitglieder!$E$24:$BG$323,AG$303))</f>
        <v/>
      </c>
      <c r="AH135" s="54" t="str">
        <f ca="1">IF(OR(VLOOKUP($A135,Mitglieder!$E$24:$BG$323,AH$303)="",$G135=""),"",VLOOKUP($A135,Mitglieder!$E$24:$BG$323,AH$303))</f>
        <v/>
      </c>
      <c r="AI135" s="54" t="str">
        <f ca="1">IF(OR(VLOOKUP($A135,Mitglieder!$E$24:$BG$323,AI$303)="",$G135=""),"",VLOOKUP($A135,Mitglieder!$E$24:$BG$323,AI$303))</f>
        <v/>
      </c>
      <c r="AJ135" s="54" t="str">
        <f ca="1">IF(OR(VLOOKUP($A135,Mitglieder!$E$24:$BG$323,AJ$303)="",$G135=""),"",VLOOKUP($A135,Mitglieder!$E$24:$BG$323,AJ$303))</f>
        <v/>
      </c>
      <c r="AK135" s="54" t="str">
        <f ca="1">IF(OR(VLOOKUP($A135,Mitglieder!$E$24:$BG$323,AK$303)="",$G135=""),"",VLOOKUP($A135,Mitglieder!$E$24:$BG$323,AK$303))</f>
        <v/>
      </c>
      <c r="AL135" s="54" t="str">
        <f ca="1">IF(OR(VLOOKUP($A135,Mitglieder!$E$24:$BG$323,AL$303)="",$G135=""),"",VLOOKUP($A135,Mitglieder!$E$24:$BG$323,AL$303))</f>
        <v/>
      </c>
      <c r="AM135" s="42" t="str">
        <f ca="1">IF($G135="","",VLOOKUP($A135,Mitglieder!$E$24:$BG$323,AM$303))</f>
        <v/>
      </c>
      <c r="AN135" s="54" t="str">
        <f ca="1">IF(OR(VLOOKUP($A135,Mitglieder!$E$24:$BG$323,AN$303)="",$G135=""),"",VLOOKUP($A135,Mitglieder!$E$24:$BG$323,AN$303))</f>
        <v/>
      </c>
      <c r="AO135" s="43" t="str">
        <f ca="1">IF($G135="","",TEXT(VLOOKUP($A135,Mitglieder!$D$24:$BG$323,AO$303),"TT.MM.JJJJ"))</f>
        <v/>
      </c>
      <c r="AP135" s="42" t="str">
        <f ca="1">IF($G135="","",VLOOKUP($A135,Mitglieder!$E$24:$BG$323,AP$303))</f>
        <v/>
      </c>
      <c r="AQ135" s="45" t="str">
        <f ca="1">IF($G135="","",TEXT(VLOOKUP($A135,Mitglieder!$E$24:$BG$323,AQ$303),"0.00"))</f>
        <v/>
      </c>
      <c r="AR135" s="54" t="str">
        <f ca="1">IF(OR(VLOOKUP($A135,Mitglieder!$E$24:$BG$323,AR$303)="",$G135=""),"",VLOOKUP($A135,Mitglieder!$E$24:$BG$323,AR$303))</f>
        <v/>
      </c>
      <c r="AS135" s="45" t="str">
        <f ca="1">IF($G135="","",TEXT(VLOOKUP($A135,Mitglieder!$E$24:$BG$323,AS$303),"0.00"))</f>
        <v/>
      </c>
      <c r="AT135" s="54" t="str">
        <f ca="1">IF(OR(VLOOKUP($A135,Mitglieder!$E$24:$BG$323,AT$303)="",$G135=""),"",VLOOKUP($A135,Mitglieder!$E$24:$BG$323,AT$303))</f>
        <v/>
      </c>
      <c r="AU135" s="45" t="str">
        <f ca="1">IF($G135="","",TEXT(VLOOKUP($A135,Mitglieder!$E$24:$BG$323,AU$303),"0.00"))</f>
        <v/>
      </c>
      <c r="AV135" s="45" t="str">
        <f ca="1">IF($G135="","",TEXT(VLOOKUP($A135,Mitglieder!$E$24:$BG$323,AV$303),"0.00"))</f>
        <v/>
      </c>
      <c r="AW135" s="42" t="str">
        <f ca="1">IF($G135="","",VLOOKUP($A135,Mitglieder!$E$24:$BG$323,AW$303))</f>
        <v/>
      </c>
      <c r="AX135" s="54" t="str">
        <f ca="1">IF(OR(VLOOKUP($A135,Mitglieder!$E$24:$BG$323,AX$303)="",$G135=""),"",VLOOKUP($A135,Mitglieder!$E$24:$BG$323,AX$303))</f>
        <v/>
      </c>
      <c r="AY135" s="43" t="str">
        <f ca="1">IF($G135="","",TEXT(VLOOKUP($A135,Mitglieder!$E$24:$BG$323,AY$303),"TT.MM.JJJJ"))</f>
        <v/>
      </c>
      <c r="AZ135" s="75" t="str">
        <f t="shared" ca="1" si="4"/>
        <v/>
      </c>
      <c r="BA135" s="43" t="str">
        <f ca="1">IF($G135="","",TEXT(VLOOKUP($A135,Mitglieder!$E$24:$BG$323,BA$303),"TT.MM.JJJJ"))</f>
        <v/>
      </c>
      <c r="BB135" s="43" t="str">
        <f ca="1">IF($G135="","",TEXT(VLOOKUP($A135,Mitglieder!$E$24:$BG$323,BB$303),"TT.MM.JJJJ"))</f>
        <v/>
      </c>
      <c r="BC135" s="43" t="str">
        <f ca="1">IF($G135="","",TEXT(VLOOKUP($A135,Mitglieder!$E$24:$BG$323,BC$303),"TT.MM.JJJJ"))</f>
        <v/>
      </c>
      <c r="BD135" s="43" t="str">
        <f ca="1">IF($G135="","",TEXT(VLOOKUP($A135,Mitglieder!$E$24:$BG$323,BD$303),"TT.MM.JJJJ"))</f>
        <v/>
      </c>
      <c r="BE135" s="75" t="str">
        <f t="shared" ca="1" si="5"/>
        <v/>
      </c>
      <c r="BF135" s="75" t="str">
        <f ca="1">IF($G135="","",VLOOKUP($A135,Mitglieder!$D$24:$BG$323,BF$303))</f>
        <v/>
      </c>
      <c r="BH135" s="75" t="str">
        <f ca="1">IF(G135="","",AY135+'Details Verein'!$D$25)</f>
        <v/>
      </c>
    </row>
    <row r="136" spans="1:60" x14ac:dyDescent="0.35">
      <c r="A136" s="42">
        <v>136</v>
      </c>
      <c r="B136" s="42"/>
      <c r="C136" s="42"/>
      <c r="D136" s="42">
        <f ca="1">VLOOKUP($A136,Mitglieder!$E$24:$BA$323,D$303)</f>
        <v>1.0299999999999967</v>
      </c>
      <c r="E136" s="42" t="str">
        <f ca="1">IF($G136="","",VLOOKUP($A136,Mitglieder!$E$24:$BG$323,E$303))</f>
        <v/>
      </c>
      <c r="F136" s="54" t="str">
        <f ca="1">IF(OR(VLOOKUP($A136,Mitglieder!$E$24:$BG$323,F$303)="",$G136=""),"",VLOOKUP($A136,Mitglieder!$E$24:$BG$323,F$303))</f>
        <v/>
      </c>
      <c r="G136" s="72" t="str">
        <f ca="1">IF(D136/ROUND(D136,0)=1,VLOOKUP($A136,Mitglieder!$E$24:$BA$323,G$303),"")</f>
        <v/>
      </c>
      <c r="H136" s="42" t="str">
        <f ca="1">IF($G136="","",VLOOKUP($A136,Mitglieder!$E$24:$BG$323,H$303))</f>
        <v/>
      </c>
      <c r="I136" s="54" t="str">
        <f ca="1">IF(OR(VLOOKUP($A136,Mitglieder!$E$24:$BG$323,I$303)="",$G136=""),"",VLOOKUP($A136,Mitglieder!$E$24:$BG$323,I$303))</f>
        <v/>
      </c>
      <c r="J136" s="42" t="str">
        <f ca="1">IF($G136="","",VLOOKUP($A136,Mitglieder!$E$24:$BG$323,J$303))</f>
        <v/>
      </c>
      <c r="K136" s="54" t="str">
        <f ca="1">IF(OR(VLOOKUP($A136,Mitglieder!$E$24:$BG$323,K$303)="",$G136=""),"",VLOOKUP($A136,Mitglieder!$E$24:$BG$323,K$303))</f>
        <v/>
      </c>
      <c r="L136" s="42" t="str">
        <f ca="1">IF($G136="","",VLOOKUP($A136,Mitglieder!$E$24:$BG$323,L$303))</f>
        <v/>
      </c>
      <c r="M136" s="42" t="str">
        <f ca="1">IF($G136="","",VLOOKUP($A136,Mitglieder!$E$24:$BG$323,M$303))</f>
        <v/>
      </c>
      <c r="N136" s="42" t="str">
        <f ca="1">IF($G136="","",VLOOKUP($A136,Mitglieder!$E$24:$BG$323,N$303))</f>
        <v/>
      </c>
      <c r="O136" s="42" t="str">
        <f ca="1">IF($G136="","",VLOOKUP($A136,Mitglieder!$E$24:$BG$323,O$303))</f>
        <v/>
      </c>
      <c r="P136" s="42" t="str">
        <f ca="1">IF($G136="","",VLOOKUP($A136,Mitglieder!$E$24:$BG$323,P$303))</f>
        <v/>
      </c>
      <c r="Q136" s="42" t="str">
        <f ca="1">IF($G136="","",VLOOKUP($A136,Mitglieder!$E$24:$BG$323,Q$303))</f>
        <v/>
      </c>
      <c r="R136" s="54" t="str">
        <f ca="1">IF(OR(VLOOKUP($A136,Mitglieder!$E$24:$BG$323,R$303)="",$G136=""),"",VLOOKUP($A136,Mitglieder!$E$24:$BG$323,R$303))</f>
        <v/>
      </c>
      <c r="S136" s="43" t="str">
        <f ca="1">IF($G136="","",TEXT(VLOOKUP($A136,Mitglieder!$E$24:$BG$323,S$303),"TT.MM.JJJJ"))</f>
        <v/>
      </c>
      <c r="T136" s="43" t="str">
        <f ca="1">IF($G136="","",TEXT(VLOOKUP($A136,Mitglieder!$E$24:$BG$323,T$303),"TT.MM.JJJJ"))</f>
        <v/>
      </c>
      <c r="U136" s="43" t="str">
        <f ca="1">IF($G136="","",TEXT(VLOOKUP($A136,Mitglieder!$E$24:$BG$323,U$303),"TT.MM.JJJJ"))</f>
        <v/>
      </c>
      <c r="V136" s="54" t="str">
        <f ca="1">IF(OR(VLOOKUP($A136,Mitglieder!$E$24:$BG$323,V$303)="",$G136=""),"",VLOOKUP($A136,Mitglieder!$E$24:$BG$323,V$303))</f>
        <v/>
      </c>
      <c r="W136" s="54" t="str">
        <f ca="1">IF(OR(VLOOKUP($A136,Mitglieder!$E$24:$BG$323,W$303)="",$G136=""),"",VLOOKUP($A136,Mitglieder!$E$24:$BG$323,W$303))</f>
        <v/>
      </c>
      <c r="X136" s="54" t="str">
        <f ca="1">IF(OR(VLOOKUP($A136,Mitglieder!$E$24:$BG$323,X$303)="",$G136=""),"",VLOOKUP($A136,Mitglieder!$E$24:$BG$323,X$303))</f>
        <v/>
      </c>
      <c r="Y136" s="54" t="str">
        <f ca="1">IF(OR(VLOOKUP($A136,Mitglieder!$E$24:$BG$323,Y$303)="",$G136=""),"",VLOOKUP($A136,Mitglieder!$E$24:$BG$323,Y$303))</f>
        <v/>
      </c>
      <c r="Z136" s="54" t="str">
        <f ca="1">IF(OR(VLOOKUP($A136,Mitglieder!$E$24:$BG$323,Z$303)="",$G136=""),"",VLOOKUP($A136,Mitglieder!$E$24:$BG$323,Z$303))</f>
        <v/>
      </c>
      <c r="AA136" s="54" t="str">
        <f ca="1">IF(OR(VLOOKUP($A136,Mitglieder!$E$24:$BG$323,AA$303)="",$G136=""),"",VLOOKUP($A136,Mitglieder!$E$24:$BG$323,AA$303))</f>
        <v/>
      </c>
      <c r="AB136" s="54" t="str">
        <f ca="1">IF(OR(VLOOKUP($A136,Mitglieder!$E$24:$BG$323,AB$303)="",$G136=""),"",VLOOKUP($A136,Mitglieder!$E$24:$BG$323,AB$303))</f>
        <v/>
      </c>
      <c r="AC136" s="54" t="str">
        <f ca="1">IF(OR(VLOOKUP($A136,Mitglieder!$E$24:$BG$323,AC$303)="",$G136=""),"",VLOOKUP($A136,Mitglieder!$E$24:$BG$323,AC$303))</f>
        <v/>
      </c>
      <c r="AD136" s="54" t="str">
        <f ca="1">IF(OR(VLOOKUP($A136,Mitglieder!$E$24:$BG$323,AD$303)="",$G136=""),"",VLOOKUP($A136,Mitglieder!$E$24:$BG$323,AD$303))</f>
        <v/>
      </c>
      <c r="AE136" s="54" t="str">
        <f ca="1">IF(OR(VLOOKUP($A136,Mitglieder!$E$24:$BG$323,AE$303)="",$G136=""),"",VLOOKUP($A136,Mitglieder!$E$24:$BG$323,AE$303))</f>
        <v/>
      </c>
      <c r="AF136" s="54" t="str">
        <f ca="1">IF(OR(VLOOKUP($A136,Mitglieder!$E$24:$BG$323,AF$303)="",$G136=""),"",VLOOKUP($A136,Mitglieder!$E$24:$BG$323,AF$303))</f>
        <v/>
      </c>
      <c r="AG136" s="54" t="str">
        <f ca="1">IF(OR(VLOOKUP($A136,Mitglieder!$E$24:$BG$323,AG$303)="",$G136=""),"",VLOOKUP($A136,Mitglieder!$E$24:$BG$323,AG$303))</f>
        <v/>
      </c>
      <c r="AH136" s="54" t="str">
        <f ca="1">IF(OR(VLOOKUP($A136,Mitglieder!$E$24:$BG$323,AH$303)="",$G136=""),"",VLOOKUP($A136,Mitglieder!$E$24:$BG$323,AH$303))</f>
        <v/>
      </c>
      <c r="AI136" s="54" t="str">
        <f ca="1">IF(OR(VLOOKUP($A136,Mitglieder!$E$24:$BG$323,AI$303)="",$G136=""),"",VLOOKUP($A136,Mitglieder!$E$24:$BG$323,AI$303))</f>
        <v/>
      </c>
      <c r="AJ136" s="54" t="str">
        <f ca="1">IF(OR(VLOOKUP($A136,Mitglieder!$E$24:$BG$323,AJ$303)="",$G136=""),"",VLOOKUP($A136,Mitglieder!$E$24:$BG$323,AJ$303))</f>
        <v/>
      </c>
      <c r="AK136" s="54" t="str">
        <f ca="1">IF(OR(VLOOKUP($A136,Mitglieder!$E$24:$BG$323,AK$303)="",$G136=""),"",VLOOKUP($A136,Mitglieder!$E$24:$BG$323,AK$303))</f>
        <v/>
      </c>
      <c r="AL136" s="54" t="str">
        <f ca="1">IF(OR(VLOOKUP($A136,Mitglieder!$E$24:$BG$323,AL$303)="",$G136=""),"",VLOOKUP($A136,Mitglieder!$E$24:$BG$323,AL$303))</f>
        <v/>
      </c>
      <c r="AM136" s="42" t="str">
        <f ca="1">IF($G136="","",VLOOKUP($A136,Mitglieder!$E$24:$BG$323,AM$303))</f>
        <v/>
      </c>
      <c r="AN136" s="54" t="str">
        <f ca="1">IF(OR(VLOOKUP($A136,Mitglieder!$E$24:$BG$323,AN$303)="",$G136=""),"",VLOOKUP($A136,Mitglieder!$E$24:$BG$323,AN$303))</f>
        <v/>
      </c>
      <c r="AO136" s="43" t="str">
        <f ca="1">IF($G136="","",TEXT(VLOOKUP($A136,Mitglieder!$D$24:$BG$323,AO$303),"TT.MM.JJJJ"))</f>
        <v/>
      </c>
      <c r="AP136" s="42" t="str">
        <f ca="1">IF($G136="","",VLOOKUP($A136,Mitglieder!$E$24:$BG$323,AP$303))</f>
        <v/>
      </c>
      <c r="AQ136" s="45" t="str">
        <f ca="1">IF($G136="","",TEXT(VLOOKUP($A136,Mitglieder!$E$24:$BG$323,AQ$303),"0.00"))</f>
        <v/>
      </c>
      <c r="AR136" s="54" t="str">
        <f ca="1">IF(OR(VLOOKUP($A136,Mitglieder!$E$24:$BG$323,AR$303)="",$G136=""),"",VLOOKUP($A136,Mitglieder!$E$24:$BG$323,AR$303))</f>
        <v/>
      </c>
      <c r="AS136" s="45" t="str">
        <f ca="1">IF($G136="","",TEXT(VLOOKUP($A136,Mitglieder!$E$24:$BG$323,AS$303),"0.00"))</f>
        <v/>
      </c>
      <c r="AT136" s="54" t="str">
        <f ca="1">IF(OR(VLOOKUP($A136,Mitglieder!$E$24:$BG$323,AT$303)="",$G136=""),"",VLOOKUP($A136,Mitglieder!$E$24:$BG$323,AT$303))</f>
        <v/>
      </c>
      <c r="AU136" s="45" t="str">
        <f ca="1">IF($G136="","",TEXT(VLOOKUP($A136,Mitglieder!$E$24:$BG$323,AU$303),"0.00"))</f>
        <v/>
      </c>
      <c r="AV136" s="45" t="str">
        <f ca="1">IF($G136="","",TEXT(VLOOKUP($A136,Mitglieder!$E$24:$BG$323,AV$303),"0.00"))</f>
        <v/>
      </c>
      <c r="AW136" s="42" t="str">
        <f ca="1">IF($G136="","",VLOOKUP($A136,Mitglieder!$E$24:$BG$323,AW$303))</f>
        <v/>
      </c>
      <c r="AX136" s="54" t="str">
        <f ca="1">IF(OR(VLOOKUP($A136,Mitglieder!$E$24:$BG$323,AX$303)="",$G136=""),"",VLOOKUP($A136,Mitglieder!$E$24:$BG$323,AX$303))</f>
        <v/>
      </c>
      <c r="AY136" s="43" t="str">
        <f ca="1">IF($G136="","",TEXT(VLOOKUP($A136,Mitglieder!$E$24:$BG$323,AY$303),"TT.MM.JJJJ"))</f>
        <v/>
      </c>
      <c r="AZ136" s="75" t="str">
        <f t="shared" ca="1" si="4"/>
        <v/>
      </c>
      <c r="BA136" s="43" t="str">
        <f ca="1">IF($G136="","",TEXT(VLOOKUP($A136,Mitglieder!$E$24:$BG$323,BA$303),"TT.MM.JJJJ"))</f>
        <v/>
      </c>
      <c r="BB136" s="43" t="str">
        <f ca="1">IF($G136="","",TEXT(VLOOKUP($A136,Mitglieder!$E$24:$BG$323,BB$303),"TT.MM.JJJJ"))</f>
        <v/>
      </c>
      <c r="BC136" s="43" t="str">
        <f ca="1">IF($G136="","",TEXT(VLOOKUP($A136,Mitglieder!$E$24:$BG$323,BC$303),"TT.MM.JJJJ"))</f>
        <v/>
      </c>
      <c r="BD136" s="43" t="str">
        <f ca="1">IF($G136="","",TEXT(VLOOKUP($A136,Mitglieder!$E$24:$BG$323,BD$303),"TT.MM.JJJJ"))</f>
        <v/>
      </c>
      <c r="BE136" s="75" t="str">
        <f t="shared" ca="1" si="5"/>
        <v/>
      </c>
      <c r="BF136" s="75" t="str">
        <f ca="1">IF($G136="","",VLOOKUP($A136,Mitglieder!$D$24:$BG$323,BF$303))</f>
        <v/>
      </c>
      <c r="BH136" s="75" t="str">
        <f ca="1">IF(G136="","",AY136+'Details Verein'!$D$25)</f>
        <v/>
      </c>
    </row>
    <row r="137" spans="1:60" x14ac:dyDescent="0.35">
      <c r="A137" s="42">
        <v>137</v>
      </c>
      <c r="B137" s="42"/>
      <c r="C137" s="42"/>
      <c r="D137" s="42">
        <f ca="1">VLOOKUP($A137,Mitglieder!$E$24:$BA$323,D$303)</f>
        <v>1.0299999999999967</v>
      </c>
      <c r="E137" s="42" t="str">
        <f ca="1">IF($G137="","",VLOOKUP($A137,Mitglieder!$E$24:$BG$323,E$303))</f>
        <v/>
      </c>
      <c r="F137" s="54" t="str">
        <f ca="1">IF(OR(VLOOKUP($A137,Mitglieder!$E$24:$BG$323,F$303)="",$G137=""),"",VLOOKUP($A137,Mitglieder!$E$24:$BG$323,F$303))</f>
        <v/>
      </c>
      <c r="G137" s="72" t="str">
        <f ca="1">IF(D137/ROUND(D137,0)=1,VLOOKUP($A137,Mitglieder!$E$24:$BA$323,G$303),"")</f>
        <v/>
      </c>
      <c r="H137" s="42" t="str">
        <f ca="1">IF($G137="","",VLOOKUP($A137,Mitglieder!$E$24:$BG$323,H$303))</f>
        <v/>
      </c>
      <c r="I137" s="54" t="str">
        <f ca="1">IF(OR(VLOOKUP($A137,Mitglieder!$E$24:$BG$323,I$303)="",$G137=""),"",VLOOKUP($A137,Mitglieder!$E$24:$BG$323,I$303))</f>
        <v/>
      </c>
      <c r="J137" s="42" t="str">
        <f ca="1">IF($G137="","",VLOOKUP($A137,Mitglieder!$E$24:$BG$323,J$303))</f>
        <v/>
      </c>
      <c r="K137" s="54" t="str">
        <f ca="1">IF(OR(VLOOKUP($A137,Mitglieder!$E$24:$BG$323,K$303)="",$G137=""),"",VLOOKUP($A137,Mitglieder!$E$24:$BG$323,K$303))</f>
        <v/>
      </c>
      <c r="L137" s="42" t="str">
        <f ca="1">IF($G137="","",VLOOKUP($A137,Mitglieder!$E$24:$BG$323,L$303))</f>
        <v/>
      </c>
      <c r="M137" s="42" t="str">
        <f ca="1">IF($G137="","",VLOOKUP($A137,Mitglieder!$E$24:$BG$323,M$303))</f>
        <v/>
      </c>
      <c r="N137" s="42" t="str">
        <f ca="1">IF($G137="","",VLOOKUP($A137,Mitglieder!$E$24:$BG$323,N$303))</f>
        <v/>
      </c>
      <c r="O137" s="42" t="str">
        <f ca="1">IF($G137="","",VLOOKUP($A137,Mitglieder!$E$24:$BG$323,O$303))</f>
        <v/>
      </c>
      <c r="P137" s="42" t="str">
        <f ca="1">IF($G137="","",VLOOKUP($A137,Mitglieder!$E$24:$BG$323,P$303))</f>
        <v/>
      </c>
      <c r="Q137" s="42" t="str">
        <f ca="1">IF($G137="","",VLOOKUP($A137,Mitglieder!$E$24:$BG$323,Q$303))</f>
        <v/>
      </c>
      <c r="R137" s="54" t="str">
        <f ca="1">IF(OR(VLOOKUP($A137,Mitglieder!$E$24:$BG$323,R$303)="",$G137=""),"",VLOOKUP($A137,Mitglieder!$E$24:$BG$323,R$303))</f>
        <v/>
      </c>
      <c r="S137" s="43" t="str">
        <f ca="1">IF($G137="","",TEXT(VLOOKUP($A137,Mitglieder!$E$24:$BG$323,S$303),"TT.MM.JJJJ"))</f>
        <v/>
      </c>
      <c r="T137" s="43" t="str">
        <f ca="1">IF($G137="","",TEXT(VLOOKUP($A137,Mitglieder!$E$24:$BG$323,T$303),"TT.MM.JJJJ"))</f>
        <v/>
      </c>
      <c r="U137" s="43" t="str">
        <f ca="1">IF($G137="","",TEXT(VLOOKUP($A137,Mitglieder!$E$24:$BG$323,U$303),"TT.MM.JJJJ"))</f>
        <v/>
      </c>
      <c r="V137" s="54" t="str">
        <f ca="1">IF(OR(VLOOKUP($A137,Mitglieder!$E$24:$BG$323,V$303)="",$G137=""),"",VLOOKUP($A137,Mitglieder!$E$24:$BG$323,V$303))</f>
        <v/>
      </c>
      <c r="W137" s="54" t="str">
        <f ca="1">IF(OR(VLOOKUP($A137,Mitglieder!$E$24:$BG$323,W$303)="",$G137=""),"",VLOOKUP($A137,Mitglieder!$E$24:$BG$323,W$303))</f>
        <v/>
      </c>
      <c r="X137" s="54" t="str">
        <f ca="1">IF(OR(VLOOKUP($A137,Mitglieder!$E$24:$BG$323,X$303)="",$G137=""),"",VLOOKUP($A137,Mitglieder!$E$24:$BG$323,X$303))</f>
        <v/>
      </c>
      <c r="Y137" s="54" t="str">
        <f ca="1">IF(OR(VLOOKUP($A137,Mitglieder!$E$24:$BG$323,Y$303)="",$G137=""),"",VLOOKUP($A137,Mitglieder!$E$24:$BG$323,Y$303))</f>
        <v/>
      </c>
      <c r="Z137" s="54" t="str">
        <f ca="1">IF(OR(VLOOKUP($A137,Mitglieder!$E$24:$BG$323,Z$303)="",$G137=""),"",VLOOKUP($A137,Mitglieder!$E$24:$BG$323,Z$303))</f>
        <v/>
      </c>
      <c r="AA137" s="54" t="str">
        <f ca="1">IF(OR(VLOOKUP($A137,Mitglieder!$E$24:$BG$323,AA$303)="",$G137=""),"",VLOOKUP($A137,Mitglieder!$E$24:$BG$323,AA$303))</f>
        <v/>
      </c>
      <c r="AB137" s="54" t="str">
        <f ca="1">IF(OR(VLOOKUP($A137,Mitglieder!$E$24:$BG$323,AB$303)="",$G137=""),"",VLOOKUP($A137,Mitglieder!$E$24:$BG$323,AB$303))</f>
        <v/>
      </c>
      <c r="AC137" s="54" t="str">
        <f ca="1">IF(OR(VLOOKUP($A137,Mitglieder!$E$24:$BG$323,AC$303)="",$G137=""),"",VLOOKUP($A137,Mitglieder!$E$24:$BG$323,AC$303))</f>
        <v/>
      </c>
      <c r="AD137" s="54" t="str">
        <f ca="1">IF(OR(VLOOKUP($A137,Mitglieder!$E$24:$BG$323,AD$303)="",$G137=""),"",VLOOKUP($A137,Mitglieder!$E$24:$BG$323,AD$303))</f>
        <v/>
      </c>
      <c r="AE137" s="54" t="str">
        <f ca="1">IF(OR(VLOOKUP($A137,Mitglieder!$E$24:$BG$323,AE$303)="",$G137=""),"",VLOOKUP($A137,Mitglieder!$E$24:$BG$323,AE$303))</f>
        <v/>
      </c>
      <c r="AF137" s="54" t="str">
        <f ca="1">IF(OR(VLOOKUP($A137,Mitglieder!$E$24:$BG$323,AF$303)="",$G137=""),"",VLOOKUP($A137,Mitglieder!$E$24:$BG$323,AF$303))</f>
        <v/>
      </c>
      <c r="AG137" s="54" t="str">
        <f ca="1">IF(OR(VLOOKUP($A137,Mitglieder!$E$24:$BG$323,AG$303)="",$G137=""),"",VLOOKUP($A137,Mitglieder!$E$24:$BG$323,AG$303))</f>
        <v/>
      </c>
      <c r="AH137" s="54" t="str">
        <f ca="1">IF(OR(VLOOKUP($A137,Mitglieder!$E$24:$BG$323,AH$303)="",$G137=""),"",VLOOKUP($A137,Mitglieder!$E$24:$BG$323,AH$303))</f>
        <v/>
      </c>
      <c r="AI137" s="54" t="str">
        <f ca="1">IF(OR(VLOOKUP($A137,Mitglieder!$E$24:$BG$323,AI$303)="",$G137=""),"",VLOOKUP($A137,Mitglieder!$E$24:$BG$323,AI$303))</f>
        <v/>
      </c>
      <c r="AJ137" s="54" t="str">
        <f ca="1">IF(OR(VLOOKUP($A137,Mitglieder!$E$24:$BG$323,AJ$303)="",$G137=""),"",VLOOKUP($A137,Mitglieder!$E$24:$BG$323,AJ$303))</f>
        <v/>
      </c>
      <c r="AK137" s="54" t="str">
        <f ca="1">IF(OR(VLOOKUP($A137,Mitglieder!$E$24:$BG$323,AK$303)="",$G137=""),"",VLOOKUP($A137,Mitglieder!$E$24:$BG$323,AK$303))</f>
        <v/>
      </c>
      <c r="AL137" s="54" t="str">
        <f ca="1">IF(OR(VLOOKUP($A137,Mitglieder!$E$24:$BG$323,AL$303)="",$G137=""),"",VLOOKUP($A137,Mitglieder!$E$24:$BG$323,AL$303))</f>
        <v/>
      </c>
      <c r="AM137" s="42" t="str">
        <f ca="1">IF($G137="","",VLOOKUP($A137,Mitglieder!$E$24:$BG$323,AM$303))</f>
        <v/>
      </c>
      <c r="AN137" s="54" t="str">
        <f ca="1">IF(OR(VLOOKUP($A137,Mitglieder!$E$24:$BG$323,AN$303)="",$G137=""),"",VLOOKUP($A137,Mitglieder!$E$24:$BG$323,AN$303))</f>
        <v/>
      </c>
      <c r="AO137" s="43" t="str">
        <f ca="1">IF($G137="","",TEXT(VLOOKUP($A137,Mitglieder!$D$24:$BG$323,AO$303),"TT.MM.JJJJ"))</f>
        <v/>
      </c>
      <c r="AP137" s="42" t="str">
        <f ca="1">IF($G137="","",VLOOKUP($A137,Mitglieder!$E$24:$BG$323,AP$303))</f>
        <v/>
      </c>
      <c r="AQ137" s="45" t="str">
        <f ca="1">IF($G137="","",TEXT(VLOOKUP($A137,Mitglieder!$E$24:$BG$323,AQ$303),"0.00"))</f>
        <v/>
      </c>
      <c r="AR137" s="54" t="str">
        <f ca="1">IF(OR(VLOOKUP($A137,Mitglieder!$E$24:$BG$323,AR$303)="",$G137=""),"",VLOOKUP($A137,Mitglieder!$E$24:$BG$323,AR$303))</f>
        <v/>
      </c>
      <c r="AS137" s="45" t="str">
        <f ca="1">IF($G137="","",TEXT(VLOOKUP($A137,Mitglieder!$E$24:$BG$323,AS$303),"0.00"))</f>
        <v/>
      </c>
      <c r="AT137" s="54" t="str">
        <f ca="1">IF(OR(VLOOKUP($A137,Mitglieder!$E$24:$BG$323,AT$303)="",$G137=""),"",VLOOKUP($A137,Mitglieder!$E$24:$BG$323,AT$303))</f>
        <v/>
      </c>
      <c r="AU137" s="45" t="str">
        <f ca="1">IF($G137="","",TEXT(VLOOKUP($A137,Mitglieder!$E$24:$BG$323,AU$303),"0.00"))</f>
        <v/>
      </c>
      <c r="AV137" s="45" t="str">
        <f ca="1">IF($G137="","",TEXT(VLOOKUP($A137,Mitglieder!$E$24:$BG$323,AV$303),"0.00"))</f>
        <v/>
      </c>
      <c r="AW137" s="42" t="str">
        <f ca="1">IF($G137="","",VLOOKUP($A137,Mitglieder!$E$24:$BG$323,AW$303))</f>
        <v/>
      </c>
      <c r="AX137" s="54" t="str">
        <f ca="1">IF(OR(VLOOKUP($A137,Mitglieder!$E$24:$BG$323,AX$303)="",$G137=""),"",VLOOKUP($A137,Mitglieder!$E$24:$BG$323,AX$303))</f>
        <v/>
      </c>
      <c r="AY137" s="43" t="str">
        <f ca="1">IF($G137="","",TEXT(VLOOKUP($A137,Mitglieder!$E$24:$BG$323,AY$303),"TT.MM.JJJJ"))</f>
        <v/>
      </c>
      <c r="AZ137" s="75" t="str">
        <f t="shared" ca="1" si="4"/>
        <v/>
      </c>
      <c r="BA137" s="43" t="str">
        <f ca="1">IF($G137="","",TEXT(VLOOKUP($A137,Mitglieder!$E$24:$BG$323,BA$303),"TT.MM.JJJJ"))</f>
        <v/>
      </c>
      <c r="BB137" s="43" t="str">
        <f ca="1">IF($G137="","",TEXT(VLOOKUP($A137,Mitglieder!$E$24:$BG$323,BB$303),"TT.MM.JJJJ"))</f>
        <v/>
      </c>
      <c r="BC137" s="43" t="str">
        <f ca="1">IF($G137="","",TEXT(VLOOKUP($A137,Mitglieder!$E$24:$BG$323,BC$303),"TT.MM.JJJJ"))</f>
        <v/>
      </c>
      <c r="BD137" s="43" t="str">
        <f ca="1">IF($G137="","",TEXT(VLOOKUP($A137,Mitglieder!$E$24:$BG$323,BD$303),"TT.MM.JJJJ"))</f>
        <v/>
      </c>
      <c r="BE137" s="75" t="str">
        <f t="shared" ca="1" si="5"/>
        <v/>
      </c>
      <c r="BF137" s="75" t="str">
        <f ca="1">IF($G137="","",VLOOKUP($A137,Mitglieder!$D$24:$BG$323,BF$303))</f>
        <v/>
      </c>
      <c r="BH137" s="75" t="str">
        <f ca="1">IF(G137="","",AY137+'Details Verein'!$D$25)</f>
        <v/>
      </c>
    </row>
    <row r="138" spans="1:60" x14ac:dyDescent="0.35">
      <c r="A138" s="42">
        <v>138</v>
      </c>
      <c r="B138" s="42"/>
      <c r="C138" s="42"/>
      <c r="D138" s="42">
        <f ca="1">VLOOKUP($A138,Mitglieder!$E$24:$BA$323,D$303)</f>
        <v>1.0299999999999967</v>
      </c>
      <c r="E138" s="42" t="str">
        <f ca="1">IF($G138="","",VLOOKUP($A138,Mitglieder!$E$24:$BG$323,E$303))</f>
        <v/>
      </c>
      <c r="F138" s="54" t="str">
        <f ca="1">IF(OR(VLOOKUP($A138,Mitglieder!$E$24:$BG$323,F$303)="",$G138=""),"",VLOOKUP($A138,Mitglieder!$E$24:$BG$323,F$303))</f>
        <v/>
      </c>
      <c r="G138" s="72" t="str">
        <f ca="1">IF(D138/ROUND(D138,0)=1,VLOOKUP($A138,Mitglieder!$E$24:$BA$323,G$303),"")</f>
        <v/>
      </c>
      <c r="H138" s="42" t="str">
        <f ca="1">IF($G138="","",VLOOKUP($A138,Mitglieder!$E$24:$BG$323,H$303))</f>
        <v/>
      </c>
      <c r="I138" s="54" t="str">
        <f ca="1">IF(OR(VLOOKUP($A138,Mitglieder!$E$24:$BG$323,I$303)="",$G138=""),"",VLOOKUP($A138,Mitglieder!$E$24:$BG$323,I$303))</f>
        <v/>
      </c>
      <c r="J138" s="42" t="str">
        <f ca="1">IF($G138="","",VLOOKUP($A138,Mitglieder!$E$24:$BG$323,J$303))</f>
        <v/>
      </c>
      <c r="K138" s="54" t="str">
        <f ca="1">IF(OR(VLOOKUP($A138,Mitglieder!$E$24:$BG$323,K$303)="",$G138=""),"",VLOOKUP($A138,Mitglieder!$E$24:$BG$323,K$303))</f>
        <v/>
      </c>
      <c r="L138" s="42" t="str">
        <f ca="1">IF($G138="","",VLOOKUP($A138,Mitglieder!$E$24:$BG$323,L$303))</f>
        <v/>
      </c>
      <c r="M138" s="42" t="str">
        <f ca="1">IF($G138="","",VLOOKUP($A138,Mitglieder!$E$24:$BG$323,M$303))</f>
        <v/>
      </c>
      <c r="N138" s="42" t="str">
        <f ca="1">IF($G138="","",VLOOKUP($A138,Mitglieder!$E$24:$BG$323,N$303))</f>
        <v/>
      </c>
      <c r="O138" s="42" t="str">
        <f ca="1">IF($G138="","",VLOOKUP($A138,Mitglieder!$E$24:$BG$323,O$303))</f>
        <v/>
      </c>
      <c r="P138" s="42" t="str">
        <f ca="1">IF($G138="","",VLOOKUP($A138,Mitglieder!$E$24:$BG$323,P$303))</f>
        <v/>
      </c>
      <c r="Q138" s="42" t="str">
        <f ca="1">IF($G138="","",VLOOKUP($A138,Mitglieder!$E$24:$BG$323,Q$303))</f>
        <v/>
      </c>
      <c r="R138" s="54" t="str">
        <f ca="1">IF(OR(VLOOKUP($A138,Mitglieder!$E$24:$BG$323,R$303)="",$G138=""),"",VLOOKUP($A138,Mitglieder!$E$24:$BG$323,R$303))</f>
        <v/>
      </c>
      <c r="S138" s="43" t="str">
        <f ca="1">IF($G138="","",TEXT(VLOOKUP($A138,Mitglieder!$E$24:$BG$323,S$303),"TT.MM.JJJJ"))</f>
        <v/>
      </c>
      <c r="T138" s="43" t="str">
        <f ca="1">IF($G138="","",TEXT(VLOOKUP($A138,Mitglieder!$E$24:$BG$323,T$303),"TT.MM.JJJJ"))</f>
        <v/>
      </c>
      <c r="U138" s="43" t="str">
        <f ca="1">IF($G138="","",TEXT(VLOOKUP($A138,Mitglieder!$E$24:$BG$323,U$303),"TT.MM.JJJJ"))</f>
        <v/>
      </c>
      <c r="V138" s="54" t="str">
        <f ca="1">IF(OR(VLOOKUP($A138,Mitglieder!$E$24:$BG$323,V$303)="",$G138=""),"",VLOOKUP($A138,Mitglieder!$E$24:$BG$323,V$303))</f>
        <v/>
      </c>
      <c r="W138" s="54" t="str">
        <f ca="1">IF(OR(VLOOKUP($A138,Mitglieder!$E$24:$BG$323,W$303)="",$G138=""),"",VLOOKUP($A138,Mitglieder!$E$24:$BG$323,W$303))</f>
        <v/>
      </c>
      <c r="X138" s="54" t="str">
        <f ca="1">IF(OR(VLOOKUP($A138,Mitglieder!$E$24:$BG$323,X$303)="",$G138=""),"",VLOOKUP($A138,Mitglieder!$E$24:$BG$323,X$303))</f>
        <v/>
      </c>
      <c r="Y138" s="54" t="str">
        <f ca="1">IF(OR(VLOOKUP($A138,Mitglieder!$E$24:$BG$323,Y$303)="",$G138=""),"",VLOOKUP($A138,Mitglieder!$E$24:$BG$323,Y$303))</f>
        <v/>
      </c>
      <c r="Z138" s="54" t="str">
        <f ca="1">IF(OR(VLOOKUP($A138,Mitglieder!$E$24:$BG$323,Z$303)="",$G138=""),"",VLOOKUP($A138,Mitglieder!$E$24:$BG$323,Z$303))</f>
        <v/>
      </c>
      <c r="AA138" s="54" t="str">
        <f ca="1">IF(OR(VLOOKUP($A138,Mitglieder!$E$24:$BG$323,AA$303)="",$G138=""),"",VLOOKUP($A138,Mitglieder!$E$24:$BG$323,AA$303))</f>
        <v/>
      </c>
      <c r="AB138" s="54" t="str">
        <f ca="1">IF(OR(VLOOKUP($A138,Mitglieder!$E$24:$BG$323,AB$303)="",$G138=""),"",VLOOKUP($A138,Mitglieder!$E$24:$BG$323,AB$303))</f>
        <v/>
      </c>
      <c r="AC138" s="54" t="str">
        <f ca="1">IF(OR(VLOOKUP($A138,Mitglieder!$E$24:$BG$323,AC$303)="",$G138=""),"",VLOOKUP($A138,Mitglieder!$E$24:$BG$323,AC$303))</f>
        <v/>
      </c>
      <c r="AD138" s="54" t="str">
        <f ca="1">IF(OR(VLOOKUP($A138,Mitglieder!$E$24:$BG$323,AD$303)="",$G138=""),"",VLOOKUP($A138,Mitglieder!$E$24:$BG$323,AD$303))</f>
        <v/>
      </c>
      <c r="AE138" s="54" t="str">
        <f ca="1">IF(OR(VLOOKUP($A138,Mitglieder!$E$24:$BG$323,AE$303)="",$G138=""),"",VLOOKUP($A138,Mitglieder!$E$24:$BG$323,AE$303))</f>
        <v/>
      </c>
      <c r="AF138" s="54" t="str">
        <f ca="1">IF(OR(VLOOKUP($A138,Mitglieder!$E$24:$BG$323,AF$303)="",$G138=""),"",VLOOKUP($A138,Mitglieder!$E$24:$BG$323,AF$303))</f>
        <v/>
      </c>
      <c r="AG138" s="54" t="str">
        <f ca="1">IF(OR(VLOOKUP($A138,Mitglieder!$E$24:$BG$323,AG$303)="",$G138=""),"",VLOOKUP($A138,Mitglieder!$E$24:$BG$323,AG$303))</f>
        <v/>
      </c>
      <c r="AH138" s="54" t="str">
        <f ca="1">IF(OR(VLOOKUP($A138,Mitglieder!$E$24:$BG$323,AH$303)="",$G138=""),"",VLOOKUP($A138,Mitglieder!$E$24:$BG$323,AH$303))</f>
        <v/>
      </c>
      <c r="AI138" s="54" t="str">
        <f ca="1">IF(OR(VLOOKUP($A138,Mitglieder!$E$24:$BG$323,AI$303)="",$G138=""),"",VLOOKUP($A138,Mitglieder!$E$24:$BG$323,AI$303))</f>
        <v/>
      </c>
      <c r="AJ138" s="54" t="str">
        <f ca="1">IF(OR(VLOOKUP($A138,Mitglieder!$E$24:$BG$323,AJ$303)="",$G138=""),"",VLOOKUP($A138,Mitglieder!$E$24:$BG$323,AJ$303))</f>
        <v/>
      </c>
      <c r="AK138" s="54" t="str">
        <f ca="1">IF(OR(VLOOKUP($A138,Mitglieder!$E$24:$BG$323,AK$303)="",$G138=""),"",VLOOKUP($A138,Mitglieder!$E$24:$BG$323,AK$303))</f>
        <v/>
      </c>
      <c r="AL138" s="54" t="str">
        <f ca="1">IF(OR(VLOOKUP($A138,Mitglieder!$E$24:$BG$323,AL$303)="",$G138=""),"",VLOOKUP($A138,Mitglieder!$E$24:$BG$323,AL$303))</f>
        <v/>
      </c>
      <c r="AM138" s="42" t="str">
        <f ca="1">IF($G138="","",VLOOKUP($A138,Mitglieder!$E$24:$BG$323,AM$303))</f>
        <v/>
      </c>
      <c r="AN138" s="54" t="str">
        <f ca="1">IF(OR(VLOOKUP($A138,Mitglieder!$E$24:$BG$323,AN$303)="",$G138=""),"",VLOOKUP($A138,Mitglieder!$E$24:$BG$323,AN$303))</f>
        <v/>
      </c>
      <c r="AO138" s="43" t="str">
        <f ca="1">IF($G138="","",TEXT(VLOOKUP($A138,Mitglieder!$D$24:$BG$323,AO$303),"TT.MM.JJJJ"))</f>
        <v/>
      </c>
      <c r="AP138" s="42" t="str">
        <f ca="1">IF($G138="","",VLOOKUP($A138,Mitglieder!$E$24:$BG$323,AP$303))</f>
        <v/>
      </c>
      <c r="AQ138" s="45" t="str">
        <f ca="1">IF($G138="","",TEXT(VLOOKUP($A138,Mitglieder!$E$24:$BG$323,AQ$303),"0.00"))</f>
        <v/>
      </c>
      <c r="AR138" s="54" t="str">
        <f ca="1">IF(OR(VLOOKUP($A138,Mitglieder!$E$24:$BG$323,AR$303)="",$G138=""),"",VLOOKUP($A138,Mitglieder!$E$24:$BG$323,AR$303))</f>
        <v/>
      </c>
      <c r="AS138" s="45" t="str">
        <f ca="1">IF($G138="","",TEXT(VLOOKUP($A138,Mitglieder!$E$24:$BG$323,AS$303),"0.00"))</f>
        <v/>
      </c>
      <c r="AT138" s="54" t="str">
        <f ca="1">IF(OR(VLOOKUP($A138,Mitglieder!$E$24:$BG$323,AT$303)="",$G138=""),"",VLOOKUP($A138,Mitglieder!$E$24:$BG$323,AT$303))</f>
        <v/>
      </c>
      <c r="AU138" s="45" t="str">
        <f ca="1">IF($G138="","",TEXT(VLOOKUP($A138,Mitglieder!$E$24:$BG$323,AU$303),"0.00"))</f>
        <v/>
      </c>
      <c r="AV138" s="45" t="str">
        <f ca="1">IF($G138="","",TEXT(VLOOKUP($A138,Mitglieder!$E$24:$BG$323,AV$303),"0.00"))</f>
        <v/>
      </c>
      <c r="AW138" s="42" t="str">
        <f ca="1">IF($G138="","",VLOOKUP($A138,Mitglieder!$E$24:$BG$323,AW$303))</f>
        <v/>
      </c>
      <c r="AX138" s="54" t="str">
        <f ca="1">IF(OR(VLOOKUP($A138,Mitglieder!$E$24:$BG$323,AX$303)="",$G138=""),"",VLOOKUP($A138,Mitglieder!$E$24:$BG$323,AX$303))</f>
        <v/>
      </c>
      <c r="AY138" s="43" t="str">
        <f ca="1">IF($G138="","",TEXT(VLOOKUP($A138,Mitglieder!$E$24:$BG$323,AY$303),"TT.MM.JJJJ"))</f>
        <v/>
      </c>
      <c r="AZ138" s="75" t="str">
        <f t="shared" ca="1" si="4"/>
        <v/>
      </c>
      <c r="BA138" s="43" t="str">
        <f ca="1">IF($G138="","",TEXT(VLOOKUP($A138,Mitglieder!$E$24:$BG$323,BA$303),"TT.MM.JJJJ"))</f>
        <v/>
      </c>
      <c r="BB138" s="43" t="str">
        <f ca="1">IF($G138="","",TEXT(VLOOKUP($A138,Mitglieder!$E$24:$BG$323,BB$303),"TT.MM.JJJJ"))</f>
        <v/>
      </c>
      <c r="BC138" s="43" t="str">
        <f ca="1">IF($G138="","",TEXT(VLOOKUP($A138,Mitglieder!$E$24:$BG$323,BC$303),"TT.MM.JJJJ"))</f>
        <v/>
      </c>
      <c r="BD138" s="43" t="str">
        <f ca="1">IF($G138="","",TEXT(VLOOKUP($A138,Mitglieder!$E$24:$BG$323,BD$303),"TT.MM.JJJJ"))</f>
        <v/>
      </c>
      <c r="BE138" s="75" t="str">
        <f t="shared" ca="1" si="5"/>
        <v/>
      </c>
      <c r="BF138" s="75" t="str">
        <f ca="1">IF($G138="","",VLOOKUP($A138,Mitglieder!$D$24:$BG$323,BF$303))</f>
        <v/>
      </c>
      <c r="BH138" s="75" t="str">
        <f ca="1">IF(G138="","",AY138+'Details Verein'!$D$25)</f>
        <v/>
      </c>
    </row>
    <row r="139" spans="1:60" x14ac:dyDescent="0.35">
      <c r="A139" s="42">
        <v>139</v>
      </c>
      <c r="B139" s="42"/>
      <c r="C139" s="42"/>
      <c r="D139" s="42">
        <f ca="1">VLOOKUP($A139,Mitglieder!$E$24:$BA$323,D$303)</f>
        <v>1.0299999999999967</v>
      </c>
      <c r="E139" s="42" t="str">
        <f ca="1">IF($G139="","",VLOOKUP($A139,Mitglieder!$E$24:$BG$323,E$303))</f>
        <v/>
      </c>
      <c r="F139" s="54" t="str">
        <f ca="1">IF(OR(VLOOKUP($A139,Mitglieder!$E$24:$BG$323,F$303)="",$G139=""),"",VLOOKUP($A139,Mitglieder!$E$24:$BG$323,F$303))</f>
        <v/>
      </c>
      <c r="G139" s="72" t="str">
        <f ca="1">IF(D139/ROUND(D139,0)=1,VLOOKUP($A139,Mitglieder!$E$24:$BA$323,G$303),"")</f>
        <v/>
      </c>
      <c r="H139" s="42" t="str">
        <f ca="1">IF($G139="","",VLOOKUP($A139,Mitglieder!$E$24:$BG$323,H$303))</f>
        <v/>
      </c>
      <c r="I139" s="54" t="str">
        <f ca="1">IF(OR(VLOOKUP($A139,Mitglieder!$E$24:$BG$323,I$303)="",$G139=""),"",VLOOKUP($A139,Mitglieder!$E$24:$BG$323,I$303))</f>
        <v/>
      </c>
      <c r="J139" s="42" t="str">
        <f ca="1">IF($G139="","",VLOOKUP($A139,Mitglieder!$E$24:$BG$323,J$303))</f>
        <v/>
      </c>
      <c r="K139" s="54" t="str">
        <f ca="1">IF(OR(VLOOKUP($A139,Mitglieder!$E$24:$BG$323,K$303)="",$G139=""),"",VLOOKUP($A139,Mitglieder!$E$24:$BG$323,K$303))</f>
        <v/>
      </c>
      <c r="L139" s="42" t="str">
        <f ca="1">IF($G139="","",VLOOKUP($A139,Mitglieder!$E$24:$BG$323,L$303))</f>
        <v/>
      </c>
      <c r="M139" s="42" t="str">
        <f ca="1">IF($G139="","",VLOOKUP($A139,Mitglieder!$E$24:$BG$323,M$303))</f>
        <v/>
      </c>
      <c r="N139" s="42" t="str">
        <f ca="1">IF($G139="","",VLOOKUP($A139,Mitglieder!$E$24:$BG$323,N$303))</f>
        <v/>
      </c>
      <c r="O139" s="42" t="str">
        <f ca="1">IF($G139="","",VLOOKUP($A139,Mitglieder!$E$24:$BG$323,O$303))</f>
        <v/>
      </c>
      <c r="P139" s="42" t="str">
        <f ca="1">IF($G139="","",VLOOKUP($A139,Mitglieder!$E$24:$BG$323,P$303))</f>
        <v/>
      </c>
      <c r="Q139" s="42" t="str">
        <f ca="1">IF($G139="","",VLOOKUP($A139,Mitglieder!$E$24:$BG$323,Q$303))</f>
        <v/>
      </c>
      <c r="R139" s="54" t="str">
        <f ca="1">IF(OR(VLOOKUP($A139,Mitglieder!$E$24:$BG$323,R$303)="",$G139=""),"",VLOOKUP($A139,Mitglieder!$E$24:$BG$323,R$303))</f>
        <v/>
      </c>
      <c r="S139" s="43" t="str">
        <f ca="1">IF($G139="","",TEXT(VLOOKUP($A139,Mitglieder!$E$24:$BG$323,S$303),"TT.MM.JJJJ"))</f>
        <v/>
      </c>
      <c r="T139" s="43" t="str">
        <f ca="1">IF($G139="","",TEXT(VLOOKUP($A139,Mitglieder!$E$24:$BG$323,T$303),"TT.MM.JJJJ"))</f>
        <v/>
      </c>
      <c r="U139" s="43" t="str">
        <f ca="1">IF($G139="","",TEXT(VLOOKUP($A139,Mitglieder!$E$24:$BG$323,U$303),"TT.MM.JJJJ"))</f>
        <v/>
      </c>
      <c r="V139" s="54" t="str">
        <f ca="1">IF(OR(VLOOKUP($A139,Mitglieder!$E$24:$BG$323,V$303)="",$G139=""),"",VLOOKUP($A139,Mitglieder!$E$24:$BG$323,V$303))</f>
        <v/>
      </c>
      <c r="W139" s="54" t="str">
        <f ca="1">IF(OR(VLOOKUP($A139,Mitglieder!$E$24:$BG$323,W$303)="",$G139=""),"",VLOOKUP($A139,Mitglieder!$E$24:$BG$323,W$303))</f>
        <v/>
      </c>
      <c r="X139" s="54" t="str">
        <f ca="1">IF(OR(VLOOKUP($A139,Mitglieder!$E$24:$BG$323,X$303)="",$G139=""),"",VLOOKUP($A139,Mitglieder!$E$24:$BG$323,X$303))</f>
        <v/>
      </c>
      <c r="Y139" s="54" t="str">
        <f ca="1">IF(OR(VLOOKUP($A139,Mitglieder!$E$24:$BG$323,Y$303)="",$G139=""),"",VLOOKUP($A139,Mitglieder!$E$24:$BG$323,Y$303))</f>
        <v/>
      </c>
      <c r="Z139" s="54" t="str">
        <f ca="1">IF(OR(VLOOKUP($A139,Mitglieder!$E$24:$BG$323,Z$303)="",$G139=""),"",VLOOKUP($A139,Mitglieder!$E$24:$BG$323,Z$303))</f>
        <v/>
      </c>
      <c r="AA139" s="54" t="str">
        <f ca="1">IF(OR(VLOOKUP($A139,Mitglieder!$E$24:$BG$323,AA$303)="",$G139=""),"",VLOOKUP($A139,Mitglieder!$E$24:$BG$323,AA$303))</f>
        <v/>
      </c>
      <c r="AB139" s="54" t="str">
        <f ca="1">IF(OR(VLOOKUP($A139,Mitglieder!$E$24:$BG$323,AB$303)="",$G139=""),"",VLOOKUP($A139,Mitglieder!$E$24:$BG$323,AB$303))</f>
        <v/>
      </c>
      <c r="AC139" s="54" t="str">
        <f ca="1">IF(OR(VLOOKUP($A139,Mitglieder!$E$24:$BG$323,AC$303)="",$G139=""),"",VLOOKUP($A139,Mitglieder!$E$24:$BG$323,AC$303))</f>
        <v/>
      </c>
      <c r="AD139" s="54" t="str">
        <f ca="1">IF(OR(VLOOKUP($A139,Mitglieder!$E$24:$BG$323,AD$303)="",$G139=""),"",VLOOKUP($A139,Mitglieder!$E$24:$BG$323,AD$303))</f>
        <v/>
      </c>
      <c r="AE139" s="54" t="str">
        <f ca="1">IF(OR(VLOOKUP($A139,Mitglieder!$E$24:$BG$323,AE$303)="",$G139=""),"",VLOOKUP($A139,Mitglieder!$E$24:$BG$323,AE$303))</f>
        <v/>
      </c>
      <c r="AF139" s="54" t="str">
        <f ca="1">IF(OR(VLOOKUP($A139,Mitglieder!$E$24:$BG$323,AF$303)="",$G139=""),"",VLOOKUP($A139,Mitglieder!$E$24:$BG$323,AF$303))</f>
        <v/>
      </c>
      <c r="AG139" s="54" t="str">
        <f ca="1">IF(OR(VLOOKUP($A139,Mitglieder!$E$24:$BG$323,AG$303)="",$G139=""),"",VLOOKUP($A139,Mitglieder!$E$24:$BG$323,AG$303))</f>
        <v/>
      </c>
      <c r="AH139" s="54" t="str">
        <f ca="1">IF(OR(VLOOKUP($A139,Mitglieder!$E$24:$BG$323,AH$303)="",$G139=""),"",VLOOKUP($A139,Mitglieder!$E$24:$BG$323,AH$303))</f>
        <v/>
      </c>
      <c r="AI139" s="54" t="str">
        <f ca="1">IF(OR(VLOOKUP($A139,Mitglieder!$E$24:$BG$323,AI$303)="",$G139=""),"",VLOOKUP($A139,Mitglieder!$E$24:$BG$323,AI$303))</f>
        <v/>
      </c>
      <c r="AJ139" s="54" t="str">
        <f ca="1">IF(OR(VLOOKUP($A139,Mitglieder!$E$24:$BG$323,AJ$303)="",$G139=""),"",VLOOKUP($A139,Mitglieder!$E$24:$BG$323,AJ$303))</f>
        <v/>
      </c>
      <c r="AK139" s="54" t="str">
        <f ca="1">IF(OR(VLOOKUP($A139,Mitglieder!$E$24:$BG$323,AK$303)="",$G139=""),"",VLOOKUP($A139,Mitglieder!$E$24:$BG$323,AK$303))</f>
        <v/>
      </c>
      <c r="AL139" s="54" t="str">
        <f ca="1">IF(OR(VLOOKUP($A139,Mitglieder!$E$24:$BG$323,AL$303)="",$G139=""),"",VLOOKUP($A139,Mitglieder!$E$24:$BG$323,AL$303))</f>
        <v/>
      </c>
      <c r="AM139" s="42" t="str">
        <f ca="1">IF($G139="","",VLOOKUP($A139,Mitglieder!$E$24:$BG$323,AM$303))</f>
        <v/>
      </c>
      <c r="AN139" s="54" t="str">
        <f ca="1">IF(OR(VLOOKUP($A139,Mitglieder!$E$24:$BG$323,AN$303)="",$G139=""),"",VLOOKUP($A139,Mitglieder!$E$24:$BG$323,AN$303))</f>
        <v/>
      </c>
      <c r="AO139" s="43" t="str">
        <f ca="1">IF($G139="","",TEXT(VLOOKUP($A139,Mitglieder!$D$24:$BG$323,AO$303),"TT.MM.JJJJ"))</f>
        <v/>
      </c>
      <c r="AP139" s="42" t="str">
        <f ca="1">IF($G139="","",VLOOKUP($A139,Mitglieder!$E$24:$BG$323,AP$303))</f>
        <v/>
      </c>
      <c r="AQ139" s="45" t="str">
        <f ca="1">IF($G139="","",TEXT(VLOOKUP($A139,Mitglieder!$E$24:$BG$323,AQ$303),"0.00"))</f>
        <v/>
      </c>
      <c r="AR139" s="54" t="str">
        <f ca="1">IF(OR(VLOOKUP($A139,Mitglieder!$E$24:$BG$323,AR$303)="",$G139=""),"",VLOOKUP($A139,Mitglieder!$E$24:$BG$323,AR$303))</f>
        <v/>
      </c>
      <c r="AS139" s="45" t="str">
        <f ca="1">IF($G139="","",TEXT(VLOOKUP($A139,Mitglieder!$E$24:$BG$323,AS$303),"0.00"))</f>
        <v/>
      </c>
      <c r="AT139" s="54" t="str">
        <f ca="1">IF(OR(VLOOKUP($A139,Mitglieder!$E$24:$BG$323,AT$303)="",$G139=""),"",VLOOKUP($A139,Mitglieder!$E$24:$BG$323,AT$303))</f>
        <v/>
      </c>
      <c r="AU139" s="45" t="str">
        <f ca="1">IF($G139="","",TEXT(VLOOKUP($A139,Mitglieder!$E$24:$BG$323,AU$303),"0.00"))</f>
        <v/>
      </c>
      <c r="AV139" s="45" t="str">
        <f ca="1">IF($G139="","",TEXT(VLOOKUP($A139,Mitglieder!$E$24:$BG$323,AV$303),"0.00"))</f>
        <v/>
      </c>
      <c r="AW139" s="42" t="str">
        <f ca="1">IF($G139="","",VLOOKUP($A139,Mitglieder!$E$24:$BG$323,AW$303))</f>
        <v/>
      </c>
      <c r="AX139" s="54" t="str">
        <f ca="1">IF(OR(VLOOKUP($A139,Mitglieder!$E$24:$BG$323,AX$303)="",$G139=""),"",VLOOKUP($A139,Mitglieder!$E$24:$BG$323,AX$303))</f>
        <v/>
      </c>
      <c r="AY139" s="43" t="str">
        <f ca="1">IF($G139="","",TEXT(VLOOKUP($A139,Mitglieder!$E$24:$BG$323,AY$303),"TT.MM.JJJJ"))</f>
        <v/>
      </c>
      <c r="AZ139" s="75" t="str">
        <f t="shared" ca="1" si="4"/>
        <v/>
      </c>
      <c r="BA139" s="43" t="str">
        <f ca="1">IF($G139="","",TEXT(VLOOKUP($A139,Mitglieder!$E$24:$BG$323,BA$303),"TT.MM.JJJJ"))</f>
        <v/>
      </c>
      <c r="BB139" s="43" t="str">
        <f ca="1">IF($G139="","",TEXT(VLOOKUP($A139,Mitglieder!$E$24:$BG$323,BB$303),"TT.MM.JJJJ"))</f>
        <v/>
      </c>
      <c r="BC139" s="43" t="str">
        <f ca="1">IF($G139="","",TEXT(VLOOKUP($A139,Mitglieder!$E$24:$BG$323,BC$303),"TT.MM.JJJJ"))</f>
        <v/>
      </c>
      <c r="BD139" s="43" t="str">
        <f ca="1">IF($G139="","",TEXT(VLOOKUP($A139,Mitglieder!$E$24:$BG$323,BD$303),"TT.MM.JJJJ"))</f>
        <v/>
      </c>
      <c r="BE139" s="75" t="str">
        <f t="shared" ca="1" si="5"/>
        <v/>
      </c>
      <c r="BF139" s="75" t="str">
        <f ca="1">IF($G139="","",VLOOKUP($A139,Mitglieder!$D$24:$BG$323,BF$303))</f>
        <v/>
      </c>
      <c r="BH139" s="75" t="str">
        <f ca="1">IF(G139="","",AY139+'Details Verein'!$D$25)</f>
        <v/>
      </c>
    </row>
    <row r="140" spans="1:60" x14ac:dyDescent="0.35">
      <c r="A140" s="42">
        <v>140</v>
      </c>
      <c r="B140" s="42"/>
      <c r="C140" s="42"/>
      <c r="D140" s="42">
        <f ca="1">VLOOKUP($A140,Mitglieder!$E$24:$BA$323,D$303)</f>
        <v>1.0299999999999967</v>
      </c>
      <c r="E140" s="42" t="str">
        <f ca="1">IF($G140="","",VLOOKUP($A140,Mitglieder!$E$24:$BG$323,E$303))</f>
        <v/>
      </c>
      <c r="F140" s="54" t="str">
        <f ca="1">IF(OR(VLOOKUP($A140,Mitglieder!$E$24:$BG$323,F$303)="",$G140=""),"",VLOOKUP($A140,Mitglieder!$E$24:$BG$323,F$303))</f>
        <v/>
      </c>
      <c r="G140" s="72" t="str">
        <f ca="1">IF(D140/ROUND(D140,0)=1,VLOOKUP($A140,Mitglieder!$E$24:$BA$323,G$303),"")</f>
        <v/>
      </c>
      <c r="H140" s="42" t="str">
        <f ca="1">IF($G140="","",VLOOKUP($A140,Mitglieder!$E$24:$BG$323,H$303))</f>
        <v/>
      </c>
      <c r="I140" s="54" t="str">
        <f ca="1">IF(OR(VLOOKUP($A140,Mitglieder!$E$24:$BG$323,I$303)="",$G140=""),"",VLOOKUP($A140,Mitglieder!$E$24:$BG$323,I$303))</f>
        <v/>
      </c>
      <c r="J140" s="42" t="str">
        <f ca="1">IF($G140="","",VLOOKUP($A140,Mitglieder!$E$24:$BG$323,J$303))</f>
        <v/>
      </c>
      <c r="K140" s="54" t="str">
        <f ca="1">IF(OR(VLOOKUP($A140,Mitglieder!$E$24:$BG$323,K$303)="",$G140=""),"",VLOOKUP($A140,Mitglieder!$E$24:$BG$323,K$303))</f>
        <v/>
      </c>
      <c r="L140" s="42" t="str">
        <f ca="1">IF($G140="","",VLOOKUP($A140,Mitglieder!$E$24:$BG$323,L$303))</f>
        <v/>
      </c>
      <c r="M140" s="42" t="str">
        <f ca="1">IF($G140="","",VLOOKUP($A140,Mitglieder!$E$24:$BG$323,M$303))</f>
        <v/>
      </c>
      <c r="N140" s="42" t="str">
        <f ca="1">IF($G140="","",VLOOKUP($A140,Mitglieder!$E$24:$BG$323,N$303))</f>
        <v/>
      </c>
      <c r="O140" s="42" t="str">
        <f ca="1">IF($G140="","",VLOOKUP($A140,Mitglieder!$E$24:$BG$323,O$303))</f>
        <v/>
      </c>
      <c r="P140" s="42" t="str">
        <f ca="1">IF($G140="","",VLOOKUP($A140,Mitglieder!$E$24:$BG$323,P$303))</f>
        <v/>
      </c>
      <c r="Q140" s="42" t="str">
        <f ca="1">IF($G140="","",VLOOKUP($A140,Mitglieder!$E$24:$BG$323,Q$303))</f>
        <v/>
      </c>
      <c r="R140" s="54" t="str">
        <f ca="1">IF(OR(VLOOKUP($A140,Mitglieder!$E$24:$BG$323,R$303)="",$G140=""),"",VLOOKUP($A140,Mitglieder!$E$24:$BG$323,R$303))</f>
        <v/>
      </c>
      <c r="S140" s="43" t="str">
        <f ca="1">IF($G140="","",TEXT(VLOOKUP($A140,Mitglieder!$E$24:$BG$323,S$303),"TT.MM.JJJJ"))</f>
        <v/>
      </c>
      <c r="T140" s="43" t="str">
        <f ca="1">IF($G140="","",TEXT(VLOOKUP($A140,Mitglieder!$E$24:$BG$323,T$303),"TT.MM.JJJJ"))</f>
        <v/>
      </c>
      <c r="U140" s="43" t="str">
        <f ca="1">IF($G140="","",TEXT(VLOOKUP($A140,Mitglieder!$E$24:$BG$323,U$303),"TT.MM.JJJJ"))</f>
        <v/>
      </c>
      <c r="V140" s="54" t="str">
        <f ca="1">IF(OR(VLOOKUP($A140,Mitglieder!$E$24:$BG$323,V$303)="",$G140=""),"",VLOOKUP($A140,Mitglieder!$E$24:$BG$323,V$303))</f>
        <v/>
      </c>
      <c r="W140" s="54" t="str">
        <f ca="1">IF(OR(VLOOKUP($A140,Mitglieder!$E$24:$BG$323,W$303)="",$G140=""),"",VLOOKUP($A140,Mitglieder!$E$24:$BG$323,W$303))</f>
        <v/>
      </c>
      <c r="X140" s="54" t="str">
        <f ca="1">IF(OR(VLOOKUP($A140,Mitglieder!$E$24:$BG$323,X$303)="",$G140=""),"",VLOOKUP($A140,Mitglieder!$E$24:$BG$323,X$303))</f>
        <v/>
      </c>
      <c r="Y140" s="54" t="str">
        <f ca="1">IF(OR(VLOOKUP($A140,Mitglieder!$E$24:$BG$323,Y$303)="",$G140=""),"",VLOOKUP($A140,Mitglieder!$E$24:$BG$323,Y$303))</f>
        <v/>
      </c>
      <c r="Z140" s="54" t="str">
        <f ca="1">IF(OR(VLOOKUP($A140,Mitglieder!$E$24:$BG$323,Z$303)="",$G140=""),"",VLOOKUP($A140,Mitglieder!$E$24:$BG$323,Z$303))</f>
        <v/>
      </c>
      <c r="AA140" s="54" t="str">
        <f ca="1">IF(OR(VLOOKUP($A140,Mitglieder!$E$24:$BG$323,AA$303)="",$G140=""),"",VLOOKUP($A140,Mitglieder!$E$24:$BG$323,AA$303))</f>
        <v/>
      </c>
      <c r="AB140" s="54" t="str">
        <f ca="1">IF(OR(VLOOKUP($A140,Mitglieder!$E$24:$BG$323,AB$303)="",$G140=""),"",VLOOKUP($A140,Mitglieder!$E$24:$BG$323,AB$303))</f>
        <v/>
      </c>
      <c r="AC140" s="54" t="str">
        <f ca="1">IF(OR(VLOOKUP($A140,Mitglieder!$E$24:$BG$323,AC$303)="",$G140=""),"",VLOOKUP($A140,Mitglieder!$E$24:$BG$323,AC$303))</f>
        <v/>
      </c>
      <c r="AD140" s="54" t="str">
        <f ca="1">IF(OR(VLOOKUP($A140,Mitglieder!$E$24:$BG$323,AD$303)="",$G140=""),"",VLOOKUP($A140,Mitglieder!$E$24:$BG$323,AD$303))</f>
        <v/>
      </c>
      <c r="AE140" s="54" t="str">
        <f ca="1">IF(OR(VLOOKUP($A140,Mitglieder!$E$24:$BG$323,AE$303)="",$G140=""),"",VLOOKUP($A140,Mitglieder!$E$24:$BG$323,AE$303))</f>
        <v/>
      </c>
      <c r="AF140" s="54" t="str">
        <f ca="1">IF(OR(VLOOKUP($A140,Mitglieder!$E$24:$BG$323,AF$303)="",$G140=""),"",VLOOKUP($A140,Mitglieder!$E$24:$BG$323,AF$303))</f>
        <v/>
      </c>
      <c r="AG140" s="54" t="str">
        <f ca="1">IF(OR(VLOOKUP($A140,Mitglieder!$E$24:$BG$323,AG$303)="",$G140=""),"",VLOOKUP($A140,Mitglieder!$E$24:$BG$323,AG$303))</f>
        <v/>
      </c>
      <c r="AH140" s="54" t="str">
        <f ca="1">IF(OR(VLOOKUP($A140,Mitglieder!$E$24:$BG$323,AH$303)="",$G140=""),"",VLOOKUP($A140,Mitglieder!$E$24:$BG$323,AH$303))</f>
        <v/>
      </c>
      <c r="AI140" s="54" t="str">
        <f ca="1">IF(OR(VLOOKUP($A140,Mitglieder!$E$24:$BG$323,AI$303)="",$G140=""),"",VLOOKUP($A140,Mitglieder!$E$24:$BG$323,AI$303))</f>
        <v/>
      </c>
      <c r="AJ140" s="54" t="str">
        <f ca="1">IF(OR(VLOOKUP($A140,Mitglieder!$E$24:$BG$323,AJ$303)="",$G140=""),"",VLOOKUP($A140,Mitglieder!$E$24:$BG$323,AJ$303))</f>
        <v/>
      </c>
      <c r="AK140" s="54" t="str">
        <f ca="1">IF(OR(VLOOKUP($A140,Mitglieder!$E$24:$BG$323,AK$303)="",$G140=""),"",VLOOKUP($A140,Mitglieder!$E$24:$BG$323,AK$303))</f>
        <v/>
      </c>
      <c r="AL140" s="54" t="str">
        <f ca="1">IF(OR(VLOOKUP($A140,Mitglieder!$E$24:$BG$323,AL$303)="",$G140=""),"",VLOOKUP($A140,Mitglieder!$E$24:$BG$323,AL$303))</f>
        <v/>
      </c>
      <c r="AM140" s="42" t="str">
        <f ca="1">IF($G140="","",VLOOKUP($A140,Mitglieder!$E$24:$BG$323,AM$303))</f>
        <v/>
      </c>
      <c r="AN140" s="54" t="str">
        <f ca="1">IF(OR(VLOOKUP($A140,Mitglieder!$E$24:$BG$323,AN$303)="",$G140=""),"",VLOOKUP($A140,Mitglieder!$E$24:$BG$323,AN$303))</f>
        <v/>
      </c>
      <c r="AO140" s="43" t="str">
        <f ca="1">IF($G140="","",TEXT(VLOOKUP($A140,Mitglieder!$D$24:$BG$323,AO$303),"TT.MM.JJJJ"))</f>
        <v/>
      </c>
      <c r="AP140" s="42" t="str">
        <f ca="1">IF($G140="","",VLOOKUP($A140,Mitglieder!$E$24:$BG$323,AP$303))</f>
        <v/>
      </c>
      <c r="AQ140" s="45" t="str">
        <f ca="1">IF($G140="","",TEXT(VLOOKUP($A140,Mitglieder!$E$24:$BG$323,AQ$303),"0.00"))</f>
        <v/>
      </c>
      <c r="AR140" s="54" t="str">
        <f ca="1">IF(OR(VLOOKUP($A140,Mitglieder!$E$24:$BG$323,AR$303)="",$G140=""),"",VLOOKUP($A140,Mitglieder!$E$24:$BG$323,AR$303))</f>
        <v/>
      </c>
      <c r="AS140" s="45" t="str">
        <f ca="1">IF($G140="","",TEXT(VLOOKUP($A140,Mitglieder!$E$24:$BG$323,AS$303),"0.00"))</f>
        <v/>
      </c>
      <c r="AT140" s="54" t="str">
        <f ca="1">IF(OR(VLOOKUP($A140,Mitglieder!$E$24:$BG$323,AT$303)="",$G140=""),"",VLOOKUP($A140,Mitglieder!$E$24:$BG$323,AT$303))</f>
        <v/>
      </c>
      <c r="AU140" s="45" t="str">
        <f ca="1">IF($G140="","",TEXT(VLOOKUP($A140,Mitglieder!$E$24:$BG$323,AU$303),"0.00"))</f>
        <v/>
      </c>
      <c r="AV140" s="45" t="str">
        <f ca="1">IF($G140="","",TEXT(VLOOKUP($A140,Mitglieder!$E$24:$BG$323,AV$303),"0.00"))</f>
        <v/>
      </c>
      <c r="AW140" s="42" t="str">
        <f ca="1">IF($G140="","",VLOOKUP($A140,Mitglieder!$E$24:$BG$323,AW$303))</f>
        <v/>
      </c>
      <c r="AX140" s="54" t="str">
        <f ca="1">IF(OR(VLOOKUP($A140,Mitglieder!$E$24:$BG$323,AX$303)="",$G140=""),"",VLOOKUP($A140,Mitglieder!$E$24:$BG$323,AX$303))</f>
        <v/>
      </c>
      <c r="AY140" s="43" t="str">
        <f ca="1">IF($G140="","",TEXT(VLOOKUP($A140,Mitglieder!$E$24:$BG$323,AY$303),"TT.MM.JJJJ"))</f>
        <v/>
      </c>
      <c r="AZ140" s="75" t="str">
        <f t="shared" ca="1" si="4"/>
        <v/>
      </c>
      <c r="BA140" s="43" t="str">
        <f ca="1">IF($G140="","",TEXT(VLOOKUP($A140,Mitglieder!$E$24:$BG$323,BA$303),"TT.MM.JJJJ"))</f>
        <v/>
      </c>
      <c r="BB140" s="43" t="str">
        <f ca="1">IF($G140="","",TEXT(VLOOKUP($A140,Mitglieder!$E$24:$BG$323,BB$303),"TT.MM.JJJJ"))</f>
        <v/>
      </c>
      <c r="BC140" s="43" t="str">
        <f ca="1">IF($G140="","",TEXT(VLOOKUP($A140,Mitglieder!$E$24:$BG$323,BC$303),"TT.MM.JJJJ"))</f>
        <v/>
      </c>
      <c r="BD140" s="43" t="str">
        <f ca="1">IF($G140="","",TEXT(VLOOKUP($A140,Mitglieder!$E$24:$BG$323,BD$303),"TT.MM.JJJJ"))</f>
        <v/>
      </c>
      <c r="BE140" s="75" t="str">
        <f t="shared" ca="1" si="5"/>
        <v/>
      </c>
      <c r="BF140" s="75" t="str">
        <f ca="1">IF($G140="","",VLOOKUP($A140,Mitglieder!$D$24:$BG$323,BF$303))</f>
        <v/>
      </c>
      <c r="BH140" s="75" t="str">
        <f ca="1">IF(G140="","",AY140+'Details Verein'!$D$25)</f>
        <v/>
      </c>
    </row>
    <row r="141" spans="1:60" x14ac:dyDescent="0.35">
      <c r="A141" s="42">
        <v>141</v>
      </c>
      <c r="B141" s="42"/>
      <c r="C141" s="42"/>
      <c r="D141" s="42">
        <f ca="1">VLOOKUP($A141,Mitglieder!$E$24:$BA$323,D$303)</f>
        <v>1.0299999999999967</v>
      </c>
      <c r="E141" s="42" t="str">
        <f ca="1">IF($G141="","",VLOOKUP($A141,Mitglieder!$E$24:$BG$323,E$303))</f>
        <v/>
      </c>
      <c r="F141" s="54" t="str">
        <f ca="1">IF(OR(VLOOKUP($A141,Mitglieder!$E$24:$BG$323,F$303)="",$G141=""),"",VLOOKUP($A141,Mitglieder!$E$24:$BG$323,F$303))</f>
        <v/>
      </c>
      <c r="G141" s="72" t="str">
        <f ca="1">IF(D141/ROUND(D141,0)=1,VLOOKUP($A141,Mitglieder!$E$24:$BA$323,G$303),"")</f>
        <v/>
      </c>
      <c r="H141" s="42" t="str">
        <f ca="1">IF($G141="","",VLOOKUP($A141,Mitglieder!$E$24:$BG$323,H$303))</f>
        <v/>
      </c>
      <c r="I141" s="54" t="str">
        <f ca="1">IF(OR(VLOOKUP($A141,Mitglieder!$E$24:$BG$323,I$303)="",$G141=""),"",VLOOKUP($A141,Mitglieder!$E$24:$BG$323,I$303))</f>
        <v/>
      </c>
      <c r="J141" s="42" t="str">
        <f ca="1">IF($G141="","",VLOOKUP($A141,Mitglieder!$E$24:$BG$323,J$303))</f>
        <v/>
      </c>
      <c r="K141" s="54" t="str">
        <f ca="1">IF(OR(VLOOKUP($A141,Mitglieder!$E$24:$BG$323,K$303)="",$G141=""),"",VLOOKUP($A141,Mitglieder!$E$24:$BG$323,K$303))</f>
        <v/>
      </c>
      <c r="L141" s="42" t="str">
        <f ca="1">IF($G141="","",VLOOKUP($A141,Mitglieder!$E$24:$BG$323,L$303))</f>
        <v/>
      </c>
      <c r="M141" s="42" t="str">
        <f ca="1">IF($G141="","",VLOOKUP($A141,Mitglieder!$E$24:$BG$323,M$303))</f>
        <v/>
      </c>
      <c r="N141" s="42" t="str">
        <f ca="1">IF($G141="","",VLOOKUP($A141,Mitglieder!$E$24:$BG$323,N$303))</f>
        <v/>
      </c>
      <c r="O141" s="42" t="str">
        <f ca="1">IF($G141="","",VLOOKUP($A141,Mitglieder!$E$24:$BG$323,O$303))</f>
        <v/>
      </c>
      <c r="P141" s="42" t="str">
        <f ca="1">IF($G141="","",VLOOKUP($A141,Mitglieder!$E$24:$BG$323,P$303))</f>
        <v/>
      </c>
      <c r="Q141" s="42" t="str">
        <f ca="1">IF($G141="","",VLOOKUP($A141,Mitglieder!$E$24:$BG$323,Q$303))</f>
        <v/>
      </c>
      <c r="R141" s="54" t="str">
        <f ca="1">IF(OR(VLOOKUP($A141,Mitglieder!$E$24:$BG$323,R$303)="",$G141=""),"",VLOOKUP($A141,Mitglieder!$E$24:$BG$323,R$303))</f>
        <v/>
      </c>
      <c r="S141" s="43" t="str">
        <f ca="1">IF($G141="","",TEXT(VLOOKUP($A141,Mitglieder!$E$24:$BG$323,S$303),"TT.MM.JJJJ"))</f>
        <v/>
      </c>
      <c r="T141" s="43" t="str">
        <f ca="1">IF($G141="","",TEXT(VLOOKUP($A141,Mitglieder!$E$24:$BG$323,T$303),"TT.MM.JJJJ"))</f>
        <v/>
      </c>
      <c r="U141" s="43" t="str">
        <f ca="1">IF($G141="","",TEXT(VLOOKUP($A141,Mitglieder!$E$24:$BG$323,U$303),"TT.MM.JJJJ"))</f>
        <v/>
      </c>
      <c r="V141" s="54" t="str">
        <f ca="1">IF(OR(VLOOKUP($A141,Mitglieder!$E$24:$BG$323,V$303)="",$G141=""),"",VLOOKUP($A141,Mitglieder!$E$24:$BG$323,V$303))</f>
        <v/>
      </c>
      <c r="W141" s="54" t="str">
        <f ca="1">IF(OR(VLOOKUP($A141,Mitglieder!$E$24:$BG$323,W$303)="",$G141=""),"",VLOOKUP($A141,Mitglieder!$E$24:$BG$323,W$303))</f>
        <v/>
      </c>
      <c r="X141" s="54" t="str">
        <f ca="1">IF(OR(VLOOKUP($A141,Mitglieder!$E$24:$BG$323,X$303)="",$G141=""),"",VLOOKUP($A141,Mitglieder!$E$24:$BG$323,X$303))</f>
        <v/>
      </c>
      <c r="Y141" s="54" t="str">
        <f ca="1">IF(OR(VLOOKUP($A141,Mitglieder!$E$24:$BG$323,Y$303)="",$G141=""),"",VLOOKUP($A141,Mitglieder!$E$24:$BG$323,Y$303))</f>
        <v/>
      </c>
      <c r="Z141" s="54" t="str">
        <f ca="1">IF(OR(VLOOKUP($A141,Mitglieder!$E$24:$BG$323,Z$303)="",$G141=""),"",VLOOKUP($A141,Mitglieder!$E$24:$BG$323,Z$303))</f>
        <v/>
      </c>
      <c r="AA141" s="54" t="str">
        <f ca="1">IF(OR(VLOOKUP($A141,Mitglieder!$E$24:$BG$323,AA$303)="",$G141=""),"",VLOOKUP($A141,Mitglieder!$E$24:$BG$323,AA$303))</f>
        <v/>
      </c>
      <c r="AB141" s="54" t="str">
        <f ca="1">IF(OR(VLOOKUP($A141,Mitglieder!$E$24:$BG$323,AB$303)="",$G141=""),"",VLOOKUP($A141,Mitglieder!$E$24:$BG$323,AB$303))</f>
        <v/>
      </c>
      <c r="AC141" s="54" t="str">
        <f ca="1">IF(OR(VLOOKUP($A141,Mitglieder!$E$24:$BG$323,AC$303)="",$G141=""),"",VLOOKUP($A141,Mitglieder!$E$24:$BG$323,AC$303))</f>
        <v/>
      </c>
      <c r="AD141" s="54" t="str">
        <f ca="1">IF(OR(VLOOKUP($A141,Mitglieder!$E$24:$BG$323,AD$303)="",$G141=""),"",VLOOKUP($A141,Mitglieder!$E$24:$BG$323,AD$303))</f>
        <v/>
      </c>
      <c r="AE141" s="54" t="str">
        <f ca="1">IF(OR(VLOOKUP($A141,Mitglieder!$E$24:$BG$323,AE$303)="",$G141=""),"",VLOOKUP($A141,Mitglieder!$E$24:$BG$323,AE$303))</f>
        <v/>
      </c>
      <c r="AF141" s="54" t="str">
        <f ca="1">IF(OR(VLOOKUP($A141,Mitglieder!$E$24:$BG$323,AF$303)="",$G141=""),"",VLOOKUP($A141,Mitglieder!$E$24:$BG$323,AF$303))</f>
        <v/>
      </c>
      <c r="AG141" s="54" t="str">
        <f ca="1">IF(OR(VLOOKUP($A141,Mitglieder!$E$24:$BG$323,AG$303)="",$G141=""),"",VLOOKUP($A141,Mitglieder!$E$24:$BG$323,AG$303))</f>
        <v/>
      </c>
      <c r="AH141" s="54" t="str">
        <f ca="1">IF(OR(VLOOKUP($A141,Mitglieder!$E$24:$BG$323,AH$303)="",$G141=""),"",VLOOKUP($A141,Mitglieder!$E$24:$BG$323,AH$303))</f>
        <v/>
      </c>
      <c r="AI141" s="54" t="str">
        <f ca="1">IF(OR(VLOOKUP($A141,Mitglieder!$E$24:$BG$323,AI$303)="",$G141=""),"",VLOOKUP($A141,Mitglieder!$E$24:$BG$323,AI$303))</f>
        <v/>
      </c>
      <c r="AJ141" s="54" t="str">
        <f ca="1">IF(OR(VLOOKUP($A141,Mitglieder!$E$24:$BG$323,AJ$303)="",$G141=""),"",VLOOKUP($A141,Mitglieder!$E$24:$BG$323,AJ$303))</f>
        <v/>
      </c>
      <c r="AK141" s="54" t="str">
        <f ca="1">IF(OR(VLOOKUP($A141,Mitglieder!$E$24:$BG$323,AK$303)="",$G141=""),"",VLOOKUP($A141,Mitglieder!$E$24:$BG$323,AK$303))</f>
        <v/>
      </c>
      <c r="AL141" s="54" t="str">
        <f ca="1">IF(OR(VLOOKUP($A141,Mitglieder!$E$24:$BG$323,AL$303)="",$G141=""),"",VLOOKUP($A141,Mitglieder!$E$24:$BG$323,AL$303))</f>
        <v/>
      </c>
      <c r="AM141" s="42" t="str">
        <f ca="1">IF($G141="","",VLOOKUP($A141,Mitglieder!$E$24:$BG$323,AM$303))</f>
        <v/>
      </c>
      <c r="AN141" s="54" t="str">
        <f ca="1">IF(OR(VLOOKUP($A141,Mitglieder!$E$24:$BG$323,AN$303)="",$G141=""),"",VLOOKUP($A141,Mitglieder!$E$24:$BG$323,AN$303))</f>
        <v/>
      </c>
      <c r="AO141" s="43" t="str">
        <f ca="1">IF($G141="","",TEXT(VLOOKUP($A141,Mitglieder!$D$24:$BG$323,AO$303),"TT.MM.JJJJ"))</f>
        <v/>
      </c>
      <c r="AP141" s="42" t="str">
        <f ca="1">IF($G141="","",VLOOKUP($A141,Mitglieder!$E$24:$BG$323,AP$303))</f>
        <v/>
      </c>
      <c r="AQ141" s="45" t="str">
        <f ca="1">IF($G141="","",TEXT(VLOOKUP($A141,Mitglieder!$E$24:$BG$323,AQ$303),"0.00"))</f>
        <v/>
      </c>
      <c r="AR141" s="54" t="str">
        <f ca="1">IF(OR(VLOOKUP($A141,Mitglieder!$E$24:$BG$323,AR$303)="",$G141=""),"",VLOOKUP($A141,Mitglieder!$E$24:$BG$323,AR$303))</f>
        <v/>
      </c>
      <c r="AS141" s="45" t="str">
        <f ca="1">IF($G141="","",TEXT(VLOOKUP($A141,Mitglieder!$E$24:$BG$323,AS$303),"0.00"))</f>
        <v/>
      </c>
      <c r="AT141" s="54" t="str">
        <f ca="1">IF(OR(VLOOKUP($A141,Mitglieder!$E$24:$BG$323,AT$303)="",$G141=""),"",VLOOKUP($A141,Mitglieder!$E$24:$BG$323,AT$303))</f>
        <v/>
      </c>
      <c r="AU141" s="45" t="str">
        <f ca="1">IF($G141="","",TEXT(VLOOKUP($A141,Mitglieder!$E$24:$BG$323,AU$303),"0.00"))</f>
        <v/>
      </c>
      <c r="AV141" s="45" t="str">
        <f ca="1">IF($G141="","",TEXT(VLOOKUP($A141,Mitglieder!$E$24:$BG$323,AV$303),"0.00"))</f>
        <v/>
      </c>
      <c r="AW141" s="42" t="str">
        <f ca="1">IF($G141="","",VLOOKUP($A141,Mitglieder!$E$24:$BG$323,AW$303))</f>
        <v/>
      </c>
      <c r="AX141" s="54" t="str">
        <f ca="1">IF(OR(VLOOKUP($A141,Mitglieder!$E$24:$BG$323,AX$303)="",$G141=""),"",VLOOKUP($A141,Mitglieder!$E$24:$BG$323,AX$303))</f>
        <v/>
      </c>
      <c r="AY141" s="43" t="str">
        <f ca="1">IF($G141="","",TEXT(VLOOKUP($A141,Mitglieder!$E$24:$BG$323,AY$303),"TT.MM.JJJJ"))</f>
        <v/>
      </c>
      <c r="AZ141" s="75" t="str">
        <f t="shared" ca="1" si="4"/>
        <v/>
      </c>
      <c r="BA141" s="43" t="str">
        <f ca="1">IF($G141="","",TEXT(VLOOKUP($A141,Mitglieder!$E$24:$BG$323,BA$303),"TT.MM.JJJJ"))</f>
        <v/>
      </c>
      <c r="BB141" s="43" t="str">
        <f ca="1">IF($G141="","",TEXT(VLOOKUP($A141,Mitglieder!$E$24:$BG$323,BB$303),"TT.MM.JJJJ"))</f>
        <v/>
      </c>
      <c r="BC141" s="43" t="str">
        <f ca="1">IF($G141="","",TEXT(VLOOKUP($A141,Mitglieder!$E$24:$BG$323,BC$303),"TT.MM.JJJJ"))</f>
        <v/>
      </c>
      <c r="BD141" s="43" t="str">
        <f ca="1">IF($G141="","",TEXT(VLOOKUP($A141,Mitglieder!$E$24:$BG$323,BD$303),"TT.MM.JJJJ"))</f>
        <v/>
      </c>
      <c r="BE141" s="75" t="str">
        <f t="shared" ca="1" si="5"/>
        <v/>
      </c>
      <c r="BF141" s="75" t="str">
        <f ca="1">IF($G141="","",VLOOKUP($A141,Mitglieder!$D$24:$BG$323,BF$303))</f>
        <v/>
      </c>
      <c r="BH141" s="75" t="str">
        <f ca="1">IF(G141="","",AY141+'Details Verein'!$D$25)</f>
        <v/>
      </c>
    </row>
    <row r="142" spans="1:60" x14ac:dyDescent="0.35">
      <c r="A142" s="42">
        <v>142</v>
      </c>
      <c r="B142" s="42"/>
      <c r="C142" s="42"/>
      <c r="D142" s="42">
        <f ca="1">VLOOKUP($A142,Mitglieder!$E$24:$BA$323,D$303)</f>
        <v>1.0299999999999967</v>
      </c>
      <c r="E142" s="42" t="str">
        <f ca="1">IF($G142="","",VLOOKUP($A142,Mitglieder!$E$24:$BG$323,E$303))</f>
        <v/>
      </c>
      <c r="F142" s="54" t="str">
        <f ca="1">IF(OR(VLOOKUP($A142,Mitglieder!$E$24:$BG$323,F$303)="",$G142=""),"",VLOOKUP($A142,Mitglieder!$E$24:$BG$323,F$303))</f>
        <v/>
      </c>
      <c r="G142" s="72" t="str">
        <f ca="1">IF(D142/ROUND(D142,0)=1,VLOOKUP($A142,Mitglieder!$E$24:$BA$323,G$303),"")</f>
        <v/>
      </c>
      <c r="H142" s="42" t="str">
        <f ca="1">IF($G142="","",VLOOKUP($A142,Mitglieder!$E$24:$BG$323,H$303))</f>
        <v/>
      </c>
      <c r="I142" s="54" t="str">
        <f ca="1">IF(OR(VLOOKUP($A142,Mitglieder!$E$24:$BG$323,I$303)="",$G142=""),"",VLOOKUP($A142,Mitglieder!$E$24:$BG$323,I$303))</f>
        <v/>
      </c>
      <c r="J142" s="42" t="str">
        <f ca="1">IF($G142="","",VLOOKUP($A142,Mitglieder!$E$24:$BG$323,J$303))</f>
        <v/>
      </c>
      <c r="K142" s="54" t="str">
        <f ca="1">IF(OR(VLOOKUP($A142,Mitglieder!$E$24:$BG$323,K$303)="",$G142=""),"",VLOOKUP($A142,Mitglieder!$E$24:$BG$323,K$303))</f>
        <v/>
      </c>
      <c r="L142" s="42" t="str">
        <f ca="1">IF($G142="","",VLOOKUP($A142,Mitglieder!$E$24:$BG$323,L$303))</f>
        <v/>
      </c>
      <c r="M142" s="42" t="str">
        <f ca="1">IF($G142="","",VLOOKUP($A142,Mitglieder!$E$24:$BG$323,M$303))</f>
        <v/>
      </c>
      <c r="N142" s="42" t="str">
        <f ca="1">IF($G142="","",VLOOKUP($A142,Mitglieder!$E$24:$BG$323,N$303))</f>
        <v/>
      </c>
      <c r="O142" s="42" t="str">
        <f ca="1">IF($G142="","",VLOOKUP($A142,Mitglieder!$E$24:$BG$323,O$303))</f>
        <v/>
      </c>
      <c r="P142" s="42" t="str">
        <f ca="1">IF($G142="","",VLOOKUP($A142,Mitglieder!$E$24:$BG$323,P$303))</f>
        <v/>
      </c>
      <c r="Q142" s="42" t="str">
        <f ca="1">IF($G142="","",VLOOKUP($A142,Mitglieder!$E$24:$BG$323,Q$303))</f>
        <v/>
      </c>
      <c r="R142" s="54" t="str">
        <f ca="1">IF(OR(VLOOKUP($A142,Mitglieder!$E$24:$BG$323,R$303)="",$G142=""),"",VLOOKUP($A142,Mitglieder!$E$24:$BG$323,R$303))</f>
        <v/>
      </c>
      <c r="S142" s="43" t="str">
        <f ca="1">IF($G142="","",TEXT(VLOOKUP($A142,Mitglieder!$E$24:$BG$323,S$303),"TT.MM.JJJJ"))</f>
        <v/>
      </c>
      <c r="T142" s="43" t="str">
        <f ca="1">IF($G142="","",TEXT(VLOOKUP($A142,Mitglieder!$E$24:$BG$323,T$303),"TT.MM.JJJJ"))</f>
        <v/>
      </c>
      <c r="U142" s="43" t="str">
        <f ca="1">IF($G142="","",TEXT(VLOOKUP($A142,Mitglieder!$E$24:$BG$323,U$303),"TT.MM.JJJJ"))</f>
        <v/>
      </c>
      <c r="V142" s="54" t="str">
        <f ca="1">IF(OR(VLOOKUP($A142,Mitglieder!$E$24:$BG$323,V$303)="",$G142=""),"",VLOOKUP($A142,Mitglieder!$E$24:$BG$323,V$303))</f>
        <v/>
      </c>
      <c r="W142" s="54" t="str">
        <f ca="1">IF(OR(VLOOKUP($A142,Mitglieder!$E$24:$BG$323,W$303)="",$G142=""),"",VLOOKUP($A142,Mitglieder!$E$24:$BG$323,W$303))</f>
        <v/>
      </c>
      <c r="X142" s="54" t="str">
        <f ca="1">IF(OR(VLOOKUP($A142,Mitglieder!$E$24:$BG$323,X$303)="",$G142=""),"",VLOOKUP($A142,Mitglieder!$E$24:$BG$323,X$303))</f>
        <v/>
      </c>
      <c r="Y142" s="54" t="str">
        <f ca="1">IF(OR(VLOOKUP($A142,Mitglieder!$E$24:$BG$323,Y$303)="",$G142=""),"",VLOOKUP($A142,Mitglieder!$E$24:$BG$323,Y$303))</f>
        <v/>
      </c>
      <c r="Z142" s="54" t="str">
        <f ca="1">IF(OR(VLOOKUP($A142,Mitglieder!$E$24:$BG$323,Z$303)="",$G142=""),"",VLOOKUP($A142,Mitglieder!$E$24:$BG$323,Z$303))</f>
        <v/>
      </c>
      <c r="AA142" s="54" t="str">
        <f ca="1">IF(OR(VLOOKUP($A142,Mitglieder!$E$24:$BG$323,AA$303)="",$G142=""),"",VLOOKUP($A142,Mitglieder!$E$24:$BG$323,AA$303))</f>
        <v/>
      </c>
      <c r="AB142" s="54" t="str">
        <f ca="1">IF(OR(VLOOKUP($A142,Mitglieder!$E$24:$BG$323,AB$303)="",$G142=""),"",VLOOKUP($A142,Mitglieder!$E$24:$BG$323,AB$303))</f>
        <v/>
      </c>
      <c r="AC142" s="54" t="str">
        <f ca="1">IF(OR(VLOOKUP($A142,Mitglieder!$E$24:$BG$323,AC$303)="",$G142=""),"",VLOOKUP($A142,Mitglieder!$E$24:$BG$323,AC$303))</f>
        <v/>
      </c>
      <c r="AD142" s="54" t="str">
        <f ca="1">IF(OR(VLOOKUP($A142,Mitglieder!$E$24:$BG$323,AD$303)="",$G142=""),"",VLOOKUP($A142,Mitglieder!$E$24:$BG$323,AD$303))</f>
        <v/>
      </c>
      <c r="AE142" s="54" t="str">
        <f ca="1">IF(OR(VLOOKUP($A142,Mitglieder!$E$24:$BG$323,AE$303)="",$G142=""),"",VLOOKUP($A142,Mitglieder!$E$24:$BG$323,AE$303))</f>
        <v/>
      </c>
      <c r="AF142" s="54" t="str">
        <f ca="1">IF(OR(VLOOKUP($A142,Mitglieder!$E$24:$BG$323,AF$303)="",$G142=""),"",VLOOKUP($A142,Mitglieder!$E$24:$BG$323,AF$303))</f>
        <v/>
      </c>
      <c r="AG142" s="54" t="str">
        <f ca="1">IF(OR(VLOOKUP($A142,Mitglieder!$E$24:$BG$323,AG$303)="",$G142=""),"",VLOOKUP($A142,Mitglieder!$E$24:$BG$323,AG$303))</f>
        <v/>
      </c>
      <c r="AH142" s="54" t="str">
        <f ca="1">IF(OR(VLOOKUP($A142,Mitglieder!$E$24:$BG$323,AH$303)="",$G142=""),"",VLOOKUP($A142,Mitglieder!$E$24:$BG$323,AH$303))</f>
        <v/>
      </c>
      <c r="AI142" s="54" t="str">
        <f ca="1">IF(OR(VLOOKUP($A142,Mitglieder!$E$24:$BG$323,AI$303)="",$G142=""),"",VLOOKUP($A142,Mitglieder!$E$24:$BG$323,AI$303))</f>
        <v/>
      </c>
      <c r="AJ142" s="54" t="str">
        <f ca="1">IF(OR(VLOOKUP($A142,Mitglieder!$E$24:$BG$323,AJ$303)="",$G142=""),"",VLOOKUP($A142,Mitglieder!$E$24:$BG$323,AJ$303))</f>
        <v/>
      </c>
      <c r="AK142" s="54" t="str">
        <f ca="1">IF(OR(VLOOKUP($A142,Mitglieder!$E$24:$BG$323,AK$303)="",$G142=""),"",VLOOKUP($A142,Mitglieder!$E$24:$BG$323,AK$303))</f>
        <v/>
      </c>
      <c r="AL142" s="54" t="str">
        <f ca="1">IF(OR(VLOOKUP($A142,Mitglieder!$E$24:$BG$323,AL$303)="",$G142=""),"",VLOOKUP($A142,Mitglieder!$E$24:$BG$323,AL$303))</f>
        <v/>
      </c>
      <c r="AM142" s="42" t="str">
        <f ca="1">IF($G142="","",VLOOKUP($A142,Mitglieder!$E$24:$BG$323,AM$303))</f>
        <v/>
      </c>
      <c r="AN142" s="54" t="str">
        <f ca="1">IF(OR(VLOOKUP($A142,Mitglieder!$E$24:$BG$323,AN$303)="",$G142=""),"",VLOOKUP($A142,Mitglieder!$E$24:$BG$323,AN$303))</f>
        <v/>
      </c>
      <c r="AO142" s="43" t="str">
        <f ca="1">IF($G142="","",TEXT(VLOOKUP($A142,Mitglieder!$D$24:$BG$323,AO$303),"TT.MM.JJJJ"))</f>
        <v/>
      </c>
      <c r="AP142" s="42" t="str">
        <f ca="1">IF($G142="","",VLOOKUP($A142,Mitglieder!$E$24:$BG$323,AP$303))</f>
        <v/>
      </c>
      <c r="AQ142" s="45" t="str">
        <f ca="1">IF($G142="","",TEXT(VLOOKUP($A142,Mitglieder!$E$24:$BG$323,AQ$303),"0.00"))</f>
        <v/>
      </c>
      <c r="AR142" s="54" t="str">
        <f ca="1">IF(OR(VLOOKUP($A142,Mitglieder!$E$24:$BG$323,AR$303)="",$G142=""),"",VLOOKUP($A142,Mitglieder!$E$24:$BG$323,AR$303))</f>
        <v/>
      </c>
      <c r="AS142" s="45" t="str">
        <f ca="1">IF($G142="","",TEXT(VLOOKUP($A142,Mitglieder!$E$24:$BG$323,AS$303),"0.00"))</f>
        <v/>
      </c>
      <c r="AT142" s="54" t="str">
        <f ca="1">IF(OR(VLOOKUP($A142,Mitglieder!$E$24:$BG$323,AT$303)="",$G142=""),"",VLOOKUP($A142,Mitglieder!$E$24:$BG$323,AT$303))</f>
        <v/>
      </c>
      <c r="AU142" s="45" t="str">
        <f ca="1">IF($G142="","",TEXT(VLOOKUP($A142,Mitglieder!$E$24:$BG$323,AU$303),"0.00"))</f>
        <v/>
      </c>
      <c r="AV142" s="45" t="str">
        <f ca="1">IF($G142="","",TEXT(VLOOKUP($A142,Mitglieder!$E$24:$BG$323,AV$303),"0.00"))</f>
        <v/>
      </c>
      <c r="AW142" s="42" t="str">
        <f ca="1">IF($G142="","",VLOOKUP($A142,Mitglieder!$E$24:$BG$323,AW$303))</f>
        <v/>
      </c>
      <c r="AX142" s="54" t="str">
        <f ca="1">IF(OR(VLOOKUP($A142,Mitglieder!$E$24:$BG$323,AX$303)="",$G142=""),"",VLOOKUP($A142,Mitglieder!$E$24:$BG$323,AX$303))</f>
        <v/>
      </c>
      <c r="AY142" s="43" t="str">
        <f ca="1">IF($G142="","",TEXT(VLOOKUP($A142,Mitglieder!$E$24:$BG$323,AY$303),"TT.MM.JJJJ"))</f>
        <v/>
      </c>
      <c r="AZ142" s="75" t="str">
        <f t="shared" ca="1" si="4"/>
        <v/>
      </c>
      <c r="BA142" s="43" t="str">
        <f ca="1">IF($G142="","",TEXT(VLOOKUP($A142,Mitglieder!$E$24:$BG$323,BA$303),"TT.MM.JJJJ"))</f>
        <v/>
      </c>
      <c r="BB142" s="43" t="str">
        <f ca="1">IF($G142="","",TEXT(VLOOKUP($A142,Mitglieder!$E$24:$BG$323,BB$303),"TT.MM.JJJJ"))</f>
        <v/>
      </c>
      <c r="BC142" s="43" t="str">
        <f ca="1">IF($G142="","",TEXT(VLOOKUP($A142,Mitglieder!$E$24:$BG$323,BC$303),"TT.MM.JJJJ"))</f>
        <v/>
      </c>
      <c r="BD142" s="43" t="str">
        <f ca="1">IF($G142="","",TEXT(VLOOKUP($A142,Mitglieder!$E$24:$BG$323,BD$303),"TT.MM.JJJJ"))</f>
        <v/>
      </c>
      <c r="BE142" s="75" t="str">
        <f t="shared" ca="1" si="5"/>
        <v/>
      </c>
      <c r="BF142" s="75" t="str">
        <f ca="1">IF($G142="","",VLOOKUP($A142,Mitglieder!$D$24:$BG$323,BF$303))</f>
        <v/>
      </c>
      <c r="BH142" s="75" t="str">
        <f ca="1">IF(G142="","",AY142+'Details Verein'!$D$25)</f>
        <v/>
      </c>
    </row>
    <row r="143" spans="1:60" x14ac:dyDescent="0.35">
      <c r="A143" s="42">
        <v>143</v>
      </c>
      <c r="B143" s="42"/>
      <c r="C143" s="42"/>
      <c r="D143" s="42">
        <f ca="1">VLOOKUP($A143,Mitglieder!$E$24:$BA$323,D$303)</f>
        <v>1.0299999999999967</v>
      </c>
      <c r="E143" s="42" t="str">
        <f ca="1">IF($G143="","",VLOOKUP($A143,Mitglieder!$E$24:$BG$323,E$303))</f>
        <v/>
      </c>
      <c r="F143" s="54" t="str">
        <f ca="1">IF(OR(VLOOKUP($A143,Mitglieder!$E$24:$BG$323,F$303)="",$G143=""),"",VLOOKUP($A143,Mitglieder!$E$24:$BG$323,F$303))</f>
        <v/>
      </c>
      <c r="G143" s="72" t="str">
        <f ca="1">IF(D143/ROUND(D143,0)=1,VLOOKUP($A143,Mitglieder!$E$24:$BA$323,G$303),"")</f>
        <v/>
      </c>
      <c r="H143" s="42" t="str">
        <f ca="1">IF($G143="","",VLOOKUP($A143,Mitglieder!$E$24:$BG$323,H$303))</f>
        <v/>
      </c>
      <c r="I143" s="54" t="str">
        <f ca="1">IF(OR(VLOOKUP($A143,Mitglieder!$E$24:$BG$323,I$303)="",$G143=""),"",VLOOKUP($A143,Mitglieder!$E$24:$BG$323,I$303))</f>
        <v/>
      </c>
      <c r="J143" s="42" t="str">
        <f ca="1">IF($G143="","",VLOOKUP($A143,Mitglieder!$E$24:$BG$323,J$303))</f>
        <v/>
      </c>
      <c r="K143" s="54" t="str">
        <f ca="1">IF(OR(VLOOKUP($A143,Mitglieder!$E$24:$BG$323,K$303)="",$G143=""),"",VLOOKUP($A143,Mitglieder!$E$24:$BG$323,K$303))</f>
        <v/>
      </c>
      <c r="L143" s="42" t="str">
        <f ca="1">IF($G143="","",VLOOKUP($A143,Mitglieder!$E$24:$BG$323,L$303))</f>
        <v/>
      </c>
      <c r="M143" s="42" t="str">
        <f ca="1">IF($G143="","",VLOOKUP($A143,Mitglieder!$E$24:$BG$323,M$303))</f>
        <v/>
      </c>
      <c r="N143" s="42" t="str">
        <f ca="1">IF($G143="","",VLOOKUP($A143,Mitglieder!$E$24:$BG$323,N$303))</f>
        <v/>
      </c>
      <c r="O143" s="42" t="str">
        <f ca="1">IF($G143="","",VLOOKUP($A143,Mitglieder!$E$24:$BG$323,O$303))</f>
        <v/>
      </c>
      <c r="P143" s="42" t="str">
        <f ca="1">IF($G143="","",VLOOKUP($A143,Mitglieder!$E$24:$BG$323,P$303))</f>
        <v/>
      </c>
      <c r="Q143" s="42" t="str">
        <f ca="1">IF($G143="","",VLOOKUP($A143,Mitglieder!$E$24:$BG$323,Q$303))</f>
        <v/>
      </c>
      <c r="R143" s="54" t="str">
        <f ca="1">IF(OR(VLOOKUP($A143,Mitglieder!$E$24:$BG$323,R$303)="",$G143=""),"",VLOOKUP($A143,Mitglieder!$E$24:$BG$323,R$303))</f>
        <v/>
      </c>
      <c r="S143" s="43" t="str">
        <f ca="1">IF($G143="","",TEXT(VLOOKUP($A143,Mitglieder!$E$24:$BG$323,S$303),"TT.MM.JJJJ"))</f>
        <v/>
      </c>
      <c r="T143" s="43" t="str">
        <f ca="1">IF($G143="","",TEXT(VLOOKUP($A143,Mitglieder!$E$24:$BG$323,T$303),"TT.MM.JJJJ"))</f>
        <v/>
      </c>
      <c r="U143" s="43" t="str">
        <f ca="1">IF($G143="","",TEXT(VLOOKUP($A143,Mitglieder!$E$24:$BG$323,U$303),"TT.MM.JJJJ"))</f>
        <v/>
      </c>
      <c r="V143" s="54" t="str">
        <f ca="1">IF(OR(VLOOKUP($A143,Mitglieder!$E$24:$BG$323,V$303)="",$G143=""),"",VLOOKUP($A143,Mitglieder!$E$24:$BG$323,V$303))</f>
        <v/>
      </c>
      <c r="W143" s="54" t="str">
        <f ca="1">IF(OR(VLOOKUP($A143,Mitglieder!$E$24:$BG$323,W$303)="",$G143=""),"",VLOOKUP($A143,Mitglieder!$E$24:$BG$323,W$303))</f>
        <v/>
      </c>
      <c r="X143" s="54" t="str">
        <f ca="1">IF(OR(VLOOKUP($A143,Mitglieder!$E$24:$BG$323,X$303)="",$G143=""),"",VLOOKUP($A143,Mitglieder!$E$24:$BG$323,X$303))</f>
        <v/>
      </c>
      <c r="Y143" s="54" t="str">
        <f ca="1">IF(OR(VLOOKUP($A143,Mitglieder!$E$24:$BG$323,Y$303)="",$G143=""),"",VLOOKUP($A143,Mitglieder!$E$24:$BG$323,Y$303))</f>
        <v/>
      </c>
      <c r="Z143" s="54" t="str">
        <f ca="1">IF(OR(VLOOKUP($A143,Mitglieder!$E$24:$BG$323,Z$303)="",$G143=""),"",VLOOKUP($A143,Mitglieder!$E$24:$BG$323,Z$303))</f>
        <v/>
      </c>
      <c r="AA143" s="54" t="str">
        <f ca="1">IF(OR(VLOOKUP($A143,Mitglieder!$E$24:$BG$323,AA$303)="",$G143=""),"",VLOOKUP($A143,Mitglieder!$E$24:$BG$323,AA$303))</f>
        <v/>
      </c>
      <c r="AB143" s="54" t="str">
        <f ca="1">IF(OR(VLOOKUP($A143,Mitglieder!$E$24:$BG$323,AB$303)="",$G143=""),"",VLOOKUP($A143,Mitglieder!$E$24:$BG$323,AB$303))</f>
        <v/>
      </c>
      <c r="AC143" s="54" t="str">
        <f ca="1">IF(OR(VLOOKUP($A143,Mitglieder!$E$24:$BG$323,AC$303)="",$G143=""),"",VLOOKUP($A143,Mitglieder!$E$24:$BG$323,AC$303))</f>
        <v/>
      </c>
      <c r="AD143" s="54" t="str">
        <f ca="1">IF(OR(VLOOKUP($A143,Mitglieder!$E$24:$BG$323,AD$303)="",$G143=""),"",VLOOKUP($A143,Mitglieder!$E$24:$BG$323,AD$303))</f>
        <v/>
      </c>
      <c r="AE143" s="54" t="str">
        <f ca="1">IF(OR(VLOOKUP($A143,Mitglieder!$E$24:$BG$323,AE$303)="",$G143=""),"",VLOOKUP($A143,Mitglieder!$E$24:$BG$323,AE$303))</f>
        <v/>
      </c>
      <c r="AF143" s="54" t="str">
        <f ca="1">IF(OR(VLOOKUP($A143,Mitglieder!$E$24:$BG$323,AF$303)="",$G143=""),"",VLOOKUP($A143,Mitglieder!$E$24:$BG$323,AF$303))</f>
        <v/>
      </c>
      <c r="AG143" s="54" t="str">
        <f ca="1">IF(OR(VLOOKUP($A143,Mitglieder!$E$24:$BG$323,AG$303)="",$G143=""),"",VLOOKUP($A143,Mitglieder!$E$24:$BG$323,AG$303))</f>
        <v/>
      </c>
      <c r="AH143" s="54" t="str">
        <f ca="1">IF(OR(VLOOKUP($A143,Mitglieder!$E$24:$BG$323,AH$303)="",$G143=""),"",VLOOKUP($A143,Mitglieder!$E$24:$BG$323,AH$303))</f>
        <v/>
      </c>
      <c r="AI143" s="54" t="str">
        <f ca="1">IF(OR(VLOOKUP($A143,Mitglieder!$E$24:$BG$323,AI$303)="",$G143=""),"",VLOOKUP($A143,Mitglieder!$E$24:$BG$323,AI$303))</f>
        <v/>
      </c>
      <c r="AJ143" s="54" t="str">
        <f ca="1">IF(OR(VLOOKUP($A143,Mitglieder!$E$24:$BG$323,AJ$303)="",$G143=""),"",VLOOKUP($A143,Mitglieder!$E$24:$BG$323,AJ$303))</f>
        <v/>
      </c>
      <c r="AK143" s="54" t="str">
        <f ca="1">IF(OR(VLOOKUP($A143,Mitglieder!$E$24:$BG$323,AK$303)="",$G143=""),"",VLOOKUP($A143,Mitglieder!$E$24:$BG$323,AK$303))</f>
        <v/>
      </c>
      <c r="AL143" s="54" t="str">
        <f ca="1">IF(OR(VLOOKUP($A143,Mitglieder!$E$24:$BG$323,AL$303)="",$G143=""),"",VLOOKUP($A143,Mitglieder!$E$24:$BG$323,AL$303))</f>
        <v/>
      </c>
      <c r="AM143" s="42" t="str">
        <f ca="1">IF($G143="","",VLOOKUP($A143,Mitglieder!$E$24:$BG$323,AM$303))</f>
        <v/>
      </c>
      <c r="AN143" s="54" t="str">
        <f ca="1">IF(OR(VLOOKUP($A143,Mitglieder!$E$24:$BG$323,AN$303)="",$G143=""),"",VLOOKUP($A143,Mitglieder!$E$24:$BG$323,AN$303))</f>
        <v/>
      </c>
      <c r="AO143" s="43" t="str">
        <f ca="1">IF($G143="","",TEXT(VLOOKUP($A143,Mitglieder!$D$24:$BG$323,AO$303),"TT.MM.JJJJ"))</f>
        <v/>
      </c>
      <c r="AP143" s="42" t="str">
        <f ca="1">IF($G143="","",VLOOKUP($A143,Mitglieder!$E$24:$BG$323,AP$303))</f>
        <v/>
      </c>
      <c r="AQ143" s="45" t="str">
        <f ca="1">IF($G143="","",TEXT(VLOOKUP($A143,Mitglieder!$E$24:$BG$323,AQ$303),"0.00"))</f>
        <v/>
      </c>
      <c r="AR143" s="54" t="str">
        <f ca="1">IF(OR(VLOOKUP($A143,Mitglieder!$E$24:$BG$323,AR$303)="",$G143=""),"",VLOOKUP($A143,Mitglieder!$E$24:$BG$323,AR$303))</f>
        <v/>
      </c>
      <c r="AS143" s="45" t="str">
        <f ca="1">IF($G143="","",TEXT(VLOOKUP($A143,Mitglieder!$E$24:$BG$323,AS$303),"0.00"))</f>
        <v/>
      </c>
      <c r="AT143" s="54" t="str">
        <f ca="1">IF(OR(VLOOKUP($A143,Mitglieder!$E$24:$BG$323,AT$303)="",$G143=""),"",VLOOKUP($A143,Mitglieder!$E$24:$BG$323,AT$303))</f>
        <v/>
      </c>
      <c r="AU143" s="45" t="str">
        <f ca="1">IF($G143="","",TEXT(VLOOKUP($A143,Mitglieder!$E$24:$BG$323,AU$303),"0.00"))</f>
        <v/>
      </c>
      <c r="AV143" s="45" t="str">
        <f ca="1">IF($G143="","",TEXT(VLOOKUP($A143,Mitglieder!$E$24:$BG$323,AV$303),"0.00"))</f>
        <v/>
      </c>
      <c r="AW143" s="42" t="str">
        <f ca="1">IF($G143="","",VLOOKUP($A143,Mitglieder!$E$24:$BG$323,AW$303))</f>
        <v/>
      </c>
      <c r="AX143" s="54" t="str">
        <f ca="1">IF(OR(VLOOKUP($A143,Mitglieder!$E$24:$BG$323,AX$303)="",$G143=""),"",VLOOKUP($A143,Mitglieder!$E$24:$BG$323,AX$303))</f>
        <v/>
      </c>
      <c r="AY143" s="43" t="str">
        <f ca="1">IF($G143="","",TEXT(VLOOKUP($A143,Mitglieder!$E$24:$BG$323,AY$303),"TT.MM.JJJJ"))</f>
        <v/>
      </c>
      <c r="AZ143" s="75" t="str">
        <f t="shared" ca="1" si="4"/>
        <v/>
      </c>
      <c r="BA143" s="43" t="str">
        <f ca="1">IF($G143="","",TEXT(VLOOKUP($A143,Mitglieder!$E$24:$BG$323,BA$303),"TT.MM.JJJJ"))</f>
        <v/>
      </c>
      <c r="BB143" s="43" t="str">
        <f ca="1">IF($G143="","",TEXT(VLOOKUP($A143,Mitglieder!$E$24:$BG$323,BB$303),"TT.MM.JJJJ"))</f>
        <v/>
      </c>
      <c r="BC143" s="43" t="str">
        <f ca="1">IF($G143="","",TEXT(VLOOKUP($A143,Mitglieder!$E$24:$BG$323,BC$303),"TT.MM.JJJJ"))</f>
        <v/>
      </c>
      <c r="BD143" s="43" t="str">
        <f ca="1">IF($G143="","",TEXT(VLOOKUP($A143,Mitglieder!$E$24:$BG$323,BD$303),"TT.MM.JJJJ"))</f>
        <v/>
      </c>
      <c r="BE143" s="75" t="str">
        <f t="shared" ca="1" si="5"/>
        <v/>
      </c>
      <c r="BF143" s="75" t="str">
        <f ca="1">IF($G143="","",VLOOKUP($A143,Mitglieder!$D$24:$BG$323,BF$303))</f>
        <v/>
      </c>
      <c r="BH143" s="75" t="str">
        <f ca="1">IF(G143="","",AY143+'Details Verein'!$D$25)</f>
        <v/>
      </c>
    </row>
    <row r="144" spans="1:60" x14ac:dyDescent="0.35">
      <c r="A144" s="42">
        <v>144</v>
      </c>
      <c r="B144" s="42"/>
      <c r="C144" s="42"/>
      <c r="D144" s="42">
        <f ca="1">VLOOKUP($A144,Mitglieder!$E$24:$BA$323,D$303)</f>
        <v>1.0299999999999967</v>
      </c>
      <c r="E144" s="42" t="str">
        <f ca="1">IF($G144="","",VLOOKUP($A144,Mitglieder!$E$24:$BG$323,E$303))</f>
        <v/>
      </c>
      <c r="F144" s="54" t="str">
        <f ca="1">IF(OR(VLOOKUP($A144,Mitglieder!$E$24:$BG$323,F$303)="",$G144=""),"",VLOOKUP($A144,Mitglieder!$E$24:$BG$323,F$303))</f>
        <v/>
      </c>
      <c r="G144" s="72" t="str">
        <f ca="1">IF(D144/ROUND(D144,0)=1,VLOOKUP($A144,Mitglieder!$E$24:$BA$323,G$303),"")</f>
        <v/>
      </c>
      <c r="H144" s="42" t="str">
        <f ca="1">IF($G144="","",VLOOKUP($A144,Mitglieder!$E$24:$BG$323,H$303))</f>
        <v/>
      </c>
      <c r="I144" s="54" t="str">
        <f ca="1">IF(OR(VLOOKUP($A144,Mitglieder!$E$24:$BG$323,I$303)="",$G144=""),"",VLOOKUP($A144,Mitglieder!$E$24:$BG$323,I$303))</f>
        <v/>
      </c>
      <c r="J144" s="42" t="str">
        <f ca="1">IF($G144="","",VLOOKUP($A144,Mitglieder!$E$24:$BG$323,J$303))</f>
        <v/>
      </c>
      <c r="K144" s="54" t="str">
        <f ca="1">IF(OR(VLOOKUP($A144,Mitglieder!$E$24:$BG$323,K$303)="",$G144=""),"",VLOOKUP($A144,Mitglieder!$E$24:$BG$323,K$303))</f>
        <v/>
      </c>
      <c r="L144" s="42" t="str">
        <f ca="1">IF($G144="","",VLOOKUP($A144,Mitglieder!$E$24:$BG$323,L$303))</f>
        <v/>
      </c>
      <c r="M144" s="42" t="str">
        <f ca="1">IF($G144="","",VLOOKUP($A144,Mitglieder!$E$24:$BG$323,M$303))</f>
        <v/>
      </c>
      <c r="N144" s="42" t="str">
        <f ca="1">IF($G144="","",VLOOKUP($A144,Mitglieder!$E$24:$BG$323,N$303))</f>
        <v/>
      </c>
      <c r="O144" s="42" t="str">
        <f ca="1">IF($G144="","",VLOOKUP($A144,Mitglieder!$E$24:$BG$323,O$303))</f>
        <v/>
      </c>
      <c r="P144" s="42" t="str">
        <f ca="1">IF($G144="","",VLOOKUP($A144,Mitglieder!$E$24:$BG$323,P$303))</f>
        <v/>
      </c>
      <c r="Q144" s="42" t="str">
        <f ca="1">IF($G144="","",VLOOKUP($A144,Mitglieder!$E$24:$BG$323,Q$303))</f>
        <v/>
      </c>
      <c r="R144" s="54" t="str">
        <f ca="1">IF(OR(VLOOKUP($A144,Mitglieder!$E$24:$BG$323,R$303)="",$G144=""),"",VLOOKUP($A144,Mitglieder!$E$24:$BG$323,R$303))</f>
        <v/>
      </c>
      <c r="S144" s="43" t="str">
        <f ca="1">IF($G144="","",TEXT(VLOOKUP($A144,Mitglieder!$E$24:$BG$323,S$303),"TT.MM.JJJJ"))</f>
        <v/>
      </c>
      <c r="T144" s="43" t="str">
        <f ca="1">IF($G144="","",TEXT(VLOOKUP($A144,Mitglieder!$E$24:$BG$323,T$303),"TT.MM.JJJJ"))</f>
        <v/>
      </c>
      <c r="U144" s="43" t="str">
        <f ca="1">IF($G144="","",TEXT(VLOOKUP($A144,Mitglieder!$E$24:$BG$323,U$303),"TT.MM.JJJJ"))</f>
        <v/>
      </c>
      <c r="V144" s="54" t="str">
        <f ca="1">IF(OR(VLOOKUP($A144,Mitglieder!$E$24:$BG$323,V$303)="",$G144=""),"",VLOOKUP($A144,Mitglieder!$E$24:$BG$323,V$303))</f>
        <v/>
      </c>
      <c r="W144" s="54" t="str">
        <f ca="1">IF(OR(VLOOKUP($A144,Mitglieder!$E$24:$BG$323,W$303)="",$G144=""),"",VLOOKUP($A144,Mitglieder!$E$24:$BG$323,W$303))</f>
        <v/>
      </c>
      <c r="X144" s="54" t="str">
        <f ca="1">IF(OR(VLOOKUP($A144,Mitglieder!$E$24:$BG$323,X$303)="",$G144=""),"",VLOOKUP($A144,Mitglieder!$E$24:$BG$323,X$303))</f>
        <v/>
      </c>
      <c r="Y144" s="54" t="str">
        <f ca="1">IF(OR(VLOOKUP($A144,Mitglieder!$E$24:$BG$323,Y$303)="",$G144=""),"",VLOOKUP($A144,Mitglieder!$E$24:$BG$323,Y$303))</f>
        <v/>
      </c>
      <c r="Z144" s="54" t="str">
        <f ca="1">IF(OR(VLOOKUP($A144,Mitglieder!$E$24:$BG$323,Z$303)="",$G144=""),"",VLOOKUP($A144,Mitglieder!$E$24:$BG$323,Z$303))</f>
        <v/>
      </c>
      <c r="AA144" s="54" t="str">
        <f ca="1">IF(OR(VLOOKUP($A144,Mitglieder!$E$24:$BG$323,AA$303)="",$G144=""),"",VLOOKUP($A144,Mitglieder!$E$24:$BG$323,AA$303))</f>
        <v/>
      </c>
      <c r="AB144" s="54" t="str">
        <f ca="1">IF(OR(VLOOKUP($A144,Mitglieder!$E$24:$BG$323,AB$303)="",$G144=""),"",VLOOKUP($A144,Mitglieder!$E$24:$BG$323,AB$303))</f>
        <v/>
      </c>
      <c r="AC144" s="54" t="str">
        <f ca="1">IF(OR(VLOOKUP($A144,Mitglieder!$E$24:$BG$323,AC$303)="",$G144=""),"",VLOOKUP($A144,Mitglieder!$E$24:$BG$323,AC$303))</f>
        <v/>
      </c>
      <c r="AD144" s="54" t="str">
        <f ca="1">IF(OR(VLOOKUP($A144,Mitglieder!$E$24:$BG$323,AD$303)="",$G144=""),"",VLOOKUP($A144,Mitglieder!$E$24:$BG$323,AD$303))</f>
        <v/>
      </c>
      <c r="AE144" s="54" t="str">
        <f ca="1">IF(OR(VLOOKUP($A144,Mitglieder!$E$24:$BG$323,AE$303)="",$G144=""),"",VLOOKUP($A144,Mitglieder!$E$24:$BG$323,AE$303))</f>
        <v/>
      </c>
      <c r="AF144" s="54" t="str">
        <f ca="1">IF(OR(VLOOKUP($A144,Mitglieder!$E$24:$BG$323,AF$303)="",$G144=""),"",VLOOKUP($A144,Mitglieder!$E$24:$BG$323,AF$303))</f>
        <v/>
      </c>
      <c r="AG144" s="54" t="str">
        <f ca="1">IF(OR(VLOOKUP($A144,Mitglieder!$E$24:$BG$323,AG$303)="",$G144=""),"",VLOOKUP($A144,Mitglieder!$E$24:$BG$323,AG$303))</f>
        <v/>
      </c>
      <c r="AH144" s="54" t="str">
        <f ca="1">IF(OR(VLOOKUP($A144,Mitglieder!$E$24:$BG$323,AH$303)="",$G144=""),"",VLOOKUP($A144,Mitglieder!$E$24:$BG$323,AH$303))</f>
        <v/>
      </c>
      <c r="AI144" s="54" t="str">
        <f ca="1">IF(OR(VLOOKUP($A144,Mitglieder!$E$24:$BG$323,AI$303)="",$G144=""),"",VLOOKUP($A144,Mitglieder!$E$24:$BG$323,AI$303))</f>
        <v/>
      </c>
      <c r="AJ144" s="54" t="str">
        <f ca="1">IF(OR(VLOOKUP($A144,Mitglieder!$E$24:$BG$323,AJ$303)="",$G144=""),"",VLOOKUP($A144,Mitglieder!$E$24:$BG$323,AJ$303))</f>
        <v/>
      </c>
      <c r="AK144" s="54" t="str">
        <f ca="1">IF(OR(VLOOKUP($A144,Mitglieder!$E$24:$BG$323,AK$303)="",$G144=""),"",VLOOKUP($A144,Mitglieder!$E$24:$BG$323,AK$303))</f>
        <v/>
      </c>
      <c r="AL144" s="54" t="str">
        <f ca="1">IF(OR(VLOOKUP($A144,Mitglieder!$E$24:$BG$323,AL$303)="",$G144=""),"",VLOOKUP($A144,Mitglieder!$E$24:$BG$323,AL$303))</f>
        <v/>
      </c>
      <c r="AM144" s="42" t="str">
        <f ca="1">IF($G144="","",VLOOKUP($A144,Mitglieder!$E$24:$BG$323,AM$303))</f>
        <v/>
      </c>
      <c r="AN144" s="54" t="str">
        <f ca="1">IF(OR(VLOOKUP($A144,Mitglieder!$E$24:$BG$323,AN$303)="",$G144=""),"",VLOOKUP($A144,Mitglieder!$E$24:$BG$323,AN$303))</f>
        <v/>
      </c>
      <c r="AO144" s="43" t="str">
        <f ca="1">IF($G144="","",TEXT(VLOOKUP($A144,Mitglieder!$D$24:$BG$323,AO$303),"TT.MM.JJJJ"))</f>
        <v/>
      </c>
      <c r="AP144" s="42" t="str">
        <f ca="1">IF($G144="","",VLOOKUP($A144,Mitglieder!$E$24:$BG$323,AP$303))</f>
        <v/>
      </c>
      <c r="AQ144" s="45" t="str">
        <f ca="1">IF($G144="","",TEXT(VLOOKUP($A144,Mitglieder!$E$24:$BG$323,AQ$303),"0.00"))</f>
        <v/>
      </c>
      <c r="AR144" s="54" t="str">
        <f ca="1">IF(OR(VLOOKUP($A144,Mitglieder!$E$24:$BG$323,AR$303)="",$G144=""),"",VLOOKUP($A144,Mitglieder!$E$24:$BG$323,AR$303))</f>
        <v/>
      </c>
      <c r="AS144" s="45" t="str">
        <f ca="1">IF($G144="","",TEXT(VLOOKUP($A144,Mitglieder!$E$24:$BG$323,AS$303),"0.00"))</f>
        <v/>
      </c>
      <c r="AT144" s="54" t="str">
        <f ca="1">IF(OR(VLOOKUP($A144,Mitglieder!$E$24:$BG$323,AT$303)="",$G144=""),"",VLOOKUP($A144,Mitglieder!$E$24:$BG$323,AT$303))</f>
        <v/>
      </c>
      <c r="AU144" s="45" t="str">
        <f ca="1">IF($G144="","",TEXT(VLOOKUP($A144,Mitglieder!$E$24:$BG$323,AU$303),"0.00"))</f>
        <v/>
      </c>
      <c r="AV144" s="45" t="str">
        <f ca="1">IF($G144="","",TEXT(VLOOKUP($A144,Mitglieder!$E$24:$BG$323,AV$303),"0.00"))</f>
        <v/>
      </c>
      <c r="AW144" s="42" t="str">
        <f ca="1">IF($G144="","",VLOOKUP($A144,Mitglieder!$E$24:$BG$323,AW$303))</f>
        <v/>
      </c>
      <c r="AX144" s="54" t="str">
        <f ca="1">IF(OR(VLOOKUP($A144,Mitglieder!$E$24:$BG$323,AX$303)="",$G144=""),"",VLOOKUP($A144,Mitglieder!$E$24:$BG$323,AX$303))</f>
        <v/>
      </c>
      <c r="AY144" s="43" t="str">
        <f ca="1">IF($G144="","",TEXT(VLOOKUP($A144,Mitglieder!$E$24:$BG$323,AY$303),"TT.MM.JJJJ"))</f>
        <v/>
      </c>
      <c r="AZ144" s="75" t="str">
        <f t="shared" ca="1" si="4"/>
        <v/>
      </c>
      <c r="BA144" s="43" t="str">
        <f ca="1">IF($G144="","",TEXT(VLOOKUP($A144,Mitglieder!$E$24:$BG$323,BA$303),"TT.MM.JJJJ"))</f>
        <v/>
      </c>
      <c r="BB144" s="43" t="str">
        <f ca="1">IF($G144="","",TEXT(VLOOKUP($A144,Mitglieder!$E$24:$BG$323,BB$303),"TT.MM.JJJJ"))</f>
        <v/>
      </c>
      <c r="BC144" s="43" t="str">
        <f ca="1">IF($G144="","",TEXT(VLOOKUP($A144,Mitglieder!$E$24:$BG$323,BC$303),"TT.MM.JJJJ"))</f>
        <v/>
      </c>
      <c r="BD144" s="43" t="str">
        <f ca="1">IF($G144="","",TEXT(VLOOKUP($A144,Mitglieder!$E$24:$BG$323,BD$303),"TT.MM.JJJJ"))</f>
        <v/>
      </c>
      <c r="BE144" s="75" t="str">
        <f t="shared" ca="1" si="5"/>
        <v/>
      </c>
      <c r="BF144" s="75" t="str">
        <f ca="1">IF($G144="","",VLOOKUP($A144,Mitglieder!$D$24:$BG$323,BF$303))</f>
        <v/>
      </c>
      <c r="BH144" s="75" t="str">
        <f ca="1">IF(G144="","",AY144+'Details Verein'!$D$25)</f>
        <v/>
      </c>
    </row>
    <row r="145" spans="1:60" x14ac:dyDescent="0.35">
      <c r="A145" s="42">
        <v>145</v>
      </c>
      <c r="B145" s="42"/>
      <c r="C145" s="42"/>
      <c r="D145" s="42">
        <f ca="1">VLOOKUP($A145,Mitglieder!$E$24:$BA$323,D$303)</f>
        <v>1.0299999999999967</v>
      </c>
      <c r="E145" s="42" t="str">
        <f ca="1">IF($G145="","",VLOOKUP($A145,Mitglieder!$E$24:$BG$323,E$303))</f>
        <v/>
      </c>
      <c r="F145" s="54" t="str">
        <f ca="1">IF(OR(VLOOKUP($A145,Mitglieder!$E$24:$BG$323,F$303)="",$G145=""),"",VLOOKUP($A145,Mitglieder!$E$24:$BG$323,F$303))</f>
        <v/>
      </c>
      <c r="G145" s="72" t="str">
        <f ca="1">IF(D145/ROUND(D145,0)=1,VLOOKUP($A145,Mitglieder!$E$24:$BA$323,G$303),"")</f>
        <v/>
      </c>
      <c r="H145" s="42" t="str">
        <f ca="1">IF($G145="","",VLOOKUP($A145,Mitglieder!$E$24:$BG$323,H$303))</f>
        <v/>
      </c>
      <c r="I145" s="54" t="str">
        <f ca="1">IF(OR(VLOOKUP($A145,Mitglieder!$E$24:$BG$323,I$303)="",$G145=""),"",VLOOKUP($A145,Mitglieder!$E$24:$BG$323,I$303))</f>
        <v/>
      </c>
      <c r="J145" s="42" t="str">
        <f ca="1">IF($G145="","",VLOOKUP($A145,Mitglieder!$E$24:$BG$323,J$303))</f>
        <v/>
      </c>
      <c r="K145" s="54" t="str">
        <f ca="1">IF(OR(VLOOKUP($A145,Mitglieder!$E$24:$BG$323,K$303)="",$G145=""),"",VLOOKUP($A145,Mitglieder!$E$24:$BG$323,K$303))</f>
        <v/>
      </c>
      <c r="L145" s="42" t="str">
        <f ca="1">IF($G145="","",VLOOKUP($A145,Mitglieder!$E$24:$BG$323,L$303))</f>
        <v/>
      </c>
      <c r="M145" s="42" t="str">
        <f ca="1">IF($G145="","",VLOOKUP($A145,Mitglieder!$E$24:$BG$323,M$303))</f>
        <v/>
      </c>
      <c r="N145" s="42" t="str">
        <f ca="1">IF($G145="","",VLOOKUP($A145,Mitglieder!$E$24:$BG$323,N$303))</f>
        <v/>
      </c>
      <c r="O145" s="42" t="str">
        <f ca="1">IF($G145="","",VLOOKUP($A145,Mitglieder!$E$24:$BG$323,O$303))</f>
        <v/>
      </c>
      <c r="P145" s="42" t="str">
        <f ca="1">IF($G145="","",VLOOKUP($A145,Mitglieder!$E$24:$BG$323,P$303))</f>
        <v/>
      </c>
      <c r="Q145" s="42" t="str">
        <f ca="1">IF($G145="","",VLOOKUP($A145,Mitglieder!$E$24:$BG$323,Q$303))</f>
        <v/>
      </c>
      <c r="R145" s="54" t="str">
        <f ca="1">IF(OR(VLOOKUP($A145,Mitglieder!$E$24:$BG$323,R$303)="",$G145=""),"",VLOOKUP($A145,Mitglieder!$E$24:$BG$323,R$303))</f>
        <v/>
      </c>
      <c r="S145" s="43" t="str">
        <f ca="1">IF($G145="","",TEXT(VLOOKUP($A145,Mitglieder!$E$24:$BG$323,S$303),"TT.MM.JJJJ"))</f>
        <v/>
      </c>
      <c r="T145" s="43" t="str">
        <f ca="1">IF($G145="","",TEXT(VLOOKUP($A145,Mitglieder!$E$24:$BG$323,T$303),"TT.MM.JJJJ"))</f>
        <v/>
      </c>
      <c r="U145" s="43" t="str">
        <f ca="1">IF($G145="","",TEXT(VLOOKUP($A145,Mitglieder!$E$24:$BG$323,U$303),"TT.MM.JJJJ"))</f>
        <v/>
      </c>
      <c r="V145" s="54" t="str">
        <f ca="1">IF(OR(VLOOKUP($A145,Mitglieder!$E$24:$BG$323,V$303)="",$G145=""),"",VLOOKUP($A145,Mitglieder!$E$24:$BG$323,V$303))</f>
        <v/>
      </c>
      <c r="W145" s="54" t="str">
        <f ca="1">IF(OR(VLOOKUP($A145,Mitglieder!$E$24:$BG$323,W$303)="",$G145=""),"",VLOOKUP($A145,Mitglieder!$E$24:$BG$323,W$303))</f>
        <v/>
      </c>
      <c r="X145" s="54" t="str">
        <f ca="1">IF(OR(VLOOKUP($A145,Mitglieder!$E$24:$BG$323,X$303)="",$G145=""),"",VLOOKUP($A145,Mitglieder!$E$24:$BG$323,X$303))</f>
        <v/>
      </c>
      <c r="Y145" s="54" t="str">
        <f ca="1">IF(OR(VLOOKUP($A145,Mitglieder!$E$24:$BG$323,Y$303)="",$G145=""),"",VLOOKUP($A145,Mitglieder!$E$24:$BG$323,Y$303))</f>
        <v/>
      </c>
      <c r="Z145" s="54" t="str">
        <f ca="1">IF(OR(VLOOKUP($A145,Mitglieder!$E$24:$BG$323,Z$303)="",$G145=""),"",VLOOKUP($A145,Mitglieder!$E$24:$BG$323,Z$303))</f>
        <v/>
      </c>
      <c r="AA145" s="54" t="str">
        <f ca="1">IF(OR(VLOOKUP($A145,Mitglieder!$E$24:$BG$323,AA$303)="",$G145=""),"",VLOOKUP($A145,Mitglieder!$E$24:$BG$323,AA$303))</f>
        <v/>
      </c>
      <c r="AB145" s="54" t="str">
        <f ca="1">IF(OR(VLOOKUP($A145,Mitglieder!$E$24:$BG$323,AB$303)="",$G145=""),"",VLOOKUP($A145,Mitglieder!$E$24:$BG$323,AB$303))</f>
        <v/>
      </c>
      <c r="AC145" s="54" t="str">
        <f ca="1">IF(OR(VLOOKUP($A145,Mitglieder!$E$24:$BG$323,AC$303)="",$G145=""),"",VLOOKUP($A145,Mitglieder!$E$24:$BG$323,AC$303))</f>
        <v/>
      </c>
      <c r="AD145" s="54" t="str">
        <f ca="1">IF(OR(VLOOKUP($A145,Mitglieder!$E$24:$BG$323,AD$303)="",$G145=""),"",VLOOKUP($A145,Mitglieder!$E$24:$BG$323,AD$303))</f>
        <v/>
      </c>
      <c r="AE145" s="54" t="str">
        <f ca="1">IF(OR(VLOOKUP($A145,Mitglieder!$E$24:$BG$323,AE$303)="",$G145=""),"",VLOOKUP($A145,Mitglieder!$E$24:$BG$323,AE$303))</f>
        <v/>
      </c>
      <c r="AF145" s="54" t="str">
        <f ca="1">IF(OR(VLOOKUP($A145,Mitglieder!$E$24:$BG$323,AF$303)="",$G145=""),"",VLOOKUP($A145,Mitglieder!$E$24:$BG$323,AF$303))</f>
        <v/>
      </c>
      <c r="AG145" s="54" t="str">
        <f ca="1">IF(OR(VLOOKUP($A145,Mitglieder!$E$24:$BG$323,AG$303)="",$G145=""),"",VLOOKUP($A145,Mitglieder!$E$24:$BG$323,AG$303))</f>
        <v/>
      </c>
      <c r="AH145" s="54" t="str">
        <f ca="1">IF(OR(VLOOKUP($A145,Mitglieder!$E$24:$BG$323,AH$303)="",$G145=""),"",VLOOKUP($A145,Mitglieder!$E$24:$BG$323,AH$303))</f>
        <v/>
      </c>
      <c r="AI145" s="54" t="str">
        <f ca="1">IF(OR(VLOOKUP($A145,Mitglieder!$E$24:$BG$323,AI$303)="",$G145=""),"",VLOOKUP($A145,Mitglieder!$E$24:$BG$323,AI$303))</f>
        <v/>
      </c>
      <c r="AJ145" s="54" t="str">
        <f ca="1">IF(OR(VLOOKUP($A145,Mitglieder!$E$24:$BG$323,AJ$303)="",$G145=""),"",VLOOKUP($A145,Mitglieder!$E$24:$BG$323,AJ$303))</f>
        <v/>
      </c>
      <c r="AK145" s="54" t="str">
        <f ca="1">IF(OR(VLOOKUP($A145,Mitglieder!$E$24:$BG$323,AK$303)="",$G145=""),"",VLOOKUP($A145,Mitglieder!$E$24:$BG$323,AK$303))</f>
        <v/>
      </c>
      <c r="AL145" s="54" t="str">
        <f ca="1">IF(OR(VLOOKUP($A145,Mitglieder!$E$24:$BG$323,AL$303)="",$G145=""),"",VLOOKUP($A145,Mitglieder!$E$24:$BG$323,AL$303))</f>
        <v/>
      </c>
      <c r="AM145" s="42" t="str">
        <f ca="1">IF($G145="","",VLOOKUP($A145,Mitglieder!$E$24:$BG$323,AM$303))</f>
        <v/>
      </c>
      <c r="AN145" s="54" t="str">
        <f ca="1">IF(OR(VLOOKUP($A145,Mitglieder!$E$24:$BG$323,AN$303)="",$G145=""),"",VLOOKUP($A145,Mitglieder!$E$24:$BG$323,AN$303))</f>
        <v/>
      </c>
      <c r="AO145" s="43" t="str">
        <f ca="1">IF($G145="","",TEXT(VLOOKUP($A145,Mitglieder!$D$24:$BG$323,AO$303),"TT.MM.JJJJ"))</f>
        <v/>
      </c>
      <c r="AP145" s="42" t="str">
        <f ca="1">IF($G145="","",VLOOKUP($A145,Mitglieder!$E$24:$BG$323,AP$303))</f>
        <v/>
      </c>
      <c r="AQ145" s="45" t="str">
        <f ca="1">IF($G145="","",TEXT(VLOOKUP($A145,Mitglieder!$E$24:$BG$323,AQ$303),"0.00"))</f>
        <v/>
      </c>
      <c r="AR145" s="54" t="str">
        <f ca="1">IF(OR(VLOOKUP($A145,Mitglieder!$E$24:$BG$323,AR$303)="",$G145=""),"",VLOOKUP($A145,Mitglieder!$E$24:$BG$323,AR$303))</f>
        <v/>
      </c>
      <c r="AS145" s="45" t="str">
        <f ca="1">IF($G145="","",TEXT(VLOOKUP($A145,Mitglieder!$E$24:$BG$323,AS$303),"0.00"))</f>
        <v/>
      </c>
      <c r="AT145" s="54" t="str">
        <f ca="1">IF(OR(VLOOKUP($A145,Mitglieder!$E$24:$BG$323,AT$303)="",$G145=""),"",VLOOKUP($A145,Mitglieder!$E$24:$BG$323,AT$303))</f>
        <v/>
      </c>
      <c r="AU145" s="45" t="str">
        <f ca="1">IF($G145="","",TEXT(VLOOKUP($A145,Mitglieder!$E$24:$BG$323,AU$303),"0.00"))</f>
        <v/>
      </c>
      <c r="AV145" s="45" t="str">
        <f ca="1">IF($G145="","",TEXT(VLOOKUP($A145,Mitglieder!$E$24:$BG$323,AV$303),"0.00"))</f>
        <v/>
      </c>
      <c r="AW145" s="42" t="str">
        <f ca="1">IF($G145="","",VLOOKUP($A145,Mitglieder!$E$24:$BG$323,AW$303))</f>
        <v/>
      </c>
      <c r="AX145" s="54" t="str">
        <f ca="1">IF(OR(VLOOKUP($A145,Mitglieder!$E$24:$BG$323,AX$303)="",$G145=""),"",VLOOKUP($A145,Mitglieder!$E$24:$BG$323,AX$303))</f>
        <v/>
      </c>
      <c r="AY145" s="43" t="str">
        <f ca="1">IF($G145="","",TEXT(VLOOKUP($A145,Mitglieder!$E$24:$BG$323,AY$303),"TT.MM.JJJJ"))</f>
        <v/>
      </c>
      <c r="AZ145" s="75" t="str">
        <f t="shared" ca="1" si="4"/>
        <v/>
      </c>
      <c r="BA145" s="43" t="str">
        <f ca="1">IF($G145="","",TEXT(VLOOKUP($A145,Mitglieder!$E$24:$BG$323,BA$303),"TT.MM.JJJJ"))</f>
        <v/>
      </c>
      <c r="BB145" s="43" t="str">
        <f ca="1">IF($G145="","",TEXT(VLOOKUP($A145,Mitglieder!$E$24:$BG$323,BB$303),"TT.MM.JJJJ"))</f>
        <v/>
      </c>
      <c r="BC145" s="43" t="str">
        <f ca="1">IF($G145="","",TEXT(VLOOKUP($A145,Mitglieder!$E$24:$BG$323,BC$303),"TT.MM.JJJJ"))</f>
        <v/>
      </c>
      <c r="BD145" s="43" t="str">
        <f ca="1">IF($G145="","",TEXT(VLOOKUP($A145,Mitglieder!$E$24:$BG$323,BD$303),"TT.MM.JJJJ"))</f>
        <v/>
      </c>
      <c r="BE145" s="75" t="str">
        <f t="shared" ca="1" si="5"/>
        <v/>
      </c>
      <c r="BF145" s="75" t="str">
        <f ca="1">IF($G145="","",VLOOKUP($A145,Mitglieder!$D$24:$BG$323,BF$303))</f>
        <v/>
      </c>
      <c r="BH145" s="75" t="str">
        <f ca="1">IF(G145="","",AY145+'Details Verein'!$D$25)</f>
        <v/>
      </c>
    </row>
    <row r="146" spans="1:60" x14ac:dyDescent="0.35">
      <c r="A146" s="42">
        <v>146</v>
      </c>
      <c r="B146" s="42"/>
      <c r="C146" s="42"/>
      <c r="D146" s="42">
        <f ca="1">VLOOKUP($A146,Mitglieder!$E$24:$BA$323,D$303)</f>
        <v>1.0299999999999967</v>
      </c>
      <c r="E146" s="42" t="str">
        <f ca="1">IF($G146="","",VLOOKUP($A146,Mitglieder!$E$24:$BG$323,E$303))</f>
        <v/>
      </c>
      <c r="F146" s="54" t="str">
        <f ca="1">IF(OR(VLOOKUP($A146,Mitglieder!$E$24:$BG$323,F$303)="",$G146=""),"",VLOOKUP($A146,Mitglieder!$E$24:$BG$323,F$303))</f>
        <v/>
      </c>
      <c r="G146" s="72" t="str">
        <f ca="1">IF(D146/ROUND(D146,0)=1,VLOOKUP($A146,Mitglieder!$E$24:$BA$323,G$303),"")</f>
        <v/>
      </c>
      <c r="H146" s="42" t="str">
        <f ca="1">IF($G146="","",VLOOKUP($A146,Mitglieder!$E$24:$BG$323,H$303))</f>
        <v/>
      </c>
      <c r="I146" s="54" t="str">
        <f ca="1">IF(OR(VLOOKUP($A146,Mitglieder!$E$24:$BG$323,I$303)="",$G146=""),"",VLOOKUP($A146,Mitglieder!$E$24:$BG$323,I$303))</f>
        <v/>
      </c>
      <c r="J146" s="42" t="str">
        <f ca="1">IF($G146="","",VLOOKUP($A146,Mitglieder!$E$24:$BG$323,J$303))</f>
        <v/>
      </c>
      <c r="K146" s="54" t="str">
        <f ca="1">IF(OR(VLOOKUP($A146,Mitglieder!$E$24:$BG$323,K$303)="",$G146=""),"",VLOOKUP($A146,Mitglieder!$E$24:$BG$323,K$303))</f>
        <v/>
      </c>
      <c r="L146" s="42" t="str">
        <f ca="1">IF($G146="","",VLOOKUP($A146,Mitglieder!$E$24:$BG$323,L$303))</f>
        <v/>
      </c>
      <c r="M146" s="42" t="str">
        <f ca="1">IF($G146="","",VLOOKUP($A146,Mitglieder!$E$24:$BG$323,M$303))</f>
        <v/>
      </c>
      <c r="N146" s="42" t="str">
        <f ca="1">IF($G146="","",VLOOKUP($A146,Mitglieder!$E$24:$BG$323,N$303))</f>
        <v/>
      </c>
      <c r="O146" s="42" t="str">
        <f ca="1">IF($G146="","",VLOOKUP($A146,Mitglieder!$E$24:$BG$323,O$303))</f>
        <v/>
      </c>
      <c r="P146" s="42" t="str">
        <f ca="1">IF($G146="","",VLOOKUP($A146,Mitglieder!$E$24:$BG$323,P$303))</f>
        <v/>
      </c>
      <c r="Q146" s="42" t="str">
        <f ca="1">IF($G146="","",VLOOKUP($A146,Mitglieder!$E$24:$BG$323,Q$303))</f>
        <v/>
      </c>
      <c r="R146" s="54" t="str">
        <f ca="1">IF(OR(VLOOKUP($A146,Mitglieder!$E$24:$BG$323,R$303)="",$G146=""),"",VLOOKUP($A146,Mitglieder!$E$24:$BG$323,R$303))</f>
        <v/>
      </c>
      <c r="S146" s="43" t="str">
        <f ca="1">IF($G146="","",TEXT(VLOOKUP($A146,Mitglieder!$E$24:$BG$323,S$303),"TT.MM.JJJJ"))</f>
        <v/>
      </c>
      <c r="T146" s="43" t="str">
        <f ca="1">IF($G146="","",TEXT(VLOOKUP($A146,Mitglieder!$E$24:$BG$323,T$303),"TT.MM.JJJJ"))</f>
        <v/>
      </c>
      <c r="U146" s="43" t="str">
        <f ca="1">IF($G146="","",TEXT(VLOOKUP($A146,Mitglieder!$E$24:$BG$323,U$303),"TT.MM.JJJJ"))</f>
        <v/>
      </c>
      <c r="V146" s="54" t="str">
        <f ca="1">IF(OR(VLOOKUP($A146,Mitglieder!$E$24:$BG$323,V$303)="",$G146=""),"",VLOOKUP($A146,Mitglieder!$E$24:$BG$323,V$303))</f>
        <v/>
      </c>
      <c r="W146" s="54" t="str">
        <f ca="1">IF(OR(VLOOKUP($A146,Mitglieder!$E$24:$BG$323,W$303)="",$G146=""),"",VLOOKUP($A146,Mitglieder!$E$24:$BG$323,W$303))</f>
        <v/>
      </c>
      <c r="X146" s="54" t="str">
        <f ca="1">IF(OR(VLOOKUP($A146,Mitglieder!$E$24:$BG$323,X$303)="",$G146=""),"",VLOOKUP($A146,Mitglieder!$E$24:$BG$323,X$303))</f>
        <v/>
      </c>
      <c r="Y146" s="54" t="str">
        <f ca="1">IF(OR(VLOOKUP($A146,Mitglieder!$E$24:$BG$323,Y$303)="",$G146=""),"",VLOOKUP($A146,Mitglieder!$E$24:$BG$323,Y$303))</f>
        <v/>
      </c>
      <c r="Z146" s="54" t="str">
        <f ca="1">IF(OR(VLOOKUP($A146,Mitglieder!$E$24:$BG$323,Z$303)="",$G146=""),"",VLOOKUP($A146,Mitglieder!$E$24:$BG$323,Z$303))</f>
        <v/>
      </c>
      <c r="AA146" s="54" t="str">
        <f ca="1">IF(OR(VLOOKUP($A146,Mitglieder!$E$24:$BG$323,AA$303)="",$G146=""),"",VLOOKUP($A146,Mitglieder!$E$24:$BG$323,AA$303))</f>
        <v/>
      </c>
      <c r="AB146" s="54" t="str">
        <f ca="1">IF(OR(VLOOKUP($A146,Mitglieder!$E$24:$BG$323,AB$303)="",$G146=""),"",VLOOKUP($A146,Mitglieder!$E$24:$BG$323,AB$303))</f>
        <v/>
      </c>
      <c r="AC146" s="54" t="str">
        <f ca="1">IF(OR(VLOOKUP($A146,Mitglieder!$E$24:$BG$323,AC$303)="",$G146=""),"",VLOOKUP($A146,Mitglieder!$E$24:$BG$323,AC$303))</f>
        <v/>
      </c>
      <c r="AD146" s="54" t="str">
        <f ca="1">IF(OR(VLOOKUP($A146,Mitglieder!$E$24:$BG$323,AD$303)="",$G146=""),"",VLOOKUP($A146,Mitglieder!$E$24:$BG$323,AD$303))</f>
        <v/>
      </c>
      <c r="AE146" s="54" t="str">
        <f ca="1">IF(OR(VLOOKUP($A146,Mitglieder!$E$24:$BG$323,AE$303)="",$G146=""),"",VLOOKUP($A146,Mitglieder!$E$24:$BG$323,AE$303))</f>
        <v/>
      </c>
      <c r="AF146" s="54" t="str">
        <f ca="1">IF(OR(VLOOKUP($A146,Mitglieder!$E$24:$BG$323,AF$303)="",$G146=""),"",VLOOKUP($A146,Mitglieder!$E$24:$BG$323,AF$303))</f>
        <v/>
      </c>
      <c r="AG146" s="54" t="str">
        <f ca="1">IF(OR(VLOOKUP($A146,Mitglieder!$E$24:$BG$323,AG$303)="",$G146=""),"",VLOOKUP($A146,Mitglieder!$E$24:$BG$323,AG$303))</f>
        <v/>
      </c>
      <c r="AH146" s="54" t="str">
        <f ca="1">IF(OR(VLOOKUP($A146,Mitglieder!$E$24:$BG$323,AH$303)="",$G146=""),"",VLOOKUP($A146,Mitglieder!$E$24:$BG$323,AH$303))</f>
        <v/>
      </c>
      <c r="AI146" s="54" t="str">
        <f ca="1">IF(OR(VLOOKUP($A146,Mitglieder!$E$24:$BG$323,AI$303)="",$G146=""),"",VLOOKUP($A146,Mitglieder!$E$24:$BG$323,AI$303))</f>
        <v/>
      </c>
      <c r="AJ146" s="54" t="str">
        <f ca="1">IF(OR(VLOOKUP($A146,Mitglieder!$E$24:$BG$323,AJ$303)="",$G146=""),"",VLOOKUP($A146,Mitglieder!$E$24:$BG$323,AJ$303))</f>
        <v/>
      </c>
      <c r="AK146" s="54" t="str">
        <f ca="1">IF(OR(VLOOKUP($A146,Mitglieder!$E$24:$BG$323,AK$303)="",$G146=""),"",VLOOKUP($A146,Mitglieder!$E$24:$BG$323,AK$303))</f>
        <v/>
      </c>
      <c r="AL146" s="54" t="str">
        <f ca="1">IF(OR(VLOOKUP($A146,Mitglieder!$E$24:$BG$323,AL$303)="",$G146=""),"",VLOOKUP($A146,Mitglieder!$E$24:$BG$323,AL$303))</f>
        <v/>
      </c>
      <c r="AM146" s="42" t="str">
        <f ca="1">IF($G146="","",VLOOKUP($A146,Mitglieder!$E$24:$BG$323,AM$303))</f>
        <v/>
      </c>
      <c r="AN146" s="54" t="str">
        <f ca="1">IF(OR(VLOOKUP($A146,Mitglieder!$E$24:$BG$323,AN$303)="",$G146=""),"",VLOOKUP($A146,Mitglieder!$E$24:$BG$323,AN$303))</f>
        <v/>
      </c>
      <c r="AO146" s="43" t="str">
        <f ca="1">IF($G146="","",TEXT(VLOOKUP($A146,Mitglieder!$D$24:$BG$323,AO$303),"TT.MM.JJJJ"))</f>
        <v/>
      </c>
      <c r="AP146" s="42" t="str">
        <f ca="1">IF($G146="","",VLOOKUP($A146,Mitglieder!$E$24:$BG$323,AP$303))</f>
        <v/>
      </c>
      <c r="AQ146" s="45" t="str">
        <f ca="1">IF($G146="","",TEXT(VLOOKUP($A146,Mitglieder!$E$24:$BG$323,AQ$303),"0.00"))</f>
        <v/>
      </c>
      <c r="AR146" s="54" t="str">
        <f ca="1">IF(OR(VLOOKUP($A146,Mitglieder!$E$24:$BG$323,AR$303)="",$G146=""),"",VLOOKUP($A146,Mitglieder!$E$24:$BG$323,AR$303))</f>
        <v/>
      </c>
      <c r="AS146" s="45" t="str">
        <f ca="1">IF($G146="","",TEXT(VLOOKUP($A146,Mitglieder!$E$24:$BG$323,AS$303),"0.00"))</f>
        <v/>
      </c>
      <c r="AT146" s="54" t="str">
        <f ca="1">IF(OR(VLOOKUP($A146,Mitglieder!$E$24:$BG$323,AT$303)="",$G146=""),"",VLOOKUP($A146,Mitglieder!$E$24:$BG$323,AT$303))</f>
        <v/>
      </c>
      <c r="AU146" s="45" t="str">
        <f ca="1">IF($G146="","",TEXT(VLOOKUP($A146,Mitglieder!$E$24:$BG$323,AU$303),"0.00"))</f>
        <v/>
      </c>
      <c r="AV146" s="45" t="str">
        <f ca="1">IF($G146="","",TEXT(VLOOKUP($A146,Mitglieder!$E$24:$BG$323,AV$303),"0.00"))</f>
        <v/>
      </c>
      <c r="AW146" s="42" t="str">
        <f ca="1">IF($G146="","",VLOOKUP($A146,Mitglieder!$E$24:$BG$323,AW$303))</f>
        <v/>
      </c>
      <c r="AX146" s="54" t="str">
        <f ca="1">IF(OR(VLOOKUP($A146,Mitglieder!$E$24:$BG$323,AX$303)="",$G146=""),"",VLOOKUP($A146,Mitglieder!$E$24:$BG$323,AX$303))</f>
        <v/>
      </c>
      <c r="AY146" s="43" t="str">
        <f ca="1">IF($G146="","",TEXT(VLOOKUP($A146,Mitglieder!$E$24:$BG$323,AY$303),"TT.MM.JJJJ"))</f>
        <v/>
      </c>
      <c r="AZ146" s="75" t="str">
        <f t="shared" ca="1" si="4"/>
        <v/>
      </c>
      <c r="BA146" s="43" t="str">
        <f ca="1">IF($G146="","",TEXT(VLOOKUP($A146,Mitglieder!$E$24:$BG$323,BA$303),"TT.MM.JJJJ"))</f>
        <v/>
      </c>
      <c r="BB146" s="43" t="str">
        <f ca="1">IF($G146="","",TEXT(VLOOKUP($A146,Mitglieder!$E$24:$BG$323,BB$303),"TT.MM.JJJJ"))</f>
        <v/>
      </c>
      <c r="BC146" s="43" t="str">
        <f ca="1">IF($G146="","",TEXT(VLOOKUP($A146,Mitglieder!$E$24:$BG$323,BC$303),"TT.MM.JJJJ"))</f>
        <v/>
      </c>
      <c r="BD146" s="43" t="str">
        <f ca="1">IF($G146="","",TEXT(VLOOKUP($A146,Mitglieder!$E$24:$BG$323,BD$303),"TT.MM.JJJJ"))</f>
        <v/>
      </c>
      <c r="BE146" s="75" t="str">
        <f t="shared" ca="1" si="5"/>
        <v/>
      </c>
      <c r="BF146" s="75" t="str">
        <f ca="1">IF($G146="","",VLOOKUP($A146,Mitglieder!$D$24:$BG$323,BF$303))</f>
        <v/>
      </c>
      <c r="BH146" s="75" t="str">
        <f ca="1">IF(G146="","",AY146+'Details Verein'!$D$25)</f>
        <v/>
      </c>
    </row>
    <row r="147" spans="1:60" x14ac:dyDescent="0.35">
      <c r="A147" s="42">
        <v>147</v>
      </c>
      <c r="B147" s="42"/>
      <c r="C147" s="42"/>
      <c r="D147" s="42">
        <f ca="1">VLOOKUP($A147,Mitglieder!$E$24:$BA$323,D$303)</f>
        <v>1.0299999999999967</v>
      </c>
      <c r="E147" s="42" t="str">
        <f ca="1">IF($G147="","",VLOOKUP($A147,Mitglieder!$E$24:$BG$323,E$303))</f>
        <v/>
      </c>
      <c r="F147" s="54" t="str">
        <f ca="1">IF(OR(VLOOKUP($A147,Mitglieder!$E$24:$BG$323,F$303)="",$G147=""),"",VLOOKUP($A147,Mitglieder!$E$24:$BG$323,F$303))</f>
        <v/>
      </c>
      <c r="G147" s="72" t="str">
        <f ca="1">IF(D147/ROUND(D147,0)=1,VLOOKUP($A147,Mitglieder!$E$24:$BA$323,G$303),"")</f>
        <v/>
      </c>
      <c r="H147" s="42" t="str">
        <f ca="1">IF($G147="","",VLOOKUP($A147,Mitglieder!$E$24:$BG$323,H$303))</f>
        <v/>
      </c>
      <c r="I147" s="54" t="str">
        <f ca="1">IF(OR(VLOOKUP($A147,Mitglieder!$E$24:$BG$323,I$303)="",$G147=""),"",VLOOKUP($A147,Mitglieder!$E$24:$BG$323,I$303))</f>
        <v/>
      </c>
      <c r="J147" s="42" t="str">
        <f ca="1">IF($G147="","",VLOOKUP($A147,Mitglieder!$E$24:$BG$323,J$303))</f>
        <v/>
      </c>
      <c r="K147" s="54" t="str">
        <f ca="1">IF(OR(VLOOKUP($A147,Mitglieder!$E$24:$BG$323,K$303)="",$G147=""),"",VLOOKUP($A147,Mitglieder!$E$24:$BG$323,K$303))</f>
        <v/>
      </c>
      <c r="L147" s="42" t="str">
        <f ca="1">IF($G147="","",VLOOKUP($A147,Mitglieder!$E$24:$BG$323,L$303))</f>
        <v/>
      </c>
      <c r="M147" s="42" t="str">
        <f ca="1">IF($G147="","",VLOOKUP($A147,Mitglieder!$E$24:$BG$323,M$303))</f>
        <v/>
      </c>
      <c r="N147" s="42" t="str">
        <f ca="1">IF($G147="","",VLOOKUP($A147,Mitglieder!$E$24:$BG$323,N$303))</f>
        <v/>
      </c>
      <c r="O147" s="42" t="str">
        <f ca="1">IF($G147="","",VLOOKUP($A147,Mitglieder!$E$24:$BG$323,O$303))</f>
        <v/>
      </c>
      <c r="P147" s="42" t="str">
        <f ca="1">IF($G147="","",VLOOKUP($A147,Mitglieder!$E$24:$BG$323,P$303))</f>
        <v/>
      </c>
      <c r="Q147" s="42" t="str">
        <f ca="1">IF($G147="","",VLOOKUP($A147,Mitglieder!$E$24:$BG$323,Q$303))</f>
        <v/>
      </c>
      <c r="R147" s="54" t="str">
        <f ca="1">IF(OR(VLOOKUP($A147,Mitglieder!$E$24:$BG$323,R$303)="",$G147=""),"",VLOOKUP($A147,Mitglieder!$E$24:$BG$323,R$303))</f>
        <v/>
      </c>
      <c r="S147" s="43" t="str">
        <f ca="1">IF($G147="","",TEXT(VLOOKUP($A147,Mitglieder!$E$24:$BG$323,S$303),"TT.MM.JJJJ"))</f>
        <v/>
      </c>
      <c r="T147" s="43" t="str">
        <f ca="1">IF($G147="","",TEXT(VLOOKUP($A147,Mitglieder!$E$24:$BG$323,T$303),"TT.MM.JJJJ"))</f>
        <v/>
      </c>
      <c r="U147" s="43" t="str">
        <f ca="1">IF($G147="","",TEXT(VLOOKUP($A147,Mitglieder!$E$24:$BG$323,U$303),"TT.MM.JJJJ"))</f>
        <v/>
      </c>
      <c r="V147" s="54" t="str">
        <f ca="1">IF(OR(VLOOKUP($A147,Mitglieder!$E$24:$BG$323,V$303)="",$G147=""),"",VLOOKUP($A147,Mitglieder!$E$24:$BG$323,V$303))</f>
        <v/>
      </c>
      <c r="W147" s="54" t="str">
        <f ca="1">IF(OR(VLOOKUP($A147,Mitglieder!$E$24:$BG$323,W$303)="",$G147=""),"",VLOOKUP($A147,Mitglieder!$E$24:$BG$323,W$303))</f>
        <v/>
      </c>
      <c r="X147" s="54" t="str">
        <f ca="1">IF(OR(VLOOKUP($A147,Mitglieder!$E$24:$BG$323,X$303)="",$G147=""),"",VLOOKUP($A147,Mitglieder!$E$24:$BG$323,X$303))</f>
        <v/>
      </c>
      <c r="Y147" s="54" t="str">
        <f ca="1">IF(OR(VLOOKUP($A147,Mitglieder!$E$24:$BG$323,Y$303)="",$G147=""),"",VLOOKUP($A147,Mitglieder!$E$24:$BG$323,Y$303))</f>
        <v/>
      </c>
      <c r="Z147" s="54" t="str">
        <f ca="1">IF(OR(VLOOKUP($A147,Mitglieder!$E$24:$BG$323,Z$303)="",$G147=""),"",VLOOKUP($A147,Mitglieder!$E$24:$BG$323,Z$303))</f>
        <v/>
      </c>
      <c r="AA147" s="54" t="str">
        <f ca="1">IF(OR(VLOOKUP($A147,Mitglieder!$E$24:$BG$323,AA$303)="",$G147=""),"",VLOOKUP($A147,Mitglieder!$E$24:$BG$323,AA$303))</f>
        <v/>
      </c>
      <c r="AB147" s="54" t="str">
        <f ca="1">IF(OR(VLOOKUP($A147,Mitglieder!$E$24:$BG$323,AB$303)="",$G147=""),"",VLOOKUP($A147,Mitglieder!$E$24:$BG$323,AB$303))</f>
        <v/>
      </c>
      <c r="AC147" s="54" t="str">
        <f ca="1">IF(OR(VLOOKUP($A147,Mitglieder!$E$24:$BG$323,AC$303)="",$G147=""),"",VLOOKUP($A147,Mitglieder!$E$24:$BG$323,AC$303))</f>
        <v/>
      </c>
      <c r="AD147" s="54" t="str">
        <f ca="1">IF(OR(VLOOKUP($A147,Mitglieder!$E$24:$BG$323,AD$303)="",$G147=""),"",VLOOKUP($A147,Mitglieder!$E$24:$BG$323,AD$303))</f>
        <v/>
      </c>
      <c r="AE147" s="54" t="str">
        <f ca="1">IF(OR(VLOOKUP($A147,Mitglieder!$E$24:$BG$323,AE$303)="",$G147=""),"",VLOOKUP($A147,Mitglieder!$E$24:$BG$323,AE$303))</f>
        <v/>
      </c>
      <c r="AF147" s="54" t="str">
        <f ca="1">IF(OR(VLOOKUP($A147,Mitglieder!$E$24:$BG$323,AF$303)="",$G147=""),"",VLOOKUP($A147,Mitglieder!$E$24:$BG$323,AF$303))</f>
        <v/>
      </c>
      <c r="AG147" s="54" t="str">
        <f ca="1">IF(OR(VLOOKUP($A147,Mitglieder!$E$24:$BG$323,AG$303)="",$G147=""),"",VLOOKUP($A147,Mitglieder!$E$24:$BG$323,AG$303))</f>
        <v/>
      </c>
      <c r="AH147" s="54" t="str">
        <f ca="1">IF(OR(VLOOKUP($A147,Mitglieder!$E$24:$BG$323,AH$303)="",$G147=""),"",VLOOKUP($A147,Mitglieder!$E$24:$BG$323,AH$303))</f>
        <v/>
      </c>
      <c r="AI147" s="54" t="str">
        <f ca="1">IF(OR(VLOOKUP($A147,Mitglieder!$E$24:$BG$323,AI$303)="",$G147=""),"",VLOOKUP($A147,Mitglieder!$E$24:$BG$323,AI$303))</f>
        <v/>
      </c>
      <c r="AJ147" s="54" t="str">
        <f ca="1">IF(OR(VLOOKUP($A147,Mitglieder!$E$24:$BG$323,AJ$303)="",$G147=""),"",VLOOKUP($A147,Mitglieder!$E$24:$BG$323,AJ$303))</f>
        <v/>
      </c>
      <c r="AK147" s="54" t="str">
        <f ca="1">IF(OR(VLOOKUP($A147,Mitglieder!$E$24:$BG$323,AK$303)="",$G147=""),"",VLOOKUP($A147,Mitglieder!$E$24:$BG$323,AK$303))</f>
        <v/>
      </c>
      <c r="AL147" s="54" t="str">
        <f ca="1">IF(OR(VLOOKUP($A147,Mitglieder!$E$24:$BG$323,AL$303)="",$G147=""),"",VLOOKUP($A147,Mitglieder!$E$24:$BG$323,AL$303))</f>
        <v/>
      </c>
      <c r="AM147" s="42" t="str">
        <f ca="1">IF($G147="","",VLOOKUP($A147,Mitglieder!$E$24:$BG$323,AM$303))</f>
        <v/>
      </c>
      <c r="AN147" s="54" t="str">
        <f ca="1">IF(OR(VLOOKUP($A147,Mitglieder!$E$24:$BG$323,AN$303)="",$G147=""),"",VLOOKUP($A147,Mitglieder!$E$24:$BG$323,AN$303))</f>
        <v/>
      </c>
      <c r="AO147" s="43" t="str">
        <f ca="1">IF($G147="","",TEXT(VLOOKUP($A147,Mitglieder!$D$24:$BG$323,AO$303),"TT.MM.JJJJ"))</f>
        <v/>
      </c>
      <c r="AP147" s="42" t="str">
        <f ca="1">IF($G147="","",VLOOKUP($A147,Mitglieder!$E$24:$BG$323,AP$303))</f>
        <v/>
      </c>
      <c r="AQ147" s="45" t="str">
        <f ca="1">IF($G147="","",TEXT(VLOOKUP($A147,Mitglieder!$E$24:$BG$323,AQ$303),"0.00"))</f>
        <v/>
      </c>
      <c r="AR147" s="54" t="str">
        <f ca="1">IF(OR(VLOOKUP($A147,Mitglieder!$E$24:$BG$323,AR$303)="",$G147=""),"",VLOOKUP($A147,Mitglieder!$E$24:$BG$323,AR$303))</f>
        <v/>
      </c>
      <c r="AS147" s="45" t="str">
        <f ca="1">IF($G147="","",TEXT(VLOOKUP($A147,Mitglieder!$E$24:$BG$323,AS$303),"0.00"))</f>
        <v/>
      </c>
      <c r="AT147" s="54" t="str">
        <f ca="1">IF(OR(VLOOKUP($A147,Mitglieder!$E$24:$BG$323,AT$303)="",$G147=""),"",VLOOKUP($A147,Mitglieder!$E$24:$BG$323,AT$303))</f>
        <v/>
      </c>
      <c r="AU147" s="45" t="str">
        <f ca="1">IF($G147="","",TEXT(VLOOKUP($A147,Mitglieder!$E$24:$BG$323,AU$303),"0.00"))</f>
        <v/>
      </c>
      <c r="AV147" s="45" t="str">
        <f ca="1">IF($G147="","",TEXT(VLOOKUP($A147,Mitglieder!$E$24:$BG$323,AV$303),"0.00"))</f>
        <v/>
      </c>
      <c r="AW147" s="42" t="str">
        <f ca="1">IF($G147="","",VLOOKUP($A147,Mitglieder!$E$24:$BG$323,AW$303))</f>
        <v/>
      </c>
      <c r="AX147" s="54" t="str">
        <f ca="1">IF(OR(VLOOKUP($A147,Mitglieder!$E$24:$BG$323,AX$303)="",$G147=""),"",VLOOKUP($A147,Mitglieder!$E$24:$BG$323,AX$303))</f>
        <v/>
      </c>
      <c r="AY147" s="43" t="str">
        <f ca="1">IF($G147="","",TEXT(VLOOKUP($A147,Mitglieder!$E$24:$BG$323,AY$303),"TT.MM.JJJJ"))</f>
        <v/>
      </c>
      <c r="AZ147" s="75" t="str">
        <f t="shared" ca="1" si="4"/>
        <v/>
      </c>
      <c r="BA147" s="43" t="str">
        <f ca="1">IF($G147="","",TEXT(VLOOKUP($A147,Mitglieder!$E$24:$BG$323,BA$303),"TT.MM.JJJJ"))</f>
        <v/>
      </c>
      <c r="BB147" s="43" t="str">
        <f ca="1">IF($G147="","",TEXT(VLOOKUP($A147,Mitglieder!$E$24:$BG$323,BB$303),"TT.MM.JJJJ"))</f>
        <v/>
      </c>
      <c r="BC147" s="43" t="str">
        <f ca="1">IF($G147="","",TEXT(VLOOKUP($A147,Mitglieder!$E$24:$BG$323,BC$303),"TT.MM.JJJJ"))</f>
        <v/>
      </c>
      <c r="BD147" s="43" t="str">
        <f ca="1">IF($G147="","",TEXT(VLOOKUP($A147,Mitglieder!$E$24:$BG$323,BD$303),"TT.MM.JJJJ"))</f>
        <v/>
      </c>
      <c r="BE147" s="75" t="str">
        <f t="shared" ca="1" si="5"/>
        <v/>
      </c>
      <c r="BF147" s="75" t="str">
        <f ca="1">IF($G147="","",VLOOKUP($A147,Mitglieder!$D$24:$BG$323,BF$303))</f>
        <v/>
      </c>
      <c r="BH147" s="75" t="str">
        <f ca="1">IF(G147="","",AY147+'Details Verein'!$D$25)</f>
        <v/>
      </c>
    </row>
    <row r="148" spans="1:60" x14ac:dyDescent="0.35">
      <c r="A148" s="42">
        <v>148</v>
      </c>
      <c r="B148" s="42"/>
      <c r="C148" s="42"/>
      <c r="D148" s="42">
        <f ca="1">VLOOKUP($A148,Mitglieder!$E$24:$BA$323,D$303)</f>
        <v>1.0299999999999967</v>
      </c>
      <c r="E148" s="42" t="str">
        <f ca="1">IF($G148="","",VLOOKUP($A148,Mitglieder!$E$24:$BG$323,E$303))</f>
        <v/>
      </c>
      <c r="F148" s="54" t="str">
        <f ca="1">IF(OR(VLOOKUP($A148,Mitglieder!$E$24:$BG$323,F$303)="",$G148=""),"",VLOOKUP($A148,Mitglieder!$E$24:$BG$323,F$303))</f>
        <v/>
      </c>
      <c r="G148" s="72" t="str">
        <f ca="1">IF(D148/ROUND(D148,0)=1,VLOOKUP($A148,Mitglieder!$E$24:$BA$323,G$303),"")</f>
        <v/>
      </c>
      <c r="H148" s="42" t="str">
        <f ca="1">IF($G148="","",VLOOKUP($A148,Mitglieder!$E$24:$BG$323,H$303))</f>
        <v/>
      </c>
      <c r="I148" s="54" t="str">
        <f ca="1">IF(OR(VLOOKUP($A148,Mitglieder!$E$24:$BG$323,I$303)="",$G148=""),"",VLOOKUP($A148,Mitglieder!$E$24:$BG$323,I$303))</f>
        <v/>
      </c>
      <c r="J148" s="42" t="str">
        <f ca="1">IF($G148="","",VLOOKUP($A148,Mitglieder!$E$24:$BG$323,J$303))</f>
        <v/>
      </c>
      <c r="K148" s="54" t="str">
        <f ca="1">IF(OR(VLOOKUP($A148,Mitglieder!$E$24:$BG$323,K$303)="",$G148=""),"",VLOOKUP($A148,Mitglieder!$E$24:$BG$323,K$303))</f>
        <v/>
      </c>
      <c r="L148" s="42" t="str">
        <f ca="1">IF($G148="","",VLOOKUP($A148,Mitglieder!$E$24:$BG$323,L$303))</f>
        <v/>
      </c>
      <c r="M148" s="42" t="str">
        <f ca="1">IF($G148="","",VLOOKUP($A148,Mitglieder!$E$24:$BG$323,M$303))</f>
        <v/>
      </c>
      <c r="N148" s="42" t="str">
        <f ca="1">IF($G148="","",VLOOKUP($A148,Mitglieder!$E$24:$BG$323,N$303))</f>
        <v/>
      </c>
      <c r="O148" s="42" t="str">
        <f ca="1">IF($G148="","",VLOOKUP($A148,Mitglieder!$E$24:$BG$323,O$303))</f>
        <v/>
      </c>
      <c r="P148" s="42" t="str">
        <f ca="1">IF($G148="","",VLOOKUP($A148,Mitglieder!$E$24:$BG$323,P$303))</f>
        <v/>
      </c>
      <c r="Q148" s="42" t="str">
        <f ca="1">IF($G148="","",VLOOKUP($A148,Mitglieder!$E$24:$BG$323,Q$303))</f>
        <v/>
      </c>
      <c r="R148" s="54" t="str">
        <f ca="1">IF(OR(VLOOKUP($A148,Mitglieder!$E$24:$BG$323,R$303)="",$G148=""),"",VLOOKUP($A148,Mitglieder!$E$24:$BG$323,R$303))</f>
        <v/>
      </c>
      <c r="S148" s="43" t="str">
        <f ca="1">IF($G148="","",TEXT(VLOOKUP($A148,Mitglieder!$E$24:$BG$323,S$303),"TT.MM.JJJJ"))</f>
        <v/>
      </c>
      <c r="T148" s="43" t="str">
        <f ca="1">IF($G148="","",TEXT(VLOOKUP($A148,Mitglieder!$E$24:$BG$323,T$303),"TT.MM.JJJJ"))</f>
        <v/>
      </c>
      <c r="U148" s="43" t="str">
        <f ca="1">IF($G148="","",TEXT(VLOOKUP($A148,Mitglieder!$E$24:$BG$323,U$303),"TT.MM.JJJJ"))</f>
        <v/>
      </c>
      <c r="V148" s="54" t="str">
        <f ca="1">IF(OR(VLOOKUP($A148,Mitglieder!$E$24:$BG$323,V$303)="",$G148=""),"",VLOOKUP($A148,Mitglieder!$E$24:$BG$323,V$303))</f>
        <v/>
      </c>
      <c r="W148" s="54" t="str">
        <f ca="1">IF(OR(VLOOKUP($A148,Mitglieder!$E$24:$BG$323,W$303)="",$G148=""),"",VLOOKUP($A148,Mitglieder!$E$24:$BG$323,W$303))</f>
        <v/>
      </c>
      <c r="X148" s="54" t="str">
        <f ca="1">IF(OR(VLOOKUP($A148,Mitglieder!$E$24:$BG$323,X$303)="",$G148=""),"",VLOOKUP($A148,Mitglieder!$E$24:$BG$323,X$303))</f>
        <v/>
      </c>
      <c r="Y148" s="54" t="str">
        <f ca="1">IF(OR(VLOOKUP($A148,Mitglieder!$E$24:$BG$323,Y$303)="",$G148=""),"",VLOOKUP($A148,Mitglieder!$E$24:$BG$323,Y$303))</f>
        <v/>
      </c>
      <c r="Z148" s="54" t="str">
        <f ca="1">IF(OR(VLOOKUP($A148,Mitglieder!$E$24:$BG$323,Z$303)="",$G148=""),"",VLOOKUP($A148,Mitglieder!$E$24:$BG$323,Z$303))</f>
        <v/>
      </c>
      <c r="AA148" s="54" t="str">
        <f ca="1">IF(OR(VLOOKUP($A148,Mitglieder!$E$24:$BG$323,AA$303)="",$G148=""),"",VLOOKUP($A148,Mitglieder!$E$24:$BG$323,AA$303))</f>
        <v/>
      </c>
      <c r="AB148" s="54" t="str">
        <f ca="1">IF(OR(VLOOKUP($A148,Mitglieder!$E$24:$BG$323,AB$303)="",$G148=""),"",VLOOKUP($A148,Mitglieder!$E$24:$BG$323,AB$303))</f>
        <v/>
      </c>
      <c r="AC148" s="54" t="str">
        <f ca="1">IF(OR(VLOOKUP($A148,Mitglieder!$E$24:$BG$323,AC$303)="",$G148=""),"",VLOOKUP($A148,Mitglieder!$E$24:$BG$323,AC$303))</f>
        <v/>
      </c>
      <c r="AD148" s="54" t="str">
        <f ca="1">IF(OR(VLOOKUP($A148,Mitglieder!$E$24:$BG$323,AD$303)="",$G148=""),"",VLOOKUP($A148,Mitglieder!$E$24:$BG$323,AD$303))</f>
        <v/>
      </c>
      <c r="AE148" s="54" t="str">
        <f ca="1">IF(OR(VLOOKUP($A148,Mitglieder!$E$24:$BG$323,AE$303)="",$G148=""),"",VLOOKUP($A148,Mitglieder!$E$24:$BG$323,AE$303))</f>
        <v/>
      </c>
      <c r="AF148" s="54" t="str">
        <f ca="1">IF(OR(VLOOKUP($A148,Mitglieder!$E$24:$BG$323,AF$303)="",$G148=""),"",VLOOKUP($A148,Mitglieder!$E$24:$BG$323,AF$303))</f>
        <v/>
      </c>
      <c r="AG148" s="54" t="str">
        <f ca="1">IF(OR(VLOOKUP($A148,Mitglieder!$E$24:$BG$323,AG$303)="",$G148=""),"",VLOOKUP($A148,Mitglieder!$E$24:$BG$323,AG$303))</f>
        <v/>
      </c>
      <c r="AH148" s="54" t="str">
        <f ca="1">IF(OR(VLOOKUP($A148,Mitglieder!$E$24:$BG$323,AH$303)="",$G148=""),"",VLOOKUP($A148,Mitglieder!$E$24:$BG$323,AH$303))</f>
        <v/>
      </c>
      <c r="AI148" s="54" t="str">
        <f ca="1">IF(OR(VLOOKUP($A148,Mitglieder!$E$24:$BG$323,AI$303)="",$G148=""),"",VLOOKUP($A148,Mitglieder!$E$24:$BG$323,AI$303))</f>
        <v/>
      </c>
      <c r="AJ148" s="54" t="str">
        <f ca="1">IF(OR(VLOOKUP($A148,Mitglieder!$E$24:$BG$323,AJ$303)="",$G148=""),"",VLOOKUP($A148,Mitglieder!$E$24:$BG$323,AJ$303))</f>
        <v/>
      </c>
      <c r="AK148" s="54" t="str">
        <f ca="1">IF(OR(VLOOKUP($A148,Mitglieder!$E$24:$BG$323,AK$303)="",$G148=""),"",VLOOKUP($A148,Mitglieder!$E$24:$BG$323,AK$303))</f>
        <v/>
      </c>
      <c r="AL148" s="54" t="str">
        <f ca="1">IF(OR(VLOOKUP($A148,Mitglieder!$E$24:$BG$323,AL$303)="",$G148=""),"",VLOOKUP($A148,Mitglieder!$E$24:$BG$323,AL$303))</f>
        <v/>
      </c>
      <c r="AM148" s="42" t="str">
        <f ca="1">IF($G148="","",VLOOKUP($A148,Mitglieder!$E$24:$BG$323,AM$303))</f>
        <v/>
      </c>
      <c r="AN148" s="54" t="str">
        <f ca="1">IF(OR(VLOOKUP($A148,Mitglieder!$E$24:$BG$323,AN$303)="",$G148=""),"",VLOOKUP($A148,Mitglieder!$E$24:$BG$323,AN$303))</f>
        <v/>
      </c>
      <c r="AO148" s="43" t="str">
        <f ca="1">IF($G148="","",TEXT(VLOOKUP($A148,Mitglieder!$D$24:$BG$323,AO$303),"TT.MM.JJJJ"))</f>
        <v/>
      </c>
      <c r="AP148" s="42" t="str">
        <f ca="1">IF($G148="","",VLOOKUP($A148,Mitglieder!$E$24:$BG$323,AP$303))</f>
        <v/>
      </c>
      <c r="AQ148" s="45" t="str">
        <f ca="1">IF($G148="","",TEXT(VLOOKUP($A148,Mitglieder!$E$24:$BG$323,AQ$303),"0.00"))</f>
        <v/>
      </c>
      <c r="AR148" s="54" t="str">
        <f ca="1">IF(OR(VLOOKUP($A148,Mitglieder!$E$24:$BG$323,AR$303)="",$G148=""),"",VLOOKUP($A148,Mitglieder!$E$24:$BG$323,AR$303))</f>
        <v/>
      </c>
      <c r="AS148" s="45" t="str">
        <f ca="1">IF($G148="","",TEXT(VLOOKUP($A148,Mitglieder!$E$24:$BG$323,AS$303),"0.00"))</f>
        <v/>
      </c>
      <c r="AT148" s="54" t="str">
        <f ca="1">IF(OR(VLOOKUP($A148,Mitglieder!$E$24:$BG$323,AT$303)="",$G148=""),"",VLOOKUP($A148,Mitglieder!$E$24:$BG$323,AT$303))</f>
        <v/>
      </c>
      <c r="AU148" s="45" t="str">
        <f ca="1">IF($G148="","",TEXT(VLOOKUP($A148,Mitglieder!$E$24:$BG$323,AU$303),"0.00"))</f>
        <v/>
      </c>
      <c r="AV148" s="45" t="str">
        <f ca="1">IF($G148="","",TEXT(VLOOKUP($A148,Mitglieder!$E$24:$BG$323,AV$303),"0.00"))</f>
        <v/>
      </c>
      <c r="AW148" s="42" t="str">
        <f ca="1">IF($G148="","",VLOOKUP($A148,Mitglieder!$E$24:$BG$323,AW$303))</f>
        <v/>
      </c>
      <c r="AX148" s="54" t="str">
        <f ca="1">IF(OR(VLOOKUP($A148,Mitglieder!$E$24:$BG$323,AX$303)="",$G148=""),"",VLOOKUP($A148,Mitglieder!$E$24:$BG$323,AX$303))</f>
        <v/>
      </c>
      <c r="AY148" s="43" t="str">
        <f ca="1">IF($G148="","",TEXT(VLOOKUP($A148,Mitglieder!$E$24:$BG$323,AY$303),"TT.MM.JJJJ"))</f>
        <v/>
      </c>
      <c r="AZ148" s="75" t="str">
        <f t="shared" ca="1" si="4"/>
        <v/>
      </c>
      <c r="BA148" s="43" t="str">
        <f ca="1">IF($G148="","",TEXT(VLOOKUP($A148,Mitglieder!$E$24:$BG$323,BA$303),"TT.MM.JJJJ"))</f>
        <v/>
      </c>
      <c r="BB148" s="43" t="str">
        <f ca="1">IF($G148="","",TEXT(VLOOKUP($A148,Mitglieder!$E$24:$BG$323,BB$303),"TT.MM.JJJJ"))</f>
        <v/>
      </c>
      <c r="BC148" s="43" t="str">
        <f ca="1">IF($G148="","",TEXT(VLOOKUP($A148,Mitglieder!$E$24:$BG$323,BC$303),"TT.MM.JJJJ"))</f>
        <v/>
      </c>
      <c r="BD148" s="43" t="str">
        <f ca="1">IF($G148="","",TEXT(VLOOKUP($A148,Mitglieder!$E$24:$BG$323,BD$303),"TT.MM.JJJJ"))</f>
        <v/>
      </c>
      <c r="BE148" s="75" t="str">
        <f t="shared" ca="1" si="5"/>
        <v/>
      </c>
      <c r="BF148" s="75" t="str">
        <f ca="1">IF($G148="","",VLOOKUP($A148,Mitglieder!$D$24:$BG$323,BF$303))</f>
        <v/>
      </c>
      <c r="BH148" s="75" t="str">
        <f ca="1">IF(G148="","",AY148+'Details Verein'!$D$25)</f>
        <v/>
      </c>
    </row>
    <row r="149" spans="1:60" x14ac:dyDescent="0.35">
      <c r="A149" s="42">
        <v>149</v>
      </c>
      <c r="B149" s="42"/>
      <c r="C149" s="42"/>
      <c r="D149" s="42">
        <f ca="1">VLOOKUP($A149,Mitglieder!$E$24:$BA$323,D$303)</f>
        <v>1.0299999999999967</v>
      </c>
      <c r="E149" s="42" t="str">
        <f ca="1">IF($G149="","",VLOOKUP($A149,Mitglieder!$E$24:$BG$323,E$303))</f>
        <v/>
      </c>
      <c r="F149" s="54" t="str">
        <f ca="1">IF(OR(VLOOKUP($A149,Mitglieder!$E$24:$BG$323,F$303)="",$G149=""),"",VLOOKUP($A149,Mitglieder!$E$24:$BG$323,F$303))</f>
        <v/>
      </c>
      <c r="G149" s="72" t="str">
        <f ca="1">IF(D149/ROUND(D149,0)=1,VLOOKUP($A149,Mitglieder!$E$24:$BA$323,G$303),"")</f>
        <v/>
      </c>
      <c r="H149" s="42" t="str">
        <f ca="1">IF($G149="","",VLOOKUP($A149,Mitglieder!$E$24:$BG$323,H$303))</f>
        <v/>
      </c>
      <c r="I149" s="54" t="str">
        <f ca="1">IF(OR(VLOOKUP($A149,Mitglieder!$E$24:$BG$323,I$303)="",$G149=""),"",VLOOKUP($A149,Mitglieder!$E$24:$BG$323,I$303))</f>
        <v/>
      </c>
      <c r="J149" s="42" t="str">
        <f ca="1">IF($G149="","",VLOOKUP($A149,Mitglieder!$E$24:$BG$323,J$303))</f>
        <v/>
      </c>
      <c r="K149" s="54" t="str">
        <f ca="1">IF(OR(VLOOKUP($A149,Mitglieder!$E$24:$BG$323,K$303)="",$G149=""),"",VLOOKUP($A149,Mitglieder!$E$24:$BG$323,K$303))</f>
        <v/>
      </c>
      <c r="L149" s="42" t="str">
        <f ca="1">IF($G149="","",VLOOKUP($A149,Mitglieder!$E$24:$BG$323,L$303))</f>
        <v/>
      </c>
      <c r="M149" s="42" t="str">
        <f ca="1">IF($G149="","",VLOOKUP($A149,Mitglieder!$E$24:$BG$323,M$303))</f>
        <v/>
      </c>
      <c r="N149" s="42" t="str">
        <f ca="1">IF($G149="","",VLOOKUP($A149,Mitglieder!$E$24:$BG$323,N$303))</f>
        <v/>
      </c>
      <c r="O149" s="42" t="str">
        <f ca="1">IF($G149="","",VLOOKUP($A149,Mitglieder!$E$24:$BG$323,O$303))</f>
        <v/>
      </c>
      <c r="P149" s="42" t="str">
        <f ca="1">IF($G149="","",VLOOKUP($A149,Mitglieder!$E$24:$BG$323,P$303))</f>
        <v/>
      </c>
      <c r="Q149" s="42" t="str">
        <f ca="1">IF($G149="","",VLOOKUP($A149,Mitglieder!$E$24:$BG$323,Q$303))</f>
        <v/>
      </c>
      <c r="R149" s="54" t="str">
        <f ca="1">IF(OR(VLOOKUP($A149,Mitglieder!$E$24:$BG$323,R$303)="",$G149=""),"",VLOOKUP($A149,Mitglieder!$E$24:$BG$323,R$303))</f>
        <v/>
      </c>
      <c r="S149" s="43" t="str">
        <f ca="1">IF($G149="","",TEXT(VLOOKUP($A149,Mitglieder!$E$24:$BG$323,S$303),"TT.MM.JJJJ"))</f>
        <v/>
      </c>
      <c r="T149" s="43" t="str">
        <f ca="1">IF($G149="","",TEXT(VLOOKUP($A149,Mitglieder!$E$24:$BG$323,T$303),"TT.MM.JJJJ"))</f>
        <v/>
      </c>
      <c r="U149" s="43" t="str">
        <f ca="1">IF($G149="","",TEXT(VLOOKUP($A149,Mitglieder!$E$24:$BG$323,U$303),"TT.MM.JJJJ"))</f>
        <v/>
      </c>
      <c r="V149" s="54" t="str">
        <f ca="1">IF(OR(VLOOKUP($A149,Mitglieder!$E$24:$BG$323,V$303)="",$G149=""),"",VLOOKUP($A149,Mitglieder!$E$24:$BG$323,V$303))</f>
        <v/>
      </c>
      <c r="W149" s="54" t="str">
        <f ca="1">IF(OR(VLOOKUP($A149,Mitglieder!$E$24:$BG$323,W$303)="",$G149=""),"",VLOOKUP($A149,Mitglieder!$E$24:$BG$323,W$303))</f>
        <v/>
      </c>
      <c r="X149" s="54" t="str">
        <f ca="1">IF(OR(VLOOKUP($A149,Mitglieder!$E$24:$BG$323,X$303)="",$G149=""),"",VLOOKUP($A149,Mitglieder!$E$24:$BG$323,X$303))</f>
        <v/>
      </c>
      <c r="Y149" s="54" t="str">
        <f ca="1">IF(OR(VLOOKUP($A149,Mitglieder!$E$24:$BG$323,Y$303)="",$G149=""),"",VLOOKUP($A149,Mitglieder!$E$24:$BG$323,Y$303))</f>
        <v/>
      </c>
      <c r="Z149" s="54" t="str">
        <f ca="1">IF(OR(VLOOKUP($A149,Mitglieder!$E$24:$BG$323,Z$303)="",$G149=""),"",VLOOKUP($A149,Mitglieder!$E$24:$BG$323,Z$303))</f>
        <v/>
      </c>
      <c r="AA149" s="54" t="str">
        <f ca="1">IF(OR(VLOOKUP($A149,Mitglieder!$E$24:$BG$323,AA$303)="",$G149=""),"",VLOOKUP($A149,Mitglieder!$E$24:$BG$323,AA$303))</f>
        <v/>
      </c>
      <c r="AB149" s="54" t="str">
        <f ca="1">IF(OR(VLOOKUP($A149,Mitglieder!$E$24:$BG$323,AB$303)="",$G149=""),"",VLOOKUP($A149,Mitglieder!$E$24:$BG$323,AB$303))</f>
        <v/>
      </c>
      <c r="AC149" s="54" t="str">
        <f ca="1">IF(OR(VLOOKUP($A149,Mitglieder!$E$24:$BG$323,AC$303)="",$G149=""),"",VLOOKUP($A149,Mitglieder!$E$24:$BG$323,AC$303))</f>
        <v/>
      </c>
      <c r="AD149" s="54" t="str">
        <f ca="1">IF(OR(VLOOKUP($A149,Mitglieder!$E$24:$BG$323,AD$303)="",$G149=""),"",VLOOKUP($A149,Mitglieder!$E$24:$BG$323,AD$303))</f>
        <v/>
      </c>
      <c r="AE149" s="54" t="str">
        <f ca="1">IF(OR(VLOOKUP($A149,Mitglieder!$E$24:$BG$323,AE$303)="",$G149=""),"",VLOOKUP($A149,Mitglieder!$E$24:$BG$323,AE$303))</f>
        <v/>
      </c>
      <c r="AF149" s="54" t="str">
        <f ca="1">IF(OR(VLOOKUP($A149,Mitglieder!$E$24:$BG$323,AF$303)="",$G149=""),"",VLOOKUP($A149,Mitglieder!$E$24:$BG$323,AF$303))</f>
        <v/>
      </c>
      <c r="AG149" s="54" t="str">
        <f ca="1">IF(OR(VLOOKUP($A149,Mitglieder!$E$24:$BG$323,AG$303)="",$G149=""),"",VLOOKUP($A149,Mitglieder!$E$24:$BG$323,AG$303))</f>
        <v/>
      </c>
      <c r="AH149" s="54" t="str">
        <f ca="1">IF(OR(VLOOKUP($A149,Mitglieder!$E$24:$BG$323,AH$303)="",$G149=""),"",VLOOKUP($A149,Mitglieder!$E$24:$BG$323,AH$303))</f>
        <v/>
      </c>
      <c r="AI149" s="54" t="str">
        <f ca="1">IF(OR(VLOOKUP($A149,Mitglieder!$E$24:$BG$323,AI$303)="",$G149=""),"",VLOOKUP($A149,Mitglieder!$E$24:$BG$323,AI$303))</f>
        <v/>
      </c>
      <c r="AJ149" s="54" t="str">
        <f ca="1">IF(OR(VLOOKUP($A149,Mitglieder!$E$24:$BG$323,AJ$303)="",$G149=""),"",VLOOKUP($A149,Mitglieder!$E$24:$BG$323,AJ$303))</f>
        <v/>
      </c>
      <c r="AK149" s="54" t="str">
        <f ca="1">IF(OR(VLOOKUP($A149,Mitglieder!$E$24:$BG$323,AK$303)="",$G149=""),"",VLOOKUP($A149,Mitglieder!$E$24:$BG$323,AK$303))</f>
        <v/>
      </c>
      <c r="AL149" s="54" t="str">
        <f ca="1">IF(OR(VLOOKUP($A149,Mitglieder!$E$24:$BG$323,AL$303)="",$G149=""),"",VLOOKUP($A149,Mitglieder!$E$24:$BG$323,AL$303))</f>
        <v/>
      </c>
      <c r="AM149" s="42" t="str">
        <f ca="1">IF($G149="","",VLOOKUP($A149,Mitglieder!$E$24:$BG$323,AM$303))</f>
        <v/>
      </c>
      <c r="AN149" s="54" t="str">
        <f ca="1">IF(OR(VLOOKUP($A149,Mitglieder!$E$24:$BG$323,AN$303)="",$G149=""),"",VLOOKUP($A149,Mitglieder!$E$24:$BG$323,AN$303))</f>
        <v/>
      </c>
      <c r="AO149" s="43" t="str">
        <f ca="1">IF($G149="","",TEXT(VLOOKUP($A149,Mitglieder!$D$24:$BG$323,AO$303),"TT.MM.JJJJ"))</f>
        <v/>
      </c>
      <c r="AP149" s="42" t="str">
        <f ca="1">IF($G149="","",VLOOKUP($A149,Mitglieder!$E$24:$BG$323,AP$303))</f>
        <v/>
      </c>
      <c r="AQ149" s="45" t="str">
        <f ca="1">IF($G149="","",TEXT(VLOOKUP($A149,Mitglieder!$E$24:$BG$323,AQ$303),"0.00"))</f>
        <v/>
      </c>
      <c r="AR149" s="54" t="str">
        <f ca="1">IF(OR(VLOOKUP($A149,Mitglieder!$E$24:$BG$323,AR$303)="",$G149=""),"",VLOOKUP($A149,Mitglieder!$E$24:$BG$323,AR$303))</f>
        <v/>
      </c>
      <c r="AS149" s="45" t="str">
        <f ca="1">IF($G149="","",TEXT(VLOOKUP($A149,Mitglieder!$E$24:$BG$323,AS$303),"0.00"))</f>
        <v/>
      </c>
      <c r="AT149" s="54" t="str">
        <f ca="1">IF(OR(VLOOKUP($A149,Mitglieder!$E$24:$BG$323,AT$303)="",$G149=""),"",VLOOKUP($A149,Mitglieder!$E$24:$BG$323,AT$303))</f>
        <v/>
      </c>
      <c r="AU149" s="45" t="str">
        <f ca="1">IF($G149="","",TEXT(VLOOKUP($A149,Mitglieder!$E$24:$BG$323,AU$303),"0.00"))</f>
        <v/>
      </c>
      <c r="AV149" s="45" t="str">
        <f ca="1">IF($G149="","",TEXT(VLOOKUP($A149,Mitglieder!$E$24:$BG$323,AV$303),"0.00"))</f>
        <v/>
      </c>
      <c r="AW149" s="42" t="str">
        <f ca="1">IF($G149="","",VLOOKUP($A149,Mitglieder!$E$24:$BG$323,AW$303))</f>
        <v/>
      </c>
      <c r="AX149" s="54" t="str">
        <f ca="1">IF(OR(VLOOKUP($A149,Mitglieder!$E$24:$BG$323,AX$303)="",$G149=""),"",VLOOKUP($A149,Mitglieder!$E$24:$BG$323,AX$303))</f>
        <v/>
      </c>
      <c r="AY149" s="43" t="str">
        <f ca="1">IF($G149="","",TEXT(VLOOKUP($A149,Mitglieder!$E$24:$BG$323,AY$303),"TT.MM.JJJJ"))</f>
        <v/>
      </c>
      <c r="AZ149" s="75" t="str">
        <f t="shared" ca="1" si="4"/>
        <v/>
      </c>
      <c r="BA149" s="43" t="str">
        <f ca="1">IF($G149="","",TEXT(VLOOKUP($A149,Mitglieder!$E$24:$BG$323,BA$303),"TT.MM.JJJJ"))</f>
        <v/>
      </c>
      <c r="BB149" s="43" t="str">
        <f ca="1">IF($G149="","",TEXT(VLOOKUP($A149,Mitglieder!$E$24:$BG$323,BB$303),"TT.MM.JJJJ"))</f>
        <v/>
      </c>
      <c r="BC149" s="43" t="str">
        <f ca="1">IF($G149="","",TEXT(VLOOKUP($A149,Mitglieder!$E$24:$BG$323,BC$303),"TT.MM.JJJJ"))</f>
        <v/>
      </c>
      <c r="BD149" s="43" t="str">
        <f ca="1">IF($G149="","",TEXT(VLOOKUP($A149,Mitglieder!$E$24:$BG$323,BD$303),"TT.MM.JJJJ"))</f>
        <v/>
      </c>
      <c r="BE149" s="75" t="str">
        <f t="shared" ca="1" si="5"/>
        <v/>
      </c>
      <c r="BF149" s="75" t="str">
        <f ca="1">IF($G149="","",VLOOKUP($A149,Mitglieder!$D$24:$BG$323,BF$303))</f>
        <v/>
      </c>
      <c r="BH149" s="75" t="str">
        <f ca="1">IF(G149="","",AY149+'Details Verein'!$D$25)</f>
        <v/>
      </c>
    </row>
    <row r="150" spans="1:60" x14ac:dyDescent="0.35">
      <c r="A150" s="42">
        <v>150</v>
      </c>
      <c r="B150" s="42"/>
      <c r="C150" s="42"/>
      <c r="D150" s="42">
        <f ca="1">VLOOKUP($A150,Mitglieder!$E$24:$BA$323,D$303)</f>
        <v>1.0299999999999967</v>
      </c>
      <c r="E150" s="42" t="str">
        <f ca="1">IF($G150="","",VLOOKUP($A150,Mitglieder!$E$24:$BG$323,E$303))</f>
        <v/>
      </c>
      <c r="F150" s="54" t="str">
        <f ca="1">IF(OR(VLOOKUP($A150,Mitglieder!$E$24:$BG$323,F$303)="",$G150=""),"",VLOOKUP($A150,Mitglieder!$E$24:$BG$323,F$303))</f>
        <v/>
      </c>
      <c r="G150" s="72" t="str">
        <f ca="1">IF(D150/ROUND(D150,0)=1,VLOOKUP($A150,Mitglieder!$E$24:$BA$323,G$303),"")</f>
        <v/>
      </c>
      <c r="H150" s="42" t="str">
        <f ca="1">IF($G150="","",VLOOKUP($A150,Mitglieder!$E$24:$BG$323,H$303))</f>
        <v/>
      </c>
      <c r="I150" s="54" t="str">
        <f ca="1">IF(OR(VLOOKUP($A150,Mitglieder!$E$24:$BG$323,I$303)="",$G150=""),"",VLOOKUP($A150,Mitglieder!$E$24:$BG$323,I$303))</f>
        <v/>
      </c>
      <c r="J150" s="42" t="str">
        <f ca="1">IF($G150="","",VLOOKUP($A150,Mitglieder!$E$24:$BG$323,J$303))</f>
        <v/>
      </c>
      <c r="K150" s="54" t="str">
        <f ca="1">IF(OR(VLOOKUP($A150,Mitglieder!$E$24:$BG$323,K$303)="",$G150=""),"",VLOOKUP($A150,Mitglieder!$E$24:$BG$323,K$303))</f>
        <v/>
      </c>
      <c r="L150" s="42" t="str">
        <f ca="1">IF($G150="","",VLOOKUP($A150,Mitglieder!$E$24:$BG$323,L$303))</f>
        <v/>
      </c>
      <c r="M150" s="42" t="str">
        <f ca="1">IF($G150="","",VLOOKUP($A150,Mitglieder!$E$24:$BG$323,M$303))</f>
        <v/>
      </c>
      <c r="N150" s="42" t="str">
        <f ca="1">IF($G150="","",VLOOKUP($A150,Mitglieder!$E$24:$BG$323,N$303))</f>
        <v/>
      </c>
      <c r="O150" s="42" t="str">
        <f ca="1">IF($G150="","",VLOOKUP($A150,Mitglieder!$E$24:$BG$323,O$303))</f>
        <v/>
      </c>
      <c r="P150" s="42" t="str">
        <f ca="1">IF($G150="","",VLOOKUP($A150,Mitglieder!$E$24:$BG$323,P$303))</f>
        <v/>
      </c>
      <c r="Q150" s="42" t="str">
        <f ca="1">IF($G150="","",VLOOKUP($A150,Mitglieder!$E$24:$BG$323,Q$303))</f>
        <v/>
      </c>
      <c r="R150" s="54" t="str">
        <f ca="1">IF(OR(VLOOKUP($A150,Mitglieder!$E$24:$BG$323,R$303)="",$G150=""),"",VLOOKUP($A150,Mitglieder!$E$24:$BG$323,R$303))</f>
        <v/>
      </c>
      <c r="S150" s="43" t="str">
        <f ca="1">IF($G150="","",TEXT(VLOOKUP($A150,Mitglieder!$E$24:$BG$323,S$303),"TT.MM.JJJJ"))</f>
        <v/>
      </c>
      <c r="T150" s="43" t="str">
        <f ca="1">IF($G150="","",TEXT(VLOOKUP($A150,Mitglieder!$E$24:$BG$323,T$303),"TT.MM.JJJJ"))</f>
        <v/>
      </c>
      <c r="U150" s="43" t="str">
        <f ca="1">IF($G150="","",TEXT(VLOOKUP($A150,Mitglieder!$E$24:$BG$323,U$303),"TT.MM.JJJJ"))</f>
        <v/>
      </c>
      <c r="V150" s="54" t="str">
        <f ca="1">IF(OR(VLOOKUP($A150,Mitglieder!$E$24:$BG$323,V$303)="",$G150=""),"",VLOOKUP($A150,Mitglieder!$E$24:$BG$323,V$303))</f>
        <v/>
      </c>
      <c r="W150" s="54" t="str">
        <f ca="1">IF(OR(VLOOKUP($A150,Mitglieder!$E$24:$BG$323,W$303)="",$G150=""),"",VLOOKUP($A150,Mitglieder!$E$24:$BG$323,W$303))</f>
        <v/>
      </c>
      <c r="X150" s="54" t="str">
        <f ca="1">IF(OR(VLOOKUP($A150,Mitglieder!$E$24:$BG$323,X$303)="",$G150=""),"",VLOOKUP($A150,Mitglieder!$E$24:$BG$323,X$303))</f>
        <v/>
      </c>
      <c r="Y150" s="54" t="str">
        <f ca="1">IF(OR(VLOOKUP($A150,Mitglieder!$E$24:$BG$323,Y$303)="",$G150=""),"",VLOOKUP($A150,Mitglieder!$E$24:$BG$323,Y$303))</f>
        <v/>
      </c>
      <c r="Z150" s="54" t="str">
        <f ca="1">IF(OR(VLOOKUP($A150,Mitglieder!$E$24:$BG$323,Z$303)="",$G150=""),"",VLOOKUP($A150,Mitglieder!$E$24:$BG$323,Z$303))</f>
        <v/>
      </c>
      <c r="AA150" s="54" t="str">
        <f ca="1">IF(OR(VLOOKUP($A150,Mitglieder!$E$24:$BG$323,AA$303)="",$G150=""),"",VLOOKUP($A150,Mitglieder!$E$24:$BG$323,AA$303))</f>
        <v/>
      </c>
      <c r="AB150" s="54" t="str">
        <f ca="1">IF(OR(VLOOKUP($A150,Mitglieder!$E$24:$BG$323,AB$303)="",$G150=""),"",VLOOKUP($A150,Mitglieder!$E$24:$BG$323,AB$303))</f>
        <v/>
      </c>
      <c r="AC150" s="54" t="str">
        <f ca="1">IF(OR(VLOOKUP($A150,Mitglieder!$E$24:$BG$323,AC$303)="",$G150=""),"",VLOOKUP($A150,Mitglieder!$E$24:$BG$323,AC$303))</f>
        <v/>
      </c>
      <c r="AD150" s="54" t="str">
        <f ca="1">IF(OR(VLOOKUP($A150,Mitglieder!$E$24:$BG$323,AD$303)="",$G150=""),"",VLOOKUP($A150,Mitglieder!$E$24:$BG$323,AD$303))</f>
        <v/>
      </c>
      <c r="AE150" s="54" t="str">
        <f ca="1">IF(OR(VLOOKUP($A150,Mitglieder!$E$24:$BG$323,AE$303)="",$G150=""),"",VLOOKUP($A150,Mitglieder!$E$24:$BG$323,AE$303))</f>
        <v/>
      </c>
      <c r="AF150" s="54" t="str">
        <f ca="1">IF(OR(VLOOKUP($A150,Mitglieder!$E$24:$BG$323,AF$303)="",$G150=""),"",VLOOKUP($A150,Mitglieder!$E$24:$BG$323,AF$303))</f>
        <v/>
      </c>
      <c r="AG150" s="54" t="str">
        <f ca="1">IF(OR(VLOOKUP($A150,Mitglieder!$E$24:$BG$323,AG$303)="",$G150=""),"",VLOOKUP($A150,Mitglieder!$E$24:$BG$323,AG$303))</f>
        <v/>
      </c>
      <c r="AH150" s="54" t="str">
        <f ca="1">IF(OR(VLOOKUP($A150,Mitglieder!$E$24:$BG$323,AH$303)="",$G150=""),"",VLOOKUP($A150,Mitglieder!$E$24:$BG$323,AH$303))</f>
        <v/>
      </c>
      <c r="AI150" s="54" t="str">
        <f ca="1">IF(OR(VLOOKUP($A150,Mitglieder!$E$24:$BG$323,AI$303)="",$G150=""),"",VLOOKUP($A150,Mitglieder!$E$24:$BG$323,AI$303))</f>
        <v/>
      </c>
      <c r="AJ150" s="54" t="str">
        <f ca="1">IF(OR(VLOOKUP($A150,Mitglieder!$E$24:$BG$323,AJ$303)="",$G150=""),"",VLOOKUP($A150,Mitglieder!$E$24:$BG$323,AJ$303))</f>
        <v/>
      </c>
      <c r="AK150" s="54" t="str">
        <f ca="1">IF(OR(VLOOKUP($A150,Mitglieder!$E$24:$BG$323,AK$303)="",$G150=""),"",VLOOKUP($A150,Mitglieder!$E$24:$BG$323,AK$303))</f>
        <v/>
      </c>
      <c r="AL150" s="54" t="str">
        <f ca="1">IF(OR(VLOOKUP($A150,Mitglieder!$E$24:$BG$323,AL$303)="",$G150=""),"",VLOOKUP($A150,Mitglieder!$E$24:$BG$323,AL$303))</f>
        <v/>
      </c>
      <c r="AM150" s="42" t="str">
        <f ca="1">IF($G150="","",VLOOKUP($A150,Mitglieder!$E$24:$BG$323,AM$303))</f>
        <v/>
      </c>
      <c r="AN150" s="54" t="str">
        <f ca="1">IF(OR(VLOOKUP($A150,Mitglieder!$E$24:$BG$323,AN$303)="",$G150=""),"",VLOOKUP($A150,Mitglieder!$E$24:$BG$323,AN$303))</f>
        <v/>
      </c>
      <c r="AO150" s="43" t="str">
        <f ca="1">IF($G150="","",TEXT(VLOOKUP($A150,Mitglieder!$D$24:$BG$323,AO$303),"TT.MM.JJJJ"))</f>
        <v/>
      </c>
      <c r="AP150" s="42" t="str">
        <f ca="1">IF($G150="","",VLOOKUP($A150,Mitglieder!$E$24:$BG$323,AP$303))</f>
        <v/>
      </c>
      <c r="AQ150" s="45" t="str">
        <f ca="1">IF($G150="","",TEXT(VLOOKUP($A150,Mitglieder!$E$24:$BG$323,AQ$303),"0.00"))</f>
        <v/>
      </c>
      <c r="AR150" s="54" t="str">
        <f ca="1">IF(OR(VLOOKUP($A150,Mitglieder!$E$24:$BG$323,AR$303)="",$G150=""),"",VLOOKUP($A150,Mitglieder!$E$24:$BG$323,AR$303))</f>
        <v/>
      </c>
      <c r="AS150" s="45" t="str">
        <f ca="1">IF($G150="","",TEXT(VLOOKUP($A150,Mitglieder!$E$24:$BG$323,AS$303),"0.00"))</f>
        <v/>
      </c>
      <c r="AT150" s="54" t="str">
        <f ca="1">IF(OR(VLOOKUP($A150,Mitglieder!$E$24:$BG$323,AT$303)="",$G150=""),"",VLOOKUP($A150,Mitglieder!$E$24:$BG$323,AT$303))</f>
        <v/>
      </c>
      <c r="AU150" s="45" t="str">
        <f ca="1">IF($G150="","",TEXT(VLOOKUP($A150,Mitglieder!$E$24:$BG$323,AU$303),"0.00"))</f>
        <v/>
      </c>
      <c r="AV150" s="45" t="str">
        <f ca="1">IF($G150="","",TEXT(VLOOKUP($A150,Mitglieder!$E$24:$BG$323,AV$303),"0.00"))</f>
        <v/>
      </c>
      <c r="AW150" s="42" t="str">
        <f ca="1">IF($G150="","",VLOOKUP($A150,Mitglieder!$E$24:$BG$323,AW$303))</f>
        <v/>
      </c>
      <c r="AX150" s="54" t="str">
        <f ca="1">IF(OR(VLOOKUP($A150,Mitglieder!$E$24:$BG$323,AX$303)="",$G150=""),"",VLOOKUP($A150,Mitglieder!$E$24:$BG$323,AX$303))</f>
        <v/>
      </c>
      <c r="AY150" s="43" t="str">
        <f ca="1">IF($G150="","",TEXT(VLOOKUP($A150,Mitglieder!$E$24:$BG$323,AY$303),"TT.MM.JJJJ"))</f>
        <v/>
      </c>
      <c r="AZ150" s="75" t="str">
        <f t="shared" ca="1" si="4"/>
        <v/>
      </c>
      <c r="BA150" s="43" t="str">
        <f ca="1">IF($G150="","",TEXT(VLOOKUP($A150,Mitglieder!$E$24:$BG$323,BA$303),"TT.MM.JJJJ"))</f>
        <v/>
      </c>
      <c r="BB150" s="43" t="str">
        <f ca="1">IF($G150="","",TEXT(VLOOKUP($A150,Mitglieder!$E$24:$BG$323,BB$303),"TT.MM.JJJJ"))</f>
        <v/>
      </c>
      <c r="BC150" s="43" t="str">
        <f ca="1">IF($G150="","",TEXT(VLOOKUP($A150,Mitglieder!$E$24:$BG$323,BC$303),"TT.MM.JJJJ"))</f>
        <v/>
      </c>
      <c r="BD150" s="43" t="str">
        <f ca="1">IF($G150="","",TEXT(VLOOKUP($A150,Mitglieder!$E$24:$BG$323,BD$303),"TT.MM.JJJJ"))</f>
        <v/>
      </c>
      <c r="BE150" s="75" t="str">
        <f t="shared" ca="1" si="5"/>
        <v/>
      </c>
      <c r="BF150" s="75" t="str">
        <f ca="1">IF($G150="","",VLOOKUP($A150,Mitglieder!$D$24:$BG$323,BF$303))</f>
        <v/>
      </c>
      <c r="BH150" s="75" t="str">
        <f ca="1">IF(G150="","",AY150+'Details Verein'!$D$25)</f>
        <v/>
      </c>
    </row>
    <row r="151" spans="1:60" x14ac:dyDescent="0.35">
      <c r="A151" s="42">
        <v>151</v>
      </c>
      <c r="B151" s="42"/>
      <c r="C151" s="42"/>
      <c r="D151" s="42">
        <f ca="1">VLOOKUP($A151,Mitglieder!$E$24:$BA$323,D$303)</f>
        <v>1.0299999999999967</v>
      </c>
      <c r="E151" s="42" t="str">
        <f ca="1">IF($G151="","",VLOOKUP($A151,Mitglieder!$E$24:$BG$323,E$303))</f>
        <v/>
      </c>
      <c r="F151" s="54" t="str">
        <f ca="1">IF(OR(VLOOKUP($A151,Mitglieder!$E$24:$BG$323,F$303)="",$G151=""),"",VLOOKUP($A151,Mitglieder!$E$24:$BG$323,F$303))</f>
        <v/>
      </c>
      <c r="G151" s="72" t="str">
        <f ca="1">IF(D151/ROUND(D151,0)=1,VLOOKUP($A151,Mitglieder!$E$24:$BA$323,G$303),"")</f>
        <v/>
      </c>
      <c r="H151" s="42" t="str">
        <f ca="1">IF($G151="","",VLOOKUP($A151,Mitglieder!$E$24:$BG$323,H$303))</f>
        <v/>
      </c>
      <c r="I151" s="54" t="str">
        <f ca="1">IF(OR(VLOOKUP($A151,Mitglieder!$E$24:$BG$323,I$303)="",$G151=""),"",VLOOKUP($A151,Mitglieder!$E$24:$BG$323,I$303))</f>
        <v/>
      </c>
      <c r="J151" s="42" t="str">
        <f ca="1">IF($G151="","",VLOOKUP($A151,Mitglieder!$E$24:$BG$323,J$303))</f>
        <v/>
      </c>
      <c r="K151" s="54" t="str">
        <f ca="1">IF(OR(VLOOKUP($A151,Mitglieder!$E$24:$BG$323,K$303)="",$G151=""),"",VLOOKUP($A151,Mitglieder!$E$24:$BG$323,K$303))</f>
        <v/>
      </c>
      <c r="L151" s="42" t="str">
        <f ca="1">IF($G151="","",VLOOKUP($A151,Mitglieder!$E$24:$BG$323,L$303))</f>
        <v/>
      </c>
      <c r="M151" s="42" t="str">
        <f ca="1">IF($G151="","",VLOOKUP($A151,Mitglieder!$E$24:$BG$323,M$303))</f>
        <v/>
      </c>
      <c r="N151" s="42" t="str">
        <f ca="1">IF($G151="","",VLOOKUP($A151,Mitglieder!$E$24:$BG$323,N$303))</f>
        <v/>
      </c>
      <c r="O151" s="42" t="str">
        <f ca="1">IF($G151="","",VLOOKUP($A151,Mitglieder!$E$24:$BG$323,O$303))</f>
        <v/>
      </c>
      <c r="P151" s="42" t="str">
        <f ca="1">IF($G151="","",VLOOKUP($A151,Mitglieder!$E$24:$BG$323,P$303))</f>
        <v/>
      </c>
      <c r="Q151" s="42" t="str">
        <f ca="1">IF($G151="","",VLOOKUP($A151,Mitglieder!$E$24:$BG$323,Q$303))</f>
        <v/>
      </c>
      <c r="R151" s="54" t="str">
        <f ca="1">IF(OR(VLOOKUP($A151,Mitglieder!$E$24:$BG$323,R$303)="",$G151=""),"",VLOOKUP($A151,Mitglieder!$E$24:$BG$323,R$303))</f>
        <v/>
      </c>
      <c r="S151" s="43" t="str">
        <f ca="1">IF($G151="","",TEXT(VLOOKUP($A151,Mitglieder!$E$24:$BG$323,S$303),"TT.MM.JJJJ"))</f>
        <v/>
      </c>
      <c r="T151" s="43" t="str">
        <f ca="1">IF($G151="","",TEXT(VLOOKUP($A151,Mitglieder!$E$24:$BG$323,T$303),"TT.MM.JJJJ"))</f>
        <v/>
      </c>
      <c r="U151" s="43" t="str">
        <f ca="1">IF($G151="","",TEXT(VLOOKUP($A151,Mitglieder!$E$24:$BG$323,U$303),"TT.MM.JJJJ"))</f>
        <v/>
      </c>
      <c r="V151" s="54" t="str">
        <f ca="1">IF(OR(VLOOKUP($A151,Mitglieder!$E$24:$BG$323,V$303)="",$G151=""),"",VLOOKUP($A151,Mitglieder!$E$24:$BG$323,V$303))</f>
        <v/>
      </c>
      <c r="W151" s="54" t="str">
        <f ca="1">IF(OR(VLOOKUP($A151,Mitglieder!$E$24:$BG$323,W$303)="",$G151=""),"",VLOOKUP($A151,Mitglieder!$E$24:$BG$323,W$303))</f>
        <v/>
      </c>
      <c r="X151" s="54" t="str">
        <f ca="1">IF(OR(VLOOKUP($A151,Mitglieder!$E$24:$BG$323,X$303)="",$G151=""),"",VLOOKUP($A151,Mitglieder!$E$24:$BG$323,X$303))</f>
        <v/>
      </c>
      <c r="Y151" s="54" t="str">
        <f ca="1">IF(OR(VLOOKUP($A151,Mitglieder!$E$24:$BG$323,Y$303)="",$G151=""),"",VLOOKUP($A151,Mitglieder!$E$24:$BG$323,Y$303))</f>
        <v/>
      </c>
      <c r="Z151" s="54" t="str">
        <f ca="1">IF(OR(VLOOKUP($A151,Mitglieder!$E$24:$BG$323,Z$303)="",$G151=""),"",VLOOKUP($A151,Mitglieder!$E$24:$BG$323,Z$303))</f>
        <v/>
      </c>
      <c r="AA151" s="54" t="str">
        <f ca="1">IF(OR(VLOOKUP($A151,Mitglieder!$E$24:$BG$323,AA$303)="",$G151=""),"",VLOOKUP($A151,Mitglieder!$E$24:$BG$323,AA$303))</f>
        <v/>
      </c>
      <c r="AB151" s="54" t="str">
        <f ca="1">IF(OR(VLOOKUP($A151,Mitglieder!$E$24:$BG$323,AB$303)="",$G151=""),"",VLOOKUP($A151,Mitglieder!$E$24:$BG$323,AB$303))</f>
        <v/>
      </c>
      <c r="AC151" s="54" t="str">
        <f ca="1">IF(OR(VLOOKUP($A151,Mitglieder!$E$24:$BG$323,AC$303)="",$G151=""),"",VLOOKUP($A151,Mitglieder!$E$24:$BG$323,AC$303))</f>
        <v/>
      </c>
      <c r="AD151" s="54" t="str">
        <f ca="1">IF(OR(VLOOKUP($A151,Mitglieder!$E$24:$BG$323,AD$303)="",$G151=""),"",VLOOKUP($A151,Mitglieder!$E$24:$BG$323,AD$303))</f>
        <v/>
      </c>
      <c r="AE151" s="54" t="str">
        <f ca="1">IF(OR(VLOOKUP($A151,Mitglieder!$E$24:$BG$323,AE$303)="",$G151=""),"",VLOOKUP($A151,Mitglieder!$E$24:$BG$323,AE$303))</f>
        <v/>
      </c>
      <c r="AF151" s="54" t="str">
        <f ca="1">IF(OR(VLOOKUP($A151,Mitglieder!$E$24:$BG$323,AF$303)="",$G151=""),"",VLOOKUP($A151,Mitglieder!$E$24:$BG$323,AF$303))</f>
        <v/>
      </c>
      <c r="AG151" s="54" t="str">
        <f ca="1">IF(OR(VLOOKUP($A151,Mitglieder!$E$24:$BG$323,AG$303)="",$G151=""),"",VLOOKUP($A151,Mitglieder!$E$24:$BG$323,AG$303))</f>
        <v/>
      </c>
      <c r="AH151" s="54" t="str">
        <f ca="1">IF(OR(VLOOKUP($A151,Mitglieder!$E$24:$BG$323,AH$303)="",$G151=""),"",VLOOKUP($A151,Mitglieder!$E$24:$BG$323,AH$303))</f>
        <v/>
      </c>
      <c r="AI151" s="54" t="str">
        <f ca="1">IF(OR(VLOOKUP($A151,Mitglieder!$E$24:$BG$323,AI$303)="",$G151=""),"",VLOOKUP($A151,Mitglieder!$E$24:$BG$323,AI$303))</f>
        <v/>
      </c>
      <c r="AJ151" s="54" t="str">
        <f ca="1">IF(OR(VLOOKUP($A151,Mitglieder!$E$24:$BG$323,AJ$303)="",$G151=""),"",VLOOKUP($A151,Mitglieder!$E$24:$BG$323,AJ$303))</f>
        <v/>
      </c>
      <c r="AK151" s="54" t="str">
        <f ca="1">IF(OR(VLOOKUP($A151,Mitglieder!$E$24:$BG$323,AK$303)="",$G151=""),"",VLOOKUP($A151,Mitglieder!$E$24:$BG$323,AK$303))</f>
        <v/>
      </c>
      <c r="AL151" s="54" t="str">
        <f ca="1">IF(OR(VLOOKUP($A151,Mitglieder!$E$24:$BG$323,AL$303)="",$G151=""),"",VLOOKUP($A151,Mitglieder!$E$24:$BG$323,AL$303))</f>
        <v/>
      </c>
      <c r="AM151" s="42" t="str">
        <f ca="1">IF($G151="","",VLOOKUP($A151,Mitglieder!$E$24:$BG$323,AM$303))</f>
        <v/>
      </c>
      <c r="AN151" s="54" t="str">
        <f ca="1">IF(OR(VLOOKUP($A151,Mitglieder!$E$24:$BG$323,AN$303)="",$G151=""),"",VLOOKUP($A151,Mitglieder!$E$24:$BG$323,AN$303))</f>
        <v/>
      </c>
      <c r="AO151" s="43" t="str">
        <f ca="1">IF($G151="","",TEXT(VLOOKUP($A151,Mitglieder!$D$24:$BG$323,AO$303),"TT.MM.JJJJ"))</f>
        <v/>
      </c>
      <c r="AP151" s="42" t="str">
        <f ca="1">IF($G151="","",VLOOKUP($A151,Mitglieder!$E$24:$BG$323,AP$303))</f>
        <v/>
      </c>
      <c r="AQ151" s="45" t="str">
        <f ca="1">IF($G151="","",TEXT(VLOOKUP($A151,Mitglieder!$E$24:$BG$323,AQ$303),"0.00"))</f>
        <v/>
      </c>
      <c r="AR151" s="54" t="str">
        <f ca="1">IF(OR(VLOOKUP($A151,Mitglieder!$E$24:$BG$323,AR$303)="",$G151=""),"",VLOOKUP($A151,Mitglieder!$E$24:$BG$323,AR$303))</f>
        <v/>
      </c>
      <c r="AS151" s="45" t="str">
        <f ca="1">IF($G151="","",TEXT(VLOOKUP($A151,Mitglieder!$E$24:$BG$323,AS$303),"0.00"))</f>
        <v/>
      </c>
      <c r="AT151" s="54" t="str">
        <f ca="1">IF(OR(VLOOKUP($A151,Mitglieder!$E$24:$BG$323,AT$303)="",$G151=""),"",VLOOKUP($A151,Mitglieder!$E$24:$BG$323,AT$303))</f>
        <v/>
      </c>
      <c r="AU151" s="45" t="str">
        <f ca="1">IF($G151="","",TEXT(VLOOKUP($A151,Mitglieder!$E$24:$BG$323,AU$303),"0.00"))</f>
        <v/>
      </c>
      <c r="AV151" s="45" t="str">
        <f ca="1">IF($G151="","",TEXT(VLOOKUP($A151,Mitglieder!$E$24:$BG$323,AV$303),"0.00"))</f>
        <v/>
      </c>
      <c r="AW151" s="42" t="str">
        <f ca="1">IF($G151="","",VLOOKUP($A151,Mitglieder!$E$24:$BG$323,AW$303))</f>
        <v/>
      </c>
      <c r="AX151" s="54" t="str">
        <f ca="1">IF(OR(VLOOKUP($A151,Mitglieder!$E$24:$BG$323,AX$303)="",$G151=""),"",VLOOKUP($A151,Mitglieder!$E$24:$BG$323,AX$303))</f>
        <v/>
      </c>
      <c r="AY151" s="43" t="str">
        <f ca="1">IF($G151="","",TEXT(VLOOKUP($A151,Mitglieder!$E$24:$BG$323,AY$303),"TT.MM.JJJJ"))</f>
        <v/>
      </c>
      <c r="AZ151" s="75" t="str">
        <f t="shared" ca="1" si="4"/>
        <v/>
      </c>
      <c r="BA151" s="43" t="str">
        <f ca="1">IF($G151="","",TEXT(VLOOKUP($A151,Mitglieder!$E$24:$BG$323,BA$303),"TT.MM.JJJJ"))</f>
        <v/>
      </c>
      <c r="BB151" s="43" t="str">
        <f ca="1">IF($G151="","",TEXT(VLOOKUP($A151,Mitglieder!$E$24:$BG$323,BB$303),"TT.MM.JJJJ"))</f>
        <v/>
      </c>
      <c r="BC151" s="43" t="str">
        <f ca="1">IF($G151="","",TEXT(VLOOKUP($A151,Mitglieder!$E$24:$BG$323,BC$303),"TT.MM.JJJJ"))</f>
        <v/>
      </c>
      <c r="BD151" s="43" t="str">
        <f ca="1">IF($G151="","",TEXT(VLOOKUP($A151,Mitglieder!$E$24:$BG$323,BD$303),"TT.MM.JJJJ"))</f>
        <v/>
      </c>
      <c r="BE151" s="75" t="str">
        <f t="shared" ca="1" si="5"/>
        <v/>
      </c>
      <c r="BF151" s="75" t="str">
        <f ca="1">IF($G151="","",VLOOKUP($A151,Mitglieder!$D$24:$BG$323,BF$303))</f>
        <v/>
      </c>
      <c r="BH151" s="75" t="str">
        <f ca="1">IF(G151="","",AY151+'Details Verein'!$D$25)</f>
        <v/>
      </c>
    </row>
    <row r="152" spans="1:60" x14ac:dyDescent="0.35">
      <c r="A152" s="42">
        <v>152</v>
      </c>
      <c r="B152" s="42"/>
      <c r="C152" s="42"/>
      <c r="D152" s="42">
        <f ca="1">VLOOKUP($A152,Mitglieder!$E$24:$BA$323,D$303)</f>
        <v>1.0299999999999967</v>
      </c>
      <c r="E152" s="42" t="str">
        <f ca="1">IF($G152="","",VLOOKUP($A152,Mitglieder!$E$24:$BG$323,E$303))</f>
        <v/>
      </c>
      <c r="F152" s="54" t="str">
        <f ca="1">IF(OR(VLOOKUP($A152,Mitglieder!$E$24:$BG$323,F$303)="",$G152=""),"",VLOOKUP($A152,Mitglieder!$E$24:$BG$323,F$303))</f>
        <v/>
      </c>
      <c r="G152" s="72" t="str">
        <f ca="1">IF(D152/ROUND(D152,0)=1,VLOOKUP($A152,Mitglieder!$E$24:$BA$323,G$303),"")</f>
        <v/>
      </c>
      <c r="H152" s="42" t="str">
        <f ca="1">IF($G152="","",VLOOKUP($A152,Mitglieder!$E$24:$BG$323,H$303))</f>
        <v/>
      </c>
      <c r="I152" s="54" t="str">
        <f ca="1">IF(OR(VLOOKUP($A152,Mitglieder!$E$24:$BG$323,I$303)="",$G152=""),"",VLOOKUP($A152,Mitglieder!$E$24:$BG$323,I$303))</f>
        <v/>
      </c>
      <c r="J152" s="42" t="str">
        <f ca="1">IF($G152="","",VLOOKUP($A152,Mitglieder!$E$24:$BG$323,J$303))</f>
        <v/>
      </c>
      <c r="K152" s="54" t="str">
        <f ca="1">IF(OR(VLOOKUP($A152,Mitglieder!$E$24:$BG$323,K$303)="",$G152=""),"",VLOOKUP($A152,Mitglieder!$E$24:$BG$323,K$303))</f>
        <v/>
      </c>
      <c r="L152" s="42" t="str">
        <f ca="1">IF($G152="","",VLOOKUP($A152,Mitglieder!$E$24:$BG$323,L$303))</f>
        <v/>
      </c>
      <c r="M152" s="42" t="str">
        <f ca="1">IF($G152="","",VLOOKUP($A152,Mitglieder!$E$24:$BG$323,M$303))</f>
        <v/>
      </c>
      <c r="N152" s="42" t="str">
        <f ca="1">IF($G152="","",VLOOKUP($A152,Mitglieder!$E$24:$BG$323,N$303))</f>
        <v/>
      </c>
      <c r="O152" s="42" t="str">
        <f ca="1">IF($G152="","",VLOOKUP($A152,Mitglieder!$E$24:$BG$323,O$303))</f>
        <v/>
      </c>
      <c r="P152" s="42" t="str">
        <f ca="1">IF($G152="","",VLOOKUP($A152,Mitglieder!$E$24:$BG$323,P$303))</f>
        <v/>
      </c>
      <c r="Q152" s="42" t="str">
        <f ca="1">IF($G152="","",VLOOKUP($A152,Mitglieder!$E$24:$BG$323,Q$303))</f>
        <v/>
      </c>
      <c r="R152" s="54" t="str">
        <f ca="1">IF(OR(VLOOKUP($A152,Mitglieder!$E$24:$BG$323,R$303)="",$G152=""),"",VLOOKUP($A152,Mitglieder!$E$24:$BG$323,R$303))</f>
        <v/>
      </c>
      <c r="S152" s="43" t="str">
        <f ca="1">IF($G152="","",TEXT(VLOOKUP($A152,Mitglieder!$E$24:$BG$323,S$303),"TT.MM.JJJJ"))</f>
        <v/>
      </c>
      <c r="T152" s="43" t="str">
        <f ca="1">IF($G152="","",TEXT(VLOOKUP($A152,Mitglieder!$E$24:$BG$323,T$303),"TT.MM.JJJJ"))</f>
        <v/>
      </c>
      <c r="U152" s="43" t="str">
        <f ca="1">IF($G152="","",TEXT(VLOOKUP($A152,Mitglieder!$E$24:$BG$323,U$303),"TT.MM.JJJJ"))</f>
        <v/>
      </c>
      <c r="V152" s="54" t="str">
        <f ca="1">IF(OR(VLOOKUP($A152,Mitglieder!$E$24:$BG$323,V$303)="",$G152=""),"",VLOOKUP($A152,Mitglieder!$E$24:$BG$323,V$303))</f>
        <v/>
      </c>
      <c r="W152" s="54" t="str">
        <f ca="1">IF(OR(VLOOKUP($A152,Mitglieder!$E$24:$BG$323,W$303)="",$G152=""),"",VLOOKUP($A152,Mitglieder!$E$24:$BG$323,W$303))</f>
        <v/>
      </c>
      <c r="X152" s="54" t="str">
        <f ca="1">IF(OR(VLOOKUP($A152,Mitglieder!$E$24:$BG$323,X$303)="",$G152=""),"",VLOOKUP($A152,Mitglieder!$E$24:$BG$323,X$303))</f>
        <v/>
      </c>
      <c r="Y152" s="54" t="str">
        <f ca="1">IF(OR(VLOOKUP($A152,Mitglieder!$E$24:$BG$323,Y$303)="",$G152=""),"",VLOOKUP($A152,Mitglieder!$E$24:$BG$323,Y$303))</f>
        <v/>
      </c>
      <c r="Z152" s="54" t="str">
        <f ca="1">IF(OR(VLOOKUP($A152,Mitglieder!$E$24:$BG$323,Z$303)="",$G152=""),"",VLOOKUP($A152,Mitglieder!$E$24:$BG$323,Z$303))</f>
        <v/>
      </c>
      <c r="AA152" s="54" t="str">
        <f ca="1">IF(OR(VLOOKUP($A152,Mitglieder!$E$24:$BG$323,AA$303)="",$G152=""),"",VLOOKUP($A152,Mitglieder!$E$24:$BG$323,AA$303))</f>
        <v/>
      </c>
      <c r="AB152" s="54" t="str">
        <f ca="1">IF(OR(VLOOKUP($A152,Mitglieder!$E$24:$BG$323,AB$303)="",$G152=""),"",VLOOKUP($A152,Mitglieder!$E$24:$BG$323,AB$303))</f>
        <v/>
      </c>
      <c r="AC152" s="54" t="str">
        <f ca="1">IF(OR(VLOOKUP($A152,Mitglieder!$E$24:$BG$323,AC$303)="",$G152=""),"",VLOOKUP($A152,Mitglieder!$E$24:$BG$323,AC$303))</f>
        <v/>
      </c>
      <c r="AD152" s="54" t="str">
        <f ca="1">IF(OR(VLOOKUP($A152,Mitglieder!$E$24:$BG$323,AD$303)="",$G152=""),"",VLOOKUP($A152,Mitglieder!$E$24:$BG$323,AD$303))</f>
        <v/>
      </c>
      <c r="AE152" s="54" t="str">
        <f ca="1">IF(OR(VLOOKUP($A152,Mitglieder!$E$24:$BG$323,AE$303)="",$G152=""),"",VLOOKUP($A152,Mitglieder!$E$24:$BG$323,AE$303))</f>
        <v/>
      </c>
      <c r="AF152" s="54" t="str">
        <f ca="1">IF(OR(VLOOKUP($A152,Mitglieder!$E$24:$BG$323,AF$303)="",$G152=""),"",VLOOKUP($A152,Mitglieder!$E$24:$BG$323,AF$303))</f>
        <v/>
      </c>
      <c r="AG152" s="54" t="str">
        <f ca="1">IF(OR(VLOOKUP($A152,Mitglieder!$E$24:$BG$323,AG$303)="",$G152=""),"",VLOOKUP($A152,Mitglieder!$E$24:$BG$323,AG$303))</f>
        <v/>
      </c>
      <c r="AH152" s="54" t="str">
        <f ca="1">IF(OR(VLOOKUP($A152,Mitglieder!$E$24:$BG$323,AH$303)="",$G152=""),"",VLOOKUP($A152,Mitglieder!$E$24:$BG$323,AH$303))</f>
        <v/>
      </c>
      <c r="AI152" s="54" t="str">
        <f ca="1">IF(OR(VLOOKUP($A152,Mitglieder!$E$24:$BG$323,AI$303)="",$G152=""),"",VLOOKUP($A152,Mitglieder!$E$24:$BG$323,AI$303))</f>
        <v/>
      </c>
      <c r="AJ152" s="54" t="str">
        <f ca="1">IF(OR(VLOOKUP($A152,Mitglieder!$E$24:$BG$323,AJ$303)="",$G152=""),"",VLOOKUP($A152,Mitglieder!$E$24:$BG$323,AJ$303))</f>
        <v/>
      </c>
      <c r="AK152" s="54" t="str">
        <f ca="1">IF(OR(VLOOKUP($A152,Mitglieder!$E$24:$BG$323,AK$303)="",$G152=""),"",VLOOKUP($A152,Mitglieder!$E$24:$BG$323,AK$303))</f>
        <v/>
      </c>
      <c r="AL152" s="54" t="str">
        <f ca="1">IF(OR(VLOOKUP($A152,Mitglieder!$E$24:$BG$323,AL$303)="",$G152=""),"",VLOOKUP($A152,Mitglieder!$E$24:$BG$323,AL$303))</f>
        <v/>
      </c>
      <c r="AM152" s="42" t="str">
        <f ca="1">IF($G152="","",VLOOKUP($A152,Mitglieder!$E$24:$BG$323,AM$303))</f>
        <v/>
      </c>
      <c r="AN152" s="54" t="str">
        <f ca="1">IF(OR(VLOOKUP($A152,Mitglieder!$E$24:$BG$323,AN$303)="",$G152=""),"",VLOOKUP($A152,Mitglieder!$E$24:$BG$323,AN$303))</f>
        <v/>
      </c>
      <c r="AO152" s="43" t="str">
        <f ca="1">IF($G152="","",TEXT(VLOOKUP($A152,Mitglieder!$D$24:$BG$323,AO$303),"TT.MM.JJJJ"))</f>
        <v/>
      </c>
      <c r="AP152" s="42" t="str">
        <f ca="1">IF($G152="","",VLOOKUP($A152,Mitglieder!$E$24:$BG$323,AP$303))</f>
        <v/>
      </c>
      <c r="AQ152" s="45" t="str">
        <f ca="1">IF($G152="","",TEXT(VLOOKUP($A152,Mitglieder!$E$24:$BG$323,AQ$303),"0.00"))</f>
        <v/>
      </c>
      <c r="AR152" s="54" t="str">
        <f ca="1">IF(OR(VLOOKUP($A152,Mitglieder!$E$24:$BG$323,AR$303)="",$G152=""),"",VLOOKUP($A152,Mitglieder!$E$24:$BG$323,AR$303))</f>
        <v/>
      </c>
      <c r="AS152" s="45" t="str">
        <f ca="1">IF($G152="","",TEXT(VLOOKUP($A152,Mitglieder!$E$24:$BG$323,AS$303),"0.00"))</f>
        <v/>
      </c>
      <c r="AT152" s="54" t="str">
        <f ca="1">IF(OR(VLOOKUP($A152,Mitglieder!$E$24:$BG$323,AT$303)="",$G152=""),"",VLOOKUP($A152,Mitglieder!$E$24:$BG$323,AT$303))</f>
        <v/>
      </c>
      <c r="AU152" s="45" t="str">
        <f ca="1">IF($G152="","",TEXT(VLOOKUP($A152,Mitglieder!$E$24:$BG$323,AU$303),"0.00"))</f>
        <v/>
      </c>
      <c r="AV152" s="45" t="str">
        <f ca="1">IF($G152="","",TEXT(VLOOKUP($A152,Mitglieder!$E$24:$BG$323,AV$303),"0.00"))</f>
        <v/>
      </c>
      <c r="AW152" s="42" t="str">
        <f ca="1">IF($G152="","",VLOOKUP($A152,Mitglieder!$E$24:$BG$323,AW$303))</f>
        <v/>
      </c>
      <c r="AX152" s="54" t="str">
        <f ca="1">IF(OR(VLOOKUP($A152,Mitglieder!$E$24:$BG$323,AX$303)="",$G152=""),"",VLOOKUP($A152,Mitglieder!$E$24:$BG$323,AX$303))</f>
        <v/>
      </c>
      <c r="AY152" s="43" t="str">
        <f ca="1">IF($G152="","",TEXT(VLOOKUP($A152,Mitglieder!$E$24:$BG$323,AY$303),"TT.MM.JJJJ"))</f>
        <v/>
      </c>
      <c r="AZ152" s="75" t="str">
        <f t="shared" ca="1" si="4"/>
        <v/>
      </c>
      <c r="BA152" s="43" t="str">
        <f ca="1">IF($G152="","",TEXT(VLOOKUP($A152,Mitglieder!$E$24:$BG$323,BA$303),"TT.MM.JJJJ"))</f>
        <v/>
      </c>
      <c r="BB152" s="43" t="str">
        <f ca="1">IF($G152="","",TEXT(VLOOKUP($A152,Mitglieder!$E$24:$BG$323,BB$303),"TT.MM.JJJJ"))</f>
        <v/>
      </c>
      <c r="BC152" s="43" t="str">
        <f ca="1">IF($G152="","",TEXT(VLOOKUP($A152,Mitglieder!$E$24:$BG$323,BC$303),"TT.MM.JJJJ"))</f>
        <v/>
      </c>
      <c r="BD152" s="43" t="str">
        <f ca="1">IF($G152="","",TEXT(VLOOKUP($A152,Mitglieder!$E$24:$BG$323,BD$303),"TT.MM.JJJJ"))</f>
        <v/>
      </c>
      <c r="BE152" s="75" t="str">
        <f t="shared" ca="1" si="5"/>
        <v/>
      </c>
      <c r="BF152" s="75" t="str">
        <f ca="1">IF($G152="","",VLOOKUP($A152,Mitglieder!$D$24:$BG$323,BF$303))</f>
        <v/>
      </c>
      <c r="BH152" s="75" t="str">
        <f ca="1">IF(G152="","",AY152+'Details Verein'!$D$25)</f>
        <v/>
      </c>
    </row>
    <row r="153" spans="1:60" x14ac:dyDescent="0.35">
      <c r="A153" s="42">
        <v>153</v>
      </c>
      <c r="B153" s="42"/>
      <c r="C153" s="42"/>
      <c r="D153" s="42">
        <f ca="1">VLOOKUP($A153,Mitglieder!$E$24:$BA$323,D$303)</f>
        <v>1.0299999999999967</v>
      </c>
      <c r="E153" s="42" t="str">
        <f ca="1">IF($G153="","",VLOOKUP($A153,Mitglieder!$E$24:$BG$323,E$303))</f>
        <v/>
      </c>
      <c r="F153" s="54" t="str">
        <f ca="1">IF(OR(VLOOKUP($A153,Mitglieder!$E$24:$BG$323,F$303)="",$G153=""),"",VLOOKUP($A153,Mitglieder!$E$24:$BG$323,F$303))</f>
        <v/>
      </c>
      <c r="G153" s="72" t="str">
        <f ca="1">IF(D153/ROUND(D153,0)=1,VLOOKUP($A153,Mitglieder!$E$24:$BA$323,G$303),"")</f>
        <v/>
      </c>
      <c r="H153" s="42" t="str">
        <f ca="1">IF($G153="","",VLOOKUP($A153,Mitglieder!$E$24:$BG$323,H$303))</f>
        <v/>
      </c>
      <c r="I153" s="54" t="str">
        <f ca="1">IF(OR(VLOOKUP($A153,Mitglieder!$E$24:$BG$323,I$303)="",$G153=""),"",VLOOKUP($A153,Mitglieder!$E$24:$BG$323,I$303))</f>
        <v/>
      </c>
      <c r="J153" s="42" t="str">
        <f ca="1">IF($G153="","",VLOOKUP($A153,Mitglieder!$E$24:$BG$323,J$303))</f>
        <v/>
      </c>
      <c r="K153" s="54" t="str">
        <f ca="1">IF(OR(VLOOKUP($A153,Mitglieder!$E$24:$BG$323,K$303)="",$G153=""),"",VLOOKUP($A153,Mitglieder!$E$24:$BG$323,K$303))</f>
        <v/>
      </c>
      <c r="L153" s="42" t="str">
        <f ca="1">IF($G153="","",VLOOKUP($A153,Mitglieder!$E$24:$BG$323,L$303))</f>
        <v/>
      </c>
      <c r="M153" s="42" t="str">
        <f ca="1">IF($G153="","",VLOOKUP($A153,Mitglieder!$E$24:$BG$323,M$303))</f>
        <v/>
      </c>
      <c r="N153" s="42" t="str">
        <f ca="1">IF($G153="","",VLOOKUP($A153,Mitglieder!$E$24:$BG$323,N$303))</f>
        <v/>
      </c>
      <c r="O153" s="42" t="str">
        <f ca="1">IF($G153="","",VLOOKUP($A153,Mitglieder!$E$24:$BG$323,O$303))</f>
        <v/>
      </c>
      <c r="P153" s="42" t="str">
        <f ca="1">IF($G153="","",VLOOKUP($A153,Mitglieder!$E$24:$BG$323,P$303))</f>
        <v/>
      </c>
      <c r="Q153" s="42" t="str">
        <f ca="1">IF($G153="","",VLOOKUP($A153,Mitglieder!$E$24:$BG$323,Q$303))</f>
        <v/>
      </c>
      <c r="R153" s="54" t="str">
        <f ca="1">IF(OR(VLOOKUP($A153,Mitglieder!$E$24:$BG$323,R$303)="",$G153=""),"",VLOOKUP($A153,Mitglieder!$E$24:$BG$323,R$303))</f>
        <v/>
      </c>
      <c r="S153" s="43" t="str">
        <f ca="1">IF($G153="","",TEXT(VLOOKUP($A153,Mitglieder!$E$24:$BG$323,S$303),"TT.MM.JJJJ"))</f>
        <v/>
      </c>
      <c r="T153" s="43" t="str">
        <f ca="1">IF($G153="","",TEXT(VLOOKUP($A153,Mitglieder!$E$24:$BG$323,T$303),"TT.MM.JJJJ"))</f>
        <v/>
      </c>
      <c r="U153" s="43" t="str">
        <f ca="1">IF($G153="","",TEXT(VLOOKUP($A153,Mitglieder!$E$24:$BG$323,U$303),"TT.MM.JJJJ"))</f>
        <v/>
      </c>
      <c r="V153" s="54" t="str">
        <f ca="1">IF(OR(VLOOKUP($A153,Mitglieder!$E$24:$BG$323,V$303)="",$G153=""),"",VLOOKUP($A153,Mitglieder!$E$24:$BG$323,V$303))</f>
        <v/>
      </c>
      <c r="W153" s="54" t="str">
        <f ca="1">IF(OR(VLOOKUP($A153,Mitglieder!$E$24:$BG$323,W$303)="",$G153=""),"",VLOOKUP($A153,Mitglieder!$E$24:$BG$323,W$303))</f>
        <v/>
      </c>
      <c r="X153" s="54" t="str">
        <f ca="1">IF(OR(VLOOKUP($A153,Mitglieder!$E$24:$BG$323,X$303)="",$G153=""),"",VLOOKUP($A153,Mitglieder!$E$24:$BG$323,X$303))</f>
        <v/>
      </c>
      <c r="Y153" s="54" t="str">
        <f ca="1">IF(OR(VLOOKUP($A153,Mitglieder!$E$24:$BG$323,Y$303)="",$G153=""),"",VLOOKUP($A153,Mitglieder!$E$24:$BG$323,Y$303))</f>
        <v/>
      </c>
      <c r="Z153" s="54" t="str">
        <f ca="1">IF(OR(VLOOKUP($A153,Mitglieder!$E$24:$BG$323,Z$303)="",$G153=""),"",VLOOKUP($A153,Mitglieder!$E$24:$BG$323,Z$303))</f>
        <v/>
      </c>
      <c r="AA153" s="54" t="str">
        <f ca="1">IF(OR(VLOOKUP($A153,Mitglieder!$E$24:$BG$323,AA$303)="",$G153=""),"",VLOOKUP($A153,Mitglieder!$E$24:$BG$323,AA$303))</f>
        <v/>
      </c>
      <c r="AB153" s="54" t="str">
        <f ca="1">IF(OR(VLOOKUP($A153,Mitglieder!$E$24:$BG$323,AB$303)="",$G153=""),"",VLOOKUP($A153,Mitglieder!$E$24:$BG$323,AB$303))</f>
        <v/>
      </c>
      <c r="AC153" s="54" t="str">
        <f ca="1">IF(OR(VLOOKUP($A153,Mitglieder!$E$24:$BG$323,AC$303)="",$G153=""),"",VLOOKUP($A153,Mitglieder!$E$24:$BG$323,AC$303))</f>
        <v/>
      </c>
      <c r="AD153" s="54" t="str">
        <f ca="1">IF(OR(VLOOKUP($A153,Mitglieder!$E$24:$BG$323,AD$303)="",$G153=""),"",VLOOKUP($A153,Mitglieder!$E$24:$BG$323,AD$303))</f>
        <v/>
      </c>
      <c r="AE153" s="54" t="str">
        <f ca="1">IF(OR(VLOOKUP($A153,Mitglieder!$E$24:$BG$323,AE$303)="",$G153=""),"",VLOOKUP($A153,Mitglieder!$E$24:$BG$323,AE$303))</f>
        <v/>
      </c>
      <c r="AF153" s="54" t="str">
        <f ca="1">IF(OR(VLOOKUP($A153,Mitglieder!$E$24:$BG$323,AF$303)="",$G153=""),"",VLOOKUP($A153,Mitglieder!$E$24:$BG$323,AF$303))</f>
        <v/>
      </c>
      <c r="AG153" s="54" t="str">
        <f ca="1">IF(OR(VLOOKUP($A153,Mitglieder!$E$24:$BG$323,AG$303)="",$G153=""),"",VLOOKUP($A153,Mitglieder!$E$24:$BG$323,AG$303))</f>
        <v/>
      </c>
      <c r="AH153" s="54" t="str">
        <f ca="1">IF(OR(VLOOKUP($A153,Mitglieder!$E$24:$BG$323,AH$303)="",$G153=""),"",VLOOKUP($A153,Mitglieder!$E$24:$BG$323,AH$303))</f>
        <v/>
      </c>
      <c r="AI153" s="54" t="str">
        <f ca="1">IF(OR(VLOOKUP($A153,Mitglieder!$E$24:$BG$323,AI$303)="",$G153=""),"",VLOOKUP($A153,Mitglieder!$E$24:$BG$323,AI$303))</f>
        <v/>
      </c>
      <c r="AJ153" s="54" t="str">
        <f ca="1">IF(OR(VLOOKUP($A153,Mitglieder!$E$24:$BG$323,AJ$303)="",$G153=""),"",VLOOKUP($A153,Mitglieder!$E$24:$BG$323,AJ$303))</f>
        <v/>
      </c>
      <c r="AK153" s="54" t="str">
        <f ca="1">IF(OR(VLOOKUP($A153,Mitglieder!$E$24:$BG$323,AK$303)="",$G153=""),"",VLOOKUP($A153,Mitglieder!$E$24:$BG$323,AK$303))</f>
        <v/>
      </c>
      <c r="AL153" s="54" t="str">
        <f ca="1">IF(OR(VLOOKUP($A153,Mitglieder!$E$24:$BG$323,AL$303)="",$G153=""),"",VLOOKUP($A153,Mitglieder!$E$24:$BG$323,AL$303))</f>
        <v/>
      </c>
      <c r="AM153" s="42" t="str">
        <f ca="1">IF($G153="","",VLOOKUP($A153,Mitglieder!$E$24:$BG$323,AM$303))</f>
        <v/>
      </c>
      <c r="AN153" s="54" t="str">
        <f ca="1">IF(OR(VLOOKUP($A153,Mitglieder!$E$24:$BG$323,AN$303)="",$G153=""),"",VLOOKUP($A153,Mitglieder!$E$24:$BG$323,AN$303))</f>
        <v/>
      </c>
      <c r="AO153" s="43" t="str">
        <f ca="1">IF($G153="","",TEXT(VLOOKUP($A153,Mitglieder!$D$24:$BG$323,AO$303),"TT.MM.JJJJ"))</f>
        <v/>
      </c>
      <c r="AP153" s="42" t="str">
        <f ca="1">IF($G153="","",VLOOKUP($A153,Mitglieder!$E$24:$BG$323,AP$303))</f>
        <v/>
      </c>
      <c r="AQ153" s="45" t="str">
        <f ca="1">IF($G153="","",TEXT(VLOOKUP($A153,Mitglieder!$E$24:$BG$323,AQ$303),"0.00"))</f>
        <v/>
      </c>
      <c r="AR153" s="54" t="str">
        <f ca="1">IF(OR(VLOOKUP($A153,Mitglieder!$E$24:$BG$323,AR$303)="",$G153=""),"",VLOOKUP($A153,Mitglieder!$E$24:$BG$323,AR$303))</f>
        <v/>
      </c>
      <c r="AS153" s="45" t="str">
        <f ca="1">IF($G153="","",TEXT(VLOOKUP($A153,Mitglieder!$E$24:$BG$323,AS$303),"0.00"))</f>
        <v/>
      </c>
      <c r="AT153" s="54" t="str">
        <f ca="1">IF(OR(VLOOKUP($A153,Mitglieder!$E$24:$BG$323,AT$303)="",$G153=""),"",VLOOKUP($A153,Mitglieder!$E$24:$BG$323,AT$303))</f>
        <v/>
      </c>
      <c r="AU153" s="45" t="str">
        <f ca="1">IF($G153="","",TEXT(VLOOKUP($A153,Mitglieder!$E$24:$BG$323,AU$303),"0.00"))</f>
        <v/>
      </c>
      <c r="AV153" s="45" t="str">
        <f ca="1">IF($G153="","",TEXT(VLOOKUP($A153,Mitglieder!$E$24:$BG$323,AV$303),"0.00"))</f>
        <v/>
      </c>
      <c r="AW153" s="42" t="str">
        <f ca="1">IF($G153="","",VLOOKUP($A153,Mitglieder!$E$24:$BG$323,AW$303))</f>
        <v/>
      </c>
      <c r="AX153" s="54" t="str">
        <f ca="1">IF(OR(VLOOKUP($A153,Mitglieder!$E$24:$BG$323,AX$303)="",$G153=""),"",VLOOKUP($A153,Mitglieder!$E$24:$BG$323,AX$303))</f>
        <v/>
      </c>
      <c r="AY153" s="43" t="str">
        <f ca="1">IF($G153="","",TEXT(VLOOKUP($A153,Mitglieder!$E$24:$BG$323,AY$303),"TT.MM.JJJJ"))</f>
        <v/>
      </c>
      <c r="AZ153" s="75" t="str">
        <f t="shared" ca="1" si="4"/>
        <v/>
      </c>
      <c r="BA153" s="43" t="str">
        <f ca="1">IF($G153="","",TEXT(VLOOKUP($A153,Mitglieder!$E$24:$BG$323,BA$303),"TT.MM.JJJJ"))</f>
        <v/>
      </c>
      <c r="BB153" s="43" t="str">
        <f ca="1">IF($G153="","",TEXT(VLOOKUP($A153,Mitglieder!$E$24:$BG$323,BB$303),"TT.MM.JJJJ"))</f>
        <v/>
      </c>
      <c r="BC153" s="43" t="str">
        <f ca="1">IF($G153="","",TEXT(VLOOKUP($A153,Mitglieder!$E$24:$BG$323,BC$303),"TT.MM.JJJJ"))</f>
        <v/>
      </c>
      <c r="BD153" s="43" t="str">
        <f ca="1">IF($G153="","",TEXT(VLOOKUP($A153,Mitglieder!$E$24:$BG$323,BD$303),"TT.MM.JJJJ"))</f>
        <v/>
      </c>
      <c r="BE153" s="75" t="str">
        <f t="shared" ca="1" si="5"/>
        <v/>
      </c>
      <c r="BF153" s="75" t="str">
        <f ca="1">IF($G153="","",VLOOKUP($A153,Mitglieder!$D$24:$BG$323,BF$303))</f>
        <v/>
      </c>
      <c r="BH153" s="75" t="str">
        <f ca="1">IF(G153="","",AY153+'Details Verein'!$D$25)</f>
        <v/>
      </c>
    </row>
    <row r="154" spans="1:60" x14ac:dyDescent="0.35">
      <c r="A154" s="42">
        <v>154</v>
      </c>
      <c r="B154" s="42"/>
      <c r="C154" s="42"/>
      <c r="D154" s="42">
        <f ca="1">VLOOKUP($A154,Mitglieder!$E$24:$BA$323,D$303)</f>
        <v>1.0299999999999967</v>
      </c>
      <c r="E154" s="42" t="str">
        <f ca="1">IF($G154="","",VLOOKUP($A154,Mitglieder!$E$24:$BG$323,E$303))</f>
        <v/>
      </c>
      <c r="F154" s="54" t="str">
        <f ca="1">IF(OR(VLOOKUP($A154,Mitglieder!$E$24:$BG$323,F$303)="",$G154=""),"",VLOOKUP($A154,Mitglieder!$E$24:$BG$323,F$303))</f>
        <v/>
      </c>
      <c r="G154" s="72" t="str">
        <f ca="1">IF(D154/ROUND(D154,0)=1,VLOOKUP($A154,Mitglieder!$E$24:$BA$323,G$303),"")</f>
        <v/>
      </c>
      <c r="H154" s="42" t="str">
        <f ca="1">IF($G154="","",VLOOKUP($A154,Mitglieder!$E$24:$BG$323,H$303))</f>
        <v/>
      </c>
      <c r="I154" s="54" t="str">
        <f ca="1">IF(OR(VLOOKUP($A154,Mitglieder!$E$24:$BG$323,I$303)="",$G154=""),"",VLOOKUP($A154,Mitglieder!$E$24:$BG$323,I$303))</f>
        <v/>
      </c>
      <c r="J154" s="42" t="str">
        <f ca="1">IF($G154="","",VLOOKUP($A154,Mitglieder!$E$24:$BG$323,J$303))</f>
        <v/>
      </c>
      <c r="K154" s="54" t="str">
        <f ca="1">IF(OR(VLOOKUP($A154,Mitglieder!$E$24:$BG$323,K$303)="",$G154=""),"",VLOOKUP($A154,Mitglieder!$E$24:$BG$323,K$303))</f>
        <v/>
      </c>
      <c r="L154" s="42" t="str">
        <f ca="1">IF($G154="","",VLOOKUP($A154,Mitglieder!$E$24:$BG$323,L$303))</f>
        <v/>
      </c>
      <c r="M154" s="42" t="str">
        <f ca="1">IF($G154="","",VLOOKUP($A154,Mitglieder!$E$24:$BG$323,M$303))</f>
        <v/>
      </c>
      <c r="N154" s="42" t="str">
        <f ca="1">IF($G154="","",VLOOKUP($A154,Mitglieder!$E$24:$BG$323,N$303))</f>
        <v/>
      </c>
      <c r="O154" s="42" t="str">
        <f ca="1">IF($G154="","",VLOOKUP($A154,Mitglieder!$E$24:$BG$323,O$303))</f>
        <v/>
      </c>
      <c r="P154" s="42" t="str">
        <f ca="1">IF($G154="","",VLOOKUP($A154,Mitglieder!$E$24:$BG$323,P$303))</f>
        <v/>
      </c>
      <c r="Q154" s="42" t="str">
        <f ca="1">IF($G154="","",VLOOKUP($A154,Mitglieder!$E$24:$BG$323,Q$303))</f>
        <v/>
      </c>
      <c r="R154" s="54" t="str">
        <f ca="1">IF(OR(VLOOKUP($A154,Mitglieder!$E$24:$BG$323,R$303)="",$G154=""),"",VLOOKUP($A154,Mitglieder!$E$24:$BG$323,R$303))</f>
        <v/>
      </c>
      <c r="S154" s="43" t="str">
        <f ca="1">IF($G154="","",TEXT(VLOOKUP($A154,Mitglieder!$E$24:$BG$323,S$303),"TT.MM.JJJJ"))</f>
        <v/>
      </c>
      <c r="T154" s="43" t="str">
        <f ca="1">IF($G154="","",TEXT(VLOOKUP($A154,Mitglieder!$E$24:$BG$323,T$303),"TT.MM.JJJJ"))</f>
        <v/>
      </c>
      <c r="U154" s="43" t="str">
        <f ca="1">IF($G154="","",TEXT(VLOOKUP($A154,Mitglieder!$E$24:$BG$323,U$303),"TT.MM.JJJJ"))</f>
        <v/>
      </c>
      <c r="V154" s="54" t="str">
        <f ca="1">IF(OR(VLOOKUP($A154,Mitglieder!$E$24:$BG$323,V$303)="",$G154=""),"",VLOOKUP($A154,Mitglieder!$E$24:$BG$323,V$303))</f>
        <v/>
      </c>
      <c r="W154" s="54" t="str">
        <f ca="1">IF(OR(VLOOKUP($A154,Mitglieder!$E$24:$BG$323,W$303)="",$G154=""),"",VLOOKUP($A154,Mitglieder!$E$24:$BG$323,W$303))</f>
        <v/>
      </c>
      <c r="X154" s="54" t="str">
        <f ca="1">IF(OR(VLOOKUP($A154,Mitglieder!$E$24:$BG$323,X$303)="",$G154=""),"",VLOOKUP($A154,Mitglieder!$E$24:$BG$323,X$303))</f>
        <v/>
      </c>
      <c r="Y154" s="54" t="str">
        <f ca="1">IF(OR(VLOOKUP($A154,Mitglieder!$E$24:$BG$323,Y$303)="",$G154=""),"",VLOOKUP($A154,Mitglieder!$E$24:$BG$323,Y$303))</f>
        <v/>
      </c>
      <c r="Z154" s="54" t="str">
        <f ca="1">IF(OR(VLOOKUP($A154,Mitglieder!$E$24:$BG$323,Z$303)="",$G154=""),"",VLOOKUP($A154,Mitglieder!$E$24:$BG$323,Z$303))</f>
        <v/>
      </c>
      <c r="AA154" s="54" t="str">
        <f ca="1">IF(OR(VLOOKUP($A154,Mitglieder!$E$24:$BG$323,AA$303)="",$G154=""),"",VLOOKUP($A154,Mitglieder!$E$24:$BG$323,AA$303))</f>
        <v/>
      </c>
      <c r="AB154" s="54" t="str">
        <f ca="1">IF(OR(VLOOKUP($A154,Mitglieder!$E$24:$BG$323,AB$303)="",$G154=""),"",VLOOKUP($A154,Mitglieder!$E$24:$BG$323,AB$303))</f>
        <v/>
      </c>
      <c r="AC154" s="54" t="str">
        <f ca="1">IF(OR(VLOOKUP($A154,Mitglieder!$E$24:$BG$323,AC$303)="",$G154=""),"",VLOOKUP($A154,Mitglieder!$E$24:$BG$323,AC$303))</f>
        <v/>
      </c>
      <c r="AD154" s="54" t="str">
        <f ca="1">IF(OR(VLOOKUP($A154,Mitglieder!$E$24:$BG$323,AD$303)="",$G154=""),"",VLOOKUP($A154,Mitglieder!$E$24:$BG$323,AD$303))</f>
        <v/>
      </c>
      <c r="AE154" s="54" t="str">
        <f ca="1">IF(OR(VLOOKUP($A154,Mitglieder!$E$24:$BG$323,AE$303)="",$G154=""),"",VLOOKUP($A154,Mitglieder!$E$24:$BG$323,AE$303))</f>
        <v/>
      </c>
      <c r="AF154" s="54" t="str">
        <f ca="1">IF(OR(VLOOKUP($A154,Mitglieder!$E$24:$BG$323,AF$303)="",$G154=""),"",VLOOKUP($A154,Mitglieder!$E$24:$BG$323,AF$303))</f>
        <v/>
      </c>
      <c r="AG154" s="54" t="str">
        <f ca="1">IF(OR(VLOOKUP($A154,Mitglieder!$E$24:$BG$323,AG$303)="",$G154=""),"",VLOOKUP($A154,Mitglieder!$E$24:$BG$323,AG$303))</f>
        <v/>
      </c>
      <c r="AH154" s="54" t="str">
        <f ca="1">IF(OR(VLOOKUP($A154,Mitglieder!$E$24:$BG$323,AH$303)="",$G154=""),"",VLOOKUP($A154,Mitglieder!$E$24:$BG$323,AH$303))</f>
        <v/>
      </c>
      <c r="AI154" s="54" t="str">
        <f ca="1">IF(OR(VLOOKUP($A154,Mitglieder!$E$24:$BG$323,AI$303)="",$G154=""),"",VLOOKUP($A154,Mitglieder!$E$24:$BG$323,AI$303))</f>
        <v/>
      </c>
      <c r="AJ154" s="54" t="str">
        <f ca="1">IF(OR(VLOOKUP($A154,Mitglieder!$E$24:$BG$323,AJ$303)="",$G154=""),"",VLOOKUP($A154,Mitglieder!$E$24:$BG$323,AJ$303))</f>
        <v/>
      </c>
      <c r="AK154" s="54" t="str">
        <f ca="1">IF(OR(VLOOKUP($A154,Mitglieder!$E$24:$BG$323,AK$303)="",$G154=""),"",VLOOKUP($A154,Mitglieder!$E$24:$BG$323,AK$303))</f>
        <v/>
      </c>
      <c r="AL154" s="54" t="str">
        <f ca="1">IF(OR(VLOOKUP($A154,Mitglieder!$E$24:$BG$323,AL$303)="",$G154=""),"",VLOOKUP($A154,Mitglieder!$E$24:$BG$323,AL$303))</f>
        <v/>
      </c>
      <c r="AM154" s="42" t="str">
        <f ca="1">IF($G154="","",VLOOKUP($A154,Mitglieder!$E$24:$BG$323,AM$303))</f>
        <v/>
      </c>
      <c r="AN154" s="54" t="str">
        <f ca="1">IF(OR(VLOOKUP($A154,Mitglieder!$E$24:$BG$323,AN$303)="",$G154=""),"",VLOOKUP($A154,Mitglieder!$E$24:$BG$323,AN$303))</f>
        <v/>
      </c>
      <c r="AO154" s="43" t="str">
        <f ca="1">IF($G154="","",TEXT(VLOOKUP($A154,Mitglieder!$D$24:$BG$323,AO$303),"TT.MM.JJJJ"))</f>
        <v/>
      </c>
      <c r="AP154" s="42" t="str">
        <f ca="1">IF($G154="","",VLOOKUP($A154,Mitglieder!$E$24:$BG$323,AP$303))</f>
        <v/>
      </c>
      <c r="AQ154" s="45" t="str">
        <f ca="1">IF($G154="","",TEXT(VLOOKUP($A154,Mitglieder!$E$24:$BG$323,AQ$303),"0.00"))</f>
        <v/>
      </c>
      <c r="AR154" s="54" t="str">
        <f ca="1">IF(OR(VLOOKUP($A154,Mitglieder!$E$24:$BG$323,AR$303)="",$G154=""),"",VLOOKUP($A154,Mitglieder!$E$24:$BG$323,AR$303))</f>
        <v/>
      </c>
      <c r="AS154" s="45" t="str">
        <f ca="1">IF($G154="","",TEXT(VLOOKUP($A154,Mitglieder!$E$24:$BG$323,AS$303),"0.00"))</f>
        <v/>
      </c>
      <c r="AT154" s="54" t="str">
        <f ca="1">IF(OR(VLOOKUP($A154,Mitglieder!$E$24:$BG$323,AT$303)="",$G154=""),"",VLOOKUP($A154,Mitglieder!$E$24:$BG$323,AT$303))</f>
        <v/>
      </c>
      <c r="AU154" s="45" t="str">
        <f ca="1">IF($G154="","",TEXT(VLOOKUP($A154,Mitglieder!$E$24:$BG$323,AU$303),"0.00"))</f>
        <v/>
      </c>
      <c r="AV154" s="45" t="str">
        <f ca="1">IF($G154="","",TEXT(VLOOKUP($A154,Mitglieder!$E$24:$BG$323,AV$303),"0.00"))</f>
        <v/>
      </c>
      <c r="AW154" s="42" t="str">
        <f ca="1">IF($G154="","",VLOOKUP($A154,Mitglieder!$E$24:$BG$323,AW$303))</f>
        <v/>
      </c>
      <c r="AX154" s="54" t="str">
        <f ca="1">IF(OR(VLOOKUP($A154,Mitglieder!$E$24:$BG$323,AX$303)="",$G154=""),"",VLOOKUP($A154,Mitglieder!$E$24:$BG$323,AX$303))</f>
        <v/>
      </c>
      <c r="AY154" s="43" t="str">
        <f ca="1">IF($G154="","",TEXT(VLOOKUP($A154,Mitglieder!$E$24:$BG$323,AY$303),"TT.MM.JJJJ"))</f>
        <v/>
      </c>
      <c r="AZ154" s="75" t="str">
        <f t="shared" ca="1" si="4"/>
        <v/>
      </c>
      <c r="BA154" s="43" t="str">
        <f ca="1">IF($G154="","",TEXT(VLOOKUP($A154,Mitglieder!$E$24:$BG$323,BA$303),"TT.MM.JJJJ"))</f>
        <v/>
      </c>
      <c r="BB154" s="43" t="str">
        <f ca="1">IF($G154="","",TEXT(VLOOKUP($A154,Mitglieder!$E$24:$BG$323,BB$303),"TT.MM.JJJJ"))</f>
        <v/>
      </c>
      <c r="BC154" s="43" t="str">
        <f ca="1">IF($G154="","",TEXT(VLOOKUP($A154,Mitglieder!$E$24:$BG$323,BC$303),"TT.MM.JJJJ"))</f>
        <v/>
      </c>
      <c r="BD154" s="43" t="str">
        <f ca="1">IF($G154="","",TEXT(VLOOKUP($A154,Mitglieder!$E$24:$BG$323,BD$303),"TT.MM.JJJJ"))</f>
        <v/>
      </c>
      <c r="BE154" s="75" t="str">
        <f t="shared" ca="1" si="5"/>
        <v/>
      </c>
      <c r="BF154" s="75" t="str">
        <f ca="1">IF($G154="","",VLOOKUP($A154,Mitglieder!$D$24:$BG$323,BF$303))</f>
        <v/>
      </c>
      <c r="BH154" s="75" t="str">
        <f ca="1">IF(G154="","",AY154+'Details Verein'!$D$25)</f>
        <v/>
      </c>
    </row>
    <row r="155" spans="1:60" x14ac:dyDescent="0.35">
      <c r="A155" s="42">
        <v>155</v>
      </c>
      <c r="B155" s="42"/>
      <c r="C155" s="42"/>
      <c r="D155" s="42">
        <f ca="1">VLOOKUP($A155,Mitglieder!$E$24:$BA$323,D$303)</f>
        <v>1.0299999999999967</v>
      </c>
      <c r="E155" s="42" t="str">
        <f ca="1">IF($G155="","",VLOOKUP($A155,Mitglieder!$E$24:$BG$323,E$303))</f>
        <v/>
      </c>
      <c r="F155" s="54" t="str">
        <f ca="1">IF(OR(VLOOKUP($A155,Mitglieder!$E$24:$BG$323,F$303)="",$G155=""),"",VLOOKUP($A155,Mitglieder!$E$24:$BG$323,F$303))</f>
        <v/>
      </c>
      <c r="G155" s="72" t="str">
        <f ca="1">IF(D155/ROUND(D155,0)=1,VLOOKUP($A155,Mitglieder!$E$24:$BA$323,G$303),"")</f>
        <v/>
      </c>
      <c r="H155" s="42" t="str">
        <f ca="1">IF($G155="","",VLOOKUP($A155,Mitglieder!$E$24:$BG$323,H$303))</f>
        <v/>
      </c>
      <c r="I155" s="54" t="str">
        <f ca="1">IF(OR(VLOOKUP($A155,Mitglieder!$E$24:$BG$323,I$303)="",$G155=""),"",VLOOKUP($A155,Mitglieder!$E$24:$BG$323,I$303))</f>
        <v/>
      </c>
      <c r="J155" s="42" t="str">
        <f ca="1">IF($G155="","",VLOOKUP($A155,Mitglieder!$E$24:$BG$323,J$303))</f>
        <v/>
      </c>
      <c r="K155" s="54" t="str">
        <f ca="1">IF(OR(VLOOKUP($A155,Mitglieder!$E$24:$BG$323,K$303)="",$G155=""),"",VLOOKUP($A155,Mitglieder!$E$24:$BG$323,K$303))</f>
        <v/>
      </c>
      <c r="L155" s="42" t="str">
        <f ca="1">IF($G155="","",VLOOKUP($A155,Mitglieder!$E$24:$BG$323,L$303))</f>
        <v/>
      </c>
      <c r="M155" s="42" t="str">
        <f ca="1">IF($G155="","",VLOOKUP($A155,Mitglieder!$E$24:$BG$323,M$303))</f>
        <v/>
      </c>
      <c r="N155" s="42" t="str">
        <f ca="1">IF($G155="","",VLOOKUP($A155,Mitglieder!$E$24:$BG$323,N$303))</f>
        <v/>
      </c>
      <c r="O155" s="42" t="str">
        <f ca="1">IF($G155="","",VLOOKUP($A155,Mitglieder!$E$24:$BG$323,O$303))</f>
        <v/>
      </c>
      <c r="P155" s="42" t="str">
        <f ca="1">IF($G155="","",VLOOKUP($A155,Mitglieder!$E$24:$BG$323,P$303))</f>
        <v/>
      </c>
      <c r="Q155" s="42" t="str">
        <f ca="1">IF($G155="","",VLOOKUP($A155,Mitglieder!$E$24:$BG$323,Q$303))</f>
        <v/>
      </c>
      <c r="R155" s="54" t="str">
        <f ca="1">IF(OR(VLOOKUP($A155,Mitglieder!$E$24:$BG$323,R$303)="",$G155=""),"",VLOOKUP($A155,Mitglieder!$E$24:$BG$323,R$303))</f>
        <v/>
      </c>
      <c r="S155" s="43" t="str">
        <f ca="1">IF($G155="","",TEXT(VLOOKUP($A155,Mitglieder!$E$24:$BG$323,S$303),"TT.MM.JJJJ"))</f>
        <v/>
      </c>
      <c r="T155" s="43" t="str">
        <f ca="1">IF($G155="","",TEXT(VLOOKUP($A155,Mitglieder!$E$24:$BG$323,T$303),"TT.MM.JJJJ"))</f>
        <v/>
      </c>
      <c r="U155" s="43" t="str">
        <f ca="1">IF($G155="","",TEXT(VLOOKUP($A155,Mitglieder!$E$24:$BG$323,U$303),"TT.MM.JJJJ"))</f>
        <v/>
      </c>
      <c r="V155" s="54" t="str">
        <f ca="1">IF(OR(VLOOKUP($A155,Mitglieder!$E$24:$BG$323,V$303)="",$G155=""),"",VLOOKUP($A155,Mitglieder!$E$24:$BG$323,V$303))</f>
        <v/>
      </c>
      <c r="W155" s="54" t="str">
        <f ca="1">IF(OR(VLOOKUP($A155,Mitglieder!$E$24:$BG$323,W$303)="",$G155=""),"",VLOOKUP($A155,Mitglieder!$E$24:$BG$323,W$303))</f>
        <v/>
      </c>
      <c r="X155" s="54" t="str">
        <f ca="1">IF(OR(VLOOKUP($A155,Mitglieder!$E$24:$BG$323,X$303)="",$G155=""),"",VLOOKUP($A155,Mitglieder!$E$24:$BG$323,X$303))</f>
        <v/>
      </c>
      <c r="Y155" s="54" t="str">
        <f ca="1">IF(OR(VLOOKUP($A155,Mitglieder!$E$24:$BG$323,Y$303)="",$G155=""),"",VLOOKUP($A155,Mitglieder!$E$24:$BG$323,Y$303))</f>
        <v/>
      </c>
      <c r="Z155" s="54" t="str">
        <f ca="1">IF(OR(VLOOKUP($A155,Mitglieder!$E$24:$BG$323,Z$303)="",$G155=""),"",VLOOKUP($A155,Mitglieder!$E$24:$BG$323,Z$303))</f>
        <v/>
      </c>
      <c r="AA155" s="54" t="str">
        <f ca="1">IF(OR(VLOOKUP($A155,Mitglieder!$E$24:$BG$323,AA$303)="",$G155=""),"",VLOOKUP($A155,Mitglieder!$E$24:$BG$323,AA$303))</f>
        <v/>
      </c>
      <c r="AB155" s="54" t="str">
        <f ca="1">IF(OR(VLOOKUP($A155,Mitglieder!$E$24:$BG$323,AB$303)="",$G155=""),"",VLOOKUP($A155,Mitglieder!$E$24:$BG$323,AB$303))</f>
        <v/>
      </c>
      <c r="AC155" s="54" t="str">
        <f ca="1">IF(OR(VLOOKUP($A155,Mitglieder!$E$24:$BG$323,AC$303)="",$G155=""),"",VLOOKUP($A155,Mitglieder!$E$24:$BG$323,AC$303))</f>
        <v/>
      </c>
      <c r="AD155" s="54" t="str">
        <f ca="1">IF(OR(VLOOKUP($A155,Mitglieder!$E$24:$BG$323,AD$303)="",$G155=""),"",VLOOKUP($A155,Mitglieder!$E$24:$BG$323,AD$303))</f>
        <v/>
      </c>
      <c r="AE155" s="54" t="str">
        <f ca="1">IF(OR(VLOOKUP($A155,Mitglieder!$E$24:$BG$323,AE$303)="",$G155=""),"",VLOOKUP($A155,Mitglieder!$E$24:$BG$323,AE$303))</f>
        <v/>
      </c>
      <c r="AF155" s="54" t="str">
        <f ca="1">IF(OR(VLOOKUP($A155,Mitglieder!$E$24:$BG$323,AF$303)="",$G155=""),"",VLOOKUP($A155,Mitglieder!$E$24:$BG$323,AF$303))</f>
        <v/>
      </c>
      <c r="AG155" s="54" t="str">
        <f ca="1">IF(OR(VLOOKUP($A155,Mitglieder!$E$24:$BG$323,AG$303)="",$G155=""),"",VLOOKUP($A155,Mitglieder!$E$24:$BG$323,AG$303))</f>
        <v/>
      </c>
      <c r="AH155" s="54" t="str">
        <f ca="1">IF(OR(VLOOKUP($A155,Mitglieder!$E$24:$BG$323,AH$303)="",$G155=""),"",VLOOKUP($A155,Mitglieder!$E$24:$BG$323,AH$303))</f>
        <v/>
      </c>
      <c r="AI155" s="54" t="str">
        <f ca="1">IF(OR(VLOOKUP($A155,Mitglieder!$E$24:$BG$323,AI$303)="",$G155=""),"",VLOOKUP($A155,Mitglieder!$E$24:$BG$323,AI$303))</f>
        <v/>
      </c>
      <c r="AJ155" s="54" t="str">
        <f ca="1">IF(OR(VLOOKUP($A155,Mitglieder!$E$24:$BG$323,AJ$303)="",$G155=""),"",VLOOKUP($A155,Mitglieder!$E$24:$BG$323,AJ$303))</f>
        <v/>
      </c>
      <c r="AK155" s="54" t="str">
        <f ca="1">IF(OR(VLOOKUP($A155,Mitglieder!$E$24:$BG$323,AK$303)="",$G155=""),"",VLOOKUP($A155,Mitglieder!$E$24:$BG$323,AK$303))</f>
        <v/>
      </c>
      <c r="AL155" s="54" t="str">
        <f ca="1">IF(OR(VLOOKUP($A155,Mitglieder!$E$24:$BG$323,AL$303)="",$G155=""),"",VLOOKUP($A155,Mitglieder!$E$24:$BG$323,AL$303))</f>
        <v/>
      </c>
      <c r="AM155" s="42" t="str">
        <f ca="1">IF($G155="","",VLOOKUP($A155,Mitglieder!$E$24:$BG$323,AM$303))</f>
        <v/>
      </c>
      <c r="AN155" s="54" t="str">
        <f ca="1">IF(OR(VLOOKUP($A155,Mitglieder!$E$24:$BG$323,AN$303)="",$G155=""),"",VLOOKUP($A155,Mitglieder!$E$24:$BG$323,AN$303))</f>
        <v/>
      </c>
      <c r="AO155" s="43" t="str">
        <f ca="1">IF($G155="","",TEXT(VLOOKUP($A155,Mitglieder!$D$24:$BG$323,AO$303),"TT.MM.JJJJ"))</f>
        <v/>
      </c>
      <c r="AP155" s="42" t="str">
        <f ca="1">IF($G155="","",VLOOKUP($A155,Mitglieder!$E$24:$BG$323,AP$303))</f>
        <v/>
      </c>
      <c r="AQ155" s="45" t="str">
        <f ca="1">IF($G155="","",TEXT(VLOOKUP($A155,Mitglieder!$E$24:$BG$323,AQ$303),"0.00"))</f>
        <v/>
      </c>
      <c r="AR155" s="54" t="str">
        <f ca="1">IF(OR(VLOOKUP($A155,Mitglieder!$E$24:$BG$323,AR$303)="",$G155=""),"",VLOOKUP($A155,Mitglieder!$E$24:$BG$323,AR$303))</f>
        <v/>
      </c>
      <c r="AS155" s="45" t="str">
        <f ca="1">IF($G155="","",TEXT(VLOOKUP($A155,Mitglieder!$E$24:$BG$323,AS$303),"0.00"))</f>
        <v/>
      </c>
      <c r="AT155" s="54" t="str">
        <f ca="1">IF(OR(VLOOKUP($A155,Mitglieder!$E$24:$BG$323,AT$303)="",$G155=""),"",VLOOKUP($A155,Mitglieder!$E$24:$BG$323,AT$303))</f>
        <v/>
      </c>
      <c r="AU155" s="45" t="str">
        <f ca="1">IF($G155="","",TEXT(VLOOKUP($A155,Mitglieder!$E$24:$BG$323,AU$303),"0.00"))</f>
        <v/>
      </c>
      <c r="AV155" s="45" t="str">
        <f ca="1">IF($G155="","",TEXT(VLOOKUP($A155,Mitglieder!$E$24:$BG$323,AV$303),"0.00"))</f>
        <v/>
      </c>
      <c r="AW155" s="42" t="str">
        <f ca="1">IF($G155="","",VLOOKUP($A155,Mitglieder!$E$24:$BG$323,AW$303))</f>
        <v/>
      </c>
      <c r="AX155" s="54" t="str">
        <f ca="1">IF(OR(VLOOKUP($A155,Mitglieder!$E$24:$BG$323,AX$303)="",$G155=""),"",VLOOKUP($A155,Mitglieder!$E$24:$BG$323,AX$303))</f>
        <v/>
      </c>
      <c r="AY155" s="43" t="str">
        <f ca="1">IF($G155="","",TEXT(VLOOKUP($A155,Mitglieder!$E$24:$BG$323,AY$303),"TT.MM.JJJJ"))</f>
        <v/>
      </c>
      <c r="AZ155" s="75" t="str">
        <f t="shared" ca="1" si="4"/>
        <v/>
      </c>
      <c r="BA155" s="43" t="str">
        <f ca="1">IF($G155="","",TEXT(VLOOKUP($A155,Mitglieder!$E$24:$BG$323,BA$303),"TT.MM.JJJJ"))</f>
        <v/>
      </c>
      <c r="BB155" s="43" t="str">
        <f ca="1">IF($G155="","",TEXT(VLOOKUP($A155,Mitglieder!$E$24:$BG$323,BB$303),"TT.MM.JJJJ"))</f>
        <v/>
      </c>
      <c r="BC155" s="43" t="str">
        <f ca="1">IF($G155="","",TEXT(VLOOKUP($A155,Mitglieder!$E$24:$BG$323,BC$303),"TT.MM.JJJJ"))</f>
        <v/>
      </c>
      <c r="BD155" s="43" t="str">
        <f ca="1">IF($G155="","",TEXT(VLOOKUP($A155,Mitglieder!$E$24:$BG$323,BD$303),"TT.MM.JJJJ"))</f>
        <v/>
      </c>
      <c r="BE155" s="75" t="str">
        <f t="shared" ca="1" si="5"/>
        <v/>
      </c>
      <c r="BF155" s="75" t="str">
        <f ca="1">IF($G155="","",VLOOKUP($A155,Mitglieder!$D$24:$BG$323,BF$303))</f>
        <v/>
      </c>
      <c r="BH155" s="75" t="str">
        <f ca="1">IF(G155="","",AY155+'Details Verein'!$D$25)</f>
        <v/>
      </c>
    </row>
    <row r="156" spans="1:60" x14ac:dyDescent="0.35">
      <c r="A156" s="42">
        <v>156</v>
      </c>
      <c r="B156" s="42"/>
      <c r="C156" s="42"/>
      <c r="D156" s="42">
        <f ca="1">VLOOKUP($A156,Mitglieder!$E$24:$BA$323,D$303)</f>
        <v>1.0299999999999967</v>
      </c>
      <c r="E156" s="42" t="str">
        <f ca="1">IF($G156="","",VLOOKUP($A156,Mitglieder!$E$24:$BG$323,E$303))</f>
        <v/>
      </c>
      <c r="F156" s="54" t="str">
        <f ca="1">IF(OR(VLOOKUP($A156,Mitglieder!$E$24:$BG$323,F$303)="",$G156=""),"",VLOOKUP($A156,Mitglieder!$E$24:$BG$323,F$303))</f>
        <v/>
      </c>
      <c r="G156" s="72" t="str">
        <f ca="1">IF(D156/ROUND(D156,0)=1,VLOOKUP($A156,Mitglieder!$E$24:$BA$323,G$303),"")</f>
        <v/>
      </c>
      <c r="H156" s="42" t="str">
        <f ca="1">IF($G156="","",VLOOKUP($A156,Mitglieder!$E$24:$BG$323,H$303))</f>
        <v/>
      </c>
      <c r="I156" s="54" t="str">
        <f ca="1">IF(OR(VLOOKUP($A156,Mitglieder!$E$24:$BG$323,I$303)="",$G156=""),"",VLOOKUP($A156,Mitglieder!$E$24:$BG$323,I$303))</f>
        <v/>
      </c>
      <c r="J156" s="42" t="str">
        <f ca="1">IF($G156="","",VLOOKUP($A156,Mitglieder!$E$24:$BG$323,J$303))</f>
        <v/>
      </c>
      <c r="K156" s="54" t="str">
        <f ca="1">IF(OR(VLOOKUP($A156,Mitglieder!$E$24:$BG$323,K$303)="",$G156=""),"",VLOOKUP($A156,Mitglieder!$E$24:$BG$323,K$303))</f>
        <v/>
      </c>
      <c r="L156" s="42" t="str">
        <f ca="1">IF($G156="","",VLOOKUP($A156,Mitglieder!$E$24:$BG$323,L$303))</f>
        <v/>
      </c>
      <c r="M156" s="42" t="str">
        <f ca="1">IF($G156="","",VLOOKUP($A156,Mitglieder!$E$24:$BG$323,M$303))</f>
        <v/>
      </c>
      <c r="N156" s="42" t="str">
        <f ca="1">IF($G156="","",VLOOKUP($A156,Mitglieder!$E$24:$BG$323,N$303))</f>
        <v/>
      </c>
      <c r="O156" s="42" t="str">
        <f ca="1">IF($G156="","",VLOOKUP($A156,Mitglieder!$E$24:$BG$323,O$303))</f>
        <v/>
      </c>
      <c r="P156" s="42" t="str">
        <f ca="1">IF($G156="","",VLOOKUP($A156,Mitglieder!$E$24:$BG$323,P$303))</f>
        <v/>
      </c>
      <c r="Q156" s="42" t="str">
        <f ca="1">IF($G156="","",VLOOKUP($A156,Mitglieder!$E$24:$BG$323,Q$303))</f>
        <v/>
      </c>
      <c r="R156" s="54" t="str">
        <f ca="1">IF(OR(VLOOKUP($A156,Mitglieder!$E$24:$BG$323,R$303)="",$G156=""),"",VLOOKUP($A156,Mitglieder!$E$24:$BG$323,R$303))</f>
        <v/>
      </c>
      <c r="S156" s="43" t="str">
        <f ca="1">IF($G156="","",TEXT(VLOOKUP($A156,Mitglieder!$E$24:$BG$323,S$303),"TT.MM.JJJJ"))</f>
        <v/>
      </c>
      <c r="T156" s="43" t="str">
        <f ca="1">IF($G156="","",TEXT(VLOOKUP($A156,Mitglieder!$E$24:$BG$323,T$303),"TT.MM.JJJJ"))</f>
        <v/>
      </c>
      <c r="U156" s="43" t="str">
        <f ca="1">IF($G156="","",TEXT(VLOOKUP($A156,Mitglieder!$E$24:$BG$323,U$303),"TT.MM.JJJJ"))</f>
        <v/>
      </c>
      <c r="V156" s="54" t="str">
        <f ca="1">IF(OR(VLOOKUP($A156,Mitglieder!$E$24:$BG$323,V$303)="",$G156=""),"",VLOOKUP($A156,Mitglieder!$E$24:$BG$323,V$303))</f>
        <v/>
      </c>
      <c r="W156" s="54" t="str">
        <f ca="1">IF(OR(VLOOKUP($A156,Mitglieder!$E$24:$BG$323,W$303)="",$G156=""),"",VLOOKUP($A156,Mitglieder!$E$24:$BG$323,W$303))</f>
        <v/>
      </c>
      <c r="X156" s="54" t="str">
        <f ca="1">IF(OR(VLOOKUP($A156,Mitglieder!$E$24:$BG$323,X$303)="",$G156=""),"",VLOOKUP($A156,Mitglieder!$E$24:$BG$323,X$303))</f>
        <v/>
      </c>
      <c r="Y156" s="54" t="str">
        <f ca="1">IF(OR(VLOOKUP($A156,Mitglieder!$E$24:$BG$323,Y$303)="",$G156=""),"",VLOOKUP($A156,Mitglieder!$E$24:$BG$323,Y$303))</f>
        <v/>
      </c>
      <c r="Z156" s="54" t="str">
        <f ca="1">IF(OR(VLOOKUP($A156,Mitglieder!$E$24:$BG$323,Z$303)="",$G156=""),"",VLOOKUP($A156,Mitglieder!$E$24:$BG$323,Z$303))</f>
        <v/>
      </c>
      <c r="AA156" s="54" t="str">
        <f ca="1">IF(OR(VLOOKUP($A156,Mitglieder!$E$24:$BG$323,AA$303)="",$G156=""),"",VLOOKUP($A156,Mitglieder!$E$24:$BG$323,AA$303))</f>
        <v/>
      </c>
      <c r="AB156" s="54" t="str">
        <f ca="1">IF(OR(VLOOKUP($A156,Mitglieder!$E$24:$BG$323,AB$303)="",$G156=""),"",VLOOKUP($A156,Mitglieder!$E$24:$BG$323,AB$303))</f>
        <v/>
      </c>
      <c r="AC156" s="54" t="str">
        <f ca="1">IF(OR(VLOOKUP($A156,Mitglieder!$E$24:$BG$323,AC$303)="",$G156=""),"",VLOOKUP($A156,Mitglieder!$E$24:$BG$323,AC$303))</f>
        <v/>
      </c>
      <c r="AD156" s="54" t="str">
        <f ca="1">IF(OR(VLOOKUP($A156,Mitglieder!$E$24:$BG$323,AD$303)="",$G156=""),"",VLOOKUP($A156,Mitglieder!$E$24:$BG$323,AD$303))</f>
        <v/>
      </c>
      <c r="AE156" s="54" t="str">
        <f ca="1">IF(OR(VLOOKUP($A156,Mitglieder!$E$24:$BG$323,AE$303)="",$G156=""),"",VLOOKUP($A156,Mitglieder!$E$24:$BG$323,AE$303))</f>
        <v/>
      </c>
      <c r="AF156" s="54" t="str">
        <f ca="1">IF(OR(VLOOKUP($A156,Mitglieder!$E$24:$BG$323,AF$303)="",$G156=""),"",VLOOKUP($A156,Mitglieder!$E$24:$BG$323,AF$303))</f>
        <v/>
      </c>
      <c r="AG156" s="54" t="str">
        <f ca="1">IF(OR(VLOOKUP($A156,Mitglieder!$E$24:$BG$323,AG$303)="",$G156=""),"",VLOOKUP($A156,Mitglieder!$E$24:$BG$323,AG$303))</f>
        <v/>
      </c>
      <c r="AH156" s="54" t="str">
        <f ca="1">IF(OR(VLOOKUP($A156,Mitglieder!$E$24:$BG$323,AH$303)="",$G156=""),"",VLOOKUP($A156,Mitglieder!$E$24:$BG$323,AH$303))</f>
        <v/>
      </c>
      <c r="AI156" s="54" t="str">
        <f ca="1">IF(OR(VLOOKUP($A156,Mitglieder!$E$24:$BG$323,AI$303)="",$G156=""),"",VLOOKUP($A156,Mitglieder!$E$24:$BG$323,AI$303))</f>
        <v/>
      </c>
      <c r="AJ156" s="54" t="str">
        <f ca="1">IF(OR(VLOOKUP($A156,Mitglieder!$E$24:$BG$323,AJ$303)="",$G156=""),"",VLOOKUP($A156,Mitglieder!$E$24:$BG$323,AJ$303))</f>
        <v/>
      </c>
      <c r="AK156" s="54" t="str">
        <f ca="1">IF(OR(VLOOKUP($A156,Mitglieder!$E$24:$BG$323,AK$303)="",$G156=""),"",VLOOKUP($A156,Mitglieder!$E$24:$BG$323,AK$303))</f>
        <v/>
      </c>
      <c r="AL156" s="54" t="str">
        <f ca="1">IF(OR(VLOOKUP($A156,Mitglieder!$E$24:$BG$323,AL$303)="",$G156=""),"",VLOOKUP($A156,Mitglieder!$E$24:$BG$323,AL$303))</f>
        <v/>
      </c>
      <c r="AM156" s="42" t="str">
        <f ca="1">IF($G156="","",VLOOKUP($A156,Mitglieder!$E$24:$BG$323,AM$303))</f>
        <v/>
      </c>
      <c r="AN156" s="54" t="str">
        <f ca="1">IF(OR(VLOOKUP($A156,Mitglieder!$E$24:$BG$323,AN$303)="",$G156=""),"",VLOOKUP($A156,Mitglieder!$E$24:$BG$323,AN$303))</f>
        <v/>
      </c>
      <c r="AO156" s="43" t="str">
        <f ca="1">IF($G156="","",TEXT(VLOOKUP($A156,Mitglieder!$D$24:$BG$323,AO$303),"TT.MM.JJJJ"))</f>
        <v/>
      </c>
      <c r="AP156" s="42" t="str">
        <f ca="1">IF($G156="","",VLOOKUP($A156,Mitglieder!$E$24:$BG$323,AP$303))</f>
        <v/>
      </c>
      <c r="AQ156" s="45" t="str">
        <f ca="1">IF($G156="","",TEXT(VLOOKUP($A156,Mitglieder!$E$24:$BG$323,AQ$303),"0.00"))</f>
        <v/>
      </c>
      <c r="AR156" s="54" t="str">
        <f ca="1">IF(OR(VLOOKUP($A156,Mitglieder!$E$24:$BG$323,AR$303)="",$G156=""),"",VLOOKUP($A156,Mitglieder!$E$24:$BG$323,AR$303))</f>
        <v/>
      </c>
      <c r="AS156" s="45" t="str">
        <f ca="1">IF($G156="","",TEXT(VLOOKUP($A156,Mitglieder!$E$24:$BG$323,AS$303),"0.00"))</f>
        <v/>
      </c>
      <c r="AT156" s="54" t="str">
        <f ca="1">IF(OR(VLOOKUP($A156,Mitglieder!$E$24:$BG$323,AT$303)="",$G156=""),"",VLOOKUP($A156,Mitglieder!$E$24:$BG$323,AT$303))</f>
        <v/>
      </c>
      <c r="AU156" s="45" t="str">
        <f ca="1">IF($G156="","",TEXT(VLOOKUP($A156,Mitglieder!$E$24:$BG$323,AU$303),"0.00"))</f>
        <v/>
      </c>
      <c r="AV156" s="45" t="str">
        <f ca="1">IF($G156="","",TEXT(VLOOKUP($A156,Mitglieder!$E$24:$BG$323,AV$303),"0.00"))</f>
        <v/>
      </c>
      <c r="AW156" s="42" t="str">
        <f ca="1">IF($G156="","",VLOOKUP($A156,Mitglieder!$E$24:$BG$323,AW$303))</f>
        <v/>
      </c>
      <c r="AX156" s="54" t="str">
        <f ca="1">IF(OR(VLOOKUP($A156,Mitglieder!$E$24:$BG$323,AX$303)="",$G156=""),"",VLOOKUP($A156,Mitglieder!$E$24:$BG$323,AX$303))</f>
        <v/>
      </c>
      <c r="AY156" s="43" t="str">
        <f ca="1">IF($G156="","",TEXT(VLOOKUP($A156,Mitglieder!$E$24:$BG$323,AY$303),"TT.MM.JJJJ"))</f>
        <v/>
      </c>
      <c r="AZ156" s="75" t="str">
        <f t="shared" ca="1" si="4"/>
        <v/>
      </c>
      <c r="BA156" s="43" t="str">
        <f ca="1">IF($G156="","",TEXT(VLOOKUP($A156,Mitglieder!$E$24:$BG$323,BA$303),"TT.MM.JJJJ"))</f>
        <v/>
      </c>
      <c r="BB156" s="43" t="str">
        <f ca="1">IF($G156="","",TEXT(VLOOKUP($A156,Mitglieder!$E$24:$BG$323,BB$303),"TT.MM.JJJJ"))</f>
        <v/>
      </c>
      <c r="BC156" s="43" t="str">
        <f ca="1">IF($G156="","",TEXT(VLOOKUP($A156,Mitglieder!$E$24:$BG$323,BC$303),"TT.MM.JJJJ"))</f>
        <v/>
      </c>
      <c r="BD156" s="43" t="str">
        <f ca="1">IF($G156="","",TEXT(VLOOKUP($A156,Mitglieder!$E$24:$BG$323,BD$303),"TT.MM.JJJJ"))</f>
        <v/>
      </c>
      <c r="BE156" s="75" t="str">
        <f t="shared" ca="1" si="5"/>
        <v/>
      </c>
      <c r="BF156" s="75" t="str">
        <f ca="1">IF($G156="","",VLOOKUP($A156,Mitglieder!$D$24:$BG$323,BF$303))</f>
        <v/>
      </c>
      <c r="BH156" s="75" t="str">
        <f ca="1">IF(G156="","",AY156+'Details Verein'!$D$25)</f>
        <v/>
      </c>
    </row>
    <row r="157" spans="1:60" x14ac:dyDescent="0.35">
      <c r="A157" s="42">
        <v>157</v>
      </c>
      <c r="B157" s="42"/>
      <c r="C157" s="42"/>
      <c r="D157" s="42">
        <f ca="1">VLOOKUP($A157,Mitglieder!$E$24:$BA$323,D$303)</f>
        <v>1.0299999999999967</v>
      </c>
      <c r="E157" s="42" t="str">
        <f ca="1">IF($G157="","",VLOOKUP($A157,Mitglieder!$E$24:$BG$323,E$303))</f>
        <v/>
      </c>
      <c r="F157" s="54" t="str">
        <f ca="1">IF(OR(VLOOKUP($A157,Mitglieder!$E$24:$BG$323,F$303)="",$G157=""),"",VLOOKUP($A157,Mitglieder!$E$24:$BG$323,F$303))</f>
        <v/>
      </c>
      <c r="G157" s="72" t="str">
        <f ca="1">IF(D157/ROUND(D157,0)=1,VLOOKUP($A157,Mitglieder!$E$24:$BA$323,G$303),"")</f>
        <v/>
      </c>
      <c r="H157" s="42" t="str">
        <f ca="1">IF($G157="","",VLOOKUP($A157,Mitglieder!$E$24:$BG$323,H$303))</f>
        <v/>
      </c>
      <c r="I157" s="54" t="str">
        <f ca="1">IF(OR(VLOOKUP($A157,Mitglieder!$E$24:$BG$323,I$303)="",$G157=""),"",VLOOKUP($A157,Mitglieder!$E$24:$BG$323,I$303))</f>
        <v/>
      </c>
      <c r="J157" s="42" t="str">
        <f ca="1">IF($G157="","",VLOOKUP($A157,Mitglieder!$E$24:$BG$323,J$303))</f>
        <v/>
      </c>
      <c r="K157" s="54" t="str">
        <f ca="1">IF(OR(VLOOKUP($A157,Mitglieder!$E$24:$BG$323,K$303)="",$G157=""),"",VLOOKUP($A157,Mitglieder!$E$24:$BG$323,K$303))</f>
        <v/>
      </c>
      <c r="L157" s="42" t="str">
        <f ca="1">IF($G157="","",VLOOKUP($A157,Mitglieder!$E$24:$BG$323,L$303))</f>
        <v/>
      </c>
      <c r="M157" s="42" t="str">
        <f ca="1">IF($G157="","",VLOOKUP($A157,Mitglieder!$E$24:$BG$323,M$303))</f>
        <v/>
      </c>
      <c r="N157" s="42" t="str">
        <f ca="1">IF($G157="","",VLOOKUP($A157,Mitglieder!$E$24:$BG$323,N$303))</f>
        <v/>
      </c>
      <c r="O157" s="42" t="str">
        <f ca="1">IF($G157="","",VLOOKUP($A157,Mitglieder!$E$24:$BG$323,O$303))</f>
        <v/>
      </c>
      <c r="P157" s="42" t="str">
        <f ca="1">IF($G157="","",VLOOKUP($A157,Mitglieder!$E$24:$BG$323,P$303))</f>
        <v/>
      </c>
      <c r="Q157" s="42" t="str">
        <f ca="1">IF($G157="","",VLOOKUP($A157,Mitglieder!$E$24:$BG$323,Q$303))</f>
        <v/>
      </c>
      <c r="R157" s="54" t="str">
        <f ca="1">IF(OR(VLOOKUP($A157,Mitglieder!$E$24:$BG$323,R$303)="",$G157=""),"",VLOOKUP($A157,Mitglieder!$E$24:$BG$323,R$303))</f>
        <v/>
      </c>
      <c r="S157" s="43" t="str">
        <f ca="1">IF($G157="","",TEXT(VLOOKUP($A157,Mitglieder!$E$24:$BG$323,S$303),"TT.MM.JJJJ"))</f>
        <v/>
      </c>
      <c r="T157" s="43" t="str">
        <f ca="1">IF($G157="","",TEXT(VLOOKUP($A157,Mitglieder!$E$24:$BG$323,T$303),"TT.MM.JJJJ"))</f>
        <v/>
      </c>
      <c r="U157" s="43" t="str">
        <f ca="1">IF($G157="","",TEXT(VLOOKUP($A157,Mitglieder!$E$24:$BG$323,U$303),"TT.MM.JJJJ"))</f>
        <v/>
      </c>
      <c r="V157" s="54" t="str">
        <f ca="1">IF(OR(VLOOKUP($A157,Mitglieder!$E$24:$BG$323,V$303)="",$G157=""),"",VLOOKUP($A157,Mitglieder!$E$24:$BG$323,V$303))</f>
        <v/>
      </c>
      <c r="W157" s="54" t="str">
        <f ca="1">IF(OR(VLOOKUP($A157,Mitglieder!$E$24:$BG$323,W$303)="",$G157=""),"",VLOOKUP($A157,Mitglieder!$E$24:$BG$323,W$303))</f>
        <v/>
      </c>
      <c r="X157" s="54" t="str">
        <f ca="1">IF(OR(VLOOKUP($A157,Mitglieder!$E$24:$BG$323,X$303)="",$G157=""),"",VLOOKUP($A157,Mitglieder!$E$24:$BG$323,X$303))</f>
        <v/>
      </c>
      <c r="Y157" s="54" t="str">
        <f ca="1">IF(OR(VLOOKUP($A157,Mitglieder!$E$24:$BG$323,Y$303)="",$G157=""),"",VLOOKUP($A157,Mitglieder!$E$24:$BG$323,Y$303))</f>
        <v/>
      </c>
      <c r="Z157" s="54" t="str">
        <f ca="1">IF(OR(VLOOKUP($A157,Mitglieder!$E$24:$BG$323,Z$303)="",$G157=""),"",VLOOKUP($A157,Mitglieder!$E$24:$BG$323,Z$303))</f>
        <v/>
      </c>
      <c r="AA157" s="54" t="str">
        <f ca="1">IF(OR(VLOOKUP($A157,Mitglieder!$E$24:$BG$323,AA$303)="",$G157=""),"",VLOOKUP($A157,Mitglieder!$E$24:$BG$323,AA$303))</f>
        <v/>
      </c>
      <c r="AB157" s="54" t="str">
        <f ca="1">IF(OR(VLOOKUP($A157,Mitglieder!$E$24:$BG$323,AB$303)="",$G157=""),"",VLOOKUP($A157,Mitglieder!$E$24:$BG$323,AB$303))</f>
        <v/>
      </c>
      <c r="AC157" s="54" t="str">
        <f ca="1">IF(OR(VLOOKUP($A157,Mitglieder!$E$24:$BG$323,AC$303)="",$G157=""),"",VLOOKUP($A157,Mitglieder!$E$24:$BG$323,AC$303))</f>
        <v/>
      </c>
      <c r="AD157" s="54" t="str">
        <f ca="1">IF(OR(VLOOKUP($A157,Mitglieder!$E$24:$BG$323,AD$303)="",$G157=""),"",VLOOKUP($A157,Mitglieder!$E$24:$BG$323,AD$303))</f>
        <v/>
      </c>
      <c r="AE157" s="54" t="str">
        <f ca="1">IF(OR(VLOOKUP($A157,Mitglieder!$E$24:$BG$323,AE$303)="",$G157=""),"",VLOOKUP($A157,Mitglieder!$E$24:$BG$323,AE$303))</f>
        <v/>
      </c>
      <c r="AF157" s="54" t="str">
        <f ca="1">IF(OR(VLOOKUP($A157,Mitglieder!$E$24:$BG$323,AF$303)="",$G157=""),"",VLOOKUP($A157,Mitglieder!$E$24:$BG$323,AF$303))</f>
        <v/>
      </c>
      <c r="AG157" s="54" t="str">
        <f ca="1">IF(OR(VLOOKUP($A157,Mitglieder!$E$24:$BG$323,AG$303)="",$G157=""),"",VLOOKUP($A157,Mitglieder!$E$24:$BG$323,AG$303))</f>
        <v/>
      </c>
      <c r="AH157" s="54" t="str">
        <f ca="1">IF(OR(VLOOKUP($A157,Mitglieder!$E$24:$BG$323,AH$303)="",$G157=""),"",VLOOKUP($A157,Mitglieder!$E$24:$BG$323,AH$303))</f>
        <v/>
      </c>
      <c r="AI157" s="54" t="str">
        <f ca="1">IF(OR(VLOOKUP($A157,Mitglieder!$E$24:$BG$323,AI$303)="",$G157=""),"",VLOOKUP($A157,Mitglieder!$E$24:$BG$323,AI$303))</f>
        <v/>
      </c>
      <c r="AJ157" s="54" t="str">
        <f ca="1">IF(OR(VLOOKUP($A157,Mitglieder!$E$24:$BG$323,AJ$303)="",$G157=""),"",VLOOKUP($A157,Mitglieder!$E$24:$BG$323,AJ$303))</f>
        <v/>
      </c>
      <c r="AK157" s="54" t="str">
        <f ca="1">IF(OR(VLOOKUP($A157,Mitglieder!$E$24:$BG$323,AK$303)="",$G157=""),"",VLOOKUP($A157,Mitglieder!$E$24:$BG$323,AK$303))</f>
        <v/>
      </c>
      <c r="AL157" s="54" t="str">
        <f ca="1">IF(OR(VLOOKUP($A157,Mitglieder!$E$24:$BG$323,AL$303)="",$G157=""),"",VLOOKUP($A157,Mitglieder!$E$24:$BG$323,AL$303))</f>
        <v/>
      </c>
      <c r="AM157" s="42" t="str">
        <f ca="1">IF($G157="","",VLOOKUP($A157,Mitglieder!$E$24:$BG$323,AM$303))</f>
        <v/>
      </c>
      <c r="AN157" s="54" t="str">
        <f ca="1">IF(OR(VLOOKUP($A157,Mitglieder!$E$24:$BG$323,AN$303)="",$G157=""),"",VLOOKUP($A157,Mitglieder!$E$24:$BG$323,AN$303))</f>
        <v/>
      </c>
      <c r="AO157" s="43" t="str">
        <f ca="1">IF($G157="","",TEXT(VLOOKUP($A157,Mitglieder!$D$24:$BG$323,AO$303),"TT.MM.JJJJ"))</f>
        <v/>
      </c>
      <c r="AP157" s="42" t="str">
        <f ca="1">IF($G157="","",VLOOKUP($A157,Mitglieder!$E$24:$BG$323,AP$303))</f>
        <v/>
      </c>
      <c r="AQ157" s="45" t="str">
        <f ca="1">IF($G157="","",TEXT(VLOOKUP($A157,Mitglieder!$E$24:$BG$323,AQ$303),"0.00"))</f>
        <v/>
      </c>
      <c r="AR157" s="54" t="str">
        <f ca="1">IF(OR(VLOOKUP($A157,Mitglieder!$E$24:$BG$323,AR$303)="",$G157=""),"",VLOOKUP($A157,Mitglieder!$E$24:$BG$323,AR$303))</f>
        <v/>
      </c>
      <c r="AS157" s="45" t="str">
        <f ca="1">IF($G157="","",TEXT(VLOOKUP($A157,Mitglieder!$E$24:$BG$323,AS$303),"0.00"))</f>
        <v/>
      </c>
      <c r="AT157" s="54" t="str">
        <f ca="1">IF(OR(VLOOKUP($A157,Mitglieder!$E$24:$BG$323,AT$303)="",$G157=""),"",VLOOKUP($A157,Mitglieder!$E$24:$BG$323,AT$303))</f>
        <v/>
      </c>
      <c r="AU157" s="45" t="str">
        <f ca="1">IF($G157="","",TEXT(VLOOKUP($A157,Mitglieder!$E$24:$BG$323,AU$303),"0.00"))</f>
        <v/>
      </c>
      <c r="AV157" s="45" t="str">
        <f ca="1">IF($G157="","",TEXT(VLOOKUP($A157,Mitglieder!$E$24:$BG$323,AV$303),"0.00"))</f>
        <v/>
      </c>
      <c r="AW157" s="42" t="str">
        <f ca="1">IF($G157="","",VLOOKUP($A157,Mitglieder!$E$24:$BG$323,AW$303))</f>
        <v/>
      </c>
      <c r="AX157" s="54" t="str">
        <f ca="1">IF(OR(VLOOKUP($A157,Mitglieder!$E$24:$BG$323,AX$303)="",$G157=""),"",VLOOKUP($A157,Mitglieder!$E$24:$BG$323,AX$303))</f>
        <v/>
      </c>
      <c r="AY157" s="43" t="str">
        <f ca="1">IF($G157="","",TEXT(VLOOKUP($A157,Mitglieder!$E$24:$BG$323,AY$303),"TT.MM.JJJJ"))</f>
        <v/>
      </c>
      <c r="AZ157" s="75" t="str">
        <f t="shared" ca="1" si="4"/>
        <v/>
      </c>
      <c r="BA157" s="43" t="str">
        <f ca="1">IF($G157="","",TEXT(VLOOKUP($A157,Mitglieder!$E$24:$BG$323,BA$303),"TT.MM.JJJJ"))</f>
        <v/>
      </c>
      <c r="BB157" s="43" t="str">
        <f ca="1">IF($G157="","",TEXT(VLOOKUP($A157,Mitglieder!$E$24:$BG$323,BB$303),"TT.MM.JJJJ"))</f>
        <v/>
      </c>
      <c r="BC157" s="43" t="str">
        <f ca="1">IF($G157="","",TEXT(VLOOKUP($A157,Mitglieder!$E$24:$BG$323,BC$303),"TT.MM.JJJJ"))</f>
        <v/>
      </c>
      <c r="BD157" s="43" t="str">
        <f ca="1">IF($G157="","",TEXT(VLOOKUP($A157,Mitglieder!$E$24:$BG$323,BD$303),"TT.MM.JJJJ"))</f>
        <v/>
      </c>
      <c r="BE157" s="75" t="str">
        <f t="shared" ca="1" si="5"/>
        <v/>
      </c>
      <c r="BF157" s="75" t="str">
        <f ca="1">IF($G157="","",VLOOKUP($A157,Mitglieder!$D$24:$BG$323,BF$303))</f>
        <v/>
      </c>
      <c r="BH157" s="75" t="str">
        <f ca="1">IF(G157="","",AY157+'Details Verein'!$D$25)</f>
        <v/>
      </c>
    </row>
    <row r="158" spans="1:60" x14ac:dyDescent="0.35">
      <c r="A158" s="42">
        <v>158</v>
      </c>
      <c r="B158" s="42"/>
      <c r="C158" s="42"/>
      <c r="D158" s="42">
        <f ca="1">VLOOKUP($A158,Mitglieder!$E$24:$BA$323,D$303)</f>
        <v>1.0299999999999967</v>
      </c>
      <c r="E158" s="42" t="str">
        <f ca="1">IF($G158="","",VLOOKUP($A158,Mitglieder!$E$24:$BG$323,E$303))</f>
        <v/>
      </c>
      <c r="F158" s="54" t="str">
        <f ca="1">IF(OR(VLOOKUP($A158,Mitglieder!$E$24:$BG$323,F$303)="",$G158=""),"",VLOOKUP($A158,Mitglieder!$E$24:$BG$323,F$303))</f>
        <v/>
      </c>
      <c r="G158" s="72" t="str">
        <f ca="1">IF(D158/ROUND(D158,0)=1,VLOOKUP($A158,Mitglieder!$E$24:$BA$323,G$303),"")</f>
        <v/>
      </c>
      <c r="H158" s="42" t="str">
        <f ca="1">IF($G158="","",VLOOKUP($A158,Mitglieder!$E$24:$BG$323,H$303))</f>
        <v/>
      </c>
      <c r="I158" s="54" t="str">
        <f ca="1">IF(OR(VLOOKUP($A158,Mitglieder!$E$24:$BG$323,I$303)="",$G158=""),"",VLOOKUP($A158,Mitglieder!$E$24:$BG$323,I$303))</f>
        <v/>
      </c>
      <c r="J158" s="42" t="str">
        <f ca="1">IF($G158="","",VLOOKUP($A158,Mitglieder!$E$24:$BG$323,J$303))</f>
        <v/>
      </c>
      <c r="K158" s="54" t="str">
        <f ca="1">IF(OR(VLOOKUP($A158,Mitglieder!$E$24:$BG$323,K$303)="",$G158=""),"",VLOOKUP($A158,Mitglieder!$E$24:$BG$323,K$303))</f>
        <v/>
      </c>
      <c r="L158" s="42" t="str">
        <f ca="1">IF($G158="","",VLOOKUP($A158,Mitglieder!$E$24:$BG$323,L$303))</f>
        <v/>
      </c>
      <c r="M158" s="42" t="str">
        <f ca="1">IF($G158="","",VLOOKUP($A158,Mitglieder!$E$24:$BG$323,M$303))</f>
        <v/>
      </c>
      <c r="N158" s="42" t="str">
        <f ca="1">IF($G158="","",VLOOKUP($A158,Mitglieder!$E$24:$BG$323,N$303))</f>
        <v/>
      </c>
      <c r="O158" s="42" t="str">
        <f ca="1">IF($G158="","",VLOOKUP($A158,Mitglieder!$E$24:$BG$323,O$303))</f>
        <v/>
      </c>
      <c r="P158" s="42" t="str">
        <f ca="1">IF($G158="","",VLOOKUP($A158,Mitglieder!$E$24:$BG$323,P$303))</f>
        <v/>
      </c>
      <c r="Q158" s="42" t="str">
        <f ca="1">IF($G158="","",VLOOKUP($A158,Mitglieder!$E$24:$BG$323,Q$303))</f>
        <v/>
      </c>
      <c r="R158" s="54" t="str">
        <f ca="1">IF(OR(VLOOKUP($A158,Mitglieder!$E$24:$BG$323,R$303)="",$G158=""),"",VLOOKUP($A158,Mitglieder!$E$24:$BG$323,R$303))</f>
        <v/>
      </c>
      <c r="S158" s="43" t="str">
        <f ca="1">IF($G158="","",TEXT(VLOOKUP($A158,Mitglieder!$E$24:$BG$323,S$303),"TT.MM.JJJJ"))</f>
        <v/>
      </c>
      <c r="T158" s="43" t="str">
        <f ca="1">IF($G158="","",TEXT(VLOOKUP($A158,Mitglieder!$E$24:$BG$323,T$303),"TT.MM.JJJJ"))</f>
        <v/>
      </c>
      <c r="U158" s="43" t="str">
        <f ca="1">IF($G158="","",TEXT(VLOOKUP($A158,Mitglieder!$E$24:$BG$323,U$303),"TT.MM.JJJJ"))</f>
        <v/>
      </c>
      <c r="V158" s="54" t="str">
        <f ca="1">IF(OR(VLOOKUP($A158,Mitglieder!$E$24:$BG$323,V$303)="",$G158=""),"",VLOOKUP($A158,Mitglieder!$E$24:$BG$323,V$303))</f>
        <v/>
      </c>
      <c r="W158" s="54" t="str">
        <f ca="1">IF(OR(VLOOKUP($A158,Mitglieder!$E$24:$BG$323,W$303)="",$G158=""),"",VLOOKUP($A158,Mitglieder!$E$24:$BG$323,W$303))</f>
        <v/>
      </c>
      <c r="X158" s="54" t="str">
        <f ca="1">IF(OR(VLOOKUP($A158,Mitglieder!$E$24:$BG$323,X$303)="",$G158=""),"",VLOOKUP($A158,Mitglieder!$E$24:$BG$323,X$303))</f>
        <v/>
      </c>
      <c r="Y158" s="54" t="str">
        <f ca="1">IF(OR(VLOOKUP($A158,Mitglieder!$E$24:$BG$323,Y$303)="",$G158=""),"",VLOOKUP($A158,Mitglieder!$E$24:$BG$323,Y$303))</f>
        <v/>
      </c>
      <c r="Z158" s="54" t="str">
        <f ca="1">IF(OR(VLOOKUP($A158,Mitglieder!$E$24:$BG$323,Z$303)="",$G158=""),"",VLOOKUP($A158,Mitglieder!$E$24:$BG$323,Z$303))</f>
        <v/>
      </c>
      <c r="AA158" s="54" t="str">
        <f ca="1">IF(OR(VLOOKUP($A158,Mitglieder!$E$24:$BG$323,AA$303)="",$G158=""),"",VLOOKUP($A158,Mitglieder!$E$24:$BG$323,AA$303))</f>
        <v/>
      </c>
      <c r="AB158" s="54" t="str">
        <f ca="1">IF(OR(VLOOKUP($A158,Mitglieder!$E$24:$BG$323,AB$303)="",$G158=""),"",VLOOKUP($A158,Mitglieder!$E$24:$BG$323,AB$303))</f>
        <v/>
      </c>
      <c r="AC158" s="54" t="str">
        <f ca="1">IF(OR(VLOOKUP($A158,Mitglieder!$E$24:$BG$323,AC$303)="",$G158=""),"",VLOOKUP($A158,Mitglieder!$E$24:$BG$323,AC$303))</f>
        <v/>
      </c>
      <c r="AD158" s="54" t="str">
        <f ca="1">IF(OR(VLOOKUP($A158,Mitglieder!$E$24:$BG$323,AD$303)="",$G158=""),"",VLOOKUP($A158,Mitglieder!$E$24:$BG$323,AD$303))</f>
        <v/>
      </c>
      <c r="AE158" s="54" t="str">
        <f ca="1">IF(OR(VLOOKUP($A158,Mitglieder!$E$24:$BG$323,AE$303)="",$G158=""),"",VLOOKUP($A158,Mitglieder!$E$24:$BG$323,AE$303))</f>
        <v/>
      </c>
      <c r="AF158" s="54" t="str">
        <f ca="1">IF(OR(VLOOKUP($A158,Mitglieder!$E$24:$BG$323,AF$303)="",$G158=""),"",VLOOKUP($A158,Mitglieder!$E$24:$BG$323,AF$303))</f>
        <v/>
      </c>
      <c r="AG158" s="54" t="str">
        <f ca="1">IF(OR(VLOOKUP($A158,Mitglieder!$E$24:$BG$323,AG$303)="",$G158=""),"",VLOOKUP($A158,Mitglieder!$E$24:$BG$323,AG$303))</f>
        <v/>
      </c>
      <c r="AH158" s="54" t="str">
        <f ca="1">IF(OR(VLOOKUP($A158,Mitglieder!$E$24:$BG$323,AH$303)="",$G158=""),"",VLOOKUP($A158,Mitglieder!$E$24:$BG$323,AH$303))</f>
        <v/>
      </c>
      <c r="AI158" s="54" t="str">
        <f ca="1">IF(OR(VLOOKUP($A158,Mitglieder!$E$24:$BG$323,AI$303)="",$G158=""),"",VLOOKUP($A158,Mitglieder!$E$24:$BG$323,AI$303))</f>
        <v/>
      </c>
      <c r="AJ158" s="54" t="str">
        <f ca="1">IF(OR(VLOOKUP($A158,Mitglieder!$E$24:$BG$323,AJ$303)="",$G158=""),"",VLOOKUP($A158,Mitglieder!$E$24:$BG$323,AJ$303))</f>
        <v/>
      </c>
      <c r="AK158" s="54" t="str">
        <f ca="1">IF(OR(VLOOKUP($A158,Mitglieder!$E$24:$BG$323,AK$303)="",$G158=""),"",VLOOKUP($A158,Mitglieder!$E$24:$BG$323,AK$303))</f>
        <v/>
      </c>
      <c r="AL158" s="54" t="str">
        <f ca="1">IF(OR(VLOOKUP($A158,Mitglieder!$E$24:$BG$323,AL$303)="",$G158=""),"",VLOOKUP($A158,Mitglieder!$E$24:$BG$323,AL$303))</f>
        <v/>
      </c>
      <c r="AM158" s="42" t="str">
        <f ca="1">IF($G158="","",VLOOKUP($A158,Mitglieder!$E$24:$BG$323,AM$303))</f>
        <v/>
      </c>
      <c r="AN158" s="54" t="str">
        <f ca="1">IF(OR(VLOOKUP($A158,Mitglieder!$E$24:$BG$323,AN$303)="",$G158=""),"",VLOOKUP($A158,Mitglieder!$E$24:$BG$323,AN$303))</f>
        <v/>
      </c>
      <c r="AO158" s="43" t="str">
        <f ca="1">IF($G158="","",TEXT(VLOOKUP($A158,Mitglieder!$D$24:$BG$323,AO$303),"TT.MM.JJJJ"))</f>
        <v/>
      </c>
      <c r="AP158" s="42" t="str">
        <f ca="1">IF($G158="","",VLOOKUP($A158,Mitglieder!$E$24:$BG$323,AP$303))</f>
        <v/>
      </c>
      <c r="AQ158" s="45" t="str">
        <f ca="1">IF($G158="","",TEXT(VLOOKUP($A158,Mitglieder!$E$24:$BG$323,AQ$303),"0.00"))</f>
        <v/>
      </c>
      <c r="AR158" s="54" t="str">
        <f ca="1">IF(OR(VLOOKUP($A158,Mitglieder!$E$24:$BG$323,AR$303)="",$G158=""),"",VLOOKUP($A158,Mitglieder!$E$24:$BG$323,AR$303))</f>
        <v/>
      </c>
      <c r="AS158" s="45" t="str">
        <f ca="1">IF($G158="","",TEXT(VLOOKUP($A158,Mitglieder!$E$24:$BG$323,AS$303),"0.00"))</f>
        <v/>
      </c>
      <c r="AT158" s="54" t="str">
        <f ca="1">IF(OR(VLOOKUP($A158,Mitglieder!$E$24:$BG$323,AT$303)="",$G158=""),"",VLOOKUP($A158,Mitglieder!$E$24:$BG$323,AT$303))</f>
        <v/>
      </c>
      <c r="AU158" s="45" t="str">
        <f ca="1">IF($G158="","",TEXT(VLOOKUP($A158,Mitglieder!$E$24:$BG$323,AU$303),"0.00"))</f>
        <v/>
      </c>
      <c r="AV158" s="45" t="str">
        <f ca="1">IF($G158="","",TEXT(VLOOKUP($A158,Mitglieder!$E$24:$BG$323,AV$303),"0.00"))</f>
        <v/>
      </c>
      <c r="AW158" s="42" t="str">
        <f ca="1">IF($G158="","",VLOOKUP($A158,Mitglieder!$E$24:$BG$323,AW$303))</f>
        <v/>
      </c>
      <c r="AX158" s="54" t="str">
        <f ca="1">IF(OR(VLOOKUP($A158,Mitglieder!$E$24:$BG$323,AX$303)="",$G158=""),"",VLOOKUP($A158,Mitglieder!$E$24:$BG$323,AX$303))</f>
        <v/>
      </c>
      <c r="AY158" s="43" t="str">
        <f ca="1">IF($G158="","",TEXT(VLOOKUP($A158,Mitglieder!$E$24:$BG$323,AY$303),"TT.MM.JJJJ"))</f>
        <v/>
      </c>
      <c r="AZ158" s="75" t="str">
        <f t="shared" ca="1" si="4"/>
        <v/>
      </c>
      <c r="BA158" s="43" t="str">
        <f ca="1">IF($G158="","",TEXT(VLOOKUP($A158,Mitglieder!$E$24:$BG$323,BA$303),"TT.MM.JJJJ"))</f>
        <v/>
      </c>
      <c r="BB158" s="43" t="str">
        <f ca="1">IF($G158="","",TEXT(VLOOKUP($A158,Mitglieder!$E$24:$BG$323,BB$303),"TT.MM.JJJJ"))</f>
        <v/>
      </c>
      <c r="BC158" s="43" t="str">
        <f ca="1">IF($G158="","",TEXT(VLOOKUP($A158,Mitglieder!$E$24:$BG$323,BC$303),"TT.MM.JJJJ"))</f>
        <v/>
      </c>
      <c r="BD158" s="43" t="str">
        <f ca="1">IF($G158="","",TEXT(VLOOKUP($A158,Mitglieder!$E$24:$BG$323,BD$303),"TT.MM.JJJJ"))</f>
        <v/>
      </c>
      <c r="BE158" s="75" t="str">
        <f t="shared" ca="1" si="5"/>
        <v/>
      </c>
      <c r="BF158" s="75" t="str">
        <f ca="1">IF($G158="","",VLOOKUP($A158,Mitglieder!$D$24:$BG$323,BF$303))</f>
        <v/>
      </c>
      <c r="BH158" s="75" t="str">
        <f ca="1">IF(G158="","",AY158+'Details Verein'!$D$25)</f>
        <v/>
      </c>
    </row>
    <row r="159" spans="1:60" x14ac:dyDescent="0.35">
      <c r="A159" s="42">
        <v>159</v>
      </c>
      <c r="B159" s="42"/>
      <c r="C159" s="42"/>
      <c r="D159" s="42">
        <f ca="1">VLOOKUP($A159,Mitglieder!$E$24:$BA$323,D$303)</f>
        <v>1.0299999999999967</v>
      </c>
      <c r="E159" s="42" t="str">
        <f ca="1">IF($G159="","",VLOOKUP($A159,Mitglieder!$E$24:$BG$323,E$303))</f>
        <v/>
      </c>
      <c r="F159" s="54" t="str">
        <f ca="1">IF(OR(VLOOKUP($A159,Mitglieder!$E$24:$BG$323,F$303)="",$G159=""),"",VLOOKUP($A159,Mitglieder!$E$24:$BG$323,F$303))</f>
        <v/>
      </c>
      <c r="G159" s="72" t="str">
        <f ca="1">IF(D159/ROUND(D159,0)=1,VLOOKUP($A159,Mitglieder!$E$24:$BA$323,G$303),"")</f>
        <v/>
      </c>
      <c r="H159" s="42" t="str">
        <f ca="1">IF($G159="","",VLOOKUP($A159,Mitglieder!$E$24:$BG$323,H$303))</f>
        <v/>
      </c>
      <c r="I159" s="54" t="str">
        <f ca="1">IF(OR(VLOOKUP($A159,Mitglieder!$E$24:$BG$323,I$303)="",$G159=""),"",VLOOKUP($A159,Mitglieder!$E$24:$BG$323,I$303))</f>
        <v/>
      </c>
      <c r="J159" s="42" t="str">
        <f ca="1">IF($G159="","",VLOOKUP($A159,Mitglieder!$E$24:$BG$323,J$303))</f>
        <v/>
      </c>
      <c r="K159" s="54" t="str">
        <f ca="1">IF(OR(VLOOKUP($A159,Mitglieder!$E$24:$BG$323,K$303)="",$G159=""),"",VLOOKUP($A159,Mitglieder!$E$24:$BG$323,K$303))</f>
        <v/>
      </c>
      <c r="L159" s="42" t="str">
        <f ca="1">IF($G159="","",VLOOKUP($A159,Mitglieder!$E$24:$BG$323,L$303))</f>
        <v/>
      </c>
      <c r="M159" s="42" t="str">
        <f ca="1">IF($G159="","",VLOOKUP($A159,Mitglieder!$E$24:$BG$323,M$303))</f>
        <v/>
      </c>
      <c r="N159" s="42" t="str">
        <f ca="1">IF($G159="","",VLOOKUP($A159,Mitglieder!$E$24:$BG$323,N$303))</f>
        <v/>
      </c>
      <c r="O159" s="42" t="str">
        <f ca="1">IF($G159="","",VLOOKUP($A159,Mitglieder!$E$24:$BG$323,O$303))</f>
        <v/>
      </c>
      <c r="P159" s="42" t="str">
        <f ca="1">IF($G159="","",VLOOKUP($A159,Mitglieder!$E$24:$BG$323,P$303))</f>
        <v/>
      </c>
      <c r="Q159" s="42" t="str">
        <f ca="1">IF($G159="","",VLOOKUP($A159,Mitglieder!$E$24:$BG$323,Q$303))</f>
        <v/>
      </c>
      <c r="R159" s="54" t="str">
        <f ca="1">IF(OR(VLOOKUP($A159,Mitglieder!$E$24:$BG$323,R$303)="",$G159=""),"",VLOOKUP($A159,Mitglieder!$E$24:$BG$323,R$303))</f>
        <v/>
      </c>
      <c r="S159" s="43" t="str">
        <f ca="1">IF($G159="","",TEXT(VLOOKUP($A159,Mitglieder!$E$24:$BG$323,S$303),"TT.MM.JJJJ"))</f>
        <v/>
      </c>
      <c r="T159" s="43" t="str">
        <f ca="1">IF($G159="","",TEXT(VLOOKUP($A159,Mitglieder!$E$24:$BG$323,T$303),"TT.MM.JJJJ"))</f>
        <v/>
      </c>
      <c r="U159" s="43" t="str">
        <f ca="1">IF($G159="","",TEXT(VLOOKUP($A159,Mitglieder!$E$24:$BG$323,U$303),"TT.MM.JJJJ"))</f>
        <v/>
      </c>
      <c r="V159" s="54" t="str">
        <f ca="1">IF(OR(VLOOKUP($A159,Mitglieder!$E$24:$BG$323,V$303)="",$G159=""),"",VLOOKUP($A159,Mitglieder!$E$24:$BG$323,V$303))</f>
        <v/>
      </c>
      <c r="W159" s="54" t="str">
        <f ca="1">IF(OR(VLOOKUP($A159,Mitglieder!$E$24:$BG$323,W$303)="",$G159=""),"",VLOOKUP($A159,Mitglieder!$E$24:$BG$323,W$303))</f>
        <v/>
      </c>
      <c r="X159" s="54" t="str">
        <f ca="1">IF(OR(VLOOKUP($A159,Mitglieder!$E$24:$BG$323,X$303)="",$G159=""),"",VLOOKUP($A159,Mitglieder!$E$24:$BG$323,X$303))</f>
        <v/>
      </c>
      <c r="Y159" s="54" t="str">
        <f ca="1">IF(OR(VLOOKUP($A159,Mitglieder!$E$24:$BG$323,Y$303)="",$G159=""),"",VLOOKUP($A159,Mitglieder!$E$24:$BG$323,Y$303))</f>
        <v/>
      </c>
      <c r="Z159" s="54" t="str">
        <f ca="1">IF(OR(VLOOKUP($A159,Mitglieder!$E$24:$BG$323,Z$303)="",$G159=""),"",VLOOKUP($A159,Mitglieder!$E$24:$BG$323,Z$303))</f>
        <v/>
      </c>
      <c r="AA159" s="54" t="str">
        <f ca="1">IF(OR(VLOOKUP($A159,Mitglieder!$E$24:$BG$323,AA$303)="",$G159=""),"",VLOOKUP($A159,Mitglieder!$E$24:$BG$323,AA$303))</f>
        <v/>
      </c>
      <c r="AB159" s="54" t="str">
        <f ca="1">IF(OR(VLOOKUP($A159,Mitglieder!$E$24:$BG$323,AB$303)="",$G159=""),"",VLOOKUP($A159,Mitglieder!$E$24:$BG$323,AB$303))</f>
        <v/>
      </c>
      <c r="AC159" s="54" t="str">
        <f ca="1">IF(OR(VLOOKUP($A159,Mitglieder!$E$24:$BG$323,AC$303)="",$G159=""),"",VLOOKUP($A159,Mitglieder!$E$24:$BG$323,AC$303))</f>
        <v/>
      </c>
      <c r="AD159" s="54" t="str">
        <f ca="1">IF(OR(VLOOKUP($A159,Mitglieder!$E$24:$BG$323,AD$303)="",$G159=""),"",VLOOKUP($A159,Mitglieder!$E$24:$BG$323,AD$303))</f>
        <v/>
      </c>
      <c r="AE159" s="54" t="str">
        <f ca="1">IF(OR(VLOOKUP($A159,Mitglieder!$E$24:$BG$323,AE$303)="",$G159=""),"",VLOOKUP($A159,Mitglieder!$E$24:$BG$323,AE$303))</f>
        <v/>
      </c>
      <c r="AF159" s="54" t="str">
        <f ca="1">IF(OR(VLOOKUP($A159,Mitglieder!$E$24:$BG$323,AF$303)="",$G159=""),"",VLOOKUP($A159,Mitglieder!$E$24:$BG$323,AF$303))</f>
        <v/>
      </c>
      <c r="AG159" s="54" t="str">
        <f ca="1">IF(OR(VLOOKUP($A159,Mitglieder!$E$24:$BG$323,AG$303)="",$G159=""),"",VLOOKUP($A159,Mitglieder!$E$24:$BG$323,AG$303))</f>
        <v/>
      </c>
      <c r="AH159" s="54" t="str">
        <f ca="1">IF(OR(VLOOKUP($A159,Mitglieder!$E$24:$BG$323,AH$303)="",$G159=""),"",VLOOKUP($A159,Mitglieder!$E$24:$BG$323,AH$303))</f>
        <v/>
      </c>
      <c r="AI159" s="54" t="str">
        <f ca="1">IF(OR(VLOOKUP($A159,Mitglieder!$E$24:$BG$323,AI$303)="",$G159=""),"",VLOOKUP($A159,Mitglieder!$E$24:$BG$323,AI$303))</f>
        <v/>
      </c>
      <c r="AJ159" s="54" t="str">
        <f ca="1">IF(OR(VLOOKUP($A159,Mitglieder!$E$24:$BG$323,AJ$303)="",$G159=""),"",VLOOKUP($A159,Mitglieder!$E$24:$BG$323,AJ$303))</f>
        <v/>
      </c>
      <c r="AK159" s="54" t="str">
        <f ca="1">IF(OR(VLOOKUP($A159,Mitglieder!$E$24:$BG$323,AK$303)="",$G159=""),"",VLOOKUP($A159,Mitglieder!$E$24:$BG$323,AK$303))</f>
        <v/>
      </c>
      <c r="AL159" s="54" t="str">
        <f ca="1">IF(OR(VLOOKUP($A159,Mitglieder!$E$24:$BG$323,AL$303)="",$G159=""),"",VLOOKUP($A159,Mitglieder!$E$24:$BG$323,AL$303))</f>
        <v/>
      </c>
      <c r="AM159" s="42" t="str">
        <f ca="1">IF($G159="","",VLOOKUP($A159,Mitglieder!$E$24:$BG$323,AM$303))</f>
        <v/>
      </c>
      <c r="AN159" s="54" t="str">
        <f ca="1">IF(OR(VLOOKUP($A159,Mitglieder!$E$24:$BG$323,AN$303)="",$G159=""),"",VLOOKUP($A159,Mitglieder!$E$24:$BG$323,AN$303))</f>
        <v/>
      </c>
      <c r="AO159" s="43" t="str">
        <f ca="1">IF($G159="","",TEXT(VLOOKUP($A159,Mitglieder!$D$24:$BG$323,AO$303),"TT.MM.JJJJ"))</f>
        <v/>
      </c>
      <c r="AP159" s="42" t="str">
        <f ca="1">IF($G159="","",VLOOKUP($A159,Mitglieder!$E$24:$BG$323,AP$303))</f>
        <v/>
      </c>
      <c r="AQ159" s="45" t="str">
        <f ca="1">IF($G159="","",TEXT(VLOOKUP($A159,Mitglieder!$E$24:$BG$323,AQ$303),"0.00"))</f>
        <v/>
      </c>
      <c r="AR159" s="54" t="str">
        <f ca="1">IF(OR(VLOOKUP($A159,Mitglieder!$E$24:$BG$323,AR$303)="",$G159=""),"",VLOOKUP($A159,Mitglieder!$E$24:$BG$323,AR$303))</f>
        <v/>
      </c>
      <c r="AS159" s="45" t="str">
        <f ca="1">IF($G159="","",TEXT(VLOOKUP($A159,Mitglieder!$E$24:$BG$323,AS$303),"0.00"))</f>
        <v/>
      </c>
      <c r="AT159" s="54" t="str">
        <f ca="1">IF(OR(VLOOKUP($A159,Mitglieder!$E$24:$BG$323,AT$303)="",$G159=""),"",VLOOKUP($A159,Mitglieder!$E$24:$BG$323,AT$303))</f>
        <v/>
      </c>
      <c r="AU159" s="45" t="str">
        <f ca="1">IF($G159="","",TEXT(VLOOKUP($A159,Mitglieder!$E$24:$BG$323,AU$303),"0.00"))</f>
        <v/>
      </c>
      <c r="AV159" s="45" t="str">
        <f ca="1">IF($G159="","",TEXT(VLOOKUP($A159,Mitglieder!$E$24:$BG$323,AV$303),"0.00"))</f>
        <v/>
      </c>
      <c r="AW159" s="42" t="str">
        <f ca="1">IF($G159="","",VLOOKUP($A159,Mitglieder!$E$24:$BG$323,AW$303))</f>
        <v/>
      </c>
      <c r="AX159" s="54" t="str">
        <f ca="1">IF(OR(VLOOKUP($A159,Mitglieder!$E$24:$BG$323,AX$303)="",$G159=""),"",VLOOKUP($A159,Mitglieder!$E$24:$BG$323,AX$303))</f>
        <v/>
      </c>
      <c r="AY159" s="43" t="str">
        <f ca="1">IF($G159="","",TEXT(VLOOKUP($A159,Mitglieder!$E$24:$BG$323,AY$303),"TT.MM.JJJJ"))</f>
        <v/>
      </c>
      <c r="AZ159" s="75" t="str">
        <f t="shared" ca="1" si="4"/>
        <v/>
      </c>
      <c r="BA159" s="43" t="str">
        <f ca="1">IF($G159="","",TEXT(VLOOKUP($A159,Mitglieder!$E$24:$BG$323,BA$303),"TT.MM.JJJJ"))</f>
        <v/>
      </c>
      <c r="BB159" s="43" t="str">
        <f ca="1">IF($G159="","",TEXT(VLOOKUP($A159,Mitglieder!$E$24:$BG$323,BB$303),"TT.MM.JJJJ"))</f>
        <v/>
      </c>
      <c r="BC159" s="43" t="str">
        <f ca="1">IF($G159="","",TEXT(VLOOKUP($A159,Mitglieder!$E$24:$BG$323,BC$303),"TT.MM.JJJJ"))</f>
        <v/>
      </c>
      <c r="BD159" s="43" t="str">
        <f ca="1">IF($G159="","",TEXT(VLOOKUP($A159,Mitglieder!$E$24:$BG$323,BD$303),"TT.MM.JJJJ"))</f>
        <v/>
      </c>
      <c r="BE159" s="75" t="str">
        <f t="shared" ca="1" si="5"/>
        <v/>
      </c>
      <c r="BF159" s="75" t="str">
        <f ca="1">IF($G159="","",VLOOKUP($A159,Mitglieder!$D$24:$BG$323,BF$303))</f>
        <v/>
      </c>
      <c r="BH159" s="75" t="str">
        <f ca="1">IF(G159="","",AY159+'Details Verein'!$D$25)</f>
        <v/>
      </c>
    </row>
    <row r="160" spans="1:60" x14ac:dyDescent="0.35">
      <c r="A160" s="42">
        <v>160</v>
      </c>
      <c r="B160" s="42"/>
      <c r="C160" s="42"/>
      <c r="D160" s="42">
        <f ca="1">VLOOKUP($A160,Mitglieder!$E$24:$BA$323,D$303)</f>
        <v>1.0299999999999967</v>
      </c>
      <c r="E160" s="42" t="str">
        <f ca="1">IF($G160="","",VLOOKUP($A160,Mitglieder!$E$24:$BG$323,E$303))</f>
        <v/>
      </c>
      <c r="F160" s="54" t="str">
        <f ca="1">IF(OR(VLOOKUP($A160,Mitglieder!$E$24:$BG$323,F$303)="",$G160=""),"",VLOOKUP($A160,Mitglieder!$E$24:$BG$323,F$303))</f>
        <v/>
      </c>
      <c r="G160" s="72" t="str">
        <f ca="1">IF(D160/ROUND(D160,0)=1,VLOOKUP($A160,Mitglieder!$E$24:$BA$323,G$303),"")</f>
        <v/>
      </c>
      <c r="H160" s="42" t="str">
        <f ca="1">IF($G160="","",VLOOKUP($A160,Mitglieder!$E$24:$BG$323,H$303))</f>
        <v/>
      </c>
      <c r="I160" s="54" t="str">
        <f ca="1">IF(OR(VLOOKUP($A160,Mitglieder!$E$24:$BG$323,I$303)="",$G160=""),"",VLOOKUP($A160,Mitglieder!$E$24:$BG$323,I$303))</f>
        <v/>
      </c>
      <c r="J160" s="42" t="str">
        <f ca="1">IF($G160="","",VLOOKUP($A160,Mitglieder!$E$24:$BG$323,J$303))</f>
        <v/>
      </c>
      <c r="K160" s="54" t="str">
        <f ca="1">IF(OR(VLOOKUP($A160,Mitglieder!$E$24:$BG$323,K$303)="",$G160=""),"",VLOOKUP($A160,Mitglieder!$E$24:$BG$323,K$303))</f>
        <v/>
      </c>
      <c r="L160" s="42" t="str">
        <f ca="1">IF($G160="","",VLOOKUP($A160,Mitglieder!$E$24:$BG$323,L$303))</f>
        <v/>
      </c>
      <c r="M160" s="42" t="str">
        <f ca="1">IF($G160="","",VLOOKUP($A160,Mitglieder!$E$24:$BG$323,M$303))</f>
        <v/>
      </c>
      <c r="N160" s="42" t="str">
        <f ca="1">IF($G160="","",VLOOKUP($A160,Mitglieder!$E$24:$BG$323,N$303))</f>
        <v/>
      </c>
      <c r="O160" s="42" t="str">
        <f ca="1">IF($G160="","",VLOOKUP($A160,Mitglieder!$E$24:$BG$323,O$303))</f>
        <v/>
      </c>
      <c r="P160" s="42" t="str">
        <f ca="1">IF($G160="","",VLOOKUP($A160,Mitglieder!$E$24:$BG$323,P$303))</f>
        <v/>
      </c>
      <c r="Q160" s="42" t="str">
        <f ca="1">IF($G160="","",VLOOKUP($A160,Mitglieder!$E$24:$BG$323,Q$303))</f>
        <v/>
      </c>
      <c r="R160" s="54" t="str">
        <f ca="1">IF(OR(VLOOKUP($A160,Mitglieder!$E$24:$BG$323,R$303)="",$G160=""),"",VLOOKUP($A160,Mitglieder!$E$24:$BG$323,R$303))</f>
        <v/>
      </c>
      <c r="S160" s="43" t="str">
        <f ca="1">IF($G160="","",TEXT(VLOOKUP($A160,Mitglieder!$E$24:$BG$323,S$303),"TT.MM.JJJJ"))</f>
        <v/>
      </c>
      <c r="T160" s="43" t="str">
        <f ca="1">IF($G160="","",TEXT(VLOOKUP($A160,Mitglieder!$E$24:$BG$323,T$303),"TT.MM.JJJJ"))</f>
        <v/>
      </c>
      <c r="U160" s="43" t="str">
        <f ca="1">IF($G160="","",TEXT(VLOOKUP($A160,Mitglieder!$E$24:$BG$323,U$303),"TT.MM.JJJJ"))</f>
        <v/>
      </c>
      <c r="V160" s="54" t="str">
        <f ca="1">IF(OR(VLOOKUP($A160,Mitglieder!$E$24:$BG$323,V$303)="",$G160=""),"",VLOOKUP($A160,Mitglieder!$E$24:$BG$323,V$303))</f>
        <v/>
      </c>
      <c r="W160" s="54" t="str">
        <f ca="1">IF(OR(VLOOKUP($A160,Mitglieder!$E$24:$BG$323,W$303)="",$G160=""),"",VLOOKUP($A160,Mitglieder!$E$24:$BG$323,W$303))</f>
        <v/>
      </c>
      <c r="X160" s="54" t="str">
        <f ca="1">IF(OR(VLOOKUP($A160,Mitglieder!$E$24:$BG$323,X$303)="",$G160=""),"",VLOOKUP($A160,Mitglieder!$E$24:$BG$323,X$303))</f>
        <v/>
      </c>
      <c r="Y160" s="54" t="str">
        <f ca="1">IF(OR(VLOOKUP($A160,Mitglieder!$E$24:$BG$323,Y$303)="",$G160=""),"",VLOOKUP($A160,Mitglieder!$E$24:$BG$323,Y$303))</f>
        <v/>
      </c>
      <c r="Z160" s="54" t="str">
        <f ca="1">IF(OR(VLOOKUP($A160,Mitglieder!$E$24:$BG$323,Z$303)="",$G160=""),"",VLOOKUP($A160,Mitglieder!$E$24:$BG$323,Z$303))</f>
        <v/>
      </c>
      <c r="AA160" s="54" t="str">
        <f ca="1">IF(OR(VLOOKUP($A160,Mitglieder!$E$24:$BG$323,AA$303)="",$G160=""),"",VLOOKUP($A160,Mitglieder!$E$24:$BG$323,AA$303))</f>
        <v/>
      </c>
      <c r="AB160" s="54" t="str">
        <f ca="1">IF(OR(VLOOKUP($A160,Mitglieder!$E$24:$BG$323,AB$303)="",$G160=""),"",VLOOKUP($A160,Mitglieder!$E$24:$BG$323,AB$303))</f>
        <v/>
      </c>
      <c r="AC160" s="54" t="str">
        <f ca="1">IF(OR(VLOOKUP($A160,Mitglieder!$E$24:$BG$323,AC$303)="",$G160=""),"",VLOOKUP($A160,Mitglieder!$E$24:$BG$323,AC$303))</f>
        <v/>
      </c>
      <c r="AD160" s="54" t="str">
        <f ca="1">IF(OR(VLOOKUP($A160,Mitglieder!$E$24:$BG$323,AD$303)="",$G160=""),"",VLOOKUP($A160,Mitglieder!$E$24:$BG$323,AD$303))</f>
        <v/>
      </c>
      <c r="AE160" s="54" t="str">
        <f ca="1">IF(OR(VLOOKUP($A160,Mitglieder!$E$24:$BG$323,AE$303)="",$G160=""),"",VLOOKUP($A160,Mitglieder!$E$24:$BG$323,AE$303))</f>
        <v/>
      </c>
      <c r="AF160" s="54" t="str">
        <f ca="1">IF(OR(VLOOKUP($A160,Mitglieder!$E$24:$BG$323,AF$303)="",$G160=""),"",VLOOKUP($A160,Mitglieder!$E$24:$BG$323,AF$303))</f>
        <v/>
      </c>
      <c r="AG160" s="54" t="str">
        <f ca="1">IF(OR(VLOOKUP($A160,Mitglieder!$E$24:$BG$323,AG$303)="",$G160=""),"",VLOOKUP($A160,Mitglieder!$E$24:$BG$323,AG$303))</f>
        <v/>
      </c>
      <c r="AH160" s="54" t="str">
        <f ca="1">IF(OR(VLOOKUP($A160,Mitglieder!$E$24:$BG$323,AH$303)="",$G160=""),"",VLOOKUP($A160,Mitglieder!$E$24:$BG$323,AH$303))</f>
        <v/>
      </c>
      <c r="AI160" s="54" t="str">
        <f ca="1">IF(OR(VLOOKUP($A160,Mitglieder!$E$24:$BG$323,AI$303)="",$G160=""),"",VLOOKUP($A160,Mitglieder!$E$24:$BG$323,AI$303))</f>
        <v/>
      </c>
      <c r="AJ160" s="54" t="str">
        <f ca="1">IF(OR(VLOOKUP($A160,Mitglieder!$E$24:$BG$323,AJ$303)="",$G160=""),"",VLOOKUP($A160,Mitglieder!$E$24:$BG$323,AJ$303))</f>
        <v/>
      </c>
      <c r="AK160" s="54" t="str">
        <f ca="1">IF(OR(VLOOKUP($A160,Mitglieder!$E$24:$BG$323,AK$303)="",$G160=""),"",VLOOKUP($A160,Mitglieder!$E$24:$BG$323,AK$303))</f>
        <v/>
      </c>
      <c r="AL160" s="54" t="str">
        <f ca="1">IF(OR(VLOOKUP($A160,Mitglieder!$E$24:$BG$323,AL$303)="",$G160=""),"",VLOOKUP($A160,Mitglieder!$E$24:$BG$323,AL$303))</f>
        <v/>
      </c>
      <c r="AM160" s="42" t="str">
        <f ca="1">IF($G160="","",VLOOKUP($A160,Mitglieder!$E$24:$BG$323,AM$303))</f>
        <v/>
      </c>
      <c r="AN160" s="54" t="str">
        <f ca="1">IF(OR(VLOOKUP($A160,Mitglieder!$E$24:$BG$323,AN$303)="",$G160=""),"",VLOOKUP($A160,Mitglieder!$E$24:$BG$323,AN$303))</f>
        <v/>
      </c>
      <c r="AO160" s="43" t="str">
        <f ca="1">IF($G160="","",TEXT(VLOOKUP($A160,Mitglieder!$D$24:$BG$323,AO$303),"TT.MM.JJJJ"))</f>
        <v/>
      </c>
      <c r="AP160" s="42" t="str">
        <f ca="1">IF($G160="","",VLOOKUP($A160,Mitglieder!$E$24:$BG$323,AP$303))</f>
        <v/>
      </c>
      <c r="AQ160" s="45" t="str">
        <f ca="1">IF($G160="","",TEXT(VLOOKUP($A160,Mitglieder!$E$24:$BG$323,AQ$303),"0.00"))</f>
        <v/>
      </c>
      <c r="AR160" s="54" t="str">
        <f ca="1">IF(OR(VLOOKUP($A160,Mitglieder!$E$24:$BG$323,AR$303)="",$G160=""),"",VLOOKUP($A160,Mitglieder!$E$24:$BG$323,AR$303))</f>
        <v/>
      </c>
      <c r="AS160" s="45" t="str">
        <f ca="1">IF($G160="","",TEXT(VLOOKUP($A160,Mitglieder!$E$24:$BG$323,AS$303),"0.00"))</f>
        <v/>
      </c>
      <c r="AT160" s="54" t="str">
        <f ca="1">IF(OR(VLOOKUP($A160,Mitglieder!$E$24:$BG$323,AT$303)="",$G160=""),"",VLOOKUP($A160,Mitglieder!$E$24:$BG$323,AT$303))</f>
        <v/>
      </c>
      <c r="AU160" s="45" t="str">
        <f ca="1">IF($G160="","",TEXT(VLOOKUP($A160,Mitglieder!$E$24:$BG$323,AU$303),"0.00"))</f>
        <v/>
      </c>
      <c r="AV160" s="45" t="str">
        <f ca="1">IF($G160="","",TEXT(VLOOKUP($A160,Mitglieder!$E$24:$BG$323,AV$303),"0.00"))</f>
        <v/>
      </c>
      <c r="AW160" s="42" t="str">
        <f ca="1">IF($G160="","",VLOOKUP($A160,Mitglieder!$E$24:$BG$323,AW$303))</f>
        <v/>
      </c>
      <c r="AX160" s="54" t="str">
        <f ca="1">IF(OR(VLOOKUP($A160,Mitglieder!$E$24:$BG$323,AX$303)="",$G160=""),"",VLOOKUP($A160,Mitglieder!$E$24:$BG$323,AX$303))</f>
        <v/>
      </c>
      <c r="AY160" s="43" t="str">
        <f ca="1">IF($G160="","",TEXT(VLOOKUP($A160,Mitglieder!$E$24:$BG$323,AY$303),"TT.MM.JJJJ"))</f>
        <v/>
      </c>
      <c r="AZ160" s="75" t="str">
        <f t="shared" ca="1" si="4"/>
        <v/>
      </c>
      <c r="BA160" s="43" t="str">
        <f ca="1">IF($G160="","",TEXT(VLOOKUP($A160,Mitglieder!$E$24:$BG$323,BA$303),"TT.MM.JJJJ"))</f>
        <v/>
      </c>
      <c r="BB160" s="43" t="str">
        <f ca="1">IF($G160="","",TEXT(VLOOKUP($A160,Mitglieder!$E$24:$BG$323,BB$303),"TT.MM.JJJJ"))</f>
        <v/>
      </c>
      <c r="BC160" s="43" t="str">
        <f ca="1">IF($G160="","",TEXT(VLOOKUP($A160,Mitglieder!$E$24:$BG$323,BC$303),"TT.MM.JJJJ"))</f>
        <v/>
      </c>
      <c r="BD160" s="43" t="str">
        <f ca="1">IF($G160="","",TEXT(VLOOKUP($A160,Mitglieder!$E$24:$BG$323,BD$303),"TT.MM.JJJJ"))</f>
        <v/>
      </c>
      <c r="BE160" s="75" t="str">
        <f t="shared" ca="1" si="5"/>
        <v/>
      </c>
      <c r="BF160" s="75" t="str">
        <f ca="1">IF($G160="","",VLOOKUP($A160,Mitglieder!$D$24:$BG$323,BF$303))</f>
        <v/>
      </c>
      <c r="BH160" s="75" t="str">
        <f ca="1">IF(G160="","",AY160+'Details Verein'!$D$25)</f>
        <v/>
      </c>
    </row>
    <row r="161" spans="1:60" x14ac:dyDescent="0.35">
      <c r="A161" s="42">
        <v>161</v>
      </c>
      <c r="B161" s="42"/>
      <c r="C161" s="42"/>
      <c r="D161" s="42">
        <f ca="1">VLOOKUP($A161,Mitglieder!$E$24:$BA$323,D$303)</f>
        <v>1.0299999999999967</v>
      </c>
      <c r="E161" s="42" t="str">
        <f ca="1">IF($G161="","",VLOOKUP($A161,Mitglieder!$E$24:$BG$323,E$303))</f>
        <v/>
      </c>
      <c r="F161" s="54" t="str">
        <f ca="1">IF(OR(VLOOKUP($A161,Mitglieder!$E$24:$BG$323,F$303)="",$G161=""),"",VLOOKUP($A161,Mitglieder!$E$24:$BG$323,F$303))</f>
        <v/>
      </c>
      <c r="G161" s="72" t="str">
        <f ca="1">IF(D161/ROUND(D161,0)=1,VLOOKUP($A161,Mitglieder!$E$24:$BA$323,G$303),"")</f>
        <v/>
      </c>
      <c r="H161" s="42" t="str">
        <f ca="1">IF($G161="","",VLOOKUP($A161,Mitglieder!$E$24:$BG$323,H$303))</f>
        <v/>
      </c>
      <c r="I161" s="54" t="str">
        <f ca="1">IF(OR(VLOOKUP($A161,Mitglieder!$E$24:$BG$323,I$303)="",$G161=""),"",VLOOKUP($A161,Mitglieder!$E$24:$BG$323,I$303))</f>
        <v/>
      </c>
      <c r="J161" s="42" t="str">
        <f ca="1">IF($G161="","",VLOOKUP($A161,Mitglieder!$E$24:$BG$323,J$303))</f>
        <v/>
      </c>
      <c r="K161" s="54" t="str">
        <f ca="1">IF(OR(VLOOKUP($A161,Mitglieder!$E$24:$BG$323,K$303)="",$G161=""),"",VLOOKUP($A161,Mitglieder!$E$24:$BG$323,K$303))</f>
        <v/>
      </c>
      <c r="L161" s="42" t="str">
        <f ca="1">IF($G161="","",VLOOKUP($A161,Mitglieder!$E$24:$BG$323,L$303))</f>
        <v/>
      </c>
      <c r="M161" s="42" t="str">
        <f ca="1">IF($G161="","",VLOOKUP($A161,Mitglieder!$E$24:$BG$323,M$303))</f>
        <v/>
      </c>
      <c r="N161" s="42" t="str">
        <f ca="1">IF($G161="","",VLOOKUP($A161,Mitglieder!$E$24:$BG$323,N$303))</f>
        <v/>
      </c>
      <c r="O161" s="42" t="str">
        <f ca="1">IF($G161="","",VLOOKUP($A161,Mitglieder!$E$24:$BG$323,O$303))</f>
        <v/>
      </c>
      <c r="P161" s="42" t="str">
        <f ca="1">IF($G161="","",VLOOKUP($A161,Mitglieder!$E$24:$BG$323,P$303))</f>
        <v/>
      </c>
      <c r="Q161" s="42" t="str">
        <f ca="1">IF($G161="","",VLOOKUP($A161,Mitglieder!$E$24:$BG$323,Q$303))</f>
        <v/>
      </c>
      <c r="R161" s="54" t="str">
        <f ca="1">IF(OR(VLOOKUP($A161,Mitglieder!$E$24:$BG$323,R$303)="",$G161=""),"",VLOOKUP($A161,Mitglieder!$E$24:$BG$323,R$303))</f>
        <v/>
      </c>
      <c r="S161" s="43" t="str">
        <f ca="1">IF($G161="","",TEXT(VLOOKUP($A161,Mitglieder!$E$24:$BG$323,S$303),"TT.MM.JJJJ"))</f>
        <v/>
      </c>
      <c r="T161" s="43" t="str">
        <f ca="1">IF($G161="","",TEXT(VLOOKUP($A161,Mitglieder!$E$24:$BG$323,T$303),"TT.MM.JJJJ"))</f>
        <v/>
      </c>
      <c r="U161" s="43" t="str">
        <f ca="1">IF($G161="","",TEXT(VLOOKUP($A161,Mitglieder!$E$24:$BG$323,U$303),"TT.MM.JJJJ"))</f>
        <v/>
      </c>
      <c r="V161" s="54" t="str">
        <f ca="1">IF(OR(VLOOKUP($A161,Mitglieder!$E$24:$BG$323,V$303)="",$G161=""),"",VLOOKUP($A161,Mitglieder!$E$24:$BG$323,V$303))</f>
        <v/>
      </c>
      <c r="W161" s="54" t="str">
        <f ca="1">IF(OR(VLOOKUP($A161,Mitglieder!$E$24:$BG$323,W$303)="",$G161=""),"",VLOOKUP($A161,Mitglieder!$E$24:$BG$323,W$303))</f>
        <v/>
      </c>
      <c r="X161" s="54" t="str">
        <f ca="1">IF(OR(VLOOKUP($A161,Mitglieder!$E$24:$BG$323,X$303)="",$G161=""),"",VLOOKUP($A161,Mitglieder!$E$24:$BG$323,X$303))</f>
        <v/>
      </c>
      <c r="Y161" s="54" t="str">
        <f ca="1">IF(OR(VLOOKUP($A161,Mitglieder!$E$24:$BG$323,Y$303)="",$G161=""),"",VLOOKUP($A161,Mitglieder!$E$24:$BG$323,Y$303))</f>
        <v/>
      </c>
      <c r="Z161" s="54" t="str">
        <f ca="1">IF(OR(VLOOKUP($A161,Mitglieder!$E$24:$BG$323,Z$303)="",$G161=""),"",VLOOKUP($A161,Mitglieder!$E$24:$BG$323,Z$303))</f>
        <v/>
      </c>
      <c r="AA161" s="54" t="str">
        <f ca="1">IF(OR(VLOOKUP($A161,Mitglieder!$E$24:$BG$323,AA$303)="",$G161=""),"",VLOOKUP($A161,Mitglieder!$E$24:$BG$323,AA$303))</f>
        <v/>
      </c>
      <c r="AB161" s="54" t="str">
        <f ca="1">IF(OR(VLOOKUP($A161,Mitglieder!$E$24:$BG$323,AB$303)="",$G161=""),"",VLOOKUP($A161,Mitglieder!$E$24:$BG$323,AB$303))</f>
        <v/>
      </c>
      <c r="AC161" s="54" t="str">
        <f ca="1">IF(OR(VLOOKUP($A161,Mitglieder!$E$24:$BG$323,AC$303)="",$G161=""),"",VLOOKUP($A161,Mitglieder!$E$24:$BG$323,AC$303))</f>
        <v/>
      </c>
      <c r="AD161" s="54" t="str">
        <f ca="1">IF(OR(VLOOKUP($A161,Mitglieder!$E$24:$BG$323,AD$303)="",$G161=""),"",VLOOKUP($A161,Mitglieder!$E$24:$BG$323,AD$303))</f>
        <v/>
      </c>
      <c r="AE161" s="54" t="str">
        <f ca="1">IF(OR(VLOOKUP($A161,Mitglieder!$E$24:$BG$323,AE$303)="",$G161=""),"",VLOOKUP($A161,Mitglieder!$E$24:$BG$323,AE$303))</f>
        <v/>
      </c>
      <c r="AF161" s="54" t="str">
        <f ca="1">IF(OR(VLOOKUP($A161,Mitglieder!$E$24:$BG$323,AF$303)="",$G161=""),"",VLOOKUP($A161,Mitglieder!$E$24:$BG$323,AF$303))</f>
        <v/>
      </c>
      <c r="AG161" s="54" t="str">
        <f ca="1">IF(OR(VLOOKUP($A161,Mitglieder!$E$24:$BG$323,AG$303)="",$G161=""),"",VLOOKUP($A161,Mitglieder!$E$24:$BG$323,AG$303))</f>
        <v/>
      </c>
      <c r="AH161" s="54" t="str">
        <f ca="1">IF(OR(VLOOKUP($A161,Mitglieder!$E$24:$BG$323,AH$303)="",$G161=""),"",VLOOKUP($A161,Mitglieder!$E$24:$BG$323,AH$303))</f>
        <v/>
      </c>
      <c r="AI161" s="54" t="str">
        <f ca="1">IF(OR(VLOOKUP($A161,Mitglieder!$E$24:$BG$323,AI$303)="",$G161=""),"",VLOOKUP($A161,Mitglieder!$E$24:$BG$323,AI$303))</f>
        <v/>
      </c>
      <c r="AJ161" s="54" t="str">
        <f ca="1">IF(OR(VLOOKUP($A161,Mitglieder!$E$24:$BG$323,AJ$303)="",$G161=""),"",VLOOKUP($A161,Mitglieder!$E$24:$BG$323,AJ$303))</f>
        <v/>
      </c>
      <c r="AK161" s="54" t="str">
        <f ca="1">IF(OR(VLOOKUP($A161,Mitglieder!$E$24:$BG$323,AK$303)="",$G161=""),"",VLOOKUP($A161,Mitglieder!$E$24:$BG$323,AK$303))</f>
        <v/>
      </c>
      <c r="AL161" s="54" t="str">
        <f ca="1">IF(OR(VLOOKUP($A161,Mitglieder!$E$24:$BG$323,AL$303)="",$G161=""),"",VLOOKUP($A161,Mitglieder!$E$24:$BG$323,AL$303))</f>
        <v/>
      </c>
      <c r="AM161" s="42" t="str">
        <f ca="1">IF($G161="","",VLOOKUP($A161,Mitglieder!$E$24:$BG$323,AM$303))</f>
        <v/>
      </c>
      <c r="AN161" s="54" t="str">
        <f ca="1">IF(OR(VLOOKUP($A161,Mitglieder!$E$24:$BG$323,AN$303)="",$G161=""),"",VLOOKUP($A161,Mitglieder!$E$24:$BG$323,AN$303))</f>
        <v/>
      </c>
      <c r="AO161" s="43" t="str">
        <f ca="1">IF($G161="","",TEXT(VLOOKUP($A161,Mitglieder!$D$24:$BG$323,AO$303),"TT.MM.JJJJ"))</f>
        <v/>
      </c>
      <c r="AP161" s="42" t="str">
        <f ca="1">IF($G161="","",VLOOKUP($A161,Mitglieder!$E$24:$BG$323,AP$303))</f>
        <v/>
      </c>
      <c r="AQ161" s="45" t="str">
        <f ca="1">IF($G161="","",TEXT(VLOOKUP($A161,Mitglieder!$E$24:$BG$323,AQ$303),"0.00"))</f>
        <v/>
      </c>
      <c r="AR161" s="54" t="str">
        <f ca="1">IF(OR(VLOOKUP($A161,Mitglieder!$E$24:$BG$323,AR$303)="",$G161=""),"",VLOOKUP($A161,Mitglieder!$E$24:$BG$323,AR$303))</f>
        <v/>
      </c>
      <c r="AS161" s="45" t="str">
        <f ca="1">IF($G161="","",TEXT(VLOOKUP($A161,Mitglieder!$E$24:$BG$323,AS$303),"0.00"))</f>
        <v/>
      </c>
      <c r="AT161" s="54" t="str">
        <f ca="1">IF(OR(VLOOKUP($A161,Mitglieder!$E$24:$BG$323,AT$303)="",$G161=""),"",VLOOKUP($A161,Mitglieder!$E$24:$BG$323,AT$303))</f>
        <v/>
      </c>
      <c r="AU161" s="45" t="str">
        <f ca="1">IF($G161="","",TEXT(VLOOKUP($A161,Mitglieder!$E$24:$BG$323,AU$303),"0.00"))</f>
        <v/>
      </c>
      <c r="AV161" s="45" t="str">
        <f ca="1">IF($G161="","",TEXT(VLOOKUP($A161,Mitglieder!$E$24:$BG$323,AV$303),"0.00"))</f>
        <v/>
      </c>
      <c r="AW161" s="42" t="str">
        <f ca="1">IF($G161="","",VLOOKUP($A161,Mitglieder!$E$24:$BG$323,AW$303))</f>
        <v/>
      </c>
      <c r="AX161" s="54" t="str">
        <f ca="1">IF(OR(VLOOKUP($A161,Mitglieder!$E$24:$BG$323,AX$303)="",$G161=""),"",VLOOKUP($A161,Mitglieder!$E$24:$BG$323,AX$303))</f>
        <v/>
      </c>
      <c r="AY161" s="43" t="str">
        <f ca="1">IF($G161="","",TEXT(VLOOKUP($A161,Mitglieder!$E$24:$BG$323,AY$303),"TT.MM.JJJJ"))</f>
        <v/>
      </c>
      <c r="AZ161" s="75" t="str">
        <f t="shared" ca="1" si="4"/>
        <v/>
      </c>
      <c r="BA161" s="43" t="str">
        <f ca="1">IF($G161="","",TEXT(VLOOKUP($A161,Mitglieder!$E$24:$BG$323,BA$303),"TT.MM.JJJJ"))</f>
        <v/>
      </c>
      <c r="BB161" s="43" t="str">
        <f ca="1">IF($G161="","",TEXT(VLOOKUP($A161,Mitglieder!$E$24:$BG$323,BB$303),"TT.MM.JJJJ"))</f>
        <v/>
      </c>
      <c r="BC161" s="43" t="str">
        <f ca="1">IF($G161="","",TEXT(VLOOKUP($A161,Mitglieder!$E$24:$BG$323,BC$303),"TT.MM.JJJJ"))</f>
        <v/>
      </c>
      <c r="BD161" s="43" t="str">
        <f ca="1">IF($G161="","",TEXT(VLOOKUP($A161,Mitglieder!$E$24:$BG$323,BD$303),"TT.MM.JJJJ"))</f>
        <v/>
      </c>
      <c r="BE161" s="75" t="str">
        <f t="shared" ca="1" si="5"/>
        <v/>
      </c>
      <c r="BF161" s="75" t="str">
        <f ca="1">IF($G161="","",VLOOKUP($A161,Mitglieder!$D$24:$BG$323,BF$303))</f>
        <v/>
      </c>
      <c r="BH161" s="75" t="str">
        <f ca="1">IF(G161="","",AY161+'Details Verein'!$D$25)</f>
        <v/>
      </c>
    </row>
    <row r="162" spans="1:60" x14ac:dyDescent="0.35">
      <c r="A162" s="42">
        <v>162</v>
      </c>
      <c r="B162" s="42"/>
      <c r="C162" s="42"/>
      <c r="D162" s="42">
        <f ca="1">VLOOKUP($A162,Mitglieder!$E$24:$BA$323,D$303)</f>
        <v>1.0299999999999967</v>
      </c>
      <c r="E162" s="42" t="str">
        <f ca="1">IF($G162="","",VLOOKUP($A162,Mitglieder!$E$24:$BG$323,E$303))</f>
        <v/>
      </c>
      <c r="F162" s="54" t="str">
        <f ca="1">IF(OR(VLOOKUP($A162,Mitglieder!$E$24:$BG$323,F$303)="",$G162=""),"",VLOOKUP($A162,Mitglieder!$E$24:$BG$323,F$303))</f>
        <v/>
      </c>
      <c r="G162" s="72" t="str">
        <f ca="1">IF(D162/ROUND(D162,0)=1,VLOOKUP($A162,Mitglieder!$E$24:$BA$323,G$303),"")</f>
        <v/>
      </c>
      <c r="H162" s="42" t="str">
        <f ca="1">IF($G162="","",VLOOKUP($A162,Mitglieder!$E$24:$BG$323,H$303))</f>
        <v/>
      </c>
      <c r="I162" s="54" t="str">
        <f ca="1">IF(OR(VLOOKUP($A162,Mitglieder!$E$24:$BG$323,I$303)="",$G162=""),"",VLOOKUP($A162,Mitglieder!$E$24:$BG$323,I$303))</f>
        <v/>
      </c>
      <c r="J162" s="42" t="str">
        <f ca="1">IF($G162="","",VLOOKUP($A162,Mitglieder!$E$24:$BG$323,J$303))</f>
        <v/>
      </c>
      <c r="K162" s="54" t="str">
        <f ca="1">IF(OR(VLOOKUP($A162,Mitglieder!$E$24:$BG$323,K$303)="",$G162=""),"",VLOOKUP($A162,Mitglieder!$E$24:$BG$323,K$303))</f>
        <v/>
      </c>
      <c r="L162" s="42" t="str">
        <f ca="1">IF($G162="","",VLOOKUP($A162,Mitglieder!$E$24:$BG$323,L$303))</f>
        <v/>
      </c>
      <c r="M162" s="42" t="str">
        <f ca="1">IF($G162="","",VLOOKUP($A162,Mitglieder!$E$24:$BG$323,M$303))</f>
        <v/>
      </c>
      <c r="N162" s="42" t="str">
        <f ca="1">IF($G162="","",VLOOKUP($A162,Mitglieder!$E$24:$BG$323,N$303))</f>
        <v/>
      </c>
      <c r="O162" s="42" t="str">
        <f ca="1">IF($G162="","",VLOOKUP($A162,Mitglieder!$E$24:$BG$323,O$303))</f>
        <v/>
      </c>
      <c r="P162" s="42" t="str">
        <f ca="1">IF($G162="","",VLOOKUP($A162,Mitglieder!$E$24:$BG$323,P$303))</f>
        <v/>
      </c>
      <c r="Q162" s="42" t="str">
        <f ca="1">IF($G162="","",VLOOKUP($A162,Mitglieder!$E$24:$BG$323,Q$303))</f>
        <v/>
      </c>
      <c r="R162" s="54" t="str">
        <f ca="1">IF(OR(VLOOKUP($A162,Mitglieder!$E$24:$BG$323,R$303)="",$G162=""),"",VLOOKUP($A162,Mitglieder!$E$24:$BG$323,R$303))</f>
        <v/>
      </c>
      <c r="S162" s="43" t="str">
        <f ca="1">IF($G162="","",TEXT(VLOOKUP($A162,Mitglieder!$E$24:$BG$323,S$303),"TT.MM.JJJJ"))</f>
        <v/>
      </c>
      <c r="T162" s="43" t="str">
        <f ca="1">IF($G162="","",TEXT(VLOOKUP($A162,Mitglieder!$E$24:$BG$323,T$303),"TT.MM.JJJJ"))</f>
        <v/>
      </c>
      <c r="U162" s="43" t="str">
        <f ca="1">IF($G162="","",TEXT(VLOOKUP($A162,Mitglieder!$E$24:$BG$323,U$303),"TT.MM.JJJJ"))</f>
        <v/>
      </c>
      <c r="V162" s="54" t="str">
        <f ca="1">IF(OR(VLOOKUP($A162,Mitglieder!$E$24:$BG$323,V$303)="",$G162=""),"",VLOOKUP($A162,Mitglieder!$E$24:$BG$323,V$303))</f>
        <v/>
      </c>
      <c r="W162" s="54" t="str">
        <f ca="1">IF(OR(VLOOKUP($A162,Mitglieder!$E$24:$BG$323,W$303)="",$G162=""),"",VLOOKUP($A162,Mitglieder!$E$24:$BG$323,W$303))</f>
        <v/>
      </c>
      <c r="X162" s="54" t="str">
        <f ca="1">IF(OR(VLOOKUP($A162,Mitglieder!$E$24:$BG$323,X$303)="",$G162=""),"",VLOOKUP($A162,Mitglieder!$E$24:$BG$323,X$303))</f>
        <v/>
      </c>
      <c r="Y162" s="54" t="str">
        <f ca="1">IF(OR(VLOOKUP($A162,Mitglieder!$E$24:$BG$323,Y$303)="",$G162=""),"",VLOOKUP($A162,Mitglieder!$E$24:$BG$323,Y$303))</f>
        <v/>
      </c>
      <c r="Z162" s="54" t="str">
        <f ca="1">IF(OR(VLOOKUP($A162,Mitglieder!$E$24:$BG$323,Z$303)="",$G162=""),"",VLOOKUP($A162,Mitglieder!$E$24:$BG$323,Z$303))</f>
        <v/>
      </c>
      <c r="AA162" s="54" t="str">
        <f ca="1">IF(OR(VLOOKUP($A162,Mitglieder!$E$24:$BG$323,AA$303)="",$G162=""),"",VLOOKUP($A162,Mitglieder!$E$24:$BG$323,AA$303))</f>
        <v/>
      </c>
      <c r="AB162" s="54" t="str">
        <f ca="1">IF(OR(VLOOKUP($A162,Mitglieder!$E$24:$BG$323,AB$303)="",$G162=""),"",VLOOKUP($A162,Mitglieder!$E$24:$BG$323,AB$303))</f>
        <v/>
      </c>
      <c r="AC162" s="54" t="str">
        <f ca="1">IF(OR(VLOOKUP($A162,Mitglieder!$E$24:$BG$323,AC$303)="",$G162=""),"",VLOOKUP($A162,Mitglieder!$E$24:$BG$323,AC$303))</f>
        <v/>
      </c>
      <c r="AD162" s="54" t="str">
        <f ca="1">IF(OR(VLOOKUP($A162,Mitglieder!$E$24:$BG$323,AD$303)="",$G162=""),"",VLOOKUP($A162,Mitglieder!$E$24:$BG$323,AD$303))</f>
        <v/>
      </c>
      <c r="AE162" s="54" t="str">
        <f ca="1">IF(OR(VLOOKUP($A162,Mitglieder!$E$24:$BG$323,AE$303)="",$G162=""),"",VLOOKUP($A162,Mitglieder!$E$24:$BG$323,AE$303))</f>
        <v/>
      </c>
      <c r="AF162" s="54" t="str">
        <f ca="1">IF(OR(VLOOKUP($A162,Mitglieder!$E$24:$BG$323,AF$303)="",$G162=""),"",VLOOKUP($A162,Mitglieder!$E$24:$BG$323,AF$303))</f>
        <v/>
      </c>
      <c r="AG162" s="54" t="str">
        <f ca="1">IF(OR(VLOOKUP($A162,Mitglieder!$E$24:$BG$323,AG$303)="",$G162=""),"",VLOOKUP($A162,Mitglieder!$E$24:$BG$323,AG$303))</f>
        <v/>
      </c>
      <c r="AH162" s="54" t="str">
        <f ca="1">IF(OR(VLOOKUP($A162,Mitglieder!$E$24:$BG$323,AH$303)="",$G162=""),"",VLOOKUP($A162,Mitglieder!$E$24:$BG$323,AH$303))</f>
        <v/>
      </c>
      <c r="AI162" s="54" t="str">
        <f ca="1">IF(OR(VLOOKUP($A162,Mitglieder!$E$24:$BG$323,AI$303)="",$G162=""),"",VLOOKUP($A162,Mitglieder!$E$24:$BG$323,AI$303))</f>
        <v/>
      </c>
      <c r="AJ162" s="54" t="str">
        <f ca="1">IF(OR(VLOOKUP($A162,Mitglieder!$E$24:$BG$323,AJ$303)="",$G162=""),"",VLOOKUP($A162,Mitglieder!$E$24:$BG$323,AJ$303))</f>
        <v/>
      </c>
      <c r="AK162" s="54" t="str">
        <f ca="1">IF(OR(VLOOKUP($A162,Mitglieder!$E$24:$BG$323,AK$303)="",$G162=""),"",VLOOKUP($A162,Mitglieder!$E$24:$BG$323,AK$303))</f>
        <v/>
      </c>
      <c r="AL162" s="54" t="str">
        <f ca="1">IF(OR(VLOOKUP($A162,Mitglieder!$E$24:$BG$323,AL$303)="",$G162=""),"",VLOOKUP($A162,Mitglieder!$E$24:$BG$323,AL$303))</f>
        <v/>
      </c>
      <c r="AM162" s="42" t="str">
        <f ca="1">IF($G162="","",VLOOKUP($A162,Mitglieder!$E$24:$BG$323,AM$303))</f>
        <v/>
      </c>
      <c r="AN162" s="54" t="str">
        <f ca="1">IF(OR(VLOOKUP($A162,Mitglieder!$E$24:$BG$323,AN$303)="",$G162=""),"",VLOOKUP($A162,Mitglieder!$E$24:$BG$323,AN$303))</f>
        <v/>
      </c>
      <c r="AO162" s="43" t="str">
        <f ca="1">IF($G162="","",TEXT(VLOOKUP($A162,Mitglieder!$D$24:$BG$323,AO$303),"TT.MM.JJJJ"))</f>
        <v/>
      </c>
      <c r="AP162" s="42" t="str">
        <f ca="1">IF($G162="","",VLOOKUP($A162,Mitglieder!$E$24:$BG$323,AP$303))</f>
        <v/>
      </c>
      <c r="AQ162" s="45" t="str">
        <f ca="1">IF($G162="","",TEXT(VLOOKUP($A162,Mitglieder!$E$24:$BG$323,AQ$303),"0.00"))</f>
        <v/>
      </c>
      <c r="AR162" s="54" t="str">
        <f ca="1">IF(OR(VLOOKUP($A162,Mitglieder!$E$24:$BG$323,AR$303)="",$G162=""),"",VLOOKUP($A162,Mitglieder!$E$24:$BG$323,AR$303))</f>
        <v/>
      </c>
      <c r="AS162" s="45" t="str">
        <f ca="1">IF($G162="","",TEXT(VLOOKUP($A162,Mitglieder!$E$24:$BG$323,AS$303),"0.00"))</f>
        <v/>
      </c>
      <c r="AT162" s="54" t="str">
        <f ca="1">IF(OR(VLOOKUP($A162,Mitglieder!$E$24:$BG$323,AT$303)="",$G162=""),"",VLOOKUP($A162,Mitglieder!$E$24:$BG$323,AT$303))</f>
        <v/>
      </c>
      <c r="AU162" s="45" t="str">
        <f ca="1">IF($G162="","",TEXT(VLOOKUP($A162,Mitglieder!$E$24:$BG$323,AU$303),"0.00"))</f>
        <v/>
      </c>
      <c r="AV162" s="45" t="str">
        <f ca="1">IF($G162="","",TEXT(VLOOKUP($A162,Mitglieder!$E$24:$BG$323,AV$303),"0.00"))</f>
        <v/>
      </c>
      <c r="AW162" s="42" t="str">
        <f ca="1">IF($G162="","",VLOOKUP($A162,Mitglieder!$E$24:$BG$323,AW$303))</f>
        <v/>
      </c>
      <c r="AX162" s="54" t="str">
        <f ca="1">IF(OR(VLOOKUP($A162,Mitglieder!$E$24:$BG$323,AX$303)="",$G162=""),"",VLOOKUP($A162,Mitglieder!$E$24:$BG$323,AX$303))</f>
        <v/>
      </c>
      <c r="AY162" s="43" t="str">
        <f ca="1">IF($G162="","",TEXT(VLOOKUP($A162,Mitglieder!$E$24:$BG$323,AY$303),"TT.MM.JJJJ"))</f>
        <v/>
      </c>
      <c r="AZ162" s="75" t="str">
        <f t="shared" ca="1" si="4"/>
        <v/>
      </c>
      <c r="BA162" s="43" t="str">
        <f ca="1">IF($G162="","",TEXT(VLOOKUP($A162,Mitglieder!$E$24:$BG$323,BA$303),"TT.MM.JJJJ"))</f>
        <v/>
      </c>
      <c r="BB162" s="43" t="str">
        <f ca="1">IF($G162="","",TEXT(VLOOKUP($A162,Mitglieder!$E$24:$BG$323,BB$303),"TT.MM.JJJJ"))</f>
        <v/>
      </c>
      <c r="BC162" s="43" t="str">
        <f ca="1">IF($G162="","",TEXT(VLOOKUP($A162,Mitglieder!$E$24:$BG$323,BC$303),"TT.MM.JJJJ"))</f>
        <v/>
      </c>
      <c r="BD162" s="43" t="str">
        <f ca="1">IF($G162="","",TEXT(VLOOKUP($A162,Mitglieder!$E$24:$BG$323,BD$303),"TT.MM.JJJJ"))</f>
        <v/>
      </c>
      <c r="BE162" s="75" t="str">
        <f t="shared" ca="1" si="5"/>
        <v/>
      </c>
      <c r="BF162" s="75" t="str">
        <f ca="1">IF($G162="","",VLOOKUP($A162,Mitglieder!$D$24:$BG$323,BF$303))</f>
        <v/>
      </c>
      <c r="BH162" s="75" t="str">
        <f ca="1">IF(G162="","",AY162+'Details Verein'!$D$25)</f>
        <v/>
      </c>
    </row>
    <row r="163" spans="1:60" x14ac:dyDescent="0.35">
      <c r="A163" s="42">
        <v>163</v>
      </c>
      <c r="B163" s="42"/>
      <c r="C163" s="42"/>
      <c r="D163" s="42">
        <f ca="1">VLOOKUP($A163,Mitglieder!$E$24:$BA$323,D$303)</f>
        <v>1.0299999999999967</v>
      </c>
      <c r="E163" s="42" t="str">
        <f ca="1">IF($G163="","",VLOOKUP($A163,Mitglieder!$E$24:$BG$323,E$303))</f>
        <v/>
      </c>
      <c r="F163" s="54" t="str">
        <f ca="1">IF(OR(VLOOKUP($A163,Mitglieder!$E$24:$BG$323,F$303)="",$G163=""),"",VLOOKUP($A163,Mitglieder!$E$24:$BG$323,F$303))</f>
        <v/>
      </c>
      <c r="G163" s="72" t="str">
        <f ca="1">IF(D163/ROUND(D163,0)=1,VLOOKUP($A163,Mitglieder!$E$24:$BA$323,G$303),"")</f>
        <v/>
      </c>
      <c r="H163" s="42" t="str">
        <f ca="1">IF($G163="","",VLOOKUP($A163,Mitglieder!$E$24:$BG$323,H$303))</f>
        <v/>
      </c>
      <c r="I163" s="54" t="str">
        <f ca="1">IF(OR(VLOOKUP($A163,Mitglieder!$E$24:$BG$323,I$303)="",$G163=""),"",VLOOKUP($A163,Mitglieder!$E$24:$BG$323,I$303))</f>
        <v/>
      </c>
      <c r="J163" s="42" t="str">
        <f ca="1">IF($G163="","",VLOOKUP($A163,Mitglieder!$E$24:$BG$323,J$303))</f>
        <v/>
      </c>
      <c r="K163" s="54" t="str">
        <f ca="1">IF(OR(VLOOKUP($A163,Mitglieder!$E$24:$BG$323,K$303)="",$G163=""),"",VLOOKUP($A163,Mitglieder!$E$24:$BG$323,K$303))</f>
        <v/>
      </c>
      <c r="L163" s="42" t="str">
        <f ca="1">IF($G163="","",VLOOKUP($A163,Mitglieder!$E$24:$BG$323,L$303))</f>
        <v/>
      </c>
      <c r="M163" s="42" t="str">
        <f ca="1">IF($G163="","",VLOOKUP($A163,Mitglieder!$E$24:$BG$323,M$303))</f>
        <v/>
      </c>
      <c r="N163" s="42" t="str">
        <f ca="1">IF($G163="","",VLOOKUP($A163,Mitglieder!$E$24:$BG$323,N$303))</f>
        <v/>
      </c>
      <c r="O163" s="42" t="str">
        <f ca="1">IF($G163="","",VLOOKUP($A163,Mitglieder!$E$24:$BG$323,O$303))</f>
        <v/>
      </c>
      <c r="P163" s="42" t="str">
        <f ca="1">IF($G163="","",VLOOKUP($A163,Mitglieder!$E$24:$BG$323,P$303))</f>
        <v/>
      </c>
      <c r="Q163" s="42" t="str">
        <f ca="1">IF($G163="","",VLOOKUP($A163,Mitglieder!$E$24:$BG$323,Q$303))</f>
        <v/>
      </c>
      <c r="R163" s="54" t="str">
        <f ca="1">IF(OR(VLOOKUP($A163,Mitglieder!$E$24:$BG$323,R$303)="",$G163=""),"",VLOOKUP($A163,Mitglieder!$E$24:$BG$323,R$303))</f>
        <v/>
      </c>
      <c r="S163" s="43" t="str">
        <f ca="1">IF($G163="","",TEXT(VLOOKUP($A163,Mitglieder!$E$24:$BG$323,S$303),"TT.MM.JJJJ"))</f>
        <v/>
      </c>
      <c r="T163" s="43" t="str">
        <f ca="1">IF($G163="","",TEXT(VLOOKUP($A163,Mitglieder!$E$24:$BG$323,T$303),"TT.MM.JJJJ"))</f>
        <v/>
      </c>
      <c r="U163" s="43" t="str">
        <f ca="1">IF($G163="","",TEXT(VLOOKUP($A163,Mitglieder!$E$24:$BG$323,U$303),"TT.MM.JJJJ"))</f>
        <v/>
      </c>
      <c r="V163" s="54" t="str">
        <f ca="1">IF(OR(VLOOKUP($A163,Mitglieder!$E$24:$BG$323,V$303)="",$G163=""),"",VLOOKUP($A163,Mitglieder!$E$24:$BG$323,V$303))</f>
        <v/>
      </c>
      <c r="W163" s="54" t="str">
        <f ca="1">IF(OR(VLOOKUP($A163,Mitglieder!$E$24:$BG$323,W$303)="",$G163=""),"",VLOOKUP($A163,Mitglieder!$E$24:$BG$323,W$303))</f>
        <v/>
      </c>
      <c r="X163" s="54" t="str">
        <f ca="1">IF(OR(VLOOKUP($A163,Mitglieder!$E$24:$BG$323,X$303)="",$G163=""),"",VLOOKUP($A163,Mitglieder!$E$24:$BG$323,X$303))</f>
        <v/>
      </c>
      <c r="Y163" s="54" t="str">
        <f ca="1">IF(OR(VLOOKUP($A163,Mitglieder!$E$24:$BG$323,Y$303)="",$G163=""),"",VLOOKUP($A163,Mitglieder!$E$24:$BG$323,Y$303))</f>
        <v/>
      </c>
      <c r="Z163" s="54" t="str">
        <f ca="1">IF(OR(VLOOKUP($A163,Mitglieder!$E$24:$BG$323,Z$303)="",$G163=""),"",VLOOKUP($A163,Mitglieder!$E$24:$BG$323,Z$303))</f>
        <v/>
      </c>
      <c r="AA163" s="54" t="str">
        <f ca="1">IF(OR(VLOOKUP($A163,Mitglieder!$E$24:$BG$323,AA$303)="",$G163=""),"",VLOOKUP($A163,Mitglieder!$E$24:$BG$323,AA$303))</f>
        <v/>
      </c>
      <c r="AB163" s="54" t="str">
        <f ca="1">IF(OR(VLOOKUP($A163,Mitglieder!$E$24:$BG$323,AB$303)="",$G163=""),"",VLOOKUP($A163,Mitglieder!$E$24:$BG$323,AB$303))</f>
        <v/>
      </c>
      <c r="AC163" s="54" t="str">
        <f ca="1">IF(OR(VLOOKUP($A163,Mitglieder!$E$24:$BG$323,AC$303)="",$G163=""),"",VLOOKUP($A163,Mitglieder!$E$24:$BG$323,AC$303))</f>
        <v/>
      </c>
      <c r="AD163" s="54" t="str">
        <f ca="1">IF(OR(VLOOKUP($A163,Mitglieder!$E$24:$BG$323,AD$303)="",$G163=""),"",VLOOKUP($A163,Mitglieder!$E$24:$BG$323,AD$303))</f>
        <v/>
      </c>
      <c r="AE163" s="54" t="str">
        <f ca="1">IF(OR(VLOOKUP($A163,Mitglieder!$E$24:$BG$323,AE$303)="",$G163=""),"",VLOOKUP($A163,Mitglieder!$E$24:$BG$323,AE$303))</f>
        <v/>
      </c>
      <c r="AF163" s="54" t="str">
        <f ca="1">IF(OR(VLOOKUP($A163,Mitglieder!$E$24:$BG$323,AF$303)="",$G163=""),"",VLOOKUP($A163,Mitglieder!$E$24:$BG$323,AF$303))</f>
        <v/>
      </c>
      <c r="AG163" s="54" t="str">
        <f ca="1">IF(OR(VLOOKUP($A163,Mitglieder!$E$24:$BG$323,AG$303)="",$G163=""),"",VLOOKUP($A163,Mitglieder!$E$24:$BG$323,AG$303))</f>
        <v/>
      </c>
      <c r="AH163" s="54" t="str">
        <f ca="1">IF(OR(VLOOKUP($A163,Mitglieder!$E$24:$BG$323,AH$303)="",$G163=""),"",VLOOKUP($A163,Mitglieder!$E$24:$BG$323,AH$303))</f>
        <v/>
      </c>
      <c r="AI163" s="54" t="str">
        <f ca="1">IF(OR(VLOOKUP($A163,Mitglieder!$E$24:$BG$323,AI$303)="",$G163=""),"",VLOOKUP($A163,Mitglieder!$E$24:$BG$323,AI$303))</f>
        <v/>
      </c>
      <c r="AJ163" s="54" t="str">
        <f ca="1">IF(OR(VLOOKUP($A163,Mitglieder!$E$24:$BG$323,AJ$303)="",$G163=""),"",VLOOKUP($A163,Mitglieder!$E$24:$BG$323,AJ$303))</f>
        <v/>
      </c>
      <c r="AK163" s="54" t="str">
        <f ca="1">IF(OR(VLOOKUP($A163,Mitglieder!$E$24:$BG$323,AK$303)="",$G163=""),"",VLOOKUP($A163,Mitglieder!$E$24:$BG$323,AK$303))</f>
        <v/>
      </c>
      <c r="AL163" s="54" t="str">
        <f ca="1">IF(OR(VLOOKUP($A163,Mitglieder!$E$24:$BG$323,AL$303)="",$G163=""),"",VLOOKUP($A163,Mitglieder!$E$24:$BG$323,AL$303))</f>
        <v/>
      </c>
      <c r="AM163" s="42" t="str">
        <f ca="1">IF($G163="","",VLOOKUP($A163,Mitglieder!$E$24:$BG$323,AM$303))</f>
        <v/>
      </c>
      <c r="AN163" s="54" t="str">
        <f ca="1">IF(OR(VLOOKUP($A163,Mitglieder!$E$24:$BG$323,AN$303)="",$G163=""),"",VLOOKUP($A163,Mitglieder!$E$24:$BG$323,AN$303))</f>
        <v/>
      </c>
      <c r="AO163" s="43" t="str">
        <f ca="1">IF($G163="","",TEXT(VLOOKUP($A163,Mitglieder!$D$24:$BG$323,AO$303),"TT.MM.JJJJ"))</f>
        <v/>
      </c>
      <c r="AP163" s="42" t="str">
        <f ca="1">IF($G163="","",VLOOKUP($A163,Mitglieder!$E$24:$BG$323,AP$303))</f>
        <v/>
      </c>
      <c r="AQ163" s="45" t="str">
        <f ca="1">IF($G163="","",TEXT(VLOOKUP($A163,Mitglieder!$E$24:$BG$323,AQ$303),"0.00"))</f>
        <v/>
      </c>
      <c r="AR163" s="54" t="str">
        <f ca="1">IF(OR(VLOOKUP($A163,Mitglieder!$E$24:$BG$323,AR$303)="",$G163=""),"",VLOOKUP($A163,Mitglieder!$E$24:$BG$323,AR$303))</f>
        <v/>
      </c>
      <c r="AS163" s="45" t="str">
        <f ca="1">IF($G163="","",TEXT(VLOOKUP($A163,Mitglieder!$E$24:$BG$323,AS$303),"0.00"))</f>
        <v/>
      </c>
      <c r="AT163" s="54" t="str">
        <f ca="1">IF(OR(VLOOKUP($A163,Mitglieder!$E$24:$BG$323,AT$303)="",$G163=""),"",VLOOKUP($A163,Mitglieder!$E$24:$BG$323,AT$303))</f>
        <v/>
      </c>
      <c r="AU163" s="45" t="str">
        <f ca="1">IF($G163="","",TEXT(VLOOKUP($A163,Mitglieder!$E$24:$BG$323,AU$303),"0.00"))</f>
        <v/>
      </c>
      <c r="AV163" s="45" t="str">
        <f ca="1">IF($G163="","",TEXT(VLOOKUP($A163,Mitglieder!$E$24:$BG$323,AV$303),"0.00"))</f>
        <v/>
      </c>
      <c r="AW163" s="42" t="str">
        <f ca="1">IF($G163="","",VLOOKUP($A163,Mitglieder!$E$24:$BG$323,AW$303))</f>
        <v/>
      </c>
      <c r="AX163" s="54" t="str">
        <f ca="1">IF(OR(VLOOKUP($A163,Mitglieder!$E$24:$BG$323,AX$303)="",$G163=""),"",VLOOKUP($A163,Mitglieder!$E$24:$BG$323,AX$303))</f>
        <v/>
      </c>
      <c r="AY163" s="43" t="str">
        <f ca="1">IF($G163="","",TEXT(VLOOKUP($A163,Mitglieder!$E$24:$BG$323,AY$303),"TT.MM.JJJJ"))</f>
        <v/>
      </c>
      <c r="AZ163" s="75" t="str">
        <f t="shared" ca="1" si="4"/>
        <v/>
      </c>
      <c r="BA163" s="43" t="str">
        <f ca="1">IF($G163="","",TEXT(VLOOKUP($A163,Mitglieder!$E$24:$BG$323,BA$303),"TT.MM.JJJJ"))</f>
        <v/>
      </c>
      <c r="BB163" s="43" t="str">
        <f ca="1">IF($G163="","",TEXT(VLOOKUP($A163,Mitglieder!$E$24:$BG$323,BB$303),"TT.MM.JJJJ"))</f>
        <v/>
      </c>
      <c r="BC163" s="43" t="str">
        <f ca="1">IF($G163="","",TEXT(VLOOKUP($A163,Mitglieder!$E$24:$BG$323,BC$303),"TT.MM.JJJJ"))</f>
        <v/>
      </c>
      <c r="BD163" s="43" t="str">
        <f ca="1">IF($G163="","",TEXT(VLOOKUP($A163,Mitglieder!$E$24:$BG$323,BD$303),"TT.MM.JJJJ"))</f>
        <v/>
      </c>
      <c r="BE163" s="75" t="str">
        <f t="shared" ca="1" si="5"/>
        <v/>
      </c>
      <c r="BF163" s="75" t="str">
        <f ca="1">IF($G163="","",VLOOKUP($A163,Mitglieder!$D$24:$BG$323,BF$303))</f>
        <v/>
      </c>
      <c r="BH163" s="75" t="str">
        <f ca="1">IF(G163="","",AY163+'Details Verein'!$D$25)</f>
        <v/>
      </c>
    </row>
    <row r="164" spans="1:60" x14ac:dyDescent="0.35">
      <c r="A164" s="42">
        <v>164</v>
      </c>
      <c r="B164" s="42"/>
      <c r="C164" s="42"/>
      <c r="D164" s="42">
        <f ca="1">VLOOKUP($A164,Mitglieder!$E$24:$BA$323,D$303)</f>
        <v>1.0299999999999967</v>
      </c>
      <c r="E164" s="42" t="str">
        <f ca="1">IF($G164="","",VLOOKUP($A164,Mitglieder!$E$24:$BG$323,E$303))</f>
        <v/>
      </c>
      <c r="F164" s="54" t="str">
        <f ca="1">IF(OR(VLOOKUP($A164,Mitglieder!$E$24:$BG$323,F$303)="",$G164=""),"",VLOOKUP($A164,Mitglieder!$E$24:$BG$323,F$303))</f>
        <v/>
      </c>
      <c r="G164" s="72" t="str">
        <f ca="1">IF(D164/ROUND(D164,0)=1,VLOOKUP($A164,Mitglieder!$E$24:$BA$323,G$303),"")</f>
        <v/>
      </c>
      <c r="H164" s="42" t="str">
        <f ca="1">IF($G164="","",VLOOKUP($A164,Mitglieder!$E$24:$BG$323,H$303))</f>
        <v/>
      </c>
      <c r="I164" s="54" t="str">
        <f ca="1">IF(OR(VLOOKUP($A164,Mitglieder!$E$24:$BG$323,I$303)="",$G164=""),"",VLOOKUP($A164,Mitglieder!$E$24:$BG$323,I$303))</f>
        <v/>
      </c>
      <c r="J164" s="42" t="str">
        <f ca="1">IF($G164="","",VLOOKUP($A164,Mitglieder!$E$24:$BG$323,J$303))</f>
        <v/>
      </c>
      <c r="K164" s="54" t="str">
        <f ca="1">IF(OR(VLOOKUP($A164,Mitglieder!$E$24:$BG$323,K$303)="",$G164=""),"",VLOOKUP($A164,Mitglieder!$E$24:$BG$323,K$303))</f>
        <v/>
      </c>
      <c r="L164" s="42" t="str">
        <f ca="1">IF($G164="","",VLOOKUP($A164,Mitglieder!$E$24:$BG$323,L$303))</f>
        <v/>
      </c>
      <c r="M164" s="42" t="str">
        <f ca="1">IF($G164="","",VLOOKUP($A164,Mitglieder!$E$24:$BG$323,M$303))</f>
        <v/>
      </c>
      <c r="N164" s="42" t="str">
        <f ca="1">IF($G164="","",VLOOKUP($A164,Mitglieder!$E$24:$BG$323,N$303))</f>
        <v/>
      </c>
      <c r="O164" s="42" t="str">
        <f ca="1">IF($G164="","",VLOOKUP($A164,Mitglieder!$E$24:$BG$323,O$303))</f>
        <v/>
      </c>
      <c r="P164" s="42" t="str">
        <f ca="1">IF($G164="","",VLOOKUP($A164,Mitglieder!$E$24:$BG$323,P$303))</f>
        <v/>
      </c>
      <c r="Q164" s="42" t="str">
        <f ca="1">IF($G164="","",VLOOKUP($A164,Mitglieder!$E$24:$BG$323,Q$303))</f>
        <v/>
      </c>
      <c r="R164" s="54" t="str">
        <f ca="1">IF(OR(VLOOKUP($A164,Mitglieder!$E$24:$BG$323,R$303)="",$G164=""),"",VLOOKUP($A164,Mitglieder!$E$24:$BG$323,R$303))</f>
        <v/>
      </c>
      <c r="S164" s="43" t="str">
        <f ca="1">IF($G164="","",TEXT(VLOOKUP($A164,Mitglieder!$E$24:$BG$323,S$303),"TT.MM.JJJJ"))</f>
        <v/>
      </c>
      <c r="T164" s="43" t="str">
        <f ca="1">IF($G164="","",TEXT(VLOOKUP($A164,Mitglieder!$E$24:$BG$323,T$303),"TT.MM.JJJJ"))</f>
        <v/>
      </c>
      <c r="U164" s="43" t="str">
        <f ca="1">IF($G164="","",TEXT(VLOOKUP($A164,Mitglieder!$E$24:$BG$323,U$303),"TT.MM.JJJJ"))</f>
        <v/>
      </c>
      <c r="V164" s="54" t="str">
        <f ca="1">IF(OR(VLOOKUP($A164,Mitglieder!$E$24:$BG$323,V$303)="",$G164=""),"",VLOOKUP($A164,Mitglieder!$E$24:$BG$323,V$303))</f>
        <v/>
      </c>
      <c r="W164" s="54" t="str">
        <f ca="1">IF(OR(VLOOKUP($A164,Mitglieder!$E$24:$BG$323,W$303)="",$G164=""),"",VLOOKUP($A164,Mitglieder!$E$24:$BG$323,W$303))</f>
        <v/>
      </c>
      <c r="X164" s="54" t="str">
        <f ca="1">IF(OR(VLOOKUP($A164,Mitglieder!$E$24:$BG$323,X$303)="",$G164=""),"",VLOOKUP($A164,Mitglieder!$E$24:$BG$323,X$303))</f>
        <v/>
      </c>
      <c r="Y164" s="54" t="str">
        <f ca="1">IF(OR(VLOOKUP($A164,Mitglieder!$E$24:$BG$323,Y$303)="",$G164=""),"",VLOOKUP($A164,Mitglieder!$E$24:$BG$323,Y$303))</f>
        <v/>
      </c>
      <c r="Z164" s="54" t="str">
        <f ca="1">IF(OR(VLOOKUP($A164,Mitglieder!$E$24:$BG$323,Z$303)="",$G164=""),"",VLOOKUP($A164,Mitglieder!$E$24:$BG$323,Z$303))</f>
        <v/>
      </c>
      <c r="AA164" s="54" t="str">
        <f ca="1">IF(OR(VLOOKUP($A164,Mitglieder!$E$24:$BG$323,AA$303)="",$G164=""),"",VLOOKUP($A164,Mitglieder!$E$24:$BG$323,AA$303))</f>
        <v/>
      </c>
      <c r="AB164" s="54" t="str">
        <f ca="1">IF(OR(VLOOKUP($A164,Mitglieder!$E$24:$BG$323,AB$303)="",$G164=""),"",VLOOKUP($A164,Mitglieder!$E$24:$BG$323,AB$303))</f>
        <v/>
      </c>
      <c r="AC164" s="54" t="str">
        <f ca="1">IF(OR(VLOOKUP($A164,Mitglieder!$E$24:$BG$323,AC$303)="",$G164=""),"",VLOOKUP($A164,Mitglieder!$E$24:$BG$323,AC$303))</f>
        <v/>
      </c>
      <c r="AD164" s="54" t="str">
        <f ca="1">IF(OR(VLOOKUP($A164,Mitglieder!$E$24:$BG$323,AD$303)="",$G164=""),"",VLOOKUP($A164,Mitglieder!$E$24:$BG$323,AD$303))</f>
        <v/>
      </c>
      <c r="AE164" s="54" t="str">
        <f ca="1">IF(OR(VLOOKUP($A164,Mitglieder!$E$24:$BG$323,AE$303)="",$G164=""),"",VLOOKUP($A164,Mitglieder!$E$24:$BG$323,AE$303))</f>
        <v/>
      </c>
      <c r="AF164" s="54" t="str">
        <f ca="1">IF(OR(VLOOKUP($A164,Mitglieder!$E$24:$BG$323,AF$303)="",$G164=""),"",VLOOKUP($A164,Mitglieder!$E$24:$BG$323,AF$303))</f>
        <v/>
      </c>
      <c r="AG164" s="54" t="str">
        <f ca="1">IF(OR(VLOOKUP($A164,Mitglieder!$E$24:$BG$323,AG$303)="",$G164=""),"",VLOOKUP($A164,Mitglieder!$E$24:$BG$323,AG$303))</f>
        <v/>
      </c>
      <c r="AH164" s="54" t="str">
        <f ca="1">IF(OR(VLOOKUP($A164,Mitglieder!$E$24:$BG$323,AH$303)="",$G164=""),"",VLOOKUP($A164,Mitglieder!$E$24:$BG$323,AH$303))</f>
        <v/>
      </c>
      <c r="AI164" s="54" t="str">
        <f ca="1">IF(OR(VLOOKUP($A164,Mitglieder!$E$24:$BG$323,AI$303)="",$G164=""),"",VLOOKUP($A164,Mitglieder!$E$24:$BG$323,AI$303))</f>
        <v/>
      </c>
      <c r="AJ164" s="54" t="str">
        <f ca="1">IF(OR(VLOOKUP($A164,Mitglieder!$E$24:$BG$323,AJ$303)="",$G164=""),"",VLOOKUP($A164,Mitglieder!$E$24:$BG$323,AJ$303))</f>
        <v/>
      </c>
      <c r="AK164" s="54" t="str">
        <f ca="1">IF(OR(VLOOKUP($A164,Mitglieder!$E$24:$BG$323,AK$303)="",$G164=""),"",VLOOKUP($A164,Mitglieder!$E$24:$BG$323,AK$303))</f>
        <v/>
      </c>
      <c r="AL164" s="54" t="str">
        <f ca="1">IF(OR(VLOOKUP($A164,Mitglieder!$E$24:$BG$323,AL$303)="",$G164=""),"",VLOOKUP($A164,Mitglieder!$E$24:$BG$323,AL$303))</f>
        <v/>
      </c>
      <c r="AM164" s="42" t="str">
        <f ca="1">IF($G164="","",VLOOKUP($A164,Mitglieder!$E$24:$BG$323,AM$303))</f>
        <v/>
      </c>
      <c r="AN164" s="54" t="str">
        <f ca="1">IF(OR(VLOOKUP($A164,Mitglieder!$E$24:$BG$323,AN$303)="",$G164=""),"",VLOOKUP($A164,Mitglieder!$E$24:$BG$323,AN$303))</f>
        <v/>
      </c>
      <c r="AO164" s="43" t="str">
        <f ca="1">IF($G164="","",TEXT(VLOOKUP($A164,Mitglieder!$D$24:$BG$323,AO$303),"TT.MM.JJJJ"))</f>
        <v/>
      </c>
      <c r="AP164" s="42" t="str">
        <f ca="1">IF($G164="","",VLOOKUP($A164,Mitglieder!$E$24:$BG$323,AP$303))</f>
        <v/>
      </c>
      <c r="AQ164" s="45" t="str">
        <f ca="1">IF($G164="","",TEXT(VLOOKUP($A164,Mitglieder!$E$24:$BG$323,AQ$303),"0.00"))</f>
        <v/>
      </c>
      <c r="AR164" s="54" t="str">
        <f ca="1">IF(OR(VLOOKUP($A164,Mitglieder!$E$24:$BG$323,AR$303)="",$G164=""),"",VLOOKUP($A164,Mitglieder!$E$24:$BG$323,AR$303))</f>
        <v/>
      </c>
      <c r="AS164" s="45" t="str">
        <f ca="1">IF($G164="","",TEXT(VLOOKUP($A164,Mitglieder!$E$24:$BG$323,AS$303),"0.00"))</f>
        <v/>
      </c>
      <c r="AT164" s="54" t="str">
        <f ca="1">IF(OR(VLOOKUP($A164,Mitglieder!$E$24:$BG$323,AT$303)="",$G164=""),"",VLOOKUP($A164,Mitglieder!$E$24:$BG$323,AT$303))</f>
        <v/>
      </c>
      <c r="AU164" s="45" t="str">
        <f ca="1">IF($G164="","",TEXT(VLOOKUP($A164,Mitglieder!$E$24:$BG$323,AU$303),"0.00"))</f>
        <v/>
      </c>
      <c r="AV164" s="45" t="str">
        <f ca="1">IF($G164="","",TEXT(VLOOKUP($A164,Mitglieder!$E$24:$BG$323,AV$303),"0.00"))</f>
        <v/>
      </c>
      <c r="AW164" s="42" t="str">
        <f ca="1">IF($G164="","",VLOOKUP($A164,Mitglieder!$E$24:$BG$323,AW$303))</f>
        <v/>
      </c>
      <c r="AX164" s="54" t="str">
        <f ca="1">IF(OR(VLOOKUP($A164,Mitglieder!$E$24:$BG$323,AX$303)="",$G164=""),"",VLOOKUP($A164,Mitglieder!$E$24:$BG$323,AX$303))</f>
        <v/>
      </c>
      <c r="AY164" s="43" t="str">
        <f ca="1">IF($G164="","",TEXT(VLOOKUP($A164,Mitglieder!$E$24:$BG$323,AY$303),"TT.MM.JJJJ"))</f>
        <v/>
      </c>
      <c r="AZ164" s="75" t="str">
        <f t="shared" ca="1" si="4"/>
        <v/>
      </c>
      <c r="BA164" s="43" t="str">
        <f ca="1">IF($G164="","",TEXT(VLOOKUP($A164,Mitglieder!$E$24:$BG$323,BA$303),"TT.MM.JJJJ"))</f>
        <v/>
      </c>
      <c r="BB164" s="43" t="str">
        <f ca="1">IF($G164="","",TEXT(VLOOKUP($A164,Mitglieder!$E$24:$BG$323,BB$303),"TT.MM.JJJJ"))</f>
        <v/>
      </c>
      <c r="BC164" s="43" t="str">
        <f ca="1">IF($G164="","",TEXT(VLOOKUP($A164,Mitglieder!$E$24:$BG$323,BC$303),"TT.MM.JJJJ"))</f>
        <v/>
      </c>
      <c r="BD164" s="43" t="str">
        <f ca="1">IF($G164="","",TEXT(VLOOKUP($A164,Mitglieder!$E$24:$BG$323,BD$303),"TT.MM.JJJJ"))</f>
        <v/>
      </c>
      <c r="BE164" s="75" t="str">
        <f t="shared" ca="1" si="5"/>
        <v/>
      </c>
      <c r="BF164" s="75" t="str">
        <f ca="1">IF($G164="","",VLOOKUP($A164,Mitglieder!$D$24:$BG$323,BF$303))</f>
        <v/>
      </c>
      <c r="BH164" s="75" t="str">
        <f ca="1">IF(G164="","",AY164+'Details Verein'!$D$25)</f>
        <v/>
      </c>
    </row>
    <row r="165" spans="1:60" x14ac:dyDescent="0.35">
      <c r="A165" s="42">
        <v>165</v>
      </c>
      <c r="B165" s="42"/>
      <c r="C165" s="42"/>
      <c r="D165" s="42">
        <f ca="1">VLOOKUP($A165,Mitglieder!$E$24:$BA$323,D$303)</f>
        <v>1.0299999999999967</v>
      </c>
      <c r="E165" s="42" t="str">
        <f ca="1">IF($G165="","",VLOOKUP($A165,Mitglieder!$E$24:$BG$323,E$303))</f>
        <v/>
      </c>
      <c r="F165" s="54" t="str">
        <f ca="1">IF(OR(VLOOKUP($A165,Mitglieder!$E$24:$BG$323,F$303)="",$G165=""),"",VLOOKUP($A165,Mitglieder!$E$24:$BG$323,F$303))</f>
        <v/>
      </c>
      <c r="G165" s="72" t="str">
        <f ca="1">IF(D165/ROUND(D165,0)=1,VLOOKUP($A165,Mitglieder!$E$24:$BA$323,G$303),"")</f>
        <v/>
      </c>
      <c r="H165" s="42" t="str">
        <f ca="1">IF($G165="","",VLOOKUP($A165,Mitglieder!$E$24:$BG$323,H$303))</f>
        <v/>
      </c>
      <c r="I165" s="54" t="str">
        <f ca="1">IF(OR(VLOOKUP($A165,Mitglieder!$E$24:$BG$323,I$303)="",$G165=""),"",VLOOKUP($A165,Mitglieder!$E$24:$BG$323,I$303))</f>
        <v/>
      </c>
      <c r="J165" s="42" t="str">
        <f ca="1">IF($G165="","",VLOOKUP($A165,Mitglieder!$E$24:$BG$323,J$303))</f>
        <v/>
      </c>
      <c r="K165" s="54" t="str">
        <f ca="1">IF(OR(VLOOKUP($A165,Mitglieder!$E$24:$BG$323,K$303)="",$G165=""),"",VLOOKUP($A165,Mitglieder!$E$24:$BG$323,K$303))</f>
        <v/>
      </c>
      <c r="L165" s="42" t="str">
        <f ca="1">IF($G165="","",VLOOKUP($A165,Mitglieder!$E$24:$BG$323,L$303))</f>
        <v/>
      </c>
      <c r="M165" s="42" t="str">
        <f ca="1">IF($G165="","",VLOOKUP($A165,Mitglieder!$E$24:$BG$323,M$303))</f>
        <v/>
      </c>
      <c r="N165" s="42" t="str">
        <f ca="1">IF($G165="","",VLOOKUP($A165,Mitglieder!$E$24:$BG$323,N$303))</f>
        <v/>
      </c>
      <c r="O165" s="42" t="str">
        <f ca="1">IF($G165="","",VLOOKUP($A165,Mitglieder!$E$24:$BG$323,O$303))</f>
        <v/>
      </c>
      <c r="P165" s="42" t="str">
        <f ca="1">IF($G165="","",VLOOKUP($A165,Mitglieder!$E$24:$BG$323,P$303))</f>
        <v/>
      </c>
      <c r="Q165" s="42" t="str">
        <f ca="1">IF($G165="","",VLOOKUP($A165,Mitglieder!$E$24:$BG$323,Q$303))</f>
        <v/>
      </c>
      <c r="R165" s="54" t="str">
        <f ca="1">IF(OR(VLOOKUP($A165,Mitglieder!$E$24:$BG$323,R$303)="",$G165=""),"",VLOOKUP($A165,Mitglieder!$E$24:$BG$323,R$303))</f>
        <v/>
      </c>
      <c r="S165" s="43" t="str">
        <f ca="1">IF($G165="","",TEXT(VLOOKUP($A165,Mitglieder!$E$24:$BG$323,S$303),"TT.MM.JJJJ"))</f>
        <v/>
      </c>
      <c r="T165" s="43" t="str">
        <f ca="1">IF($G165="","",TEXT(VLOOKUP($A165,Mitglieder!$E$24:$BG$323,T$303),"TT.MM.JJJJ"))</f>
        <v/>
      </c>
      <c r="U165" s="43" t="str">
        <f ca="1">IF($G165="","",TEXT(VLOOKUP($A165,Mitglieder!$E$24:$BG$323,U$303),"TT.MM.JJJJ"))</f>
        <v/>
      </c>
      <c r="V165" s="54" t="str">
        <f ca="1">IF(OR(VLOOKUP($A165,Mitglieder!$E$24:$BG$323,V$303)="",$G165=""),"",VLOOKUP($A165,Mitglieder!$E$24:$BG$323,V$303))</f>
        <v/>
      </c>
      <c r="W165" s="54" t="str">
        <f ca="1">IF(OR(VLOOKUP($A165,Mitglieder!$E$24:$BG$323,W$303)="",$G165=""),"",VLOOKUP($A165,Mitglieder!$E$24:$BG$323,W$303))</f>
        <v/>
      </c>
      <c r="X165" s="54" t="str">
        <f ca="1">IF(OR(VLOOKUP($A165,Mitglieder!$E$24:$BG$323,X$303)="",$G165=""),"",VLOOKUP($A165,Mitglieder!$E$24:$BG$323,X$303))</f>
        <v/>
      </c>
      <c r="Y165" s="54" t="str">
        <f ca="1">IF(OR(VLOOKUP($A165,Mitglieder!$E$24:$BG$323,Y$303)="",$G165=""),"",VLOOKUP($A165,Mitglieder!$E$24:$BG$323,Y$303))</f>
        <v/>
      </c>
      <c r="Z165" s="54" t="str">
        <f ca="1">IF(OR(VLOOKUP($A165,Mitglieder!$E$24:$BG$323,Z$303)="",$G165=""),"",VLOOKUP($A165,Mitglieder!$E$24:$BG$323,Z$303))</f>
        <v/>
      </c>
      <c r="AA165" s="54" t="str">
        <f ca="1">IF(OR(VLOOKUP($A165,Mitglieder!$E$24:$BG$323,AA$303)="",$G165=""),"",VLOOKUP($A165,Mitglieder!$E$24:$BG$323,AA$303))</f>
        <v/>
      </c>
      <c r="AB165" s="54" t="str">
        <f ca="1">IF(OR(VLOOKUP($A165,Mitglieder!$E$24:$BG$323,AB$303)="",$G165=""),"",VLOOKUP($A165,Mitglieder!$E$24:$BG$323,AB$303))</f>
        <v/>
      </c>
      <c r="AC165" s="54" t="str">
        <f ca="1">IF(OR(VLOOKUP($A165,Mitglieder!$E$24:$BG$323,AC$303)="",$G165=""),"",VLOOKUP($A165,Mitglieder!$E$24:$BG$323,AC$303))</f>
        <v/>
      </c>
      <c r="AD165" s="54" t="str">
        <f ca="1">IF(OR(VLOOKUP($A165,Mitglieder!$E$24:$BG$323,AD$303)="",$G165=""),"",VLOOKUP($A165,Mitglieder!$E$24:$BG$323,AD$303))</f>
        <v/>
      </c>
      <c r="AE165" s="54" t="str">
        <f ca="1">IF(OR(VLOOKUP($A165,Mitglieder!$E$24:$BG$323,AE$303)="",$G165=""),"",VLOOKUP($A165,Mitglieder!$E$24:$BG$323,AE$303))</f>
        <v/>
      </c>
      <c r="AF165" s="54" t="str">
        <f ca="1">IF(OR(VLOOKUP($A165,Mitglieder!$E$24:$BG$323,AF$303)="",$G165=""),"",VLOOKUP($A165,Mitglieder!$E$24:$BG$323,AF$303))</f>
        <v/>
      </c>
      <c r="AG165" s="54" t="str">
        <f ca="1">IF(OR(VLOOKUP($A165,Mitglieder!$E$24:$BG$323,AG$303)="",$G165=""),"",VLOOKUP($A165,Mitglieder!$E$24:$BG$323,AG$303))</f>
        <v/>
      </c>
      <c r="AH165" s="54" t="str">
        <f ca="1">IF(OR(VLOOKUP($A165,Mitglieder!$E$24:$BG$323,AH$303)="",$G165=""),"",VLOOKUP($A165,Mitglieder!$E$24:$BG$323,AH$303))</f>
        <v/>
      </c>
      <c r="AI165" s="54" t="str">
        <f ca="1">IF(OR(VLOOKUP($A165,Mitglieder!$E$24:$BG$323,AI$303)="",$G165=""),"",VLOOKUP($A165,Mitglieder!$E$24:$BG$323,AI$303))</f>
        <v/>
      </c>
      <c r="AJ165" s="54" t="str">
        <f ca="1">IF(OR(VLOOKUP($A165,Mitglieder!$E$24:$BG$323,AJ$303)="",$G165=""),"",VLOOKUP($A165,Mitglieder!$E$24:$BG$323,AJ$303))</f>
        <v/>
      </c>
      <c r="AK165" s="54" t="str">
        <f ca="1">IF(OR(VLOOKUP($A165,Mitglieder!$E$24:$BG$323,AK$303)="",$G165=""),"",VLOOKUP($A165,Mitglieder!$E$24:$BG$323,AK$303))</f>
        <v/>
      </c>
      <c r="AL165" s="54" t="str">
        <f ca="1">IF(OR(VLOOKUP($A165,Mitglieder!$E$24:$BG$323,AL$303)="",$G165=""),"",VLOOKUP($A165,Mitglieder!$E$24:$BG$323,AL$303))</f>
        <v/>
      </c>
      <c r="AM165" s="42" t="str">
        <f ca="1">IF($G165="","",VLOOKUP($A165,Mitglieder!$E$24:$BG$323,AM$303))</f>
        <v/>
      </c>
      <c r="AN165" s="54" t="str">
        <f ca="1">IF(OR(VLOOKUP($A165,Mitglieder!$E$24:$BG$323,AN$303)="",$G165=""),"",VLOOKUP($A165,Mitglieder!$E$24:$BG$323,AN$303))</f>
        <v/>
      </c>
      <c r="AO165" s="43" t="str">
        <f ca="1">IF($G165="","",TEXT(VLOOKUP($A165,Mitglieder!$D$24:$BG$323,AO$303),"TT.MM.JJJJ"))</f>
        <v/>
      </c>
      <c r="AP165" s="42" t="str">
        <f ca="1">IF($G165="","",VLOOKUP($A165,Mitglieder!$E$24:$BG$323,AP$303))</f>
        <v/>
      </c>
      <c r="AQ165" s="45" t="str">
        <f ca="1">IF($G165="","",TEXT(VLOOKUP($A165,Mitglieder!$E$24:$BG$323,AQ$303),"0.00"))</f>
        <v/>
      </c>
      <c r="AR165" s="54" t="str">
        <f ca="1">IF(OR(VLOOKUP($A165,Mitglieder!$E$24:$BG$323,AR$303)="",$G165=""),"",VLOOKUP($A165,Mitglieder!$E$24:$BG$323,AR$303))</f>
        <v/>
      </c>
      <c r="AS165" s="45" t="str">
        <f ca="1">IF($G165="","",TEXT(VLOOKUP($A165,Mitglieder!$E$24:$BG$323,AS$303),"0.00"))</f>
        <v/>
      </c>
      <c r="AT165" s="54" t="str">
        <f ca="1">IF(OR(VLOOKUP($A165,Mitglieder!$E$24:$BG$323,AT$303)="",$G165=""),"",VLOOKUP($A165,Mitglieder!$E$24:$BG$323,AT$303))</f>
        <v/>
      </c>
      <c r="AU165" s="45" t="str">
        <f ca="1">IF($G165="","",TEXT(VLOOKUP($A165,Mitglieder!$E$24:$BG$323,AU$303),"0.00"))</f>
        <v/>
      </c>
      <c r="AV165" s="45" t="str">
        <f ca="1">IF($G165="","",TEXT(VLOOKUP($A165,Mitglieder!$E$24:$BG$323,AV$303),"0.00"))</f>
        <v/>
      </c>
      <c r="AW165" s="42" t="str">
        <f ca="1">IF($G165="","",VLOOKUP($A165,Mitglieder!$E$24:$BG$323,AW$303))</f>
        <v/>
      </c>
      <c r="AX165" s="54" t="str">
        <f ca="1">IF(OR(VLOOKUP($A165,Mitglieder!$E$24:$BG$323,AX$303)="",$G165=""),"",VLOOKUP($A165,Mitglieder!$E$24:$BG$323,AX$303))</f>
        <v/>
      </c>
      <c r="AY165" s="43" t="str">
        <f ca="1">IF($G165="","",TEXT(VLOOKUP($A165,Mitglieder!$E$24:$BG$323,AY$303),"TT.MM.JJJJ"))</f>
        <v/>
      </c>
      <c r="AZ165" s="75" t="str">
        <f t="shared" ca="1" si="4"/>
        <v/>
      </c>
      <c r="BA165" s="43" t="str">
        <f ca="1">IF($G165="","",TEXT(VLOOKUP($A165,Mitglieder!$E$24:$BG$323,BA$303),"TT.MM.JJJJ"))</f>
        <v/>
      </c>
      <c r="BB165" s="43" t="str">
        <f ca="1">IF($G165="","",TEXT(VLOOKUP($A165,Mitglieder!$E$24:$BG$323,BB$303),"TT.MM.JJJJ"))</f>
        <v/>
      </c>
      <c r="BC165" s="43" t="str">
        <f ca="1">IF($G165="","",TEXT(VLOOKUP($A165,Mitglieder!$E$24:$BG$323,BC$303),"TT.MM.JJJJ"))</f>
        <v/>
      </c>
      <c r="BD165" s="43" t="str">
        <f ca="1">IF($G165="","",TEXT(VLOOKUP($A165,Mitglieder!$E$24:$BG$323,BD$303),"TT.MM.JJJJ"))</f>
        <v/>
      </c>
      <c r="BE165" s="75" t="str">
        <f t="shared" ca="1" si="5"/>
        <v/>
      </c>
      <c r="BF165" s="75" t="str">
        <f ca="1">IF($G165="","",VLOOKUP($A165,Mitglieder!$D$24:$BG$323,BF$303))</f>
        <v/>
      </c>
      <c r="BH165" s="75" t="str">
        <f ca="1">IF(G165="","",AY165+'Details Verein'!$D$25)</f>
        <v/>
      </c>
    </row>
    <row r="166" spans="1:60" x14ac:dyDescent="0.35">
      <c r="A166" s="42">
        <v>166</v>
      </c>
      <c r="B166" s="42"/>
      <c r="C166" s="42"/>
      <c r="D166" s="42">
        <f ca="1">VLOOKUP($A166,Mitglieder!$E$24:$BA$323,D$303)</f>
        <v>1.0299999999999967</v>
      </c>
      <c r="E166" s="42" t="str">
        <f ca="1">IF($G166="","",VLOOKUP($A166,Mitglieder!$E$24:$BG$323,E$303))</f>
        <v/>
      </c>
      <c r="F166" s="54" t="str">
        <f ca="1">IF(OR(VLOOKUP($A166,Mitglieder!$E$24:$BG$323,F$303)="",$G166=""),"",VLOOKUP($A166,Mitglieder!$E$24:$BG$323,F$303))</f>
        <v/>
      </c>
      <c r="G166" s="72" t="str">
        <f ca="1">IF(D166/ROUND(D166,0)=1,VLOOKUP($A166,Mitglieder!$E$24:$BA$323,G$303),"")</f>
        <v/>
      </c>
      <c r="H166" s="42" t="str">
        <f ca="1">IF($G166="","",VLOOKUP($A166,Mitglieder!$E$24:$BG$323,H$303))</f>
        <v/>
      </c>
      <c r="I166" s="54" t="str">
        <f ca="1">IF(OR(VLOOKUP($A166,Mitglieder!$E$24:$BG$323,I$303)="",$G166=""),"",VLOOKUP($A166,Mitglieder!$E$24:$BG$323,I$303))</f>
        <v/>
      </c>
      <c r="J166" s="42" t="str">
        <f ca="1">IF($G166="","",VLOOKUP($A166,Mitglieder!$E$24:$BG$323,J$303))</f>
        <v/>
      </c>
      <c r="K166" s="54" t="str">
        <f ca="1">IF(OR(VLOOKUP($A166,Mitglieder!$E$24:$BG$323,K$303)="",$G166=""),"",VLOOKUP($A166,Mitglieder!$E$24:$BG$323,K$303))</f>
        <v/>
      </c>
      <c r="L166" s="42" t="str">
        <f ca="1">IF($G166="","",VLOOKUP($A166,Mitglieder!$E$24:$BG$323,L$303))</f>
        <v/>
      </c>
      <c r="M166" s="42" t="str">
        <f ca="1">IF($G166="","",VLOOKUP($A166,Mitglieder!$E$24:$BG$323,M$303))</f>
        <v/>
      </c>
      <c r="N166" s="42" t="str">
        <f ca="1">IF($G166="","",VLOOKUP($A166,Mitglieder!$E$24:$BG$323,N$303))</f>
        <v/>
      </c>
      <c r="O166" s="42" t="str">
        <f ca="1">IF($G166="","",VLOOKUP($A166,Mitglieder!$E$24:$BG$323,O$303))</f>
        <v/>
      </c>
      <c r="P166" s="42" t="str">
        <f ca="1">IF($G166="","",VLOOKUP($A166,Mitglieder!$E$24:$BG$323,P$303))</f>
        <v/>
      </c>
      <c r="Q166" s="42" t="str">
        <f ca="1">IF($G166="","",VLOOKUP($A166,Mitglieder!$E$24:$BG$323,Q$303))</f>
        <v/>
      </c>
      <c r="R166" s="54" t="str">
        <f ca="1">IF(OR(VLOOKUP($A166,Mitglieder!$E$24:$BG$323,R$303)="",$G166=""),"",VLOOKUP($A166,Mitglieder!$E$24:$BG$323,R$303))</f>
        <v/>
      </c>
      <c r="S166" s="43" t="str">
        <f ca="1">IF($G166="","",TEXT(VLOOKUP($A166,Mitglieder!$E$24:$BG$323,S$303),"TT.MM.JJJJ"))</f>
        <v/>
      </c>
      <c r="T166" s="43" t="str">
        <f ca="1">IF($G166="","",TEXT(VLOOKUP($A166,Mitglieder!$E$24:$BG$323,T$303),"TT.MM.JJJJ"))</f>
        <v/>
      </c>
      <c r="U166" s="43" t="str">
        <f ca="1">IF($G166="","",TEXT(VLOOKUP($A166,Mitglieder!$E$24:$BG$323,U$303),"TT.MM.JJJJ"))</f>
        <v/>
      </c>
      <c r="V166" s="54" t="str">
        <f ca="1">IF(OR(VLOOKUP($A166,Mitglieder!$E$24:$BG$323,V$303)="",$G166=""),"",VLOOKUP($A166,Mitglieder!$E$24:$BG$323,V$303))</f>
        <v/>
      </c>
      <c r="W166" s="54" t="str">
        <f ca="1">IF(OR(VLOOKUP($A166,Mitglieder!$E$24:$BG$323,W$303)="",$G166=""),"",VLOOKUP($A166,Mitglieder!$E$24:$BG$323,W$303))</f>
        <v/>
      </c>
      <c r="X166" s="54" t="str">
        <f ca="1">IF(OR(VLOOKUP($A166,Mitglieder!$E$24:$BG$323,X$303)="",$G166=""),"",VLOOKUP($A166,Mitglieder!$E$24:$BG$323,X$303))</f>
        <v/>
      </c>
      <c r="Y166" s="54" t="str">
        <f ca="1">IF(OR(VLOOKUP($A166,Mitglieder!$E$24:$BG$323,Y$303)="",$G166=""),"",VLOOKUP($A166,Mitglieder!$E$24:$BG$323,Y$303))</f>
        <v/>
      </c>
      <c r="Z166" s="54" t="str">
        <f ca="1">IF(OR(VLOOKUP($A166,Mitglieder!$E$24:$BG$323,Z$303)="",$G166=""),"",VLOOKUP($A166,Mitglieder!$E$24:$BG$323,Z$303))</f>
        <v/>
      </c>
      <c r="AA166" s="54" t="str">
        <f ca="1">IF(OR(VLOOKUP($A166,Mitglieder!$E$24:$BG$323,AA$303)="",$G166=""),"",VLOOKUP($A166,Mitglieder!$E$24:$BG$323,AA$303))</f>
        <v/>
      </c>
      <c r="AB166" s="54" t="str">
        <f ca="1">IF(OR(VLOOKUP($A166,Mitglieder!$E$24:$BG$323,AB$303)="",$G166=""),"",VLOOKUP($A166,Mitglieder!$E$24:$BG$323,AB$303))</f>
        <v/>
      </c>
      <c r="AC166" s="54" t="str">
        <f ca="1">IF(OR(VLOOKUP($A166,Mitglieder!$E$24:$BG$323,AC$303)="",$G166=""),"",VLOOKUP($A166,Mitglieder!$E$24:$BG$323,AC$303))</f>
        <v/>
      </c>
      <c r="AD166" s="54" t="str">
        <f ca="1">IF(OR(VLOOKUP($A166,Mitglieder!$E$24:$BG$323,AD$303)="",$G166=""),"",VLOOKUP($A166,Mitglieder!$E$24:$BG$323,AD$303))</f>
        <v/>
      </c>
      <c r="AE166" s="54" t="str">
        <f ca="1">IF(OR(VLOOKUP($A166,Mitglieder!$E$24:$BG$323,AE$303)="",$G166=""),"",VLOOKUP($A166,Mitglieder!$E$24:$BG$323,AE$303))</f>
        <v/>
      </c>
      <c r="AF166" s="54" t="str">
        <f ca="1">IF(OR(VLOOKUP($A166,Mitglieder!$E$24:$BG$323,AF$303)="",$G166=""),"",VLOOKUP($A166,Mitglieder!$E$24:$BG$323,AF$303))</f>
        <v/>
      </c>
      <c r="AG166" s="54" t="str">
        <f ca="1">IF(OR(VLOOKUP($A166,Mitglieder!$E$24:$BG$323,AG$303)="",$G166=""),"",VLOOKUP($A166,Mitglieder!$E$24:$BG$323,AG$303))</f>
        <v/>
      </c>
      <c r="AH166" s="54" t="str">
        <f ca="1">IF(OR(VLOOKUP($A166,Mitglieder!$E$24:$BG$323,AH$303)="",$G166=""),"",VLOOKUP($A166,Mitglieder!$E$24:$BG$323,AH$303))</f>
        <v/>
      </c>
      <c r="AI166" s="54" t="str">
        <f ca="1">IF(OR(VLOOKUP($A166,Mitglieder!$E$24:$BG$323,AI$303)="",$G166=""),"",VLOOKUP($A166,Mitglieder!$E$24:$BG$323,AI$303))</f>
        <v/>
      </c>
      <c r="AJ166" s="54" t="str">
        <f ca="1">IF(OR(VLOOKUP($A166,Mitglieder!$E$24:$BG$323,AJ$303)="",$G166=""),"",VLOOKUP($A166,Mitglieder!$E$24:$BG$323,AJ$303))</f>
        <v/>
      </c>
      <c r="AK166" s="54" t="str">
        <f ca="1">IF(OR(VLOOKUP($A166,Mitglieder!$E$24:$BG$323,AK$303)="",$G166=""),"",VLOOKUP($A166,Mitglieder!$E$24:$BG$323,AK$303))</f>
        <v/>
      </c>
      <c r="AL166" s="54" t="str">
        <f ca="1">IF(OR(VLOOKUP($A166,Mitglieder!$E$24:$BG$323,AL$303)="",$G166=""),"",VLOOKUP($A166,Mitglieder!$E$24:$BG$323,AL$303))</f>
        <v/>
      </c>
      <c r="AM166" s="42" t="str">
        <f ca="1">IF($G166="","",VLOOKUP($A166,Mitglieder!$E$24:$BG$323,AM$303))</f>
        <v/>
      </c>
      <c r="AN166" s="54" t="str">
        <f ca="1">IF(OR(VLOOKUP($A166,Mitglieder!$E$24:$BG$323,AN$303)="",$G166=""),"",VLOOKUP($A166,Mitglieder!$E$24:$BG$323,AN$303))</f>
        <v/>
      </c>
      <c r="AO166" s="43" t="str">
        <f ca="1">IF($G166="","",TEXT(VLOOKUP($A166,Mitglieder!$D$24:$BG$323,AO$303),"TT.MM.JJJJ"))</f>
        <v/>
      </c>
      <c r="AP166" s="42" t="str">
        <f ca="1">IF($G166="","",VLOOKUP($A166,Mitglieder!$E$24:$BG$323,AP$303))</f>
        <v/>
      </c>
      <c r="AQ166" s="45" t="str">
        <f ca="1">IF($G166="","",TEXT(VLOOKUP($A166,Mitglieder!$E$24:$BG$323,AQ$303),"0.00"))</f>
        <v/>
      </c>
      <c r="AR166" s="54" t="str">
        <f ca="1">IF(OR(VLOOKUP($A166,Mitglieder!$E$24:$BG$323,AR$303)="",$G166=""),"",VLOOKUP($A166,Mitglieder!$E$24:$BG$323,AR$303))</f>
        <v/>
      </c>
      <c r="AS166" s="45" t="str">
        <f ca="1">IF($G166="","",TEXT(VLOOKUP($A166,Mitglieder!$E$24:$BG$323,AS$303),"0.00"))</f>
        <v/>
      </c>
      <c r="AT166" s="54" t="str">
        <f ca="1">IF(OR(VLOOKUP($A166,Mitglieder!$E$24:$BG$323,AT$303)="",$G166=""),"",VLOOKUP($A166,Mitglieder!$E$24:$BG$323,AT$303))</f>
        <v/>
      </c>
      <c r="AU166" s="45" t="str">
        <f ca="1">IF($G166="","",TEXT(VLOOKUP($A166,Mitglieder!$E$24:$BG$323,AU$303),"0.00"))</f>
        <v/>
      </c>
      <c r="AV166" s="45" t="str">
        <f ca="1">IF($G166="","",TEXT(VLOOKUP($A166,Mitglieder!$E$24:$BG$323,AV$303),"0.00"))</f>
        <v/>
      </c>
      <c r="AW166" s="42" t="str">
        <f ca="1">IF($G166="","",VLOOKUP($A166,Mitglieder!$E$24:$BG$323,AW$303))</f>
        <v/>
      </c>
      <c r="AX166" s="54" t="str">
        <f ca="1">IF(OR(VLOOKUP($A166,Mitglieder!$E$24:$BG$323,AX$303)="",$G166=""),"",VLOOKUP($A166,Mitglieder!$E$24:$BG$323,AX$303))</f>
        <v/>
      </c>
      <c r="AY166" s="43" t="str">
        <f ca="1">IF($G166="","",TEXT(VLOOKUP($A166,Mitglieder!$E$24:$BG$323,AY$303),"TT.MM.JJJJ"))</f>
        <v/>
      </c>
      <c r="AZ166" s="75" t="str">
        <f t="shared" ca="1" si="4"/>
        <v/>
      </c>
      <c r="BA166" s="43" t="str">
        <f ca="1">IF($G166="","",TEXT(VLOOKUP($A166,Mitglieder!$E$24:$BG$323,BA$303),"TT.MM.JJJJ"))</f>
        <v/>
      </c>
      <c r="BB166" s="43" t="str">
        <f ca="1">IF($G166="","",TEXT(VLOOKUP($A166,Mitglieder!$E$24:$BG$323,BB$303),"TT.MM.JJJJ"))</f>
        <v/>
      </c>
      <c r="BC166" s="43" t="str">
        <f ca="1">IF($G166="","",TEXT(VLOOKUP($A166,Mitglieder!$E$24:$BG$323,BC$303),"TT.MM.JJJJ"))</f>
        <v/>
      </c>
      <c r="BD166" s="43" t="str">
        <f ca="1">IF($G166="","",TEXT(VLOOKUP($A166,Mitglieder!$E$24:$BG$323,BD$303),"TT.MM.JJJJ"))</f>
        <v/>
      </c>
      <c r="BE166" s="75" t="str">
        <f t="shared" ca="1" si="5"/>
        <v/>
      </c>
      <c r="BF166" s="75" t="str">
        <f ca="1">IF($G166="","",VLOOKUP($A166,Mitglieder!$D$24:$BG$323,BF$303))</f>
        <v/>
      </c>
      <c r="BH166" s="75" t="str">
        <f ca="1">IF(G166="","",AY166+'Details Verein'!$D$25)</f>
        <v/>
      </c>
    </row>
    <row r="167" spans="1:60" x14ac:dyDescent="0.35">
      <c r="A167" s="42">
        <v>167</v>
      </c>
      <c r="B167" s="42"/>
      <c r="C167" s="42"/>
      <c r="D167" s="42">
        <f ca="1">VLOOKUP($A167,Mitglieder!$E$24:$BA$323,D$303)</f>
        <v>1.0299999999999967</v>
      </c>
      <c r="E167" s="42" t="str">
        <f ca="1">IF($G167="","",VLOOKUP($A167,Mitglieder!$E$24:$BG$323,E$303))</f>
        <v/>
      </c>
      <c r="F167" s="54" t="str">
        <f ca="1">IF(OR(VLOOKUP($A167,Mitglieder!$E$24:$BG$323,F$303)="",$G167=""),"",VLOOKUP($A167,Mitglieder!$E$24:$BG$323,F$303))</f>
        <v/>
      </c>
      <c r="G167" s="72" t="str">
        <f ca="1">IF(D167/ROUND(D167,0)=1,VLOOKUP($A167,Mitglieder!$E$24:$BA$323,G$303),"")</f>
        <v/>
      </c>
      <c r="H167" s="42" t="str">
        <f ca="1">IF($G167="","",VLOOKUP($A167,Mitglieder!$E$24:$BG$323,H$303))</f>
        <v/>
      </c>
      <c r="I167" s="54" t="str">
        <f ca="1">IF(OR(VLOOKUP($A167,Mitglieder!$E$24:$BG$323,I$303)="",$G167=""),"",VLOOKUP($A167,Mitglieder!$E$24:$BG$323,I$303))</f>
        <v/>
      </c>
      <c r="J167" s="42" t="str">
        <f ca="1">IF($G167="","",VLOOKUP($A167,Mitglieder!$E$24:$BG$323,J$303))</f>
        <v/>
      </c>
      <c r="K167" s="54" t="str">
        <f ca="1">IF(OR(VLOOKUP($A167,Mitglieder!$E$24:$BG$323,K$303)="",$G167=""),"",VLOOKUP($A167,Mitglieder!$E$24:$BG$323,K$303))</f>
        <v/>
      </c>
      <c r="L167" s="42" t="str">
        <f ca="1">IF($G167="","",VLOOKUP($A167,Mitglieder!$E$24:$BG$323,L$303))</f>
        <v/>
      </c>
      <c r="M167" s="42" t="str">
        <f ca="1">IF($G167="","",VLOOKUP($A167,Mitglieder!$E$24:$BG$323,M$303))</f>
        <v/>
      </c>
      <c r="N167" s="42" t="str">
        <f ca="1">IF($G167="","",VLOOKUP($A167,Mitglieder!$E$24:$BG$323,N$303))</f>
        <v/>
      </c>
      <c r="O167" s="42" t="str">
        <f ca="1">IF($G167="","",VLOOKUP($A167,Mitglieder!$E$24:$BG$323,O$303))</f>
        <v/>
      </c>
      <c r="P167" s="42" t="str">
        <f ca="1">IF($G167="","",VLOOKUP($A167,Mitglieder!$E$24:$BG$323,P$303))</f>
        <v/>
      </c>
      <c r="Q167" s="42" t="str">
        <f ca="1">IF($G167="","",VLOOKUP($A167,Mitglieder!$E$24:$BG$323,Q$303))</f>
        <v/>
      </c>
      <c r="R167" s="54" t="str">
        <f ca="1">IF(OR(VLOOKUP($A167,Mitglieder!$E$24:$BG$323,R$303)="",$G167=""),"",VLOOKUP($A167,Mitglieder!$E$24:$BG$323,R$303))</f>
        <v/>
      </c>
      <c r="S167" s="43" t="str">
        <f ca="1">IF($G167="","",TEXT(VLOOKUP($A167,Mitglieder!$E$24:$BG$323,S$303),"TT.MM.JJJJ"))</f>
        <v/>
      </c>
      <c r="T167" s="43" t="str">
        <f ca="1">IF($G167="","",TEXT(VLOOKUP($A167,Mitglieder!$E$24:$BG$323,T$303),"TT.MM.JJJJ"))</f>
        <v/>
      </c>
      <c r="U167" s="43" t="str">
        <f ca="1">IF($G167="","",TEXT(VLOOKUP($A167,Mitglieder!$E$24:$BG$323,U$303),"TT.MM.JJJJ"))</f>
        <v/>
      </c>
      <c r="V167" s="54" t="str">
        <f ca="1">IF(OR(VLOOKUP($A167,Mitglieder!$E$24:$BG$323,V$303)="",$G167=""),"",VLOOKUP($A167,Mitglieder!$E$24:$BG$323,V$303))</f>
        <v/>
      </c>
      <c r="W167" s="54" t="str">
        <f ca="1">IF(OR(VLOOKUP($A167,Mitglieder!$E$24:$BG$323,W$303)="",$G167=""),"",VLOOKUP($A167,Mitglieder!$E$24:$BG$323,W$303))</f>
        <v/>
      </c>
      <c r="X167" s="54" t="str">
        <f ca="1">IF(OR(VLOOKUP($A167,Mitglieder!$E$24:$BG$323,X$303)="",$G167=""),"",VLOOKUP($A167,Mitglieder!$E$24:$BG$323,X$303))</f>
        <v/>
      </c>
      <c r="Y167" s="54" t="str">
        <f ca="1">IF(OR(VLOOKUP($A167,Mitglieder!$E$24:$BG$323,Y$303)="",$G167=""),"",VLOOKUP($A167,Mitglieder!$E$24:$BG$323,Y$303))</f>
        <v/>
      </c>
      <c r="Z167" s="54" t="str">
        <f ca="1">IF(OR(VLOOKUP($A167,Mitglieder!$E$24:$BG$323,Z$303)="",$G167=""),"",VLOOKUP($A167,Mitglieder!$E$24:$BG$323,Z$303))</f>
        <v/>
      </c>
      <c r="AA167" s="54" t="str">
        <f ca="1">IF(OR(VLOOKUP($A167,Mitglieder!$E$24:$BG$323,AA$303)="",$G167=""),"",VLOOKUP($A167,Mitglieder!$E$24:$BG$323,AA$303))</f>
        <v/>
      </c>
      <c r="AB167" s="54" t="str">
        <f ca="1">IF(OR(VLOOKUP($A167,Mitglieder!$E$24:$BG$323,AB$303)="",$G167=""),"",VLOOKUP($A167,Mitglieder!$E$24:$BG$323,AB$303))</f>
        <v/>
      </c>
      <c r="AC167" s="54" t="str">
        <f ca="1">IF(OR(VLOOKUP($A167,Mitglieder!$E$24:$BG$323,AC$303)="",$G167=""),"",VLOOKUP($A167,Mitglieder!$E$24:$BG$323,AC$303))</f>
        <v/>
      </c>
      <c r="AD167" s="54" t="str">
        <f ca="1">IF(OR(VLOOKUP($A167,Mitglieder!$E$24:$BG$323,AD$303)="",$G167=""),"",VLOOKUP($A167,Mitglieder!$E$24:$BG$323,AD$303))</f>
        <v/>
      </c>
      <c r="AE167" s="54" t="str">
        <f ca="1">IF(OR(VLOOKUP($A167,Mitglieder!$E$24:$BG$323,AE$303)="",$G167=""),"",VLOOKUP($A167,Mitglieder!$E$24:$BG$323,AE$303))</f>
        <v/>
      </c>
      <c r="AF167" s="54" t="str">
        <f ca="1">IF(OR(VLOOKUP($A167,Mitglieder!$E$24:$BG$323,AF$303)="",$G167=""),"",VLOOKUP($A167,Mitglieder!$E$24:$BG$323,AF$303))</f>
        <v/>
      </c>
      <c r="AG167" s="54" t="str">
        <f ca="1">IF(OR(VLOOKUP($A167,Mitglieder!$E$24:$BG$323,AG$303)="",$G167=""),"",VLOOKUP($A167,Mitglieder!$E$24:$BG$323,AG$303))</f>
        <v/>
      </c>
      <c r="AH167" s="54" t="str">
        <f ca="1">IF(OR(VLOOKUP($A167,Mitglieder!$E$24:$BG$323,AH$303)="",$G167=""),"",VLOOKUP($A167,Mitglieder!$E$24:$BG$323,AH$303))</f>
        <v/>
      </c>
      <c r="AI167" s="54" t="str">
        <f ca="1">IF(OR(VLOOKUP($A167,Mitglieder!$E$24:$BG$323,AI$303)="",$G167=""),"",VLOOKUP($A167,Mitglieder!$E$24:$BG$323,AI$303))</f>
        <v/>
      </c>
      <c r="AJ167" s="54" t="str">
        <f ca="1">IF(OR(VLOOKUP($A167,Mitglieder!$E$24:$BG$323,AJ$303)="",$G167=""),"",VLOOKUP($A167,Mitglieder!$E$24:$BG$323,AJ$303))</f>
        <v/>
      </c>
      <c r="AK167" s="54" t="str">
        <f ca="1">IF(OR(VLOOKUP($A167,Mitglieder!$E$24:$BG$323,AK$303)="",$G167=""),"",VLOOKUP($A167,Mitglieder!$E$24:$BG$323,AK$303))</f>
        <v/>
      </c>
      <c r="AL167" s="54" t="str">
        <f ca="1">IF(OR(VLOOKUP($A167,Mitglieder!$E$24:$BG$323,AL$303)="",$G167=""),"",VLOOKUP($A167,Mitglieder!$E$24:$BG$323,AL$303))</f>
        <v/>
      </c>
      <c r="AM167" s="42" t="str">
        <f ca="1">IF($G167="","",VLOOKUP($A167,Mitglieder!$E$24:$BG$323,AM$303))</f>
        <v/>
      </c>
      <c r="AN167" s="54" t="str">
        <f ca="1">IF(OR(VLOOKUP($A167,Mitglieder!$E$24:$BG$323,AN$303)="",$G167=""),"",VLOOKUP($A167,Mitglieder!$E$24:$BG$323,AN$303))</f>
        <v/>
      </c>
      <c r="AO167" s="43" t="str">
        <f ca="1">IF($G167="","",TEXT(VLOOKUP($A167,Mitglieder!$D$24:$BG$323,AO$303),"TT.MM.JJJJ"))</f>
        <v/>
      </c>
      <c r="AP167" s="42" t="str">
        <f ca="1">IF($G167="","",VLOOKUP($A167,Mitglieder!$E$24:$BG$323,AP$303))</f>
        <v/>
      </c>
      <c r="AQ167" s="45" t="str">
        <f ca="1">IF($G167="","",TEXT(VLOOKUP($A167,Mitglieder!$E$24:$BG$323,AQ$303),"0.00"))</f>
        <v/>
      </c>
      <c r="AR167" s="54" t="str">
        <f ca="1">IF(OR(VLOOKUP($A167,Mitglieder!$E$24:$BG$323,AR$303)="",$G167=""),"",VLOOKUP($A167,Mitglieder!$E$24:$BG$323,AR$303))</f>
        <v/>
      </c>
      <c r="AS167" s="45" t="str">
        <f ca="1">IF($G167="","",TEXT(VLOOKUP($A167,Mitglieder!$E$24:$BG$323,AS$303),"0.00"))</f>
        <v/>
      </c>
      <c r="AT167" s="54" t="str">
        <f ca="1">IF(OR(VLOOKUP($A167,Mitglieder!$E$24:$BG$323,AT$303)="",$G167=""),"",VLOOKUP($A167,Mitglieder!$E$24:$BG$323,AT$303))</f>
        <v/>
      </c>
      <c r="AU167" s="45" t="str">
        <f ca="1">IF($G167="","",TEXT(VLOOKUP($A167,Mitglieder!$E$24:$BG$323,AU$303),"0.00"))</f>
        <v/>
      </c>
      <c r="AV167" s="45" t="str">
        <f ca="1">IF($G167="","",TEXT(VLOOKUP($A167,Mitglieder!$E$24:$BG$323,AV$303),"0.00"))</f>
        <v/>
      </c>
      <c r="AW167" s="42" t="str">
        <f ca="1">IF($G167="","",VLOOKUP($A167,Mitglieder!$E$24:$BG$323,AW$303))</f>
        <v/>
      </c>
      <c r="AX167" s="54" t="str">
        <f ca="1">IF(OR(VLOOKUP($A167,Mitglieder!$E$24:$BG$323,AX$303)="",$G167=""),"",VLOOKUP($A167,Mitglieder!$E$24:$BG$323,AX$303))</f>
        <v/>
      </c>
      <c r="AY167" s="43" t="str">
        <f ca="1">IF($G167="","",TEXT(VLOOKUP($A167,Mitglieder!$E$24:$BG$323,AY$303),"TT.MM.JJJJ"))</f>
        <v/>
      </c>
      <c r="AZ167" s="75" t="str">
        <f t="shared" ca="1" si="4"/>
        <v/>
      </c>
      <c r="BA167" s="43" t="str">
        <f ca="1">IF($G167="","",TEXT(VLOOKUP($A167,Mitglieder!$E$24:$BG$323,BA$303),"TT.MM.JJJJ"))</f>
        <v/>
      </c>
      <c r="BB167" s="43" t="str">
        <f ca="1">IF($G167="","",TEXT(VLOOKUP($A167,Mitglieder!$E$24:$BG$323,BB$303),"TT.MM.JJJJ"))</f>
        <v/>
      </c>
      <c r="BC167" s="43" t="str">
        <f ca="1">IF($G167="","",TEXT(VLOOKUP($A167,Mitglieder!$E$24:$BG$323,BC$303),"TT.MM.JJJJ"))</f>
        <v/>
      </c>
      <c r="BD167" s="43" t="str">
        <f ca="1">IF($G167="","",TEXT(VLOOKUP($A167,Mitglieder!$E$24:$BG$323,BD$303),"TT.MM.JJJJ"))</f>
        <v/>
      </c>
      <c r="BE167" s="75" t="str">
        <f t="shared" ca="1" si="5"/>
        <v/>
      </c>
      <c r="BF167" s="75" t="str">
        <f ca="1">IF($G167="","",VLOOKUP($A167,Mitglieder!$D$24:$BG$323,BF$303))</f>
        <v/>
      </c>
      <c r="BH167" s="75" t="str">
        <f ca="1">IF(G167="","",AY167+'Details Verein'!$D$25)</f>
        <v/>
      </c>
    </row>
    <row r="168" spans="1:60" x14ac:dyDescent="0.35">
      <c r="A168" s="42">
        <v>168</v>
      </c>
      <c r="B168" s="42"/>
      <c r="C168" s="42"/>
      <c r="D168" s="42">
        <f ca="1">VLOOKUP($A168,Mitglieder!$E$24:$BA$323,D$303)</f>
        <v>1.0299999999999967</v>
      </c>
      <c r="E168" s="42" t="str">
        <f ca="1">IF($G168="","",VLOOKUP($A168,Mitglieder!$E$24:$BG$323,E$303))</f>
        <v/>
      </c>
      <c r="F168" s="54" t="str">
        <f ca="1">IF(OR(VLOOKUP($A168,Mitglieder!$E$24:$BG$323,F$303)="",$G168=""),"",VLOOKUP($A168,Mitglieder!$E$24:$BG$323,F$303))</f>
        <v/>
      </c>
      <c r="G168" s="72" t="str">
        <f ca="1">IF(D168/ROUND(D168,0)=1,VLOOKUP($A168,Mitglieder!$E$24:$BA$323,G$303),"")</f>
        <v/>
      </c>
      <c r="H168" s="42" t="str">
        <f ca="1">IF($G168="","",VLOOKUP($A168,Mitglieder!$E$24:$BG$323,H$303))</f>
        <v/>
      </c>
      <c r="I168" s="54" t="str">
        <f ca="1">IF(OR(VLOOKUP($A168,Mitglieder!$E$24:$BG$323,I$303)="",$G168=""),"",VLOOKUP($A168,Mitglieder!$E$24:$BG$323,I$303))</f>
        <v/>
      </c>
      <c r="J168" s="42" t="str">
        <f ca="1">IF($G168="","",VLOOKUP($A168,Mitglieder!$E$24:$BG$323,J$303))</f>
        <v/>
      </c>
      <c r="K168" s="54" t="str">
        <f ca="1">IF(OR(VLOOKUP($A168,Mitglieder!$E$24:$BG$323,K$303)="",$G168=""),"",VLOOKUP($A168,Mitglieder!$E$24:$BG$323,K$303))</f>
        <v/>
      </c>
      <c r="L168" s="42" t="str">
        <f ca="1">IF($G168="","",VLOOKUP($A168,Mitglieder!$E$24:$BG$323,L$303))</f>
        <v/>
      </c>
      <c r="M168" s="42" t="str">
        <f ca="1">IF($G168="","",VLOOKUP($A168,Mitglieder!$E$24:$BG$323,M$303))</f>
        <v/>
      </c>
      <c r="N168" s="42" t="str">
        <f ca="1">IF($G168="","",VLOOKUP($A168,Mitglieder!$E$24:$BG$323,N$303))</f>
        <v/>
      </c>
      <c r="O168" s="42" t="str">
        <f ca="1">IF($G168="","",VLOOKUP($A168,Mitglieder!$E$24:$BG$323,O$303))</f>
        <v/>
      </c>
      <c r="P168" s="42" t="str">
        <f ca="1">IF($G168="","",VLOOKUP($A168,Mitglieder!$E$24:$BG$323,P$303))</f>
        <v/>
      </c>
      <c r="Q168" s="42" t="str">
        <f ca="1">IF($G168="","",VLOOKUP($A168,Mitglieder!$E$24:$BG$323,Q$303))</f>
        <v/>
      </c>
      <c r="R168" s="54" t="str">
        <f ca="1">IF(OR(VLOOKUP($A168,Mitglieder!$E$24:$BG$323,R$303)="",$G168=""),"",VLOOKUP($A168,Mitglieder!$E$24:$BG$323,R$303))</f>
        <v/>
      </c>
      <c r="S168" s="43" t="str">
        <f ca="1">IF($G168="","",TEXT(VLOOKUP($A168,Mitglieder!$E$24:$BG$323,S$303),"TT.MM.JJJJ"))</f>
        <v/>
      </c>
      <c r="T168" s="43" t="str">
        <f ca="1">IF($G168="","",TEXT(VLOOKUP($A168,Mitglieder!$E$24:$BG$323,T$303),"TT.MM.JJJJ"))</f>
        <v/>
      </c>
      <c r="U168" s="43" t="str">
        <f ca="1">IF($G168="","",TEXT(VLOOKUP($A168,Mitglieder!$E$24:$BG$323,U$303),"TT.MM.JJJJ"))</f>
        <v/>
      </c>
      <c r="V168" s="54" t="str">
        <f ca="1">IF(OR(VLOOKUP($A168,Mitglieder!$E$24:$BG$323,V$303)="",$G168=""),"",VLOOKUP($A168,Mitglieder!$E$24:$BG$323,V$303))</f>
        <v/>
      </c>
      <c r="W168" s="54" t="str">
        <f ca="1">IF(OR(VLOOKUP($A168,Mitglieder!$E$24:$BG$323,W$303)="",$G168=""),"",VLOOKUP($A168,Mitglieder!$E$24:$BG$323,W$303))</f>
        <v/>
      </c>
      <c r="X168" s="54" t="str">
        <f ca="1">IF(OR(VLOOKUP($A168,Mitglieder!$E$24:$BG$323,X$303)="",$G168=""),"",VLOOKUP($A168,Mitglieder!$E$24:$BG$323,X$303))</f>
        <v/>
      </c>
      <c r="Y168" s="54" t="str">
        <f ca="1">IF(OR(VLOOKUP($A168,Mitglieder!$E$24:$BG$323,Y$303)="",$G168=""),"",VLOOKUP($A168,Mitglieder!$E$24:$BG$323,Y$303))</f>
        <v/>
      </c>
      <c r="Z168" s="54" t="str">
        <f ca="1">IF(OR(VLOOKUP($A168,Mitglieder!$E$24:$BG$323,Z$303)="",$G168=""),"",VLOOKUP($A168,Mitglieder!$E$24:$BG$323,Z$303))</f>
        <v/>
      </c>
      <c r="AA168" s="54" t="str">
        <f ca="1">IF(OR(VLOOKUP($A168,Mitglieder!$E$24:$BG$323,AA$303)="",$G168=""),"",VLOOKUP($A168,Mitglieder!$E$24:$BG$323,AA$303))</f>
        <v/>
      </c>
      <c r="AB168" s="54" t="str">
        <f ca="1">IF(OR(VLOOKUP($A168,Mitglieder!$E$24:$BG$323,AB$303)="",$G168=""),"",VLOOKUP($A168,Mitglieder!$E$24:$BG$323,AB$303))</f>
        <v/>
      </c>
      <c r="AC168" s="54" t="str">
        <f ca="1">IF(OR(VLOOKUP($A168,Mitglieder!$E$24:$BG$323,AC$303)="",$G168=""),"",VLOOKUP($A168,Mitglieder!$E$24:$BG$323,AC$303))</f>
        <v/>
      </c>
      <c r="AD168" s="54" t="str">
        <f ca="1">IF(OR(VLOOKUP($A168,Mitglieder!$E$24:$BG$323,AD$303)="",$G168=""),"",VLOOKUP($A168,Mitglieder!$E$24:$BG$323,AD$303))</f>
        <v/>
      </c>
      <c r="AE168" s="54" t="str">
        <f ca="1">IF(OR(VLOOKUP($A168,Mitglieder!$E$24:$BG$323,AE$303)="",$G168=""),"",VLOOKUP($A168,Mitglieder!$E$24:$BG$323,AE$303))</f>
        <v/>
      </c>
      <c r="AF168" s="54" t="str">
        <f ca="1">IF(OR(VLOOKUP($A168,Mitglieder!$E$24:$BG$323,AF$303)="",$G168=""),"",VLOOKUP($A168,Mitglieder!$E$24:$BG$323,AF$303))</f>
        <v/>
      </c>
      <c r="AG168" s="54" t="str">
        <f ca="1">IF(OR(VLOOKUP($A168,Mitglieder!$E$24:$BG$323,AG$303)="",$G168=""),"",VLOOKUP($A168,Mitglieder!$E$24:$BG$323,AG$303))</f>
        <v/>
      </c>
      <c r="AH168" s="54" t="str">
        <f ca="1">IF(OR(VLOOKUP($A168,Mitglieder!$E$24:$BG$323,AH$303)="",$G168=""),"",VLOOKUP($A168,Mitglieder!$E$24:$BG$323,AH$303))</f>
        <v/>
      </c>
      <c r="AI168" s="54" t="str">
        <f ca="1">IF(OR(VLOOKUP($A168,Mitglieder!$E$24:$BG$323,AI$303)="",$G168=""),"",VLOOKUP($A168,Mitglieder!$E$24:$BG$323,AI$303))</f>
        <v/>
      </c>
      <c r="AJ168" s="54" t="str">
        <f ca="1">IF(OR(VLOOKUP($A168,Mitglieder!$E$24:$BG$323,AJ$303)="",$G168=""),"",VLOOKUP($A168,Mitglieder!$E$24:$BG$323,AJ$303))</f>
        <v/>
      </c>
      <c r="AK168" s="54" t="str">
        <f ca="1">IF(OR(VLOOKUP($A168,Mitglieder!$E$24:$BG$323,AK$303)="",$G168=""),"",VLOOKUP($A168,Mitglieder!$E$24:$BG$323,AK$303))</f>
        <v/>
      </c>
      <c r="AL168" s="54" t="str">
        <f ca="1">IF(OR(VLOOKUP($A168,Mitglieder!$E$24:$BG$323,AL$303)="",$G168=""),"",VLOOKUP($A168,Mitglieder!$E$24:$BG$323,AL$303))</f>
        <v/>
      </c>
      <c r="AM168" s="42" t="str">
        <f ca="1">IF($G168="","",VLOOKUP($A168,Mitglieder!$E$24:$BG$323,AM$303))</f>
        <v/>
      </c>
      <c r="AN168" s="54" t="str">
        <f ca="1">IF(OR(VLOOKUP($A168,Mitglieder!$E$24:$BG$323,AN$303)="",$G168=""),"",VLOOKUP($A168,Mitglieder!$E$24:$BG$323,AN$303))</f>
        <v/>
      </c>
      <c r="AO168" s="43" t="str">
        <f ca="1">IF($G168="","",TEXT(VLOOKUP($A168,Mitglieder!$D$24:$BG$323,AO$303),"TT.MM.JJJJ"))</f>
        <v/>
      </c>
      <c r="AP168" s="42" t="str">
        <f ca="1">IF($G168="","",VLOOKUP($A168,Mitglieder!$E$24:$BG$323,AP$303))</f>
        <v/>
      </c>
      <c r="AQ168" s="45" t="str">
        <f ca="1">IF($G168="","",TEXT(VLOOKUP($A168,Mitglieder!$E$24:$BG$323,AQ$303),"0.00"))</f>
        <v/>
      </c>
      <c r="AR168" s="54" t="str">
        <f ca="1">IF(OR(VLOOKUP($A168,Mitglieder!$E$24:$BG$323,AR$303)="",$G168=""),"",VLOOKUP($A168,Mitglieder!$E$24:$BG$323,AR$303))</f>
        <v/>
      </c>
      <c r="AS168" s="45" t="str">
        <f ca="1">IF($G168="","",TEXT(VLOOKUP($A168,Mitglieder!$E$24:$BG$323,AS$303),"0.00"))</f>
        <v/>
      </c>
      <c r="AT168" s="54" t="str">
        <f ca="1">IF(OR(VLOOKUP($A168,Mitglieder!$E$24:$BG$323,AT$303)="",$G168=""),"",VLOOKUP($A168,Mitglieder!$E$24:$BG$323,AT$303))</f>
        <v/>
      </c>
      <c r="AU168" s="45" t="str">
        <f ca="1">IF($G168="","",TEXT(VLOOKUP($A168,Mitglieder!$E$24:$BG$323,AU$303),"0.00"))</f>
        <v/>
      </c>
      <c r="AV168" s="45" t="str">
        <f ca="1">IF($G168="","",TEXT(VLOOKUP($A168,Mitglieder!$E$24:$BG$323,AV$303),"0.00"))</f>
        <v/>
      </c>
      <c r="AW168" s="42" t="str">
        <f ca="1">IF($G168="","",VLOOKUP($A168,Mitglieder!$E$24:$BG$323,AW$303))</f>
        <v/>
      </c>
      <c r="AX168" s="54" t="str">
        <f ca="1">IF(OR(VLOOKUP($A168,Mitglieder!$E$24:$BG$323,AX$303)="",$G168=""),"",VLOOKUP($A168,Mitglieder!$E$24:$BG$323,AX$303))</f>
        <v/>
      </c>
      <c r="AY168" s="43" t="str">
        <f ca="1">IF($G168="","",TEXT(VLOOKUP($A168,Mitglieder!$E$24:$BG$323,AY$303),"TT.MM.JJJJ"))</f>
        <v/>
      </c>
      <c r="AZ168" s="75" t="str">
        <f t="shared" ca="1" si="4"/>
        <v/>
      </c>
      <c r="BA168" s="43" t="str">
        <f ca="1">IF($G168="","",TEXT(VLOOKUP($A168,Mitglieder!$E$24:$BG$323,BA$303),"TT.MM.JJJJ"))</f>
        <v/>
      </c>
      <c r="BB168" s="43" t="str">
        <f ca="1">IF($G168="","",TEXT(VLOOKUP($A168,Mitglieder!$E$24:$BG$323,BB$303),"TT.MM.JJJJ"))</f>
        <v/>
      </c>
      <c r="BC168" s="43" t="str">
        <f ca="1">IF($G168="","",TEXT(VLOOKUP($A168,Mitglieder!$E$24:$BG$323,BC$303),"TT.MM.JJJJ"))</f>
        <v/>
      </c>
      <c r="BD168" s="43" t="str">
        <f ca="1">IF($G168="","",TEXT(VLOOKUP($A168,Mitglieder!$E$24:$BG$323,BD$303),"TT.MM.JJJJ"))</f>
        <v/>
      </c>
      <c r="BE168" s="75" t="str">
        <f t="shared" ca="1" si="5"/>
        <v/>
      </c>
      <c r="BF168" s="75" t="str">
        <f ca="1">IF($G168="","",VLOOKUP($A168,Mitglieder!$D$24:$BG$323,BF$303))</f>
        <v/>
      </c>
      <c r="BH168" s="75" t="str">
        <f ca="1">IF(G168="","",AY168+'Details Verein'!$D$25)</f>
        <v/>
      </c>
    </row>
    <row r="169" spans="1:60" x14ac:dyDescent="0.35">
      <c r="A169" s="42">
        <v>169</v>
      </c>
      <c r="B169" s="42"/>
      <c r="C169" s="42"/>
      <c r="D169" s="42">
        <f ca="1">VLOOKUP($A169,Mitglieder!$E$24:$BA$323,D$303)</f>
        <v>1.0299999999999967</v>
      </c>
      <c r="E169" s="42" t="str">
        <f ca="1">IF($G169="","",VLOOKUP($A169,Mitglieder!$E$24:$BG$323,E$303))</f>
        <v/>
      </c>
      <c r="F169" s="54" t="str">
        <f ca="1">IF(OR(VLOOKUP($A169,Mitglieder!$E$24:$BG$323,F$303)="",$G169=""),"",VLOOKUP($A169,Mitglieder!$E$24:$BG$323,F$303))</f>
        <v/>
      </c>
      <c r="G169" s="72" t="str">
        <f ca="1">IF(D169/ROUND(D169,0)=1,VLOOKUP($A169,Mitglieder!$E$24:$BA$323,G$303),"")</f>
        <v/>
      </c>
      <c r="H169" s="42" t="str">
        <f ca="1">IF($G169="","",VLOOKUP($A169,Mitglieder!$E$24:$BG$323,H$303))</f>
        <v/>
      </c>
      <c r="I169" s="54" t="str">
        <f ca="1">IF(OR(VLOOKUP($A169,Mitglieder!$E$24:$BG$323,I$303)="",$G169=""),"",VLOOKUP($A169,Mitglieder!$E$24:$BG$323,I$303))</f>
        <v/>
      </c>
      <c r="J169" s="42" t="str">
        <f ca="1">IF($G169="","",VLOOKUP($A169,Mitglieder!$E$24:$BG$323,J$303))</f>
        <v/>
      </c>
      <c r="K169" s="54" t="str">
        <f ca="1">IF(OR(VLOOKUP($A169,Mitglieder!$E$24:$BG$323,K$303)="",$G169=""),"",VLOOKUP($A169,Mitglieder!$E$24:$BG$323,K$303))</f>
        <v/>
      </c>
      <c r="L169" s="42" t="str">
        <f ca="1">IF($G169="","",VLOOKUP($A169,Mitglieder!$E$24:$BG$323,L$303))</f>
        <v/>
      </c>
      <c r="M169" s="42" t="str">
        <f ca="1">IF($G169="","",VLOOKUP($A169,Mitglieder!$E$24:$BG$323,M$303))</f>
        <v/>
      </c>
      <c r="N169" s="42" t="str">
        <f ca="1">IF($G169="","",VLOOKUP($A169,Mitglieder!$E$24:$BG$323,N$303))</f>
        <v/>
      </c>
      <c r="O169" s="42" t="str">
        <f ca="1">IF($G169="","",VLOOKUP($A169,Mitglieder!$E$24:$BG$323,O$303))</f>
        <v/>
      </c>
      <c r="P169" s="42" t="str">
        <f ca="1">IF($G169="","",VLOOKUP($A169,Mitglieder!$E$24:$BG$323,P$303))</f>
        <v/>
      </c>
      <c r="Q169" s="42" t="str">
        <f ca="1">IF($G169="","",VLOOKUP($A169,Mitglieder!$E$24:$BG$323,Q$303))</f>
        <v/>
      </c>
      <c r="R169" s="54" t="str">
        <f ca="1">IF(OR(VLOOKUP($A169,Mitglieder!$E$24:$BG$323,R$303)="",$G169=""),"",VLOOKUP($A169,Mitglieder!$E$24:$BG$323,R$303))</f>
        <v/>
      </c>
      <c r="S169" s="43" t="str">
        <f ca="1">IF($G169="","",TEXT(VLOOKUP($A169,Mitglieder!$E$24:$BG$323,S$303),"TT.MM.JJJJ"))</f>
        <v/>
      </c>
      <c r="T169" s="43" t="str">
        <f ca="1">IF($G169="","",TEXT(VLOOKUP($A169,Mitglieder!$E$24:$BG$323,T$303),"TT.MM.JJJJ"))</f>
        <v/>
      </c>
      <c r="U169" s="43" t="str">
        <f ca="1">IF($G169="","",TEXT(VLOOKUP($A169,Mitglieder!$E$24:$BG$323,U$303),"TT.MM.JJJJ"))</f>
        <v/>
      </c>
      <c r="V169" s="54" t="str">
        <f ca="1">IF(OR(VLOOKUP($A169,Mitglieder!$E$24:$BG$323,V$303)="",$G169=""),"",VLOOKUP($A169,Mitglieder!$E$24:$BG$323,V$303))</f>
        <v/>
      </c>
      <c r="W169" s="54" t="str">
        <f ca="1">IF(OR(VLOOKUP($A169,Mitglieder!$E$24:$BG$323,W$303)="",$G169=""),"",VLOOKUP($A169,Mitglieder!$E$24:$BG$323,W$303))</f>
        <v/>
      </c>
      <c r="X169" s="54" t="str">
        <f ca="1">IF(OR(VLOOKUP($A169,Mitglieder!$E$24:$BG$323,X$303)="",$G169=""),"",VLOOKUP($A169,Mitglieder!$E$24:$BG$323,X$303))</f>
        <v/>
      </c>
      <c r="Y169" s="54" t="str">
        <f ca="1">IF(OR(VLOOKUP($A169,Mitglieder!$E$24:$BG$323,Y$303)="",$G169=""),"",VLOOKUP($A169,Mitglieder!$E$24:$BG$323,Y$303))</f>
        <v/>
      </c>
      <c r="Z169" s="54" t="str">
        <f ca="1">IF(OR(VLOOKUP($A169,Mitglieder!$E$24:$BG$323,Z$303)="",$G169=""),"",VLOOKUP($A169,Mitglieder!$E$24:$BG$323,Z$303))</f>
        <v/>
      </c>
      <c r="AA169" s="54" t="str">
        <f ca="1">IF(OR(VLOOKUP($A169,Mitglieder!$E$24:$BG$323,AA$303)="",$G169=""),"",VLOOKUP($A169,Mitglieder!$E$24:$BG$323,AA$303))</f>
        <v/>
      </c>
      <c r="AB169" s="54" t="str">
        <f ca="1">IF(OR(VLOOKUP($A169,Mitglieder!$E$24:$BG$323,AB$303)="",$G169=""),"",VLOOKUP($A169,Mitglieder!$E$24:$BG$323,AB$303))</f>
        <v/>
      </c>
      <c r="AC169" s="54" t="str">
        <f ca="1">IF(OR(VLOOKUP($A169,Mitglieder!$E$24:$BG$323,AC$303)="",$G169=""),"",VLOOKUP($A169,Mitglieder!$E$24:$BG$323,AC$303))</f>
        <v/>
      </c>
      <c r="AD169" s="54" t="str">
        <f ca="1">IF(OR(VLOOKUP($A169,Mitglieder!$E$24:$BG$323,AD$303)="",$G169=""),"",VLOOKUP($A169,Mitglieder!$E$24:$BG$323,AD$303))</f>
        <v/>
      </c>
      <c r="AE169" s="54" t="str">
        <f ca="1">IF(OR(VLOOKUP($A169,Mitglieder!$E$24:$BG$323,AE$303)="",$G169=""),"",VLOOKUP($A169,Mitglieder!$E$24:$BG$323,AE$303))</f>
        <v/>
      </c>
      <c r="AF169" s="54" t="str">
        <f ca="1">IF(OR(VLOOKUP($A169,Mitglieder!$E$24:$BG$323,AF$303)="",$G169=""),"",VLOOKUP($A169,Mitglieder!$E$24:$BG$323,AF$303))</f>
        <v/>
      </c>
      <c r="AG169" s="54" t="str">
        <f ca="1">IF(OR(VLOOKUP($A169,Mitglieder!$E$24:$BG$323,AG$303)="",$G169=""),"",VLOOKUP($A169,Mitglieder!$E$24:$BG$323,AG$303))</f>
        <v/>
      </c>
      <c r="AH169" s="54" t="str">
        <f ca="1">IF(OR(VLOOKUP($A169,Mitglieder!$E$24:$BG$323,AH$303)="",$G169=""),"",VLOOKUP($A169,Mitglieder!$E$24:$BG$323,AH$303))</f>
        <v/>
      </c>
      <c r="AI169" s="54" t="str">
        <f ca="1">IF(OR(VLOOKUP($A169,Mitglieder!$E$24:$BG$323,AI$303)="",$G169=""),"",VLOOKUP($A169,Mitglieder!$E$24:$BG$323,AI$303))</f>
        <v/>
      </c>
      <c r="AJ169" s="54" t="str">
        <f ca="1">IF(OR(VLOOKUP($A169,Mitglieder!$E$24:$BG$323,AJ$303)="",$G169=""),"",VLOOKUP($A169,Mitglieder!$E$24:$BG$323,AJ$303))</f>
        <v/>
      </c>
      <c r="AK169" s="54" t="str">
        <f ca="1">IF(OR(VLOOKUP($A169,Mitglieder!$E$24:$BG$323,AK$303)="",$G169=""),"",VLOOKUP($A169,Mitglieder!$E$24:$BG$323,AK$303))</f>
        <v/>
      </c>
      <c r="AL169" s="54" t="str">
        <f ca="1">IF(OR(VLOOKUP($A169,Mitglieder!$E$24:$BG$323,AL$303)="",$G169=""),"",VLOOKUP($A169,Mitglieder!$E$24:$BG$323,AL$303))</f>
        <v/>
      </c>
      <c r="AM169" s="42" t="str">
        <f ca="1">IF($G169="","",VLOOKUP($A169,Mitglieder!$E$24:$BG$323,AM$303))</f>
        <v/>
      </c>
      <c r="AN169" s="54" t="str">
        <f ca="1">IF(OR(VLOOKUP($A169,Mitglieder!$E$24:$BG$323,AN$303)="",$G169=""),"",VLOOKUP($A169,Mitglieder!$E$24:$BG$323,AN$303))</f>
        <v/>
      </c>
      <c r="AO169" s="43" t="str">
        <f ca="1">IF($G169="","",TEXT(VLOOKUP($A169,Mitglieder!$D$24:$BG$323,AO$303),"TT.MM.JJJJ"))</f>
        <v/>
      </c>
      <c r="AP169" s="42" t="str">
        <f ca="1">IF($G169="","",VLOOKUP($A169,Mitglieder!$E$24:$BG$323,AP$303))</f>
        <v/>
      </c>
      <c r="AQ169" s="45" t="str">
        <f ca="1">IF($G169="","",TEXT(VLOOKUP($A169,Mitglieder!$E$24:$BG$323,AQ$303),"0.00"))</f>
        <v/>
      </c>
      <c r="AR169" s="54" t="str">
        <f ca="1">IF(OR(VLOOKUP($A169,Mitglieder!$E$24:$BG$323,AR$303)="",$G169=""),"",VLOOKUP($A169,Mitglieder!$E$24:$BG$323,AR$303))</f>
        <v/>
      </c>
      <c r="AS169" s="45" t="str">
        <f ca="1">IF($G169="","",TEXT(VLOOKUP($A169,Mitglieder!$E$24:$BG$323,AS$303),"0.00"))</f>
        <v/>
      </c>
      <c r="AT169" s="54" t="str">
        <f ca="1">IF(OR(VLOOKUP($A169,Mitglieder!$E$24:$BG$323,AT$303)="",$G169=""),"",VLOOKUP($A169,Mitglieder!$E$24:$BG$323,AT$303))</f>
        <v/>
      </c>
      <c r="AU169" s="45" t="str">
        <f ca="1">IF($G169="","",TEXT(VLOOKUP($A169,Mitglieder!$E$24:$BG$323,AU$303),"0.00"))</f>
        <v/>
      </c>
      <c r="AV169" s="45" t="str">
        <f ca="1">IF($G169="","",TEXT(VLOOKUP($A169,Mitglieder!$E$24:$BG$323,AV$303),"0.00"))</f>
        <v/>
      </c>
      <c r="AW169" s="42" t="str">
        <f ca="1">IF($G169="","",VLOOKUP($A169,Mitglieder!$E$24:$BG$323,AW$303))</f>
        <v/>
      </c>
      <c r="AX169" s="54" t="str">
        <f ca="1">IF(OR(VLOOKUP($A169,Mitglieder!$E$24:$BG$323,AX$303)="",$G169=""),"",VLOOKUP($A169,Mitglieder!$E$24:$BG$323,AX$303))</f>
        <v/>
      </c>
      <c r="AY169" s="43" t="str">
        <f ca="1">IF($G169="","",TEXT(VLOOKUP($A169,Mitglieder!$E$24:$BG$323,AY$303),"TT.MM.JJJJ"))</f>
        <v/>
      </c>
      <c r="AZ169" s="75" t="str">
        <f t="shared" ca="1" si="4"/>
        <v/>
      </c>
      <c r="BA169" s="43" t="str">
        <f ca="1">IF($G169="","",TEXT(VLOOKUP($A169,Mitglieder!$E$24:$BG$323,BA$303),"TT.MM.JJJJ"))</f>
        <v/>
      </c>
      <c r="BB169" s="43" t="str">
        <f ca="1">IF($G169="","",TEXT(VLOOKUP($A169,Mitglieder!$E$24:$BG$323,BB$303),"TT.MM.JJJJ"))</f>
        <v/>
      </c>
      <c r="BC169" s="43" t="str">
        <f ca="1">IF($G169="","",TEXT(VLOOKUP($A169,Mitglieder!$E$24:$BG$323,BC$303),"TT.MM.JJJJ"))</f>
        <v/>
      </c>
      <c r="BD169" s="43" t="str">
        <f ca="1">IF($G169="","",TEXT(VLOOKUP($A169,Mitglieder!$E$24:$BG$323,BD$303),"TT.MM.JJJJ"))</f>
        <v/>
      </c>
      <c r="BE169" s="75" t="str">
        <f t="shared" ca="1" si="5"/>
        <v/>
      </c>
      <c r="BF169" s="75" t="str">
        <f ca="1">IF($G169="","",VLOOKUP($A169,Mitglieder!$D$24:$BG$323,BF$303))</f>
        <v/>
      </c>
      <c r="BH169" s="75" t="str">
        <f ca="1">IF(G169="","",AY169+'Details Verein'!$D$25)</f>
        <v/>
      </c>
    </row>
    <row r="170" spans="1:60" x14ac:dyDescent="0.35">
      <c r="A170" s="42">
        <v>170</v>
      </c>
      <c r="B170" s="42"/>
      <c r="C170" s="42"/>
      <c r="D170" s="42">
        <f ca="1">VLOOKUP($A170,Mitglieder!$E$24:$BA$323,D$303)</f>
        <v>1.0299999999999967</v>
      </c>
      <c r="E170" s="42" t="str">
        <f ca="1">IF($G170="","",VLOOKUP($A170,Mitglieder!$E$24:$BG$323,E$303))</f>
        <v/>
      </c>
      <c r="F170" s="54" t="str">
        <f ca="1">IF(OR(VLOOKUP($A170,Mitglieder!$E$24:$BG$323,F$303)="",$G170=""),"",VLOOKUP($A170,Mitglieder!$E$24:$BG$323,F$303))</f>
        <v/>
      </c>
      <c r="G170" s="72" t="str">
        <f ca="1">IF(D170/ROUND(D170,0)=1,VLOOKUP($A170,Mitglieder!$E$24:$BA$323,G$303),"")</f>
        <v/>
      </c>
      <c r="H170" s="42" t="str">
        <f ca="1">IF($G170="","",VLOOKUP($A170,Mitglieder!$E$24:$BG$323,H$303))</f>
        <v/>
      </c>
      <c r="I170" s="54" t="str">
        <f ca="1">IF(OR(VLOOKUP($A170,Mitglieder!$E$24:$BG$323,I$303)="",$G170=""),"",VLOOKUP($A170,Mitglieder!$E$24:$BG$323,I$303))</f>
        <v/>
      </c>
      <c r="J170" s="42" t="str">
        <f ca="1">IF($G170="","",VLOOKUP($A170,Mitglieder!$E$24:$BG$323,J$303))</f>
        <v/>
      </c>
      <c r="K170" s="54" t="str">
        <f ca="1">IF(OR(VLOOKUP($A170,Mitglieder!$E$24:$BG$323,K$303)="",$G170=""),"",VLOOKUP($A170,Mitglieder!$E$24:$BG$323,K$303))</f>
        <v/>
      </c>
      <c r="L170" s="42" t="str">
        <f ca="1">IF($G170="","",VLOOKUP($A170,Mitglieder!$E$24:$BG$323,L$303))</f>
        <v/>
      </c>
      <c r="M170" s="42" t="str">
        <f ca="1">IF($G170="","",VLOOKUP($A170,Mitglieder!$E$24:$BG$323,M$303))</f>
        <v/>
      </c>
      <c r="N170" s="42" t="str">
        <f ca="1">IF($G170="","",VLOOKUP($A170,Mitglieder!$E$24:$BG$323,N$303))</f>
        <v/>
      </c>
      <c r="O170" s="42" t="str">
        <f ca="1">IF($G170="","",VLOOKUP($A170,Mitglieder!$E$24:$BG$323,O$303))</f>
        <v/>
      </c>
      <c r="P170" s="42" t="str">
        <f ca="1">IF($G170="","",VLOOKUP($A170,Mitglieder!$E$24:$BG$323,P$303))</f>
        <v/>
      </c>
      <c r="Q170" s="42" t="str">
        <f ca="1">IF($G170="","",VLOOKUP($A170,Mitglieder!$E$24:$BG$323,Q$303))</f>
        <v/>
      </c>
      <c r="R170" s="54" t="str">
        <f ca="1">IF(OR(VLOOKUP($A170,Mitglieder!$E$24:$BG$323,R$303)="",$G170=""),"",VLOOKUP($A170,Mitglieder!$E$24:$BG$323,R$303))</f>
        <v/>
      </c>
      <c r="S170" s="43" t="str">
        <f ca="1">IF($G170="","",TEXT(VLOOKUP($A170,Mitglieder!$E$24:$BG$323,S$303),"TT.MM.JJJJ"))</f>
        <v/>
      </c>
      <c r="T170" s="43" t="str">
        <f ca="1">IF($G170="","",TEXT(VLOOKUP($A170,Mitglieder!$E$24:$BG$323,T$303),"TT.MM.JJJJ"))</f>
        <v/>
      </c>
      <c r="U170" s="43" t="str">
        <f ca="1">IF($G170="","",TEXT(VLOOKUP($A170,Mitglieder!$E$24:$BG$323,U$303),"TT.MM.JJJJ"))</f>
        <v/>
      </c>
      <c r="V170" s="54" t="str">
        <f ca="1">IF(OR(VLOOKUP($A170,Mitglieder!$E$24:$BG$323,V$303)="",$G170=""),"",VLOOKUP($A170,Mitglieder!$E$24:$BG$323,V$303))</f>
        <v/>
      </c>
      <c r="W170" s="54" t="str">
        <f ca="1">IF(OR(VLOOKUP($A170,Mitglieder!$E$24:$BG$323,W$303)="",$G170=""),"",VLOOKUP($A170,Mitglieder!$E$24:$BG$323,W$303))</f>
        <v/>
      </c>
      <c r="X170" s="54" t="str">
        <f ca="1">IF(OR(VLOOKUP($A170,Mitglieder!$E$24:$BG$323,X$303)="",$G170=""),"",VLOOKUP($A170,Mitglieder!$E$24:$BG$323,X$303))</f>
        <v/>
      </c>
      <c r="Y170" s="54" t="str">
        <f ca="1">IF(OR(VLOOKUP($A170,Mitglieder!$E$24:$BG$323,Y$303)="",$G170=""),"",VLOOKUP($A170,Mitglieder!$E$24:$BG$323,Y$303))</f>
        <v/>
      </c>
      <c r="Z170" s="54" t="str">
        <f ca="1">IF(OR(VLOOKUP($A170,Mitglieder!$E$24:$BG$323,Z$303)="",$G170=""),"",VLOOKUP($A170,Mitglieder!$E$24:$BG$323,Z$303))</f>
        <v/>
      </c>
      <c r="AA170" s="54" t="str">
        <f ca="1">IF(OR(VLOOKUP($A170,Mitglieder!$E$24:$BG$323,AA$303)="",$G170=""),"",VLOOKUP($A170,Mitglieder!$E$24:$BG$323,AA$303))</f>
        <v/>
      </c>
      <c r="AB170" s="54" t="str">
        <f ca="1">IF(OR(VLOOKUP($A170,Mitglieder!$E$24:$BG$323,AB$303)="",$G170=""),"",VLOOKUP($A170,Mitglieder!$E$24:$BG$323,AB$303))</f>
        <v/>
      </c>
      <c r="AC170" s="54" t="str">
        <f ca="1">IF(OR(VLOOKUP($A170,Mitglieder!$E$24:$BG$323,AC$303)="",$G170=""),"",VLOOKUP($A170,Mitglieder!$E$24:$BG$323,AC$303))</f>
        <v/>
      </c>
      <c r="AD170" s="54" t="str">
        <f ca="1">IF(OR(VLOOKUP($A170,Mitglieder!$E$24:$BG$323,AD$303)="",$G170=""),"",VLOOKUP($A170,Mitglieder!$E$24:$BG$323,AD$303))</f>
        <v/>
      </c>
      <c r="AE170" s="54" t="str">
        <f ca="1">IF(OR(VLOOKUP($A170,Mitglieder!$E$24:$BG$323,AE$303)="",$G170=""),"",VLOOKUP($A170,Mitglieder!$E$24:$BG$323,AE$303))</f>
        <v/>
      </c>
      <c r="AF170" s="54" t="str">
        <f ca="1">IF(OR(VLOOKUP($A170,Mitglieder!$E$24:$BG$323,AF$303)="",$G170=""),"",VLOOKUP($A170,Mitglieder!$E$24:$BG$323,AF$303))</f>
        <v/>
      </c>
      <c r="AG170" s="54" t="str">
        <f ca="1">IF(OR(VLOOKUP($A170,Mitglieder!$E$24:$BG$323,AG$303)="",$G170=""),"",VLOOKUP($A170,Mitglieder!$E$24:$BG$323,AG$303))</f>
        <v/>
      </c>
      <c r="AH170" s="54" t="str">
        <f ca="1">IF(OR(VLOOKUP($A170,Mitglieder!$E$24:$BG$323,AH$303)="",$G170=""),"",VLOOKUP($A170,Mitglieder!$E$24:$BG$323,AH$303))</f>
        <v/>
      </c>
      <c r="AI170" s="54" t="str">
        <f ca="1">IF(OR(VLOOKUP($A170,Mitglieder!$E$24:$BG$323,AI$303)="",$G170=""),"",VLOOKUP($A170,Mitglieder!$E$24:$BG$323,AI$303))</f>
        <v/>
      </c>
      <c r="AJ170" s="54" t="str">
        <f ca="1">IF(OR(VLOOKUP($A170,Mitglieder!$E$24:$BG$323,AJ$303)="",$G170=""),"",VLOOKUP($A170,Mitglieder!$E$24:$BG$323,AJ$303))</f>
        <v/>
      </c>
      <c r="AK170" s="54" t="str">
        <f ca="1">IF(OR(VLOOKUP($A170,Mitglieder!$E$24:$BG$323,AK$303)="",$G170=""),"",VLOOKUP($A170,Mitglieder!$E$24:$BG$323,AK$303))</f>
        <v/>
      </c>
      <c r="AL170" s="54" t="str">
        <f ca="1">IF(OR(VLOOKUP($A170,Mitglieder!$E$24:$BG$323,AL$303)="",$G170=""),"",VLOOKUP($A170,Mitglieder!$E$24:$BG$323,AL$303))</f>
        <v/>
      </c>
      <c r="AM170" s="42" t="str">
        <f ca="1">IF($G170="","",VLOOKUP($A170,Mitglieder!$E$24:$BG$323,AM$303))</f>
        <v/>
      </c>
      <c r="AN170" s="54" t="str">
        <f ca="1">IF(OR(VLOOKUP($A170,Mitglieder!$E$24:$BG$323,AN$303)="",$G170=""),"",VLOOKUP($A170,Mitglieder!$E$24:$BG$323,AN$303))</f>
        <v/>
      </c>
      <c r="AO170" s="43" t="str">
        <f ca="1">IF($G170="","",TEXT(VLOOKUP($A170,Mitglieder!$D$24:$BG$323,AO$303),"TT.MM.JJJJ"))</f>
        <v/>
      </c>
      <c r="AP170" s="42" t="str">
        <f ca="1">IF($G170="","",VLOOKUP($A170,Mitglieder!$E$24:$BG$323,AP$303))</f>
        <v/>
      </c>
      <c r="AQ170" s="45" t="str">
        <f ca="1">IF($G170="","",TEXT(VLOOKUP($A170,Mitglieder!$E$24:$BG$323,AQ$303),"0.00"))</f>
        <v/>
      </c>
      <c r="AR170" s="54" t="str">
        <f ca="1">IF(OR(VLOOKUP($A170,Mitglieder!$E$24:$BG$323,AR$303)="",$G170=""),"",VLOOKUP($A170,Mitglieder!$E$24:$BG$323,AR$303))</f>
        <v/>
      </c>
      <c r="AS170" s="45" t="str">
        <f ca="1">IF($G170="","",TEXT(VLOOKUP($A170,Mitglieder!$E$24:$BG$323,AS$303),"0.00"))</f>
        <v/>
      </c>
      <c r="AT170" s="54" t="str">
        <f ca="1">IF(OR(VLOOKUP($A170,Mitglieder!$E$24:$BG$323,AT$303)="",$G170=""),"",VLOOKUP($A170,Mitglieder!$E$24:$BG$323,AT$303))</f>
        <v/>
      </c>
      <c r="AU170" s="45" t="str">
        <f ca="1">IF($G170="","",TEXT(VLOOKUP($A170,Mitglieder!$E$24:$BG$323,AU$303),"0.00"))</f>
        <v/>
      </c>
      <c r="AV170" s="45" t="str">
        <f ca="1">IF($G170="","",TEXT(VLOOKUP($A170,Mitglieder!$E$24:$BG$323,AV$303),"0.00"))</f>
        <v/>
      </c>
      <c r="AW170" s="42" t="str">
        <f ca="1">IF($G170="","",VLOOKUP($A170,Mitglieder!$E$24:$BG$323,AW$303))</f>
        <v/>
      </c>
      <c r="AX170" s="54" t="str">
        <f ca="1">IF(OR(VLOOKUP($A170,Mitglieder!$E$24:$BG$323,AX$303)="",$G170=""),"",VLOOKUP($A170,Mitglieder!$E$24:$BG$323,AX$303))</f>
        <v/>
      </c>
      <c r="AY170" s="43" t="str">
        <f ca="1">IF($G170="","",TEXT(VLOOKUP($A170,Mitglieder!$E$24:$BG$323,AY$303),"TT.MM.JJJJ"))</f>
        <v/>
      </c>
      <c r="AZ170" s="75" t="str">
        <f t="shared" ca="1" si="4"/>
        <v/>
      </c>
      <c r="BA170" s="43" t="str">
        <f ca="1">IF($G170="","",TEXT(VLOOKUP($A170,Mitglieder!$E$24:$BG$323,BA$303),"TT.MM.JJJJ"))</f>
        <v/>
      </c>
      <c r="BB170" s="43" t="str">
        <f ca="1">IF($G170="","",TEXT(VLOOKUP($A170,Mitglieder!$E$24:$BG$323,BB$303),"TT.MM.JJJJ"))</f>
        <v/>
      </c>
      <c r="BC170" s="43" t="str">
        <f ca="1">IF($G170="","",TEXT(VLOOKUP($A170,Mitglieder!$E$24:$BG$323,BC$303),"TT.MM.JJJJ"))</f>
        <v/>
      </c>
      <c r="BD170" s="43" t="str">
        <f ca="1">IF($G170="","",TEXT(VLOOKUP($A170,Mitglieder!$E$24:$BG$323,BD$303),"TT.MM.JJJJ"))</f>
        <v/>
      </c>
      <c r="BE170" s="75" t="str">
        <f t="shared" ca="1" si="5"/>
        <v/>
      </c>
      <c r="BF170" s="75" t="str">
        <f ca="1">IF($G170="","",VLOOKUP($A170,Mitglieder!$D$24:$BG$323,BF$303))</f>
        <v/>
      </c>
      <c r="BH170" s="75" t="str">
        <f ca="1">IF(G170="","",AY170+'Details Verein'!$D$25)</f>
        <v/>
      </c>
    </row>
    <row r="171" spans="1:60" x14ac:dyDescent="0.35">
      <c r="A171" s="42">
        <v>171</v>
      </c>
      <c r="B171" s="42"/>
      <c r="C171" s="42"/>
      <c r="D171" s="42">
        <f ca="1">VLOOKUP($A171,Mitglieder!$E$24:$BA$323,D$303)</f>
        <v>1.0299999999999967</v>
      </c>
      <c r="E171" s="42" t="str">
        <f ca="1">IF($G171="","",VLOOKUP($A171,Mitglieder!$E$24:$BG$323,E$303))</f>
        <v/>
      </c>
      <c r="F171" s="54" t="str">
        <f ca="1">IF(OR(VLOOKUP($A171,Mitglieder!$E$24:$BG$323,F$303)="",$G171=""),"",VLOOKUP($A171,Mitglieder!$E$24:$BG$323,F$303))</f>
        <v/>
      </c>
      <c r="G171" s="72" t="str">
        <f ca="1">IF(D171/ROUND(D171,0)=1,VLOOKUP($A171,Mitglieder!$E$24:$BA$323,G$303),"")</f>
        <v/>
      </c>
      <c r="H171" s="42" t="str">
        <f ca="1">IF($G171="","",VLOOKUP($A171,Mitglieder!$E$24:$BG$323,H$303))</f>
        <v/>
      </c>
      <c r="I171" s="54" t="str">
        <f ca="1">IF(OR(VLOOKUP($A171,Mitglieder!$E$24:$BG$323,I$303)="",$G171=""),"",VLOOKUP($A171,Mitglieder!$E$24:$BG$323,I$303))</f>
        <v/>
      </c>
      <c r="J171" s="42" t="str">
        <f ca="1">IF($G171="","",VLOOKUP($A171,Mitglieder!$E$24:$BG$323,J$303))</f>
        <v/>
      </c>
      <c r="K171" s="54" t="str">
        <f ca="1">IF(OR(VLOOKUP($A171,Mitglieder!$E$24:$BG$323,K$303)="",$G171=""),"",VLOOKUP($A171,Mitglieder!$E$24:$BG$323,K$303))</f>
        <v/>
      </c>
      <c r="L171" s="42" t="str">
        <f ca="1">IF($G171="","",VLOOKUP($A171,Mitglieder!$E$24:$BG$323,L$303))</f>
        <v/>
      </c>
      <c r="M171" s="42" t="str">
        <f ca="1">IF($G171="","",VLOOKUP($A171,Mitglieder!$E$24:$BG$323,M$303))</f>
        <v/>
      </c>
      <c r="N171" s="42" t="str">
        <f ca="1">IF($G171="","",VLOOKUP($A171,Mitglieder!$E$24:$BG$323,N$303))</f>
        <v/>
      </c>
      <c r="O171" s="42" t="str">
        <f ca="1">IF($G171="","",VLOOKUP($A171,Mitglieder!$E$24:$BG$323,O$303))</f>
        <v/>
      </c>
      <c r="P171" s="42" t="str">
        <f ca="1">IF($G171="","",VLOOKUP($A171,Mitglieder!$E$24:$BG$323,P$303))</f>
        <v/>
      </c>
      <c r="Q171" s="42" t="str">
        <f ca="1">IF($G171="","",VLOOKUP($A171,Mitglieder!$E$24:$BG$323,Q$303))</f>
        <v/>
      </c>
      <c r="R171" s="54" t="str">
        <f ca="1">IF(OR(VLOOKUP($A171,Mitglieder!$E$24:$BG$323,R$303)="",$G171=""),"",VLOOKUP($A171,Mitglieder!$E$24:$BG$323,R$303))</f>
        <v/>
      </c>
      <c r="S171" s="43" t="str">
        <f ca="1">IF($G171="","",TEXT(VLOOKUP($A171,Mitglieder!$E$24:$BG$323,S$303),"TT.MM.JJJJ"))</f>
        <v/>
      </c>
      <c r="T171" s="43" t="str">
        <f ca="1">IF($G171="","",TEXT(VLOOKUP($A171,Mitglieder!$E$24:$BG$323,T$303),"TT.MM.JJJJ"))</f>
        <v/>
      </c>
      <c r="U171" s="43" t="str">
        <f ca="1">IF($G171="","",TEXT(VLOOKUP($A171,Mitglieder!$E$24:$BG$323,U$303),"TT.MM.JJJJ"))</f>
        <v/>
      </c>
      <c r="V171" s="54" t="str">
        <f ca="1">IF(OR(VLOOKUP($A171,Mitglieder!$E$24:$BG$323,V$303)="",$G171=""),"",VLOOKUP($A171,Mitglieder!$E$24:$BG$323,V$303))</f>
        <v/>
      </c>
      <c r="W171" s="54" t="str">
        <f ca="1">IF(OR(VLOOKUP($A171,Mitglieder!$E$24:$BG$323,W$303)="",$G171=""),"",VLOOKUP($A171,Mitglieder!$E$24:$BG$323,W$303))</f>
        <v/>
      </c>
      <c r="X171" s="54" t="str">
        <f ca="1">IF(OR(VLOOKUP($A171,Mitglieder!$E$24:$BG$323,X$303)="",$G171=""),"",VLOOKUP($A171,Mitglieder!$E$24:$BG$323,X$303))</f>
        <v/>
      </c>
      <c r="Y171" s="54" t="str">
        <f ca="1">IF(OR(VLOOKUP($A171,Mitglieder!$E$24:$BG$323,Y$303)="",$G171=""),"",VLOOKUP($A171,Mitglieder!$E$24:$BG$323,Y$303))</f>
        <v/>
      </c>
      <c r="Z171" s="54" t="str">
        <f ca="1">IF(OR(VLOOKUP($A171,Mitglieder!$E$24:$BG$323,Z$303)="",$G171=""),"",VLOOKUP($A171,Mitglieder!$E$24:$BG$323,Z$303))</f>
        <v/>
      </c>
      <c r="AA171" s="54" t="str">
        <f ca="1">IF(OR(VLOOKUP($A171,Mitglieder!$E$24:$BG$323,AA$303)="",$G171=""),"",VLOOKUP($A171,Mitglieder!$E$24:$BG$323,AA$303))</f>
        <v/>
      </c>
      <c r="AB171" s="54" t="str">
        <f ca="1">IF(OR(VLOOKUP($A171,Mitglieder!$E$24:$BG$323,AB$303)="",$G171=""),"",VLOOKUP($A171,Mitglieder!$E$24:$BG$323,AB$303))</f>
        <v/>
      </c>
      <c r="AC171" s="54" t="str">
        <f ca="1">IF(OR(VLOOKUP($A171,Mitglieder!$E$24:$BG$323,AC$303)="",$G171=""),"",VLOOKUP($A171,Mitglieder!$E$24:$BG$323,AC$303))</f>
        <v/>
      </c>
      <c r="AD171" s="54" t="str">
        <f ca="1">IF(OR(VLOOKUP($A171,Mitglieder!$E$24:$BG$323,AD$303)="",$G171=""),"",VLOOKUP($A171,Mitglieder!$E$24:$BG$323,AD$303))</f>
        <v/>
      </c>
      <c r="AE171" s="54" t="str">
        <f ca="1">IF(OR(VLOOKUP($A171,Mitglieder!$E$24:$BG$323,AE$303)="",$G171=""),"",VLOOKUP($A171,Mitglieder!$E$24:$BG$323,AE$303))</f>
        <v/>
      </c>
      <c r="AF171" s="54" t="str">
        <f ca="1">IF(OR(VLOOKUP($A171,Mitglieder!$E$24:$BG$323,AF$303)="",$G171=""),"",VLOOKUP($A171,Mitglieder!$E$24:$BG$323,AF$303))</f>
        <v/>
      </c>
      <c r="AG171" s="54" t="str">
        <f ca="1">IF(OR(VLOOKUP($A171,Mitglieder!$E$24:$BG$323,AG$303)="",$G171=""),"",VLOOKUP($A171,Mitglieder!$E$24:$BG$323,AG$303))</f>
        <v/>
      </c>
      <c r="AH171" s="54" t="str">
        <f ca="1">IF(OR(VLOOKUP($A171,Mitglieder!$E$24:$BG$323,AH$303)="",$G171=""),"",VLOOKUP($A171,Mitglieder!$E$24:$BG$323,AH$303))</f>
        <v/>
      </c>
      <c r="AI171" s="54" t="str">
        <f ca="1">IF(OR(VLOOKUP($A171,Mitglieder!$E$24:$BG$323,AI$303)="",$G171=""),"",VLOOKUP($A171,Mitglieder!$E$24:$BG$323,AI$303))</f>
        <v/>
      </c>
      <c r="AJ171" s="54" t="str">
        <f ca="1">IF(OR(VLOOKUP($A171,Mitglieder!$E$24:$BG$323,AJ$303)="",$G171=""),"",VLOOKUP($A171,Mitglieder!$E$24:$BG$323,AJ$303))</f>
        <v/>
      </c>
      <c r="AK171" s="54" t="str">
        <f ca="1">IF(OR(VLOOKUP($A171,Mitglieder!$E$24:$BG$323,AK$303)="",$G171=""),"",VLOOKUP($A171,Mitglieder!$E$24:$BG$323,AK$303))</f>
        <v/>
      </c>
      <c r="AL171" s="54" t="str">
        <f ca="1">IF(OR(VLOOKUP($A171,Mitglieder!$E$24:$BG$323,AL$303)="",$G171=""),"",VLOOKUP($A171,Mitglieder!$E$24:$BG$323,AL$303))</f>
        <v/>
      </c>
      <c r="AM171" s="42" t="str">
        <f ca="1">IF($G171="","",VLOOKUP($A171,Mitglieder!$E$24:$BG$323,AM$303))</f>
        <v/>
      </c>
      <c r="AN171" s="54" t="str">
        <f ca="1">IF(OR(VLOOKUP($A171,Mitglieder!$E$24:$BG$323,AN$303)="",$G171=""),"",VLOOKUP($A171,Mitglieder!$E$24:$BG$323,AN$303))</f>
        <v/>
      </c>
      <c r="AO171" s="43" t="str">
        <f ca="1">IF($G171="","",TEXT(VLOOKUP($A171,Mitglieder!$D$24:$BG$323,AO$303),"TT.MM.JJJJ"))</f>
        <v/>
      </c>
      <c r="AP171" s="42" t="str">
        <f ca="1">IF($G171="","",VLOOKUP($A171,Mitglieder!$E$24:$BG$323,AP$303))</f>
        <v/>
      </c>
      <c r="AQ171" s="45" t="str">
        <f ca="1">IF($G171="","",TEXT(VLOOKUP($A171,Mitglieder!$E$24:$BG$323,AQ$303),"0.00"))</f>
        <v/>
      </c>
      <c r="AR171" s="54" t="str">
        <f ca="1">IF(OR(VLOOKUP($A171,Mitglieder!$E$24:$BG$323,AR$303)="",$G171=""),"",VLOOKUP($A171,Mitglieder!$E$24:$BG$323,AR$303))</f>
        <v/>
      </c>
      <c r="AS171" s="45" t="str">
        <f ca="1">IF($G171="","",TEXT(VLOOKUP($A171,Mitglieder!$E$24:$BG$323,AS$303),"0.00"))</f>
        <v/>
      </c>
      <c r="AT171" s="54" t="str">
        <f ca="1">IF(OR(VLOOKUP($A171,Mitglieder!$E$24:$BG$323,AT$303)="",$G171=""),"",VLOOKUP($A171,Mitglieder!$E$24:$BG$323,AT$303))</f>
        <v/>
      </c>
      <c r="AU171" s="45" t="str">
        <f ca="1">IF($G171="","",TEXT(VLOOKUP($A171,Mitglieder!$E$24:$BG$323,AU$303),"0.00"))</f>
        <v/>
      </c>
      <c r="AV171" s="45" t="str">
        <f ca="1">IF($G171="","",TEXT(VLOOKUP($A171,Mitglieder!$E$24:$BG$323,AV$303),"0.00"))</f>
        <v/>
      </c>
      <c r="AW171" s="42" t="str">
        <f ca="1">IF($G171="","",VLOOKUP($A171,Mitglieder!$E$24:$BG$323,AW$303))</f>
        <v/>
      </c>
      <c r="AX171" s="54" t="str">
        <f ca="1">IF(OR(VLOOKUP($A171,Mitglieder!$E$24:$BG$323,AX$303)="",$G171=""),"",VLOOKUP($A171,Mitglieder!$E$24:$BG$323,AX$303))</f>
        <v/>
      </c>
      <c r="AY171" s="43" t="str">
        <f ca="1">IF($G171="","",TEXT(VLOOKUP($A171,Mitglieder!$E$24:$BG$323,AY$303),"TT.MM.JJJJ"))</f>
        <v/>
      </c>
      <c r="AZ171" s="75" t="str">
        <f t="shared" ca="1" si="4"/>
        <v/>
      </c>
      <c r="BA171" s="43" t="str">
        <f ca="1">IF($G171="","",TEXT(VLOOKUP($A171,Mitglieder!$E$24:$BG$323,BA$303),"TT.MM.JJJJ"))</f>
        <v/>
      </c>
      <c r="BB171" s="43" t="str">
        <f ca="1">IF($G171="","",TEXT(VLOOKUP($A171,Mitglieder!$E$24:$BG$323,BB$303),"TT.MM.JJJJ"))</f>
        <v/>
      </c>
      <c r="BC171" s="43" t="str">
        <f ca="1">IF($G171="","",TEXT(VLOOKUP($A171,Mitglieder!$E$24:$BG$323,BC$303),"TT.MM.JJJJ"))</f>
        <v/>
      </c>
      <c r="BD171" s="43" t="str">
        <f ca="1">IF($G171="","",TEXT(VLOOKUP($A171,Mitglieder!$E$24:$BG$323,BD$303),"TT.MM.JJJJ"))</f>
        <v/>
      </c>
      <c r="BE171" s="75" t="str">
        <f t="shared" ca="1" si="5"/>
        <v/>
      </c>
      <c r="BF171" s="75" t="str">
        <f ca="1">IF($G171="","",VLOOKUP($A171,Mitglieder!$D$24:$BG$323,BF$303))</f>
        <v/>
      </c>
      <c r="BH171" s="75" t="str">
        <f ca="1">IF(G171="","",AY171+'Details Verein'!$D$25)</f>
        <v/>
      </c>
    </row>
    <row r="172" spans="1:60" x14ac:dyDescent="0.35">
      <c r="A172" s="42">
        <v>172</v>
      </c>
      <c r="B172" s="42"/>
      <c r="C172" s="42"/>
      <c r="D172" s="42">
        <f ca="1">VLOOKUP($A172,Mitglieder!$E$24:$BA$323,D$303)</f>
        <v>1.0299999999999967</v>
      </c>
      <c r="E172" s="42" t="str">
        <f ca="1">IF($G172="","",VLOOKUP($A172,Mitglieder!$E$24:$BG$323,E$303))</f>
        <v/>
      </c>
      <c r="F172" s="54" t="str">
        <f ca="1">IF(OR(VLOOKUP($A172,Mitglieder!$E$24:$BG$323,F$303)="",$G172=""),"",VLOOKUP($A172,Mitglieder!$E$24:$BG$323,F$303))</f>
        <v/>
      </c>
      <c r="G172" s="72" t="str">
        <f ca="1">IF(D172/ROUND(D172,0)=1,VLOOKUP($A172,Mitglieder!$E$24:$BA$323,G$303),"")</f>
        <v/>
      </c>
      <c r="H172" s="42" t="str">
        <f ca="1">IF($G172="","",VLOOKUP($A172,Mitglieder!$E$24:$BG$323,H$303))</f>
        <v/>
      </c>
      <c r="I172" s="54" t="str">
        <f ca="1">IF(OR(VLOOKUP($A172,Mitglieder!$E$24:$BG$323,I$303)="",$G172=""),"",VLOOKUP($A172,Mitglieder!$E$24:$BG$323,I$303))</f>
        <v/>
      </c>
      <c r="J172" s="42" t="str">
        <f ca="1">IF($G172="","",VLOOKUP($A172,Mitglieder!$E$24:$BG$323,J$303))</f>
        <v/>
      </c>
      <c r="K172" s="54" t="str">
        <f ca="1">IF(OR(VLOOKUP($A172,Mitglieder!$E$24:$BG$323,K$303)="",$G172=""),"",VLOOKUP($A172,Mitglieder!$E$24:$BG$323,K$303))</f>
        <v/>
      </c>
      <c r="L172" s="42" t="str">
        <f ca="1">IF($G172="","",VLOOKUP($A172,Mitglieder!$E$24:$BG$323,L$303))</f>
        <v/>
      </c>
      <c r="M172" s="42" t="str">
        <f ca="1">IF($G172="","",VLOOKUP($A172,Mitglieder!$E$24:$BG$323,M$303))</f>
        <v/>
      </c>
      <c r="N172" s="42" t="str">
        <f ca="1">IF($G172="","",VLOOKUP($A172,Mitglieder!$E$24:$BG$323,N$303))</f>
        <v/>
      </c>
      <c r="O172" s="42" t="str">
        <f ca="1">IF($G172="","",VLOOKUP($A172,Mitglieder!$E$24:$BG$323,O$303))</f>
        <v/>
      </c>
      <c r="P172" s="42" t="str">
        <f ca="1">IF($G172="","",VLOOKUP($A172,Mitglieder!$E$24:$BG$323,P$303))</f>
        <v/>
      </c>
      <c r="Q172" s="42" t="str">
        <f ca="1">IF($G172="","",VLOOKUP($A172,Mitglieder!$E$24:$BG$323,Q$303))</f>
        <v/>
      </c>
      <c r="R172" s="54" t="str">
        <f ca="1">IF(OR(VLOOKUP($A172,Mitglieder!$E$24:$BG$323,R$303)="",$G172=""),"",VLOOKUP($A172,Mitglieder!$E$24:$BG$323,R$303))</f>
        <v/>
      </c>
      <c r="S172" s="43" t="str">
        <f ca="1">IF($G172="","",TEXT(VLOOKUP($A172,Mitglieder!$E$24:$BG$323,S$303),"TT.MM.JJJJ"))</f>
        <v/>
      </c>
      <c r="T172" s="43" t="str">
        <f ca="1">IF($G172="","",TEXT(VLOOKUP($A172,Mitglieder!$E$24:$BG$323,T$303),"TT.MM.JJJJ"))</f>
        <v/>
      </c>
      <c r="U172" s="43" t="str">
        <f ca="1">IF($G172="","",TEXT(VLOOKUP($A172,Mitglieder!$E$24:$BG$323,U$303),"TT.MM.JJJJ"))</f>
        <v/>
      </c>
      <c r="V172" s="54" t="str">
        <f ca="1">IF(OR(VLOOKUP($A172,Mitglieder!$E$24:$BG$323,V$303)="",$G172=""),"",VLOOKUP($A172,Mitglieder!$E$24:$BG$323,V$303))</f>
        <v/>
      </c>
      <c r="W172" s="54" t="str">
        <f ca="1">IF(OR(VLOOKUP($A172,Mitglieder!$E$24:$BG$323,W$303)="",$G172=""),"",VLOOKUP($A172,Mitglieder!$E$24:$BG$323,W$303))</f>
        <v/>
      </c>
      <c r="X172" s="54" t="str">
        <f ca="1">IF(OR(VLOOKUP($A172,Mitglieder!$E$24:$BG$323,X$303)="",$G172=""),"",VLOOKUP($A172,Mitglieder!$E$24:$BG$323,X$303))</f>
        <v/>
      </c>
      <c r="Y172" s="54" t="str">
        <f ca="1">IF(OR(VLOOKUP($A172,Mitglieder!$E$24:$BG$323,Y$303)="",$G172=""),"",VLOOKUP($A172,Mitglieder!$E$24:$BG$323,Y$303))</f>
        <v/>
      </c>
      <c r="Z172" s="54" t="str">
        <f ca="1">IF(OR(VLOOKUP($A172,Mitglieder!$E$24:$BG$323,Z$303)="",$G172=""),"",VLOOKUP($A172,Mitglieder!$E$24:$BG$323,Z$303))</f>
        <v/>
      </c>
      <c r="AA172" s="54" t="str">
        <f ca="1">IF(OR(VLOOKUP($A172,Mitglieder!$E$24:$BG$323,AA$303)="",$G172=""),"",VLOOKUP($A172,Mitglieder!$E$24:$BG$323,AA$303))</f>
        <v/>
      </c>
      <c r="AB172" s="54" t="str">
        <f ca="1">IF(OR(VLOOKUP($A172,Mitglieder!$E$24:$BG$323,AB$303)="",$G172=""),"",VLOOKUP($A172,Mitglieder!$E$24:$BG$323,AB$303))</f>
        <v/>
      </c>
      <c r="AC172" s="54" t="str">
        <f ca="1">IF(OR(VLOOKUP($A172,Mitglieder!$E$24:$BG$323,AC$303)="",$G172=""),"",VLOOKUP($A172,Mitglieder!$E$24:$BG$323,AC$303))</f>
        <v/>
      </c>
      <c r="AD172" s="54" t="str">
        <f ca="1">IF(OR(VLOOKUP($A172,Mitglieder!$E$24:$BG$323,AD$303)="",$G172=""),"",VLOOKUP($A172,Mitglieder!$E$24:$BG$323,AD$303))</f>
        <v/>
      </c>
      <c r="AE172" s="54" t="str">
        <f ca="1">IF(OR(VLOOKUP($A172,Mitglieder!$E$24:$BG$323,AE$303)="",$G172=""),"",VLOOKUP($A172,Mitglieder!$E$24:$BG$323,AE$303))</f>
        <v/>
      </c>
      <c r="AF172" s="54" t="str">
        <f ca="1">IF(OR(VLOOKUP($A172,Mitglieder!$E$24:$BG$323,AF$303)="",$G172=""),"",VLOOKUP($A172,Mitglieder!$E$24:$BG$323,AF$303))</f>
        <v/>
      </c>
      <c r="AG172" s="54" t="str">
        <f ca="1">IF(OR(VLOOKUP($A172,Mitglieder!$E$24:$BG$323,AG$303)="",$G172=""),"",VLOOKUP($A172,Mitglieder!$E$24:$BG$323,AG$303))</f>
        <v/>
      </c>
      <c r="AH172" s="54" t="str">
        <f ca="1">IF(OR(VLOOKUP($A172,Mitglieder!$E$24:$BG$323,AH$303)="",$G172=""),"",VLOOKUP($A172,Mitglieder!$E$24:$BG$323,AH$303))</f>
        <v/>
      </c>
      <c r="AI172" s="54" t="str">
        <f ca="1">IF(OR(VLOOKUP($A172,Mitglieder!$E$24:$BG$323,AI$303)="",$G172=""),"",VLOOKUP($A172,Mitglieder!$E$24:$BG$323,AI$303))</f>
        <v/>
      </c>
      <c r="AJ172" s="54" t="str">
        <f ca="1">IF(OR(VLOOKUP($A172,Mitglieder!$E$24:$BG$323,AJ$303)="",$G172=""),"",VLOOKUP($A172,Mitglieder!$E$24:$BG$323,AJ$303))</f>
        <v/>
      </c>
      <c r="AK172" s="54" t="str">
        <f ca="1">IF(OR(VLOOKUP($A172,Mitglieder!$E$24:$BG$323,AK$303)="",$G172=""),"",VLOOKUP($A172,Mitglieder!$E$24:$BG$323,AK$303))</f>
        <v/>
      </c>
      <c r="AL172" s="54" t="str">
        <f ca="1">IF(OR(VLOOKUP($A172,Mitglieder!$E$24:$BG$323,AL$303)="",$G172=""),"",VLOOKUP($A172,Mitglieder!$E$24:$BG$323,AL$303))</f>
        <v/>
      </c>
      <c r="AM172" s="42" t="str">
        <f ca="1">IF($G172="","",VLOOKUP($A172,Mitglieder!$E$24:$BG$323,AM$303))</f>
        <v/>
      </c>
      <c r="AN172" s="54" t="str">
        <f ca="1">IF(OR(VLOOKUP($A172,Mitglieder!$E$24:$BG$323,AN$303)="",$G172=""),"",VLOOKUP($A172,Mitglieder!$E$24:$BG$323,AN$303))</f>
        <v/>
      </c>
      <c r="AO172" s="43" t="str">
        <f ca="1">IF($G172="","",TEXT(VLOOKUP($A172,Mitglieder!$D$24:$BG$323,AO$303),"TT.MM.JJJJ"))</f>
        <v/>
      </c>
      <c r="AP172" s="42" t="str">
        <f ca="1">IF($G172="","",VLOOKUP($A172,Mitglieder!$E$24:$BG$323,AP$303))</f>
        <v/>
      </c>
      <c r="AQ172" s="45" t="str">
        <f ca="1">IF($G172="","",TEXT(VLOOKUP($A172,Mitglieder!$E$24:$BG$323,AQ$303),"0.00"))</f>
        <v/>
      </c>
      <c r="AR172" s="54" t="str">
        <f ca="1">IF(OR(VLOOKUP($A172,Mitglieder!$E$24:$BG$323,AR$303)="",$G172=""),"",VLOOKUP($A172,Mitglieder!$E$24:$BG$323,AR$303))</f>
        <v/>
      </c>
      <c r="AS172" s="45" t="str">
        <f ca="1">IF($G172="","",TEXT(VLOOKUP($A172,Mitglieder!$E$24:$BG$323,AS$303),"0.00"))</f>
        <v/>
      </c>
      <c r="AT172" s="54" t="str">
        <f ca="1">IF(OR(VLOOKUP($A172,Mitglieder!$E$24:$BG$323,AT$303)="",$G172=""),"",VLOOKUP($A172,Mitglieder!$E$24:$BG$323,AT$303))</f>
        <v/>
      </c>
      <c r="AU172" s="45" t="str">
        <f ca="1">IF($G172="","",TEXT(VLOOKUP($A172,Mitglieder!$E$24:$BG$323,AU$303),"0.00"))</f>
        <v/>
      </c>
      <c r="AV172" s="45" t="str">
        <f ca="1">IF($G172="","",TEXT(VLOOKUP($A172,Mitglieder!$E$24:$BG$323,AV$303),"0.00"))</f>
        <v/>
      </c>
      <c r="AW172" s="42" t="str">
        <f ca="1">IF($G172="","",VLOOKUP($A172,Mitglieder!$E$24:$BG$323,AW$303))</f>
        <v/>
      </c>
      <c r="AX172" s="54" t="str">
        <f ca="1">IF(OR(VLOOKUP($A172,Mitglieder!$E$24:$BG$323,AX$303)="",$G172=""),"",VLOOKUP($A172,Mitglieder!$E$24:$BG$323,AX$303))</f>
        <v/>
      </c>
      <c r="AY172" s="43" t="str">
        <f ca="1">IF($G172="","",TEXT(VLOOKUP($A172,Mitglieder!$E$24:$BG$323,AY$303),"TT.MM.JJJJ"))</f>
        <v/>
      </c>
      <c r="AZ172" s="75" t="str">
        <f t="shared" ca="1" si="4"/>
        <v/>
      </c>
      <c r="BA172" s="43" t="str">
        <f ca="1">IF($G172="","",TEXT(VLOOKUP($A172,Mitglieder!$E$24:$BG$323,BA$303),"TT.MM.JJJJ"))</f>
        <v/>
      </c>
      <c r="BB172" s="43" t="str">
        <f ca="1">IF($G172="","",TEXT(VLOOKUP($A172,Mitglieder!$E$24:$BG$323,BB$303),"TT.MM.JJJJ"))</f>
        <v/>
      </c>
      <c r="BC172" s="43" t="str">
        <f ca="1">IF($G172="","",TEXT(VLOOKUP($A172,Mitglieder!$E$24:$BG$323,BC$303),"TT.MM.JJJJ"))</f>
        <v/>
      </c>
      <c r="BD172" s="43" t="str">
        <f ca="1">IF($G172="","",TEXT(VLOOKUP($A172,Mitglieder!$E$24:$BG$323,BD$303),"TT.MM.JJJJ"))</f>
        <v/>
      </c>
      <c r="BE172" s="75" t="str">
        <f t="shared" ca="1" si="5"/>
        <v/>
      </c>
      <c r="BF172" s="75" t="str">
        <f ca="1">IF($G172="","",VLOOKUP($A172,Mitglieder!$D$24:$BG$323,BF$303))</f>
        <v/>
      </c>
      <c r="BH172" s="75" t="str">
        <f ca="1">IF(G172="","",AY172+'Details Verein'!$D$25)</f>
        <v/>
      </c>
    </row>
    <row r="173" spans="1:60" x14ac:dyDescent="0.35">
      <c r="A173" s="42">
        <v>173</v>
      </c>
      <c r="B173" s="42"/>
      <c r="C173" s="42"/>
      <c r="D173" s="42">
        <f ca="1">VLOOKUP($A173,Mitglieder!$E$24:$BA$323,D$303)</f>
        <v>1.0299999999999967</v>
      </c>
      <c r="E173" s="42" t="str">
        <f ca="1">IF($G173="","",VLOOKUP($A173,Mitglieder!$E$24:$BG$323,E$303))</f>
        <v/>
      </c>
      <c r="F173" s="54" t="str">
        <f ca="1">IF(OR(VLOOKUP($A173,Mitglieder!$E$24:$BG$323,F$303)="",$G173=""),"",VLOOKUP($A173,Mitglieder!$E$24:$BG$323,F$303))</f>
        <v/>
      </c>
      <c r="G173" s="72" t="str">
        <f ca="1">IF(D173/ROUND(D173,0)=1,VLOOKUP($A173,Mitglieder!$E$24:$BA$323,G$303),"")</f>
        <v/>
      </c>
      <c r="H173" s="42" t="str">
        <f ca="1">IF($G173="","",VLOOKUP($A173,Mitglieder!$E$24:$BG$323,H$303))</f>
        <v/>
      </c>
      <c r="I173" s="54" t="str">
        <f ca="1">IF(OR(VLOOKUP($A173,Mitglieder!$E$24:$BG$323,I$303)="",$G173=""),"",VLOOKUP($A173,Mitglieder!$E$24:$BG$323,I$303))</f>
        <v/>
      </c>
      <c r="J173" s="42" t="str">
        <f ca="1">IF($G173="","",VLOOKUP($A173,Mitglieder!$E$24:$BG$323,J$303))</f>
        <v/>
      </c>
      <c r="K173" s="54" t="str">
        <f ca="1">IF(OR(VLOOKUP($A173,Mitglieder!$E$24:$BG$323,K$303)="",$G173=""),"",VLOOKUP($A173,Mitglieder!$E$24:$BG$323,K$303))</f>
        <v/>
      </c>
      <c r="L173" s="42" t="str">
        <f ca="1">IF($G173="","",VLOOKUP($A173,Mitglieder!$E$24:$BG$323,L$303))</f>
        <v/>
      </c>
      <c r="M173" s="42" t="str">
        <f ca="1">IF($G173="","",VLOOKUP($A173,Mitglieder!$E$24:$BG$323,M$303))</f>
        <v/>
      </c>
      <c r="N173" s="42" t="str">
        <f ca="1">IF($G173="","",VLOOKUP($A173,Mitglieder!$E$24:$BG$323,N$303))</f>
        <v/>
      </c>
      <c r="O173" s="42" t="str">
        <f ca="1">IF($G173="","",VLOOKUP($A173,Mitglieder!$E$24:$BG$323,O$303))</f>
        <v/>
      </c>
      <c r="P173" s="42" t="str">
        <f ca="1">IF($G173="","",VLOOKUP($A173,Mitglieder!$E$24:$BG$323,P$303))</f>
        <v/>
      </c>
      <c r="Q173" s="42" t="str">
        <f ca="1">IF($G173="","",VLOOKUP($A173,Mitglieder!$E$24:$BG$323,Q$303))</f>
        <v/>
      </c>
      <c r="R173" s="54" t="str">
        <f ca="1">IF(OR(VLOOKUP($A173,Mitglieder!$E$24:$BG$323,R$303)="",$G173=""),"",VLOOKUP($A173,Mitglieder!$E$24:$BG$323,R$303))</f>
        <v/>
      </c>
      <c r="S173" s="43" t="str">
        <f ca="1">IF($G173="","",TEXT(VLOOKUP($A173,Mitglieder!$E$24:$BG$323,S$303),"TT.MM.JJJJ"))</f>
        <v/>
      </c>
      <c r="T173" s="43" t="str">
        <f ca="1">IF($G173="","",TEXT(VLOOKUP($A173,Mitglieder!$E$24:$BG$323,T$303),"TT.MM.JJJJ"))</f>
        <v/>
      </c>
      <c r="U173" s="43" t="str">
        <f ca="1">IF($G173="","",TEXT(VLOOKUP($A173,Mitglieder!$E$24:$BG$323,U$303),"TT.MM.JJJJ"))</f>
        <v/>
      </c>
      <c r="V173" s="54" t="str">
        <f ca="1">IF(OR(VLOOKUP($A173,Mitglieder!$E$24:$BG$323,V$303)="",$G173=""),"",VLOOKUP($A173,Mitglieder!$E$24:$BG$323,V$303))</f>
        <v/>
      </c>
      <c r="W173" s="54" t="str">
        <f ca="1">IF(OR(VLOOKUP($A173,Mitglieder!$E$24:$BG$323,W$303)="",$G173=""),"",VLOOKUP($A173,Mitglieder!$E$24:$BG$323,W$303))</f>
        <v/>
      </c>
      <c r="X173" s="54" t="str">
        <f ca="1">IF(OR(VLOOKUP($A173,Mitglieder!$E$24:$BG$323,X$303)="",$G173=""),"",VLOOKUP($A173,Mitglieder!$E$24:$BG$323,X$303))</f>
        <v/>
      </c>
      <c r="Y173" s="54" t="str">
        <f ca="1">IF(OR(VLOOKUP($A173,Mitglieder!$E$24:$BG$323,Y$303)="",$G173=""),"",VLOOKUP($A173,Mitglieder!$E$24:$BG$323,Y$303))</f>
        <v/>
      </c>
      <c r="Z173" s="54" t="str">
        <f ca="1">IF(OR(VLOOKUP($A173,Mitglieder!$E$24:$BG$323,Z$303)="",$G173=""),"",VLOOKUP($A173,Mitglieder!$E$24:$BG$323,Z$303))</f>
        <v/>
      </c>
      <c r="AA173" s="54" t="str">
        <f ca="1">IF(OR(VLOOKUP($A173,Mitglieder!$E$24:$BG$323,AA$303)="",$G173=""),"",VLOOKUP($A173,Mitglieder!$E$24:$BG$323,AA$303))</f>
        <v/>
      </c>
      <c r="AB173" s="54" t="str">
        <f ca="1">IF(OR(VLOOKUP($A173,Mitglieder!$E$24:$BG$323,AB$303)="",$G173=""),"",VLOOKUP($A173,Mitglieder!$E$24:$BG$323,AB$303))</f>
        <v/>
      </c>
      <c r="AC173" s="54" t="str">
        <f ca="1">IF(OR(VLOOKUP($A173,Mitglieder!$E$24:$BG$323,AC$303)="",$G173=""),"",VLOOKUP($A173,Mitglieder!$E$24:$BG$323,AC$303))</f>
        <v/>
      </c>
      <c r="AD173" s="54" t="str">
        <f ca="1">IF(OR(VLOOKUP($A173,Mitglieder!$E$24:$BG$323,AD$303)="",$G173=""),"",VLOOKUP($A173,Mitglieder!$E$24:$BG$323,AD$303))</f>
        <v/>
      </c>
      <c r="AE173" s="54" t="str">
        <f ca="1">IF(OR(VLOOKUP($A173,Mitglieder!$E$24:$BG$323,AE$303)="",$G173=""),"",VLOOKUP($A173,Mitglieder!$E$24:$BG$323,AE$303))</f>
        <v/>
      </c>
      <c r="AF173" s="54" t="str">
        <f ca="1">IF(OR(VLOOKUP($A173,Mitglieder!$E$24:$BG$323,AF$303)="",$G173=""),"",VLOOKUP($A173,Mitglieder!$E$24:$BG$323,AF$303))</f>
        <v/>
      </c>
      <c r="AG173" s="54" t="str">
        <f ca="1">IF(OR(VLOOKUP($A173,Mitglieder!$E$24:$BG$323,AG$303)="",$G173=""),"",VLOOKUP($A173,Mitglieder!$E$24:$BG$323,AG$303))</f>
        <v/>
      </c>
      <c r="AH173" s="54" t="str">
        <f ca="1">IF(OR(VLOOKUP($A173,Mitglieder!$E$24:$BG$323,AH$303)="",$G173=""),"",VLOOKUP($A173,Mitglieder!$E$24:$BG$323,AH$303))</f>
        <v/>
      </c>
      <c r="AI173" s="54" t="str">
        <f ca="1">IF(OR(VLOOKUP($A173,Mitglieder!$E$24:$BG$323,AI$303)="",$G173=""),"",VLOOKUP($A173,Mitglieder!$E$24:$BG$323,AI$303))</f>
        <v/>
      </c>
      <c r="AJ173" s="54" t="str">
        <f ca="1">IF(OR(VLOOKUP($A173,Mitglieder!$E$24:$BG$323,AJ$303)="",$G173=""),"",VLOOKUP($A173,Mitglieder!$E$24:$BG$323,AJ$303))</f>
        <v/>
      </c>
      <c r="AK173" s="54" t="str">
        <f ca="1">IF(OR(VLOOKUP($A173,Mitglieder!$E$24:$BG$323,AK$303)="",$G173=""),"",VLOOKUP($A173,Mitglieder!$E$24:$BG$323,AK$303))</f>
        <v/>
      </c>
      <c r="AL173" s="54" t="str">
        <f ca="1">IF(OR(VLOOKUP($A173,Mitglieder!$E$24:$BG$323,AL$303)="",$G173=""),"",VLOOKUP($A173,Mitglieder!$E$24:$BG$323,AL$303))</f>
        <v/>
      </c>
      <c r="AM173" s="42" t="str">
        <f ca="1">IF($G173="","",VLOOKUP($A173,Mitglieder!$E$24:$BG$323,AM$303))</f>
        <v/>
      </c>
      <c r="AN173" s="54" t="str">
        <f ca="1">IF(OR(VLOOKUP($A173,Mitglieder!$E$24:$BG$323,AN$303)="",$G173=""),"",VLOOKUP($A173,Mitglieder!$E$24:$BG$323,AN$303))</f>
        <v/>
      </c>
      <c r="AO173" s="43" t="str">
        <f ca="1">IF($G173="","",TEXT(VLOOKUP($A173,Mitglieder!$D$24:$BG$323,AO$303),"TT.MM.JJJJ"))</f>
        <v/>
      </c>
      <c r="AP173" s="42" t="str">
        <f ca="1">IF($G173="","",VLOOKUP($A173,Mitglieder!$E$24:$BG$323,AP$303))</f>
        <v/>
      </c>
      <c r="AQ173" s="45" t="str">
        <f ca="1">IF($G173="","",TEXT(VLOOKUP($A173,Mitglieder!$E$24:$BG$323,AQ$303),"0.00"))</f>
        <v/>
      </c>
      <c r="AR173" s="54" t="str">
        <f ca="1">IF(OR(VLOOKUP($A173,Mitglieder!$E$24:$BG$323,AR$303)="",$G173=""),"",VLOOKUP($A173,Mitglieder!$E$24:$BG$323,AR$303))</f>
        <v/>
      </c>
      <c r="AS173" s="45" t="str">
        <f ca="1">IF($G173="","",TEXT(VLOOKUP($A173,Mitglieder!$E$24:$BG$323,AS$303),"0.00"))</f>
        <v/>
      </c>
      <c r="AT173" s="54" t="str">
        <f ca="1">IF(OR(VLOOKUP($A173,Mitglieder!$E$24:$BG$323,AT$303)="",$G173=""),"",VLOOKUP($A173,Mitglieder!$E$24:$BG$323,AT$303))</f>
        <v/>
      </c>
      <c r="AU173" s="45" t="str">
        <f ca="1">IF($G173="","",TEXT(VLOOKUP($A173,Mitglieder!$E$24:$BG$323,AU$303),"0.00"))</f>
        <v/>
      </c>
      <c r="AV173" s="45" t="str">
        <f ca="1">IF($G173="","",TEXT(VLOOKUP($A173,Mitglieder!$E$24:$BG$323,AV$303),"0.00"))</f>
        <v/>
      </c>
      <c r="AW173" s="42" t="str">
        <f ca="1">IF($G173="","",VLOOKUP($A173,Mitglieder!$E$24:$BG$323,AW$303))</f>
        <v/>
      </c>
      <c r="AX173" s="54" t="str">
        <f ca="1">IF(OR(VLOOKUP($A173,Mitglieder!$E$24:$BG$323,AX$303)="",$G173=""),"",VLOOKUP($A173,Mitglieder!$E$24:$BG$323,AX$303))</f>
        <v/>
      </c>
      <c r="AY173" s="43" t="str">
        <f ca="1">IF($G173="","",TEXT(VLOOKUP($A173,Mitglieder!$E$24:$BG$323,AY$303),"TT.MM.JJJJ"))</f>
        <v/>
      </c>
      <c r="AZ173" s="75" t="str">
        <f t="shared" ca="1" si="4"/>
        <v/>
      </c>
      <c r="BA173" s="43" t="str">
        <f ca="1">IF($G173="","",TEXT(VLOOKUP($A173,Mitglieder!$E$24:$BG$323,BA$303),"TT.MM.JJJJ"))</f>
        <v/>
      </c>
      <c r="BB173" s="43" t="str">
        <f ca="1">IF($G173="","",TEXT(VLOOKUP($A173,Mitglieder!$E$24:$BG$323,BB$303),"TT.MM.JJJJ"))</f>
        <v/>
      </c>
      <c r="BC173" s="43" t="str">
        <f ca="1">IF($G173="","",TEXT(VLOOKUP($A173,Mitglieder!$E$24:$BG$323,BC$303),"TT.MM.JJJJ"))</f>
        <v/>
      </c>
      <c r="BD173" s="43" t="str">
        <f ca="1">IF($G173="","",TEXT(VLOOKUP($A173,Mitglieder!$E$24:$BG$323,BD$303),"TT.MM.JJJJ"))</f>
        <v/>
      </c>
      <c r="BE173" s="75" t="str">
        <f t="shared" ca="1" si="5"/>
        <v/>
      </c>
      <c r="BF173" s="75" t="str">
        <f ca="1">IF($G173="","",VLOOKUP($A173,Mitglieder!$D$24:$BG$323,BF$303))</f>
        <v/>
      </c>
      <c r="BH173" s="75" t="str">
        <f ca="1">IF(G173="","",AY173+'Details Verein'!$D$25)</f>
        <v/>
      </c>
    </row>
    <row r="174" spans="1:60" x14ac:dyDescent="0.35">
      <c r="A174" s="42">
        <v>174</v>
      </c>
      <c r="B174" s="42"/>
      <c r="C174" s="42"/>
      <c r="D174" s="42">
        <f ca="1">VLOOKUP($A174,Mitglieder!$E$24:$BA$323,D$303)</f>
        <v>1.0299999999999967</v>
      </c>
      <c r="E174" s="42" t="str">
        <f ca="1">IF($G174="","",VLOOKUP($A174,Mitglieder!$E$24:$BG$323,E$303))</f>
        <v/>
      </c>
      <c r="F174" s="54" t="str">
        <f ca="1">IF(OR(VLOOKUP($A174,Mitglieder!$E$24:$BG$323,F$303)="",$G174=""),"",VLOOKUP($A174,Mitglieder!$E$24:$BG$323,F$303))</f>
        <v/>
      </c>
      <c r="G174" s="72" t="str">
        <f ca="1">IF(D174/ROUND(D174,0)=1,VLOOKUP($A174,Mitglieder!$E$24:$BA$323,G$303),"")</f>
        <v/>
      </c>
      <c r="H174" s="42" t="str">
        <f ca="1">IF($G174="","",VLOOKUP($A174,Mitglieder!$E$24:$BG$323,H$303))</f>
        <v/>
      </c>
      <c r="I174" s="54" t="str">
        <f ca="1">IF(OR(VLOOKUP($A174,Mitglieder!$E$24:$BG$323,I$303)="",$G174=""),"",VLOOKUP($A174,Mitglieder!$E$24:$BG$323,I$303))</f>
        <v/>
      </c>
      <c r="J174" s="42" t="str">
        <f ca="1">IF($G174="","",VLOOKUP($A174,Mitglieder!$E$24:$BG$323,J$303))</f>
        <v/>
      </c>
      <c r="K174" s="54" t="str">
        <f ca="1">IF(OR(VLOOKUP($A174,Mitglieder!$E$24:$BG$323,K$303)="",$G174=""),"",VLOOKUP($A174,Mitglieder!$E$24:$BG$323,K$303))</f>
        <v/>
      </c>
      <c r="L174" s="42" t="str">
        <f ca="1">IF($G174="","",VLOOKUP($A174,Mitglieder!$E$24:$BG$323,L$303))</f>
        <v/>
      </c>
      <c r="M174" s="42" t="str">
        <f ca="1">IF($G174="","",VLOOKUP($A174,Mitglieder!$E$24:$BG$323,M$303))</f>
        <v/>
      </c>
      <c r="N174" s="42" t="str">
        <f ca="1">IF($G174="","",VLOOKUP($A174,Mitglieder!$E$24:$BG$323,N$303))</f>
        <v/>
      </c>
      <c r="O174" s="42" t="str">
        <f ca="1">IF($G174="","",VLOOKUP($A174,Mitglieder!$E$24:$BG$323,O$303))</f>
        <v/>
      </c>
      <c r="P174" s="42" t="str">
        <f ca="1">IF($G174="","",VLOOKUP($A174,Mitglieder!$E$24:$BG$323,P$303))</f>
        <v/>
      </c>
      <c r="Q174" s="42" t="str">
        <f ca="1">IF($G174="","",VLOOKUP($A174,Mitglieder!$E$24:$BG$323,Q$303))</f>
        <v/>
      </c>
      <c r="R174" s="54" t="str">
        <f ca="1">IF(OR(VLOOKUP($A174,Mitglieder!$E$24:$BG$323,R$303)="",$G174=""),"",VLOOKUP($A174,Mitglieder!$E$24:$BG$323,R$303))</f>
        <v/>
      </c>
      <c r="S174" s="43" t="str">
        <f ca="1">IF($G174="","",TEXT(VLOOKUP($A174,Mitglieder!$E$24:$BG$323,S$303),"TT.MM.JJJJ"))</f>
        <v/>
      </c>
      <c r="T174" s="43" t="str">
        <f ca="1">IF($G174="","",TEXT(VLOOKUP($A174,Mitglieder!$E$24:$BG$323,T$303),"TT.MM.JJJJ"))</f>
        <v/>
      </c>
      <c r="U174" s="43" t="str">
        <f ca="1">IF($G174="","",TEXT(VLOOKUP($A174,Mitglieder!$E$24:$BG$323,U$303),"TT.MM.JJJJ"))</f>
        <v/>
      </c>
      <c r="V174" s="54" t="str">
        <f ca="1">IF(OR(VLOOKUP($A174,Mitglieder!$E$24:$BG$323,V$303)="",$G174=""),"",VLOOKUP($A174,Mitglieder!$E$24:$BG$323,V$303))</f>
        <v/>
      </c>
      <c r="W174" s="54" t="str">
        <f ca="1">IF(OR(VLOOKUP($A174,Mitglieder!$E$24:$BG$323,W$303)="",$G174=""),"",VLOOKUP($A174,Mitglieder!$E$24:$BG$323,W$303))</f>
        <v/>
      </c>
      <c r="X174" s="54" t="str">
        <f ca="1">IF(OR(VLOOKUP($A174,Mitglieder!$E$24:$BG$323,X$303)="",$G174=""),"",VLOOKUP($A174,Mitglieder!$E$24:$BG$323,X$303))</f>
        <v/>
      </c>
      <c r="Y174" s="54" t="str">
        <f ca="1">IF(OR(VLOOKUP($A174,Mitglieder!$E$24:$BG$323,Y$303)="",$G174=""),"",VLOOKUP($A174,Mitglieder!$E$24:$BG$323,Y$303))</f>
        <v/>
      </c>
      <c r="Z174" s="54" t="str">
        <f ca="1">IF(OR(VLOOKUP($A174,Mitglieder!$E$24:$BG$323,Z$303)="",$G174=""),"",VLOOKUP($A174,Mitglieder!$E$24:$BG$323,Z$303))</f>
        <v/>
      </c>
      <c r="AA174" s="54" t="str">
        <f ca="1">IF(OR(VLOOKUP($A174,Mitglieder!$E$24:$BG$323,AA$303)="",$G174=""),"",VLOOKUP($A174,Mitglieder!$E$24:$BG$323,AA$303))</f>
        <v/>
      </c>
      <c r="AB174" s="54" t="str">
        <f ca="1">IF(OR(VLOOKUP($A174,Mitglieder!$E$24:$BG$323,AB$303)="",$G174=""),"",VLOOKUP($A174,Mitglieder!$E$24:$BG$323,AB$303))</f>
        <v/>
      </c>
      <c r="AC174" s="54" t="str">
        <f ca="1">IF(OR(VLOOKUP($A174,Mitglieder!$E$24:$BG$323,AC$303)="",$G174=""),"",VLOOKUP($A174,Mitglieder!$E$24:$BG$323,AC$303))</f>
        <v/>
      </c>
      <c r="AD174" s="54" t="str">
        <f ca="1">IF(OR(VLOOKUP($A174,Mitglieder!$E$24:$BG$323,AD$303)="",$G174=""),"",VLOOKUP($A174,Mitglieder!$E$24:$BG$323,AD$303))</f>
        <v/>
      </c>
      <c r="AE174" s="54" t="str">
        <f ca="1">IF(OR(VLOOKUP($A174,Mitglieder!$E$24:$BG$323,AE$303)="",$G174=""),"",VLOOKUP($A174,Mitglieder!$E$24:$BG$323,AE$303))</f>
        <v/>
      </c>
      <c r="AF174" s="54" t="str">
        <f ca="1">IF(OR(VLOOKUP($A174,Mitglieder!$E$24:$BG$323,AF$303)="",$G174=""),"",VLOOKUP($A174,Mitglieder!$E$24:$BG$323,AF$303))</f>
        <v/>
      </c>
      <c r="AG174" s="54" t="str">
        <f ca="1">IF(OR(VLOOKUP($A174,Mitglieder!$E$24:$BG$323,AG$303)="",$G174=""),"",VLOOKUP($A174,Mitglieder!$E$24:$BG$323,AG$303))</f>
        <v/>
      </c>
      <c r="AH174" s="54" t="str">
        <f ca="1">IF(OR(VLOOKUP($A174,Mitglieder!$E$24:$BG$323,AH$303)="",$G174=""),"",VLOOKUP($A174,Mitglieder!$E$24:$BG$323,AH$303))</f>
        <v/>
      </c>
      <c r="AI174" s="54" t="str">
        <f ca="1">IF(OR(VLOOKUP($A174,Mitglieder!$E$24:$BG$323,AI$303)="",$G174=""),"",VLOOKUP($A174,Mitglieder!$E$24:$BG$323,AI$303))</f>
        <v/>
      </c>
      <c r="AJ174" s="54" t="str">
        <f ca="1">IF(OR(VLOOKUP($A174,Mitglieder!$E$24:$BG$323,AJ$303)="",$G174=""),"",VLOOKUP($A174,Mitglieder!$E$24:$BG$323,AJ$303))</f>
        <v/>
      </c>
      <c r="AK174" s="54" t="str">
        <f ca="1">IF(OR(VLOOKUP($A174,Mitglieder!$E$24:$BG$323,AK$303)="",$G174=""),"",VLOOKUP($A174,Mitglieder!$E$24:$BG$323,AK$303))</f>
        <v/>
      </c>
      <c r="AL174" s="54" t="str">
        <f ca="1">IF(OR(VLOOKUP($A174,Mitglieder!$E$24:$BG$323,AL$303)="",$G174=""),"",VLOOKUP($A174,Mitglieder!$E$24:$BG$323,AL$303))</f>
        <v/>
      </c>
      <c r="AM174" s="42" t="str">
        <f ca="1">IF($G174="","",VLOOKUP($A174,Mitglieder!$E$24:$BG$323,AM$303))</f>
        <v/>
      </c>
      <c r="AN174" s="54" t="str">
        <f ca="1">IF(OR(VLOOKUP($A174,Mitglieder!$E$24:$BG$323,AN$303)="",$G174=""),"",VLOOKUP($A174,Mitglieder!$E$24:$BG$323,AN$303))</f>
        <v/>
      </c>
      <c r="AO174" s="43" t="str">
        <f ca="1">IF($G174="","",TEXT(VLOOKUP($A174,Mitglieder!$D$24:$BG$323,AO$303),"TT.MM.JJJJ"))</f>
        <v/>
      </c>
      <c r="AP174" s="42" t="str">
        <f ca="1">IF($G174="","",VLOOKUP($A174,Mitglieder!$E$24:$BG$323,AP$303))</f>
        <v/>
      </c>
      <c r="AQ174" s="45" t="str">
        <f ca="1">IF($G174="","",TEXT(VLOOKUP($A174,Mitglieder!$E$24:$BG$323,AQ$303),"0.00"))</f>
        <v/>
      </c>
      <c r="AR174" s="54" t="str">
        <f ca="1">IF(OR(VLOOKUP($A174,Mitglieder!$E$24:$BG$323,AR$303)="",$G174=""),"",VLOOKUP($A174,Mitglieder!$E$24:$BG$323,AR$303))</f>
        <v/>
      </c>
      <c r="AS174" s="45" t="str">
        <f ca="1">IF($G174="","",TEXT(VLOOKUP($A174,Mitglieder!$E$24:$BG$323,AS$303),"0.00"))</f>
        <v/>
      </c>
      <c r="AT174" s="54" t="str">
        <f ca="1">IF(OR(VLOOKUP($A174,Mitglieder!$E$24:$BG$323,AT$303)="",$G174=""),"",VLOOKUP($A174,Mitglieder!$E$24:$BG$323,AT$303))</f>
        <v/>
      </c>
      <c r="AU174" s="45" t="str">
        <f ca="1">IF($G174="","",TEXT(VLOOKUP($A174,Mitglieder!$E$24:$BG$323,AU$303),"0.00"))</f>
        <v/>
      </c>
      <c r="AV174" s="45" t="str">
        <f ca="1">IF($G174="","",TEXT(VLOOKUP($A174,Mitglieder!$E$24:$BG$323,AV$303),"0.00"))</f>
        <v/>
      </c>
      <c r="AW174" s="42" t="str">
        <f ca="1">IF($G174="","",VLOOKUP($A174,Mitglieder!$E$24:$BG$323,AW$303))</f>
        <v/>
      </c>
      <c r="AX174" s="54" t="str">
        <f ca="1">IF(OR(VLOOKUP($A174,Mitglieder!$E$24:$BG$323,AX$303)="",$G174=""),"",VLOOKUP($A174,Mitglieder!$E$24:$BG$323,AX$303))</f>
        <v/>
      </c>
      <c r="AY174" s="43" t="str">
        <f ca="1">IF($G174="","",TEXT(VLOOKUP($A174,Mitglieder!$E$24:$BG$323,AY$303),"TT.MM.JJJJ"))</f>
        <v/>
      </c>
      <c r="AZ174" s="75" t="str">
        <f t="shared" ca="1" si="4"/>
        <v/>
      </c>
      <c r="BA174" s="43" t="str">
        <f ca="1">IF($G174="","",TEXT(VLOOKUP($A174,Mitglieder!$E$24:$BG$323,BA$303),"TT.MM.JJJJ"))</f>
        <v/>
      </c>
      <c r="BB174" s="43" t="str">
        <f ca="1">IF($G174="","",TEXT(VLOOKUP($A174,Mitglieder!$E$24:$BG$323,BB$303),"TT.MM.JJJJ"))</f>
        <v/>
      </c>
      <c r="BC174" s="43" t="str">
        <f ca="1">IF($G174="","",TEXT(VLOOKUP($A174,Mitglieder!$E$24:$BG$323,BC$303),"TT.MM.JJJJ"))</f>
        <v/>
      </c>
      <c r="BD174" s="43" t="str">
        <f ca="1">IF($G174="","",TEXT(VLOOKUP($A174,Mitglieder!$E$24:$BG$323,BD$303),"TT.MM.JJJJ"))</f>
        <v/>
      </c>
      <c r="BE174" s="75" t="str">
        <f t="shared" ca="1" si="5"/>
        <v/>
      </c>
      <c r="BF174" s="75" t="str">
        <f ca="1">IF($G174="","",VLOOKUP($A174,Mitglieder!$D$24:$BG$323,BF$303))</f>
        <v/>
      </c>
      <c r="BH174" s="75" t="str">
        <f ca="1">IF(G174="","",AY174+'Details Verein'!$D$25)</f>
        <v/>
      </c>
    </row>
    <row r="175" spans="1:60" x14ac:dyDescent="0.35">
      <c r="A175" s="42">
        <v>175</v>
      </c>
      <c r="B175" s="42"/>
      <c r="C175" s="42"/>
      <c r="D175" s="42">
        <f ca="1">VLOOKUP($A175,Mitglieder!$E$24:$BA$323,D$303)</f>
        <v>1.0299999999999967</v>
      </c>
      <c r="E175" s="42" t="str">
        <f ca="1">IF($G175="","",VLOOKUP($A175,Mitglieder!$E$24:$BG$323,E$303))</f>
        <v/>
      </c>
      <c r="F175" s="54" t="str">
        <f ca="1">IF(OR(VLOOKUP($A175,Mitglieder!$E$24:$BG$323,F$303)="",$G175=""),"",VLOOKUP($A175,Mitglieder!$E$24:$BG$323,F$303))</f>
        <v/>
      </c>
      <c r="G175" s="72" t="str">
        <f ca="1">IF(D175/ROUND(D175,0)=1,VLOOKUP($A175,Mitglieder!$E$24:$BA$323,G$303),"")</f>
        <v/>
      </c>
      <c r="H175" s="42" t="str">
        <f ca="1">IF($G175="","",VLOOKUP($A175,Mitglieder!$E$24:$BG$323,H$303))</f>
        <v/>
      </c>
      <c r="I175" s="54" t="str">
        <f ca="1">IF(OR(VLOOKUP($A175,Mitglieder!$E$24:$BG$323,I$303)="",$G175=""),"",VLOOKUP($A175,Mitglieder!$E$24:$BG$323,I$303))</f>
        <v/>
      </c>
      <c r="J175" s="42" t="str">
        <f ca="1">IF($G175="","",VLOOKUP($A175,Mitglieder!$E$24:$BG$323,J$303))</f>
        <v/>
      </c>
      <c r="K175" s="54" t="str">
        <f ca="1">IF(OR(VLOOKUP($A175,Mitglieder!$E$24:$BG$323,K$303)="",$G175=""),"",VLOOKUP($A175,Mitglieder!$E$24:$BG$323,K$303))</f>
        <v/>
      </c>
      <c r="L175" s="42" t="str">
        <f ca="1">IF($G175="","",VLOOKUP($A175,Mitglieder!$E$24:$BG$323,L$303))</f>
        <v/>
      </c>
      <c r="M175" s="42" t="str">
        <f ca="1">IF($G175="","",VLOOKUP($A175,Mitglieder!$E$24:$BG$323,M$303))</f>
        <v/>
      </c>
      <c r="N175" s="42" t="str">
        <f ca="1">IF($G175="","",VLOOKUP($A175,Mitglieder!$E$24:$BG$323,N$303))</f>
        <v/>
      </c>
      <c r="O175" s="42" t="str">
        <f ca="1">IF($G175="","",VLOOKUP($A175,Mitglieder!$E$24:$BG$323,O$303))</f>
        <v/>
      </c>
      <c r="P175" s="42" t="str">
        <f ca="1">IF($G175="","",VLOOKUP($A175,Mitglieder!$E$24:$BG$323,P$303))</f>
        <v/>
      </c>
      <c r="Q175" s="42" t="str">
        <f ca="1">IF($G175="","",VLOOKUP($A175,Mitglieder!$E$24:$BG$323,Q$303))</f>
        <v/>
      </c>
      <c r="R175" s="54" t="str">
        <f ca="1">IF(OR(VLOOKUP($A175,Mitglieder!$E$24:$BG$323,R$303)="",$G175=""),"",VLOOKUP($A175,Mitglieder!$E$24:$BG$323,R$303))</f>
        <v/>
      </c>
      <c r="S175" s="43" t="str">
        <f ca="1">IF($G175="","",TEXT(VLOOKUP($A175,Mitglieder!$E$24:$BG$323,S$303),"TT.MM.JJJJ"))</f>
        <v/>
      </c>
      <c r="T175" s="43" t="str">
        <f ca="1">IF($G175="","",TEXT(VLOOKUP($A175,Mitglieder!$E$24:$BG$323,T$303),"TT.MM.JJJJ"))</f>
        <v/>
      </c>
      <c r="U175" s="43" t="str">
        <f ca="1">IF($G175="","",TEXT(VLOOKUP($A175,Mitglieder!$E$24:$BG$323,U$303),"TT.MM.JJJJ"))</f>
        <v/>
      </c>
      <c r="V175" s="54" t="str">
        <f ca="1">IF(OR(VLOOKUP($A175,Mitglieder!$E$24:$BG$323,V$303)="",$G175=""),"",VLOOKUP($A175,Mitglieder!$E$24:$BG$323,V$303))</f>
        <v/>
      </c>
      <c r="W175" s="54" t="str">
        <f ca="1">IF(OR(VLOOKUP($A175,Mitglieder!$E$24:$BG$323,W$303)="",$G175=""),"",VLOOKUP($A175,Mitglieder!$E$24:$BG$323,W$303))</f>
        <v/>
      </c>
      <c r="X175" s="54" t="str">
        <f ca="1">IF(OR(VLOOKUP($A175,Mitglieder!$E$24:$BG$323,X$303)="",$G175=""),"",VLOOKUP($A175,Mitglieder!$E$24:$BG$323,X$303))</f>
        <v/>
      </c>
      <c r="Y175" s="54" t="str">
        <f ca="1">IF(OR(VLOOKUP($A175,Mitglieder!$E$24:$BG$323,Y$303)="",$G175=""),"",VLOOKUP($A175,Mitglieder!$E$24:$BG$323,Y$303))</f>
        <v/>
      </c>
      <c r="Z175" s="54" t="str">
        <f ca="1">IF(OR(VLOOKUP($A175,Mitglieder!$E$24:$BG$323,Z$303)="",$G175=""),"",VLOOKUP($A175,Mitglieder!$E$24:$BG$323,Z$303))</f>
        <v/>
      </c>
      <c r="AA175" s="54" t="str">
        <f ca="1">IF(OR(VLOOKUP($A175,Mitglieder!$E$24:$BG$323,AA$303)="",$G175=""),"",VLOOKUP($A175,Mitglieder!$E$24:$BG$323,AA$303))</f>
        <v/>
      </c>
      <c r="AB175" s="54" t="str">
        <f ca="1">IF(OR(VLOOKUP($A175,Mitglieder!$E$24:$BG$323,AB$303)="",$G175=""),"",VLOOKUP($A175,Mitglieder!$E$24:$BG$323,AB$303))</f>
        <v/>
      </c>
      <c r="AC175" s="54" t="str">
        <f ca="1">IF(OR(VLOOKUP($A175,Mitglieder!$E$24:$BG$323,AC$303)="",$G175=""),"",VLOOKUP($A175,Mitglieder!$E$24:$BG$323,AC$303))</f>
        <v/>
      </c>
      <c r="AD175" s="54" t="str">
        <f ca="1">IF(OR(VLOOKUP($A175,Mitglieder!$E$24:$BG$323,AD$303)="",$G175=""),"",VLOOKUP($A175,Mitglieder!$E$24:$BG$323,AD$303))</f>
        <v/>
      </c>
      <c r="AE175" s="54" t="str">
        <f ca="1">IF(OR(VLOOKUP($A175,Mitglieder!$E$24:$BG$323,AE$303)="",$G175=""),"",VLOOKUP($A175,Mitglieder!$E$24:$BG$323,AE$303))</f>
        <v/>
      </c>
      <c r="AF175" s="54" t="str">
        <f ca="1">IF(OR(VLOOKUP($A175,Mitglieder!$E$24:$BG$323,AF$303)="",$G175=""),"",VLOOKUP($A175,Mitglieder!$E$24:$BG$323,AF$303))</f>
        <v/>
      </c>
      <c r="AG175" s="54" t="str">
        <f ca="1">IF(OR(VLOOKUP($A175,Mitglieder!$E$24:$BG$323,AG$303)="",$G175=""),"",VLOOKUP($A175,Mitglieder!$E$24:$BG$323,AG$303))</f>
        <v/>
      </c>
      <c r="AH175" s="54" t="str">
        <f ca="1">IF(OR(VLOOKUP($A175,Mitglieder!$E$24:$BG$323,AH$303)="",$G175=""),"",VLOOKUP($A175,Mitglieder!$E$24:$BG$323,AH$303))</f>
        <v/>
      </c>
      <c r="AI175" s="54" t="str">
        <f ca="1">IF(OR(VLOOKUP($A175,Mitglieder!$E$24:$BG$323,AI$303)="",$G175=""),"",VLOOKUP($A175,Mitglieder!$E$24:$BG$323,AI$303))</f>
        <v/>
      </c>
      <c r="AJ175" s="54" t="str">
        <f ca="1">IF(OR(VLOOKUP($A175,Mitglieder!$E$24:$BG$323,AJ$303)="",$G175=""),"",VLOOKUP($A175,Mitglieder!$E$24:$BG$323,AJ$303))</f>
        <v/>
      </c>
      <c r="AK175" s="54" t="str">
        <f ca="1">IF(OR(VLOOKUP($A175,Mitglieder!$E$24:$BG$323,AK$303)="",$G175=""),"",VLOOKUP($A175,Mitglieder!$E$24:$BG$323,AK$303))</f>
        <v/>
      </c>
      <c r="AL175" s="54" t="str">
        <f ca="1">IF(OR(VLOOKUP($A175,Mitglieder!$E$24:$BG$323,AL$303)="",$G175=""),"",VLOOKUP($A175,Mitglieder!$E$24:$BG$323,AL$303))</f>
        <v/>
      </c>
      <c r="AM175" s="42" t="str">
        <f ca="1">IF($G175="","",VLOOKUP($A175,Mitglieder!$E$24:$BG$323,AM$303))</f>
        <v/>
      </c>
      <c r="AN175" s="54" t="str">
        <f ca="1">IF(OR(VLOOKUP($A175,Mitglieder!$E$24:$BG$323,AN$303)="",$G175=""),"",VLOOKUP($A175,Mitglieder!$E$24:$BG$323,AN$303))</f>
        <v/>
      </c>
      <c r="AO175" s="43" t="str">
        <f ca="1">IF($G175="","",TEXT(VLOOKUP($A175,Mitglieder!$D$24:$BG$323,AO$303),"TT.MM.JJJJ"))</f>
        <v/>
      </c>
      <c r="AP175" s="42" t="str">
        <f ca="1">IF($G175="","",VLOOKUP($A175,Mitglieder!$E$24:$BG$323,AP$303))</f>
        <v/>
      </c>
      <c r="AQ175" s="45" t="str">
        <f ca="1">IF($G175="","",TEXT(VLOOKUP($A175,Mitglieder!$E$24:$BG$323,AQ$303),"0.00"))</f>
        <v/>
      </c>
      <c r="AR175" s="54" t="str">
        <f ca="1">IF(OR(VLOOKUP($A175,Mitglieder!$E$24:$BG$323,AR$303)="",$G175=""),"",VLOOKUP($A175,Mitglieder!$E$24:$BG$323,AR$303))</f>
        <v/>
      </c>
      <c r="AS175" s="45" t="str">
        <f ca="1">IF($G175="","",TEXT(VLOOKUP($A175,Mitglieder!$E$24:$BG$323,AS$303),"0.00"))</f>
        <v/>
      </c>
      <c r="AT175" s="54" t="str">
        <f ca="1">IF(OR(VLOOKUP($A175,Mitglieder!$E$24:$BG$323,AT$303)="",$G175=""),"",VLOOKUP($A175,Mitglieder!$E$24:$BG$323,AT$303))</f>
        <v/>
      </c>
      <c r="AU175" s="45" t="str">
        <f ca="1">IF($G175="","",TEXT(VLOOKUP($A175,Mitglieder!$E$24:$BG$323,AU$303),"0.00"))</f>
        <v/>
      </c>
      <c r="AV175" s="45" t="str">
        <f ca="1">IF($G175="","",TEXT(VLOOKUP($A175,Mitglieder!$E$24:$BG$323,AV$303),"0.00"))</f>
        <v/>
      </c>
      <c r="AW175" s="42" t="str">
        <f ca="1">IF($G175="","",VLOOKUP($A175,Mitglieder!$E$24:$BG$323,AW$303))</f>
        <v/>
      </c>
      <c r="AX175" s="54" t="str">
        <f ca="1">IF(OR(VLOOKUP($A175,Mitglieder!$E$24:$BG$323,AX$303)="",$G175=""),"",VLOOKUP($A175,Mitglieder!$E$24:$BG$323,AX$303))</f>
        <v/>
      </c>
      <c r="AY175" s="43" t="str">
        <f ca="1">IF($G175="","",TEXT(VLOOKUP($A175,Mitglieder!$E$24:$BG$323,AY$303),"TT.MM.JJJJ"))</f>
        <v/>
      </c>
      <c r="AZ175" s="75" t="str">
        <f t="shared" ca="1" si="4"/>
        <v/>
      </c>
      <c r="BA175" s="43" t="str">
        <f ca="1">IF($G175="","",TEXT(VLOOKUP($A175,Mitglieder!$E$24:$BG$323,BA$303),"TT.MM.JJJJ"))</f>
        <v/>
      </c>
      <c r="BB175" s="43" t="str">
        <f ca="1">IF($G175="","",TEXT(VLOOKUP($A175,Mitglieder!$E$24:$BG$323,BB$303),"TT.MM.JJJJ"))</f>
        <v/>
      </c>
      <c r="BC175" s="43" t="str">
        <f ca="1">IF($G175="","",TEXT(VLOOKUP($A175,Mitglieder!$E$24:$BG$323,BC$303),"TT.MM.JJJJ"))</f>
        <v/>
      </c>
      <c r="BD175" s="43" t="str">
        <f ca="1">IF($G175="","",TEXT(VLOOKUP($A175,Mitglieder!$E$24:$BG$323,BD$303),"TT.MM.JJJJ"))</f>
        <v/>
      </c>
      <c r="BE175" s="75" t="str">
        <f t="shared" ca="1" si="5"/>
        <v/>
      </c>
      <c r="BF175" s="75" t="str">
        <f ca="1">IF($G175="","",VLOOKUP($A175,Mitglieder!$D$24:$BG$323,BF$303))</f>
        <v/>
      </c>
      <c r="BH175" s="75" t="str">
        <f ca="1">IF(G175="","",AY175+'Details Verein'!$D$25)</f>
        <v/>
      </c>
    </row>
    <row r="176" spans="1:60" x14ac:dyDescent="0.35">
      <c r="A176" s="42">
        <v>176</v>
      </c>
      <c r="B176" s="42"/>
      <c r="C176" s="42"/>
      <c r="D176" s="42">
        <f ca="1">VLOOKUP($A176,Mitglieder!$E$24:$BA$323,D$303)</f>
        <v>1.0299999999999967</v>
      </c>
      <c r="E176" s="42" t="str">
        <f ca="1">IF($G176="","",VLOOKUP($A176,Mitglieder!$E$24:$BG$323,E$303))</f>
        <v/>
      </c>
      <c r="F176" s="54" t="str">
        <f ca="1">IF(OR(VLOOKUP($A176,Mitglieder!$E$24:$BG$323,F$303)="",$G176=""),"",VLOOKUP($A176,Mitglieder!$E$24:$BG$323,F$303))</f>
        <v/>
      </c>
      <c r="G176" s="72" t="str">
        <f ca="1">IF(D176/ROUND(D176,0)=1,VLOOKUP($A176,Mitglieder!$E$24:$BA$323,G$303),"")</f>
        <v/>
      </c>
      <c r="H176" s="42" t="str">
        <f ca="1">IF($G176="","",VLOOKUP($A176,Mitglieder!$E$24:$BG$323,H$303))</f>
        <v/>
      </c>
      <c r="I176" s="54" t="str">
        <f ca="1">IF(OR(VLOOKUP($A176,Mitglieder!$E$24:$BG$323,I$303)="",$G176=""),"",VLOOKUP($A176,Mitglieder!$E$24:$BG$323,I$303))</f>
        <v/>
      </c>
      <c r="J176" s="42" t="str">
        <f ca="1">IF($G176="","",VLOOKUP($A176,Mitglieder!$E$24:$BG$323,J$303))</f>
        <v/>
      </c>
      <c r="K176" s="54" t="str">
        <f ca="1">IF(OR(VLOOKUP($A176,Mitglieder!$E$24:$BG$323,K$303)="",$G176=""),"",VLOOKUP($A176,Mitglieder!$E$24:$BG$323,K$303))</f>
        <v/>
      </c>
      <c r="L176" s="42" t="str">
        <f ca="1">IF($G176="","",VLOOKUP($A176,Mitglieder!$E$24:$BG$323,L$303))</f>
        <v/>
      </c>
      <c r="M176" s="42" t="str">
        <f ca="1">IF($G176="","",VLOOKUP($A176,Mitglieder!$E$24:$BG$323,M$303))</f>
        <v/>
      </c>
      <c r="N176" s="42" t="str">
        <f ca="1">IF($G176="","",VLOOKUP($A176,Mitglieder!$E$24:$BG$323,N$303))</f>
        <v/>
      </c>
      <c r="O176" s="42" t="str">
        <f ca="1">IF($G176="","",VLOOKUP($A176,Mitglieder!$E$24:$BG$323,O$303))</f>
        <v/>
      </c>
      <c r="P176" s="42" t="str">
        <f ca="1">IF($G176="","",VLOOKUP($A176,Mitglieder!$E$24:$BG$323,P$303))</f>
        <v/>
      </c>
      <c r="Q176" s="42" t="str">
        <f ca="1">IF($G176="","",VLOOKUP($A176,Mitglieder!$E$24:$BG$323,Q$303))</f>
        <v/>
      </c>
      <c r="R176" s="54" t="str">
        <f ca="1">IF(OR(VLOOKUP($A176,Mitglieder!$E$24:$BG$323,R$303)="",$G176=""),"",VLOOKUP($A176,Mitglieder!$E$24:$BG$323,R$303))</f>
        <v/>
      </c>
      <c r="S176" s="43" t="str">
        <f ca="1">IF($G176="","",TEXT(VLOOKUP($A176,Mitglieder!$E$24:$BG$323,S$303),"TT.MM.JJJJ"))</f>
        <v/>
      </c>
      <c r="T176" s="43" t="str">
        <f ca="1">IF($G176="","",TEXT(VLOOKUP($A176,Mitglieder!$E$24:$BG$323,T$303),"TT.MM.JJJJ"))</f>
        <v/>
      </c>
      <c r="U176" s="43" t="str">
        <f ca="1">IF($G176="","",TEXT(VLOOKUP($A176,Mitglieder!$E$24:$BG$323,U$303),"TT.MM.JJJJ"))</f>
        <v/>
      </c>
      <c r="V176" s="54" t="str">
        <f ca="1">IF(OR(VLOOKUP($A176,Mitglieder!$E$24:$BG$323,V$303)="",$G176=""),"",VLOOKUP($A176,Mitglieder!$E$24:$BG$323,V$303))</f>
        <v/>
      </c>
      <c r="W176" s="54" t="str">
        <f ca="1">IF(OR(VLOOKUP($A176,Mitglieder!$E$24:$BG$323,W$303)="",$G176=""),"",VLOOKUP($A176,Mitglieder!$E$24:$BG$323,W$303))</f>
        <v/>
      </c>
      <c r="X176" s="54" t="str">
        <f ca="1">IF(OR(VLOOKUP($A176,Mitglieder!$E$24:$BG$323,X$303)="",$G176=""),"",VLOOKUP($A176,Mitglieder!$E$24:$BG$323,X$303))</f>
        <v/>
      </c>
      <c r="Y176" s="54" t="str">
        <f ca="1">IF(OR(VLOOKUP($A176,Mitglieder!$E$24:$BG$323,Y$303)="",$G176=""),"",VLOOKUP($A176,Mitglieder!$E$24:$BG$323,Y$303))</f>
        <v/>
      </c>
      <c r="Z176" s="54" t="str">
        <f ca="1">IF(OR(VLOOKUP($A176,Mitglieder!$E$24:$BG$323,Z$303)="",$G176=""),"",VLOOKUP($A176,Mitglieder!$E$24:$BG$323,Z$303))</f>
        <v/>
      </c>
      <c r="AA176" s="54" t="str">
        <f ca="1">IF(OR(VLOOKUP($A176,Mitglieder!$E$24:$BG$323,AA$303)="",$G176=""),"",VLOOKUP($A176,Mitglieder!$E$24:$BG$323,AA$303))</f>
        <v/>
      </c>
      <c r="AB176" s="54" t="str">
        <f ca="1">IF(OR(VLOOKUP($A176,Mitglieder!$E$24:$BG$323,AB$303)="",$G176=""),"",VLOOKUP($A176,Mitglieder!$E$24:$BG$323,AB$303))</f>
        <v/>
      </c>
      <c r="AC176" s="54" t="str">
        <f ca="1">IF(OR(VLOOKUP($A176,Mitglieder!$E$24:$BG$323,AC$303)="",$G176=""),"",VLOOKUP($A176,Mitglieder!$E$24:$BG$323,AC$303))</f>
        <v/>
      </c>
      <c r="AD176" s="54" t="str">
        <f ca="1">IF(OR(VLOOKUP($A176,Mitglieder!$E$24:$BG$323,AD$303)="",$G176=""),"",VLOOKUP($A176,Mitglieder!$E$24:$BG$323,AD$303))</f>
        <v/>
      </c>
      <c r="AE176" s="54" t="str">
        <f ca="1">IF(OR(VLOOKUP($A176,Mitglieder!$E$24:$BG$323,AE$303)="",$G176=""),"",VLOOKUP($A176,Mitglieder!$E$24:$BG$323,AE$303))</f>
        <v/>
      </c>
      <c r="AF176" s="54" t="str">
        <f ca="1">IF(OR(VLOOKUP($A176,Mitglieder!$E$24:$BG$323,AF$303)="",$G176=""),"",VLOOKUP($A176,Mitglieder!$E$24:$BG$323,AF$303))</f>
        <v/>
      </c>
      <c r="AG176" s="54" t="str">
        <f ca="1">IF(OR(VLOOKUP($A176,Mitglieder!$E$24:$BG$323,AG$303)="",$G176=""),"",VLOOKUP($A176,Mitglieder!$E$24:$BG$323,AG$303))</f>
        <v/>
      </c>
      <c r="AH176" s="54" t="str">
        <f ca="1">IF(OR(VLOOKUP($A176,Mitglieder!$E$24:$BG$323,AH$303)="",$G176=""),"",VLOOKUP($A176,Mitglieder!$E$24:$BG$323,AH$303))</f>
        <v/>
      </c>
      <c r="AI176" s="54" t="str">
        <f ca="1">IF(OR(VLOOKUP($A176,Mitglieder!$E$24:$BG$323,AI$303)="",$G176=""),"",VLOOKUP($A176,Mitglieder!$E$24:$BG$323,AI$303))</f>
        <v/>
      </c>
      <c r="AJ176" s="54" t="str">
        <f ca="1">IF(OR(VLOOKUP($A176,Mitglieder!$E$24:$BG$323,AJ$303)="",$G176=""),"",VLOOKUP($A176,Mitglieder!$E$24:$BG$323,AJ$303))</f>
        <v/>
      </c>
      <c r="AK176" s="54" t="str">
        <f ca="1">IF(OR(VLOOKUP($A176,Mitglieder!$E$24:$BG$323,AK$303)="",$G176=""),"",VLOOKUP($A176,Mitglieder!$E$24:$BG$323,AK$303))</f>
        <v/>
      </c>
      <c r="AL176" s="54" t="str">
        <f ca="1">IF(OR(VLOOKUP($A176,Mitglieder!$E$24:$BG$323,AL$303)="",$G176=""),"",VLOOKUP($A176,Mitglieder!$E$24:$BG$323,AL$303))</f>
        <v/>
      </c>
      <c r="AM176" s="42" t="str">
        <f ca="1">IF($G176="","",VLOOKUP($A176,Mitglieder!$E$24:$BG$323,AM$303))</f>
        <v/>
      </c>
      <c r="AN176" s="54" t="str">
        <f ca="1">IF(OR(VLOOKUP($A176,Mitglieder!$E$24:$BG$323,AN$303)="",$G176=""),"",VLOOKUP($A176,Mitglieder!$E$24:$BG$323,AN$303))</f>
        <v/>
      </c>
      <c r="AO176" s="43" t="str">
        <f ca="1">IF($G176="","",TEXT(VLOOKUP($A176,Mitglieder!$D$24:$BG$323,AO$303),"TT.MM.JJJJ"))</f>
        <v/>
      </c>
      <c r="AP176" s="42" t="str">
        <f ca="1">IF($G176="","",VLOOKUP($A176,Mitglieder!$E$24:$BG$323,AP$303))</f>
        <v/>
      </c>
      <c r="AQ176" s="45" t="str">
        <f ca="1">IF($G176="","",TEXT(VLOOKUP($A176,Mitglieder!$E$24:$BG$323,AQ$303),"0.00"))</f>
        <v/>
      </c>
      <c r="AR176" s="54" t="str">
        <f ca="1">IF(OR(VLOOKUP($A176,Mitglieder!$E$24:$BG$323,AR$303)="",$G176=""),"",VLOOKUP($A176,Mitglieder!$E$24:$BG$323,AR$303))</f>
        <v/>
      </c>
      <c r="AS176" s="45" t="str">
        <f ca="1">IF($G176="","",TEXT(VLOOKUP($A176,Mitglieder!$E$24:$BG$323,AS$303),"0.00"))</f>
        <v/>
      </c>
      <c r="AT176" s="54" t="str">
        <f ca="1">IF(OR(VLOOKUP($A176,Mitglieder!$E$24:$BG$323,AT$303)="",$G176=""),"",VLOOKUP($A176,Mitglieder!$E$24:$BG$323,AT$303))</f>
        <v/>
      </c>
      <c r="AU176" s="45" t="str">
        <f ca="1">IF($G176="","",TEXT(VLOOKUP($A176,Mitglieder!$E$24:$BG$323,AU$303),"0.00"))</f>
        <v/>
      </c>
      <c r="AV176" s="45" t="str">
        <f ca="1">IF($G176="","",TEXT(VLOOKUP($A176,Mitglieder!$E$24:$BG$323,AV$303),"0.00"))</f>
        <v/>
      </c>
      <c r="AW176" s="42" t="str">
        <f ca="1">IF($G176="","",VLOOKUP($A176,Mitglieder!$E$24:$BG$323,AW$303))</f>
        <v/>
      </c>
      <c r="AX176" s="54" t="str">
        <f ca="1">IF(OR(VLOOKUP($A176,Mitglieder!$E$24:$BG$323,AX$303)="",$G176=""),"",VLOOKUP($A176,Mitglieder!$E$24:$BG$323,AX$303))</f>
        <v/>
      </c>
      <c r="AY176" s="43" t="str">
        <f ca="1">IF($G176="","",TEXT(VLOOKUP($A176,Mitglieder!$E$24:$BG$323,AY$303),"TT.MM.JJJJ"))</f>
        <v/>
      </c>
      <c r="AZ176" s="75" t="str">
        <f t="shared" ca="1" si="4"/>
        <v/>
      </c>
      <c r="BA176" s="43" t="str">
        <f ca="1">IF($G176="","",TEXT(VLOOKUP($A176,Mitglieder!$E$24:$BG$323,BA$303),"TT.MM.JJJJ"))</f>
        <v/>
      </c>
      <c r="BB176" s="43" t="str">
        <f ca="1">IF($G176="","",TEXT(VLOOKUP($A176,Mitglieder!$E$24:$BG$323,BB$303),"TT.MM.JJJJ"))</f>
        <v/>
      </c>
      <c r="BC176" s="43" t="str">
        <f ca="1">IF($G176="","",TEXT(VLOOKUP($A176,Mitglieder!$E$24:$BG$323,BC$303),"TT.MM.JJJJ"))</f>
        <v/>
      </c>
      <c r="BD176" s="43" t="str">
        <f ca="1">IF($G176="","",TEXT(VLOOKUP($A176,Mitglieder!$E$24:$BG$323,BD$303),"TT.MM.JJJJ"))</f>
        <v/>
      </c>
      <c r="BE176" s="75" t="str">
        <f t="shared" ca="1" si="5"/>
        <v/>
      </c>
      <c r="BF176" s="75" t="str">
        <f ca="1">IF($G176="","",VLOOKUP($A176,Mitglieder!$D$24:$BG$323,BF$303))</f>
        <v/>
      </c>
      <c r="BH176" s="75" t="str">
        <f ca="1">IF(G176="","",AY176+'Details Verein'!$D$25)</f>
        <v/>
      </c>
    </row>
    <row r="177" spans="1:60" x14ac:dyDescent="0.35">
      <c r="A177" s="42">
        <v>177</v>
      </c>
      <c r="B177" s="42"/>
      <c r="C177" s="42"/>
      <c r="D177" s="42">
        <f ca="1">VLOOKUP($A177,Mitglieder!$E$24:$BA$323,D$303)</f>
        <v>1.0299999999999967</v>
      </c>
      <c r="E177" s="42" t="str">
        <f ca="1">IF($G177="","",VLOOKUP($A177,Mitglieder!$E$24:$BG$323,E$303))</f>
        <v/>
      </c>
      <c r="F177" s="54" t="str">
        <f ca="1">IF(OR(VLOOKUP($A177,Mitglieder!$E$24:$BG$323,F$303)="",$G177=""),"",VLOOKUP($A177,Mitglieder!$E$24:$BG$323,F$303))</f>
        <v/>
      </c>
      <c r="G177" s="72" t="str">
        <f ca="1">IF(D177/ROUND(D177,0)=1,VLOOKUP($A177,Mitglieder!$E$24:$BA$323,G$303),"")</f>
        <v/>
      </c>
      <c r="H177" s="42" t="str">
        <f ca="1">IF($G177="","",VLOOKUP($A177,Mitglieder!$E$24:$BG$323,H$303))</f>
        <v/>
      </c>
      <c r="I177" s="54" t="str">
        <f ca="1">IF(OR(VLOOKUP($A177,Mitglieder!$E$24:$BG$323,I$303)="",$G177=""),"",VLOOKUP($A177,Mitglieder!$E$24:$BG$323,I$303))</f>
        <v/>
      </c>
      <c r="J177" s="42" t="str">
        <f ca="1">IF($G177="","",VLOOKUP($A177,Mitglieder!$E$24:$BG$323,J$303))</f>
        <v/>
      </c>
      <c r="K177" s="54" t="str">
        <f ca="1">IF(OR(VLOOKUP($A177,Mitglieder!$E$24:$BG$323,K$303)="",$G177=""),"",VLOOKUP($A177,Mitglieder!$E$24:$BG$323,K$303))</f>
        <v/>
      </c>
      <c r="L177" s="42" t="str">
        <f ca="1">IF($G177="","",VLOOKUP($A177,Mitglieder!$E$24:$BG$323,L$303))</f>
        <v/>
      </c>
      <c r="M177" s="42" t="str">
        <f ca="1">IF($G177="","",VLOOKUP($A177,Mitglieder!$E$24:$BG$323,M$303))</f>
        <v/>
      </c>
      <c r="N177" s="42" t="str">
        <f ca="1">IF($G177="","",VLOOKUP($A177,Mitglieder!$E$24:$BG$323,N$303))</f>
        <v/>
      </c>
      <c r="O177" s="42" t="str">
        <f ca="1">IF($G177="","",VLOOKUP($A177,Mitglieder!$E$24:$BG$323,O$303))</f>
        <v/>
      </c>
      <c r="P177" s="42" t="str">
        <f ca="1">IF($G177="","",VLOOKUP($A177,Mitglieder!$E$24:$BG$323,P$303))</f>
        <v/>
      </c>
      <c r="Q177" s="42" t="str">
        <f ca="1">IF($G177="","",VLOOKUP($A177,Mitglieder!$E$24:$BG$323,Q$303))</f>
        <v/>
      </c>
      <c r="R177" s="54" t="str">
        <f ca="1">IF(OR(VLOOKUP($A177,Mitglieder!$E$24:$BG$323,R$303)="",$G177=""),"",VLOOKUP($A177,Mitglieder!$E$24:$BG$323,R$303))</f>
        <v/>
      </c>
      <c r="S177" s="43" t="str">
        <f ca="1">IF($G177="","",TEXT(VLOOKUP($A177,Mitglieder!$E$24:$BG$323,S$303),"TT.MM.JJJJ"))</f>
        <v/>
      </c>
      <c r="T177" s="43" t="str">
        <f ca="1">IF($G177="","",TEXT(VLOOKUP($A177,Mitglieder!$E$24:$BG$323,T$303),"TT.MM.JJJJ"))</f>
        <v/>
      </c>
      <c r="U177" s="43" t="str">
        <f ca="1">IF($G177="","",TEXT(VLOOKUP($A177,Mitglieder!$E$24:$BG$323,U$303),"TT.MM.JJJJ"))</f>
        <v/>
      </c>
      <c r="V177" s="54" t="str">
        <f ca="1">IF(OR(VLOOKUP($A177,Mitglieder!$E$24:$BG$323,V$303)="",$G177=""),"",VLOOKUP($A177,Mitglieder!$E$24:$BG$323,V$303))</f>
        <v/>
      </c>
      <c r="W177" s="54" t="str">
        <f ca="1">IF(OR(VLOOKUP($A177,Mitglieder!$E$24:$BG$323,W$303)="",$G177=""),"",VLOOKUP($A177,Mitglieder!$E$24:$BG$323,W$303))</f>
        <v/>
      </c>
      <c r="X177" s="54" t="str">
        <f ca="1">IF(OR(VLOOKUP($A177,Mitglieder!$E$24:$BG$323,X$303)="",$G177=""),"",VLOOKUP($A177,Mitglieder!$E$24:$BG$323,X$303))</f>
        <v/>
      </c>
      <c r="Y177" s="54" t="str">
        <f ca="1">IF(OR(VLOOKUP($A177,Mitglieder!$E$24:$BG$323,Y$303)="",$G177=""),"",VLOOKUP($A177,Mitglieder!$E$24:$BG$323,Y$303))</f>
        <v/>
      </c>
      <c r="Z177" s="54" t="str">
        <f ca="1">IF(OR(VLOOKUP($A177,Mitglieder!$E$24:$BG$323,Z$303)="",$G177=""),"",VLOOKUP($A177,Mitglieder!$E$24:$BG$323,Z$303))</f>
        <v/>
      </c>
      <c r="AA177" s="54" t="str">
        <f ca="1">IF(OR(VLOOKUP($A177,Mitglieder!$E$24:$BG$323,AA$303)="",$G177=""),"",VLOOKUP($A177,Mitglieder!$E$24:$BG$323,AA$303))</f>
        <v/>
      </c>
      <c r="AB177" s="54" t="str">
        <f ca="1">IF(OR(VLOOKUP($A177,Mitglieder!$E$24:$BG$323,AB$303)="",$G177=""),"",VLOOKUP($A177,Mitglieder!$E$24:$BG$323,AB$303))</f>
        <v/>
      </c>
      <c r="AC177" s="54" t="str">
        <f ca="1">IF(OR(VLOOKUP($A177,Mitglieder!$E$24:$BG$323,AC$303)="",$G177=""),"",VLOOKUP($A177,Mitglieder!$E$24:$BG$323,AC$303))</f>
        <v/>
      </c>
      <c r="AD177" s="54" t="str">
        <f ca="1">IF(OR(VLOOKUP($A177,Mitglieder!$E$24:$BG$323,AD$303)="",$G177=""),"",VLOOKUP($A177,Mitglieder!$E$24:$BG$323,AD$303))</f>
        <v/>
      </c>
      <c r="AE177" s="54" t="str">
        <f ca="1">IF(OR(VLOOKUP($A177,Mitglieder!$E$24:$BG$323,AE$303)="",$G177=""),"",VLOOKUP($A177,Mitglieder!$E$24:$BG$323,AE$303))</f>
        <v/>
      </c>
      <c r="AF177" s="54" t="str">
        <f ca="1">IF(OR(VLOOKUP($A177,Mitglieder!$E$24:$BG$323,AF$303)="",$G177=""),"",VLOOKUP($A177,Mitglieder!$E$24:$BG$323,AF$303))</f>
        <v/>
      </c>
      <c r="AG177" s="54" t="str">
        <f ca="1">IF(OR(VLOOKUP($A177,Mitglieder!$E$24:$BG$323,AG$303)="",$G177=""),"",VLOOKUP($A177,Mitglieder!$E$24:$BG$323,AG$303))</f>
        <v/>
      </c>
      <c r="AH177" s="54" t="str">
        <f ca="1">IF(OR(VLOOKUP($A177,Mitglieder!$E$24:$BG$323,AH$303)="",$G177=""),"",VLOOKUP($A177,Mitglieder!$E$24:$BG$323,AH$303))</f>
        <v/>
      </c>
      <c r="AI177" s="54" t="str">
        <f ca="1">IF(OR(VLOOKUP($A177,Mitglieder!$E$24:$BG$323,AI$303)="",$G177=""),"",VLOOKUP($A177,Mitglieder!$E$24:$BG$323,AI$303))</f>
        <v/>
      </c>
      <c r="AJ177" s="54" t="str">
        <f ca="1">IF(OR(VLOOKUP($A177,Mitglieder!$E$24:$BG$323,AJ$303)="",$G177=""),"",VLOOKUP($A177,Mitglieder!$E$24:$BG$323,AJ$303))</f>
        <v/>
      </c>
      <c r="AK177" s="54" t="str">
        <f ca="1">IF(OR(VLOOKUP($A177,Mitglieder!$E$24:$BG$323,AK$303)="",$G177=""),"",VLOOKUP($A177,Mitglieder!$E$24:$BG$323,AK$303))</f>
        <v/>
      </c>
      <c r="AL177" s="54" t="str">
        <f ca="1">IF(OR(VLOOKUP($A177,Mitglieder!$E$24:$BG$323,AL$303)="",$G177=""),"",VLOOKUP($A177,Mitglieder!$E$24:$BG$323,AL$303))</f>
        <v/>
      </c>
      <c r="AM177" s="42" t="str">
        <f ca="1">IF($G177="","",VLOOKUP($A177,Mitglieder!$E$24:$BG$323,AM$303))</f>
        <v/>
      </c>
      <c r="AN177" s="54" t="str">
        <f ca="1">IF(OR(VLOOKUP($A177,Mitglieder!$E$24:$BG$323,AN$303)="",$G177=""),"",VLOOKUP($A177,Mitglieder!$E$24:$BG$323,AN$303))</f>
        <v/>
      </c>
      <c r="AO177" s="43" t="str">
        <f ca="1">IF($G177="","",TEXT(VLOOKUP($A177,Mitglieder!$D$24:$BG$323,AO$303),"TT.MM.JJJJ"))</f>
        <v/>
      </c>
      <c r="AP177" s="42" t="str">
        <f ca="1">IF($G177="","",VLOOKUP($A177,Mitglieder!$E$24:$BG$323,AP$303))</f>
        <v/>
      </c>
      <c r="AQ177" s="45" t="str">
        <f ca="1">IF($G177="","",TEXT(VLOOKUP($A177,Mitglieder!$E$24:$BG$323,AQ$303),"0.00"))</f>
        <v/>
      </c>
      <c r="AR177" s="54" t="str">
        <f ca="1">IF(OR(VLOOKUP($A177,Mitglieder!$E$24:$BG$323,AR$303)="",$G177=""),"",VLOOKUP($A177,Mitglieder!$E$24:$BG$323,AR$303))</f>
        <v/>
      </c>
      <c r="AS177" s="45" t="str">
        <f ca="1">IF($G177="","",TEXT(VLOOKUP($A177,Mitglieder!$E$24:$BG$323,AS$303),"0.00"))</f>
        <v/>
      </c>
      <c r="AT177" s="54" t="str">
        <f ca="1">IF(OR(VLOOKUP($A177,Mitglieder!$E$24:$BG$323,AT$303)="",$G177=""),"",VLOOKUP($A177,Mitglieder!$E$24:$BG$323,AT$303))</f>
        <v/>
      </c>
      <c r="AU177" s="45" t="str">
        <f ca="1">IF($G177="","",TEXT(VLOOKUP($A177,Mitglieder!$E$24:$BG$323,AU$303),"0.00"))</f>
        <v/>
      </c>
      <c r="AV177" s="45" t="str">
        <f ca="1">IF($G177="","",TEXT(VLOOKUP($A177,Mitglieder!$E$24:$BG$323,AV$303),"0.00"))</f>
        <v/>
      </c>
      <c r="AW177" s="42" t="str">
        <f ca="1">IF($G177="","",VLOOKUP($A177,Mitglieder!$E$24:$BG$323,AW$303))</f>
        <v/>
      </c>
      <c r="AX177" s="54" t="str">
        <f ca="1">IF(OR(VLOOKUP($A177,Mitglieder!$E$24:$BG$323,AX$303)="",$G177=""),"",VLOOKUP($A177,Mitglieder!$E$24:$BG$323,AX$303))</f>
        <v/>
      </c>
      <c r="AY177" s="43" t="str">
        <f ca="1">IF($G177="","",TEXT(VLOOKUP($A177,Mitglieder!$E$24:$BG$323,AY$303),"TT.MM.JJJJ"))</f>
        <v/>
      </c>
      <c r="AZ177" s="75" t="str">
        <f t="shared" ca="1" si="4"/>
        <v/>
      </c>
      <c r="BA177" s="43" t="str">
        <f ca="1">IF($G177="","",TEXT(VLOOKUP($A177,Mitglieder!$E$24:$BG$323,BA$303),"TT.MM.JJJJ"))</f>
        <v/>
      </c>
      <c r="BB177" s="43" t="str">
        <f ca="1">IF($G177="","",TEXT(VLOOKUP($A177,Mitglieder!$E$24:$BG$323,BB$303),"TT.MM.JJJJ"))</f>
        <v/>
      </c>
      <c r="BC177" s="43" t="str">
        <f ca="1">IF($G177="","",TEXT(VLOOKUP($A177,Mitglieder!$E$24:$BG$323,BC$303),"TT.MM.JJJJ"))</f>
        <v/>
      </c>
      <c r="BD177" s="43" t="str">
        <f ca="1">IF($G177="","",TEXT(VLOOKUP($A177,Mitglieder!$E$24:$BG$323,BD$303),"TT.MM.JJJJ"))</f>
        <v/>
      </c>
      <c r="BE177" s="75" t="str">
        <f t="shared" ca="1" si="5"/>
        <v/>
      </c>
      <c r="BF177" s="75" t="str">
        <f ca="1">IF($G177="","",VLOOKUP($A177,Mitglieder!$D$24:$BG$323,BF$303))</f>
        <v/>
      </c>
      <c r="BH177" s="75" t="str">
        <f ca="1">IF(G177="","",AY177+'Details Verein'!$D$25)</f>
        <v/>
      </c>
    </row>
    <row r="178" spans="1:60" x14ac:dyDescent="0.35">
      <c r="A178" s="42">
        <v>178</v>
      </c>
      <c r="B178" s="42"/>
      <c r="C178" s="42"/>
      <c r="D178" s="42">
        <f ca="1">VLOOKUP($A178,Mitglieder!$E$24:$BA$323,D$303)</f>
        <v>1.0299999999999967</v>
      </c>
      <c r="E178" s="42" t="str">
        <f ca="1">IF($G178="","",VLOOKUP($A178,Mitglieder!$E$24:$BG$323,E$303))</f>
        <v/>
      </c>
      <c r="F178" s="54" t="str">
        <f ca="1">IF(OR(VLOOKUP($A178,Mitglieder!$E$24:$BG$323,F$303)="",$G178=""),"",VLOOKUP($A178,Mitglieder!$E$24:$BG$323,F$303))</f>
        <v/>
      </c>
      <c r="G178" s="72" t="str">
        <f ca="1">IF(D178/ROUND(D178,0)=1,VLOOKUP($A178,Mitglieder!$E$24:$BA$323,G$303),"")</f>
        <v/>
      </c>
      <c r="H178" s="42" t="str">
        <f ca="1">IF($G178="","",VLOOKUP($A178,Mitglieder!$E$24:$BG$323,H$303))</f>
        <v/>
      </c>
      <c r="I178" s="54" t="str">
        <f ca="1">IF(OR(VLOOKUP($A178,Mitglieder!$E$24:$BG$323,I$303)="",$G178=""),"",VLOOKUP($A178,Mitglieder!$E$24:$BG$323,I$303))</f>
        <v/>
      </c>
      <c r="J178" s="42" t="str">
        <f ca="1">IF($G178="","",VLOOKUP($A178,Mitglieder!$E$24:$BG$323,J$303))</f>
        <v/>
      </c>
      <c r="K178" s="54" t="str">
        <f ca="1">IF(OR(VLOOKUP($A178,Mitglieder!$E$24:$BG$323,K$303)="",$G178=""),"",VLOOKUP($A178,Mitglieder!$E$24:$BG$323,K$303))</f>
        <v/>
      </c>
      <c r="L178" s="42" t="str">
        <f ca="1">IF($G178="","",VLOOKUP($A178,Mitglieder!$E$24:$BG$323,L$303))</f>
        <v/>
      </c>
      <c r="M178" s="42" t="str">
        <f ca="1">IF($G178="","",VLOOKUP($A178,Mitglieder!$E$24:$BG$323,M$303))</f>
        <v/>
      </c>
      <c r="N178" s="42" t="str">
        <f ca="1">IF($G178="","",VLOOKUP($A178,Mitglieder!$E$24:$BG$323,N$303))</f>
        <v/>
      </c>
      <c r="O178" s="42" t="str">
        <f ca="1">IF($G178="","",VLOOKUP($A178,Mitglieder!$E$24:$BG$323,O$303))</f>
        <v/>
      </c>
      <c r="P178" s="42" t="str">
        <f ca="1">IF($G178="","",VLOOKUP($A178,Mitglieder!$E$24:$BG$323,P$303))</f>
        <v/>
      </c>
      <c r="Q178" s="42" t="str">
        <f ca="1">IF($G178="","",VLOOKUP($A178,Mitglieder!$E$24:$BG$323,Q$303))</f>
        <v/>
      </c>
      <c r="R178" s="54" t="str">
        <f ca="1">IF(OR(VLOOKUP($A178,Mitglieder!$E$24:$BG$323,R$303)="",$G178=""),"",VLOOKUP($A178,Mitglieder!$E$24:$BG$323,R$303))</f>
        <v/>
      </c>
      <c r="S178" s="43" t="str">
        <f ca="1">IF($G178="","",TEXT(VLOOKUP($A178,Mitglieder!$E$24:$BG$323,S$303),"TT.MM.JJJJ"))</f>
        <v/>
      </c>
      <c r="T178" s="43" t="str">
        <f ca="1">IF($G178="","",TEXT(VLOOKUP($A178,Mitglieder!$E$24:$BG$323,T$303),"TT.MM.JJJJ"))</f>
        <v/>
      </c>
      <c r="U178" s="43" t="str">
        <f ca="1">IF($G178="","",TEXT(VLOOKUP($A178,Mitglieder!$E$24:$BG$323,U$303),"TT.MM.JJJJ"))</f>
        <v/>
      </c>
      <c r="V178" s="54" t="str">
        <f ca="1">IF(OR(VLOOKUP($A178,Mitglieder!$E$24:$BG$323,V$303)="",$G178=""),"",VLOOKUP($A178,Mitglieder!$E$24:$BG$323,V$303))</f>
        <v/>
      </c>
      <c r="W178" s="54" t="str">
        <f ca="1">IF(OR(VLOOKUP($A178,Mitglieder!$E$24:$BG$323,W$303)="",$G178=""),"",VLOOKUP($A178,Mitglieder!$E$24:$BG$323,W$303))</f>
        <v/>
      </c>
      <c r="X178" s="54" t="str">
        <f ca="1">IF(OR(VLOOKUP($A178,Mitglieder!$E$24:$BG$323,X$303)="",$G178=""),"",VLOOKUP($A178,Mitglieder!$E$24:$BG$323,X$303))</f>
        <v/>
      </c>
      <c r="Y178" s="54" t="str">
        <f ca="1">IF(OR(VLOOKUP($A178,Mitglieder!$E$24:$BG$323,Y$303)="",$G178=""),"",VLOOKUP($A178,Mitglieder!$E$24:$BG$323,Y$303))</f>
        <v/>
      </c>
      <c r="Z178" s="54" t="str">
        <f ca="1">IF(OR(VLOOKUP($A178,Mitglieder!$E$24:$BG$323,Z$303)="",$G178=""),"",VLOOKUP($A178,Mitglieder!$E$24:$BG$323,Z$303))</f>
        <v/>
      </c>
      <c r="AA178" s="54" t="str">
        <f ca="1">IF(OR(VLOOKUP($A178,Mitglieder!$E$24:$BG$323,AA$303)="",$G178=""),"",VLOOKUP($A178,Mitglieder!$E$24:$BG$323,AA$303))</f>
        <v/>
      </c>
      <c r="AB178" s="54" t="str">
        <f ca="1">IF(OR(VLOOKUP($A178,Mitglieder!$E$24:$BG$323,AB$303)="",$G178=""),"",VLOOKUP($A178,Mitglieder!$E$24:$BG$323,AB$303))</f>
        <v/>
      </c>
      <c r="AC178" s="54" t="str">
        <f ca="1">IF(OR(VLOOKUP($A178,Mitglieder!$E$24:$BG$323,AC$303)="",$G178=""),"",VLOOKUP($A178,Mitglieder!$E$24:$BG$323,AC$303))</f>
        <v/>
      </c>
      <c r="AD178" s="54" t="str">
        <f ca="1">IF(OR(VLOOKUP($A178,Mitglieder!$E$24:$BG$323,AD$303)="",$G178=""),"",VLOOKUP($A178,Mitglieder!$E$24:$BG$323,AD$303))</f>
        <v/>
      </c>
      <c r="AE178" s="54" t="str">
        <f ca="1">IF(OR(VLOOKUP($A178,Mitglieder!$E$24:$BG$323,AE$303)="",$G178=""),"",VLOOKUP($A178,Mitglieder!$E$24:$BG$323,AE$303))</f>
        <v/>
      </c>
      <c r="AF178" s="54" t="str">
        <f ca="1">IF(OR(VLOOKUP($A178,Mitglieder!$E$24:$BG$323,AF$303)="",$G178=""),"",VLOOKUP($A178,Mitglieder!$E$24:$BG$323,AF$303))</f>
        <v/>
      </c>
      <c r="AG178" s="54" t="str">
        <f ca="1">IF(OR(VLOOKUP($A178,Mitglieder!$E$24:$BG$323,AG$303)="",$G178=""),"",VLOOKUP($A178,Mitglieder!$E$24:$BG$323,AG$303))</f>
        <v/>
      </c>
      <c r="AH178" s="54" t="str">
        <f ca="1">IF(OR(VLOOKUP($A178,Mitglieder!$E$24:$BG$323,AH$303)="",$G178=""),"",VLOOKUP($A178,Mitglieder!$E$24:$BG$323,AH$303))</f>
        <v/>
      </c>
      <c r="AI178" s="54" t="str">
        <f ca="1">IF(OR(VLOOKUP($A178,Mitglieder!$E$24:$BG$323,AI$303)="",$G178=""),"",VLOOKUP($A178,Mitglieder!$E$24:$BG$323,AI$303))</f>
        <v/>
      </c>
      <c r="AJ178" s="54" t="str">
        <f ca="1">IF(OR(VLOOKUP($A178,Mitglieder!$E$24:$BG$323,AJ$303)="",$G178=""),"",VLOOKUP($A178,Mitglieder!$E$24:$BG$323,AJ$303))</f>
        <v/>
      </c>
      <c r="AK178" s="54" t="str">
        <f ca="1">IF(OR(VLOOKUP($A178,Mitglieder!$E$24:$BG$323,AK$303)="",$G178=""),"",VLOOKUP($A178,Mitglieder!$E$24:$BG$323,AK$303))</f>
        <v/>
      </c>
      <c r="AL178" s="54" t="str">
        <f ca="1">IF(OR(VLOOKUP($A178,Mitglieder!$E$24:$BG$323,AL$303)="",$G178=""),"",VLOOKUP($A178,Mitglieder!$E$24:$BG$323,AL$303))</f>
        <v/>
      </c>
      <c r="AM178" s="42" t="str">
        <f ca="1">IF($G178="","",VLOOKUP($A178,Mitglieder!$E$24:$BG$323,AM$303))</f>
        <v/>
      </c>
      <c r="AN178" s="54" t="str">
        <f ca="1">IF(OR(VLOOKUP($A178,Mitglieder!$E$24:$BG$323,AN$303)="",$G178=""),"",VLOOKUP($A178,Mitglieder!$E$24:$BG$323,AN$303))</f>
        <v/>
      </c>
      <c r="AO178" s="43" t="str">
        <f ca="1">IF($G178="","",TEXT(VLOOKUP($A178,Mitglieder!$D$24:$BG$323,AO$303),"TT.MM.JJJJ"))</f>
        <v/>
      </c>
      <c r="AP178" s="42" t="str">
        <f ca="1">IF($G178="","",VLOOKUP($A178,Mitglieder!$E$24:$BG$323,AP$303))</f>
        <v/>
      </c>
      <c r="AQ178" s="45" t="str">
        <f ca="1">IF($G178="","",TEXT(VLOOKUP($A178,Mitglieder!$E$24:$BG$323,AQ$303),"0.00"))</f>
        <v/>
      </c>
      <c r="AR178" s="54" t="str">
        <f ca="1">IF(OR(VLOOKUP($A178,Mitglieder!$E$24:$BG$323,AR$303)="",$G178=""),"",VLOOKUP($A178,Mitglieder!$E$24:$BG$323,AR$303))</f>
        <v/>
      </c>
      <c r="AS178" s="45" t="str">
        <f ca="1">IF($G178="","",TEXT(VLOOKUP($A178,Mitglieder!$E$24:$BG$323,AS$303),"0.00"))</f>
        <v/>
      </c>
      <c r="AT178" s="54" t="str">
        <f ca="1">IF(OR(VLOOKUP($A178,Mitglieder!$E$24:$BG$323,AT$303)="",$G178=""),"",VLOOKUP($A178,Mitglieder!$E$24:$BG$323,AT$303))</f>
        <v/>
      </c>
      <c r="AU178" s="45" t="str">
        <f ca="1">IF($G178="","",TEXT(VLOOKUP($A178,Mitglieder!$E$24:$BG$323,AU$303),"0.00"))</f>
        <v/>
      </c>
      <c r="AV178" s="45" t="str">
        <f ca="1">IF($G178="","",TEXT(VLOOKUP($A178,Mitglieder!$E$24:$BG$323,AV$303),"0.00"))</f>
        <v/>
      </c>
      <c r="AW178" s="42" t="str">
        <f ca="1">IF($G178="","",VLOOKUP($A178,Mitglieder!$E$24:$BG$323,AW$303))</f>
        <v/>
      </c>
      <c r="AX178" s="54" t="str">
        <f ca="1">IF(OR(VLOOKUP($A178,Mitglieder!$E$24:$BG$323,AX$303)="",$G178=""),"",VLOOKUP($A178,Mitglieder!$E$24:$BG$323,AX$303))</f>
        <v/>
      </c>
      <c r="AY178" s="43" t="str">
        <f ca="1">IF($G178="","",TEXT(VLOOKUP($A178,Mitglieder!$E$24:$BG$323,AY$303),"TT.MM.JJJJ"))</f>
        <v/>
      </c>
      <c r="AZ178" s="75" t="str">
        <f t="shared" ca="1" si="4"/>
        <v/>
      </c>
      <c r="BA178" s="43" t="str">
        <f ca="1">IF($G178="","",TEXT(VLOOKUP($A178,Mitglieder!$E$24:$BG$323,BA$303),"TT.MM.JJJJ"))</f>
        <v/>
      </c>
      <c r="BB178" s="43" t="str">
        <f ca="1">IF($G178="","",TEXT(VLOOKUP($A178,Mitglieder!$E$24:$BG$323,BB$303),"TT.MM.JJJJ"))</f>
        <v/>
      </c>
      <c r="BC178" s="43" t="str">
        <f ca="1">IF($G178="","",TEXT(VLOOKUP($A178,Mitglieder!$E$24:$BG$323,BC$303),"TT.MM.JJJJ"))</f>
        <v/>
      </c>
      <c r="BD178" s="43" t="str">
        <f ca="1">IF($G178="","",TEXT(VLOOKUP($A178,Mitglieder!$E$24:$BG$323,BD$303),"TT.MM.JJJJ"))</f>
        <v/>
      </c>
      <c r="BE178" s="75" t="str">
        <f t="shared" ca="1" si="5"/>
        <v/>
      </c>
      <c r="BF178" s="75" t="str">
        <f ca="1">IF($G178="","",VLOOKUP($A178,Mitglieder!$D$24:$BG$323,BF$303))</f>
        <v/>
      </c>
      <c r="BH178" s="75" t="str">
        <f ca="1">IF(G178="","",AY178+'Details Verein'!$D$25)</f>
        <v/>
      </c>
    </row>
    <row r="179" spans="1:60" x14ac:dyDescent="0.35">
      <c r="A179" s="42">
        <v>179</v>
      </c>
      <c r="B179" s="42"/>
      <c r="C179" s="42"/>
      <c r="D179" s="42">
        <f ca="1">VLOOKUP($A179,Mitglieder!$E$24:$BA$323,D$303)</f>
        <v>1.0299999999999967</v>
      </c>
      <c r="E179" s="42" t="str">
        <f ca="1">IF($G179="","",VLOOKUP($A179,Mitglieder!$E$24:$BG$323,E$303))</f>
        <v/>
      </c>
      <c r="F179" s="54" t="str">
        <f ca="1">IF(OR(VLOOKUP($A179,Mitglieder!$E$24:$BG$323,F$303)="",$G179=""),"",VLOOKUP($A179,Mitglieder!$E$24:$BG$323,F$303))</f>
        <v/>
      </c>
      <c r="G179" s="72" t="str">
        <f ca="1">IF(D179/ROUND(D179,0)=1,VLOOKUP($A179,Mitglieder!$E$24:$BA$323,G$303),"")</f>
        <v/>
      </c>
      <c r="H179" s="42" t="str">
        <f ca="1">IF($G179="","",VLOOKUP($A179,Mitglieder!$E$24:$BG$323,H$303))</f>
        <v/>
      </c>
      <c r="I179" s="54" t="str">
        <f ca="1">IF(OR(VLOOKUP($A179,Mitglieder!$E$24:$BG$323,I$303)="",$G179=""),"",VLOOKUP($A179,Mitglieder!$E$24:$BG$323,I$303))</f>
        <v/>
      </c>
      <c r="J179" s="42" t="str">
        <f ca="1">IF($G179="","",VLOOKUP($A179,Mitglieder!$E$24:$BG$323,J$303))</f>
        <v/>
      </c>
      <c r="K179" s="54" t="str">
        <f ca="1">IF(OR(VLOOKUP($A179,Mitglieder!$E$24:$BG$323,K$303)="",$G179=""),"",VLOOKUP($A179,Mitglieder!$E$24:$BG$323,K$303))</f>
        <v/>
      </c>
      <c r="L179" s="42" t="str">
        <f ca="1">IF($G179="","",VLOOKUP($A179,Mitglieder!$E$24:$BG$323,L$303))</f>
        <v/>
      </c>
      <c r="M179" s="42" t="str">
        <f ca="1">IF($G179="","",VLOOKUP($A179,Mitglieder!$E$24:$BG$323,M$303))</f>
        <v/>
      </c>
      <c r="N179" s="42" t="str">
        <f ca="1">IF($G179="","",VLOOKUP($A179,Mitglieder!$E$24:$BG$323,N$303))</f>
        <v/>
      </c>
      <c r="O179" s="42" t="str">
        <f ca="1">IF($G179="","",VLOOKUP($A179,Mitglieder!$E$24:$BG$323,O$303))</f>
        <v/>
      </c>
      <c r="P179" s="42" t="str">
        <f ca="1">IF($G179="","",VLOOKUP($A179,Mitglieder!$E$24:$BG$323,P$303))</f>
        <v/>
      </c>
      <c r="Q179" s="42" t="str">
        <f ca="1">IF($G179="","",VLOOKUP($A179,Mitglieder!$E$24:$BG$323,Q$303))</f>
        <v/>
      </c>
      <c r="R179" s="54" t="str">
        <f ca="1">IF(OR(VLOOKUP($A179,Mitglieder!$E$24:$BG$323,R$303)="",$G179=""),"",VLOOKUP($A179,Mitglieder!$E$24:$BG$323,R$303))</f>
        <v/>
      </c>
      <c r="S179" s="43" t="str">
        <f ca="1">IF($G179="","",TEXT(VLOOKUP($A179,Mitglieder!$E$24:$BG$323,S$303),"TT.MM.JJJJ"))</f>
        <v/>
      </c>
      <c r="T179" s="43" t="str">
        <f ca="1">IF($G179="","",TEXT(VLOOKUP($A179,Mitglieder!$E$24:$BG$323,T$303),"TT.MM.JJJJ"))</f>
        <v/>
      </c>
      <c r="U179" s="43" t="str">
        <f ca="1">IF($G179="","",TEXT(VLOOKUP($A179,Mitglieder!$E$24:$BG$323,U$303),"TT.MM.JJJJ"))</f>
        <v/>
      </c>
      <c r="V179" s="54" t="str">
        <f ca="1">IF(OR(VLOOKUP($A179,Mitglieder!$E$24:$BG$323,V$303)="",$G179=""),"",VLOOKUP($A179,Mitglieder!$E$24:$BG$323,V$303))</f>
        <v/>
      </c>
      <c r="W179" s="54" t="str">
        <f ca="1">IF(OR(VLOOKUP($A179,Mitglieder!$E$24:$BG$323,W$303)="",$G179=""),"",VLOOKUP($A179,Mitglieder!$E$24:$BG$323,W$303))</f>
        <v/>
      </c>
      <c r="X179" s="54" t="str">
        <f ca="1">IF(OR(VLOOKUP($A179,Mitglieder!$E$24:$BG$323,X$303)="",$G179=""),"",VLOOKUP($A179,Mitglieder!$E$24:$BG$323,X$303))</f>
        <v/>
      </c>
      <c r="Y179" s="54" t="str">
        <f ca="1">IF(OR(VLOOKUP($A179,Mitglieder!$E$24:$BG$323,Y$303)="",$G179=""),"",VLOOKUP($A179,Mitglieder!$E$24:$BG$323,Y$303))</f>
        <v/>
      </c>
      <c r="Z179" s="54" t="str">
        <f ca="1">IF(OR(VLOOKUP($A179,Mitglieder!$E$24:$BG$323,Z$303)="",$G179=""),"",VLOOKUP($A179,Mitglieder!$E$24:$BG$323,Z$303))</f>
        <v/>
      </c>
      <c r="AA179" s="54" t="str">
        <f ca="1">IF(OR(VLOOKUP($A179,Mitglieder!$E$24:$BG$323,AA$303)="",$G179=""),"",VLOOKUP($A179,Mitglieder!$E$24:$BG$323,AA$303))</f>
        <v/>
      </c>
      <c r="AB179" s="54" t="str">
        <f ca="1">IF(OR(VLOOKUP($A179,Mitglieder!$E$24:$BG$323,AB$303)="",$G179=""),"",VLOOKUP($A179,Mitglieder!$E$24:$BG$323,AB$303))</f>
        <v/>
      </c>
      <c r="AC179" s="54" t="str">
        <f ca="1">IF(OR(VLOOKUP($A179,Mitglieder!$E$24:$BG$323,AC$303)="",$G179=""),"",VLOOKUP($A179,Mitglieder!$E$24:$BG$323,AC$303))</f>
        <v/>
      </c>
      <c r="AD179" s="54" t="str">
        <f ca="1">IF(OR(VLOOKUP($A179,Mitglieder!$E$24:$BG$323,AD$303)="",$G179=""),"",VLOOKUP($A179,Mitglieder!$E$24:$BG$323,AD$303))</f>
        <v/>
      </c>
      <c r="AE179" s="54" t="str">
        <f ca="1">IF(OR(VLOOKUP($A179,Mitglieder!$E$24:$BG$323,AE$303)="",$G179=""),"",VLOOKUP($A179,Mitglieder!$E$24:$BG$323,AE$303))</f>
        <v/>
      </c>
      <c r="AF179" s="54" t="str">
        <f ca="1">IF(OR(VLOOKUP($A179,Mitglieder!$E$24:$BG$323,AF$303)="",$G179=""),"",VLOOKUP($A179,Mitglieder!$E$24:$BG$323,AF$303))</f>
        <v/>
      </c>
      <c r="AG179" s="54" t="str">
        <f ca="1">IF(OR(VLOOKUP($A179,Mitglieder!$E$24:$BG$323,AG$303)="",$G179=""),"",VLOOKUP($A179,Mitglieder!$E$24:$BG$323,AG$303))</f>
        <v/>
      </c>
      <c r="AH179" s="54" t="str">
        <f ca="1">IF(OR(VLOOKUP($A179,Mitglieder!$E$24:$BG$323,AH$303)="",$G179=""),"",VLOOKUP($A179,Mitglieder!$E$24:$BG$323,AH$303))</f>
        <v/>
      </c>
      <c r="AI179" s="54" t="str">
        <f ca="1">IF(OR(VLOOKUP($A179,Mitglieder!$E$24:$BG$323,AI$303)="",$G179=""),"",VLOOKUP($A179,Mitglieder!$E$24:$BG$323,AI$303))</f>
        <v/>
      </c>
      <c r="AJ179" s="54" t="str">
        <f ca="1">IF(OR(VLOOKUP($A179,Mitglieder!$E$24:$BG$323,AJ$303)="",$G179=""),"",VLOOKUP($A179,Mitglieder!$E$24:$BG$323,AJ$303))</f>
        <v/>
      </c>
      <c r="AK179" s="54" t="str">
        <f ca="1">IF(OR(VLOOKUP($A179,Mitglieder!$E$24:$BG$323,AK$303)="",$G179=""),"",VLOOKUP($A179,Mitglieder!$E$24:$BG$323,AK$303))</f>
        <v/>
      </c>
      <c r="AL179" s="54" t="str">
        <f ca="1">IF(OR(VLOOKUP($A179,Mitglieder!$E$24:$BG$323,AL$303)="",$G179=""),"",VLOOKUP($A179,Mitglieder!$E$24:$BG$323,AL$303))</f>
        <v/>
      </c>
      <c r="AM179" s="42" t="str">
        <f ca="1">IF($G179="","",VLOOKUP($A179,Mitglieder!$E$24:$BG$323,AM$303))</f>
        <v/>
      </c>
      <c r="AN179" s="54" t="str">
        <f ca="1">IF(OR(VLOOKUP($A179,Mitglieder!$E$24:$BG$323,AN$303)="",$G179=""),"",VLOOKUP($A179,Mitglieder!$E$24:$BG$323,AN$303))</f>
        <v/>
      </c>
      <c r="AO179" s="43" t="str">
        <f ca="1">IF($G179="","",TEXT(VLOOKUP($A179,Mitglieder!$D$24:$BG$323,AO$303),"TT.MM.JJJJ"))</f>
        <v/>
      </c>
      <c r="AP179" s="42" t="str">
        <f ca="1">IF($G179="","",VLOOKUP($A179,Mitglieder!$E$24:$BG$323,AP$303))</f>
        <v/>
      </c>
      <c r="AQ179" s="45" t="str">
        <f ca="1">IF($G179="","",TEXT(VLOOKUP($A179,Mitglieder!$E$24:$BG$323,AQ$303),"0.00"))</f>
        <v/>
      </c>
      <c r="AR179" s="54" t="str">
        <f ca="1">IF(OR(VLOOKUP($A179,Mitglieder!$E$24:$BG$323,AR$303)="",$G179=""),"",VLOOKUP($A179,Mitglieder!$E$24:$BG$323,AR$303))</f>
        <v/>
      </c>
      <c r="AS179" s="45" t="str">
        <f ca="1">IF($G179="","",TEXT(VLOOKUP($A179,Mitglieder!$E$24:$BG$323,AS$303),"0.00"))</f>
        <v/>
      </c>
      <c r="AT179" s="54" t="str">
        <f ca="1">IF(OR(VLOOKUP($A179,Mitglieder!$E$24:$BG$323,AT$303)="",$G179=""),"",VLOOKUP($A179,Mitglieder!$E$24:$BG$323,AT$303))</f>
        <v/>
      </c>
      <c r="AU179" s="45" t="str">
        <f ca="1">IF($G179="","",TEXT(VLOOKUP($A179,Mitglieder!$E$24:$BG$323,AU$303),"0.00"))</f>
        <v/>
      </c>
      <c r="AV179" s="45" t="str">
        <f ca="1">IF($G179="","",TEXT(VLOOKUP($A179,Mitglieder!$E$24:$BG$323,AV$303),"0.00"))</f>
        <v/>
      </c>
      <c r="AW179" s="42" t="str">
        <f ca="1">IF($G179="","",VLOOKUP($A179,Mitglieder!$E$24:$BG$323,AW$303))</f>
        <v/>
      </c>
      <c r="AX179" s="54" t="str">
        <f ca="1">IF(OR(VLOOKUP($A179,Mitglieder!$E$24:$BG$323,AX$303)="",$G179=""),"",VLOOKUP($A179,Mitglieder!$E$24:$BG$323,AX$303))</f>
        <v/>
      </c>
      <c r="AY179" s="43" t="str">
        <f ca="1">IF($G179="","",TEXT(VLOOKUP($A179,Mitglieder!$E$24:$BG$323,AY$303),"TT.MM.JJJJ"))</f>
        <v/>
      </c>
      <c r="AZ179" s="75" t="str">
        <f t="shared" ca="1" si="4"/>
        <v/>
      </c>
      <c r="BA179" s="43" t="str">
        <f ca="1">IF($G179="","",TEXT(VLOOKUP($A179,Mitglieder!$E$24:$BG$323,BA$303),"TT.MM.JJJJ"))</f>
        <v/>
      </c>
      <c r="BB179" s="43" t="str">
        <f ca="1">IF($G179="","",TEXT(VLOOKUP($A179,Mitglieder!$E$24:$BG$323,BB$303),"TT.MM.JJJJ"))</f>
        <v/>
      </c>
      <c r="BC179" s="43" t="str">
        <f ca="1">IF($G179="","",TEXT(VLOOKUP($A179,Mitglieder!$E$24:$BG$323,BC$303),"TT.MM.JJJJ"))</f>
        <v/>
      </c>
      <c r="BD179" s="43" t="str">
        <f ca="1">IF($G179="","",TEXT(VLOOKUP($A179,Mitglieder!$E$24:$BG$323,BD$303),"TT.MM.JJJJ"))</f>
        <v/>
      </c>
      <c r="BE179" s="75" t="str">
        <f t="shared" ca="1" si="5"/>
        <v/>
      </c>
      <c r="BF179" s="75" t="str">
        <f ca="1">IF($G179="","",VLOOKUP($A179,Mitglieder!$D$24:$BG$323,BF$303))</f>
        <v/>
      </c>
      <c r="BH179" s="75" t="str">
        <f ca="1">IF(G179="","",AY179+'Details Verein'!$D$25)</f>
        <v/>
      </c>
    </row>
    <row r="180" spans="1:60" x14ac:dyDescent="0.35">
      <c r="A180" s="42">
        <v>180</v>
      </c>
      <c r="B180" s="42"/>
      <c r="C180" s="42"/>
      <c r="D180" s="42">
        <f ca="1">VLOOKUP($A180,Mitglieder!$E$24:$BA$323,D$303)</f>
        <v>1.0299999999999967</v>
      </c>
      <c r="E180" s="42" t="str">
        <f ca="1">IF($G180="","",VLOOKUP($A180,Mitglieder!$E$24:$BG$323,E$303))</f>
        <v/>
      </c>
      <c r="F180" s="54" t="str">
        <f ca="1">IF(OR(VLOOKUP($A180,Mitglieder!$E$24:$BG$323,F$303)="",$G180=""),"",VLOOKUP($A180,Mitglieder!$E$24:$BG$323,F$303))</f>
        <v/>
      </c>
      <c r="G180" s="72" t="str">
        <f ca="1">IF(D180/ROUND(D180,0)=1,VLOOKUP($A180,Mitglieder!$E$24:$BA$323,G$303),"")</f>
        <v/>
      </c>
      <c r="H180" s="42" t="str">
        <f ca="1">IF($G180="","",VLOOKUP($A180,Mitglieder!$E$24:$BG$323,H$303))</f>
        <v/>
      </c>
      <c r="I180" s="54" t="str">
        <f ca="1">IF(OR(VLOOKUP($A180,Mitglieder!$E$24:$BG$323,I$303)="",$G180=""),"",VLOOKUP($A180,Mitglieder!$E$24:$BG$323,I$303))</f>
        <v/>
      </c>
      <c r="J180" s="42" t="str">
        <f ca="1">IF($G180="","",VLOOKUP($A180,Mitglieder!$E$24:$BG$323,J$303))</f>
        <v/>
      </c>
      <c r="K180" s="54" t="str">
        <f ca="1">IF(OR(VLOOKUP($A180,Mitglieder!$E$24:$BG$323,K$303)="",$G180=""),"",VLOOKUP($A180,Mitglieder!$E$24:$BG$323,K$303))</f>
        <v/>
      </c>
      <c r="L180" s="42" t="str">
        <f ca="1">IF($G180="","",VLOOKUP($A180,Mitglieder!$E$24:$BG$323,L$303))</f>
        <v/>
      </c>
      <c r="M180" s="42" t="str">
        <f ca="1">IF($G180="","",VLOOKUP($A180,Mitglieder!$E$24:$BG$323,M$303))</f>
        <v/>
      </c>
      <c r="N180" s="42" t="str">
        <f ca="1">IF($G180="","",VLOOKUP($A180,Mitglieder!$E$24:$BG$323,N$303))</f>
        <v/>
      </c>
      <c r="O180" s="42" t="str">
        <f ca="1">IF($G180="","",VLOOKUP($A180,Mitglieder!$E$24:$BG$323,O$303))</f>
        <v/>
      </c>
      <c r="P180" s="42" t="str">
        <f ca="1">IF($G180="","",VLOOKUP($A180,Mitglieder!$E$24:$BG$323,P$303))</f>
        <v/>
      </c>
      <c r="Q180" s="42" t="str">
        <f ca="1">IF($G180="","",VLOOKUP($A180,Mitglieder!$E$24:$BG$323,Q$303))</f>
        <v/>
      </c>
      <c r="R180" s="54" t="str">
        <f ca="1">IF(OR(VLOOKUP($A180,Mitglieder!$E$24:$BG$323,R$303)="",$G180=""),"",VLOOKUP($A180,Mitglieder!$E$24:$BG$323,R$303))</f>
        <v/>
      </c>
      <c r="S180" s="43" t="str">
        <f ca="1">IF($G180="","",TEXT(VLOOKUP($A180,Mitglieder!$E$24:$BG$323,S$303),"TT.MM.JJJJ"))</f>
        <v/>
      </c>
      <c r="T180" s="43" t="str">
        <f ca="1">IF($G180="","",TEXT(VLOOKUP($A180,Mitglieder!$E$24:$BG$323,T$303),"TT.MM.JJJJ"))</f>
        <v/>
      </c>
      <c r="U180" s="43" t="str">
        <f ca="1">IF($G180="","",TEXT(VLOOKUP($A180,Mitglieder!$E$24:$BG$323,U$303),"TT.MM.JJJJ"))</f>
        <v/>
      </c>
      <c r="V180" s="54" t="str">
        <f ca="1">IF(OR(VLOOKUP($A180,Mitglieder!$E$24:$BG$323,V$303)="",$G180=""),"",VLOOKUP($A180,Mitglieder!$E$24:$BG$323,V$303))</f>
        <v/>
      </c>
      <c r="W180" s="54" t="str">
        <f ca="1">IF(OR(VLOOKUP($A180,Mitglieder!$E$24:$BG$323,W$303)="",$G180=""),"",VLOOKUP($A180,Mitglieder!$E$24:$BG$323,W$303))</f>
        <v/>
      </c>
      <c r="X180" s="54" t="str">
        <f ca="1">IF(OR(VLOOKUP($A180,Mitglieder!$E$24:$BG$323,X$303)="",$G180=""),"",VLOOKUP($A180,Mitglieder!$E$24:$BG$323,X$303))</f>
        <v/>
      </c>
      <c r="Y180" s="54" t="str">
        <f ca="1">IF(OR(VLOOKUP($A180,Mitglieder!$E$24:$BG$323,Y$303)="",$G180=""),"",VLOOKUP($A180,Mitglieder!$E$24:$BG$323,Y$303))</f>
        <v/>
      </c>
      <c r="Z180" s="54" t="str">
        <f ca="1">IF(OR(VLOOKUP($A180,Mitglieder!$E$24:$BG$323,Z$303)="",$G180=""),"",VLOOKUP($A180,Mitglieder!$E$24:$BG$323,Z$303))</f>
        <v/>
      </c>
      <c r="AA180" s="54" t="str">
        <f ca="1">IF(OR(VLOOKUP($A180,Mitglieder!$E$24:$BG$323,AA$303)="",$G180=""),"",VLOOKUP($A180,Mitglieder!$E$24:$BG$323,AA$303))</f>
        <v/>
      </c>
      <c r="AB180" s="54" t="str">
        <f ca="1">IF(OR(VLOOKUP($A180,Mitglieder!$E$24:$BG$323,AB$303)="",$G180=""),"",VLOOKUP($A180,Mitglieder!$E$24:$BG$323,AB$303))</f>
        <v/>
      </c>
      <c r="AC180" s="54" t="str">
        <f ca="1">IF(OR(VLOOKUP($A180,Mitglieder!$E$24:$BG$323,AC$303)="",$G180=""),"",VLOOKUP($A180,Mitglieder!$E$24:$BG$323,AC$303))</f>
        <v/>
      </c>
      <c r="AD180" s="54" t="str">
        <f ca="1">IF(OR(VLOOKUP($A180,Mitglieder!$E$24:$BG$323,AD$303)="",$G180=""),"",VLOOKUP($A180,Mitglieder!$E$24:$BG$323,AD$303))</f>
        <v/>
      </c>
      <c r="AE180" s="54" t="str">
        <f ca="1">IF(OR(VLOOKUP($A180,Mitglieder!$E$24:$BG$323,AE$303)="",$G180=""),"",VLOOKUP($A180,Mitglieder!$E$24:$BG$323,AE$303))</f>
        <v/>
      </c>
      <c r="AF180" s="54" t="str">
        <f ca="1">IF(OR(VLOOKUP($A180,Mitglieder!$E$24:$BG$323,AF$303)="",$G180=""),"",VLOOKUP($A180,Mitglieder!$E$24:$BG$323,AF$303))</f>
        <v/>
      </c>
      <c r="AG180" s="54" t="str">
        <f ca="1">IF(OR(VLOOKUP($A180,Mitglieder!$E$24:$BG$323,AG$303)="",$G180=""),"",VLOOKUP($A180,Mitglieder!$E$24:$BG$323,AG$303))</f>
        <v/>
      </c>
      <c r="AH180" s="54" t="str">
        <f ca="1">IF(OR(VLOOKUP($A180,Mitglieder!$E$24:$BG$323,AH$303)="",$G180=""),"",VLOOKUP($A180,Mitglieder!$E$24:$BG$323,AH$303))</f>
        <v/>
      </c>
      <c r="AI180" s="54" t="str">
        <f ca="1">IF(OR(VLOOKUP($A180,Mitglieder!$E$24:$BG$323,AI$303)="",$G180=""),"",VLOOKUP($A180,Mitglieder!$E$24:$BG$323,AI$303))</f>
        <v/>
      </c>
      <c r="AJ180" s="54" t="str">
        <f ca="1">IF(OR(VLOOKUP($A180,Mitglieder!$E$24:$BG$323,AJ$303)="",$G180=""),"",VLOOKUP($A180,Mitglieder!$E$24:$BG$323,AJ$303))</f>
        <v/>
      </c>
      <c r="AK180" s="54" t="str">
        <f ca="1">IF(OR(VLOOKUP($A180,Mitglieder!$E$24:$BG$323,AK$303)="",$G180=""),"",VLOOKUP($A180,Mitglieder!$E$24:$BG$323,AK$303))</f>
        <v/>
      </c>
      <c r="AL180" s="54" t="str">
        <f ca="1">IF(OR(VLOOKUP($A180,Mitglieder!$E$24:$BG$323,AL$303)="",$G180=""),"",VLOOKUP($A180,Mitglieder!$E$24:$BG$323,AL$303))</f>
        <v/>
      </c>
      <c r="AM180" s="42" t="str">
        <f ca="1">IF($G180="","",VLOOKUP($A180,Mitglieder!$E$24:$BG$323,AM$303))</f>
        <v/>
      </c>
      <c r="AN180" s="54" t="str">
        <f ca="1">IF(OR(VLOOKUP($A180,Mitglieder!$E$24:$BG$323,AN$303)="",$G180=""),"",VLOOKUP($A180,Mitglieder!$E$24:$BG$323,AN$303))</f>
        <v/>
      </c>
      <c r="AO180" s="43" t="str">
        <f ca="1">IF($G180="","",TEXT(VLOOKUP($A180,Mitglieder!$D$24:$BG$323,AO$303),"TT.MM.JJJJ"))</f>
        <v/>
      </c>
      <c r="AP180" s="42" t="str">
        <f ca="1">IF($G180="","",VLOOKUP($A180,Mitglieder!$E$24:$BG$323,AP$303))</f>
        <v/>
      </c>
      <c r="AQ180" s="45" t="str">
        <f ca="1">IF($G180="","",TEXT(VLOOKUP($A180,Mitglieder!$E$24:$BG$323,AQ$303),"0.00"))</f>
        <v/>
      </c>
      <c r="AR180" s="54" t="str">
        <f ca="1">IF(OR(VLOOKUP($A180,Mitglieder!$E$24:$BG$323,AR$303)="",$G180=""),"",VLOOKUP($A180,Mitglieder!$E$24:$BG$323,AR$303))</f>
        <v/>
      </c>
      <c r="AS180" s="45" t="str">
        <f ca="1">IF($G180="","",TEXT(VLOOKUP($A180,Mitglieder!$E$24:$BG$323,AS$303),"0.00"))</f>
        <v/>
      </c>
      <c r="AT180" s="54" t="str">
        <f ca="1">IF(OR(VLOOKUP($A180,Mitglieder!$E$24:$BG$323,AT$303)="",$G180=""),"",VLOOKUP($A180,Mitglieder!$E$24:$BG$323,AT$303))</f>
        <v/>
      </c>
      <c r="AU180" s="45" t="str">
        <f ca="1">IF($G180="","",TEXT(VLOOKUP($A180,Mitglieder!$E$24:$BG$323,AU$303),"0.00"))</f>
        <v/>
      </c>
      <c r="AV180" s="45" t="str">
        <f ca="1">IF($G180="","",TEXT(VLOOKUP($A180,Mitglieder!$E$24:$BG$323,AV$303),"0.00"))</f>
        <v/>
      </c>
      <c r="AW180" s="42" t="str">
        <f ca="1">IF($G180="","",VLOOKUP($A180,Mitglieder!$E$24:$BG$323,AW$303))</f>
        <v/>
      </c>
      <c r="AX180" s="54" t="str">
        <f ca="1">IF(OR(VLOOKUP($A180,Mitglieder!$E$24:$BG$323,AX$303)="",$G180=""),"",VLOOKUP($A180,Mitglieder!$E$24:$BG$323,AX$303))</f>
        <v/>
      </c>
      <c r="AY180" s="43" t="str">
        <f ca="1">IF($G180="","",TEXT(VLOOKUP($A180,Mitglieder!$E$24:$BG$323,AY$303),"TT.MM.JJJJ"))</f>
        <v/>
      </c>
      <c r="AZ180" s="75" t="str">
        <f t="shared" ca="1" si="4"/>
        <v/>
      </c>
      <c r="BA180" s="43" t="str">
        <f ca="1">IF($G180="","",TEXT(VLOOKUP($A180,Mitglieder!$E$24:$BG$323,BA$303),"TT.MM.JJJJ"))</f>
        <v/>
      </c>
      <c r="BB180" s="43" t="str">
        <f ca="1">IF($G180="","",TEXT(VLOOKUP($A180,Mitglieder!$E$24:$BG$323,BB$303),"TT.MM.JJJJ"))</f>
        <v/>
      </c>
      <c r="BC180" s="43" t="str">
        <f ca="1">IF($G180="","",TEXT(VLOOKUP($A180,Mitglieder!$E$24:$BG$323,BC$303),"TT.MM.JJJJ"))</f>
        <v/>
      </c>
      <c r="BD180" s="43" t="str">
        <f ca="1">IF($G180="","",TEXT(VLOOKUP($A180,Mitglieder!$E$24:$BG$323,BD$303),"TT.MM.JJJJ"))</f>
        <v/>
      </c>
      <c r="BE180" s="75" t="str">
        <f t="shared" ca="1" si="5"/>
        <v/>
      </c>
      <c r="BF180" s="75" t="str">
        <f ca="1">IF($G180="","",VLOOKUP($A180,Mitglieder!$D$24:$BG$323,BF$303))</f>
        <v/>
      </c>
      <c r="BH180" s="75" t="str">
        <f ca="1">IF(G180="","",AY180+'Details Verein'!$D$25)</f>
        <v/>
      </c>
    </row>
    <row r="181" spans="1:60" x14ac:dyDescent="0.35">
      <c r="A181" s="42">
        <v>181</v>
      </c>
      <c r="B181" s="42"/>
      <c r="C181" s="42"/>
      <c r="D181" s="42">
        <f ca="1">VLOOKUP($A181,Mitglieder!$E$24:$BA$323,D$303)</f>
        <v>1.0299999999999967</v>
      </c>
      <c r="E181" s="42" t="str">
        <f ca="1">IF($G181="","",VLOOKUP($A181,Mitglieder!$E$24:$BG$323,E$303))</f>
        <v/>
      </c>
      <c r="F181" s="54" t="str">
        <f ca="1">IF(OR(VLOOKUP($A181,Mitglieder!$E$24:$BG$323,F$303)="",$G181=""),"",VLOOKUP($A181,Mitglieder!$E$24:$BG$323,F$303))</f>
        <v/>
      </c>
      <c r="G181" s="72" t="str">
        <f ca="1">IF(D181/ROUND(D181,0)=1,VLOOKUP($A181,Mitglieder!$E$24:$BA$323,G$303),"")</f>
        <v/>
      </c>
      <c r="H181" s="42" t="str">
        <f ca="1">IF($G181="","",VLOOKUP($A181,Mitglieder!$E$24:$BG$323,H$303))</f>
        <v/>
      </c>
      <c r="I181" s="54" t="str">
        <f ca="1">IF(OR(VLOOKUP($A181,Mitglieder!$E$24:$BG$323,I$303)="",$G181=""),"",VLOOKUP($A181,Mitglieder!$E$24:$BG$323,I$303))</f>
        <v/>
      </c>
      <c r="J181" s="42" t="str">
        <f ca="1">IF($G181="","",VLOOKUP($A181,Mitglieder!$E$24:$BG$323,J$303))</f>
        <v/>
      </c>
      <c r="K181" s="54" t="str">
        <f ca="1">IF(OR(VLOOKUP($A181,Mitglieder!$E$24:$BG$323,K$303)="",$G181=""),"",VLOOKUP($A181,Mitglieder!$E$24:$BG$323,K$303))</f>
        <v/>
      </c>
      <c r="L181" s="42" t="str">
        <f ca="1">IF($G181="","",VLOOKUP($A181,Mitglieder!$E$24:$BG$323,L$303))</f>
        <v/>
      </c>
      <c r="M181" s="42" t="str">
        <f ca="1">IF($G181="","",VLOOKUP($A181,Mitglieder!$E$24:$BG$323,M$303))</f>
        <v/>
      </c>
      <c r="N181" s="42" t="str">
        <f ca="1">IF($G181="","",VLOOKUP($A181,Mitglieder!$E$24:$BG$323,N$303))</f>
        <v/>
      </c>
      <c r="O181" s="42" t="str">
        <f ca="1">IF($G181="","",VLOOKUP($A181,Mitglieder!$E$24:$BG$323,O$303))</f>
        <v/>
      </c>
      <c r="P181" s="42" t="str">
        <f ca="1">IF($G181="","",VLOOKUP($A181,Mitglieder!$E$24:$BG$323,P$303))</f>
        <v/>
      </c>
      <c r="Q181" s="42" t="str">
        <f ca="1">IF($G181="","",VLOOKUP($A181,Mitglieder!$E$24:$BG$323,Q$303))</f>
        <v/>
      </c>
      <c r="R181" s="54" t="str">
        <f ca="1">IF(OR(VLOOKUP($A181,Mitglieder!$E$24:$BG$323,R$303)="",$G181=""),"",VLOOKUP($A181,Mitglieder!$E$24:$BG$323,R$303))</f>
        <v/>
      </c>
      <c r="S181" s="43" t="str">
        <f ca="1">IF($G181="","",TEXT(VLOOKUP($A181,Mitglieder!$E$24:$BG$323,S$303),"TT.MM.JJJJ"))</f>
        <v/>
      </c>
      <c r="T181" s="43" t="str">
        <f ca="1">IF($G181="","",TEXT(VLOOKUP($A181,Mitglieder!$E$24:$BG$323,T$303),"TT.MM.JJJJ"))</f>
        <v/>
      </c>
      <c r="U181" s="43" t="str">
        <f ca="1">IF($G181="","",TEXT(VLOOKUP($A181,Mitglieder!$E$24:$BG$323,U$303),"TT.MM.JJJJ"))</f>
        <v/>
      </c>
      <c r="V181" s="54" t="str">
        <f ca="1">IF(OR(VLOOKUP($A181,Mitglieder!$E$24:$BG$323,V$303)="",$G181=""),"",VLOOKUP($A181,Mitglieder!$E$24:$BG$323,V$303))</f>
        <v/>
      </c>
      <c r="W181" s="54" t="str">
        <f ca="1">IF(OR(VLOOKUP($A181,Mitglieder!$E$24:$BG$323,W$303)="",$G181=""),"",VLOOKUP($A181,Mitglieder!$E$24:$BG$323,W$303))</f>
        <v/>
      </c>
      <c r="X181" s="54" t="str">
        <f ca="1">IF(OR(VLOOKUP($A181,Mitglieder!$E$24:$BG$323,X$303)="",$G181=""),"",VLOOKUP($A181,Mitglieder!$E$24:$BG$323,X$303))</f>
        <v/>
      </c>
      <c r="Y181" s="54" t="str">
        <f ca="1">IF(OR(VLOOKUP($A181,Mitglieder!$E$24:$BG$323,Y$303)="",$G181=""),"",VLOOKUP($A181,Mitglieder!$E$24:$BG$323,Y$303))</f>
        <v/>
      </c>
      <c r="Z181" s="54" t="str">
        <f ca="1">IF(OR(VLOOKUP($A181,Mitglieder!$E$24:$BG$323,Z$303)="",$G181=""),"",VLOOKUP($A181,Mitglieder!$E$24:$BG$323,Z$303))</f>
        <v/>
      </c>
      <c r="AA181" s="54" t="str">
        <f ca="1">IF(OR(VLOOKUP($A181,Mitglieder!$E$24:$BG$323,AA$303)="",$G181=""),"",VLOOKUP($A181,Mitglieder!$E$24:$BG$323,AA$303))</f>
        <v/>
      </c>
      <c r="AB181" s="54" t="str">
        <f ca="1">IF(OR(VLOOKUP($A181,Mitglieder!$E$24:$BG$323,AB$303)="",$G181=""),"",VLOOKUP($A181,Mitglieder!$E$24:$BG$323,AB$303))</f>
        <v/>
      </c>
      <c r="AC181" s="54" t="str">
        <f ca="1">IF(OR(VLOOKUP($A181,Mitglieder!$E$24:$BG$323,AC$303)="",$G181=""),"",VLOOKUP($A181,Mitglieder!$E$24:$BG$323,AC$303))</f>
        <v/>
      </c>
      <c r="AD181" s="54" t="str">
        <f ca="1">IF(OR(VLOOKUP($A181,Mitglieder!$E$24:$BG$323,AD$303)="",$G181=""),"",VLOOKUP($A181,Mitglieder!$E$24:$BG$323,AD$303))</f>
        <v/>
      </c>
      <c r="AE181" s="54" t="str">
        <f ca="1">IF(OR(VLOOKUP($A181,Mitglieder!$E$24:$BG$323,AE$303)="",$G181=""),"",VLOOKUP($A181,Mitglieder!$E$24:$BG$323,AE$303))</f>
        <v/>
      </c>
      <c r="AF181" s="54" t="str">
        <f ca="1">IF(OR(VLOOKUP($A181,Mitglieder!$E$24:$BG$323,AF$303)="",$G181=""),"",VLOOKUP($A181,Mitglieder!$E$24:$BG$323,AF$303))</f>
        <v/>
      </c>
      <c r="AG181" s="54" t="str">
        <f ca="1">IF(OR(VLOOKUP($A181,Mitglieder!$E$24:$BG$323,AG$303)="",$G181=""),"",VLOOKUP($A181,Mitglieder!$E$24:$BG$323,AG$303))</f>
        <v/>
      </c>
      <c r="AH181" s="54" t="str">
        <f ca="1">IF(OR(VLOOKUP($A181,Mitglieder!$E$24:$BG$323,AH$303)="",$G181=""),"",VLOOKUP($A181,Mitglieder!$E$24:$BG$323,AH$303))</f>
        <v/>
      </c>
      <c r="AI181" s="54" t="str">
        <f ca="1">IF(OR(VLOOKUP($A181,Mitglieder!$E$24:$BG$323,AI$303)="",$G181=""),"",VLOOKUP($A181,Mitglieder!$E$24:$BG$323,AI$303))</f>
        <v/>
      </c>
      <c r="AJ181" s="54" t="str">
        <f ca="1">IF(OR(VLOOKUP($A181,Mitglieder!$E$24:$BG$323,AJ$303)="",$G181=""),"",VLOOKUP($A181,Mitglieder!$E$24:$BG$323,AJ$303))</f>
        <v/>
      </c>
      <c r="AK181" s="54" t="str">
        <f ca="1">IF(OR(VLOOKUP($A181,Mitglieder!$E$24:$BG$323,AK$303)="",$G181=""),"",VLOOKUP($A181,Mitglieder!$E$24:$BG$323,AK$303))</f>
        <v/>
      </c>
      <c r="AL181" s="54" t="str">
        <f ca="1">IF(OR(VLOOKUP($A181,Mitglieder!$E$24:$BG$323,AL$303)="",$G181=""),"",VLOOKUP($A181,Mitglieder!$E$24:$BG$323,AL$303))</f>
        <v/>
      </c>
      <c r="AM181" s="42" t="str">
        <f ca="1">IF($G181="","",VLOOKUP($A181,Mitglieder!$E$24:$BG$323,AM$303))</f>
        <v/>
      </c>
      <c r="AN181" s="54" t="str">
        <f ca="1">IF(OR(VLOOKUP($A181,Mitglieder!$E$24:$BG$323,AN$303)="",$G181=""),"",VLOOKUP($A181,Mitglieder!$E$24:$BG$323,AN$303))</f>
        <v/>
      </c>
      <c r="AO181" s="43" t="str">
        <f ca="1">IF($G181="","",TEXT(VLOOKUP($A181,Mitglieder!$D$24:$BG$323,AO$303),"TT.MM.JJJJ"))</f>
        <v/>
      </c>
      <c r="AP181" s="42" t="str">
        <f ca="1">IF($G181="","",VLOOKUP($A181,Mitglieder!$E$24:$BG$323,AP$303))</f>
        <v/>
      </c>
      <c r="AQ181" s="45" t="str">
        <f ca="1">IF($G181="","",TEXT(VLOOKUP($A181,Mitglieder!$E$24:$BG$323,AQ$303),"0.00"))</f>
        <v/>
      </c>
      <c r="AR181" s="54" t="str">
        <f ca="1">IF(OR(VLOOKUP($A181,Mitglieder!$E$24:$BG$323,AR$303)="",$G181=""),"",VLOOKUP($A181,Mitglieder!$E$24:$BG$323,AR$303))</f>
        <v/>
      </c>
      <c r="AS181" s="45" t="str">
        <f ca="1">IF($G181="","",TEXT(VLOOKUP($A181,Mitglieder!$E$24:$BG$323,AS$303),"0.00"))</f>
        <v/>
      </c>
      <c r="AT181" s="54" t="str">
        <f ca="1">IF(OR(VLOOKUP($A181,Mitglieder!$E$24:$BG$323,AT$303)="",$G181=""),"",VLOOKUP($A181,Mitglieder!$E$24:$BG$323,AT$303))</f>
        <v/>
      </c>
      <c r="AU181" s="45" t="str">
        <f ca="1">IF($G181="","",TEXT(VLOOKUP($A181,Mitglieder!$E$24:$BG$323,AU$303),"0.00"))</f>
        <v/>
      </c>
      <c r="AV181" s="45" t="str">
        <f ca="1">IF($G181="","",TEXT(VLOOKUP($A181,Mitglieder!$E$24:$BG$323,AV$303),"0.00"))</f>
        <v/>
      </c>
      <c r="AW181" s="42" t="str">
        <f ca="1">IF($G181="","",VLOOKUP($A181,Mitglieder!$E$24:$BG$323,AW$303))</f>
        <v/>
      </c>
      <c r="AX181" s="54" t="str">
        <f ca="1">IF(OR(VLOOKUP($A181,Mitglieder!$E$24:$BG$323,AX$303)="",$G181=""),"",VLOOKUP($A181,Mitglieder!$E$24:$BG$323,AX$303))</f>
        <v/>
      </c>
      <c r="AY181" s="43" t="str">
        <f ca="1">IF($G181="","",TEXT(VLOOKUP($A181,Mitglieder!$E$24:$BG$323,AY$303),"TT.MM.JJJJ"))</f>
        <v/>
      </c>
      <c r="AZ181" s="75" t="str">
        <f t="shared" ca="1" si="4"/>
        <v/>
      </c>
      <c r="BA181" s="43" t="str">
        <f ca="1">IF($G181="","",TEXT(VLOOKUP($A181,Mitglieder!$E$24:$BG$323,BA$303),"TT.MM.JJJJ"))</f>
        <v/>
      </c>
      <c r="BB181" s="43" t="str">
        <f ca="1">IF($G181="","",TEXT(VLOOKUP($A181,Mitglieder!$E$24:$BG$323,BB$303),"TT.MM.JJJJ"))</f>
        <v/>
      </c>
      <c r="BC181" s="43" t="str">
        <f ca="1">IF($G181="","",TEXT(VLOOKUP($A181,Mitglieder!$E$24:$BG$323,BC$303),"TT.MM.JJJJ"))</f>
        <v/>
      </c>
      <c r="BD181" s="43" t="str">
        <f ca="1">IF($G181="","",TEXT(VLOOKUP($A181,Mitglieder!$E$24:$BG$323,BD$303),"TT.MM.JJJJ"))</f>
        <v/>
      </c>
      <c r="BE181" s="75" t="str">
        <f t="shared" ca="1" si="5"/>
        <v/>
      </c>
      <c r="BF181" s="75" t="str">
        <f ca="1">IF($G181="","",VLOOKUP($A181,Mitglieder!$D$24:$BG$323,BF$303))</f>
        <v/>
      </c>
      <c r="BH181" s="75" t="str">
        <f ca="1">IF(G181="","",AY181+'Details Verein'!$D$25)</f>
        <v/>
      </c>
    </row>
    <row r="182" spans="1:60" x14ac:dyDescent="0.35">
      <c r="A182" s="42">
        <v>182</v>
      </c>
      <c r="B182" s="42"/>
      <c r="C182" s="42"/>
      <c r="D182" s="42">
        <f ca="1">VLOOKUP($A182,Mitglieder!$E$24:$BA$323,D$303)</f>
        <v>1.0299999999999967</v>
      </c>
      <c r="E182" s="42" t="str">
        <f ca="1">IF($G182="","",VLOOKUP($A182,Mitglieder!$E$24:$BG$323,E$303))</f>
        <v/>
      </c>
      <c r="F182" s="54" t="str">
        <f ca="1">IF(OR(VLOOKUP($A182,Mitglieder!$E$24:$BG$323,F$303)="",$G182=""),"",VLOOKUP($A182,Mitglieder!$E$24:$BG$323,F$303))</f>
        <v/>
      </c>
      <c r="G182" s="72" t="str">
        <f ca="1">IF(D182/ROUND(D182,0)=1,VLOOKUP($A182,Mitglieder!$E$24:$BA$323,G$303),"")</f>
        <v/>
      </c>
      <c r="H182" s="42" t="str">
        <f ca="1">IF($G182="","",VLOOKUP($A182,Mitglieder!$E$24:$BG$323,H$303))</f>
        <v/>
      </c>
      <c r="I182" s="54" t="str">
        <f ca="1">IF(OR(VLOOKUP($A182,Mitglieder!$E$24:$BG$323,I$303)="",$G182=""),"",VLOOKUP($A182,Mitglieder!$E$24:$BG$323,I$303))</f>
        <v/>
      </c>
      <c r="J182" s="42" t="str">
        <f ca="1">IF($G182="","",VLOOKUP($A182,Mitglieder!$E$24:$BG$323,J$303))</f>
        <v/>
      </c>
      <c r="K182" s="54" t="str">
        <f ca="1">IF(OR(VLOOKUP($A182,Mitglieder!$E$24:$BG$323,K$303)="",$G182=""),"",VLOOKUP($A182,Mitglieder!$E$24:$BG$323,K$303))</f>
        <v/>
      </c>
      <c r="L182" s="42" t="str">
        <f ca="1">IF($G182="","",VLOOKUP($A182,Mitglieder!$E$24:$BG$323,L$303))</f>
        <v/>
      </c>
      <c r="M182" s="42" t="str">
        <f ca="1">IF($G182="","",VLOOKUP($A182,Mitglieder!$E$24:$BG$323,M$303))</f>
        <v/>
      </c>
      <c r="N182" s="42" t="str">
        <f ca="1">IF($G182="","",VLOOKUP($A182,Mitglieder!$E$24:$BG$323,N$303))</f>
        <v/>
      </c>
      <c r="O182" s="42" t="str">
        <f ca="1">IF($G182="","",VLOOKUP($A182,Mitglieder!$E$24:$BG$323,O$303))</f>
        <v/>
      </c>
      <c r="P182" s="42" t="str">
        <f ca="1">IF($G182="","",VLOOKUP($A182,Mitglieder!$E$24:$BG$323,P$303))</f>
        <v/>
      </c>
      <c r="Q182" s="42" t="str">
        <f ca="1">IF($G182="","",VLOOKUP($A182,Mitglieder!$E$24:$BG$323,Q$303))</f>
        <v/>
      </c>
      <c r="R182" s="54" t="str">
        <f ca="1">IF(OR(VLOOKUP($A182,Mitglieder!$E$24:$BG$323,R$303)="",$G182=""),"",VLOOKUP($A182,Mitglieder!$E$24:$BG$323,R$303))</f>
        <v/>
      </c>
      <c r="S182" s="43" t="str">
        <f ca="1">IF($G182="","",TEXT(VLOOKUP($A182,Mitglieder!$E$24:$BG$323,S$303),"TT.MM.JJJJ"))</f>
        <v/>
      </c>
      <c r="T182" s="43" t="str">
        <f ca="1">IF($G182="","",TEXT(VLOOKUP($A182,Mitglieder!$E$24:$BG$323,T$303),"TT.MM.JJJJ"))</f>
        <v/>
      </c>
      <c r="U182" s="43" t="str">
        <f ca="1">IF($G182="","",TEXT(VLOOKUP($A182,Mitglieder!$E$24:$BG$323,U$303),"TT.MM.JJJJ"))</f>
        <v/>
      </c>
      <c r="V182" s="54" t="str">
        <f ca="1">IF(OR(VLOOKUP($A182,Mitglieder!$E$24:$BG$323,V$303)="",$G182=""),"",VLOOKUP($A182,Mitglieder!$E$24:$BG$323,V$303))</f>
        <v/>
      </c>
      <c r="W182" s="54" t="str">
        <f ca="1">IF(OR(VLOOKUP($A182,Mitglieder!$E$24:$BG$323,W$303)="",$G182=""),"",VLOOKUP($A182,Mitglieder!$E$24:$BG$323,W$303))</f>
        <v/>
      </c>
      <c r="X182" s="54" t="str">
        <f ca="1">IF(OR(VLOOKUP($A182,Mitglieder!$E$24:$BG$323,X$303)="",$G182=""),"",VLOOKUP($A182,Mitglieder!$E$24:$BG$323,X$303))</f>
        <v/>
      </c>
      <c r="Y182" s="54" t="str">
        <f ca="1">IF(OR(VLOOKUP($A182,Mitglieder!$E$24:$BG$323,Y$303)="",$G182=""),"",VLOOKUP($A182,Mitglieder!$E$24:$BG$323,Y$303))</f>
        <v/>
      </c>
      <c r="Z182" s="54" t="str">
        <f ca="1">IF(OR(VLOOKUP($A182,Mitglieder!$E$24:$BG$323,Z$303)="",$G182=""),"",VLOOKUP($A182,Mitglieder!$E$24:$BG$323,Z$303))</f>
        <v/>
      </c>
      <c r="AA182" s="54" t="str">
        <f ca="1">IF(OR(VLOOKUP($A182,Mitglieder!$E$24:$BG$323,AA$303)="",$G182=""),"",VLOOKUP($A182,Mitglieder!$E$24:$BG$323,AA$303))</f>
        <v/>
      </c>
      <c r="AB182" s="54" t="str">
        <f ca="1">IF(OR(VLOOKUP($A182,Mitglieder!$E$24:$BG$323,AB$303)="",$G182=""),"",VLOOKUP($A182,Mitglieder!$E$24:$BG$323,AB$303))</f>
        <v/>
      </c>
      <c r="AC182" s="54" t="str">
        <f ca="1">IF(OR(VLOOKUP($A182,Mitglieder!$E$24:$BG$323,AC$303)="",$G182=""),"",VLOOKUP($A182,Mitglieder!$E$24:$BG$323,AC$303))</f>
        <v/>
      </c>
      <c r="AD182" s="54" t="str">
        <f ca="1">IF(OR(VLOOKUP($A182,Mitglieder!$E$24:$BG$323,AD$303)="",$G182=""),"",VLOOKUP($A182,Mitglieder!$E$24:$BG$323,AD$303))</f>
        <v/>
      </c>
      <c r="AE182" s="54" t="str">
        <f ca="1">IF(OR(VLOOKUP($A182,Mitglieder!$E$24:$BG$323,AE$303)="",$G182=""),"",VLOOKUP($A182,Mitglieder!$E$24:$BG$323,AE$303))</f>
        <v/>
      </c>
      <c r="AF182" s="54" t="str">
        <f ca="1">IF(OR(VLOOKUP($A182,Mitglieder!$E$24:$BG$323,AF$303)="",$G182=""),"",VLOOKUP($A182,Mitglieder!$E$24:$BG$323,AF$303))</f>
        <v/>
      </c>
      <c r="AG182" s="54" t="str">
        <f ca="1">IF(OR(VLOOKUP($A182,Mitglieder!$E$24:$BG$323,AG$303)="",$G182=""),"",VLOOKUP($A182,Mitglieder!$E$24:$BG$323,AG$303))</f>
        <v/>
      </c>
      <c r="AH182" s="54" t="str">
        <f ca="1">IF(OR(VLOOKUP($A182,Mitglieder!$E$24:$BG$323,AH$303)="",$G182=""),"",VLOOKUP($A182,Mitglieder!$E$24:$BG$323,AH$303))</f>
        <v/>
      </c>
      <c r="AI182" s="54" t="str">
        <f ca="1">IF(OR(VLOOKUP($A182,Mitglieder!$E$24:$BG$323,AI$303)="",$G182=""),"",VLOOKUP($A182,Mitglieder!$E$24:$BG$323,AI$303))</f>
        <v/>
      </c>
      <c r="AJ182" s="54" t="str">
        <f ca="1">IF(OR(VLOOKUP($A182,Mitglieder!$E$24:$BG$323,AJ$303)="",$G182=""),"",VLOOKUP($A182,Mitglieder!$E$24:$BG$323,AJ$303))</f>
        <v/>
      </c>
      <c r="AK182" s="54" t="str">
        <f ca="1">IF(OR(VLOOKUP($A182,Mitglieder!$E$24:$BG$323,AK$303)="",$G182=""),"",VLOOKUP($A182,Mitglieder!$E$24:$BG$323,AK$303))</f>
        <v/>
      </c>
      <c r="AL182" s="54" t="str">
        <f ca="1">IF(OR(VLOOKUP($A182,Mitglieder!$E$24:$BG$323,AL$303)="",$G182=""),"",VLOOKUP($A182,Mitglieder!$E$24:$BG$323,AL$303))</f>
        <v/>
      </c>
      <c r="AM182" s="42" t="str">
        <f ca="1">IF($G182="","",VLOOKUP($A182,Mitglieder!$E$24:$BG$323,AM$303))</f>
        <v/>
      </c>
      <c r="AN182" s="54" t="str">
        <f ca="1">IF(OR(VLOOKUP($A182,Mitglieder!$E$24:$BG$323,AN$303)="",$G182=""),"",VLOOKUP($A182,Mitglieder!$E$24:$BG$323,AN$303))</f>
        <v/>
      </c>
      <c r="AO182" s="43" t="str">
        <f ca="1">IF($G182="","",TEXT(VLOOKUP($A182,Mitglieder!$D$24:$BG$323,AO$303),"TT.MM.JJJJ"))</f>
        <v/>
      </c>
      <c r="AP182" s="42" t="str">
        <f ca="1">IF($G182="","",VLOOKUP($A182,Mitglieder!$E$24:$BG$323,AP$303))</f>
        <v/>
      </c>
      <c r="AQ182" s="45" t="str">
        <f ca="1">IF($G182="","",TEXT(VLOOKUP($A182,Mitglieder!$E$24:$BG$323,AQ$303),"0.00"))</f>
        <v/>
      </c>
      <c r="AR182" s="54" t="str">
        <f ca="1">IF(OR(VLOOKUP($A182,Mitglieder!$E$24:$BG$323,AR$303)="",$G182=""),"",VLOOKUP($A182,Mitglieder!$E$24:$BG$323,AR$303))</f>
        <v/>
      </c>
      <c r="AS182" s="45" t="str">
        <f ca="1">IF($G182="","",TEXT(VLOOKUP($A182,Mitglieder!$E$24:$BG$323,AS$303),"0.00"))</f>
        <v/>
      </c>
      <c r="AT182" s="54" t="str">
        <f ca="1">IF(OR(VLOOKUP($A182,Mitglieder!$E$24:$BG$323,AT$303)="",$G182=""),"",VLOOKUP($A182,Mitglieder!$E$24:$BG$323,AT$303))</f>
        <v/>
      </c>
      <c r="AU182" s="45" t="str">
        <f ca="1">IF($G182="","",TEXT(VLOOKUP($A182,Mitglieder!$E$24:$BG$323,AU$303),"0.00"))</f>
        <v/>
      </c>
      <c r="AV182" s="45" t="str">
        <f ca="1">IF($G182="","",TEXT(VLOOKUP($A182,Mitglieder!$E$24:$BG$323,AV$303),"0.00"))</f>
        <v/>
      </c>
      <c r="AW182" s="42" t="str">
        <f ca="1">IF($G182="","",VLOOKUP($A182,Mitglieder!$E$24:$BG$323,AW$303))</f>
        <v/>
      </c>
      <c r="AX182" s="54" t="str">
        <f ca="1">IF(OR(VLOOKUP($A182,Mitglieder!$E$24:$BG$323,AX$303)="",$G182=""),"",VLOOKUP($A182,Mitglieder!$E$24:$BG$323,AX$303))</f>
        <v/>
      </c>
      <c r="AY182" s="43" t="str">
        <f ca="1">IF($G182="","",TEXT(VLOOKUP($A182,Mitglieder!$E$24:$BG$323,AY$303),"TT.MM.JJJJ"))</f>
        <v/>
      </c>
      <c r="AZ182" s="75" t="str">
        <f t="shared" ca="1" si="4"/>
        <v/>
      </c>
      <c r="BA182" s="43" t="str">
        <f ca="1">IF($G182="","",TEXT(VLOOKUP($A182,Mitglieder!$E$24:$BG$323,BA$303),"TT.MM.JJJJ"))</f>
        <v/>
      </c>
      <c r="BB182" s="43" t="str">
        <f ca="1">IF($G182="","",TEXT(VLOOKUP($A182,Mitglieder!$E$24:$BG$323,BB$303),"TT.MM.JJJJ"))</f>
        <v/>
      </c>
      <c r="BC182" s="43" t="str">
        <f ca="1">IF($G182="","",TEXT(VLOOKUP($A182,Mitglieder!$E$24:$BG$323,BC$303),"TT.MM.JJJJ"))</f>
        <v/>
      </c>
      <c r="BD182" s="43" t="str">
        <f ca="1">IF($G182="","",TEXT(VLOOKUP($A182,Mitglieder!$E$24:$BG$323,BD$303),"TT.MM.JJJJ"))</f>
        <v/>
      </c>
      <c r="BE182" s="75" t="str">
        <f t="shared" ca="1" si="5"/>
        <v/>
      </c>
      <c r="BF182" s="75" t="str">
        <f ca="1">IF($G182="","",VLOOKUP($A182,Mitglieder!$D$24:$BG$323,BF$303))</f>
        <v/>
      </c>
      <c r="BH182" s="75" t="str">
        <f ca="1">IF(G182="","",AY182+'Details Verein'!$D$25)</f>
        <v/>
      </c>
    </row>
    <row r="183" spans="1:60" x14ac:dyDescent="0.35">
      <c r="A183" s="42">
        <v>183</v>
      </c>
      <c r="B183" s="42"/>
      <c r="C183" s="42"/>
      <c r="D183" s="42">
        <f ca="1">VLOOKUP($A183,Mitglieder!$E$24:$BA$323,D$303)</f>
        <v>1.0299999999999967</v>
      </c>
      <c r="E183" s="42" t="str">
        <f ca="1">IF($G183="","",VLOOKUP($A183,Mitglieder!$E$24:$BG$323,E$303))</f>
        <v/>
      </c>
      <c r="F183" s="54" t="str">
        <f ca="1">IF(OR(VLOOKUP($A183,Mitglieder!$E$24:$BG$323,F$303)="",$G183=""),"",VLOOKUP($A183,Mitglieder!$E$24:$BG$323,F$303))</f>
        <v/>
      </c>
      <c r="G183" s="72" t="str">
        <f ca="1">IF(D183/ROUND(D183,0)=1,VLOOKUP($A183,Mitglieder!$E$24:$BA$323,G$303),"")</f>
        <v/>
      </c>
      <c r="H183" s="42" t="str">
        <f ca="1">IF($G183="","",VLOOKUP($A183,Mitglieder!$E$24:$BG$323,H$303))</f>
        <v/>
      </c>
      <c r="I183" s="54" t="str">
        <f ca="1">IF(OR(VLOOKUP($A183,Mitglieder!$E$24:$BG$323,I$303)="",$G183=""),"",VLOOKUP($A183,Mitglieder!$E$24:$BG$323,I$303))</f>
        <v/>
      </c>
      <c r="J183" s="42" t="str">
        <f ca="1">IF($G183="","",VLOOKUP($A183,Mitglieder!$E$24:$BG$323,J$303))</f>
        <v/>
      </c>
      <c r="K183" s="54" t="str">
        <f ca="1">IF(OR(VLOOKUP($A183,Mitglieder!$E$24:$BG$323,K$303)="",$G183=""),"",VLOOKUP($A183,Mitglieder!$E$24:$BG$323,K$303))</f>
        <v/>
      </c>
      <c r="L183" s="42" t="str">
        <f ca="1">IF($G183="","",VLOOKUP($A183,Mitglieder!$E$24:$BG$323,L$303))</f>
        <v/>
      </c>
      <c r="M183" s="42" t="str">
        <f ca="1">IF($G183="","",VLOOKUP($A183,Mitglieder!$E$24:$BG$323,M$303))</f>
        <v/>
      </c>
      <c r="N183" s="42" t="str">
        <f ca="1">IF($G183="","",VLOOKUP($A183,Mitglieder!$E$24:$BG$323,N$303))</f>
        <v/>
      </c>
      <c r="O183" s="42" t="str">
        <f ca="1">IF($G183="","",VLOOKUP($A183,Mitglieder!$E$24:$BG$323,O$303))</f>
        <v/>
      </c>
      <c r="P183" s="42" t="str">
        <f ca="1">IF($G183="","",VLOOKUP($A183,Mitglieder!$E$24:$BG$323,P$303))</f>
        <v/>
      </c>
      <c r="Q183" s="42" t="str">
        <f ca="1">IF($G183="","",VLOOKUP($A183,Mitglieder!$E$24:$BG$323,Q$303))</f>
        <v/>
      </c>
      <c r="R183" s="54" t="str">
        <f ca="1">IF(OR(VLOOKUP($A183,Mitglieder!$E$24:$BG$323,R$303)="",$G183=""),"",VLOOKUP($A183,Mitglieder!$E$24:$BG$323,R$303))</f>
        <v/>
      </c>
      <c r="S183" s="43" t="str">
        <f ca="1">IF($G183="","",TEXT(VLOOKUP($A183,Mitglieder!$E$24:$BG$323,S$303),"TT.MM.JJJJ"))</f>
        <v/>
      </c>
      <c r="T183" s="43" t="str">
        <f ca="1">IF($G183="","",TEXT(VLOOKUP($A183,Mitglieder!$E$24:$BG$323,T$303),"TT.MM.JJJJ"))</f>
        <v/>
      </c>
      <c r="U183" s="43" t="str">
        <f ca="1">IF($G183="","",TEXT(VLOOKUP($A183,Mitglieder!$E$24:$BG$323,U$303),"TT.MM.JJJJ"))</f>
        <v/>
      </c>
      <c r="V183" s="54" t="str">
        <f ca="1">IF(OR(VLOOKUP($A183,Mitglieder!$E$24:$BG$323,V$303)="",$G183=""),"",VLOOKUP($A183,Mitglieder!$E$24:$BG$323,V$303))</f>
        <v/>
      </c>
      <c r="W183" s="54" t="str">
        <f ca="1">IF(OR(VLOOKUP($A183,Mitglieder!$E$24:$BG$323,W$303)="",$G183=""),"",VLOOKUP($A183,Mitglieder!$E$24:$BG$323,W$303))</f>
        <v/>
      </c>
      <c r="X183" s="54" t="str">
        <f ca="1">IF(OR(VLOOKUP($A183,Mitglieder!$E$24:$BG$323,X$303)="",$G183=""),"",VLOOKUP($A183,Mitglieder!$E$24:$BG$323,X$303))</f>
        <v/>
      </c>
      <c r="Y183" s="54" t="str">
        <f ca="1">IF(OR(VLOOKUP($A183,Mitglieder!$E$24:$BG$323,Y$303)="",$G183=""),"",VLOOKUP($A183,Mitglieder!$E$24:$BG$323,Y$303))</f>
        <v/>
      </c>
      <c r="Z183" s="54" t="str">
        <f ca="1">IF(OR(VLOOKUP($A183,Mitglieder!$E$24:$BG$323,Z$303)="",$G183=""),"",VLOOKUP($A183,Mitglieder!$E$24:$BG$323,Z$303))</f>
        <v/>
      </c>
      <c r="AA183" s="54" t="str">
        <f ca="1">IF(OR(VLOOKUP($A183,Mitglieder!$E$24:$BG$323,AA$303)="",$G183=""),"",VLOOKUP($A183,Mitglieder!$E$24:$BG$323,AA$303))</f>
        <v/>
      </c>
      <c r="AB183" s="54" t="str">
        <f ca="1">IF(OR(VLOOKUP($A183,Mitglieder!$E$24:$BG$323,AB$303)="",$G183=""),"",VLOOKUP($A183,Mitglieder!$E$24:$BG$323,AB$303))</f>
        <v/>
      </c>
      <c r="AC183" s="54" t="str">
        <f ca="1">IF(OR(VLOOKUP($A183,Mitglieder!$E$24:$BG$323,AC$303)="",$G183=""),"",VLOOKUP($A183,Mitglieder!$E$24:$BG$323,AC$303))</f>
        <v/>
      </c>
      <c r="AD183" s="54" t="str">
        <f ca="1">IF(OR(VLOOKUP($A183,Mitglieder!$E$24:$BG$323,AD$303)="",$G183=""),"",VLOOKUP($A183,Mitglieder!$E$24:$BG$323,AD$303))</f>
        <v/>
      </c>
      <c r="AE183" s="54" t="str">
        <f ca="1">IF(OR(VLOOKUP($A183,Mitglieder!$E$24:$BG$323,AE$303)="",$G183=""),"",VLOOKUP($A183,Mitglieder!$E$24:$BG$323,AE$303))</f>
        <v/>
      </c>
      <c r="AF183" s="54" t="str">
        <f ca="1">IF(OR(VLOOKUP($A183,Mitglieder!$E$24:$BG$323,AF$303)="",$G183=""),"",VLOOKUP($A183,Mitglieder!$E$24:$BG$323,AF$303))</f>
        <v/>
      </c>
      <c r="AG183" s="54" t="str">
        <f ca="1">IF(OR(VLOOKUP($A183,Mitglieder!$E$24:$BG$323,AG$303)="",$G183=""),"",VLOOKUP($A183,Mitglieder!$E$24:$BG$323,AG$303))</f>
        <v/>
      </c>
      <c r="AH183" s="54" t="str">
        <f ca="1">IF(OR(VLOOKUP($A183,Mitglieder!$E$24:$BG$323,AH$303)="",$G183=""),"",VLOOKUP($A183,Mitglieder!$E$24:$BG$323,AH$303))</f>
        <v/>
      </c>
      <c r="AI183" s="54" t="str">
        <f ca="1">IF(OR(VLOOKUP($A183,Mitglieder!$E$24:$BG$323,AI$303)="",$G183=""),"",VLOOKUP($A183,Mitglieder!$E$24:$BG$323,AI$303))</f>
        <v/>
      </c>
      <c r="AJ183" s="54" t="str">
        <f ca="1">IF(OR(VLOOKUP($A183,Mitglieder!$E$24:$BG$323,AJ$303)="",$G183=""),"",VLOOKUP($A183,Mitglieder!$E$24:$BG$323,AJ$303))</f>
        <v/>
      </c>
      <c r="AK183" s="54" t="str">
        <f ca="1">IF(OR(VLOOKUP($A183,Mitglieder!$E$24:$BG$323,AK$303)="",$G183=""),"",VLOOKUP($A183,Mitglieder!$E$24:$BG$323,AK$303))</f>
        <v/>
      </c>
      <c r="AL183" s="54" t="str">
        <f ca="1">IF(OR(VLOOKUP($A183,Mitglieder!$E$24:$BG$323,AL$303)="",$G183=""),"",VLOOKUP($A183,Mitglieder!$E$24:$BG$323,AL$303))</f>
        <v/>
      </c>
      <c r="AM183" s="42" t="str">
        <f ca="1">IF($G183="","",VLOOKUP($A183,Mitglieder!$E$24:$BG$323,AM$303))</f>
        <v/>
      </c>
      <c r="AN183" s="54" t="str">
        <f ca="1">IF(OR(VLOOKUP($A183,Mitglieder!$E$24:$BG$323,AN$303)="",$G183=""),"",VLOOKUP($A183,Mitglieder!$E$24:$BG$323,AN$303))</f>
        <v/>
      </c>
      <c r="AO183" s="43" t="str">
        <f ca="1">IF($G183="","",TEXT(VLOOKUP($A183,Mitglieder!$D$24:$BG$323,AO$303),"TT.MM.JJJJ"))</f>
        <v/>
      </c>
      <c r="AP183" s="42" t="str">
        <f ca="1">IF($G183="","",VLOOKUP($A183,Mitglieder!$E$24:$BG$323,AP$303))</f>
        <v/>
      </c>
      <c r="AQ183" s="45" t="str">
        <f ca="1">IF($G183="","",TEXT(VLOOKUP($A183,Mitglieder!$E$24:$BG$323,AQ$303),"0.00"))</f>
        <v/>
      </c>
      <c r="AR183" s="54" t="str">
        <f ca="1">IF(OR(VLOOKUP($A183,Mitglieder!$E$24:$BG$323,AR$303)="",$G183=""),"",VLOOKUP($A183,Mitglieder!$E$24:$BG$323,AR$303))</f>
        <v/>
      </c>
      <c r="AS183" s="45" t="str">
        <f ca="1">IF($G183="","",TEXT(VLOOKUP($A183,Mitglieder!$E$24:$BG$323,AS$303),"0.00"))</f>
        <v/>
      </c>
      <c r="AT183" s="54" t="str">
        <f ca="1">IF(OR(VLOOKUP($A183,Mitglieder!$E$24:$BG$323,AT$303)="",$G183=""),"",VLOOKUP($A183,Mitglieder!$E$24:$BG$323,AT$303))</f>
        <v/>
      </c>
      <c r="AU183" s="45" t="str">
        <f ca="1">IF($G183="","",TEXT(VLOOKUP($A183,Mitglieder!$E$24:$BG$323,AU$303),"0.00"))</f>
        <v/>
      </c>
      <c r="AV183" s="45" t="str">
        <f ca="1">IF($G183="","",TEXT(VLOOKUP($A183,Mitglieder!$E$24:$BG$323,AV$303),"0.00"))</f>
        <v/>
      </c>
      <c r="AW183" s="42" t="str">
        <f ca="1">IF($G183="","",VLOOKUP($A183,Mitglieder!$E$24:$BG$323,AW$303))</f>
        <v/>
      </c>
      <c r="AX183" s="54" t="str">
        <f ca="1">IF(OR(VLOOKUP($A183,Mitglieder!$E$24:$BG$323,AX$303)="",$G183=""),"",VLOOKUP($A183,Mitglieder!$E$24:$BG$323,AX$303))</f>
        <v/>
      </c>
      <c r="AY183" s="43" t="str">
        <f ca="1">IF($G183="","",TEXT(VLOOKUP($A183,Mitglieder!$E$24:$BG$323,AY$303),"TT.MM.JJJJ"))</f>
        <v/>
      </c>
      <c r="AZ183" s="75" t="str">
        <f t="shared" ca="1" si="4"/>
        <v/>
      </c>
      <c r="BA183" s="43" t="str">
        <f ca="1">IF($G183="","",TEXT(VLOOKUP($A183,Mitglieder!$E$24:$BG$323,BA$303),"TT.MM.JJJJ"))</f>
        <v/>
      </c>
      <c r="BB183" s="43" t="str">
        <f ca="1">IF($G183="","",TEXT(VLOOKUP($A183,Mitglieder!$E$24:$BG$323,BB$303),"TT.MM.JJJJ"))</f>
        <v/>
      </c>
      <c r="BC183" s="43" t="str">
        <f ca="1">IF($G183="","",TEXT(VLOOKUP($A183,Mitglieder!$E$24:$BG$323,BC$303),"TT.MM.JJJJ"))</f>
        <v/>
      </c>
      <c r="BD183" s="43" t="str">
        <f ca="1">IF($G183="","",TEXT(VLOOKUP($A183,Mitglieder!$E$24:$BG$323,BD$303),"TT.MM.JJJJ"))</f>
        <v/>
      </c>
      <c r="BE183" s="75" t="str">
        <f t="shared" ca="1" si="5"/>
        <v/>
      </c>
      <c r="BF183" s="75" t="str">
        <f ca="1">IF($G183="","",VLOOKUP($A183,Mitglieder!$D$24:$BG$323,BF$303))</f>
        <v/>
      </c>
      <c r="BH183" s="75" t="str">
        <f ca="1">IF(G183="","",AY183+'Details Verein'!$D$25)</f>
        <v/>
      </c>
    </row>
    <row r="184" spans="1:60" x14ac:dyDescent="0.35">
      <c r="A184" s="42">
        <v>184</v>
      </c>
      <c r="B184" s="42"/>
      <c r="C184" s="42"/>
      <c r="D184" s="42">
        <f ca="1">VLOOKUP($A184,Mitglieder!$E$24:$BA$323,D$303)</f>
        <v>1.0299999999999967</v>
      </c>
      <c r="E184" s="42" t="str">
        <f ca="1">IF($G184="","",VLOOKUP($A184,Mitglieder!$E$24:$BG$323,E$303))</f>
        <v/>
      </c>
      <c r="F184" s="54" t="str">
        <f ca="1">IF(OR(VLOOKUP($A184,Mitglieder!$E$24:$BG$323,F$303)="",$G184=""),"",VLOOKUP($A184,Mitglieder!$E$24:$BG$323,F$303))</f>
        <v/>
      </c>
      <c r="G184" s="72" t="str">
        <f ca="1">IF(D184/ROUND(D184,0)=1,VLOOKUP($A184,Mitglieder!$E$24:$BA$323,G$303),"")</f>
        <v/>
      </c>
      <c r="H184" s="42" t="str">
        <f ca="1">IF($G184="","",VLOOKUP($A184,Mitglieder!$E$24:$BG$323,H$303))</f>
        <v/>
      </c>
      <c r="I184" s="54" t="str">
        <f ca="1">IF(OR(VLOOKUP($A184,Mitglieder!$E$24:$BG$323,I$303)="",$G184=""),"",VLOOKUP($A184,Mitglieder!$E$24:$BG$323,I$303))</f>
        <v/>
      </c>
      <c r="J184" s="42" t="str">
        <f ca="1">IF($G184="","",VLOOKUP($A184,Mitglieder!$E$24:$BG$323,J$303))</f>
        <v/>
      </c>
      <c r="K184" s="54" t="str">
        <f ca="1">IF(OR(VLOOKUP($A184,Mitglieder!$E$24:$BG$323,K$303)="",$G184=""),"",VLOOKUP($A184,Mitglieder!$E$24:$BG$323,K$303))</f>
        <v/>
      </c>
      <c r="L184" s="42" t="str">
        <f ca="1">IF($G184="","",VLOOKUP($A184,Mitglieder!$E$24:$BG$323,L$303))</f>
        <v/>
      </c>
      <c r="M184" s="42" t="str">
        <f ca="1">IF($G184="","",VLOOKUP($A184,Mitglieder!$E$24:$BG$323,M$303))</f>
        <v/>
      </c>
      <c r="N184" s="42" t="str">
        <f ca="1">IF($G184="","",VLOOKUP($A184,Mitglieder!$E$24:$BG$323,N$303))</f>
        <v/>
      </c>
      <c r="O184" s="42" t="str">
        <f ca="1">IF($G184="","",VLOOKUP($A184,Mitglieder!$E$24:$BG$323,O$303))</f>
        <v/>
      </c>
      <c r="P184" s="42" t="str">
        <f ca="1">IF($G184="","",VLOOKUP($A184,Mitglieder!$E$24:$BG$323,P$303))</f>
        <v/>
      </c>
      <c r="Q184" s="42" t="str">
        <f ca="1">IF($G184="","",VLOOKUP($A184,Mitglieder!$E$24:$BG$323,Q$303))</f>
        <v/>
      </c>
      <c r="R184" s="54" t="str">
        <f ca="1">IF(OR(VLOOKUP($A184,Mitglieder!$E$24:$BG$323,R$303)="",$G184=""),"",VLOOKUP($A184,Mitglieder!$E$24:$BG$323,R$303))</f>
        <v/>
      </c>
      <c r="S184" s="43" t="str">
        <f ca="1">IF($G184="","",TEXT(VLOOKUP($A184,Mitglieder!$E$24:$BG$323,S$303),"TT.MM.JJJJ"))</f>
        <v/>
      </c>
      <c r="T184" s="43" t="str">
        <f ca="1">IF($G184="","",TEXT(VLOOKUP($A184,Mitglieder!$E$24:$BG$323,T$303),"TT.MM.JJJJ"))</f>
        <v/>
      </c>
      <c r="U184" s="43" t="str">
        <f ca="1">IF($G184="","",TEXT(VLOOKUP($A184,Mitglieder!$E$24:$BG$323,U$303),"TT.MM.JJJJ"))</f>
        <v/>
      </c>
      <c r="V184" s="54" t="str">
        <f ca="1">IF(OR(VLOOKUP($A184,Mitglieder!$E$24:$BG$323,V$303)="",$G184=""),"",VLOOKUP($A184,Mitglieder!$E$24:$BG$323,V$303))</f>
        <v/>
      </c>
      <c r="W184" s="54" t="str">
        <f ca="1">IF(OR(VLOOKUP($A184,Mitglieder!$E$24:$BG$323,W$303)="",$G184=""),"",VLOOKUP($A184,Mitglieder!$E$24:$BG$323,W$303))</f>
        <v/>
      </c>
      <c r="X184" s="54" t="str">
        <f ca="1">IF(OR(VLOOKUP($A184,Mitglieder!$E$24:$BG$323,X$303)="",$G184=""),"",VLOOKUP($A184,Mitglieder!$E$24:$BG$323,X$303))</f>
        <v/>
      </c>
      <c r="Y184" s="54" t="str">
        <f ca="1">IF(OR(VLOOKUP($A184,Mitglieder!$E$24:$BG$323,Y$303)="",$G184=""),"",VLOOKUP($A184,Mitglieder!$E$24:$BG$323,Y$303))</f>
        <v/>
      </c>
      <c r="Z184" s="54" t="str">
        <f ca="1">IF(OR(VLOOKUP($A184,Mitglieder!$E$24:$BG$323,Z$303)="",$G184=""),"",VLOOKUP($A184,Mitglieder!$E$24:$BG$323,Z$303))</f>
        <v/>
      </c>
      <c r="AA184" s="54" t="str">
        <f ca="1">IF(OR(VLOOKUP($A184,Mitglieder!$E$24:$BG$323,AA$303)="",$G184=""),"",VLOOKUP($A184,Mitglieder!$E$24:$BG$323,AA$303))</f>
        <v/>
      </c>
      <c r="AB184" s="54" t="str">
        <f ca="1">IF(OR(VLOOKUP($A184,Mitglieder!$E$24:$BG$323,AB$303)="",$G184=""),"",VLOOKUP($A184,Mitglieder!$E$24:$BG$323,AB$303))</f>
        <v/>
      </c>
      <c r="AC184" s="54" t="str">
        <f ca="1">IF(OR(VLOOKUP($A184,Mitglieder!$E$24:$BG$323,AC$303)="",$G184=""),"",VLOOKUP($A184,Mitglieder!$E$24:$BG$323,AC$303))</f>
        <v/>
      </c>
      <c r="AD184" s="54" t="str">
        <f ca="1">IF(OR(VLOOKUP($A184,Mitglieder!$E$24:$BG$323,AD$303)="",$G184=""),"",VLOOKUP($A184,Mitglieder!$E$24:$BG$323,AD$303))</f>
        <v/>
      </c>
      <c r="AE184" s="54" t="str">
        <f ca="1">IF(OR(VLOOKUP($A184,Mitglieder!$E$24:$BG$323,AE$303)="",$G184=""),"",VLOOKUP($A184,Mitglieder!$E$24:$BG$323,AE$303))</f>
        <v/>
      </c>
      <c r="AF184" s="54" t="str">
        <f ca="1">IF(OR(VLOOKUP($A184,Mitglieder!$E$24:$BG$323,AF$303)="",$G184=""),"",VLOOKUP($A184,Mitglieder!$E$24:$BG$323,AF$303))</f>
        <v/>
      </c>
      <c r="AG184" s="54" t="str">
        <f ca="1">IF(OR(VLOOKUP($A184,Mitglieder!$E$24:$BG$323,AG$303)="",$G184=""),"",VLOOKUP($A184,Mitglieder!$E$24:$BG$323,AG$303))</f>
        <v/>
      </c>
      <c r="AH184" s="54" t="str">
        <f ca="1">IF(OR(VLOOKUP($A184,Mitglieder!$E$24:$BG$323,AH$303)="",$G184=""),"",VLOOKUP($A184,Mitglieder!$E$24:$BG$323,AH$303))</f>
        <v/>
      </c>
      <c r="AI184" s="54" t="str">
        <f ca="1">IF(OR(VLOOKUP($A184,Mitglieder!$E$24:$BG$323,AI$303)="",$G184=""),"",VLOOKUP($A184,Mitglieder!$E$24:$BG$323,AI$303))</f>
        <v/>
      </c>
      <c r="AJ184" s="54" t="str">
        <f ca="1">IF(OR(VLOOKUP($A184,Mitglieder!$E$24:$BG$323,AJ$303)="",$G184=""),"",VLOOKUP($A184,Mitglieder!$E$24:$BG$323,AJ$303))</f>
        <v/>
      </c>
      <c r="AK184" s="54" t="str">
        <f ca="1">IF(OR(VLOOKUP($A184,Mitglieder!$E$24:$BG$323,AK$303)="",$G184=""),"",VLOOKUP($A184,Mitglieder!$E$24:$BG$323,AK$303))</f>
        <v/>
      </c>
      <c r="AL184" s="54" t="str">
        <f ca="1">IF(OR(VLOOKUP($A184,Mitglieder!$E$24:$BG$323,AL$303)="",$G184=""),"",VLOOKUP($A184,Mitglieder!$E$24:$BG$323,AL$303))</f>
        <v/>
      </c>
      <c r="AM184" s="42" t="str">
        <f ca="1">IF($G184="","",VLOOKUP($A184,Mitglieder!$E$24:$BG$323,AM$303))</f>
        <v/>
      </c>
      <c r="AN184" s="54" t="str">
        <f ca="1">IF(OR(VLOOKUP($A184,Mitglieder!$E$24:$BG$323,AN$303)="",$G184=""),"",VLOOKUP($A184,Mitglieder!$E$24:$BG$323,AN$303))</f>
        <v/>
      </c>
      <c r="AO184" s="43" t="str">
        <f ca="1">IF($G184="","",TEXT(VLOOKUP($A184,Mitglieder!$D$24:$BG$323,AO$303),"TT.MM.JJJJ"))</f>
        <v/>
      </c>
      <c r="AP184" s="42" t="str">
        <f ca="1">IF($G184="","",VLOOKUP($A184,Mitglieder!$E$24:$BG$323,AP$303))</f>
        <v/>
      </c>
      <c r="AQ184" s="45" t="str">
        <f ca="1">IF($G184="","",TEXT(VLOOKUP($A184,Mitglieder!$E$24:$BG$323,AQ$303),"0.00"))</f>
        <v/>
      </c>
      <c r="AR184" s="54" t="str">
        <f ca="1">IF(OR(VLOOKUP($A184,Mitglieder!$E$24:$BG$323,AR$303)="",$G184=""),"",VLOOKUP($A184,Mitglieder!$E$24:$BG$323,AR$303))</f>
        <v/>
      </c>
      <c r="AS184" s="45" t="str">
        <f ca="1">IF($G184="","",TEXT(VLOOKUP($A184,Mitglieder!$E$24:$BG$323,AS$303),"0.00"))</f>
        <v/>
      </c>
      <c r="AT184" s="54" t="str">
        <f ca="1">IF(OR(VLOOKUP($A184,Mitglieder!$E$24:$BG$323,AT$303)="",$G184=""),"",VLOOKUP($A184,Mitglieder!$E$24:$BG$323,AT$303))</f>
        <v/>
      </c>
      <c r="AU184" s="45" t="str">
        <f ca="1">IF($G184="","",TEXT(VLOOKUP($A184,Mitglieder!$E$24:$BG$323,AU$303),"0.00"))</f>
        <v/>
      </c>
      <c r="AV184" s="45" t="str">
        <f ca="1">IF($G184="","",TEXT(VLOOKUP($A184,Mitglieder!$E$24:$BG$323,AV$303),"0.00"))</f>
        <v/>
      </c>
      <c r="AW184" s="42" t="str">
        <f ca="1">IF($G184="","",VLOOKUP($A184,Mitglieder!$E$24:$BG$323,AW$303))</f>
        <v/>
      </c>
      <c r="AX184" s="54" t="str">
        <f ca="1">IF(OR(VLOOKUP($A184,Mitglieder!$E$24:$BG$323,AX$303)="",$G184=""),"",VLOOKUP($A184,Mitglieder!$E$24:$BG$323,AX$303))</f>
        <v/>
      </c>
      <c r="AY184" s="43" t="str">
        <f ca="1">IF($G184="","",TEXT(VLOOKUP($A184,Mitglieder!$E$24:$BG$323,AY$303),"TT.MM.JJJJ"))</f>
        <v/>
      </c>
      <c r="AZ184" s="75" t="str">
        <f t="shared" ca="1" si="4"/>
        <v/>
      </c>
      <c r="BA184" s="43" t="str">
        <f ca="1">IF($G184="","",TEXT(VLOOKUP($A184,Mitglieder!$E$24:$BG$323,BA$303),"TT.MM.JJJJ"))</f>
        <v/>
      </c>
      <c r="BB184" s="43" t="str">
        <f ca="1">IF($G184="","",TEXT(VLOOKUP($A184,Mitglieder!$E$24:$BG$323,BB$303),"TT.MM.JJJJ"))</f>
        <v/>
      </c>
      <c r="BC184" s="43" t="str">
        <f ca="1">IF($G184="","",TEXT(VLOOKUP($A184,Mitglieder!$E$24:$BG$323,BC$303),"TT.MM.JJJJ"))</f>
        <v/>
      </c>
      <c r="BD184" s="43" t="str">
        <f ca="1">IF($G184="","",TEXT(VLOOKUP($A184,Mitglieder!$E$24:$BG$323,BD$303),"TT.MM.JJJJ"))</f>
        <v/>
      </c>
      <c r="BE184" s="75" t="str">
        <f t="shared" ca="1" si="5"/>
        <v/>
      </c>
      <c r="BF184" s="75" t="str">
        <f ca="1">IF($G184="","",VLOOKUP($A184,Mitglieder!$D$24:$BG$323,BF$303))</f>
        <v/>
      </c>
      <c r="BH184" s="75" t="str">
        <f ca="1">IF(G184="","",AY184+'Details Verein'!$D$25)</f>
        <v/>
      </c>
    </row>
    <row r="185" spans="1:60" x14ac:dyDescent="0.35">
      <c r="A185" s="42">
        <v>185</v>
      </c>
      <c r="B185" s="42"/>
      <c r="C185" s="42"/>
      <c r="D185" s="42">
        <f ca="1">VLOOKUP($A185,Mitglieder!$E$24:$BA$323,D$303)</f>
        <v>1.0299999999999967</v>
      </c>
      <c r="E185" s="42" t="str">
        <f ca="1">IF($G185="","",VLOOKUP($A185,Mitglieder!$E$24:$BG$323,E$303))</f>
        <v/>
      </c>
      <c r="F185" s="54" t="str">
        <f ca="1">IF(OR(VLOOKUP($A185,Mitglieder!$E$24:$BG$323,F$303)="",$G185=""),"",VLOOKUP($A185,Mitglieder!$E$24:$BG$323,F$303))</f>
        <v/>
      </c>
      <c r="G185" s="72" t="str">
        <f ca="1">IF(D185/ROUND(D185,0)=1,VLOOKUP($A185,Mitglieder!$E$24:$BA$323,G$303),"")</f>
        <v/>
      </c>
      <c r="H185" s="42" t="str">
        <f ca="1">IF($G185="","",VLOOKUP($A185,Mitglieder!$E$24:$BG$323,H$303))</f>
        <v/>
      </c>
      <c r="I185" s="54" t="str">
        <f ca="1">IF(OR(VLOOKUP($A185,Mitglieder!$E$24:$BG$323,I$303)="",$G185=""),"",VLOOKUP($A185,Mitglieder!$E$24:$BG$323,I$303))</f>
        <v/>
      </c>
      <c r="J185" s="42" t="str">
        <f ca="1">IF($G185="","",VLOOKUP($A185,Mitglieder!$E$24:$BG$323,J$303))</f>
        <v/>
      </c>
      <c r="K185" s="54" t="str">
        <f ca="1">IF(OR(VLOOKUP($A185,Mitglieder!$E$24:$BG$323,K$303)="",$G185=""),"",VLOOKUP($A185,Mitglieder!$E$24:$BG$323,K$303))</f>
        <v/>
      </c>
      <c r="L185" s="42" t="str">
        <f ca="1">IF($G185="","",VLOOKUP($A185,Mitglieder!$E$24:$BG$323,L$303))</f>
        <v/>
      </c>
      <c r="M185" s="42" t="str">
        <f ca="1">IF($G185="","",VLOOKUP($A185,Mitglieder!$E$24:$BG$323,M$303))</f>
        <v/>
      </c>
      <c r="N185" s="42" t="str">
        <f ca="1">IF($G185="","",VLOOKUP($A185,Mitglieder!$E$24:$BG$323,N$303))</f>
        <v/>
      </c>
      <c r="O185" s="42" t="str">
        <f ca="1">IF($G185="","",VLOOKUP($A185,Mitglieder!$E$24:$BG$323,O$303))</f>
        <v/>
      </c>
      <c r="P185" s="42" t="str">
        <f ca="1">IF($G185="","",VLOOKUP($A185,Mitglieder!$E$24:$BG$323,P$303))</f>
        <v/>
      </c>
      <c r="Q185" s="42" t="str">
        <f ca="1">IF($G185="","",VLOOKUP($A185,Mitglieder!$E$24:$BG$323,Q$303))</f>
        <v/>
      </c>
      <c r="R185" s="54" t="str">
        <f ca="1">IF(OR(VLOOKUP($A185,Mitglieder!$E$24:$BG$323,R$303)="",$G185=""),"",VLOOKUP($A185,Mitglieder!$E$24:$BG$323,R$303))</f>
        <v/>
      </c>
      <c r="S185" s="43" t="str">
        <f ca="1">IF($G185="","",TEXT(VLOOKUP($A185,Mitglieder!$E$24:$BG$323,S$303),"TT.MM.JJJJ"))</f>
        <v/>
      </c>
      <c r="T185" s="43" t="str">
        <f ca="1">IF($G185="","",TEXT(VLOOKUP($A185,Mitglieder!$E$24:$BG$323,T$303),"TT.MM.JJJJ"))</f>
        <v/>
      </c>
      <c r="U185" s="43" t="str">
        <f ca="1">IF($G185="","",TEXT(VLOOKUP($A185,Mitglieder!$E$24:$BG$323,U$303),"TT.MM.JJJJ"))</f>
        <v/>
      </c>
      <c r="V185" s="54" t="str">
        <f ca="1">IF(OR(VLOOKUP($A185,Mitglieder!$E$24:$BG$323,V$303)="",$G185=""),"",VLOOKUP($A185,Mitglieder!$E$24:$BG$323,V$303))</f>
        <v/>
      </c>
      <c r="W185" s="54" t="str">
        <f ca="1">IF(OR(VLOOKUP($A185,Mitglieder!$E$24:$BG$323,W$303)="",$G185=""),"",VLOOKUP($A185,Mitglieder!$E$24:$BG$323,W$303))</f>
        <v/>
      </c>
      <c r="X185" s="54" t="str">
        <f ca="1">IF(OR(VLOOKUP($A185,Mitglieder!$E$24:$BG$323,X$303)="",$G185=""),"",VLOOKUP($A185,Mitglieder!$E$24:$BG$323,X$303))</f>
        <v/>
      </c>
      <c r="Y185" s="54" t="str">
        <f ca="1">IF(OR(VLOOKUP($A185,Mitglieder!$E$24:$BG$323,Y$303)="",$G185=""),"",VLOOKUP($A185,Mitglieder!$E$24:$BG$323,Y$303))</f>
        <v/>
      </c>
      <c r="Z185" s="54" t="str">
        <f ca="1">IF(OR(VLOOKUP($A185,Mitglieder!$E$24:$BG$323,Z$303)="",$G185=""),"",VLOOKUP($A185,Mitglieder!$E$24:$BG$323,Z$303))</f>
        <v/>
      </c>
      <c r="AA185" s="54" t="str">
        <f ca="1">IF(OR(VLOOKUP($A185,Mitglieder!$E$24:$BG$323,AA$303)="",$G185=""),"",VLOOKUP($A185,Mitglieder!$E$24:$BG$323,AA$303))</f>
        <v/>
      </c>
      <c r="AB185" s="54" t="str">
        <f ca="1">IF(OR(VLOOKUP($A185,Mitglieder!$E$24:$BG$323,AB$303)="",$G185=""),"",VLOOKUP($A185,Mitglieder!$E$24:$BG$323,AB$303))</f>
        <v/>
      </c>
      <c r="AC185" s="54" t="str">
        <f ca="1">IF(OR(VLOOKUP($A185,Mitglieder!$E$24:$BG$323,AC$303)="",$G185=""),"",VLOOKUP($A185,Mitglieder!$E$24:$BG$323,AC$303))</f>
        <v/>
      </c>
      <c r="AD185" s="54" t="str">
        <f ca="1">IF(OR(VLOOKUP($A185,Mitglieder!$E$24:$BG$323,AD$303)="",$G185=""),"",VLOOKUP($A185,Mitglieder!$E$24:$BG$323,AD$303))</f>
        <v/>
      </c>
      <c r="AE185" s="54" t="str">
        <f ca="1">IF(OR(VLOOKUP($A185,Mitglieder!$E$24:$BG$323,AE$303)="",$G185=""),"",VLOOKUP($A185,Mitglieder!$E$24:$BG$323,AE$303))</f>
        <v/>
      </c>
      <c r="AF185" s="54" t="str">
        <f ca="1">IF(OR(VLOOKUP($A185,Mitglieder!$E$24:$BG$323,AF$303)="",$G185=""),"",VLOOKUP($A185,Mitglieder!$E$24:$BG$323,AF$303))</f>
        <v/>
      </c>
      <c r="AG185" s="54" t="str">
        <f ca="1">IF(OR(VLOOKUP($A185,Mitglieder!$E$24:$BG$323,AG$303)="",$G185=""),"",VLOOKUP($A185,Mitglieder!$E$24:$BG$323,AG$303))</f>
        <v/>
      </c>
      <c r="AH185" s="54" t="str">
        <f ca="1">IF(OR(VLOOKUP($A185,Mitglieder!$E$24:$BG$323,AH$303)="",$G185=""),"",VLOOKUP($A185,Mitglieder!$E$24:$BG$323,AH$303))</f>
        <v/>
      </c>
      <c r="AI185" s="54" t="str">
        <f ca="1">IF(OR(VLOOKUP($A185,Mitglieder!$E$24:$BG$323,AI$303)="",$G185=""),"",VLOOKUP($A185,Mitglieder!$E$24:$BG$323,AI$303))</f>
        <v/>
      </c>
      <c r="AJ185" s="54" t="str">
        <f ca="1">IF(OR(VLOOKUP($A185,Mitglieder!$E$24:$BG$323,AJ$303)="",$G185=""),"",VLOOKUP($A185,Mitglieder!$E$24:$BG$323,AJ$303))</f>
        <v/>
      </c>
      <c r="AK185" s="54" t="str">
        <f ca="1">IF(OR(VLOOKUP($A185,Mitglieder!$E$24:$BG$323,AK$303)="",$G185=""),"",VLOOKUP($A185,Mitglieder!$E$24:$BG$323,AK$303))</f>
        <v/>
      </c>
      <c r="AL185" s="54" t="str">
        <f ca="1">IF(OR(VLOOKUP($A185,Mitglieder!$E$24:$BG$323,AL$303)="",$G185=""),"",VLOOKUP($A185,Mitglieder!$E$24:$BG$323,AL$303))</f>
        <v/>
      </c>
      <c r="AM185" s="42" t="str">
        <f ca="1">IF($G185="","",VLOOKUP($A185,Mitglieder!$E$24:$BG$323,AM$303))</f>
        <v/>
      </c>
      <c r="AN185" s="54" t="str">
        <f ca="1">IF(OR(VLOOKUP($A185,Mitglieder!$E$24:$BG$323,AN$303)="",$G185=""),"",VLOOKUP($A185,Mitglieder!$E$24:$BG$323,AN$303))</f>
        <v/>
      </c>
      <c r="AO185" s="43" t="str">
        <f ca="1">IF($G185="","",TEXT(VLOOKUP($A185,Mitglieder!$D$24:$BG$323,AO$303),"TT.MM.JJJJ"))</f>
        <v/>
      </c>
      <c r="AP185" s="42" t="str">
        <f ca="1">IF($G185="","",VLOOKUP($A185,Mitglieder!$E$24:$BG$323,AP$303))</f>
        <v/>
      </c>
      <c r="AQ185" s="45" t="str">
        <f ca="1">IF($G185="","",TEXT(VLOOKUP($A185,Mitglieder!$E$24:$BG$323,AQ$303),"0.00"))</f>
        <v/>
      </c>
      <c r="AR185" s="54" t="str">
        <f ca="1">IF(OR(VLOOKUP($A185,Mitglieder!$E$24:$BG$323,AR$303)="",$G185=""),"",VLOOKUP($A185,Mitglieder!$E$24:$BG$323,AR$303))</f>
        <v/>
      </c>
      <c r="AS185" s="45" t="str">
        <f ca="1">IF($G185="","",TEXT(VLOOKUP($A185,Mitglieder!$E$24:$BG$323,AS$303),"0.00"))</f>
        <v/>
      </c>
      <c r="AT185" s="54" t="str">
        <f ca="1">IF(OR(VLOOKUP($A185,Mitglieder!$E$24:$BG$323,AT$303)="",$G185=""),"",VLOOKUP($A185,Mitglieder!$E$24:$BG$323,AT$303))</f>
        <v/>
      </c>
      <c r="AU185" s="45" t="str">
        <f ca="1">IF($G185="","",TEXT(VLOOKUP($A185,Mitglieder!$E$24:$BG$323,AU$303),"0.00"))</f>
        <v/>
      </c>
      <c r="AV185" s="45" t="str">
        <f ca="1">IF($G185="","",TEXT(VLOOKUP($A185,Mitglieder!$E$24:$BG$323,AV$303),"0.00"))</f>
        <v/>
      </c>
      <c r="AW185" s="42" t="str">
        <f ca="1">IF($G185="","",VLOOKUP($A185,Mitglieder!$E$24:$BG$323,AW$303))</f>
        <v/>
      </c>
      <c r="AX185" s="54" t="str">
        <f ca="1">IF(OR(VLOOKUP($A185,Mitglieder!$E$24:$BG$323,AX$303)="",$G185=""),"",VLOOKUP($A185,Mitglieder!$E$24:$BG$323,AX$303))</f>
        <v/>
      </c>
      <c r="AY185" s="43" t="str">
        <f ca="1">IF($G185="","",TEXT(VLOOKUP($A185,Mitglieder!$E$24:$BG$323,AY$303),"TT.MM.JJJJ"))</f>
        <v/>
      </c>
      <c r="AZ185" s="75" t="str">
        <f t="shared" ca="1" si="4"/>
        <v/>
      </c>
      <c r="BA185" s="43" t="str">
        <f ca="1">IF($G185="","",TEXT(VLOOKUP($A185,Mitglieder!$E$24:$BG$323,BA$303),"TT.MM.JJJJ"))</f>
        <v/>
      </c>
      <c r="BB185" s="43" t="str">
        <f ca="1">IF($G185="","",TEXT(VLOOKUP($A185,Mitglieder!$E$24:$BG$323,BB$303),"TT.MM.JJJJ"))</f>
        <v/>
      </c>
      <c r="BC185" s="43" t="str">
        <f ca="1">IF($G185="","",TEXT(VLOOKUP($A185,Mitglieder!$E$24:$BG$323,BC$303),"TT.MM.JJJJ"))</f>
        <v/>
      </c>
      <c r="BD185" s="43" t="str">
        <f ca="1">IF($G185="","",TEXT(VLOOKUP($A185,Mitglieder!$E$24:$BG$323,BD$303),"TT.MM.JJJJ"))</f>
        <v/>
      </c>
      <c r="BE185" s="75" t="str">
        <f t="shared" ca="1" si="5"/>
        <v/>
      </c>
      <c r="BF185" s="75" t="str">
        <f ca="1">IF($G185="","",VLOOKUP($A185,Mitglieder!$D$24:$BG$323,BF$303))</f>
        <v/>
      </c>
      <c r="BH185" s="75" t="str">
        <f ca="1">IF(G185="","",AY185+'Details Verein'!$D$25)</f>
        <v/>
      </c>
    </row>
    <row r="186" spans="1:60" x14ac:dyDescent="0.35">
      <c r="A186" s="42">
        <v>186</v>
      </c>
      <c r="B186" s="42"/>
      <c r="C186" s="42"/>
      <c r="D186" s="42">
        <f ca="1">VLOOKUP($A186,Mitglieder!$E$24:$BA$323,D$303)</f>
        <v>1.0299999999999967</v>
      </c>
      <c r="E186" s="42" t="str">
        <f ca="1">IF($G186="","",VLOOKUP($A186,Mitglieder!$E$24:$BG$323,E$303))</f>
        <v/>
      </c>
      <c r="F186" s="54" t="str">
        <f ca="1">IF(OR(VLOOKUP($A186,Mitglieder!$E$24:$BG$323,F$303)="",$G186=""),"",VLOOKUP($A186,Mitglieder!$E$24:$BG$323,F$303))</f>
        <v/>
      </c>
      <c r="G186" s="72" t="str">
        <f ca="1">IF(D186/ROUND(D186,0)=1,VLOOKUP($A186,Mitglieder!$E$24:$BA$323,G$303),"")</f>
        <v/>
      </c>
      <c r="H186" s="42" t="str">
        <f ca="1">IF($G186="","",VLOOKUP($A186,Mitglieder!$E$24:$BG$323,H$303))</f>
        <v/>
      </c>
      <c r="I186" s="54" t="str">
        <f ca="1">IF(OR(VLOOKUP($A186,Mitglieder!$E$24:$BG$323,I$303)="",$G186=""),"",VLOOKUP($A186,Mitglieder!$E$24:$BG$323,I$303))</f>
        <v/>
      </c>
      <c r="J186" s="42" t="str">
        <f ca="1">IF($G186="","",VLOOKUP($A186,Mitglieder!$E$24:$BG$323,J$303))</f>
        <v/>
      </c>
      <c r="K186" s="54" t="str">
        <f ca="1">IF(OR(VLOOKUP($A186,Mitglieder!$E$24:$BG$323,K$303)="",$G186=""),"",VLOOKUP($A186,Mitglieder!$E$24:$BG$323,K$303))</f>
        <v/>
      </c>
      <c r="L186" s="42" t="str">
        <f ca="1">IF($G186="","",VLOOKUP($A186,Mitglieder!$E$24:$BG$323,L$303))</f>
        <v/>
      </c>
      <c r="M186" s="42" t="str">
        <f ca="1">IF($G186="","",VLOOKUP($A186,Mitglieder!$E$24:$BG$323,M$303))</f>
        <v/>
      </c>
      <c r="N186" s="42" t="str">
        <f ca="1">IF($G186="","",VLOOKUP($A186,Mitglieder!$E$24:$BG$323,N$303))</f>
        <v/>
      </c>
      <c r="O186" s="42" t="str">
        <f ca="1">IF($G186="","",VLOOKUP($A186,Mitglieder!$E$24:$BG$323,O$303))</f>
        <v/>
      </c>
      <c r="P186" s="42" t="str">
        <f ca="1">IF($G186="","",VLOOKUP($A186,Mitglieder!$E$24:$BG$323,P$303))</f>
        <v/>
      </c>
      <c r="Q186" s="42" t="str">
        <f ca="1">IF($G186="","",VLOOKUP($A186,Mitglieder!$E$24:$BG$323,Q$303))</f>
        <v/>
      </c>
      <c r="R186" s="54" t="str">
        <f ca="1">IF(OR(VLOOKUP($A186,Mitglieder!$E$24:$BG$323,R$303)="",$G186=""),"",VLOOKUP($A186,Mitglieder!$E$24:$BG$323,R$303))</f>
        <v/>
      </c>
      <c r="S186" s="43" t="str">
        <f ca="1">IF($G186="","",TEXT(VLOOKUP($A186,Mitglieder!$E$24:$BG$323,S$303),"TT.MM.JJJJ"))</f>
        <v/>
      </c>
      <c r="T186" s="43" t="str">
        <f ca="1">IF($G186="","",TEXT(VLOOKUP($A186,Mitglieder!$E$24:$BG$323,T$303),"TT.MM.JJJJ"))</f>
        <v/>
      </c>
      <c r="U186" s="43" t="str">
        <f ca="1">IF($G186="","",TEXT(VLOOKUP($A186,Mitglieder!$E$24:$BG$323,U$303),"TT.MM.JJJJ"))</f>
        <v/>
      </c>
      <c r="V186" s="54" t="str">
        <f ca="1">IF(OR(VLOOKUP($A186,Mitglieder!$E$24:$BG$323,V$303)="",$G186=""),"",VLOOKUP($A186,Mitglieder!$E$24:$BG$323,V$303))</f>
        <v/>
      </c>
      <c r="W186" s="54" t="str">
        <f ca="1">IF(OR(VLOOKUP($A186,Mitglieder!$E$24:$BG$323,W$303)="",$G186=""),"",VLOOKUP($A186,Mitglieder!$E$24:$BG$323,W$303))</f>
        <v/>
      </c>
      <c r="X186" s="54" t="str">
        <f ca="1">IF(OR(VLOOKUP($A186,Mitglieder!$E$24:$BG$323,X$303)="",$G186=""),"",VLOOKUP($A186,Mitglieder!$E$24:$BG$323,X$303))</f>
        <v/>
      </c>
      <c r="Y186" s="54" t="str">
        <f ca="1">IF(OR(VLOOKUP($A186,Mitglieder!$E$24:$BG$323,Y$303)="",$G186=""),"",VLOOKUP($A186,Mitglieder!$E$24:$BG$323,Y$303))</f>
        <v/>
      </c>
      <c r="Z186" s="54" t="str">
        <f ca="1">IF(OR(VLOOKUP($A186,Mitglieder!$E$24:$BG$323,Z$303)="",$G186=""),"",VLOOKUP($A186,Mitglieder!$E$24:$BG$323,Z$303))</f>
        <v/>
      </c>
      <c r="AA186" s="54" t="str">
        <f ca="1">IF(OR(VLOOKUP($A186,Mitglieder!$E$24:$BG$323,AA$303)="",$G186=""),"",VLOOKUP($A186,Mitglieder!$E$24:$BG$323,AA$303))</f>
        <v/>
      </c>
      <c r="AB186" s="54" t="str">
        <f ca="1">IF(OR(VLOOKUP($A186,Mitglieder!$E$24:$BG$323,AB$303)="",$G186=""),"",VLOOKUP($A186,Mitglieder!$E$24:$BG$323,AB$303))</f>
        <v/>
      </c>
      <c r="AC186" s="54" t="str">
        <f ca="1">IF(OR(VLOOKUP($A186,Mitglieder!$E$24:$BG$323,AC$303)="",$G186=""),"",VLOOKUP($A186,Mitglieder!$E$24:$BG$323,AC$303))</f>
        <v/>
      </c>
      <c r="AD186" s="54" t="str">
        <f ca="1">IF(OR(VLOOKUP($A186,Mitglieder!$E$24:$BG$323,AD$303)="",$G186=""),"",VLOOKUP($A186,Mitglieder!$E$24:$BG$323,AD$303))</f>
        <v/>
      </c>
      <c r="AE186" s="54" t="str">
        <f ca="1">IF(OR(VLOOKUP($A186,Mitglieder!$E$24:$BG$323,AE$303)="",$G186=""),"",VLOOKUP($A186,Mitglieder!$E$24:$BG$323,AE$303))</f>
        <v/>
      </c>
      <c r="AF186" s="54" t="str">
        <f ca="1">IF(OR(VLOOKUP($A186,Mitglieder!$E$24:$BG$323,AF$303)="",$G186=""),"",VLOOKUP($A186,Mitglieder!$E$24:$BG$323,AF$303))</f>
        <v/>
      </c>
      <c r="AG186" s="54" t="str">
        <f ca="1">IF(OR(VLOOKUP($A186,Mitglieder!$E$24:$BG$323,AG$303)="",$G186=""),"",VLOOKUP($A186,Mitglieder!$E$24:$BG$323,AG$303))</f>
        <v/>
      </c>
      <c r="AH186" s="54" t="str">
        <f ca="1">IF(OR(VLOOKUP($A186,Mitglieder!$E$24:$BG$323,AH$303)="",$G186=""),"",VLOOKUP($A186,Mitglieder!$E$24:$BG$323,AH$303))</f>
        <v/>
      </c>
      <c r="AI186" s="54" t="str">
        <f ca="1">IF(OR(VLOOKUP($A186,Mitglieder!$E$24:$BG$323,AI$303)="",$G186=""),"",VLOOKUP($A186,Mitglieder!$E$24:$BG$323,AI$303))</f>
        <v/>
      </c>
      <c r="AJ186" s="54" t="str">
        <f ca="1">IF(OR(VLOOKUP($A186,Mitglieder!$E$24:$BG$323,AJ$303)="",$G186=""),"",VLOOKUP($A186,Mitglieder!$E$24:$BG$323,AJ$303))</f>
        <v/>
      </c>
      <c r="AK186" s="54" t="str">
        <f ca="1">IF(OR(VLOOKUP($A186,Mitglieder!$E$24:$BG$323,AK$303)="",$G186=""),"",VLOOKUP($A186,Mitglieder!$E$24:$BG$323,AK$303))</f>
        <v/>
      </c>
      <c r="AL186" s="54" t="str">
        <f ca="1">IF(OR(VLOOKUP($A186,Mitglieder!$E$24:$BG$323,AL$303)="",$G186=""),"",VLOOKUP($A186,Mitglieder!$E$24:$BG$323,AL$303))</f>
        <v/>
      </c>
      <c r="AM186" s="42" t="str">
        <f ca="1">IF($G186="","",VLOOKUP($A186,Mitglieder!$E$24:$BG$323,AM$303))</f>
        <v/>
      </c>
      <c r="AN186" s="54" t="str">
        <f ca="1">IF(OR(VLOOKUP($A186,Mitglieder!$E$24:$BG$323,AN$303)="",$G186=""),"",VLOOKUP($A186,Mitglieder!$E$24:$BG$323,AN$303))</f>
        <v/>
      </c>
      <c r="AO186" s="43" t="str">
        <f ca="1">IF($G186="","",TEXT(VLOOKUP($A186,Mitglieder!$D$24:$BG$323,AO$303),"TT.MM.JJJJ"))</f>
        <v/>
      </c>
      <c r="AP186" s="42" t="str">
        <f ca="1">IF($G186="","",VLOOKUP($A186,Mitglieder!$E$24:$BG$323,AP$303))</f>
        <v/>
      </c>
      <c r="AQ186" s="45" t="str">
        <f ca="1">IF($G186="","",TEXT(VLOOKUP($A186,Mitglieder!$E$24:$BG$323,AQ$303),"0.00"))</f>
        <v/>
      </c>
      <c r="AR186" s="54" t="str">
        <f ca="1">IF(OR(VLOOKUP($A186,Mitglieder!$E$24:$BG$323,AR$303)="",$G186=""),"",VLOOKUP($A186,Mitglieder!$E$24:$BG$323,AR$303))</f>
        <v/>
      </c>
      <c r="AS186" s="45" t="str">
        <f ca="1">IF($G186="","",TEXT(VLOOKUP($A186,Mitglieder!$E$24:$BG$323,AS$303),"0.00"))</f>
        <v/>
      </c>
      <c r="AT186" s="54" t="str">
        <f ca="1">IF(OR(VLOOKUP($A186,Mitglieder!$E$24:$BG$323,AT$303)="",$G186=""),"",VLOOKUP($A186,Mitglieder!$E$24:$BG$323,AT$303))</f>
        <v/>
      </c>
      <c r="AU186" s="45" t="str">
        <f ca="1">IF($G186="","",TEXT(VLOOKUP($A186,Mitglieder!$E$24:$BG$323,AU$303),"0.00"))</f>
        <v/>
      </c>
      <c r="AV186" s="45" t="str">
        <f ca="1">IF($G186="","",TEXT(VLOOKUP($A186,Mitglieder!$E$24:$BG$323,AV$303),"0.00"))</f>
        <v/>
      </c>
      <c r="AW186" s="42" t="str">
        <f ca="1">IF($G186="","",VLOOKUP($A186,Mitglieder!$E$24:$BG$323,AW$303))</f>
        <v/>
      </c>
      <c r="AX186" s="54" t="str">
        <f ca="1">IF(OR(VLOOKUP($A186,Mitglieder!$E$24:$BG$323,AX$303)="",$G186=""),"",VLOOKUP($A186,Mitglieder!$E$24:$BG$323,AX$303))</f>
        <v/>
      </c>
      <c r="AY186" s="43" t="str">
        <f ca="1">IF($G186="","",TEXT(VLOOKUP($A186,Mitglieder!$E$24:$BG$323,AY$303),"TT.MM.JJJJ"))</f>
        <v/>
      </c>
      <c r="AZ186" s="75" t="str">
        <f t="shared" ca="1" si="4"/>
        <v/>
      </c>
      <c r="BA186" s="43" t="str">
        <f ca="1">IF($G186="","",TEXT(VLOOKUP($A186,Mitglieder!$E$24:$BG$323,BA$303),"TT.MM.JJJJ"))</f>
        <v/>
      </c>
      <c r="BB186" s="43" t="str">
        <f ca="1">IF($G186="","",TEXT(VLOOKUP($A186,Mitglieder!$E$24:$BG$323,BB$303),"TT.MM.JJJJ"))</f>
        <v/>
      </c>
      <c r="BC186" s="43" t="str">
        <f ca="1">IF($G186="","",TEXT(VLOOKUP($A186,Mitglieder!$E$24:$BG$323,BC$303),"TT.MM.JJJJ"))</f>
        <v/>
      </c>
      <c r="BD186" s="43" t="str">
        <f ca="1">IF($G186="","",TEXT(VLOOKUP($A186,Mitglieder!$E$24:$BG$323,BD$303),"TT.MM.JJJJ"))</f>
        <v/>
      </c>
      <c r="BE186" s="75" t="str">
        <f t="shared" ca="1" si="5"/>
        <v/>
      </c>
      <c r="BF186" s="75" t="str">
        <f ca="1">IF($G186="","",VLOOKUP($A186,Mitglieder!$D$24:$BG$323,BF$303))</f>
        <v/>
      </c>
      <c r="BH186" s="75" t="str">
        <f ca="1">IF(G186="","",AY186+'Details Verein'!$D$25)</f>
        <v/>
      </c>
    </row>
    <row r="187" spans="1:60" x14ac:dyDescent="0.35">
      <c r="A187" s="42">
        <v>187</v>
      </c>
      <c r="B187" s="42"/>
      <c r="C187" s="42"/>
      <c r="D187" s="42">
        <f ca="1">VLOOKUP($A187,Mitglieder!$E$24:$BA$323,D$303)</f>
        <v>1.0299999999999967</v>
      </c>
      <c r="E187" s="42" t="str">
        <f ca="1">IF($G187="","",VLOOKUP($A187,Mitglieder!$E$24:$BG$323,E$303))</f>
        <v/>
      </c>
      <c r="F187" s="54" t="str">
        <f ca="1">IF(OR(VLOOKUP($A187,Mitglieder!$E$24:$BG$323,F$303)="",$G187=""),"",VLOOKUP($A187,Mitglieder!$E$24:$BG$323,F$303))</f>
        <v/>
      </c>
      <c r="G187" s="72" t="str">
        <f ca="1">IF(D187/ROUND(D187,0)=1,VLOOKUP($A187,Mitglieder!$E$24:$BA$323,G$303),"")</f>
        <v/>
      </c>
      <c r="H187" s="42" t="str">
        <f ca="1">IF($G187="","",VLOOKUP($A187,Mitglieder!$E$24:$BG$323,H$303))</f>
        <v/>
      </c>
      <c r="I187" s="54" t="str">
        <f ca="1">IF(OR(VLOOKUP($A187,Mitglieder!$E$24:$BG$323,I$303)="",$G187=""),"",VLOOKUP($A187,Mitglieder!$E$24:$BG$323,I$303))</f>
        <v/>
      </c>
      <c r="J187" s="42" t="str">
        <f ca="1">IF($G187="","",VLOOKUP($A187,Mitglieder!$E$24:$BG$323,J$303))</f>
        <v/>
      </c>
      <c r="K187" s="54" t="str">
        <f ca="1">IF(OR(VLOOKUP($A187,Mitglieder!$E$24:$BG$323,K$303)="",$G187=""),"",VLOOKUP($A187,Mitglieder!$E$24:$BG$323,K$303))</f>
        <v/>
      </c>
      <c r="L187" s="42" t="str">
        <f ca="1">IF($G187="","",VLOOKUP($A187,Mitglieder!$E$24:$BG$323,L$303))</f>
        <v/>
      </c>
      <c r="M187" s="42" t="str">
        <f ca="1">IF($G187="","",VLOOKUP($A187,Mitglieder!$E$24:$BG$323,M$303))</f>
        <v/>
      </c>
      <c r="N187" s="42" t="str">
        <f ca="1">IF($G187="","",VLOOKUP($A187,Mitglieder!$E$24:$BG$323,N$303))</f>
        <v/>
      </c>
      <c r="O187" s="42" t="str">
        <f ca="1">IF($G187="","",VLOOKUP($A187,Mitglieder!$E$24:$BG$323,O$303))</f>
        <v/>
      </c>
      <c r="P187" s="42" t="str">
        <f ca="1">IF($G187="","",VLOOKUP($A187,Mitglieder!$E$24:$BG$323,P$303))</f>
        <v/>
      </c>
      <c r="Q187" s="42" t="str">
        <f ca="1">IF($G187="","",VLOOKUP($A187,Mitglieder!$E$24:$BG$323,Q$303))</f>
        <v/>
      </c>
      <c r="R187" s="54" t="str">
        <f ca="1">IF(OR(VLOOKUP($A187,Mitglieder!$E$24:$BG$323,R$303)="",$G187=""),"",VLOOKUP($A187,Mitglieder!$E$24:$BG$323,R$303))</f>
        <v/>
      </c>
      <c r="S187" s="43" t="str">
        <f ca="1">IF($G187="","",TEXT(VLOOKUP($A187,Mitglieder!$E$24:$BG$323,S$303),"TT.MM.JJJJ"))</f>
        <v/>
      </c>
      <c r="T187" s="43" t="str">
        <f ca="1">IF($G187="","",TEXT(VLOOKUP($A187,Mitglieder!$E$24:$BG$323,T$303),"TT.MM.JJJJ"))</f>
        <v/>
      </c>
      <c r="U187" s="43" t="str">
        <f ca="1">IF($G187="","",TEXT(VLOOKUP($A187,Mitglieder!$E$24:$BG$323,U$303),"TT.MM.JJJJ"))</f>
        <v/>
      </c>
      <c r="V187" s="54" t="str">
        <f ca="1">IF(OR(VLOOKUP($A187,Mitglieder!$E$24:$BG$323,V$303)="",$G187=""),"",VLOOKUP($A187,Mitglieder!$E$24:$BG$323,V$303))</f>
        <v/>
      </c>
      <c r="W187" s="54" t="str">
        <f ca="1">IF(OR(VLOOKUP($A187,Mitglieder!$E$24:$BG$323,W$303)="",$G187=""),"",VLOOKUP($A187,Mitglieder!$E$24:$BG$323,W$303))</f>
        <v/>
      </c>
      <c r="X187" s="54" t="str">
        <f ca="1">IF(OR(VLOOKUP($A187,Mitglieder!$E$24:$BG$323,X$303)="",$G187=""),"",VLOOKUP($A187,Mitglieder!$E$24:$BG$323,X$303))</f>
        <v/>
      </c>
      <c r="Y187" s="54" t="str">
        <f ca="1">IF(OR(VLOOKUP($A187,Mitglieder!$E$24:$BG$323,Y$303)="",$G187=""),"",VLOOKUP($A187,Mitglieder!$E$24:$BG$323,Y$303))</f>
        <v/>
      </c>
      <c r="Z187" s="54" t="str">
        <f ca="1">IF(OR(VLOOKUP($A187,Mitglieder!$E$24:$BG$323,Z$303)="",$G187=""),"",VLOOKUP($A187,Mitglieder!$E$24:$BG$323,Z$303))</f>
        <v/>
      </c>
      <c r="AA187" s="54" t="str">
        <f ca="1">IF(OR(VLOOKUP($A187,Mitglieder!$E$24:$BG$323,AA$303)="",$G187=""),"",VLOOKUP($A187,Mitglieder!$E$24:$BG$323,AA$303))</f>
        <v/>
      </c>
      <c r="AB187" s="54" t="str">
        <f ca="1">IF(OR(VLOOKUP($A187,Mitglieder!$E$24:$BG$323,AB$303)="",$G187=""),"",VLOOKUP($A187,Mitglieder!$E$24:$BG$323,AB$303))</f>
        <v/>
      </c>
      <c r="AC187" s="54" t="str">
        <f ca="1">IF(OR(VLOOKUP($A187,Mitglieder!$E$24:$BG$323,AC$303)="",$G187=""),"",VLOOKUP($A187,Mitglieder!$E$24:$BG$323,AC$303))</f>
        <v/>
      </c>
      <c r="AD187" s="54" t="str">
        <f ca="1">IF(OR(VLOOKUP($A187,Mitglieder!$E$24:$BG$323,AD$303)="",$G187=""),"",VLOOKUP($A187,Mitglieder!$E$24:$BG$323,AD$303))</f>
        <v/>
      </c>
      <c r="AE187" s="54" t="str">
        <f ca="1">IF(OR(VLOOKUP($A187,Mitglieder!$E$24:$BG$323,AE$303)="",$G187=""),"",VLOOKUP($A187,Mitglieder!$E$24:$BG$323,AE$303))</f>
        <v/>
      </c>
      <c r="AF187" s="54" t="str">
        <f ca="1">IF(OR(VLOOKUP($A187,Mitglieder!$E$24:$BG$323,AF$303)="",$G187=""),"",VLOOKUP($A187,Mitglieder!$E$24:$BG$323,AF$303))</f>
        <v/>
      </c>
      <c r="AG187" s="54" t="str">
        <f ca="1">IF(OR(VLOOKUP($A187,Mitglieder!$E$24:$BG$323,AG$303)="",$G187=""),"",VLOOKUP($A187,Mitglieder!$E$24:$BG$323,AG$303))</f>
        <v/>
      </c>
      <c r="AH187" s="54" t="str">
        <f ca="1">IF(OR(VLOOKUP($A187,Mitglieder!$E$24:$BG$323,AH$303)="",$G187=""),"",VLOOKUP($A187,Mitglieder!$E$24:$BG$323,AH$303))</f>
        <v/>
      </c>
      <c r="AI187" s="54" t="str">
        <f ca="1">IF(OR(VLOOKUP($A187,Mitglieder!$E$24:$BG$323,AI$303)="",$G187=""),"",VLOOKUP($A187,Mitglieder!$E$24:$BG$323,AI$303))</f>
        <v/>
      </c>
      <c r="AJ187" s="54" t="str">
        <f ca="1">IF(OR(VLOOKUP($A187,Mitglieder!$E$24:$BG$323,AJ$303)="",$G187=""),"",VLOOKUP($A187,Mitglieder!$E$24:$BG$323,AJ$303))</f>
        <v/>
      </c>
      <c r="AK187" s="54" t="str">
        <f ca="1">IF(OR(VLOOKUP($A187,Mitglieder!$E$24:$BG$323,AK$303)="",$G187=""),"",VLOOKUP($A187,Mitglieder!$E$24:$BG$323,AK$303))</f>
        <v/>
      </c>
      <c r="AL187" s="54" t="str">
        <f ca="1">IF(OR(VLOOKUP($A187,Mitglieder!$E$24:$BG$323,AL$303)="",$G187=""),"",VLOOKUP($A187,Mitglieder!$E$24:$BG$323,AL$303))</f>
        <v/>
      </c>
      <c r="AM187" s="42" t="str">
        <f ca="1">IF($G187="","",VLOOKUP($A187,Mitglieder!$E$24:$BG$323,AM$303))</f>
        <v/>
      </c>
      <c r="AN187" s="54" t="str">
        <f ca="1">IF(OR(VLOOKUP($A187,Mitglieder!$E$24:$BG$323,AN$303)="",$G187=""),"",VLOOKUP($A187,Mitglieder!$E$24:$BG$323,AN$303))</f>
        <v/>
      </c>
      <c r="AO187" s="43" t="str">
        <f ca="1">IF($G187="","",TEXT(VLOOKUP($A187,Mitglieder!$D$24:$BG$323,AO$303),"TT.MM.JJJJ"))</f>
        <v/>
      </c>
      <c r="AP187" s="42" t="str">
        <f ca="1">IF($G187="","",VLOOKUP($A187,Mitglieder!$E$24:$BG$323,AP$303))</f>
        <v/>
      </c>
      <c r="AQ187" s="45" t="str">
        <f ca="1">IF($G187="","",TEXT(VLOOKUP($A187,Mitglieder!$E$24:$BG$323,AQ$303),"0.00"))</f>
        <v/>
      </c>
      <c r="AR187" s="54" t="str">
        <f ca="1">IF(OR(VLOOKUP($A187,Mitglieder!$E$24:$BG$323,AR$303)="",$G187=""),"",VLOOKUP($A187,Mitglieder!$E$24:$BG$323,AR$303))</f>
        <v/>
      </c>
      <c r="AS187" s="45" t="str">
        <f ca="1">IF($G187="","",TEXT(VLOOKUP($A187,Mitglieder!$E$24:$BG$323,AS$303),"0.00"))</f>
        <v/>
      </c>
      <c r="AT187" s="54" t="str">
        <f ca="1">IF(OR(VLOOKUP($A187,Mitglieder!$E$24:$BG$323,AT$303)="",$G187=""),"",VLOOKUP($A187,Mitglieder!$E$24:$BG$323,AT$303))</f>
        <v/>
      </c>
      <c r="AU187" s="45" t="str">
        <f ca="1">IF($G187="","",TEXT(VLOOKUP($A187,Mitglieder!$E$24:$BG$323,AU$303),"0.00"))</f>
        <v/>
      </c>
      <c r="AV187" s="45" t="str">
        <f ca="1">IF($G187="","",TEXT(VLOOKUP($A187,Mitglieder!$E$24:$BG$323,AV$303),"0.00"))</f>
        <v/>
      </c>
      <c r="AW187" s="42" t="str">
        <f ca="1">IF($G187="","",VLOOKUP($A187,Mitglieder!$E$24:$BG$323,AW$303))</f>
        <v/>
      </c>
      <c r="AX187" s="54" t="str">
        <f ca="1">IF(OR(VLOOKUP($A187,Mitglieder!$E$24:$BG$323,AX$303)="",$G187=""),"",VLOOKUP($A187,Mitglieder!$E$24:$BG$323,AX$303))</f>
        <v/>
      </c>
      <c r="AY187" s="43" t="str">
        <f ca="1">IF($G187="","",TEXT(VLOOKUP($A187,Mitglieder!$E$24:$BG$323,AY$303),"TT.MM.JJJJ"))</f>
        <v/>
      </c>
      <c r="AZ187" s="75" t="str">
        <f t="shared" ca="1" si="4"/>
        <v/>
      </c>
      <c r="BA187" s="43" t="str">
        <f ca="1">IF($G187="","",TEXT(VLOOKUP($A187,Mitglieder!$E$24:$BG$323,BA$303),"TT.MM.JJJJ"))</f>
        <v/>
      </c>
      <c r="BB187" s="43" t="str">
        <f ca="1">IF($G187="","",TEXT(VLOOKUP($A187,Mitglieder!$E$24:$BG$323,BB$303),"TT.MM.JJJJ"))</f>
        <v/>
      </c>
      <c r="BC187" s="43" t="str">
        <f ca="1">IF($G187="","",TEXT(VLOOKUP($A187,Mitglieder!$E$24:$BG$323,BC$303),"TT.MM.JJJJ"))</f>
        <v/>
      </c>
      <c r="BD187" s="43" t="str">
        <f ca="1">IF($G187="","",TEXT(VLOOKUP($A187,Mitglieder!$E$24:$BG$323,BD$303),"TT.MM.JJJJ"))</f>
        <v/>
      </c>
      <c r="BE187" s="75" t="str">
        <f t="shared" ca="1" si="5"/>
        <v/>
      </c>
      <c r="BF187" s="75" t="str">
        <f ca="1">IF($G187="","",VLOOKUP($A187,Mitglieder!$D$24:$BG$323,BF$303))</f>
        <v/>
      </c>
      <c r="BH187" s="75" t="str">
        <f ca="1">IF(G187="","",AY187+'Details Verein'!$D$25)</f>
        <v/>
      </c>
    </row>
    <row r="188" spans="1:60" x14ac:dyDescent="0.35">
      <c r="A188" s="42">
        <v>188</v>
      </c>
      <c r="B188" s="42"/>
      <c r="C188" s="42"/>
      <c r="D188" s="42">
        <f ca="1">VLOOKUP($A188,Mitglieder!$E$24:$BA$323,D$303)</f>
        <v>1.0299999999999967</v>
      </c>
      <c r="E188" s="42" t="str">
        <f ca="1">IF($G188="","",VLOOKUP($A188,Mitglieder!$E$24:$BG$323,E$303))</f>
        <v/>
      </c>
      <c r="F188" s="54" t="str">
        <f ca="1">IF(OR(VLOOKUP($A188,Mitglieder!$E$24:$BG$323,F$303)="",$G188=""),"",VLOOKUP($A188,Mitglieder!$E$24:$BG$323,F$303))</f>
        <v/>
      </c>
      <c r="G188" s="72" t="str">
        <f ca="1">IF(D188/ROUND(D188,0)=1,VLOOKUP($A188,Mitglieder!$E$24:$BA$323,G$303),"")</f>
        <v/>
      </c>
      <c r="H188" s="42" t="str">
        <f ca="1">IF($G188="","",VLOOKUP($A188,Mitglieder!$E$24:$BG$323,H$303))</f>
        <v/>
      </c>
      <c r="I188" s="54" t="str">
        <f ca="1">IF(OR(VLOOKUP($A188,Mitglieder!$E$24:$BG$323,I$303)="",$G188=""),"",VLOOKUP($A188,Mitglieder!$E$24:$BG$323,I$303))</f>
        <v/>
      </c>
      <c r="J188" s="42" t="str">
        <f ca="1">IF($G188="","",VLOOKUP($A188,Mitglieder!$E$24:$BG$323,J$303))</f>
        <v/>
      </c>
      <c r="K188" s="54" t="str">
        <f ca="1">IF(OR(VLOOKUP($A188,Mitglieder!$E$24:$BG$323,K$303)="",$G188=""),"",VLOOKUP($A188,Mitglieder!$E$24:$BG$323,K$303))</f>
        <v/>
      </c>
      <c r="L188" s="42" t="str">
        <f ca="1">IF($G188="","",VLOOKUP($A188,Mitglieder!$E$24:$BG$323,L$303))</f>
        <v/>
      </c>
      <c r="M188" s="42" t="str">
        <f ca="1">IF($G188="","",VLOOKUP($A188,Mitglieder!$E$24:$BG$323,M$303))</f>
        <v/>
      </c>
      <c r="N188" s="42" t="str">
        <f ca="1">IF($G188="","",VLOOKUP($A188,Mitglieder!$E$24:$BG$323,N$303))</f>
        <v/>
      </c>
      <c r="O188" s="42" t="str">
        <f ca="1">IF($G188="","",VLOOKUP($A188,Mitglieder!$E$24:$BG$323,O$303))</f>
        <v/>
      </c>
      <c r="P188" s="42" t="str">
        <f ca="1">IF($G188="","",VLOOKUP($A188,Mitglieder!$E$24:$BG$323,P$303))</f>
        <v/>
      </c>
      <c r="Q188" s="42" t="str">
        <f ca="1">IF($G188="","",VLOOKUP($A188,Mitglieder!$E$24:$BG$323,Q$303))</f>
        <v/>
      </c>
      <c r="R188" s="54" t="str">
        <f ca="1">IF(OR(VLOOKUP($A188,Mitglieder!$E$24:$BG$323,R$303)="",$G188=""),"",VLOOKUP($A188,Mitglieder!$E$24:$BG$323,R$303))</f>
        <v/>
      </c>
      <c r="S188" s="43" t="str">
        <f ca="1">IF($G188="","",TEXT(VLOOKUP($A188,Mitglieder!$E$24:$BG$323,S$303),"TT.MM.JJJJ"))</f>
        <v/>
      </c>
      <c r="T188" s="43" t="str">
        <f ca="1">IF($G188="","",TEXT(VLOOKUP($A188,Mitglieder!$E$24:$BG$323,T$303),"TT.MM.JJJJ"))</f>
        <v/>
      </c>
      <c r="U188" s="43" t="str">
        <f ca="1">IF($G188="","",TEXT(VLOOKUP($A188,Mitglieder!$E$24:$BG$323,U$303),"TT.MM.JJJJ"))</f>
        <v/>
      </c>
      <c r="V188" s="54" t="str">
        <f ca="1">IF(OR(VLOOKUP($A188,Mitglieder!$E$24:$BG$323,V$303)="",$G188=""),"",VLOOKUP($A188,Mitglieder!$E$24:$BG$323,V$303))</f>
        <v/>
      </c>
      <c r="W188" s="54" t="str">
        <f ca="1">IF(OR(VLOOKUP($A188,Mitglieder!$E$24:$BG$323,W$303)="",$G188=""),"",VLOOKUP($A188,Mitglieder!$E$24:$BG$323,W$303))</f>
        <v/>
      </c>
      <c r="X188" s="54" t="str">
        <f ca="1">IF(OR(VLOOKUP($A188,Mitglieder!$E$24:$BG$323,X$303)="",$G188=""),"",VLOOKUP($A188,Mitglieder!$E$24:$BG$323,X$303))</f>
        <v/>
      </c>
      <c r="Y188" s="54" t="str">
        <f ca="1">IF(OR(VLOOKUP($A188,Mitglieder!$E$24:$BG$323,Y$303)="",$G188=""),"",VLOOKUP($A188,Mitglieder!$E$24:$BG$323,Y$303))</f>
        <v/>
      </c>
      <c r="Z188" s="54" t="str">
        <f ca="1">IF(OR(VLOOKUP($A188,Mitglieder!$E$24:$BG$323,Z$303)="",$G188=""),"",VLOOKUP($A188,Mitglieder!$E$24:$BG$323,Z$303))</f>
        <v/>
      </c>
      <c r="AA188" s="54" t="str">
        <f ca="1">IF(OR(VLOOKUP($A188,Mitglieder!$E$24:$BG$323,AA$303)="",$G188=""),"",VLOOKUP($A188,Mitglieder!$E$24:$BG$323,AA$303))</f>
        <v/>
      </c>
      <c r="AB188" s="54" t="str">
        <f ca="1">IF(OR(VLOOKUP($A188,Mitglieder!$E$24:$BG$323,AB$303)="",$G188=""),"",VLOOKUP($A188,Mitglieder!$E$24:$BG$323,AB$303))</f>
        <v/>
      </c>
      <c r="AC188" s="54" t="str">
        <f ca="1">IF(OR(VLOOKUP($A188,Mitglieder!$E$24:$BG$323,AC$303)="",$G188=""),"",VLOOKUP($A188,Mitglieder!$E$24:$BG$323,AC$303))</f>
        <v/>
      </c>
      <c r="AD188" s="54" t="str">
        <f ca="1">IF(OR(VLOOKUP($A188,Mitglieder!$E$24:$BG$323,AD$303)="",$G188=""),"",VLOOKUP($A188,Mitglieder!$E$24:$BG$323,AD$303))</f>
        <v/>
      </c>
      <c r="AE188" s="54" t="str">
        <f ca="1">IF(OR(VLOOKUP($A188,Mitglieder!$E$24:$BG$323,AE$303)="",$G188=""),"",VLOOKUP($A188,Mitglieder!$E$24:$BG$323,AE$303))</f>
        <v/>
      </c>
      <c r="AF188" s="54" t="str">
        <f ca="1">IF(OR(VLOOKUP($A188,Mitglieder!$E$24:$BG$323,AF$303)="",$G188=""),"",VLOOKUP($A188,Mitglieder!$E$24:$BG$323,AF$303))</f>
        <v/>
      </c>
      <c r="AG188" s="54" t="str">
        <f ca="1">IF(OR(VLOOKUP($A188,Mitglieder!$E$24:$BG$323,AG$303)="",$G188=""),"",VLOOKUP($A188,Mitglieder!$E$24:$BG$323,AG$303))</f>
        <v/>
      </c>
      <c r="AH188" s="54" t="str">
        <f ca="1">IF(OR(VLOOKUP($A188,Mitglieder!$E$24:$BG$323,AH$303)="",$G188=""),"",VLOOKUP($A188,Mitglieder!$E$24:$BG$323,AH$303))</f>
        <v/>
      </c>
      <c r="AI188" s="54" t="str">
        <f ca="1">IF(OR(VLOOKUP($A188,Mitglieder!$E$24:$BG$323,AI$303)="",$G188=""),"",VLOOKUP($A188,Mitglieder!$E$24:$BG$323,AI$303))</f>
        <v/>
      </c>
      <c r="AJ188" s="54" t="str">
        <f ca="1">IF(OR(VLOOKUP($A188,Mitglieder!$E$24:$BG$323,AJ$303)="",$G188=""),"",VLOOKUP($A188,Mitglieder!$E$24:$BG$323,AJ$303))</f>
        <v/>
      </c>
      <c r="AK188" s="54" t="str">
        <f ca="1">IF(OR(VLOOKUP($A188,Mitglieder!$E$24:$BG$323,AK$303)="",$G188=""),"",VLOOKUP($A188,Mitglieder!$E$24:$BG$323,AK$303))</f>
        <v/>
      </c>
      <c r="AL188" s="54" t="str">
        <f ca="1">IF(OR(VLOOKUP($A188,Mitglieder!$E$24:$BG$323,AL$303)="",$G188=""),"",VLOOKUP($A188,Mitglieder!$E$24:$BG$323,AL$303))</f>
        <v/>
      </c>
      <c r="AM188" s="42" t="str">
        <f ca="1">IF($G188="","",VLOOKUP($A188,Mitglieder!$E$24:$BG$323,AM$303))</f>
        <v/>
      </c>
      <c r="AN188" s="54" t="str">
        <f ca="1">IF(OR(VLOOKUP($A188,Mitglieder!$E$24:$BG$323,AN$303)="",$G188=""),"",VLOOKUP($A188,Mitglieder!$E$24:$BG$323,AN$303))</f>
        <v/>
      </c>
      <c r="AO188" s="43" t="str">
        <f ca="1">IF($G188="","",TEXT(VLOOKUP($A188,Mitglieder!$D$24:$BG$323,AO$303),"TT.MM.JJJJ"))</f>
        <v/>
      </c>
      <c r="AP188" s="42" t="str">
        <f ca="1">IF($G188="","",VLOOKUP($A188,Mitglieder!$E$24:$BG$323,AP$303))</f>
        <v/>
      </c>
      <c r="AQ188" s="45" t="str">
        <f ca="1">IF($G188="","",TEXT(VLOOKUP($A188,Mitglieder!$E$24:$BG$323,AQ$303),"0.00"))</f>
        <v/>
      </c>
      <c r="AR188" s="54" t="str">
        <f ca="1">IF(OR(VLOOKUP($A188,Mitglieder!$E$24:$BG$323,AR$303)="",$G188=""),"",VLOOKUP($A188,Mitglieder!$E$24:$BG$323,AR$303))</f>
        <v/>
      </c>
      <c r="AS188" s="45" t="str">
        <f ca="1">IF($G188="","",TEXT(VLOOKUP($A188,Mitglieder!$E$24:$BG$323,AS$303),"0.00"))</f>
        <v/>
      </c>
      <c r="AT188" s="54" t="str">
        <f ca="1">IF(OR(VLOOKUP($A188,Mitglieder!$E$24:$BG$323,AT$303)="",$G188=""),"",VLOOKUP($A188,Mitglieder!$E$24:$BG$323,AT$303))</f>
        <v/>
      </c>
      <c r="AU188" s="45" t="str">
        <f ca="1">IF($G188="","",TEXT(VLOOKUP($A188,Mitglieder!$E$24:$BG$323,AU$303),"0.00"))</f>
        <v/>
      </c>
      <c r="AV188" s="45" t="str">
        <f ca="1">IF($G188="","",TEXT(VLOOKUP($A188,Mitglieder!$E$24:$BG$323,AV$303),"0.00"))</f>
        <v/>
      </c>
      <c r="AW188" s="42" t="str">
        <f ca="1">IF($G188="","",VLOOKUP($A188,Mitglieder!$E$24:$BG$323,AW$303))</f>
        <v/>
      </c>
      <c r="AX188" s="54" t="str">
        <f ca="1">IF(OR(VLOOKUP($A188,Mitglieder!$E$24:$BG$323,AX$303)="",$G188=""),"",VLOOKUP($A188,Mitglieder!$E$24:$BG$323,AX$303))</f>
        <v/>
      </c>
      <c r="AY188" s="43" t="str">
        <f ca="1">IF($G188="","",TEXT(VLOOKUP($A188,Mitglieder!$E$24:$BG$323,AY$303),"TT.MM.JJJJ"))</f>
        <v/>
      </c>
      <c r="AZ188" s="75" t="str">
        <f t="shared" ca="1" si="4"/>
        <v/>
      </c>
      <c r="BA188" s="43" t="str">
        <f ca="1">IF($G188="","",TEXT(VLOOKUP($A188,Mitglieder!$E$24:$BG$323,BA$303),"TT.MM.JJJJ"))</f>
        <v/>
      </c>
      <c r="BB188" s="43" t="str">
        <f ca="1">IF($G188="","",TEXT(VLOOKUP($A188,Mitglieder!$E$24:$BG$323,BB$303),"TT.MM.JJJJ"))</f>
        <v/>
      </c>
      <c r="BC188" s="43" t="str">
        <f ca="1">IF($G188="","",TEXT(VLOOKUP($A188,Mitglieder!$E$24:$BG$323,BC$303),"TT.MM.JJJJ"))</f>
        <v/>
      </c>
      <c r="BD188" s="43" t="str">
        <f ca="1">IF($G188="","",TEXT(VLOOKUP($A188,Mitglieder!$E$24:$BG$323,BD$303),"TT.MM.JJJJ"))</f>
        <v/>
      </c>
      <c r="BE188" s="75" t="str">
        <f t="shared" ca="1" si="5"/>
        <v/>
      </c>
      <c r="BF188" s="75" t="str">
        <f ca="1">IF($G188="","",VLOOKUP($A188,Mitglieder!$D$24:$BG$323,BF$303))</f>
        <v/>
      </c>
      <c r="BH188" s="75" t="str">
        <f ca="1">IF(G188="","",AY188+'Details Verein'!$D$25)</f>
        <v/>
      </c>
    </row>
    <row r="189" spans="1:60" x14ac:dyDescent="0.35">
      <c r="A189" s="42">
        <v>189</v>
      </c>
      <c r="B189" s="42"/>
      <c r="C189" s="42"/>
      <c r="D189" s="42">
        <f ca="1">VLOOKUP($A189,Mitglieder!$E$24:$BA$323,D$303)</f>
        <v>1.0299999999999967</v>
      </c>
      <c r="E189" s="42" t="str">
        <f ca="1">IF($G189="","",VLOOKUP($A189,Mitglieder!$E$24:$BG$323,E$303))</f>
        <v/>
      </c>
      <c r="F189" s="54" t="str">
        <f ca="1">IF(OR(VLOOKUP($A189,Mitglieder!$E$24:$BG$323,F$303)="",$G189=""),"",VLOOKUP($A189,Mitglieder!$E$24:$BG$323,F$303))</f>
        <v/>
      </c>
      <c r="G189" s="72" t="str">
        <f ca="1">IF(D189/ROUND(D189,0)=1,VLOOKUP($A189,Mitglieder!$E$24:$BA$323,G$303),"")</f>
        <v/>
      </c>
      <c r="H189" s="42" t="str">
        <f ca="1">IF($G189="","",VLOOKUP($A189,Mitglieder!$E$24:$BG$323,H$303))</f>
        <v/>
      </c>
      <c r="I189" s="54" t="str">
        <f ca="1">IF(OR(VLOOKUP($A189,Mitglieder!$E$24:$BG$323,I$303)="",$G189=""),"",VLOOKUP($A189,Mitglieder!$E$24:$BG$323,I$303))</f>
        <v/>
      </c>
      <c r="J189" s="42" t="str">
        <f ca="1">IF($G189="","",VLOOKUP($A189,Mitglieder!$E$24:$BG$323,J$303))</f>
        <v/>
      </c>
      <c r="K189" s="54" t="str">
        <f ca="1">IF(OR(VLOOKUP($A189,Mitglieder!$E$24:$BG$323,K$303)="",$G189=""),"",VLOOKUP($A189,Mitglieder!$E$24:$BG$323,K$303))</f>
        <v/>
      </c>
      <c r="L189" s="42" t="str">
        <f ca="1">IF($G189="","",VLOOKUP($A189,Mitglieder!$E$24:$BG$323,L$303))</f>
        <v/>
      </c>
      <c r="M189" s="42" t="str">
        <f ca="1">IF($G189="","",VLOOKUP($A189,Mitglieder!$E$24:$BG$323,M$303))</f>
        <v/>
      </c>
      <c r="N189" s="42" t="str">
        <f ca="1">IF($G189="","",VLOOKUP($A189,Mitglieder!$E$24:$BG$323,N$303))</f>
        <v/>
      </c>
      <c r="O189" s="42" t="str">
        <f ca="1">IF($G189="","",VLOOKUP($A189,Mitglieder!$E$24:$BG$323,O$303))</f>
        <v/>
      </c>
      <c r="P189" s="42" t="str">
        <f ca="1">IF($G189="","",VLOOKUP($A189,Mitglieder!$E$24:$BG$323,P$303))</f>
        <v/>
      </c>
      <c r="Q189" s="42" t="str">
        <f ca="1">IF($G189="","",VLOOKUP($A189,Mitglieder!$E$24:$BG$323,Q$303))</f>
        <v/>
      </c>
      <c r="R189" s="54" t="str">
        <f ca="1">IF(OR(VLOOKUP($A189,Mitglieder!$E$24:$BG$323,R$303)="",$G189=""),"",VLOOKUP($A189,Mitglieder!$E$24:$BG$323,R$303))</f>
        <v/>
      </c>
      <c r="S189" s="43" t="str">
        <f ca="1">IF($G189="","",TEXT(VLOOKUP($A189,Mitglieder!$E$24:$BG$323,S$303),"TT.MM.JJJJ"))</f>
        <v/>
      </c>
      <c r="T189" s="43" t="str">
        <f ca="1">IF($G189="","",TEXT(VLOOKUP($A189,Mitglieder!$E$24:$BG$323,T$303),"TT.MM.JJJJ"))</f>
        <v/>
      </c>
      <c r="U189" s="43" t="str">
        <f ca="1">IF($G189="","",TEXT(VLOOKUP($A189,Mitglieder!$E$24:$BG$323,U$303),"TT.MM.JJJJ"))</f>
        <v/>
      </c>
      <c r="V189" s="54" t="str">
        <f ca="1">IF(OR(VLOOKUP($A189,Mitglieder!$E$24:$BG$323,V$303)="",$G189=""),"",VLOOKUP($A189,Mitglieder!$E$24:$BG$323,V$303))</f>
        <v/>
      </c>
      <c r="W189" s="54" t="str">
        <f ca="1">IF(OR(VLOOKUP($A189,Mitglieder!$E$24:$BG$323,W$303)="",$G189=""),"",VLOOKUP($A189,Mitglieder!$E$24:$BG$323,W$303))</f>
        <v/>
      </c>
      <c r="X189" s="54" t="str">
        <f ca="1">IF(OR(VLOOKUP($A189,Mitglieder!$E$24:$BG$323,X$303)="",$G189=""),"",VLOOKUP($A189,Mitglieder!$E$24:$BG$323,X$303))</f>
        <v/>
      </c>
      <c r="Y189" s="54" t="str">
        <f ca="1">IF(OR(VLOOKUP($A189,Mitglieder!$E$24:$BG$323,Y$303)="",$G189=""),"",VLOOKUP($A189,Mitglieder!$E$24:$BG$323,Y$303))</f>
        <v/>
      </c>
      <c r="Z189" s="54" t="str">
        <f ca="1">IF(OR(VLOOKUP($A189,Mitglieder!$E$24:$BG$323,Z$303)="",$G189=""),"",VLOOKUP($A189,Mitglieder!$E$24:$BG$323,Z$303))</f>
        <v/>
      </c>
      <c r="AA189" s="54" t="str">
        <f ca="1">IF(OR(VLOOKUP($A189,Mitglieder!$E$24:$BG$323,AA$303)="",$G189=""),"",VLOOKUP($A189,Mitglieder!$E$24:$BG$323,AA$303))</f>
        <v/>
      </c>
      <c r="AB189" s="54" t="str">
        <f ca="1">IF(OR(VLOOKUP($A189,Mitglieder!$E$24:$BG$323,AB$303)="",$G189=""),"",VLOOKUP($A189,Mitglieder!$E$24:$BG$323,AB$303))</f>
        <v/>
      </c>
      <c r="AC189" s="54" t="str">
        <f ca="1">IF(OR(VLOOKUP($A189,Mitglieder!$E$24:$BG$323,AC$303)="",$G189=""),"",VLOOKUP($A189,Mitglieder!$E$24:$BG$323,AC$303))</f>
        <v/>
      </c>
      <c r="AD189" s="54" t="str">
        <f ca="1">IF(OR(VLOOKUP($A189,Mitglieder!$E$24:$BG$323,AD$303)="",$G189=""),"",VLOOKUP($A189,Mitglieder!$E$24:$BG$323,AD$303))</f>
        <v/>
      </c>
      <c r="AE189" s="54" t="str">
        <f ca="1">IF(OR(VLOOKUP($A189,Mitglieder!$E$24:$BG$323,AE$303)="",$G189=""),"",VLOOKUP($A189,Mitglieder!$E$24:$BG$323,AE$303))</f>
        <v/>
      </c>
      <c r="AF189" s="54" t="str">
        <f ca="1">IF(OR(VLOOKUP($A189,Mitglieder!$E$24:$BG$323,AF$303)="",$G189=""),"",VLOOKUP($A189,Mitglieder!$E$24:$BG$323,AF$303))</f>
        <v/>
      </c>
      <c r="AG189" s="54" t="str">
        <f ca="1">IF(OR(VLOOKUP($A189,Mitglieder!$E$24:$BG$323,AG$303)="",$G189=""),"",VLOOKUP($A189,Mitglieder!$E$24:$BG$323,AG$303))</f>
        <v/>
      </c>
      <c r="AH189" s="54" t="str">
        <f ca="1">IF(OR(VLOOKUP($A189,Mitglieder!$E$24:$BG$323,AH$303)="",$G189=""),"",VLOOKUP($A189,Mitglieder!$E$24:$BG$323,AH$303))</f>
        <v/>
      </c>
      <c r="AI189" s="54" t="str">
        <f ca="1">IF(OR(VLOOKUP($A189,Mitglieder!$E$24:$BG$323,AI$303)="",$G189=""),"",VLOOKUP($A189,Mitglieder!$E$24:$BG$323,AI$303))</f>
        <v/>
      </c>
      <c r="AJ189" s="54" t="str">
        <f ca="1">IF(OR(VLOOKUP($A189,Mitglieder!$E$24:$BG$323,AJ$303)="",$G189=""),"",VLOOKUP($A189,Mitglieder!$E$24:$BG$323,AJ$303))</f>
        <v/>
      </c>
      <c r="AK189" s="54" t="str">
        <f ca="1">IF(OR(VLOOKUP($A189,Mitglieder!$E$24:$BG$323,AK$303)="",$G189=""),"",VLOOKUP($A189,Mitglieder!$E$24:$BG$323,AK$303))</f>
        <v/>
      </c>
      <c r="AL189" s="54" t="str">
        <f ca="1">IF(OR(VLOOKUP($A189,Mitglieder!$E$24:$BG$323,AL$303)="",$G189=""),"",VLOOKUP($A189,Mitglieder!$E$24:$BG$323,AL$303))</f>
        <v/>
      </c>
      <c r="AM189" s="42" t="str">
        <f ca="1">IF($G189="","",VLOOKUP($A189,Mitglieder!$E$24:$BG$323,AM$303))</f>
        <v/>
      </c>
      <c r="AN189" s="54" t="str">
        <f ca="1">IF(OR(VLOOKUP($A189,Mitglieder!$E$24:$BG$323,AN$303)="",$G189=""),"",VLOOKUP($A189,Mitglieder!$E$24:$BG$323,AN$303))</f>
        <v/>
      </c>
      <c r="AO189" s="43" t="str">
        <f ca="1">IF($G189="","",TEXT(VLOOKUP($A189,Mitglieder!$D$24:$BG$323,AO$303),"TT.MM.JJJJ"))</f>
        <v/>
      </c>
      <c r="AP189" s="42" t="str">
        <f ca="1">IF($G189="","",VLOOKUP($A189,Mitglieder!$E$24:$BG$323,AP$303))</f>
        <v/>
      </c>
      <c r="AQ189" s="45" t="str">
        <f ca="1">IF($G189="","",TEXT(VLOOKUP($A189,Mitglieder!$E$24:$BG$323,AQ$303),"0.00"))</f>
        <v/>
      </c>
      <c r="AR189" s="54" t="str">
        <f ca="1">IF(OR(VLOOKUP($A189,Mitglieder!$E$24:$BG$323,AR$303)="",$G189=""),"",VLOOKUP($A189,Mitglieder!$E$24:$BG$323,AR$303))</f>
        <v/>
      </c>
      <c r="AS189" s="45" t="str">
        <f ca="1">IF($G189="","",TEXT(VLOOKUP($A189,Mitglieder!$E$24:$BG$323,AS$303),"0.00"))</f>
        <v/>
      </c>
      <c r="AT189" s="54" t="str">
        <f ca="1">IF(OR(VLOOKUP($A189,Mitglieder!$E$24:$BG$323,AT$303)="",$G189=""),"",VLOOKUP($A189,Mitglieder!$E$24:$BG$323,AT$303))</f>
        <v/>
      </c>
      <c r="AU189" s="45" t="str">
        <f ca="1">IF($G189="","",TEXT(VLOOKUP($A189,Mitglieder!$E$24:$BG$323,AU$303),"0.00"))</f>
        <v/>
      </c>
      <c r="AV189" s="45" t="str">
        <f ca="1">IF($G189="","",TEXT(VLOOKUP($A189,Mitglieder!$E$24:$BG$323,AV$303),"0.00"))</f>
        <v/>
      </c>
      <c r="AW189" s="42" t="str">
        <f ca="1">IF($G189="","",VLOOKUP($A189,Mitglieder!$E$24:$BG$323,AW$303))</f>
        <v/>
      </c>
      <c r="AX189" s="54" t="str">
        <f ca="1">IF(OR(VLOOKUP($A189,Mitglieder!$E$24:$BG$323,AX$303)="",$G189=""),"",VLOOKUP($A189,Mitglieder!$E$24:$BG$323,AX$303))</f>
        <v/>
      </c>
      <c r="AY189" s="43" t="str">
        <f ca="1">IF($G189="","",TEXT(VLOOKUP($A189,Mitglieder!$E$24:$BG$323,AY$303),"TT.MM.JJJJ"))</f>
        <v/>
      </c>
      <c r="AZ189" s="75" t="str">
        <f t="shared" ca="1" si="4"/>
        <v/>
      </c>
      <c r="BA189" s="43" t="str">
        <f ca="1">IF($G189="","",TEXT(VLOOKUP($A189,Mitglieder!$E$24:$BG$323,BA$303),"TT.MM.JJJJ"))</f>
        <v/>
      </c>
      <c r="BB189" s="43" t="str">
        <f ca="1">IF($G189="","",TEXT(VLOOKUP($A189,Mitglieder!$E$24:$BG$323,BB$303),"TT.MM.JJJJ"))</f>
        <v/>
      </c>
      <c r="BC189" s="43" t="str">
        <f ca="1">IF($G189="","",TEXT(VLOOKUP($A189,Mitglieder!$E$24:$BG$323,BC$303),"TT.MM.JJJJ"))</f>
        <v/>
      </c>
      <c r="BD189" s="43" t="str">
        <f ca="1">IF($G189="","",TEXT(VLOOKUP($A189,Mitglieder!$E$24:$BG$323,BD$303),"TT.MM.JJJJ"))</f>
        <v/>
      </c>
      <c r="BE189" s="75" t="str">
        <f t="shared" ca="1" si="5"/>
        <v/>
      </c>
      <c r="BF189" s="75" t="str">
        <f ca="1">IF($G189="","",VLOOKUP($A189,Mitglieder!$D$24:$BG$323,BF$303))</f>
        <v/>
      </c>
      <c r="BH189" s="75" t="str">
        <f ca="1">IF(G189="","",AY189+'Details Verein'!$D$25)</f>
        <v/>
      </c>
    </row>
    <row r="190" spans="1:60" x14ac:dyDescent="0.35">
      <c r="A190" s="42">
        <v>190</v>
      </c>
      <c r="B190" s="42"/>
      <c r="C190" s="42"/>
      <c r="D190" s="42">
        <f ca="1">VLOOKUP($A190,Mitglieder!$E$24:$BA$323,D$303)</f>
        <v>1.0299999999999967</v>
      </c>
      <c r="E190" s="42" t="str">
        <f ca="1">IF($G190="","",VLOOKUP($A190,Mitglieder!$E$24:$BG$323,E$303))</f>
        <v/>
      </c>
      <c r="F190" s="54" t="str">
        <f ca="1">IF(OR(VLOOKUP($A190,Mitglieder!$E$24:$BG$323,F$303)="",$G190=""),"",VLOOKUP($A190,Mitglieder!$E$24:$BG$323,F$303))</f>
        <v/>
      </c>
      <c r="G190" s="72" t="str">
        <f ca="1">IF(D190/ROUND(D190,0)=1,VLOOKUP($A190,Mitglieder!$E$24:$BA$323,G$303),"")</f>
        <v/>
      </c>
      <c r="H190" s="42" t="str">
        <f ca="1">IF($G190="","",VLOOKUP($A190,Mitglieder!$E$24:$BG$323,H$303))</f>
        <v/>
      </c>
      <c r="I190" s="54" t="str">
        <f ca="1">IF(OR(VLOOKUP($A190,Mitglieder!$E$24:$BG$323,I$303)="",$G190=""),"",VLOOKUP($A190,Mitglieder!$E$24:$BG$323,I$303))</f>
        <v/>
      </c>
      <c r="J190" s="42" t="str">
        <f ca="1">IF($G190="","",VLOOKUP($A190,Mitglieder!$E$24:$BG$323,J$303))</f>
        <v/>
      </c>
      <c r="K190" s="54" t="str">
        <f ca="1">IF(OR(VLOOKUP($A190,Mitglieder!$E$24:$BG$323,K$303)="",$G190=""),"",VLOOKUP($A190,Mitglieder!$E$24:$BG$323,K$303))</f>
        <v/>
      </c>
      <c r="L190" s="42" t="str">
        <f ca="1">IF($G190="","",VLOOKUP($A190,Mitglieder!$E$24:$BG$323,L$303))</f>
        <v/>
      </c>
      <c r="M190" s="42" t="str">
        <f ca="1">IF($G190="","",VLOOKUP($A190,Mitglieder!$E$24:$BG$323,M$303))</f>
        <v/>
      </c>
      <c r="N190" s="42" t="str">
        <f ca="1">IF($G190="","",VLOOKUP($A190,Mitglieder!$E$24:$BG$323,N$303))</f>
        <v/>
      </c>
      <c r="O190" s="42" t="str">
        <f ca="1">IF($G190="","",VLOOKUP($A190,Mitglieder!$E$24:$BG$323,O$303))</f>
        <v/>
      </c>
      <c r="P190" s="42" t="str">
        <f ca="1">IF($G190="","",VLOOKUP($A190,Mitglieder!$E$24:$BG$323,P$303))</f>
        <v/>
      </c>
      <c r="Q190" s="42" t="str">
        <f ca="1">IF($G190="","",VLOOKUP($A190,Mitglieder!$E$24:$BG$323,Q$303))</f>
        <v/>
      </c>
      <c r="R190" s="54" t="str">
        <f ca="1">IF(OR(VLOOKUP($A190,Mitglieder!$E$24:$BG$323,R$303)="",$G190=""),"",VLOOKUP($A190,Mitglieder!$E$24:$BG$323,R$303))</f>
        <v/>
      </c>
      <c r="S190" s="43" t="str">
        <f ca="1">IF($G190="","",TEXT(VLOOKUP($A190,Mitglieder!$E$24:$BG$323,S$303),"TT.MM.JJJJ"))</f>
        <v/>
      </c>
      <c r="T190" s="43" t="str">
        <f ca="1">IF($G190="","",TEXT(VLOOKUP($A190,Mitglieder!$E$24:$BG$323,T$303),"TT.MM.JJJJ"))</f>
        <v/>
      </c>
      <c r="U190" s="43" t="str">
        <f ca="1">IF($G190="","",TEXT(VLOOKUP($A190,Mitglieder!$E$24:$BG$323,U$303),"TT.MM.JJJJ"))</f>
        <v/>
      </c>
      <c r="V190" s="54" t="str">
        <f ca="1">IF(OR(VLOOKUP($A190,Mitglieder!$E$24:$BG$323,V$303)="",$G190=""),"",VLOOKUP($A190,Mitglieder!$E$24:$BG$323,V$303))</f>
        <v/>
      </c>
      <c r="W190" s="54" t="str">
        <f ca="1">IF(OR(VLOOKUP($A190,Mitglieder!$E$24:$BG$323,W$303)="",$G190=""),"",VLOOKUP($A190,Mitglieder!$E$24:$BG$323,W$303))</f>
        <v/>
      </c>
      <c r="X190" s="54" t="str">
        <f ca="1">IF(OR(VLOOKUP($A190,Mitglieder!$E$24:$BG$323,X$303)="",$G190=""),"",VLOOKUP($A190,Mitglieder!$E$24:$BG$323,X$303))</f>
        <v/>
      </c>
      <c r="Y190" s="54" t="str">
        <f ca="1">IF(OR(VLOOKUP($A190,Mitglieder!$E$24:$BG$323,Y$303)="",$G190=""),"",VLOOKUP($A190,Mitglieder!$E$24:$BG$323,Y$303))</f>
        <v/>
      </c>
      <c r="Z190" s="54" t="str">
        <f ca="1">IF(OR(VLOOKUP($A190,Mitglieder!$E$24:$BG$323,Z$303)="",$G190=""),"",VLOOKUP($A190,Mitglieder!$E$24:$BG$323,Z$303))</f>
        <v/>
      </c>
      <c r="AA190" s="54" t="str">
        <f ca="1">IF(OR(VLOOKUP($A190,Mitglieder!$E$24:$BG$323,AA$303)="",$G190=""),"",VLOOKUP($A190,Mitglieder!$E$24:$BG$323,AA$303))</f>
        <v/>
      </c>
      <c r="AB190" s="54" t="str">
        <f ca="1">IF(OR(VLOOKUP($A190,Mitglieder!$E$24:$BG$323,AB$303)="",$G190=""),"",VLOOKUP($A190,Mitglieder!$E$24:$BG$323,AB$303))</f>
        <v/>
      </c>
      <c r="AC190" s="54" t="str">
        <f ca="1">IF(OR(VLOOKUP($A190,Mitglieder!$E$24:$BG$323,AC$303)="",$G190=""),"",VLOOKUP($A190,Mitglieder!$E$24:$BG$323,AC$303))</f>
        <v/>
      </c>
      <c r="AD190" s="54" t="str">
        <f ca="1">IF(OR(VLOOKUP($A190,Mitglieder!$E$24:$BG$323,AD$303)="",$G190=""),"",VLOOKUP($A190,Mitglieder!$E$24:$BG$323,AD$303))</f>
        <v/>
      </c>
      <c r="AE190" s="54" t="str">
        <f ca="1">IF(OR(VLOOKUP($A190,Mitglieder!$E$24:$BG$323,AE$303)="",$G190=""),"",VLOOKUP($A190,Mitglieder!$E$24:$BG$323,AE$303))</f>
        <v/>
      </c>
      <c r="AF190" s="54" t="str">
        <f ca="1">IF(OR(VLOOKUP($A190,Mitglieder!$E$24:$BG$323,AF$303)="",$G190=""),"",VLOOKUP($A190,Mitglieder!$E$24:$BG$323,AF$303))</f>
        <v/>
      </c>
      <c r="AG190" s="54" t="str">
        <f ca="1">IF(OR(VLOOKUP($A190,Mitglieder!$E$24:$BG$323,AG$303)="",$G190=""),"",VLOOKUP($A190,Mitglieder!$E$24:$BG$323,AG$303))</f>
        <v/>
      </c>
      <c r="AH190" s="54" t="str">
        <f ca="1">IF(OR(VLOOKUP($A190,Mitglieder!$E$24:$BG$323,AH$303)="",$G190=""),"",VLOOKUP($A190,Mitglieder!$E$24:$BG$323,AH$303))</f>
        <v/>
      </c>
      <c r="AI190" s="54" t="str">
        <f ca="1">IF(OR(VLOOKUP($A190,Mitglieder!$E$24:$BG$323,AI$303)="",$G190=""),"",VLOOKUP($A190,Mitglieder!$E$24:$BG$323,AI$303))</f>
        <v/>
      </c>
      <c r="AJ190" s="54" t="str">
        <f ca="1">IF(OR(VLOOKUP($A190,Mitglieder!$E$24:$BG$323,AJ$303)="",$G190=""),"",VLOOKUP($A190,Mitglieder!$E$24:$BG$323,AJ$303))</f>
        <v/>
      </c>
      <c r="AK190" s="54" t="str">
        <f ca="1">IF(OR(VLOOKUP($A190,Mitglieder!$E$24:$BG$323,AK$303)="",$G190=""),"",VLOOKUP($A190,Mitglieder!$E$24:$BG$323,AK$303))</f>
        <v/>
      </c>
      <c r="AL190" s="54" t="str">
        <f ca="1">IF(OR(VLOOKUP($A190,Mitglieder!$E$24:$BG$323,AL$303)="",$G190=""),"",VLOOKUP($A190,Mitglieder!$E$24:$BG$323,AL$303))</f>
        <v/>
      </c>
      <c r="AM190" s="42" t="str">
        <f ca="1">IF($G190="","",VLOOKUP($A190,Mitglieder!$E$24:$BG$323,AM$303))</f>
        <v/>
      </c>
      <c r="AN190" s="54" t="str">
        <f ca="1">IF(OR(VLOOKUP($A190,Mitglieder!$E$24:$BG$323,AN$303)="",$G190=""),"",VLOOKUP($A190,Mitglieder!$E$24:$BG$323,AN$303))</f>
        <v/>
      </c>
      <c r="AO190" s="43" t="str">
        <f ca="1">IF($G190="","",TEXT(VLOOKUP($A190,Mitglieder!$D$24:$BG$323,AO$303),"TT.MM.JJJJ"))</f>
        <v/>
      </c>
      <c r="AP190" s="42" t="str">
        <f ca="1">IF($G190="","",VLOOKUP($A190,Mitglieder!$E$24:$BG$323,AP$303))</f>
        <v/>
      </c>
      <c r="AQ190" s="45" t="str">
        <f ca="1">IF($G190="","",TEXT(VLOOKUP($A190,Mitglieder!$E$24:$BG$323,AQ$303),"0.00"))</f>
        <v/>
      </c>
      <c r="AR190" s="54" t="str">
        <f ca="1">IF(OR(VLOOKUP($A190,Mitglieder!$E$24:$BG$323,AR$303)="",$G190=""),"",VLOOKUP($A190,Mitglieder!$E$24:$BG$323,AR$303))</f>
        <v/>
      </c>
      <c r="AS190" s="45" t="str">
        <f ca="1">IF($G190="","",TEXT(VLOOKUP($A190,Mitglieder!$E$24:$BG$323,AS$303),"0.00"))</f>
        <v/>
      </c>
      <c r="AT190" s="54" t="str">
        <f ca="1">IF(OR(VLOOKUP($A190,Mitglieder!$E$24:$BG$323,AT$303)="",$G190=""),"",VLOOKUP($A190,Mitglieder!$E$24:$BG$323,AT$303))</f>
        <v/>
      </c>
      <c r="AU190" s="45" t="str">
        <f ca="1">IF($G190="","",TEXT(VLOOKUP($A190,Mitglieder!$E$24:$BG$323,AU$303),"0.00"))</f>
        <v/>
      </c>
      <c r="AV190" s="45" t="str">
        <f ca="1">IF($G190="","",TEXT(VLOOKUP($A190,Mitglieder!$E$24:$BG$323,AV$303),"0.00"))</f>
        <v/>
      </c>
      <c r="AW190" s="42" t="str">
        <f ca="1">IF($G190="","",VLOOKUP($A190,Mitglieder!$E$24:$BG$323,AW$303))</f>
        <v/>
      </c>
      <c r="AX190" s="54" t="str">
        <f ca="1">IF(OR(VLOOKUP($A190,Mitglieder!$E$24:$BG$323,AX$303)="",$G190=""),"",VLOOKUP($A190,Mitglieder!$E$24:$BG$323,AX$303))</f>
        <v/>
      </c>
      <c r="AY190" s="43" t="str">
        <f ca="1">IF($G190="","",TEXT(VLOOKUP($A190,Mitglieder!$E$24:$BG$323,AY$303),"TT.MM.JJJJ"))</f>
        <v/>
      </c>
      <c r="AZ190" s="75" t="str">
        <f t="shared" ca="1" si="4"/>
        <v/>
      </c>
      <c r="BA190" s="43" t="str">
        <f ca="1">IF($G190="","",TEXT(VLOOKUP($A190,Mitglieder!$E$24:$BG$323,BA$303),"TT.MM.JJJJ"))</f>
        <v/>
      </c>
      <c r="BB190" s="43" t="str">
        <f ca="1">IF($G190="","",TEXT(VLOOKUP($A190,Mitglieder!$E$24:$BG$323,BB$303),"TT.MM.JJJJ"))</f>
        <v/>
      </c>
      <c r="BC190" s="43" t="str">
        <f ca="1">IF($G190="","",TEXT(VLOOKUP($A190,Mitglieder!$E$24:$BG$323,BC$303),"TT.MM.JJJJ"))</f>
        <v/>
      </c>
      <c r="BD190" s="43" t="str">
        <f ca="1">IF($G190="","",TEXT(VLOOKUP($A190,Mitglieder!$E$24:$BG$323,BD$303),"TT.MM.JJJJ"))</f>
        <v/>
      </c>
      <c r="BE190" s="75" t="str">
        <f t="shared" ca="1" si="5"/>
        <v/>
      </c>
      <c r="BF190" s="75" t="str">
        <f ca="1">IF($G190="","",VLOOKUP($A190,Mitglieder!$D$24:$BG$323,BF$303))</f>
        <v/>
      </c>
      <c r="BH190" s="75" t="str">
        <f ca="1">IF(G190="","",AY190+'Details Verein'!$D$25)</f>
        <v/>
      </c>
    </row>
    <row r="191" spans="1:60" x14ac:dyDescent="0.35">
      <c r="A191" s="42">
        <v>191</v>
      </c>
      <c r="B191" s="42"/>
      <c r="C191" s="42"/>
      <c r="D191" s="42">
        <f ca="1">VLOOKUP($A191,Mitglieder!$E$24:$BA$323,D$303)</f>
        <v>1.0299999999999967</v>
      </c>
      <c r="E191" s="42" t="str">
        <f ca="1">IF($G191="","",VLOOKUP($A191,Mitglieder!$E$24:$BG$323,E$303))</f>
        <v/>
      </c>
      <c r="F191" s="54" t="str">
        <f ca="1">IF(OR(VLOOKUP($A191,Mitglieder!$E$24:$BG$323,F$303)="",$G191=""),"",VLOOKUP($A191,Mitglieder!$E$24:$BG$323,F$303))</f>
        <v/>
      </c>
      <c r="G191" s="72" t="str">
        <f ca="1">IF(D191/ROUND(D191,0)=1,VLOOKUP($A191,Mitglieder!$E$24:$BA$323,G$303),"")</f>
        <v/>
      </c>
      <c r="H191" s="42" t="str">
        <f ca="1">IF($G191="","",VLOOKUP($A191,Mitglieder!$E$24:$BG$323,H$303))</f>
        <v/>
      </c>
      <c r="I191" s="54" t="str">
        <f ca="1">IF(OR(VLOOKUP($A191,Mitglieder!$E$24:$BG$323,I$303)="",$G191=""),"",VLOOKUP($A191,Mitglieder!$E$24:$BG$323,I$303))</f>
        <v/>
      </c>
      <c r="J191" s="42" t="str">
        <f ca="1">IF($G191="","",VLOOKUP($A191,Mitglieder!$E$24:$BG$323,J$303))</f>
        <v/>
      </c>
      <c r="K191" s="54" t="str">
        <f ca="1">IF(OR(VLOOKUP($A191,Mitglieder!$E$24:$BG$323,K$303)="",$G191=""),"",VLOOKUP($A191,Mitglieder!$E$24:$BG$323,K$303))</f>
        <v/>
      </c>
      <c r="L191" s="42" t="str">
        <f ca="1">IF($G191="","",VLOOKUP($A191,Mitglieder!$E$24:$BG$323,L$303))</f>
        <v/>
      </c>
      <c r="M191" s="42" t="str">
        <f ca="1">IF($G191="","",VLOOKUP($A191,Mitglieder!$E$24:$BG$323,M$303))</f>
        <v/>
      </c>
      <c r="N191" s="42" t="str">
        <f ca="1">IF($G191="","",VLOOKUP($A191,Mitglieder!$E$24:$BG$323,N$303))</f>
        <v/>
      </c>
      <c r="O191" s="42" t="str">
        <f ca="1">IF($G191="","",VLOOKUP($A191,Mitglieder!$E$24:$BG$323,O$303))</f>
        <v/>
      </c>
      <c r="P191" s="42" t="str">
        <f ca="1">IF($G191="","",VLOOKUP($A191,Mitglieder!$E$24:$BG$323,P$303))</f>
        <v/>
      </c>
      <c r="Q191" s="42" t="str">
        <f ca="1">IF($G191="","",VLOOKUP($A191,Mitglieder!$E$24:$BG$323,Q$303))</f>
        <v/>
      </c>
      <c r="R191" s="54" t="str">
        <f ca="1">IF(OR(VLOOKUP($A191,Mitglieder!$E$24:$BG$323,R$303)="",$G191=""),"",VLOOKUP($A191,Mitglieder!$E$24:$BG$323,R$303))</f>
        <v/>
      </c>
      <c r="S191" s="43" t="str">
        <f ca="1">IF($G191="","",TEXT(VLOOKUP($A191,Mitglieder!$E$24:$BG$323,S$303),"TT.MM.JJJJ"))</f>
        <v/>
      </c>
      <c r="T191" s="43" t="str">
        <f ca="1">IF($G191="","",TEXT(VLOOKUP($A191,Mitglieder!$E$24:$BG$323,T$303),"TT.MM.JJJJ"))</f>
        <v/>
      </c>
      <c r="U191" s="43" t="str">
        <f ca="1">IF($G191="","",TEXT(VLOOKUP($A191,Mitglieder!$E$24:$BG$323,U$303),"TT.MM.JJJJ"))</f>
        <v/>
      </c>
      <c r="V191" s="54" t="str">
        <f ca="1">IF(OR(VLOOKUP($A191,Mitglieder!$E$24:$BG$323,V$303)="",$G191=""),"",VLOOKUP($A191,Mitglieder!$E$24:$BG$323,V$303))</f>
        <v/>
      </c>
      <c r="W191" s="54" t="str">
        <f ca="1">IF(OR(VLOOKUP($A191,Mitglieder!$E$24:$BG$323,W$303)="",$G191=""),"",VLOOKUP($A191,Mitglieder!$E$24:$BG$323,W$303))</f>
        <v/>
      </c>
      <c r="X191" s="54" t="str">
        <f ca="1">IF(OR(VLOOKUP($A191,Mitglieder!$E$24:$BG$323,X$303)="",$G191=""),"",VLOOKUP($A191,Mitglieder!$E$24:$BG$323,X$303))</f>
        <v/>
      </c>
      <c r="Y191" s="54" t="str">
        <f ca="1">IF(OR(VLOOKUP($A191,Mitglieder!$E$24:$BG$323,Y$303)="",$G191=""),"",VLOOKUP($A191,Mitglieder!$E$24:$BG$323,Y$303))</f>
        <v/>
      </c>
      <c r="Z191" s="54" t="str">
        <f ca="1">IF(OR(VLOOKUP($A191,Mitglieder!$E$24:$BG$323,Z$303)="",$G191=""),"",VLOOKUP($A191,Mitglieder!$E$24:$BG$323,Z$303))</f>
        <v/>
      </c>
      <c r="AA191" s="54" t="str">
        <f ca="1">IF(OR(VLOOKUP($A191,Mitglieder!$E$24:$BG$323,AA$303)="",$G191=""),"",VLOOKUP($A191,Mitglieder!$E$24:$BG$323,AA$303))</f>
        <v/>
      </c>
      <c r="AB191" s="54" t="str">
        <f ca="1">IF(OR(VLOOKUP($A191,Mitglieder!$E$24:$BG$323,AB$303)="",$G191=""),"",VLOOKUP($A191,Mitglieder!$E$24:$BG$323,AB$303))</f>
        <v/>
      </c>
      <c r="AC191" s="54" t="str">
        <f ca="1">IF(OR(VLOOKUP($A191,Mitglieder!$E$24:$BG$323,AC$303)="",$G191=""),"",VLOOKUP($A191,Mitglieder!$E$24:$BG$323,AC$303))</f>
        <v/>
      </c>
      <c r="AD191" s="54" t="str">
        <f ca="1">IF(OR(VLOOKUP($A191,Mitglieder!$E$24:$BG$323,AD$303)="",$G191=""),"",VLOOKUP($A191,Mitglieder!$E$24:$BG$323,AD$303))</f>
        <v/>
      </c>
      <c r="AE191" s="54" t="str">
        <f ca="1">IF(OR(VLOOKUP($A191,Mitglieder!$E$24:$BG$323,AE$303)="",$G191=""),"",VLOOKUP($A191,Mitglieder!$E$24:$BG$323,AE$303))</f>
        <v/>
      </c>
      <c r="AF191" s="54" t="str">
        <f ca="1">IF(OR(VLOOKUP($A191,Mitglieder!$E$24:$BG$323,AF$303)="",$G191=""),"",VLOOKUP($A191,Mitglieder!$E$24:$BG$323,AF$303))</f>
        <v/>
      </c>
      <c r="AG191" s="54" t="str">
        <f ca="1">IF(OR(VLOOKUP($A191,Mitglieder!$E$24:$BG$323,AG$303)="",$G191=""),"",VLOOKUP($A191,Mitglieder!$E$24:$BG$323,AG$303))</f>
        <v/>
      </c>
      <c r="AH191" s="54" t="str">
        <f ca="1">IF(OR(VLOOKUP($A191,Mitglieder!$E$24:$BG$323,AH$303)="",$G191=""),"",VLOOKUP($A191,Mitglieder!$E$24:$BG$323,AH$303))</f>
        <v/>
      </c>
      <c r="AI191" s="54" t="str">
        <f ca="1">IF(OR(VLOOKUP($A191,Mitglieder!$E$24:$BG$323,AI$303)="",$G191=""),"",VLOOKUP($A191,Mitglieder!$E$24:$BG$323,AI$303))</f>
        <v/>
      </c>
      <c r="AJ191" s="54" t="str">
        <f ca="1">IF(OR(VLOOKUP($A191,Mitglieder!$E$24:$BG$323,AJ$303)="",$G191=""),"",VLOOKUP($A191,Mitglieder!$E$24:$BG$323,AJ$303))</f>
        <v/>
      </c>
      <c r="AK191" s="54" t="str">
        <f ca="1">IF(OR(VLOOKUP($A191,Mitglieder!$E$24:$BG$323,AK$303)="",$G191=""),"",VLOOKUP($A191,Mitglieder!$E$24:$BG$323,AK$303))</f>
        <v/>
      </c>
      <c r="AL191" s="54" t="str">
        <f ca="1">IF(OR(VLOOKUP($A191,Mitglieder!$E$24:$BG$323,AL$303)="",$G191=""),"",VLOOKUP($A191,Mitglieder!$E$24:$BG$323,AL$303))</f>
        <v/>
      </c>
      <c r="AM191" s="42" t="str">
        <f ca="1">IF($G191="","",VLOOKUP($A191,Mitglieder!$E$24:$BG$323,AM$303))</f>
        <v/>
      </c>
      <c r="AN191" s="54" t="str">
        <f ca="1">IF(OR(VLOOKUP($A191,Mitglieder!$E$24:$BG$323,AN$303)="",$G191=""),"",VLOOKUP($A191,Mitglieder!$E$24:$BG$323,AN$303))</f>
        <v/>
      </c>
      <c r="AO191" s="43" t="str">
        <f ca="1">IF($G191="","",TEXT(VLOOKUP($A191,Mitglieder!$D$24:$BG$323,AO$303),"TT.MM.JJJJ"))</f>
        <v/>
      </c>
      <c r="AP191" s="42" t="str">
        <f ca="1">IF($G191="","",VLOOKUP($A191,Mitglieder!$E$24:$BG$323,AP$303))</f>
        <v/>
      </c>
      <c r="AQ191" s="45" t="str">
        <f ca="1">IF($G191="","",TEXT(VLOOKUP($A191,Mitglieder!$E$24:$BG$323,AQ$303),"0.00"))</f>
        <v/>
      </c>
      <c r="AR191" s="54" t="str">
        <f ca="1">IF(OR(VLOOKUP($A191,Mitglieder!$E$24:$BG$323,AR$303)="",$G191=""),"",VLOOKUP($A191,Mitglieder!$E$24:$BG$323,AR$303))</f>
        <v/>
      </c>
      <c r="AS191" s="45" t="str">
        <f ca="1">IF($G191="","",TEXT(VLOOKUP($A191,Mitglieder!$E$24:$BG$323,AS$303),"0.00"))</f>
        <v/>
      </c>
      <c r="AT191" s="54" t="str">
        <f ca="1">IF(OR(VLOOKUP($A191,Mitglieder!$E$24:$BG$323,AT$303)="",$G191=""),"",VLOOKUP($A191,Mitglieder!$E$24:$BG$323,AT$303))</f>
        <v/>
      </c>
      <c r="AU191" s="45" t="str">
        <f ca="1">IF($G191="","",TEXT(VLOOKUP($A191,Mitglieder!$E$24:$BG$323,AU$303),"0.00"))</f>
        <v/>
      </c>
      <c r="AV191" s="45" t="str">
        <f ca="1">IF($G191="","",TEXT(VLOOKUP($A191,Mitglieder!$E$24:$BG$323,AV$303),"0.00"))</f>
        <v/>
      </c>
      <c r="AW191" s="42" t="str">
        <f ca="1">IF($G191="","",VLOOKUP($A191,Mitglieder!$E$24:$BG$323,AW$303))</f>
        <v/>
      </c>
      <c r="AX191" s="54" t="str">
        <f ca="1">IF(OR(VLOOKUP($A191,Mitglieder!$E$24:$BG$323,AX$303)="",$G191=""),"",VLOOKUP($A191,Mitglieder!$E$24:$BG$323,AX$303))</f>
        <v/>
      </c>
      <c r="AY191" s="43" t="str">
        <f ca="1">IF($G191="","",TEXT(VLOOKUP($A191,Mitglieder!$E$24:$BG$323,AY$303),"TT.MM.JJJJ"))</f>
        <v/>
      </c>
      <c r="AZ191" s="75" t="str">
        <f t="shared" ca="1" si="4"/>
        <v/>
      </c>
      <c r="BA191" s="43" t="str">
        <f ca="1">IF($G191="","",TEXT(VLOOKUP($A191,Mitglieder!$E$24:$BG$323,BA$303),"TT.MM.JJJJ"))</f>
        <v/>
      </c>
      <c r="BB191" s="43" t="str">
        <f ca="1">IF($G191="","",TEXT(VLOOKUP($A191,Mitglieder!$E$24:$BG$323,BB$303),"TT.MM.JJJJ"))</f>
        <v/>
      </c>
      <c r="BC191" s="43" t="str">
        <f ca="1">IF($G191="","",TEXT(VLOOKUP($A191,Mitglieder!$E$24:$BG$323,BC$303),"TT.MM.JJJJ"))</f>
        <v/>
      </c>
      <c r="BD191" s="43" t="str">
        <f ca="1">IF($G191="","",TEXT(VLOOKUP($A191,Mitglieder!$E$24:$BG$323,BD$303),"TT.MM.JJJJ"))</f>
        <v/>
      </c>
      <c r="BE191" s="75" t="str">
        <f t="shared" ca="1" si="5"/>
        <v/>
      </c>
      <c r="BF191" s="75" t="str">
        <f ca="1">IF($G191="","",VLOOKUP($A191,Mitglieder!$D$24:$BG$323,BF$303))</f>
        <v/>
      </c>
      <c r="BH191" s="75" t="str">
        <f ca="1">IF(G191="","",AY191+'Details Verein'!$D$25)</f>
        <v/>
      </c>
    </row>
    <row r="192" spans="1:60" x14ac:dyDescent="0.35">
      <c r="A192" s="42">
        <v>192</v>
      </c>
      <c r="B192" s="42"/>
      <c r="C192" s="42"/>
      <c r="D192" s="42">
        <f ca="1">VLOOKUP($A192,Mitglieder!$E$24:$BA$323,D$303)</f>
        <v>1.0299999999999967</v>
      </c>
      <c r="E192" s="42" t="str">
        <f ca="1">IF($G192="","",VLOOKUP($A192,Mitglieder!$E$24:$BG$323,E$303))</f>
        <v/>
      </c>
      <c r="F192" s="54" t="str">
        <f ca="1">IF(OR(VLOOKUP($A192,Mitglieder!$E$24:$BG$323,F$303)="",$G192=""),"",VLOOKUP($A192,Mitglieder!$E$24:$BG$323,F$303))</f>
        <v/>
      </c>
      <c r="G192" s="72" t="str">
        <f ca="1">IF(D192/ROUND(D192,0)=1,VLOOKUP($A192,Mitglieder!$E$24:$BA$323,G$303),"")</f>
        <v/>
      </c>
      <c r="H192" s="42" t="str">
        <f ca="1">IF($G192="","",VLOOKUP($A192,Mitglieder!$E$24:$BG$323,H$303))</f>
        <v/>
      </c>
      <c r="I192" s="54" t="str">
        <f ca="1">IF(OR(VLOOKUP($A192,Mitglieder!$E$24:$BG$323,I$303)="",$G192=""),"",VLOOKUP($A192,Mitglieder!$E$24:$BG$323,I$303))</f>
        <v/>
      </c>
      <c r="J192" s="42" t="str">
        <f ca="1">IF($G192="","",VLOOKUP($A192,Mitglieder!$E$24:$BG$323,J$303))</f>
        <v/>
      </c>
      <c r="K192" s="54" t="str">
        <f ca="1">IF(OR(VLOOKUP($A192,Mitglieder!$E$24:$BG$323,K$303)="",$G192=""),"",VLOOKUP($A192,Mitglieder!$E$24:$BG$323,K$303))</f>
        <v/>
      </c>
      <c r="L192" s="42" t="str">
        <f ca="1">IF($G192="","",VLOOKUP($A192,Mitglieder!$E$24:$BG$323,L$303))</f>
        <v/>
      </c>
      <c r="M192" s="42" t="str">
        <f ca="1">IF($G192="","",VLOOKUP($A192,Mitglieder!$E$24:$BG$323,M$303))</f>
        <v/>
      </c>
      <c r="N192" s="42" t="str">
        <f ca="1">IF($G192="","",VLOOKUP($A192,Mitglieder!$E$24:$BG$323,N$303))</f>
        <v/>
      </c>
      <c r="O192" s="42" t="str">
        <f ca="1">IF($G192="","",VLOOKUP($A192,Mitglieder!$E$24:$BG$323,O$303))</f>
        <v/>
      </c>
      <c r="P192" s="42" t="str">
        <f ca="1">IF($G192="","",VLOOKUP($A192,Mitglieder!$E$24:$BG$323,P$303))</f>
        <v/>
      </c>
      <c r="Q192" s="42" t="str">
        <f ca="1">IF($G192="","",VLOOKUP($A192,Mitglieder!$E$24:$BG$323,Q$303))</f>
        <v/>
      </c>
      <c r="R192" s="54" t="str">
        <f ca="1">IF(OR(VLOOKUP($A192,Mitglieder!$E$24:$BG$323,R$303)="",$G192=""),"",VLOOKUP($A192,Mitglieder!$E$24:$BG$323,R$303))</f>
        <v/>
      </c>
      <c r="S192" s="43" t="str">
        <f ca="1">IF($G192="","",TEXT(VLOOKUP($A192,Mitglieder!$E$24:$BG$323,S$303),"TT.MM.JJJJ"))</f>
        <v/>
      </c>
      <c r="T192" s="43" t="str">
        <f ca="1">IF($G192="","",TEXT(VLOOKUP($A192,Mitglieder!$E$24:$BG$323,T$303),"TT.MM.JJJJ"))</f>
        <v/>
      </c>
      <c r="U192" s="43" t="str">
        <f ca="1">IF($G192="","",TEXT(VLOOKUP($A192,Mitglieder!$E$24:$BG$323,U$303),"TT.MM.JJJJ"))</f>
        <v/>
      </c>
      <c r="V192" s="54" t="str">
        <f ca="1">IF(OR(VLOOKUP($A192,Mitglieder!$E$24:$BG$323,V$303)="",$G192=""),"",VLOOKUP($A192,Mitglieder!$E$24:$BG$323,V$303))</f>
        <v/>
      </c>
      <c r="W192" s="54" t="str">
        <f ca="1">IF(OR(VLOOKUP($A192,Mitglieder!$E$24:$BG$323,W$303)="",$G192=""),"",VLOOKUP($A192,Mitglieder!$E$24:$BG$323,W$303))</f>
        <v/>
      </c>
      <c r="X192" s="54" t="str">
        <f ca="1">IF(OR(VLOOKUP($A192,Mitglieder!$E$24:$BG$323,X$303)="",$G192=""),"",VLOOKUP($A192,Mitglieder!$E$24:$BG$323,X$303))</f>
        <v/>
      </c>
      <c r="Y192" s="54" t="str">
        <f ca="1">IF(OR(VLOOKUP($A192,Mitglieder!$E$24:$BG$323,Y$303)="",$G192=""),"",VLOOKUP($A192,Mitglieder!$E$24:$BG$323,Y$303))</f>
        <v/>
      </c>
      <c r="Z192" s="54" t="str">
        <f ca="1">IF(OR(VLOOKUP($A192,Mitglieder!$E$24:$BG$323,Z$303)="",$G192=""),"",VLOOKUP($A192,Mitglieder!$E$24:$BG$323,Z$303))</f>
        <v/>
      </c>
      <c r="AA192" s="54" t="str">
        <f ca="1">IF(OR(VLOOKUP($A192,Mitglieder!$E$24:$BG$323,AA$303)="",$G192=""),"",VLOOKUP($A192,Mitglieder!$E$24:$BG$323,AA$303))</f>
        <v/>
      </c>
      <c r="AB192" s="54" t="str">
        <f ca="1">IF(OR(VLOOKUP($A192,Mitglieder!$E$24:$BG$323,AB$303)="",$G192=""),"",VLOOKUP($A192,Mitglieder!$E$24:$BG$323,AB$303))</f>
        <v/>
      </c>
      <c r="AC192" s="54" t="str">
        <f ca="1">IF(OR(VLOOKUP($A192,Mitglieder!$E$24:$BG$323,AC$303)="",$G192=""),"",VLOOKUP($A192,Mitglieder!$E$24:$BG$323,AC$303))</f>
        <v/>
      </c>
      <c r="AD192" s="54" t="str">
        <f ca="1">IF(OR(VLOOKUP($A192,Mitglieder!$E$24:$BG$323,AD$303)="",$G192=""),"",VLOOKUP($A192,Mitglieder!$E$24:$BG$323,AD$303))</f>
        <v/>
      </c>
      <c r="AE192" s="54" t="str">
        <f ca="1">IF(OR(VLOOKUP($A192,Mitglieder!$E$24:$BG$323,AE$303)="",$G192=""),"",VLOOKUP($A192,Mitglieder!$E$24:$BG$323,AE$303))</f>
        <v/>
      </c>
      <c r="AF192" s="54" t="str">
        <f ca="1">IF(OR(VLOOKUP($A192,Mitglieder!$E$24:$BG$323,AF$303)="",$G192=""),"",VLOOKUP($A192,Mitglieder!$E$24:$BG$323,AF$303))</f>
        <v/>
      </c>
      <c r="AG192" s="54" t="str">
        <f ca="1">IF(OR(VLOOKUP($A192,Mitglieder!$E$24:$BG$323,AG$303)="",$G192=""),"",VLOOKUP($A192,Mitglieder!$E$24:$BG$323,AG$303))</f>
        <v/>
      </c>
      <c r="AH192" s="54" t="str">
        <f ca="1">IF(OR(VLOOKUP($A192,Mitglieder!$E$24:$BG$323,AH$303)="",$G192=""),"",VLOOKUP($A192,Mitglieder!$E$24:$BG$323,AH$303))</f>
        <v/>
      </c>
      <c r="AI192" s="54" t="str">
        <f ca="1">IF(OR(VLOOKUP($A192,Mitglieder!$E$24:$BG$323,AI$303)="",$G192=""),"",VLOOKUP($A192,Mitglieder!$E$24:$BG$323,AI$303))</f>
        <v/>
      </c>
      <c r="AJ192" s="54" t="str">
        <f ca="1">IF(OR(VLOOKUP($A192,Mitglieder!$E$24:$BG$323,AJ$303)="",$G192=""),"",VLOOKUP($A192,Mitglieder!$E$24:$BG$323,AJ$303))</f>
        <v/>
      </c>
      <c r="AK192" s="54" t="str">
        <f ca="1">IF(OR(VLOOKUP($A192,Mitglieder!$E$24:$BG$323,AK$303)="",$G192=""),"",VLOOKUP($A192,Mitglieder!$E$24:$BG$323,AK$303))</f>
        <v/>
      </c>
      <c r="AL192" s="54" t="str">
        <f ca="1">IF(OR(VLOOKUP($A192,Mitglieder!$E$24:$BG$323,AL$303)="",$G192=""),"",VLOOKUP($A192,Mitglieder!$E$24:$BG$323,AL$303))</f>
        <v/>
      </c>
      <c r="AM192" s="42" t="str">
        <f ca="1">IF($G192="","",VLOOKUP($A192,Mitglieder!$E$24:$BG$323,AM$303))</f>
        <v/>
      </c>
      <c r="AN192" s="54" t="str">
        <f ca="1">IF(OR(VLOOKUP($A192,Mitglieder!$E$24:$BG$323,AN$303)="",$G192=""),"",VLOOKUP($A192,Mitglieder!$E$24:$BG$323,AN$303))</f>
        <v/>
      </c>
      <c r="AO192" s="43" t="str">
        <f ca="1">IF($G192="","",TEXT(VLOOKUP($A192,Mitglieder!$D$24:$BG$323,AO$303),"TT.MM.JJJJ"))</f>
        <v/>
      </c>
      <c r="AP192" s="42" t="str">
        <f ca="1">IF($G192="","",VLOOKUP($A192,Mitglieder!$E$24:$BG$323,AP$303))</f>
        <v/>
      </c>
      <c r="AQ192" s="45" t="str">
        <f ca="1">IF($G192="","",TEXT(VLOOKUP($A192,Mitglieder!$E$24:$BG$323,AQ$303),"0.00"))</f>
        <v/>
      </c>
      <c r="AR192" s="54" t="str">
        <f ca="1">IF(OR(VLOOKUP($A192,Mitglieder!$E$24:$BG$323,AR$303)="",$G192=""),"",VLOOKUP($A192,Mitglieder!$E$24:$BG$323,AR$303))</f>
        <v/>
      </c>
      <c r="AS192" s="45" t="str">
        <f ca="1">IF($G192="","",TEXT(VLOOKUP($A192,Mitglieder!$E$24:$BG$323,AS$303),"0.00"))</f>
        <v/>
      </c>
      <c r="AT192" s="54" t="str">
        <f ca="1">IF(OR(VLOOKUP($A192,Mitglieder!$E$24:$BG$323,AT$303)="",$G192=""),"",VLOOKUP($A192,Mitglieder!$E$24:$BG$323,AT$303))</f>
        <v/>
      </c>
      <c r="AU192" s="45" t="str">
        <f ca="1">IF($G192="","",TEXT(VLOOKUP($A192,Mitglieder!$E$24:$BG$323,AU$303),"0.00"))</f>
        <v/>
      </c>
      <c r="AV192" s="45" t="str">
        <f ca="1">IF($G192="","",TEXT(VLOOKUP($A192,Mitglieder!$E$24:$BG$323,AV$303),"0.00"))</f>
        <v/>
      </c>
      <c r="AW192" s="42" t="str">
        <f ca="1">IF($G192="","",VLOOKUP($A192,Mitglieder!$E$24:$BG$323,AW$303))</f>
        <v/>
      </c>
      <c r="AX192" s="54" t="str">
        <f ca="1">IF(OR(VLOOKUP($A192,Mitglieder!$E$24:$BG$323,AX$303)="",$G192=""),"",VLOOKUP($A192,Mitglieder!$E$24:$BG$323,AX$303))</f>
        <v/>
      </c>
      <c r="AY192" s="43" t="str">
        <f ca="1">IF($G192="","",TEXT(VLOOKUP($A192,Mitglieder!$E$24:$BG$323,AY$303),"TT.MM.JJJJ"))</f>
        <v/>
      </c>
      <c r="AZ192" s="75" t="str">
        <f t="shared" ca="1" si="4"/>
        <v/>
      </c>
      <c r="BA192" s="43" t="str">
        <f ca="1">IF($G192="","",TEXT(VLOOKUP($A192,Mitglieder!$E$24:$BG$323,BA$303),"TT.MM.JJJJ"))</f>
        <v/>
      </c>
      <c r="BB192" s="43" t="str">
        <f ca="1">IF($G192="","",TEXT(VLOOKUP($A192,Mitglieder!$E$24:$BG$323,BB$303),"TT.MM.JJJJ"))</f>
        <v/>
      </c>
      <c r="BC192" s="43" t="str">
        <f ca="1">IF($G192="","",TEXT(VLOOKUP($A192,Mitglieder!$E$24:$BG$323,BC$303),"TT.MM.JJJJ"))</f>
        <v/>
      </c>
      <c r="BD192" s="43" t="str">
        <f ca="1">IF($G192="","",TEXT(VLOOKUP($A192,Mitglieder!$E$24:$BG$323,BD$303),"TT.MM.JJJJ"))</f>
        <v/>
      </c>
      <c r="BE192" s="75" t="str">
        <f t="shared" ca="1" si="5"/>
        <v/>
      </c>
      <c r="BF192" s="75" t="str">
        <f ca="1">IF($G192="","",VLOOKUP($A192,Mitglieder!$D$24:$BG$323,BF$303))</f>
        <v/>
      </c>
      <c r="BH192" s="75" t="str">
        <f ca="1">IF(G192="","",AY192+'Details Verein'!$D$25)</f>
        <v/>
      </c>
    </row>
    <row r="193" spans="1:60" x14ac:dyDescent="0.35">
      <c r="A193" s="42">
        <v>193</v>
      </c>
      <c r="B193" s="42"/>
      <c r="C193" s="42"/>
      <c r="D193" s="42">
        <f ca="1">VLOOKUP($A193,Mitglieder!$E$24:$BA$323,D$303)</f>
        <v>1.0299999999999967</v>
      </c>
      <c r="E193" s="42" t="str">
        <f ca="1">IF($G193="","",VLOOKUP($A193,Mitglieder!$E$24:$BG$323,E$303))</f>
        <v/>
      </c>
      <c r="F193" s="54" t="str">
        <f ca="1">IF(OR(VLOOKUP($A193,Mitglieder!$E$24:$BG$323,F$303)="",$G193=""),"",VLOOKUP($A193,Mitglieder!$E$24:$BG$323,F$303))</f>
        <v/>
      </c>
      <c r="G193" s="72" t="str">
        <f ca="1">IF(D193/ROUND(D193,0)=1,VLOOKUP($A193,Mitglieder!$E$24:$BA$323,G$303),"")</f>
        <v/>
      </c>
      <c r="H193" s="42" t="str">
        <f ca="1">IF($G193="","",VLOOKUP($A193,Mitglieder!$E$24:$BG$323,H$303))</f>
        <v/>
      </c>
      <c r="I193" s="54" t="str">
        <f ca="1">IF(OR(VLOOKUP($A193,Mitglieder!$E$24:$BG$323,I$303)="",$G193=""),"",VLOOKUP($A193,Mitglieder!$E$24:$BG$323,I$303))</f>
        <v/>
      </c>
      <c r="J193" s="42" t="str">
        <f ca="1">IF($G193="","",VLOOKUP($A193,Mitglieder!$E$24:$BG$323,J$303))</f>
        <v/>
      </c>
      <c r="K193" s="54" t="str">
        <f ca="1">IF(OR(VLOOKUP($A193,Mitglieder!$E$24:$BG$323,K$303)="",$G193=""),"",VLOOKUP($A193,Mitglieder!$E$24:$BG$323,K$303))</f>
        <v/>
      </c>
      <c r="L193" s="42" t="str">
        <f ca="1">IF($G193="","",VLOOKUP($A193,Mitglieder!$E$24:$BG$323,L$303))</f>
        <v/>
      </c>
      <c r="M193" s="42" t="str">
        <f ca="1">IF($G193="","",VLOOKUP($A193,Mitglieder!$E$24:$BG$323,M$303))</f>
        <v/>
      </c>
      <c r="N193" s="42" t="str">
        <f ca="1">IF($G193="","",VLOOKUP($A193,Mitglieder!$E$24:$BG$323,N$303))</f>
        <v/>
      </c>
      <c r="O193" s="42" t="str">
        <f ca="1">IF($G193="","",VLOOKUP($A193,Mitglieder!$E$24:$BG$323,O$303))</f>
        <v/>
      </c>
      <c r="P193" s="42" t="str">
        <f ca="1">IF($G193="","",VLOOKUP($A193,Mitglieder!$E$24:$BG$323,P$303))</f>
        <v/>
      </c>
      <c r="Q193" s="42" t="str">
        <f ca="1">IF($G193="","",VLOOKUP($A193,Mitglieder!$E$24:$BG$323,Q$303))</f>
        <v/>
      </c>
      <c r="R193" s="54" t="str">
        <f ca="1">IF(OR(VLOOKUP($A193,Mitglieder!$E$24:$BG$323,R$303)="",$G193=""),"",VLOOKUP($A193,Mitglieder!$E$24:$BG$323,R$303))</f>
        <v/>
      </c>
      <c r="S193" s="43" t="str">
        <f ca="1">IF($G193="","",TEXT(VLOOKUP($A193,Mitglieder!$E$24:$BG$323,S$303),"TT.MM.JJJJ"))</f>
        <v/>
      </c>
      <c r="T193" s="43" t="str">
        <f ca="1">IF($G193="","",TEXT(VLOOKUP($A193,Mitglieder!$E$24:$BG$323,T$303),"TT.MM.JJJJ"))</f>
        <v/>
      </c>
      <c r="U193" s="43" t="str">
        <f ca="1">IF($G193="","",TEXT(VLOOKUP($A193,Mitglieder!$E$24:$BG$323,U$303),"TT.MM.JJJJ"))</f>
        <v/>
      </c>
      <c r="V193" s="54" t="str">
        <f ca="1">IF(OR(VLOOKUP($A193,Mitglieder!$E$24:$BG$323,V$303)="",$G193=""),"",VLOOKUP($A193,Mitglieder!$E$24:$BG$323,V$303))</f>
        <v/>
      </c>
      <c r="W193" s="54" t="str">
        <f ca="1">IF(OR(VLOOKUP($A193,Mitglieder!$E$24:$BG$323,W$303)="",$G193=""),"",VLOOKUP($A193,Mitglieder!$E$24:$BG$323,W$303))</f>
        <v/>
      </c>
      <c r="X193" s="54" t="str">
        <f ca="1">IF(OR(VLOOKUP($A193,Mitglieder!$E$24:$BG$323,X$303)="",$G193=""),"",VLOOKUP($A193,Mitglieder!$E$24:$BG$323,X$303))</f>
        <v/>
      </c>
      <c r="Y193" s="54" t="str">
        <f ca="1">IF(OR(VLOOKUP($A193,Mitglieder!$E$24:$BG$323,Y$303)="",$G193=""),"",VLOOKUP($A193,Mitglieder!$E$24:$BG$323,Y$303))</f>
        <v/>
      </c>
      <c r="Z193" s="54" t="str">
        <f ca="1">IF(OR(VLOOKUP($A193,Mitglieder!$E$24:$BG$323,Z$303)="",$G193=""),"",VLOOKUP($A193,Mitglieder!$E$24:$BG$323,Z$303))</f>
        <v/>
      </c>
      <c r="AA193" s="54" t="str">
        <f ca="1">IF(OR(VLOOKUP($A193,Mitglieder!$E$24:$BG$323,AA$303)="",$G193=""),"",VLOOKUP($A193,Mitglieder!$E$24:$BG$323,AA$303))</f>
        <v/>
      </c>
      <c r="AB193" s="54" t="str">
        <f ca="1">IF(OR(VLOOKUP($A193,Mitglieder!$E$24:$BG$323,AB$303)="",$G193=""),"",VLOOKUP($A193,Mitglieder!$E$24:$BG$323,AB$303))</f>
        <v/>
      </c>
      <c r="AC193" s="54" t="str">
        <f ca="1">IF(OR(VLOOKUP($A193,Mitglieder!$E$24:$BG$323,AC$303)="",$G193=""),"",VLOOKUP($A193,Mitglieder!$E$24:$BG$323,AC$303))</f>
        <v/>
      </c>
      <c r="AD193" s="54" t="str">
        <f ca="1">IF(OR(VLOOKUP($A193,Mitglieder!$E$24:$BG$323,AD$303)="",$G193=""),"",VLOOKUP($A193,Mitglieder!$E$24:$BG$323,AD$303))</f>
        <v/>
      </c>
      <c r="AE193" s="54" t="str">
        <f ca="1">IF(OR(VLOOKUP($A193,Mitglieder!$E$24:$BG$323,AE$303)="",$G193=""),"",VLOOKUP($A193,Mitglieder!$E$24:$BG$323,AE$303))</f>
        <v/>
      </c>
      <c r="AF193" s="54" t="str">
        <f ca="1">IF(OR(VLOOKUP($A193,Mitglieder!$E$24:$BG$323,AF$303)="",$G193=""),"",VLOOKUP($A193,Mitglieder!$E$24:$BG$323,AF$303))</f>
        <v/>
      </c>
      <c r="AG193" s="54" t="str">
        <f ca="1">IF(OR(VLOOKUP($A193,Mitglieder!$E$24:$BG$323,AG$303)="",$G193=""),"",VLOOKUP($A193,Mitglieder!$E$24:$BG$323,AG$303))</f>
        <v/>
      </c>
      <c r="AH193" s="54" t="str">
        <f ca="1">IF(OR(VLOOKUP($A193,Mitglieder!$E$24:$BG$323,AH$303)="",$G193=""),"",VLOOKUP($A193,Mitglieder!$E$24:$BG$323,AH$303))</f>
        <v/>
      </c>
      <c r="AI193" s="54" t="str">
        <f ca="1">IF(OR(VLOOKUP($A193,Mitglieder!$E$24:$BG$323,AI$303)="",$G193=""),"",VLOOKUP($A193,Mitglieder!$E$24:$BG$323,AI$303))</f>
        <v/>
      </c>
      <c r="AJ193" s="54" t="str">
        <f ca="1">IF(OR(VLOOKUP($A193,Mitglieder!$E$24:$BG$323,AJ$303)="",$G193=""),"",VLOOKUP($A193,Mitglieder!$E$24:$BG$323,AJ$303))</f>
        <v/>
      </c>
      <c r="AK193" s="54" t="str">
        <f ca="1">IF(OR(VLOOKUP($A193,Mitglieder!$E$24:$BG$323,AK$303)="",$G193=""),"",VLOOKUP($A193,Mitglieder!$E$24:$BG$323,AK$303))</f>
        <v/>
      </c>
      <c r="AL193" s="54" t="str">
        <f ca="1">IF(OR(VLOOKUP($A193,Mitglieder!$E$24:$BG$323,AL$303)="",$G193=""),"",VLOOKUP($A193,Mitglieder!$E$24:$BG$323,AL$303))</f>
        <v/>
      </c>
      <c r="AM193" s="42" t="str">
        <f ca="1">IF($G193="","",VLOOKUP($A193,Mitglieder!$E$24:$BG$323,AM$303))</f>
        <v/>
      </c>
      <c r="AN193" s="54" t="str">
        <f ca="1">IF(OR(VLOOKUP($A193,Mitglieder!$E$24:$BG$323,AN$303)="",$G193=""),"",VLOOKUP($A193,Mitglieder!$E$24:$BG$323,AN$303))</f>
        <v/>
      </c>
      <c r="AO193" s="43" t="str">
        <f ca="1">IF($G193="","",TEXT(VLOOKUP($A193,Mitglieder!$D$24:$BG$323,AO$303),"TT.MM.JJJJ"))</f>
        <v/>
      </c>
      <c r="AP193" s="42" t="str">
        <f ca="1">IF($G193="","",VLOOKUP($A193,Mitglieder!$E$24:$BG$323,AP$303))</f>
        <v/>
      </c>
      <c r="AQ193" s="45" t="str">
        <f ca="1">IF($G193="","",TEXT(VLOOKUP($A193,Mitglieder!$E$24:$BG$323,AQ$303),"0.00"))</f>
        <v/>
      </c>
      <c r="AR193" s="54" t="str">
        <f ca="1">IF(OR(VLOOKUP($A193,Mitglieder!$E$24:$BG$323,AR$303)="",$G193=""),"",VLOOKUP($A193,Mitglieder!$E$24:$BG$323,AR$303))</f>
        <v/>
      </c>
      <c r="AS193" s="45" t="str">
        <f ca="1">IF($G193="","",TEXT(VLOOKUP($A193,Mitglieder!$E$24:$BG$323,AS$303),"0.00"))</f>
        <v/>
      </c>
      <c r="AT193" s="54" t="str">
        <f ca="1">IF(OR(VLOOKUP($A193,Mitglieder!$E$24:$BG$323,AT$303)="",$G193=""),"",VLOOKUP($A193,Mitglieder!$E$24:$BG$323,AT$303))</f>
        <v/>
      </c>
      <c r="AU193" s="45" t="str">
        <f ca="1">IF($G193="","",TEXT(VLOOKUP($A193,Mitglieder!$E$24:$BG$323,AU$303),"0.00"))</f>
        <v/>
      </c>
      <c r="AV193" s="45" t="str">
        <f ca="1">IF($G193="","",TEXT(VLOOKUP($A193,Mitglieder!$E$24:$BG$323,AV$303),"0.00"))</f>
        <v/>
      </c>
      <c r="AW193" s="42" t="str">
        <f ca="1">IF($G193="","",VLOOKUP($A193,Mitglieder!$E$24:$BG$323,AW$303))</f>
        <v/>
      </c>
      <c r="AX193" s="54" t="str">
        <f ca="1">IF(OR(VLOOKUP($A193,Mitglieder!$E$24:$BG$323,AX$303)="",$G193=""),"",VLOOKUP($A193,Mitglieder!$E$24:$BG$323,AX$303))</f>
        <v/>
      </c>
      <c r="AY193" s="43" t="str">
        <f ca="1">IF($G193="","",TEXT(VLOOKUP($A193,Mitglieder!$E$24:$BG$323,AY$303),"TT.MM.JJJJ"))</f>
        <v/>
      </c>
      <c r="AZ193" s="75" t="str">
        <f t="shared" ca="1" si="4"/>
        <v/>
      </c>
      <c r="BA193" s="43" t="str">
        <f ca="1">IF($G193="","",TEXT(VLOOKUP($A193,Mitglieder!$E$24:$BG$323,BA$303),"TT.MM.JJJJ"))</f>
        <v/>
      </c>
      <c r="BB193" s="43" t="str">
        <f ca="1">IF($G193="","",TEXT(VLOOKUP($A193,Mitglieder!$E$24:$BG$323,BB$303),"TT.MM.JJJJ"))</f>
        <v/>
      </c>
      <c r="BC193" s="43" t="str">
        <f ca="1">IF($G193="","",TEXT(VLOOKUP($A193,Mitglieder!$E$24:$BG$323,BC$303),"TT.MM.JJJJ"))</f>
        <v/>
      </c>
      <c r="BD193" s="43" t="str">
        <f ca="1">IF($G193="","",TEXT(VLOOKUP($A193,Mitglieder!$E$24:$BG$323,BD$303),"TT.MM.JJJJ"))</f>
        <v/>
      </c>
      <c r="BE193" s="75" t="str">
        <f t="shared" ca="1" si="5"/>
        <v/>
      </c>
      <c r="BF193" s="75" t="str">
        <f ca="1">IF($G193="","",VLOOKUP($A193,Mitglieder!$D$24:$BG$323,BF$303))</f>
        <v/>
      </c>
      <c r="BH193" s="75" t="str">
        <f ca="1">IF(G193="","",AY193+'Details Verein'!$D$25)</f>
        <v/>
      </c>
    </row>
    <row r="194" spans="1:60" x14ac:dyDescent="0.35">
      <c r="A194" s="42">
        <v>194</v>
      </c>
      <c r="B194" s="42"/>
      <c r="C194" s="42"/>
      <c r="D194" s="42">
        <f ca="1">VLOOKUP($A194,Mitglieder!$E$24:$BA$323,D$303)</f>
        <v>1.0299999999999967</v>
      </c>
      <c r="E194" s="42" t="str">
        <f ca="1">IF($G194="","",VLOOKUP($A194,Mitglieder!$E$24:$BG$323,E$303))</f>
        <v/>
      </c>
      <c r="F194" s="54" t="str">
        <f ca="1">IF(OR(VLOOKUP($A194,Mitglieder!$E$24:$BG$323,F$303)="",$G194=""),"",VLOOKUP($A194,Mitglieder!$E$24:$BG$323,F$303))</f>
        <v/>
      </c>
      <c r="G194" s="72" t="str">
        <f ca="1">IF(D194/ROUND(D194,0)=1,VLOOKUP($A194,Mitglieder!$E$24:$BA$323,G$303),"")</f>
        <v/>
      </c>
      <c r="H194" s="42" t="str">
        <f ca="1">IF($G194="","",VLOOKUP($A194,Mitglieder!$E$24:$BG$323,H$303))</f>
        <v/>
      </c>
      <c r="I194" s="54" t="str">
        <f ca="1">IF(OR(VLOOKUP($A194,Mitglieder!$E$24:$BG$323,I$303)="",$G194=""),"",VLOOKUP($A194,Mitglieder!$E$24:$BG$323,I$303))</f>
        <v/>
      </c>
      <c r="J194" s="42" t="str">
        <f ca="1">IF($G194="","",VLOOKUP($A194,Mitglieder!$E$24:$BG$323,J$303))</f>
        <v/>
      </c>
      <c r="K194" s="54" t="str">
        <f ca="1">IF(OR(VLOOKUP($A194,Mitglieder!$E$24:$BG$323,K$303)="",$G194=""),"",VLOOKUP($A194,Mitglieder!$E$24:$BG$323,K$303))</f>
        <v/>
      </c>
      <c r="L194" s="42" t="str">
        <f ca="1">IF($G194="","",VLOOKUP($A194,Mitglieder!$E$24:$BG$323,L$303))</f>
        <v/>
      </c>
      <c r="M194" s="42" t="str">
        <f ca="1">IF($G194="","",VLOOKUP($A194,Mitglieder!$E$24:$BG$323,M$303))</f>
        <v/>
      </c>
      <c r="N194" s="42" t="str">
        <f ca="1">IF($G194="","",VLOOKUP($A194,Mitglieder!$E$24:$BG$323,N$303))</f>
        <v/>
      </c>
      <c r="O194" s="42" t="str">
        <f ca="1">IF($G194="","",VLOOKUP($A194,Mitglieder!$E$24:$BG$323,O$303))</f>
        <v/>
      </c>
      <c r="P194" s="42" t="str">
        <f ca="1">IF($G194="","",VLOOKUP($A194,Mitglieder!$E$24:$BG$323,P$303))</f>
        <v/>
      </c>
      <c r="Q194" s="42" t="str">
        <f ca="1">IF($G194="","",VLOOKUP($A194,Mitglieder!$E$24:$BG$323,Q$303))</f>
        <v/>
      </c>
      <c r="R194" s="54" t="str">
        <f ca="1">IF(OR(VLOOKUP($A194,Mitglieder!$E$24:$BG$323,R$303)="",$G194=""),"",VLOOKUP($A194,Mitglieder!$E$24:$BG$323,R$303))</f>
        <v/>
      </c>
      <c r="S194" s="43" t="str">
        <f ca="1">IF($G194="","",TEXT(VLOOKUP($A194,Mitglieder!$E$24:$BG$323,S$303),"TT.MM.JJJJ"))</f>
        <v/>
      </c>
      <c r="T194" s="43" t="str">
        <f ca="1">IF($G194="","",TEXT(VLOOKUP($A194,Mitglieder!$E$24:$BG$323,T$303),"TT.MM.JJJJ"))</f>
        <v/>
      </c>
      <c r="U194" s="43" t="str">
        <f ca="1">IF($G194="","",TEXT(VLOOKUP($A194,Mitglieder!$E$24:$BG$323,U$303),"TT.MM.JJJJ"))</f>
        <v/>
      </c>
      <c r="V194" s="54" t="str">
        <f ca="1">IF(OR(VLOOKUP($A194,Mitglieder!$E$24:$BG$323,V$303)="",$G194=""),"",VLOOKUP($A194,Mitglieder!$E$24:$BG$323,V$303))</f>
        <v/>
      </c>
      <c r="W194" s="54" t="str">
        <f ca="1">IF(OR(VLOOKUP($A194,Mitglieder!$E$24:$BG$323,W$303)="",$G194=""),"",VLOOKUP($A194,Mitglieder!$E$24:$BG$323,W$303))</f>
        <v/>
      </c>
      <c r="X194" s="54" t="str">
        <f ca="1">IF(OR(VLOOKUP($A194,Mitglieder!$E$24:$BG$323,X$303)="",$G194=""),"",VLOOKUP($A194,Mitglieder!$E$24:$BG$323,X$303))</f>
        <v/>
      </c>
      <c r="Y194" s="54" t="str">
        <f ca="1">IF(OR(VLOOKUP($A194,Mitglieder!$E$24:$BG$323,Y$303)="",$G194=""),"",VLOOKUP($A194,Mitglieder!$E$24:$BG$323,Y$303))</f>
        <v/>
      </c>
      <c r="Z194" s="54" t="str">
        <f ca="1">IF(OR(VLOOKUP($A194,Mitglieder!$E$24:$BG$323,Z$303)="",$G194=""),"",VLOOKUP($A194,Mitglieder!$E$24:$BG$323,Z$303))</f>
        <v/>
      </c>
      <c r="AA194" s="54" t="str">
        <f ca="1">IF(OR(VLOOKUP($A194,Mitglieder!$E$24:$BG$323,AA$303)="",$G194=""),"",VLOOKUP($A194,Mitglieder!$E$24:$BG$323,AA$303))</f>
        <v/>
      </c>
      <c r="AB194" s="54" t="str">
        <f ca="1">IF(OR(VLOOKUP($A194,Mitglieder!$E$24:$BG$323,AB$303)="",$G194=""),"",VLOOKUP($A194,Mitglieder!$E$24:$BG$323,AB$303))</f>
        <v/>
      </c>
      <c r="AC194" s="54" t="str">
        <f ca="1">IF(OR(VLOOKUP($A194,Mitglieder!$E$24:$BG$323,AC$303)="",$G194=""),"",VLOOKUP($A194,Mitglieder!$E$24:$BG$323,AC$303))</f>
        <v/>
      </c>
      <c r="AD194" s="54" t="str">
        <f ca="1">IF(OR(VLOOKUP($A194,Mitglieder!$E$24:$BG$323,AD$303)="",$G194=""),"",VLOOKUP($A194,Mitglieder!$E$24:$BG$323,AD$303))</f>
        <v/>
      </c>
      <c r="AE194" s="54" t="str">
        <f ca="1">IF(OR(VLOOKUP($A194,Mitglieder!$E$24:$BG$323,AE$303)="",$G194=""),"",VLOOKUP($A194,Mitglieder!$E$24:$BG$323,AE$303))</f>
        <v/>
      </c>
      <c r="AF194" s="54" t="str">
        <f ca="1">IF(OR(VLOOKUP($A194,Mitglieder!$E$24:$BG$323,AF$303)="",$G194=""),"",VLOOKUP($A194,Mitglieder!$E$24:$BG$323,AF$303))</f>
        <v/>
      </c>
      <c r="AG194" s="54" t="str">
        <f ca="1">IF(OR(VLOOKUP($A194,Mitglieder!$E$24:$BG$323,AG$303)="",$G194=""),"",VLOOKUP($A194,Mitglieder!$E$24:$BG$323,AG$303))</f>
        <v/>
      </c>
      <c r="AH194" s="54" t="str">
        <f ca="1">IF(OR(VLOOKUP($A194,Mitglieder!$E$24:$BG$323,AH$303)="",$G194=""),"",VLOOKUP($A194,Mitglieder!$E$24:$BG$323,AH$303))</f>
        <v/>
      </c>
      <c r="AI194" s="54" t="str">
        <f ca="1">IF(OR(VLOOKUP($A194,Mitglieder!$E$24:$BG$323,AI$303)="",$G194=""),"",VLOOKUP($A194,Mitglieder!$E$24:$BG$323,AI$303))</f>
        <v/>
      </c>
      <c r="AJ194" s="54" t="str">
        <f ca="1">IF(OR(VLOOKUP($A194,Mitglieder!$E$24:$BG$323,AJ$303)="",$G194=""),"",VLOOKUP($A194,Mitglieder!$E$24:$BG$323,AJ$303))</f>
        <v/>
      </c>
      <c r="AK194" s="54" t="str">
        <f ca="1">IF(OR(VLOOKUP($A194,Mitglieder!$E$24:$BG$323,AK$303)="",$G194=""),"",VLOOKUP($A194,Mitglieder!$E$24:$BG$323,AK$303))</f>
        <v/>
      </c>
      <c r="AL194" s="54" t="str">
        <f ca="1">IF(OR(VLOOKUP($A194,Mitglieder!$E$24:$BG$323,AL$303)="",$G194=""),"",VLOOKUP($A194,Mitglieder!$E$24:$BG$323,AL$303))</f>
        <v/>
      </c>
      <c r="AM194" s="42" t="str">
        <f ca="1">IF($G194="","",VLOOKUP($A194,Mitglieder!$E$24:$BG$323,AM$303))</f>
        <v/>
      </c>
      <c r="AN194" s="54" t="str">
        <f ca="1">IF(OR(VLOOKUP($A194,Mitglieder!$E$24:$BG$323,AN$303)="",$G194=""),"",VLOOKUP($A194,Mitglieder!$E$24:$BG$323,AN$303))</f>
        <v/>
      </c>
      <c r="AO194" s="43" t="str">
        <f ca="1">IF($G194="","",TEXT(VLOOKUP($A194,Mitglieder!$D$24:$BG$323,AO$303),"TT.MM.JJJJ"))</f>
        <v/>
      </c>
      <c r="AP194" s="42" t="str">
        <f ca="1">IF($G194="","",VLOOKUP($A194,Mitglieder!$E$24:$BG$323,AP$303))</f>
        <v/>
      </c>
      <c r="AQ194" s="45" t="str">
        <f ca="1">IF($G194="","",TEXT(VLOOKUP($A194,Mitglieder!$E$24:$BG$323,AQ$303),"0.00"))</f>
        <v/>
      </c>
      <c r="AR194" s="54" t="str">
        <f ca="1">IF(OR(VLOOKUP($A194,Mitglieder!$E$24:$BG$323,AR$303)="",$G194=""),"",VLOOKUP($A194,Mitglieder!$E$24:$BG$323,AR$303))</f>
        <v/>
      </c>
      <c r="AS194" s="45" t="str">
        <f ca="1">IF($G194="","",TEXT(VLOOKUP($A194,Mitglieder!$E$24:$BG$323,AS$303),"0.00"))</f>
        <v/>
      </c>
      <c r="AT194" s="54" t="str">
        <f ca="1">IF(OR(VLOOKUP($A194,Mitglieder!$E$24:$BG$323,AT$303)="",$G194=""),"",VLOOKUP($A194,Mitglieder!$E$24:$BG$323,AT$303))</f>
        <v/>
      </c>
      <c r="AU194" s="45" t="str">
        <f ca="1">IF($G194="","",TEXT(VLOOKUP($A194,Mitglieder!$E$24:$BG$323,AU$303),"0.00"))</f>
        <v/>
      </c>
      <c r="AV194" s="45" t="str">
        <f ca="1">IF($G194="","",TEXT(VLOOKUP($A194,Mitglieder!$E$24:$BG$323,AV$303),"0.00"))</f>
        <v/>
      </c>
      <c r="AW194" s="42" t="str">
        <f ca="1">IF($G194="","",VLOOKUP($A194,Mitglieder!$E$24:$BG$323,AW$303))</f>
        <v/>
      </c>
      <c r="AX194" s="54" t="str">
        <f ca="1">IF(OR(VLOOKUP($A194,Mitglieder!$E$24:$BG$323,AX$303)="",$G194=""),"",VLOOKUP($A194,Mitglieder!$E$24:$BG$323,AX$303))</f>
        <v/>
      </c>
      <c r="AY194" s="43" t="str">
        <f ca="1">IF($G194="","",TEXT(VLOOKUP($A194,Mitglieder!$E$24:$BG$323,AY$303),"TT.MM.JJJJ"))</f>
        <v/>
      </c>
      <c r="AZ194" s="75" t="str">
        <f t="shared" ca="1" si="4"/>
        <v/>
      </c>
      <c r="BA194" s="43" t="str">
        <f ca="1">IF($G194="","",TEXT(VLOOKUP($A194,Mitglieder!$E$24:$BG$323,BA$303),"TT.MM.JJJJ"))</f>
        <v/>
      </c>
      <c r="BB194" s="43" t="str">
        <f ca="1">IF($G194="","",TEXT(VLOOKUP($A194,Mitglieder!$E$24:$BG$323,BB$303),"TT.MM.JJJJ"))</f>
        <v/>
      </c>
      <c r="BC194" s="43" t="str">
        <f ca="1">IF($G194="","",TEXT(VLOOKUP($A194,Mitglieder!$E$24:$BG$323,BC$303),"TT.MM.JJJJ"))</f>
        <v/>
      </c>
      <c r="BD194" s="43" t="str">
        <f ca="1">IF($G194="","",TEXT(VLOOKUP($A194,Mitglieder!$E$24:$BG$323,BD$303),"TT.MM.JJJJ"))</f>
        <v/>
      </c>
      <c r="BE194" s="75" t="str">
        <f t="shared" ca="1" si="5"/>
        <v/>
      </c>
      <c r="BF194" s="75" t="str">
        <f ca="1">IF($G194="","",VLOOKUP($A194,Mitglieder!$D$24:$BG$323,BF$303))</f>
        <v/>
      </c>
      <c r="BH194" s="75" t="str">
        <f ca="1">IF(G194="","",AY194+'Details Verein'!$D$25)</f>
        <v/>
      </c>
    </row>
    <row r="195" spans="1:60" x14ac:dyDescent="0.35">
      <c r="A195" s="42">
        <v>195</v>
      </c>
      <c r="B195" s="42"/>
      <c r="C195" s="42"/>
      <c r="D195" s="42">
        <f ca="1">VLOOKUP($A195,Mitglieder!$E$24:$BA$323,D$303)</f>
        <v>1.0299999999999967</v>
      </c>
      <c r="E195" s="42" t="str">
        <f ca="1">IF($G195="","",VLOOKUP($A195,Mitglieder!$E$24:$BG$323,E$303))</f>
        <v/>
      </c>
      <c r="F195" s="54" t="str">
        <f ca="1">IF(OR(VLOOKUP($A195,Mitglieder!$E$24:$BG$323,F$303)="",$G195=""),"",VLOOKUP($A195,Mitglieder!$E$24:$BG$323,F$303))</f>
        <v/>
      </c>
      <c r="G195" s="72" t="str">
        <f ca="1">IF(D195/ROUND(D195,0)=1,VLOOKUP($A195,Mitglieder!$E$24:$BA$323,G$303),"")</f>
        <v/>
      </c>
      <c r="H195" s="42" t="str">
        <f ca="1">IF($G195="","",VLOOKUP($A195,Mitglieder!$E$24:$BG$323,H$303))</f>
        <v/>
      </c>
      <c r="I195" s="54" t="str">
        <f ca="1">IF(OR(VLOOKUP($A195,Mitglieder!$E$24:$BG$323,I$303)="",$G195=""),"",VLOOKUP($A195,Mitglieder!$E$24:$BG$323,I$303))</f>
        <v/>
      </c>
      <c r="J195" s="42" t="str">
        <f ca="1">IF($G195="","",VLOOKUP($A195,Mitglieder!$E$24:$BG$323,J$303))</f>
        <v/>
      </c>
      <c r="K195" s="54" t="str">
        <f ca="1">IF(OR(VLOOKUP($A195,Mitglieder!$E$24:$BG$323,K$303)="",$G195=""),"",VLOOKUP($A195,Mitglieder!$E$24:$BG$323,K$303))</f>
        <v/>
      </c>
      <c r="L195" s="42" t="str">
        <f ca="1">IF($G195="","",VLOOKUP($A195,Mitglieder!$E$24:$BG$323,L$303))</f>
        <v/>
      </c>
      <c r="M195" s="42" t="str">
        <f ca="1">IF($G195="","",VLOOKUP($A195,Mitglieder!$E$24:$BG$323,M$303))</f>
        <v/>
      </c>
      <c r="N195" s="42" t="str">
        <f ca="1">IF($G195="","",VLOOKUP($A195,Mitglieder!$E$24:$BG$323,N$303))</f>
        <v/>
      </c>
      <c r="O195" s="42" t="str">
        <f ca="1">IF($G195="","",VLOOKUP($A195,Mitglieder!$E$24:$BG$323,O$303))</f>
        <v/>
      </c>
      <c r="P195" s="42" t="str">
        <f ca="1">IF($G195="","",VLOOKUP($A195,Mitglieder!$E$24:$BG$323,P$303))</f>
        <v/>
      </c>
      <c r="Q195" s="42" t="str">
        <f ca="1">IF($G195="","",VLOOKUP($A195,Mitglieder!$E$24:$BG$323,Q$303))</f>
        <v/>
      </c>
      <c r="R195" s="54" t="str">
        <f ca="1">IF(OR(VLOOKUP($A195,Mitglieder!$E$24:$BG$323,R$303)="",$G195=""),"",VLOOKUP($A195,Mitglieder!$E$24:$BG$323,R$303))</f>
        <v/>
      </c>
      <c r="S195" s="43" t="str">
        <f ca="1">IF($G195="","",TEXT(VLOOKUP($A195,Mitglieder!$E$24:$BG$323,S$303),"TT.MM.JJJJ"))</f>
        <v/>
      </c>
      <c r="T195" s="43" t="str">
        <f ca="1">IF($G195="","",TEXT(VLOOKUP($A195,Mitglieder!$E$24:$BG$323,T$303),"TT.MM.JJJJ"))</f>
        <v/>
      </c>
      <c r="U195" s="43" t="str">
        <f ca="1">IF($G195="","",TEXT(VLOOKUP($A195,Mitglieder!$E$24:$BG$323,U$303),"TT.MM.JJJJ"))</f>
        <v/>
      </c>
      <c r="V195" s="54" t="str">
        <f ca="1">IF(OR(VLOOKUP($A195,Mitglieder!$E$24:$BG$323,V$303)="",$G195=""),"",VLOOKUP($A195,Mitglieder!$E$24:$BG$323,V$303))</f>
        <v/>
      </c>
      <c r="W195" s="54" t="str">
        <f ca="1">IF(OR(VLOOKUP($A195,Mitglieder!$E$24:$BG$323,W$303)="",$G195=""),"",VLOOKUP($A195,Mitglieder!$E$24:$BG$323,W$303))</f>
        <v/>
      </c>
      <c r="X195" s="54" t="str">
        <f ca="1">IF(OR(VLOOKUP($A195,Mitglieder!$E$24:$BG$323,X$303)="",$G195=""),"",VLOOKUP($A195,Mitglieder!$E$24:$BG$323,X$303))</f>
        <v/>
      </c>
      <c r="Y195" s="54" t="str">
        <f ca="1">IF(OR(VLOOKUP($A195,Mitglieder!$E$24:$BG$323,Y$303)="",$G195=""),"",VLOOKUP($A195,Mitglieder!$E$24:$BG$323,Y$303))</f>
        <v/>
      </c>
      <c r="Z195" s="54" t="str">
        <f ca="1">IF(OR(VLOOKUP($A195,Mitglieder!$E$24:$BG$323,Z$303)="",$G195=""),"",VLOOKUP($A195,Mitglieder!$E$24:$BG$323,Z$303))</f>
        <v/>
      </c>
      <c r="AA195" s="54" t="str">
        <f ca="1">IF(OR(VLOOKUP($A195,Mitglieder!$E$24:$BG$323,AA$303)="",$G195=""),"",VLOOKUP($A195,Mitglieder!$E$24:$BG$323,AA$303))</f>
        <v/>
      </c>
      <c r="AB195" s="54" t="str">
        <f ca="1">IF(OR(VLOOKUP($A195,Mitglieder!$E$24:$BG$323,AB$303)="",$G195=""),"",VLOOKUP($A195,Mitglieder!$E$24:$BG$323,AB$303))</f>
        <v/>
      </c>
      <c r="AC195" s="54" t="str">
        <f ca="1">IF(OR(VLOOKUP($A195,Mitglieder!$E$24:$BG$323,AC$303)="",$G195=""),"",VLOOKUP($A195,Mitglieder!$E$24:$BG$323,AC$303))</f>
        <v/>
      </c>
      <c r="AD195" s="54" t="str">
        <f ca="1">IF(OR(VLOOKUP($A195,Mitglieder!$E$24:$BG$323,AD$303)="",$G195=""),"",VLOOKUP($A195,Mitglieder!$E$24:$BG$323,AD$303))</f>
        <v/>
      </c>
      <c r="AE195" s="54" t="str">
        <f ca="1">IF(OR(VLOOKUP($A195,Mitglieder!$E$24:$BG$323,AE$303)="",$G195=""),"",VLOOKUP($A195,Mitglieder!$E$24:$BG$323,AE$303))</f>
        <v/>
      </c>
      <c r="AF195" s="54" t="str">
        <f ca="1">IF(OR(VLOOKUP($A195,Mitglieder!$E$24:$BG$323,AF$303)="",$G195=""),"",VLOOKUP($A195,Mitglieder!$E$24:$BG$323,AF$303))</f>
        <v/>
      </c>
      <c r="AG195" s="54" t="str">
        <f ca="1">IF(OR(VLOOKUP($A195,Mitglieder!$E$24:$BG$323,AG$303)="",$G195=""),"",VLOOKUP($A195,Mitglieder!$E$24:$BG$323,AG$303))</f>
        <v/>
      </c>
      <c r="AH195" s="54" t="str">
        <f ca="1">IF(OR(VLOOKUP($A195,Mitglieder!$E$24:$BG$323,AH$303)="",$G195=""),"",VLOOKUP($A195,Mitglieder!$E$24:$BG$323,AH$303))</f>
        <v/>
      </c>
      <c r="AI195" s="54" t="str">
        <f ca="1">IF(OR(VLOOKUP($A195,Mitglieder!$E$24:$BG$323,AI$303)="",$G195=""),"",VLOOKUP($A195,Mitglieder!$E$24:$BG$323,AI$303))</f>
        <v/>
      </c>
      <c r="AJ195" s="54" t="str">
        <f ca="1">IF(OR(VLOOKUP($A195,Mitglieder!$E$24:$BG$323,AJ$303)="",$G195=""),"",VLOOKUP($A195,Mitglieder!$E$24:$BG$323,AJ$303))</f>
        <v/>
      </c>
      <c r="AK195" s="54" t="str">
        <f ca="1">IF(OR(VLOOKUP($A195,Mitglieder!$E$24:$BG$323,AK$303)="",$G195=""),"",VLOOKUP($A195,Mitglieder!$E$24:$BG$323,AK$303))</f>
        <v/>
      </c>
      <c r="AL195" s="54" t="str">
        <f ca="1">IF(OR(VLOOKUP($A195,Mitglieder!$E$24:$BG$323,AL$303)="",$G195=""),"",VLOOKUP($A195,Mitglieder!$E$24:$BG$323,AL$303))</f>
        <v/>
      </c>
      <c r="AM195" s="42" t="str">
        <f ca="1">IF($G195="","",VLOOKUP($A195,Mitglieder!$E$24:$BG$323,AM$303))</f>
        <v/>
      </c>
      <c r="AN195" s="54" t="str">
        <f ca="1">IF(OR(VLOOKUP($A195,Mitglieder!$E$24:$BG$323,AN$303)="",$G195=""),"",VLOOKUP($A195,Mitglieder!$E$24:$BG$323,AN$303))</f>
        <v/>
      </c>
      <c r="AO195" s="43" t="str">
        <f ca="1">IF($G195="","",TEXT(VLOOKUP($A195,Mitglieder!$D$24:$BG$323,AO$303),"TT.MM.JJJJ"))</f>
        <v/>
      </c>
      <c r="AP195" s="42" t="str">
        <f ca="1">IF($G195="","",VLOOKUP($A195,Mitglieder!$E$24:$BG$323,AP$303))</f>
        <v/>
      </c>
      <c r="AQ195" s="45" t="str">
        <f ca="1">IF($G195="","",TEXT(VLOOKUP($A195,Mitglieder!$E$24:$BG$323,AQ$303),"0.00"))</f>
        <v/>
      </c>
      <c r="AR195" s="54" t="str">
        <f ca="1">IF(OR(VLOOKUP($A195,Mitglieder!$E$24:$BG$323,AR$303)="",$G195=""),"",VLOOKUP($A195,Mitglieder!$E$24:$BG$323,AR$303))</f>
        <v/>
      </c>
      <c r="AS195" s="45" t="str">
        <f ca="1">IF($G195="","",TEXT(VLOOKUP($A195,Mitglieder!$E$24:$BG$323,AS$303),"0.00"))</f>
        <v/>
      </c>
      <c r="AT195" s="54" t="str">
        <f ca="1">IF(OR(VLOOKUP($A195,Mitglieder!$E$24:$BG$323,AT$303)="",$G195=""),"",VLOOKUP($A195,Mitglieder!$E$24:$BG$323,AT$303))</f>
        <v/>
      </c>
      <c r="AU195" s="45" t="str">
        <f ca="1">IF($G195="","",TEXT(VLOOKUP($A195,Mitglieder!$E$24:$BG$323,AU$303),"0.00"))</f>
        <v/>
      </c>
      <c r="AV195" s="45" t="str">
        <f ca="1">IF($G195="","",TEXT(VLOOKUP($A195,Mitglieder!$E$24:$BG$323,AV$303),"0.00"))</f>
        <v/>
      </c>
      <c r="AW195" s="42" t="str">
        <f ca="1">IF($G195="","",VLOOKUP($A195,Mitglieder!$E$24:$BG$323,AW$303))</f>
        <v/>
      </c>
      <c r="AX195" s="54" t="str">
        <f ca="1">IF(OR(VLOOKUP($A195,Mitglieder!$E$24:$BG$323,AX$303)="",$G195=""),"",VLOOKUP($A195,Mitglieder!$E$24:$BG$323,AX$303))</f>
        <v/>
      </c>
      <c r="AY195" s="43" t="str">
        <f ca="1">IF($G195="","",TEXT(VLOOKUP($A195,Mitglieder!$E$24:$BG$323,AY$303),"TT.MM.JJJJ"))</f>
        <v/>
      </c>
      <c r="AZ195" s="75" t="str">
        <f t="shared" ref="AZ195:AZ258" ca="1" si="6">IF(G195="","",TEXT(AZ$304,"TT.MM.JJJJ"))</f>
        <v/>
      </c>
      <c r="BA195" s="43" t="str">
        <f ca="1">IF($G195="","",TEXT(VLOOKUP($A195,Mitglieder!$E$24:$BG$323,BA$303),"TT.MM.JJJJ"))</f>
        <v/>
      </c>
      <c r="BB195" s="43" t="str">
        <f ca="1">IF($G195="","",TEXT(VLOOKUP($A195,Mitglieder!$E$24:$BG$323,BB$303),"TT.MM.JJJJ"))</f>
        <v/>
      </c>
      <c r="BC195" s="43" t="str">
        <f ca="1">IF($G195="","",TEXT(VLOOKUP($A195,Mitglieder!$E$24:$BG$323,BC$303),"TT.MM.JJJJ"))</f>
        <v/>
      </c>
      <c r="BD195" s="43" t="str">
        <f ca="1">IF($G195="","",TEXT(VLOOKUP($A195,Mitglieder!$E$24:$BG$323,BD$303),"TT.MM.JJJJ"))</f>
        <v/>
      </c>
      <c r="BE195" s="75" t="str">
        <f t="shared" ref="BE195:BE258" ca="1" si="7">IF(G195="","",TEXT(BH195,"TT.MM.JJJJ"))</f>
        <v/>
      </c>
      <c r="BF195" s="75" t="str">
        <f ca="1">IF($G195="","",VLOOKUP($A195,Mitglieder!$D$24:$BG$323,BF$303))</f>
        <v/>
      </c>
      <c r="BH195" s="75" t="str">
        <f ca="1">IF(G195="","",AY195+'Details Verein'!$D$25)</f>
        <v/>
      </c>
    </row>
    <row r="196" spans="1:60" x14ac:dyDescent="0.35">
      <c r="A196" s="42">
        <v>196</v>
      </c>
      <c r="B196" s="42"/>
      <c r="C196" s="42"/>
      <c r="D196" s="42">
        <f ca="1">VLOOKUP($A196,Mitglieder!$E$24:$BA$323,D$303)</f>
        <v>1.0299999999999967</v>
      </c>
      <c r="E196" s="42" t="str">
        <f ca="1">IF($G196="","",VLOOKUP($A196,Mitglieder!$E$24:$BG$323,E$303))</f>
        <v/>
      </c>
      <c r="F196" s="54" t="str">
        <f ca="1">IF(OR(VLOOKUP($A196,Mitglieder!$E$24:$BG$323,F$303)="",$G196=""),"",VLOOKUP($A196,Mitglieder!$E$24:$BG$323,F$303))</f>
        <v/>
      </c>
      <c r="G196" s="72" t="str">
        <f ca="1">IF(D196/ROUND(D196,0)=1,VLOOKUP($A196,Mitglieder!$E$24:$BA$323,G$303),"")</f>
        <v/>
      </c>
      <c r="H196" s="42" t="str">
        <f ca="1">IF($G196="","",VLOOKUP($A196,Mitglieder!$E$24:$BG$323,H$303))</f>
        <v/>
      </c>
      <c r="I196" s="54" t="str">
        <f ca="1">IF(OR(VLOOKUP($A196,Mitglieder!$E$24:$BG$323,I$303)="",$G196=""),"",VLOOKUP($A196,Mitglieder!$E$24:$BG$323,I$303))</f>
        <v/>
      </c>
      <c r="J196" s="42" t="str">
        <f ca="1">IF($G196="","",VLOOKUP($A196,Mitglieder!$E$24:$BG$323,J$303))</f>
        <v/>
      </c>
      <c r="K196" s="54" t="str">
        <f ca="1">IF(OR(VLOOKUP($A196,Mitglieder!$E$24:$BG$323,K$303)="",$G196=""),"",VLOOKUP($A196,Mitglieder!$E$24:$BG$323,K$303))</f>
        <v/>
      </c>
      <c r="L196" s="42" t="str">
        <f ca="1">IF($G196="","",VLOOKUP($A196,Mitglieder!$E$24:$BG$323,L$303))</f>
        <v/>
      </c>
      <c r="M196" s="42" t="str">
        <f ca="1">IF($G196="","",VLOOKUP($A196,Mitglieder!$E$24:$BG$323,M$303))</f>
        <v/>
      </c>
      <c r="N196" s="42" t="str">
        <f ca="1">IF($G196="","",VLOOKUP($A196,Mitglieder!$E$24:$BG$323,N$303))</f>
        <v/>
      </c>
      <c r="O196" s="42" t="str">
        <f ca="1">IF($G196="","",VLOOKUP($A196,Mitglieder!$E$24:$BG$323,O$303))</f>
        <v/>
      </c>
      <c r="P196" s="42" t="str">
        <f ca="1">IF($G196="","",VLOOKUP($A196,Mitglieder!$E$24:$BG$323,P$303))</f>
        <v/>
      </c>
      <c r="Q196" s="42" t="str">
        <f ca="1">IF($G196="","",VLOOKUP($A196,Mitglieder!$E$24:$BG$323,Q$303))</f>
        <v/>
      </c>
      <c r="R196" s="54" t="str">
        <f ca="1">IF(OR(VLOOKUP($A196,Mitglieder!$E$24:$BG$323,R$303)="",$G196=""),"",VLOOKUP($A196,Mitglieder!$E$24:$BG$323,R$303))</f>
        <v/>
      </c>
      <c r="S196" s="43" t="str">
        <f ca="1">IF($G196="","",TEXT(VLOOKUP($A196,Mitglieder!$E$24:$BG$323,S$303),"TT.MM.JJJJ"))</f>
        <v/>
      </c>
      <c r="T196" s="43" t="str">
        <f ca="1">IF($G196="","",TEXT(VLOOKUP($A196,Mitglieder!$E$24:$BG$323,T$303),"TT.MM.JJJJ"))</f>
        <v/>
      </c>
      <c r="U196" s="43" t="str">
        <f ca="1">IF($G196="","",TEXT(VLOOKUP($A196,Mitglieder!$E$24:$BG$323,U$303),"TT.MM.JJJJ"))</f>
        <v/>
      </c>
      <c r="V196" s="54" t="str">
        <f ca="1">IF(OR(VLOOKUP($A196,Mitglieder!$E$24:$BG$323,V$303)="",$G196=""),"",VLOOKUP($A196,Mitglieder!$E$24:$BG$323,V$303))</f>
        <v/>
      </c>
      <c r="W196" s="54" t="str">
        <f ca="1">IF(OR(VLOOKUP($A196,Mitglieder!$E$24:$BG$323,W$303)="",$G196=""),"",VLOOKUP($A196,Mitglieder!$E$24:$BG$323,W$303))</f>
        <v/>
      </c>
      <c r="X196" s="54" t="str">
        <f ca="1">IF(OR(VLOOKUP($A196,Mitglieder!$E$24:$BG$323,X$303)="",$G196=""),"",VLOOKUP($A196,Mitglieder!$E$24:$BG$323,X$303))</f>
        <v/>
      </c>
      <c r="Y196" s="54" t="str">
        <f ca="1">IF(OR(VLOOKUP($A196,Mitglieder!$E$24:$BG$323,Y$303)="",$G196=""),"",VLOOKUP($A196,Mitglieder!$E$24:$BG$323,Y$303))</f>
        <v/>
      </c>
      <c r="Z196" s="54" t="str">
        <f ca="1">IF(OR(VLOOKUP($A196,Mitglieder!$E$24:$BG$323,Z$303)="",$G196=""),"",VLOOKUP($A196,Mitglieder!$E$24:$BG$323,Z$303))</f>
        <v/>
      </c>
      <c r="AA196" s="54" t="str">
        <f ca="1">IF(OR(VLOOKUP($A196,Mitglieder!$E$24:$BG$323,AA$303)="",$G196=""),"",VLOOKUP($A196,Mitglieder!$E$24:$BG$323,AA$303))</f>
        <v/>
      </c>
      <c r="AB196" s="54" t="str">
        <f ca="1">IF(OR(VLOOKUP($A196,Mitglieder!$E$24:$BG$323,AB$303)="",$G196=""),"",VLOOKUP($A196,Mitglieder!$E$24:$BG$323,AB$303))</f>
        <v/>
      </c>
      <c r="AC196" s="54" t="str">
        <f ca="1">IF(OR(VLOOKUP($A196,Mitglieder!$E$24:$BG$323,AC$303)="",$G196=""),"",VLOOKUP($A196,Mitglieder!$E$24:$BG$323,AC$303))</f>
        <v/>
      </c>
      <c r="AD196" s="54" t="str">
        <f ca="1">IF(OR(VLOOKUP($A196,Mitglieder!$E$24:$BG$323,AD$303)="",$G196=""),"",VLOOKUP($A196,Mitglieder!$E$24:$BG$323,AD$303))</f>
        <v/>
      </c>
      <c r="AE196" s="54" t="str">
        <f ca="1">IF(OR(VLOOKUP($A196,Mitglieder!$E$24:$BG$323,AE$303)="",$G196=""),"",VLOOKUP($A196,Mitglieder!$E$24:$BG$323,AE$303))</f>
        <v/>
      </c>
      <c r="AF196" s="54" t="str">
        <f ca="1">IF(OR(VLOOKUP($A196,Mitglieder!$E$24:$BG$323,AF$303)="",$G196=""),"",VLOOKUP($A196,Mitglieder!$E$24:$BG$323,AF$303))</f>
        <v/>
      </c>
      <c r="AG196" s="54" t="str">
        <f ca="1">IF(OR(VLOOKUP($A196,Mitglieder!$E$24:$BG$323,AG$303)="",$G196=""),"",VLOOKUP($A196,Mitglieder!$E$24:$BG$323,AG$303))</f>
        <v/>
      </c>
      <c r="AH196" s="54" t="str">
        <f ca="1">IF(OR(VLOOKUP($A196,Mitglieder!$E$24:$BG$323,AH$303)="",$G196=""),"",VLOOKUP($A196,Mitglieder!$E$24:$BG$323,AH$303))</f>
        <v/>
      </c>
      <c r="AI196" s="54" t="str">
        <f ca="1">IF(OR(VLOOKUP($A196,Mitglieder!$E$24:$BG$323,AI$303)="",$G196=""),"",VLOOKUP($A196,Mitglieder!$E$24:$BG$323,AI$303))</f>
        <v/>
      </c>
      <c r="AJ196" s="54" t="str">
        <f ca="1">IF(OR(VLOOKUP($A196,Mitglieder!$E$24:$BG$323,AJ$303)="",$G196=""),"",VLOOKUP($A196,Mitglieder!$E$24:$BG$323,AJ$303))</f>
        <v/>
      </c>
      <c r="AK196" s="54" t="str">
        <f ca="1">IF(OR(VLOOKUP($A196,Mitglieder!$E$24:$BG$323,AK$303)="",$G196=""),"",VLOOKUP($A196,Mitglieder!$E$24:$BG$323,AK$303))</f>
        <v/>
      </c>
      <c r="AL196" s="54" t="str">
        <f ca="1">IF(OR(VLOOKUP($A196,Mitglieder!$E$24:$BG$323,AL$303)="",$G196=""),"",VLOOKUP($A196,Mitglieder!$E$24:$BG$323,AL$303))</f>
        <v/>
      </c>
      <c r="AM196" s="42" t="str">
        <f ca="1">IF($G196="","",VLOOKUP($A196,Mitglieder!$E$24:$BG$323,AM$303))</f>
        <v/>
      </c>
      <c r="AN196" s="54" t="str">
        <f ca="1">IF(OR(VLOOKUP($A196,Mitglieder!$E$24:$BG$323,AN$303)="",$G196=""),"",VLOOKUP($A196,Mitglieder!$E$24:$BG$323,AN$303))</f>
        <v/>
      </c>
      <c r="AO196" s="43" t="str">
        <f ca="1">IF($G196="","",TEXT(VLOOKUP($A196,Mitglieder!$D$24:$BG$323,AO$303),"TT.MM.JJJJ"))</f>
        <v/>
      </c>
      <c r="AP196" s="42" t="str">
        <f ca="1">IF($G196="","",VLOOKUP($A196,Mitglieder!$E$24:$BG$323,AP$303))</f>
        <v/>
      </c>
      <c r="AQ196" s="45" t="str">
        <f ca="1">IF($G196="","",TEXT(VLOOKUP($A196,Mitglieder!$E$24:$BG$323,AQ$303),"0.00"))</f>
        <v/>
      </c>
      <c r="AR196" s="54" t="str">
        <f ca="1">IF(OR(VLOOKUP($A196,Mitglieder!$E$24:$BG$323,AR$303)="",$G196=""),"",VLOOKUP($A196,Mitglieder!$E$24:$BG$323,AR$303))</f>
        <v/>
      </c>
      <c r="AS196" s="45" t="str">
        <f ca="1">IF($G196="","",TEXT(VLOOKUP($A196,Mitglieder!$E$24:$BG$323,AS$303),"0.00"))</f>
        <v/>
      </c>
      <c r="AT196" s="54" t="str">
        <f ca="1">IF(OR(VLOOKUP($A196,Mitglieder!$E$24:$BG$323,AT$303)="",$G196=""),"",VLOOKUP($A196,Mitglieder!$E$24:$BG$323,AT$303))</f>
        <v/>
      </c>
      <c r="AU196" s="45" t="str">
        <f ca="1">IF($G196="","",TEXT(VLOOKUP($A196,Mitglieder!$E$24:$BG$323,AU$303),"0.00"))</f>
        <v/>
      </c>
      <c r="AV196" s="45" t="str">
        <f ca="1">IF($G196="","",TEXT(VLOOKUP($A196,Mitglieder!$E$24:$BG$323,AV$303),"0.00"))</f>
        <v/>
      </c>
      <c r="AW196" s="42" t="str">
        <f ca="1">IF($G196="","",VLOOKUP($A196,Mitglieder!$E$24:$BG$323,AW$303))</f>
        <v/>
      </c>
      <c r="AX196" s="54" t="str">
        <f ca="1">IF(OR(VLOOKUP($A196,Mitglieder!$E$24:$BG$323,AX$303)="",$G196=""),"",VLOOKUP($A196,Mitglieder!$E$24:$BG$323,AX$303))</f>
        <v/>
      </c>
      <c r="AY196" s="43" t="str">
        <f ca="1">IF($G196="","",TEXT(VLOOKUP($A196,Mitglieder!$E$24:$BG$323,AY$303),"TT.MM.JJJJ"))</f>
        <v/>
      </c>
      <c r="AZ196" s="75" t="str">
        <f t="shared" ca="1" si="6"/>
        <v/>
      </c>
      <c r="BA196" s="43" t="str">
        <f ca="1">IF($G196="","",TEXT(VLOOKUP($A196,Mitglieder!$E$24:$BG$323,BA$303),"TT.MM.JJJJ"))</f>
        <v/>
      </c>
      <c r="BB196" s="43" t="str">
        <f ca="1">IF($G196="","",TEXT(VLOOKUP($A196,Mitglieder!$E$24:$BG$323,BB$303),"TT.MM.JJJJ"))</f>
        <v/>
      </c>
      <c r="BC196" s="43" t="str">
        <f ca="1">IF($G196="","",TEXT(VLOOKUP($A196,Mitglieder!$E$24:$BG$323,BC$303),"TT.MM.JJJJ"))</f>
        <v/>
      </c>
      <c r="BD196" s="43" t="str">
        <f ca="1">IF($G196="","",TEXT(VLOOKUP($A196,Mitglieder!$E$24:$BG$323,BD$303),"TT.MM.JJJJ"))</f>
        <v/>
      </c>
      <c r="BE196" s="75" t="str">
        <f t="shared" ca="1" si="7"/>
        <v/>
      </c>
      <c r="BF196" s="75" t="str">
        <f ca="1">IF($G196="","",VLOOKUP($A196,Mitglieder!$D$24:$BG$323,BF$303))</f>
        <v/>
      </c>
      <c r="BH196" s="75" t="str">
        <f ca="1">IF(G196="","",AY196+'Details Verein'!$D$25)</f>
        <v/>
      </c>
    </row>
    <row r="197" spans="1:60" x14ac:dyDescent="0.35">
      <c r="A197" s="42">
        <v>197</v>
      </c>
      <c r="B197" s="42"/>
      <c r="C197" s="42"/>
      <c r="D197" s="42">
        <f ca="1">VLOOKUP($A197,Mitglieder!$E$24:$BA$323,D$303)</f>
        <v>1.0299999999999967</v>
      </c>
      <c r="E197" s="42" t="str">
        <f ca="1">IF($G197="","",VLOOKUP($A197,Mitglieder!$E$24:$BG$323,E$303))</f>
        <v/>
      </c>
      <c r="F197" s="54" t="str">
        <f ca="1">IF(OR(VLOOKUP($A197,Mitglieder!$E$24:$BG$323,F$303)="",$G197=""),"",VLOOKUP($A197,Mitglieder!$E$24:$BG$323,F$303))</f>
        <v/>
      </c>
      <c r="G197" s="72" t="str">
        <f ca="1">IF(D197/ROUND(D197,0)=1,VLOOKUP($A197,Mitglieder!$E$24:$BA$323,G$303),"")</f>
        <v/>
      </c>
      <c r="H197" s="42" t="str">
        <f ca="1">IF($G197="","",VLOOKUP($A197,Mitglieder!$E$24:$BG$323,H$303))</f>
        <v/>
      </c>
      <c r="I197" s="54" t="str">
        <f ca="1">IF(OR(VLOOKUP($A197,Mitglieder!$E$24:$BG$323,I$303)="",$G197=""),"",VLOOKUP($A197,Mitglieder!$E$24:$BG$323,I$303))</f>
        <v/>
      </c>
      <c r="J197" s="42" t="str">
        <f ca="1">IF($G197="","",VLOOKUP($A197,Mitglieder!$E$24:$BG$323,J$303))</f>
        <v/>
      </c>
      <c r="K197" s="54" t="str">
        <f ca="1">IF(OR(VLOOKUP($A197,Mitglieder!$E$24:$BG$323,K$303)="",$G197=""),"",VLOOKUP($A197,Mitglieder!$E$24:$BG$323,K$303))</f>
        <v/>
      </c>
      <c r="L197" s="42" t="str">
        <f ca="1">IF($G197="","",VLOOKUP($A197,Mitglieder!$E$24:$BG$323,L$303))</f>
        <v/>
      </c>
      <c r="M197" s="42" t="str">
        <f ca="1">IF($G197="","",VLOOKUP($A197,Mitglieder!$E$24:$BG$323,M$303))</f>
        <v/>
      </c>
      <c r="N197" s="42" t="str">
        <f ca="1">IF($G197="","",VLOOKUP($A197,Mitglieder!$E$24:$BG$323,N$303))</f>
        <v/>
      </c>
      <c r="O197" s="42" t="str">
        <f ca="1">IF($G197="","",VLOOKUP($A197,Mitglieder!$E$24:$BG$323,O$303))</f>
        <v/>
      </c>
      <c r="P197" s="42" t="str">
        <f ca="1">IF($G197="","",VLOOKUP($A197,Mitglieder!$E$24:$BG$323,P$303))</f>
        <v/>
      </c>
      <c r="Q197" s="42" t="str">
        <f ca="1">IF($G197="","",VLOOKUP($A197,Mitglieder!$E$24:$BG$323,Q$303))</f>
        <v/>
      </c>
      <c r="R197" s="54" t="str">
        <f ca="1">IF(OR(VLOOKUP($A197,Mitglieder!$E$24:$BG$323,R$303)="",$G197=""),"",VLOOKUP($A197,Mitglieder!$E$24:$BG$323,R$303))</f>
        <v/>
      </c>
      <c r="S197" s="43" t="str">
        <f ca="1">IF($G197="","",TEXT(VLOOKUP($A197,Mitglieder!$E$24:$BG$323,S$303),"TT.MM.JJJJ"))</f>
        <v/>
      </c>
      <c r="T197" s="43" t="str">
        <f ca="1">IF($G197="","",TEXT(VLOOKUP($A197,Mitglieder!$E$24:$BG$323,T$303),"TT.MM.JJJJ"))</f>
        <v/>
      </c>
      <c r="U197" s="43" t="str">
        <f ca="1">IF($G197="","",TEXT(VLOOKUP($A197,Mitglieder!$E$24:$BG$323,U$303),"TT.MM.JJJJ"))</f>
        <v/>
      </c>
      <c r="V197" s="54" t="str">
        <f ca="1">IF(OR(VLOOKUP($A197,Mitglieder!$E$24:$BG$323,V$303)="",$G197=""),"",VLOOKUP($A197,Mitglieder!$E$24:$BG$323,V$303))</f>
        <v/>
      </c>
      <c r="W197" s="54" t="str">
        <f ca="1">IF(OR(VLOOKUP($A197,Mitglieder!$E$24:$BG$323,W$303)="",$G197=""),"",VLOOKUP($A197,Mitglieder!$E$24:$BG$323,W$303))</f>
        <v/>
      </c>
      <c r="X197" s="54" t="str">
        <f ca="1">IF(OR(VLOOKUP($A197,Mitglieder!$E$24:$BG$323,X$303)="",$G197=""),"",VLOOKUP($A197,Mitglieder!$E$24:$BG$323,X$303))</f>
        <v/>
      </c>
      <c r="Y197" s="54" t="str">
        <f ca="1">IF(OR(VLOOKUP($A197,Mitglieder!$E$24:$BG$323,Y$303)="",$G197=""),"",VLOOKUP($A197,Mitglieder!$E$24:$BG$323,Y$303))</f>
        <v/>
      </c>
      <c r="Z197" s="54" t="str">
        <f ca="1">IF(OR(VLOOKUP($A197,Mitglieder!$E$24:$BG$323,Z$303)="",$G197=""),"",VLOOKUP($A197,Mitglieder!$E$24:$BG$323,Z$303))</f>
        <v/>
      </c>
      <c r="AA197" s="54" t="str">
        <f ca="1">IF(OR(VLOOKUP($A197,Mitglieder!$E$24:$BG$323,AA$303)="",$G197=""),"",VLOOKUP($A197,Mitglieder!$E$24:$BG$323,AA$303))</f>
        <v/>
      </c>
      <c r="AB197" s="54" t="str">
        <f ca="1">IF(OR(VLOOKUP($A197,Mitglieder!$E$24:$BG$323,AB$303)="",$G197=""),"",VLOOKUP($A197,Mitglieder!$E$24:$BG$323,AB$303))</f>
        <v/>
      </c>
      <c r="AC197" s="54" t="str">
        <f ca="1">IF(OR(VLOOKUP($A197,Mitglieder!$E$24:$BG$323,AC$303)="",$G197=""),"",VLOOKUP($A197,Mitglieder!$E$24:$BG$323,AC$303))</f>
        <v/>
      </c>
      <c r="AD197" s="54" t="str">
        <f ca="1">IF(OR(VLOOKUP($A197,Mitglieder!$E$24:$BG$323,AD$303)="",$G197=""),"",VLOOKUP($A197,Mitglieder!$E$24:$BG$323,AD$303))</f>
        <v/>
      </c>
      <c r="AE197" s="54" t="str">
        <f ca="1">IF(OR(VLOOKUP($A197,Mitglieder!$E$24:$BG$323,AE$303)="",$G197=""),"",VLOOKUP($A197,Mitglieder!$E$24:$BG$323,AE$303))</f>
        <v/>
      </c>
      <c r="AF197" s="54" t="str">
        <f ca="1">IF(OR(VLOOKUP($A197,Mitglieder!$E$24:$BG$323,AF$303)="",$G197=""),"",VLOOKUP($A197,Mitglieder!$E$24:$BG$323,AF$303))</f>
        <v/>
      </c>
      <c r="AG197" s="54" t="str">
        <f ca="1">IF(OR(VLOOKUP($A197,Mitglieder!$E$24:$BG$323,AG$303)="",$G197=""),"",VLOOKUP($A197,Mitglieder!$E$24:$BG$323,AG$303))</f>
        <v/>
      </c>
      <c r="AH197" s="54" t="str">
        <f ca="1">IF(OR(VLOOKUP($A197,Mitglieder!$E$24:$BG$323,AH$303)="",$G197=""),"",VLOOKUP($A197,Mitglieder!$E$24:$BG$323,AH$303))</f>
        <v/>
      </c>
      <c r="AI197" s="54" t="str">
        <f ca="1">IF(OR(VLOOKUP($A197,Mitglieder!$E$24:$BG$323,AI$303)="",$G197=""),"",VLOOKUP($A197,Mitglieder!$E$24:$BG$323,AI$303))</f>
        <v/>
      </c>
      <c r="AJ197" s="54" t="str">
        <f ca="1">IF(OR(VLOOKUP($A197,Mitglieder!$E$24:$BG$323,AJ$303)="",$G197=""),"",VLOOKUP($A197,Mitglieder!$E$24:$BG$323,AJ$303))</f>
        <v/>
      </c>
      <c r="AK197" s="54" t="str">
        <f ca="1">IF(OR(VLOOKUP($A197,Mitglieder!$E$24:$BG$323,AK$303)="",$G197=""),"",VLOOKUP($A197,Mitglieder!$E$24:$BG$323,AK$303))</f>
        <v/>
      </c>
      <c r="AL197" s="54" t="str">
        <f ca="1">IF(OR(VLOOKUP($A197,Mitglieder!$E$24:$BG$323,AL$303)="",$G197=""),"",VLOOKUP($A197,Mitglieder!$E$24:$BG$323,AL$303))</f>
        <v/>
      </c>
      <c r="AM197" s="42" t="str">
        <f ca="1">IF($G197="","",VLOOKUP($A197,Mitglieder!$E$24:$BG$323,AM$303))</f>
        <v/>
      </c>
      <c r="AN197" s="54" t="str">
        <f ca="1">IF(OR(VLOOKUP($A197,Mitglieder!$E$24:$BG$323,AN$303)="",$G197=""),"",VLOOKUP($A197,Mitglieder!$E$24:$BG$323,AN$303))</f>
        <v/>
      </c>
      <c r="AO197" s="43" t="str">
        <f ca="1">IF($G197="","",TEXT(VLOOKUP($A197,Mitglieder!$D$24:$BG$323,AO$303),"TT.MM.JJJJ"))</f>
        <v/>
      </c>
      <c r="AP197" s="42" t="str">
        <f ca="1">IF($G197="","",VLOOKUP($A197,Mitglieder!$E$24:$BG$323,AP$303))</f>
        <v/>
      </c>
      <c r="AQ197" s="45" t="str">
        <f ca="1">IF($G197="","",TEXT(VLOOKUP($A197,Mitglieder!$E$24:$BG$323,AQ$303),"0.00"))</f>
        <v/>
      </c>
      <c r="AR197" s="54" t="str">
        <f ca="1">IF(OR(VLOOKUP($A197,Mitglieder!$E$24:$BG$323,AR$303)="",$G197=""),"",VLOOKUP($A197,Mitglieder!$E$24:$BG$323,AR$303))</f>
        <v/>
      </c>
      <c r="AS197" s="45" t="str">
        <f ca="1">IF($G197="","",TEXT(VLOOKUP($A197,Mitglieder!$E$24:$BG$323,AS$303),"0.00"))</f>
        <v/>
      </c>
      <c r="AT197" s="54" t="str">
        <f ca="1">IF(OR(VLOOKUP($A197,Mitglieder!$E$24:$BG$323,AT$303)="",$G197=""),"",VLOOKUP($A197,Mitglieder!$E$24:$BG$323,AT$303))</f>
        <v/>
      </c>
      <c r="AU197" s="45" t="str">
        <f ca="1">IF($G197="","",TEXT(VLOOKUP($A197,Mitglieder!$E$24:$BG$323,AU$303),"0.00"))</f>
        <v/>
      </c>
      <c r="AV197" s="45" t="str">
        <f ca="1">IF($G197="","",TEXT(VLOOKUP($A197,Mitglieder!$E$24:$BG$323,AV$303),"0.00"))</f>
        <v/>
      </c>
      <c r="AW197" s="42" t="str">
        <f ca="1">IF($G197="","",VLOOKUP($A197,Mitglieder!$E$24:$BG$323,AW$303))</f>
        <v/>
      </c>
      <c r="AX197" s="54" t="str">
        <f ca="1">IF(OR(VLOOKUP($A197,Mitglieder!$E$24:$BG$323,AX$303)="",$G197=""),"",VLOOKUP($A197,Mitglieder!$E$24:$BG$323,AX$303))</f>
        <v/>
      </c>
      <c r="AY197" s="43" t="str">
        <f ca="1">IF($G197="","",TEXT(VLOOKUP($A197,Mitglieder!$E$24:$BG$323,AY$303),"TT.MM.JJJJ"))</f>
        <v/>
      </c>
      <c r="AZ197" s="75" t="str">
        <f t="shared" ca="1" si="6"/>
        <v/>
      </c>
      <c r="BA197" s="43" t="str">
        <f ca="1">IF($G197="","",TEXT(VLOOKUP($A197,Mitglieder!$E$24:$BG$323,BA$303),"TT.MM.JJJJ"))</f>
        <v/>
      </c>
      <c r="BB197" s="43" t="str">
        <f ca="1">IF($G197="","",TEXT(VLOOKUP($A197,Mitglieder!$E$24:$BG$323,BB$303),"TT.MM.JJJJ"))</f>
        <v/>
      </c>
      <c r="BC197" s="43" t="str">
        <f ca="1">IF($G197="","",TEXT(VLOOKUP($A197,Mitglieder!$E$24:$BG$323,BC$303),"TT.MM.JJJJ"))</f>
        <v/>
      </c>
      <c r="BD197" s="43" t="str">
        <f ca="1">IF($G197="","",TEXT(VLOOKUP($A197,Mitglieder!$E$24:$BG$323,BD$303),"TT.MM.JJJJ"))</f>
        <v/>
      </c>
      <c r="BE197" s="75" t="str">
        <f t="shared" ca="1" si="7"/>
        <v/>
      </c>
      <c r="BF197" s="75" t="str">
        <f ca="1">IF($G197="","",VLOOKUP($A197,Mitglieder!$D$24:$BG$323,BF$303))</f>
        <v/>
      </c>
      <c r="BH197" s="75" t="str">
        <f ca="1">IF(G197="","",AY197+'Details Verein'!$D$25)</f>
        <v/>
      </c>
    </row>
    <row r="198" spans="1:60" x14ac:dyDescent="0.35">
      <c r="A198" s="42">
        <v>198</v>
      </c>
      <c r="B198" s="42"/>
      <c r="C198" s="42"/>
      <c r="D198" s="42">
        <f ca="1">VLOOKUP($A198,Mitglieder!$E$24:$BA$323,D$303)</f>
        <v>1.0299999999999967</v>
      </c>
      <c r="E198" s="42" t="str">
        <f ca="1">IF($G198="","",VLOOKUP($A198,Mitglieder!$E$24:$BG$323,E$303))</f>
        <v/>
      </c>
      <c r="F198" s="54" t="str">
        <f ca="1">IF(OR(VLOOKUP($A198,Mitglieder!$E$24:$BG$323,F$303)="",$G198=""),"",VLOOKUP($A198,Mitglieder!$E$24:$BG$323,F$303))</f>
        <v/>
      </c>
      <c r="G198" s="72" t="str">
        <f ca="1">IF(D198/ROUND(D198,0)=1,VLOOKUP($A198,Mitglieder!$E$24:$BA$323,G$303),"")</f>
        <v/>
      </c>
      <c r="H198" s="42" t="str">
        <f ca="1">IF($G198="","",VLOOKUP($A198,Mitglieder!$E$24:$BG$323,H$303))</f>
        <v/>
      </c>
      <c r="I198" s="54" t="str">
        <f ca="1">IF(OR(VLOOKUP($A198,Mitglieder!$E$24:$BG$323,I$303)="",$G198=""),"",VLOOKUP($A198,Mitglieder!$E$24:$BG$323,I$303))</f>
        <v/>
      </c>
      <c r="J198" s="42" t="str">
        <f ca="1">IF($G198="","",VLOOKUP($A198,Mitglieder!$E$24:$BG$323,J$303))</f>
        <v/>
      </c>
      <c r="K198" s="54" t="str">
        <f ca="1">IF(OR(VLOOKUP($A198,Mitglieder!$E$24:$BG$323,K$303)="",$G198=""),"",VLOOKUP($A198,Mitglieder!$E$24:$BG$323,K$303))</f>
        <v/>
      </c>
      <c r="L198" s="42" t="str">
        <f ca="1">IF($G198="","",VLOOKUP($A198,Mitglieder!$E$24:$BG$323,L$303))</f>
        <v/>
      </c>
      <c r="M198" s="42" t="str">
        <f ca="1">IF($G198="","",VLOOKUP($A198,Mitglieder!$E$24:$BG$323,M$303))</f>
        <v/>
      </c>
      <c r="N198" s="42" t="str">
        <f ca="1">IF($G198="","",VLOOKUP($A198,Mitglieder!$E$24:$BG$323,N$303))</f>
        <v/>
      </c>
      <c r="O198" s="42" t="str">
        <f ca="1">IF($G198="","",VLOOKUP($A198,Mitglieder!$E$24:$BG$323,O$303))</f>
        <v/>
      </c>
      <c r="P198" s="42" t="str">
        <f ca="1">IF($G198="","",VLOOKUP($A198,Mitglieder!$E$24:$BG$323,P$303))</f>
        <v/>
      </c>
      <c r="Q198" s="42" t="str">
        <f ca="1">IF($G198="","",VLOOKUP($A198,Mitglieder!$E$24:$BG$323,Q$303))</f>
        <v/>
      </c>
      <c r="R198" s="54" t="str">
        <f ca="1">IF(OR(VLOOKUP($A198,Mitglieder!$E$24:$BG$323,R$303)="",$G198=""),"",VLOOKUP($A198,Mitglieder!$E$24:$BG$323,R$303))</f>
        <v/>
      </c>
      <c r="S198" s="43" t="str">
        <f ca="1">IF($G198="","",TEXT(VLOOKUP($A198,Mitglieder!$E$24:$BG$323,S$303),"TT.MM.JJJJ"))</f>
        <v/>
      </c>
      <c r="T198" s="43" t="str">
        <f ca="1">IF($G198="","",TEXT(VLOOKUP($A198,Mitglieder!$E$24:$BG$323,T$303),"TT.MM.JJJJ"))</f>
        <v/>
      </c>
      <c r="U198" s="43" t="str">
        <f ca="1">IF($G198="","",TEXT(VLOOKUP($A198,Mitglieder!$E$24:$BG$323,U$303),"TT.MM.JJJJ"))</f>
        <v/>
      </c>
      <c r="V198" s="54" t="str">
        <f ca="1">IF(OR(VLOOKUP($A198,Mitglieder!$E$24:$BG$323,V$303)="",$G198=""),"",VLOOKUP($A198,Mitglieder!$E$24:$BG$323,V$303))</f>
        <v/>
      </c>
      <c r="W198" s="54" t="str">
        <f ca="1">IF(OR(VLOOKUP($A198,Mitglieder!$E$24:$BG$323,W$303)="",$G198=""),"",VLOOKUP($A198,Mitglieder!$E$24:$BG$323,W$303))</f>
        <v/>
      </c>
      <c r="X198" s="54" t="str">
        <f ca="1">IF(OR(VLOOKUP($A198,Mitglieder!$E$24:$BG$323,X$303)="",$G198=""),"",VLOOKUP($A198,Mitglieder!$E$24:$BG$323,X$303))</f>
        <v/>
      </c>
      <c r="Y198" s="54" t="str">
        <f ca="1">IF(OR(VLOOKUP($A198,Mitglieder!$E$24:$BG$323,Y$303)="",$G198=""),"",VLOOKUP($A198,Mitglieder!$E$24:$BG$323,Y$303))</f>
        <v/>
      </c>
      <c r="Z198" s="54" t="str">
        <f ca="1">IF(OR(VLOOKUP($A198,Mitglieder!$E$24:$BG$323,Z$303)="",$G198=""),"",VLOOKUP($A198,Mitglieder!$E$24:$BG$323,Z$303))</f>
        <v/>
      </c>
      <c r="AA198" s="54" t="str">
        <f ca="1">IF(OR(VLOOKUP($A198,Mitglieder!$E$24:$BG$323,AA$303)="",$G198=""),"",VLOOKUP($A198,Mitglieder!$E$24:$BG$323,AA$303))</f>
        <v/>
      </c>
      <c r="AB198" s="54" t="str">
        <f ca="1">IF(OR(VLOOKUP($A198,Mitglieder!$E$24:$BG$323,AB$303)="",$G198=""),"",VLOOKUP($A198,Mitglieder!$E$24:$BG$323,AB$303))</f>
        <v/>
      </c>
      <c r="AC198" s="54" t="str">
        <f ca="1">IF(OR(VLOOKUP($A198,Mitglieder!$E$24:$BG$323,AC$303)="",$G198=""),"",VLOOKUP($A198,Mitglieder!$E$24:$BG$323,AC$303))</f>
        <v/>
      </c>
      <c r="AD198" s="54" t="str">
        <f ca="1">IF(OR(VLOOKUP($A198,Mitglieder!$E$24:$BG$323,AD$303)="",$G198=""),"",VLOOKUP($A198,Mitglieder!$E$24:$BG$323,AD$303))</f>
        <v/>
      </c>
      <c r="AE198" s="54" t="str">
        <f ca="1">IF(OR(VLOOKUP($A198,Mitglieder!$E$24:$BG$323,AE$303)="",$G198=""),"",VLOOKUP($A198,Mitglieder!$E$24:$BG$323,AE$303))</f>
        <v/>
      </c>
      <c r="AF198" s="54" t="str">
        <f ca="1">IF(OR(VLOOKUP($A198,Mitglieder!$E$24:$BG$323,AF$303)="",$G198=""),"",VLOOKUP($A198,Mitglieder!$E$24:$BG$323,AF$303))</f>
        <v/>
      </c>
      <c r="AG198" s="54" t="str">
        <f ca="1">IF(OR(VLOOKUP($A198,Mitglieder!$E$24:$BG$323,AG$303)="",$G198=""),"",VLOOKUP($A198,Mitglieder!$E$24:$BG$323,AG$303))</f>
        <v/>
      </c>
      <c r="AH198" s="54" t="str">
        <f ca="1">IF(OR(VLOOKUP($A198,Mitglieder!$E$24:$BG$323,AH$303)="",$G198=""),"",VLOOKUP($A198,Mitglieder!$E$24:$BG$323,AH$303))</f>
        <v/>
      </c>
      <c r="AI198" s="54" t="str">
        <f ca="1">IF(OR(VLOOKUP($A198,Mitglieder!$E$24:$BG$323,AI$303)="",$G198=""),"",VLOOKUP($A198,Mitglieder!$E$24:$BG$323,AI$303))</f>
        <v/>
      </c>
      <c r="AJ198" s="54" t="str">
        <f ca="1">IF(OR(VLOOKUP($A198,Mitglieder!$E$24:$BG$323,AJ$303)="",$G198=""),"",VLOOKUP($A198,Mitglieder!$E$24:$BG$323,AJ$303))</f>
        <v/>
      </c>
      <c r="AK198" s="54" t="str">
        <f ca="1">IF(OR(VLOOKUP($A198,Mitglieder!$E$24:$BG$323,AK$303)="",$G198=""),"",VLOOKUP($A198,Mitglieder!$E$24:$BG$323,AK$303))</f>
        <v/>
      </c>
      <c r="AL198" s="54" t="str">
        <f ca="1">IF(OR(VLOOKUP($A198,Mitglieder!$E$24:$BG$323,AL$303)="",$G198=""),"",VLOOKUP($A198,Mitglieder!$E$24:$BG$323,AL$303))</f>
        <v/>
      </c>
      <c r="AM198" s="42" t="str">
        <f ca="1">IF($G198="","",VLOOKUP($A198,Mitglieder!$E$24:$BG$323,AM$303))</f>
        <v/>
      </c>
      <c r="AN198" s="54" t="str">
        <f ca="1">IF(OR(VLOOKUP($A198,Mitglieder!$E$24:$BG$323,AN$303)="",$G198=""),"",VLOOKUP($A198,Mitglieder!$E$24:$BG$323,AN$303))</f>
        <v/>
      </c>
      <c r="AO198" s="43" t="str">
        <f ca="1">IF($G198="","",TEXT(VLOOKUP($A198,Mitglieder!$D$24:$BG$323,AO$303),"TT.MM.JJJJ"))</f>
        <v/>
      </c>
      <c r="AP198" s="42" t="str">
        <f ca="1">IF($G198="","",VLOOKUP($A198,Mitglieder!$E$24:$BG$323,AP$303))</f>
        <v/>
      </c>
      <c r="AQ198" s="45" t="str">
        <f ca="1">IF($G198="","",TEXT(VLOOKUP($A198,Mitglieder!$E$24:$BG$323,AQ$303),"0.00"))</f>
        <v/>
      </c>
      <c r="AR198" s="54" t="str">
        <f ca="1">IF(OR(VLOOKUP($A198,Mitglieder!$E$24:$BG$323,AR$303)="",$G198=""),"",VLOOKUP($A198,Mitglieder!$E$24:$BG$323,AR$303))</f>
        <v/>
      </c>
      <c r="AS198" s="45" t="str">
        <f ca="1">IF($G198="","",TEXT(VLOOKUP($A198,Mitglieder!$E$24:$BG$323,AS$303),"0.00"))</f>
        <v/>
      </c>
      <c r="AT198" s="54" t="str">
        <f ca="1">IF(OR(VLOOKUP($A198,Mitglieder!$E$24:$BG$323,AT$303)="",$G198=""),"",VLOOKUP($A198,Mitglieder!$E$24:$BG$323,AT$303))</f>
        <v/>
      </c>
      <c r="AU198" s="45" t="str">
        <f ca="1">IF($G198="","",TEXT(VLOOKUP($A198,Mitglieder!$E$24:$BG$323,AU$303),"0.00"))</f>
        <v/>
      </c>
      <c r="AV198" s="45" t="str">
        <f ca="1">IF($G198="","",TEXT(VLOOKUP($A198,Mitglieder!$E$24:$BG$323,AV$303),"0.00"))</f>
        <v/>
      </c>
      <c r="AW198" s="42" t="str">
        <f ca="1">IF($G198="","",VLOOKUP($A198,Mitglieder!$E$24:$BG$323,AW$303))</f>
        <v/>
      </c>
      <c r="AX198" s="54" t="str">
        <f ca="1">IF(OR(VLOOKUP($A198,Mitglieder!$E$24:$BG$323,AX$303)="",$G198=""),"",VLOOKUP($A198,Mitglieder!$E$24:$BG$323,AX$303))</f>
        <v/>
      </c>
      <c r="AY198" s="43" t="str">
        <f ca="1">IF($G198="","",TEXT(VLOOKUP($A198,Mitglieder!$E$24:$BG$323,AY$303),"TT.MM.JJJJ"))</f>
        <v/>
      </c>
      <c r="AZ198" s="75" t="str">
        <f t="shared" ca="1" si="6"/>
        <v/>
      </c>
      <c r="BA198" s="43" t="str">
        <f ca="1">IF($G198="","",TEXT(VLOOKUP($A198,Mitglieder!$E$24:$BG$323,BA$303),"TT.MM.JJJJ"))</f>
        <v/>
      </c>
      <c r="BB198" s="43" t="str">
        <f ca="1">IF($G198="","",TEXT(VLOOKUP($A198,Mitglieder!$E$24:$BG$323,BB$303),"TT.MM.JJJJ"))</f>
        <v/>
      </c>
      <c r="BC198" s="43" t="str">
        <f ca="1">IF($G198="","",TEXT(VLOOKUP($A198,Mitglieder!$E$24:$BG$323,BC$303),"TT.MM.JJJJ"))</f>
        <v/>
      </c>
      <c r="BD198" s="43" t="str">
        <f ca="1">IF($G198="","",TEXT(VLOOKUP($A198,Mitglieder!$E$24:$BG$323,BD$303),"TT.MM.JJJJ"))</f>
        <v/>
      </c>
      <c r="BE198" s="75" t="str">
        <f t="shared" ca="1" si="7"/>
        <v/>
      </c>
      <c r="BF198" s="75" t="str">
        <f ca="1">IF($G198="","",VLOOKUP($A198,Mitglieder!$D$24:$BG$323,BF$303))</f>
        <v/>
      </c>
      <c r="BH198" s="75" t="str">
        <f ca="1">IF(G198="","",AY198+'Details Verein'!$D$25)</f>
        <v/>
      </c>
    </row>
    <row r="199" spans="1:60" x14ac:dyDescent="0.35">
      <c r="A199" s="42">
        <v>199</v>
      </c>
      <c r="B199" s="42"/>
      <c r="C199" s="42"/>
      <c r="D199" s="42">
        <f ca="1">VLOOKUP($A199,Mitglieder!$E$24:$BA$323,D$303)</f>
        <v>1.0299999999999967</v>
      </c>
      <c r="E199" s="42" t="str">
        <f ca="1">IF($G199="","",VLOOKUP($A199,Mitglieder!$E$24:$BG$323,E$303))</f>
        <v/>
      </c>
      <c r="F199" s="54" t="str">
        <f ca="1">IF(OR(VLOOKUP($A199,Mitglieder!$E$24:$BG$323,F$303)="",$G199=""),"",VLOOKUP($A199,Mitglieder!$E$24:$BG$323,F$303))</f>
        <v/>
      </c>
      <c r="G199" s="72" t="str">
        <f ca="1">IF(D199/ROUND(D199,0)=1,VLOOKUP($A199,Mitglieder!$E$24:$BA$323,G$303),"")</f>
        <v/>
      </c>
      <c r="H199" s="42" t="str">
        <f ca="1">IF($G199="","",VLOOKUP($A199,Mitglieder!$E$24:$BG$323,H$303))</f>
        <v/>
      </c>
      <c r="I199" s="54" t="str">
        <f ca="1">IF(OR(VLOOKUP($A199,Mitglieder!$E$24:$BG$323,I$303)="",$G199=""),"",VLOOKUP($A199,Mitglieder!$E$24:$BG$323,I$303))</f>
        <v/>
      </c>
      <c r="J199" s="42" t="str">
        <f ca="1">IF($G199="","",VLOOKUP($A199,Mitglieder!$E$24:$BG$323,J$303))</f>
        <v/>
      </c>
      <c r="K199" s="54" t="str">
        <f ca="1">IF(OR(VLOOKUP($A199,Mitglieder!$E$24:$BG$323,K$303)="",$G199=""),"",VLOOKUP($A199,Mitglieder!$E$24:$BG$323,K$303))</f>
        <v/>
      </c>
      <c r="L199" s="42" t="str">
        <f ca="1">IF($G199="","",VLOOKUP($A199,Mitglieder!$E$24:$BG$323,L$303))</f>
        <v/>
      </c>
      <c r="M199" s="42" t="str">
        <f ca="1">IF($G199="","",VLOOKUP($A199,Mitglieder!$E$24:$BG$323,M$303))</f>
        <v/>
      </c>
      <c r="N199" s="42" t="str">
        <f ca="1">IF($G199="","",VLOOKUP($A199,Mitglieder!$E$24:$BG$323,N$303))</f>
        <v/>
      </c>
      <c r="O199" s="42" t="str">
        <f ca="1">IF($G199="","",VLOOKUP($A199,Mitglieder!$E$24:$BG$323,O$303))</f>
        <v/>
      </c>
      <c r="P199" s="42" t="str">
        <f ca="1">IF($G199="","",VLOOKUP($A199,Mitglieder!$E$24:$BG$323,P$303))</f>
        <v/>
      </c>
      <c r="Q199" s="42" t="str">
        <f ca="1">IF($G199="","",VLOOKUP($A199,Mitglieder!$E$24:$BG$323,Q$303))</f>
        <v/>
      </c>
      <c r="R199" s="54" t="str">
        <f ca="1">IF(OR(VLOOKUP($A199,Mitglieder!$E$24:$BG$323,R$303)="",$G199=""),"",VLOOKUP($A199,Mitglieder!$E$24:$BG$323,R$303))</f>
        <v/>
      </c>
      <c r="S199" s="43" t="str">
        <f ca="1">IF($G199="","",TEXT(VLOOKUP($A199,Mitglieder!$E$24:$BG$323,S$303),"TT.MM.JJJJ"))</f>
        <v/>
      </c>
      <c r="T199" s="43" t="str">
        <f ca="1">IF($G199="","",TEXT(VLOOKUP($A199,Mitglieder!$E$24:$BG$323,T$303),"TT.MM.JJJJ"))</f>
        <v/>
      </c>
      <c r="U199" s="43" t="str">
        <f ca="1">IF($G199="","",TEXT(VLOOKUP($A199,Mitglieder!$E$24:$BG$323,U$303),"TT.MM.JJJJ"))</f>
        <v/>
      </c>
      <c r="V199" s="54" t="str">
        <f ca="1">IF(OR(VLOOKUP($A199,Mitglieder!$E$24:$BG$323,V$303)="",$G199=""),"",VLOOKUP($A199,Mitglieder!$E$24:$BG$323,V$303))</f>
        <v/>
      </c>
      <c r="W199" s="54" t="str">
        <f ca="1">IF(OR(VLOOKUP($A199,Mitglieder!$E$24:$BG$323,W$303)="",$G199=""),"",VLOOKUP($A199,Mitglieder!$E$24:$BG$323,W$303))</f>
        <v/>
      </c>
      <c r="X199" s="54" t="str">
        <f ca="1">IF(OR(VLOOKUP($A199,Mitglieder!$E$24:$BG$323,X$303)="",$G199=""),"",VLOOKUP($A199,Mitglieder!$E$24:$BG$323,X$303))</f>
        <v/>
      </c>
      <c r="Y199" s="54" t="str">
        <f ca="1">IF(OR(VLOOKUP($A199,Mitglieder!$E$24:$BG$323,Y$303)="",$G199=""),"",VLOOKUP($A199,Mitglieder!$E$24:$BG$323,Y$303))</f>
        <v/>
      </c>
      <c r="Z199" s="54" t="str">
        <f ca="1">IF(OR(VLOOKUP($A199,Mitglieder!$E$24:$BG$323,Z$303)="",$G199=""),"",VLOOKUP($A199,Mitglieder!$E$24:$BG$323,Z$303))</f>
        <v/>
      </c>
      <c r="AA199" s="54" t="str">
        <f ca="1">IF(OR(VLOOKUP($A199,Mitglieder!$E$24:$BG$323,AA$303)="",$G199=""),"",VLOOKUP($A199,Mitglieder!$E$24:$BG$323,AA$303))</f>
        <v/>
      </c>
      <c r="AB199" s="54" t="str">
        <f ca="1">IF(OR(VLOOKUP($A199,Mitglieder!$E$24:$BG$323,AB$303)="",$G199=""),"",VLOOKUP($A199,Mitglieder!$E$24:$BG$323,AB$303))</f>
        <v/>
      </c>
      <c r="AC199" s="54" t="str">
        <f ca="1">IF(OR(VLOOKUP($A199,Mitglieder!$E$24:$BG$323,AC$303)="",$G199=""),"",VLOOKUP($A199,Mitglieder!$E$24:$BG$323,AC$303))</f>
        <v/>
      </c>
      <c r="AD199" s="54" t="str">
        <f ca="1">IF(OR(VLOOKUP($A199,Mitglieder!$E$24:$BG$323,AD$303)="",$G199=""),"",VLOOKUP($A199,Mitglieder!$E$24:$BG$323,AD$303))</f>
        <v/>
      </c>
      <c r="AE199" s="54" t="str">
        <f ca="1">IF(OR(VLOOKUP($A199,Mitglieder!$E$24:$BG$323,AE$303)="",$G199=""),"",VLOOKUP($A199,Mitglieder!$E$24:$BG$323,AE$303))</f>
        <v/>
      </c>
      <c r="AF199" s="54" t="str">
        <f ca="1">IF(OR(VLOOKUP($A199,Mitglieder!$E$24:$BG$323,AF$303)="",$G199=""),"",VLOOKUP($A199,Mitglieder!$E$24:$BG$323,AF$303))</f>
        <v/>
      </c>
      <c r="AG199" s="54" t="str">
        <f ca="1">IF(OR(VLOOKUP($A199,Mitglieder!$E$24:$BG$323,AG$303)="",$G199=""),"",VLOOKUP($A199,Mitglieder!$E$24:$BG$323,AG$303))</f>
        <v/>
      </c>
      <c r="AH199" s="54" t="str">
        <f ca="1">IF(OR(VLOOKUP($A199,Mitglieder!$E$24:$BG$323,AH$303)="",$G199=""),"",VLOOKUP($A199,Mitglieder!$E$24:$BG$323,AH$303))</f>
        <v/>
      </c>
      <c r="AI199" s="54" t="str">
        <f ca="1">IF(OR(VLOOKUP($A199,Mitglieder!$E$24:$BG$323,AI$303)="",$G199=""),"",VLOOKUP($A199,Mitglieder!$E$24:$BG$323,AI$303))</f>
        <v/>
      </c>
      <c r="AJ199" s="54" t="str">
        <f ca="1">IF(OR(VLOOKUP($A199,Mitglieder!$E$24:$BG$323,AJ$303)="",$G199=""),"",VLOOKUP($A199,Mitglieder!$E$24:$BG$323,AJ$303))</f>
        <v/>
      </c>
      <c r="AK199" s="54" t="str">
        <f ca="1">IF(OR(VLOOKUP($A199,Mitglieder!$E$24:$BG$323,AK$303)="",$G199=""),"",VLOOKUP($A199,Mitglieder!$E$24:$BG$323,AK$303))</f>
        <v/>
      </c>
      <c r="AL199" s="54" t="str">
        <f ca="1">IF(OR(VLOOKUP($A199,Mitglieder!$E$24:$BG$323,AL$303)="",$G199=""),"",VLOOKUP($A199,Mitglieder!$E$24:$BG$323,AL$303))</f>
        <v/>
      </c>
      <c r="AM199" s="42" t="str">
        <f ca="1">IF($G199="","",VLOOKUP($A199,Mitglieder!$E$24:$BG$323,AM$303))</f>
        <v/>
      </c>
      <c r="AN199" s="54" t="str">
        <f ca="1">IF(OR(VLOOKUP($A199,Mitglieder!$E$24:$BG$323,AN$303)="",$G199=""),"",VLOOKUP($A199,Mitglieder!$E$24:$BG$323,AN$303))</f>
        <v/>
      </c>
      <c r="AO199" s="43" t="str">
        <f ca="1">IF($G199="","",TEXT(VLOOKUP($A199,Mitglieder!$D$24:$BG$323,AO$303),"TT.MM.JJJJ"))</f>
        <v/>
      </c>
      <c r="AP199" s="42" t="str">
        <f ca="1">IF($G199="","",VLOOKUP($A199,Mitglieder!$E$24:$BG$323,AP$303))</f>
        <v/>
      </c>
      <c r="AQ199" s="45" t="str">
        <f ca="1">IF($G199="","",TEXT(VLOOKUP($A199,Mitglieder!$E$24:$BG$323,AQ$303),"0.00"))</f>
        <v/>
      </c>
      <c r="AR199" s="54" t="str">
        <f ca="1">IF(OR(VLOOKUP($A199,Mitglieder!$E$24:$BG$323,AR$303)="",$G199=""),"",VLOOKUP($A199,Mitglieder!$E$24:$BG$323,AR$303))</f>
        <v/>
      </c>
      <c r="AS199" s="45" t="str">
        <f ca="1">IF($G199="","",TEXT(VLOOKUP($A199,Mitglieder!$E$24:$BG$323,AS$303),"0.00"))</f>
        <v/>
      </c>
      <c r="AT199" s="54" t="str">
        <f ca="1">IF(OR(VLOOKUP($A199,Mitglieder!$E$24:$BG$323,AT$303)="",$G199=""),"",VLOOKUP($A199,Mitglieder!$E$24:$BG$323,AT$303))</f>
        <v/>
      </c>
      <c r="AU199" s="45" t="str">
        <f ca="1">IF($G199="","",TEXT(VLOOKUP($A199,Mitglieder!$E$24:$BG$323,AU$303),"0.00"))</f>
        <v/>
      </c>
      <c r="AV199" s="45" t="str">
        <f ca="1">IF($G199="","",TEXT(VLOOKUP($A199,Mitglieder!$E$24:$BG$323,AV$303),"0.00"))</f>
        <v/>
      </c>
      <c r="AW199" s="42" t="str">
        <f ca="1">IF($G199="","",VLOOKUP($A199,Mitglieder!$E$24:$BG$323,AW$303))</f>
        <v/>
      </c>
      <c r="AX199" s="54" t="str">
        <f ca="1">IF(OR(VLOOKUP($A199,Mitglieder!$E$24:$BG$323,AX$303)="",$G199=""),"",VLOOKUP($A199,Mitglieder!$E$24:$BG$323,AX$303))</f>
        <v/>
      </c>
      <c r="AY199" s="43" t="str">
        <f ca="1">IF($G199="","",TEXT(VLOOKUP($A199,Mitglieder!$E$24:$BG$323,AY$303),"TT.MM.JJJJ"))</f>
        <v/>
      </c>
      <c r="AZ199" s="75" t="str">
        <f t="shared" ca="1" si="6"/>
        <v/>
      </c>
      <c r="BA199" s="43" t="str">
        <f ca="1">IF($G199="","",TEXT(VLOOKUP($A199,Mitglieder!$E$24:$BG$323,BA$303),"TT.MM.JJJJ"))</f>
        <v/>
      </c>
      <c r="BB199" s="43" t="str">
        <f ca="1">IF($G199="","",TEXT(VLOOKUP($A199,Mitglieder!$E$24:$BG$323,BB$303),"TT.MM.JJJJ"))</f>
        <v/>
      </c>
      <c r="BC199" s="43" t="str">
        <f ca="1">IF($G199="","",TEXT(VLOOKUP($A199,Mitglieder!$E$24:$BG$323,BC$303),"TT.MM.JJJJ"))</f>
        <v/>
      </c>
      <c r="BD199" s="43" t="str">
        <f ca="1">IF($G199="","",TEXT(VLOOKUP($A199,Mitglieder!$E$24:$BG$323,BD$303),"TT.MM.JJJJ"))</f>
        <v/>
      </c>
      <c r="BE199" s="75" t="str">
        <f t="shared" ca="1" si="7"/>
        <v/>
      </c>
      <c r="BF199" s="75" t="str">
        <f ca="1">IF($G199="","",VLOOKUP($A199,Mitglieder!$D$24:$BG$323,BF$303))</f>
        <v/>
      </c>
      <c r="BH199" s="75" t="str">
        <f ca="1">IF(G199="","",AY199+'Details Verein'!$D$25)</f>
        <v/>
      </c>
    </row>
    <row r="200" spans="1:60" x14ac:dyDescent="0.35">
      <c r="A200" s="42">
        <v>200</v>
      </c>
      <c r="B200" s="42"/>
      <c r="C200" s="42"/>
      <c r="D200" s="42">
        <f ca="1">VLOOKUP($A200,Mitglieder!$E$24:$BA$323,D$303)</f>
        <v>1.0299999999999967</v>
      </c>
      <c r="E200" s="42" t="str">
        <f ca="1">IF($G200="","",VLOOKUP($A200,Mitglieder!$E$24:$BG$323,E$303))</f>
        <v/>
      </c>
      <c r="F200" s="54" t="str">
        <f ca="1">IF(OR(VLOOKUP($A200,Mitglieder!$E$24:$BG$323,F$303)="",$G200=""),"",VLOOKUP($A200,Mitglieder!$E$24:$BG$323,F$303))</f>
        <v/>
      </c>
      <c r="G200" s="72" t="str">
        <f ca="1">IF(D200/ROUND(D200,0)=1,VLOOKUP($A200,Mitglieder!$E$24:$BA$323,G$303),"")</f>
        <v/>
      </c>
      <c r="H200" s="42" t="str">
        <f ca="1">IF($G200="","",VLOOKUP($A200,Mitglieder!$E$24:$BG$323,H$303))</f>
        <v/>
      </c>
      <c r="I200" s="54" t="str">
        <f ca="1">IF(OR(VLOOKUP($A200,Mitglieder!$E$24:$BG$323,I$303)="",$G200=""),"",VLOOKUP($A200,Mitglieder!$E$24:$BG$323,I$303))</f>
        <v/>
      </c>
      <c r="J200" s="42" t="str">
        <f ca="1">IF($G200="","",VLOOKUP($A200,Mitglieder!$E$24:$BG$323,J$303))</f>
        <v/>
      </c>
      <c r="K200" s="54" t="str">
        <f ca="1">IF(OR(VLOOKUP($A200,Mitglieder!$E$24:$BG$323,K$303)="",$G200=""),"",VLOOKUP($A200,Mitglieder!$E$24:$BG$323,K$303))</f>
        <v/>
      </c>
      <c r="L200" s="42" t="str">
        <f ca="1">IF($G200="","",VLOOKUP($A200,Mitglieder!$E$24:$BG$323,L$303))</f>
        <v/>
      </c>
      <c r="M200" s="42" t="str">
        <f ca="1">IF($G200="","",VLOOKUP($A200,Mitglieder!$E$24:$BG$323,M$303))</f>
        <v/>
      </c>
      <c r="N200" s="42" t="str">
        <f ca="1">IF($G200="","",VLOOKUP($A200,Mitglieder!$E$24:$BG$323,N$303))</f>
        <v/>
      </c>
      <c r="O200" s="42" t="str">
        <f ca="1">IF($G200="","",VLOOKUP($A200,Mitglieder!$E$24:$BG$323,O$303))</f>
        <v/>
      </c>
      <c r="P200" s="42" t="str">
        <f ca="1">IF($G200="","",VLOOKUP($A200,Mitglieder!$E$24:$BG$323,P$303))</f>
        <v/>
      </c>
      <c r="Q200" s="42" t="str">
        <f ca="1">IF($G200="","",VLOOKUP($A200,Mitglieder!$E$24:$BG$323,Q$303))</f>
        <v/>
      </c>
      <c r="R200" s="54" t="str">
        <f ca="1">IF(OR(VLOOKUP($A200,Mitglieder!$E$24:$BG$323,R$303)="",$G200=""),"",VLOOKUP($A200,Mitglieder!$E$24:$BG$323,R$303))</f>
        <v/>
      </c>
      <c r="S200" s="43" t="str">
        <f ca="1">IF($G200="","",TEXT(VLOOKUP($A200,Mitglieder!$E$24:$BG$323,S$303),"TT.MM.JJJJ"))</f>
        <v/>
      </c>
      <c r="T200" s="43" t="str">
        <f ca="1">IF($G200="","",TEXT(VLOOKUP($A200,Mitglieder!$E$24:$BG$323,T$303),"TT.MM.JJJJ"))</f>
        <v/>
      </c>
      <c r="U200" s="43" t="str">
        <f ca="1">IF($G200="","",TEXT(VLOOKUP($A200,Mitglieder!$E$24:$BG$323,U$303),"TT.MM.JJJJ"))</f>
        <v/>
      </c>
      <c r="V200" s="54" t="str">
        <f ca="1">IF(OR(VLOOKUP($A200,Mitglieder!$E$24:$BG$323,V$303)="",$G200=""),"",VLOOKUP($A200,Mitglieder!$E$24:$BG$323,V$303))</f>
        <v/>
      </c>
      <c r="W200" s="54" t="str">
        <f ca="1">IF(OR(VLOOKUP($A200,Mitglieder!$E$24:$BG$323,W$303)="",$G200=""),"",VLOOKUP($A200,Mitglieder!$E$24:$BG$323,W$303))</f>
        <v/>
      </c>
      <c r="X200" s="54" t="str">
        <f ca="1">IF(OR(VLOOKUP($A200,Mitglieder!$E$24:$BG$323,X$303)="",$G200=""),"",VLOOKUP($A200,Mitglieder!$E$24:$BG$323,X$303))</f>
        <v/>
      </c>
      <c r="Y200" s="54" t="str">
        <f ca="1">IF(OR(VLOOKUP($A200,Mitglieder!$E$24:$BG$323,Y$303)="",$G200=""),"",VLOOKUP($A200,Mitglieder!$E$24:$BG$323,Y$303))</f>
        <v/>
      </c>
      <c r="Z200" s="54" t="str">
        <f ca="1">IF(OR(VLOOKUP($A200,Mitglieder!$E$24:$BG$323,Z$303)="",$G200=""),"",VLOOKUP($A200,Mitglieder!$E$24:$BG$323,Z$303))</f>
        <v/>
      </c>
      <c r="AA200" s="54" t="str">
        <f ca="1">IF(OR(VLOOKUP($A200,Mitglieder!$E$24:$BG$323,AA$303)="",$G200=""),"",VLOOKUP($A200,Mitglieder!$E$24:$BG$323,AA$303))</f>
        <v/>
      </c>
      <c r="AB200" s="54" t="str">
        <f ca="1">IF(OR(VLOOKUP($A200,Mitglieder!$E$24:$BG$323,AB$303)="",$G200=""),"",VLOOKUP($A200,Mitglieder!$E$24:$BG$323,AB$303))</f>
        <v/>
      </c>
      <c r="AC200" s="54" t="str">
        <f ca="1">IF(OR(VLOOKUP($A200,Mitglieder!$E$24:$BG$323,AC$303)="",$G200=""),"",VLOOKUP($A200,Mitglieder!$E$24:$BG$323,AC$303))</f>
        <v/>
      </c>
      <c r="AD200" s="54" t="str">
        <f ca="1">IF(OR(VLOOKUP($A200,Mitglieder!$E$24:$BG$323,AD$303)="",$G200=""),"",VLOOKUP($A200,Mitglieder!$E$24:$BG$323,AD$303))</f>
        <v/>
      </c>
      <c r="AE200" s="54" t="str">
        <f ca="1">IF(OR(VLOOKUP($A200,Mitglieder!$E$24:$BG$323,AE$303)="",$G200=""),"",VLOOKUP($A200,Mitglieder!$E$24:$BG$323,AE$303))</f>
        <v/>
      </c>
      <c r="AF200" s="54" t="str">
        <f ca="1">IF(OR(VLOOKUP($A200,Mitglieder!$E$24:$BG$323,AF$303)="",$G200=""),"",VLOOKUP($A200,Mitglieder!$E$24:$BG$323,AF$303))</f>
        <v/>
      </c>
      <c r="AG200" s="54" t="str">
        <f ca="1">IF(OR(VLOOKUP($A200,Mitglieder!$E$24:$BG$323,AG$303)="",$G200=""),"",VLOOKUP($A200,Mitglieder!$E$24:$BG$323,AG$303))</f>
        <v/>
      </c>
      <c r="AH200" s="54" t="str">
        <f ca="1">IF(OR(VLOOKUP($A200,Mitglieder!$E$24:$BG$323,AH$303)="",$G200=""),"",VLOOKUP($A200,Mitglieder!$E$24:$BG$323,AH$303))</f>
        <v/>
      </c>
      <c r="AI200" s="54" t="str">
        <f ca="1">IF(OR(VLOOKUP($A200,Mitglieder!$E$24:$BG$323,AI$303)="",$G200=""),"",VLOOKUP($A200,Mitglieder!$E$24:$BG$323,AI$303))</f>
        <v/>
      </c>
      <c r="AJ200" s="54" t="str">
        <f ca="1">IF(OR(VLOOKUP($A200,Mitglieder!$E$24:$BG$323,AJ$303)="",$G200=""),"",VLOOKUP($A200,Mitglieder!$E$24:$BG$323,AJ$303))</f>
        <v/>
      </c>
      <c r="AK200" s="54" t="str">
        <f ca="1">IF(OR(VLOOKUP($A200,Mitglieder!$E$24:$BG$323,AK$303)="",$G200=""),"",VLOOKUP($A200,Mitglieder!$E$24:$BG$323,AK$303))</f>
        <v/>
      </c>
      <c r="AL200" s="54" t="str">
        <f ca="1">IF(OR(VLOOKUP($A200,Mitglieder!$E$24:$BG$323,AL$303)="",$G200=""),"",VLOOKUP($A200,Mitglieder!$E$24:$BG$323,AL$303))</f>
        <v/>
      </c>
      <c r="AM200" s="42" t="str">
        <f ca="1">IF($G200="","",VLOOKUP($A200,Mitglieder!$E$24:$BG$323,AM$303))</f>
        <v/>
      </c>
      <c r="AN200" s="54" t="str">
        <f ca="1">IF(OR(VLOOKUP($A200,Mitglieder!$E$24:$BG$323,AN$303)="",$G200=""),"",VLOOKUP($A200,Mitglieder!$E$24:$BG$323,AN$303))</f>
        <v/>
      </c>
      <c r="AO200" s="43" t="str">
        <f ca="1">IF($G200="","",TEXT(VLOOKUP($A200,Mitglieder!$D$24:$BG$323,AO$303),"TT.MM.JJJJ"))</f>
        <v/>
      </c>
      <c r="AP200" s="42" t="str">
        <f ca="1">IF($G200="","",VLOOKUP($A200,Mitglieder!$E$24:$BG$323,AP$303))</f>
        <v/>
      </c>
      <c r="AQ200" s="45" t="str">
        <f ca="1">IF($G200="","",TEXT(VLOOKUP($A200,Mitglieder!$E$24:$BG$323,AQ$303),"0.00"))</f>
        <v/>
      </c>
      <c r="AR200" s="54" t="str">
        <f ca="1">IF(OR(VLOOKUP($A200,Mitglieder!$E$24:$BG$323,AR$303)="",$G200=""),"",VLOOKUP($A200,Mitglieder!$E$24:$BG$323,AR$303))</f>
        <v/>
      </c>
      <c r="AS200" s="45" t="str">
        <f ca="1">IF($G200="","",TEXT(VLOOKUP($A200,Mitglieder!$E$24:$BG$323,AS$303),"0.00"))</f>
        <v/>
      </c>
      <c r="AT200" s="54" t="str">
        <f ca="1">IF(OR(VLOOKUP($A200,Mitglieder!$E$24:$BG$323,AT$303)="",$G200=""),"",VLOOKUP($A200,Mitglieder!$E$24:$BG$323,AT$303))</f>
        <v/>
      </c>
      <c r="AU200" s="45" t="str">
        <f ca="1">IF($G200="","",TEXT(VLOOKUP($A200,Mitglieder!$E$24:$BG$323,AU$303),"0.00"))</f>
        <v/>
      </c>
      <c r="AV200" s="45" t="str">
        <f ca="1">IF($G200="","",TEXT(VLOOKUP($A200,Mitglieder!$E$24:$BG$323,AV$303),"0.00"))</f>
        <v/>
      </c>
      <c r="AW200" s="42" t="str">
        <f ca="1">IF($G200="","",VLOOKUP($A200,Mitglieder!$E$24:$BG$323,AW$303))</f>
        <v/>
      </c>
      <c r="AX200" s="54" t="str">
        <f ca="1">IF(OR(VLOOKUP($A200,Mitglieder!$E$24:$BG$323,AX$303)="",$G200=""),"",VLOOKUP($A200,Mitglieder!$E$24:$BG$323,AX$303))</f>
        <v/>
      </c>
      <c r="AY200" s="43" t="str">
        <f ca="1">IF($G200="","",TEXT(VLOOKUP($A200,Mitglieder!$E$24:$BG$323,AY$303),"TT.MM.JJJJ"))</f>
        <v/>
      </c>
      <c r="AZ200" s="75" t="str">
        <f t="shared" ca="1" si="6"/>
        <v/>
      </c>
      <c r="BA200" s="43" t="str">
        <f ca="1">IF($G200="","",TEXT(VLOOKUP($A200,Mitglieder!$E$24:$BG$323,BA$303),"TT.MM.JJJJ"))</f>
        <v/>
      </c>
      <c r="BB200" s="43" t="str">
        <f ca="1">IF($G200="","",TEXT(VLOOKUP($A200,Mitglieder!$E$24:$BG$323,BB$303),"TT.MM.JJJJ"))</f>
        <v/>
      </c>
      <c r="BC200" s="43" t="str">
        <f ca="1">IF($G200="","",TEXT(VLOOKUP($A200,Mitglieder!$E$24:$BG$323,BC$303),"TT.MM.JJJJ"))</f>
        <v/>
      </c>
      <c r="BD200" s="43" t="str">
        <f ca="1">IF($G200="","",TEXT(VLOOKUP($A200,Mitglieder!$E$24:$BG$323,BD$303),"TT.MM.JJJJ"))</f>
        <v/>
      </c>
      <c r="BE200" s="75" t="str">
        <f t="shared" ca="1" si="7"/>
        <v/>
      </c>
      <c r="BF200" s="75" t="str">
        <f ca="1">IF($G200="","",VLOOKUP($A200,Mitglieder!$D$24:$BG$323,BF$303))</f>
        <v/>
      </c>
      <c r="BH200" s="75" t="str">
        <f ca="1">IF(G200="","",AY200+'Details Verein'!$D$25)</f>
        <v/>
      </c>
    </row>
    <row r="201" spans="1:60" x14ac:dyDescent="0.35">
      <c r="A201" s="42">
        <v>201</v>
      </c>
      <c r="B201" s="42"/>
      <c r="C201" s="42"/>
      <c r="D201" s="42">
        <f ca="1">VLOOKUP($A201,Mitglieder!$E$24:$BA$323,D$303)</f>
        <v>1.0299999999999967</v>
      </c>
      <c r="E201" s="42" t="str">
        <f ca="1">IF($G201="","",VLOOKUP($A201,Mitglieder!$E$24:$BG$323,E$303))</f>
        <v/>
      </c>
      <c r="F201" s="54" t="str">
        <f ca="1">IF(OR(VLOOKUP($A201,Mitglieder!$E$24:$BG$323,F$303)="",$G201=""),"",VLOOKUP($A201,Mitglieder!$E$24:$BG$323,F$303))</f>
        <v/>
      </c>
      <c r="G201" s="72" t="str">
        <f ca="1">IF(D201/ROUND(D201,0)=1,VLOOKUP($A201,Mitglieder!$E$24:$BA$323,G$303),"")</f>
        <v/>
      </c>
      <c r="H201" s="42" t="str">
        <f ca="1">IF($G201="","",VLOOKUP($A201,Mitglieder!$E$24:$BG$323,H$303))</f>
        <v/>
      </c>
      <c r="I201" s="54" t="str">
        <f ca="1">IF(OR(VLOOKUP($A201,Mitglieder!$E$24:$BG$323,I$303)="",$G201=""),"",VLOOKUP($A201,Mitglieder!$E$24:$BG$323,I$303))</f>
        <v/>
      </c>
      <c r="J201" s="42" t="str">
        <f ca="1">IF($G201="","",VLOOKUP($A201,Mitglieder!$E$24:$BG$323,J$303))</f>
        <v/>
      </c>
      <c r="K201" s="54" t="str">
        <f ca="1">IF(OR(VLOOKUP($A201,Mitglieder!$E$24:$BG$323,K$303)="",$G201=""),"",VLOOKUP($A201,Mitglieder!$E$24:$BG$323,K$303))</f>
        <v/>
      </c>
      <c r="L201" s="42" t="str">
        <f ca="1">IF($G201="","",VLOOKUP($A201,Mitglieder!$E$24:$BG$323,L$303))</f>
        <v/>
      </c>
      <c r="M201" s="42" t="str">
        <f ca="1">IF($G201="","",VLOOKUP($A201,Mitglieder!$E$24:$BG$323,M$303))</f>
        <v/>
      </c>
      <c r="N201" s="42" t="str">
        <f ca="1">IF($G201="","",VLOOKUP($A201,Mitglieder!$E$24:$BG$323,N$303))</f>
        <v/>
      </c>
      <c r="O201" s="42" t="str">
        <f ca="1">IF($G201="","",VLOOKUP($A201,Mitglieder!$E$24:$BG$323,O$303))</f>
        <v/>
      </c>
      <c r="P201" s="42" t="str">
        <f ca="1">IF($G201="","",VLOOKUP($A201,Mitglieder!$E$24:$BG$323,P$303))</f>
        <v/>
      </c>
      <c r="Q201" s="42" t="str">
        <f ca="1">IF($G201="","",VLOOKUP($A201,Mitglieder!$E$24:$BG$323,Q$303))</f>
        <v/>
      </c>
      <c r="R201" s="54" t="str">
        <f ca="1">IF(OR(VLOOKUP($A201,Mitglieder!$E$24:$BG$323,R$303)="",$G201=""),"",VLOOKUP($A201,Mitglieder!$E$24:$BG$323,R$303))</f>
        <v/>
      </c>
      <c r="S201" s="43" t="str">
        <f ca="1">IF($G201="","",TEXT(VLOOKUP($A201,Mitglieder!$E$24:$BG$323,S$303),"TT.MM.JJJJ"))</f>
        <v/>
      </c>
      <c r="T201" s="43" t="str">
        <f ca="1">IF($G201="","",TEXT(VLOOKUP($A201,Mitglieder!$E$24:$BG$323,T$303),"TT.MM.JJJJ"))</f>
        <v/>
      </c>
      <c r="U201" s="43" t="str">
        <f ca="1">IF($G201="","",TEXT(VLOOKUP($A201,Mitglieder!$E$24:$BG$323,U$303),"TT.MM.JJJJ"))</f>
        <v/>
      </c>
      <c r="V201" s="54" t="str">
        <f ca="1">IF(OR(VLOOKUP($A201,Mitglieder!$E$24:$BG$323,V$303)="",$G201=""),"",VLOOKUP($A201,Mitglieder!$E$24:$BG$323,V$303))</f>
        <v/>
      </c>
      <c r="W201" s="54" t="str">
        <f ca="1">IF(OR(VLOOKUP($A201,Mitglieder!$E$24:$BG$323,W$303)="",$G201=""),"",VLOOKUP($A201,Mitglieder!$E$24:$BG$323,W$303))</f>
        <v/>
      </c>
      <c r="X201" s="54" t="str">
        <f ca="1">IF(OR(VLOOKUP($A201,Mitglieder!$E$24:$BG$323,X$303)="",$G201=""),"",VLOOKUP($A201,Mitglieder!$E$24:$BG$323,X$303))</f>
        <v/>
      </c>
      <c r="Y201" s="54" t="str">
        <f ca="1">IF(OR(VLOOKUP($A201,Mitglieder!$E$24:$BG$323,Y$303)="",$G201=""),"",VLOOKUP($A201,Mitglieder!$E$24:$BG$323,Y$303))</f>
        <v/>
      </c>
      <c r="Z201" s="54" t="str">
        <f ca="1">IF(OR(VLOOKUP($A201,Mitglieder!$E$24:$BG$323,Z$303)="",$G201=""),"",VLOOKUP($A201,Mitglieder!$E$24:$BG$323,Z$303))</f>
        <v/>
      </c>
      <c r="AA201" s="54" t="str">
        <f ca="1">IF(OR(VLOOKUP($A201,Mitglieder!$E$24:$BG$323,AA$303)="",$G201=""),"",VLOOKUP($A201,Mitglieder!$E$24:$BG$323,AA$303))</f>
        <v/>
      </c>
      <c r="AB201" s="54" t="str">
        <f ca="1">IF(OR(VLOOKUP($A201,Mitglieder!$E$24:$BG$323,AB$303)="",$G201=""),"",VLOOKUP($A201,Mitglieder!$E$24:$BG$323,AB$303))</f>
        <v/>
      </c>
      <c r="AC201" s="54" t="str">
        <f ca="1">IF(OR(VLOOKUP($A201,Mitglieder!$E$24:$BG$323,AC$303)="",$G201=""),"",VLOOKUP($A201,Mitglieder!$E$24:$BG$323,AC$303))</f>
        <v/>
      </c>
      <c r="AD201" s="54" t="str">
        <f ca="1">IF(OR(VLOOKUP($A201,Mitglieder!$E$24:$BG$323,AD$303)="",$G201=""),"",VLOOKUP($A201,Mitglieder!$E$24:$BG$323,AD$303))</f>
        <v/>
      </c>
      <c r="AE201" s="54" t="str">
        <f ca="1">IF(OR(VLOOKUP($A201,Mitglieder!$E$24:$BG$323,AE$303)="",$G201=""),"",VLOOKUP($A201,Mitglieder!$E$24:$BG$323,AE$303))</f>
        <v/>
      </c>
      <c r="AF201" s="54" t="str">
        <f ca="1">IF(OR(VLOOKUP($A201,Mitglieder!$E$24:$BG$323,AF$303)="",$G201=""),"",VLOOKUP($A201,Mitglieder!$E$24:$BG$323,AF$303))</f>
        <v/>
      </c>
      <c r="AG201" s="54" t="str">
        <f ca="1">IF(OR(VLOOKUP($A201,Mitglieder!$E$24:$BG$323,AG$303)="",$G201=""),"",VLOOKUP($A201,Mitglieder!$E$24:$BG$323,AG$303))</f>
        <v/>
      </c>
      <c r="AH201" s="54" t="str">
        <f ca="1">IF(OR(VLOOKUP($A201,Mitglieder!$E$24:$BG$323,AH$303)="",$G201=""),"",VLOOKUP($A201,Mitglieder!$E$24:$BG$323,AH$303))</f>
        <v/>
      </c>
      <c r="AI201" s="54" t="str">
        <f ca="1">IF(OR(VLOOKUP($A201,Mitglieder!$E$24:$BG$323,AI$303)="",$G201=""),"",VLOOKUP($A201,Mitglieder!$E$24:$BG$323,AI$303))</f>
        <v/>
      </c>
      <c r="AJ201" s="54" t="str">
        <f ca="1">IF(OR(VLOOKUP($A201,Mitglieder!$E$24:$BG$323,AJ$303)="",$G201=""),"",VLOOKUP($A201,Mitglieder!$E$24:$BG$323,AJ$303))</f>
        <v/>
      </c>
      <c r="AK201" s="54" t="str">
        <f ca="1">IF(OR(VLOOKUP($A201,Mitglieder!$E$24:$BG$323,AK$303)="",$G201=""),"",VLOOKUP($A201,Mitglieder!$E$24:$BG$323,AK$303))</f>
        <v/>
      </c>
      <c r="AL201" s="54" t="str">
        <f ca="1">IF(OR(VLOOKUP($A201,Mitglieder!$E$24:$BG$323,AL$303)="",$G201=""),"",VLOOKUP($A201,Mitglieder!$E$24:$BG$323,AL$303))</f>
        <v/>
      </c>
      <c r="AM201" s="42" t="str">
        <f ca="1">IF($G201="","",VLOOKUP($A201,Mitglieder!$E$24:$BG$323,AM$303))</f>
        <v/>
      </c>
      <c r="AN201" s="54" t="str">
        <f ca="1">IF(OR(VLOOKUP($A201,Mitglieder!$E$24:$BG$323,AN$303)="",$G201=""),"",VLOOKUP($A201,Mitglieder!$E$24:$BG$323,AN$303))</f>
        <v/>
      </c>
      <c r="AO201" s="43" t="str">
        <f ca="1">IF($G201="","",TEXT(VLOOKUP($A201,Mitglieder!$D$24:$BG$323,AO$303),"TT.MM.JJJJ"))</f>
        <v/>
      </c>
      <c r="AP201" s="42" t="str">
        <f ca="1">IF($G201="","",VLOOKUP($A201,Mitglieder!$E$24:$BG$323,AP$303))</f>
        <v/>
      </c>
      <c r="AQ201" s="45" t="str">
        <f ca="1">IF($G201="","",TEXT(VLOOKUP($A201,Mitglieder!$E$24:$BG$323,AQ$303),"0.00"))</f>
        <v/>
      </c>
      <c r="AR201" s="54" t="str">
        <f ca="1">IF(OR(VLOOKUP($A201,Mitglieder!$E$24:$BG$323,AR$303)="",$G201=""),"",VLOOKUP($A201,Mitglieder!$E$24:$BG$323,AR$303))</f>
        <v/>
      </c>
      <c r="AS201" s="45" t="str">
        <f ca="1">IF($G201="","",TEXT(VLOOKUP($A201,Mitglieder!$E$24:$BG$323,AS$303),"0.00"))</f>
        <v/>
      </c>
      <c r="AT201" s="54" t="str">
        <f ca="1">IF(OR(VLOOKUP($A201,Mitglieder!$E$24:$BG$323,AT$303)="",$G201=""),"",VLOOKUP($A201,Mitglieder!$E$24:$BG$323,AT$303))</f>
        <v/>
      </c>
      <c r="AU201" s="45" t="str">
        <f ca="1">IF($G201="","",TEXT(VLOOKUP($A201,Mitglieder!$E$24:$BG$323,AU$303),"0.00"))</f>
        <v/>
      </c>
      <c r="AV201" s="45" t="str">
        <f ca="1">IF($G201="","",TEXT(VLOOKUP($A201,Mitglieder!$E$24:$BG$323,AV$303),"0.00"))</f>
        <v/>
      </c>
      <c r="AW201" s="42" t="str">
        <f ca="1">IF($G201="","",VLOOKUP($A201,Mitglieder!$E$24:$BG$323,AW$303))</f>
        <v/>
      </c>
      <c r="AX201" s="54" t="str">
        <f ca="1">IF(OR(VLOOKUP($A201,Mitglieder!$E$24:$BG$323,AX$303)="",$G201=""),"",VLOOKUP($A201,Mitglieder!$E$24:$BG$323,AX$303))</f>
        <v/>
      </c>
      <c r="AY201" s="43" t="str">
        <f ca="1">IF($G201="","",TEXT(VLOOKUP($A201,Mitglieder!$E$24:$BG$323,AY$303),"TT.MM.JJJJ"))</f>
        <v/>
      </c>
      <c r="AZ201" s="75" t="str">
        <f t="shared" ca="1" si="6"/>
        <v/>
      </c>
      <c r="BA201" s="43" t="str">
        <f ca="1">IF($G201="","",TEXT(VLOOKUP($A201,Mitglieder!$E$24:$BG$323,BA$303),"TT.MM.JJJJ"))</f>
        <v/>
      </c>
      <c r="BB201" s="43" t="str">
        <f ca="1">IF($G201="","",TEXT(VLOOKUP($A201,Mitglieder!$E$24:$BG$323,BB$303),"TT.MM.JJJJ"))</f>
        <v/>
      </c>
      <c r="BC201" s="43" t="str">
        <f ca="1">IF($G201="","",TEXT(VLOOKUP($A201,Mitglieder!$E$24:$BG$323,BC$303),"TT.MM.JJJJ"))</f>
        <v/>
      </c>
      <c r="BD201" s="43" t="str">
        <f ca="1">IF($G201="","",TEXT(VLOOKUP($A201,Mitglieder!$E$24:$BG$323,BD$303),"TT.MM.JJJJ"))</f>
        <v/>
      </c>
      <c r="BE201" s="75" t="str">
        <f t="shared" ca="1" si="7"/>
        <v/>
      </c>
      <c r="BF201" s="75" t="str">
        <f ca="1">IF($G201="","",VLOOKUP($A201,Mitglieder!$D$24:$BG$323,BF$303))</f>
        <v/>
      </c>
      <c r="BH201" s="75" t="str">
        <f ca="1">IF(G201="","",AY201+'Details Verein'!$D$25)</f>
        <v/>
      </c>
    </row>
    <row r="202" spans="1:60" x14ac:dyDescent="0.35">
      <c r="A202" s="42">
        <v>202</v>
      </c>
      <c r="B202" s="42"/>
      <c r="C202" s="42"/>
      <c r="D202" s="42">
        <f ca="1">VLOOKUP($A202,Mitglieder!$E$24:$BA$323,D$303)</f>
        <v>1.0299999999999967</v>
      </c>
      <c r="E202" s="42" t="str">
        <f ca="1">IF($G202="","",VLOOKUP($A202,Mitglieder!$E$24:$BG$323,E$303))</f>
        <v/>
      </c>
      <c r="F202" s="54" t="str">
        <f ca="1">IF(OR(VLOOKUP($A202,Mitglieder!$E$24:$BG$323,F$303)="",$G202=""),"",VLOOKUP($A202,Mitglieder!$E$24:$BG$323,F$303))</f>
        <v/>
      </c>
      <c r="G202" s="72" t="str">
        <f ca="1">IF(D202/ROUND(D202,0)=1,VLOOKUP($A202,Mitglieder!$E$24:$BA$323,G$303),"")</f>
        <v/>
      </c>
      <c r="H202" s="42" t="str">
        <f ca="1">IF($G202="","",VLOOKUP($A202,Mitglieder!$E$24:$BG$323,H$303))</f>
        <v/>
      </c>
      <c r="I202" s="54" t="str">
        <f ca="1">IF(OR(VLOOKUP($A202,Mitglieder!$E$24:$BG$323,I$303)="",$G202=""),"",VLOOKUP($A202,Mitglieder!$E$24:$BG$323,I$303))</f>
        <v/>
      </c>
      <c r="J202" s="42" t="str">
        <f ca="1">IF($G202="","",VLOOKUP($A202,Mitglieder!$E$24:$BG$323,J$303))</f>
        <v/>
      </c>
      <c r="K202" s="54" t="str">
        <f ca="1">IF(OR(VLOOKUP($A202,Mitglieder!$E$24:$BG$323,K$303)="",$G202=""),"",VLOOKUP($A202,Mitglieder!$E$24:$BG$323,K$303))</f>
        <v/>
      </c>
      <c r="L202" s="42" t="str">
        <f ca="1">IF($G202="","",VLOOKUP($A202,Mitglieder!$E$24:$BG$323,L$303))</f>
        <v/>
      </c>
      <c r="M202" s="42" t="str">
        <f ca="1">IF($G202="","",VLOOKUP($A202,Mitglieder!$E$24:$BG$323,M$303))</f>
        <v/>
      </c>
      <c r="N202" s="42" t="str">
        <f ca="1">IF($G202="","",VLOOKUP($A202,Mitglieder!$E$24:$BG$323,N$303))</f>
        <v/>
      </c>
      <c r="O202" s="42" t="str">
        <f ca="1">IF($G202="","",VLOOKUP($A202,Mitglieder!$E$24:$BG$323,O$303))</f>
        <v/>
      </c>
      <c r="P202" s="42" t="str">
        <f ca="1">IF($G202="","",VLOOKUP($A202,Mitglieder!$E$24:$BG$323,P$303))</f>
        <v/>
      </c>
      <c r="Q202" s="42" t="str">
        <f ca="1">IF($G202="","",VLOOKUP($A202,Mitglieder!$E$24:$BG$323,Q$303))</f>
        <v/>
      </c>
      <c r="R202" s="54" t="str">
        <f ca="1">IF(OR(VLOOKUP($A202,Mitglieder!$E$24:$BG$323,R$303)="",$G202=""),"",VLOOKUP($A202,Mitglieder!$E$24:$BG$323,R$303))</f>
        <v/>
      </c>
      <c r="S202" s="43" t="str">
        <f ca="1">IF($G202="","",TEXT(VLOOKUP($A202,Mitglieder!$E$24:$BG$323,S$303),"TT.MM.JJJJ"))</f>
        <v/>
      </c>
      <c r="T202" s="43" t="str">
        <f ca="1">IF($G202="","",TEXT(VLOOKUP($A202,Mitglieder!$E$24:$BG$323,T$303),"TT.MM.JJJJ"))</f>
        <v/>
      </c>
      <c r="U202" s="43" t="str">
        <f ca="1">IF($G202="","",TEXT(VLOOKUP($A202,Mitglieder!$E$24:$BG$323,U$303),"TT.MM.JJJJ"))</f>
        <v/>
      </c>
      <c r="V202" s="54" t="str">
        <f ca="1">IF(OR(VLOOKUP($A202,Mitglieder!$E$24:$BG$323,V$303)="",$G202=""),"",VLOOKUP($A202,Mitglieder!$E$24:$BG$323,V$303))</f>
        <v/>
      </c>
      <c r="W202" s="54" t="str">
        <f ca="1">IF(OR(VLOOKUP($A202,Mitglieder!$E$24:$BG$323,W$303)="",$G202=""),"",VLOOKUP($A202,Mitglieder!$E$24:$BG$323,W$303))</f>
        <v/>
      </c>
      <c r="X202" s="54" t="str">
        <f ca="1">IF(OR(VLOOKUP($A202,Mitglieder!$E$24:$BG$323,X$303)="",$G202=""),"",VLOOKUP($A202,Mitglieder!$E$24:$BG$323,X$303))</f>
        <v/>
      </c>
      <c r="Y202" s="54" t="str">
        <f ca="1">IF(OR(VLOOKUP($A202,Mitglieder!$E$24:$BG$323,Y$303)="",$G202=""),"",VLOOKUP($A202,Mitglieder!$E$24:$BG$323,Y$303))</f>
        <v/>
      </c>
      <c r="Z202" s="54" t="str">
        <f ca="1">IF(OR(VLOOKUP($A202,Mitglieder!$E$24:$BG$323,Z$303)="",$G202=""),"",VLOOKUP($A202,Mitglieder!$E$24:$BG$323,Z$303))</f>
        <v/>
      </c>
      <c r="AA202" s="54" t="str">
        <f ca="1">IF(OR(VLOOKUP($A202,Mitglieder!$E$24:$BG$323,AA$303)="",$G202=""),"",VLOOKUP($A202,Mitglieder!$E$24:$BG$323,AA$303))</f>
        <v/>
      </c>
      <c r="AB202" s="54" t="str">
        <f ca="1">IF(OR(VLOOKUP($A202,Mitglieder!$E$24:$BG$323,AB$303)="",$G202=""),"",VLOOKUP($A202,Mitglieder!$E$24:$BG$323,AB$303))</f>
        <v/>
      </c>
      <c r="AC202" s="54" t="str">
        <f ca="1">IF(OR(VLOOKUP($A202,Mitglieder!$E$24:$BG$323,AC$303)="",$G202=""),"",VLOOKUP($A202,Mitglieder!$E$24:$BG$323,AC$303))</f>
        <v/>
      </c>
      <c r="AD202" s="54" t="str">
        <f ca="1">IF(OR(VLOOKUP($A202,Mitglieder!$E$24:$BG$323,AD$303)="",$G202=""),"",VLOOKUP($A202,Mitglieder!$E$24:$BG$323,AD$303))</f>
        <v/>
      </c>
      <c r="AE202" s="54" t="str">
        <f ca="1">IF(OR(VLOOKUP($A202,Mitglieder!$E$24:$BG$323,AE$303)="",$G202=""),"",VLOOKUP($A202,Mitglieder!$E$24:$BG$323,AE$303))</f>
        <v/>
      </c>
      <c r="AF202" s="54" t="str">
        <f ca="1">IF(OR(VLOOKUP($A202,Mitglieder!$E$24:$BG$323,AF$303)="",$G202=""),"",VLOOKUP($A202,Mitglieder!$E$24:$BG$323,AF$303))</f>
        <v/>
      </c>
      <c r="AG202" s="54" t="str">
        <f ca="1">IF(OR(VLOOKUP($A202,Mitglieder!$E$24:$BG$323,AG$303)="",$G202=""),"",VLOOKUP($A202,Mitglieder!$E$24:$BG$323,AG$303))</f>
        <v/>
      </c>
      <c r="AH202" s="54" t="str">
        <f ca="1">IF(OR(VLOOKUP($A202,Mitglieder!$E$24:$BG$323,AH$303)="",$G202=""),"",VLOOKUP($A202,Mitglieder!$E$24:$BG$323,AH$303))</f>
        <v/>
      </c>
      <c r="AI202" s="54" t="str">
        <f ca="1">IF(OR(VLOOKUP($A202,Mitglieder!$E$24:$BG$323,AI$303)="",$G202=""),"",VLOOKUP($A202,Mitglieder!$E$24:$BG$323,AI$303))</f>
        <v/>
      </c>
      <c r="AJ202" s="54" t="str">
        <f ca="1">IF(OR(VLOOKUP($A202,Mitglieder!$E$24:$BG$323,AJ$303)="",$G202=""),"",VLOOKUP($A202,Mitglieder!$E$24:$BG$323,AJ$303))</f>
        <v/>
      </c>
      <c r="AK202" s="54" t="str">
        <f ca="1">IF(OR(VLOOKUP($A202,Mitglieder!$E$24:$BG$323,AK$303)="",$G202=""),"",VLOOKUP($A202,Mitglieder!$E$24:$BG$323,AK$303))</f>
        <v/>
      </c>
      <c r="AL202" s="54" t="str">
        <f ca="1">IF(OR(VLOOKUP($A202,Mitglieder!$E$24:$BG$323,AL$303)="",$G202=""),"",VLOOKUP($A202,Mitglieder!$E$24:$BG$323,AL$303))</f>
        <v/>
      </c>
      <c r="AM202" s="42" t="str">
        <f ca="1">IF($G202="","",VLOOKUP($A202,Mitglieder!$E$24:$BG$323,AM$303))</f>
        <v/>
      </c>
      <c r="AN202" s="54" t="str">
        <f ca="1">IF(OR(VLOOKUP($A202,Mitglieder!$E$24:$BG$323,AN$303)="",$G202=""),"",VLOOKUP($A202,Mitglieder!$E$24:$BG$323,AN$303))</f>
        <v/>
      </c>
      <c r="AO202" s="43" t="str">
        <f ca="1">IF($G202="","",TEXT(VLOOKUP($A202,Mitglieder!$D$24:$BG$323,AO$303),"TT.MM.JJJJ"))</f>
        <v/>
      </c>
      <c r="AP202" s="42" t="str">
        <f ca="1">IF($G202="","",VLOOKUP($A202,Mitglieder!$E$24:$BG$323,AP$303))</f>
        <v/>
      </c>
      <c r="AQ202" s="45" t="str">
        <f ca="1">IF($G202="","",TEXT(VLOOKUP($A202,Mitglieder!$E$24:$BG$323,AQ$303),"0.00"))</f>
        <v/>
      </c>
      <c r="AR202" s="54" t="str">
        <f ca="1">IF(OR(VLOOKUP($A202,Mitglieder!$E$24:$BG$323,AR$303)="",$G202=""),"",VLOOKUP($A202,Mitglieder!$E$24:$BG$323,AR$303))</f>
        <v/>
      </c>
      <c r="AS202" s="45" t="str">
        <f ca="1">IF($G202="","",TEXT(VLOOKUP($A202,Mitglieder!$E$24:$BG$323,AS$303),"0.00"))</f>
        <v/>
      </c>
      <c r="AT202" s="54" t="str">
        <f ca="1">IF(OR(VLOOKUP($A202,Mitglieder!$E$24:$BG$323,AT$303)="",$G202=""),"",VLOOKUP($A202,Mitglieder!$E$24:$BG$323,AT$303))</f>
        <v/>
      </c>
      <c r="AU202" s="45" t="str">
        <f ca="1">IF($G202="","",TEXT(VLOOKUP($A202,Mitglieder!$E$24:$BG$323,AU$303),"0.00"))</f>
        <v/>
      </c>
      <c r="AV202" s="45" t="str">
        <f ca="1">IF($G202="","",TEXT(VLOOKUP($A202,Mitglieder!$E$24:$BG$323,AV$303),"0.00"))</f>
        <v/>
      </c>
      <c r="AW202" s="42" t="str">
        <f ca="1">IF($G202="","",VLOOKUP($A202,Mitglieder!$E$24:$BG$323,AW$303))</f>
        <v/>
      </c>
      <c r="AX202" s="54" t="str">
        <f ca="1">IF(OR(VLOOKUP($A202,Mitglieder!$E$24:$BG$323,AX$303)="",$G202=""),"",VLOOKUP($A202,Mitglieder!$E$24:$BG$323,AX$303))</f>
        <v/>
      </c>
      <c r="AY202" s="43" t="str">
        <f ca="1">IF($G202="","",TEXT(VLOOKUP($A202,Mitglieder!$E$24:$BG$323,AY$303),"TT.MM.JJJJ"))</f>
        <v/>
      </c>
      <c r="AZ202" s="75" t="str">
        <f t="shared" ca="1" si="6"/>
        <v/>
      </c>
      <c r="BA202" s="43" t="str">
        <f ca="1">IF($G202="","",TEXT(VLOOKUP($A202,Mitglieder!$E$24:$BG$323,BA$303),"TT.MM.JJJJ"))</f>
        <v/>
      </c>
      <c r="BB202" s="43" t="str">
        <f ca="1">IF($G202="","",TEXT(VLOOKUP($A202,Mitglieder!$E$24:$BG$323,BB$303),"TT.MM.JJJJ"))</f>
        <v/>
      </c>
      <c r="BC202" s="43" t="str">
        <f ca="1">IF($G202="","",TEXT(VLOOKUP($A202,Mitglieder!$E$24:$BG$323,BC$303),"TT.MM.JJJJ"))</f>
        <v/>
      </c>
      <c r="BD202" s="43" t="str">
        <f ca="1">IF($G202="","",TEXT(VLOOKUP($A202,Mitglieder!$E$24:$BG$323,BD$303),"TT.MM.JJJJ"))</f>
        <v/>
      </c>
      <c r="BE202" s="75" t="str">
        <f t="shared" ca="1" si="7"/>
        <v/>
      </c>
      <c r="BF202" s="75" t="str">
        <f ca="1">IF($G202="","",VLOOKUP($A202,Mitglieder!$D$24:$BG$323,BF$303))</f>
        <v/>
      </c>
      <c r="BH202" s="75" t="str">
        <f ca="1">IF(G202="","",AY202+'Details Verein'!$D$25)</f>
        <v/>
      </c>
    </row>
    <row r="203" spans="1:60" x14ac:dyDescent="0.35">
      <c r="A203" s="42">
        <v>203</v>
      </c>
      <c r="B203" s="42"/>
      <c r="C203" s="42"/>
      <c r="D203" s="42">
        <f ca="1">VLOOKUP($A203,Mitglieder!$E$24:$BA$323,D$303)</f>
        <v>1.0299999999999967</v>
      </c>
      <c r="E203" s="42" t="str">
        <f ca="1">IF($G203="","",VLOOKUP($A203,Mitglieder!$E$24:$BG$323,E$303))</f>
        <v/>
      </c>
      <c r="F203" s="54" t="str">
        <f ca="1">IF(OR(VLOOKUP($A203,Mitglieder!$E$24:$BG$323,F$303)="",$G203=""),"",VLOOKUP($A203,Mitglieder!$E$24:$BG$323,F$303))</f>
        <v/>
      </c>
      <c r="G203" s="72" t="str">
        <f ca="1">IF(D203/ROUND(D203,0)=1,VLOOKUP($A203,Mitglieder!$E$24:$BA$323,G$303),"")</f>
        <v/>
      </c>
      <c r="H203" s="42" t="str">
        <f ca="1">IF($G203="","",VLOOKUP($A203,Mitglieder!$E$24:$BG$323,H$303))</f>
        <v/>
      </c>
      <c r="I203" s="54" t="str">
        <f ca="1">IF(OR(VLOOKUP($A203,Mitglieder!$E$24:$BG$323,I$303)="",$G203=""),"",VLOOKUP($A203,Mitglieder!$E$24:$BG$323,I$303))</f>
        <v/>
      </c>
      <c r="J203" s="42" t="str">
        <f ca="1">IF($G203="","",VLOOKUP($A203,Mitglieder!$E$24:$BG$323,J$303))</f>
        <v/>
      </c>
      <c r="K203" s="54" t="str">
        <f ca="1">IF(OR(VLOOKUP($A203,Mitglieder!$E$24:$BG$323,K$303)="",$G203=""),"",VLOOKUP($A203,Mitglieder!$E$24:$BG$323,K$303))</f>
        <v/>
      </c>
      <c r="L203" s="42" t="str">
        <f ca="1">IF($G203="","",VLOOKUP($A203,Mitglieder!$E$24:$BG$323,L$303))</f>
        <v/>
      </c>
      <c r="M203" s="42" t="str">
        <f ca="1">IF($G203="","",VLOOKUP($A203,Mitglieder!$E$24:$BG$323,M$303))</f>
        <v/>
      </c>
      <c r="N203" s="42" t="str">
        <f ca="1">IF($G203="","",VLOOKUP($A203,Mitglieder!$E$24:$BG$323,N$303))</f>
        <v/>
      </c>
      <c r="O203" s="42" t="str">
        <f ca="1">IF($G203="","",VLOOKUP($A203,Mitglieder!$E$24:$BG$323,O$303))</f>
        <v/>
      </c>
      <c r="P203" s="42" t="str">
        <f ca="1">IF($G203="","",VLOOKUP($A203,Mitglieder!$E$24:$BG$323,P$303))</f>
        <v/>
      </c>
      <c r="Q203" s="42" t="str">
        <f ca="1">IF($G203="","",VLOOKUP($A203,Mitglieder!$E$24:$BG$323,Q$303))</f>
        <v/>
      </c>
      <c r="R203" s="54" t="str">
        <f ca="1">IF(OR(VLOOKUP($A203,Mitglieder!$E$24:$BG$323,R$303)="",$G203=""),"",VLOOKUP($A203,Mitglieder!$E$24:$BG$323,R$303))</f>
        <v/>
      </c>
      <c r="S203" s="43" t="str">
        <f ca="1">IF($G203="","",TEXT(VLOOKUP($A203,Mitglieder!$E$24:$BG$323,S$303),"TT.MM.JJJJ"))</f>
        <v/>
      </c>
      <c r="T203" s="43" t="str">
        <f ca="1">IF($G203="","",TEXT(VLOOKUP($A203,Mitglieder!$E$24:$BG$323,T$303),"TT.MM.JJJJ"))</f>
        <v/>
      </c>
      <c r="U203" s="43" t="str">
        <f ca="1">IF($G203="","",TEXT(VLOOKUP($A203,Mitglieder!$E$24:$BG$323,U$303),"TT.MM.JJJJ"))</f>
        <v/>
      </c>
      <c r="V203" s="54" t="str">
        <f ca="1">IF(OR(VLOOKUP($A203,Mitglieder!$E$24:$BG$323,V$303)="",$G203=""),"",VLOOKUP($A203,Mitglieder!$E$24:$BG$323,V$303))</f>
        <v/>
      </c>
      <c r="W203" s="54" t="str">
        <f ca="1">IF(OR(VLOOKUP($A203,Mitglieder!$E$24:$BG$323,W$303)="",$G203=""),"",VLOOKUP($A203,Mitglieder!$E$24:$BG$323,W$303))</f>
        <v/>
      </c>
      <c r="X203" s="54" t="str">
        <f ca="1">IF(OR(VLOOKUP($A203,Mitglieder!$E$24:$BG$323,X$303)="",$G203=""),"",VLOOKUP($A203,Mitglieder!$E$24:$BG$323,X$303))</f>
        <v/>
      </c>
      <c r="Y203" s="54" t="str">
        <f ca="1">IF(OR(VLOOKUP($A203,Mitglieder!$E$24:$BG$323,Y$303)="",$G203=""),"",VLOOKUP($A203,Mitglieder!$E$24:$BG$323,Y$303))</f>
        <v/>
      </c>
      <c r="Z203" s="54" t="str">
        <f ca="1">IF(OR(VLOOKUP($A203,Mitglieder!$E$24:$BG$323,Z$303)="",$G203=""),"",VLOOKUP($A203,Mitglieder!$E$24:$BG$323,Z$303))</f>
        <v/>
      </c>
      <c r="AA203" s="54" t="str">
        <f ca="1">IF(OR(VLOOKUP($A203,Mitglieder!$E$24:$BG$323,AA$303)="",$G203=""),"",VLOOKUP($A203,Mitglieder!$E$24:$BG$323,AA$303))</f>
        <v/>
      </c>
      <c r="AB203" s="54" t="str">
        <f ca="1">IF(OR(VLOOKUP($A203,Mitglieder!$E$24:$BG$323,AB$303)="",$G203=""),"",VLOOKUP($A203,Mitglieder!$E$24:$BG$323,AB$303))</f>
        <v/>
      </c>
      <c r="AC203" s="54" t="str">
        <f ca="1">IF(OR(VLOOKUP($A203,Mitglieder!$E$24:$BG$323,AC$303)="",$G203=""),"",VLOOKUP($A203,Mitglieder!$E$24:$BG$323,AC$303))</f>
        <v/>
      </c>
      <c r="AD203" s="54" t="str">
        <f ca="1">IF(OR(VLOOKUP($A203,Mitglieder!$E$24:$BG$323,AD$303)="",$G203=""),"",VLOOKUP($A203,Mitglieder!$E$24:$BG$323,AD$303))</f>
        <v/>
      </c>
      <c r="AE203" s="54" t="str">
        <f ca="1">IF(OR(VLOOKUP($A203,Mitglieder!$E$24:$BG$323,AE$303)="",$G203=""),"",VLOOKUP($A203,Mitglieder!$E$24:$BG$323,AE$303))</f>
        <v/>
      </c>
      <c r="AF203" s="54" t="str">
        <f ca="1">IF(OR(VLOOKUP($A203,Mitglieder!$E$24:$BG$323,AF$303)="",$G203=""),"",VLOOKUP($A203,Mitglieder!$E$24:$BG$323,AF$303))</f>
        <v/>
      </c>
      <c r="AG203" s="54" t="str">
        <f ca="1">IF(OR(VLOOKUP($A203,Mitglieder!$E$24:$BG$323,AG$303)="",$G203=""),"",VLOOKUP($A203,Mitglieder!$E$24:$BG$323,AG$303))</f>
        <v/>
      </c>
      <c r="AH203" s="54" t="str">
        <f ca="1">IF(OR(VLOOKUP($A203,Mitglieder!$E$24:$BG$323,AH$303)="",$G203=""),"",VLOOKUP($A203,Mitglieder!$E$24:$BG$323,AH$303))</f>
        <v/>
      </c>
      <c r="AI203" s="54" t="str">
        <f ca="1">IF(OR(VLOOKUP($A203,Mitglieder!$E$24:$BG$323,AI$303)="",$G203=""),"",VLOOKUP($A203,Mitglieder!$E$24:$BG$323,AI$303))</f>
        <v/>
      </c>
      <c r="AJ203" s="54" t="str">
        <f ca="1">IF(OR(VLOOKUP($A203,Mitglieder!$E$24:$BG$323,AJ$303)="",$G203=""),"",VLOOKUP($A203,Mitglieder!$E$24:$BG$323,AJ$303))</f>
        <v/>
      </c>
      <c r="AK203" s="54" t="str">
        <f ca="1">IF(OR(VLOOKUP($A203,Mitglieder!$E$24:$BG$323,AK$303)="",$G203=""),"",VLOOKUP($A203,Mitglieder!$E$24:$BG$323,AK$303))</f>
        <v/>
      </c>
      <c r="AL203" s="54" t="str">
        <f ca="1">IF(OR(VLOOKUP($A203,Mitglieder!$E$24:$BG$323,AL$303)="",$G203=""),"",VLOOKUP($A203,Mitglieder!$E$24:$BG$323,AL$303))</f>
        <v/>
      </c>
      <c r="AM203" s="42" t="str">
        <f ca="1">IF($G203="","",VLOOKUP($A203,Mitglieder!$E$24:$BG$323,AM$303))</f>
        <v/>
      </c>
      <c r="AN203" s="54" t="str">
        <f ca="1">IF(OR(VLOOKUP($A203,Mitglieder!$E$24:$BG$323,AN$303)="",$G203=""),"",VLOOKUP($A203,Mitglieder!$E$24:$BG$323,AN$303))</f>
        <v/>
      </c>
      <c r="AO203" s="43" t="str">
        <f ca="1">IF($G203="","",TEXT(VLOOKUP($A203,Mitglieder!$D$24:$BG$323,AO$303),"TT.MM.JJJJ"))</f>
        <v/>
      </c>
      <c r="AP203" s="42" t="str">
        <f ca="1">IF($G203="","",VLOOKUP($A203,Mitglieder!$E$24:$BG$323,AP$303))</f>
        <v/>
      </c>
      <c r="AQ203" s="45" t="str">
        <f ca="1">IF($G203="","",TEXT(VLOOKUP($A203,Mitglieder!$E$24:$BG$323,AQ$303),"0.00"))</f>
        <v/>
      </c>
      <c r="AR203" s="54" t="str">
        <f ca="1">IF(OR(VLOOKUP($A203,Mitglieder!$E$24:$BG$323,AR$303)="",$G203=""),"",VLOOKUP($A203,Mitglieder!$E$24:$BG$323,AR$303))</f>
        <v/>
      </c>
      <c r="AS203" s="45" t="str">
        <f ca="1">IF($G203="","",TEXT(VLOOKUP($A203,Mitglieder!$E$24:$BG$323,AS$303),"0.00"))</f>
        <v/>
      </c>
      <c r="AT203" s="54" t="str">
        <f ca="1">IF(OR(VLOOKUP($A203,Mitglieder!$E$24:$BG$323,AT$303)="",$G203=""),"",VLOOKUP($A203,Mitglieder!$E$24:$BG$323,AT$303))</f>
        <v/>
      </c>
      <c r="AU203" s="45" t="str">
        <f ca="1">IF($G203="","",TEXT(VLOOKUP($A203,Mitglieder!$E$24:$BG$323,AU$303),"0.00"))</f>
        <v/>
      </c>
      <c r="AV203" s="45" t="str">
        <f ca="1">IF($G203="","",TEXT(VLOOKUP($A203,Mitglieder!$E$24:$BG$323,AV$303),"0.00"))</f>
        <v/>
      </c>
      <c r="AW203" s="42" t="str">
        <f ca="1">IF($G203="","",VLOOKUP($A203,Mitglieder!$E$24:$BG$323,AW$303))</f>
        <v/>
      </c>
      <c r="AX203" s="54" t="str">
        <f ca="1">IF(OR(VLOOKUP($A203,Mitglieder!$E$24:$BG$323,AX$303)="",$G203=""),"",VLOOKUP($A203,Mitglieder!$E$24:$BG$323,AX$303))</f>
        <v/>
      </c>
      <c r="AY203" s="43" t="str">
        <f ca="1">IF($G203="","",TEXT(VLOOKUP($A203,Mitglieder!$E$24:$BG$323,AY$303),"TT.MM.JJJJ"))</f>
        <v/>
      </c>
      <c r="AZ203" s="75" t="str">
        <f t="shared" ca="1" si="6"/>
        <v/>
      </c>
      <c r="BA203" s="43" t="str">
        <f ca="1">IF($G203="","",TEXT(VLOOKUP($A203,Mitglieder!$E$24:$BG$323,BA$303),"TT.MM.JJJJ"))</f>
        <v/>
      </c>
      <c r="BB203" s="43" t="str">
        <f ca="1">IF($G203="","",TEXT(VLOOKUP($A203,Mitglieder!$E$24:$BG$323,BB$303),"TT.MM.JJJJ"))</f>
        <v/>
      </c>
      <c r="BC203" s="43" t="str">
        <f ca="1">IF($G203="","",TEXT(VLOOKUP($A203,Mitglieder!$E$24:$BG$323,BC$303),"TT.MM.JJJJ"))</f>
        <v/>
      </c>
      <c r="BD203" s="43" t="str">
        <f ca="1">IF($G203="","",TEXT(VLOOKUP($A203,Mitglieder!$E$24:$BG$323,BD$303),"TT.MM.JJJJ"))</f>
        <v/>
      </c>
      <c r="BE203" s="75" t="str">
        <f t="shared" ca="1" si="7"/>
        <v/>
      </c>
      <c r="BF203" s="75" t="str">
        <f ca="1">IF($G203="","",VLOOKUP($A203,Mitglieder!$D$24:$BG$323,BF$303))</f>
        <v/>
      </c>
      <c r="BH203" s="75" t="str">
        <f ca="1">IF(G203="","",AY203+'Details Verein'!$D$25)</f>
        <v/>
      </c>
    </row>
    <row r="204" spans="1:60" x14ac:dyDescent="0.35">
      <c r="A204" s="42">
        <v>204</v>
      </c>
      <c r="B204" s="42"/>
      <c r="C204" s="42"/>
      <c r="D204" s="42">
        <f ca="1">VLOOKUP($A204,Mitglieder!$E$24:$BA$323,D$303)</f>
        <v>1.0299999999999967</v>
      </c>
      <c r="E204" s="42" t="str">
        <f ca="1">IF($G204="","",VLOOKUP($A204,Mitglieder!$E$24:$BG$323,E$303))</f>
        <v/>
      </c>
      <c r="F204" s="54" t="str">
        <f ca="1">IF(OR(VLOOKUP($A204,Mitglieder!$E$24:$BG$323,F$303)="",$G204=""),"",VLOOKUP($A204,Mitglieder!$E$24:$BG$323,F$303))</f>
        <v/>
      </c>
      <c r="G204" s="72" t="str">
        <f ca="1">IF(D204/ROUND(D204,0)=1,VLOOKUP($A204,Mitglieder!$E$24:$BA$323,G$303),"")</f>
        <v/>
      </c>
      <c r="H204" s="42" t="str">
        <f ca="1">IF($G204="","",VLOOKUP($A204,Mitglieder!$E$24:$BG$323,H$303))</f>
        <v/>
      </c>
      <c r="I204" s="54" t="str">
        <f ca="1">IF(OR(VLOOKUP($A204,Mitglieder!$E$24:$BG$323,I$303)="",$G204=""),"",VLOOKUP($A204,Mitglieder!$E$24:$BG$323,I$303))</f>
        <v/>
      </c>
      <c r="J204" s="42" t="str">
        <f ca="1">IF($G204="","",VLOOKUP($A204,Mitglieder!$E$24:$BG$323,J$303))</f>
        <v/>
      </c>
      <c r="K204" s="54" t="str">
        <f ca="1">IF(OR(VLOOKUP($A204,Mitglieder!$E$24:$BG$323,K$303)="",$G204=""),"",VLOOKUP($A204,Mitglieder!$E$24:$BG$323,K$303))</f>
        <v/>
      </c>
      <c r="L204" s="42" t="str">
        <f ca="1">IF($G204="","",VLOOKUP($A204,Mitglieder!$E$24:$BG$323,L$303))</f>
        <v/>
      </c>
      <c r="M204" s="42" t="str">
        <f ca="1">IF($G204="","",VLOOKUP($A204,Mitglieder!$E$24:$BG$323,M$303))</f>
        <v/>
      </c>
      <c r="N204" s="42" t="str">
        <f ca="1">IF($G204="","",VLOOKUP($A204,Mitglieder!$E$24:$BG$323,N$303))</f>
        <v/>
      </c>
      <c r="O204" s="42" t="str">
        <f ca="1">IF($G204="","",VLOOKUP($A204,Mitglieder!$E$24:$BG$323,O$303))</f>
        <v/>
      </c>
      <c r="P204" s="42" t="str">
        <f ca="1">IF($G204="","",VLOOKUP($A204,Mitglieder!$E$24:$BG$323,P$303))</f>
        <v/>
      </c>
      <c r="Q204" s="42" t="str">
        <f ca="1">IF($G204="","",VLOOKUP($A204,Mitglieder!$E$24:$BG$323,Q$303))</f>
        <v/>
      </c>
      <c r="R204" s="54" t="str">
        <f ca="1">IF(OR(VLOOKUP($A204,Mitglieder!$E$24:$BG$323,R$303)="",$G204=""),"",VLOOKUP($A204,Mitglieder!$E$24:$BG$323,R$303))</f>
        <v/>
      </c>
      <c r="S204" s="43" t="str">
        <f ca="1">IF($G204="","",TEXT(VLOOKUP($A204,Mitglieder!$E$24:$BG$323,S$303),"TT.MM.JJJJ"))</f>
        <v/>
      </c>
      <c r="T204" s="43" t="str">
        <f ca="1">IF($G204="","",TEXT(VLOOKUP($A204,Mitglieder!$E$24:$BG$323,T$303),"TT.MM.JJJJ"))</f>
        <v/>
      </c>
      <c r="U204" s="43" t="str">
        <f ca="1">IF($G204="","",TEXT(VLOOKUP($A204,Mitglieder!$E$24:$BG$323,U$303),"TT.MM.JJJJ"))</f>
        <v/>
      </c>
      <c r="V204" s="54" t="str">
        <f ca="1">IF(OR(VLOOKUP($A204,Mitglieder!$E$24:$BG$323,V$303)="",$G204=""),"",VLOOKUP($A204,Mitglieder!$E$24:$BG$323,V$303))</f>
        <v/>
      </c>
      <c r="W204" s="54" t="str">
        <f ca="1">IF(OR(VLOOKUP($A204,Mitglieder!$E$24:$BG$323,W$303)="",$G204=""),"",VLOOKUP($A204,Mitglieder!$E$24:$BG$323,W$303))</f>
        <v/>
      </c>
      <c r="X204" s="54" t="str">
        <f ca="1">IF(OR(VLOOKUP($A204,Mitglieder!$E$24:$BG$323,X$303)="",$G204=""),"",VLOOKUP($A204,Mitglieder!$E$24:$BG$323,X$303))</f>
        <v/>
      </c>
      <c r="Y204" s="54" t="str">
        <f ca="1">IF(OR(VLOOKUP($A204,Mitglieder!$E$24:$BG$323,Y$303)="",$G204=""),"",VLOOKUP($A204,Mitglieder!$E$24:$BG$323,Y$303))</f>
        <v/>
      </c>
      <c r="Z204" s="54" t="str">
        <f ca="1">IF(OR(VLOOKUP($A204,Mitglieder!$E$24:$BG$323,Z$303)="",$G204=""),"",VLOOKUP($A204,Mitglieder!$E$24:$BG$323,Z$303))</f>
        <v/>
      </c>
      <c r="AA204" s="54" t="str">
        <f ca="1">IF(OR(VLOOKUP($A204,Mitglieder!$E$24:$BG$323,AA$303)="",$G204=""),"",VLOOKUP($A204,Mitglieder!$E$24:$BG$323,AA$303))</f>
        <v/>
      </c>
      <c r="AB204" s="54" t="str">
        <f ca="1">IF(OR(VLOOKUP($A204,Mitglieder!$E$24:$BG$323,AB$303)="",$G204=""),"",VLOOKUP($A204,Mitglieder!$E$24:$BG$323,AB$303))</f>
        <v/>
      </c>
      <c r="AC204" s="54" t="str">
        <f ca="1">IF(OR(VLOOKUP($A204,Mitglieder!$E$24:$BG$323,AC$303)="",$G204=""),"",VLOOKUP($A204,Mitglieder!$E$24:$BG$323,AC$303))</f>
        <v/>
      </c>
      <c r="AD204" s="54" t="str">
        <f ca="1">IF(OR(VLOOKUP($A204,Mitglieder!$E$24:$BG$323,AD$303)="",$G204=""),"",VLOOKUP($A204,Mitglieder!$E$24:$BG$323,AD$303))</f>
        <v/>
      </c>
      <c r="AE204" s="54" t="str">
        <f ca="1">IF(OR(VLOOKUP($A204,Mitglieder!$E$24:$BG$323,AE$303)="",$G204=""),"",VLOOKUP($A204,Mitglieder!$E$24:$BG$323,AE$303))</f>
        <v/>
      </c>
      <c r="AF204" s="54" t="str">
        <f ca="1">IF(OR(VLOOKUP($A204,Mitglieder!$E$24:$BG$323,AF$303)="",$G204=""),"",VLOOKUP($A204,Mitglieder!$E$24:$BG$323,AF$303))</f>
        <v/>
      </c>
      <c r="AG204" s="54" t="str">
        <f ca="1">IF(OR(VLOOKUP($A204,Mitglieder!$E$24:$BG$323,AG$303)="",$G204=""),"",VLOOKUP($A204,Mitglieder!$E$24:$BG$323,AG$303))</f>
        <v/>
      </c>
      <c r="AH204" s="54" t="str">
        <f ca="1">IF(OR(VLOOKUP($A204,Mitglieder!$E$24:$BG$323,AH$303)="",$G204=""),"",VLOOKUP($A204,Mitglieder!$E$24:$BG$323,AH$303))</f>
        <v/>
      </c>
      <c r="AI204" s="54" t="str">
        <f ca="1">IF(OR(VLOOKUP($A204,Mitglieder!$E$24:$BG$323,AI$303)="",$G204=""),"",VLOOKUP($A204,Mitglieder!$E$24:$BG$323,AI$303))</f>
        <v/>
      </c>
      <c r="AJ204" s="54" t="str">
        <f ca="1">IF(OR(VLOOKUP($A204,Mitglieder!$E$24:$BG$323,AJ$303)="",$G204=""),"",VLOOKUP($A204,Mitglieder!$E$24:$BG$323,AJ$303))</f>
        <v/>
      </c>
      <c r="AK204" s="54" t="str">
        <f ca="1">IF(OR(VLOOKUP($A204,Mitglieder!$E$24:$BG$323,AK$303)="",$G204=""),"",VLOOKUP($A204,Mitglieder!$E$24:$BG$323,AK$303))</f>
        <v/>
      </c>
      <c r="AL204" s="54" t="str">
        <f ca="1">IF(OR(VLOOKUP($A204,Mitglieder!$E$24:$BG$323,AL$303)="",$G204=""),"",VLOOKUP($A204,Mitglieder!$E$24:$BG$323,AL$303))</f>
        <v/>
      </c>
      <c r="AM204" s="42" t="str">
        <f ca="1">IF($G204="","",VLOOKUP($A204,Mitglieder!$E$24:$BG$323,AM$303))</f>
        <v/>
      </c>
      <c r="AN204" s="54" t="str">
        <f ca="1">IF(OR(VLOOKUP($A204,Mitglieder!$E$24:$BG$323,AN$303)="",$G204=""),"",VLOOKUP($A204,Mitglieder!$E$24:$BG$323,AN$303))</f>
        <v/>
      </c>
      <c r="AO204" s="43" t="str">
        <f ca="1">IF($G204="","",TEXT(VLOOKUP($A204,Mitglieder!$D$24:$BG$323,AO$303),"TT.MM.JJJJ"))</f>
        <v/>
      </c>
      <c r="AP204" s="42" t="str">
        <f ca="1">IF($G204="","",VLOOKUP($A204,Mitglieder!$E$24:$BG$323,AP$303))</f>
        <v/>
      </c>
      <c r="AQ204" s="45" t="str">
        <f ca="1">IF($G204="","",TEXT(VLOOKUP($A204,Mitglieder!$E$24:$BG$323,AQ$303),"0.00"))</f>
        <v/>
      </c>
      <c r="AR204" s="54" t="str">
        <f ca="1">IF(OR(VLOOKUP($A204,Mitglieder!$E$24:$BG$323,AR$303)="",$G204=""),"",VLOOKUP($A204,Mitglieder!$E$24:$BG$323,AR$303))</f>
        <v/>
      </c>
      <c r="AS204" s="45" t="str">
        <f ca="1">IF($G204="","",TEXT(VLOOKUP($A204,Mitglieder!$E$24:$BG$323,AS$303),"0.00"))</f>
        <v/>
      </c>
      <c r="AT204" s="54" t="str">
        <f ca="1">IF(OR(VLOOKUP($A204,Mitglieder!$E$24:$BG$323,AT$303)="",$G204=""),"",VLOOKUP($A204,Mitglieder!$E$24:$BG$323,AT$303))</f>
        <v/>
      </c>
      <c r="AU204" s="45" t="str">
        <f ca="1">IF($G204="","",TEXT(VLOOKUP($A204,Mitglieder!$E$24:$BG$323,AU$303),"0.00"))</f>
        <v/>
      </c>
      <c r="AV204" s="45" t="str">
        <f ca="1">IF($G204="","",TEXT(VLOOKUP($A204,Mitglieder!$E$24:$BG$323,AV$303),"0.00"))</f>
        <v/>
      </c>
      <c r="AW204" s="42" t="str">
        <f ca="1">IF($G204="","",VLOOKUP($A204,Mitglieder!$E$24:$BG$323,AW$303))</f>
        <v/>
      </c>
      <c r="AX204" s="54" t="str">
        <f ca="1">IF(OR(VLOOKUP($A204,Mitglieder!$E$24:$BG$323,AX$303)="",$G204=""),"",VLOOKUP($A204,Mitglieder!$E$24:$BG$323,AX$303))</f>
        <v/>
      </c>
      <c r="AY204" s="43" t="str">
        <f ca="1">IF($G204="","",TEXT(VLOOKUP($A204,Mitglieder!$E$24:$BG$323,AY$303),"TT.MM.JJJJ"))</f>
        <v/>
      </c>
      <c r="AZ204" s="75" t="str">
        <f t="shared" ca="1" si="6"/>
        <v/>
      </c>
      <c r="BA204" s="43" t="str">
        <f ca="1">IF($G204="","",TEXT(VLOOKUP($A204,Mitglieder!$E$24:$BG$323,BA$303),"TT.MM.JJJJ"))</f>
        <v/>
      </c>
      <c r="BB204" s="43" t="str">
        <f ca="1">IF($G204="","",TEXT(VLOOKUP($A204,Mitglieder!$E$24:$BG$323,BB$303),"TT.MM.JJJJ"))</f>
        <v/>
      </c>
      <c r="BC204" s="43" t="str">
        <f ca="1">IF($G204="","",TEXT(VLOOKUP($A204,Mitglieder!$E$24:$BG$323,BC$303),"TT.MM.JJJJ"))</f>
        <v/>
      </c>
      <c r="BD204" s="43" t="str">
        <f ca="1">IF($G204="","",TEXT(VLOOKUP($A204,Mitglieder!$E$24:$BG$323,BD$303),"TT.MM.JJJJ"))</f>
        <v/>
      </c>
      <c r="BE204" s="75" t="str">
        <f t="shared" ca="1" si="7"/>
        <v/>
      </c>
      <c r="BF204" s="75" t="str">
        <f ca="1">IF($G204="","",VLOOKUP($A204,Mitglieder!$D$24:$BG$323,BF$303))</f>
        <v/>
      </c>
      <c r="BH204" s="75" t="str">
        <f ca="1">IF(G204="","",AY204+'Details Verein'!$D$25)</f>
        <v/>
      </c>
    </row>
    <row r="205" spans="1:60" x14ac:dyDescent="0.35">
      <c r="A205" s="42">
        <v>205</v>
      </c>
      <c r="B205" s="42"/>
      <c r="C205" s="42"/>
      <c r="D205" s="42">
        <f ca="1">VLOOKUP($A205,Mitglieder!$E$24:$BA$323,D$303)</f>
        <v>1.0299999999999967</v>
      </c>
      <c r="E205" s="42" t="str">
        <f ca="1">IF($G205="","",VLOOKUP($A205,Mitglieder!$E$24:$BG$323,E$303))</f>
        <v/>
      </c>
      <c r="F205" s="54" t="str">
        <f ca="1">IF(OR(VLOOKUP($A205,Mitglieder!$E$24:$BG$323,F$303)="",$G205=""),"",VLOOKUP($A205,Mitglieder!$E$24:$BG$323,F$303))</f>
        <v/>
      </c>
      <c r="G205" s="72" t="str">
        <f ca="1">IF(D205/ROUND(D205,0)=1,VLOOKUP($A205,Mitglieder!$E$24:$BA$323,G$303),"")</f>
        <v/>
      </c>
      <c r="H205" s="42" t="str">
        <f ca="1">IF($G205="","",VLOOKUP($A205,Mitglieder!$E$24:$BG$323,H$303))</f>
        <v/>
      </c>
      <c r="I205" s="54" t="str">
        <f ca="1">IF(OR(VLOOKUP($A205,Mitglieder!$E$24:$BG$323,I$303)="",$G205=""),"",VLOOKUP($A205,Mitglieder!$E$24:$BG$323,I$303))</f>
        <v/>
      </c>
      <c r="J205" s="42" t="str">
        <f ca="1">IF($G205="","",VLOOKUP($A205,Mitglieder!$E$24:$BG$323,J$303))</f>
        <v/>
      </c>
      <c r="K205" s="54" t="str">
        <f ca="1">IF(OR(VLOOKUP($A205,Mitglieder!$E$24:$BG$323,K$303)="",$G205=""),"",VLOOKUP($A205,Mitglieder!$E$24:$BG$323,K$303))</f>
        <v/>
      </c>
      <c r="L205" s="42" t="str">
        <f ca="1">IF($G205="","",VLOOKUP($A205,Mitglieder!$E$24:$BG$323,L$303))</f>
        <v/>
      </c>
      <c r="M205" s="42" t="str">
        <f ca="1">IF($G205="","",VLOOKUP($A205,Mitglieder!$E$24:$BG$323,M$303))</f>
        <v/>
      </c>
      <c r="N205" s="42" t="str">
        <f ca="1">IF($G205="","",VLOOKUP($A205,Mitglieder!$E$24:$BG$323,N$303))</f>
        <v/>
      </c>
      <c r="O205" s="42" t="str">
        <f ca="1">IF($G205="","",VLOOKUP($A205,Mitglieder!$E$24:$BG$323,O$303))</f>
        <v/>
      </c>
      <c r="P205" s="42" t="str">
        <f ca="1">IF($G205="","",VLOOKUP($A205,Mitglieder!$E$24:$BG$323,P$303))</f>
        <v/>
      </c>
      <c r="Q205" s="42" t="str">
        <f ca="1">IF($G205="","",VLOOKUP($A205,Mitglieder!$E$24:$BG$323,Q$303))</f>
        <v/>
      </c>
      <c r="R205" s="54" t="str">
        <f ca="1">IF(OR(VLOOKUP($A205,Mitglieder!$E$24:$BG$323,R$303)="",$G205=""),"",VLOOKUP($A205,Mitglieder!$E$24:$BG$323,R$303))</f>
        <v/>
      </c>
      <c r="S205" s="43" t="str">
        <f ca="1">IF($G205="","",TEXT(VLOOKUP($A205,Mitglieder!$E$24:$BG$323,S$303),"TT.MM.JJJJ"))</f>
        <v/>
      </c>
      <c r="T205" s="43" t="str">
        <f ca="1">IF($G205="","",TEXT(VLOOKUP($A205,Mitglieder!$E$24:$BG$323,T$303),"TT.MM.JJJJ"))</f>
        <v/>
      </c>
      <c r="U205" s="43" t="str">
        <f ca="1">IF($G205="","",TEXT(VLOOKUP($A205,Mitglieder!$E$24:$BG$323,U$303),"TT.MM.JJJJ"))</f>
        <v/>
      </c>
      <c r="V205" s="54" t="str">
        <f ca="1">IF(OR(VLOOKUP($A205,Mitglieder!$E$24:$BG$323,V$303)="",$G205=""),"",VLOOKUP($A205,Mitglieder!$E$24:$BG$323,V$303))</f>
        <v/>
      </c>
      <c r="W205" s="54" t="str">
        <f ca="1">IF(OR(VLOOKUP($A205,Mitglieder!$E$24:$BG$323,W$303)="",$G205=""),"",VLOOKUP($A205,Mitglieder!$E$24:$BG$323,W$303))</f>
        <v/>
      </c>
      <c r="X205" s="54" t="str">
        <f ca="1">IF(OR(VLOOKUP($A205,Mitglieder!$E$24:$BG$323,X$303)="",$G205=""),"",VLOOKUP($A205,Mitglieder!$E$24:$BG$323,X$303))</f>
        <v/>
      </c>
      <c r="Y205" s="54" t="str">
        <f ca="1">IF(OR(VLOOKUP($A205,Mitglieder!$E$24:$BG$323,Y$303)="",$G205=""),"",VLOOKUP($A205,Mitglieder!$E$24:$BG$323,Y$303))</f>
        <v/>
      </c>
      <c r="Z205" s="54" t="str">
        <f ca="1">IF(OR(VLOOKUP($A205,Mitglieder!$E$24:$BG$323,Z$303)="",$G205=""),"",VLOOKUP($A205,Mitglieder!$E$24:$BG$323,Z$303))</f>
        <v/>
      </c>
      <c r="AA205" s="54" t="str">
        <f ca="1">IF(OR(VLOOKUP($A205,Mitglieder!$E$24:$BG$323,AA$303)="",$G205=""),"",VLOOKUP($A205,Mitglieder!$E$24:$BG$323,AA$303))</f>
        <v/>
      </c>
      <c r="AB205" s="54" t="str">
        <f ca="1">IF(OR(VLOOKUP($A205,Mitglieder!$E$24:$BG$323,AB$303)="",$G205=""),"",VLOOKUP($A205,Mitglieder!$E$24:$BG$323,AB$303))</f>
        <v/>
      </c>
      <c r="AC205" s="54" t="str">
        <f ca="1">IF(OR(VLOOKUP($A205,Mitglieder!$E$24:$BG$323,AC$303)="",$G205=""),"",VLOOKUP($A205,Mitglieder!$E$24:$BG$323,AC$303))</f>
        <v/>
      </c>
      <c r="AD205" s="54" t="str">
        <f ca="1">IF(OR(VLOOKUP($A205,Mitglieder!$E$24:$BG$323,AD$303)="",$G205=""),"",VLOOKUP($A205,Mitglieder!$E$24:$BG$323,AD$303))</f>
        <v/>
      </c>
      <c r="AE205" s="54" t="str">
        <f ca="1">IF(OR(VLOOKUP($A205,Mitglieder!$E$24:$BG$323,AE$303)="",$G205=""),"",VLOOKUP($A205,Mitglieder!$E$24:$BG$323,AE$303))</f>
        <v/>
      </c>
      <c r="AF205" s="54" t="str">
        <f ca="1">IF(OR(VLOOKUP($A205,Mitglieder!$E$24:$BG$323,AF$303)="",$G205=""),"",VLOOKUP($A205,Mitglieder!$E$24:$BG$323,AF$303))</f>
        <v/>
      </c>
      <c r="AG205" s="54" t="str">
        <f ca="1">IF(OR(VLOOKUP($A205,Mitglieder!$E$24:$BG$323,AG$303)="",$G205=""),"",VLOOKUP($A205,Mitglieder!$E$24:$BG$323,AG$303))</f>
        <v/>
      </c>
      <c r="AH205" s="54" t="str">
        <f ca="1">IF(OR(VLOOKUP($A205,Mitglieder!$E$24:$BG$323,AH$303)="",$G205=""),"",VLOOKUP($A205,Mitglieder!$E$24:$BG$323,AH$303))</f>
        <v/>
      </c>
      <c r="AI205" s="54" t="str">
        <f ca="1">IF(OR(VLOOKUP($A205,Mitglieder!$E$24:$BG$323,AI$303)="",$G205=""),"",VLOOKUP($A205,Mitglieder!$E$24:$BG$323,AI$303))</f>
        <v/>
      </c>
      <c r="AJ205" s="54" t="str">
        <f ca="1">IF(OR(VLOOKUP($A205,Mitglieder!$E$24:$BG$323,AJ$303)="",$G205=""),"",VLOOKUP($A205,Mitglieder!$E$24:$BG$323,AJ$303))</f>
        <v/>
      </c>
      <c r="AK205" s="54" t="str">
        <f ca="1">IF(OR(VLOOKUP($A205,Mitglieder!$E$24:$BG$323,AK$303)="",$G205=""),"",VLOOKUP($A205,Mitglieder!$E$24:$BG$323,AK$303))</f>
        <v/>
      </c>
      <c r="AL205" s="54" t="str">
        <f ca="1">IF(OR(VLOOKUP($A205,Mitglieder!$E$24:$BG$323,AL$303)="",$G205=""),"",VLOOKUP($A205,Mitglieder!$E$24:$BG$323,AL$303))</f>
        <v/>
      </c>
      <c r="AM205" s="42" t="str">
        <f ca="1">IF($G205="","",VLOOKUP($A205,Mitglieder!$E$24:$BG$323,AM$303))</f>
        <v/>
      </c>
      <c r="AN205" s="54" t="str">
        <f ca="1">IF(OR(VLOOKUP($A205,Mitglieder!$E$24:$BG$323,AN$303)="",$G205=""),"",VLOOKUP($A205,Mitglieder!$E$24:$BG$323,AN$303))</f>
        <v/>
      </c>
      <c r="AO205" s="43" t="str">
        <f ca="1">IF($G205="","",TEXT(VLOOKUP($A205,Mitglieder!$D$24:$BG$323,AO$303),"TT.MM.JJJJ"))</f>
        <v/>
      </c>
      <c r="AP205" s="42" t="str">
        <f ca="1">IF($G205="","",VLOOKUP($A205,Mitglieder!$E$24:$BG$323,AP$303))</f>
        <v/>
      </c>
      <c r="AQ205" s="45" t="str">
        <f ca="1">IF($G205="","",TEXT(VLOOKUP($A205,Mitglieder!$E$24:$BG$323,AQ$303),"0.00"))</f>
        <v/>
      </c>
      <c r="AR205" s="54" t="str">
        <f ca="1">IF(OR(VLOOKUP($A205,Mitglieder!$E$24:$BG$323,AR$303)="",$G205=""),"",VLOOKUP($A205,Mitglieder!$E$24:$BG$323,AR$303))</f>
        <v/>
      </c>
      <c r="AS205" s="45" t="str">
        <f ca="1">IF($G205="","",TEXT(VLOOKUP($A205,Mitglieder!$E$24:$BG$323,AS$303),"0.00"))</f>
        <v/>
      </c>
      <c r="AT205" s="54" t="str">
        <f ca="1">IF(OR(VLOOKUP($A205,Mitglieder!$E$24:$BG$323,AT$303)="",$G205=""),"",VLOOKUP($A205,Mitglieder!$E$24:$BG$323,AT$303))</f>
        <v/>
      </c>
      <c r="AU205" s="45" t="str">
        <f ca="1">IF($G205="","",TEXT(VLOOKUP($A205,Mitglieder!$E$24:$BG$323,AU$303),"0.00"))</f>
        <v/>
      </c>
      <c r="AV205" s="45" t="str">
        <f ca="1">IF($G205="","",TEXT(VLOOKUP($A205,Mitglieder!$E$24:$BG$323,AV$303),"0.00"))</f>
        <v/>
      </c>
      <c r="AW205" s="42" t="str">
        <f ca="1">IF($G205="","",VLOOKUP($A205,Mitglieder!$E$24:$BG$323,AW$303))</f>
        <v/>
      </c>
      <c r="AX205" s="54" t="str">
        <f ca="1">IF(OR(VLOOKUP($A205,Mitglieder!$E$24:$BG$323,AX$303)="",$G205=""),"",VLOOKUP($A205,Mitglieder!$E$24:$BG$323,AX$303))</f>
        <v/>
      </c>
      <c r="AY205" s="43" t="str">
        <f ca="1">IF($G205="","",TEXT(VLOOKUP($A205,Mitglieder!$E$24:$BG$323,AY$303),"TT.MM.JJJJ"))</f>
        <v/>
      </c>
      <c r="AZ205" s="75" t="str">
        <f t="shared" ca="1" si="6"/>
        <v/>
      </c>
      <c r="BA205" s="43" t="str">
        <f ca="1">IF($G205="","",TEXT(VLOOKUP($A205,Mitglieder!$E$24:$BG$323,BA$303),"TT.MM.JJJJ"))</f>
        <v/>
      </c>
      <c r="BB205" s="43" t="str">
        <f ca="1">IF($G205="","",TEXT(VLOOKUP($A205,Mitglieder!$E$24:$BG$323,BB$303),"TT.MM.JJJJ"))</f>
        <v/>
      </c>
      <c r="BC205" s="43" t="str">
        <f ca="1">IF($G205="","",TEXT(VLOOKUP($A205,Mitglieder!$E$24:$BG$323,BC$303),"TT.MM.JJJJ"))</f>
        <v/>
      </c>
      <c r="BD205" s="43" t="str">
        <f ca="1">IF($G205="","",TEXT(VLOOKUP($A205,Mitglieder!$E$24:$BG$323,BD$303),"TT.MM.JJJJ"))</f>
        <v/>
      </c>
      <c r="BE205" s="75" t="str">
        <f t="shared" ca="1" si="7"/>
        <v/>
      </c>
      <c r="BF205" s="75" t="str">
        <f ca="1">IF($G205="","",VLOOKUP($A205,Mitglieder!$D$24:$BG$323,BF$303))</f>
        <v/>
      </c>
      <c r="BH205" s="75" t="str">
        <f ca="1">IF(G205="","",AY205+'Details Verein'!$D$25)</f>
        <v/>
      </c>
    </row>
    <row r="206" spans="1:60" x14ac:dyDescent="0.35">
      <c r="A206" s="42">
        <v>206</v>
      </c>
      <c r="B206" s="42"/>
      <c r="C206" s="42"/>
      <c r="D206" s="42">
        <f ca="1">VLOOKUP($A206,Mitglieder!$E$24:$BA$323,D$303)</f>
        <v>1.0299999999999967</v>
      </c>
      <c r="E206" s="42" t="str">
        <f ca="1">IF($G206="","",VLOOKUP($A206,Mitglieder!$E$24:$BG$323,E$303))</f>
        <v/>
      </c>
      <c r="F206" s="54" t="str">
        <f ca="1">IF(OR(VLOOKUP($A206,Mitglieder!$E$24:$BG$323,F$303)="",$G206=""),"",VLOOKUP($A206,Mitglieder!$E$24:$BG$323,F$303))</f>
        <v/>
      </c>
      <c r="G206" s="72" t="str">
        <f ca="1">IF(D206/ROUND(D206,0)=1,VLOOKUP($A206,Mitglieder!$E$24:$BA$323,G$303),"")</f>
        <v/>
      </c>
      <c r="H206" s="42" t="str">
        <f ca="1">IF($G206="","",VLOOKUP($A206,Mitglieder!$E$24:$BG$323,H$303))</f>
        <v/>
      </c>
      <c r="I206" s="54" t="str">
        <f ca="1">IF(OR(VLOOKUP($A206,Mitglieder!$E$24:$BG$323,I$303)="",$G206=""),"",VLOOKUP($A206,Mitglieder!$E$24:$BG$323,I$303))</f>
        <v/>
      </c>
      <c r="J206" s="42" t="str">
        <f ca="1">IF($G206="","",VLOOKUP($A206,Mitglieder!$E$24:$BG$323,J$303))</f>
        <v/>
      </c>
      <c r="K206" s="54" t="str">
        <f ca="1">IF(OR(VLOOKUP($A206,Mitglieder!$E$24:$BG$323,K$303)="",$G206=""),"",VLOOKUP($A206,Mitglieder!$E$24:$BG$323,K$303))</f>
        <v/>
      </c>
      <c r="L206" s="42" t="str">
        <f ca="1">IF($G206="","",VLOOKUP($A206,Mitglieder!$E$24:$BG$323,L$303))</f>
        <v/>
      </c>
      <c r="M206" s="42" t="str">
        <f ca="1">IF($G206="","",VLOOKUP($A206,Mitglieder!$E$24:$BG$323,M$303))</f>
        <v/>
      </c>
      <c r="N206" s="42" t="str">
        <f ca="1">IF($G206="","",VLOOKUP($A206,Mitglieder!$E$24:$BG$323,N$303))</f>
        <v/>
      </c>
      <c r="O206" s="42" t="str">
        <f ca="1">IF($G206="","",VLOOKUP($A206,Mitglieder!$E$24:$BG$323,O$303))</f>
        <v/>
      </c>
      <c r="P206" s="42" t="str">
        <f ca="1">IF($G206="","",VLOOKUP($A206,Mitglieder!$E$24:$BG$323,P$303))</f>
        <v/>
      </c>
      <c r="Q206" s="42" t="str">
        <f ca="1">IF($G206="","",VLOOKUP($A206,Mitglieder!$E$24:$BG$323,Q$303))</f>
        <v/>
      </c>
      <c r="R206" s="54" t="str">
        <f ca="1">IF(OR(VLOOKUP($A206,Mitglieder!$E$24:$BG$323,R$303)="",$G206=""),"",VLOOKUP($A206,Mitglieder!$E$24:$BG$323,R$303))</f>
        <v/>
      </c>
      <c r="S206" s="43" t="str">
        <f ca="1">IF($G206="","",TEXT(VLOOKUP($A206,Mitglieder!$E$24:$BG$323,S$303),"TT.MM.JJJJ"))</f>
        <v/>
      </c>
      <c r="T206" s="43" t="str">
        <f ca="1">IF($G206="","",TEXT(VLOOKUP($A206,Mitglieder!$E$24:$BG$323,T$303),"TT.MM.JJJJ"))</f>
        <v/>
      </c>
      <c r="U206" s="43" t="str">
        <f ca="1">IF($G206="","",TEXT(VLOOKUP($A206,Mitglieder!$E$24:$BG$323,U$303),"TT.MM.JJJJ"))</f>
        <v/>
      </c>
      <c r="V206" s="54" t="str">
        <f ca="1">IF(OR(VLOOKUP($A206,Mitglieder!$E$24:$BG$323,V$303)="",$G206=""),"",VLOOKUP($A206,Mitglieder!$E$24:$BG$323,V$303))</f>
        <v/>
      </c>
      <c r="W206" s="54" t="str">
        <f ca="1">IF(OR(VLOOKUP($A206,Mitglieder!$E$24:$BG$323,W$303)="",$G206=""),"",VLOOKUP($A206,Mitglieder!$E$24:$BG$323,W$303))</f>
        <v/>
      </c>
      <c r="X206" s="54" t="str">
        <f ca="1">IF(OR(VLOOKUP($A206,Mitglieder!$E$24:$BG$323,X$303)="",$G206=""),"",VLOOKUP($A206,Mitglieder!$E$24:$BG$323,X$303))</f>
        <v/>
      </c>
      <c r="Y206" s="54" t="str">
        <f ca="1">IF(OR(VLOOKUP($A206,Mitglieder!$E$24:$BG$323,Y$303)="",$G206=""),"",VLOOKUP($A206,Mitglieder!$E$24:$BG$323,Y$303))</f>
        <v/>
      </c>
      <c r="Z206" s="54" t="str">
        <f ca="1">IF(OR(VLOOKUP($A206,Mitglieder!$E$24:$BG$323,Z$303)="",$G206=""),"",VLOOKUP($A206,Mitglieder!$E$24:$BG$323,Z$303))</f>
        <v/>
      </c>
      <c r="AA206" s="54" t="str">
        <f ca="1">IF(OR(VLOOKUP($A206,Mitglieder!$E$24:$BG$323,AA$303)="",$G206=""),"",VLOOKUP($A206,Mitglieder!$E$24:$BG$323,AA$303))</f>
        <v/>
      </c>
      <c r="AB206" s="54" t="str">
        <f ca="1">IF(OR(VLOOKUP($A206,Mitglieder!$E$24:$BG$323,AB$303)="",$G206=""),"",VLOOKUP($A206,Mitglieder!$E$24:$BG$323,AB$303))</f>
        <v/>
      </c>
      <c r="AC206" s="54" t="str">
        <f ca="1">IF(OR(VLOOKUP($A206,Mitglieder!$E$24:$BG$323,AC$303)="",$G206=""),"",VLOOKUP($A206,Mitglieder!$E$24:$BG$323,AC$303))</f>
        <v/>
      </c>
      <c r="AD206" s="54" t="str">
        <f ca="1">IF(OR(VLOOKUP($A206,Mitglieder!$E$24:$BG$323,AD$303)="",$G206=""),"",VLOOKUP($A206,Mitglieder!$E$24:$BG$323,AD$303))</f>
        <v/>
      </c>
      <c r="AE206" s="54" t="str">
        <f ca="1">IF(OR(VLOOKUP($A206,Mitglieder!$E$24:$BG$323,AE$303)="",$G206=""),"",VLOOKUP($A206,Mitglieder!$E$24:$BG$323,AE$303))</f>
        <v/>
      </c>
      <c r="AF206" s="54" t="str">
        <f ca="1">IF(OR(VLOOKUP($A206,Mitglieder!$E$24:$BG$323,AF$303)="",$G206=""),"",VLOOKUP($A206,Mitglieder!$E$24:$BG$323,AF$303))</f>
        <v/>
      </c>
      <c r="AG206" s="54" t="str">
        <f ca="1">IF(OR(VLOOKUP($A206,Mitglieder!$E$24:$BG$323,AG$303)="",$G206=""),"",VLOOKUP($A206,Mitglieder!$E$24:$BG$323,AG$303))</f>
        <v/>
      </c>
      <c r="AH206" s="54" t="str">
        <f ca="1">IF(OR(VLOOKUP($A206,Mitglieder!$E$24:$BG$323,AH$303)="",$G206=""),"",VLOOKUP($A206,Mitglieder!$E$24:$BG$323,AH$303))</f>
        <v/>
      </c>
      <c r="AI206" s="54" t="str">
        <f ca="1">IF(OR(VLOOKUP($A206,Mitglieder!$E$24:$BG$323,AI$303)="",$G206=""),"",VLOOKUP($A206,Mitglieder!$E$24:$BG$323,AI$303))</f>
        <v/>
      </c>
      <c r="AJ206" s="54" t="str">
        <f ca="1">IF(OR(VLOOKUP($A206,Mitglieder!$E$24:$BG$323,AJ$303)="",$G206=""),"",VLOOKUP($A206,Mitglieder!$E$24:$BG$323,AJ$303))</f>
        <v/>
      </c>
      <c r="AK206" s="54" t="str">
        <f ca="1">IF(OR(VLOOKUP($A206,Mitglieder!$E$24:$BG$323,AK$303)="",$G206=""),"",VLOOKUP($A206,Mitglieder!$E$24:$BG$323,AK$303))</f>
        <v/>
      </c>
      <c r="AL206" s="54" t="str">
        <f ca="1">IF(OR(VLOOKUP($A206,Mitglieder!$E$24:$BG$323,AL$303)="",$G206=""),"",VLOOKUP($A206,Mitglieder!$E$24:$BG$323,AL$303))</f>
        <v/>
      </c>
      <c r="AM206" s="42" t="str">
        <f ca="1">IF($G206="","",VLOOKUP($A206,Mitglieder!$E$24:$BG$323,AM$303))</f>
        <v/>
      </c>
      <c r="AN206" s="54" t="str">
        <f ca="1">IF(OR(VLOOKUP($A206,Mitglieder!$E$24:$BG$323,AN$303)="",$G206=""),"",VLOOKUP($A206,Mitglieder!$E$24:$BG$323,AN$303))</f>
        <v/>
      </c>
      <c r="AO206" s="43" t="str">
        <f ca="1">IF($G206="","",TEXT(VLOOKUP($A206,Mitglieder!$D$24:$BG$323,AO$303),"TT.MM.JJJJ"))</f>
        <v/>
      </c>
      <c r="AP206" s="42" t="str">
        <f ca="1">IF($G206="","",VLOOKUP($A206,Mitglieder!$E$24:$BG$323,AP$303))</f>
        <v/>
      </c>
      <c r="AQ206" s="45" t="str">
        <f ca="1">IF($G206="","",TEXT(VLOOKUP($A206,Mitglieder!$E$24:$BG$323,AQ$303),"0.00"))</f>
        <v/>
      </c>
      <c r="AR206" s="54" t="str">
        <f ca="1">IF(OR(VLOOKUP($A206,Mitglieder!$E$24:$BG$323,AR$303)="",$G206=""),"",VLOOKUP($A206,Mitglieder!$E$24:$BG$323,AR$303))</f>
        <v/>
      </c>
      <c r="AS206" s="45" t="str">
        <f ca="1">IF($G206="","",TEXT(VLOOKUP($A206,Mitglieder!$E$24:$BG$323,AS$303),"0.00"))</f>
        <v/>
      </c>
      <c r="AT206" s="54" t="str">
        <f ca="1">IF(OR(VLOOKUP($A206,Mitglieder!$E$24:$BG$323,AT$303)="",$G206=""),"",VLOOKUP($A206,Mitglieder!$E$24:$BG$323,AT$303))</f>
        <v/>
      </c>
      <c r="AU206" s="45" t="str">
        <f ca="1">IF($G206="","",TEXT(VLOOKUP($A206,Mitglieder!$E$24:$BG$323,AU$303),"0.00"))</f>
        <v/>
      </c>
      <c r="AV206" s="45" t="str">
        <f ca="1">IF($G206="","",TEXT(VLOOKUP($A206,Mitglieder!$E$24:$BG$323,AV$303),"0.00"))</f>
        <v/>
      </c>
      <c r="AW206" s="42" t="str">
        <f ca="1">IF($G206="","",VLOOKUP($A206,Mitglieder!$E$24:$BG$323,AW$303))</f>
        <v/>
      </c>
      <c r="AX206" s="54" t="str">
        <f ca="1">IF(OR(VLOOKUP($A206,Mitglieder!$E$24:$BG$323,AX$303)="",$G206=""),"",VLOOKUP($A206,Mitglieder!$E$24:$BG$323,AX$303))</f>
        <v/>
      </c>
      <c r="AY206" s="43" t="str">
        <f ca="1">IF($G206="","",TEXT(VLOOKUP($A206,Mitglieder!$E$24:$BG$323,AY$303),"TT.MM.JJJJ"))</f>
        <v/>
      </c>
      <c r="AZ206" s="75" t="str">
        <f t="shared" ca="1" si="6"/>
        <v/>
      </c>
      <c r="BA206" s="43" t="str">
        <f ca="1">IF($G206="","",TEXT(VLOOKUP($A206,Mitglieder!$E$24:$BG$323,BA$303),"TT.MM.JJJJ"))</f>
        <v/>
      </c>
      <c r="BB206" s="43" t="str">
        <f ca="1">IF($G206="","",TEXT(VLOOKUP($A206,Mitglieder!$E$24:$BG$323,BB$303),"TT.MM.JJJJ"))</f>
        <v/>
      </c>
      <c r="BC206" s="43" t="str">
        <f ca="1">IF($G206="","",TEXT(VLOOKUP($A206,Mitglieder!$E$24:$BG$323,BC$303),"TT.MM.JJJJ"))</f>
        <v/>
      </c>
      <c r="BD206" s="43" t="str">
        <f ca="1">IF($G206="","",TEXT(VLOOKUP($A206,Mitglieder!$E$24:$BG$323,BD$303),"TT.MM.JJJJ"))</f>
        <v/>
      </c>
      <c r="BE206" s="75" t="str">
        <f t="shared" ca="1" si="7"/>
        <v/>
      </c>
      <c r="BF206" s="75" t="str">
        <f ca="1">IF($G206="","",VLOOKUP($A206,Mitglieder!$D$24:$BG$323,BF$303))</f>
        <v/>
      </c>
      <c r="BH206" s="75" t="str">
        <f ca="1">IF(G206="","",AY206+'Details Verein'!$D$25)</f>
        <v/>
      </c>
    </row>
    <row r="207" spans="1:60" x14ac:dyDescent="0.35">
      <c r="A207" s="42">
        <v>207</v>
      </c>
      <c r="B207" s="42"/>
      <c r="C207" s="42"/>
      <c r="D207" s="42">
        <f ca="1">VLOOKUP($A207,Mitglieder!$E$24:$BA$323,D$303)</f>
        <v>1.0299999999999967</v>
      </c>
      <c r="E207" s="42" t="str">
        <f ca="1">IF($G207="","",VLOOKUP($A207,Mitglieder!$E$24:$BG$323,E$303))</f>
        <v/>
      </c>
      <c r="F207" s="54" t="str">
        <f ca="1">IF(OR(VLOOKUP($A207,Mitglieder!$E$24:$BG$323,F$303)="",$G207=""),"",VLOOKUP($A207,Mitglieder!$E$24:$BG$323,F$303))</f>
        <v/>
      </c>
      <c r="G207" s="72" t="str">
        <f ca="1">IF(D207/ROUND(D207,0)=1,VLOOKUP($A207,Mitglieder!$E$24:$BA$323,G$303),"")</f>
        <v/>
      </c>
      <c r="H207" s="42" t="str">
        <f ca="1">IF($G207="","",VLOOKUP($A207,Mitglieder!$E$24:$BG$323,H$303))</f>
        <v/>
      </c>
      <c r="I207" s="54" t="str">
        <f ca="1">IF(OR(VLOOKUP($A207,Mitglieder!$E$24:$BG$323,I$303)="",$G207=""),"",VLOOKUP($A207,Mitglieder!$E$24:$BG$323,I$303))</f>
        <v/>
      </c>
      <c r="J207" s="42" t="str">
        <f ca="1">IF($G207="","",VLOOKUP($A207,Mitglieder!$E$24:$BG$323,J$303))</f>
        <v/>
      </c>
      <c r="K207" s="54" t="str">
        <f ca="1">IF(OR(VLOOKUP($A207,Mitglieder!$E$24:$BG$323,K$303)="",$G207=""),"",VLOOKUP($A207,Mitglieder!$E$24:$BG$323,K$303))</f>
        <v/>
      </c>
      <c r="L207" s="42" t="str">
        <f ca="1">IF($G207="","",VLOOKUP($A207,Mitglieder!$E$24:$BG$323,L$303))</f>
        <v/>
      </c>
      <c r="M207" s="42" t="str">
        <f ca="1">IF($G207="","",VLOOKUP($A207,Mitglieder!$E$24:$BG$323,M$303))</f>
        <v/>
      </c>
      <c r="N207" s="42" t="str">
        <f ca="1">IF($G207="","",VLOOKUP($A207,Mitglieder!$E$24:$BG$323,N$303))</f>
        <v/>
      </c>
      <c r="O207" s="42" t="str">
        <f ca="1">IF($G207="","",VLOOKUP($A207,Mitglieder!$E$24:$BG$323,O$303))</f>
        <v/>
      </c>
      <c r="P207" s="42" t="str">
        <f ca="1">IF($G207="","",VLOOKUP($A207,Mitglieder!$E$24:$BG$323,P$303))</f>
        <v/>
      </c>
      <c r="Q207" s="42" t="str">
        <f ca="1">IF($G207="","",VLOOKUP($A207,Mitglieder!$E$24:$BG$323,Q$303))</f>
        <v/>
      </c>
      <c r="R207" s="54" t="str">
        <f ca="1">IF(OR(VLOOKUP($A207,Mitglieder!$E$24:$BG$323,R$303)="",$G207=""),"",VLOOKUP($A207,Mitglieder!$E$24:$BG$323,R$303))</f>
        <v/>
      </c>
      <c r="S207" s="43" t="str">
        <f ca="1">IF($G207="","",TEXT(VLOOKUP($A207,Mitglieder!$E$24:$BG$323,S$303),"TT.MM.JJJJ"))</f>
        <v/>
      </c>
      <c r="T207" s="43" t="str">
        <f ca="1">IF($G207="","",TEXT(VLOOKUP($A207,Mitglieder!$E$24:$BG$323,T$303),"TT.MM.JJJJ"))</f>
        <v/>
      </c>
      <c r="U207" s="43" t="str">
        <f ca="1">IF($G207="","",TEXT(VLOOKUP($A207,Mitglieder!$E$24:$BG$323,U$303),"TT.MM.JJJJ"))</f>
        <v/>
      </c>
      <c r="V207" s="54" t="str">
        <f ca="1">IF(OR(VLOOKUP($A207,Mitglieder!$E$24:$BG$323,V$303)="",$G207=""),"",VLOOKUP($A207,Mitglieder!$E$24:$BG$323,V$303))</f>
        <v/>
      </c>
      <c r="W207" s="54" t="str">
        <f ca="1">IF(OR(VLOOKUP($A207,Mitglieder!$E$24:$BG$323,W$303)="",$G207=""),"",VLOOKUP($A207,Mitglieder!$E$24:$BG$323,W$303))</f>
        <v/>
      </c>
      <c r="X207" s="54" t="str">
        <f ca="1">IF(OR(VLOOKUP($A207,Mitglieder!$E$24:$BG$323,X$303)="",$G207=""),"",VLOOKUP($A207,Mitglieder!$E$24:$BG$323,X$303))</f>
        <v/>
      </c>
      <c r="Y207" s="54" t="str">
        <f ca="1">IF(OR(VLOOKUP($A207,Mitglieder!$E$24:$BG$323,Y$303)="",$G207=""),"",VLOOKUP($A207,Mitglieder!$E$24:$BG$323,Y$303))</f>
        <v/>
      </c>
      <c r="Z207" s="54" t="str">
        <f ca="1">IF(OR(VLOOKUP($A207,Mitglieder!$E$24:$BG$323,Z$303)="",$G207=""),"",VLOOKUP($A207,Mitglieder!$E$24:$BG$323,Z$303))</f>
        <v/>
      </c>
      <c r="AA207" s="54" t="str">
        <f ca="1">IF(OR(VLOOKUP($A207,Mitglieder!$E$24:$BG$323,AA$303)="",$G207=""),"",VLOOKUP($A207,Mitglieder!$E$24:$BG$323,AA$303))</f>
        <v/>
      </c>
      <c r="AB207" s="54" t="str">
        <f ca="1">IF(OR(VLOOKUP($A207,Mitglieder!$E$24:$BG$323,AB$303)="",$G207=""),"",VLOOKUP($A207,Mitglieder!$E$24:$BG$323,AB$303))</f>
        <v/>
      </c>
      <c r="AC207" s="54" t="str">
        <f ca="1">IF(OR(VLOOKUP($A207,Mitglieder!$E$24:$BG$323,AC$303)="",$G207=""),"",VLOOKUP($A207,Mitglieder!$E$24:$BG$323,AC$303))</f>
        <v/>
      </c>
      <c r="AD207" s="54" t="str">
        <f ca="1">IF(OR(VLOOKUP($A207,Mitglieder!$E$24:$BG$323,AD$303)="",$G207=""),"",VLOOKUP($A207,Mitglieder!$E$24:$BG$323,AD$303))</f>
        <v/>
      </c>
      <c r="AE207" s="54" t="str">
        <f ca="1">IF(OR(VLOOKUP($A207,Mitglieder!$E$24:$BG$323,AE$303)="",$G207=""),"",VLOOKUP($A207,Mitglieder!$E$24:$BG$323,AE$303))</f>
        <v/>
      </c>
      <c r="AF207" s="54" t="str">
        <f ca="1">IF(OR(VLOOKUP($A207,Mitglieder!$E$24:$BG$323,AF$303)="",$G207=""),"",VLOOKUP($A207,Mitglieder!$E$24:$BG$323,AF$303))</f>
        <v/>
      </c>
      <c r="AG207" s="54" t="str">
        <f ca="1">IF(OR(VLOOKUP($A207,Mitglieder!$E$24:$BG$323,AG$303)="",$G207=""),"",VLOOKUP($A207,Mitglieder!$E$24:$BG$323,AG$303))</f>
        <v/>
      </c>
      <c r="AH207" s="54" t="str">
        <f ca="1">IF(OR(VLOOKUP($A207,Mitglieder!$E$24:$BG$323,AH$303)="",$G207=""),"",VLOOKUP($A207,Mitglieder!$E$24:$BG$323,AH$303))</f>
        <v/>
      </c>
      <c r="AI207" s="54" t="str">
        <f ca="1">IF(OR(VLOOKUP($A207,Mitglieder!$E$24:$BG$323,AI$303)="",$G207=""),"",VLOOKUP($A207,Mitglieder!$E$24:$BG$323,AI$303))</f>
        <v/>
      </c>
      <c r="AJ207" s="54" t="str">
        <f ca="1">IF(OR(VLOOKUP($A207,Mitglieder!$E$24:$BG$323,AJ$303)="",$G207=""),"",VLOOKUP($A207,Mitglieder!$E$24:$BG$323,AJ$303))</f>
        <v/>
      </c>
      <c r="AK207" s="54" t="str">
        <f ca="1">IF(OR(VLOOKUP($A207,Mitglieder!$E$24:$BG$323,AK$303)="",$G207=""),"",VLOOKUP($A207,Mitglieder!$E$24:$BG$323,AK$303))</f>
        <v/>
      </c>
      <c r="AL207" s="54" t="str">
        <f ca="1">IF(OR(VLOOKUP($A207,Mitglieder!$E$24:$BG$323,AL$303)="",$G207=""),"",VLOOKUP($A207,Mitglieder!$E$24:$BG$323,AL$303))</f>
        <v/>
      </c>
      <c r="AM207" s="42" t="str">
        <f ca="1">IF($G207="","",VLOOKUP($A207,Mitglieder!$E$24:$BG$323,AM$303))</f>
        <v/>
      </c>
      <c r="AN207" s="54" t="str">
        <f ca="1">IF(OR(VLOOKUP($A207,Mitglieder!$E$24:$BG$323,AN$303)="",$G207=""),"",VLOOKUP($A207,Mitglieder!$E$24:$BG$323,AN$303))</f>
        <v/>
      </c>
      <c r="AO207" s="43" t="str">
        <f ca="1">IF($G207="","",TEXT(VLOOKUP($A207,Mitglieder!$D$24:$BG$323,AO$303),"TT.MM.JJJJ"))</f>
        <v/>
      </c>
      <c r="AP207" s="42" t="str">
        <f ca="1">IF($G207="","",VLOOKUP($A207,Mitglieder!$E$24:$BG$323,AP$303))</f>
        <v/>
      </c>
      <c r="AQ207" s="45" t="str">
        <f ca="1">IF($G207="","",TEXT(VLOOKUP($A207,Mitglieder!$E$24:$BG$323,AQ$303),"0.00"))</f>
        <v/>
      </c>
      <c r="AR207" s="54" t="str">
        <f ca="1">IF(OR(VLOOKUP($A207,Mitglieder!$E$24:$BG$323,AR$303)="",$G207=""),"",VLOOKUP($A207,Mitglieder!$E$24:$BG$323,AR$303))</f>
        <v/>
      </c>
      <c r="AS207" s="45" t="str">
        <f ca="1">IF($G207="","",TEXT(VLOOKUP($A207,Mitglieder!$E$24:$BG$323,AS$303),"0.00"))</f>
        <v/>
      </c>
      <c r="AT207" s="54" t="str">
        <f ca="1">IF(OR(VLOOKUP($A207,Mitglieder!$E$24:$BG$323,AT$303)="",$G207=""),"",VLOOKUP($A207,Mitglieder!$E$24:$BG$323,AT$303))</f>
        <v/>
      </c>
      <c r="AU207" s="45" t="str">
        <f ca="1">IF($G207="","",TEXT(VLOOKUP($A207,Mitglieder!$E$24:$BG$323,AU$303),"0.00"))</f>
        <v/>
      </c>
      <c r="AV207" s="45" t="str">
        <f ca="1">IF($G207="","",TEXT(VLOOKUP($A207,Mitglieder!$E$24:$BG$323,AV$303),"0.00"))</f>
        <v/>
      </c>
      <c r="AW207" s="42" t="str">
        <f ca="1">IF($G207="","",VLOOKUP($A207,Mitglieder!$E$24:$BG$323,AW$303))</f>
        <v/>
      </c>
      <c r="AX207" s="54" t="str">
        <f ca="1">IF(OR(VLOOKUP($A207,Mitglieder!$E$24:$BG$323,AX$303)="",$G207=""),"",VLOOKUP($A207,Mitglieder!$E$24:$BG$323,AX$303))</f>
        <v/>
      </c>
      <c r="AY207" s="43" t="str">
        <f ca="1">IF($G207="","",TEXT(VLOOKUP($A207,Mitglieder!$E$24:$BG$323,AY$303),"TT.MM.JJJJ"))</f>
        <v/>
      </c>
      <c r="AZ207" s="75" t="str">
        <f t="shared" ca="1" si="6"/>
        <v/>
      </c>
      <c r="BA207" s="43" t="str">
        <f ca="1">IF($G207="","",TEXT(VLOOKUP($A207,Mitglieder!$E$24:$BG$323,BA$303),"TT.MM.JJJJ"))</f>
        <v/>
      </c>
      <c r="BB207" s="43" t="str">
        <f ca="1">IF($G207="","",TEXT(VLOOKUP($A207,Mitglieder!$E$24:$BG$323,BB$303),"TT.MM.JJJJ"))</f>
        <v/>
      </c>
      <c r="BC207" s="43" t="str">
        <f ca="1">IF($G207="","",TEXT(VLOOKUP($A207,Mitglieder!$E$24:$BG$323,BC$303),"TT.MM.JJJJ"))</f>
        <v/>
      </c>
      <c r="BD207" s="43" t="str">
        <f ca="1">IF($G207="","",TEXT(VLOOKUP($A207,Mitglieder!$E$24:$BG$323,BD$303),"TT.MM.JJJJ"))</f>
        <v/>
      </c>
      <c r="BE207" s="75" t="str">
        <f t="shared" ca="1" si="7"/>
        <v/>
      </c>
      <c r="BF207" s="75" t="str">
        <f ca="1">IF($G207="","",VLOOKUP($A207,Mitglieder!$D$24:$BG$323,BF$303))</f>
        <v/>
      </c>
      <c r="BH207" s="75" t="str">
        <f ca="1">IF(G207="","",AY207+'Details Verein'!$D$25)</f>
        <v/>
      </c>
    </row>
    <row r="208" spans="1:60" x14ac:dyDescent="0.35">
      <c r="A208" s="42">
        <v>208</v>
      </c>
      <c r="B208" s="42"/>
      <c r="C208" s="42"/>
      <c r="D208" s="42">
        <f ca="1">VLOOKUP($A208,Mitglieder!$E$24:$BA$323,D$303)</f>
        <v>1.0299999999999967</v>
      </c>
      <c r="E208" s="42" t="str">
        <f ca="1">IF($G208="","",VLOOKUP($A208,Mitglieder!$E$24:$BG$323,E$303))</f>
        <v/>
      </c>
      <c r="F208" s="54" t="str">
        <f ca="1">IF(OR(VLOOKUP($A208,Mitglieder!$E$24:$BG$323,F$303)="",$G208=""),"",VLOOKUP($A208,Mitglieder!$E$24:$BG$323,F$303))</f>
        <v/>
      </c>
      <c r="G208" s="72" t="str">
        <f ca="1">IF(D208/ROUND(D208,0)=1,VLOOKUP($A208,Mitglieder!$E$24:$BA$323,G$303),"")</f>
        <v/>
      </c>
      <c r="H208" s="42" t="str">
        <f ca="1">IF($G208="","",VLOOKUP($A208,Mitglieder!$E$24:$BG$323,H$303))</f>
        <v/>
      </c>
      <c r="I208" s="54" t="str">
        <f ca="1">IF(OR(VLOOKUP($A208,Mitglieder!$E$24:$BG$323,I$303)="",$G208=""),"",VLOOKUP($A208,Mitglieder!$E$24:$BG$323,I$303))</f>
        <v/>
      </c>
      <c r="J208" s="42" t="str">
        <f ca="1">IF($G208="","",VLOOKUP($A208,Mitglieder!$E$24:$BG$323,J$303))</f>
        <v/>
      </c>
      <c r="K208" s="54" t="str">
        <f ca="1">IF(OR(VLOOKUP($A208,Mitglieder!$E$24:$BG$323,K$303)="",$G208=""),"",VLOOKUP($A208,Mitglieder!$E$24:$BG$323,K$303))</f>
        <v/>
      </c>
      <c r="L208" s="42" t="str">
        <f ca="1">IF($G208="","",VLOOKUP($A208,Mitglieder!$E$24:$BG$323,L$303))</f>
        <v/>
      </c>
      <c r="M208" s="42" t="str">
        <f ca="1">IF($G208="","",VLOOKUP($A208,Mitglieder!$E$24:$BG$323,M$303))</f>
        <v/>
      </c>
      <c r="N208" s="42" t="str">
        <f ca="1">IF($G208="","",VLOOKUP($A208,Mitglieder!$E$24:$BG$323,N$303))</f>
        <v/>
      </c>
      <c r="O208" s="42" t="str">
        <f ca="1">IF($G208="","",VLOOKUP($A208,Mitglieder!$E$24:$BG$323,O$303))</f>
        <v/>
      </c>
      <c r="P208" s="42" t="str">
        <f ca="1">IF($G208="","",VLOOKUP($A208,Mitglieder!$E$24:$BG$323,P$303))</f>
        <v/>
      </c>
      <c r="Q208" s="42" t="str">
        <f ca="1">IF($G208="","",VLOOKUP($A208,Mitglieder!$E$24:$BG$323,Q$303))</f>
        <v/>
      </c>
      <c r="R208" s="54" t="str">
        <f ca="1">IF(OR(VLOOKUP($A208,Mitglieder!$E$24:$BG$323,R$303)="",$G208=""),"",VLOOKUP($A208,Mitglieder!$E$24:$BG$323,R$303))</f>
        <v/>
      </c>
      <c r="S208" s="43" t="str">
        <f ca="1">IF($G208="","",TEXT(VLOOKUP($A208,Mitglieder!$E$24:$BG$323,S$303),"TT.MM.JJJJ"))</f>
        <v/>
      </c>
      <c r="T208" s="43" t="str">
        <f ca="1">IF($G208="","",TEXT(VLOOKUP($A208,Mitglieder!$E$24:$BG$323,T$303),"TT.MM.JJJJ"))</f>
        <v/>
      </c>
      <c r="U208" s="43" t="str">
        <f ca="1">IF($G208="","",TEXT(VLOOKUP($A208,Mitglieder!$E$24:$BG$323,U$303),"TT.MM.JJJJ"))</f>
        <v/>
      </c>
      <c r="V208" s="54" t="str">
        <f ca="1">IF(OR(VLOOKUP($A208,Mitglieder!$E$24:$BG$323,V$303)="",$G208=""),"",VLOOKUP($A208,Mitglieder!$E$24:$BG$323,V$303))</f>
        <v/>
      </c>
      <c r="W208" s="54" t="str">
        <f ca="1">IF(OR(VLOOKUP($A208,Mitglieder!$E$24:$BG$323,W$303)="",$G208=""),"",VLOOKUP($A208,Mitglieder!$E$24:$BG$323,W$303))</f>
        <v/>
      </c>
      <c r="X208" s="54" t="str">
        <f ca="1">IF(OR(VLOOKUP($A208,Mitglieder!$E$24:$BG$323,X$303)="",$G208=""),"",VLOOKUP($A208,Mitglieder!$E$24:$BG$323,X$303))</f>
        <v/>
      </c>
      <c r="Y208" s="54" t="str">
        <f ca="1">IF(OR(VLOOKUP($A208,Mitglieder!$E$24:$BG$323,Y$303)="",$G208=""),"",VLOOKUP($A208,Mitglieder!$E$24:$BG$323,Y$303))</f>
        <v/>
      </c>
      <c r="Z208" s="54" t="str">
        <f ca="1">IF(OR(VLOOKUP($A208,Mitglieder!$E$24:$BG$323,Z$303)="",$G208=""),"",VLOOKUP($A208,Mitglieder!$E$24:$BG$323,Z$303))</f>
        <v/>
      </c>
      <c r="AA208" s="54" t="str">
        <f ca="1">IF(OR(VLOOKUP($A208,Mitglieder!$E$24:$BG$323,AA$303)="",$G208=""),"",VLOOKUP($A208,Mitglieder!$E$24:$BG$323,AA$303))</f>
        <v/>
      </c>
      <c r="AB208" s="54" t="str">
        <f ca="1">IF(OR(VLOOKUP($A208,Mitglieder!$E$24:$BG$323,AB$303)="",$G208=""),"",VLOOKUP($A208,Mitglieder!$E$24:$BG$323,AB$303))</f>
        <v/>
      </c>
      <c r="AC208" s="54" t="str">
        <f ca="1">IF(OR(VLOOKUP($A208,Mitglieder!$E$24:$BG$323,AC$303)="",$G208=""),"",VLOOKUP($A208,Mitglieder!$E$24:$BG$323,AC$303))</f>
        <v/>
      </c>
      <c r="AD208" s="54" t="str">
        <f ca="1">IF(OR(VLOOKUP($A208,Mitglieder!$E$24:$BG$323,AD$303)="",$G208=""),"",VLOOKUP($A208,Mitglieder!$E$24:$BG$323,AD$303))</f>
        <v/>
      </c>
      <c r="AE208" s="54" t="str">
        <f ca="1">IF(OR(VLOOKUP($A208,Mitglieder!$E$24:$BG$323,AE$303)="",$G208=""),"",VLOOKUP($A208,Mitglieder!$E$24:$BG$323,AE$303))</f>
        <v/>
      </c>
      <c r="AF208" s="54" t="str">
        <f ca="1">IF(OR(VLOOKUP($A208,Mitglieder!$E$24:$BG$323,AF$303)="",$G208=""),"",VLOOKUP($A208,Mitglieder!$E$24:$BG$323,AF$303))</f>
        <v/>
      </c>
      <c r="AG208" s="54" t="str">
        <f ca="1">IF(OR(VLOOKUP($A208,Mitglieder!$E$24:$BG$323,AG$303)="",$G208=""),"",VLOOKUP($A208,Mitglieder!$E$24:$BG$323,AG$303))</f>
        <v/>
      </c>
      <c r="AH208" s="54" t="str">
        <f ca="1">IF(OR(VLOOKUP($A208,Mitglieder!$E$24:$BG$323,AH$303)="",$G208=""),"",VLOOKUP($A208,Mitglieder!$E$24:$BG$323,AH$303))</f>
        <v/>
      </c>
      <c r="AI208" s="54" t="str">
        <f ca="1">IF(OR(VLOOKUP($A208,Mitglieder!$E$24:$BG$323,AI$303)="",$G208=""),"",VLOOKUP($A208,Mitglieder!$E$24:$BG$323,AI$303))</f>
        <v/>
      </c>
      <c r="AJ208" s="54" t="str">
        <f ca="1">IF(OR(VLOOKUP($A208,Mitglieder!$E$24:$BG$323,AJ$303)="",$G208=""),"",VLOOKUP($A208,Mitglieder!$E$24:$BG$323,AJ$303))</f>
        <v/>
      </c>
      <c r="AK208" s="54" t="str">
        <f ca="1">IF(OR(VLOOKUP($A208,Mitglieder!$E$24:$BG$323,AK$303)="",$G208=""),"",VLOOKUP($A208,Mitglieder!$E$24:$BG$323,AK$303))</f>
        <v/>
      </c>
      <c r="AL208" s="54" t="str">
        <f ca="1">IF(OR(VLOOKUP($A208,Mitglieder!$E$24:$BG$323,AL$303)="",$G208=""),"",VLOOKUP($A208,Mitglieder!$E$24:$BG$323,AL$303))</f>
        <v/>
      </c>
      <c r="AM208" s="42" t="str">
        <f ca="1">IF($G208="","",VLOOKUP($A208,Mitglieder!$E$24:$BG$323,AM$303))</f>
        <v/>
      </c>
      <c r="AN208" s="54" t="str">
        <f ca="1">IF(OR(VLOOKUP($A208,Mitglieder!$E$24:$BG$323,AN$303)="",$G208=""),"",VLOOKUP($A208,Mitglieder!$E$24:$BG$323,AN$303))</f>
        <v/>
      </c>
      <c r="AO208" s="43" t="str">
        <f ca="1">IF($G208="","",TEXT(VLOOKUP($A208,Mitglieder!$D$24:$BG$323,AO$303),"TT.MM.JJJJ"))</f>
        <v/>
      </c>
      <c r="AP208" s="42" t="str">
        <f ca="1">IF($G208="","",VLOOKUP($A208,Mitglieder!$E$24:$BG$323,AP$303))</f>
        <v/>
      </c>
      <c r="AQ208" s="45" t="str">
        <f ca="1">IF($G208="","",TEXT(VLOOKUP($A208,Mitglieder!$E$24:$BG$323,AQ$303),"0.00"))</f>
        <v/>
      </c>
      <c r="AR208" s="54" t="str">
        <f ca="1">IF(OR(VLOOKUP($A208,Mitglieder!$E$24:$BG$323,AR$303)="",$G208=""),"",VLOOKUP($A208,Mitglieder!$E$24:$BG$323,AR$303))</f>
        <v/>
      </c>
      <c r="AS208" s="45" t="str">
        <f ca="1">IF($G208="","",TEXT(VLOOKUP($A208,Mitglieder!$E$24:$BG$323,AS$303),"0.00"))</f>
        <v/>
      </c>
      <c r="AT208" s="54" t="str">
        <f ca="1">IF(OR(VLOOKUP($A208,Mitglieder!$E$24:$BG$323,AT$303)="",$G208=""),"",VLOOKUP($A208,Mitglieder!$E$24:$BG$323,AT$303))</f>
        <v/>
      </c>
      <c r="AU208" s="45" t="str">
        <f ca="1">IF($G208="","",TEXT(VLOOKUP($A208,Mitglieder!$E$24:$BG$323,AU$303),"0.00"))</f>
        <v/>
      </c>
      <c r="AV208" s="45" t="str">
        <f ca="1">IF($G208="","",TEXT(VLOOKUP($A208,Mitglieder!$E$24:$BG$323,AV$303),"0.00"))</f>
        <v/>
      </c>
      <c r="AW208" s="42" t="str">
        <f ca="1">IF($G208="","",VLOOKUP($A208,Mitglieder!$E$24:$BG$323,AW$303))</f>
        <v/>
      </c>
      <c r="AX208" s="54" t="str">
        <f ca="1">IF(OR(VLOOKUP($A208,Mitglieder!$E$24:$BG$323,AX$303)="",$G208=""),"",VLOOKUP($A208,Mitglieder!$E$24:$BG$323,AX$303))</f>
        <v/>
      </c>
      <c r="AY208" s="43" t="str">
        <f ca="1">IF($G208="","",TEXT(VLOOKUP($A208,Mitglieder!$E$24:$BG$323,AY$303),"TT.MM.JJJJ"))</f>
        <v/>
      </c>
      <c r="AZ208" s="75" t="str">
        <f t="shared" ca="1" si="6"/>
        <v/>
      </c>
      <c r="BA208" s="43" t="str">
        <f ca="1">IF($G208="","",TEXT(VLOOKUP($A208,Mitglieder!$E$24:$BG$323,BA$303),"TT.MM.JJJJ"))</f>
        <v/>
      </c>
      <c r="BB208" s="43" t="str">
        <f ca="1">IF($G208="","",TEXT(VLOOKUP($A208,Mitglieder!$E$24:$BG$323,BB$303),"TT.MM.JJJJ"))</f>
        <v/>
      </c>
      <c r="BC208" s="43" t="str">
        <f ca="1">IF($G208="","",TEXT(VLOOKUP($A208,Mitglieder!$E$24:$BG$323,BC$303),"TT.MM.JJJJ"))</f>
        <v/>
      </c>
      <c r="BD208" s="43" t="str">
        <f ca="1">IF($G208="","",TEXT(VLOOKUP($A208,Mitglieder!$E$24:$BG$323,BD$303),"TT.MM.JJJJ"))</f>
        <v/>
      </c>
      <c r="BE208" s="75" t="str">
        <f t="shared" ca="1" si="7"/>
        <v/>
      </c>
      <c r="BF208" s="75" t="str">
        <f ca="1">IF($G208="","",VLOOKUP($A208,Mitglieder!$D$24:$BG$323,BF$303))</f>
        <v/>
      </c>
      <c r="BH208" s="75" t="str">
        <f ca="1">IF(G208="","",AY208+'Details Verein'!$D$25)</f>
        <v/>
      </c>
    </row>
    <row r="209" spans="1:60" x14ac:dyDescent="0.35">
      <c r="A209" s="42">
        <v>209</v>
      </c>
      <c r="B209" s="42"/>
      <c r="C209" s="42"/>
      <c r="D209" s="42">
        <f ca="1">VLOOKUP($A209,Mitglieder!$E$24:$BA$323,D$303)</f>
        <v>1.0299999999999967</v>
      </c>
      <c r="E209" s="42" t="str">
        <f ca="1">IF($G209="","",VLOOKUP($A209,Mitglieder!$E$24:$BG$323,E$303))</f>
        <v/>
      </c>
      <c r="F209" s="54" t="str">
        <f ca="1">IF(OR(VLOOKUP($A209,Mitglieder!$E$24:$BG$323,F$303)="",$G209=""),"",VLOOKUP($A209,Mitglieder!$E$24:$BG$323,F$303))</f>
        <v/>
      </c>
      <c r="G209" s="72" t="str">
        <f ca="1">IF(D209/ROUND(D209,0)=1,VLOOKUP($A209,Mitglieder!$E$24:$BA$323,G$303),"")</f>
        <v/>
      </c>
      <c r="H209" s="42" t="str">
        <f ca="1">IF($G209="","",VLOOKUP($A209,Mitglieder!$E$24:$BG$323,H$303))</f>
        <v/>
      </c>
      <c r="I209" s="54" t="str">
        <f ca="1">IF(OR(VLOOKUP($A209,Mitglieder!$E$24:$BG$323,I$303)="",$G209=""),"",VLOOKUP($A209,Mitglieder!$E$24:$BG$323,I$303))</f>
        <v/>
      </c>
      <c r="J209" s="42" t="str">
        <f ca="1">IF($G209="","",VLOOKUP($A209,Mitglieder!$E$24:$BG$323,J$303))</f>
        <v/>
      </c>
      <c r="K209" s="54" t="str">
        <f ca="1">IF(OR(VLOOKUP($A209,Mitglieder!$E$24:$BG$323,K$303)="",$G209=""),"",VLOOKUP($A209,Mitglieder!$E$24:$BG$323,K$303))</f>
        <v/>
      </c>
      <c r="L209" s="42" t="str">
        <f ca="1">IF($G209="","",VLOOKUP($A209,Mitglieder!$E$24:$BG$323,L$303))</f>
        <v/>
      </c>
      <c r="M209" s="42" t="str">
        <f ca="1">IF($G209="","",VLOOKUP($A209,Mitglieder!$E$24:$BG$323,M$303))</f>
        <v/>
      </c>
      <c r="N209" s="42" t="str">
        <f ca="1">IF($G209="","",VLOOKUP($A209,Mitglieder!$E$24:$BG$323,N$303))</f>
        <v/>
      </c>
      <c r="O209" s="42" t="str">
        <f ca="1">IF($G209="","",VLOOKUP($A209,Mitglieder!$E$24:$BG$323,O$303))</f>
        <v/>
      </c>
      <c r="P209" s="42" t="str">
        <f ca="1">IF($G209="","",VLOOKUP($A209,Mitglieder!$E$24:$BG$323,P$303))</f>
        <v/>
      </c>
      <c r="Q209" s="42" t="str">
        <f ca="1">IF($G209="","",VLOOKUP($A209,Mitglieder!$E$24:$BG$323,Q$303))</f>
        <v/>
      </c>
      <c r="R209" s="54" t="str">
        <f ca="1">IF(OR(VLOOKUP($A209,Mitglieder!$E$24:$BG$323,R$303)="",$G209=""),"",VLOOKUP($A209,Mitglieder!$E$24:$BG$323,R$303))</f>
        <v/>
      </c>
      <c r="S209" s="43" t="str">
        <f ca="1">IF($G209="","",TEXT(VLOOKUP($A209,Mitglieder!$E$24:$BG$323,S$303),"TT.MM.JJJJ"))</f>
        <v/>
      </c>
      <c r="T209" s="43" t="str">
        <f ca="1">IF($G209="","",TEXT(VLOOKUP($A209,Mitglieder!$E$24:$BG$323,T$303),"TT.MM.JJJJ"))</f>
        <v/>
      </c>
      <c r="U209" s="43" t="str">
        <f ca="1">IF($G209="","",TEXT(VLOOKUP($A209,Mitglieder!$E$24:$BG$323,U$303),"TT.MM.JJJJ"))</f>
        <v/>
      </c>
      <c r="V209" s="54" t="str">
        <f ca="1">IF(OR(VLOOKUP($A209,Mitglieder!$E$24:$BG$323,V$303)="",$G209=""),"",VLOOKUP($A209,Mitglieder!$E$24:$BG$323,V$303))</f>
        <v/>
      </c>
      <c r="W209" s="54" t="str">
        <f ca="1">IF(OR(VLOOKUP($A209,Mitglieder!$E$24:$BG$323,W$303)="",$G209=""),"",VLOOKUP($A209,Mitglieder!$E$24:$BG$323,W$303))</f>
        <v/>
      </c>
      <c r="X209" s="54" t="str">
        <f ca="1">IF(OR(VLOOKUP($A209,Mitglieder!$E$24:$BG$323,X$303)="",$G209=""),"",VLOOKUP($A209,Mitglieder!$E$24:$BG$323,X$303))</f>
        <v/>
      </c>
      <c r="Y209" s="54" t="str">
        <f ca="1">IF(OR(VLOOKUP($A209,Mitglieder!$E$24:$BG$323,Y$303)="",$G209=""),"",VLOOKUP($A209,Mitglieder!$E$24:$BG$323,Y$303))</f>
        <v/>
      </c>
      <c r="Z209" s="54" t="str">
        <f ca="1">IF(OR(VLOOKUP($A209,Mitglieder!$E$24:$BG$323,Z$303)="",$G209=""),"",VLOOKUP($A209,Mitglieder!$E$24:$BG$323,Z$303))</f>
        <v/>
      </c>
      <c r="AA209" s="54" t="str">
        <f ca="1">IF(OR(VLOOKUP($A209,Mitglieder!$E$24:$BG$323,AA$303)="",$G209=""),"",VLOOKUP($A209,Mitglieder!$E$24:$BG$323,AA$303))</f>
        <v/>
      </c>
      <c r="AB209" s="54" t="str">
        <f ca="1">IF(OR(VLOOKUP($A209,Mitglieder!$E$24:$BG$323,AB$303)="",$G209=""),"",VLOOKUP($A209,Mitglieder!$E$24:$BG$323,AB$303))</f>
        <v/>
      </c>
      <c r="AC209" s="54" t="str">
        <f ca="1">IF(OR(VLOOKUP($A209,Mitglieder!$E$24:$BG$323,AC$303)="",$G209=""),"",VLOOKUP($A209,Mitglieder!$E$24:$BG$323,AC$303))</f>
        <v/>
      </c>
      <c r="AD209" s="54" t="str">
        <f ca="1">IF(OR(VLOOKUP($A209,Mitglieder!$E$24:$BG$323,AD$303)="",$G209=""),"",VLOOKUP($A209,Mitglieder!$E$24:$BG$323,AD$303))</f>
        <v/>
      </c>
      <c r="AE209" s="54" t="str">
        <f ca="1">IF(OR(VLOOKUP($A209,Mitglieder!$E$24:$BG$323,AE$303)="",$G209=""),"",VLOOKUP($A209,Mitglieder!$E$24:$BG$323,AE$303))</f>
        <v/>
      </c>
      <c r="AF209" s="54" t="str">
        <f ca="1">IF(OR(VLOOKUP($A209,Mitglieder!$E$24:$BG$323,AF$303)="",$G209=""),"",VLOOKUP($A209,Mitglieder!$E$24:$BG$323,AF$303))</f>
        <v/>
      </c>
      <c r="AG209" s="54" t="str">
        <f ca="1">IF(OR(VLOOKUP($A209,Mitglieder!$E$24:$BG$323,AG$303)="",$G209=""),"",VLOOKUP($A209,Mitglieder!$E$24:$BG$323,AG$303))</f>
        <v/>
      </c>
      <c r="AH209" s="54" t="str">
        <f ca="1">IF(OR(VLOOKUP($A209,Mitglieder!$E$24:$BG$323,AH$303)="",$G209=""),"",VLOOKUP($A209,Mitglieder!$E$24:$BG$323,AH$303))</f>
        <v/>
      </c>
      <c r="AI209" s="54" t="str">
        <f ca="1">IF(OR(VLOOKUP($A209,Mitglieder!$E$24:$BG$323,AI$303)="",$G209=""),"",VLOOKUP($A209,Mitglieder!$E$24:$BG$323,AI$303))</f>
        <v/>
      </c>
      <c r="AJ209" s="54" t="str">
        <f ca="1">IF(OR(VLOOKUP($A209,Mitglieder!$E$24:$BG$323,AJ$303)="",$G209=""),"",VLOOKUP($A209,Mitglieder!$E$24:$BG$323,AJ$303))</f>
        <v/>
      </c>
      <c r="AK209" s="54" t="str">
        <f ca="1">IF(OR(VLOOKUP($A209,Mitglieder!$E$24:$BG$323,AK$303)="",$G209=""),"",VLOOKUP($A209,Mitglieder!$E$24:$BG$323,AK$303))</f>
        <v/>
      </c>
      <c r="AL209" s="54" t="str">
        <f ca="1">IF(OR(VLOOKUP($A209,Mitglieder!$E$24:$BG$323,AL$303)="",$G209=""),"",VLOOKUP($A209,Mitglieder!$E$24:$BG$323,AL$303))</f>
        <v/>
      </c>
      <c r="AM209" s="42" t="str">
        <f ca="1">IF($G209="","",VLOOKUP($A209,Mitglieder!$E$24:$BG$323,AM$303))</f>
        <v/>
      </c>
      <c r="AN209" s="54" t="str">
        <f ca="1">IF(OR(VLOOKUP($A209,Mitglieder!$E$24:$BG$323,AN$303)="",$G209=""),"",VLOOKUP($A209,Mitglieder!$E$24:$BG$323,AN$303))</f>
        <v/>
      </c>
      <c r="AO209" s="43" t="str">
        <f ca="1">IF($G209="","",TEXT(VLOOKUP($A209,Mitglieder!$D$24:$BG$323,AO$303),"TT.MM.JJJJ"))</f>
        <v/>
      </c>
      <c r="AP209" s="42" t="str">
        <f ca="1">IF($G209="","",VLOOKUP($A209,Mitglieder!$E$24:$BG$323,AP$303))</f>
        <v/>
      </c>
      <c r="AQ209" s="45" t="str">
        <f ca="1">IF($G209="","",TEXT(VLOOKUP($A209,Mitglieder!$E$24:$BG$323,AQ$303),"0.00"))</f>
        <v/>
      </c>
      <c r="AR209" s="54" t="str">
        <f ca="1">IF(OR(VLOOKUP($A209,Mitglieder!$E$24:$BG$323,AR$303)="",$G209=""),"",VLOOKUP($A209,Mitglieder!$E$24:$BG$323,AR$303))</f>
        <v/>
      </c>
      <c r="AS209" s="45" t="str">
        <f ca="1">IF($G209="","",TEXT(VLOOKUP($A209,Mitglieder!$E$24:$BG$323,AS$303),"0.00"))</f>
        <v/>
      </c>
      <c r="AT209" s="54" t="str">
        <f ca="1">IF(OR(VLOOKUP($A209,Mitglieder!$E$24:$BG$323,AT$303)="",$G209=""),"",VLOOKUP($A209,Mitglieder!$E$24:$BG$323,AT$303))</f>
        <v/>
      </c>
      <c r="AU209" s="45" t="str">
        <f ca="1">IF($G209="","",TEXT(VLOOKUP($A209,Mitglieder!$E$24:$BG$323,AU$303),"0.00"))</f>
        <v/>
      </c>
      <c r="AV209" s="45" t="str">
        <f ca="1">IF($G209="","",TEXT(VLOOKUP($A209,Mitglieder!$E$24:$BG$323,AV$303),"0.00"))</f>
        <v/>
      </c>
      <c r="AW209" s="42" t="str">
        <f ca="1">IF($G209="","",VLOOKUP($A209,Mitglieder!$E$24:$BG$323,AW$303))</f>
        <v/>
      </c>
      <c r="AX209" s="54" t="str">
        <f ca="1">IF(OR(VLOOKUP($A209,Mitglieder!$E$24:$BG$323,AX$303)="",$G209=""),"",VLOOKUP($A209,Mitglieder!$E$24:$BG$323,AX$303))</f>
        <v/>
      </c>
      <c r="AY209" s="43" t="str">
        <f ca="1">IF($G209="","",TEXT(VLOOKUP($A209,Mitglieder!$E$24:$BG$323,AY$303),"TT.MM.JJJJ"))</f>
        <v/>
      </c>
      <c r="AZ209" s="75" t="str">
        <f t="shared" ca="1" si="6"/>
        <v/>
      </c>
      <c r="BA209" s="43" t="str">
        <f ca="1">IF($G209="","",TEXT(VLOOKUP($A209,Mitglieder!$E$24:$BG$323,BA$303),"TT.MM.JJJJ"))</f>
        <v/>
      </c>
      <c r="BB209" s="43" t="str">
        <f ca="1">IF($G209="","",TEXT(VLOOKUP($A209,Mitglieder!$E$24:$BG$323,BB$303),"TT.MM.JJJJ"))</f>
        <v/>
      </c>
      <c r="BC209" s="43" t="str">
        <f ca="1">IF($G209="","",TEXT(VLOOKUP($A209,Mitglieder!$E$24:$BG$323,BC$303),"TT.MM.JJJJ"))</f>
        <v/>
      </c>
      <c r="BD209" s="43" t="str">
        <f ca="1">IF($G209="","",TEXT(VLOOKUP($A209,Mitglieder!$E$24:$BG$323,BD$303),"TT.MM.JJJJ"))</f>
        <v/>
      </c>
      <c r="BE209" s="75" t="str">
        <f t="shared" ca="1" si="7"/>
        <v/>
      </c>
      <c r="BF209" s="75" t="str">
        <f ca="1">IF($G209="","",VLOOKUP($A209,Mitglieder!$D$24:$BG$323,BF$303))</f>
        <v/>
      </c>
      <c r="BH209" s="75" t="str">
        <f ca="1">IF(G209="","",AY209+'Details Verein'!$D$25)</f>
        <v/>
      </c>
    </row>
    <row r="210" spans="1:60" x14ac:dyDescent="0.35">
      <c r="A210" s="42">
        <v>210</v>
      </c>
      <c r="B210" s="42"/>
      <c r="C210" s="42"/>
      <c r="D210" s="42">
        <f ca="1">VLOOKUP($A210,Mitglieder!$E$24:$BA$323,D$303)</f>
        <v>1.0299999999999967</v>
      </c>
      <c r="E210" s="42" t="str">
        <f ca="1">IF($G210="","",VLOOKUP($A210,Mitglieder!$E$24:$BG$323,E$303))</f>
        <v/>
      </c>
      <c r="F210" s="54" t="str">
        <f ca="1">IF(OR(VLOOKUP($A210,Mitglieder!$E$24:$BG$323,F$303)="",$G210=""),"",VLOOKUP($A210,Mitglieder!$E$24:$BG$323,F$303))</f>
        <v/>
      </c>
      <c r="G210" s="72" t="str">
        <f ca="1">IF(D210/ROUND(D210,0)=1,VLOOKUP($A210,Mitglieder!$E$24:$BA$323,G$303),"")</f>
        <v/>
      </c>
      <c r="H210" s="42" t="str">
        <f ca="1">IF($G210="","",VLOOKUP($A210,Mitglieder!$E$24:$BG$323,H$303))</f>
        <v/>
      </c>
      <c r="I210" s="54" t="str">
        <f ca="1">IF(OR(VLOOKUP($A210,Mitglieder!$E$24:$BG$323,I$303)="",$G210=""),"",VLOOKUP($A210,Mitglieder!$E$24:$BG$323,I$303))</f>
        <v/>
      </c>
      <c r="J210" s="42" t="str">
        <f ca="1">IF($G210="","",VLOOKUP($A210,Mitglieder!$E$24:$BG$323,J$303))</f>
        <v/>
      </c>
      <c r="K210" s="54" t="str">
        <f ca="1">IF(OR(VLOOKUP($A210,Mitglieder!$E$24:$BG$323,K$303)="",$G210=""),"",VLOOKUP($A210,Mitglieder!$E$24:$BG$323,K$303))</f>
        <v/>
      </c>
      <c r="L210" s="42" t="str">
        <f ca="1">IF($G210="","",VLOOKUP($A210,Mitglieder!$E$24:$BG$323,L$303))</f>
        <v/>
      </c>
      <c r="M210" s="42" t="str">
        <f ca="1">IF($G210="","",VLOOKUP($A210,Mitglieder!$E$24:$BG$323,M$303))</f>
        <v/>
      </c>
      <c r="N210" s="42" t="str">
        <f ca="1">IF($G210="","",VLOOKUP($A210,Mitglieder!$E$24:$BG$323,N$303))</f>
        <v/>
      </c>
      <c r="O210" s="42" t="str">
        <f ca="1">IF($G210="","",VLOOKUP($A210,Mitglieder!$E$24:$BG$323,O$303))</f>
        <v/>
      </c>
      <c r="P210" s="42" t="str">
        <f ca="1">IF($G210="","",VLOOKUP($A210,Mitglieder!$E$24:$BG$323,P$303))</f>
        <v/>
      </c>
      <c r="Q210" s="42" t="str">
        <f ca="1">IF($G210="","",VLOOKUP($A210,Mitglieder!$E$24:$BG$323,Q$303))</f>
        <v/>
      </c>
      <c r="R210" s="54" t="str">
        <f ca="1">IF(OR(VLOOKUP($A210,Mitglieder!$E$24:$BG$323,R$303)="",$G210=""),"",VLOOKUP($A210,Mitglieder!$E$24:$BG$323,R$303))</f>
        <v/>
      </c>
      <c r="S210" s="43" t="str">
        <f ca="1">IF($G210="","",TEXT(VLOOKUP($A210,Mitglieder!$E$24:$BG$323,S$303),"TT.MM.JJJJ"))</f>
        <v/>
      </c>
      <c r="T210" s="43" t="str">
        <f ca="1">IF($G210="","",TEXT(VLOOKUP($A210,Mitglieder!$E$24:$BG$323,T$303),"TT.MM.JJJJ"))</f>
        <v/>
      </c>
      <c r="U210" s="43" t="str">
        <f ca="1">IF($G210="","",TEXT(VLOOKUP($A210,Mitglieder!$E$24:$BG$323,U$303),"TT.MM.JJJJ"))</f>
        <v/>
      </c>
      <c r="V210" s="54" t="str">
        <f ca="1">IF(OR(VLOOKUP($A210,Mitglieder!$E$24:$BG$323,V$303)="",$G210=""),"",VLOOKUP($A210,Mitglieder!$E$24:$BG$323,V$303))</f>
        <v/>
      </c>
      <c r="W210" s="54" t="str">
        <f ca="1">IF(OR(VLOOKUP($A210,Mitglieder!$E$24:$BG$323,W$303)="",$G210=""),"",VLOOKUP($A210,Mitglieder!$E$24:$BG$323,W$303))</f>
        <v/>
      </c>
      <c r="X210" s="54" t="str">
        <f ca="1">IF(OR(VLOOKUP($A210,Mitglieder!$E$24:$BG$323,X$303)="",$G210=""),"",VLOOKUP($A210,Mitglieder!$E$24:$BG$323,X$303))</f>
        <v/>
      </c>
      <c r="Y210" s="54" t="str">
        <f ca="1">IF(OR(VLOOKUP($A210,Mitglieder!$E$24:$BG$323,Y$303)="",$G210=""),"",VLOOKUP($A210,Mitglieder!$E$24:$BG$323,Y$303))</f>
        <v/>
      </c>
      <c r="Z210" s="54" t="str">
        <f ca="1">IF(OR(VLOOKUP($A210,Mitglieder!$E$24:$BG$323,Z$303)="",$G210=""),"",VLOOKUP($A210,Mitglieder!$E$24:$BG$323,Z$303))</f>
        <v/>
      </c>
      <c r="AA210" s="54" t="str">
        <f ca="1">IF(OR(VLOOKUP($A210,Mitglieder!$E$24:$BG$323,AA$303)="",$G210=""),"",VLOOKUP($A210,Mitglieder!$E$24:$BG$323,AA$303))</f>
        <v/>
      </c>
      <c r="AB210" s="54" t="str">
        <f ca="1">IF(OR(VLOOKUP($A210,Mitglieder!$E$24:$BG$323,AB$303)="",$G210=""),"",VLOOKUP($A210,Mitglieder!$E$24:$BG$323,AB$303))</f>
        <v/>
      </c>
      <c r="AC210" s="54" t="str">
        <f ca="1">IF(OR(VLOOKUP($A210,Mitglieder!$E$24:$BG$323,AC$303)="",$G210=""),"",VLOOKUP($A210,Mitglieder!$E$24:$BG$323,AC$303))</f>
        <v/>
      </c>
      <c r="AD210" s="54" t="str">
        <f ca="1">IF(OR(VLOOKUP($A210,Mitglieder!$E$24:$BG$323,AD$303)="",$G210=""),"",VLOOKUP($A210,Mitglieder!$E$24:$BG$323,AD$303))</f>
        <v/>
      </c>
      <c r="AE210" s="54" t="str">
        <f ca="1">IF(OR(VLOOKUP($A210,Mitglieder!$E$24:$BG$323,AE$303)="",$G210=""),"",VLOOKUP($A210,Mitglieder!$E$24:$BG$323,AE$303))</f>
        <v/>
      </c>
      <c r="AF210" s="54" t="str">
        <f ca="1">IF(OR(VLOOKUP($A210,Mitglieder!$E$24:$BG$323,AF$303)="",$G210=""),"",VLOOKUP($A210,Mitglieder!$E$24:$BG$323,AF$303))</f>
        <v/>
      </c>
      <c r="AG210" s="54" t="str">
        <f ca="1">IF(OR(VLOOKUP($A210,Mitglieder!$E$24:$BG$323,AG$303)="",$G210=""),"",VLOOKUP($A210,Mitglieder!$E$24:$BG$323,AG$303))</f>
        <v/>
      </c>
      <c r="AH210" s="54" t="str">
        <f ca="1">IF(OR(VLOOKUP($A210,Mitglieder!$E$24:$BG$323,AH$303)="",$G210=""),"",VLOOKUP($A210,Mitglieder!$E$24:$BG$323,AH$303))</f>
        <v/>
      </c>
      <c r="AI210" s="54" t="str">
        <f ca="1">IF(OR(VLOOKUP($A210,Mitglieder!$E$24:$BG$323,AI$303)="",$G210=""),"",VLOOKUP($A210,Mitglieder!$E$24:$BG$323,AI$303))</f>
        <v/>
      </c>
      <c r="AJ210" s="54" t="str">
        <f ca="1">IF(OR(VLOOKUP($A210,Mitglieder!$E$24:$BG$323,AJ$303)="",$G210=""),"",VLOOKUP($A210,Mitglieder!$E$24:$BG$323,AJ$303))</f>
        <v/>
      </c>
      <c r="AK210" s="54" t="str">
        <f ca="1">IF(OR(VLOOKUP($A210,Mitglieder!$E$24:$BG$323,AK$303)="",$G210=""),"",VLOOKUP($A210,Mitglieder!$E$24:$BG$323,AK$303))</f>
        <v/>
      </c>
      <c r="AL210" s="54" t="str">
        <f ca="1">IF(OR(VLOOKUP($A210,Mitglieder!$E$24:$BG$323,AL$303)="",$G210=""),"",VLOOKUP($A210,Mitglieder!$E$24:$BG$323,AL$303))</f>
        <v/>
      </c>
      <c r="AM210" s="42" t="str">
        <f ca="1">IF($G210="","",VLOOKUP($A210,Mitglieder!$E$24:$BG$323,AM$303))</f>
        <v/>
      </c>
      <c r="AN210" s="54" t="str">
        <f ca="1">IF(OR(VLOOKUP($A210,Mitglieder!$E$24:$BG$323,AN$303)="",$G210=""),"",VLOOKUP($A210,Mitglieder!$E$24:$BG$323,AN$303))</f>
        <v/>
      </c>
      <c r="AO210" s="43" t="str">
        <f ca="1">IF($G210="","",TEXT(VLOOKUP($A210,Mitglieder!$D$24:$BG$323,AO$303),"TT.MM.JJJJ"))</f>
        <v/>
      </c>
      <c r="AP210" s="42" t="str">
        <f ca="1">IF($G210="","",VLOOKUP($A210,Mitglieder!$E$24:$BG$323,AP$303))</f>
        <v/>
      </c>
      <c r="AQ210" s="45" t="str">
        <f ca="1">IF($G210="","",TEXT(VLOOKUP($A210,Mitglieder!$E$24:$BG$323,AQ$303),"0.00"))</f>
        <v/>
      </c>
      <c r="AR210" s="54" t="str">
        <f ca="1">IF(OR(VLOOKUP($A210,Mitglieder!$E$24:$BG$323,AR$303)="",$G210=""),"",VLOOKUP($A210,Mitglieder!$E$24:$BG$323,AR$303))</f>
        <v/>
      </c>
      <c r="AS210" s="45" t="str">
        <f ca="1">IF($G210="","",TEXT(VLOOKUP($A210,Mitglieder!$E$24:$BG$323,AS$303),"0.00"))</f>
        <v/>
      </c>
      <c r="AT210" s="54" t="str">
        <f ca="1">IF(OR(VLOOKUP($A210,Mitglieder!$E$24:$BG$323,AT$303)="",$G210=""),"",VLOOKUP($A210,Mitglieder!$E$24:$BG$323,AT$303))</f>
        <v/>
      </c>
      <c r="AU210" s="45" t="str">
        <f ca="1">IF($G210="","",TEXT(VLOOKUP($A210,Mitglieder!$E$24:$BG$323,AU$303),"0.00"))</f>
        <v/>
      </c>
      <c r="AV210" s="45" t="str">
        <f ca="1">IF($G210="","",TEXT(VLOOKUP($A210,Mitglieder!$E$24:$BG$323,AV$303),"0.00"))</f>
        <v/>
      </c>
      <c r="AW210" s="42" t="str">
        <f ca="1">IF($G210="","",VLOOKUP($A210,Mitglieder!$E$24:$BG$323,AW$303))</f>
        <v/>
      </c>
      <c r="AX210" s="54" t="str">
        <f ca="1">IF(OR(VLOOKUP($A210,Mitglieder!$E$24:$BG$323,AX$303)="",$G210=""),"",VLOOKUP($A210,Mitglieder!$E$24:$BG$323,AX$303))</f>
        <v/>
      </c>
      <c r="AY210" s="43" t="str">
        <f ca="1">IF($G210="","",TEXT(VLOOKUP($A210,Mitglieder!$E$24:$BG$323,AY$303),"TT.MM.JJJJ"))</f>
        <v/>
      </c>
      <c r="AZ210" s="75" t="str">
        <f t="shared" ca="1" si="6"/>
        <v/>
      </c>
      <c r="BA210" s="43" t="str">
        <f ca="1">IF($G210="","",TEXT(VLOOKUP($A210,Mitglieder!$E$24:$BG$323,BA$303),"TT.MM.JJJJ"))</f>
        <v/>
      </c>
      <c r="BB210" s="43" t="str">
        <f ca="1">IF($G210="","",TEXT(VLOOKUP($A210,Mitglieder!$E$24:$BG$323,BB$303),"TT.MM.JJJJ"))</f>
        <v/>
      </c>
      <c r="BC210" s="43" t="str">
        <f ca="1">IF($G210="","",TEXT(VLOOKUP($A210,Mitglieder!$E$24:$BG$323,BC$303),"TT.MM.JJJJ"))</f>
        <v/>
      </c>
      <c r="BD210" s="43" t="str">
        <f ca="1">IF($G210="","",TEXT(VLOOKUP($A210,Mitglieder!$E$24:$BG$323,BD$303),"TT.MM.JJJJ"))</f>
        <v/>
      </c>
      <c r="BE210" s="75" t="str">
        <f t="shared" ca="1" si="7"/>
        <v/>
      </c>
      <c r="BF210" s="75" t="str">
        <f ca="1">IF($G210="","",VLOOKUP($A210,Mitglieder!$D$24:$BG$323,BF$303))</f>
        <v/>
      </c>
      <c r="BH210" s="75" t="str">
        <f ca="1">IF(G210="","",AY210+'Details Verein'!$D$25)</f>
        <v/>
      </c>
    </row>
    <row r="211" spans="1:60" x14ac:dyDescent="0.35">
      <c r="A211" s="42">
        <v>211</v>
      </c>
      <c r="B211" s="42"/>
      <c r="C211" s="42"/>
      <c r="D211" s="42">
        <f ca="1">VLOOKUP($A211,Mitglieder!$E$24:$BA$323,D$303)</f>
        <v>1.0299999999999967</v>
      </c>
      <c r="E211" s="42" t="str">
        <f ca="1">IF($G211="","",VLOOKUP($A211,Mitglieder!$E$24:$BG$323,E$303))</f>
        <v/>
      </c>
      <c r="F211" s="54" t="str">
        <f ca="1">IF(OR(VLOOKUP($A211,Mitglieder!$E$24:$BG$323,F$303)="",$G211=""),"",VLOOKUP($A211,Mitglieder!$E$24:$BG$323,F$303))</f>
        <v/>
      </c>
      <c r="G211" s="72" t="str">
        <f ca="1">IF(D211/ROUND(D211,0)=1,VLOOKUP($A211,Mitglieder!$E$24:$BA$323,G$303),"")</f>
        <v/>
      </c>
      <c r="H211" s="42" t="str">
        <f ca="1">IF($G211="","",VLOOKUP($A211,Mitglieder!$E$24:$BG$323,H$303))</f>
        <v/>
      </c>
      <c r="I211" s="54" t="str">
        <f ca="1">IF(OR(VLOOKUP($A211,Mitglieder!$E$24:$BG$323,I$303)="",$G211=""),"",VLOOKUP($A211,Mitglieder!$E$24:$BG$323,I$303))</f>
        <v/>
      </c>
      <c r="J211" s="42" t="str">
        <f ca="1">IF($G211="","",VLOOKUP($A211,Mitglieder!$E$24:$BG$323,J$303))</f>
        <v/>
      </c>
      <c r="K211" s="54" t="str">
        <f ca="1">IF(OR(VLOOKUP($A211,Mitglieder!$E$24:$BG$323,K$303)="",$G211=""),"",VLOOKUP($A211,Mitglieder!$E$24:$BG$323,K$303))</f>
        <v/>
      </c>
      <c r="L211" s="42" t="str">
        <f ca="1">IF($G211="","",VLOOKUP($A211,Mitglieder!$E$24:$BG$323,L$303))</f>
        <v/>
      </c>
      <c r="M211" s="42" t="str">
        <f ca="1">IF($G211="","",VLOOKUP($A211,Mitglieder!$E$24:$BG$323,M$303))</f>
        <v/>
      </c>
      <c r="N211" s="42" t="str">
        <f ca="1">IF($G211="","",VLOOKUP($A211,Mitglieder!$E$24:$BG$323,N$303))</f>
        <v/>
      </c>
      <c r="O211" s="42" t="str">
        <f ca="1">IF($G211="","",VLOOKUP($A211,Mitglieder!$E$24:$BG$323,O$303))</f>
        <v/>
      </c>
      <c r="P211" s="42" t="str">
        <f ca="1">IF($G211="","",VLOOKUP($A211,Mitglieder!$E$24:$BG$323,P$303))</f>
        <v/>
      </c>
      <c r="Q211" s="42" t="str">
        <f ca="1">IF($G211="","",VLOOKUP($A211,Mitglieder!$E$24:$BG$323,Q$303))</f>
        <v/>
      </c>
      <c r="R211" s="54" t="str">
        <f ca="1">IF(OR(VLOOKUP($A211,Mitglieder!$E$24:$BG$323,R$303)="",$G211=""),"",VLOOKUP($A211,Mitglieder!$E$24:$BG$323,R$303))</f>
        <v/>
      </c>
      <c r="S211" s="43" t="str">
        <f ca="1">IF($G211="","",TEXT(VLOOKUP($A211,Mitglieder!$E$24:$BG$323,S$303),"TT.MM.JJJJ"))</f>
        <v/>
      </c>
      <c r="T211" s="43" t="str">
        <f ca="1">IF($G211="","",TEXT(VLOOKUP($A211,Mitglieder!$E$24:$BG$323,T$303),"TT.MM.JJJJ"))</f>
        <v/>
      </c>
      <c r="U211" s="43" t="str">
        <f ca="1">IF($G211="","",TEXT(VLOOKUP($A211,Mitglieder!$E$24:$BG$323,U$303),"TT.MM.JJJJ"))</f>
        <v/>
      </c>
      <c r="V211" s="54" t="str">
        <f ca="1">IF(OR(VLOOKUP($A211,Mitglieder!$E$24:$BG$323,V$303)="",$G211=""),"",VLOOKUP($A211,Mitglieder!$E$24:$BG$323,V$303))</f>
        <v/>
      </c>
      <c r="W211" s="54" t="str">
        <f ca="1">IF(OR(VLOOKUP($A211,Mitglieder!$E$24:$BG$323,W$303)="",$G211=""),"",VLOOKUP($A211,Mitglieder!$E$24:$BG$323,W$303))</f>
        <v/>
      </c>
      <c r="X211" s="54" t="str">
        <f ca="1">IF(OR(VLOOKUP($A211,Mitglieder!$E$24:$BG$323,X$303)="",$G211=""),"",VLOOKUP($A211,Mitglieder!$E$24:$BG$323,X$303))</f>
        <v/>
      </c>
      <c r="Y211" s="54" t="str">
        <f ca="1">IF(OR(VLOOKUP($A211,Mitglieder!$E$24:$BG$323,Y$303)="",$G211=""),"",VLOOKUP($A211,Mitglieder!$E$24:$BG$323,Y$303))</f>
        <v/>
      </c>
      <c r="Z211" s="54" t="str">
        <f ca="1">IF(OR(VLOOKUP($A211,Mitglieder!$E$24:$BG$323,Z$303)="",$G211=""),"",VLOOKUP($A211,Mitglieder!$E$24:$BG$323,Z$303))</f>
        <v/>
      </c>
      <c r="AA211" s="54" t="str">
        <f ca="1">IF(OR(VLOOKUP($A211,Mitglieder!$E$24:$BG$323,AA$303)="",$G211=""),"",VLOOKUP($A211,Mitglieder!$E$24:$BG$323,AA$303))</f>
        <v/>
      </c>
      <c r="AB211" s="54" t="str">
        <f ca="1">IF(OR(VLOOKUP($A211,Mitglieder!$E$24:$BG$323,AB$303)="",$G211=""),"",VLOOKUP($A211,Mitglieder!$E$24:$BG$323,AB$303))</f>
        <v/>
      </c>
      <c r="AC211" s="54" t="str">
        <f ca="1">IF(OR(VLOOKUP($A211,Mitglieder!$E$24:$BG$323,AC$303)="",$G211=""),"",VLOOKUP($A211,Mitglieder!$E$24:$BG$323,AC$303))</f>
        <v/>
      </c>
      <c r="AD211" s="54" t="str">
        <f ca="1">IF(OR(VLOOKUP($A211,Mitglieder!$E$24:$BG$323,AD$303)="",$G211=""),"",VLOOKUP($A211,Mitglieder!$E$24:$BG$323,AD$303))</f>
        <v/>
      </c>
      <c r="AE211" s="54" t="str">
        <f ca="1">IF(OR(VLOOKUP($A211,Mitglieder!$E$24:$BG$323,AE$303)="",$G211=""),"",VLOOKUP($A211,Mitglieder!$E$24:$BG$323,AE$303))</f>
        <v/>
      </c>
      <c r="AF211" s="54" t="str">
        <f ca="1">IF(OR(VLOOKUP($A211,Mitglieder!$E$24:$BG$323,AF$303)="",$G211=""),"",VLOOKUP($A211,Mitglieder!$E$24:$BG$323,AF$303))</f>
        <v/>
      </c>
      <c r="AG211" s="54" t="str">
        <f ca="1">IF(OR(VLOOKUP($A211,Mitglieder!$E$24:$BG$323,AG$303)="",$G211=""),"",VLOOKUP($A211,Mitglieder!$E$24:$BG$323,AG$303))</f>
        <v/>
      </c>
      <c r="AH211" s="54" t="str">
        <f ca="1">IF(OR(VLOOKUP($A211,Mitglieder!$E$24:$BG$323,AH$303)="",$G211=""),"",VLOOKUP($A211,Mitglieder!$E$24:$BG$323,AH$303))</f>
        <v/>
      </c>
      <c r="AI211" s="54" t="str">
        <f ca="1">IF(OR(VLOOKUP($A211,Mitglieder!$E$24:$BG$323,AI$303)="",$G211=""),"",VLOOKUP($A211,Mitglieder!$E$24:$BG$323,AI$303))</f>
        <v/>
      </c>
      <c r="AJ211" s="54" t="str">
        <f ca="1">IF(OR(VLOOKUP($A211,Mitglieder!$E$24:$BG$323,AJ$303)="",$G211=""),"",VLOOKUP($A211,Mitglieder!$E$24:$BG$323,AJ$303))</f>
        <v/>
      </c>
      <c r="AK211" s="54" t="str">
        <f ca="1">IF(OR(VLOOKUP($A211,Mitglieder!$E$24:$BG$323,AK$303)="",$G211=""),"",VLOOKUP($A211,Mitglieder!$E$24:$BG$323,AK$303))</f>
        <v/>
      </c>
      <c r="AL211" s="54" t="str">
        <f ca="1">IF(OR(VLOOKUP($A211,Mitglieder!$E$24:$BG$323,AL$303)="",$G211=""),"",VLOOKUP($A211,Mitglieder!$E$24:$BG$323,AL$303))</f>
        <v/>
      </c>
      <c r="AM211" s="42" t="str">
        <f ca="1">IF($G211="","",VLOOKUP($A211,Mitglieder!$E$24:$BG$323,AM$303))</f>
        <v/>
      </c>
      <c r="AN211" s="54" t="str">
        <f ca="1">IF(OR(VLOOKUP($A211,Mitglieder!$E$24:$BG$323,AN$303)="",$G211=""),"",VLOOKUP($A211,Mitglieder!$E$24:$BG$323,AN$303))</f>
        <v/>
      </c>
      <c r="AO211" s="43" t="str">
        <f ca="1">IF($G211="","",TEXT(VLOOKUP($A211,Mitglieder!$D$24:$BG$323,AO$303),"TT.MM.JJJJ"))</f>
        <v/>
      </c>
      <c r="AP211" s="42" t="str">
        <f ca="1">IF($G211="","",VLOOKUP($A211,Mitglieder!$E$24:$BG$323,AP$303))</f>
        <v/>
      </c>
      <c r="AQ211" s="45" t="str">
        <f ca="1">IF($G211="","",TEXT(VLOOKUP($A211,Mitglieder!$E$24:$BG$323,AQ$303),"0.00"))</f>
        <v/>
      </c>
      <c r="AR211" s="54" t="str">
        <f ca="1">IF(OR(VLOOKUP($A211,Mitglieder!$E$24:$BG$323,AR$303)="",$G211=""),"",VLOOKUP($A211,Mitglieder!$E$24:$BG$323,AR$303))</f>
        <v/>
      </c>
      <c r="AS211" s="45" t="str">
        <f ca="1">IF($G211="","",TEXT(VLOOKUP($A211,Mitglieder!$E$24:$BG$323,AS$303),"0.00"))</f>
        <v/>
      </c>
      <c r="AT211" s="54" t="str">
        <f ca="1">IF(OR(VLOOKUP($A211,Mitglieder!$E$24:$BG$323,AT$303)="",$G211=""),"",VLOOKUP($A211,Mitglieder!$E$24:$BG$323,AT$303))</f>
        <v/>
      </c>
      <c r="AU211" s="45" t="str">
        <f ca="1">IF($G211="","",TEXT(VLOOKUP($A211,Mitglieder!$E$24:$BG$323,AU$303),"0.00"))</f>
        <v/>
      </c>
      <c r="AV211" s="45" t="str">
        <f ca="1">IF($G211="","",TEXT(VLOOKUP($A211,Mitglieder!$E$24:$BG$323,AV$303),"0.00"))</f>
        <v/>
      </c>
      <c r="AW211" s="42" t="str">
        <f ca="1">IF($G211="","",VLOOKUP($A211,Mitglieder!$E$24:$BG$323,AW$303))</f>
        <v/>
      </c>
      <c r="AX211" s="54" t="str">
        <f ca="1">IF(OR(VLOOKUP($A211,Mitglieder!$E$24:$BG$323,AX$303)="",$G211=""),"",VLOOKUP($A211,Mitglieder!$E$24:$BG$323,AX$303))</f>
        <v/>
      </c>
      <c r="AY211" s="43" t="str">
        <f ca="1">IF($G211="","",TEXT(VLOOKUP($A211,Mitglieder!$E$24:$BG$323,AY$303),"TT.MM.JJJJ"))</f>
        <v/>
      </c>
      <c r="AZ211" s="75" t="str">
        <f t="shared" ca="1" si="6"/>
        <v/>
      </c>
      <c r="BA211" s="43" t="str">
        <f ca="1">IF($G211="","",TEXT(VLOOKUP($A211,Mitglieder!$E$24:$BG$323,BA$303),"TT.MM.JJJJ"))</f>
        <v/>
      </c>
      <c r="BB211" s="43" t="str">
        <f ca="1">IF($G211="","",TEXT(VLOOKUP($A211,Mitglieder!$E$24:$BG$323,BB$303),"TT.MM.JJJJ"))</f>
        <v/>
      </c>
      <c r="BC211" s="43" t="str">
        <f ca="1">IF($G211="","",TEXT(VLOOKUP($A211,Mitglieder!$E$24:$BG$323,BC$303),"TT.MM.JJJJ"))</f>
        <v/>
      </c>
      <c r="BD211" s="43" t="str">
        <f ca="1">IF($G211="","",TEXT(VLOOKUP($A211,Mitglieder!$E$24:$BG$323,BD$303),"TT.MM.JJJJ"))</f>
        <v/>
      </c>
      <c r="BE211" s="75" t="str">
        <f t="shared" ca="1" si="7"/>
        <v/>
      </c>
      <c r="BF211" s="75" t="str">
        <f ca="1">IF($G211="","",VLOOKUP($A211,Mitglieder!$D$24:$BG$323,BF$303))</f>
        <v/>
      </c>
      <c r="BH211" s="75" t="str">
        <f ca="1">IF(G211="","",AY211+'Details Verein'!$D$25)</f>
        <v/>
      </c>
    </row>
    <row r="212" spans="1:60" x14ac:dyDescent="0.35">
      <c r="A212" s="42">
        <v>212</v>
      </c>
      <c r="B212" s="42"/>
      <c r="C212" s="42"/>
      <c r="D212" s="42">
        <f ca="1">VLOOKUP($A212,Mitglieder!$E$24:$BA$323,D$303)</f>
        <v>1.0299999999999967</v>
      </c>
      <c r="E212" s="42" t="str">
        <f ca="1">IF($G212="","",VLOOKUP($A212,Mitglieder!$E$24:$BG$323,E$303))</f>
        <v/>
      </c>
      <c r="F212" s="54" t="str">
        <f ca="1">IF(OR(VLOOKUP($A212,Mitglieder!$E$24:$BG$323,F$303)="",$G212=""),"",VLOOKUP($A212,Mitglieder!$E$24:$BG$323,F$303))</f>
        <v/>
      </c>
      <c r="G212" s="72" t="str">
        <f ca="1">IF(D212/ROUND(D212,0)=1,VLOOKUP($A212,Mitglieder!$E$24:$BA$323,G$303),"")</f>
        <v/>
      </c>
      <c r="H212" s="42" t="str">
        <f ca="1">IF($G212="","",VLOOKUP($A212,Mitglieder!$E$24:$BG$323,H$303))</f>
        <v/>
      </c>
      <c r="I212" s="54" t="str">
        <f ca="1">IF(OR(VLOOKUP($A212,Mitglieder!$E$24:$BG$323,I$303)="",$G212=""),"",VLOOKUP($A212,Mitglieder!$E$24:$BG$323,I$303))</f>
        <v/>
      </c>
      <c r="J212" s="42" t="str">
        <f ca="1">IF($G212="","",VLOOKUP($A212,Mitglieder!$E$24:$BG$323,J$303))</f>
        <v/>
      </c>
      <c r="K212" s="54" t="str">
        <f ca="1">IF(OR(VLOOKUP($A212,Mitglieder!$E$24:$BG$323,K$303)="",$G212=""),"",VLOOKUP($A212,Mitglieder!$E$24:$BG$323,K$303))</f>
        <v/>
      </c>
      <c r="L212" s="42" t="str">
        <f ca="1">IF($G212="","",VLOOKUP($A212,Mitglieder!$E$24:$BG$323,L$303))</f>
        <v/>
      </c>
      <c r="M212" s="42" t="str">
        <f ca="1">IF($G212="","",VLOOKUP($A212,Mitglieder!$E$24:$BG$323,M$303))</f>
        <v/>
      </c>
      <c r="N212" s="42" t="str">
        <f ca="1">IF($G212="","",VLOOKUP($A212,Mitglieder!$E$24:$BG$323,N$303))</f>
        <v/>
      </c>
      <c r="O212" s="42" t="str">
        <f ca="1">IF($G212="","",VLOOKUP($A212,Mitglieder!$E$24:$BG$323,O$303))</f>
        <v/>
      </c>
      <c r="P212" s="42" t="str">
        <f ca="1">IF($G212="","",VLOOKUP($A212,Mitglieder!$E$24:$BG$323,P$303))</f>
        <v/>
      </c>
      <c r="Q212" s="42" t="str">
        <f ca="1">IF($G212="","",VLOOKUP($A212,Mitglieder!$E$24:$BG$323,Q$303))</f>
        <v/>
      </c>
      <c r="R212" s="54" t="str">
        <f ca="1">IF(OR(VLOOKUP($A212,Mitglieder!$E$24:$BG$323,R$303)="",$G212=""),"",VLOOKUP($A212,Mitglieder!$E$24:$BG$323,R$303))</f>
        <v/>
      </c>
      <c r="S212" s="43" t="str">
        <f ca="1">IF($G212="","",TEXT(VLOOKUP($A212,Mitglieder!$E$24:$BG$323,S$303),"TT.MM.JJJJ"))</f>
        <v/>
      </c>
      <c r="T212" s="43" t="str">
        <f ca="1">IF($G212="","",TEXT(VLOOKUP($A212,Mitglieder!$E$24:$BG$323,T$303),"TT.MM.JJJJ"))</f>
        <v/>
      </c>
      <c r="U212" s="43" t="str">
        <f ca="1">IF($G212="","",TEXT(VLOOKUP($A212,Mitglieder!$E$24:$BG$323,U$303),"TT.MM.JJJJ"))</f>
        <v/>
      </c>
      <c r="V212" s="54" t="str">
        <f ca="1">IF(OR(VLOOKUP($A212,Mitglieder!$E$24:$BG$323,V$303)="",$G212=""),"",VLOOKUP($A212,Mitglieder!$E$24:$BG$323,V$303))</f>
        <v/>
      </c>
      <c r="W212" s="54" t="str">
        <f ca="1">IF(OR(VLOOKUP($A212,Mitglieder!$E$24:$BG$323,W$303)="",$G212=""),"",VLOOKUP($A212,Mitglieder!$E$24:$BG$323,W$303))</f>
        <v/>
      </c>
      <c r="X212" s="54" t="str">
        <f ca="1">IF(OR(VLOOKUP($A212,Mitglieder!$E$24:$BG$323,X$303)="",$G212=""),"",VLOOKUP($A212,Mitglieder!$E$24:$BG$323,X$303))</f>
        <v/>
      </c>
      <c r="Y212" s="54" t="str">
        <f ca="1">IF(OR(VLOOKUP($A212,Mitglieder!$E$24:$BG$323,Y$303)="",$G212=""),"",VLOOKUP($A212,Mitglieder!$E$24:$BG$323,Y$303))</f>
        <v/>
      </c>
      <c r="Z212" s="54" t="str">
        <f ca="1">IF(OR(VLOOKUP($A212,Mitglieder!$E$24:$BG$323,Z$303)="",$G212=""),"",VLOOKUP($A212,Mitglieder!$E$24:$BG$323,Z$303))</f>
        <v/>
      </c>
      <c r="AA212" s="54" t="str">
        <f ca="1">IF(OR(VLOOKUP($A212,Mitglieder!$E$24:$BG$323,AA$303)="",$G212=""),"",VLOOKUP($A212,Mitglieder!$E$24:$BG$323,AA$303))</f>
        <v/>
      </c>
      <c r="AB212" s="54" t="str">
        <f ca="1">IF(OR(VLOOKUP($A212,Mitglieder!$E$24:$BG$323,AB$303)="",$G212=""),"",VLOOKUP($A212,Mitglieder!$E$24:$BG$323,AB$303))</f>
        <v/>
      </c>
      <c r="AC212" s="54" t="str">
        <f ca="1">IF(OR(VLOOKUP($A212,Mitglieder!$E$24:$BG$323,AC$303)="",$G212=""),"",VLOOKUP($A212,Mitglieder!$E$24:$BG$323,AC$303))</f>
        <v/>
      </c>
      <c r="AD212" s="54" t="str">
        <f ca="1">IF(OR(VLOOKUP($A212,Mitglieder!$E$24:$BG$323,AD$303)="",$G212=""),"",VLOOKUP($A212,Mitglieder!$E$24:$BG$323,AD$303))</f>
        <v/>
      </c>
      <c r="AE212" s="54" t="str">
        <f ca="1">IF(OR(VLOOKUP($A212,Mitglieder!$E$24:$BG$323,AE$303)="",$G212=""),"",VLOOKUP($A212,Mitglieder!$E$24:$BG$323,AE$303))</f>
        <v/>
      </c>
      <c r="AF212" s="54" t="str">
        <f ca="1">IF(OR(VLOOKUP($A212,Mitglieder!$E$24:$BG$323,AF$303)="",$G212=""),"",VLOOKUP($A212,Mitglieder!$E$24:$BG$323,AF$303))</f>
        <v/>
      </c>
      <c r="AG212" s="54" t="str">
        <f ca="1">IF(OR(VLOOKUP($A212,Mitglieder!$E$24:$BG$323,AG$303)="",$G212=""),"",VLOOKUP($A212,Mitglieder!$E$24:$BG$323,AG$303))</f>
        <v/>
      </c>
      <c r="AH212" s="54" t="str">
        <f ca="1">IF(OR(VLOOKUP($A212,Mitglieder!$E$24:$BG$323,AH$303)="",$G212=""),"",VLOOKUP($A212,Mitglieder!$E$24:$BG$323,AH$303))</f>
        <v/>
      </c>
      <c r="AI212" s="54" t="str">
        <f ca="1">IF(OR(VLOOKUP($A212,Mitglieder!$E$24:$BG$323,AI$303)="",$G212=""),"",VLOOKUP($A212,Mitglieder!$E$24:$BG$323,AI$303))</f>
        <v/>
      </c>
      <c r="AJ212" s="54" t="str">
        <f ca="1">IF(OR(VLOOKUP($A212,Mitglieder!$E$24:$BG$323,AJ$303)="",$G212=""),"",VLOOKUP($A212,Mitglieder!$E$24:$BG$323,AJ$303))</f>
        <v/>
      </c>
      <c r="AK212" s="54" t="str">
        <f ca="1">IF(OR(VLOOKUP($A212,Mitglieder!$E$24:$BG$323,AK$303)="",$G212=""),"",VLOOKUP($A212,Mitglieder!$E$24:$BG$323,AK$303))</f>
        <v/>
      </c>
      <c r="AL212" s="54" t="str">
        <f ca="1">IF(OR(VLOOKUP($A212,Mitglieder!$E$24:$BG$323,AL$303)="",$G212=""),"",VLOOKUP($A212,Mitglieder!$E$24:$BG$323,AL$303))</f>
        <v/>
      </c>
      <c r="AM212" s="42" t="str">
        <f ca="1">IF($G212="","",VLOOKUP($A212,Mitglieder!$E$24:$BG$323,AM$303))</f>
        <v/>
      </c>
      <c r="AN212" s="54" t="str">
        <f ca="1">IF(OR(VLOOKUP($A212,Mitglieder!$E$24:$BG$323,AN$303)="",$G212=""),"",VLOOKUP($A212,Mitglieder!$E$24:$BG$323,AN$303))</f>
        <v/>
      </c>
      <c r="AO212" s="43" t="str">
        <f ca="1">IF($G212="","",TEXT(VLOOKUP($A212,Mitglieder!$D$24:$BG$323,AO$303),"TT.MM.JJJJ"))</f>
        <v/>
      </c>
      <c r="AP212" s="42" t="str">
        <f ca="1">IF($G212="","",VLOOKUP($A212,Mitglieder!$E$24:$BG$323,AP$303))</f>
        <v/>
      </c>
      <c r="AQ212" s="45" t="str">
        <f ca="1">IF($G212="","",TEXT(VLOOKUP($A212,Mitglieder!$E$24:$BG$323,AQ$303),"0.00"))</f>
        <v/>
      </c>
      <c r="AR212" s="54" t="str">
        <f ca="1">IF(OR(VLOOKUP($A212,Mitglieder!$E$24:$BG$323,AR$303)="",$G212=""),"",VLOOKUP($A212,Mitglieder!$E$24:$BG$323,AR$303))</f>
        <v/>
      </c>
      <c r="AS212" s="45" t="str">
        <f ca="1">IF($G212="","",TEXT(VLOOKUP($A212,Mitglieder!$E$24:$BG$323,AS$303),"0.00"))</f>
        <v/>
      </c>
      <c r="AT212" s="54" t="str">
        <f ca="1">IF(OR(VLOOKUP($A212,Mitglieder!$E$24:$BG$323,AT$303)="",$G212=""),"",VLOOKUP($A212,Mitglieder!$E$24:$BG$323,AT$303))</f>
        <v/>
      </c>
      <c r="AU212" s="45" t="str">
        <f ca="1">IF($G212="","",TEXT(VLOOKUP($A212,Mitglieder!$E$24:$BG$323,AU$303),"0.00"))</f>
        <v/>
      </c>
      <c r="AV212" s="45" t="str">
        <f ca="1">IF($G212="","",TEXT(VLOOKUP($A212,Mitglieder!$E$24:$BG$323,AV$303),"0.00"))</f>
        <v/>
      </c>
      <c r="AW212" s="42" t="str">
        <f ca="1">IF($G212="","",VLOOKUP($A212,Mitglieder!$E$24:$BG$323,AW$303))</f>
        <v/>
      </c>
      <c r="AX212" s="54" t="str">
        <f ca="1">IF(OR(VLOOKUP($A212,Mitglieder!$E$24:$BG$323,AX$303)="",$G212=""),"",VLOOKUP($A212,Mitglieder!$E$24:$BG$323,AX$303))</f>
        <v/>
      </c>
      <c r="AY212" s="43" t="str">
        <f ca="1">IF($G212="","",TEXT(VLOOKUP($A212,Mitglieder!$E$24:$BG$323,AY$303),"TT.MM.JJJJ"))</f>
        <v/>
      </c>
      <c r="AZ212" s="75" t="str">
        <f t="shared" ca="1" si="6"/>
        <v/>
      </c>
      <c r="BA212" s="43" t="str">
        <f ca="1">IF($G212="","",TEXT(VLOOKUP($A212,Mitglieder!$E$24:$BG$323,BA$303),"TT.MM.JJJJ"))</f>
        <v/>
      </c>
      <c r="BB212" s="43" t="str">
        <f ca="1">IF($G212="","",TEXT(VLOOKUP($A212,Mitglieder!$E$24:$BG$323,BB$303),"TT.MM.JJJJ"))</f>
        <v/>
      </c>
      <c r="BC212" s="43" t="str">
        <f ca="1">IF($G212="","",TEXT(VLOOKUP($A212,Mitglieder!$E$24:$BG$323,BC$303),"TT.MM.JJJJ"))</f>
        <v/>
      </c>
      <c r="BD212" s="43" t="str">
        <f ca="1">IF($G212="","",TEXT(VLOOKUP($A212,Mitglieder!$E$24:$BG$323,BD$303),"TT.MM.JJJJ"))</f>
        <v/>
      </c>
      <c r="BE212" s="75" t="str">
        <f t="shared" ca="1" si="7"/>
        <v/>
      </c>
      <c r="BF212" s="75" t="str">
        <f ca="1">IF($G212="","",VLOOKUP($A212,Mitglieder!$D$24:$BG$323,BF$303))</f>
        <v/>
      </c>
      <c r="BH212" s="75" t="str">
        <f ca="1">IF(G212="","",AY212+'Details Verein'!$D$25)</f>
        <v/>
      </c>
    </row>
    <row r="213" spans="1:60" x14ac:dyDescent="0.35">
      <c r="A213" s="42">
        <v>213</v>
      </c>
      <c r="B213" s="42"/>
      <c r="C213" s="42"/>
      <c r="D213" s="42">
        <f ca="1">VLOOKUP($A213,Mitglieder!$E$24:$BA$323,D$303)</f>
        <v>1.0299999999999967</v>
      </c>
      <c r="E213" s="42" t="str">
        <f ca="1">IF($G213="","",VLOOKUP($A213,Mitglieder!$E$24:$BG$323,E$303))</f>
        <v/>
      </c>
      <c r="F213" s="54" t="str">
        <f ca="1">IF(OR(VLOOKUP($A213,Mitglieder!$E$24:$BG$323,F$303)="",$G213=""),"",VLOOKUP($A213,Mitglieder!$E$24:$BG$323,F$303))</f>
        <v/>
      </c>
      <c r="G213" s="72" t="str">
        <f ca="1">IF(D213/ROUND(D213,0)=1,VLOOKUP($A213,Mitglieder!$E$24:$BA$323,G$303),"")</f>
        <v/>
      </c>
      <c r="H213" s="42" t="str">
        <f ca="1">IF($G213="","",VLOOKUP($A213,Mitglieder!$E$24:$BG$323,H$303))</f>
        <v/>
      </c>
      <c r="I213" s="54" t="str">
        <f ca="1">IF(OR(VLOOKUP($A213,Mitglieder!$E$24:$BG$323,I$303)="",$G213=""),"",VLOOKUP($A213,Mitglieder!$E$24:$BG$323,I$303))</f>
        <v/>
      </c>
      <c r="J213" s="42" t="str">
        <f ca="1">IF($G213="","",VLOOKUP($A213,Mitglieder!$E$24:$BG$323,J$303))</f>
        <v/>
      </c>
      <c r="K213" s="54" t="str">
        <f ca="1">IF(OR(VLOOKUP($A213,Mitglieder!$E$24:$BG$323,K$303)="",$G213=""),"",VLOOKUP($A213,Mitglieder!$E$24:$BG$323,K$303))</f>
        <v/>
      </c>
      <c r="L213" s="42" t="str">
        <f ca="1">IF($G213="","",VLOOKUP($A213,Mitglieder!$E$24:$BG$323,L$303))</f>
        <v/>
      </c>
      <c r="M213" s="42" t="str">
        <f ca="1">IF($G213="","",VLOOKUP($A213,Mitglieder!$E$24:$BG$323,M$303))</f>
        <v/>
      </c>
      <c r="N213" s="42" t="str">
        <f ca="1">IF($G213="","",VLOOKUP($A213,Mitglieder!$E$24:$BG$323,N$303))</f>
        <v/>
      </c>
      <c r="O213" s="42" t="str">
        <f ca="1">IF($G213="","",VLOOKUP($A213,Mitglieder!$E$24:$BG$323,O$303))</f>
        <v/>
      </c>
      <c r="P213" s="42" t="str">
        <f ca="1">IF($G213="","",VLOOKUP($A213,Mitglieder!$E$24:$BG$323,P$303))</f>
        <v/>
      </c>
      <c r="Q213" s="42" t="str">
        <f ca="1">IF($G213="","",VLOOKUP($A213,Mitglieder!$E$24:$BG$323,Q$303))</f>
        <v/>
      </c>
      <c r="R213" s="54" t="str">
        <f ca="1">IF(OR(VLOOKUP($A213,Mitglieder!$E$24:$BG$323,R$303)="",$G213=""),"",VLOOKUP($A213,Mitglieder!$E$24:$BG$323,R$303))</f>
        <v/>
      </c>
      <c r="S213" s="43" t="str">
        <f ca="1">IF($G213="","",TEXT(VLOOKUP($A213,Mitglieder!$E$24:$BG$323,S$303),"TT.MM.JJJJ"))</f>
        <v/>
      </c>
      <c r="T213" s="43" t="str">
        <f ca="1">IF($G213="","",TEXT(VLOOKUP($A213,Mitglieder!$E$24:$BG$323,T$303),"TT.MM.JJJJ"))</f>
        <v/>
      </c>
      <c r="U213" s="43" t="str">
        <f ca="1">IF($G213="","",TEXT(VLOOKUP($A213,Mitglieder!$E$24:$BG$323,U$303),"TT.MM.JJJJ"))</f>
        <v/>
      </c>
      <c r="V213" s="54" t="str">
        <f ca="1">IF(OR(VLOOKUP($A213,Mitglieder!$E$24:$BG$323,V$303)="",$G213=""),"",VLOOKUP($A213,Mitglieder!$E$24:$BG$323,V$303))</f>
        <v/>
      </c>
      <c r="W213" s="54" t="str">
        <f ca="1">IF(OR(VLOOKUP($A213,Mitglieder!$E$24:$BG$323,W$303)="",$G213=""),"",VLOOKUP($A213,Mitglieder!$E$24:$BG$323,W$303))</f>
        <v/>
      </c>
      <c r="X213" s="54" t="str">
        <f ca="1">IF(OR(VLOOKUP($A213,Mitglieder!$E$24:$BG$323,X$303)="",$G213=""),"",VLOOKUP($A213,Mitglieder!$E$24:$BG$323,X$303))</f>
        <v/>
      </c>
      <c r="Y213" s="54" t="str">
        <f ca="1">IF(OR(VLOOKUP($A213,Mitglieder!$E$24:$BG$323,Y$303)="",$G213=""),"",VLOOKUP($A213,Mitglieder!$E$24:$BG$323,Y$303))</f>
        <v/>
      </c>
      <c r="Z213" s="54" t="str">
        <f ca="1">IF(OR(VLOOKUP($A213,Mitglieder!$E$24:$BG$323,Z$303)="",$G213=""),"",VLOOKUP($A213,Mitglieder!$E$24:$BG$323,Z$303))</f>
        <v/>
      </c>
      <c r="AA213" s="54" t="str">
        <f ca="1">IF(OR(VLOOKUP($A213,Mitglieder!$E$24:$BG$323,AA$303)="",$G213=""),"",VLOOKUP($A213,Mitglieder!$E$24:$BG$323,AA$303))</f>
        <v/>
      </c>
      <c r="AB213" s="54" t="str">
        <f ca="1">IF(OR(VLOOKUP($A213,Mitglieder!$E$24:$BG$323,AB$303)="",$G213=""),"",VLOOKUP($A213,Mitglieder!$E$24:$BG$323,AB$303))</f>
        <v/>
      </c>
      <c r="AC213" s="54" t="str">
        <f ca="1">IF(OR(VLOOKUP($A213,Mitglieder!$E$24:$BG$323,AC$303)="",$G213=""),"",VLOOKUP($A213,Mitglieder!$E$24:$BG$323,AC$303))</f>
        <v/>
      </c>
      <c r="AD213" s="54" t="str">
        <f ca="1">IF(OR(VLOOKUP($A213,Mitglieder!$E$24:$BG$323,AD$303)="",$G213=""),"",VLOOKUP($A213,Mitglieder!$E$24:$BG$323,AD$303))</f>
        <v/>
      </c>
      <c r="AE213" s="54" t="str">
        <f ca="1">IF(OR(VLOOKUP($A213,Mitglieder!$E$24:$BG$323,AE$303)="",$G213=""),"",VLOOKUP($A213,Mitglieder!$E$24:$BG$323,AE$303))</f>
        <v/>
      </c>
      <c r="AF213" s="54" t="str">
        <f ca="1">IF(OR(VLOOKUP($A213,Mitglieder!$E$24:$BG$323,AF$303)="",$G213=""),"",VLOOKUP($A213,Mitglieder!$E$24:$BG$323,AF$303))</f>
        <v/>
      </c>
      <c r="AG213" s="54" t="str">
        <f ca="1">IF(OR(VLOOKUP($A213,Mitglieder!$E$24:$BG$323,AG$303)="",$G213=""),"",VLOOKUP($A213,Mitglieder!$E$24:$BG$323,AG$303))</f>
        <v/>
      </c>
      <c r="AH213" s="54" t="str">
        <f ca="1">IF(OR(VLOOKUP($A213,Mitglieder!$E$24:$BG$323,AH$303)="",$G213=""),"",VLOOKUP($A213,Mitglieder!$E$24:$BG$323,AH$303))</f>
        <v/>
      </c>
      <c r="AI213" s="54" t="str">
        <f ca="1">IF(OR(VLOOKUP($A213,Mitglieder!$E$24:$BG$323,AI$303)="",$G213=""),"",VLOOKUP($A213,Mitglieder!$E$24:$BG$323,AI$303))</f>
        <v/>
      </c>
      <c r="AJ213" s="54" t="str">
        <f ca="1">IF(OR(VLOOKUP($A213,Mitglieder!$E$24:$BG$323,AJ$303)="",$G213=""),"",VLOOKUP($A213,Mitglieder!$E$24:$BG$323,AJ$303))</f>
        <v/>
      </c>
      <c r="AK213" s="54" t="str">
        <f ca="1">IF(OR(VLOOKUP($A213,Mitglieder!$E$24:$BG$323,AK$303)="",$G213=""),"",VLOOKUP($A213,Mitglieder!$E$24:$BG$323,AK$303))</f>
        <v/>
      </c>
      <c r="AL213" s="54" t="str">
        <f ca="1">IF(OR(VLOOKUP($A213,Mitglieder!$E$24:$BG$323,AL$303)="",$G213=""),"",VLOOKUP($A213,Mitglieder!$E$24:$BG$323,AL$303))</f>
        <v/>
      </c>
      <c r="AM213" s="42" t="str">
        <f ca="1">IF($G213="","",VLOOKUP($A213,Mitglieder!$E$24:$BG$323,AM$303))</f>
        <v/>
      </c>
      <c r="AN213" s="54" t="str">
        <f ca="1">IF(OR(VLOOKUP($A213,Mitglieder!$E$24:$BG$323,AN$303)="",$G213=""),"",VLOOKUP($A213,Mitglieder!$E$24:$BG$323,AN$303))</f>
        <v/>
      </c>
      <c r="AO213" s="43" t="str">
        <f ca="1">IF($G213="","",TEXT(VLOOKUP($A213,Mitglieder!$D$24:$BG$323,AO$303),"TT.MM.JJJJ"))</f>
        <v/>
      </c>
      <c r="AP213" s="42" t="str">
        <f ca="1">IF($G213="","",VLOOKUP($A213,Mitglieder!$E$24:$BG$323,AP$303))</f>
        <v/>
      </c>
      <c r="AQ213" s="45" t="str">
        <f ca="1">IF($G213="","",TEXT(VLOOKUP($A213,Mitglieder!$E$24:$BG$323,AQ$303),"0.00"))</f>
        <v/>
      </c>
      <c r="AR213" s="54" t="str">
        <f ca="1">IF(OR(VLOOKUP($A213,Mitglieder!$E$24:$BG$323,AR$303)="",$G213=""),"",VLOOKUP($A213,Mitglieder!$E$24:$BG$323,AR$303))</f>
        <v/>
      </c>
      <c r="AS213" s="45" t="str">
        <f ca="1">IF($G213="","",TEXT(VLOOKUP($A213,Mitglieder!$E$24:$BG$323,AS$303),"0.00"))</f>
        <v/>
      </c>
      <c r="AT213" s="54" t="str">
        <f ca="1">IF(OR(VLOOKUP($A213,Mitglieder!$E$24:$BG$323,AT$303)="",$G213=""),"",VLOOKUP($A213,Mitglieder!$E$24:$BG$323,AT$303))</f>
        <v/>
      </c>
      <c r="AU213" s="45" t="str">
        <f ca="1">IF($G213="","",TEXT(VLOOKUP($A213,Mitglieder!$E$24:$BG$323,AU$303),"0.00"))</f>
        <v/>
      </c>
      <c r="AV213" s="45" t="str">
        <f ca="1">IF($G213="","",TEXT(VLOOKUP($A213,Mitglieder!$E$24:$BG$323,AV$303),"0.00"))</f>
        <v/>
      </c>
      <c r="AW213" s="42" t="str">
        <f ca="1">IF($G213="","",VLOOKUP($A213,Mitglieder!$E$24:$BG$323,AW$303))</f>
        <v/>
      </c>
      <c r="AX213" s="54" t="str">
        <f ca="1">IF(OR(VLOOKUP($A213,Mitglieder!$E$24:$BG$323,AX$303)="",$G213=""),"",VLOOKUP($A213,Mitglieder!$E$24:$BG$323,AX$303))</f>
        <v/>
      </c>
      <c r="AY213" s="43" t="str">
        <f ca="1">IF($G213="","",TEXT(VLOOKUP($A213,Mitglieder!$E$24:$BG$323,AY$303),"TT.MM.JJJJ"))</f>
        <v/>
      </c>
      <c r="AZ213" s="75" t="str">
        <f t="shared" ca="1" si="6"/>
        <v/>
      </c>
      <c r="BA213" s="43" t="str">
        <f ca="1">IF($G213="","",TEXT(VLOOKUP($A213,Mitglieder!$E$24:$BG$323,BA$303),"TT.MM.JJJJ"))</f>
        <v/>
      </c>
      <c r="BB213" s="43" t="str">
        <f ca="1">IF($G213="","",TEXT(VLOOKUP($A213,Mitglieder!$E$24:$BG$323,BB$303),"TT.MM.JJJJ"))</f>
        <v/>
      </c>
      <c r="BC213" s="43" t="str">
        <f ca="1">IF($G213="","",TEXT(VLOOKUP($A213,Mitglieder!$E$24:$BG$323,BC$303),"TT.MM.JJJJ"))</f>
        <v/>
      </c>
      <c r="BD213" s="43" t="str">
        <f ca="1">IF($G213="","",TEXT(VLOOKUP($A213,Mitglieder!$E$24:$BG$323,BD$303),"TT.MM.JJJJ"))</f>
        <v/>
      </c>
      <c r="BE213" s="75" t="str">
        <f t="shared" ca="1" si="7"/>
        <v/>
      </c>
      <c r="BF213" s="75" t="str">
        <f ca="1">IF($G213="","",VLOOKUP($A213,Mitglieder!$D$24:$BG$323,BF$303))</f>
        <v/>
      </c>
      <c r="BH213" s="75" t="str">
        <f ca="1">IF(G213="","",AY213+'Details Verein'!$D$25)</f>
        <v/>
      </c>
    </row>
    <row r="214" spans="1:60" x14ac:dyDescent="0.35">
      <c r="A214" s="42">
        <v>214</v>
      </c>
      <c r="B214" s="42"/>
      <c r="C214" s="42"/>
      <c r="D214" s="42">
        <f ca="1">VLOOKUP($A214,Mitglieder!$E$24:$BA$323,D$303)</f>
        <v>1.0299999999999967</v>
      </c>
      <c r="E214" s="42" t="str">
        <f ca="1">IF($G214="","",VLOOKUP($A214,Mitglieder!$E$24:$BG$323,E$303))</f>
        <v/>
      </c>
      <c r="F214" s="54" t="str">
        <f ca="1">IF(OR(VLOOKUP($A214,Mitglieder!$E$24:$BG$323,F$303)="",$G214=""),"",VLOOKUP($A214,Mitglieder!$E$24:$BG$323,F$303))</f>
        <v/>
      </c>
      <c r="G214" s="72" t="str">
        <f ca="1">IF(D214/ROUND(D214,0)=1,VLOOKUP($A214,Mitglieder!$E$24:$BA$323,G$303),"")</f>
        <v/>
      </c>
      <c r="H214" s="42" t="str">
        <f ca="1">IF($G214="","",VLOOKUP($A214,Mitglieder!$E$24:$BG$323,H$303))</f>
        <v/>
      </c>
      <c r="I214" s="54" t="str">
        <f ca="1">IF(OR(VLOOKUP($A214,Mitglieder!$E$24:$BG$323,I$303)="",$G214=""),"",VLOOKUP($A214,Mitglieder!$E$24:$BG$323,I$303))</f>
        <v/>
      </c>
      <c r="J214" s="42" t="str">
        <f ca="1">IF($G214="","",VLOOKUP($A214,Mitglieder!$E$24:$BG$323,J$303))</f>
        <v/>
      </c>
      <c r="K214" s="54" t="str">
        <f ca="1">IF(OR(VLOOKUP($A214,Mitglieder!$E$24:$BG$323,K$303)="",$G214=""),"",VLOOKUP($A214,Mitglieder!$E$24:$BG$323,K$303))</f>
        <v/>
      </c>
      <c r="L214" s="42" t="str">
        <f ca="1">IF($G214="","",VLOOKUP($A214,Mitglieder!$E$24:$BG$323,L$303))</f>
        <v/>
      </c>
      <c r="M214" s="42" t="str">
        <f ca="1">IF($G214="","",VLOOKUP($A214,Mitglieder!$E$24:$BG$323,M$303))</f>
        <v/>
      </c>
      <c r="N214" s="42" t="str">
        <f ca="1">IF($G214="","",VLOOKUP($A214,Mitglieder!$E$24:$BG$323,N$303))</f>
        <v/>
      </c>
      <c r="O214" s="42" t="str">
        <f ca="1">IF($G214="","",VLOOKUP($A214,Mitglieder!$E$24:$BG$323,O$303))</f>
        <v/>
      </c>
      <c r="P214" s="42" t="str">
        <f ca="1">IF($G214="","",VLOOKUP($A214,Mitglieder!$E$24:$BG$323,P$303))</f>
        <v/>
      </c>
      <c r="Q214" s="42" t="str">
        <f ca="1">IF($G214="","",VLOOKUP($A214,Mitglieder!$E$24:$BG$323,Q$303))</f>
        <v/>
      </c>
      <c r="R214" s="54" t="str">
        <f ca="1">IF(OR(VLOOKUP($A214,Mitglieder!$E$24:$BG$323,R$303)="",$G214=""),"",VLOOKUP($A214,Mitglieder!$E$24:$BG$323,R$303))</f>
        <v/>
      </c>
      <c r="S214" s="43" t="str">
        <f ca="1">IF($G214="","",TEXT(VLOOKUP($A214,Mitglieder!$E$24:$BG$323,S$303),"TT.MM.JJJJ"))</f>
        <v/>
      </c>
      <c r="T214" s="43" t="str">
        <f ca="1">IF($G214="","",TEXT(VLOOKUP($A214,Mitglieder!$E$24:$BG$323,T$303),"TT.MM.JJJJ"))</f>
        <v/>
      </c>
      <c r="U214" s="43" t="str">
        <f ca="1">IF($G214="","",TEXT(VLOOKUP($A214,Mitglieder!$E$24:$BG$323,U$303),"TT.MM.JJJJ"))</f>
        <v/>
      </c>
      <c r="V214" s="54" t="str">
        <f ca="1">IF(OR(VLOOKUP($A214,Mitglieder!$E$24:$BG$323,V$303)="",$G214=""),"",VLOOKUP($A214,Mitglieder!$E$24:$BG$323,V$303))</f>
        <v/>
      </c>
      <c r="W214" s="54" t="str">
        <f ca="1">IF(OR(VLOOKUP($A214,Mitglieder!$E$24:$BG$323,W$303)="",$G214=""),"",VLOOKUP($A214,Mitglieder!$E$24:$BG$323,W$303))</f>
        <v/>
      </c>
      <c r="X214" s="54" t="str">
        <f ca="1">IF(OR(VLOOKUP($A214,Mitglieder!$E$24:$BG$323,X$303)="",$G214=""),"",VLOOKUP($A214,Mitglieder!$E$24:$BG$323,X$303))</f>
        <v/>
      </c>
      <c r="Y214" s="54" t="str">
        <f ca="1">IF(OR(VLOOKUP($A214,Mitglieder!$E$24:$BG$323,Y$303)="",$G214=""),"",VLOOKUP($A214,Mitglieder!$E$24:$BG$323,Y$303))</f>
        <v/>
      </c>
      <c r="Z214" s="54" t="str">
        <f ca="1">IF(OR(VLOOKUP($A214,Mitglieder!$E$24:$BG$323,Z$303)="",$G214=""),"",VLOOKUP($A214,Mitglieder!$E$24:$BG$323,Z$303))</f>
        <v/>
      </c>
      <c r="AA214" s="54" t="str">
        <f ca="1">IF(OR(VLOOKUP($A214,Mitglieder!$E$24:$BG$323,AA$303)="",$G214=""),"",VLOOKUP($A214,Mitglieder!$E$24:$BG$323,AA$303))</f>
        <v/>
      </c>
      <c r="AB214" s="54" t="str">
        <f ca="1">IF(OR(VLOOKUP($A214,Mitglieder!$E$24:$BG$323,AB$303)="",$G214=""),"",VLOOKUP($A214,Mitglieder!$E$24:$BG$323,AB$303))</f>
        <v/>
      </c>
      <c r="AC214" s="54" t="str">
        <f ca="1">IF(OR(VLOOKUP($A214,Mitglieder!$E$24:$BG$323,AC$303)="",$G214=""),"",VLOOKUP($A214,Mitglieder!$E$24:$BG$323,AC$303))</f>
        <v/>
      </c>
      <c r="AD214" s="54" t="str">
        <f ca="1">IF(OR(VLOOKUP($A214,Mitglieder!$E$24:$BG$323,AD$303)="",$G214=""),"",VLOOKUP($A214,Mitglieder!$E$24:$BG$323,AD$303))</f>
        <v/>
      </c>
      <c r="AE214" s="54" t="str">
        <f ca="1">IF(OR(VLOOKUP($A214,Mitglieder!$E$24:$BG$323,AE$303)="",$G214=""),"",VLOOKUP($A214,Mitglieder!$E$24:$BG$323,AE$303))</f>
        <v/>
      </c>
      <c r="AF214" s="54" t="str">
        <f ca="1">IF(OR(VLOOKUP($A214,Mitglieder!$E$24:$BG$323,AF$303)="",$G214=""),"",VLOOKUP($A214,Mitglieder!$E$24:$BG$323,AF$303))</f>
        <v/>
      </c>
      <c r="AG214" s="54" t="str">
        <f ca="1">IF(OR(VLOOKUP($A214,Mitglieder!$E$24:$BG$323,AG$303)="",$G214=""),"",VLOOKUP($A214,Mitglieder!$E$24:$BG$323,AG$303))</f>
        <v/>
      </c>
      <c r="AH214" s="54" t="str">
        <f ca="1">IF(OR(VLOOKUP($A214,Mitglieder!$E$24:$BG$323,AH$303)="",$G214=""),"",VLOOKUP($A214,Mitglieder!$E$24:$BG$323,AH$303))</f>
        <v/>
      </c>
      <c r="AI214" s="54" t="str">
        <f ca="1">IF(OR(VLOOKUP($A214,Mitglieder!$E$24:$BG$323,AI$303)="",$G214=""),"",VLOOKUP($A214,Mitglieder!$E$24:$BG$323,AI$303))</f>
        <v/>
      </c>
      <c r="AJ214" s="54" t="str">
        <f ca="1">IF(OR(VLOOKUP($A214,Mitglieder!$E$24:$BG$323,AJ$303)="",$G214=""),"",VLOOKUP($A214,Mitglieder!$E$24:$BG$323,AJ$303))</f>
        <v/>
      </c>
      <c r="AK214" s="54" t="str">
        <f ca="1">IF(OR(VLOOKUP($A214,Mitglieder!$E$24:$BG$323,AK$303)="",$G214=""),"",VLOOKUP($A214,Mitglieder!$E$24:$BG$323,AK$303))</f>
        <v/>
      </c>
      <c r="AL214" s="54" t="str">
        <f ca="1">IF(OR(VLOOKUP($A214,Mitglieder!$E$24:$BG$323,AL$303)="",$G214=""),"",VLOOKUP($A214,Mitglieder!$E$24:$BG$323,AL$303))</f>
        <v/>
      </c>
      <c r="AM214" s="42" t="str">
        <f ca="1">IF($G214="","",VLOOKUP($A214,Mitglieder!$E$24:$BG$323,AM$303))</f>
        <v/>
      </c>
      <c r="AN214" s="54" t="str">
        <f ca="1">IF(OR(VLOOKUP($A214,Mitglieder!$E$24:$BG$323,AN$303)="",$G214=""),"",VLOOKUP($A214,Mitglieder!$E$24:$BG$323,AN$303))</f>
        <v/>
      </c>
      <c r="AO214" s="43" t="str">
        <f ca="1">IF($G214="","",TEXT(VLOOKUP($A214,Mitglieder!$D$24:$BG$323,AO$303),"TT.MM.JJJJ"))</f>
        <v/>
      </c>
      <c r="AP214" s="42" t="str">
        <f ca="1">IF($G214="","",VLOOKUP($A214,Mitglieder!$E$24:$BG$323,AP$303))</f>
        <v/>
      </c>
      <c r="AQ214" s="45" t="str">
        <f ca="1">IF($G214="","",TEXT(VLOOKUP($A214,Mitglieder!$E$24:$BG$323,AQ$303),"0.00"))</f>
        <v/>
      </c>
      <c r="AR214" s="54" t="str">
        <f ca="1">IF(OR(VLOOKUP($A214,Mitglieder!$E$24:$BG$323,AR$303)="",$G214=""),"",VLOOKUP($A214,Mitglieder!$E$24:$BG$323,AR$303))</f>
        <v/>
      </c>
      <c r="AS214" s="45" t="str">
        <f ca="1">IF($G214="","",TEXT(VLOOKUP($A214,Mitglieder!$E$24:$BG$323,AS$303),"0.00"))</f>
        <v/>
      </c>
      <c r="AT214" s="54" t="str">
        <f ca="1">IF(OR(VLOOKUP($A214,Mitglieder!$E$24:$BG$323,AT$303)="",$G214=""),"",VLOOKUP($A214,Mitglieder!$E$24:$BG$323,AT$303))</f>
        <v/>
      </c>
      <c r="AU214" s="45" t="str">
        <f ca="1">IF($G214="","",TEXT(VLOOKUP($A214,Mitglieder!$E$24:$BG$323,AU$303),"0.00"))</f>
        <v/>
      </c>
      <c r="AV214" s="45" t="str">
        <f ca="1">IF($G214="","",TEXT(VLOOKUP($A214,Mitglieder!$E$24:$BG$323,AV$303),"0.00"))</f>
        <v/>
      </c>
      <c r="AW214" s="42" t="str">
        <f ca="1">IF($G214="","",VLOOKUP($A214,Mitglieder!$E$24:$BG$323,AW$303))</f>
        <v/>
      </c>
      <c r="AX214" s="54" t="str">
        <f ca="1">IF(OR(VLOOKUP($A214,Mitglieder!$E$24:$BG$323,AX$303)="",$G214=""),"",VLOOKUP($A214,Mitglieder!$E$24:$BG$323,AX$303))</f>
        <v/>
      </c>
      <c r="AY214" s="43" t="str">
        <f ca="1">IF($G214="","",TEXT(VLOOKUP($A214,Mitglieder!$E$24:$BG$323,AY$303),"TT.MM.JJJJ"))</f>
        <v/>
      </c>
      <c r="AZ214" s="75" t="str">
        <f t="shared" ca="1" si="6"/>
        <v/>
      </c>
      <c r="BA214" s="43" t="str">
        <f ca="1">IF($G214="","",TEXT(VLOOKUP($A214,Mitglieder!$E$24:$BG$323,BA$303),"TT.MM.JJJJ"))</f>
        <v/>
      </c>
      <c r="BB214" s="43" t="str">
        <f ca="1">IF($G214="","",TEXT(VLOOKUP($A214,Mitglieder!$E$24:$BG$323,BB$303),"TT.MM.JJJJ"))</f>
        <v/>
      </c>
      <c r="BC214" s="43" t="str">
        <f ca="1">IF($G214="","",TEXT(VLOOKUP($A214,Mitglieder!$E$24:$BG$323,BC$303),"TT.MM.JJJJ"))</f>
        <v/>
      </c>
      <c r="BD214" s="43" t="str">
        <f ca="1">IF($G214="","",TEXT(VLOOKUP($A214,Mitglieder!$E$24:$BG$323,BD$303),"TT.MM.JJJJ"))</f>
        <v/>
      </c>
      <c r="BE214" s="75" t="str">
        <f t="shared" ca="1" si="7"/>
        <v/>
      </c>
      <c r="BF214" s="75" t="str">
        <f ca="1">IF($G214="","",VLOOKUP($A214,Mitglieder!$D$24:$BG$323,BF$303))</f>
        <v/>
      </c>
      <c r="BH214" s="75" t="str">
        <f ca="1">IF(G214="","",AY214+'Details Verein'!$D$25)</f>
        <v/>
      </c>
    </row>
    <row r="215" spans="1:60" x14ac:dyDescent="0.35">
      <c r="A215" s="42">
        <v>215</v>
      </c>
      <c r="B215" s="42"/>
      <c r="C215" s="42"/>
      <c r="D215" s="42">
        <f ca="1">VLOOKUP($A215,Mitglieder!$E$24:$BA$323,D$303)</f>
        <v>1.0299999999999967</v>
      </c>
      <c r="E215" s="42" t="str">
        <f ca="1">IF($G215="","",VLOOKUP($A215,Mitglieder!$E$24:$BG$323,E$303))</f>
        <v/>
      </c>
      <c r="F215" s="54" t="str">
        <f ca="1">IF(OR(VLOOKUP($A215,Mitglieder!$E$24:$BG$323,F$303)="",$G215=""),"",VLOOKUP($A215,Mitglieder!$E$24:$BG$323,F$303))</f>
        <v/>
      </c>
      <c r="G215" s="72" t="str">
        <f ca="1">IF(D215/ROUND(D215,0)=1,VLOOKUP($A215,Mitglieder!$E$24:$BA$323,G$303),"")</f>
        <v/>
      </c>
      <c r="H215" s="42" t="str">
        <f ca="1">IF($G215="","",VLOOKUP($A215,Mitglieder!$E$24:$BG$323,H$303))</f>
        <v/>
      </c>
      <c r="I215" s="54" t="str">
        <f ca="1">IF(OR(VLOOKUP($A215,Mitglieder!$E$24:$BG$323,I$303)="",$G215=""),"",VLOOKUP($A215,Mitglieder!$E$24:$BG$323,I$303))</f>
        <v/>
      </c>
      <c r="J215" s="42" t="str">
        <f ca="1">IF($G215="","",VLOOKUP($A215,Mitglieder!$E$24:$BG$323,J$303))</f>
        <v/>
      </c>
      <c r="K215" s="54" t="str">
        <f ca="1">IF(OR(VLOOKUP($A215,Mitglieder!$E$24:$BG$323,K$303)="",$G215=""),"",VLOOKUP($A215,Mitglieder!$E$24:$BG$323,K$303))</f>
        <v/>
      </c>
      <c r="L215" s="42" t="str">
        <f ca="1">IF($G215="","",VLOOKUP($A215,Mitglieder!$E$24:$BG$323,L$303))</f>
        <v/>
      </c>
      <c r="M215" s="42" t="str">
        <f ca="1">IF($G215="","",VLOOKUP($A215,Mitglieder!$E$24:$BG$323,M$303))</f>
        <v/>
      </c>
      <c r="N215" s="42" t="str">
        <f ca="1">IF($G215="","",VLOOKUP($A215,Mitglieder!$E$24:$BG$323,N$303))</f>
        <v/>
      </c>
      <c r="O215" s="42" t="str">
        <f ca="1">IF($G215="","",VLOOKUP($A215,Mitglieder!$E$24:$BG$323,O$303))</f>
        <v/>
      </c>
      <c r="P215" s="42" t="str">
        <f ca="1">IF($G215="","",VLOOKUP($A215,Mitglieder!$E$24:$BG$323,P$303))</f>
        <v/>
      </c>
      <c r="Q215" s="42" t="str">
        <f ca="1">IF($G215="","",VLOOKUP($A215,Mitglieder!$E$24:$BG$323,Q$303))</f>
        <v/>
      </c>
      <c r="R215" s="54" t="str">
        <f ca="1">IF(OR(VLOOKUP($A215,Mitglieder!$E$24:$BG$323,R$303)="",$G215=""),"",VLOOKUP($A215,Mitglieder!$E$24:$BG$323,R$303))</f>
        <v/>
      </c>
      <c r="S215" s="43" t="str">
        <f ca="1">IF($G215="","",TEXT(VLOOKUP($A215,Mitglieder!$E$24:$BG$323,S$303),"TT.MM.JJJJ"))</f>
        <v/>
      </c>
      <c r="T215" s="43" t="str">
        <f ca="1">IF($G215="","",TEXT(VLOOKUP($A215,Mitglieder!$E$24:$BG$323,T$303),"TT.MM.JJJJ"))</f>
        <v/>
      </c>
      <c r="U215" s="43" t="str">
        <f ca="1">IF($G215="","",TEXT(VLOOKUP($A215,Mitglieder!$E$24:$BG$323,U$303),"TT.MM.JJJJ"))</f>
        <v/>
      </c>
      <c r="V215" s="54" t="str">
        <f ca="1">IF(OR(VLOOKUP($A215,Mitglieder!$E$24:$BG$323,V$303)="",$G215=""),"",VLOOKUP($A215,Mitglieder!$E$24:$BG$323,V$303))</f>
        <v/>
      </c>
      <c r="W215" s="54" t="str">
        <f ca="1">IF(OR(VLOOKUP($A215,Mitglieder!$E$24:$BG$323,W$303)="",$G215=""),"",VLOOKUP($A215,Mitglieder!$E$24:$BG$323,W$303))</f>
        <v/>
      </c>
      <c r="X215" s="54" t="str">
        <f ca="1">IF(OR(VLOOKUP($A215,Mitglieder!$E$24:$BG$323,X$303)="",$G215=""),"",VLOOKUP($A215,Mitglieder!$E$24:$BG$323,X$303))</f>
        <v/>
      </c>
      <c r="Y215" s="54" t="str">
        <f ca="1">IF(OR(VLOOKUP($A215,Mitglieder!$E$24:$BG$323,Y$303)="",$G215=""),"",VLOOKUP($A215,Mitglieder!$E$24:$BG$323,Y$303))</f>
        <v/>
      </c>
      <c r="Z215" s="54" t="str">
        <f ca="1">IF(OR(VLOOKUP($A215,Mitglieder!$E$24:$BG$323,Z$303)="",$G215=""),"",VLOOKUP($A215,Mitglieder!$E$24:$BG$323,Z$303))</f>
        <v/>
      </c>
      <c r="AA215" s="54" t="str">
        <f ca="1">IF(OR(VLOOKUP($A215,Mitglieder!$E$24:$BG$323,AA$303)="",$G215=""),"",VLOOKUP($A215,Mitglieder!$E$24:$BG$323,AA$303))</f>
        <v/>
      </c>
      <c r="AB215" s="54" t="str">
        <f ca="1">IF(OR(VLOOKUP($A215,Mitglieder!$E$24:$BG$323,AB$303)="",$G215=""),"",VLOOKUP($A215,Mitglieder!$E$24:$BG$323,AB$303))</f>
        <v/>
      </c>
      <c r="AC215" s="54" t="str">
        <f ca="1">IF(OR(VLOOKUP($A215,Mitglieder!$E$24:$BG$323,AC$303)="",$G215=""),"",VLOOKUP($A215,Mitglieder!$E$24:$BG$323,AC$303))</f>
        <v/>
      </c>
      <c r="AD215" s="54" t="str">
        <f ca="1">IF(OR(VLOOKUP($A215,Mitglieder!$E$24:$BG$323,AD$303)="",$G215=""),"",VLOOKUP($A215,Mitglieder!$E$24:$BG$323,AD$303))</f>
        <v/>
      </c>
      <c r="AE215" s="54" t="str">
        <f ca="1">IF(OR(VLOOKUP($A215,Mitglieder!$E$24:$BG$323,AE$303)="",$G215=""),"",VLOOKUP($A215,Mitglieder!$E$24:$BG$323,AE$303))</f>
        <v/>
      </c>
      <c r="AF215" s="54" t="str">
        <f ca="1">IF(OR(VLOOKUP($A215,Mitglieder!$E$24:$BG$323,AF$303)="",$G215=""),"",VLOOKUP($A215,Mitglieder!$E$24:$BG$323,AF$303))</f>
        <v/>
      </c>
      <c r="AG215" s="54" t="str">
        <f ca="1">IF(OR(VLOOKUP($A215,Mitglieder!$E$24:$BG$323,AG$303)="",$G215=""),"",VLOOKUP($A215,Mitglieder!$E$24:$BG$323,AG$303))</f>
        <v/>
      </c>
      <c r="AH215" s="54" t="str">
        <f ca="1">IF(OR(VLOOKUP($A215,Mitglieder!$E$24:$BG$323,AH$303)="",$G215=""),"",VLOOKUP($A215,Mitglieder!$E$24:$BG$323,AH$303))</f>
        <v/>
      </c>
      <c r="AI215" s="54" t="str">
        <f ca="1">IF(OR(VLOOKUP($A215,Mitglieder!$E$24:$BG$323,AI$303)="",$G215=""),"",VLOOKUP($A215,Mitglieder!$E$24:$BG$323,AI$303))</f>
        <v/>
      </c>
      <c r="AJ215" s="54" t="str">
        <f ca="1">IF(OR(VLOOKUP($A215,Mitglieder!$E$24:$BG$323,AJ$303)="",$G215=""),"",VLOOKUP($A215,Mitglieder!$E$24:$BG$323,AJ$303))</f>
        <v/>
      </c>
      <c r="AK215" s="54" t="str">
        <f ca="1">IF(OR(VLOOKUP($A215,Mitglieder!$E$24:$BG$323,AK$303)="",$G215=""),"",VLOOKUP($A215,Mitglieder!$E$24:$BG$323,AK$303))</f>
        <v/>
      </c>
      <c r="AL215" s="54" t="str">
        <f ca="1">IF(OR(VLOOKUP($A215,Mitglieder!$E$24:$BG$323,AL$303)="",$G215=""),"",VLOOKUP($A215,Mitglieder!$E$24:$BG$323,AL$303))</f>
        <v/>
      </c>
      <c r="AM215" s="42" t="str">
        <f ca="1">IF($G215="","",VLOOKUP($A215,Mitglieder!$E$24:$BG$323,AM$303))</f>
        <v/>
      </c>
      <c r="AN215" s="54" t="str">
        <f ca="1">IF(OR(VLOOKUP($A215,Mitglieder!$E$24:$BG$323,AN$303)="",$G215=""),"",VLOOKUP($A215,Mitglieder!$E$24:$BG$323,AN$303))</f>
        <v/>
      </c>
      <c r="AO215" s="43" t="str">
        <f ca="1">IF($G215="","",TEXT(VLOOKUP($A215,Mitglieder!$D$24:$BG$323,AO$303),"TT.MM.JJJJ"))</f>
        <v/>
      </c>
      <c r="AP215" s="42" t="str">
        <f ca="1">IF($G215="","",VLOOKUP($A215,Mitglieder!$E$24:$BG$323,AP$303))</f>
        <v/>
      </c>
      <c r="AQ215" s="45" t="str">
        <f ca="1">IF($G215="","",TEXT(VLOOKUP($A215,Mitglieder!$E$24:$BG$323,AQ$303),"0.00"))</f>
        <v/>
      </c>
      <c r="AR215" s="54" t="str">
        <f ca="1">IF(OR(VLOOKUP($A215,Mitglieder!$E$24:$BG$323,AR$303)="",$G215=""),"",VLOOKUP($A215,Mitglieder!$E$24:$BG$323,AR$303))</f>
        <v/>
      </c>
      <c r="AS215" s="45" t="str">
        <f ca="1">IF($G215="","",TEXT(VLOOKUP($A215,Mitglieder!$E$24:$BG$323,AS$303),"0.00"))</f>
        <v/>
      </c>
      <c r="AT215" s="54" t="str">
        <f ca="1">IF(OR(VLOOKUP($A215,Mitglieder!$E$24:$BG$323,AT$303)="",$G215=""),"",VLOOKUP($A215,Mitglieder!$E$24:$BG$323,AT$303))</f>
        <v/>
      </c>
      <c r="AU215" s="45" t="str">
        <f ca="1">IF($G215="","",TEXT(VLOOKUP($A215,Mitglieder!$E$24:$BG$323,AU$303),"0.00"))</f>
        <v/>
      </c>
      <c r="AV215" s="45" t="str">
        <f ca="1">IF($G215="","",TEXT(VLOOKUP($A215,Mitglieder!$E$24:$BG$323,AV$303),"0.00"))</f>
        <v/>
      </c>
      <c r="AW215" s="42" t="str">
        <f ca="1">IF($G215="","",VLOOKUP($A215,Mitglieder!$E$24:$BG$323,AW$303))</f>
        <v/>
      </c>
      <c r="AX215" s="54" t="str">
        <f ca="1">IF(OR(VLOOKUP($A215,Mitglieder!$E$24:$BG$323,AX$303)="",$G215=""),"",VLOOKUP($A215,Mitglieder!$E$24:$BG$323,AX$303))</f>
        <v/>
      </c>
      <c r="AY215" s="43" t="str">
        <f ca="1">IF($G215="","",TEXT(VLOOKUP($A215,Mitglieder!$E$24:$BG$323,AY$303),"TT.MM.JJJJ"))</f>
        <v/>
      </c>
      <c r="AZ215" s="75" t="str">
        <f t="shared" ca="1" si="6"/>
        <v/>
      </c>
      <c r="BA215" s="43" t="str">
        <f ca="1">IF($G215="","",TEXT(VLOOKUP($A215,Mitglieder!$E$24:$BG$323,BA$303),"TT.MM.JJJJ"))</f>
        <v/>
      </c>
      <c r="BB215" s="43" t="str">
        <f ca="1">IF($G215="","",TEXT(VLOOKUP($A215,Mitglieder!$E$24:$BG$323,BB$303),"TT.MM.JJJJ"))</f>
        <v/>
      </c>
      <c r="BC215" s="43" t="str">
        <f ca="1">IF($G215="","",TEXT(VLOOKUP($A215,Mitglieder!$E$24:$BG$323,BC$303),"TT.MM.JJJJ"))</f>
        <v/>
      </c>
      <c r="BD215" s="43" t="str">
        <f ca="1">IF($G215="","",TEXT(VLOOKUP($A215,Mitglieder!$E$24:$BG$323,BD$303),"TT.MM.JJJJ"))</f>
        <v/>
      </c>
      <c r="BE215" s="75" t="str">
        <f t="shared" ca="1" si="7"/>
        <v/>
      </c>
      <c r="BF215" s="75" t="str">
        <f ca="1">IF($G215="","",VLOOKUP($A215,Mitglieder!$D$24:$BG$323,BF$303))</f>
        <v/>
      </c>
      <c r="BH215" s="75" t="str">
        <f ca="1">IF(G215="","",AY215+'Details Verein'!$D$25)</f>
        <v/>
      </c>
    </row>
    <row r="216" spans="1:60" x14ac:dyDescent="0.35">
      <c r="A216" s="42">
        <v>216</v>
      </c>
      <c r="B216" s="42"/>
      <c r="C216" s="42"/>
      <c r="D216" s="42">
        <f ca="1">VLOOKUP($A216,Mitglieder!$E$24:$BA$323,D$303)</f>
        <v>1.0299999999999967</v>
      </c>
      <c r="E216" s="42" t="str">
        <f ca="1">IF($G216="","",VLOOKUP($A216,Mitglieder!$E$24:$BG$323,E$303))</f>
        <v/>
      </c>
      <c r="F216" s="54" t="str">
        <f ca="1">IF(OR(VLOOKUP($A216,Mitglieder!$E$24:$BG$323,F$303)="",$G216=""),"",VLOOKUP($A216,Mitglieder!$E$24:$BG$323,F$303))</f>
        <v/>
      </c>
      <c r="G216" s="72" t="str">
        <f ca="1">IF(D216/ROUND(D216,0)=1,VLOOKUP($A216,Mitglieder!$E$24:$BA$323,G$303),"")</f>
        <v/>
      </c>
      <c r="H216" s="42" t="str">
        <f ca="1">IF($G216="","",VLOOKUP($A216,Mitglieder!$E$24:$BG$323,H$303))</f>
        <v/>
      </c>
      <c r="I216" s="54" t="str">
        <f ca="1">IF(OR(VLOOKUP($A216,Mitglieder!$E$24:$BG$323,I$303)="",$G216=""),"",VLOOKUP($A216,Mitglieder!$E$24:$BG$323,I$303))</f>
        <v/>
      </c>
      <c r="J216" s="42" t="str">
        <f ca="1">IF($G216="","",VLOOKUP($A216,Mitglieder!$E$24:$BG$323,J$303))</f>
        <v/>
      </c>
      <c r="K216" s="54" t="str">
        <f ca="1">IF(OR(VLOOKUP($A216,Mitglieder!$E$24:$BG$323,K$303)="",$G216=""),"",VLOOKUP($A216,Mitglieder!$E$24:$BG$323,K$303))</f>
        <v/>
      </c>
      <c r="L216" s="42" t="str">
        <f ca="1">IF($G216="","",VLOOKUP($A216,Mitglieder!$E$24:$BG$323,L$303))</f>
        <v/>
      </c>
      <c r="M216" s="42" t="str">
        <f ca="1">IF($G216="","",VLOOKUP($A216,Mitglieder!$E$24:$BG$323,M$303))</f>
        <v/>
      </c>
      <c r="N216" s="42" t="str">
        <f ca="1">IF($G216="","",VLOOKUP($A216,Mitglieder!$E$24:$BG$323,N$303))</f>
        <v/>
      </c>
      <c r="O216" s="42" t="str">
        <f ca="1">IF($G216="","",VLOOKUP($A216,Mitglieder!$E$24:$BG$323,O$303))</f>
        <v/>
      </c>
      <c r="P216" s="42" t="str">
        <f ca="1">IF($G216="","",VLOOKUP($A216,Mitglieder!$E$24:$BG$323,P$303))</f>
        <v/>
      </c>
      <c r="Q216" s="42" t="str">
        <f ca="1">IF($G216="","",VLOOKUP($A216,Mitglieder!$E$24:$BG$323,Q$303))</f>
        <v/>
      </c>
      <c r="R216" s="54" t="str">
        <f ca="1">IF(OR(VLOOKUP($A216,Mitglieder!$E$24:$BG$323,R$303)="",$G216=""),"",VLOOKUP($A216,Mitglieder!$E$24:$BG$323,R$303))</f>
        <v/>
      </c>
      <c r="S216" s="43" t="str">
        <f ca="1">IF($G216="","",TEXT(VLOOKUP($A216,Mitglieder!$E$24:$BG$323,S$303),"TT.MM.JJJJ"))</f>
        <v/>
      </c>
      <c r="T216" s="43" t="str">
        <f ca="1">IF($G216="","",TEXT(VLOOKUP($A216,Mitglieder!$E$24:$BG$323,T$303),"TT.MM.JJJJ"))</f>
        <v/>
      </c>
      <c r="U216" s="43" t="str">
        <f ca="1">IF($G216="","",TEXT(VLOOKUP($A216,Mitglieder!$E$24:$BG$323,U$303),"TT.MM.JJJJ"))</f>
        <v/>
      </c>
      <c r="V216" s="54" t="str">
        <f ca="1">IF(OR(VLOOKUP($A216,Mitglieder!$E$24:$BG$323,V$303)="",$G216=""),"",VLOOKUP($A216,Mitglieder!$E$24:$BG$323,V$303))</f>
        <v/>
      </c>
      <c r="W216" s="54" t="str">
        <f ca="1">IF(OR(VLOOKUP($A216,Mitglieder!$E$24:$BG$323,W$303)="",$G216=""),"",VLOOKUP($A216,Mitglieder!$E$24:$BG$323,W$303))</f>
        <v/>
      </c>
      <c r="X216" s="54" t="str">
        <f ca="1">IF(OR(VLOOKUP($A216,Mitglieder!$E$24:$BG$323,X$303)="",$G216=""),"",VLOOKUP($A216,Mitglieder!$E$24:$BG$323,X$303))</f>
        <v/>
      </c>
      <c r="Y216" s="54" t="str">
        <f ca="1">IF(OR(VLOOKUP($A216,Mitglieder!$E$24:$BG$323,Y$303)="",$G216=""),"",VLOOKUP($A216,Mitglieder!$E$24:$BG$323,Y$303))</f>
        <v/>
      </c>
      <c r="Z216" s="54" t="str">
        <f ca="1">IF(OR(VLOOKUP($A216,Mitglieder!$E$24:$BG$323,Z$303)="",$G216=""),"",VLOOKUP($A216,Mitglieder!$E$24:$BG$323,Z$303))</f>
        <v/>
      </c>
      <c r="AA216" s="54" t="str">
        <f ca="1">IF(OR(VLOOKUP($A216,Mitglieder!$E$24:$BG$323,AA$303)="",$G216=""),"",VLOOKUP($A216,Mitglieder!$E$24:$BG$323,AA$303))</f>
        <v/>
      </c>
      <c r="AB216" s="54" t="str">
        <f ca="1">IF(OR(VLOOKUP($A216,Mitglieder!$E$24:$BG$323,AB$303)="",$G216=""),"",VLOOKUP($A216,Mitglieder!$E$24:$BG$323,AB$303))</f>
        <v/>
      </c>
      <c r="AC216" s="54" t="str">
        <f ca="1">IF(OR(VLOOKUP($A216,Mitglieder!$E$24:$BG$323,AC$303)="",$G216=""),"",VLOOKUP($A216,Mitglieder!$E$24:$BG$323,AC$303))</f>
        <v/>
      </c>
      <c r="AD216" s="54" t="str">
        <f ca="1">IF(OR(VLOOKUP($A216,Mitglieder!$E$24:$BG$323,AD$303)="",$G216=""),"",VLOOKUP($A216,Mitglieder!$E$24:$BG$323,AD$303))</f>
        <v/>
      </c>
      <c r="AE216" s="54" t="str">
        <f ca="1">IF(OR(VLOOKUP($A216,Mitglieder!$E$24:$BG$323,AE$303)="",$G216=""),"",VLOOKUP($A216,Mitglieder!$E$24:$BG$323,AE$303))</f>
        <v/>
      </c>
      <c r="AF216" s="54" t="str">
        <f ca="1">IF(OR(VLOOKUP($A216,Mitglieder!$E$24:$BG$323,AF$303)="",$G216=""),"",VLOOKUP($A216,Mitglieder!$E$24:$BG$323,AF$303))</f>
        <v/>
      </c>
      <c r="AG216" s="54" t="str">
        <f ca="1">IF(OR(VLOOKUP($A216,Mitglieder!$E$24:$BG$323,AG$303)="",$G216=""),"",VLOOKUP($A216,Mitglieder!$E$24:$BG$323,AG$303))</f>
        <v/>
      </c>
      <c r="AH216" s="54" t="str">
        <f ca="1">IF(OR(VLOOKUP($A216,Mitglieder!$E$24:$BG$323,AH$303)="",$G216=""),"",VLOOKUP($A216,Mitglieder!$E$24:$BG$323,AH$303))</f>
        <v/>
      </c>
      <c r="AI216" s="54" t="str">
        <f ca="1">IF(OR(VLOOKUP($A216,Mitglieder!$E$24:$BG$323,AI$303)="",$G216=""),"",VLOOKUP($A216,Mitglieder!$E$24:$BG$323,AI$303))</f>
        <v/>
      </c>
      <c r="AJ216" s="54" t="str">
        <f ca="1">IF(OR(VLOOKUP($A216,Mitglieder!$E$24:$BG$323,AJ$303)="",$G216=""),"",VLOOKUP($A216,Mitglieder!$E$24:$BG$323,AJ$303))</f>
        <v/>
      </c>
      <c r="AK216" s="54" t="str">
        <f ca="1">IF(OR(VLOOKUP($A216,Mitglieder!$E$24:$BG$323,AK$303)="",$G216=""),"",VLOOKUP($A216,Mitglieder!$E$24:$BG$323,AK$303))</f>
        <v/>
      </c>
      <c r="AL216" s="54" t="str">
        <f ca="1">IF(OR(VLOOKUP($A216,Mitglieder!$E$24:$BG$323,AL$303)="",$G216=""),"",VLOOKUP($A216,Mitglieder!$E$24:$BG$323,AL$303))</f>
        <v/>
      </c>
      <c r="AM216" s="42" t="str">
        <f ca="1">IF($G216="","",VLOOKUP($A216,Mitglieder!$E$24:$BG$323,AM$303))</f>
        <v/>
      </c>
      <c r="AN216" s="54" t="str">
        <f ca="1">IF(OR(VLOOKUP($A216,Mitglieder!$E$24:$BG$323,AN$303)="",$G216=""),"",VLOOKUP($A216,Mitglieder!$E$24:$BG$323,AN$303))</f>
        <v/>
      </c>
      <c r="AO216" s="43" t="str">
        <f ca="1">IF($G216="","",TEXT(VLOOKUP($A216,Mitglieder!$D$24:$BG$323,AO$303),"TT.MM.JJJJ"))</f>
        <v/>
      </c>
      <c r="AP216" s="42" t="str">
        <f ca="1">IF($G216="","",VLOOKUP($A216,Mitglieder!$E$24:$BG$323,AP$303))</f>
        <v/>
      </c>
      <c r="AQ216" s="45" t="str">
        <f ca="1">IF($G216="","",TEXT(VLOOKUP($A216,Mitglieder!$E$24:$BG$323,AQ$303),"0.00"))</f>
        <v/>
      </c>
      <c r="AR216" s="54" t="str">
        <f ca="1">IF(OR(VLOOKUP($A216,Mitglieder!$E$24:$BG$323,AR$303)="",$G216=""),"",VLOOKUP($A216,Mitglieder!$E$24:$BG$323,AR$303))</f>
        <v/>
      </c>
      <c r="AS216" s="45" t="str">
        <f ca="1">IF($G216="","",TEXT(VLOOKUP($A216,Mitglieder!$E$24:$BG$323,AS$303),"0.00"))</f>
        <v/>
      </c>
      <c r="AT216" s="54" t="str">
        <f ca="1">IF(OR(VLOOKUP($A216,Mitglieder!$E$24:$BG$323,AT$303)="",$G216=""),"",VLOOKUP($A216,Mitglieder!$E$24:$BG$323,AT$303))</f>
        <v/>
      </c>
      <c r="AU216" s="45" t="str">
        <f ca="1">IF($G216="","",TEXT(VLOOKUP($A216,Mitglieder!$E$24:$BG$323,AU$303),"0.00"))</f>
        <v/>
      </c>
      <c r="AV216" s="45" t="str">
        <f ca="1">IF($G216="","",TEXT(VLOOKUP($A216,Mitglieder!$E$24:$BG$323,AV$303),"0.00"))</f>
        <v/>
      </c>
      <c r="AW216" s="42" t="str">
        <f ca="1">IF($G216="","",VLOOKUP($A216,Mitglieder!$E$24:$BG$323,AW$303))</f>
        <v/>
      </c>
      <c r="AX216" s="54" t="str">
        <f ca="1">IF(OR(VLOOKUP($A216,Mitglieder!$E$24:$BG$323,AX$303)="",$G216=""),"",VLOOKUP($A216,Mitglieder!$E$24:$BG$323,AX$303))</f>
        <v/>
      </c>
      <c r="AY216" s="43" t="str">
        <f ca="1">IF($G216="","",TEXT(VLOOKUP($A216,Mitglieder!$E$24:$BG$323,AY$303),"TT.MM.JJJJ"))</f>
        <v/>
      </c>
      <c r="AZ216" s="75" t="str">
        <f t="shared" ca="1" si="6"/>
        <v/>
      </c>
      <c r="BA216" s="43" t="str">
        <f ca="1">IF($G216="","",TEXT(VLOOKUP($A216,Mitglieder!$E$24:$BG$323,BA$303),"TT.MM.JJJJ"))</f>
        <v/>
      </c>
      <c r="BB216" s="43" t="str">
        <f ca="1">IF($G216="","",TEXT(VLOOKUP($A216,Mitglieder!$E$24:$BG$323,BB$303),"TT.MM.JJJJ"))</f>
        <v/>
      </c>
      <c r="BC216" s="43" t="str">
        <f ca="1">IF($G216="","",TEXT(VLOOKUP($A216,Mitglieder!$E$24:$BG$323,BC$303),"TT.MM.JJJJ"))</f>
        <v/>
      </c>
      <c r="BD216" s="43" t="str">
        <f ca="1">IF($G216="","",TEXT(VLOOKUP($A216,Mitglieder!$E$24:$BG$323,BD$303),"TT.MM.JJJJ"))</f>
        <v/>
      </c>
      <c r="BE216" s="75" t="str">
        <f t="shared" ca="1" si="7"/>
        <v/>
      </c>
      <c r="BF216" s="75" t="str">
        <f ca="1">IF($G216="","",VLOOKUP($A216,Mitglieder!$D$24:$BG$323,BF$303))</f>
        <v/>
      </c>
      <c r="BH216" s="75" t="str">
        <f ca="1">IF(G216="","",AY216+'Details Verein'!$D$25)</f>
        <v/>
      </c>
    </row>
    <row r="217" spans="1:60" x14ac:dyDescent="0.35">
      <c r="A217" s="42">
        <v>217</v>
      </c>
      <c r="B217" s="42"/>
      <c r="C217" s="42"/>
      <c r="D217" s="42">
        <f ca="1">VLOOKUP($A217,Mitglieder!$E$24:$BA$323,D$303)</f>
        <v>1.0299999999999967</v>
      </c>
      <c r="E217" s="42" t="str">
        <f ca="1">IF($G217="","",VLOOKUP($A217,Mitglieder!$E$24:$BG$323,E$303))</f>
        <v/>
      </c>
      <c r="F217" s="54" t="str">
        <f ca="1">IF(OR(VLOOKUP($A217,Mitglieder!$E$24:$BG$323,F$303)="",$G217=""),"",VLOOKUP($A217,Mitglieder!$E$24:$BG$323,F$303))</f>
        <v/>
      </c>
      <c r="G217" s="72" t="str">
        <f ca="1">IF(D217/ROUND(D217,0)=1,VLOOKUP($A217,Mitglieder!$E$24:$BA$323,G$303),"")</f>
        <v/>
      </c>
      <c r="H217" s="42" t="str">
        <f ca="1">IF($G217="","",VLOOKUP($A217,Mitglieder!$E$24:$BG$323,H$303))</f>
        <v/>
      </c>
      <c r="I217" s="54" t="str">
        <f ca="1">IF(OR(VLOOKUP($A217,Mitglieder!$E$24:$BG$323,I$303)="",$G217=""),"",VLOOKUP($A217,Mitglieder!$E$24:$BG$323,I$303))</f>
        <v/>
      </c>
      <c r="J217" s="42" t="str">
        <f ca="1">IF($G217="","",VLOOKUP($A217,Mitglieder!$E$24:$BG$323,J$303))</f>
        <v/>
      </c>
      <c r="K217" s="54" t="str">
        <f ca="1">IF(OR(VLOOKUP($A217,Mitglieder!$E$24:$BG$323,K$303)="",$G217=""),"",VLOOKUP($A217,Mitglieder!$E$24:$BG$323,K$303))</f>
        <v/>
      </c>
      <c r="L217" s="42" t="str">
        <f ca="1">IF($G217="","",VLOOKUP($A217,Mitglieder!$E$24:$BG$323,L$303))</f>
        <v/>
      </c>
      <c r="M217" s="42" t="str">
        <f ca="1">IF($G217="","",VLOOKUP($A217,Mitglieder!$E$24:$BG$323,M$303))</f>
        <v/>
      </c>
      <c r="N217" s="42" t="str">
        <f ca="1">IF($G217="","",VLOOKUP($A217,Mitglieder!$E$24:$BG$323,N$303))</f>
        <v/>
      </c>
      <c r="O217" s="42" t="str">
        <f ca="1">IF($G217="","",VLOOKUP($A217,Mitglieder!$E$24:$BG$323,O$303))</f>
        <v/>
      </c>
      <c r="P217" s="42" t="str">
        <f ca="1">IF($G217="","",VLOOKUP($A217,Mitglieder!$E$24:$BG$323,P$303))</f>
        <v/>
      </c>
      <c r="Q217" s="42" t="str">
        <f ca="1">IF($G217="","",VLOOKUP($A217,Mitglieder!$E$24:$BG$323,Q$303))</f>
        <v/>
      </c>
      <c r="R217" s="54" t="str">
        <f ca="1">IF(OR(VLOOKUP($A217,Mitglieder!$E$24:$BG$323,R$303)="",$G217=""),"",VLOOKUP($A217,Mitglieder!$E$24:$BG$323,R$303))</f>
        <v/>
      </c>
      <c r="S217" s="43" t="str">
        <f ca="1">IF($G217="","",TEXT(VLOOKUP($A217,Mitglieder!$E$24:$BG$323,S$303),"TT.MM.JJJJ"))</f>
        <v/>
      </c>
      <c r="T217" s="43" t="str">
        <f ca="1">IF($G217="","",TEXT(VLOOKUP($A217,Mitglieder!$E$24:$BG$323,T$303),"TT.MM.JJJJ"))</f>
        <v/>
      </c>
      <c r="U217" s="43" t="str">
        <f ca="1">IF($G217="","",TEXT(VLOOKUP($A217,Mitglieder!$E$24:$BG$323,U$303),"TT.MM.JJJJ"))</f>
        <v/>
      </c>
      <c r="V217" s="54" t="str">
        <f ca="1">IF(OR(VLOOKUP($A217,Mitglieder!$E$24:$BG$323,V$303)="",$G217=""),"",VLOOKUP($A217,Mitglieder!$E$24:$BG$323,V$303))</f>
        <v/>
      </c>
      <c r="W217" s="54" t="str">
        <f ca="1">IF(OR(VLOOKUP($A217,Mitglieder!$E$24:$BG$323,W$303)="",$G217=""),"",VLOOKUP($A217,Mitglieder!$E$24:$BG$323,W$303))</f>
        <v/>
      </c>
      <c r="X217" s="54" t="str">
        <f ca="1">IF(OR(VLOOKUP($A217,Mitglieder!$E$24:$BG$323,X$303)="",$G217=""),"",VLOOKUP($A217,Mitglieder!$E$24:$BG$323,X$303))</f>
        <v/>
      </c>
      <c r="Y217" s="54" t="str">
        <f ca="1">IF(OR(VLOOKUP($A217,Mitglieder!$E$24:$BG$323,Y$303)="",$G217=""),"",VLOOKUP($A217,Mitglieder!$E$24:$BG$323,Y$303))</f>
        <v/>
      </c>
      <c r="Z217" s="54" t="str">
        <f ca="1">IF(OR(VLOOKUP($A217,Mitglieder!$E$24:$BG$323,Z$303)="",$G217=""),"",VLOOKUP($A217,Mitglieder!$E$24:$BG$323,Z$303))</f>
        <v/>
      </c>
      <c r="AA217" s="54" t="str">
        <f ca="1">IF(OR(VLOOKUP($A217,Mitglieder!$E$24:$BG$323,AA$303)="",$G217=""),"",VLOOKUP($A217,Mitglieder!$E$24:$BG$323,AA$303))</f>
        <v/>
      </c>
      <c r="AB217" s="54" t="str">
        <f ca="1">IF(OR(VLOOKUP($A217,Mitglieder!$E$24:$BG$323,AB$303)="",$G217=""),"",VLOOKUP($A217,Mitglieder!$E$24:$BG$323,AB$303))</f>
        <v/>
      </c>
      <c r="AC217" s="54" t="str">
        <f ca="1">IF(OR(VLOOKUP($A217,Mitglieder!$E$24:$BG$323,AC$303)="",$G217=""),"",VLOOKUP($A217,Mitglieder!$E$24:$BG$323,AC$303))</f>
        <v/>
      </c>
      <c r="AD217" s="54" t="str">
        <f ca="1">IF(OR(VLOOKUP($A217,Mitglieder!$E$24:$BG$323,AD$303)="",$G217=""),"",VLOOKUP($A217,Mitglieder!$E$24:$BG$323,AD$303))</f>
        <v/>
      </c>
      <c r="AE217" s="54" t="str">
        <f ca="1">IF(OR(VLOOKUP($A217,Mitglieder!$E$24:$BG$323,AE$303)="",$G217=""),"",VLOOKUP($A217,Mitglieder!$E$24:$BG$323,AE$303))</f>
        <v/>
      </c>
      <c r="AF217" s="54" t="str">
        <f ca="1">IF(OR(VLOOKUP($A217,Mitglieder!$E$24:$BG$323,AF$303)="",$G217=""),"",VLOOKUP($A217,Mitglieder!$E$24:$BG$323,AF$303))</f>
        <v/>
      </c>
      <c r="AG217" s="54" t="str">
        <f ca="1">IF(OR(VLOOKUP($A217,Mitglieder!$E$24:$BG$323,AG$303)="",$G217=""),"",VLOOKUP($A217,Mitglieder!$E$24:$BG$323,AG$303))</f>
        <v/>
      </c>
      <c r="AH217" s="54" t="str">
        <f ca="1">IF(OR(VLOOKUP($A217,Mitglieder!$E$24:$BG$323,AH$303)="",$G217=""),"",VLOOKUP($A217,Mitglieder!$E$24:$BG$323,AH$303))</f>
        <v/>
      </c>
      <c r="AI217" s="54" t="str">
        <f ca="1">IF(OR(VLOOKUP($A217,Mitglieder!$E$24:$BG$323,AI$303)="",$G217=""),"",VLOOKUP($A217,Mitglieder!$E$24:$BG$323,AI$303))</f>
        <v/>
      </c>
      <c r="AJ217" s="54" t="str">
        <f ca="1">IF(OR(VLOOKUP($A217,Mitglieder!$E$24:$BG$323,AJ$303)="",$G217=""),"",VLOOKUP($A217,Mitglieder!$E$24:$BG$323,AJ$303))</f>
        <v/>
      </c>
      <c r="AK217" s="54" t="str">
        <f ca="1">IF(OR(VLOOKUP($A217,Mitglieder!$E$24:$BG$323,AK$303)="",$G217=""),"",VLOOKUP($A217,Mitglieder!$E$24:$BG$323,AK$303))</f>
        <v/>
      </c>
      <c r="AL217" s="54" t="str">
        <f ca="1">IF(OR(VLOOKUP($A217,Mitglieder!$E$24:$BG$323,AL$303)="",$G217=""),"",VLOOKUP($A217,Mitglieder!$E$24:$BG$323,AL$303))</f>
        <v/>
      </c>
      <c r="AM217" s="42" t="str">
        <f ca="1">IF($G217="","",VLOOKUP($A217,Mitglieder!$E$24:$BG$323,AM$303))</f>
        <v/>
      </c>
      <c r="AN217" s="54" t="str">
        <f ca="1">IF(OR(VLOOKUP($A217,Mitglieder!$E$24:$BG$323,AN$303)="",$G217=""),"",VLOOKUP($A217,Mitglieder!$E$24:$BG$323,AN$303))</f>
        <v/>
      </c>
      <c r="AO217" s="43" t="str">
        <f ca="1">IF($G217="","",TEXT(VLOOKUP($A217,Mitglieder!$D$24:$BG$323,AO$303),"TT.MM.JJJJ"))</f>
        <v/>
      </c>
      <c r="AP217" s="42" t="str">
        <f ca="1">IF($G217="","",VLOOKUP($A217,Mitglieder!$E$24:$BG$323,AP$303))</f>
        <v/>
      </c>
      <c r="AQ217" s="45" t="str">
        <f ca="1">IF($G217="","",TEXT(VLOOKUP($A217,Mitglieder!$E$24:$BG$323,AQ$303),"0.00"))</f>
        <v/>
      </c>
      <c r="AR217" s="54" t="str">
        <f ca="1">IF(OR(VLOOKUP($A217,Mitglieder!$E$24:$BG$323,AR$303)="",$G217=""),"",VLOOKUP($A217,Mitglieder!$E$24:$BG$323,AR$303))</f>
        <v/>
      </c>
      <c r="AS217" s="45" t="str">
        <f ca="1">IF($G217="","",TEXT(VLOOKUP($A217,Mitglieder!$E$24:$BG$323,AS$303),"0.00"))</f>
        <v/>
      </c>
      <c r="AT217" s="54" t="str">
        <f ca="1">IF(OR(VLOOKUP($A217,Mitglieder!$E$24:$BG$323,AT$303)="",$G217=""),"",VLOOKUP($A217,Mitglieder!$E$24:$BG$323,AT$303))</f>
        <v/>
      </c>
      <c r="AU217" s="45" t="str">
        <f ca="1">IF($G217="","",TEXT(VLOOKUP($A217,Mitglieder!$E$24:$BG$323,AU$303),"0.00"))</f>
        <v/>
      </c>
      <c r="AV217" s="45" t="str">
        <f ca="1">IF($G217="","",TEXT(VLOOKUP($A217,Mitglieder!$E$24:$BG$323,AV$303),"0.00"))</f>
        <v/>
      </c>
      <c r="AW217" s="42" t="str">
        <f ca="1">IF($G217="","",VLOOKUP($A217,Mitglieder!$E$24:$BG$323,AW$303))</f>
        <v/>
      </c>
      <c r="AX217" s="54" t="str">
        <f ca="1">IF(OR(VLOOKUP($A217,Mitglieder!$E$24:$BG$323,AX$303)="",$G217=""),"",VLOOKUP($A217,Mitglieder!$E$24:$BG$323,AX$303))</f>
        <v/>
      </c>
      <c r="AY217" s="43" t="str">
        <f ca="1">IF($G217="","",TEXT(VLOOKUP($A217,Mitglieder!$E$24:$BG$323,AY$303),"TT.MM.JJJJ"))</f>
        <v/>
      </c>
      <c r="AZ217" s="75" t="str">
        <f t="shared" ca="1" si="6"/>
        <v/>
      </c>
      <c r="BA217" s="43" t="str">
        <f ca="1">IF($G217="","",TEXT(VLOOKUP($A217,Mitglieder!$E$24:$BG$323,BA$303),"TT.MM.JJJJ"))</f>
        <v/>
      </c>
      <c r="BB217" s="43" t="str">
        <f ca="1">IF($G217="","",TEXT(VLOOKUP($A217,Mitglieder!$E$24:$BG$323,BB$303),"TT.MM.JJJJ"))</f>
        <v/>
      </c>
      <c r="BC217" s="43" t="str">
        <f ca="1">IF($G217="","",TEXT(VLOOKUP($A217,Mitglieder!$E$24:$BG$323,BC$303),"TT.MM.JJJJ"))</f>
        <v/>
      </c>
      <c r="BD217" s="43" t="str">
        <f ca="1">IF($G217="","",TEXT(VLOOKUP($A217,Mitglieder!$E$24:$BG$323,BD$303),"TT.MM.JJJJ"))</f>
        <v/>
      </c>
      <c r="BE217" s="75" t="str">
        <f t="shared" ca="1" si="7"/>
        <v/>
      </c>
      <c r="BF217" s="75" t="str">
        <f ca="1">IF($G217="","",VLOOKUP($A217,Mitglieder!$D$24:$BG$323,BF$303))</f>
        <v/>
      </c>
      <c r="BH217" s="75" t="str">
        <f ca="1">IF(G217="","",AY217+'Details Verein'!$D$25)</f>
        <v/>
      </c>
    </row>
    <row r="218" spans="1:60" x14ac:dyDescent="0.35">
      <c r="A218" s="42">
        <v>218</v>
      </c>
      <c r="B218" s="42"/>
      <c r="C218" s="42"/>
      <c r="D218" s="42">
        <f ca="1">VLOOKUP($A218,Mitglieder!$E$24:$BA$323,D$303)</f>
        <v>1.0299999999999967</v>
      </c>
      <c r="E218" s="42" t="str">
        <f ca="1">IF($G218="","",VLOOKUP($A218,Mitglieder!$E$24:$BG$323,E$303))</f>
        <v/>
      </c>
      <c r="F218" s="54" t="str">
        <f ca="1">IF(OR(VLOOKUP($A218,Mitglieder!$E$24:$BG$323,F$303)="",$G218=""),"",VLOOKUP($A218,Mitglieder!$E$24:$BG$323,F$303))</f>
        <v/>
      </c>
      <c r="G218" s="72" t="str">
        <f ca="1">IF(D218/ROUND(D218,0)=1,VLOOKUP($A218,Mitglieder!$E$24:$BA$323,G$303),"")</f>
        <v/>
      </c>
      <c r="H218" s="42" t="str">
        <f ca="1">IF($G218="","",VLOOKUP($A218,Mitglieder!$E$24:$BG$323,H$303))</f>
        <v/>
      </c>
      <c r="I218" s="54" t="str">
        <f ca="1">IF(OR(VLOOKUP($A218,Mitglieder!$E$24:$BG$323,I$303)="",$G218=""),"",VLOOKUP($A218,Mitglieder!$E$24:$BG$323,I$303))</f>
        <v/>
      </c>
      <c r="J218" s="42" t="str">
        <f ca="1">IF($G218="","",VLOOKUP($A218,Mitglieder!$E$24:$BG$323,J$303))</f>
        <v/>
      </c>
      <c r="K218" s="54" t="str">
        <f ca="1">IF(OR(VLOOKUP($A218,Mitglieder!$E$24:$BG$323,K$303)="",$G218=""),"",VLOOKUP($A218,Mitglieder!$E$24:$BG$323,K$303))</f>
        <v/>
      </c>
      <c r="L218" s="42" t="str">
        <f ca="1">IF($G218="","",VLOOKUP($A218,Mitglieder!$E$24:$BG$323,L$303))</f>
        <v/>
      </c>
      <c r="M218" s="42" t="str">
        <f ca="1">IF($G218="","",VLOOKUP($A218,Mitglieder!$E$24:$BG$323,M$303))</f>
        <v/>
      </c>
      <c r="N218" s="42" t="str">
        <f ca="1">IF($G218="","",VLOOKUP($A218,Mitglieder!$E$24:$BG$323,N$303))</f>
        <v/>
      </c>
      <c r="O218" s="42" t="str">
        <f ca="1">IF($G218="","",VLOOKUP($A218,Mitglieder!$E$24:$BG$323,O$303))</f>
        <v/>
      </c>
      <c r="P218" s="42" t="str">
        <f ca="1">IF($G218="","",VLOOKUP($A218,Mitglieder!$E$24:$BG$323,P$303))</f>
        <v/>
      </c>
      <c r="Q218" s="42" t="str">
        <f ca="1">IF($G218="","",VLOOKUP($A218,Mitglieder!$E$24:$BG$323,Q$303))</f>
        <v/>
      </c>
      <c r="R218" s="54" t="str">
        <f ca="1">IF(OR(VLOOKUP($A218,Mitglieder!$E$24:$BG$323,R$303)="",$G218=""),"",VLOOKUP($A218,Mitglieder!$E$24:$BG$323,R$303))</f>
        <v/>
      </c>
      <c r="S218" s="43" t="str">
        <f ca="1">IF($G218="","",TEXT(VLOOKUP($A218,Mitglieder!$E$24:$BG$323,S$303),"TT.MM.JJJJ"))</f>
        <v/>
      </c>
      <c r="T218" s="43" t="str">
        <f ca="1">IF($G218="","",TEXT(VLOOKUP($A218,Mitglieder!$E$24:$BG$323,T$303),"TT.MM.JJJJ"))</f>
        <v/>
      </c>
      <c r="U218" s="43" t="str">
        <f ca="1">IF($G218="","",TEXT(VLOOKUP($A218,Mitglieder!$E$24:$BG$323,U$303),"TT.MM.JJJJ"))</f>
        <v/>
      </c>
      <c r="V218" s="54" t="str">
        <f ca="1">IF(OR(VLOOKUP($A218,Mitglieder!$E$24:$BG$323,V$303)="",$G218=""),"",VLOOKUP($A218,Mitglieder!$E$24:$BG$323,V$303))</f>
        <v/>
      </c>
      <c r="W218" s="54" t="str">
        <f ca="1">IF(OR(VLOOKUP($A218,Mitglieder!$E$24:$BG$323,W$303)="",$G218=""),"",VLOOKUP($A218,Mitglieder!$E$24:$BG$323,W$303))</f>
        <v/>
      </c>
      <c r="X218" s="54" t="str">
        <f ca="1">IF(OR(VLOOKUP($A218,Mitglieder!$E$24:$BG$323,X$303)="",$G218=""),"",VLOOKUP($A218,Mitglieder!$E$24:$BG$323,X$303))</f>
        <v/>
      </c>
      <c r="Y218" s="54" t="str">
        <f ca="1">IF(OR(VLOOKUP($A218,Mitglieder!$E$24:$BG$323,Y$303)="",$G218=""),"",VLOOKUP($A218,Mitglieder!$E$24:$BG$323,Y$303))</f>
        <v/>
      </c>
      <c r="Z218" s="54" t="str">
        <f ca="1">IF(OR(VLOOKUP($A218,Mitglieder!$E$24:$BG$323,Z$303)="",$G218=""),"",VLOOKUP($A218,Mitglieder!$E$24:$BG$323,Z$303))</f>
        <v/>
      </c>
      <c r="AA218" s="54" t="str">
        <f ca="1">IF(OR(VLOOKUP($A218,Mitglieder!$E$24:$BG$323,AA$303)="",$G218=""),"",VLOOKUP($A218,Mitglieder!$E$24:$BG$323,AA$303))</f>
        <v/>
      </c>
      <c r="AB218" s="54" t="str">
        <f ca="1">IF(OR(VLOOKUP($A218,Mitglieder!$E$24:$BG$323,AB$303)="",$G218=""),"",VLOOKUP($A218,Mitglieder!$E$24:$BG$323,AB$303))</f>
        <v/>
      </c>
      <c r="AC218" s="54" t="str">
        <f ca="1">IF(OR(VLOOKUP($A218,Mitglieder!$E$24:$BG$323,AC$303)="",$G218=""),"",VLOOKUP($A218,Mitglieder!$E$24:$BG$323,AC$303))</f>
        <v/>
      </c>
      <c r="AD218" s="54" t="str">
        <f ca="1">IF(OR(VLOOKUP($A218,Mitglieder!$E$24:$BG$323,AD$303)="",$G218=""),"",VLOOKUP($A218,Mitglieder!$E$24:$BG$323,AD$303))</f>
        <v/>
      </c>
      <c r="AE218" s="54" t="str">
        <f ca="1">IF(OR(VLOOKUP($A218,Mitglieder!$E$24:$BG$323,AE$303)="",$G218=""),"",VLOOKUP($A218,Mitglieder!$E$24:$BG$323,AE$303))</f>
        <v/>
      </c>
      <c r="AF218" s="54" t="str">
        <f ca="1">IF(OR(VLOOKUP($A218,Mitglieder!$E$24:$BG$323,AF$303)="",$G218=""),"",VLOOKUP($A218,Mitglieder!$E$24:$BG$323,AF$303))</f>
        <v/>
      </c>
      <c r="AG218" s="54" t="str">
        <f ca="1">IF(OR(VLOOKUP($A218,Mitglieder!$E$24:$BG$323,AG$303)="",$G218=""),"",VLOOKUP($A218,Mitglieder!$E$24:$BG$323,AG$303))</f>
        <v/>
      </c>
      <c r="AH218" s="54" t="str">
        <f ca="1">IF(OR(VLOOKUP($A218,Mitglieder!$E$24:$BG$323,AH$303)="",$G218=""),"",VLOOKUP($A218,Mitglieder!$E$24:$BG$323,AH$303))</f>
        <v/>
      </c>
      <c r="AI218" s="54" t="str">
        <f ca="1">IF(OR(VLOOKUP($A218,Mitglieder!$E$24:$BG$323,AI$303)="",$G218=""),"",VLOOKUP($A218,Mitglieder!$E$24:$BG$323,AI$303))</f>
        <v/>
      </c>
      <c r="AJ218" s="54" t="str">
        <f ca="1">IF(OR(VLOOKUP($A218,Mitglieder!$E$24:$BG$323,AJ$303)="",$G218=""),"",VLOOKUP($A218,Mitglieder!$E$24:$BG$323,AJ$303))</f>
        <v/>
      </c>
      <c r="AK218" s="54" t="str">
        <f ca="1">IF(OR(VLOOKUP($A218,Mitglieder!$E$24:$BG$323,AK$303)="",$G218=""),"",VLOOKUP($A218,Mitglieder!$E$24:$BG$323,AK$303))</f>
        <v/>
      </c>
      <c r="AL218" s="54" t="str">
        <f ca="1">IF(OR(VLOOKUP($A218,Mitglieder!$E$24:$BG$323,AL$303)="",$G218=""),"",VLOOKUP($A218,Mitglieder!$E$24:$BG$323,AL$303))</f>
        <v/>
      </c>
      <c r="AM218" s="42" t="str">
        <f ca="1">IF($G218="","",VLOOKUP($A218,Mitglieder!$E$24:$BG$323,AM$303))</f>
        <v/>
      </c>
      <c r="AN218" s="54" t="str">
        <f ca="1">IF(OR(VLOOKUP($A218,Mitglieder!$E$24:$BG$323,AN$303)="",$G218=""),"",VLOOKUP($A218,Mitglieder!$E$24:$BG$323,AN$303))</f>
        <v/>
      </c>
      <c r="AO218" s="43" t="str">
        <f ca="1">IF($G218="","",TEXT(VLOOKUP($A218,Mitglieder!$D$24:$BG$323,AO$303),"TT.MM.JJJJ"))</f>
        <v/>
      </c>
      <c r="AP218" s="42" t="str">
        <f ca="1">IF($G218="","",VLOOKUP($A218,Mitglieder!$E$24:$BG$323,AP$303))</f>
        <v/>
      </c>
      <c r="AQ218" s="45" t="str">
        <f ca="1">IF($G218="","",TEXT(VLOOKUP($A218,Mitglieder!$E$24:$BG$323,AQ$303),"0.00"))</f>
        <v/>
      </c>
      <c r="AR218" s="54" t="str">
        <f ca="1">IF(OR(VLOOKUP($A218,Mitglieder!$E$24:$BG$323,AR$303)="",$G218=""),"",VLOOKUP($A218,Mitglieder!$E$24:$BG$323,AR$303))</f>
        <v/>
      </c>
      <c r="AS218" s="45" t="str">
        <f ca="1">IF($G218="","",TEXT(VLOOKUP($A218,Mitglieder!$E$24:$BG$323,AS$303),"0.00"))</f>
        <v/>
      </c>
      <c r="AT218" s="54" t="str">
        <f ca="1">IF(OR(VLOOKUP($A218,Mitglieder!$E$24:$BG$323,AT$303)="",$G218=""),"",VLOOKUP($A218,Mitglieder!$E$24:$BG$323,AT$303))</f>
        <v/>
      </c>
      <c r="AU218" s="45" t="str">
        <f ca="1">IF($G218="","",TEXT(VLOOKUP($A218,Mitglieder!$E$24:$BG$323,AU$303),"0.00"))</f>
        <v/>
      </c>
      <c r="AV218" s="45" t="str">
        <f ca="1">IF($G218="","",TEXT(VLOOKUP($A218,Mitglieder!$E$24:$BG$323,AV$303),"0.00"))</f>
        <v/>
      </c>
      <c r="AW218" s="42" t="str">
        <f ca="1">IF($G218="","",VLOOKUP($A218,Mitglieder!$E$24:$BG$323,AW$303))</f>
        <v/>
      </c>
      <c r="AX218" s="54" t="str">
        <f ca="1">IF(OR(VLOOKUP($A218,Mitglieder!$E$24:$BG$323,AX$303)="",$G218=""),"",VLOOKUP($A218,Mitglieder!$E$24:$BG$323,AX$303))</f>
        <v/>
      </c>
      <c r="AY218" s="43" t="str">
        <f ca="1">IF($G218="","",TEXT(VLOOKUP($A218,Mitglieder!$E$24:$BG$323,AY$303),"TT.MM.JJJJ"))</f>
        <v/>
      </c>
      <c r="AZ218" s="75" t="str">
        <f t="shared" ca="1" si="6"/>
        <v/>
      </c>
      <c r="BA218" s="43" t="str">
        <f ca="1">IF($G218="","",TEXT(VLOOKUP($A218,Mitglieder!$E$24:$BG$323,BA$303),"TT.MM.JJJJ"))</f>
        <v/>
      </c>
      <c r="BB218" s="43" t="str">
        <f ca="1">IF($G218="","",TEXT(VLOOKUP($A218,Mitglieder!$E$24:$BG$323,BB$303),"TT.MM.JJJJ"))</f>
        <v/>
      </c>
      <c r="BC218" s="43" t="str">
        <f ca="1">IF($G218="","",TEXT(VLOOKUP($A218,Mitglieder!$E$24:$BG$323,BC$303),"TT.MM.JJJJ"))</f>
        <v/>
      </c>
      <c r="BD218" s="43" t="str">
        <f ca="1">IF($G218="","",TEXT(VLOOKUP($A218,Mitglieder!$E$24:$BG$323,BD$303),"TT.MM.JJJJ"))</f>
        <v/>
      </c>
      <c r="BE218" s="75" t="str">
        <f t="shared" ca="1" si="7"/>
        <v/>
      </c>
      <c r="BF218" s="75" t="str">
        <f ca="1">IF($G218="","",VLOOKUP($A218,Mitglieder!$D$24:$BG$323,BF$303))</f>
        <v/>
      </c>
      <c r="BH218" s="75" t="str">
        <f ca="1">IF(G218="","",AY218+'Details Verein'!$D$25)</f>
        <v/>
      </c>
    </row>
    <row r="219" spans="1:60" x14ac:dyDescent="0.35">
      <c r="A219" s="42">
        <v>219</v>
      </c>
      <c r="B219" s="42"/>
      <c r="C219" s="42"/>
      <c r="D219" s="42">
        <f ca="1">VLOOKUP($A219,Mitglieder!$E$24:$BA$323,D$303)</f>
        <v>1.0299999999999967</v>
      </c>
      <c r="E219" s="42" t="str">
        <f ca="1">IF($G219="","",VLOOKUP($A219,Mitglieder!$E$24:$BG$323,E$303))</f>
        <v/>
      </c>
      <c r="F219" s="54" t="str">
        <f ca="1">IF(OR(VLOOKUP($A219,Mitglieder!$E$24:$BG$323,F$303)="",$G219=""),"",VLOOKUP($A219,Mitglieder!$E$24:$BG$323,F$303))</f>
        <v/>
      </c>
      <c r="G219" s="72" t="str">
        <f ca="1">IF(D219/ROUND(D219,0)=1,VLOOKUP($A219,Mitglieder!$E$24:$BA$323,G$303),"")</f>
        <v/>
      </c>
      <c r="H219" s="42" t="str">
        <f ca="1">IF($G219="","",VLOOKUP($A219,Mitglieder!$E$24:$BG$323,H$303))</f>
        <v/>
      </c>
      <c r="I219" s="54" t="str">
        <f ca="1">IF(OR(VLOOKUP($A219,Mitglieder!$E$24:$BG$323,I$303)="",$G219=""),"",VLOOKUP($A219,Mitglieder!$E$24:$BG$323,I$303))</f>
        <v/>
      </c>
      <c r="J219" s="42" t="str">
        <f ca="1">IF($G219="","",VLOOKUP($A219,Mitglieder!$E$24:$BG$323,J$303))</f>
        <v/>
      </c>
      <c r="K219" s="54" t="str">
        <f ca="1">IF(OR(VLOOKUP($A219,Mitglieder!$E$24:$BG$323,K$303)="",$G219=""),"",VLOOKUP($A219,Mitglieder!$E$24:$BG$323,K$303))</f>
        <v/>
      </c>
      <c r="L219" s="42" t="str">
        <f ca="1">IF($G219="","",VLOOKUP($A219,Mitglieder!$E$24:$BG$323,L$303))</f>
        <v/>
      </c>
      <c r="M219" s="42" t="str">
        <f ca="1">IF($G219="","",VLOOKUP($A219,Mitglieder!$E$24:$BG$323,M$303))</f>
        <v/>
      </c>
      <c r="N219" s="42" t="str">
        <f ca="1">IF($G219="","",VLOOKUP($A219,Mitglieder!$E$24:$BG$323,N$303))</f>
        <v/>
      </c>
      <c r="O219" s="42" t="str">
        <f ca="1">IF($G219="","",VLOOKUP($A219,Mitglieder!$E$24:$BG$323,O$303))</f>
        <v/>
      </c>
      <c r="P219" s="42" t="str">
        <f ca="1">IF($G219="","",VLOOKUP($A219,Mitglieder!$E$24:$BG$323,P$303))</f>
        <v/>
      </c>
      <c r="Q219" s="42" t="str">
        <f ca="1">IF($G219="","",VLOOKUP($A219,Mitglieder!$E$24:$BG$323,Q$303))</f>
        <v/>
      </c>
      <c r="R219" s="54" t="str">
        <f ca="1">IF(OR(VLOOKUP($A219,Mitglieder!$E$24:$BG$323,R$303)="",$G219=""),"",VLOOKUP($A219,Mitglieder!$E$24:$BG$323,R$303))</f>
        <v/>
      </c>
      <c r="S219" s="43" t="str">
        <f ca="1">IF($G219="","",TEXT(VLOOKUP($A219,Mitglieder!$E$24:$BG$323,S$303),"TT.MM.JJJJ"))</f>
        <v/>
      </c>
      <c r="T219" s="43" t="str">
        <f ca="1">IF($G219="","",TEXT(VLOOKUP($A219,Mitglieder!$E$24:$BG$323,T$303),"TT.MM.JJJJ"))</f>
        <v/>
      </c>
      <c r="U219" s="43" t="str">
        <f ca="1">IF($G219="","",TEXT(VLOOKUP($A219,Mitglieder!$E$24:$BG$323,U$303),"TT.MM.JJJJ"))</f>
        <v/>
      </c>
      <c r="V219" s="54" t="str">
        <f ca="1">IF(OR(VLOOKUP($A219,Mitglieder!$E$24:$BG$323,V$303)="",$G219=""),"",VLOOKUP($A219,Mitglieder!$E$24:$BG$323,V$303))</f>
        <v/>
      </c>
      <c r="W219" s="54" t="str">
        <f ca="1">IF(OR(VLOOKUP($A219,Mitglieder!$E$24:$BG$323,W$303)="",$G219=""),"",VLOOKUP($A219,Mitglieder!$E$24:$BG$323,W$303))</f>
        <v/>
      </c>
      <c r="X219" s="54" t="str">
        <f ca="1">IF(OR(VLOOKUP($A219,Mitglieder!$E$24:$BG$323,X$303)="",$G219=""),"",VLOOKUP($A219,Mitglieder!$E$24:$BG$323,X$303))</f>
        <v/>
      </c>
      <c r="Y219" s="54" t="str">
        <f ca="1">IF(OR(VLOOKUP($A219,Mitglieder!$E$24:$BG$323,Y$303)="",$G219=""),"",VLOOKUP($A219,Mitglieder!$E$24:$BG$323,Y$303))</f>
        <v/>
      </c>
      <c r="Z219" s="54" t="str">
        <f ca="1">IF(OR(VLOOKUP($A219,Mitglieder!$E$24:$BG$323,Z$303)="",$G219=""),"",VLOOKUP($A219,Mitglieder!$E$24:$BG$323,Z$303))</f>
        <v/>
      </c>
      <c r="AA219" s="54" t="str">
        <f ca="1">IF(OR(VLOOKUP($A219,Mitglieder!$E$24:$BG$323,AA$303)="",$G219=""),"",VLOOKUP($A219,Mitglieder!$E$24:$BG$323,AA$303))</f>
        <v/>
      </c>
      <c r="AB219" s="54" t="str">
        <f ca="1">IF(OR(VLOOKUP($A219,Mitglieder!$E$24:$BG$323,AB$303)="",$G219=""),"",VLOOKUP($A219,Mitglieder!$E$24:$BG$323,AB$303))</f>
        <v/>
      </c>
      <c r="AC219" s="54" t="str">
        <f ca="1">IF(OR(VLOOKUP($A219,Mitglieder!$E$24:$BG$323,AC$303)="",$G219=""),"",VLOOKUP($A219,Mitglieder!$E$24:$BG$323,AC$303))</f>
        <v/>
      </c>
      <c r="AD219" s="54" t="str">
        <f ca="1">IF(OR(VLOOKUP($A219,Mitglieder!$E$24:$BG$323,AD$303)="",$G219=""),"",VLOOKUP($A219,Mitglieder!$E$24:$BG$323,AD$303))</f>
        <v/>
      </c>
      <c r="AE219" s="54" t="str">
        <f ca="1">IF(OR(VLOOKUP($A219,Mitglieder!$E$24:$BG$323,AE$303)="",$G219=""),"",VLOOKUP($A219,Mitglieder!$E$24:$BG$323,AE$303))</f>
        <v/>
      </c>
      <c r="AF219" s="54" t="str">
        <f ca="1">IF(OR(VLOOKUP($A219,Mitglieder!$E$24:$BG$323,AF$303)="",$G219=""),"",VLOOKUP($A219,Mitglieder!$E$24:$BG$323,AF$303))</f>
        <v/>
      </c>
      <c r="AG219" s="54" t="str">
        <f ca="1">IF(OR(VLOOKUP($A219,Mitglieder!$E$24:$BG$323,AG$303)="",$G219=""),"",VLOOKUP($A219,Mitglieder!$E$24:$BG$323,AG$303))</f>
        <v/>
      </c>
      <c r="AH219" s="54" t="str">
        <f ca="1">IF(OR(VLOOKUP($A219,Mitglieder!$E$24:$BG$323,AH$303)="",$G219=""),"",VLOOKUP($A219,Mitglieder!$E$24:$BG$323,AH$303))</f>
        <v/>
      </c>
      <c r="AI219" s="54" t="str">
        <f ca="1">IF(OR(VLOOKUP($A219,Mitglieder!$E$24:$BG$323,AI$303)="",$G219=""),"",VLOOKUP($A219,Mitglieder!$E$24:$BG$323,AI$303))</f>
        <v/>
      </c>
      <c r="AJ219" s="54" t="str">
        <f ca="1">IF(OR(VLOOKUP($A219,Mitglieder!$E$24:$BG$323,AJ$303)="",$G219=""),"",VLOOKUP($A219,Mitglieder!$E$24:$BG$323,AJ$303))</f>
        <v/>
      </c>
      <c r="AK219" s="54" t="str">
        <f ca="1">IF(OR(VLOOKUP($A219,Mitglieder!$E$24:$BG$323,AK$303)="",$G219=""),"",VLOOKUP($A219,Mitglieder!$E$24:$BG$323,AK$303))</f>
        <v/>
      </c>
      <c r="AL219" s="54" t="str">
        <f ca="1">IF(OR(VLOOKUP($A219,Mitglieder!$E$24:$BG$323,AL$303)="",$G219=""),"",VLOOKUP($A219,Mitglieder!$E$24:$BG$323,AL$303))</f>
        <v/>
      </c>
      <c r="AM219" s="42" t="str">
        <f ca="1">IF($G219="","",VLOOKUP($A219,Mitglieder!$E$24:$BG$323,AM$303))</f>
        <v/>
      </c>
      <c r="AN219" s="54" t="str">
        <f ca="1">IF(OR(VLOOKUP($A219,Mitglieder!$E$24:$BG$323,AN$303)="",$G219=""),"",VLOOKUP($A219,Mitglieder!$E$24:$BG$323,AN$303))</f>
        <v/>
      </c>
      <c r="AO219" s="43" t="str">
        <f ca="1">IF($G219="","",TEXT(VLOOKUP($A219,Mitglieder!$D$24:$BG$323,AO$303),"TT.MM.JJJJ"))</f>
        <v/>
      </c>
      <c r="AP219" s="42" t="str">
        <f ca="1">IF($G219="","",VLOOKUP($A219,Mitglieder!$E$24:$BG$323,AP$303))</f>
        <v/>
      </c>
      <c r="AQ219" s="45" t="str">
        <f ca="1">IF($G219="","",TEXT(VLOOKUP($A219,Mitglieder!$E$24:$BG$323,AQ$303),"0.00"))</f>
        <v/>
      </c>
      <c r="AR219" s="54" t="str">
        <f ca="1">IF(OR(VLOOKUP($A219,Mitglieder!$E$24:$BG$323,AR$303)="",$G219=""),"",VLOOKUP($A219,Mitglieder!$E$24:$BG$323,AR$303))</f>
        <v/>
      </c>
      <c r="AS219" s="45" t="str">
        <f ca="1">IF($G219="","",TEXT(VLOOKUP($A219,Mitglieder!$E$24:$BG$323,AS$303),"0.00"))</f>
        <v/>
      </c>
      <c r="AT219" s="54" t="str">
        <f ca="1">IF(OR(VLOOKUP($A219,Mitglieder!$E$24:$BG$323,AT$303)="",$G219=""),"",VLOOKUP($A219,Mitglieder!$E$24:$BG$323,AT$303))</f>
        <v/>
      </c>
      <c r="AU219" s="45" t="str">
        <f ca="1">IF($G219="","",TEXT(VLOOKUP($A219,Mitglieder!$E$24:$BG$323,AU$303),"0.00"))</f>
        <v/>
      </c>
      <c r="AV219" s="45" t="str">
        <f ca="1">IF($G219="","",TEXT(VLOOKUP($A219,Mitglieder!$E$24:$BG$323,AV$303),"0.00"))</f>
        <v/>
      </c>
      <c r="AW219" s="42" t="str">
        <f ca="1">IF($G219="","",VLOOKUP($A219,Mitglieder!$E$24:$BG$323,AW$303))</f>
        <v/>
      </c>
      <c r="AX219" s="54" t="str">
        <f ca="1">IF(OR(VLOOKUP($A219,Mitglieder!$E$24:$BG$323,AX$303)="",$G219=""),"",VLOOKUP($A219,Mitglieder!$E$24:$BG$323,AX$303))</f>
        <v/>
      </c>
      <c r="AY219" s="43" t="str">
        <f ca="1">IF($G219="","",TEXT(VLOOKUP($A219,Mitglieder!$E$24:$BG$323,AY$303),"TT.MM.JJJJ"))</f>
        <v/>
      </c>
      <c r="AZ219" s="75" t="str">
        <f t="shared" ca="1" si="6"/>
        <v/>
      </c>
      <c r="BA219" s="43" t="str">
        <f ca="1">IF($G219="","",TEXT(VLOOKUP($A219,Mitglieder!$E$24:$BG$323,BA$303),"TT.MM.JJJJ"))</f>
        <v/>
      </c>
      <c r="BB219" s="43" t="str">
        <f ca="1">IF($G219="","",TEXT(VLOOKUP($A219,Mitglieder!$E$24:$BG$323,BB$303),"TT.MM.JJJJ"))</f>
        <v/>
      </c>
      <c r="BC219" s="43" t="str">
        <f ca="1">IF($G219="","",TEXT(VLOOKUP($A219,Mitglieder!$E$24:$BG$323,BC$303),"TT.MM.JJJJ"))</f>
        <v/>
      </c>
      <c r="BD219" s="43" t="str">
        <f ca="1">IF($G219="","",TEXT(VLOOKUP($A219,Mitglieder!$E$24:$BG$323,BD$303),"TT.MM.JJJJ"))</f>
        <v/>
      </c>
      <c r="BE219" s="75" t="str">
        <f t="shared" ca="1" si="7"/>
        <v/>
      </c>
      <c r="BF219" s="75" t="str">
        <f ca="1">IF($G219="","",VLOOKUP($A219,Mitglieder!$D$24:$BG$323,BF$303))</f>
        <v/>
      </c>
      <c r="BH219" s="75" t="str">
        <f ca="1">IF(G219="","",AY219+'Details Verein'!$D$25)</f>
        <v/>
      </c>
    </row>
    <row r="220" spans="1:60" x14ac:dyDescent="0.35">
      <c r="A220" s="42">
        <v>220</v>
      </c>
      <c r="B220" s="42"/>
      <c r="C220" s="42"/>
      <c r="D220" s="42">
        <f ca="1">VLOOKUP($A220,Mitglieder!$E$24:$BA$323,D$303)</f>
        <v>1.0299999999999967</v>
      </c>
      <c r="E220" s="42" t="str">
        <f ca="1">IF($G220="","",VLOOKUP($A220,Mitglieder!$E$24:$BG$323,E$303))</f>
        <v/>
      </c>
      <c r="F220" s="54" t="str">
        <f ca="1">IF(OR(VLOOKUP($A220,Mitglieder!$E$24:$BG$323,F$303)="",$G220=""),"",VLOOKUP($A220,Mitglieder!$E$24:$BG$323,F$303))</f>
        <v/>
      </c>
      <c r="G220" s="72" t="str">
        <f ca="1">IF(D220/ROUND(D220,0)=1,VLOOKUP($A220,Mitglieder!$E$24:$BA$323,G$303),"")</f>
        <v/>
      </c>
      <c r="H220" s="42" t="str">
        <f ca="1">IF($G220="","",VLOOKUP($A220,Mitglieder!$E$24:$BG$323,H$303))</f>
        <v/>
      </c>
      <c r="I220" s="54" t="str">
        <f ca="1">IF(OR(VLOOKUP($A220,Mitglieder!$E$24:$BG$323,I$303)="",$G220=""),"",VLOOKUP($A220,Mitglieder!$E$24:$BG$323,I$303))</f>
        <v/>
      </c>
      <c r="J220" s="42" t="str">
        <f ca="1">IF($G220="","",VLOOKUP($A220,Mitglieder!$E$24:$BG$323,J$303))</f>
        <v/>
      </c>
      <c r="K220" s="54" t="str">
        <f ca="1">IF(OR(VLOOKUP($A220,Mitglieder!$E$24:$BG$323,K$303)="",$G220=""),"",VLOOKUP($A220,Mitglieder!$E$24:$BG$323,K$303))</f>
        <v/>
      </c>
      <c r="L220" s="42" t="str">
        <f ca="1">IF($G220="","",VLOOKUP($A220,Mitglieder!$E$24:$BG$323,L$303))</f>
        <v/>
      </c>
      <c r="M220" s="42" t="str">
        <f ca="1">IF($G220="","",VLOOKUP($A220,Mitglieder!$E$24:$BG$323,M$303))</f>
        <v/>
      </c>
      <c r="N220" s="42" t="str">
        <f ca="1">IF($G220="","",VLOOKUP($A220,Mitglieder!$E$24:$BG$323,N$303))</f>
        <v/>
      </c>
      <c r="O220" s="42" t="str">
        <f ca="1">IF($G220="","",VLOOKUP($A220,Mitglieder!$E$24:$BG$323,O$303))</f>
        <v/>
      </c>
      <c r="P220" s="42" t="str">
        <f ca="1">IF($G220="","",VLOOKUP($A220,Mitglieder!$E$24:$BG$323,P$303))</f>
        <v/>
      </c>
      <c r="Q220" s="42" t="str">
        <f ca="1">IF($G220="","",VLOOKUP($A220,Mitglieder!$E$24:$BG$323,Q$303))</f>
        <v/>
      </c>
      <c r="R220" s="54" t="str">
        <f ca="1">IF(OR(VLOOKUP($A220,Mitglieder!$E$24:$BG$323,R$303)="",$G220=""),"",VLOOKUP($A220,Mitglieder!$E$24:$BG$323,R$303))</f>
        <v/>
      </c>
      <c r="S220" s="43" t="str">
        <f ca="1">IF($G220="","",TEXT(VLOOKUP($A220,Mitglieder!$E$24:$BG$323,S$303),"TT.MM.JJJJ"))</f>
        <v/>
      </c>
      <c r="T220" s="43" t="str">
        <f ca="1">IF($G220="","",TEXT(VLOOKUP($A220,Mitglieder!$E$24:$BG$323,T$303),"TT.MM.JJJJ"))</f>
        <v/>
      </c>
      <c r="U220" s="43" t="str">
        <f ca="1">IF($G220="","",TEXT(VLOOKUP($A220,Mitglieder!$E$24:$BG$323,U$303),"TT.MM.JJJJ"))</f>
        <v/>
      </c>
      <c r="V220" s="54" t="str">
        <f ca="1">IF(OR(VLOOKUP($A220,Mitglieder!$E$24:$BG$323,V$303)="",$G220=""),"",VLOOKUP($A220,Mitglieder!$E$24:$BG$323,V$303))</f>
        <v/>
      </c>
      <c r="W220" s="54" t="str">
        <f ca="1">IF(OR(VLOOKUP($A220,Mitglieder!$E$24:$BG$323,W$303)="",$G220=""),"",VLOOKUP($A220,Mitglieder!$E$24:$BG$323,W$303))</f>
        <v/>
      </c>
      <c r="X220" s="54" t="str">
        <f ca="1">IF(OR(VLOOKUP($A220,Mitglieder!$E$24:$BG$323,X$303)="",$G220=""),"",VLOOKUP($A220,Mitglieder!$E$24:$BG$323,X$303))</f>
        <v/>
      </c>
      <c r="Y220" s="54" t="str">
        <f ca="1">IF(OR(VLOOKUP($A220,Mitglieder!$E$24:$BG$323,Y$303)="",$G220=""),"",VLOOKUP($A220,Mitglieder!$E$24:$BG$323,Y$303))</f>
        <v/>
      </c>
      <c r="Z220" s="54" t="str">
        <f ca="1">IF(OR(VLOOKUP($A220,Mitglieder!$E$24:$BG$323,Z$303)="",$G220=""),"",VLOOKUP($A220,Mitglieder!$E$24:$BG$323,Z$303))</f>
        <v/>
      </c>
      <c r="AA220" s="54" t="str">
        <f ca="1">IF(OR(VLOOKUP($A220,Mitglieder!$E$24:$BG$323,AA$303)="",$G220=""),"",VLOOKUP($A220,Mitglieder!$E$24:$BG$323,AA$303))</f>
        <v/>
      </c>
      <c r="AB220" s="54" t="str">
        <f ca="1">IF(OR(VLOOKUP($A220,Mitglieder!$E$24:$BG$323,AB$303)="",$G220=""),"",VLOOKUP($A220,Mitglieder!$E$24:$BG$323,AB$303))</f>
        <v/>
      </c>
      <c r="AC220" s="54" t="str">
        <f ca="1">IF(OR(VLOOKUP($A220,Mitglieder!$E$24:$BG$323,AC$303)="",$G220=""),"",VLOOKUP($A220,Mitglieder!$E$24:$BG$323,AC$303))</f>
        <v/>
      </c>
      <c r="AD220" s="54" t="str">
        <f ca="1">IF(OR(VLOOKUP($A220,Mitglieder!$E$24:$BG$323,AD$303)="",$G220=""),"",VLOOKUP($A220,Mitglieder!$E$24:$BG$323,AD$303))</f>
        <v/>
      </c>
      <c r="AE220" s="54" t="str">
        <f ca="1">IF(OR(VLOOKUP($A220,Mitglieder!$E$24:$BG$323,AE$303)="",$G220=""),"",VLOOKUP($A220,Mitglieder!$E$24:$BG$323,AE$303))</f>
        <v/>
      </c>
      <c r="AF220" s="54" t="str">
        <f ca="1">IF(OR(VLOOKUP($A220,Mitglieder!$E$24:$BG$323,AF$303)="",$G220=""),"",VLOOKUP($A220,Mitglieder!$E$24:$BG$323,AF$303))</f>
        <v/>
      </c>
      <c r="AG220" s="54" t="str">
        <f ca="1">IF(OR(VLOOKUP($A220,Mitglieder!$E$24:$BG$323,AG$303)="",$G220=""),"",VLOOKUP($A220,Mitglieder!$E$24:$BG$323,AG$303))</f>
        <v/>
      </c>
      <c r="AH220" s="54" t="str">
        <f ca="1">IF(OR(VLOOKUP($A220,Mitglieder!$E$24:$BG$323,AH$303)="",$G220=""),"",VLOOKUP($A220,Mitglieder!$E$24:$BG$323,AH$303))</f>
        <v/>
      </c>
      <c r="AI220" s="54" t="str">
        <f ca="1">IF(OR(VLOOKUP($A220,Mitglieder!$E$24:$BG$323,AI$303)="",$G220=""),"",VLOOKUP($A220,Mitglieder!$E$24:$BG$323,AI$303))</f>
        <v/>
      </c>
      <c r="AJ220" s="54" t="str">
        <f ca="1">IF(OR(VLOOKUP($A220,Mitglieder!$E$24:$BG$323,AJ$303)="",$G220=""),"",VLOOKUP($A220,Mitglieder!$E$24:$BG$323,AJ$303))</f>
        <v/>
      </c>
      <c r="AK220" s="54" t="str">
        <f ca="1">IF(OR(VLOOKUP($A220,Mitglieder!$E$24:$BG$323,AK$303)="",$G220=""),"",VLOOKUP($A220,Mitglieder!$E$24:$BG$323,AK$303))</f>
        <v/>
      </c>
      <c r="AL220" s="54" t="str">
        <f ca="1">IF(OR(VLOOKUP($A220,Mitglieder!$E$24:$BG$323,AL$303)="",$G220=""),"",VLOOKUP($A220,Mitglieder!$E$24:$BG$323,AL$303))</f>
        <v/>
      </c>
      <c r="AM220" s="42" t="str">
        <f ca="1">IF($G220="","",VLOOKUP($A220,Mitglieder!$E$24:$BG$323,AM$303))</f>
        <v/>
      </c>
      <c r="AN220" s="54" t="str">
        <f ca="1">IF(OR(VLOOKUP($A220,Mitglieder!$E$24:$BG$323,AN$303)="",$G220=""),"",VLOOKUP($A220,Mitglieder!$E$24:$BG$323,AN$303))</f>
        <v/>
      </c>
      <c r="AO220" s="43" t="str">
        <f ca="1">IF($G220="","",TEXT(VLOOKUP($A220,Mitglieder!$D$24:$BG$323,AO$303),"TT.MM.JJJJ"))</f>
        <v/>
      </c>
      <c r="AP220" s="42" t="str">
        <f ca="1">IF($G220="","",VLOOKUP($A220,Mitglieder!$E$24:$BG$323,AP$303))</f>
        <v/>
      </c>
      <c r="AQ220" s="45" t="str">
        <f ca="1">IF($G220="","",TEXT(VLOOKUP($A220,Mitglieder!$E$24:$BG$323,AQ$303),"0.00"))</f>
        <v/>
      </c>
      <c r="AR220" s="54" t="str">
        <f ca="1">IF(OR(VLOOKUP($A220,Mitglieder!$E$24:$BG$323,AR$303)="",$G220=""),"",VLOOKUP($A220,Mitglieder!$E$24:$BG$323,AR$303))</f>
        <v/>
      </c>
      <c r="AS220" s="45" t="str">
        <f ca="1">IF($G220="","",TEXT(VLOOKUP($A220,Mitglieder!$E$24:$BG$323,AS$303),"0.00"))</f>
        <v/>
      </c>
      <c r="AT220" s="54" t="str">
        <f ca="1">IF(OR(VLOOKUP($A220,Mitglieder!$E$24:$BG$323,AT$303)="",$G220=""),"",VLOOKUP($A220,Mitglieder!$E$24:$BG$323,AT$303))</f>
        <v/>
      </c>
      <c r="AU220" s="45" t="str">
        <f ca="1">IF($G220="","",TEXT(VLOOKUP($A220,Mitglieder!$E$24:$BG$323,AU$303),"0.00"))</f>
        <v/>
      </c>
      <c r="AV220" s="45" t="str">
        <f ca="1">IF($G220="","",TEXT(VLOOKUP($A220,Mitglieder!$E$24:$BG$323,AV$303),"0.00"))</f>
        <v/>
      </c>
      <c r="AW220" s="42" t="str">
        <f ca="1">IF($G220="","",VLOOKUP($A220,Mitglieder!$E$24:$BG$323,AW$303))</f>
        <v/>
      </c>
      <c r="AX220" s="54" t="str">
        <f ca="1">IF(OR(VLOOKUP($A220,Mitglieder!$E$24:$BG$323,AX$303)="",$G220=""),"",VLOOKUP($A220,Mitglieder!$E$24:$BG$323,AX$303))</f>
        <v/>
      </c>
      <c r="AY220" s="43" t="str">
        <f ca="1">IF($G220="","",TEXT(VLOOKUP($A220,Mitglieder!$E$24:$BG$323,AY$303),"TT.MM.JJJJ"))</f>
        <v/>
      </c>
      <c r="AZ220" s="75" t="str">
        <f t="shared" ca="1" si="6"/>
        <v/>
      </c>
      <c r="BA220" s="43" t="str">
        <f ca="1">IF($G220="","",TEXT(VLOOKUP($A220,Mitglieder!$E$24:$BG$323,BA$303),"TT.MM.JJJJ"))</f>
        <v/>
      </c>
      <c r="BB220" s="43" t="str">
        <f ca="1">IF($G220="","",TEXT(VLOOKUP($A220,Mitglieder!$E$24:$BG$323,BB$303),"TT.MM.JJJJ"))</f>
        <v/>
      </c>
      <c r="BC220" s="43" t="str">
        <f ca="1">IF($G220="","",TEXT(VLOOKUP($A220,Mitglieder!$E$24:$BG$323,BC$303),"TT.MM.JJJJ"))</f>
        <v/>
      </c>
      <c r="BD220" s="43" t="str">
        <f ca="1">IF($G220="","",TEXT(VLOOKUP($A220,Mitglieder!$E$24:$BG$323,BD$303),"TT.MM.JJJJ"))</f>
        <v/>
      </c>
      <c r="BE220" s="75" t="str">
        <f t="shared" ca="1" si="7"/>
        <v/>
      </c>
      <c r="BF220" s="75" t="str">
        <f ca="1">IF($G220="","",VLOOKUP($A220,Mitglieder!$D$24:$BG$323,BF$303))</f>
        <v/>
      </c>
      <c r="BH220" s="75" t="str">
        <f ca="1">IF(G220="","",AY220+'Details Verein'!$D$25)</f>
        <v/>
      </c>
    </row>
    <row r="221" spans="1:60" x14ac:dyDescent="0.35">
      <c r="A221" s="42">
        <v>221</v>
      </c>
      <c r="B221" s="42"/>
      <c r="C221" s="42"/>
      <c r="D221" s="42">
        <f ca="1">VLOOKUP($A221,Mitglieder!$E$24:$BA$323,D$303)</f>
        <v>1.0299999999999967</v>
      </c>
      <c r="E221" s="42" t="str">
        <f ca="1">IF($G221="","",VLOOKUP($A221,Mitglieder!$E$24:$BG$323,E$303))</f>
        <v/>
      </c>
      <c r="F221" s="54" t="str">
        <f ca="1">IF(OR(VLOOKUP($A221,Mitglieder!$E$24:$BG$323,F$303)="",$G221=""),"",VLOOKUP($A221,Mitglieder!$E$24:$BG$323,F$303))</f>
        <v/>
      </c>
      <c r="G221" s="72" t="str">
        <f ca="1">IF(D221/ROUND(D221,0)=1,VLOOKUP($A221,Mitglieder!$E$24:$BA$323,G$303),"")</f>
        <v/>
      </c>
      <c r="H221" s="42" t="str">
        <f ca="1">IF($G221="","",VLOOKUP($A221,Mitglieder!$E$24:$BG$323,H$303))</f>
        <v/>
      </c>
      <c r="I221" s="54" t="str">
        <f ca="1">IF(OR(VLOOKUP($A221,Mitglieder!$E$24:$BG$323,I$303)="",$G221=""),"",VLOOKUP($A221,Mitglieder!$E$24:$BG$323,I$303))</f>
        <v/>
      </c>
      <c r="J221" s="42" t="str">
        <f ca="1">IF($G221="","",VLOOKUP($A221,Mitglieder!$E$24:$BG$323,J$303))</f>
        <v/>
      </c>
      <c r="K221" s="54" t="str">
        <f ca="1">IF(OR(VLOOKUP($A221,Mitglieder!$E$24:$BG$323,K$303)="",$G221=""),"",VLOOKUP($A221,Mitglieder!$E$24:$BG$323,K$303))</f>
        <v/>
      </c>
      <c r="L221" s="42" t="str">
        <f ca="1">IF($G221="","",VLOOKUP($A221,Mitglieder!$E$24:$BG$323,L$303))</f>
        <v/>
      </c>
      <c r="M221" s="42" t="str">
        <f ca="1">IF($G221="","",VLOOKUP($A221,Mitglieder!$E$24:$BG$323,M$303))</f>
        <v/>
      </c>
      <c r="N221" s="42" t="str">
        <f ca="1">IF($G221="","",VLOOKUP($A221,Mitglieder!$E$24:$BG$323,N$303))</f>
        <v/>
      </c>
      <c r="O221" s="42" t="str">
        <f ca="1">IF($G221="","",VLOOKUP($A221,Mitglieder!$E$24:$BG$323,O$303))</f>
        <v/>
      </c>
      <c r="P221" s="42" t="str">
        <f ca="1">IF($G221="","",VLOOKUP($A221,Mitglieder!$E$24:$BG$323,P$303))</f>
        <v/>
      </c>
      <c r="Q221" s="42" t="str">
        <f ca="1">IF($G221="","",VLOOKUP($A221,Mitglieder!$E$24:$BG$323,Q$303))</f>
        <v/>
      </c>
      <c r="R221" s="54" t="str">
        <f ca="1">IF(OR(VLOOKUP($A221,Mitglieder!$E$24:$BG$323,R$303)="",$G221=""),"",VLOOKUP($A221,Mitglieder!$E$24:$BG$323,R$303))</f>
        <v/>
      </c>
      <c r="S221" s="43" t="str">
        <f ca="1">IF($G221="","",TEXT(VLOOKUP($A221,Mitglieder!$E$24:$BG$323,S$303),"TT.MM.JJJJ"))</f>
        <v/>
      </c>
      <c r="T221" s="43" t="str">
        <f ca="1">IF($G221="","",TEXT(VLOOKUP($A221,Mitglieder!$E$24:$BG$323,T$303),"TT.MM.JJJJ"))</f>
        <v/>
      </c>
      <c r="U221" s="43" t="str">
        <f ca="1">IF($G221="","",TEXT(VLOOKUP($A221,Mitglieder!$E$24:$BG$323,U$303),"TT.MM.JJJJ"))</f>
        <v/>
      </c>
      <c r="V221" s="54" t="str">
        <f ca="1">IF(OR(VLOOKUP($A221,Mitglieder!$E$24:$BG$323,V$303)="",$G221=""),"",VLOOKUP($A221,Mitglieder!$E$24:$BG$323,V$303))</f>
        <v/>
      </c>
      <c r="W221" s="54" t="str">
        <f ca="1">IF(OR(VLOOKUP($A221,Mitglieder!$E$24:$BG$323,W$303)="",$G221=""),"",VLOOKUP($A221,Mitglieder!$E$24:$BG$323,W$303))</f>
        <v/>
      </c>
      <c r="X221" s="54" t="str">
        <f ca="1">IF(OR(VLOOKUP($A221,Mitglieder!$E$24:$BG$323,X$303)="",$G221=""),"",VLOOKUP($A221,Mitglieder!$E$24:$BG$323,X$303))</f>
        <v/>
      </c>
      <c r="Y221" s="54" t="str">
        <f ca="1">IF(OR(VLOOKUP($A221,Mitglieder!$E$24:$BG$323,Y$303)="",$G221=""),"",VLOOKUP($A221,Mitglieder!$E$24:$BG$323,Y$303))</f>
        <v/>
      </c>
      <c r="Z221" s="54" t="str">
        <f ca="1">IF(OR(VLOOKUP($A221,Mitglieder!$E$24:$BG$323,Z$303)="",$G221=""),"",VLOOKUP($A221,Mitglieder!$E$24:$BG$323,Z$303))</f>
        <v/>
      </c>
      <c r="AA221" s="54" t="str">
        <f ca="1">IF(OR(VLOOKUP($A221,Mitglieder!$E$24:$BG$323,AA$303)="",$G221=""),"",VLOOKUP($A221,Mitglieder!$E$24:$BG$323,AA$303))</f>
        <v/>
      </c>
      <c r="AB221" s="54" t="str">
        <f ca="1">IF(OR(VLOOKUP($A221,Mitglieder!$E$24:$BG$323,AB$303)="",$G221=""),"",VLOOKUP($A221,Mitglieder!$E$24:$BG$323,AB$303))</f>
        <v/>
      </c>
      <c r="AC221" s="54" t="str">
        <f ca="1">IF(OR(VLOOKUP($A221,Mitglieder!$E$24:$BG$323,AC$303)="",$G221=""),"",VLOOKUP($A221,Mitglieder!$E$24:$BG$323,AC$303))</f>
        <v/>
      </c>
      <c r="AD221" s="54" t="str">
        <f ca="1">IF(OR(VLOOKUP($A221,Mitglieder!$E$24:$BG$323,AD$303)="",$G221=""),"",VLOOKUP($A221,Mitglieder!$E$24:$BG$323,AD$303))</f>
        <v/>
      </c>
      <c r="AE221" s="54" t="str">
        <f ca="1">IF(OR(VLOOKUP($A221,Mitglieder!$E$24:$BG$323,AE$303)="",$G221=""),"",VLOOKUP($A221,Mitglieder!$E$24:$BG$323,AE$303))</f>
        <v/>
      </c>
      <c r="AF221" s="54" t="str">
        <f ca="1">IF(OR(VLOOKUP($A221,Mitglieder!$E$24:$BG$323,AF$303)="",$G221=""),"",VLOOKUP($A221,Mitglieder!$E$24:$BG$323,AF$303))</f>
        <v/>
      </c>
      <c r="AG221" s="54" t="str">
        <f ca="1">IF(OR(VLOOKUP($A221,Mitglieder!$E$24:$BG$323,AG$303)="",$G221=""),"",VLOOKUP($A221,Mitglieder!$E$24:$BG$323,AG$303))</f>
        <v/>
      </c>
      <c r="AH221" s="54" t="str">
        <f ca="1">IF(OR(VLOOKUP($A221,Mitglieder!$E$24:$BG$323,AH$303)="",$G221=""),"",VLOOKUP($A221,Mitglieder!$E$24:$BG$323,AH$303))</f>
        <v/>
      </c>
      <c r="AI221" s="54" t="str">
        <f ca="1">IF(OR(VLOOKUP($A221,Mitglieder!$E$24:$BG$323,AI$303)="",$G221=""),"",VLOOKUP($A221,Mitglieder!$E$24:$BG$323,AI$303))</f>
        <v/>
      </c>
      <c r="AJ221" s="54" t="str">
        <f ca="1">IF(OR(VLOOKUP($A221,Mitglieder!$E$24:$BG$323,AJ$303)="",$G221=""),"",VLOOKUP($A221,Mitglieder!$E$24:$BG$323,AJ$303))</f>
        <v/>
      </c>
      <c r="AK221" s="54" t="str">
        <f ca="1">IF(OR(VLOOKUP($A221,Mitglieder!$E$24:$BG$323,AK$303)="",$G221=""),"",VLOOKUP($A221,Mitglieder!$E$24:$BG$323,AK$303))</f>
        <v/>
      </c>
      <c r="AL221" s="54" t="str">
        <f ca="1">IF(OR(VLOOKUP($A221,Mitglieder!$E$24:$BG$323,AL$303)="",$G221=""),"",VLOOKUP($A221,Mitglieder!$E$24:$BG$323,AL$303))</f>
        <v/>
      </c>
      <c r="AM221" s="42" t="str">
        <f ca="1">IF($G221="","",VLOOKUP($A221,Mitglieder!$E$24:$BG$323,AM$303))</f>
        <v/>
      </c>
      <c r="AN221" s="54" t="str">
        <f ca="1">IF(OR(VLOOKUP($A221,Mitglieder!$E$24:$BG$323,AN$303)="",$G221=""),"",VLOOKUP($A221,Mitglieder!$E$24:$BG$323,AN$303))</f>
        <v/>
      </c>
      <c r="AO221" s="43" t="str">
        <f ca="1">IF($G221="","",TEXT(VLOOKUP($A221,Mitglieder!$D$24:$BG$323,AO$303),"TT.MM.JJJJ"))</f>
        <v/>
      </c>
      <c r="AP221" s="42" t="str">
        <f ca="1">IF($G221="","",VLOOKUP($A221,Mitglieder!$E$24:$BG$323,AP$303))</f>
        <v/>
      </c>
      <c r="AQ221" s="45" t="str">
        <f ca="1">IF($G221="","",TEXT(VLOOKUP($A221,Mitglieder!$E$24:$BG$323,AQ$303),"0.00"))</f>
        <v/>
      </c>
      <c r="AR221" s="54" t="str">
        <f ca="1">IF(OR(VLOOKUP($A221,Mitglieder!$E$24:$BG$323,AR$303)="",$G221=""),"",VLOOKUP($A221,Mitglieder!$E$24:$BG$323,AR$303))</f>
        <v/>
      </c>
      <c r="AS221" s="45" t="str">
        <f ca="1">IF($G221="","",TEXT(VLOOKUP($A221,Mitglieder!$E$24:$BG$323,AS$303),"0.00"))</f>
        <v/>
      </c>
      <c r="AT221" s="54" t="str">
        <f ca="1">IF(OR(VLOOKUP($A221,Mitglieder!$E$24:$BG$323,AT$303)="",$G221=""),"",VLOOKUP($A221,Mitglieder!$E$24:$BG$323,AT$303))</f>
        <v/>
      </c>
      <c r="AU221" s="45" t="str">
        <f ca="1">IF($G221="","",TEXT(VLOOKUP($A221,Mitglieder!$E$24:$BG$323,AU$303),"0.00"))</f>
        <v/>
      </c>
      <c r="AV221" s="45" t="str">
        <f ca="1">IF($G221="","",TEXT(VLOOKUP($A221,Mitglieder!$E$24:$BG$323,AV$303),"0.00"))</f>
        <v/>
      </c>
      <c r="AW221" s="42" t="str">
        <f ca="1">IF($G221="","",VLOOKUP($A221,Mitglieder!$E$24:$BG$323,AW$303))</f>
        <v/>
      </c>
      <c r="AX221" s="54" t="str">
        <f ca="1">IF(OR(VLOOKUP($A221,Mitglieder!$E$24:$BG$323,AX$303)="",$G221=""),"",VLOOKUP($A221,Mitglieder!$E$24:$BG$323,AX$303))</f>
        <v/>
      </c>
      <c r="AY221" s="43" t="str">
        <f ca="1">IF($G221="","",TEXT(VLOOKUP($A221,Mitglieder!$E$24:$BG$323,AY$303),"TT.MM.JJJJ"))</f>
        <v/>
      </c>
      <c r="AZ221" s="75" t="str">
        <f t="shared" ca="1" si="6"/>
        <v/>
      </c>
      <c r="BA221" s="43" t="str">
        <f ca="1">IF($G221="","",TEXT(VLOOKUP($A221,Mitglieder!$E$24:$BG$323,BA$303),"TT.MM.JJJJ"))</f>
        <v/>
      </c>
      <c r="BB221" s="43" t="str">
        <f ca="1">IF($G221="","",TEXT(VLOOKUP($A221,Mitglieder!$E$24:$BG$323,BB$303),"TT.MM.JJJJ"))</f>
        <v/>
      </c>
      <c r="BC221" s="43" t="str">
        <f ca="1">IF($G221="","",TEXT(VLOOKUP($A221,Mitglieder!$E$24:$BG$323,BC$303),"TT.MM.JJJJ"))</f>
        <v/>
      </c>
      <c r="BD221" s="43" t="str">
        <f ca="1">IF($G221="","",TEXT(VLOOKUP($A221,Mitglieder!$E$24:$BG$323,BD$303),"TT.MM.JJJJ"))</f>
        <v/>
      </c>
      <c r="BE221" s="75" t="str">
        <f t="shared" ca="1" si="7"/>
        <v/>
      </c>
      <c r="BF221" s="75" t="str">
        <f ca="1">IF($G221="","",VLOOKUP($A221,Mitglieder!$D$24:$BG$323,BF$303))</f>
        <v/>
      </c>
      <c r="BH221" s="75" t="str">
        <f ca="1">IF(G221="","",AY221+'Details Verein'!$D$25)</f>
        <v/>
      </c>
    </row>
    <row r="222" spans="1:60" x14ac:dyDescent="0.35">
      <c r="A222" s="42">
        <v>222</v>
      </c>
      <c r="B222" s="42"/>
      <c r="C222" s="42"/>
      <c r="D222" s="42">
        <f ca="1">VLOOKUP($A222,Mitglieder!$E$24:$BA$323,D$303)</f>
        <v>1.0299999999999967</v>
      </c>
      <c r="E222" s="42" t="str">
        <f ca="1">IF($G222="","",VLOOKUP($A222,Mitglieder!$E$24:$BG$323,E$303))</f>
        <v/>
      </c>
      <c r="F222" s="54" t="str">
        <f ca="1">IF(OR(VLOOKUP($A222,Mitglieder!$E$24:$BG$323,F$303)="",$G222=""),"",VLOOKUP($A222,Mitglieder!$E$24:$BG$323,F$303))</f>
        <v/>
      </c>
      <c r="G222" s="72" t="str">
        <f ca="1">IF(D222/ROUND(D222,0)=1,VLOOKUP($A222,Mitglieder!$E$24:$BA$323,G$303),"")</f>
        <v/>
      </c>
      <c r="H222" s="42" t="str">
        <f ca="1">IF($G222="","",VLOOKUP($A222,Mitglieder!$E$24:$BG$323,H$303))</f>
        <v/>
      </c>
      <c r="I222" s="54" t="str">
        <f ca="1">IF(OR(VLOOKUP($A222,Mitglieder!$E$24:$BG$323,I$303)="",$G222=""),"",VLOOKUP($A222,Mitglieder!$E$24:$BG$323,I$303))</f>
        <v/>
      </c>
      <c r="J222" s="42" t="str">
        <f ca="1">IF($G222="","",VLOOKUP($A222,Mitglieder!$E$24:$BG$323,J$303))</f>
        <v/>
      </c>
      <c r="K222" s="54" t="str">
        <f ca="1">IF(OR(VLOOKUP($A222,Mitglieder!$E$24:$BG$323,K$303)="",$G222=""),"",VLOOKUP($A222,Mitglieder!$E$24:$BG$323,K$303))</f>
        <v/>
      </c>
      <c r="L222" s="42" t="str">
        <f ca="1">IF($G222="","",VLOOKUP($A222,Mitglieder!$E$24:$BG$323,L$303))</f>
        <v/>
      </c>
      <c r="M222" s="42" t="str">
        <f ca="1">IF($G222="","",VLOOKUP($A222,Mitglieder!$E$24:$BG$323,M$303))</f>
        <v/>
      </c>
      <c r="N222" s="42" t="str">
        <f ca="1">IF($G222="","",VLOOKUP($A222,Mitglieder!$E$24:$BG$323,N$303))</f>
        <v/>
      </c>
      <c r="O222" s="42" t="str">
        <f ca="1">IF($G222="","",VLOOKUP($A222,Mitglieder!$E$24:$BG$323,O$303))</f>
        <v/>
      </c>
      <c r="P222" s="42" t="str">
        <f ca="1">IF($G222="","",VLOOKUP($A222,Mitglieder!$E$24:$BG$323,P$303))</f>
        <v/>
      </c>
      <c r="Q222" s="42" t="str">
        <f ca="1">IF($G222="","",VLOOKUP($A222,Mitglieder!$E$24:$BG$323,Q$303))</f>
        <v/>
      </c>
      <c r="R222" s="54" t="str">
        <f ca="1">IF(OR(VLOOKUP($A222,Mitglieder!$E$24:$BG$323,R$303)="",$G222=""),"",VLOOKUP($A222,Mitglieder!$E$24:$BG$323,R$303))</f>
        <v/>
      </c>
      <c r="S222" s="43" t="str">
        <f ca="1">IF($G222="","",TEXT(VLOOKUP($A222,Mitglieder!$E$24:$BG$323,S$303),"TT.MM.JJJJ"))</f>
        <v/>
      </c>
      <c r="T222" s="43" t="str">
        <f ca="1">IF($G222="","",TEXT(VLOOKUP($A222,Mitglieder!$E$24:$BG$323,T$303),"TT.MM.JJJJ"))</f>
        <v/>
      </c>
      <c r="U222" s="43" t="str">
        <f ca="1">IF($G222="","",TEXT(VLOOKUP($A222,Mitglieder!$E$24:$BG$323,U$303),"TT.MM.JJJJ"))</f>
        <v/>
      </c>
      <c r="V222" s="54" t="str">
        <f ca="1">IF(OR(VLOOKUP($A222,Mitglieder!$E$24:$BG$323,V$303)="",$G222=""),"",VLOOKUP($A222,Mitglieder!$E$24:$BG$323,V$303))</f>
        <v/>
      </c>
      <c r="W222" s="54" t="str">
        <f ca="1">IF(OR(VLOOKUP($A222,Mitglieder!$E$24:$BG$323,W$303)="",$G222=""),"",VLOOKUP($A222,Mitglieder!$E$24:$BG$323,W$303))</f>
        <v/>
      </c>
      <c r="X222" s="54" t="str">
        <f ca="1">IF(OR(VLOOKUP($A222,Mitglieder!$E$24:$BG$323,X$303)="",$G222=""),"",VLOOKUP($A222,Mitglieder!$E$24:$BG$323,X$303))</f>
        <v/>
      </c>
      <c r="Y222" s="54" t="str">
        <f ca="1">IF(OR(VLOOKUP($A222,Mitglieder!$E$24:$BG$323,Y$303)="",$G222=""),"",VLOOKUP($A222,Mitglieder!$E$24:$BG$323,Y$303))</f>
        <v/>
      </c>
      <c r="Z222" s="54" t="str">
        <f ca="1">IF(OR(VLOOKUP($A222,Mitglieder!$E$24:$BG$323,Z$303)="",$G222=""),"",VLOOKUP($A222,Mitglieder!$E$24:$BG$323,Z$303))</f>
        <v/>
      </c>
      <c r="AA222" s="54" t="str">
        <f ca="1">IF(OR(VLOOKUP($A222,Mitglieder!$E$24:$BG$323,AA$303)="",$G222=""),"",VLOOKUP($A222,Mitglieder!$E$24:$BG$323,AA$303))</f>
        <v/>
      </c>
      <c r="AB222" s="54" t="str">
        <f ca="1">IF(OR(VLOOKUP($A222,Mitglieder!$E$24:$BG$323,AB$303)="",$G222=""),"",VLOOKUP($A222,Mitglieder!$E$24:$BG$323,AB$303))</f>
        <v/>
      </c>
      <c r="AC222" s="54" t="str">
        <f ca="1">IF(OR(VLOOKUP($A222,Mitglieder!$E$24:$BG$323,AC$303)="",$G222=""),"",VLOOKUP($A222,Mitglieder!$E$24:$BG$323,AC$303))</f>
        <v/>
      </c>
      <c r="AD222" s="54" t="str">
        <f ca="1">IF(OR(VLOOKUP($A222,Mitglieder!$E$24:$BG$323,AD$303)="",$G222=""),"",VLOOKUP($A222,Mitglieder!$E$24:$BG$323,AD$303))</f>
        <v/>
      </c>
      <c r="AE222" s="54" t="str">
        <f ca="1">IF(OR(VLOOKUP($A222,Mitglieder!$E$24:$BG$323,AE$303)="",$G222=""),"",VLOOKUP($A222,Mitglieder!$E$24:$BG$323,AE$303))</f>
        <v/>
      </c>
      <c r="AF222" s="54" t="str">
        <f ca="1">IF(OR(VLOOKUP($A222,Mitglieder!$E$24:$BG$323,AF$303)="",$G222=""),"",VLOOKUP($A222,Mitglieder!$E$24:$BG$323,AF$303))</f>
        <v/>
      </c>
      <c r="AG222" s="54" t="str">
        <f ca="1">IF(OR(VLOOKUP($A222,Mitglieder!$E$24:$BG$323,AG$303)="",$G222=""),"",VLOOKUP($A222,Mitglieder!$E$24:$BG$323,AG$303))</f>
        <v/>
      </c>
      <c r="AH222" s="54" t="str">
        <f ca="1">IF(OR(VLOOKUP($A222,Mitglieder!$E$24:$BG$323,AH$303)="",$G222=""),"",VLOOKUP($A222,Mitglieder!$E$24:$BG$323,AH$303))</f>
        <v/>
      </c>
      <c r="AI222" s="54" t="str">
        <f ca="1">IF(OR(VLOOKUP($A222,Mitglieder!$E$24:$BG$323,AI$303)="",$G222=""),"",VLOOKUP($A222,Mitglieder!$E$24:$BG$323,AI$303))</f>
        <v/>
      </c>
      <c r="AJ222" s="54" t="str">
        <f ca="1">IF(OR(VLOOKUP($A222,Mitglieder!$E$24:$BG$323,AJ$303)="",$G222=""),"",VLOOKUP($A222,Mitglieder!$E$24:$BG$323,AJ$303))</f>
        <v/>
      </c>
      <c r="AK222" s="54" t="str">
        <f ca="1">IF(OR(VLOOKUP($A222,Mitglieder!$E$24:$BG$323,AK$303)="",$G222=""),"",VLOOKUP($A222,Mitglieder!$E$24:$BG$323,AK$303))</f>
        <v/>
      </c>
      <c r="AL222" s="54" t="str">
        <f ca="1">IF(OR(VLOOKUP($A222,Mitglieder!$E$24:$BG$323,AL$303)="",$G222=""),"",VLOOKUP($A222,Mitglieder!$E$24:$BG$323,AL$303))</f>
        <v/>
      </c>
      <c r="AM222" s="42" t="str">
        <f ca="1">IF($G222="","",VLOOKUP($A222,Mitglieder!$E$24:$BG$323,AM$303))</f>
        <v/>
      </c>
      <c r="AN222" s="54" t="str">
        <f ca="1">IF(OR(VLOOKUP($A222,Mitglieder!$E$24:$BG$323,AN$303)="",$G222=""),"",VLOOKUP($A222,Mitglieder!$E$24:$BG$323,AN$303))</f>
        <v/>
      </c>
      <c r="AO222" s="43" t="str">
        <f ca="1">IF($G222="","",TEXT(VLOOKUP($A222,Mitglieder!$D$24:$BG$323,AO$303),"TT.MM.JJJJ"))</f>
        <v/>
      </c>
      <c r="AP222" s="42" t="str">
        <f ca="1">IF($G222="","",VLOOKUP($A222,Mitglieder!$E$24:$BG$323,AP$303))</f>
        <v/>
      </c>
      <c r="AQ222" s="45" t="str">
        <f ca="1">IF($G222="","",TEXT(VLOOKUP($A222,Mitglieder!$E$24:$BG$323,AQ$303),"0.00"))</f>
        <v/>
      </c>
      <c r="AR222" s="54" t="str">
        <f ca="1">IF(OR(VLOOKUP($A222,Mitglieder!$E$24:$BG$323,AR$303)="",$G222=""),"",VLOOKUP($A222,Mitglieder!$E$24:$BG$323,AR$303))</f>
        <v/>
      </c>
      <c r="AS222" s="45" t="str">
        <f ca="1">IF($G222="","",TEXT(VLOOKUP($A222,Mitglieder!$E$24:$BG$323,AS$303),"0.00"))</f>
        <v/>
      </c>
      <c r="AT222" s="54" t="str">
        <f ca="1">IF(OR(VLOOKUP($A222,Mitglieder!$E$24:$BG$323,AT$303)="",$G222=""),"",VLOOKUP($A222,Mitglieder!$E$24:$BG$323,AT$303))</f>
        <v/>
      </c>
      <c r="AU222" s="45" t="str">
        <f ca="1">IF($G222="","",TEXT(VLOOKUP($A222,Mitglieder!$E$24:$BG$323,AU$303),"0.00"))</f>
        <v/>
      </c>
      <c r="AV222" s="45" t="str">
        <f ca="1">IF($G222="","",TEXT(VLOOKUP($A222,Mitglieder!$E$24:$BG$323,AV$303),"0.00"))</f>
        <v/>
      </c>
      <c r="AW222" s="42" t="str">
        <f ca="1">IF($G222="","",VLOOKUP($A222,Mitglieder!$E$24:$BG$323,AW$303))</f>
        <v/>
      </c>
      <c r="AX222" s="54" t="str">
        <f ca="1">IF(OR(VLOOKUP($A222,Mitglieder!$E$24:$BG$323,AX$303)="",$G222=""),"",VLOOKUP($A222,Mitglieder!$E$24:$BG$323,AX$303))</f>
        <v/>
      </c>
      <c r="AY222" s="43" t="str">
        <f ca="1">IF($G222="","",TEXT(VLOOKUP($A222,Mitglieder!$E$24:$BG$323,AY$303),"TT.MM.JJJJ"))</f>
        <v/>
      </c>
      <c r="AZ222" s="75" t="str">
        <f t="shared" ca="1" si="6"/>
        <v/>
      </c>
      <c r="BA222" s="43" t="str">
        <f ca="1">IF($G222="","",TEXT(VLOOKUP($A222,Mitglieder!$E$24:$BG$323,BA$303),"TT.MM.JJJJ"))</f>
        <v/>
      </c>
      <c r="BB222" s="43" t="str">
        <f ca="1">IF($G222="","",TEXT(VLOOKUP($A222,Mitglieder!$E$24:$BG$323,BB$303),"TT.MM.JJJJ"))</f>
        <v/>
      </c>
      <c r="BC222" s="43" t="str">
        <f ca="1">IF($G222="","",TEXT(VLOOKUP($A222,Mitglieder!$E$24:$BG$323,BC$303),"TT.MM.JJJJ"))</f>
        <v/>
      </c>
      <c r="BD222" s="43" t="str">
        <f ca="1">IF($G222="","",TEXT(VLOOKUP($A222,Mitglieder!$E$24:$BG$323,BD$303),"TT.MM.JJJJ"))</f>
        <v/>
      </c>
      <c r="BE222" s="75" t="str">
        <f t="shared" ca="1" si="7"/>
        <v/>
      </c>
      <c r="BF222" s="75" t="str">
        <f ca="1">IF($G222="","",VLOOKUP($A222,Mitglieder!$D$24:$BG$323,BF$303))</f>
        <v/>
      </c>
      <c r="BH222" s="75" t="str">
        <f ca="1">IF(G222="","",AY222+'Details Verein'!$D$25)</f>
        <v/>
      </c>
    </row>
    <row r="223" spans="1:60" x14ac:dyDescent="0.35">
      <c r="A223" s="42">
        <v>223</v>
      </c>
      <c r="B223" s="42"/>
      <c r="C223" s="42"/>
      <c r="D223" s="42">
        <f ca="1">VLOOKUP($A223,Mitglieder!$E$24:$BA$323,D$303)</f>
        <v>1.0299999999999967</v>
      </c>
      <c r="E223" s="42" t="str">
        <f ca="1">IF($G223="","",VLOOKUP($A223,Mitglieder!$E$24:$BG$323,E$303))</f>
        <v/>
      </c>
      <c r="F223" s="54" t="str">
        <f ca="1">IF(OR(VLOOKUP($A223,Mitglieder!$E$24:$BG$323,F$303)="",$G223=""),"",VLOOKUP($A223,Mitglieder!$E$24:$BG$323,F$303))</f>
        <v/>
      </c>
      <c r="G223" s="72" t="str">
        <f ca="1">IF(D223/ROUND(D223,0)=1,VLOOKUP($A223,Mitglieder!$E$24:$BA$323,G$303),"")</f>
        <v/>
      </c>
      <c r="H223" s="42" t="str">
        <f ca="1">IF($G223="","",VLOOKUP($A223,Mitglieder!$E$24:$BG$323,H$303))</f>
        <v/>
      </c>
      <c r="I223" s="54" t="str">
        <f ca="1">IF(OR(VLOOKUP($A223,Mitglieder!$E$24:$BG$323,I$303)="",$G223=""),"",VLOOKUP($A223,Mitglieder!$E$24:$BG$323,I$303))</f>
        <v/>
      </c>
      <c r="J223" s="42" t="str">
        <f ca="1">IF($G223="","",VLOOKUP($A223,Mitglieder!$E$24:$BG$323,J$303))</f>
        <v/>
      </c>
      <c r="K223" s="54" t="str">
        <f ca="1">IF(OR(VLOOKUP($A223,Mitglieder!$E$24:$BG$323,K$303)="",$G223=""),"",VLOOKUP($A223,Mitglieder!$E$24:$BG$323,K$303))</f>
        <v/>
      </c>
      <c r="L223" s="42" t="str">
        <f ca="1">IF($G223="","",VLOOKUP($A223,Mitglieder!$E$24:$BG$323,L$303))</f>
        <v/>
      </c>
      <c r="M223" s="42" t="str">
        <f ca="1">IF($G223="","",VLOOKUP($A223,Mitglieder!$E$24:$BG$323,M$303))</f>
        <v/>
      </c>
      <c r="N223" s="42" t="str">
        <f ca="1">IF($G223="","",VLOOKUP($A223,Mitglieder!$E$24:$BG$323,N$303))</f>
        <v/>
      </c>
      <c r="O223" s="42" t="str">
        <f ca="1">IF($G223="","",VLOOKUP($A223,Mitglieder!$E$24:$BG$323,O$303))</f>
        <v/>
      </c>
      <c r="P223" s="42" t="str">
        <f ca="1">IF($G223="","",VLOOKUP($A223,Mitglieder!$E$24:$BG$323,P$303))</f>
        <v/>
      </c>
      <c r="Q223" s="42" t="str">
        <f ca="1">IF($G223="","",VLOOKUP($A223,Mitglieder!$E$24:$BG$323,Q$303))</f>
        <v/>
      </c>
      <c r="R223" s="54" t="str">
        <f ca="1">IF(OR(VLOOKUP($A223,Mitglieder!$E$24:$BG$323,R$303)="",$G223=""),"",VLOOKUP($A223,Mitglieder!$E$24:$BG$323,R$303))</f>
        <v/>
      </c>
      <c r="S223" s="43" t="str">
        <f ca="1">IF($G223="","",TEXT(VLOOKUP($A223,Mitglieder!$E$24:$BG$323,S$303),"TT.MM.JJJJ"))</f>
        <v/>
      </c>
      <c r="T223" s="43" t="str">
        <f ca="1">IF($G223="","",TEXT(VLOOKUP($A223,Mitglieder!$E$24:$BG$323,T$303),"TT.MM.JJJJ"))</f>
        <v/>
      </c>
      <c r="U223" s="43" t="str">
        <f ca="1">IF($G223="","",TEXT(VLOOKUP($A223,Mitglieder!$E$24:$BG$323,U$303),"TT.MM.JJJJ"))</f>
        <v/>
      </c>
      <c r="V223" s="54" t="str">
        <f ca="1">IF(OR(VLOOKUP($A223,Mitglieder!$E$24:$BG$323,V$303)="",$G223=""),"",VLOOKUP($A223,Mitglieder!$E$24:$BG$323,V$303))</f>
        <v/>
      </c>
      <c r="W223" s="54" t="str">
        <f ca="1">IF(OR(VLOOKUP($A223,Mitglieder!$E$24:$BG$323,W$303)="",$G223=""),"",VLOOKUP($A223,Mitglieder!$E$24:$BG$323,W$303))</f>
        <v/>
      </c>
      <c r="X223" s="54" t="str">
        <f ca="1">IF(OR(VLOOKUP($A223,Mitglieder!$E$24:$BG$323,X$303)="",$G223=""),"",VLOOKUP($A223,Mitglieder!$E$24:$BG$323,X$303))</f>
        <v/>
      </c>
      <c r="Y223" s="54" t="str">
        <f ca="1">IF(OR(VLOOKUP($A223,Mitglieder!$E$24:$BG$323,Y$303)="",$G223=""),"",VLOOKUP($A223,Mitglieder!$E$24:$BG$323,Y$303))</f>
        <v/>
      </c>
      <c r="Z223" s="54" t="str">
        <f ca="1">IF(OR(VLOOKUP($A223,Mitglieder!$E$24:$BG$323,Z$303)="",$G223=""),"",VLOOKUP($A223,Mitglieder!$E$24:$BG$323,Z$303))</f>
        <v/>
      </c>
      <c r="AA223" s="54" t="str">
        <f ca="1">IF(OR(VLOOKUP($A223,Mitglieder!$E$24:$BG$323,AA$303)="",$G223=""),"",VLOOKUP($A223,Mitglieder!$E$24:$BG$323,AA$303))</f>
        <v/>
      </c>
      <c r="AB223" s="54" t="str">
        <f ca="1">IF(OR(VLOOKUP($A223,Mitglieder!$E$24:$BG$323,AB$303)="",$G223=""),"",VLOOKUP($A223,Mitglieder!$E$24:$BG$323,AB$303))</f>
        <v/>
      </c>
      <c r="AC223" s="54" t="str">
        <f ca="1">IF(OR(VLOOKUP($A223,Mitglieder!$E$24:$BG$323,AC$303)="",$G223=""),"",VLOOKUP($A223,Mitglieder!$E$24:$BG$323,AC$303))</f>
        <v/>
      </c>
      <c r="AD223" s="54" t="str">
        <f ca="1">IF(OR(VLOOKUP($A223,Mitglieder!$E$24:$BG$323,AD$303)="",$G223=""),"",VLOOKUP($A223,Mitglieder!$E$24:$BG$323,AD$303))</f>
        <v/>
      </c>
      <c r="AE223" s="54" t="str">
        <f ca="1">IF(OR(VLOOKUP($A223,Mitglieder!$E$24:$BG$323,AE$303)="",$G223=""),"",VLOOKUP($A223,Mitglieder!$E$24:$BG$323,AE$303))</f>
        <v/>
      </c>
      <c r="AF223" s="54" t="str">
        <f ca="1">IF(OR(VLOOKUP($A223,Mitglieder!$E$24:$BG$323,AF$303)="",$G223=""),"",VLOOKUP($A223,Mitglieder!$E$24:$BG$323,AF$303))</f>
        <v/>
      </c>
      <c r="AG223" s="54" t="str">
        <f ca="1">IF(OR(VLOOKUP($A223,Mitglieder!$E$24:$BG$323,AG$303)="",$G223=""),"",VLOOKUP($A223,Mitglieder!$E$24:$BG$323,AG$303))</f>
        <v/>
      </c>
      <c r="AH223" s="54" t="str">
        <f ca="1">IF(OR(VLOOKUP($A223,Mitglieder!$E$24:$BG$323,AH$303)="",$G223=""),"",VLOOKUP($A223,Mitglieder!$E$24:$BG$323,AH$303))</f>
        <v/>
      </c>
      <c r="AI223" s="54" t="str">
        <f ca="1">IF(OR(VLOOKUP($A223,Mitglieder!$E$24:$BG$323,AI$303)="",$G223=""),"",VLOOKUP($A223,Mitglieder!$E$24:$BG$323,AI$303))</f>
        <v/>
      </c>
      <c r="AJ223" s="54" t="str">
        <f ca="1">IF(OR(VLOOKUP($A223,Mitglieder!$E$24:$BG$323,AJ$303)="",$G223=""),"",VLOOKUP($A223,Mitglieder!$E$24:$BG$323,AJ$303))</f>
        <v/>
      </c>
      <c r="AK223" s="54" t="str">
        <f ca="1">IF(OR(VLOOKUP($A223,Mitglieder!$E$24:$BG$323,AK$303)="",$G223=""),"",VLOOKUP($A223,Mitglieder!$E$24:$BG$323,AK$303))</f>
        <v/>
      </c>
      <c r="AL223" s="54" t="str">
        <f ca="1">IF(OR(VLOOKUP($A223,Mitglieder!$E$24:$BG$323,AL$303)="",$G223=""),"",VLOOKUP($A223,Mitglieder!$E$24:$BG$323,AL$303))</f>
        <v/>
      </c>
      <c r="AM223" s="42" t="str">
        <f ca="1">IF($G223="","",VLOOKUP($A223,Mitglieder!$E$24:$BG$323,AM$303))</f>
        <v/>
      </c>
      <c r="AN223" s="54" t="str">
        <f ca="1">IF(OR(VLOOKUP($A223,Mitglieder!$E$24:$BG$323,AN$303)="",$G223=""),"",VLOOKUP($A223,Mitglieder!$E$24:$BG$323,AN$303))</f>
        <v/>
      </c>
      <c r="AO223" s="43" t="str">
        <f ca="1">IF($G223="","",TEXT(VLOOKUP($A223,Mitglieder!$D$24:$BG$323,AO$303),"TT.MM.JJJJ"))</f>
        <v/>
      </c>
      <c r="AP223" s="42" t="str">
        <f ca="1">IF($G223="","",VLOOKUP($A223,Mitglieder!$E$24:$BG$323,AP$303))</f>
        <v/>
      </c>
      <c r="AQ223" s="45" t="str">
        <f ca="1">IF($G223="","",TEXT(VLOOKUP($A223,Mitglieder!$E$24:$BG$323,AQ$303),"0.00"))</f>
        <v/>
      </c>
      <c r="AR223" s="54" t="str">
        <f ca="1">IF(OR(VLOOKUP($A223,Mitglieder!$E$24:$BG$323,AR$303)="",$G223=""),"",VLOOKUP($A223,Mitglieder!$E$24:$BG$323,AR$303))</f>
        <v/>
      </c>
      <c r="AS223" s="45" t="str">
        <f ca="1">IF($G223="","",TEXT(VLOOKUP($A223,Mitglieder!$E$24:$BG$323,AS$303),"0.00"))</f>
        <v/>
      </c>
      <c r="AT223" s="54" t="str">
        <f ca="1">IF(OR(VLOOKUP($A223,Mitglieder!$E$24:$BG$323,AT$303)="",$G223=""),"",VLOOKUP($A223,Mitglieder!$E$24:$BG$323,AT$303))</f>
        <v/>
      </c>
      <c r="AU223" s="45" t="str">
        <f ca="1">IF($G223="","",TEXT(VLOOKUP($A223,Mitglieder!$E$24:$BG$323,AU$303),"0.00"))</f>
        <v/>
      </c>
      <c r="AV223" s="45" t="str">
        <f ca="1">IF($G223="","",TEXT(VLOOKUP($A223,Mitglieder!$E$24:$BG$323,AV$303),"0.00"))</f>
        <v/>
      </c>
      <c r="AW223" s="42" t="str">
        <f ca="1">IF($G223="","",VLOOKUP($A223,Mitglieder!$E$24:$BG$323,AW$303))</f>
        <v/>
      </c>
      <c r="AX223" s="54" t="str">
        <f ca="1">IF(OR(VLOOKUP($A223,Mitglieder!$E$24:$BG$323,AX$303)="",$G223=""),"",VLOOKUP($A223,Mitglieder!$E$24:$BG$323,AX$303))</f>
        <v/>
      </c>
      <c r="AY223" s="43" t="str">
        <f ca="1">IF($G223="","",TEXT(VLOOKUP($A223,Mitglieder!$E$24:$BG$323,AY$303),"TT.MM.JJJJ"))</f>
        <v/>
      </c>
      <c r="AZ223" s="75" t="str">
        <f t="shared" ca="1" si="6"/>
        <v/>
      </c>
      <c r="BA223" s="43" t="str">
        <f ca="1">IF($G223="","",TEXT(VLOOKUP($A223,Mitglieder!$E$24:$BG$323,BA$303),"TT.MM.JJJJ"))</f>
        <v/>
      </c>
      <c r="BB223" s="43" t="str">
        <f ca="1">IF($G223="","",TEXT(VLOOKUP($A223,Mitglieder!$E$24:$BG$323,BB$303),"TT.MM.JJJJ"))</f>
        <v/>
      </c>
      <c r="BC223" s="43" t="str">
        <f ca="1">IF($G223="","",TEXT(VLOOKUP($A223,Mitglieder!$E$24:$BG$323,BC$303),"TT.MM.JJJJ"))</f>
        <v/>
      </c>
      <c r="BD223" s="43" t="str">
        <f ca="1">IF($G223="","",TEXT(VLOOKUP($A223,Mitglieder!$E$24:$BG$323,BD$303),"TT.MM.JJJJ"))</f>
        <v/>
      </c>
      <c r="BE223" s="75" t="str">
        <f t="shared" ca="1" si="7"/>
        <v/>
      </c>
      <c r="BF223" s="75" t="str">
        <f ca="1">IF($G223="","",VLOOKUP($A223,Mitglieder!$D$24:$BG$323,BF$303))</f>
        <v/>
      </c>
      <c r="BH223" s="75" t="str">
        <f ca="1">IF(G223="","",AY223+'Details Verein'!$D$25)</f>
        <v/>
      </c>
    </row>
    <row r="224" spans="1:60" x14ac:dyDescent="0.35">
      <c r="A224" s="42">
        <v>224</v>
      </c>
      <c r="B224" s="42"/>
      <c r="C224" s="42"/>
      <c r="D224" s="42">
        <f ca="1">VLOOKUP($A224,Mitglieder!$E$24:$BA$323,D$303)</f>
        <v>1.0299999999999967</v>
      </c>
      <c r="E224" s="42" t="str">
        <f ca="1">IF($G224="","",VLOOKUP($A224,Mitglieder!$E$24:$BG$323,E$303))</f>
        <v/>
      </c>
      <c r="F224" s="54" t="str">
        <f ca="1">IF(OR(VLOOKUP($A224,Mitglieder!$E$24:$BG$323,F$303)="",$G224=""),"",VLOOKUP($A224,Mitglieder!$E$24:$BG$323,F$303))</f>
        <v/>
      </c>
      <c r="G224" s="72" t="str">
        <f ca="1">IF(D224/ROUND(D224,0)=1,VLOOKUP($A224,Mitglieder!$E$24:$BA$323,G$303),"")</f>
        <v/>
      </c>
      <c r="H224" s="42" t="str">
        <f ca="1">IF($G224="","",VLOOKUP($A224,Mitglieder!$E$24:$BG$323,H$303))</f>
        <v/>
      </c>
      <c r="I224" s="54" t="str">
        <f ca="1">IF(OR(VLOOKUP($A224,Mitglieder!$E$24:$BG$323,I$303)="",$G224=""),"",VLOOKUP($A224,Mitglieder!$E$24:$BG$323,I$303))</f>
        <v/>
      </c>
      <c r="J224" s="42" t="str">
        <f ca="1">IF($G224="","",VLOOKUP($A224,Mitglieder!$E$24:$BG$323,J$303))</f>
        <v/>
      </c>
      <c r="K224" s="54" t="str">
        <f ca="1">IF(OR(VLOOKUP($A224,Mitglieder!$E$24:$BG$323,K$303)="",$G224=""),"",VLOOKUP($A224,Mitglieder!$E$24:$BG$323,K$303))</f>
        <v/>
      </c>
      <c r="L224" s="42" t="str">
        <f ca="1">IF($G224="","",VLOOKUP($A224,Mitglieder!$E$24:$BG$323,L$303))</f>
        <v/>
      </c>
      <c r="M224" s="42" t="str">
        <f ca="1">IF($G224="","",VLOOKUP($A224,Mitglieder!$E$24:$BG$323,M$303))</f>
        <v/>
      </c>
      <c r="N224" s="42" t="str">
        <f ca="1">IF($G224="","",VLOOKUP($A224,Mitglieder!$E$24:$BG$323,N$303))</f>
        <v/>
      </c>
      <c r="O224" s="42" t="str">
        <f ca="1">IF($G224="","",VLOOKUP($A224,Mitglieder!$E$24:$BG$323,O$303))</f>
        <v/>
      </c>
      <c r="P224" s="42" t="str">
        <f ca="1">IF($G224="","",VLOOKUP($A224,Mitglieder!$E$24:$BG$323,P$303))</f>
        <v/>
      </c>
      <c r="Q224" s="42" t="str">
        <f ca="1">IF($G224="","",VLOOKUP($A224,Mitglieder!$E$24:$BG$323,Q$303))</f>
        <v/>
      </c>
      <c r="R224" s="54" t="str">
        <f ca="1">IF(OR(VLOOKUP($A224,Mitglieder!$E$24:$BG$323,R$303)="",$G224=""),"",VLOOKUP($A224,Mitglieder!$E$24:$BG$323,R$303))</f>
        <v/>
      </c>
      <c r="S224" s="43" t="str">
        <f ca="1">IF($G224="","",TEXT(VLOOKUP($A224,Mitglieder!$E$24:$BG$323,S$303),"TT.MM.JJJJ"))</f>
        <v/>
      </c>
      <c r="T224" s="43" t="str">
        <f ca="1">IF($G224="","",TEXT(VLOOKUP($A224,Mitglieder!$E$24:$BG$323,T$303),"TT.MM.JJJJ"))</f>
        <v/>
      </c>
      <c r="U224" s="43" t="str">
        <f ca="1">IF($G224="","",TEXT(VLOOKUP($A224,Mitglieder!$E$24:$BG$323,U$303),"TT.MM.JJJJ"))</f>
        <v/>
      </c>
      <c r="V224" s="54" t="str">
        <f ca="1">IF(OR(VLOOKUP($A224,Mitglieder!$E$24:$BG$323,V$303)="",$G224=""),"",VLOOKUP($A224,Mitglieder!$E$24:$BG$323,V$303))</f>
        <v/>
      </c>
      <c r="W224" s="54" t="str">
        <f ca="1">IF(OR(VLOOKUP($A224,Mitglieder!$E$24:$BG$323,W$303)="",$G224=""),"",VLOOKUP($A224,Mitglieder!$E$24:$BG$323,W$303))</f>
        <v/>
      </c>
      <c r="X224" s="54" t="str">
        <f ca="1">IF(OR(VLOOKUP($A224,Mitglieder!$E$24:$BG$323,X$303)="",$G224=""),"",VLOOKUP($A224,Mitglieder!$E$24:$BG$323,X$303))</f>
        <v/>
      </c>
      <c r="Y224" s="54" t="str">
        <f ca="1">IF(OR(VLOOKUP($A224,Mitglieder!$E$24:$BG$323,Y$303)="",$G224=""),"",VLOOKUP($A224,Mitglieder!$E$24:$BG$323,Y$303))</f>
        <v/>
      </c>
      <c r="Z224" s="54" t="str">
        <f ca="1">IF(OR(VLOOKUP($A224,Mitglieder!$E$24:$BG$323,Z$303)="",$G224=""),"",VLOOKUP($A224,Mitglieder!$E$24:$BG$323,Z$303))</f>
        <v/>
      </c>
      <c r="AA224" s="54" t="str">
        <f ca="1">IF(OR(VLOOKUP($A224,Mitglieder!$E$24:$BG$323,AA$303)="",$G224=""),"",VLOOKUP($A224,Mitglieder!$E$24:$BG$323,AA$303))</f>
        <v/>
      </c>
      <c r="AB224" s="54" t="str">
        <f ca="1">IF(OR(VLOOKUP($A224,Mitglieder!$E$24:$BG$323,AB$303)="",$G224=""),"",VLOOKUP($A224,Mitglieder!$E$24:$BG$323,AB$303))</f>
        <v/>
      </c>
      <c r="AC224" s="54" t="str">
        <f ca="1">IF(OR(VLOOKUP($A224,Mitglieder!$E$24:$BG$323,AC$303)="",$G224=""),"",VLOOKUP($A224,Mitglieder!$E$24:$BG$323,AC$303))</f>
        <v/>
      </c>
      <c r="AD224" s="54" t="str">
        <f ca="1">IF(OR(VLOOKUP($A224,Mitglieder!$E$24:$BG$323,AD$303)="",$G224=""),"",VLOOKUP($A224,Mitglieder!$E$24:$BG$323,AD$303))</f>
        <v/>
      </c>
      <c r="AE224" s="54" t="str">
        <f ca="1">IF(OR(VLOOKUP($A224,Mitglieder!$E$24:$BG$323,AE$303)="",$G224=""),"",VLOOKUP($A224,Mitglieder!$E$24:$BG$323,AE$303))</f>
        <v/>
      </c>
      <c r="AF224" s="54" t="str">
        <f ca="1">IF(OR(VLOOKUP($A224,Mitglieder!$E$24:$BG$323,AF$303)="",$G224=""),"",VLOOKUP($A224,Mitglieder!$E$24:$BG$323,AF$303))</f>
        <v/>
      </c>
      <c r="AG224" s="54" t="str">
        <f ca="1">IF(OR(VLOOKUP($A224,Mitglieder!$E$24:$BG$323,AG$303)="",$G224=""),"",VLOOKUP($A224,Mitglieder!$E$24:$BG$323,AG$303))</f>
        <v/>
      </c>
      <c r="AH224" s="54" t="str">
        <f ca="1">IF(OR(VLOOKUP($A224,Mitglieder!$E$24:$BG$323,AH$303)="",$G224=""),"",VLOOKUP($A224,Mitglieder!$E$24:$BG$323,AH$303))</f>
        <v/>
      </c>
      <c r="AI224" s="54" t="str">
        <f ca="1">IF(OR(VLOOKUP($A224,Mitglieder!$E$24:$BG$323,AI$303)="",$G224=""),"",VLOOKUP($A224,Mitglieder!$E$24:$BG$323,AI$303))</f>
        <v/>
      </c>
      <c r="AJ224" s="54" t="str">
        <f ca="1">IF(OR(VLOOKUP($A224,Mitglieder!$E$24:$BG$323,AJ$303)="",$G224=""),"",VLOOKUP($A224,Mitglieder!$E$24:$BG$323,AJ$303))</f>
        <v/>
      </c>
      <c r="AK224" s="54" t="str">
        <f ca="1">IF(OR(VLOOKUP($A224,Mitglieder!$E$24:$BG$323,AK$303)="",$G224=""),"",VLOOKUP($A224,Mitglieder!$E$24:$BG$323,AK$303))</f>
        <v/>
      </c>
      <c r="AL224" s="54" t="str">
        <f ca="1">IF(OR(VLOOKUP($A224,Mitglieder!$E$24:$BG$323,AL$303)="",$G224=""),"",VLOOKUP($A224,Mitglieder!$E$24:$BG$323,AL$303))</f>
        <v/>
      </c>
      <c r="AM224" s="42" t="str">
        <f ca="1">IF($G224="","",VLOOKUP($A224,Mitglieder!$E$24:$BG$323,AM$303))</f>
        <v/>
      </c>
      <c r="AN224" s="54" t="str">
        <f ca="1">IF(OR(VLOOKUP($A224,Mitglieder!$E$24:$BG$323,AN$303)="",$G224=""),"",VLOOKUP($A224,Mitglieder!$E$24:$BG$323,AN$303))</f>
        <v/>
      </c>
      <c r="AO224" s="43" t="str">
        <f ca="1">IF($G224="","",TEXT(VLOOKUP($A224,Mitglieder!$D$24:$BG$323,AO$303),"TT.MM.JJJJ"))</f>
        <v/>
      </c>
      <c r="AP224" s="42" t="str">
        <f ca="1">IF($G224="","",VLOOKUP($A224,Mitglieder!$E$24:$BG$323,AP$303))</f>
        <v/>
      </c>
      <c r="AQ224" s="45" t="str">
        <f ca="1">IF($G224="","",TEXT(VLOOKUP($A224,Mitglieder!$E$24:$BG$323,AQ$303),"0.00"))</f>
        <v/>
      </c>
      <c r="AR224" s="54" t="str">
        <f ca="1">IF(OR(VLOOKUP($A224,Mitglieder!$E$24:$BG$323,AR$303)="",$G224=""),"",VLOOKUP($A224,Mitglieder!$E$24:$BG$323,AR$303))</f>
        <v/>
      </c>
      <c r="AS224" s="45" t="str">
        <f ca="1">IF($G224="","",TEXT(VLOOKUP($A224,Mitglieder!$E$24:$BG$323,AS$303),"0.00"))</f>
        <v/>
      </c>
      <c r="AT224" s="54" t="str">
        <f ca="1">IF(OR(VLOOKUP($A224,Mitglieder!$E$24:$BG$323,AT$303)="",$G224=""),"",VLOOKUP($A224,Mitglieder!$E$24:$BG$323,AT$303))</f>
        <v/>
      </c>
      <c r="AU224" s="45" t="str">
        <f ca="1">IF($G224="","",TEXT(VLOOKUP($A224,Mitglieder!$E$24:$BG$323,AU$303),"0.00"))</f>
        <v/>
      </c>
      <c r="AV224" s="45" t="str">
        <f ca="1">IF($G224="","",TEXT(VLOOKUP($A224,Mitglieder!$E$24:$BG$323,AV$303),"0.00"))</f>
        <v/>
      </c>
      <c r="AW224" s="42" t="str">
        <f ca="1">IF($G224="","",VLOOKUP($A224,Mitglieder!$E$24:$BG$323,AW$303))</f>
        <v/>
      </c>
      <c r="AX224" s="54" t="str">
        <f ca="1">IF(OR(VLOOKUP($A224,Mitglieder!$E$24:$BG$323,AX$303)="",$G224=""),"",VLOOKUP($A224,Mitglieder!$E$24:$BG$323,AX$303))</f>
        <v/>
      </c>
      <c r="AY224" s="43" t="str">
        <f ca="1">IF($G224="","",TEXT(VLOOKUP($A224,Mitglieder!$E$24:$BG$323,AY$303),"TT.MM.JJJJ"))</f>
        <v/>
      </c>
      <c r="AZ224" s="75" t="str">
        <f t="shared" ca="1" si="6"/>
        <v/>
      </c>
      <c r="BA224" s="43" t="str">
        <f ca="1">IF($G224="","",TEXT(VLOOKUP($A224,Mitglieder!$E$24:$BG$323,BA$303),"TT.MM.JJJJ"))</f>
        <v/>
      </c>
      <c r="BB224" s="43" t="str">
        <f ca="1">IF($G224="","",TEXT(VLOOKUP($A224,Mitglieder!$E$24:$BG$323,BB$303),"TT.MM.JJJJ"))</f>
        <v/>
      </c>
      <c r="BC224" s="43" t="str">
        <f ca="1">IF($G224="","",TEXT(VLOOKUP($A224,Mitglieder!$E$24:$BG$323,BC$303),"TT.MM.JJJJ"))</f>
        <v/>
      </c>
      <c r="BD224" s="43" t="str">
        <f ca="1">IF($G224="","",TEXT(VLOOKUP($A224,Mitglieder!$E$24:$BG$323,BD$303),"TT.MM.JJJJ"))</f>
        <v/>
      </c>
      <c r="BE224" s="75" t="str">
        <f t="shared" ca="1" si="7"/>
        <v/>
      </c>
      <c r="BF224" s="75" t="str">
        <f ca="1">IF($G224="","",VLOOKUP($A224,Mitglieder!$D$24:$BG$323,BF$303))</f>
        <v/>
      </c>
      <c r="BH224" s="75" t="str">
        <f ca="1">IF(G224="","",AY224+'Details Verein'!$D$25)</f>
        <v/>
      </c>
    </row>
    <row r="225" spans="1:60" x14ac:dyDescent="0.35">
      <c r="A225" s="42">
        <v>225</v>
      </c>
      <c r="B225" s="42"/>
      <c r="C225" s="42"/>
      <c r="D225" s="42">
        <f ca="1">VLOOKUP($A225,Mitglieder!$E$24:$BA$323,D$303)</f>
        <v>1.0299999999999967</v>
      </c>
      <c r="E225" s="42" t="str">
        <f ca="1">IF($G225="","",VLOOKUP($A225,Mitglieder!$E$24:$BG$323,E$303))</f>
        <v/>
      </c>
      <c r="F225" s="54" t="str">
        <f ca="1">IF(OR(VLOOKUP($A225,Mitglieder!$E$24:$BG$323,F$303)="",$G225=""),"",VLOOKUP($A225,Mitglieder!$E$24:$BG$323,F$303))</f>
        <v/>
      </c>
      <c r="G225" s="72" t="str">
        <f ca="1">IF(D225/ROUND(D225,0)=1,VLOOKUP($A225,Mitglieder!$E$24:$BA$323,G$303),"")</f>
        <v/>
      </c>
      <c r="H225" s="42" t="str">
        <f ca="1">IF($G225="","",VLOOKUP($A225,Mitglieder!$E$24:$BG$323,H$303))</f>
        <v/>
      </c>
      <c r="I225" s="54" t="str">
        <f ca="1">IF(OR(VLOOKUP($A225,Mitglieder!$E$24:$BG$323,I$303)="",$G225=""),"",VLOOKUP($A225,Mitglieder!$E$24:$BG$323,I$303))</f>
        <v/>
      </c>
      <c r="J225" s="42" t="str">
        <f ca="1">IF($G225="","",VLOOKUP($A225,Mitglieder!$E$24:$BG$323,J$303))</f>
        <v/>
      </c>
      <c r="K225" s="54" t="str">
        <f ca="1">IF(OR(VLOOKUP($A225,Mitglieder!$E$24:$BG$323,K$303)="",$G225=""),"",VLOOKUP($A225,Mitglieder!$E$24:$BG$323,K$303))</f>
        <v/>
      </c>
      <c r="L225" s="42" t="str">
        <f ca="1">IF($G225="","",VLOOKUP($A225,Mitglieder!$E$24:$BG$323,L$303))</f>
        <v/>
      </c>
      <c r="M225" s="42" t="str">
        <f ca="1">IF($G225="","",VLOOKUP($A225,Mitglieder!$E$24:$BG$323,M$303))</f>
        <v/>
      </c>
      <c r="N225" s="42" t="str">
        <f ca="1">IF($G225="","",VLOOKUP($A225,Mitglieder!$E$24:$BG$323,N$303))</f>
        <v/>
      </c>
      <c r="O225" s="42" t="str">
        <f ca="1">IF($G225="","",VLOOKUP($A225,Mitglieder!$E$24:$BG$323,O$303))</f>
        <v/>
      </c>
      <c r="P225" s="42" t="str">
        <f ca="1">IF($G225="","",VLOOKUP($A225,Mitglieder!$E$24:$BG$323,P$303))</f>
        <v/>
      </c>
      <c r="Q225" s="42" t="str">
        <f ca="1">IF($G225="","",VLOOKUP($A225,Mitglieder!$E$24:$BG$323,Q$303))</f>
        <v/>
      </c>
      <c r="R225" s="54" t="str">
        <f ca="1">IF(OR(VLOOKUP($A225,Mitglieder!$E$24:$BG$323,R$303)="",$G225=""),"",VLOOKUP($A225,Mitglieder!$E$24:$BG$323,R$303))</f>
        <v/>
      </c>
      <c r="S225" s="43" t="str">
        <f ca="1">IF($G225="","",TEXT(VLOOKUP($A225,Mitglieder!$E$24:$BG$323,S$303),"TT.MM.JJJJ"))</f>
        <v/>
      </c>
      <c r="T225" s="43" t="str">
        <f ca="1">IF($G225="","",TEXT(VLOOKUP($A225,Mitglieder!$E$24:$BG$323,T$303),"TT.MM.JJJJ"))</f>
        <v/>
      </c>
      <c r="U225" s="43" t="str">
        <f ca="1">IF($G225="","",TEXT(VLOOKUP($A225,Mitglieder!$E$24:$BG$323,U$303),"TT.MM.JJJJ"))</f>
        <v/>
      </c>
      <c r="V225" s="54" t="str">
        <f ca="1">IF(OR(VLOOKUP($A225,Mitglieder!$E$24:$BG$323,V$303)="",$G225=""),"",VLOOKUP($A225,Mitglieder!$E$24:$BG$323,V$303))</f>
        <v/>
      </c>
      <c r="W225" s="54" t="str">
        <f ca="1">IF(OR(VLOOKUP($A225,Mitglieder!$E$24:$BG$323,W$303)="",$G225=""),"",VLOOKUP($A225,Mitglieder!$E$24:$BG$323,W$303))</f>
        <v/>
      </c>
      <c r="X225" s="54" t="str">
        <f ca="1">IF(OR(VLOOKUP($A225,Mitglieder!$E$24:$BG$323,X$303)="",$G225=""),"",VLOOKUP($A225,Mitglieder!$E$24:$BG$323,X$303))</f>
        <v/>
      </c>
      <c r="Y225" s="54" t="str">
        <f ca="1">IF(OR(VLOOKUP($A225,Mitglieder!$E$24:$BG$323,Y$303)="",$G225=""),"",VLOOKUP($A225,Mitglieder!$E$24:$BG$323,Y$303))</f>
        <v/>
      </c>
      <c r="Z225" s="54" t="str">
        <f ca="1">IF(OR(VLOOKUP($A225,Mitglieder!$E$24:$BG$323,Z$303)="",$G225=""),"",VLOOKUP($A225,Mitglieder!$E$24:$BG$323,Z$303))</f>
        <v/>
      </c>
      <c r="AA225" s="54" t="str">
        <f ca="1">IF(OR(VLOOKUP($A225,Mitglieder!$E$24:$BG$323,AA$303)="",$G225=""),"",VLOOKUP($A225,Mitglieder!$E$24:$BG$323,AA$303))</f>
        <v/>
      </c>
      <c r="AB225" s="54" t="str">
        <f ca="1">IF(OR(VLOOKUP($A225,Mitglieder!$E$24:$BG$323,AB$303)="",$G225=""),"",VLOOKUP($A225,Mitglieder!$E$24:$BG$323,AB$303))</f>
        <v/>
      </c>
      <c r="AC225" s="54" t="str">
        <f ca="1">IF(OR(VLOOKUP($A225,Mitglieder!$E$24:$BG$323,AC$303)="",$G225=""),"",VLOOKUP($A225,Mitglieder!$E$24:$BG$323,AC$303))</f>
        <v/>
      </c>
      <c r="AD225" s="54" t="str">
        <f ca="1">IF(OR(VLOOKUP($A225,Mitglieder!$E$24:$BG$323,AD$303)="",$G225=""),"",VLOOKUP($A225,Mitglieder!$E$24:$BG$323,AD$303))</f>
        <v/>
      </c>
      <c r="AE225" s="54" t="str">
        <f ca="1">IF(OR(VLOOKUP($A225,Mitglieder!$E$24:$BG$323,AE$303)="",$G225=""),"",VLOOKUP($A225,Mitglieder!$E$24:$BG$323,AE$303))</f>
        <v/>
      </c>
      <c r="AF225" s="54" t="str">
        <f ca="1">IF(OR(VLOOKUP($A225,Mitglieder!$E$24:$BG$323,AF$303)="",$G225=""),"",VLOOKUP($A225,Mitglieder!$E$24:$BG$323,AF$303))</f>
        <v/>
      </c>
      <c r="AG225" s="54" t="str">
        <f ca="1">IF(OR(VLOOKUP($A225,Mitglieder!$E$24:$BG$323,AG$303)="",$G225=""),"",VLOOKUP($A225,Mitglieder!$E$24:$BG$323,AG$303))</f>
        <v/>
      </c>
      <c r="AH225" s="54" t="str">
        <f ca="1">IF(OR(VLOOKUP($A225,Mitglieder!$E$24:$BG$323,AH$303)="",$G225=""),"",VLOOKUP($A225,Mitglieder!$E$24:$BG$323,AH$303))</f>
        <v/>
      </c>
      <c r="AI225" s="54" t="str">
        <f ca="1">IF(OR(VLOOKUP($A225,Mitglieder!$E$24:$BG$323,AI$303)="",$G225=""),"",VLOOKUP($A225,Mitglieder!$E$24:$BG$323,AI$303))</f>
        <v/>
      </c>
      <c r="AJ225" s="54" t="str">
        <f ca="1">IF(OR(VLOOKUP($A225,Mitglieder!$E$24:$BG$323,AJ$303)="",$G225=""),"",VLOOKUP($A225,Mitglieder!$E$24:$BG$323,AJ$303))</f>
        <v/>
      </c>
      <c r="AK225" s="54" t="str">
        <f ca="1">IF(OR(VLOOKUP($A225,Mitglieder!$E$24:$BG$323,AK$303)="",$G225=""),"",VLOOKUP($A225,Mitglieder!$E$24:$BG$323,AK$303))</f>
        <v/>
      </c>
      <c r="AL225" s="54" t="str">
        <f ca="1">IF(OR(VLOOKUP($A225,Mitglieder!$E$24:$BG$323,AL$303)="",$G225=""),"",VLOOKUP($A225,Mitglieder!$E$24:$BG$323,AL$303))</f>
        <v/>
      </c>
      <c r="AM225" s="42" t="str">
        <f ca="1">IF($G225="","",VLOOKUP($A225,Mitglieder!$E$24:$BG$323,AM$303))</f>
        <v/>
      </c>
      <c r="AN225" s="54" t="str">
        <f ca="1">IF(OR(VLOOKUP($A225,Mitglieder!$E$24:$BG$323,AN$303)="",$G225=""),"",VLOOKUP($A225,Mitglieder!$E$24:$BG$323,AN$303))</f>
        <v/>
      </c>
      <c r="AO225" s="43" t="str">
        <f ca="1">IF($G225="","",TEXT(VLOOKUP($A225,Mitglieder!$D$24:$BG$323,AO$303),"TT.MM.JJJJ"))</f>
        <v/>
      </c>
      <c r="AP225" s="42" t="str">
        <f ca="1">IF($G225="","",VLOOKUP($A225,Mitglieder!$E$24:$BG$323,AP$303))</f>
        <v/>
      </c>
      <c r="AQ225" s="45" t="str">
        <f ca="1">IF($G225="","",TEXT(VLOOKUP($A225,Mitglieder!$E$24:$BG$323,AQ$303),"0.00"))</f>
        <v/>
      </c>
      <c r="AR225" s="54" t="str">
        <f ca="1">IF(OR(VLOOKUP($A225,Mitglieder!$E$24:$BG$323,AR$303)="",$G225=""),"",VLOOKUP($A225,Mitglieder!$E$24:$BG$323,AR$303))</f>
        <v/>
      </c>
      <c r="AS225" s="45" t="str">
        <f ca="1">IF($G225="","",TEXT(VLOOKUP($A225,Mitglieder!$E$24:$BG$323,AS$303),"0.00"))</f>
        <v/>
      </c>
      <c r="AT225" s="54" t="str">
        <f ca="1">IF(OR(VLOOKUP($A225,Mitglieder!$E$24:$BG$323,AT$303)="",$G225=""),"",VLOOKUP($A225,Mitglieder!$E$24:$BG$323,AT$303))</f>
        <v/>
      </c>
      <c r="AU225" s="45" t="str">
        <f ca="1">IF($G225="","",TEXT(VLOOKUP($A225,Mitglieder!$E$24:$BG$323,AU$303),"0.00"))</f>
        <v/>
      </c>
      <c r="AV225" s="45" t="str">
        <f ca="1">IF($G225="","",TEXT(VLOOKUP($A225,Mitglieder!$E$24:$BG$323,AV$303),"0.00"))</f>
        <v/>
      </c>
      <c r="AW225" s="42" t="str">
        <f ca="1">IF($G225="","",VLOOKUP($A225,Mitglieder!$E$24:$BG$323,AW$303))</f>
        <v/>
      </c>
      <c r="AX225" s="54" t="str">
        <f ca="1">IF(OR(VLOOKUP($A225,Mitglieder!$E$24:$BG$323,AX$303)="",$G225=""),"",VLOOKUP($A225,Mitglieder!$E$24:$BG$323,AX$303))</f>
        <v/>
      </c>
      <c r="AY225" s="43" t="str">
        <f ca="1">IF($G225="","",TEXT(VLOOKUP($A225,Mitglieder!$E$24:$BG$323,AY$303),"TT.MM.JJJJ"))</f>
        <v/>
      </c>
      <c r="AZ225" s="75" t="str">
        <f t="shared" ca="1" si="6"/>
        <v/>
      </c>
      <c r="BA225" s="43" t="str">
        <f ca="1">IF($G225="","",TEXT(VLOOKUP($A225,Mitglieder!$E$24:$BG$323,BA$303),"TT.MM.JJJJ"))</f>
        <v/>
      </c>
      <c r="BB225" s="43" t="str">
        <f ca="1">IF($G225="","",TEXT(VLOOKUP($A225,Mitglieder!$E$24:$BG$323,BB$303),"TT.MM.JJJJ"))</f>
        <v/>
      </c>
      <c r="BC225" s="43" t="str">
        <f ca="1">IF($G225="","",TEXT(VLOOKUP($A225,Mitglieder!$E$24:$BG$323,BC$303),"TT.MM.JJJJ"))</f>
        <v/>
      </c>
      <c r="BD225" s="43" t="str">
        <f ca="1">IF($G225="","",TEXT(VLOOKUP($A225,Mitglieder!$E$24:$BG$323,BD$303),"TT.MM.JJJJ"))</f>
        <v/>
      </c>
      <c r="BE225" s="75" t="str">
        <f t="shared" ca="1" si="7"/>
        <v/>
      </c>
      <c r="BF225" s="75" t="str">
        <f ca="1">IF($G225="","",VLOOKUP($A225,Mitglieder!$D$24:$BG$323,BF$303))</f>
        <v/>
      </c>
      <c r="BH225" s="75" t="str">
        <f ca="1">IF(G225="","",AY225+'Details Verein'!$D$25)</f>
        <v/>
      </c>
    </row>
    <row r="226" spans="1:60" x14ac:dyDescent="0.35">
      <c r="A226" s="42">
        <v>226</v>
      </c>
      <c r="B226" s="42"/>
      <c r="C226" s="42"/>
      <c r="D226" s="42">
        <f ca="1">VLOOKUP($A226,Mitglieder!$E$24:$BA$323,D$303)</f>
        <v>1.0299999999999967</v>
      </c>
      <c r="E226" s="42" t="str">
        <f ca="1">IF($G226="","",VLOOKUP($A226,Mitglieder!$E$24:$BG$323,E$303))</f>
        <v/>
      </c>
      <c r="F226" s="54" t="str">
        <f ca="1">IF(OR(VLOOKUP($A226,Mitglieder!$E$24:$BG$323,F$303)="",$G226=""),"",VLOOKUP($A226,Mitglieder!$E$24:$BG$323,F$303))</f>
        <v/>
      </c>
      <c r="G226" s="72" t="str">
        <f ca="1">IF(D226/ROUND(D226,0)=1,VLOOKUP($A226,Mitglieder!$E$24:$BA$323,G$303),"")</f>
        <v/>
      </c>
      <c r="H226" s="42" t="str">
        <f ca="1">IF($G226="","",VLOOKUP($A226,Mitglieder!$E$24:$BG$323,H$303))</f>
        <v/>
      </c>
      <c r="I226" s="54" t="str">
        <f ca="1">IF(OR(VLOOKUP($A226,Mitglieder!$E$24:$BG$323,I$303)="",$G226=""),"",VLOOKUP($A226,Mitglieder!$E$24:$BG$323,I$303))</f>
        <v/>
      </c>
      <c r="J226" s="42" t="str">
        <f ca="1">IF($G226="","",VLOOKUP($A226,Mitglieder!$E$24:$BG$323,J$303))</f>
        <v/>
      </c>
      <c r="K226" s="54" t="str">
        <f ca="1">IF(OR(VLOOKUP($A226,Mitglieder!$E$24:$BG$323,K$303)="",$G226=""),"",VLOOKUP($A226,Mitglieder!$E$24:$BG$323,K$303))</f>
        <v/>
      </c>
      <c r="L226" s="42" t="str">
        <f ca="1">IF($G226="","",VLOOKUP($A226,Mitglieder!$E$24:$BG$323,L$303))</f>
        <v/>
      </c>
      <c r="M226" s="42" t="str">
        <f ca="1">IF($G226="","",VLOOKUP($A226,Mitglieder!$E$24:$BG$323,M$303))</f>
        <v/>
      </c>
      <c r="N226" s="42" t="str">
        <f ca="1">IF($G226="","",VLOOKUP($A226,Mitglieder!$E$24:$BG$323,N$303))</f>
        <v/>
      </c>
      <c r="O226" s="42" t="str">
        <f ca="1">IF($G226="","",VLOOKUP($A226,Mitglieder!$E$24:$BG$323,O$303))</f>
        <v/>
      </c>
      <c r="P226" s="42" t="str">
        <f ca="1">IF($G226="","",VLOOKUP($A226,Mitglieder!$E$24:$BG$323,P$303))</f>
        <v/>
      </c>
      <c r="Q226" s="42" t="str">
        <f ca="1">IF($G226="","",VLOOKUP($A226,Mitglieder!$E$24:$BG$323,Q$303))</f>
        <v/>
      </c>
      <c r="R226" s="54" t="str">
        <f ca="1">IF(OR(VLOOKUP($A226,Mitglieder!$E$24:$BG$323,R$303)="",$G226=""),"",VLOOKUP($A226,Mitglieder!$E$24:$BG$323,R$303))</f>
        <v/>
      </c>
      <c r="S226" s="43" t="str">
        <f ca="1">IF($G226="","",TEXT(VLOOKUP($A226,Mitglieder!$E$24:$BG$323,S$303),"TT.MM.JJJJ"))</f>
        <v/>
      </c>
      <c r="T226" s="43" t="str">
        <f ca="1">IF($G226="","",TEXT(VLOOKUP($A226,Mitglieder!$E$24:$BG$323,T$303),"TT.MM.JJJJ"))</f>
        <v/>
      </c>
      <c r="U226" s="43" t="str">
        <f ca="1">IF($G226="","",TEXT(VLOOKUP($A226,Mitglieder!$E$24:$BG$323,U$303),"TT.MM.JJJJ"))</f>
        <v/>
      </c>
      <c r="V226" s="54" t="str">
        <f ca="1">IF(OR(VLOOKUP($A226,Mitglieder!$E$24:$BG$323,V$303)="",$G226=""),"",VLOOKUP($A226,Mitglieder!$E$24:$BG$323,V$303))</f>
        <v/>
      </c>
      <c r="W226" s="54" t="str">
        <f ca="1">IF(OR(VLOOKUP($A226,Mitglieder!$E$24:$BG$323,W$303)="",$G226=""),"",VLOOKUP($A226,Mitglieder!$E$24:$BG$323,W$303))</f>
        <v/>
      </c>
      <c r="X226" s="54" t="str">
        <f ca="1">IF(OR(VLOOKUP($A226,Mitglieder!$E$24:$BG$323,X$303)="",$G226=""),"",VLOOKUP($A226,Mitglieder!$E$24:$BG$323,X$303))</f>
        <v/>
      </c>
      <c r="Y226" s="54" t="str">
        <f ca="1">IF(OR(VLOOKUP($A226,Mitglieder!$E$24:$BG$323,Y$303)="",$G226=""),"",VLOOKUP($A226,Mitglieder!$E$24:$BG$323,Y$303))</f>
        <v/>
      </c>
      <c r="Z226" s="54" t="str">
        <f ca="1">IF(OR(VLOOKUP($A226,Mitglieder!$E$24:$BG$323,Z$303)="",$G226=""),"",VLOOKUP($A226,Mitglieder!$E$24:$BG$323,Z$303))</f>
        <v/>
      </c>
      <c r="AA226" s="54" t="str">
        <f ca="1">IF(OR(VLOOKUP($A226,Mitglieder!$E$24:$BG$323,AA$303)="",$G226=""),"",VLOOKUP($A226,Mitglieder!$E$24:$BG$323,AA$303))</f>
        <v/>
      </c>
      <c r="AB226" s="54" t="str">
        <f ca="1">IF(OR(VLOOKUP($A226,Mitglieder!$E$24:$BG$323,AB$303)="",$G226=""),"",VLOOKUP($A226,Mitglieder!$E$24:$BG$323,AB$303))</f>
        <v/>
      </c>
      <c r="AC226" s="54" t="str">
        <f ca="1">IF(OR(VLOOKUP($A226,Mitglieder!$E$24:$BG$323,AC$303)="",$G226=""),"",VLOOKUP($A226,Mitglieder!$E$24:$BG$323,AC$303))</f>
        <v/>
      </c>
      <c r="AD226" s="54" t="str">
        <f ca="1">IF(OR(VLOOKUP($A226,Mitglieder!$E$24:$BG$323,AD$303)="",$G226=""),"",VLOOKUP($A226,Mitglieder!$E$24:$BG$323,AD$303))</f>
        <v/>
      </c>
      <c r="AE226" s="54" t="str">
        <f ca="1">IF(OR(VLOOKUP($A226,Mitglieder!$E$24:$BG$323,AE$303)="",$G226=""),"",VLOOKUP($A226,Mitglieder!$E$24:$BG$323,AE$303))</f>
        <v/>
      </c>
      <c r="AF226" s="54" t="str">
        <f ca="1">IF(OR(VLOOKUP($A226,Mitglieder!$E$24:$BG$323,AF$303)="",$G226=""),"",VLOOKUP($A226,Mitglieder!$E$24:$BG$323,AF$303))</f>
        <v/>
      </c>
      <c r="AG226" s="54" t="str">
        <f ca="1">IF(OR(VLOOKUP($A226,Mitglieder!$E$24:$BG$323,AG$303)="",$G226=""),"",VLOOKUP($A226,Mitglieder!$E$24:$BG$323,AG$303))</f>
        <v/>
      </c>
      <c r="AH226" s="54" t="str">
        <f ca="1">IF(OR(VLOOKUP($A226,Mitglieder!$E$24:$BG$323,AH$303)="",$G226=""),"",VLOOKUP($A226,Mitglieder!$E$24:$BG$323,AH$303))</f>
        <v/>
      </c>
      <c r="AI226" s="54" t="str">
        <f ca="1">IF(OR(VLOOKUP($A226,Mitglieder!$E$24:$BG$323,AI$303)="",$G226=""),"",VLOOKUP($A226,Mitglieder!$E$24:$BG$323,AI$303))</f>
        <v/>
      </c>
      <c r="AJ226" s="54" t="str">
        <f ca="1">IF(OR(VLOOKUP($A226,Mitglieder!$E$24:$BG$323,AJ$303)="",$G226=""),"",VLOOKUP($A226,Mitglieder!$E$24:$BG$323,AJ$303))</f>
        <v/>
      </c>
      <c r="AK226" s="54" t="str">
        <f ca="1">IF(OR(VLOOKUP($A226,Mitglieder!$E$24:$BG$323,AK$303)="",$G226=""),"",VLOOKUP($A226,Mitglieder!$E$24:$BG$323,AK$303))</f>
        <v/>
      </c>
      <c r="AL226" s="54" t="str">
        <f ca="1">IF(OR(VLOOKUP($A226,Mitglieder!$E$24:$BG$323,AL$303)="",$G226=""),"",VLOOKUP($A226,Mitglieder!$E$24:$BG$323,AL$303))</f>
        <v/>
      </c>
      <c r="AM226" s="42" t="str">
        <f ca="1">IF($G226="","",VLOOKUP($A226,Mitglieder!$E$24:$BG$323,AM$303))</f>
        <v/>
      </c>
      <c r="AN226" s="54" t="str">
        <f ca="1">IF(OR(VLOOKUP($A226,Mitglieder!$E$24:$BG$323,AN$303)="",$G226=""),"",VLOOKUP($A226,Mitglieder!$E$24:$BG$323,AN$303))</f>
        <v/>
      </c>
      <c r="AO226" s="43" t="str">
        <f ca="1">IF($G226="","",TEXT(VLOOKUP($A226,Mitglieder!$D$24:$BG$323,AO$303),"TT.MM.JJJJ"))</f>
        <v/>
      </c>
      <c r="AP226" s="42" t="str">
        <f ca="1">IF($G226="","",VLOOKUP($A226,Mitglieder!$E$24:$BG$323,AP$303))</f>
        <v/>
      </c>
      <c r="AQ226" s="45" t="str">
        <f ca="1">IF($G226="","",TEXT(VLOOKUP($A226,Mitglieder!$E$24:$BG$323,AQ$303),"0.00"))</f>
        <v/>
      </c>
      <c r="AR226" s="54" t="str">
        <f ca="1">IF(OR(VLOOKUP($A226,Mitglieder!$E$24:$BG$323,AR$303)="",$G226=""),"",VLOOKUP($A226,Mitglieder!$E$24:$BG$323,AR$303))</f>
        <v/>
      </c>
      <c r="AS226" s="45" t="str">
        <f ca="1">IF($G226="","",TEXT(VLOOKUP($A226,Mitglieder!$E$24:$BG$323,AS$303),"0.00"))</f>
        <v/>
      </c>
      <c r="AT226" s="54" t="str">
        <f ca="1">IF(OR(VLOOKUP($A226,Mitglieder!$E$24:$BG$323,AT$303)="",$G226=""),"",VLOOKUP($A226,Mitglieder!$E$24:$BG$323,AT$303))</f>
        <v/>
      </c>
      <c r="AU226" s="45" t="str">
        <f ca="1">IF($G226="","",TEXT(VLOOKUP($A226,Mitglieder!$E$24:$BG$323,AU$303),"0.00"))</f>
        <v/>
      </c>
      <c r="AV226" s="45" t="str">
        <f ca="1">IF($G226="","",TEXT(VLOOKUP($A226,Mitglieder!$E$24:$BG$323,AV$303),"0.00"))</f>
        <v/>
      </c>
      <c r="AW226" s="42" t="str">
        <f ca="1">IF($G226="","",VLOOKUP($A226,Mitglieder!$E$24:$BG$323,AW$303))</f>
        <v/>
      </c>
      <c r="AX226" s="54" t="str">
        <f ca="1">IF(OR(VLOOKUP($A226,Mitglieder!$E$24:$BG$323,AX$303)="",$G226=""),"",VLOOKUP($A226,Mitglieder!$E$24:$BG$323,AX$303))</f>
        <v/>
      </c>
      <c r="AY226" s="43" t="str">
        <f ca="1">IF($G226="","",TEXT(VLOOKUP($A226,Mitglieder!$E$24:$BG$323,AY$303),"TT.MM.JJJJ"))</f>
        <v/>
      </c>
      <c r="AZ226" s="75" t="str">
        <f t="shared" ca="1" si="6"/>
        <v/>
      </c>
      <c r="BA226" s="43" t="str">
        <f ca="1">IF($G226="","",TEXT(VLOOKUP($A226,Mitglieder!$E$24:$BG$323,BA$303),"TT.MM.JJJJ"))</f>
        <v/>
      </c>
      <c r="BB226" s="43" t="str">
        <f ca="1">IF($G226="","",TEXT(VLOOKUP($A226,Mitglieder!$E$24:$BG$323,BB$303),"TT.MM.JJJJ"))</f>
        <v/>
      </c>
      <c r="BC226" s="43" t="str">
        <f ca="1">IF($G226="","",TEXT(VLOOKUP($A226,Mitglieder!$E$24:$BG$323,BC$303),"TT.MM.JJJJ"))</f>
        <v/>
      </c>
      <c r="BD226" s="43" t="str">
        <f ca="1">IF($G226="","",TEXT(VLOOKUP($A226,Mitglieder!$E$24:$BG$323,BD$303),"TT.MM.JJJJ"))</f>
        <v/>
      </c>
      <c r="BE226" s="75" t="str">
        <f t="shared" ca="1" si="7"/>
        <v/>
      </c>
      <c r="BF226" s="75" t="str">
        <f ca="1">IF($G226="","",VLOOKUP($A226,Mitglieder!$D$24:$BG$323,BF$303))</f>
        <v/>
      </c>
      <c r="BH226" s="75" t="str">
        <f ca="1">IF(G226="","",AY226+'Details Verein'!$D$25)</f>
        <v/>
      </c>
    </row>
    <row r="227" spans="1:60" x14ac:dyDescent="0.35">
      <c r="A227" s="42">
        <v>227</v>
      </c>
      <c r="B227" s="42"/>
      <c r="C227" s="42"/>
      <c r="D227" s="42">
        <f ca="1">VLOOKUP($A227,Mitglieder!$E$24:$BA$323,D$303)</f>
        <v>1.0299999999999967</v>
      </c>
      <c r="E227" s="42" t="str">
        <f ca="1">IF($G227="","",VLOOKUP($A227,Mitglieder!$E$24:$BG$323,E$303))</f>
        <v/>
      </c>
      <c r="F227" s="54" t="str">
        <f ca="1">IF(OR(VLOOKUP($A227,Mitglieder!$E$24:$BG$323,F$303)="",$G227=""),"",VLOOKUP($A227,Mitglieder!$E$24:$BG$323,F$303))</f>
        <v/>
      </c>
      <c r="G227" s="72" t="str">
        <f ca="1">IF(D227/ROUND(D227,0)=1,VLOOKUP($A227,Mitglieder!$E$24:$BA$323,G$303),"")</f>
        <v/>
      </c>
      <c r="H227" s="42" t="str">
        <f ca="1">IF($G227="","",VLOOKUP($A227,Mitglieder!$E$24:$BG$323,H$303))</f>
        <v/>
      </c>
      <c r="I227" s="54" t="str">
        <f ca="1">IF(OR(VLOOKUP($A227,Mitglieder!$E$24:$BG$323,I$303)="",$G227=""),"",VLOOKUP($A227,Mitglieder!$E$24:$BG$323,I$303))</f>
        <v/>
      </c>
      <c r="J227" s="42" t="str">
        <f ca="1">IF($G227="","",VLOOKUP($A227,Mitglieder!$E$24:$BG$323,J$303))</f>
        <v/>
      </c>
      <c r="K227" s="54" t="str">
        <f ca="1">IF(OR(VLOOKUP($A227,Mitglieder!$E$24:$BG$323,K$303)="",$G227=""),"",VLOOKUP($A227,Mitglieder!$E$24:$BG$323,K$303))</f>
        <v/>
      </c>
      <c r="L227" s="42" t="str">
        <f ca="1">IF($G227="","",VLOOKUP($A227,Mitglieder!$E$24:$BG$323,L$303))</f>
        <v/>
      </c>
      <c r="M227" s="42" t="str">
        <f ca="1">IF($G227="","",VLOOKUP($A227,Mitglieder!$E$24:$BG$323,M$303))</f>
        <v/>
      </c>
      <c r="N227" s="42" t="str">
        <f ca="1">IF($G227="","",VLOOKUP($A227,Mitglieder!$E$24:$BG$323,N$303))</f>
        <v/>
      </c>
      <c r="O227" s="42" t="str">
        <f ca="1">IF($G227="","",VLOOKUP($A227,Mitglieder!$E$24:$BG$323,O$303))</f>
        <v/>
      </c>
      <c r="P227" s="42" t="str">
        <f ca="1">IF($G227="","",VLOOKUP($A227,Mitglieder!$E$24:$BG$323,P$303))</f>
        <v/>
      </c>
      <c r="Q227" s="42" t="str">
        <f ca="1">IF($G227="","",VLOOKUP($A227,Mitglieder!$E$24:$BG$323,Q$303))</f>
        <v/>
      </c>
      <c r="R227" s="54" t="str">
        <f ca="1">IF(OR(VLOOKUP($A227,Mitglieder!$E$24:$BG$323,R$303)="",$G227=""),"",VLOOKUP($A227,Mitglieder!$E$24:$BG$323,R$303))</f>
        <v/>
      </c>
      <c r="S227" s="43" t="str">
        <f ca="1">IF($G227="","",TEXT(VLOOKUP($A227,Mitglieder!$E$24:$BG$323,S$303),"TT.MM.JJJJ"))</f>
        <v/>
      </c>
      <c r="T227" s="43" t="str">
        <f ca="1">IF($G227="","",TEXT(VLOOKUP($A227,Mitglieder!$E$24:$BG$323,T$303),"TT.MM.JJJJ"))</f>
        <v/>
      </c>
      <c r="U227" s="43" t="str">
        <f ca="1">IF($G227="","",TEXT(VLOOKUP($A227,Mitglieder!$E$24:$BG$323,U$303),"TT.MM.JJJJ"))</f>
        <v/>
      </c>
      <c r="V227" s="54" t="str">
        <f ca="1">IF(OR(VLOOKUP($A227,Mitglieder!$E$24:$BG$323,V$303)="",$G227=""),"",VLOOKUP($A227,Mitglieder!$E$24:$BG$323,V$303))</f>
        <v/>
      </c>
      <c r="W227" s="54" t="str">
        <f ca="1">IF(OR(VLOOKUP($A227,Mitglieder!$E$24:$BG$323,W$303)="",$G227=""),"",VLOOKUP($A227,Mitglieder!$E$24:$BG$323,W$303))</f>
        <v/>
      </c>
      <c r="X227" s="54" t="str">
        <f ca="1">IF(OR(VLOOKUP($A227,Mitglieder!$E$24:$BG$323,X$303)="",$G227=""),"",VLOOKUP($A227,Mitglieder!$E$24:$BG$323,X$303))</f>
        <v/>
      </c>
      <c r="Y227" s="54" t="str">
        <f ca="1">IF(OR(VLOOKUP($A227,Mitglieder!$E$24:$BG$323,Y$303)="",$G227=""),"",VLOOKUP($A227,Mitglieder!$E$24:$BG$323,Y$303))</f>
        <v/>
      </c>
      <c r="Z227" s="54" t="str">
        <f ca="1">IF(OR(VLOOKUP($A227,Mitglieder!$E$24:$BG$323,Z$303)="",$G227=""),"",VLOOKUP($A227,Mitglieder!$E$24:$BG$323,Z$303))</f>
        <v/>
      </c>
      <c r="AA227" s="54" t="str">
        <f ca="1">IF(OR(VLOOKUP($A227,Mitglieder!$E$24:$BG$323,AA$303)="",$G227=""),"",VLOOKUP($A227,Mitglieder!$E$24:$BG$323,AA$303))</f>
        <v/>
      </c>
      <c r="AB227" s="54" t="str">
        <f ca="1">IF(OR(VLOOKUP($A227,Mitglieder!$E$24:$BG$323,AB$303)="",$G227=""),"",VLOOKUP($A227,Mitglieder!$E$24:$BG$323,AB$303))</f>
        <v/>
      </c>
      <c r="AC227" s="54" t="str">
        <f ca="1">IF(OR(VLOOKUP($A227,Mitglieder!$E$24:$BG$323,AC$303)="",$G227=""),"",VLOOKUP($A227,Mitglieder!$E$24:$BG$323,AC$303))</f>
        <v/>
      </c>
      <c r="AD227" s="54" t="str">
        <f ca="1">IF(OR(VLOOKUP($A227,Mitglieder!$E$24:$BG$323,AD$303)="",$G227=""),"",VLOOKUP($A227,Mitglieder!$E$24:$BG$323,AD$303))</f>
        <v/>
      </c>
      <c r="AE227" s="54" t="str">
        <f ca="1">IF(OR(VLOOKUP($A227,Mitglieder!$E$24:$BG$323,AE$303)="",$G227=""),"",VLOOKUP($A227,Mitglieder!$E$24:$BG$323,AE$303))</f>
        <v/>
      </c>
      <c r="AF227" s="54" t="str">
        <f ca="1">IF(OR(VLOOKUP($A227,Mitglieder!$E$24:$BG$323,AF$303)="",$G227=""),"",VLOOKUP($A227,Mitglieder!$E$24:$BG$323,AF$303))</f>
        <v/>
      </c>
      <c r="AG227" s="54" t="str">
        <f ca="1">IF(OR(VLOOKUP($A227,Mitglieder!$E$24:$BG$323,AG$303)="",$G227=""),"",VLOOKUP($A227,Mitglieder!$E$24:$BG$323,AG$303))</f>
        <v/>
      </c>
      <c r="AH227" s="54" t="str">
        <f ca="1">IF(OR(VLOOKUP($A227,Mitglieder!$E$24:$BG$323,AH$303)="",$G227=""),"",VLOOKUP($A227,Mitglieder!$E$24:$BG$323,AH$303))</f>
        <v/>
      </c>
      <c r="AI227" s="54" t="str">
        <f ca="1">IF(OR(VLOOKUP($A227,Mitglieder!$E$24:$BG$323,AI$303)="",$G227=""),"",VLOOKUP($A227,Mitglieder!$E$24:$BG$323,AI$303))</f>
        <v/>
      </c>
      <c r="AJ227" s="54" t="str">
        <f ca="1">IF(OR(VLOOKUP($A227,Mitglieder!$E$24:$BG$323,AJ$303)="",$G227=""),"",VLOOKUP($A227,Mitglieder!$E$24:$BG$323,AJ$303))</f>
        <v/>
      </c>
      <c r="AK227" s="54" t="str">
        <f ca="1">IF(OR(VLOOKUP($A227,Mitglieder!$E$24:$BG$323,AK$303)="",$G227=""),"",VLOOKUP($A227,Mitglieder!$E$24:$BG$323,AK$303))</f>
        <v/>
      </c>
      <c r="AL227" s="54" t="str">
        <f ca="1">IF(OR(VLOOKUP($A227,Mitglieder!$E$24:$BG$323,AL$303)="",$G227=""),"",VLOOKUP($A227,Mitglieder!$E$24:$BG$323,AL$303))</f>
        <v/>
      </c>
      <c r="AM227" s="42" t="str">
        <f ca="1">IF($G227="","",VLOOKUP($A227,Mitglieder!$E$24:$BG$323,AM$303))</f>
        <v/>
      </c>
      <c r="AN227" s="54" t="str">
        <f ca="1">IF(OR(VLOOKUP($A227,Mitglieder!$E$24:$BG$323,AN$303)="",$G227=""),"",VLOOKUP($A227,Mitglieder!$E$24:$BG$323,AN$303))</f>
        <v/>
      </c>
      <c r="AO227" s="43" t="str">
        <f ca="1">IF($G227="","",TEXT(VLOOKUP($A227,Mitglieder!$D$24:$BG$323,AO$303),"TT.MM.JJJJ"))</f>
        <v/>
      </c>
      <c r="AP227" s="42" t="str">
        <f ca="1">IF($G227="","",VLOOKUP($A227,Mitglieder!$E$24:$BG$323,AP$303))</f>
        <v/>
      </c>
      <c r="AQ227" s="45" t="str">
        <f ca="1">IF($G227="","",TEXT(VLOOKUP($A227,Mitglieder!$E$24:$BG$323,AQ$303),"0.00"))</f>
        <v/>
      </c>
      <c r="AR227" s="54" t="str">
        <f ca="1">IF(OR(VLOOKUP($A227,Mitglieder!$E$24:$BG$323,AR$303)="",$G227=""),"",VLOOKUP($A227,Mitglieder!$E$24:$BG$323,AR$303))</f>
        <v/>
      </c>
      <c r="AS227" s="45" t="str">
        <f ca="1">IF($G227="","",TEXT(VLOOKUP($A227,Mitglieder!$E$24:$BG$323,AS$303),"0.00"))</f>
        <v/>
      </c>
      <c r="AT227" s="54" t="str">
        <f ca="1">IF(OR(VLOOKUP($A227,Mitglieder!$E$24:$BG$323,AT$303)="",$G227=""),"",VLOOKUP($A227,Mitglieder!$E$24:$BG$323,AT$303))</f>
        <v/>
      </c>
      <c r="AU227" s="45" t="str">
        <f ca="1">IF($G227="","",TEXT(VLOOKUP($A227,Mitglieder!$E$24:$BG$323,AU$303),"0.00"))</f>
        <v/>
      </c>
      <c r="AV227" s="45" t="str">
        <f ca="1">IF($G227="","",TEXT(VLOOKUP($A227,Mitglieder!$E$24:$BG$323,AV$303),"0.00"))</f>
        <v/>
      </c>
      <c r="AW227" s="42" t="str">
        <f ca="1">IF($G227="","",VLOOKUP($A227,Mitglieder!$E$24:$BG$323,AW$303))</f>
        <v/>
      </c>
      <c r="AX227" s="54" t="str">
        <f ca="1">IF(OR(VLOOKUP($A227,Mitglieder!$E$24:$BG$323,AX$303)="",$G227=""),"",VLOOKUP($A227,Mitglieder!$E$24:$BG$323,AX$303))</f>
        <v/>
      </c>
      <c r="AY227" s="43" t="str">
        <f ca="1">IF($G227="","",TEXT(VLOOKUP($A227,Mitglieder!$E$24:$BG$323,AY$303),"TT.MM.JJJJ"))</f>
        <v/>
      </c>
      <c r="AZ227" s="75" t="str">
        <f t="shared" ca="1" si="6"/>
        <v/>
      </c>
      <c r="BA227" s="43" t="str">
        <f ca="1">IF($G227="","",TEXT(VLOOKUP($A227,Mitglieder!$E$24:$BG$323,BA$303),"TT.MM.JJJJ"))</f>
        <v/>
      </c>
      <c r="BB227" s="43" t="str">
        <f ca="1">IF($G227="","",TEXT(VLOOKUP($A227,Mitglieder!$E$24:$BG$323,BB$303),"TT.MM.JJJJ"))</f>
        <v/>
      </c>
      <c r="BC227" s="43" t="str">
        <f ca="1">IF($G227="","",TEXT(VLOOKUP($A227,Mitglieder!$E$24:$BG$323,BC$303),"TT.MM.JJJJ"))</f>
        <v/>
      </c>
      <c r="BD227" s="43" t="str">
        <f ca="1">IF($G227="","",TEXT(VLOOKUP($A227,Mitglieder!$E$24:$BG$323,BD$303),"TT.MM.JJJJ"))</f>
        <v/>
      </c>
      <c r="BE227" s="75" t="str">
        <f t="shared" ca="1" si="7"/>
        <v/>
      </c>
      <c r="BF227" s="75" t="str">
        <f ca="1">IF($G227="","",VLOOKUP($A227,Mitglieder!$D$24:$BG$323,BF$303))</f>
        <v/>
      </c>
      <c r="BH227" s="75" t="str">
        <f ca="1">IF(G227="","",AY227+'Details Verein'!$D$25)</f>
        <v/>
      </c>
    </row>
    <row r="228" spans="1:60" x14ac:dyDescent="0.35">
      <c r="A228" s="42">
        <v>228</v>
      </c>
      <c r="B228" s="42"/>
      <c r="C228" s="42"/>
      <c r="D228" s="42">
        <f ca="1">VLOOKUP($A228,Mitglieder!$E$24:$BA$323,D$303)</f>
        <v>1.0299999999999967</v>
      </c>
      <c r="E228" s="42" t="str">
        <f ca="1">IF($G228="","",VLOOKUP($A228,Mitglieder!$E$24:$BG$323,E$303))</f>
        <v/>
      </c>
      <c r="F228" s="54" t="str">
        <f ca="1">IF(OR(VLOOKUP($A228,Mitglieder!$E$24:$BG$323,F$303)="",$G228=""),"",VLOOKUP($A228,Mitglieder!$E$24:$BG$323,F$303))</f>
        <v/>
      </c>
      <c r="G228" s="72" t="str">
        <f ca="1">IF(D228/ROUND(D228,0)=1,VLOOKUP($A228,Mitglieder!$E$24:$BA$323,G$303),"")</f>
        <v/>
      </c>
      <c r="H228" s="42" t="str">
        <f ca="1">IF($G228="","",VLOOKUP($A228,Mitglieder!$E$24:$BG$323,H$303))</f>
        <v/>
      </c>
      <c r="I228" s="54" t="str">
        <f ca="1">IF(OR(VLOOKUP($A228,Mitglieder!$E$24:$BG$323,I$303)="",$G228=""),"",VLOOKUP($A228,Mitglieder!$E$24:$BG$323,I$303))</f>
        <v/>
      </c>
      <c r="J228" s="42" t="str">
        <f ca="1">IF($G228="","",VLOOKUP($A228,Mitglieder!$E$24:$BG$323,J$303))</f>
        <v/>
      </c>
      <c r="K228" s="54" t="str">
        <f ca="1">IF(OR(VLOOKUP($A228,Mitglieder!$E$24:$BG$323,K$303)="",$G228=""),"",VLOOKUP($A228,Mitglieder!$E$24:$BG$323,K$303))</f>
        <v/>
      </c>
      <c r="L228" s="42" t="str">
        <f ca="1">IF($G228="","",VLOOKUP($A228,Mitglieder!$E$24:$BG$323,L$303))</f>
        <v/>
      </c>
      <c r="M228" s="42" t="str">
        <f ca="1">IF($G228="","",VLOOKUP($A228,Mitglieder!$E$24:$BG$323,M$303))</f>
        <v/>
      </c>
      <c r="N228" s="42" t="str">
        <f ca="1">IF($G228="","",VLOOKUP($A228,Mitglieder!$E$24:$BG$323,N$303))</f>
        <v/>
      </c>
      <c r="O228" s="42" t="str">
        <f ca="1">IF($G228="","",VLOOKUP($A228,Mitglieder!$E$24:$BG$323,O$303))</f>
        <v/>
      </c>
      <c r="P228" s="42" t="str">
        <f ca="1">IF($G228="","",VLOOKUP($A228,Mitglieder!$E$24:$BG$323,P$303))</f>
        <v/>
      </c>
      <c r="Q228" s="42" t="str">
        <f ca="1">IF($G228="","",VLOOKUP($A228,Mitglieder!$E$24:$BG$323,Q$303))</f>
        <v/>
      </c>
      <c r="R228" s="54" t="str">
        <f ca="1">IF(OR(VLOOKUP($A228,Mitglieder!$E$24:$BG$323,R$303)="",$G228=""),"",VLOOKUP($A228,Mitglieder!$E$24:$BG$323,R$303))</f>
        <v/>
      </c>
      <c r="S228" s="43" t="str">
        <f ca="1">IF($G228="","",TEXT(VLOOKUP($A228,Mitglieder!$E$24:$BG$323,S$303),"TT.MM.JJJJ"))</f>
        <v/>
      </c>
      <c r="T228" s="43" t="str">
        <f ca="1">IF($G228="","",TEXT(VLOOKUP($A228,Mitglieder!$E$24:$BG$323,T$303),"TT.MM.JJJJ"))</f>
        <v/>
      </c>
      <c r="U228" s="43" t="str">
        <f ca="1">IF($G228="","",TEXT(VLOOKUP($A228,Mitglieder!$E$24:$BG$323,U$303),"TT.MM.JJJJ"))</f>
        <v/>
      </c>
      <c r="V228" s="54" t="str">
        <f ca="1">IF(OR(VLOOKUP($A228,Mitglieder!$E$24:$BG$323,V$303)="",$G228=""),"",VLOOKUP($A228,Mitglieder!$E$24:$BG$323,V$303))</f>
        <v/>
      </c>
      <c r="W228" s="54" t="str">
        <f ca="1">IF(OR(VLOOKUP($A228,Mitglieder!$E$24:$BG$323,W$303)="",$G228=""),"",VLOOKUP($A228,Mitglieder!$E$24:$BG$323,W$303))</f>
        <v/>
      </c>
      <c r="X228" s="54" t="str">
        <f ca="1">IF(OR(VLOOKUP($A228,Mitglieder!$E$24:$BG$323,X$303)="",$G228=""),"",VLOOKUP($A228,Mitglieder!$E$24:$BG$323,X$303))</f>
        <v/>
      </c>
      <c r="Y228" s="54" t="str">
        <f ca="1">IF(OR(VLOOKUP($A228,Mitglieder!$E$24:$BG$323,Y$303)="",$G228=""),"",VLOOKUP($A228,Mitglieder!$E$24:$BG$323,Y$303))</f>
        <v/>
      </c>
      <c r="Z228" s="54" t="str">
        <f ca="1">IF(OR(VLOOKUP($A228,Mitglieder!$E$24:$BG$323,Z$303)="",$G228=""),"",VLOOKUP($A228,Mitglieder!$E$24:$BG$323,Z$303))</f>
        <v/>
      </c>
      <c r="AA228" s="54" t="str">
        <f ca="1">IF(OR(VLOOKUP($A228,Mitglieder!$E$24:$BG$323,AA$303)="",$G228=""),"",VLOOKUP($A228,Mitglieder!$E$24:$BG$323,AA$303))</f>
        <v/>
      </c>
      <c r="AB228" s="54" t="str">
        <f ca="1">IF(OR(VLOOKUP($A228,Mitglieder!$E$24:$BG$323,AB$303)="",$G228=""),"",VLOOKUP($A228,Mitglieder!$E$24:$BG$323,AB$303))</f>
        <v/>
      </c>
      <c r="AC228" s="54" t="str">
        <f ca="1">IF(OR(VLOOKUP($A228,Mitglieder!$E$24:$BG$323,AC$303)="",$G228=""),"",VLOOKUP($A228,Mitglieder!$E$24:$BG$323,AC$303))</f>
        <v/>
      </c>
      <c r="AD228" s="54" t="str">
        <f ca="1">IF(OR(VLOOKUP($A228,Mitglieder!$E$24:$BG$323,AD$303)="",$G228=""),"",VLOOKUP($A228,Mitglieder!$E$24:$BG$323,AD$303))</f>
        <v/>
      </c>
      <c r="AE228" s="54" t="str">
        <f ca="1">IF(OR(VLOOKUP($A228,Mitglieder!$E$24:$BG$323,AE$303)="",$G228=""),"",VLOOKUP($A228,Mitglieder!$E$24:$BG$323,AE$303))</f>
        <v/>
      </c>
      <c r="AF228" s="54" t="str">
        <f ca="1">IF(OR(VLOOKUP($A228,Mitglieder!$E$24:$BG$323,AF$303)="",$G228=""),"",VLOOKUP($A228,Mitglieder!$E$24:$BG$323,AF$303))</f>
        <v/>
      </c>
      <c r="AG228" s="54" t="str">
        <f ca="1">IF(OR(VLOOKUP($A228,Mitglieder!$E$24:$BG$323,AG$303)="",$G228=""),"",VLOOKUP($A228,Mitglieder!$E$24:$BG$323,AG$303))</f>
        <v/>
      </c>
      <c r="AH228" s="54" t="str">
        <f ca="1">IF(OR(VLOOKUP($A228,Mitglieder!$E$24:$BG$323,AH$303)="",$G228=""),"",VLOOKUP($A228,Mitglieder!$E$24:$BG$323,AH$303))</f>
        <v/>
      </c>
      <c r="AI228" s="54" t="str">
        <f ca="1">IF(OR(VLOOKUP($A228,Mitglieder!$E$24:$BG$323,AI$303)="",$G228=""),"",VLOOKUP($A228,Mitglieder!$E$24:$BG$323,AI$303))</f>
        <v/>
      </c>
      <c r="AJ228" s="54" t="str">
        <f ca="1">IF(OR(VLOOKUP($A228,Mitglieder!$E$24:$BG$323,AJ$303)="",$G228=""),"",VLOOKUP($A228,Mitglieder!$E$24:$BG$323,AJ$303))</f>
        <v/>
      </c>
      <c r="AK228" s="54" t="str">
        <f ca="1">IF(OR(VLOOKUP($A228,Mitglieder!$E$24:$BG$323,AK$303)="",$G228=""),"",VLOOKUP($A228,Mitglieder!$E$24:$BG$323,AK$303))</f>
        <v/>
      </c>
      <c r="AL228" s="54" t="str">
        <f ca="1">IF(OR(VLOOKUP($A228,Mitglieder!$E$24:$BG$323,AL$303)="",$G228=""),"",VLOOKUP($A228,Mitglieder!$E$24:$BG$323,AL$303))</f>
        <v/>
      </c>
      <c r="AM228" s="42" t="str">
        <f ca="1">IF($G228="","",VLOOKUP($A228,Mitglieder!$E$24:$BG$323,AM$303))</f>
        <v/>
      </c>
      <c r="AN228" s="54" t="str">
        <f ca="1">IF(OR(VLOOKUP($A228,Mitglieder!$E$24:$BG$323,AN$303)="",$G228=""),"",VLOOKUP($A228,Mitglieder!$E$24:$BG$323,AN$303))</f>
        <v/>
      </c>
      <c r="AO228" s="43" t="str">
        <f ca="1">IF($G228="","",TEXT(VLOOKUP($A228,Mitglieder!$D$24:$BG$323,AO$303),"TT.MM.JJJJ"))</f>
        <v/>
      </c>
      <c r="AP228" s="42" t="str">
        <f ca="1">IF($G228="","",VLOOKUP($A228,Mitglieder!$E$24:$BG$323,AP$303))</f>
        <v/>
      </c>
      <c r="AQ228" s="45" t="str">
        <f ca="1">IF($G228="","",TEXT(VLOOKUP($A228,Mitglieder!$E$24:$BG$323,AQ$303),"0.00"))</f>
        <v/>
      </c>
      <c r="AR228" s="54" t="str">
        <f ca="1">IF(OR(VLOOKUP($A228,Mitglieder!$E$24:$BG$323,AR$303)="",$G228=""),"",VLOOKUP($A228,Mitglieder!$E$24:$BG$323,AR$303))</f>
        <v/>
      </c>
      <c r="AS228" s="45" t="str">
        <f ca="1">IF($G228="","",TEXT(VLOOKUP($A228,Mitglieder!$E$24:$BG$323,AS$303),"0.00"))</f>
        <v/>
      </c>
      <c r="AT228" s="54" t="str">
        <f ca="1">IF(OR(VLOOKUP($A228,Mitglieder!$E$24:$BG$323,AT$303)="",$G228=""),"",VLOOKUP($A228,Mitglieder!$E$24:$BG$323,AT$303))</f>
        <v/>
      </c>
      <c r="AU228" s="45" t="str">
        <f ca="1">IF($G228="","",TEXT(VLOOKUP($A228,Mitglieder!$E$24:$BG$323,AU$303),"0.00"))</f>
        <v/>
      </c>
      <c r="AV228" s="45" t="str">
        <f ca="1">IF($G228="","",TEXT(VLOOKUP($A228,Mitglieder!$E$24:$BG$323,AV$303),"0.00"))</f>
        <v/>
      </c>
      <c r="AW228" s="42" t="str">
        <f ca="1">IF($G228="","",VLOOKUP($A228,Mitglieder!$E$24:$BG$323,AW$303))</f>
        <v/>
      </c>
      <c r="AX228" s="54" t="str">
        <f ca="1">IF(OR(VLOOKUP($A228,Mitglieder!$E$24:$BG$323,AX$303)="",$G228=""),"",VLOOKUP($A228,Mitglieder!$E$24:$BG$323,AX$303))</f>
        <v/>
      </c>
      <c r="AY228" s="43" t="str">
        <f ca="1">IF($G228="","",TEXT(VLOOKUP($A228,Mitglieder!$E$24:$BG$323,AY$303),"TT.MM.JJJJ"))</f>
        <v/>
      </c>
      <c r="AZ228" s="75" t="str">
        <f t="shared" ca="1" si="6"/>
        <v/>
      </c>
      <c r="BA228" s="43" t="str">
        <f ca="1">IF($G228="","",TEXT(VLOOKUP($A228,Mitglieder!$E$24:$BG$323,BA$303),"TT.MM.JJJJ"))</f>
        <v/>
      </c>
      <c r="BB228" s="43" t="str">
        <f ca="1">IF($G228="","",TEXT(VLOOKUP($A228,Mitglieder!$E$24:$BG$323,BB$303),"TT.MM.JJJJ"))</f>
        <v/>
      </c>
      <c r="BC228" s="43" t="str">
        <f ca="1">IF($G228="","",TEXT(VLOOKUP($A228,Mitglieder!$E$24:$BG$323,BC$303),"TT.MM.JJJJ"))</f>
        <v/>
      </c>
      <c r="BD228" s="43" t="str">
        <f ca="1">IF($G228="","",TEXT(VLOOKUP($A228,Mitglieder!$E$24:$BG$323,BD$303),"TT.MM.JJJJ"))</f>
        <v/>
      </c>
      <c r="BE228" s="75" t="str">
        <f t="shared" ca="1" si="7"/>
        <v/>
      </c>
      <c r="BF228" s="75" t="str">
        <f ca="1">IF($G228="","",VLOOKUP($A228,Mitglieder!$D$24:$BG$323,BF$303))</f>
        <v/>
      </c>
      <c r="BH228" s="75" t="str">
        <f ca="1">IF(G228="","",AY228+'Details Verein'!$D$25)</f>
        <v/>
      </c>
    </row>
    <row r="229" spans="1:60" x14ac:dyDescent="0.35">
      <c r="A229" s="42">
        <v>229</v>
      </c>
      <c r="B229" s="42"/>
      <c r="C229" s="42"/>
      <c r="D229" s="42">
        <f ca="1">VLOOKUP($A229,Mitglieder!$E$24:$BA$323,D$303)</f>
        <v>1.0299999999999967</v>
      </c>
      <c r="E229" s="42" t="str">
        <f ca="1">IF($G229="","",VLOOKUP($A229,Mitglieder!$E$24:$BG$323,E$303))</f>
        <v/>
      </c>
      <c r="F229" s="54" t="str">
        <f ca="1">IF(OR(VLOOKUP($A229,Mitglieder!$E$24:$BG$323,F$303)="",$G229=""),"",VLOOKUP($A229,Mitglieder!$E$24:$BG$323,F$303))</f>
        <v/>
      </c>
      <c r="G229" s="72" t="str">
        <f ca="1">IF(D229/ROUND(D229,0)=1,VLOOKUP($A229,Mitglieder!$E$24:$BA$323,G$303),"")</f>
        <v/>
      </c>
      <c r="H229" s="42" t="str">
        <f ca="1">IF($G229="","",VLOOKUP($A229,Mitglieder!$E$24:$BG$323,H$303))</f>
        <v/>
      </c>
      <c r="I229" s="54" t="str">
        <f ca="1">IF(OR(VLOOKUP($A229,Mitglieder!$E$24:$BG$323,I$303)="",$G229=""),"",VLOOKUP($A229,Mitglieder!$E$24:$BG$323,I$303))</f>
        <v/>
      </c>
      <c r="J229" s="42" t="str">
        <f ca="1">IF($G229="","",VLOOKUP($A229,Mitglieder!$E$24:$BG$323,J$303))</f>
        <v/>
      </c>
      <c r="K229" s="54" t="str">
        <f ca="1">IF(OR(VLOOKUP($A229,Mitglieder!$E$24:$BG$323,K$303)="",$G229=""),"",VLOOKUP($A229,Mitglieder!$E$24:$BG$323,K$303))</f>
        <v/>
      </c>
      <c r="L229" s="42" t="str">
        <f ca="1">IF($G229="","",VLOOKUP($A229,Mitglieder!$E$24:$BG$323,L$303))</f>
        <v/>
      </c>
      <c r="M229" s="42" t="str">
        <f ca="1">IF($G229="","",VLOOKUP($A229,Mitglieder!$E$24:$BG$323,M$303))</f>
        <v/>
      </c>
      <c r="N229" s="42" t="str">
        <f ca="1">IF($G229="","",VLOOKUP($A229,Mitglieder!$E$24:$BG$323,N$303))</f>
        <v/>
      </c>
      <c r="O229" s="42" t="str">
        <f ca="1">IF($G229="","",VLOOKUP($A229,Mitglieder!$E$24:$BG$323,O$303))</f>
        <v/>
      </c>
      <c r="P229" s="42" t="str">
        <f ca="1">IF($G229="","",VLOOKUP($A229,Mitglieder!$E$24:$BG$323,P$303))</f>
        <v/>
      </c>
      <c r="Q229" s="42" t="str">
        <f ca="1">IF($G229="","",VLOOKUP($A229,Mitglieder!$E$24:$BG$323,Q$303))</f>
        <v/>
      </c>
      <c r="R229" s="54" t="str">
        <f ca="1">IF(OR(VLOOKUP($A229,Mitglieder!$E$24:$BG$323,R$303)="",$G229=""),"",VLOOKUP($A229,Mitglieder!$E$24:$BG$323,R$303))</f>
        <v/>
      </c>
      <c r="S229" s="43" t="str">
        <f ca="1">IF($G229="","",TEXT(VLOOKUP($A229,Mitglieder!$E$24:$BG$323,S$303),"TT.MM.JJJJ"))</f>
        <v/>
      </c>
      <c r="T229" s="43" t="str">
        <f ca="1">IF($G229="","",TEXT(VLOOKUP($A229,Mitglieder!$E$24:$BG$323,T$303),"TT.MM.JJJJ"))</f>
        <v/>
      </c>
      <c r="U229" s="43" t="str">
        <f ca="1">IF($G229="","",TEXT(VLOOKUP($A229,Mitglieder!$E$24:$BG$323,U$303),"TT.MM.JJJJ"))</f>
        <v/>
      </c>
      <c r="V229" s="54" t="str">
        <f ca="1">IF(OR(VLOOKUP($A229,Mitglieder!$E$24:$BG$323,V$303)="",$G229=""),"",VLOOKUP($A229,Mitglieder!$E$24:$BG$323,V$303))</f>
        <v/>
      </c>
      <c r="W229" s="54" t="str">
        <f ca="1">IF(OR(VLOOKUP($A229,Mitglieder!$E$24:$BG$323,W$303)="",$G229=""),"",VLOOKUP($A229,Mitglieder!$E$24:$BG$323,W$303))</f>
        <v/>
      </c>
      <c r="X229" s="54" t="str">
        <f ca="1">IF(OR(VLOOKUP($A229,Mitglieder!$E$24:$BG$323,X$303)="",$G229=""),"",VLOOKUP($A229,Mitglieder!$E$24:$BG$323,X$303))</f>
        <v/>
      </c>
      <c r="Y229" s="54" t="str">
        <f ca="1">IF(OR(VLOOKUP($A229,Mitglieder!$E$24:$BG$323,Y$303)="",$G229=""),"",VLOOKUP($A229,Mitglieder!$E$24:$BG$323,Y$303))</f>
        <v/>
      </c>
      <c r="Z229" s="54" t="str">
        <f ca="1">IF(OR(VLOOKUP($A229,Mitglieder!$E$24:$BG$323,Z$303)="",$G229=""),"",VLOOKUP($A229,Mitglieder!$E$24:$BG$323,Z$303))</f>
        <v/>
      </c>
      <c r="AA229" s="54" t="str">
        <f ca="1">IF(OR(VLOOKUP($A229,Mitglieder!$E$24:$BG$323,AA$303)="",$G229=""),"",VLOOKUP($A229,Mitglieder!$E$24:$BG$323,AA$303))</f>
        <v/>
      </c>
      <c r="AB229" s="54" t="str">
        <f ca="1">IF(OR(VLOOKUP($A229,Mitglieder!$E$24:$BG$323,AB$303)="",$G229=""),"",VLOOKUP($A229,Mitglieder!$E$24:$BG$323,AB$303))</f>
        <v/>
      </c>
      <c r="AC229" s="54" t="str">
        <f ca="1">IF(OR(VLOOKUP($A229,Mitglieder!$E$24:$BG$323,AC$303)="",$G229=""),"",VLOOKUP($A229,Mitglieder!$E$24:$BG$323,AC$303))</f>
        <v/>
      </c>
      <c r="AD229" s="54" t="str">
        <f ca="1">IF(OR(VLOOKUP($A229,Mitglieder!$E$24:$BG$323,AD$303)="",$G229=""),"",VLOOKUP($A229,Mitglieder!$E$24:$BG$323,AD$303))</f>
        <v/>
      </c>
      <c r="AE229" s="54" t="str">
        <f ca="1">IF(OR(VLOOKUP($A229,Mitglieder!$E$24:$BG$323,AE$303)="",$G229=""),"",VLOOKUP($A229,Mitglieder!$E$24:$BG$323,AE$303))</f>
        <v/>
      </c>
      <c r="AF229" s="54" t="str">
        <f ca="1">IF(OR(VLOOKUP($A229,Mitglieder!$E$24:$BG$323,AF$303)="",$G229=""),"",VLOOKUP($A229,Mitglieder!$E$24:$BG$323,AF$303))</f>
        <v/>
      </c>
      <c r="AG229" s="54" t="str">
        <f ca="1">IF(OR(VLOOKUP($A229,Mitglieder!$E$24:$BG$323,AG$303)="",$G229=""),"",VLOOKUP($A229,Mitglieder!$E$24:$BG$323,AG$303))</f>
        <v/>
      </c>
      <c r="AH229" s="54" t="str">
        <f ca="1">IF(OR(VLOOKUP($A229,Mitglieder!$E$24:$BG$323,AH$303)="",$G229=""),"",VLOOKUP($A229,Mitglieder!$E$24:$BG$323,AH$303))</f>
        <v/>
      </c>
      <c r="AI229" s="54" t="str">
        <f ca="1">IF(OR(VLOOKUP($A229,Mitglieder!$E$24:$BG$323,AI$303)="",$G229=""),"",VLOOKUP($A229,Mitglieder!$E$24:$BG$323,AI$303))</f>
        <v/>
      </c>
      <c r="AJ229" s="54" t="str">
        <f ca="1">IF(OR(VLOOKUP($A229,Mitglieder!$E$24:$BG$323,AJ$303)="",$G229=""),"",VLOOKUP($A229,Mitglieder!$E$24:$BG$323,AJ$303))</f>
        <v/>
      </c>
      <c r="AK229" s="54" t="str">
        <f ca="1">IF(OR(VLOOKUP($A229,Mitglieder!$E$24:$BG$323,AK$303)="",$G229=""),"",VLOOKUP($A229,Mitglieder!$E$24:$BG$323,AK$303))</f>
        <v/>
      </c>
      <c r="AL229" s="54" t="str">
        <f ca="1">IF(OR(VLOOKUP($A229,Mitglieder!$E$24:$BG$323,AL$303)="",$G229=""),"",VLOOKUP($A229,Mitglieder!$E$24:$BG$323,AL$303))</f>
        <v/>
      </c>
      <c r="AM229" s="42" t="str">
        <f ca="1">IF($G229="","",VLOOKUP($A229,Mitglieder!$E$24:$BG$323,AM$303))</f>
        <v/>
      </c>
      <c r="AN229" s="54" t="str">
        <f ca="1">IF(OR(VLOOKUP($A229,Mitglieder!$E$24:$BG$323,AN$303)="",$G229=""),"",VLOOKUP($A229,Mitglieder!$E$24:$BG$323,AN$303))</f>
        <v/>
      </c>
      <c r="AO229" s="43" t="str">
        <f ca="1">IF($G229="","",TEXT(VLOOKUP($A229,Mitglieder!$D$24:$BG$323,AO$303),"TT.MM.JJJJ"))</f>
        <v/>
      </c>
      <c r="AP229" s="42" t="str">
        <f ca="1">IF($G229="","",VLOOKUP($A229,Mitglieder!$E$24:$BG$323,AP$303))</f>
        <v/>
      </c>
      <c r="AQ229" s="45" t="str">
        <f ca="1">IF($G229="","",TEXT(VLOOKUP($A229,Mitglieder!$E$24:$BG$323,AQ$303),"0.00"))</f>
        <v/>
      </c>
      <c r="AR229" s="54" t="str">
        <f ca="1">IF(OR(VLOOKUP($A229,Mitglieder!$E$24:$BG$323,AR$303)="",$G229=""),"",VLOOKUP($A229,Mitglieder!$E$24:$BG$323,AR$303))</f>
        <v/>
      </c>
      <c r="AS229" s="45" t="str">
        <f ca="1">IF($G229="","",TEXT(VLOOKUP($A229,Mitglieder!$E$24:$BG$323,AS$303),"0.00"))</f>
        <v/>
      </c>
      <c r="AT229" s="54" t="str">
        <f ca="1">IF(OR(VLOOKUP($A229,Mitglieder!$E$24:$BG$323,AT$303)="",$G229=""),"",VLOOKUP($A229,Mitglieder!$E$24:$BG$323,AT$303))</f>
        <v/>
      </c>
      <c r="AU229" s="45" t="str">
        <f ca="1">IF($G229="","",TEXT(VLOOKUP($A229,Mitglieder!$E$24:$BG$323,AU$303),"0.00"))</f>
        <v/>
      </c>
      <c r="AV229" s="45" t="str">
        <f ca="1">IF($G229="","",TEXT(VLOOKUP($A229,Mitglieder!$E$24:$BG$323,AV$303),"0.00"))</f>
        <v/>
      </c>
      <c r="AW229" s="42" t="str">
        <f ca="1">IF($G229="","",VLOOKUP($A229,Mitglieder!$E$24:$BG$323,AW$303))</f>
        <v/>
      </c>
      <c r="AX229" s="54" t="str">
        <f ca="1">IF(OR(VLOOKUP($A229,Mitglieder!$E$24:$BG$323,AX$303)="",$G229=""),"",VLOOKUP($A229,Mitglieder!$E$24:$BG$323,AX$303))</f>
        <v/>
      </c>
      <c r="AY229" s="43" t="str">
        <f ca="1">IF($G229="","",TEXT(VLOOKUP($A229,Mitglieder!$E$24:$BG$323,AY$303),"TT.MM.JJJJ"))</f>
        <v/>
      </c>
      <c r="AZ229" s="75" t="str">
        <f t="shared" ca="1" si="6"/>
        <v/>
      </c>
      <c r="BA229" s="43" t="str">
        <f ca="1">IF($G229="","",TEXT(VLOOKUP($A229,Mitglieder!$E$24:$BG$323,BA$303),"TT.MM.JJJJ"))</f>
        <v/>
      </c>
      <c r="BB229" s="43" t="str">
        <f ca="1">IF($G229="","",TEXT(VLOOKUP($A229,Mitglieder!$E$24:$BG$323,BB$303),"TT.MM.JJJJ"))</f>
        <v/>
      </c>
      <c r="BC229" s="43" t="str">
        <f ca="1">IF($G229="","",TEXT(VLOOKUP($A229,Mitglieder!$E$24:$BG$323,BC$303),"TT.MM.JJJJ"))</f>
        <v/>
      </c>
      <c r="BD229" s="43" t="str">
        <f ca="1">IF($G229="","",TEXT(VLOOKUP($A229,Mitglieder!$E$24:$BG$323,BD$303),"TT.MM.JJJJ"))</f>
        <v/>
      </c>
      <c r="BE229" s="75" t="str">
        <f t="shared" ca="1" si="7"/>
        <v/>
      </c>
      <c r="BF229" s="75" t="str">
        <f ca="1">IF($G229="","",VLOOKUP($A229,Mitglieder!$D$24:$BG$323,BF$303))</f>
        <v/>
      </c>
      <c r="BH229" s="75" t="str">
        <f ca="1">IF(G229="","",AY229+'Details Verein'!$D$25)</f>
        <v/>
      </c>
    </row>
    <row r="230" spans="1:60" x14ac:dyDescent="0.35">
      <c r="A230" s="42">
        <v>230</v>
      </c>
      <c r="B230" s="42"/>
      <c r="C230" s="42"/>
      <c r="D230" s="42">
        <f ca="1">VLOOKUP($A230,Mitglieder!$E$24:$BA$323,D$303)</f>
        <v>1.0299999999999967</v>
      </c>
      <c r="E230" s="42" t="str">
        <f ca="1">IF($G230="","",VLOOKUP($A230,Mitglieder!$E$24:$BG$323,E$303))</f>
        <v/>
      </c>
      <c r="F230" s="54" t="str">
        <f ca="1">IF(OR(VLOOKUP($A230,Mitglieder!$E$24:$BG$323,F$303)="",$G230=""),"",VLOOKUP($A230,Mitglieder!$E$24:$BG$323,F$303))</f>
        <v/>
      </c>
      <c r="G230" s="72" t="str">
        <f ca="1">IF(D230/ROUND(D230,0)=1,VLOOKUP($A230,Mitglieder!$E$24:$BA$323,G$303),"")</f>
        <v/>
      </c>
      <c r="H230" s="42" t="str">
        <f ca="1">IF($G230="","",VLOOKUP($A230,Mitglieder!$E$24:$BG$323,H$303))</f>
        <v/>
      </c>
      <c r="I230" s="54" t="str">
        <f ca="1">IF(OR(VLOOKUP($A230,Mitglieder!$E$24:$BG$323,I$303)="",$G230=""),"",VLOOKUP($A230,Mitglieder!$E$24:$BG$323,I$303))</f>
        <v/>
      </c>
      <c r="J230" s="42" t="str">
        <f ca="1">IF($G230="","",VLOOKUP($A230,Mitglieder!$E$24:$BG$323,J$303))</f>
        <v/>
      </c>
      <c r="K230" s="54" t="str">
        <f ca="1">IF(OR(VLOOKUP($A230,Mitglieder!$E$24:$BG$323,K$303)="",$G230=""),"",VLOOKUP($A230,Mitglieder!$E$24:$BG$323,K$303))</f>
        <v/>
      </c>
      <c r="L230" s="42" t="str">
        <f ca="1">IF($G230="","",VLOOKUP($A230,Mitglieder!$E$24:$BG$323,L$303))</f>
        <v/>
      </c>
      <c r="M230" s="42" t="str">
        <f ca="1">IF($G230="","",VLOOKUP($A230,Mitglieder!$E$24:$BG$323,M$303))</f>
        <v/>
      </c>
      <c r="N230" s="42" t="str">
        <f ca="1">IF($G230="","",VLOOKUP($A230,Mitglieder!$E$24:$BG$323,N$303))</f>
        <v/>
      </c>
      <c r="O230" s="42" t="str">
        <f ca="1">IF($G230="","",VLOOKUP($A230,Mitglieder!$E$24:$BG$323,O$303))</f>
        <v/>
      </c>
      <c r="P230" s="42" t="str">
        <f ca="1">IF($G230="","",VLOOKUP($A230,Mitglieder!$E$24:$BG$323,P$303))</f>
        <v/>
      </c>
      <c r="Q230" s="42" t="str">
        <f ca="1">IF($G230="","",VLOOKUP($A230,Mitglieder!$E$24:$BG$323,Q$303))</f>
        <v/>
      </c>
      <c r="R230" s="54" t="str">
        <f ca="1">IF(OR(VLOOKUP($A230,Mitglieder!$E$24:$BG$323,R$303)="",$G230=""),"",VLOOKUP($A230,Mitglieder!$E$24:$BG$323,R$303))</f>
        <v/>
      </c>
      <c r="S230" s="43" t="str">
        <f ca="1">IF($G230="","",TEXT(VLOOKUP($A230,Mitglieder!$E$24:$BG$323,S$303),"TT.MM.JJJJ"))</f>
        <v/>
      </c>
      <c r="T230" s="43" t="str">
        <f ca="1">IF($G230="","",TEXT(VLOOKUP($A230,Mitglieder!$E$24:$BG$323,T$303),"TT.MM.JJJJ"))</f>
        <v/>
      </c>
      <c r="U230" s="43" t="str">
        <f ca="1">IF($G230="","",TEXT(VLOOKUP($A230,Mitglieder!$E$24:$BG$323,U$303),"TT.MM.JJJJ"))</f>
        <v/>
      </c>
      <c r="V230" s="54" t="str">
        <f ca="1">IF(OR(VLOOKUP($A230,Mitglieder!$E$24:$BG$323,V$303)="",$G230=""),"",VLOOKUP($A230,Mitglieder!$E$24:$BG$323,V$303))</f>
        <v/>
      </c>
      <c r="W230" s="54" t="str">
        <f ca="1">IF(OR(VLOOKUP($A230,Mitglieder!$E$24:$BG$323,W$303)="",$G230=""),"",VLOOKUP($A230,Mitglieder!$E$24:$BG$323,W$303))</f>
        <v/>
      </c>
      <c r="X230" s="54" t="str">
        <f ca="1">IF(OR(VLOOKUP($A230,Mitglieder!$E$24:$BG$323,X$303)="",$G230=""),"",VLOOKUP($A230,Mitglieder!$E$24:$BG$323,X$303))</f>
        <v/>
      </c>
      <c r="Y230" s="54" t="str">
        <f ca="1">IF(OR(VLOOKUP($A230,Mitglieder!$E$24:$BG$323,Y$303)="",$G230=""),"",VLOOKUP($A230,Mitglieder!$E$24:$BG$323,Y$303))</f>
        <v/>
      </c>
      <c r="Z230" s="54" t="str">
        <f ca="1">IF(OR(VLOOKUP($A230,Mitglieder!$E$24:$BG$323,Z$303)="",$G230=""),"",VLOOKUP($A230,Mitglieder!$E$24:$BG$323,Z$303))</f>
        <v/>
      </c>
      <c r="AA230" s="54" t="str">
        <f ca="1">IF(OR(VLOOKUP($A230,Mitglieder!$E$24:$BG$323,AA$303)="",$G230=""),"",VLOOKUP($A230,Mitglieder!$E$24:$BG$323,AA$303))</f>
        <v/>
      </c>
      <c r="AB230" s="54" t="str">
        <f ca="1">IF(OR(VLOOKUP($A230,Mitglieder!$E$24:$BG$323,AB$303)="",$G230=""),"",VLOOKUP($A230,Mitglieder!$E$24:$BG$323,AB$303))</f>
        <v/>
      </c>
      <c r="AC230" s="54" t="str">
        <f ca="1">IF(OR(VLOOKUP($A230,Mitglieder!$E$24:$BG$323,AC$303)="",$G230=""),"",VLOOKUP($A230,Mitglieder!$E$24:$BG$323,AC$303))</f>
        <v/>
      </c>
      <c r="AD230" s="54" t="str">
        <f ca="1">IF(OR(VLOOKUP($A230,Mitglieder!$E$24:$BG$323,AD$303)="",$G230=""),"",VLOOKUP($A230,Mitglieder!$E$24:$BG$323,AD$303))</f>
        <v/>
      </c>
      <c r="AE230" s="54" t="str">
        <f ca="1">IF(OR(VLOOKUP($A230,Mitglieder!$E$24:$BG$323,AE$303)="",$G230=""),"",VLOOKUP($A230,Mitglieder!$E$24:$BG$323,AE$303))</f>
        <v/>
      </c>
      <c r="AF230" s="54" t="str">
        <f ca="1">IF(OR(VLOOKUP($A230,Mitglieder!$E$24:$BG$323,AF$303)="",$G230=""),"",VLOOKUP($A230,Mitglieder!$E$24:$BG$323,AF$303))</f>
        <v/>
      </c>
      <c r="AG230" s="54" t="str">
        <f ca="1">IF(OR(VLOOKUP($A230,Mitglieder!$E$24:$BG$323,AG$303)="",$G230=""),"",VLOOKUP($A230,Mitglieder!$E$24:$BG$323,AG$303))</f>
        <v/>
      </c>
      <c r="AH230" s="54" t="str">
        <f ca="1">IF(OR(VLOOKUP($A230,Mitglieder!$E$24:$BG$323,AH$303)="",$G230=""),"",VLOOKUP($A230,Mitglieder!$E$24:$BG$323,AH$303))</f>
        <v/>
      </c>
      <c r="AI230" s="54" t="str">
        <f ca="1">IF(OR(VLOOKUP($A230,Mitglieder!$E$24:$BG$323,AI$303)="",$G230=""),"",VLOOKUP($A230,Mitglieder!$E$24:$BG$323,AI$303))</f>
        <v/>
      </c>
      <c r="AJ230" s="54" t="str">
        <f ca="1">IF(OR(VLOOKUP($A230,Mitglieder!$E$24:$BG$323,AJ$303)="",$G230=""),"",VLOOKUP($A230,Mitglieder!$E$24:$BG$323,AJ$303))</f>
        <v/>
      </c>
      <c r="AK230" s="54" t="str">
        <f ca="1">IF(OR(VLOOKUP($A230,Mitglieder!$E$24:$BG$323,AK$303)="",$G230=""),"",VLOOKUP($A230,Mitglieder!$E$24:$BG$323,AK$303))</f>
        <v/>
      </c>
      <c r="AL230" s="54" t="str">
        <f ca="1">IF(OR(VLOOKUP($A230,Mitglieder!$E$24:$BG$323,AL$303)="",$G230=""),"",VLOOKUP($A230,Mitglieder!$E$24:$BG$323,AL$303))</f>
        <v/>
      </c>
      <c r="AM230" s="42" t="str">
        <f ca="1">IF($G230="","",VLOOKUP($A230,Mitglieder!$E$24:$BG$323,AM$303))</f>
        <v/>
      </c>
      <c r="AN230" s="54" t="str">
        <f ca="1">IF(OR(VLOOKUP($A230,Mitglieder!$E$24:$BG$323,AN$303)="",$G230=""),"",VLOOKUP($A230,Mitglieder!$E$24:$BG$323,AN$303))</f>
        <v/>
      </c>
      <c r="AO230" s="43" t="str">
        <f ca="1">IF($G230="","",TEXT(VLOOKUP($A230,Mitglieder!$D$24:$BG$323,AO$303),"TT.MM.JJJJ"))</f>
        <v/>
      </c>
      <c r="AP230" s="42" t="str">
        <f ca="1">IF($G230="","",VLOOKUP($A230,Mitglieder!$E$24:$BG$323,AP$303))</f>
        <v/>
      </c>
      <c r="AQ230" s="45" t="str">
        <f ca="1">IF($G230="","",TEXT(VLOOKUP($A230,Mitglieder!$E$24:$BG$323,AQ$303),"0.00"))</f>
        <v/>
      </c>
      <c r="AR230" s="54" t="str">
        <f ca="1">IF(OR(VLOOKUP($A230,Mitglieder!$E$24:$BG$323,AR$303)="",$G230=""),"",VLOOKUP($A230,Mitglieder!$E$24:$BG$323,AR$303))</f>
        <v/>
      </c>
      <c r="AS230" s="45" t="str">
        <f ca="1">IF($G230="","",TEXT(VLOOKUP($A230,Mitglieder!$E$24:$BG$323,AS$303),"0.00"))</f>
        <v/>
      </c>
      <c r="AT230" s="54" t="str">
        <f ca="1">IF(OR(VLOOKUP($A230,Mitglieder!$E$24:$BG$323,AT$303)="",$G230=""),"",VLOOKUP($A230,Mitglieder!$E$24:$BG$323,AT$303))</f>
        <v/>
      </c>
      <c r="AU230" s="45" t="str">
        <f ca="1">IF($G230="","",TEXT(VLOOKUP($A230,Mitglieder!$E$24:$BG$323,AU$303),"0.00"))</f>
        <v/>
      </c>
      <c r="AV230" s="45" t="str">
        <f ca="1">IF($G230="","",TEXT(VLOOKUP($A230,Mitglieder!$E$24:$BG$323,AV$303),"0.00"))</f>
        <v/>
      </c>
      <c r="AW230" s="42" t="str">
        <f ca="1">IF($G230="","",VLOOKUP($A230,Mitglieder!$E$24:$BG$323,AW$303))</f>
        <v/>
      </c>
      <c r="AX230" s="54" t="str">
        <f ca="1">IF(OR(VLOOKUP($A230,Mitglieder!$E$24:$BG$323,AX$303)="",$G230=""),"",VLOOKUP($A230,Mitglieder!$E$24:$BG$323,AX$303))</f>
        <v/>
      </c>
      <c r="AY230" s="43" t="str">
        <f ca="1">IF($G230="","",TEXT(VLOOKUP($A230,Mitglieder!$E$24:$BG$323,AY$303),"TT.MM.JJJJ"))</f>
        <v/>
      </c>
      <c r="AZ230" s="75" t="str">
        <f t="shared" ca="1" si="6"/>
        <v/>
      </c>
      <c r="BA230" s="43" t="str">
        <f ca="1">IF($G230="","",TEXT(VLOOKUP($A230,Mitglieder!$E$24:$BG$323,BA$303),"TT.MM.JJJJ"))</f>
        <v/>
      </c>
      <c r="BB230" s="43" t="str">
        <f ca="1">IF($G230="","",TEXT(VLOOKUP($A230,Mitglieder!$E$24:$BG$323,BB$303),"TT.MM.JJJJ"))</f>
        <v/>
      </c>
      <c r="BC230" s="43" t="str">
        <f ca="1">IF($G230="","",TEXT(VLOOKUP($A230,Mitglieder!$E$24:$BG$323,BC$303),"TT.MM.JJJJ"))</f>
        <v/>
      </c>
      <c r="BD230" s="43" t="str">
        <f ca="1">IF($G230="","",TEXT(VLOOKUP($A230,Mitglieder!$E$24:$BG$323,BD$303),"TT.MM.JJJJ"))</f>
        <v/>
      </c>
      <c r="BE230" s="75" t="str">
        <f t="shared" ca="1" si="7"/>
        <v/>
      </c>
      <c r="BF230" s="75" t="str">
        <f ca="1">IF($G230="","",VLOOKUP($A230,Mitglieder!$D$24:$BG$323,BF$303))</f>
        <v/>
      </c>
      <c r="BH230" s="75" t="str">
        <f ca="1">IF(G230="","",AY230+'Details Verein'!$D$25)</f>
        <v/>
      </c>
    </row>
    <row r="231" spans="1:60" x14ac:dyDescent="0.35">
      <c r="A231" s="42">
        <v>231</v>
      </c>
      <c r="B231" s="42"/>
      <c r="C231" s="42"/>
      <c r="D231" s="42">
        <f ca="1">VLOOKUP($A231,Mitglieder!$E$24:$BA$323,D$303)</f>
        <v>1.0299999999999967</v>
      </c>
      <c r="E231" s="42" t="str">
        <f ca="1">IF($G231="","",VLOOKUP($A231,Mitglieder!$E$24:$BG$323,E$303))</f>
        <v/>
      </c>
      <c r="F231" s="54" t="str">
        <f ca="1">IF(OR(VLOOKUP($A231,Mitglieder!$E$24:$BG$323,F$303)="",$G231=""),"",VLOOKUP($A231,Mitglieder!$E$24:$BG$323,F$303))</f>
        <v/>
      </c>
      <c r="G231" s="72" t="str">
        <f ca="1">IF(D231/ROUND(D231,0)=1,VLOOKUP($A231,Mitglieder!$E$24:$BA$323,G$303),"")</f>
        <v/>
      </c>
      <c r="H231" s="42" t="str">
        <f ca="1">IF($G231="","",VLOOKUP($A231,Mitglieder!$E$24:$BG$323,H$303))</f>
        <v/>
      </c>
      <c r="I231" s="54" t="str">
        <f ca="1">IF(OR(VLOOKUP($A231,Mitglieder!$E$24:$BG$323,I$303)="",$G231=""),"",VLOOKUP($A231,Mitglieder!$E$24:$BG$323,I$303))</f>
        <v/>
      </c>
      <c r="J231" s="42" t="str">
        <f ca="1">IF($G231="","",VLOOKUP($A231,Mitglieder!$E$24:$BG$323,J$303))</f>
        <v/>
      </c>
      <c r="K231" s="54" t="str">
        <f ca="1">IF(OR(VLOOKUP($A231,Mitglieder!$E$24:$BG$323,K$303)="",$G231=""),"",VLOOKUP($A231,Mitglieder!$E$24:$BG$323,K$303))</f>
        <v/>
      </c>
      <c r="L231" s="42" t="str">
        <f ca="1">IF($G231="","",VLOOKUP($A231,Mitglieder!$E$24:$BG$323,L$303))</f>
        <v/>
      </c>
      <c r="M231" s="42" t="str">
        <f ca="1">IF($G231="","",VLOOKUP($A231,Mitglieder!$E$24:$BG$323,M$303))</f>
        <v/>
      </c>
      <c r="N231" s="42" t="str">
        <f ca="1">IF($G231="","",VLOOKUP($A231,Mitglieder!$E$24:$BG$323,N$303))</f>
        <v/>
      </c>
      <c r="O231" s="42" t="str">
        <f ca="1">IF($G231="","",VLOOKUP($A231,Mitglieder!$E$24:$BG$323,O$303))</f>
        <v/>
      </c>
      <c r="P231" s="42" t="str">
        <f ca="1">IF($G231="","",VLOOKUP($A231,Mitglieder!$E$24:$BG$323,P$303))</f>
        <v/>
      </c>
      <c r="Q231" s="42" t="str">
        <f ca="1">IF($G231="","",VLOOKUP($A231,Mitglieder!$E$24:$BG$323,Q$303))</f>
        <v/>
      </c>
      <c r="R231" s="54" t="str">
        <f ca="1">IF(OR(VLOOKUP($A231,Mitglieder!$E$24:$BG$323,R$303)="",$G231=""),"",VLOOKUP($A231,Mitglieder!$E$24:$BG$323,R$303))</f>
        <v/>
      </c>
      <c r="S231" s="43" t="str">
        <f ca="1">IF($G231="","",TEXT(VLOOKUP($A231,Mitglieder!$E$24:$BG$323,S$303),"TT.MM.JJJJ"))</f>
        <v/>
      </c>
      <c r="T231" s="43" t="str">
        <f ca="1">IF($G231="","",TEXT(VLOOKUP($A231,Mitglieder!$E$24:$BG$323,T$303),"TT.MM.JJJJ"))</f>
        <v/>
      </c>
      <c r="U231" s="43" t="str">
        <f ca="1">IF($G231="","",TEXT(VLOOKUP($A231,Mitglieder!$E$24:$BG$323,U$303),"TT.MM.JJJJ"))</f>
        <v/>
      </c>
      <c r="V231" s="54" t="str">
        <f ca="1">IF(OR(VLOOKUP($A231,Mitglieder!$E$24:$BG$323,V$303)="",$G231=""),"",VLOOKUP($A231,Mitglieder!$E$24:$BG$323,V$303))</f>
        <v/>
      </c>
      <c r="W231" s="54" t="str">
        <f ca="1">IF(OR(VLOOKUP($A231,Mitglieder!$E$24:$BG$323,W$303)="",$G231=""),"",VLOOKUP($A231,Mitglieder!$E$24:$BG$323,W$303))</f>
        <v/>
      </c>
      <c r="X231" s="54" t="str">
        <f ca="1">IF(OR(VLOOKUP($A231,Mitglieder!$E$24:$BG$323,X$303)="",$G231=""),"",VLOOKUP($A231,Mitglieder!$E$24:$BG$323,X$303))</f>
        <v/>
      </c>
      <c r="Y231" s="54" t="str">
        <f ca="1">IF(OR(VLOOKUP($A231,Mitglieder!$E$24:$BG$323,Y$303)="",$G231=""),"",VLOOKUP($A231,Mitglieder!$E$24:$BG$323,Y$303))</f>
        <v/>
      </c>
      <c r="Z231" s="54" t="str">
        <f ca="1">IF(OR(VLOOKUP($A231,Mitglieder!$E$24:$BG$323,Z$303)="",$G231=""),"",VLOOKUP($A231,Mitglieder!$E$24:$BG$323,Z$303))</f>
        <v/>
      </c>
      <c r="AA231" s="54" t="str">
        <f ca="1">IF(OR(VLOOKUP($A231,Mitglieder!$E$24:$BG$323,AA$303)="",$G231=""),"",VLOOKUP($A231,Mitglieder!$E$24:$BG$323,AA$303))</f>
        <v/>
      </c>
      <c r="AB231" s="54" t="str">
        <f ca="1">IF(OR(VLOOKUP($A231,Mitglieder!$E$24:$BG$323,AB$303)="",$G231=""),"",VLOOKUP($A231,Mitglieder!$E$24:$BG$323,AB$303))</f>
        <v/>
      </c>
      <c r="AC231" s="54" t="str">
        <f ca="1">IF(OR(VLOOKUP($A231,Mitglieder!$E$24:$BG$323,AC$303)="",$G231=""),"",VLOOKUP($A231,Mitglieder!$E$24:$BG$323,AC$303))</f>
        <v/>
      </c>
      <c r="AD231" s="54" t="str">
        <f ca="1">IF(OR(VLOOKUP($A231,Mitglieder!$E$24:$BG$323,AD$303)="",$G231=""),"",VLOOKUP($A231,Mitglieder!$E$24:$BG$323,AD$303))</f>
        <v/>
      </c>
      <c r="AE231" s="54" t="str">
        <f ca="1">IF(OR(VLOOKUP($A231,Mitglieder!$E$24:$BG$323,AE$303)="",$G231=""),"",VLOOKUP($A231,Mitglieder!$E$24:$BG$323,AE$303))</f>
        <v/>
      </c>
      <c r="AF231" s="54" t="str">
        <f ca="1">IF(OR(VLOOKUP($A231,Mitglieder!$E$24:$BG$323,AF$303)="",$G231=""),"",VLOOKUP($A231,Mitglieder!$E$24:$BG$323,AF$303))</f>
        <v/>
      </c>
      <c r="AG231" s="54" t="str">
        <f ca="1">IF(OR(VLOOKUP($A231,Mitglieder!$E$24:$BG$323,AG$303)="",$G231=""),"",VLOOKUP($A231,Mitglieder!$E$24:$BG$323,AG$303))</f>
        <v/>
      </c>
      <c r="AH231" s="54" t="str">
        <f ca="1">IF(OR(VLOOKUP($A231,Mitglieder!$E$24:$BG$323,AH$303)="",$G231=""),"",VLOOKUP($A231,Mitglieder!$E$24:$BG$323,AH$303))</f>
        <v/>
      </c>
      <c r="AI231" s="54" t="str">
        <f ca="1">IF(OR(VLOOKUP($A231,Mitglieder!$E$24:$BG$323,AI$303)="",$G231=""),"",VLOOKUP($A231,Mitglieder!$E$24:$BG$323,AI$303))</f>
        <v/>
      </c>
      <c r="AJ231" s="54" t="str">
        <f ca="1">IF(OR(VLOOKUP($A231,Mitglieder!$E$24:$BG$323,AJ$303)="",$G231=""),"",VLOOKUP($A231,Mitglieder!$E$24:$BG$323,AJ$303))</f>
        <v/>
      </c>
      <c r="AK231" s="54" t="str">
        <f ca="1">IF(OR(VLOOKUP($A231,Mitglieder!$E$24:$BG$323,AK$303)="",$G231=""),"",VLOOKUP($A231,Mitglieder!$E$24:$BG$323,AK$303))</f>
        <v/>
      </c>
      <c r="AL231" s="54" t="str">
        <f ca="1">IF(OR(VLOOKUP($A231,Mitglieder!$E$24:$BG$323,AL$303)="",$G231=""),"",VLOOKUP($A231,Mitglieder!$E$24:$BG$323,AL$303))</f>
        <v/>
      </c>
      <c r="AM231" s="42" t="str">
        <f ca="1">IF($G231="","",VLOOKUP($A231,Mitglieder!$E$24:$BG$323,AM$303))</f>
        <v/>
      </c>
      <c r="AN231" s="54" t="str">
        <f ca="1">IF(OR(VLOOKUP($A231,Mitglieder!$E$24:$BG$323,AN$303)="",$G231=""),"",VLOOKUP($A231,Mitglieder!$E$24:$BG$323,AN$303))</f>
        <v/>
      </c>
      <c r="AO231" s="43" t="str">
        <f ca="1">IF($G231="","",TEXT(VLOOKUP($A231,Mitglieder!$D$24:$BG$323,AO$303),"TT.MM.JJJJ"))</f>
        <v/>
      </c>
      <c r="AP231" s="42" t="str">
        <f ca="1">IF($G231="","",VLOOKUP($A231,Mitglieder!$E$24:$BG$323,AP$303))</f>
        <v/>
      </c>
      <c r="AQ231" s="45" t="str">
        <f ca="1">IF($G231="","",TEXT(VLOOKUP($A231,Mitglieder!$E$24:$BG$323,AQ$303),"0.00"))</f>
        <v/>
      </c>
      <c r="AR231" s="54" t="str">
        <f ca="1">IF(OR(VLOOKUP($A231,Mitglieder!$E$24:$BG$323,AR$303)="",$G231=""),"",VLOOKUP($A231,Mitglieder!$E$24:$BG$323,AR$303))</f>
        <v/>
      </c>
      <c r="AS231" s="45" t="str">
        <f ca="1">IF($G231="","",TEXT(VLOOKUP($A231,Mitglieder!$E$24:$BG$323,AS$303),"0.00"))</f>
        <v/>
      </c>
      <c r="AT231" s="54" t="str">
        <f ca="1">IF(OR(VLOOKUP($A231,Mitglieder!$E$24:$BG$323,AT$303)="",$G231=""),"",VLOOKUP($A231,Mitglieder!$E$24:$BG$323,AT$303))</f>
        <v/>
      </c>
      <c r="AU231" s="45" t="str">
        <f ca="1">IF($G231="","",TEXT(VLOOKUP($A231,Mitglieder!$E$24:$BG$323,AU$303),"0.00"))</f>
        <v/>
      </c>
      <c r="AV231" s="45" t="str">
        <f ca="1">IF($G231="","",TEXT(VLOOKUP($A231,Mitglieder!$E$24:$BG$323,AV$303),"0.00"))</f>
        <v/>
      </c>
      <c r="AW231" s="42" t="str">
        <f ca="1">IF($G231="","",VLOOKUP($A231,Mitglieder!$E$24:$BG$323,AW$303))</f>
        <v/>
      </c>
      <c r="AX231" s="54" t="str">
        <f ca="1">IF(OR(VLOOKUP($A231,Mitglieder!$E$24:$BG$323,AX$303)="",$G231=""),"",VLOOKUP($A231,Mitglieder!$E$24:$BG$323,AX$303))</f>
        <v/>
      </c>
      <c r="AY231" s="43" t="str">
        <f ca="1">IF($G231="","",TEXT(VLOOKUP($A231,Mitglieder!$E$24:$BG$323,AY$303),"TT.MM.JJJJ"))</f>
        <v/>
      </c>
      <c r="AZ231" s="75" t="str">
        <f t="shared" ca="1" si="6"/>
        <v/>
      </c>
      <c r="BA231" s="43" t="str">
        <f ca="1">IF($G231="","",TEXT(VLOOKUP($A231,Mitglieder!$E$24:$BG$323,BA$303),"TT.MM.JJJJ"))</f>
        <v/>
      </c>
      <c r="BB231" s="43" t="str">
        <f ca="1">IF($G231="","",TEXT(VLOOKUP($A231,Mitglieder!$E$24:$BG$323,BB$303),"TT.MM.JJJJ"))</f>
        <v/>
      </c>
      <c r="BC231" s="43" t="str">
        <f ca="1">IF($G231="","",TEXT(VLOOKUP($A231,Mitglieder!$E$24:$BG$323,BC$303),"TT.MM.JJJJ"))</f>
        <v/>
      </c>
      <c r="BD231" s="43" t="str">
        <f ca="1">IF($G231="","",TEXT(VLOOKUP($A231,Mitglieder!$E$24:$BG$323,BD$303),"TT.MM.JJJJ"))</f>
        <v/>
      </c>
      <c r="BE231" s="75" t="str">
        <f t="shared" ca="1" si="7"/>
        <v/>
      </c>
      <c r="BF231" s="75" t="str">
        <f ca="1">IF($G231="","",VLOOKUP($A231,Mitglieder!$D$24:$BG$323,BF$303))</f>
        <v/>
      </c>
      <c r="BH231" s="75" t="str">
        <f ca="1">IF(G231="","",AY231+'Details Verein'!$D$25)</f>
        <v/>
      </c>
    </row>
    <row r="232" spans="1:60" x14ac:dyDescent="0.35">
      <c r="A232" s="42">
        <v>232</v>
      </c>
      <c r="B232" s="42"/>
      <c r="C232" s="42"/>
      <c r="D232" s="42">
        <f ca="1">VLOOKUP($A232,Mitglieder!$E$24:$BA$323,D$303)</f>
        <v>1.0299999999999967</v>
      </c>
      <c r="E232" s="42" t="str">
        <f ca="1">IF($G232="","",VLOOKUP($A232,Mitglieder!$E$24:$BG$323,E$303))</f>
        <v/>
      </c>
      <c r="F232" s="54" t="str">
        <f ca="1">IF(OR(VLOOKUP($A232,Mitglieder!$E$24:$BG$323,F$303)="",$G232=""),"",VLOOKUP($A232,Mitglieder!$E$24:$BG$323,F$303))</f>
        <v/>
      </c>
      <c r="G232" s="72" t="str">
        <f ca="1">IF(D232/ROUND(D232,0)=1,VLOOKUP($A232,Mitglieder!$E$24:$BA$323,G$303),"")</f>
        <v/>
      </c>
      <c r="H232" s="42" t="str">
        <f ca="1">IF($G232="","",VLOOKUP($A232,Mitglieder!$E$24:$BG$323,H$303))</f>
        <v/>
      </c>
      <c r="I232" s="54" t="str">
        <f ca="1">IF(OR(VLOOKUP($A232,Mitglieder!$E$24:$BG$323,I$303)="",$G232=""),"",VLOOKUP($A232,Mitglieder!$E$24:$BG$323,I$303))</f>
        <v/>
      </c>
      <c r="J232" s="42" t="str">
        <f ca="1">IF($G232="","",VLOOKUP($A232,Mitglieder!$E$24:$BG$323,J$303))</f>
        <v/>
      </c>
      <c r="K232" s="54" t="str">
        <f ca="1">IF(OR(VLOOKUP($A232,Mitglieder!$E$24:$BG$323,K$303)="",$G232=""),"",VLOOKUP($A232,Mitglieder!$E$24:$BG$323,K$303))</f>
        <v/>
      </c>
      <c r="L232" s="42" t="str">
        <f ca="1">IF($G232="","",VLOOKUP($A232,Mitglieder!$E$24:$BG$323,L$303))</f>
        <v/>
      </c>
      <c r="M232" s="42" t="str">
        <f ca="1">IF($G232="","",VLOOKUP($A232,Mitglieder!$E$24:$BG$323,M$303))</f>
        <v/>
      </c>
      <c r="N232" s="42" t="str">
        <f ca="1">IF($G232="","",VLOOKUP($A232,Mitglieder!$E$24:$BG$323,N$303))</f>
        <v/>
      </c>
      <c r="O232" s="42" t="str">
        <f ca="1">IF($G232="","",VLOOKUP($A232,Mitglieder!$E$24:$BG$323,O$303))</f>
        <v/>
      </c>
      <c r="P232" s="42" t="str">
        <f ca="1">IF($G232="","",VLOOKUP($A232,Mitglieder!$E$24:$BG$323,P$303))</f>
        <v/>
      </c>
      <c r="Q232" s="42" t="str">
        <f ca="1">IF($G232="","",VLOOKUP($A232,Mitglieder!$E$24:$BG$323,Q$303))</f>
        <v/>
      </c>
      <c r="R232" s="54" t="str">
        <f ca="1">IF(OR(VLOOKUP($A232,Mitglieder!$E$24:$BG$323,R$303)="",$G232=""),"",VLOOKUP($A232,Mitglieder!$E$24:$BG$323,R$303))</f>
        <v/>
      </c>
      <c r="S232" s="43" t="str">
        <f ca="1">IF($G232="","",TEXT(VLOOKUP($A232,Mitglieder!$E$24:$BG$323,S$303),"TT.MM.JJJJ"))</f>
        <v/>
      </c>
      <c r="T232" s="43" t="str">
        <f ca="1">IF($G232="","",TEXT(VLOOKUP($A232,Mitglieder!$E$24:$BG$323,T$303),"TT.MM.JJJJ"))</f>
        <v/>
      </c>
      <c r="U232" s="43" t="str">
        <f ca="1">IF($G232="","",TEXT(VLOOKUP($A232,Mitglieder!$E$24:$BG$323,U$303),"TT.MM.JJJJ"))</f>
        <v/>
      </c>
      <c r="V232" s="54" t="str">
        <f ca="1">IF(OR(VLOOKUP($A232,Mitglieder!$E$24:$BG$323,V$303)="",$G232=""),"",VLOOKUP($A232,Mitglieder!$E$24:$BG$323,V$303))</f>
        <v/>
      </c>
      <c r="W232" s="54" t="str">
        <f ca="1">IF(OR(VLOOKUP($A232,Mitglieder!$E$24:$BG$323,W$303)="",$G232=""),"",VLOOKUP($A232,Mitglieder!$E$24:$BG$323,W$303))</f>
        <v/>
      </c>
      <c r="X232" s="54" t="str">
        <f ca="1">IF(OR(VLOOKUP($A232,Mitglieder!$E$24:$BG$323,X$303)="",$G232=""),"",VLOOKUP($A232,Mitglieder!$E$24:$BG$323,X$303))</f>
        <v/>
      </c>
      <c r="Y232" s="54" t="str">
        <f ca="1">IF(OR(VLOOKUP($A232,Mitglieder!$E$24:$BG$323,Y$303)="",$G232=""),"",VLOOKUP($A232,Mitglieder!$E$24:$BG$323,Y$303))</f>
        <v/>
      </c>
      <c r="Z232" s="54" t="str">
        <f ca="1">IF(OR(VLOOKUP($A232,Mitglieder!$E$24:$BG$323,Z$303)="",$G232=""),"",VLOOKUP($A232,Mitglieder!$E$24:$BG$323,Z$303))</f>
        <v/>
      </c>
      <c r="AA232" s="54" t="str">
        <f ca="1">IF(OR(VLOOKUP($A232,Mitglieder!$E$24:$BG$323,AA$303)="",$G232=""),"",VLOOKUP($A232,Mitglieder!$E$24:$BG$323,AA$303))</f>
        <v/>
      </c>
      <c r="AB232" s="54" t="str">
        <f ca="1">IF(OR(VLOOKUP($A232,Mitglieder!$E$24:$BG$323,AB$303)="",$G232=""),"",VLOOKUP($A232,Mitglieder!$E$24:$BG$323,AB$303))</f>
        <v/>
      </c>
      <c r="AC232" s="54" t="str">
        <f ca="1">IF(OR(VLOOKUP($A232,Mitglieder!$E$24:$BG$323,AC$303)="",$G232=""),"",VLOOKUP($A232,Mitglieder!$E$24:$BG$323,AC$303))</f>
        <v/>
      </c>
      <c r="AD232" s="54" t="str">
        <f ca="1">IF(OR(VLOOKUP($A232,Mitglieder!$E$24:$BG$323,AD$303)="",$G232=""),"",VLOOKUP($A232,Mitglieder!$E$24:$BG$323,AD$303))</f>
        <v/>
      </c>
      <c r="AE232" s="54" t="str">
        <f ca="1">IF(OR(VLOOKUP($A232,Mitglieder!$E$24:$BG$323,AE$303)="",$G232=""),"",VLOOKUP($A232,Mitglieder!$E$24:$BG$323,AE$303))</f>
        <v/>
      </c>
      <c r="AF232" s="54" t="str">
        <f ca="1">IF(OR(VLOOKUP($A232,Mitglieder!$E$24:$BG$323,AF$303)="",$G232=""),"",VLOOKUP($A232,Mitglieder!$E$24:$BG$323,AF$303))</f>
        <v/>
      </c>
      <c r="AG232" s="54" t="str">
        <f ca="1">IF(OR(VLOOKUP($A232,Mitglieder!$E$24:$BG$323,AG$303)="",$G232=""),"",VLOOKUP($A232,Mitglieder!$E$24:$BG$323,AG$303))</f>
        <v/>
      </c>
      <c r="AH232" s="54" t="str">
        <f ca="1">IF(OR(VLOOKUP($A232,Mitglieder!$E$24:$BG$323,AH$303)="",$G232=""),"",VLOOKUP($A232,Mitglieder!$E$24:$BG$323,AH$303))</f>
        <v/>
      </c>
      <c r="AI232" s="54" t="str">
        <f ca="1">IF(OR(VLOOKUP($A232,Mitglieder!$E$24:$BG$323,AI$303)="",$G232=""),"",VLOOKUP($A232,Mitglieder!$E$24:$BG$323,AI$303))</f>
        <v/>
      </c>
      <c r="AJ232" s="54" t="str">
        <f ca="1">IF(OR(VLOOKUP($A232,Mitglieder!$E$24:$BG$323,AJ$303)="",$G232=""),"",VLOOKUP($A232,Mitglieder!$E$24:$BG$323,AJ$303))</f>
        <v/>
      </c>
      <c r="AK232" s="54" t="str">
        <f ca="1">IF(OR(VLOOKUP($A232,Mitglieder!$E$24:$BG$323,AK$303)="",$G232=""),"",VLOOKUP($A232,Mitglieder!$E$24:$BG$323,AK$303))</f>
        <v/>
      </c>
      <c r="AL232" s="54" t="str">
        <f ca="1">IF(OR(VLOOKUP($A232,Mitglieder!$E$24:$BG$323,AL$303)="",$G232=""),"",VLOOKUP($A232,Mitglieder!$E$24:$BG$323,AL$303))</f>
        <v/>
      </c>
      <c r="AM232" s="42" t="str">
        <f ca="1">IF($G232="","",VLOOKUP($A232,Mitglieder!$E$24:$BG$323,AM$303))</f>
        <v/>
      </c>
      <c r="AN232" s="54" t="str">
        <f ca="1">IF(OR(VLOOKUP($A232,Mitglieder!$E$24:$BG$323,AN$303)="",$G232=""),"",VLOOKUP($A232,Mitglieder!$E$24:$BG$323,AN$303))</f>
        <v/>
      </c>
      <c r="AO232" s="43" t="str">
        <f ca="1">IF($G232="","",TEXT(VLOOKUP($A232,Mitglieder!$D$24:$BG$323,AO$303),"TT.MM.JJJJ"))</f>
        <v/>
      </c>
      <c r="AP232" s="42" t="str">
        <f ca="1">IF($G232="","",VLOOKUP($A232,Mitglieder!$E$24:$BG$323,AP$303))</f>
        <v/>
      </c>
      <c r="AQ232" s="45" t="str">
        <f ca="1">IF($G232="","",TEXT(VLOOKUP($A232,Mitglieder!$E$24:$BG$323,AQ$303),"0.00"))</f>
        <v/>
      </c>
      <c r="AR232" s="54" t="str">
        <f ca="1">IF(OR(VLOOKUP($A232,Mitglieder!$E$24:$BG$323,AR$303)="",$G232=""),"",VLOOKUP($A232,Mitglieder!$E$24:$BG$323,AR$303))</f>
        <v/>
      </c>
      <c r="AS232" s="45" t="str">
        <f ca="1">IF($G232="","",TEXT(VLOOKUP($A232,Mitglieder!$E$24:$BG$323,AS$303),"0.00"))</f>
        <v/>
      </c>
      <c r="AT232" s="54" t="str">
        <f ca="1">IF(OR(VLOOKUP($A232,Mitglieder!$E$24:$BG$323,AT$303)="",$G232=""),"",VLOOKUP($A232,Mitglieder!$E$24:$BG$323,AT$303))</f>
        <v/>
      </c>
      <c r="AU232" s="45" t="str">
        <f ca="1">IF($G232="","",TEXT(VLOOKUP($A232,Mitglieder!$E$24:$BG$323,AU$303),"0.00"))</f>
        <v/>
      </c>
      <c r="AV232" s="45" t="str">
        <f ca="1">IF($G232="","",TEXT(VLOOKUP($A232,Mitglieder!$E$24:$BG$323,AV$303),"0.00"))</f>
        <v/>
      </c>
      <c r="AW232" s="42" t="str">
        <f ca="1">IF($G232="","",VLOOKUP($A232,Mitglieder!$E$24:$BG$323,AW$303))</f>
        <v/>
      </c>
      <c r="AX232" s="54" t="str">
        <f ca="1">IF(OR(VLOOKUP($A232,Mitglieder!$E$24:$BG$323,AX$303)="",$G232=""),"",VLOOKUP($A232,Mitglieder!$E$24:$BG$323,AX$303))</f>
        <v/>
      </c>
      <c r="AY232" s="43" t="str">
        <f ca="1">IF($G232="","",TEXT(VLOOKUP($A232,Mitglieder!$E$24:$BG$323,AY$303),"TT.MM.JJJJ"))</f>
        <v/>
      </c>
      <c r="AZ232" s="75" t="str">
        <f t="shared" ca="1" si="6"/>
        <v/>
      </c>
      <c r="BA232" s="43" t="str">
        <f ca="1">IF($G232="","",TEXT(VLOOKUP($A232,Mitglieder!$E$24:$BG$323,BA$303),"TT.MM.JJJJ"))</f>
        <v/>
      </c>
      <c r="BB232" s="43" t="str">
        <f ca="1">IF($G232="","",TEXT(VLOOKUP($A232,Mitglieder!$E$24:$BG$323,BB$303),"TT.MM.JJJJ"))</f>
        <v/>
      </c>
      <c r="BC232" s="43" t="str">
        <f ca="1">IF($G232="","",TEXT(VLOOKUP($A232,Mitglieder!$E$24:$BG$323,BC$303),"TT.MM.JJJJ"))</f>
        <v/>
      </c>
      <c r="BD232" s="43" t="str">
        <f ca="1">IF($G232="","",TEXT(VLOOKUP($A232,Mitglieder!$E$24:$BG$323,BD$303),"TT.MM.JJJJ"))</f>
        <v/>
      </c>
      <c r="BE232" s="75" t="str">
        <f t="shared" ca="1" si="7"/>
        <v/>
      </c>
      <c r="BF232" s="75" t="str">
        <f ca="1">IF($G232="","",VLOOKUP($A232,Mitglieder!$D$24:$BG$323,BF$303))</f>
        <v/>
      </c>
      <c r="BH232" s="75" t="str">
        <f ca="1">IF(G232="","",AY232+'Details Verein'!$D$25)</f>
        <v/>
      </c>
    </row>
    <row r="233" spans="1:60" x14ac:dyDescent="0.35">
      <c r="A233" s="42">
        <v>233</v>
      </c>
      <c r="B233" s="42"/>
      <c r="C233" s="42"/>
      <c r="D233" s="42">
        <f ca="1">VLOOKUP($A233,Mitglieder!$E$24:$BA$323,D$303)</f>
        <v>1.0299999999999967</v>
      </c>
      <c r="E233" s="42" t="str">
        <f ca="1">IF($G233="","",VLOOKUP($A233,Mitglieder!$E$24:$BG$323,E$303))</f>
        <v/>
      </c>
      <c r="F233" s="54" t="str">
        <f ca="1">IF(OR(VLOOKUP($A233,Mitglieder!$E$24:$BG$323,F$303)="",$G233=""),"",VLOOKUP($A233,Mitglieder!$E$24:$BG$323,F$303))</f>
        <v/>
      </c>
      <c r="G233" s="72" t="str">
        <f ca="1">IF(D233/ROUND(D233,0)=1,VLOOKUP($A233,Mitglieder!$E$24:$BA$323,G$303),"")</f>
        <v/>
      </c>
      <c r="H233" s="42" t="str">
        <f ca="1">IF($G233="","",VLOOKUP($A233,Mitglieder!$E$24:$BG$323,H$303))</f>
        <v/>
      </c>
      <c r="I233" s="54" t="str">
        <f ca="1">IF(OR(VLOOKUP($A233,Mitglieder!$E$24:$BG$323,I$303)="",$G233=""),"",VLOOKUP($A233,Mitglieder!$E$24:$BG$323,I$303))</f>
        <v/>
      </c>
      <c r="J233" s="42" t="str">
        <f ca="1">IF($G233="","",VLOOKUP($A233,Mitglieder!$E$24:$BG$323,J$303))</f>
        <v/>
      </c>
      <c r="K233" s="54" t="str">
        <f ca="1">IF(OR(VLOOKUP($A233,Mitglieder!$E$24:$BG$323,K$303)="",$G233=""),"",VLOOKUP($A233,Mitglieder!$E$24:$BG$323,K$303))</f>
        <v/>
      </c>
      <c r="L233" s="42" t="str">
        <f ca="1">IF($G233="","",VLOOKUP($A233,Mitglieder!$E$24:$BG$323,L$303))</f>
        <v/>
      </c>
      <c r="M233" s="42" t="str">
        <f ca="1">IF($G233="","",VLOOKUP($A233,Mitglieder!$E$24:$BG$323,M$303))</f>
        <v/>
      </c>
      <c r="N233" s="42" t="str">
        <f ca="1">IF($G233="","",VLOOKUP($A233,Mitglieder!$E$24:$BG$323,N$303))</f>
        <v/>
      </c>
      <c r="O233" s="42" t="str">
        <f ca="1">IF($G233="","",VLOOKUP($A233,Mitglieder!$E$24:$BG$323,O$303))</f>
        <v/>
      </c>
      <c r="P233" s="42" t="str">
        <f ca="1">IF($G233="","",VLOOKUP($A233,Mitglieder!$E$24:$BG$323,P$303))</f>
        <v/>
      </c>
      <c r="Q233" s="42" t="str">
        <f ca="1">IF($G233="","",VLOOKUP($A233,Mitglieder!$E$24:$BG$323,Q$303))</f>
        <v/>
      </c>
      <c r="R233" s="54" t="str">
        <f ca="1">IF(OR(VLOOKUP($A233,Mitglieder!$E$24:$BG$323,R$303)="",$G233=""),"",VLOOKUP($A233,Mitglieder!$E$24:$BG$323,R$303))</f>
        <v/>
      </c>
      <c r="S233" s="43" t="str">
        <f ca="1">IF($G233="","",TEXT(VLOOKUP($A233,Mitglieder!$E$24:$BG$323,S$303),"TT.MM.JJJJ"))</f>
        <v/>
      </c>
      <c r="T233" s="43" t="str">
        <f ca="1">IF($G233="","",TEXT(VLOOKUP($A233,Mitglieder!$E$24:$BG$323,T$303),"TT.MM.JJJJ"))</f>
        <v/>
      </c>
      <c r="U233" s="43" t="str">
        <f ca="1">IF($G233="","",TEXT(VLOOKUP($A233,Mitglieder!$E$24:$BG$323,U$303),"TT.MM.JJJJ"))</f>
        <v/>
      </c>
      <c r="V233" s="54" t="str">
        <f ca="1">IF(OR(VLOOKUP($A233,Mitglieder!$E$24:$BG$323,V$303)="",$G233=""),"",VLOOKUP($A233,Mitglieder!$E$24:$BG$323,V$303))</f>
        <v/>
      </c>
      <c r="W233" s="54" t="str">
        <f ca="1">IF(OR(VLOOKUP($A233,Mitglieder!$E$24:$BG$323,W$303)="",$G233=""),"",VLOOKUP($A233,Mitglieder!$E$24:$BG$323,W$303))</f>
        <v/>
      </c>
      <c r="X233" s="54" t="str">
        <f ca="1">IF(OR(VLOOKUP($A233,Mitglieder!$E$24:$BG$323,X$303)="",$G233=""),"",VLOOKUP($A233,Mitglieder!$E$24:$BG$323,X$303))</f>
        <v/>
      </c>
      <c r="Y233" s="54" t="str">
        <f ca="1">IF(OR(VLOOKUP($A233,Mitglieder!$E$24:$BG$323,Y$303)="",$G233=""),"",VLOOKUP($A233,Mitglieder!$E$24:$BG$323,Y$303))</f>
        <v/>
      </c>
      <c r="Z233" s="54" t="str">
        <f ca="1">IF(OR(VLOOKUP($A233,Mitglieder!$E$24:$BG$323,Z$303)="",$G233=""),"",VLOOKUP($A233,Mitglieder!$E$24:$BG$323,Z$303))</f>
        <v/>
      </c>
      <c r="AA233" s="54" t="str">
        <f ca="1">IF(OR(VLOOKUP($A233,Mitglieder!$E$24:$BG$323,AA$303)="",$G233=""),"",VLOOKUP($A233,Mitglieder!$E$24:$BG$323,AA$303))</f>
        <v/>
      </c>
      <c r="AB233" s="54" t="str">
        <f ca="1">IF(OR(VLOOKUP($A233,Mitglieder!$E$24:$BG$323,AB$303)="",$G233=""),"",VLOOKUP($A233,Mitglieder!$E$24:$BG$323,AB$303))</f>
        <v/>
      </c>
      <c r="AC233" s="54" t="str">
        <f ca="1">IF(OR(VLOOKUP($A233,Mitglieder!$E$24:$BG$323,AC$303)="",$G233=""),"",VLOOKUP($A233,Mitglieder!$E$24:$BG$323,AC$303))</f>
        <v/>
      </c>
      <c r="AD233" s="54" t="str">
        <f ca="1">IF(OR(VLOOKUP($A233,Mitglieder!$E$24:$BG$323,AD$303)="",$G233=""),"",VLOOKUP($A233,Mitglieder!$E$24:$BG$323,AD$303))</f>
        <v/>
      </c>
      <c r="AE233" s="54" t="str">
        <f ca="1">IF(OR(VLOOKUP($A233,Mitglieder!$E$24:$BG$323,AE$303)="",$G233=""),"",VLOOKUP($A233,Mitglieder!$E$24:$BG$323,AE$303))</f>
        <v/>
      </c>
      <c r="AF233" s="54" t="str">
        <f ca="1">IF(OR(VLOOKUP($A233,Mitglieder!$E$24:$BG$323,AF$303)="",$G233=""),"",VLOOKUP($A233,Mitglieder!$E$24:$BG$323,AF$303))</f>
        <v/>
      </c>
      <c r="AG233" s="54" t="str">
        <f ca="1">IF(OR(VLOOKUP($A233,Mitglieder!$E$24:$BG$323,AG$303)="",$G233=""),"",VLOOKUP($A233,Mitglieder!$E$24:$BG$323,AG$303))</f>
        <v/>
      </c>
      <c r="AH233" s="54" t="str">
        <f ca="1">IF(OR(VLOOKUP($A233,Mitglieder!$E$24:$BG$323,AH$303)="",$G233=""),"",VLOOKUP($A233,Mitglieder!$E$24:$BG$323,AH$303))</f>
        <v/>
      </c>
      <c r="AI233" s="54" t="str">
        <f ca="1">IF(OR(VLOOKUP($A233,Mitglieder!$E$24:$BG$323,AI$303)="",$G233=""),"",VLOOKUP($A233,Mitglieder!$E$24:$BG$323,AI$303))</f>
        <v/>
      </c>
      <c r="AJ233" s="54" t="str">
        <f ca="1">IF(OR(VLOOKUP($A233,Mitglieder!$E$24:$BG$323,AJ$303)="",$G233=""),"",VLOOKUP($A233,Mitglieder!$E$24:$BG$323,AJ$303))</f>
        <v/>
      </c>
      <c r="AK233" s="54" t="str">
        <f ca="1">IF(OR(VLOOKUP($A233,Mitglieder!$E$24:$BG$323,AK$303)="",$G233=""),"",VLOOKUP($A233,Mitglieder!$E$24:$BG$323,AK$303))</f>
        <v/>
      </c>
      <c r="AL233" s="54" t="str">
        <f ca="1">IF(OR(VLOOKUP($A233,Mitglieder!$E$24:$BG$323,AL$303)="",$G233=""),"",VLOOKUP($A233,Mitglieder!$E$24:$BG$323,AL$303))</f>
        <v/>
      </c>
      <c r="AM233" s="42" t="str">
        <f ca="1">IF($G233="","",VLOOKUP($A233,Mitglieder!$E$24:$BG$323,AM$303))</f>
        <v/>
      </c>
      <c r="AN233" s="54" t="str">
        <f ca="1">IF(OR(VLOOKUP($A233,Mitglieder!$E$24:$BG$323,AN$303)="",$G233=""),"",VLOOKUP($A233,Mitglieder!$E$24:$BG$323,AN$303))</f>
        <v/>
      </c>
      <c r="AO233" s="43" t="str">
        <f ca="1">IF($G233="","",TEXT(VLOOKUP($A233,Mitglieder!$D$24:$BG$323,AO$303),"TT.MM.JJJJ"))</f>
        <v/>
      </c>
      <c r="AP233" s="42" t="str">
        <f ca="1">IF($G233="","",VLOOKUP($A233,Mitglieder!$E$24:$BG$323,AP$303))</f>
        <v/>
      </c>
      <c r="AQ233" s="45" t="str">
        <f ca="1">IF($G233="","",TEXT(VLOOKUP($A233,Mitglieder!$E$24:$BG$323,AQ$303),"0.00"))</f>
        <v/>
      </c>
      <c r="AR233" s="54" t="str">
        <f ca="1">IF(OR(VLOOKUP($A233,Mitglieder!$E$24:$BG$323,AR$303)="",$G233=""),"",VLOOKUP($A233,Mitglieder!$E$24:$BG$323,AR$303))</f>
        <v/>
      </c>
      <c r="AS233" s="45" t="str">
        <f ca="1">IF($G233="","",TEXT(VLOOKUP($A233,Mitglieder!$E$24:$BG$323,AS$303),"0.00"))</f>
        <v/>
      </c>
      <c r="AT233" s="54" t="str">
        <f ca="1">IF(OR(VLOOKUP($A233,Mitglieder!$E$24:$BG$323,AT$303)="",$G233=""),"",VLOOKUP($A233,Mitglieder!$E$24:$BG$323,AT$303))</f>
        <v/>
      </c>
      <c r="AU233" s="45" t="str">
        <f ca="1">IF($G233="","",TEXT(VLOOKUP($A233,Mitglieder!$E$24:$BG$323,AU$303),"0.00"))</f>
        <v/>
      </c>
      <c r="AV233" s="45" t="str">
        <f ca="1">IF($G233="","",TEXT(VLOOKUP($A233,Mitglieder!$E$24:$BG$323,AV$303),"0.00"))</f>
        <v/>
      </c>
      <c r="AW233" s="42" t="str">
        <f ca="1">IF($G233="","",VLOOKUP($A233,Mitglieder!$E$24:$BG$323,AW$303))</f>
        <v/>
      </c>
      <c r="AX233" s="54" t="str">
        <f ca="1">IF(OR(VLOOKUP($A233,Mitglieder!$E$24:$BG$323,AX$303)="",$G233=""),"",VLOOKUP($A233,Mitglieder!$E$24:$BG$323,AX$303))</f>
        <v/>
      </c>
      <c r="AY233" s="43" t="str">
        <f ca="1">IF($G233="","",TEXT(VLOOKUP($A233,Mitglieder!$E$24:$BG$323,AY$303),"TT.MM.JJJJ"))</f>
        <v/>
      </c>
      <c r="AZ233" s="75" t="str">
        <f t="shared" ca="1" si="6"/>
        <v/>
      </c>
      <c r="BA233" s="43" t="str">
        <f ca="1">IF($G233="","",TEXT(VLOOKUP($A233,Mitglieder!$E$24:$BG$323,BA$303),"TT.MM.JJJJ"))</f>
        <v/>
      </c>
      <c r="BB233" s="43" t="str">
        <f ca="1">IF($G233="","",TEXT(VLOOKUP($A233,Mitglieder!$E$24:$BG$323,BB$303),"TT.MM.JJJJ"))</f>
        <v/>
      </c>
      <c r="BC233" s="43" t="str">
        <f ca="1">IF($G233="","",TEXT(VLOOKUP($A233,Mitglieder!$E$24:$BG$323,BC$303),"TT.MM.JJJJ"))</f>
        <v/>
      </c>
      <c r="BD233" s="43" t="str">
        <f ca="1">IF($G233="","",TEXT(VLOOKUP($A233,Mitglieder!$E$24:$BG$323,BD$303),"TT.MM.JJJJ"))</f>
        <v/>
      </c>
      <c r="BE233" s="75" t="str">
        <f t="shared" ca="1" si="7"/>
        <v/>
      </c>
      <c r="BF233" s="75" t="str">
        <f ca="1">IF($G233="","",VLOOKUP($A233,Mitglieder!$D$24:$BG$323,BF$303))</f>
        <v/>
      </c>
      <c r="BH233" s="75" t="str">
        <f ca="1">IF(G233="","",AY233+'Details Verein'!$D$25)</f>
        <v/>
      </c>
    </row>
    <row r="234" spans="1:60" x14ac:dyDescent="0.35">
      <c r="A234" s="42">
        <v>234</v>
      </c>
      <c r="B234" s="42"/>
      <c r="C234" s="42"/>
      <c r="D234" s="42">
        <f ca="1">VLOOKUP($A234,Mitglieder!$E$24:$BA$323,D$303)</f>
        <v>1.0299999999999967</v>
      </c>
      <c r="E234" s="42" t="str">
        <f ca="1">IF($G234="","",VLOOKUP($A234,Mitglieder!$E$24:$BG$323,E$303))</f>
        <v/>
      </c>
      <c r="F234" s="54" t="str">
        <f ca="1">IF(OR(VLOOKUP($A234,Mitglieder!$E$24:$BG$323,F$303)="",$G234=""),"",VLOOKUP($A234,Mitglieder!$E$24:$BG$323,F$303))</f>
        <v/>
      </c>
      <c r="G234" s="72" t="str">
        <f ca="1">IF(D234/ROUND(D234,0)=1,VLOOKUP($A234,Mitglieder!$E$24:$BA$323,G$303),"")</f>
        <v/>
      </c>
      <c r="H234" s="42" t="str">
        <f ca="1">IF($G234="","",VLOOKUP($A234,Mitglieder!$E$24:$BG$323,H$303))</f>
        <v/>
      </c>
      <c r="I234" s="54" t="str">
        <f ca="1">IF(OR(VLOOKUP($A234,Mitglieder!$E$24:$BG$323,I$303)="",$G234=""),"",VLOOKUP($A234,Mitglieder!$E$24:$BG$323,I$303))</f>
        <v/>
      </c>
      <c r="J234" s="42" t="str">
        <f ca="1">IF($G234="","",VLOOKUP($A234,Mitglieder!$E$24:$BG$323,J$303))</f>
        <v/>
      </c>
      <c r="K234" s="54" t="str">
        <f ca="1">IF(OR(VLOOKUP($A234,Mitglieder!$E$24:$BG$323,K$303)="",$G234=""),"",VLOOKUP($A234,Mitglieder!$E$24:$BG$323,K$303))</f>
        <v/>
      </c>
      <c r="L234" s="42" t="str">
        <f ca="1">IF($G234="","",VLOOKUP($A234,Mitglieder!$E$24:$BG$323,L$303))</f>
        <v/>
      </c>
      <c r="M234" s="42" t="str">
        <f ca="1">IF($G234="","",VLOOKUP($A234,Mitglieder!$E$24:$BG$323,M$303))</f>
        <v/>
      </c>
      <c r="N234" s="42" t="str">
        <f ca="1">IF($G234="","",VLOOKUP($A234,Mitglieder!$E$24:$BG$323,N$303))</f>
        <v/>
      </c>
      <c r="O234" s="42" t="str">
        <f ca="1">IF($G234="","",VLOOKUP($A234,Mitglieder!$E$24:$BG$323,O$303))</f>
        <v/>
      </c>
      <c r="P234" s="42" t="str">
        <f ca="1">IF($G234="","",VLOOKUP($A234,Mitglieder!$E$24:$BG$323,P$303))</f>
        <v/>
      </c>
      <c r="Q234" s="42" t="str">
        <f ca="1">IF($G234="","",VLOOKUP($A234,Mitglieder!$E$24:$BG$323,Q$303))</f>
        <v/>
      </c>
      <c r="R234" s="54" t="str">
        <f ca="1">IF(OR(VLOOKUP($A234,Mitglieder!$E$24:$BG$323,R$303)="",$G234=""),"",VLOOKUP($A234,Mitglieder!$E$24:$BG$323,R$303))</f>
        <v/>
      </c>
      <c r="S234" s="43" t="str">
        <f ca="1">IF($G234="","",TEXT(VLOOKUP($A234,Mitglieder!$E$24:$BG$323,S$303),"TT.MM.JJJJ"))</f>
        <v/>
      </c>
      <c r="T234" s="43" t="str">
        <f ca="1">IF($G234="","",TEXT(VLOOKUP($A234,Mitglieder!$E$24:$BG$323,T$303),"TT.MM.JJJJ"))</f>
        <v/>
      </c>
      <c r="U234" s="43" t="str">
        <f ca="1">IF($G234="","",TEXT(VLOOKUP($A234,Mitglieder!$E$24:$BG$323,U$303),"TT.MM.JJJJ"))</f>
        <v/>
      </c>
      <c r="V234" s="54" t="str">
        <f ca="1">IF(OR(VLOOKUP($A234,Mitglieder!$E$24:$BG$323,V$303)="",$G234=""),"",VLOOKUP($A234,Mitglieder!$E$24:$BG$323,V$303))</f>
        <v/>
      </c>
      <c r="W234" s="54" t="str">
        <f ca="1">IF(OR(VLOOKUP($A234,Mitglieder!$E$24:$BG$323,W$303)="",$G234=""),"",VLOOKUP($A234,Mitglieder!$E$24:$BG$323,W$303))</f>
        <v/>
      </c>
      <c r="X234" s="54" t="str">
        <f ca="1">IF(OR(VLOOKUP($A234,Mitglieder!$E$24:$BG$323,X$303)="",$G234=""),"",VLOOKUP($A234,Mitglieder!$E$24:$BG$323,X$303))</f>
        <v/>
      </c>
      <c r="Y234" s="54" t="str">
        <f ca="1">IF(OR(VLOOKUP($A234,Mitglieder!$E$24:$BG$323,Y$303)="",$G234=""),"",VLOOKUP($A234,Mitglieder!$E$24:$BG$323,Y$303))</f>
        <v/>
      </c>
      <c r="Z234" s="54" t="str">
        <f ca="1">IF(OR(VLOOKUP($A234,Mitglieder!$E$24:$BG$323,Z$303)="",$G234=""),"",VLOOKUP($A234,Mitglieder!$E$24:$BG$323,Z$303))</f>
        <v/>
      </c>
      <c r="AA234" s="54" t="str">
        <f ca="1">IF(OR(VLOOKUP($A234,Mitglieder!$E$24:$BG$323,AA$303)="",$G234=""),"",VLOOKUP($A234,Mitglieder!$E$24:$BG$323,AA$303))</f>
        <v/>
      </c>
      <c r="AB234" s="54" t="str">
        <f ca="1">IF(OR(VLOOKUP($A234,Mitglieder!$E$24:$BG$323,AB$303)="",$G234=""),"",VLOOKUP($A234,Mitglieder!$E$24:$BG$323,AB$303))</f>
        <v/>
      </c>
      <c r="AC234" s="54" t="str">
        <f ca="1">IF(OR(VLOOKUP($A234,Mitglieder!$E$24:$BG$323,AC$303)="",$G234=""),"",VLOOKUP($A234,Mitglieder!$E$24:$BG$323,AC$303))</f>
        <v/>
      </c>
      <c r="AD234" s="54" t="str">
        <f ca="1">IF(OR(VLOOKUP($A234,Mitglieder!$E$24:$BG$323,AD$303)="",$G234=""),"",VLOOKUP($A234,Mitglieder!$E$24:$BG$323,AD$303))</f>
        <v/>
      </c>
      <c r="AE234" s="54" t="str">
        <f ca="1">IF(OR(VLOOKUP($A234,Mitglieder!$E$24:$BG$323,AE$303)="",$G234=""),"",VLOOKUP($A234,Mitglieder!$E$24:$BG$323,AE$303))</f>
        <v/>
      </c>
      <c r="AF234" s="54" t="str">
        <f ca="1">IF(OR(VLOOKUP($A234,Mitglieder!$E$24:$BG$323,AF$303)="",$G234=""),"",VLOOKUP($A234,Mitglieder!$E$24:$BG$323,AF$303))</f>
        <v/>
      </c>
      <c r="AG234" s="54" t="str">
        <f ca="1">IF(OR(VLOOKUP($A234,Mitglieder!$E$24:$BG$323,AG$303)="",$G234=""),"",VLOOKUP($A234,Mitglieder!$E$24:$BG$323,AG$303))</f>
        <v/>
      </c>
      <c r="AH234" s="54" t="str">
        <f ca="1">IF(OR(VLOOKUP($A234,Mitglieder!$E$24:$BG$323,AH$303)="",$G234=""),"",VLOOKUP($A234,Mitglieder!$E$24:$BG$323,AH$303))</f>
        <v/>
      </c>
      <c r="AI234" s="54" t="str">
        <f ca="1">IF(OR(VLOOKUP($A234,Mitglieder!$E$24:$BG$323,AI$303)="",$G234=""),"",VLOOKUP($A234,Mitglieder!$E$24:$BG$323,AI$303))</f>
        <v/>
      </c>
      <c r="AJ234" s="54" t="str">
        <f ca="1">IF(OR(VLOOKUP($A234,Mitglieder!$E$24:$BG$323,AJ$303)="",$G234=""),"",VLOOKUP($A234,Mitglieder!$E$24:$BG$323,AJ$303))</f>
        <v/>
      </c>
      <c r="AK234" s="54" t="str">
        <f ca="1">IF(OR(VLOOKUP($A234,Mitglieder!$E$24:$BG$323,AK$303)="",$G234=""),"",VLOOKUP($A234,Mitglieder!$E$24:$BG$323,AK$303))</f>
        <v/>
      </c>
      <c r="AL234" s="54" t="str">
        <f ca="1">IF(OR(VLOOKUP($A234,Mitglieder!$E$24:$BG$323,AL$303)="",$G234=""),"",VLOOKUP($A234,Mitglieder!$E$24:$BG$323,AL$303))</f>
        <v/>
      </c>
      <c r="AM234" s="42" t="str">
        <f ca="1">IF($G234="","",VLOOKUP($A234,Mitglieder!$E$24:$BG$323,AM$303))</f>
        <v/>
      </c>
      <c r="AN234" s="54" t="str">
        <f ca="1">IF(OR(VLOOKUP($A234,Mitglieder!$E$24:$BG$323,AN$303)="",$G234=""),"",VLOOKUP($A234,Mitglieder!$E$24:$BG$323,AN$303))</f>
        <v/>
      </c>
      <c r="AO234" s="43" t="str">
        <f ca="1">IF($G234="","",TEXT(VLOOKUP($A234,Mitglieder!$D$24:$BG$323,AO$303),"TT.MM.JJJJ"))</f>
        <v/>
      </c>
      <c r="AP234" s="42" t="str">
        <f ca="1">IF($G234="","",VLOOKUP($A234,Mitglieder!$E$24:$BG$323,AP$303))</f>
        <v/>
      </c>
      <c r="AQ234" s="45" t="str">
        <f ca="1">IF($G234="","",TEXT(VLOOKUP($A234,Mitglieder!$E$24:$BG$323,AQ$303),"0.00"))</f>
        <v/>
      </c>
      <c r="AR234" s="54" t="str">
        <f ca="1">IF(OR(VLOOKUP($A234,Mitglieder!$E$24:$BG$323,AR$303)="",$G234=""),"",VLOOKUP($A234,Mitglieder!$E$24:$BG$323,AR$303))</f>
        <v/>
      </c>
      <c r="AS234" s="45" t="str">
        <f ca="1">IF($G234="","",TEXT(VLOOKUP($A234,Mitglieder!$E$24:$BG$323,AS$303),"0.00"))</f>
        <v/>
      </c>
      <c r="AT234" s="54" t="str">
        <f ca="1">IF(OR(VLOOKUP($A234,Mitglieder!$E$24:$BG$323,AT$303)="",$G234=""),"",VLOOKUP($A234,Mitglieder!$E$24:$BG$323,AT$303))</f>
        <v/>
      </c>
      <c r="AU234" s="45" t="str">
        <f ca="1">IF($G234="","",TEXT(VLOOKUP($A234,Mitglieder!$E$24:$BG$323,AU$303),"0.00"))</f>
        <v/>
      </c>
      <c r="AV234" s="45" t="str">
        <f ca="1">IF($G234="","",TEXT(VLOOKUP($A234,Mitglieder!$E$24:$BG$323,AV$303),"0.00"))</f>
        <v/>
      </c>
      <c r="AW234" s="42" t="str">
        <f ca="1">IF($G234="","",VLOOKUP($A234,Mitglieder!$E$24:$BG$323,AW$303))</f>
        <v/>
      </c>
      <c r="AX234" s="54" t="str">
        <f ca="1">IF(OR(VLOOKUP($A234,Mitglieder!$E$24:$BG$323,AX$303)="",$G234=""),"",VLOOKUP($A234,Mitglieder!$E$24:$BG$323,AX$303))</f>
        <v/>
      </c>
      <c r="AY234" s="43" t="str">
        <f ca="1">IF($G234="","",TEXT(VLOOKUP($A234,Mitglieder!$E$24:$BG$323,AY$303),"TT.MM.JJJJ"))</f>
        <v/>
      </c>
      <c r="AZ234" s="75" t="str">
        <f t="shared" ca="1" si="6"/>
        <v/>
      </c>
      <c r="BA234" s="43" t="str">
        <f ca="1">IF($G234="","",TEXT(VLOOKUP($A234,Mitglieder!$E$24:$BG$323,BA$303),"TT.MM.JJJJ"))</f>
        <v/>
      </c>
      <c r="BB234" s="43" t="str">
        <f ca="1">IF($G234="","",TEXT(VLOOKUP($A234,Mitglieder!$E$24:$BG$323,BB$303),"TT.MM.JJJJ"))</f>
        <v/>
      </c>
      <c r="BC234" s="43" t="str">
        <f ca="1">IF($G234="","",TEXT(VLOOKUP($A234,Mitglieder!$E$24:$BG$323,BC$303),"TT.MM.JJJJ"))</f>
        <v/>
      </c>
      <c r="BD234" s="43" t="str">
        <f ca="1">IF($G234="","",TEXT(VLOOKUP($A234,Mitglieder!$E$24:$BG$323,BD$303),"TT.MM.JJJJ"))</f>
        <v/>
      </c>
      <c r="BE234" s="75" t="str">
        <f t="shared" ca="1" si="7"/>
        <v/>
      </c>
      <c r="BF234" s="75" t="str">
        <f ca="1">IF($G234="","",VLOOKUP($A234,Mitglieder!$D$24:$BG$323,BF$303))</f>
        <v/>
      </c>
      <c r="BH234" s="75" t="str">
        <f ca="1">IF(G234="","",AY234+'Details Verein'!$D$25)</f>
        <v/>
      </c>
    </row>
    <row r="235" spans="1:60" x14ac:dyDescent="0.35">
      <c r="A235" s="42">
        <v>235</v>
      </c>
      <c r="B235" s="42"/>
      <c r="C235" s="42"/>
      <c r="D235" s="42">
        <f ca="1">VLOOKUP($A235,Mitglieder!$E$24:$BA$323,D$303)</f>
        <v>1.0299999999999967</v>
      </c>
      <c r="E235" s="42" t="str">
        <f ca="1">IF($G235="","",VLOOKUP($A235,Mitglieder!$E$24:$BG$323,E$303))</f>
        <v/>
      </c>
      <c r="F235" s="54" t="str">
        <f ca="1">IF(OR(VLOOKUP($A235,Mitglieder!$E$24:$BG$323,F$303)="",$G235=""),"",VLOOKUP($A235,Mitglieder!$E$24:$BG$323,F$303))</f>
        <v/>
      </c>
      <c r="G235" s="72" t="str">
        <f ca="1">IF(D235/ROUND(D235,0)=1,VLOOKUP($A235,Mitglieder!$E$24:$BA$323,G$303),"")</f>
        <v/>
      </c>
      <c r="H235" s="42" t="str">
        <f ca="1">IF($G235="","",VLOOKUP($A235,Mitglieder!$E$24:$BG$323,H$303))</f>
        <v/>
      </c>
      <c r="I235" s="54" t="str">
        <f ca="1">IF(OR(VLOOKUP($A235,Mitglieder!$E$24:$BG$323,I$303)="",$G235=""),"",VLOOKUP($A235,Mitglieder!$E$24:$BG$323,I$303))</f>
        <v/>
      </c>
      <c r="J235" s="42" t="str">
        <f ca="1">IF($G235="","",VLOOKUP($A235,Mitglieder!$E$24:$BG$323,J$303))</f>
        <v/>
      </c>
      <c r="K235" s="54" t="str">
        <f ca="1">IF(OR(VLOOKUP($A235,Mitglieder!$E$24:$BG$323,K$303)="",$G235=""),"",VLOOKUP($A235,Mitglieder!$E$24:$BG$323,K$303))</f>
        <v/>
      </c>
      <c r="L235" s="42" t="str">
        <f ca="1">IF($G235="","",VLOOKUP($A235,Mitglieder!$E$24:$BG$323,L$303))</f>
        <v/>
      </c>
      <c r="M235" s="42" t="str">
        <f ca="1">IF($G235="","",VLOOKUP($A235,Mitglieder!$E$24:$BG$323,M$303))</f>
        <v/>
      </c>
      <c r="N235" s="42" t="str">
        <f ca="1">IF($G235="","",VLOOKUP($A235,Mitglieder!$E$24:$BG$323,N$303))</f>
        <v/>
      </c>
      <c r="O235" s="42" t="str">
        <f ca="1">IF($G235="","",VLOOKUP($A235,Mitglieder!$E$24:$BG$323,O$303))</f>
        <v/>
      </c>
      <c r="P235" s="42" t="str">
        <f ca="1">IF($G235="","",VLOOKUP($A235,Mitglieder!$E$24:$BG$323,P$303))</f>
        <v/>
      </c>
      <c r="Q235" s="42" t="str">
        <f ca="1">IF($G235="","",VLOOKUP($A235,Mitglieder!$E$24:$BG$323,Q$303))</f>
        <v/>
      </c>
      <c r="R235" s="54" t="str">
        <f ca="1">IF(OR(VLOOKUP($A235,Mitglieder!$E$24:$BG$323,R$303)="",$G235=""),"",VLOOKUP($A235,Mitglieder!$E$24:$BG$323,R$303))</f>
        <v/>
      </c>
      <c r="S235" s="43" t="str">
        <f ca="1">IF($G235="","",TEXT(VLOOKUP($A235,Mitglieder!$E$24:$BG$323,S$303),"TT.MM.JJJJ"))</f>
        <v/>
      </c>
      <c r="T235" s="43" t="str">
        <f ca="1">IF($G235="","",TEXT(VLOOKUP($A235,Mitglieder!$E$24:$BG$323,T$303),"TT.MM.JJJJ"))</f>
        <v/>
      </c>
      <c r="U235" s="43" t="str">
        <f ca="1">IF($G235="","",TEXT(VLOOKUP($A235,Mitglieder!$E$24:$BG$323,U$303),"TT.MM.JJJJ"))</f>
        <v/>
      </c>
      <c r="V235" s="54" t="str">
        <f ca="1">IF(OR(VLOOKUP($A235,Mitglieder!$E$24:$BG$323,V$303)="",$G235=""),"",VLOOKUP($A235,Mitglieder!$E$24:$BG$323,V$303))</f>
        <v/>
      </c>
      <c r="W235" s="54" t="str">
        <f ca="1">IF(OR(VLOOKUP($A235,Mitglieder!$E$24:$BG$323,W$303)="",$G235=""),"",VLOOKUP($A235,Mitglieder!$E$24:$BG$323,W$303))</f>
        <v/>
      </c>
      <c r="X235" s="54" t="str">
        <f ca="1">IF(OR(VLOOKUP($A235,Mitglieder!$E$24:$BG$323,X$303)="",$G235=""),"",VLOOKUP($A235,Mitglieder!$E$24:$BG$323,X$303))</f>
        <v/>
      </c>
      <c r="Y235" s="54" t="str">
        <f ca="1">IF(OR(VLOOKUP($A235,Mitglieder!$E$24:$BG$323,Y$303)="",$G235=""),"",VLOOKUP($A235,Mitglieder!$E$24:$BG$323,Y$303))</f>
        <v/>
      </c>
      <c r="Z235" s="54" t="str">
        <f ca="1">IF(OR(VLOOKUP($A235,Mitglieder!$E$24:$BG$323,Z$303)="",$G235=""),"",VLOOKUP($A235,Mitglieder!$E$24:$BG$323,Z$303))</f>
        <v/>
      </c>
      <c r="AA235" s="54" t="str">
        <f ca="1">IF(OR(VLOOKUP($A235,Mitglieder!$E$24:$BG$323,AA$303)="",$G235=""),"",VLOOKUP($A235,Mitglieder!$E$24:$BG$323,AA$303))</f>
        <v/>
      </c>
      <c r="AB235" s="54" t="str">
        <f ca="1">IF(OR(VLOOKUP($A235,Mitglieder!$E$24:$BG$323,AB$303)="",$G235=""),"",VLOOKUP($A235,Mitglieder!$E$24:$BG$323,AB$303))</f>
        <v/>
      </c>
      <c r="AC235" s="54" t="str">
        <f ca="1">IF(OR(VLOOKUP($A235,Mitglieder!$E$24:$BG$323,AC$303)="",$G235=""),"",VLOOKUP($A235,Mitglieder!$E$24:$BG$323,AC$303))</f>
        <v/>
      </c>
      <c r="AD235" s="54" t="str">
        <f ca="1">IF(OR(VLOOKUP($A235,Mitglieder!$E$24:$BG$323,AD$303)="",$G235=""),"",VLOOKUP($A235,Mitglieder!$E$24:$BG$323,AD$303))</f>
        <v/>
      </c>
      <c r="AE235" s="54" t="str">
        <f ca="1">IF(OR(VLOOKUP($A235,Mitglieder!$E$24:$BG$323,AE$303)="",$G235=""),"",VLOOKUP($A235,Mitglieder!$E$24:$BG$323,AE$303))</f>
        <v/>
      </c>
      <c r="AF235" s="54" t="str">
        <f ca="1">IF(OR(VLOOKUP($A235,Mitglieder!$E$24:$BG$323,AF$303)="",$G235=""),"",VLOOKUP($A235,Mitglieder!$E$24:$BG$323,AF$303))</f>
        <v/>
      </c>
      <c r="AG235" s="54" t="str">
        <f ca="1">IF(OR(VLOOKUP($A235,Mitglieder!$E$24:$BG$323,AG$303)="",$G235=""),"",VLOOKUP($A235,Mitglieder!$E$24:$BG$323,AG$303))</f>
        <v/>
      </c>
      <c r="AH235" s="54" t="str">
        <f ca="1">IF(OR(VLOOKUP($A235,Mitglieder!$E$24:$BG$323,AH$303)="",$G235=""),"",VLOOKUP($A235,Mitglieder!$E$24:$BG$323,AH$303))</f>
        <v/>
      </c>
      <c r="AI235" s="54" t="str">
        <f ca="1">IF(OR(VLOOKUP($A235,Mitglieder!$E$24:$BG$323,AI$303)="",$G235=""),"",VLOOKUP($A235,Mitglieder!$E$24:$BG$323,AI$303))</f>
        <v/>
      </c>
      <c r="AJ235" s="54" t="str">
        <f ca="1">IF(OR(VLOOKUP($A235,Mitglieder!$E$24:$BG$323,AJ$303)="",$G235=""),"",VLOOKUP($A235,Mitglieder!$E$24:$BG$323,AJ$303))</f>
        <v/>
      </c>
      <c r="AK235" s="54" t="str">
        <f ca="1">IF(OR(VLOOKUP($A235,Mitglieder!$E$24:$BG$323,AK$303)="",$G235=""),"",VLOOKUP($A235,Mitglieder!$E$24:$BG$323,AK$303))</f>
        <v/>
      </c>
      <c r="AL235" s="54" t="str">
        <f ca="1">IF(OR(VLOOKUP($A235,Mitglieder!$E$24:$BG$323,AL$303)="",$G235=""),"",VLOOKUP($A235,Mitglieder!$E$24:$BG$323,AL$303))</f>
        <v/>
      </c>
      <c r="AM235" s="42" t="str">
        <f ca="1">IF($G235="","",VLOOKUP($A235,Mitglieder!$E$24:$BG$323,AM$303))</f>
        <v/>
      </c>
      <c r="AN235" s="54" t="str">
        <f ca="1">IF(OR(VLOOKUP($A235,Mitglieder!$E$24:$BG$323,AN$303)="",$G235=""),"",VLOOKUP($A235,Mitglieder!$E$24:$BG$323,AN$303))</f>
        <v/>
      </c>
      <c r="AO235" s="43" t="str">
        <f ca="1">IF($G235="","",TEXT(VLOOKUP($A235,Mitglieder!$D$24:$BG$323,AO$303),"TT.MM.JJJJ"))</f>
        <v/>
      </c>
      <c r="AP235" s="42" t="str">
        <f ca="1">IF($G235="","",VLOOKUP($A235,Mitglieder!$E$24:$BG$323,AP$303))</f>
        <v/>
      </c>
      <c r="AQ235" s="45" t="str">
        <f ca="1">IF($G235="","",TEXT(VLOOKUP($A235,Mitglieder!$E$24:$BG$323,AQ$303),"0.00"))</f>
        <v/>
      </c>
      <c r="AR235" s="54" t="str">
        <f ca="1">IF(OR(VLOOKUP($A235,Mitglieder!$E$24:$BG$323,AR$303)="",$G235=""),"",VLOOKUP($A235,Mitglieder!$E$24:$BG$323,AR$303))</f>
        <v/>
      </c>
      <c r="AS235" s="45" t="str">
        <f ca="1">IF($G235="","",TEXT(VLOOKUP($A235,Mitglieder!$E$24:$BG$323,AS$303),"0.00"))</f>
        <v/>
      </c>
      <c r="AT235" s="54" t="str">
        <f ca="1">IF(OR(VLOOKUP($A235,Mitglieder!$E$24:$BG$323,AT$303)="",$G235=""),"",VLOOKUP($A235,Mitglieder!$E$24:$BG$323,AT$303))</f>
        <v/>
      </c>
      <c r="AU235" s="45" t="str">
        <f ca="1">IF($G235="","",TEXT(VLOOKUP($A235,Mitglieder!$E$24:$BG$323,AU$303),"0.00"))</f>
        <v/>
      </c>
      <c r="AV235" s="45" t="str">
        <f ca="1">IF($G235="","",TEXT(VLOOKUP($A235,Mitglieder!$E$24:$BG$323,AV$303),"0.00"))</f>
        <v/>
      </c>
      <c r="AW235" s="42" t="str">
        <f ca="1">IF($G235="","",VLOOKUP($A235,Mitglieder!$E$24:$BG$323,AW$303))</f>
        <v/>
      </c>
      <c r="AX235" s="54" t="str">
        <f ca="1">IF(OR(VLOOKUP($A235,Mitglieder!$E$24:$BG$323,AX$303)="",$G235=""),"",VLOOKUP($A235,Mitglieder!$E$24:$BG$323,AX$303))</f>
        <v/>
      </c>
      <c r="AY235" s="43" t="str">
        <f ca="1">IF($G235="","",TEXT(VLOOKUP($A235,Mitglieder!$E$24:$BG$323,AY$303),"TT.MM.JJJJ"))</f>
        <v/>
      </c>
      <c r="AZ235" s="75" t="str">
        <f t="shared" ca="1" si="6"/>
        <v/>
      </c>
      <c r="BA235" s="43" t="str">
        <f ca="1">IF($G235="","",TEXT(VLOOKUP($A235,Mitglieder!$E$24:$BG$323,BA$303),"TT.MM.JJJJ"))</f>
        <v/>
      </c>
      <c r="BB235" s="43" t="str">
        <f ca="1">IF($G235="","",TEXT(VLOOKUP($A235,Mitglieder!$E$24:$BG$323,BB$303),"TT.MM.JJJJ"))</f>
        <v/>
      </c>
      <c r="BC235" s="43" t="str">
        <f ca="1">IF($G235="","",TEXT(VLOOKUP($A235,Mitglieder!$E$24:$BG$323,BC$303),"TT.MM.JJJJ"))</f>
        <v/>
      </c>
      <c r="BD235" s="43" t="str">
        <f ca="1">IF($G235="","",TEXT(VLOOKUP($A235,Mitglieder!$E$24:$BG$323,BD$303),"TT.MM.JJJJ"))</f>
        <v/>
      </c>
      <c r="BE235" s="75" t="str">
        <f t="shared" ca="1" si="7"/>
        <v/>
      </c>
      <c r="BF235" s="75" t="str">
        <f ca="1">IF($G235="","",VLOOKUP($A235,Mitglieder!$D$24:$BG$323,BF$303))</f>
        <v/>
      </c>
      <c r="BH235" s="75" t="str">
        <f ca="1">IF(G235="","",AY235+'Details Verein'!$D$25)</f>
        <v/>
      </c>
    </row>
    <row r="236" spans="1:60" x14ac:dyDescent="0.35">
      <c r="A236" s="42">
        <v>236</v>
      </c>
      <c r="B236" s="42"/>
      <c r="C236" s="42"/>
      <c r="D236" s="42">
        <f ca="1">VLOOKUP($A236,Mitglieder!$E$24:$BA$323,D$303)</f>
        <v>1.0299999999999967</v>
      </c>
      <c r="E236" s="42" t="str">
        <f ca="1">IF($G236="","",VLOOKUP($A236,Mitglieder!$E$24:$BG$323,E$303))</f>
        <v/>
      </c>
      <c r="F236" s="54" t="str">
        <f ca="1">IF(OR(VLOOKUP($A236,Mitglieder!$E$24:$BG$323,F$303)="",$G236=""),"",VLOOKUP($A236,Mitglieder!$E$24:$BG$323,F$303))</f>
        <v/>
      </c>
      <c r="G236" s="72" t="str">
        <f ca="1">IF(D236/ROUND(D236,0)=1,VLOOKUP($A236,Mitglieder!$E$24:$BA$323,G$303),"")</f>
        <v/>
      </c>
      <c r="H236" s="42" t="str">
        <f ca="1">IF($G236="","",VLOOKUP($A236,Mitglieder!$E$24:$BG$323,H$303))</f>
        <v/>
      </c>
      <c r="I236" s="54" t="str">
        <f ca="1">IF(OR(VLOOKUP($A236,Mitglieder!$E$24:$BG$323,I$303)="",$G236=""),"",VLOOKUP($A236,Mitglieder!$E$24:$BG$323,I$303))</f>
        <v/>
      </c>
      <c r="J236" s="42" t="str">
        <f ca="1">IF($G236="","",VLOOKUP($A236,Mitglieder!$E$24:$BG$323,J$303))</f>
        <v/>
      </c>
      <c r="K236" s="54" t="str">
        <f ca="1">IF(OR(VLOOKUP($A236,Mitglieder!$E$24:$BG$323,K$303)="",$G236=""),"",VLOOKUP($A236,Mitglieder!$E$24:$BG$323,K$303))</f>
        <v/>
      </c>
      <c r="L236" s="42" t="str">
        <f ca="1">IF($G236="","",VLOOKUP($A236,Mitglieder!$E$24:$BG$323,L$303))</f>
        <v/>
      </c>
      <c r="M236" s="42" t="str">
        <f ca="1">IF($G236="","",VLOOKUP($A236,Mitglieder!$E$24:$BG$323,M$303))</f>
        <v/>
      </c>
      <c r="N236" s="42" t="str">
        <f ca="1">IF($G236="","",VLOOKUP($A236,Mitglieder!$E$24:$BG$323,N$303))</f>
        <v/>
      </c>
      <c r="O236" s="42" t="str">
        <f ca="1">IF($G236="","",VLOOKUP($A236,Mitglieder!$E$24:$BG$323,O$303))</f>
        <v/>
      </c>
      <c r="P236" s="42" t="str">
        <f ca="1">IF($G236="","",VLOOKUP($A236,Mitglieder!$E$24:$BG$323,P$303))</f>
        <v/>
      </c>
      <c r="Q236" s="42" t="str">
        <f ca="1">IF($G236="","",VLOOKUP($A236,Mitglieder!$E$24:$BG$323,Q$303))</f>
        <v/>
      </c>
      <c r="R236" s="54" t="str">
        <f ca="1">IF(OR(VLOOKUP($A236,Mitglieder!$E$24:$BG$323,R$303)="",$G236=""),"",VLOOKUP($A236,Mitglieder!$E$24:$BG$323,R$303))</f>
        <v/>
      </c>
      <c r="S236" s="43" t="str">
        <f ca="1">IF($G236="","",TEXT(VLOOKUP($A236,Mitglieder!$E$24:$BG$323,S$303),"TT.MM.JJJJ"))</f>
        <v/>
      </c>
      <c r="T236" s="43" t="str">
        <f ca="1">IF($G236="","",TEXT(VLOOKUP($A236,Mitglieder!$E$24:$BG$323,T$303),"TT.MM.JJJJ"))</f>
        <v/>
      </c>
      <c r="U236" s="43" t="str">
        <f ca="1">IF($G236="","",TEXT(VLOOKUP($A236,Mitglieder!$E$24:$BG$323,U$303),"TT.MM.JJJJ"))</f>
        <v/>
      </c>
      <c r="V236" s="54" t="str">
        <f ca="1">IF(OR(VLOOKUP($A236,Mitglieder!$E$24:$BG$323,V$303)="",$G236=""),"",VLOOKUP($A236,Mitglieder!$E$24:$BG$323,V$303))</f>
        <v/>
      </c>
      <c r="W236" s="54" t="str">
        <f ca="1">IF(OR(VLOOKUP($A236,Mitglieder!$E$24:$BG$323,W$303)="",$G236=""),"",VLOOKUP($A236,Mitglieder!$E$24:$BG$323,W$303))</f>
        <v/>
      </c>
      <c r="X236" s="54" t="str">
        <f ca="1">IF(OR(VLOOKUP($A236,Mitglieder!$E$24:$BG$323,X$303)="",$G236=""),"",VLOOKUP($A236,Mitglieder!$E$24:$BG$323,X$303))</f>
        <v/>
      </c>
      <c r="Y236" s="54" t="str">
        <f ca="1">IF(OR(VLOOKUP($A236,Mitglieder!$E$24:$BG$323,Y$303)="",$G236=""),"",VLOOKUP($A236,Mitglieder!$E$24:$BG$323,Y$303))</f>
        <v/>
      </c>
      <c r="Z236" s="54" t="str">
        <f ca="1">IF(OR(VLOOKUP($A236,Mitglieder!$E$24:$BG$323,Z$303)="",$G236=""),"",VLOOKUP($A236,Mitglieder!$E$24:$BG$323,Z$303))</f>
        <v/>
      </c>
      <c r="AA236" s="54" t="str">
        <f ca="1">IF(OR(VLOOKUP($A236,Mitglieder!$E$24:$BG$323,AA$303)="",$G236=""),"",VLOOKUP($A236,Mitglieder!$E$24:$BG$323,AA$303))</f>
        <v/>
      </c>
      <c r="AB236" s="54" t="str">
        <f ca="1">IF(OR(VLOOKUP($A236,Mitglieder!$E$24:$BG$323,AB$303)="",$G236=""),"",VLOOKUP($A236,Mitglieder!$E$24:$BG$323,AB$303))</f>
        <v/>
      </c>
      <c r="AC236" s="54" t="str">
        <f ca="1">IF(OR(VLOOKUP($A236,Mitglieder!$E$24:$BG$323,AC$303)="",$G236=""),"",VLOOKUP($A236,Mitglieder!$E$24:$BG$323,AC$303))</f>
        <v/>
      </c>
      <c r="AD236" s="54" t="str">
        <f ca="1">IF(OR(VLOOKUP($A236,Mitglieder!$E$24:$BG$323,AD$303)="",$G236=""),"",VLOOKUP($A236,Mitglieder!$E$24:$BG$323,AD$303))</f>
        <v/>
      </c>
      <c r="AE236" s="54" t="str">
        <f ca="1">IF(OR(VLOOKUP($A236,Mitglieder!$E$24:$BG$323,AE$303)="",$G236=""),"",VLOOKUP($A236,Mitglieder!$E$24:$BG$323,AE$303))</f>
        <v/>
      </c>
      <c r="AF236" s="54" t="str">
        <f ca="1">IF(OR(VLOOKUP($A236,Mitglieder!$E$24:$BG$323,AF$303)="",$G236=""),"",VLOOKUP($A236,Mitglieder!$E$24:$BG$323,AF$303))</f>
        <v/>
      </c>
      <c r="AG236" s="54" t="str">
        <f ca="1">IF(OR(VLOOKUP($A236,Mitglieder!$E$24:$BG$323,AG$303)="",$G236=""),"",VLOOKUP($A236,Mitglieder!$E$24:$BG$323,AG$303))</f>
        <v/>
      </c>
      <c r="AH236" s="54" t="str">
        <f ca="1">IF(OR(VLOOKUP($A236,Mitglieder!$E$24:$BG$323,AH$303)="",$G236=""),"",VLOOKUP($A236,Mitglieder!$E$24:$BG$323,AH$303))</f>
        <v/>
      </c>
      <c r="AI236" s="54" t="str">
        <f ca="1">IF(OR(VLOOKUP($A236,Mitglieder!$E$24:$BG$323,AI$303)="",$G236=""),"",VLOOKUP($A236,Mitglieder!$E$24:$BG$323,AI$303))</f>
        <v/>
      </c>
      <c r="AJ236" s="54" t="str">
        <f ca="1">IF(OR(VLOOKUP($A236,Mitglieder!$E$24:$BG$323,AJ$303)="",$G236=""),"",VLOOKUP($A236,Mitglieder!$E$24:$BG$323,AJ$303))</f>
        <v/>
      </c>
      <c r="AK236" s="54" t="str">
        <f ca="1">IF(OR(VLOOKUP($A236,Mitglieder!$E$24:$BG$323,AK$303)="",$G236=""),"",VLOOKUP($A236,Mitglieder!$E$24:$BG$323,AK$303))</f>
        <v/>
      </c>
      <c r="AL236" s="54" t="str">
        <f ca="1">IF(OR(VLOOKUP($A236,Mitglieder!$E$24:$BG$323,AL$303)="",$G236=""),"",VLOOKUP($A236,Mitglieder!$E$24:$BG$323,AL$303))</f>
        <v/>
      </c>
      <c r="AM236" s="42" t="str">
        <f ca="1">IF($G236="","",VLOOKUP($A236,Mitglieder!$E$24:$BG$323,AM$303))</f>
        <v/>
      </c>
      <c r="AN236" s="54" t="str">
        <f ca="1">IF(OR(VLOOKUP($A236,Mitglieder!$E$24:$BG$323,AN$303)="",$G236=""),"",VLOOKUP($A236,Mitglieder!$E$24:$BG$323,AN$303))</f>
        <v/>
      </c>
      <c r="AO236" s="43" t="str">
        <f ca="1">IF($G236="","",TEXT(VLOOKUP($A236,Mitglieder!$D$24:$BG$323,AO$303),"TT.MM.JJJJ"))</f>
        <v/>
      </c>
      <c r="AP236" s="42" t="str">
        <f ca="1">IF($G236="","",VLOOKUP($A236,Mitglieder!$E$24:$BG$323,AP$303))</f>
        <v/>
      </c>
      <c r="AQ236" s="45" t="str">
        <f ca="1">IF($G236="","",TEXT(VLOOKUP($A236,Mitglieder!$E$24:$BG$323,AQ$303),"0.00"))</f>
        <v/>
      </c>
      <c r="AR236" s="54" t="str">
        <f ca="1">IF(OR(VLOOKUP($A236,Mitglieder!$E$24:$BG$323,AR$303)="",$G236=""),"",VLOOKUP($A236,Mitglieder!$E$24:$BG$323,AR$303))</f>
        <v/>
      </c>
      <c r="AS236" s="45" t="str">
        <f ca="1">IF($G236="","",TEXT(VLOOKUP($A236,Mitglieder!$E$24:$BG$323,AS$303),"0.00"))</f>
        <v/>
      </c>
      <c r="AT236" s="54" t="str">
        <f ca="1">IF(OR(VLOOKUP($A236,Mitglieder!$E$24:$BG$323,AT$303)="",$G236=""),"",VLOOKUP($A236,Mitglieder!$E$24:$BG$323,AT$303))</f>
        <v/>
      </c>
      <c r="AU236" s="45" t="str">
        <f ca="1">IF($G236="","",TEXT(VLOOKUP($A236,Mitglieder!$E$24:$BG$323,AU$303),"0.00"))</f>
        <v/>
      </c>
      <c r="AV236" s="45" t="str">
        <f ca="1">IF($G236="","",TEXT(VLOOKUP($A236,Mitglieder!$E$24:$BG$323,AV$303),"0.00"))</f>
        <v/>
      </c>
      <c r="AW236" s="42" t="str">
        <f ca="1">IF($G236="","",VLOOKUP($A236,Mitglieder!$E$24:$BG$323,AW$303))</f>
        <v/>
      </c>
      <c r="AX236" s="54" t="str">
        <f ca="1">IF(OR(VLOOKUP($A236,Mitglieder!$E$24:$BG$323,AX$303)="",$G236=""),"",VLOOKUP($A236,Mitglieder!$E$24:$BG$323,AX$303))</f>
        <v/>
      </c>
      <c r="AY236" s="43" t="str">
        <f ca="1">IF($G236="","",TEXT(VLOOKUP($A236,Mitglieder!$E$24:$BG$323,AY$303),"TT.MM.JJJJ"))</f>
        <v/>
      </c>
      <c r="AZ236" s="75" t="str">
        <f t="shared" ca="1" si="6"/>
        <v/>
      </c>
      <c r="BA236" s="43" t="str">
        <f ca="1">IF($G236="","",TEXT(VLOOKUP($A236,Mitglieder!$E$24:$BG$323,BA$303),"TT.MM.JJJJ"))</f>
        <v/>
      </c>
      <c r="BB236" s="43" t="str">
        <f ca="1">IF($G236="","",TEXT(VLOOKUP($A236,Mitglieder!$E$24:$BG$323,BB$303),"TT.MM.JJJJ"))</f>
        <v/>
      </c>
      <c r="BC236" s="43" t="str">
        <f ca="1">IF($G236="","",TEXT(VLOOKUP($A236,Mitglieder!$E$24:$BG$323,BC$303),"TT.MM.JJJJ"))</f>
        <v/>
      </c>
      <c r="BD236" s="43" t="str">
        <f ca="1">IF($G236="","",TEXT(VLOOKUP($A236,Mitglieder!$E$24:$BG$323,BD$303),"TT.MM.JJJJ"))</f>
        <v/>
      </c>
      <c r="BE236" s="75" t="str">
        <f t="shared" ca="1" si="7"/>
        <v/>
      </c>
      <c r="BF236" s="75" t="str">
        <f ca="1">IF($G236="","",VLOOKUP($A236,Mitglieder!$D$24:$BG$323,BF$303))</f>
        <v/>
      </c>
      <c r="BH236" s="75" t="str">
        <f ca="1">IF(G236="","",AY236+'Details Verein'!$D$25)</f>
        <v/>
      </c>
    </row>
    <row r="237" spans="1:60" x14ac:dyDescent="0.35">
      <c r="A237" s="42">
        <v>237</v>
      </c>
      <c r="B237" s="42"/>
      <c r="C237" s="42"/>
      <c r="D237" s="42">
        <f ca="1">VLOOKUP($A237,Mitglieder!$E$24:$BA$323,D$303)</f>
        <v>1.0299999999999967</v>
      </c>
      <c r="E237" s="42" t="str">
        <f ca="1">IF($G237="","",VLOOKUP($A237,Mitglieder!$E$24:$BG$323,E$303))</f>
        <v/>
      </c>
      <c r="F237" s="54" t="str">
        <f ca="1">IF(OR(VLOOKUP($A237,Mitglieder!$E$24:$BG$323,F$303)="",$G237=""),"",VLOOKUP($A237,Mitglieder!$E$24:$BG$323,F$303))</f>
        <v/>
      </c>
      <c r="G237" s="72" t="str">
        <f ca="1">IF(D237/ROUND(D237,0)=1,VLOOKUP($A237,Mitglieder!$E$24:$BA$323,G$303),"")</f>
        <v/>
      </c>
      <c r="H237" s="42" t="str">
        <f ca="1">IF($G237="","",VLOOKUP($A237,Mitglieder!$E$24:$BG$323,H$303))</f>
        <v/>
      </c>
      <c r="I237" s="54" t="str">
        <f ca="1">IF(OR(VLOOKUP($A237,Mitglieder!$E$24:$BG$323,I$303)="",$G237=""),"",VLOOKUP($A237,Mitglieder!$E$24:$BG$323,I$303))</f>
        <v/>
      </c>
      <c r="J237" s="42" t="str">
        <f ca="1">IF($G237="","",VLOOKUP($A237,Mitglieder!$E$24:$BG$323,J$303))</f>
        <v/>
      </c>
      <c r="K237" s="54" t="str">
        <f ca="1">IF(OR(VLOOKUP($A237,Mitglieder!$E$24:$BG$323,K$303)="",$G237=""),"",VLOOKUP($A237,Mitglieder!$E$24:$BG$323,K$303))</f>
        <v/>
      </c>
      <c r="L237" s="42" t="str">
        <f ca="1">IF($G237="","",VLOOKUP($A237,Mitglieder!$E$24:$BG$323,L$303))</f>
        <v/>
      </c>
      <c r="M237" s="42" t="str">
        <f ca="1">IF($G237="","",VLOOKUP($A237,Mitglieder!$E$24:$BG$323,M$303))</f>
        <v/>
      </c>
      <c r="N237" s="42" t="str">
        <f ca="1">IF($G237="","",VLOOKUP($A237,Mitglieder!$E$24:$BG$323,N$303))</f>
        <v/>
      </c>
      <c r="O237" s="42" t="str">
        <f ca="1">IF($G237="","",VLOOKUP($A237,Mitglieder!$E$24:$BG$323,O$303))</f>
        <v/>
      </c>
      <c r="P237" s="42" t="str">
        <f ca="1">IF($G237="","",VLOOKUP($A237,Mitglieder!$E$24:$BG$323,P$303))</f>
        <v/>
      </c>
      <c r="Q237" s="42" t="str">
        <f ca="1">IF($G237="","",VLOOKUP($A237,Mitglieder!$E$24:$BG$323,Q$303))</f>
        <v/>
      </c>
      <c r="R237" s="54" t="str">
        <f ca="1">IF(OR(VLOOKUP($A237,Mitglieder!$E$24:$BG$323,R$303)="",$G237=""),"",VLOOKUP($A237,Mitglieder!$E$24:$BG$323,R$303))</f>
        <v/>
      </c>
      <c r="S237" s="43" t="str">
        <f ca="1">IF($G237="","",TEXT(VLOOKUP($A237,Mitglieder!$E$24:$BG$323,S$303),"TT.MM.JJJJ"))</f>
        <v/>
      </c>
      <c r="T237" s="43" t="str">
        <f ca="1">IF($G237="","",TEXT(VLOOKUP($A237,Mitglieder!$E$24:$BG$323,T$303),"TT.MM.JJJJ"))</f>
        <v/>
      </c>
      <c r="U237" s="43" t="str">
        <f ca="1">IF($G237="","",TEXT(VLOOKUP($A237,Mitglieder!$E$24:$BG$323,U$303),"TT.MM.JJJJ"))</f>
        <v/>
      </c>
      <c r="V237" s="54" t="str">
        <f ca="1">IF(OR(VLOOKUP($A237,Mitglieder!$E$24:$BG$323,V$303)="",$G237=""),"",VLOOKUP($A237,Mitglieder!$E$24:$BG$323,V$303))</f>
        <v/>
      </c>
      <c r="W237" s="54" t="str">
        <f ca="1">IF(OR(VLOOKUP($A237,Mitglieder!$E$24:$BG$323,W$303)="",$G237=""),"",VLOOKUP($A237,Mitglieder!$E$24:$BG$323,W$303))</f>
        <v/>
      </c>
      <c r="X237" s="54" t="str">
        <f ca="1">IF(OR(VLOOKUP($A237,Mitglieder!$E$24:$BG$323,X$303)="",$G237=""),"",VLOOKUP($A237,Mitglieder!$E$24:$BG$323,X$303))</f>
        <v/>
      </c>
      <c r="Y237" s="54" t="str">
        <f ca="1">IF(OR(VLOOKUP($A237,Mitglieder!$E$24:$BG$323,Y$303)="",$G237=""),"",VLOOKUP($A237,Mitglieder!$E$24:$BG$323,Y$303))</f>
        <v/>
      </c>
      <c r="Z237" s="54" t="str">
        <f ca="1">IF(OR(VLOOKUP($A237,Mitglieder!$E$24:$BG$323,Z$303)="",$G237=""),"",VLOOKUP($A237,Mitglieder!$E$24:$BG$323,Z$303))</f>
        <v/>
      </c>
      <c r="AA237" s="54" t="str">
        <f ca="1">IF(OR(VLOOKUP($A237,Mitglieder!$E$24:$BG$323,AA$303)="",$G237=""),"",VLOOKUP($A237,Mitglieder!$E$24:$BG$323,AA$303))</f>
        <v/>
      </c>
      <c r="AB237" s="54" t="str">
        <f ca="1">IF(OR(VLOOKUP($A237,Mitglieder!$E$24:$BG$323,AB$303)="",$G237=""),"",VLOOKUP($A237,Mitglieder!$E$24:$BG$323,AB$303))</f>
        <v/>
      </c>
      <c r="AC237" s="54" t="str">
        <f ca="1">IF(OR(VLOOKUP($A237,Mitglieder!$E$24:$BG$323,AC$303)="",$G237=""),"",VLOOKUP($A237,Mitglieder!$E$24:$BG$323,AC$303))</f>
        <v/>
      </c>
      <c r="AD237" s="54" t="str">
        <f ca="1">IF(OR(VLOOKUP($A237,Mitglieder!$E$24:$BG$323,AD$303)="",$G237=""),"",VLOOKUP($A237,Mitglieder!$E$24:$BG$323,AD$303))</f>
        <v/>
      </c>
      <c r="AE237" s="54" t="str">
        <f ca="1">IF(OR(VLOOKUP($A237,Mitglieder!$E$24:$BG$323,AE$303)="",$G237=""),"",VLOOKUP($A237,Mitglieder!$E$24:$BG$323,AE$303))</f>
        <v/>
      </c>
      <c r="AF237" s="54" t="str">
        <f ca="1">IF(OR(VLOOKUP($A237,Mitglieder!$E$24:$BG$323,AF$303)="",$G237=""),"",VLOOKUP($A237,Mitglieder!$E$24:$BG$323,AF$303))</f>
        <v/>
      </c>
      <c r="AG237" s="54" t="str">
        <f ca="1">IF(OR(VLOOKUP($A237,Mitglieder!$E$24:$BG$323,AG$303)="",$G237=""),"",VLOOKUP($A237,Mitglieder!$E$24:$BG$323,AG$303))</f>
        <v/>
      </c>
      <c r="AH237" s="54" t="str">
        <f ca="1">IF(OR(VLOOKUP($A237,Mitglieder!$E$24:$BG$323,AH$303)="",$G237=""),"",VLOOKUP($A237,Mitglieder!$E$24:$BG$323,AH$303))</f>
        <v/>
      </c>
      <c r="AI237" s="54" t="str">
        <f ca="1">IF(OR(VLOOKUP($A237,Mitglieder!$E$24:$BG$323,AI$303)="",$G237=""),"",VLOOKUP($A237,Mitglieder!$E$24:$BG$323,AI$303))</f>
        <v/>
      </c>
      <c r="AJ237" s="54" t="str">
        <f ca="1">IF(OR(VLOOKUP($A237,Mitglieder!$E$24:$BG$323,AJ$303)="",$G237=""),"",VLOOKUP($A237,Mitglieder!$E$24:$BG$323,AJ$303))</f>
        <v/>
      </c>
      <c r="AK237" s="54" t="str">
        <f ca="1">IF(OR(VLOOKUP($A237,Mitglieder!$E$24:$BG$323,AK$303)="",$G237=""),"",VLOOKUP($A237,Mitglieder!$E$24:$BG$323,AK$303))</f>
        <v/>
      </c>
      <c r="AL237" s="54" t="str">
        <f ca="1">IF(OR(VLOOKUP($A237,Mitglieder!$E$24:$BG$323,AL$303)="",$G237=""),"",VLOOKUP($A237,Mitglieder!$E$24:$BG$323,AL$303))</f>
        <v/>
      </c>
      <c r="AM237" s="42" t="str">
        <f ca="1">IF($G237="","",VLOOKUP($A237,Mitglieder!$E$24:$BG$323,AM$303))</f>
        <v/>
      </c>
      <c r="AN237" s="54" t="str">
        <f ca="1">IF(OR(VLOOKUP($A237,Mitglieder!$E$24:$BG$323,AN$303)="",$G237=""),"",VLOOKUP($A237,Mitglieder!$E$24:$BG$323,AN$303))</f>
        <v/>
      </c>
      <c r="AO237" s="43" t="str">
        <f ca="1">IF($G237="","",TEXT(VLOOKUP($A237,Mitglieder!$D$24:$BG$323,AO$303),"TT.MM.JJJJ"))</f>
        <v/>
      </c>
      <c r="AP237" s="42" t="str">
        <f ca="1">IF($G237="","",VLOOKUP($A237,Mitglieder!$E$24:$BG$323,AP$303))</f>
        <v/>
      </c>
      <c r="AQ237" s="45" t="str">
        <f ca="1">IF($G237="","",TEXT(VLOOKUP($A237,Mitglieder!$E$24:$BG$323,AQ$303),"0.00"))</f>
        <v/>
      </c>
      <c r="AR237" s="54" t="str">
        <f ca="1">IF(OR(VLOOKUP($A237,Mitglieder!$E$24:$BG$323,AR$303)="",$G237=""),"",VLOOKUP($A237,Mitglieder!$E$24:$BG$323,AR$303))</f>
        <v/>
      </c>
      <c r="AS237" s="45" t="str">
        <f ca="1">IF($G237="","",TEXT(VLOOKUP($A237,Mitglieder!$E$24:$BG$323,AS$303),"0.00"))</f>
        <v/>
      </c>
      <c r="AT237" s="54" t="str">
        <f ca="1">IF(OR(VLOOKUP($A237,Mitglieder!$E$24:$BG$323,AT$303)="",$G237=""),"",VLOOKUP($A237,Mitglieder!$E$24:$BG$323,AT$303))</f>
        <v/>
      </c>
      <c r="AU237" s="45" t="str">
        <f ca="1">IF($G237="","",TEXT(VLOOKUP($A237,Mitglieder!$E$24:$BG$323,AU$303),"0.00"))</f>
        <v/>
      </c>
      <c r="AV237" s="45" t="str">
        <f ca="1">IF($G237="","",TEXT(VLOOKUP($A237,Mitglieder!$E$24:$BG$323,AV$303),"0.00"))</f>
        <v/>
      </c>
      <c r="AW237" s="42" t="str">
        <f ca="1">IF($G237="","",VLOOKUP($A237,Mitglieder!$E$24:$BG$323,AW$303))</f>
        <v/>
      </c>
      <c r="AX237" s="54" t="str">
        <f ca="1">IF(OR(VLOOKUP($A237,Mitglieder!$E$24:$BG$323,AX$303)="",$G237=""),"",VLOOKUP($A237,Mitglieder!$E$24:$BG$323,AX$303))</f>
        <v/>
      </c>
      <c r="AY237" s="43" t="str">
        <f ca="1">IF($G237="","",TEXT(VLOOKUP($A237,Mitglieder!$E$24:$BG$323,AY$303),"TT.MM.JJJJ"))</f>
        <v/>
      </c>
      <c r="AZ237" s="75" t="str">
        <f t="shared" ca="1" si="6"/>
        <v/>
      </c>
      <c r="BA237" s="43" t="str">
        <f ca="1">IF($G237="","",TEXT(VLOOKUP($A237,Mitglieder!$E$24:$BG$323,BA$303),"TT.MM.JJJJ"))</f>
        <v/>
      </c>
      <c r="BB237" s="43" t="str">
        <f ca="1">IF($G237="","",TEXT(VLOOKUP($A237,Mitglieder!$E$24:$BG$323,BB$303),"TT.MM.JJJJ"))</f>
        <v/>
      </c>
      <c r="BC237" s="43" t="str">
        <f ca="1">IF($G237="","",TEXT(VLOOKUP($A237,Mitglieder!$E$24:$BG$323,BC$303),"TT.MM.JJJJ"))</f>
        <v/>
      </c>
      <c r="BD237" s="43" t="str">
        <f ca="1">IF($G237="","",TEXT(VLOOKUP($A237,Mitglieder!$E$24:$BG$323,BD$303),"TT.MM.JJJJ"))</f>
        <v/>
      </c>
      <c r="BE237" s="75" t="str">
        <f t="shared" ca="1" si="7"/>
        <v/>
      </c>
      <c r="BF237" s="75" t="str">
        <f ca="1">IF($G237="","",VLOOKUP($A237,Mitglieder!$D$24:$BG$323,BF$303))</f>
        <v/>
      </c>
      <c r="BH237" s="75" t="str">
        <f ca="1">IF(G237="","",AY237+'Details Verein'!$D$25)</f>
        <v/>
      </c>
    </row>
    <row r="238" spans="1:60" x14ac:dyDescent="0.35">
      <c r="A238" s="42">
        <v>238</v>
      </c>
      <c r="B238" s="42"/>
      <c r="C238" s="42"/>
      <c r="D238" s="42">
        <f ca="1">VLOOKUP($A238,Mitglieder!$E$24:$BA$323,D$303)</f>
        <v>1.0299999999999967</v>
      </c>
      <c r="E238" s="42" t="str">
        <f ca="1">IF($G238="","",VLOOKUP($A238,Mitglieder!$E$24:$BG$323,E$303))</f>
        <v/>
      </c>
      <c r="F238" s="54" t="str">
        <f ca="1">IF(OR(VLOOKUP($A238,Mitglieder!$E$24:$BG$323,F$303)="",$G238=""),"",VLOOKUP($A238,Mitglieder!$E$24:$BG$323,F$303))</f>
        <v/>
      </c>
      <c r="G238" s="72" t="str">
        <f ca="1">IF(D238/ROUND(D238,0)=1,VLOOKUP($A238,Mitglieder!$E$24:$BA$323,G$303),"")</f>
        <v/>
      </c>
      <c r="H238" s="42" t="str">
        <f ca="1">IF($G238="","",VLOOKUP($A238,Mitglieder!$E$24:$BG$323,H$303))</f>
        <v/>
      </c>
      <c r="I238" s="54" t="str">
        <f ca="1">IF(OR(VLOOKUP($A238,Mitglieder!$E$24:$BG$323,I$303)="",$G238=""),"",VLOOKUP($A238,Mitglieder!$E$24:$BG$323,I$303))</f>
        <v/>
      </c>
      <c r="J238" s="42" t="str">
        <f ca="1">IF($G238="","",VLOOKUP($A238,Mitglieder!$E$24:$BG$323,J$303))</f>
        <v/>
      </c>
      <c r="K238" s="54" t="str">
        <f ca="1">IF(OR(VLOOKUP($A238,Mitglieder!$E$24:$BG$323,K$303)="",$G238=""),"",VLOOKUP($A238,Mitglieder!$E$24:$BG$323,K$303))</f>
        <v/>
      </c>
      <c r="L238" s="42" t="str">
        <f ca="1">IF($G238="","",VLOOKUP($A238,Mitglieder!$E$24:$BG$323,L$303))</f>
        <v/>
      </c>
      <c r="M238" s="42" t="str">
        <f ca="1">IF($G238="","",VLOOKUP($A238,Mitglieder!$E$24:$BG$323,M$303))</f>
        <v/>
      </c>
      <c r="N238" s="42" t="str">
        <f ca="1">IF($G238="","",VLOOKUP($A238,Mitglieder!$E$24:$BG$323,N$303))</f>
        <v/>
      </c>
      <c r="O238" s="42" t="str">
        <f ca="1">IF($G238="","",VLOOKUP($A238,Mitglieder!$E$24:$BG$323,O$303))</f>
        <v/>
      </c>
      <c r="P238" s="42" t="str">
        <f ca="1">IF($G238="","",VLOOKUP($A238,Mitglieder!$E$24:$BG$323,P$303))</f>
        <v/>
      </c>
      <c r="Q238" s="42" t="str">
        <f ca="1">IF($G238="","",VLOOKUP($A238,Mitglieder!$E$24:$BG$323,Q$303))</f>
        <v/>
      </c>
      <c r="R238" s="54" t="str">
        <f ca="1">IF(OR(VLOOKUP($A238,Mitglieder!$E$24:$BG$323,R$303)="",$G238=""),"",VLOOKUP($A238,Mitglieder!$E$24:$BG$323,R$303))</f>
        <v/>
      </c>
      <c r="S238" s="43" t="str">
        <f ca="1">IF($G238="","",TEXT(VLOOKUP($A238,Mitglieder!$E$24:$BG$323,S$303),"TT.MM.JJJJ"))</f>
        <v/>
      </c>
      <c r="T238" s="43" t="str">
        <f ca="1">IF($G238="","",TEXT(VLOOKUP($A238,Mitglieder!$E$24:$BG$323,T$303),"TT.MM.JJJJ"))</f>
        <v/>
      </c>
      <c r="U238" s="43" t="str">
        <f ca="1">IF($G238="","",TEXT(VLOOKUP($A238,Mitglieder!$E$24:$BG$323,U$303),"TT.MM.JJJJ"))</f>
        <v/>
      </c>
      <c r="V238" s="54" t="str">
        <f ca="1">IF(OR(VLOOKUP($A238,Mitglieder!$E$24:$BG$323,V$303)="",$G238=""),"",VLOOKUP($A238,Mitglieder!$E$24:$BG$323,V$303))</f>
        <v/>
      </c>
      <c r="W238" s="54" t="str">
        <f ca="1">IF(OR(VLOOKUP($A238,Mitglieder!$E$24:$BG$323,W$303)="",$G238=""),"",VLOOKUP($A238,Mitglieder!$E$24:$BG$323,W$303))</f>
        <v/>
      </c>
      <c r="X238" s="54" t="str">
        <f ca="1">IF(OR(VLOOKUP($A238,Mitglieder!$E$24:$BG$323,X$303)="",$G238=""),"",VLOOKUP($A238,Mitglieder!$E$24:$BG$323,X$303))</f>
        <v/>
      </c>
      <c r="Y238" s="54" t="str">
        <f ca="1">IF(OR(VLOOKUP($A238,Mitglieder!$E$24:$BG$323,Y$303)="",$G238=""),"",VLOOKUP($A238,Mitglieder!$E$24:$BG$323,Y$303))</f>
        <v/>
      </c>
      <c r="Z238" s="54" t="str">
        <f ca="1">IF(OR(VLOOKUP($A238,Mitglieder!$E$24:$BG$323,Z$303)="",$G238=""),"",VLOOKUP($A238,Mitglieder!$E$24:$BG$323,Z$303))</f>
        <v/>
      </c>
      <c r="AA238" s="54" t="str">
        <f ca="1">IF(OR(VLOOKUP($A238,Mitglieder!$E$24:$BG$323,AA$303)="",$G238=""),"",VLOOKUP($A238,Mitglieder!$E$24:$BG$323,AA$303))</f>
        <v/>
      </c>
      <c r="AB238" s="54" t="str">
        <f ca="1">IF(OR(VLOOKUP($A238,Mitglieder!$E$24:$BG$323,AB$303)="",$G238=""),"",VLOOKUP($A238,Mitglieder!$E$24:$BG$323,AB$303))</f>
        <v/>
      </c>
      <c r="AC238" s="54" t="str">
        <f ca="1">IF(OR(VLOOKUP($A238,Mitglieder!$E$24:$BG$323,AC$303)="",$G238=""),"",VLOOKUP($A238,Mitglieder!$E$24:$BG$323,AC$303))</f>
        <v/>
      </c>
      <c r="AD238" s="54" t="str">
        <f ca="1">IF(OR(VLOOKUP($A238,Mitglieder!$E$24:$BG$323,AD$303)="",$G238=""),"",VLOOKUP($A238,Mitglieder!$E$24:$BG$323,AD$303))</f>
        <v/>
      </c>
      <c r="AE238" s="54" t="str">
        <f ca="1">IF(OR(VLOOKUP($A238,Mitglieder!$E$24:$BG$323,AE$303)="",$G238=""),"",VLOOKUP($A238,Mitglieder!$E$24:$BG$323,AE$303))</f>
        <v/>
      </c>
      <c r="AF238" s="54" t="str">
        <f ca="1">IF(OR(VLOOKUP($A238,Mitglieder!$E$24:$BG$323,AF$303)="",$G238=""),"",VLOOKUP($A238,Mitglieder!$E$24:$BG$323,AF$303))</f>
        <v/>
      </c>
      <c r="AG238" s="54" t="str">
        <f ca="1">IF(OR(VLOOKUP($A238,Mitglieder!$E$24:$BG$323,AG$303)="",$G238=""),"",VLOOKUP($A238,Mitglieder!$E$24:$BG$323,AG$303))</f>
        <v/>
      </c>
      <c r="AH238" s="54" t="str">
        <f ca="1">IF(OR(VLOOKUP($A238,Mitglieder!$E$24:$BG$323,AH$303)="",$G238=""),"",VLOOKUP($A238,Mitglieder!$E$24:$BG$323,AH$303))</f>
        <v/>
      </c>
      <c r="AI238" s="54" t="str">
        <f ca="1">IF(OR(VLOOKUP($A238,Mitglieder!$E$24:$BG$323,AI$303)="",$G238=""),"",VLOOKUP($A238,Mitglieder!$E$24:$BG$323,AI$303))</f>
        <v/>
      </c>
      <c r="AJ238" s="54" t="str">
        <f ca="1">IF(OR(VLOOKUP($A238,Mitglieder!$E$24:$BG$323,AJ$303)="",$G238=""),"",VLOOKUP($A238,Mitglieder!$E$24:$BG$323,AJ$303))</f>
        <v/>
      </c>
      <c r="AK238" s="54" t="str">
        <f ca="1">IF(OR(VLOOKUP($A238,Mitglieder!$E$24:$BG$323,AK$303)="",$G238=""),"",VLOOKUP($A238,Mitglieder!$E$24:$BG$323,AK$303))</f>
        <v/>
      </c>
      <c r="AL238" s="54" t="str">
        <f ca="1">IF(OR(VLOOKUP($A238,Mitglieder!$E$24:$BG$323,AL$303)="",$G238=""),"",VLOOKUP($A238,Mitglieder!$E$24:$BG$323,AL$303))</f>
        <v/>
      </c>
      <c r="AM238" s="42" t="str">
        <f ca="1">IF($G238="","",VLOOKUP($A238,Mitglieder!$E$24:$BG$323,AM$303))</f>
        <v/>
      </c>
      <c r="AN238" s="54" t="str">
        <f ca="1">IF(OR(VLOOKUP($A238,Mitglieder!$E$24:$BG$323,AN$303)="",$G238=""),"",VLOOKUP($A238,Mitglieder!$E$24:$BG$323,AN$303))</f>
        <v/>
      </c>
      <c r="AO238" s="43" t="str">
        <f ca="1">IF($G238="","",TEXT(VLOOKUP($A238,Mitglieder!$D$24:$BG$323,AO$303),"TT.MM.JJJJ"))</f>
        <v/>
      </c>
      <c r="AP238" s="42" t="str">
        <f ca="1">IF($G238="","",VLOOKUP($A238,Mitglieder!$E$24:$BG$323,AP$303))</f>
        <v/>
      </c>
      <c r="AQ238" s="45" t="str">
        <f ca="1">IF($G238="","",TEXT(VLOOKUP($A238,Mitglieder!$E$24:$BG$323,AQ$303),"0.00"))</f>
        <v/>
      </c>
      <c r="AR238" s="54" t="str">
        <f ca="1">IF(OR(VLOOKUP($A238,Mitglieder!$E$24:$BG$323,AR$303)="",$G238=""),"",VLOOKUP($A238,Mitglieder!$E$24:$BG$323,AR$303))</f>
        <v/>
      </c>
      <c r="AS238" s="45" t="str">
        <f ca="1">IF($G238="","",TEXT(VLOOKUP($A238,Mitglieder!$E$24:$BG$323,AS$303),"0.00"))</f>
        <v/>
      </c>
      <c r="AT238" s="54" t="str">
        <f ca="1">IF(OR(VLOOKUP($A238,Mitglieder!$E$24:$BG$323,AT$303)="",$G238=""),"",VLOOKUP($A238,Mitglieder!$E$24:$BG$323,AT$303))</f>
        <v/>
      </c>
      <c r="AU238" s="45" t="str">
        <f ca="1">IF($G238="","",TEXT(VLOOKUP($A238,Mitglieder!$E$24:$BG$323,AU$303),"0.00"))</f>
        <v/>
      </c>
      <c r="AV238" s="45" t="str">
        <f ca="1">IF($G238="","",TEXT(VLOOKUP($A238,Mitglieder!$E$24:$BG$323,AV$303),"0.00"))</f>
        <v/>
      </c>
      <c r="AW238" s="42" t="str">
        <f ca="1">IF($G238="","",VLOOKUP($A238,Mitglieder!$E$24:$BG$323,AW$303))</f>
        <v/>
      </c>
      <c r="AX238" s="54" t="str">
        <f ca="1">IF(OR(VLOOKUP($A238,Mitglieder!$E$24:$BG$323,AX$303)="",$G238=""),"",VLOOKUP($A238,Mitglieder!$E$24:$BG$323,AX$303))</f>
        <v/>
      </c>
      <c r="AY238" s="43" t="str">
        <f ca="1">IF($G238="","",TEXT(VLOOKUP($A238,Mitglieder!$E$24:$BG$323,AY$303),"TT.MM.JJJJ"))</f>
        <v/>
      </c>
      <c r="AZ238" s="75" t="str">
        <f t="shared" ca="1" si="6"/>
        <v/>
      </c>
      <c r="BA238" s="43" t="str">
        <f ca="1">IF($G238="","",TEXT(VLOOKUP($A238,Mitglieder!$E$24:$BG$323,BA$303),"TT.MM.JJJJ"))</f>
        <v/>
      </c>
      <c r="BB238" s="43" t="str">
        <f ca="1">IF($G238="","",TEXT(VLOOKUP($A238,Mitglieder!$E$24:$BG$323,BB$303),"TT.MM.JJJJ"))</f>
        <v/>
      </c>
      <c r="BC238" s="43" t="str">
        <f ca="1">IF($G238="","",TEXT(VLOOKUP($A238,Mitglieder!$E$24:$BG$323,BC$303),"TT.MM.JJJJ"))</f>
        <v/>
      </c>
      <c r="BD238" s="43" t="str">
        <f ca="1">IF($G238="","",TEXT(VLOOKUP($A238,Mitglieder!$E$24:$BG$323,BD$303),"TT.MM.JJJJ"))</f>
        <v/>
      </c>
      <c r="BE238" s="75" t="str">
        <f t="shared" ca="1" si="7"/>
        <v/>
      </c>
      <c r="BF238" s="75" t="str">
        <f ca="1">IF($G238="","",VLOOKUP($A238,Mitglieder!$D$24:$BG$323,BF$303))</f>
        <v/>
      </c>
      <c r="BH238" s="75" t="str">
        <f ca="1">IF(G238="","",AY238+'Details Verein'!$D$25)</f>
        <v/>
      </c>
    </row>
    <row r="239" spans="1:60" x14ac:dyDescent="0.35">
      <c r="A239" s="42">
        <v>239</v>
      </c>
      <c r="B239" s="42"/>
      <c r="C239" s="42"/>
      <c r="D239" s="42">
        <f ca="1">VLOOKUP($A239,Mitglieder!$E$24:$BA$323,D$303)</f>
        <v>1.0299999999999967</v>
      </c>
      <c r="E239" s="42" t="str">
        <f ca="1">IF($G239="","",VLOOKUP($A239,Mitglieder!$E$24:$BG$323,E$303))</f>
        <v/>
      </c>
      <c r="F239" s="54" t="str">
        <f ca="1">IF(OR(VLOOKUP($A239,Mitglieder!$E$24:$BG$323,F$303)="",$G239=""),"",VLOOKUP($A239,Mitglieder!$E$24:$BG$323,F$303))</f>
        <v/>
      </c>
      <c r="G239" s="72" t="str">
        <f ca="1">IF(D239/ROUND(D239,0)=1,VLOOKUP($A239,Mitglieder!$E$24:$BA$323,G$303),"")</f>
        <v/>
      </c>
      <c r="H239" s="42" t="str">
        <f ca="1">IF($G239="","",VLOOKUP($A239,Mitglieder!$E$24:$BG$323,H$303))</f>
        <v/>
      </c>
      <c r="I239" s="54" t="str">
        <f ca="1">IF(OR(VLOOKUP($A239,Mitglieder!$E$24:$BG$323,I$303)="",$G239=""),"",VLOOKUP($A239,Mitglieder!$E$24:$BG$323,I$303))</f>
        <v/>
      </c>
      <c r="J239" s="42" t="str">
        <f ca="1">IF($G239="","",VLOOKUP($A239,Mitglieder!$E$24:$BG$323,J$303))</f>
        <v/>
      </c>
      <c r="K239" s="54" t="str">
        <f ca="1">IF(OR(VLOOKUP($A239,Mitglieder!$E$24:$BG$323,K$303)="",$G239=""),"",VLOOKUP($A239,Mitglieder!$E$24:$BG$323,K$303))</f>
        <v/>
      </c>
      <c r="L239" s="42" t="str">
        <f ca="1">IF($G239="","",VLOOKUP($A239,Mitglieder!$E$24:$BG$323,L$303))</f>
        <v/>
      </c>
      <c r="M239" s="42" t="str">
        <f ca="1">IF($G239="","",VLOOKUP($A239,Mitglieder!$E$24:$BG$323,M$303))</f>
        <v/>
      </c>
      <c r="N239" s="42" t="str">
        <f ca="1">IF($G239="","",VLOOKUP($A239,Mitglieder!$E$24:$BG$323,N$303))</f>
        <v/>
      </c>
      <c r="O239" s="42" t="str">
        <f ca="1">IF($G239="","",VLOOKUP($A239,Mitglieder!$E$24:$BG$323,O$303))</f>
        <v/>
      </c>
      <c r="P239" s="42" t="str">
        <f ca="1">IF($G239="","",VLOOKUP($A239,Mitglieder!$E$24:$BG$323,P$303))</f>
        <v/>
      </c>
      <c r="Q239" s="42" t="str">
        <f ca="1">IF($G239="","",VLOOKUP($A239,Mitglieder!$E$24:$BG$323,Q$303))</f>
        <v/>
      </c>
      <c r="R239" s="54" t="str">
        <f ca="1">IF(OR(VLOOKUP($A239,Mitglieder!$E$24:$BG$323,R$303)="",$G239=""),"",VLOOKUP($A239,Mitglieder!$E$24:$BG$323,R$303))</f>
        <v/>
      </c>
      <c r="S239" s="43" t="str">
        <f ca="1">IF($G239="","",TEXT(VLOOKUP($A239,Mitglieder!$E$24:$BG$323,S$303),"TT.MM.JJJJ"))</f>
        <v/>
      </c>
      <c r="T239" s="43" t="str">
        <f ca="1">IF($G239="","",TEXT(VLOOKUP($A239,Mitglieder!$E$24:$BG$323,T$303),"TT.MM.JJJJ"))</f>
        <v/>
      </c>
      <c r="U239" s="43" t="str">
        <f ca="1">IF($G239="","",TEXT(VLOOKUP($A239,Mitglieder!$E$24:$BG$323,U$303),"TT.MM.JJJJ"))</f>
        <v/>
      </c>
      <c r="V239" s="54" t="str">
        <f ca="1">IF(OR(VLOOKUP($A239,Mitglieder!$E$24:$BG$323,V$303)="",$G239=""),"",VLOOKUP($A239,Mitglieder!$E$24:$BG$323,V$303))</f>
        <v/>
      </c>
      <c r="W239" s="54" t="str">
        <f ca="1">IF(OR(VLOOKUP($A239,Mitglieder!$E$24:$BG$323,W$303)="",$G239=""),"",VLOOKUP($A239,Mitglieder!$E$24:$BG$323,W$303))</f>
        <v/>
      </c>
      <c r="X239" s="54" t="str">
        <f ca="1">IF(OR(VLOOKUP($A239,Mitglieder!$E$24:$BG$323,X$303)="",$G239=""),"",VLOOKUP($A239,Mitglieder!$E$24:$BG$323,X$303))</f>
        <v/>
      </c>
      <c r="Y239" s="54" t="str">
        <f ca="1">IF(OR(VLOOKUP($A239,Mitglieder!$E$24:$BG$323,Y$303)="",$G239=""),"",VLOOKUP($A239,Mitglieder!$E$24:$BG$323,Y$303))</f>
        <v/>
      </c>
      <c r="Z239" s="54" t="str">
        <f ca="1">IF(OR(VLOOKUP($A239,Mitglieder!$E$24:$BG$323,Z$303)="",$G239=""),"",VLOOKUP($A239,Mitglieder!$E$24:$BG$323,Z$303))</f>
        <v/>
      </c>
      <c r="AA239" s="54" t="str">
        <f ca="1">IF(OR(VLOOKUP($A239,Mitglieder!$E$24:$BG$323,AA$303)="",$G239=""),"",VLOOKUP($A239,Mitglieder!$E$24:$BG$323,AA$303))</f>
        <v/>
      </c>
      <c r="AB239" s="54" t="str">
        <f ca="1">IF(OR(VLOOKUP($A239,Mitglieder!$E$24:$BG$323,AB$303)="",$G239=""),"",VLOOKUP($A239,Mitglieder!$E$24:$BG$323,AB$303))</f>
        <v/>
      </c>
      <c r="AC239" s="54" t="str">
        <f ca="1">IF(OR(VLOOKUP($A239,Mitglieder!$E$24:$BG$323,AC$303)="",$G239=""),"",VLOOKUP($A239,Mitglieder!$E$24:$BG$323,AC$303))</f>
        <v/>
      </c>
      <c r="AD239" s="54" t="str">
        <f ca="1">IF(OR(VLOOKUP($A239,Mitglieder!$E$24:$BG$323,AD$303)="",$G239=""),"",VLOOKUP($A239,Mitglieder!$E$24:$BG$323,AD$303))</f>
        <v/>
      </c>
      <c r="AE239" s="54" t="str">
        <f ca="1">IF(OR(VLOOKUP($A239,Mitglieder!$E$24:$BG$323,AE$303)="",$G239=""),"",VLOOKUP($A239,Mitglieder!$E$24:$BG$323,AE$303))</f>
        <v/>
      </c>
      <c r="AF239" s="54" t="str">
        <f ca="1">IF(OR(VLOOKUP($A239,Mitglieder!$E$24:$BG$323,AF$303)="",$G239=""),"",VLOOKUP($A239,Mitglieder!$E$24:$BG$323,AF$303))</f>
        <v/>
      </c>
      <c r="AG239" s="54" t="str">
        <f ca="1">IF(OR(VLOOKUP($A239,Mitglieder!$E$24:$BG$323,AG$303)="",$G239=""),"",VLOOKUP($A239,Mitglieder!$E$24:$BG$323,AG$303))</f>
        <v/>
      </c>
      <c r="AH239" s="54" t="str">
        <f ca="1">IF(OR(VLOOKUP($A239,Mitglieder!$E$24:$BG$323,AH$303)="",$G239=""),"",VLOOKUP($A239,Mitglieder!$E$24:$BG$323,AH$303))</f>
        <v/>
      </c>
      <c r="AI239" s="54" t="str">
        <f ca="1">IF(OR(VLOOKUP($A239,Mitglieder!$E$24:$BG$323,AI$303)="",$G239=""),"",VLOOKUP($A239,Mitglieder!$E$24:$BG$323,AI$303))</f>
        <v/>
      </c>
      <c r="AJ239" s="54" t="str">
        <f ca="1">IF(OR(VLOOKUP($A239,Mitglieder!$E$24:$BG$323,AJ$303)="",$G239=""),"",VLOOKUP($A239,Mitglieder!$E$24:$BG$323,AJ$303))</f>
        <v/>
      </c>
      <c r="AK239" s="54" t="str">
        <f ca="1">IF(OR(VLOOKUP($A239,Mitglieder!$E$24:$BG$323,AK$303)="",$G239=""),"",VLOOKUP($A239,Mitglieder!$E$24:$BG$323,AK$303))</f>
        <v/>
      </c>
      <c r="AL239" s="54" t="str">
        <f ca="1">IF(OR(VLOOKUP($A239,Mitglieder!$E$24:$BG$323,AL$303)="",$G239=""),"",VLOOKUP($A239,Mitglieder!$E$24:$BG$323,AL$303))</f>
        <v/>
      </c>
      <c r="AM239" s="42" t="str">
        <f ca="1">IF($G239="","",VLOOKUP($A239,Mitglieder!$E$24:$BG$323,AM$303))</f>
        <v/>
      </c>
      <c r="AN239" s="54" t="str">
        <f ca="1">IF(OR(VLOOKUP($A239,Mitglieder!$E$24:$BG$323,AN$303)="",$G239=""),"",VLOOKUP($A239,Mitglieder!$E$24:$BG$323,AN$303))</f>
        <v/>
      </c>
      <c r="AO239" s="43" t="str">
        <f ca="1">IF($G239="","",TEXT(VLOOKUP($A239,Mitglieder!$D$24:$BG$323,AO$303),"TT.MM.JJJJ"))</f>
        <v/>
      </c>
      <c r="AP239" s="42" t="str">
        <f ca="1">IF($G239="","",VLOOKUP($A239,Mitglieder!$E$24:$BG$323,AP$303))</f>
        <v/>
      </c>
      <c r="AQ239" s="45" t="str">
        <f ca="1">IF($G239="","",TEXT(VLOOKUP($A239,Mitglieder!$E$24:$BG$323,AQ$303),"0.00"))</f>
        <v/>
      </c>
      <c r="AR239" s="54" t="str">
        <f ca="1">IF(OR(VLOOKUP($A239,Mitglieder!$E$24:$BG$323,AR$303)="",$G239=""),"",VLOOKUP($A239,Mitglieder!$E$24:$BG$323,AR$303))</f>
        <v/>
      </c>
      <c r="AS239" s="45" t="str">
        <f ca="1">IF($G239="","",TEXT(VLOOKUP($A239,Mitglieder!$E$24:$BG$323,AS$303),"0.00"))</f>
        <v/>
      </c>
      <c r="AT239" s="54" t="str">
        <f ca="1">IF(OR(VLOOKUP($A239,Mitglieder!$E$24:$BG$323,AT$303)="",$G239=""),"",VLOOKUP($A239,Mitglieder!$E$24:$BG$323,AT$303))</f>
        <v/>
      </c>
      <c r="AU239" s="45" t="str">
        <f ca="1">IF($G239="","",TEXT(VLOOKUP($A239,Mitglieder!$E$24:$BG$323,AU$303),"0.00"))</f>
        <v/>
      </c>
      <c r="AV239" s="45" t="str">
        <f ca="1">IF($G239="","",TEXT(VLOOKUP($A239,Mitglieder!$E$24:$BG$323,AV$303),"0.00"))</f>
        <v/>
      </c>
      <c r="AW239" s="42" t="str">
        <f ca="1">IF($G239="","",VLOOKUP($A239,Mitglieder!$E$24:$BG$323,AW$303))</f>
        <v/>
      </c>
      <c r="AX239" s="54" t="str">
        <f ca="1">IF(OR(VLOOKUP($A239,Mitglieder!$E$24:$BG$323,AX$303)="",$G239=""),"",VLOOKUP($A239,Mitglieder!$E$24:$BG$323,AX$303))</f>
        <v/>
      </c>
      <c r="AY239" s="43" t="str">
        <f ca="1">IF($G239="","",TEXT(VLOOKUP($A239,Mitglieder!$E$24:$BG$323,AY$303),"TT.MM.JJJJ"))</f>
        <v/>
      </c>
      <c r="AZ239" s="75" t="str">
        <f t="shared" ca="1" si="6"/>
        <v/>
      </c>
      <c r="BA239" s="43" t="str">
        <f ca="1">IF($G239="","",TEXT(VLOOKUP($A239,Mitglieder!$E$24:$BG$323,BA$303),"TT.MM.JJJJ"))</f>
        <v/>
      </c>
      <c r="BB239" s="43" t="str">
        <f ca="1">IF($G239="","",TEXT(VLOOKUP($A239,Mitglieder!$E$24:$BG$323,BB$303),"TT.MM.JJJJ"))</f>
        <v/>
      </c>
      <c r="BC239" s="43" t="str">
        <f ca="1">IF($G239="","",TEXT(VLOOKUP($A239,Mitglieder!$E$24:$BG$323,BC$303),"TT.MM.JJJJ"))</f>
        <v/>
      </c>
      <c r="BD239" s="43" t="str">
        <f ca="1">IF($G239="","",TEXT(VLOOKUP($A239,Mitglieder!$E$24:$BG$323,BD$303),"TT.MM.JJJJ"))</f>
        <v/>
      </c>
      <c r="BE239" s="75" t="str">
        <f t="shared" ca="1" si="7"/>
        <v/>
      </c>
      <c r="BF239" s="75" t="str">
        <f ca="1">IF($G239="","",VLOOKUP($A239,Mitglieder!$D$24:$BG$323,BF$303))</f>
        <v/>
      </c>
      <c r="BH239" s="75" t="str">
        <f ca="1">IF(G239="","",AY239+'Details Verein'!$D$25)</f>
        <v/>
      </c>
    </row>
    <row r="240" spans="1:60" x14ac:dyDescent="0.35">
      <c r="A240" s="42">
        <v>240</v>
      </c>
      <c r="B240" s="42"/>
      <c r="C240" s="42"/>
      <c r="D240" s="42">
        <f ca="1">VLOOKUP($A240,Mitglieder!$E$24:$BA$323,D$303)</f>
        <v>1.0299999999999967</v>
      </c>
      <c r="E240" s="42" t="str">
        <f ca="1">IF($G240="","",VLOOKUP($A240,Mitglieder!$E$24:$BG$323,E$303))</f>
        <v/>
      </c>
      <c r="F240" s="54" t="str">
        <f ca="1">IF(OR(VLOOKUP($A240,Mitglieder!$E$24:$BG$323,F$303)="",$G240=""),"",VLOOKUP($A240,Mitglieder!$E$24:$BG$323,F$303))</f>
        <v/>
      </c>
      <c r="G240" s="72" t="str">
        <f ca="1">IF(D240/ROUND(D240,0)=1,VLOOKUP($A240,Mitglieder!$E$24:$BA$323,G$303),"")</f>
        <v/>
      </c>
      <c r="H240" s="42" t="str">
        <f ca="1">IF($G240="","",VLOOKUP($A240,Mitglieder!$E$24:$BG$323,H$303))</f>
        <v/>
      </c>
      <c r="I240" s="54" t="str">
        <f ca="1">IF(OR(VLOOKUP($A240,Mitglieder!$E$24:$BG$323,I$303)="",$G240=""),"",VLOOKUP($A240,Mitglieder!$E$24:$BG$323,I$303))</f>
        <v/>
      </c>
      <c r="J240" s="42" t="str">
        <f ca="1">IF($G240="","",VLOOKUP($A240,Mitglieder!$E$24:$BG$323,J$303))</f>
        <v/>
      </c>
      <c r="K240" s="54" t="str">
        <f ca="1">IF(OR(VLOOKUP($A240,Mitglieder!$E$24:$BG$323,K$303)="",$G240=""),"",VLOOKUP($A240,Mitglieder!$E$24:$BG$323,K$303))</f>
        <v/>
      </c>
      <c r="L240" s="42" t="str">
        <f ca="1">IF($G240="","",VLOOKUP($A240,Mitglieder!$E$24:$BG$323,L$303))</f>
        <v/>
      </c>
      <c r="M240" s="42" t="str">
        <f ca="1">IF($G240="","",VLOOKUP($A240,Mitglieder!$E$24:$BG$323,M$303))</f>
        <v/>
      </c>
      <c r="N240" s="42" t="str">
        <f ca="1">IF($G240="","",VLOOKUP($A240,Mitglieder!$E$24:$BG$323,N$303))</f>
        <v/>
      </c>
      <c r="O240" s="42" t="str">
        <f ca="1">IF($G240="","",VLOOKUP($A240,Mitglieder!$E$24:$BG$323,O$303))</f>
        <v/>
      </c>
      <c r="P240" s="42" t="str">
        <f ca="1">IF($G240="","",VLOOKUP($A240,Mitglieder!$E$24:$BG$323,P$303))</f>
        <v/>
      </c>
      <c r="Q240" s="42" t="str">
        <f ca="1">IF($G240="","",VLOOKUP($A240,Mitglieder!$E$24:$BG$323,Q$303))</f>
        <v/>
      </c>
      <c r="R240" s="54" t="str">
        <f ca="1">IF(OR(VLOOKUP($A240,Mitglieder!$E$24:$BG$323,R$303)="",$G240=""),"",VLOOKUP($A240,Mitglieder!$E$24:$BG$323,R$303))</f>
        <v/>
      </c>
      <c r="S240" s="43" t="str">
        <f ca="1">IF($G240="","",TEXT(VLOOKUP($A240,Mitglieder!$E$24:$BG$323,S$303),"TT.MM.JJJJ"))</f>
        <v/>
      </c>
      <c r="T240" s="43" t="str">
        <f ca="1">IF($G240="","",TEXT(VLOOKUP($A240,Mitglieder!$E$24:$BG$323,T$303),"TT.MM.JJJJ"))</f>
        <v/>
      </c>
      <c r="U240" s="43" t="str">
        <f ca="1">IF($G240="","",TEXT(VLOOKUP($A240,Mitglieder!$E$24:$BG$323,U$303),"TT.MM.JJJJ"))</f>
        <v/>
      </c>
      <c r="V240" s="54" t="str">
        <f ca="1">IF(OR(VLOOKUP($A240,Mitglieder!$E$24:$BG$323,V$303)="",$G240=""),"",VLOOKUP($A240,Mitglieder!$E$24:$BG$323,V$303))</f>
        <v/>
      </c>
      <c r="W240" s="54" t="str">
        <f ca="1">IF(OR(VLOOKUP($A240,Mitglieder!$E$24:$BG$323,W$303)="",$G240=""),"",VLOOKUP($A240,Mitglieder!$E$24:$BG$323,W$303))</f>
        <v/>
      </c>
      <c r="X240" s="54" t="str">
        <f ca="1">IF(OR(VLOOKUP($A240,Mitglieder!$E$24:$BG$323,X$303)="",$G240=""),"",VLOOKUP($A240,Mitglieder!$E$24:$BG$323,X$303))</f>
        <v/>
      </c>
      <c r="Y240" s="54" t="str">
        <f ca="1">IF(OR(VLOOKUP($A240,Mitglieder!$E$24:$BG$323,Y$303)="",$G240=""),"",VLOOKUP($A240,Mitglieder!$E$24:$BG$323,Y$303))</f>
        <v/>
      </c>
      <c r="Z240" s="54" t="str">
        <f ca="1">IF(OR(VLOOKUP($A240,Mitglieder!$E$24:$BG$323,Z$303)="",$G240=""),"",VLOOKUP($A240,Mitglieder!$E$24:$BG$323,Z$303))</f>
        <v/>
      </c>
      <c r="AA240" s="54" t="str">
        <f ca="1">IF(OR(VLOOKUP($A240,Mitglieder!$E$24:$BG$323,AA$303)="",$G240=""),"",VLOOKUP($A240,Mitglieder!$E$24:$BG$323,AA$303))</f>
        <v/>
      </c>
      <c r="AB240" s="54" t="str">
        <f ca="1">IF(OR(VLOOKUP($A240,Mitglieder!$E$24:$BG$323,AB$303)="",$G240=""),"",VLOOKUP($A240,Mitglieder!$E$24:$BG$323,AB$303))</f>
        <v/>
      </c>
      <c r="AC240" s="54" t="str">
        <f ca="1">IF(OR(VLOOKUP($A240,Mitglieder!$E$24:$BG$323,AC$303)="",$G240=""),"",VLOOKUP($A240,Mitglieder!$E$24:$BG$323,AC$303))</f>
        <v/>
      </c>
      <c r="AD240" s="54" t="str">
        <f ca="1">IF(OR(VLOOKUP($A240,Mitglieder!$E$24:$BG$323,AD$303)="",$G240=""),"",VLOOKUP($A240,Mitglieder!$E$24:$BG$323,AD$303))</f>
        <v/>
      </c>
      <c r="AE240" s="54" t="str">
        <f ca="1">IF(OR(VLOOKUP($A240,Mitglieder!$E$24:$BG$323,AE$303)="",$G240=""),"",VLOOKUP($A240,Mitglieder!$E$24:$BG$323,AE$303))</f>
        <v/>
      </c>
      <c r="AF240" s="54" t="str">
        <f ca="1">IF(OR(VLOOKUP($A240,Mitglieder!$E$24:$BG$323,AF$303)="",$G240=""),"",VLOOKUP($A240,Mitglieder!$E$24:$BG$323,AF$303))</f>
        <v/>
      </c>
      <c r="AG240" s="54" t="str">
        <f ca="1">IF(OR(VLOOKUP($A240,Mitglieder!$E$24:$BG$323,AG$303)="",$G240=""),"",VLOOKUP($A240,Mitglieder!$E$24:$BG$323,AG$303))</f>
        <v/>
      </c>
      <c r="AH240" s="54" t="str">
        <f ca="1">IF(OR(VLOOKUP($A240,Mitglieder!$E$24:$BG$323,AH$303)="",$G240=""),"",VLOOKUP($A240,Mitglieder!$E$24:$BG$323,AH$303))</f>
        <v/>
      </c>
      <c r="AI240" s="54" t="str">
        <f ca="1">IF(OR(VLOOKUP($A240,Mitglieder!$E$24:$BG$323,AI$303)="",$G240=""),"",VLOOKUP($A240,Mitglieder!$E$24:$BG$323,AI$303))</f>
        <v/>
      </c>
      <c r="AJ240" s="54" t="str">
        <f ca="1">IF(OR(VLOOKUP($A240,Mitglieder!$E$24:$BG$323,AJ$303)="",$G240=""),"",VLOOKUP($A240,Mitglieder!$E$24:$BG$323,AJ$303))</f>
        <v/>
      </c>
      <c r="AK240" s="54" t="str">
        <f ca="1">IF(OR(VLOOKUP($A240,Mitglieder!$E$24:$BG$323,AK$303)="",$G240=""),"",VLOOKUP($A240,Mitglieder!$E$24:$BG$323,AK$303))</f>
        <v/>
      </c>
      <c r="AL240" s="54" t="str">
        <f ca="1">IF(OR(VLOOKUP($A240,Mitglieder!$E$24:$BG$323,AL$303)="",$G240=""),"",VLOOKUP($A240,Mitglieder!$E$24:$BG$323,AL$303))</f>
        <v/>
      </c>
      <c r="AM240" s="42" t="str">
        <f ca="1">IF($G240="","",VLOOKUP($A240,Mitglieder!$E$24:$BG$323,AM$303))</f>
        <v/>
      </c>
      <c r="AN240" s="54" t="str">
        <f ca="1">IF(OR(VLOOKUP($A240,Mitglieder!$E$24:$BG$323,AN$303)="",$G240=""),"",VLOOKUP($A240,Mitglieder!$E$24:$BG$323,AN$303))</f>
        <v/>
      </c>
      <c r="AO240" s="43" t="str">
        <f ca="1">IF($G240="","",TEXT(VLOOKUP($A240,Mitglieder!$D$24:$BG$323,AO$303),"TT.MM.JJJJ"))</f>
        <v/>
      </c>
      <c r="AP240" s="42" t="str">
        <f ca="1">IF($G240="","",VLOOKUP($A240,Mitglieder!$E$24:$BG$323,AP$303))</f>
        <v/>
      </c>
      <c r="AQ240" s="45" t="str">
        <f ca="1">IF($G240="","",TEXT(VLOOKUP($A240,Mitglieder!$E$24:$BG$323,AQ$303),"0.00"))</f>
        <v/>
      </c>
      <c r="AR240" s="54" t="str">
        <f ca="1">IF(OR(VLOOKUP($A240,Mitglieder!$E$24:$BG$323,AR$303)="",$G240=""),"",VLOOKUP($A240,Mitglieder!$E$24:$BG$323,AR$303))</f>
        <v/>
      </c>
      <c r="AS240" s="45" t="str">
        <f ca="1">IF($G240="","",TEXT(VLOOKUP($A240,Mitglieder!$E$24:$BG$323,AS$303),"0.00"))</f>
        <v/>
      </c>
      <c r="AT240" s="54" t="str">
        <f ca="1">IF(OR(VLOOKUP($A240,Mitglieder!$E$24:$BG$323,AT$303)="",$G240=""),"",VLOOKUP($A240,Mitglieder!$E$24:$BG$323,AT$303))</f>
        <v/>
      </c>
      <c r="AU240" s="45" t="str">
        <f ca="1">IF($G240="","",TEXT(VLOOKUP($A240,Mitglieder!$E$24:$BG$323,AU$303),"0.00"))</f>
        <v/>
      </c>
      <c r="AV240" s="45" t="str">
        <f ca="1">IF($G240="","",TEXT(VLOOKUP($A240,Mitglieder!$E$24:$BG$323,AV$303),"0.00"))</f>
        <v/>
      </c>
      <c r="AW240" s="42" t="str">
        <f ca="1">IF($G240="","",VLOOKUP($A240,Mitglieder!$E$24:$BG$323,AW$303))</f>
        <v/>
      </c>
      <c r="AX240" s="54" t="str">
        <f ca="1">IF(OR(VLOOKUP($A240,Mitglieder!$E$24:$BG$323,AX$303)="",$G240=""),"",VLOOKUP($A240,Mitglieder!$E$24:$BG$323,AX$303))</f>
        <v/>
      </c>
      <c r="AY240" s="43" t="str">
        <f ca="1">IF($G240="","",TEXT(VLOOKUP($A240,Mitglieder!$E$24:$BG$323,AY$303),"TT.MM.JJJJ"))</f>
        <v/>
      </c>
      <c r="AZ240" s="75" t="str">
        <f t="shared" ca="1" si="6"/>
        <v/>
      </c>
      <c r="BA240" s="43" t="str">
        <f ca="1">IF($G240="","",TEXT(VLOOKUP($A240,Mitglieder!$E$24:$BG$323,BA$303),"TT.MM.JJJJ"))</f>
        <v/>
      </c>
      <c r="BB240" s="43" t="str">
        <f ca="1">IF($G240="","",TEXT(VLOOKUP($A240,Mitglieder!$E$24:$BG$323,BB$303),"TT.MM.JJJJ"))</f>
        <v/>
      </c>
      <c r="BC240" s="43" t="str">
        <f ca="1">IF($G240="","",TEXT(VLOOKUP($A240,Mitglieder!$E$24:$BG$323,BC$303),"TT.MM.JJJJ"))</f>
        <v/>
      </c>
      <c r="BD240" s="43" t="str">
        <f ca="1">IF($G240="","",TEXT(VLOOKUP($A240,Mitglieder!$E$24:$BG$323,BD$303),"TT.MM.JJJJ"))</f>
        <v/>
      </c>
      <c r="BE240" s="75" t="str">
        <f t="shared" ca="1" si="7"/>
        <v/>
      </c>
      <c r="BF240" s="75" t="str">
        <f ca="1">IF($G240="","",VLOOKUP($A240,Mitglieder!$D$24:$BG$323,BF$303))</f>
        <v/>
      </c>
      <c r="BH240" s="75" t="str">
        <f ca="1">IF(G240="","",AY240+'Details Verein'!$D$25)</f>
        <v/>
      </c>
    </row>
    <row r="241" spans="1:60" x14ac:dyDescent="0.35">
      <c r="A241" s="42">
        <v>241</v>
      </c>
      <c r="B241" s="42"/>
      <c r="C241" s="42"/>
      <c r="D241" s="42">
        <f ca="1">VLOOKUP($A241,Mitglieder!$E$24:$BA$323,D$303)</f>
        <v>1.0299999999999967</v>
      </c>
      <c r="E241" s="42" t="str">
        <f ca="1">IF($G241="","",VLOOKUP($A241,Mitglieder!$E$24:$BG$323,E$303))</f>
        <v/>
      </c>
      <c r="F241" s="54" t="str">
        <f ca="1">IF(OR(VLOOKUP($A241,Mitglieder!$E$24:$BG$323,F$303)="",$G241=""),"",VLOOKUP($A241,Mitglieder!$E$24:$BG$323,F$303))</f>
        <v/>
      </c>
      <c r="G241" s="72" t="str">
        <f ca="1">IF(D241/ROUND(D241,0)=1,VLOOKUP($A241,Mitglieder!$E$24:$BA$323,G$303),"")</f>
        <v/>
      </c>
      <c r="H241" s="42" t="str">
        <f ca="1">IF($G241="","",VLOOKUP($A241,Mitglieder!$E$24:$BG$323,H$303))</f>
        <v/>
      </c>
      <c r="I241" s="54" t="str">
        <f ca="1">IF(OR(VLOOKUP($A241,Mitglieder!$E$24:$BG$323,I$303)="",$G241=""),"",VLOOKUP($A241,Mitglieder!$E$24:$BG$323,I$303))</f>
        <v/>
      </c>
      <c r="J241" s="42" t="str">
        <f ca="1">IF($G241="","",VLOOKUP($A241,Mitglieder!$E$24:$BG$323,J$303))</f>
        <v/>
      </c>
      <c r="K241" s="54" t="str">
        <f ca="1">IF(OR(VLOOKUP($A241,Mitglieder!$E$24:$BG$323,K$303)="",$G241=""),"",VLOOKUP($A241,Mitglieder!$E$24:$BG$323,K$303))</f>
        <v/>
      </c>
      <c r="L241" s="42" t="str">
        <f ca="1">IF($G241="","",VLOOKUP($A241,Mitglieder!$E$24:$BG$323,L$303))</f>
        <v/>
      </c>
      <c r="M241" s="42" t="str">
        <f ca="1">IF($G241="","",VLOOKUP($A241,Mitglieder!$E$24:$BG$323,M$303))</f>
        <v/>
      </c>
      <c r="N241" s="42" t="str">
        <f ca="1">IF($G241="","",VLOOKUP($A241,Mitglieder!$E$24:$BG$323,N$303))</f>
        <v/>
      </c>
      <c r="O241" s="42" t="str">
        <f ca="1">IF($G241="","",VLOOKUP($A241,Mitglieder!$E$24:$BG$323,O$303))</f>
        <v/>
      </c>
      <c r="P241" s="42" t="str">
        <f ca="1">IF($G241="","",VLOOKUP($A241,Mitglieder!$E$24:$BG$323,P$303))</f>
        <v/>
      </c>
      <c r="Q241" s="42" t="str">
        <f ca="1">IF($G241="","",VLOOKUP($A241,Mitglieder!$E$24:$BG$323,Q$303))</f>
        <v/>
      </c>
      <c r="R241" s="54" t="str">
        <f ca="1">IF(OR(VLOOKUP($A241,Mitglieder!$E$24:$BG$323,R$303)="",$G241=""),"",VLOOKUP($A241,Mitglieder!$E$24:$BG$323,R$303))</f>
        <v/>
      </c>
      <c r="S241" s="43" t="str">
        <f ca="1">IF($G241="","",TEXT(VLOOKUP($A241,Mitglieder!$E$24:$BG$323,S$303),"TT.MM.JJJJ"))</f>
        <v/>
      </c>
      <c r="T241" s="43" t="str">
        <f ca="1">IF($G241="","",TEXT(VLOOKUP($A241,Mitglieder!$E$24:$BG$323,T$303),"TT.MM.JJJJ"))</f>
        <v/>
      </c>
      <c r="U241" s="43" t="str">
        <f ca="1">IF($G241="","",TEXT(VLOOKUP($A241,Mitglieder!$E$24:$BG$323,U$303),"TT.MM.JJJJ"))</f>
        <v/>
      </c>
      <c r="V241" s="54" t="str">
        <f ca="1">IF(OR(VLOOKUP($A241,Mitglieder!$E$24:$BG$323,V$303)="",$G241=""),"",VLOOKUP($A241,Mitglieder!$E$24:$BG$323,V$303))</f>
        <v/>
      </c>
      <c r="W241" s="54" t="str">
        <f ca="1">IF(OR(VLOOKUP($A241,Mitglieder!$E$24:$BG$323,W$303)="",$G241=""),"",VLOOKUP($A241,Mitglieder!$E$24:$BG$323,W$303))</f>
        <v/>
      </c>
      <c r="X241" s="54" t="str">
        <f ca="1">IF(OR(VLOOKUP($A241,Mitglieder!$E$24:$BG$323,X$303)="",$G241=""),"",VLOOKUP($A241,Mitglieder!$E$24:$BG$323,X$303))</f>
        <v/>
      </c>
      <c r="Y241" s="54" t="str">
        <f ca="1">IF(OR(VLOOKUP($A241,Mitglieder!$E$24:$BG$323,Y$303)="",$G241=""),"",VLOOKUP($A241,Mitglieder!$E$24:$BG$323,Y$303))</f>
        <v/>
      </c>
      <c r="Z241" s="54" t="str">
        <f ca="1">IF(OR(VLOOKUP($A241,Mitglieder!$E$24:$BG$323,Z$303)="",$G241=""),"",VLOOKUP($A241,Mitglieder!$E$24:$BG$323,Z$303))</f>
        <v/>
      </c>
      <c r="AA241" s="54" t="str">
        <f ca="1">IF(OR(VLOOKUP($A241,Mitglieder!$E$24:$BG$323,AA$303)="",$G241=""),"",VLOOKUP($A241,Mitglieder!$E$24:$BG$323,AA$303))</f>
        <v/>
      </c>
      <c r="AB241" s="54" t="str">
        <f ca="1">IF(OR(VLOOKUP($A241,Mitglieder!$E$24:$BG$323,AB$303)="",$G241=""),"",VLOOKUP($A241,Mitglieder!$E$24:$BG$323,AB$303))</f>
        <v/>
      </c>
      <c r="AC241" s="54" t="str">
        <f ca="1">IF(OR(VLOOKUP($A241,Mitglieder!$E$24:$BG$323,AC$303)="",$G241=""),"",VLOOKUP($A241,Mitglieder!$E$24:$BG$323,AC$303))</f>
        <v/>
      </c>
      <c r="AD241" s="54" t="str">
        <f ca="1">IF(OR(VLOOKUP($A241,Mitglieder!$E$24:$BG$323,AD$303)="",$G241=""),"",VLOOKUP($A241,Mitglieder!$E$24:$BG$323,AD$303))</f>
        <v/>
      </c>
      <c r="AE241" s="54" t="str">
        <f ca="1">IF(OR(VLOOKUP($A241,Mitglieder!$E$24:$BG$323,AE$303)="",$G241=""),"",VLOOKUP($A241,Mitglieder!$E$24:$BG$323,AE$303))</f>
        <v/>
      </c>
      <c r="AF241" s="54" t="str">
        <f ca="1">IF(OR(VLOOKUP($A241,Mitglieder!$E$24:$BG$323,AF$303)="",$G241=""),"",VLOOKUP($A241,Mitglieder!$E$24:$BG$323,AF$303))</f>
        <v/>
      </c>
      <c r="AG241" s="54" t="str">
        <f ca="1">IF(OR(VLOOKUP($A241,Mitglieder!$E$24:$BG$323,AG$303)="",$G241=""),"",VLOOKUP($A241,Mitglieder!$E$24:$BG$323,AG$303))</f>
        <v/>
      </c>
      <c r="AH241" s="54" t="str">
        <f ca="1">IF(OR(VLOOKUP($A241,Mitglieder!$E$24:$BG$323,AH$303)="",$G241=""),"",VLOOKUP($A241,Mitglieder!$E$24:$BG$323,AH$303))</f>
        <v/>
      </c>
      <c r="AI241" s="54" t="str">
        <f ca="1">IF(OR(VLOOKUP($A241,Mitglieder!$E$24:$BG$323,AI$303)="",$G241=""),"",VLOOKUP($A241,Mitglieder!$E$24:$BG$323,AI$303))</f>
        <v/>
      </c>
      <c r="AJ241" s="54" t="str">
        <f ca="1">IF(OR(VLOOKUP($A241,Mitglieder!$E$24:$BG$323,AJ$303)="",$G241=""),"",VLOOKUP($A241,Mitglieder!$E$24:$BG$323,AJ$303))</f>
        <v/>
      </c>
      <c r="AK241" s="54" t="str">
        <f ca="1">IF(OR(VLOOKUP($A241,Mitglieder!$E$24:$BG$323,AK$303)="",$G241=""),"",VLOOKUP($A241,Mitglieder!$E$24:$BG$323,AK$303))</f>
        <v/>
      </c>
      <c r="AL241" s="54" t="str">
        <f ca="1">IF(OR(VLOOKUP($A241,Mitglieder!$E$24:$BG$323,AL$303)="",$G241=""),"",VLOOKUP($A241,Mitglieder!$E$24:$BG$323,AL$303))</f>
        <v/>
      </c>
      <c r="AM241" s="42" t="str">
        <f ca="1">IF($G241="","",VLOOKUP($A241,Mitglieder!$E$24:$BG$323,AM$303))</f>
        <v/>
      </c>
      <c r="AN241" s="54" t="str">
        <f ca="1">IF(OR(VLOOKUP($A241,Mitglieder!$E$24:$BG$323,AN$303)="",$G241=""),"",VLOOKUP($A241,Mitglieder!$E$24:$BG$323,AN$303))</f>
        <v/>
      </c>
      <c r="AO241" s="43" t="str">
        <f ca="1">IF($G241="","",TEXT(VLOOKUP($A241,Mitglieder!$D$24:$BG$323,AO$303),"TT.MM.JJJJ"))</f>
        <v/>
      </c>
      <c r="AP241" s="42" t="str">
        <f ca="1">IF($G241="","",VLOOKUP($A241,Mitglieder!$E$24:$BG$323,AP$303))</f>
        <v/>
      </c>
      <c r="AQ241" s="45" t="str">
        <f ca="1">IF($G241="","",TEXT(VLOOKUP($A241,Mitglieder!$E$24:$BG$323,AQ$303),"0.00"))</f>
        <v/>
      </c>
      <c r="AR241" s="54" t="str">
        <f ca="1">IF(OR(VLOOKUP($A241,Mitglieder!$E$24:$BG$323,AR$303)="",$G241=""),"",VLOOKUP($A241,Mitglieder!$E$24:$BG$323,AR$303))</f>
        <v/>
      </c>
      <c r="AS241" s="45" t="str">
        <f ca="1">IF($G241="","",TEXT(VLOOKUP($A241,Mitglieder!$E$24:$BG$323,AS$303),"0.00"))</f>
        <v/>
      </c>
      <c r="AT241" s="54" t="str">
        <f ca="1">IF(OR(VLOOKUP($A241,Mitglieder!$E$24:$BG$323,AT$303)="",$G241=""),"",VLOOKUP($A241,Mitglieder!$E$24:$BG$323,AT$303))</f>
        <v/>
      </c>
      <c r="AU241" s="45" t="str">
        <f ca="1">IF($G241="","",TEXT(VLOOKUP($A241,Mitglieder!$E$24:$BG$323,AU$303),"0.00"))</f>
        <v/>
      </c>
      <c r="AV241" s="45" t="str">
        <f ca="1">IF($G241="","",TEXT(VLOOKUP($A241,Mitglieder!$E$24:$BG$323,AV$303),"0.00"))</f>
        <v/>
      </c>
      <c r="AW241" s="42" t="str">
        <f ca="1">IF($G241="","",VLOOKUP($A241,Mitglieder!$E$24:$BG$323,AW$303))</f>
        <v/>
      </c>
      <c r="AX241" s="54" t="str">
        <f ca="1">IF(OR(VLOOKUP($A241,Mitglieder!$E$24:$BG$323,AX$303)="",$G241=""),"",VLOOKUP($A241,Mitglieder!$E$24:$BG$323,AX$303))</f>
        <v/>
      </c>
      <c r="AY241" s="43" t="str">
        <f ca="1">IF($G241="","",TEXT(VLOOKUP($A241,Mitglieder!$E$24:$BG$323,AY$303),"TT.MM.JJJJ"))</f>
        <v/>
      </c>
      <c r="AZ241" s="75" t="str">
        <f t="shared" ca="1" si="6"/>
        <v/>
      </c>
      <c r="BA241" s="43" t="str">
        <f ca="1">IF($G241="","",TEXT(VLOOKUP($A241,Mitglieder!$E$24:$BG$323,BA$303),"TT.MM.JJJJ"))</f>
        <v/>
      </c>
      <c r="BB241" s="43" t="str">
        <f ca="1">IF($G241="","",TEXT(VLOOKUP($A241,Mitglieder!$E$24:$BG$323,BB$303),"TT.MM.JJJJ"))</f>
        <v/>
      </c>
      <c r="BC241" s="43" t="str">
        <f ca="1">IF($G241="","",TEXT(VLOOKUP($A241,Mitglieder!$E$24:$BG$323,BC$303),"TT.MM.JJJJ"))</f>
        <v/>
      </c>
      <c r="BD241" s="43" t="str">
        <f ca="1">IF($G241="","",TEXT(VLOOKUP($A241,Mitglieder!$E$24:$BG$323,BD$303),"TT.MM.JJJJ"))</f>
        <v/>
      </c>
      <c r="BE241" s="75" t="str">
        <f t="shared" ca="1" si="7"/>
        <v/>
      </c>
      <c r="BF241" s="75" t="str">
        <f ca="1">IF($G241="","",VLOOKUP($A241,Mitglieder!$D$24:$BG$323,BF$303))</f>
        <v/>
      </c>
      <c r="BH241" s="75" t="str">
        <f ca="1">IF(G241="","",AY241+'Details Verein'!$D$25)</f>
        <v/>
      </c>
    </row>
    <row r="242" spans="1:60" x14ac:dyDescent="0.35">
      <c r="A242" s="42">
        <v>242</v>
      </c>
      <c r="B242" s="42"/>
      <c r="C242" s="42"/>
      <c r="D242" s="42">
        <f ca="1">VLOOKUP($A242,Mitglieder!$E$24:$BA$323,D$303)</f>
        <v>1.0299999999999967</v>
      </c>
      <c r="E242" s="42" t="str">
        <f ca="1">IF($G242="","",VLOOKUP($A242,Mitglieder!$E$24:$BG$323,E$303))</f>
        <v/>
      </c>
      <c r="F242" s="54" t="str">
        <f ca="1">IF(OR(VLOOKUP($A242,Mitglieder!$E$24:$BG$323,F$303)="",$G242=""),"",VLOOKUP($A242,Mitglieder!$E$24:$BG$323,F$303))</f>
        <v/>
      </c>
      <c r="G242" s="72" t="str">
        <f ca="1">IF(D242/ROUND(D242,0)=1,VLOOKUP($A242,Mitglieder!$E$24:$BA$323,G$303),"")</f>
        <v/>
      </c>
      <c r="H242" s="42" t="str">
        <f ca="1">IF($G242="","",VLOOKUP($A242,Mitglieder!$E$24:$BG$323,H$303))</f>
        <v/>
      </c>
      <c r="I242" s="54" t="str">
        <f ca="1">IF(OR(VLOOKUP($A242,Mitglieder!$E$24:$BG$323,I$303)="",$G242=""),"",VLOOKUP($A242,Mitglieder!$E$24:$BG$323,I$303))</f>
        <v/>
      </c>
      <c r="J242" s="42" t="str">
        <f ca="1">IF($G242="","",VLOOKUP($A242,Mitglieder!$E$24:$BG$323,J$303))</f>
        <v/>
      </c>
      <c r="K242" s="54" t="str">
        <f ca="1">IF(OR(VLOOKUP($A242,Mitglieder!$E$24:$BG$323,K$303)="",$G242=""),"",VLOOKUP($A242,Mitglieder!$E$24:$BG$323,K$303))</f>
        <v/>
      </c>
      <c r="L242" s="42" t="str">
        <f ca="1">IF($G242="","",VLOOKUP($A242,Mitglieder!$E$24:$BG$323,L$303))</f>
        <v/>
      </c>
      <c r="M242" s="42" t="str">
        <f ca="1">IF($G242="","",VLOOKUP($A242,Mitglieder!$E$24:$BG$323,M$303))</f>
        <v/>
      </c>
      <c r="N242" s="42" t="str">
        <f ca="1">IF($G242="","",VLOOKUP($A242,Mitglieder!$E$24:$BG$323,N$303))</f>
        <v/>
      </c>
      <c r="O242" s="42" t="str">
        <f ca="1">IF($G242="","",VLOOKUP($A242,Mitglieder!$E$24:$BG$323,O$303))</f>
        <v/>
      </c>
      <c r="P242" s="42" t="str">
        <f ca="1">IF($G242="","",VLOOKUP($A242,Mitglieder!$E$24:$BG$323,P$303))</f>
        <v/>
      </c>
      <c r="Q242" s="42" t="str">
        <f ca="1">IF($G242="","",VLOOKUP($A242,Mitglieder!$E$24:$BG$323,Q$303))</f>
        <v/>
      </c>
      <c r="R242" s="54" t="str">
        <f ca="1">IF(OR(VLOOKUP($A242,Mitglieder!$E$24:$BG$323,R$303)="",$G242=""),"",VLOOKUP($A242,Mitglieder!$E$24:$BG$323,R$303))</f>
        <v/>
      </c>
      <c r="S242" s="43" t="str">
        <f ca="1">IF($G242="","",TEXT(VLOOKUP($A242,Mitglieder!$E$24:$BG$323,S$303),"TT.MM.JJJJ"))</f>
        <v/>
      </c>
      <c r="T242" s="43" t="str">
        <f ca="1">IF($G242="","",TEXT(VLOOKUP($A242,Mitglieder!$E$24:$BG$323,T$303),"TT.MM.JJJJ"))</f>
        <v/>
      </c>
      <c r="U242" s="43" t="str">
        <f ca="1">IF($G242="","",TEXT(VLOOKUP($A242,Mitglieder!$E$24:$BG$323,U$303),"TT.MM.JJJJ"))</f>
        <v/>
      </c>
      <c r="V242" s="54" t="str">
        <f ca="1">IF(OR(VLOOKUP($A242,Mitglieder!$E$24:$BG$323,V$303)="",$G242=""),"",VLOOKUP($A242,Mitglieder!$E$24:$BG$323,V$303))</f>
        <v/>
      </c>
      <c r="W242" s="54" t="str">
        <f ca="1">IF(OR(VLOOKUP($A242,Mitglieder!$E$24:$BG$323,W$303)="",$G242=""),"",VLOOKUP($A242,Mitglieder!$E$24:$BG$323,W$303))</f>
        <v/>
      </c>
      <c r="X242" s="54" t="str">
        <f ca="1">IF(OR(VLOOKUP($A242,Mitglieder!$E$24:$BG$323,X$303)="",$G242=""),"",VLOOKUP($A242,Mitglieder!$E$24:$BG$323,X$303))</f>
        <v/>
      </c>
      <c r="Y242" s="54" t="str">
        <f ca="1">IF(OR(VLOOKUP($A242,Mitglieder!$E$24:$BG$323,Y$303)="",$G242=""),"",VLOOKUP($A242,Mitglieder!$E$24:$BG$323,Y$303))</f>
        <v/>
      </c>
      <c r="Z242" s="54" t="str">
        <f ca="1">IF(OR(VLOOKUP($A242,Mitglieder!$E$24:$BG$323,Z$303)="",$G242=""),"",VLOOKUP($A242,Mitglieder!$E$24:$BG$323,Z$303))</f>
        <v/>
      </c>
      <c r="AA242" s="54" t="str">
        <f ca="1">IF(OR(VLOOKUP($A242,Mitglieder!$E$24:$BG$323,AA$303)="",$G242=""),"",VLOOKUP($A242,Mitglieder!$E$24:$BG$323,AA$303))</f>
        <v/>
      </c>
      <c r="AB242" s="54" t="str">
        <f ca="1">IF(OR(VLOOKUP($A242,Mitglieder!$E$24:$BG$323,AB$303)="",$G242=""),"",VLOOKUP($A242,Mitglieder!$E$24:$BG$323,AB$303))</f>
        <v/>
      </c>
      <c r="AC242" s="54" t="str">
        <f ca="1">IF(OR(VLOOKUP($A242,Mitglieder!$E$24:$BG$323,AC$303)="",$G242=""),"",VLOOKUP($A242,Mitglieder!$E$24:$BG$323,AC$303))</f>
        <v/>
      </c>
      <c r="AD242" s="54" t="str">
        <f ca="1">IF(OR(VLOOKUP($A242,Mitglieder!$E$24:$BG$323,AD$303)="",$G242=""),"",VLOOKUP($A242,Mitglieder!$E$24:$BG$323,AD$303))</f>
        <v/>
      </c>
      <c r="AE242" s="54" t="str">
        <f ca="1">IF(OR(VLOOKUP($A242,Mitglieder!$E$24:$BG$323,AE$303)="",$G242=""),"",VLOOKUP($A242,Mitglieder!$E$24:$BG$323,AE$303))</f>
        <v/>
      </c>
      <c r="AF242" s="54" t="str">
        <f ca="1">IF(OR(VLOOKUP($A242,Mitglieder!$E$24:$BG$323,AF$303)="",$G242=""),"",VLOOKUP($A242,Mitglieder!$E$24:$BG$323,AF$303))</f>
        <v/>
      </c>
      <c r="AG242" s="54" t="str">
        <f ca="1">IF(OR(VLOOKUP($A242,Mitglieder!$E$24:$BG$323,AG$303)="",$G242=""),"",VLOOKUP($A242,Mitglieder!$E$24:$BG$323,AG$303))</f>
        <v/>
      </c>
      <c r="AH242" s="54" t="str">
        <f ca="1">IF(OR(VLOOKUP($A242,Mitglieder!$E$24:$BG$323,AH$303)="",$G242=""),"",VLOOKUP($A242,Mitglieder!$E$24:$BG$323,AH$303))</f>
        <v/>
      </c>
      <c r="AI242" s="54" t="str">
        <f ca="1">IF(OR(VLOOKUP($A242,Mitglieder!$E$24:$BG$323,AI$303)="",$G242=""),"",VLOOKUP($A242,Mitglieder!$E$24:$BG$323,AI$303))</f>
        <v/>
      </c>
      <c r="AJ242" s="54" t="str">
        <f ca="1">IF(OR(VLOOKUP($A242,Mitglieder!$E$24:$BG$323,AJ$303)="",$G242=""),"",VLOOKUP($A242,Mitglieder!$E$24:$BG$323,AJ$303))</f>
        <v/>
      </c>
      <c r="AK242" s="54" t="str">
        <f ca="1">IF(OR(VLOOKUP($A242,Mitglieder!$E$24:$BG$323,AK$303)="",$G242=""),"",VLOOKUP($A242,Mitglieder!$E$24:$BG$323,AK$303))</f>
        <v/>
      </c>
      <c r="AL242" s="54" t="str">
        <f ca="1">IF(OR(VLOOKUP($A242,Mitglieder!$E$24:$BG$323,AL$303)="",$G242=""),"",VLOOKUP($A242,Mitglieder!$E$24:$BG$323,AL$303))</f>
        <v/>
      </c>
      <c r="AM242" s="42" t="str">
        <f ca="1">IF($G242="","",VLOOKUP($A242,Mitglieder!$E$24:$BG$323,AM$303))</f>
        <v/>
      </c>
      <c r="AN242" s="54" t="str">
        <f ca="1">IF(OR(VLOOKUP($A242,Mitglieder!$E$24:$BG$323,AN$303)="",$G242=""),"",VLOOKUP($A242,Mitglieder!$E$24:$BG$323,AN$303))</f>
        <v/>
      </c>
      <c r="AO242" s="43" t="str">
        <f ca="1">IF($G242="","",TEXT(VLOOKUP($A242,Mitglieder!$D$24:$BG$323,AO$303),"TT.MM.JJJJ"))</f>
        <v/>
      </c>
      <c r="AP242" s="42" t="str">
        <f ca="1">IF($G242="","",VLOOKUP($A242,Mitglieder!$E$24:$BG$323,AP$303))</f>
        <v/>
      </c>
      <c r="AQ242" s="45" t="str">
        <f ca="1">IF($G242="","",TEXT(VLOOKUP($A242,Mitglieder!$E$24:$BG$323,AQ$303),"0.00"))</f>
        <v/>
      </c>
      <c r="AR242" s="54" t="str">
        <f ca="1">IF(OR(VLOOKUP($A242,Mitglieder!$E$24:$BG$323,AR$303)="",$G242=""),"",VLOOKUP($A242,Mitglieder!$E$24:$BG$323,AR$303))</f>
        <v/>
      </c>
      <c r="AS242" s="45" t="str">
        <f ca="1">IF($G242="","",TEXT(VLOOKUP($A242,Mitglieder!$E$24:$BG$323,AS$303),"0.00"))</f>
        <v/>
      </c>
      <c r="AT242" s="54" t="str">
        <f ca="1">IF(OR(VLOOKUP($A242,Mitglieder!$E$24:$BG$323,AT$303)="",$G242=""),"",VLOOKUP($A242,Mitglieder!$E$24:$BG$323,AT$303))</f>
        <v/>
      </c>
      <c r="AU242" s="45" t="str">
        <f ca="1">IF($G242="","",TEXT(VLOOKUP($A242,Mitglieder!$E$24:$BG$323,AU$303),"0.00"))</f>
        <v/>
      </c>
      <c r="AV242" s="45" t="str">
        <f ca="1">IF($G242="","",TEXT(VLOOKUP($A242,Mitglieder!$E$24:$BG$323,AV$303),"0.00"))</f>
        <v/>
      </c>
      <c r="AW242" s="42" t="str">
        <f ca="1">IF($G242="","",VLOOKUP($A242,Mitglieder!$E$24:$BG$323,AW$303))</f>
        <v/>
      </c>
      <c r="AX242" s="54" t="str">
        <f ca="1">IF(OR(VLOOKUP($A242,Mitglieder!$E$24:$BG$323,AX$303)="",$G242=""),"",VLOOKUP($A242,Mitglieder!$E$24:$BG$323,AX$303))</f>
        <v/>
      </c>
      <c r="AY242" s="43" t="str">
        <f ca="1">IF($G242="","",TEXT(VLOOKUP($A242,Mitglieder!$E$24:$BG$323,AY$303),"TT.MM.JJJJ"))</f>
        <v/>
      </c>
      <c r="AZ242" s="75" t="str">
        <f t="shared" ca="1" si="6"/>
        <v/>
      </c>
      <c r="BA242" s="43" t="str">
        <f ca="1">IF($G242="","",TEXT(VLOOKUP($A242,Mitglieder!$E$24:$BG$323,BA$303),"TT.MM.JJJJ"))</f>
        <v/>
      </c>
      <c r="BB242" s="43" t="str">
        <f ca="1">IF($G242="","",TEXT(VLOOKUP($A242,Mitglieder!$E$24:$BG$323,BB$303),"TT.MM.JJJJ"))</f>
        <v/>
      </c>
      <c r="BC242" s="43" t="str">
        <f ca="1">IF($G242="","",TEXT(VLOOKUP($A242,Mitglieder!$E$24:$BG$323,BC$303),"TT.MM.JJJJ"))</f>
        <v/>
      </c>
      <c r="BD242" s="43" t="str">
        <f ca="1">IF($G242="","",TEXT(VLOOKUP($A242,Mitglieder!$E$24:$BG$323,BD$303),"TT.MM.JJJJ"))</f>
        <v/>
      </c>
      <c r="BE242" s="75" t="str">
        <f t="shared" ca="1" si="7"/>
        <v/>
      </c>
      <c r="BF242" s="75" t="str">
        <f ca="1">IF($G242="","",VLOOKUP($A242,Mitglieder!$D$24:$BG$323,BF$303))</f>
        <v/>
      </c>
      <c r="BH242" s="75" t="str">
        <f ca="1">IF(G242="","",AY242+'Details Verein'!$D$25)</f>
        <v/>
      </c>
    </row>
    <row r="243" spans="1:60" x14ac:dyDescent="0.35">
      <c r="A243" s="42">
        <v>243</v>
      </c>
      <c r="B243" s="42"/>
      <c r="C243" s="42"/>
      <c r="D243" s="42">
        <f ca="1">VLOOKUP($A243,Mitglieder!$E$24:$BA$323,D$303)</f>
        <v>1.0299999999999967</v>
      </c>
      <c r="E243" s="42" t="str">
        <f ca="1">IF($G243="","",VLOOKUP($A243,Mitglieder!$E$24:$BG$323,E$303))</f>
        <v/>
      </c>
      <c r="F243" s="54" t="str">
        <f ca="1">IF(OR(VLOOKUP($A243,Mitglieder!$E$24:$BG$323,F$303)="",$G243=""),"",VLOOKUP($A243,Mitglieder!$E$24:$BG$323,F$303))</f>
        <v/>
      </c>
      <c r="G243" s="72" t="str">
        <f ca="1">IF(D243/ROUND(D243,0)=1,VLOOKUP($A243,Mitglieder!$E$24:$BA$323,G$303),"")</f>
        <v/>
      </c>
      <c r="H243" s="42" t="str">
        <f ca="1">IF($G243="","",VLOOKUP($A243,Mitglieder!$E$24:$BG$323,H$303))</f>
        <v/>
      </c>
      <c r="I243" s="54" t="str">
        <f ca="1">IF(OR(VLOOKUP($A243,Mitglieder!$E$24:$BG$323,I$303)="",$G243=""),"",VLOOKUP($A243,Mitglieder!$E$24:$BG$323,I$303))</f>
        <v/>
      </c>
      <c r="J243" s="42" t="str">
        <f ca="1">IF($G243="","",VLOOKUP($A243,Mitglieder!$E$24:$BG$323,J$303))</f>
        <v/>
      </c>
      <c r="K243" s="54" t="str">
        <f ca="1">IF(OR(VLOOKUP($A243,Mitglieder!$E$24:$BG$323,K$303)="",$G243=""),"",VLOOKUP($A243,Mitglieder!$E$24:$BG$323,K$303))</f>
        <v/>
      </c>
      <c r="L243" s="42" t="str">
        <f ca="1">IF($G243="","",VLOOKUP($A243,Mitglieder!$E$24:$BG$323,L$303))</f>
        <v/>
      </c>
      <c r="M243" s="42" t="str">
        <f ca="1">IF($G243="","",VLOOKUP($A243,Mitglieder!$E$24:$BG$323,M$303))</f>
        <v/>
      </c>
      <c r="N243" s="42" t="str">
        <f ca="1">IF($G243="","",VLOOKUP($A243,Mitglieder!$E$24:$BG$323,N$303))</f>
        <v/>
      </c>
      <c r="O243" s="42" t="str">
        <f ca="1">IF($G243="","",VLOOKUP($A243,Mitglieder!$E$24:$BG$323,O$303))</f>
        <v/>
      </c>
      <c r="P243" s="42" t="str">
        <f ca="1">IF($G243="","",VLOOKUP($A243,Mitglieder!$E$24:$BG$323,P$303))</f>
        <v/>
      </c>
      <c r="Q243" s="42" t="str">
        <f ca="1">IF($G243="","",VLOOKUP($A243,Mitglieder!$E$24:$BG$323,Q$303))</f>
        <v/>
      </c>
      <c r="R243" s="54" t="str">
        <f ca="1">IF(OR(VLOOKUP($A243,Mitglieder!$E$24:$BG$323,R$303)="",$G243=""),"",VLOOKUP($A243,Mitglieder!$E$24:$BG$323,R$303))</f>
        <v/>
      </c>
      <c r="S243" s="43" t="str">
        <f ca="1">IF($G243="","",TEXT(VLOOKUP($A243,Mitglieder!$E$24:$BG$323,S$303),"TT.MM.JJJJ"))</f>
        <v/>
      </c>
      <c r="T243" s="43" t="str">
        <f ca="1">IF($G243="","",TEXT(VLOOKUP($A243,Mitglieder!$E$24:$BG$323,T$303),"TT.MM.JJJJ"))</f>
        <v/>
      </c>
      <c r="U243" s="43" t="str">
        <f ca="1">IF($G243="","",TEXT(VLOOKUP($A243,Mitglieder!$E$24:$BG$323,U$303),"TT.MM.JJJJ"))</f>
        <v/>
      </c>
      <c r="V243" s="54" t="str">
        <f ca="1">IF(OR(VLOOKUP($A243,Mitglieder!$E$24:$BG$323,V$303)="",$G243=""),"",VLOOKUP($A243,Mitglieder!$E$24:$BG$323,V$303))</f>
        <v/>
      </c>
      <c r="W243" s="54" t="str">
        <f ca="1">IF(OR(VLOOKUP($A243,Mitglieder!$E$24:$BG$323,W$303)="",$G243=""),"",VLOOKUP($A243,Mitglieder!$E$24:$BG$323,W$303))</f>
        <v/>
      </c>
      <c r="X243" s="54" t="str">
        <f ca="1">IF(OR(VLOOKUP($A243,Mitglieder!$E$24:$BG$323,X$303)="",$G243=""),"",VLOOKUP($A243,Mitglieder!$E$24:$BG$323,X$303))</f>
        <v/>
      </c>
      <c r="Y243" s="54" t="str">
        <f ca="1">IF(OR(VLOOKUP($A243,Mitglieder!$E$24:$BG$323,Y$303)="",$G243=""),"",VLOOKUP($A243,Mitglieder!$E$24:$BG$323,Y$303))</f>
        <v/>
      </c>
      <c r="Z243" s="54" t="str">
        <f ca="1">IF(OR(VLOOKUP($A243,Mitglieder!$E$24:$BG$323,Z$303)="",$G243=""),"",VLOOKUP($A243,Mitglieder!$E$24:$BG$323,Z$303))</f>
        <v/>
      </c>
      <c r="AA243" s="54" t="str">
        <f ca="1">IF(OR(VLOOKUP($A243,Mitglieder!$E$24:$BG$323,AA$303)="",$G243=""),"",VLOOKUP($A243,Mitglieder!$E$24:$BG$323,AA$303))</f>
        <v/>
      </c>
      <c r="AB243" s="54" t="str">
        <f ca="1">IF(OR(VLOOKUP($A243,Mitglieder!$E$24:$BG$323,AB$303)="",$G243=""),"",VLOOKUP($A243,Mitglieder!$E$24:$BG$323,AB$303))</f>
        <v/>
      </c>
      <c r="AC243" s="54" t="str">
        <f ca="1">IF(OR(VLOOKUP($A243,Mitglieder!$E$24:$BG$323,AC$303)="",$G243=""),"",VLOOKUP($A243,Mitglieder!$E$24:$BG$323,AC$303))</f>
        <v/>
      </c>
      <c r="AD243" s="54" t="str">
        <f ca="1">IF(OR(VLOOKUP($A243,Mitglieder!$E$24:$BG$323,AD$303)="",$G243=""),"",VLOOKUP($A243,Mitglieder!$E$24:$BG$323,AD$303))</f>
        <v/>
      </c>
      <c r="AE243" s="54" t="str">
        <f ca="1">IF(OR(VLOOKUP($A243,Mitglieder!$E$24:$BG$323,AE$303)="",$G243=""),"",VLOOKUP($A243,Mitglieder!$E$24:$BG$323,AE$303))</f>
        <v/>
      </c>
      <c r="AF243" s="54" t="str">
        <f ca="1">IF(OR(VLOOKUP($A243,Mitglieder!$E$24:$BG$323,AF$303)="",$G243=""),"",VLOOKUP($A243,Mitglieder!$E$24:$BG$323,AF$303))</f>
        <v/>
      </c>
      <c r="AG243" s="54" t="str">
        <f ca="1">IF(OR(VLOOKUP($A243,Mitglieder!$E$24:$BG$323,AG$303)="",$G243=""),"",VLOOKUP($A243,Mitglieder!$E$24:$BG$323,AG$303))</f>
        <v/>
      </c>
      <c r="AH243" s="54" t="str">
        <f ca="1">IF(OR(VLOOKUP($A243,Mitglieder!$E$24:$BG$323,AH$303)="",$G243=""),"",VLOOKUP($A243,Mitglieder!$E$24:$BG$323,AH$303))</f>
        <v/>
      </c>
      <c r="AI243" s="54" t="str">
        <f ca="1">IF(OR(VLOOKUP($A243,Mitglieder!$E$24:$BG$323,AI$303)="",$G243=""),"",VLOOKUP($A243,Mitglieder!$E$24:$BG$323,AI$303))</f>
        <v/>
      </c>
      <c r="AJ243" s="54" t="str">
        <f ca="1">IF(OR(VLOOKUP($A243,Mitglieder!$E$24:$BG$323,AJ$303)="",$G243=""),"",VLOOKUP($A243,Mitglieder!$E$24:$BG$323,AJ$303))</f>
        <v/>
      </c>
      <c r="AK243" s="54" t="str">
        <f ca="1">IF(OR(VLOOKUP($A243,Mitglieder!$E$24:$BG$323,AK$303)="",$G243=""),"",VLOOKUP($A243,Mitglieder!$E$24:$BG$323,AK$303))</f>
        <v/>
      </c>
      <c r="AL243" s="54" t="str">
        <f ca="1">IF(OR(VLOOKUP($A243,Mitglieder!$E$24:$BG$323,AL$303)="",$G243=""),"",VLOOKUP($A243,Mitglieder!$E$24:$BG$323,AL$303))</f>
        <v/>
      </c>
      <c r="AM243" s="42" t="str">
        <f ca="1">IF($G243="","",VLOOKUP($A243,Mitglieder!$E$24:$BG$323,AM$303))</f>
        <v/>
      </c>
      <c r="AN243" s="54" t="str">
        <f ca="1">IF(OR(VLOOKUP($A243,Mitglieder!$E$24:$BG$323,AN$303)="",$G243=""),"",VLOOKUP($A243,Mitglieder!$E$24:$BG$323,AN$303))</f>
        <v/>
      </c>
      <c r="AO243" s="43" t="str">
        <f ca="1">IF($G243="","",TEXT(VLOOKUP($A243,Mitglieder!$D$24:$BG$323,AO$303),"TT.MM.JJJJ"))</f>
        <v/>
      </c>
      <c r="AP243" s="42" t="str">
        <f ca="1">IF($G243="","",VLOOKUP($A243,Mitglieder!$E$24:$BG$323,AP$303))</f>
        <v/>
      </c>
      <c r="AQ243" s="45" t="str">
        <f ca="1">IF($G243="","",TEXT(VLOOKUP($A243,Mitglieder!$E$24:$BG$323,AQ$303),"0.00"))</f>
        <v/>
      </c>
      <c r="AR243" s="54" t="str">
        <f ca="1">IF(OR(VLOOKUP($A243,Mitglieder!$E$24:$BG$323,AR$303)="",$G243=""),"",VLOOKUP($A243,Mitglieder!$E$24:$BG$323,AR$303))</f>
        <v/>
      </c>
      <c r="AS243" s="45" t="str">
        <f ca="1">IF($G243="","",TEXT(VLOOKUP($A243,Mitglieder!$E$24:$BG$323,AS$303),"0.00"))</f>
        <v/>
      </c>
      <c r="AT243" s="54" t="str">
        <f ca="1">IF(OR(VLOOKUP($A243,Mitglieder!$E$24:$BG$323,AT$303)="",$G243=""),"",VLOOKUP($A243,Mitglieder!$E$24:$BG$323,AT$303))</f>
        <v/>
      </c>
      <c r="AU243" s="45" t="str">
        <f ca="1">IF($G243="","",TEXT(VLOOKUP($A243,Mitglieder!$E$24:$BG$323,AU$303),"0.00"))</f>
        <v/>
      </c>
      <c r="AV243" s="45" t="str">
        <f ca="1">IF($G243="","",TEXT(VLOOKUP($A243,Mitglieder!$E$24:$BG$323,AV$303),"0.00"))</f>
        <v/>
      </c>
      <c r="AW243" s="42" t="str">
        <f ca="1">IF($G243="","",VLOOKUP($A243,Mitglieder!$E$24:$BG$323,AW$303))</f>
        <v/>
      </c>
      <c r="AX243" s="54" t="str">
        <f ca="1">IF(OR(VLOOKUP($A243,Mitglieder!$E$24:$BG$323,AX$303)="",$G243=""),"",VLOOKUP($A243,Mitglieder!$E$24:$BG$323,AX$303))</f>
        <v/>
      </c>
      <c r="AY243" s="43" t="str">
        <f ca="1">IF($G243="","",TEXT(VLOOKUP($A243,Mitglieder!$E$24:$BG$323,AY$303),"TT.MM.JJJJ"))</f>
        <v/>
      </c>
      <c r="AZ243" s="75" t="str">
        <f t="shared" ca="1" si="6"/>
        <v/>
      </c>
      <c r="BA243" s="43" t="str">
        <f ca="1">IF($G243="","",TEXT(VLOOKUP($A243,Mitglieder!$E$24:$BG$323,BA$303),"TT.MM.JJJJ"))</f>
        <v/>
      </c>
      <c r="BB243" s="43" t="str">
        <f ca="1">IF($G243="","",TEXT(VLOOKUP($A243,Mitglieder!$E$24:$BG$323,BB$303),"TT.MM.JJJJ"))</f>
        <v/>
      </c>
      <c r="BC243" s="43" t="str">
        <f ca="1">IF($G243="","",TEXT(VLOOKUP($A243,Mitglieder!$E$24:$BG$323,BC$303),"TT.MM.JJJJ"))</f>
        <v/>
      </c>
      <c r="BD243" s="43" t="str">
        <f ca="1">IF($G243="","",TEXT(VLOOKUP($A243,Mitglieder!$E$24:$BG$323,BD$303),"TT.MM.JJJJ"))</f>
        <v/>
      </c>
      <c r="BE243" s="75" t="str">
        <f t="shared" ca="1" si="7"/>
        <v/>
      </c>
      <c r="BF243" s="75" t="str">
        <f ca="1">IF($G243="","",VLOOKUP($A243,Mitglieder!$D$24:$BG$323,BF$303))</f>
        <v/>
      </c>
      <c r="BH243" s="75" t="str">
        <f ca="1">IF(G243="","",AY243+'Details Verein'!$D$25)</f>
        <v/>
      </c>
    </row>
    <row r="244" spans="1:60" x14ac:dyDescent="0.35">
      <c r="A244" s="42">
        <v>244</v>
      </c>
      <c r="B244" s="42"/>
      <c r="C244" s="42"/>
      <c r="D244" s="42">
        <f ca="1">VLOOKUP($A244,Mitglieder!$E$24:$BA$323,D$303)</f>
        <v>1.0299999999999967</v>
      </c>
      <c r="E244" s="42" t="str">
        <f ca="1">IF($G244="","",VLOOKUP($A244,Mitglieder!$E$24:$BG$323,E$303))</f>
        <v/>
      </c>
      <c r="F244" s="54" t="str">
        <f ca="1">IF(OR(VLOOKUP($A244,Mitglieder!$E$24:$BG$323,F$303)="",$G244=""),"",VLOOKUP($A244,Mitglieder!$E$24:$BG$323,F$303))</f>
        <v/>
      </c>
      <c r="G244" s="72" t="str">
        <f ca="1">IF(D244/ROUND(D244,0)=1,VLOOKUP($A244,Mitglieder!$E$24:$BA$323,G$303),"")</f>
        <v/>
      </c>
      <c r="H244" s="42" t="str">
        <f ca="1">IF($G244="","",VLOOKUP($A244,Mitglieder!$E$24:$BG$323,H$303))</f>
        <v/>
      </c>
      <c r="I244" s="54" t="str">
        <f ca="1">IF(OR(VLOOKUP($A244,Mitglieder!$E$24:$BG$323,I$303)="",$G244=""),"",VLOOKUP($A244,Mitglieder!$E$24:$BG$323,I$303))</f>
        <v/>
      </c>
      <c r="J244" s="42" t="str">
        <f ca="1">IF($G244="","",VLOOKUP($A244,Mitglieder!$E$24:$BG$323,J$303))</f>
        <v/>
      </c>
      <c r="K244" s="54" t="str">
        <f ca="1">IF(OR(VLOOKUP($A244,Mitglieder!$E$24:$BG$323,K$303)="",$G244=""),"",VLOOKUP($A244,Mitglieder!$E$24:$BG$323,K$303))</f>
        <v/>
      </c>
      <c r="L244" s="42" t="str">
        <f ca="1">IF($G244="","",VLOOKUP($A244,Mitglieder!$E$24:$BG$323,L$303))</f>
        <v/>
      </c>
      <c r="M244" s="42" t="str">
        <f ca="1">IF($G244="","",VLOOKUP($A244,Mitglieder!$E$24:$BG$323,M$303))</f>
        <v/>
      </c>
      <c r="N244" s="42" t="str">
        <f ca="1">IF($G244="","",VLOOKUP($A244,Mitglieder!$E$24:$BG$323,N$303))</f>
        <v/>
      </c>
      <c r="O244" s="42" t="str">
        <f ca="1">IF($G244="","",VLOOKUP($A244,Mitglieder!$E$24:$BG$323,O$303))</f>
        <v/>
      </c>
      <c r="P244" s="42" t="str">
        <f ca="1">IF($G244="","",VLOOKUP($A244,Mitglieder!$E$24:$BG$323,P$303))</f>
        <v/>
      </c>
      <c r="Q244" s="42" t="str">
        <f ca="1">IF($G244="","",VLOOKUP($A244,Mitglieder!$E$24:$BG$323,Q$303))</f>
        <v/>
      </c>
      <c r="R244" s="54" t="str">
        <f ca="1">IF(OR(VLOOKUP($A244,Mitglieder!$E$24:$BG$323,R$303)="",$G244=""),"",VLOOKUP($A244,Mitglieder!$E$24:$BG$323,R$303))</f>
        <v/>
      </c>
      <c r="S244" s="43" t="str">
        <f ca="1">IF($G244="","",TEXT(VLOOKUP($A244,Mitglieder!$E$24:$BG$323,S$303),"TT.MM.JJJJ"))</f>
        <v/>
      </c>
      <c r="T244" s="43" t="str">
        <f ca="1">IF($G244="","",TEXT(VLOOKUP($A244,Mitglieder!$E$24:$BG$323,T$303),"TT.MM.JJJJ"))</f>
        <v/>
      </c>
      <c r="U244" s="43" t="str">
        <f ca="1">IF($G244="","",TEXT(VLOOKUP($A244,Mitglieder!$E$24:$BG$323,U$303),"TT.MM.JJJJ"))</f>
        <v/>
      </c>
      <c r="V244" s="54" t="str">
        <f ca="1">IF(OR(VLOOKUP($A244,Mitglieder!$E$24:$BG$323,V$303)="",$G244=""),"",VLOOKUP($A244,Mitglieder!$E$24:$BG$323,V$303))</f>
        <v/>
      </c>
      <c r="W244" s="54" t="str">
        <f ca="1">IF(OR(VLOOKUP($A244,Mitglieder!$E$24:$BG$323,W$303)="",$G244=""),"",VLOOKUP($A244,Mitglieder!$E$24:$BG$323,W$303))</f>
        <v/>
      </c>
      <c r="X244" s="54" t="str">
        <f ca="1">IF(OR(VLOOKUP($A244,Mitglieder!$E$24:$BG$323,X$303)="",$G244=""),"",VLOOKUP($A244,Mitglieder!$E$24:$BG$323,X$303))</f>
        <v/>
      </c>
      <c r="Y244" s="54" t="str">
        <f ca="1">IF(OR(VLOOKUP($A244,Mitglieder!$E$24:$BG$323,Y$303)="",$G244=""),"",VLOOKUP($A244,Mitglieder!$E$24:$BG$323,Y$303))</f>
        <v/>
      </c>
      <c r="Z244" s="54" t="str">
        <f ca="1">IF(OR(VLOOKUP($A244,Mitglieder!$E$24:$BG$323,Z$303)="",$G244=""),"",VLOOKUP($A244,Mitglieder!$E$24:$BG$323,Z$303))</f>
        <v/>
      </c>
      <c r="AA244" s="54" t="str">
        <f ca="1">IF(OR(VLOOKUP($A244,Mitglieder!$E$24:$BG$323,AA$303)="",$G244=""),"",VLOOKUP($A244,Mitglieder!$E$24:$BG$323,AA$303))</f>
        <v/>
      </c>
      <c r="AB244" s="54" t="str">
        <f ca="1">IF(OR(VLOOKUP($A244,Mitglieder!$E$24:$BG$323,AB$303)="",$G244=""),"",VLOOKUP($A244,Mitglieder!$E$24:$BG$323,AB$303))</f>
        <v/>
      </c>
      <c r="AC244" s="54" t="str">
        <f ca="1">IF(OR(VLOOKUP($A244,Mitglieder!$E$24:$BG$323,AC$303)="",$G244=""),"",VLOOKUP($A244,Mitglieder!$E$24:$BG$323,AC$303))</f>
        <v/>
      </c>
      <c r="AD244" s="54" t="str">
        <f ca="1">IF(OR(VLOOKUP($A244,Mitglieder!$E$24:$BG$323,AD$303)="",$G244=""),"",VLOOKUP($A244,Mitglieder!$E$24:$BG$323,AD$303))</f>
        <v/>
      </c>
      <c r="AE244" s="54" t="str">
        <f ca="1">IF(OR(VLOOKUP($A244,Mitglieder!$E$24:$BG$323,AE$303)="",$G244=""),"",VLOOKUP($A244,Mitglieder!$E$24:$BG$323,AE$303))</f>
        <v/>
      </c>
      <c r="AF244" s="54" t="str">
        <f ca="1">IF(OR(VLOOKUP($A244,Mitglieder!$E$24:$BG$323,AF$303)="",$G244=""),"",VLOOKUP($A244,Mitglieder!$E$24:$BG$323,AF$303))</f>
        <v/>
      </c>
      <c r="AG244" s="54" t="str">
        <f ca="1">IF(OR(VLOOKUP($A244,Mitglieder!$E$24:$BG$323,AG$303)="",$G244=""),"",VLOOKUP($A244,Mitglieder!$E$24:$BG$323,AG$303))</f>
        <v/>
      </c>
      <c r="AH244" s="54" t="str">
        <f ca="1">IF(OR(VLOOKUP($A244,Mitglieder!$E$24:$BG$323,AH$303)="",$G244=""),"",VLOOKUP($A244,Mitglieder!$E$24:$BG$323,AH$303))</f>
        <v/>
      </c>
      <c r="AI244" s="54" t="str">
        <f ca="1">IF(OR(VLOOKUP($A244,Mitglieder!$E$24:$BG$323,AI$303)="",$G244=""),"",VLOOKUP($A244,Mitglieder!$E$24:$BG$323,AI$303))</f>
        <v/>
      </c>
      <c r="AJ244" s="54" t="str">
        <f ca="1">IF(OR(VLOOKUP($A244,Mitglieder!$E$24:$BG$323,AJ$303)="",$G244=""),"",VLOOKUP($A244,Mitglieder!$E$24:$BG$323,AJ$303))</f>
        <v/>
      </c>
      <c r="AK244" s="54" t="str">
        <f ca="1">IF(OR(VLOOKUP($A244,Mitglieder!$E$24:$BG$323,AK$303)="",$G244=""),"",VLOOKUP($A244,Mitglieder!$E$24:$BG$323,AK$303))</f>
        <v/>
      </c>
      <c r="AL244" s="54" t="str">
        <f ca="1">IF(OR(VLOOKUP($A244,Mitglieder!$E$24:$BG$323,AL$303)="",$G244=""),"",VLOOKUP($A244,Mitglieder!$E$24:$BG$323,AL$303))</f>
        <v/>
      </c>
      <c r="AM244" s="42" t="str">
        <f ca="1">IF($G244="","",VLOOKUP($A244,Mitglieder!$E$24:$BG$323,AM$303))</f>
        <v/>
      </c>
      <c r="AN244" s="54" t="str">
        <f ca="1">IF(OR(VLOOKUP($A244,Mitglieder!$E$24:$BG$323,AN$303)="",$G244=""),"",VLOOKUP($A244,Mitglieder!$E$24:$BG$323,AN$303))</f>
        <v/>
      </c>
      <c r="AO244" s="43" t="str">
        <f ca="1">IF($G244="","",TEXT(VLOOKUP($A244,Mitglieder!$D$24:$BG$323,AO$303),"TT.MM.JJJJ"))</f>
        <v/>
      </c>
      <c r="AP244" s="42" t="str">
        <f ca="1">IF($G244="","",VLOOKUP($A244,Mitglieder!$E$24:$BG$323,AP$303))</f>
        <v/>
      </c>
      <c r="AQ244" s="45" t="str">
        <f ca="1">IF($G244="","",TEXT(VLOOKUP($A244,Mitglieder!$E$24:$BG$323,AQ$303),"0.00"))</f>
        <v/>
      </c>
      <c r="AR244" s="54" t="str">
        <f ca="1">IF(OR(VLOOKUP($A244,Mitglieder!$E$24:$BG$323,AR$303)="",$G244=""),"",VLOOKUP($A244,Mitglieder!$E$24:$BG$323,AR$303))</f>
        <v/>
      </c>
      <c r="AS244" s="45" t="str">
        <f ca="1">IF($G244="","",TEXT(VLOOKUP($A244,Mitglieder!$E$24:$BG$323,AS$303),"0.00"))</f>
        <v/>
      </c>
      <c r="AT244" s="54" t="str">
        <f ca="1">IF(OR(VLOOKUP($A244,Mitglieder!$E$24:$BG$323,AT$303)="",$G244=""),"",VLOOKUP($A244,Mitglieder!$E$24:$BG$323,AT$303))</f>
        <v/>
      </c>
      <c r="AU244" s="45" t="str">
        <f ca="1">IF($G244="","",TEXT(VLOOKUP($A244,Mitglieder!$E$24:$BG$323,AU$303),"0.00"))</f>
        <v/>
      </c>
      <c r="AV244" s="45" t="str">
        <f ca="1">IF($G244="","",TEXT(VLOOKUP($A244,Mitglieder!$E$24:$BG$323,AV$303),"0.00"))</f>
        <v/>
      </c>
      <c r="AW244" s="42" t="str">
        <f ca="1">IF($G244="","",VLOOKUP($A244,Mitglieder!$E$24:$BG$323,AW$303))</f>
        <v/>
      </c>
      <c r="AX244" s="54" t="str">
        <f ca="1">IF(OR(VLOOKUP($A244,Mitglieder!$E$24:$BG$323,AX$303)="",$G244=""),"",VLOOKUP($A244,Mitglieder!$E$24:$BG$323,AX$303))</f>
        <v/>
      </c>
      <c r="AY244" s="43" t="str">
        <f ca="1">IF($G244="","",TEXT(VLOOKUP($A244,Mitglieder!$E$24:$BG$323,AY$303),"TT.MM.JJJJ"))</f>
        <v/>
      </c>
      <c r="AZ244" s="75" t="str">
        <f t="shared" ca="1" si="6"/>
        <v/>
      </c>
      <c r="BA244" s="43" t="str">
        <f ca="1">IF($G244="","",TEXT(VLOOKUP($A244,Mitglieder!$E$24:$BG$323,BA$303),"TT.MM.JJJJ"))</f>
        <v/>
      </c>
      <c r="BB244" s="43" t="str">
        <f ca="1">IF($G244="","",TEXT(VLOOKUP($A244,Mitglieder!$E$24:$BG$323,BB$303),"TT.MM.JJJJ"))</f>
        <v/>
      </c>
      <c r="BC244" s="43" t="str">
        <f ca="1">IF($G244="","",TEXT(VLOOKUP($A244,Mitglieder!$E$24:$BG$323,BC$303),"TT.MM.JJJJ"))</f>
        <v/>
      </c>
      <c r="BD244" s="43" t="str">
        <f ca="1">IF($G244="","",TEXT(VLOOKUP($A244,Mitglieder!$E$24:$BG$323,BD$303),"TT.MM.JJJJ"))</f>
        <v/>
      </c>
      <c r="BE244" s="75" t="str">
        <f t="shared" ca="1" si="7"/>
        <v/>
      </c>
      <c r="BF244" s="75" t="str">
        <f ca="1">IF($G244="","",VLOOKUP($A244,Mitglieder!$D$24:$BG$323,BF$303))</f>
        <v/>
      </c>
      <c r="BH244" s="75" t="str">
        <f ca="1">IF(G244="","",AY244+'Details Verein'!$D$25)</f>
        <v/>
      </c>
    </row>
    <row r="245" spans="1:60" x14ac:dyDescent="0.35">
      <c r="A245" s="42">
        <v>245</v>
      </c>
      <c r="B245" s="42"/>
      <c r="C245" s="42"/>
      <c r="D245" s="42">
        <f ca="1">VLOOKUP($A245,Mitglieder!$E$24:$BA$323,D$303)</f>
        <v>1.0299999999999967</v>
      </c>
      <c r="E245" s="42" t="str">
        <f ca="1">IF($G245="","",VLOOKUP($A245,Mitglieder!$E$24:$BG$323,E$303))</f>
        <v/>
      </c>
      <c r="F245" s="54" t="str">
        <f ca="1">IF(OR(VLOOKUP($A245,Mitglieder!$E$24:$BG$323,F$303)="",$G245=""),"",VLOOKUP($A245,Mitglieder!$E$24:$BG$323,F$303))</f>
        <v/>
      </c>
      <c r="G245" s="72" t="str">
        <f ca="1">IF(D245/ROUND(D245,0)=1,VLOOKUP($A245,Mitglieder!$E$24:$BA$323,G$303),"")</f>
        <v/>
      </c>
      <c r="H245" s="42" t="str">
        <f ca="1">IF($G245="","",VLOOKUP($A245,Mitglieder!$E$24:$BG$323,H$303))</f>
        <v/>
      </c>
      <c r="I245" s="54" t="str">
        <f ca="1">IF(OR(VLOOKUP($A245,Mitglieder!$E$24:$BG$323,I$303)="",$G245=""),"",VLOOKUP($A245,Mitglieder!$E$24:$BG$323,I$303))</f>
        <v/>
      </c>
      <c r="J245" s="42" t="str">
        <f ca="1">IF($G245="","",VLOOKUP($A245,Mitglieder!$E$24:$BG$323,J$303))</f>
        <v/>
      </c>
      <c r="K245" s="54" t="str">
        <f ca="1">IF(OR(VLOOKUP($A245,Mitglieder!$E$24:$BG$323,K$303)="",$G245=""),"",VLOOKUP($A245,Mitglieder!$E$24:$BG$323,K$303))</f>
        <v/>
      </c>
      <c r="L245" s="42" t="str">
        <f ca="1">IF($G245="","",VLOOKUP($A245,Mitglieder!$E$24:$BG$323,L$303))</f>
        <v/>
      </c>
      <c r="M245" s="42" t="str">
        <f ca="1">IF($G245="","",VLOOKUP($A245,Mitglieder!$E$24:$BG$323,M$303))</f>
        <v/>
      </c>
      <c r="N245" s="42" t="str">
        <f ca="1">IF($G245="","",VLOOKUP($A245,Mitglieder!$E$24:$BG$323,N$303))</f>
        <v/>
      </c>
      <c r="O245" s="42" t="str">
        <f ca="1">IF($G245="","",VLOOKUP($A245,Mitglieder!$E$24:$BG$323,O$303))</f>
        <v/>
      </c>
      <c r="P245" s="42" t="str">
        <f ca="1">IF($G245="","",VLOOKUP($A245,Mitglieder!$E$24:$BG$323,P$303))</f>
        <v/>
      </c>
      <c r="Q245" s="42" t="str">
        <f ca="1">IF($G245="","",VLOOKUP($A245,Mitglieder!$E$24:$BG$323,Q$303))</f>
        <v/>
      </c>
      <c r="R245" s="54" t="str">
        <f ca="1">IF(OR(VLOOKUP($A245,Mitglieder!$E$24:$BG$323,R$303)="",$G245=""),"",VLOOKUP($A245,Mitglieder!$E$24:$BG$323,R$303))</f>
        <v/>
      </c>
      <c r="S245" s="43" t="str">
        <f ca="1">IF($G245="","",TEXT(VLOOKUP($A245,Mitglieder!$E$24:$BG$323,S$303),"TT.MM.JJJJ"))</f>
        <v/>
      </c>
      <c r="T245" s="43" t="str">
        <f ca="1">IF($G245="","",TEXT(VLOOKUP($A245,Mitglieder!$E$24:$BG$323,T$303),"TT.MM.JJJJ"))</f>
        <v/>
      </c>
      <c r="U245" s="43" t="str">
        <f ca="1">IF($G245="","",TEXT(VLOOKUP($A245,Mitglieder!$E$24:$BG$323,U$303),"TT.MM.JJJJ"))</f>
        <v/>
      </c>
      <c r="V245" s="54" t="str">
        <f ca="1">IF(OR(VLOOKUP($A245,Mitglieder!$E$24:$BG$323,V$303)="",$G245=""),"",VLOOKUP($A245,Mitglieder!$E$24:$BG$323,V$303))</f>
        <v/>
      </c>
      <c r="W245" s="54" t="str">
        <f ca="1">IF(OR(VLOOKUP($A245,Mitglieder!$E$24:$BG$323,W$303)="",$G245=""),"",VLOOKUP($A245,Mitglieder!$E$24:$BG$323,W$303))</f>
        <v/>
      </c>
      <c r="X245" s="54" t="str">
        <f ca="1">IF(OR(VLOOKUP($A245,Mitglieder!$E$24:$BG$323,X$303)="",$G245=""),"",VLOOKUP($A245,Mitglieder!$E$24:$BG$323,X$303))</f>
        <v/>
      </c>
      <c r="Y245" s="54" t="str">
        <f ca="1">IF(OR(VLOOKUP($A245,Mitglieder!$E$24:$BG$323,Y$303)="",$G245=""),"",VLOOKUP($A245,Mitglieder!$E$24:$BG$323,Y$303))</f>
        <v/>
      </c>
      <c r="Z245" s="54" t="str">
        <f ca="1">IF(OR(VLOOKUP($A245,Mitglieder!$E$24:$BG$323,Z$303)="",$G245=""),"",VLOOKUP($A245,Mitglieder!$E$24:$BG$323,Z$303))</f>
        <v/>
      </c>
      <c r="AA245" s="54" t="str">
        <f ca="1">IF(OR(VLOOKUP($A245,Mitglieder!$E$24:$BG$323,AA$303)="",$G245=""),"",VLOOKUP($A245,Mitglieder!$E$24:$BG$323,AA$303))</f>
        <v/>
      </c>
      <c r="AB245" s="54" t="str">
        <f ca="1">IF(OR(VLOOKUP($A245,Mitglieder!$E$24:$BG$323,AB$303)="",$G245=""),"",VLOOKUP($A245,Mitglieder!$E$24:$BG$323,AB$303))</f>
        <v/>
      </c>
      <c r="AC245" s="54" t="str">
        <f ca="1">IF(OR(VLOOKUP($A245,Mitglieder!$E$24:$BG$323,AC$303)="",$G245=""),"",VLOOKUP($A245,Mitglieder!$E$24:$BG$323,AC$303))</f>
        <v/>
      </c>
      <c r="AD245" s="54" t="str">
        <f ca="1">IF(OR(VLOOKUP($A245,Mitglieder!$E$24:$BG$323,AD$303)="",$G245=""),"",VLOOKUP($A245,Mitglieder!$E$24:$BG$323,AD$303))</f>
        <v/>
      </c>
      <c r="AE245" s="54" t="str">
        <f ca="1">IF(OR(VLOOKUP($A245,Mitglieder!$E$24:$BG$323,AE$303)="",$G245=""),"",VLOOKUP($A245,Mitglieder!$E$24:$BG$323,AE$303))</f>
        <v/>
      </c>
      <c r="AF245" s="54" t="str">
        <f ca="1">IF(OR(VLOOKUP($A245,Mitglieder!$E$24:$BG$323,AF$303)="",$G245=""),"",VLOOKUP($A245,Mitglieder!$E$24:$BG$323,AF$303))</f>
        <v/>
      </c>
      <c r="AG245" s="54" t="str">
        <f ca="1">IF(OR(VLOOKUP($A245,Mitglieder!$E$24:$BG$323,AG$303)="",$G245=""),"",VLOOKUP($A245,Mitglieder!$E$24:$BG$323,AG$303))</f>
        <v/>
      </c>
      <c r="AH245" s="54" t="str">
        <f ca="1">IF(OR(VLOOKUP($A245,Mitglieder!$E$24:$BG$323,AH$303)="",$G245=""),"",VLOOKUP($A245,Mitglieder!$E$24:$BG$323,AH$303))</f>
        <v/>
      </c>
      <c r="AI245" s="54" t="str">
        <f ca="1">IF(OR(VLOOKUP($A245,Mitglieder!$E$24:$BG$323,AI$303)="",$G245=""),"",VLOOKUP($A245,Mitglieder!$E$24:$BG$323,AI$303))</f>
        <v/>
      </c>
      <c r="AJ245" s="54" t="str">
        <f ca="1">IF(OR(VLOOKUP($A245,Mitglieder!$E$24:$BG$323,AJ$303)="",$G245=""),"",VLOOKUP($A245,Mitglieder!$E$24:$BG$323,AJ$303))</f>
        <v/>
      </c>
      <c r="AK245" s="54" t="str">
        <f ca="1">IF(OR(VLOOKUP($A245,Mitglieder!$E$24:$BG$323,AK$303)="",$G245=""),"",VLOOKUP($A245,Mitglieder!$E$24:$BG$323,AK$303))</f>
        <v/>
      </c>
      <c r="AL245" s="54" t="str">
        <f ca="1">IF(OR(VLOOKUP($A245,Mitglieder!$E$24:$BG$323,AL$303)="",$G245=""),"",VLOOKUP($A245,Mitglieder!$E$24:$BG$323,AL$303))</f>
        <v/>
      </c>
      <c r="AM245" s="42" t="str">
        <f ca="1">IF($G245="","",VLOOKUP($A245,Mitglieder!$E$24:$BG$323,AM$303))</f>
        <v/>
      </c>
      <c r="AN245" s="54" t="str">
        <f ca="1">IF(OR(VLOOKUP($A245,Mitglieder!$E$24:$BG$323,AN$303)="",$G245=""),"",VLOOKUP($A245,Mitglieder!$E$24:$BG$323,AN$303))</f>
        <v/>
      </c>
      <c r="AO245" s="43" t="str">
        <f ca="1">IF($G245="","",TEXT(VLOOKUP($A245,Mitglieder!$D$24:$BG$323,AO$303),"TT.MM.JJJJ"))</f>
        <v/>
      </c>
      <c r="AP245" s="42" t="str">
        <f ca="1">IF($G245="","",VLOOKUP($A245,Mitglieder!$E$24:$BG$323,AP$303))</f>
        <v/>
      </c>
      <c r="AQ245" s="45" t="str">
        <f ca="1">IF($G245="","",TEXT(VLOOKUP($A245,Mitglieder!$E$24:$BG$323,AQ$303),"0.00"))</f>
        <v/>
      </c>
      <c r="AR245" s="54" t="str">
        <f ca="1">IF(OR(VLOOKUP($A245,Mitglieder!$E$24:$BG$323,AR$303)="",$G245=""),"",VLOOKUP($A245,Mitglieder!$E$24:$BG$323,AR$303))</f>
        <v/>
      </c>
      <c r="AS245" s="45" t="str">
        <f ca="1">IF($G245="","",TEXT(VLOOKUP($A245,Mitglieder!$E$24:$BG$323,AS$303),"0.00"))</f>
        <v/>
      </c>
      <c r="AT245" s="54" t="str">
        <f ca="1">IF(OR(VLOOKUP($A245,Mitglieder!$E$24:$BG$323,AT$303)="",$G245=""),"",VLOOKUP($A245,Mitglieder!$E$24:$BG$323,AT$303))</f>
        <v/>
      </c>
      <c r="AU245" s="45" t="str">
        <f ca="1">IF($G245="","",TEXT(VLOOKUP($A245,Mitglieder!$E$24:$BG$323,AU$303),"0.00"))</f>
        <v/>
      </c>
      <c r="AV245" s="45" t="str">
        <f ca="1">IF($G245="","",TEXT(VLOOKUP($A245,Mitglieder!$E$24:$BG$323,AV$303),"0.00"))</f>
        <v/>
      </c>
      <c r="AW245" s="42" t="str">
        <f ca="1">IF($G245="","",VLOOKUP($A245,Mitglieder!$E$24:$BG$323,AW$303))</f>
        <v/>
      </c>
      <c r="AX245" s="54" t="str">
        <f ca="1">IF(OR(VLOOKUP($A245,Mitglieder!$E$24:$BG$323,AX$303)="",$G245=""),"",VLOOKUP($A245,Mitglieder!$E$24:$BG$323,AX$303))</f>
        <v/>
      </c>
      <c r="AY245" s="43" t="str">
        <f ca="1">IF($G245="","",TEXT(VLOOKUP($A245,Mitglieder!$E$24:$BG$323,AY$303),"TT.MM.JJJJ"))</f>
        <v/>
      </c>
      <c r="AZ245" s="75" t="str">
        <f t="shared" ca="1" si="6"/>
        <v/>
      </c>
      <c r="BA245" s="43" t="str">
        <f ca="1">IF($G245="","",TEXT(VLOOKUP($A245,Mitglieder!$E$24:$BG$323,BA$303),"TT.MM.JJJJ"))</f>
        <v/>
      </c>
      <c r="BB245" s="43" t="str">
        <f ca="1">IF($G245="","",TEXT(VLOOKUP($A245,Mitglieder!$E$24:$BG$323,BB$303),"TT.MM.JJJJ"))</f>
        <v/>
      </c>
      <c r="BC245" s="43" t="str">
        <f ca="1">IF($G245="","",TEXT(VLOOKUP($A245,Mitglieder!$E$24:$BG$323,BC$303),"TT.MM.JJJJ"))</f>
        <v/>
      </c>
      <c r="BD245" s="43" t="str">
        <f ca="1">IF($G245="","",TEXT(VLOOKUP($A245,Mitglieder!$E$24:$BG$323,BD$303),"TT.MM.JJJJ"))</f>
        <v/>
      </c>
      <c r="BE245" s="75" t="str">
        <f t="shared" ca="1" si="7"/>
        <v/>
      </c>
      <c r="BF245" s="75" t="str">
        <f ca="1">IF($G245="","",VLOOKUP($A245,Mitglieder!$D$24:$BG$323,BF$303))</f>
        <v/>
      </c>
      <c r="BH245" s="75" t="str">
        <f ca="1">IF(G245="","",AY245+'Details Verein'!$D$25)</f>
        <v/>
      </c>
    </row>
    <row r="246" spans="1:60" x14ac:dyDescent="0.35">
      <c r="A246" s="42">
        <v>246</v>
      </c>
      <c r="B246" s="42"/>
      <c r="C246" s="42"/>
      <c r="D246" s="42">
        <f ca="1">VLOOKUP($A246,Mitglieder!$E$24:$BA$323,D$303)</f>
        <v>1.0299999999999967</v>
      </c>
      <c r="E246" s="42" t="str">
        <f ca="1">IF($G246="","",VLOOKUP($A246,Mitglieder!$E$24:$BG$323,E$303))</f>
        <v/>
      </c>
      <c r="F246" s="54" t="str">
        <f ca="1">IF(OR(VLOOKUP($A246,Mitglieder!$E$24:$BG$323,F$303)="",$G246=""),"",VLOOKUP($A246,Mitglieder!$E$24:$BG$323,F$303))</f>
        <v/>
      </c>
      <c r="G246" s="72" t="str">
        <f ca="1">IF(D246/ROUND(D246,0)=1,VLOOKUP($A246,Mitglieder!$E$24:$BA$323,G$303),"")</f>
        <v/>
      </c>
      <c r="H246" s="42" t="str">
        <f ca="1">IF($G246="","",VLOOKUP($A246,Mitglieder!$E$24:$BG$323,H$303))</f>
        <v/>
      </c>
      <c r="I246" s="54" t="str">
        <f ca="1">IF(OR(VLOOKUP($A246,Mitglieder!$E$24:$BG$323,I$303)="",$G246=""),"",VLOOKUP($A246,Mitglieder!$E$24:$BG$323,I$303))</f>
        <v/>
      </c>
      <c r="J246" s="42" t="str">
        <f ca="1">IF($G246="","",VLOOKUP($A246,Mitglieder!$E$24:$BG$323,J$303))</f>
        <v/>
      </c>
      <c r="K246" s="54" t="str">
        <f ca="1">IF(OR(VLOOKUP($A246,Mitglieder!$E$24:$BG$323,K$303)="",$G246=""),"",VLOOKUP($A246,Mitglieder!$E$24:$BG$323,K$303))</f>
        <v/>
      </c>
      <c r="L246" s="42" t="str">
        <f ca="1">IF($G246="","",VLOOKUP($A246,Mitglieder!$E$24:$BG$323,L$303))</f>
        <v/>
      </c>
      <c r="M246" s="42" t="str">
        <f ca="1">IF($G246="","",VLOOKUP($A246,Mitglieder!$E$24:$BG$323,M$303))</f>
        <v/>
      </c>
      <c r="N246" s="42" t="str">
        <f ca="1">IF($G246="","",VLOOKUP($A246,Mitglieder!$E$24:$BG$323,N$303))</f>
        <v/>
      </c>
      <c r="O246" s="42" t="str">
        <f ca="1">IF($G246="","",VLOOKUP($A246,Mitglieder!$E$24:$BG$323,O$303))</f>
        <v/>
      </c>
      <c r="P246" s="42" t="str">
        <f ca="1">IF($G246="","",VLOOKUP($A246,Mitglieder!$E$24:$BG$323,P$303))</f>
        <v/>
      </c>
      <c r="Q246" s="42" t="str">
        <f ca="1">IF($G246="","",VLOOKUP($A246,Mitglieder!$E$24:$BG$323,Q$303))</f>
        <v/>
      </c>
      <c r="R246" s="54" t="str">
        <f ca="1">IF(OR(VLOOKUP($A246,Mitglieder!$E$24:$BG$323,R$303)="",$G246=""),"",VLOOKUP($A246,Mitglieder!$E$24:$BG$323,R$303))</f>
        <v/>
      </c>
      <c r="S246" s="43" t="str">
        <f ca="1">IF($G246="","",TEXT(VLOOKUP($A246,Mitglieder!$E$24:$BG$323,S$303),"TT.MM.JJJJ"))</f>
        <v/>
      </c>
      <c r="T246" s="43" t="str">
        <f ca="1">IF($G246="","",TEXT(VLOOKUP($A246,Mitglieder!$E$24:$BG$323,T$303),"TT.MM.JJJJ"))</f>
        <v/>
      </c>
      <c r="U246" s="43" t="str">
        <f ca="1">IF($G246="","",TEXT(VLOOKUP($A246,Mitglieder!$E$24:$BG$323,U$303),"TT.MM.JJJJ"))</f>
        <v/>
      </c>
      <c r="V246" s="54" t="str">
        <f ca="1">IF(OR(VLOOKUP($A246,Mitglieder!$E$24:$BG$323,V$303)="",$G246=""),"",VLOOKUP($A246,Mitglieder!$E$24:$BG$323,V$303))</f>
        <v/>
      </c>
      <c r="W246" s="54" t="str">
        <f ca="1">IF(OR(VLOOKUP($A246,Mitglieder!$E$24:$BG$323,W$303)="",$G246=""),"",VLOOKUP($A246,Mitglieder!$E$24:$BG$323,W$303))</f>
        <v/>
      </c>
      <c r="X246" s="54" t="str">
        <f ca="1">IF(OR(VLOOKUP($A246,Mitglieder!$E$24:$BG$323,X$303)="",$G246=""),"",VLOOKUP($A246,Mitglieder!$E$24:$BG$323,X$303))</f>
        <v/>
      </c>
      <c r="Y246" s="54" t="str">
        <f ca="1">IF(OR(VLOOKUP($A246,Mitglieder!$E$24:$BG$323,Y$303)="",$G246=""),"",VLOOKUP($A246,Mitglieder!$E$24:$BG$323,Y$303))</f>
        <v/>
      </c>
      <c r="Z246" s="54" t="str">
        <f ca="1">IF(OR(VLOOKUP($A246,Mitglieder!$E$24:$BG$323,Z$303)="",$G246=""),"",VLOOKUP($A246,Mitglieder!$E$24:$BG$323,Z$303))</f>
        <v/>
      </c>
      <c r="AA246" s="54" t="str">
        <f ca="1">IF(OR(VLOOKUP($A246,Mitglieder!$E$24:$BG$323,AA$303)="",$G246=""),"",VLOOKUP($A246,Mitglieder!$E$24:$BG$323,AA$303))</f>
        <v/>
      </c>
      <c r="AB246" s="54" t="str">
        <f ca="1">IF(OR(VLOOKUP($A246,Mitglieder!$E$24:$BG$323,AB$303)="",$G246=""),"",VLOOKUP($A246,Mitglieder!$E$24:$BG$323,AB$303))</f>
        <v/>
      </c>
      <c r="AC246" s="54" t="str">
        <f ca="1">IF(OR(VLOOKUP($A246,Mitglieder!$E$24:$BG$323,AC$303)="",$G246=""),"",VLOOKUP($A246,Mitglieder!$E$24:$BG$323,AC$303))</f>
        <v/>
      </c>
      <c r="AD246" s="54" t="str">
        <f ca="1">IF(OR(VLOOKUP($A246,Mitglieder!$E$24:$BG$323,AD$303)="",$G246=""),"",VLOOKUP($A246,Mitglieder!$E$24:$BG$323,AD$303))</f>
        <v/>
      </c>
      <c r="AE246" s="54" t="str">
        <f ca="1">IF(OR(VLOOKUP($A246,Mitglieder!$E$24:$BG$323,AE$303)="",$G246=""),"",VLOOKUP($A246,Mitglieder!$E$24:$BG$323,AE$303))</f>
        <v/>
      </c>
      <c r="AF246" s="54" t="str">
        <f ca="1">IF(OR(VLOOKUP($A246,Mitglieder!$E$24:$BG$323,AF$303)="",$G246=""),"",VLOOKUP($A246,Mitglieder!$E$24:$BG$323,AF$303))</f>
        <v/>
      </c>
      <c r="AG246" s="54" t="str">
        <f ca="1">IF(OR(VLOOKUP($A246,Mitglieder!$E$24:$BG$323,AG$303)="",$G246=""),"",VLOOKUP($A246,Mitglieder!$E$24:$BG$323,AG$303))</f>
        <v/>
      </c>
      <c r="AH246" s="54" t="str">
        <f ca="1">IF(OR(VLOOKUP($A246,Mitglieder!$E$24:$BG$323,AH$303)="",$G246=""),"",VLOOKUP($A246,Mitglieder!$E$24:$BG$323,AH$303))</f>
        <v/>
      </c>
      <c r="AI246" s="54" t="str">
        <f ca="1">IF(OR(VLOOKUP($A246,Mitglieder!$E$24:$BG$323,AI$303)="",$G246=""),"",VLOOKUP($A246,Mitglieder!$E$24:$BG$323,AI$303))</f>
        <v/>
      </c>
      <c r="AJ246" s="54" t="str">
        <f ca="1">IF(OR(VLOOKUP($A246,Mitglieder!$E$24:$BG$323,AJ$303)="",$G246=""),"",VLOOKUP($A246,Mitglieder!$E$24:$BG$323,AJ$303))</f>
        <v/>
      </c>
      <c r="AK246" s="54" t="str">
        <f ca="1">IF(OR(VLOOKUP($A246,Mitglieder!$E$24:$BG$323,AK$303)="",$G246=""),"",VLOOKUP($A246,Mitglieder!$E$24:$BG$323,AK$303))</f>
        <v/>
      </c>
      <c r="AL246" s="54" t="str">
        <f ca="1">IF(OR(VLOOKUP($A246,Mitglieder!$E$24:$BG$323,AL$303)="",$G246=""),"",VLOOKUP($A246,Mitglieder!$E$24:$BG$323,AL$303))</f>
        <v/>
      </c>
      <c r="AM246" s="42" t="str">
        <f ca="1">IF($G246="","",VLOOKUP($A246,Mitglieder!$E$24:$BG$323,AM$303))</f>
        <v/>
      </c>
      <c r="AN246" s="54" t="str">
        <f ca="1">IF(OR(VLOOKUP($A246,Mitglieder!$E$24:$BG$323,AN$303)="",$G246=""),"",VLOOKUP($A246,Mitglieder!$E$24:$BG$323,AN$303))</f>
        <v/>
      </c>
      <c r="AO246" s="43" t="str">
        <f ca="1">IF($G246="","",TEXT(VLOOKUP($A246,Mitglieder!$D$24:$BG$323,AO$303),"TT.MM.JJJJ"))</f>
        <v/>
      </c>
      <c r="AP246" s="42" t="str">
        <f ca="1">IF($G246="","",VLOOKUP($A246,Mitglieder!$E$24:$BG$323,AP$303))</f>
        <v/>
      </c>
      <c r="AQ246" s="45" t="str">
        <f ca="1">IF($G246="","",TEXT(VLOOKUP($A246,Mitglieder!$E$24:$BG$323,AQ$303),"0.00"))</f>
        <v/>
      </c>
      <c r="AR246" s="54" t="str">
        <f ca="1">IF(OR(VLOOKUP($A246,Mitglieder!$E$24:$BG$323,AR$303)="",$G246=""),"",VLOOKUP($A246,Mitglieder!$E$24:$BG$323,AR$303))</f>
        <v/>
      </c>
      <c r="AS246" s="45" t="str">
        <f ca="1">IF($G246="","",TEXT(VLOOKUP($A246,Mitglieder!$E$24:$BG$323,AS$303),"0.00"))</f>
        <v/>
      </c>
      <c r="AT246" s="54" t="str">
        <f ca="1">IF(OR(VLOOKUP($A246,Mitglieder!$E$24:$BG$323,AT$303)="",$G246=""),"",VLOOKUP($A246,Mitglieder!$E$24:$BG$323,AT$303))</f>
        <v/>
      </c>
      <c r="AU246" s="45" t="str">
        <f ca="1">IF($G246="","",TEXT(VLOOKUP($A246,Mitglieder!$E$24:$BG$323,AU$303),"0.00"))</f>
        <v/>
      </c>
      <c r="AV246" s="45" t="str">
        <f ca="1">IF($G246="","",TEXT(VLOOKUP($A246,Mitglieder!$E$24:$BG$323,AV$303),"0.00"))</f>
        <v/>
      </c>
      <c r="AW246" s="42" t="str">
        <f ca="1">IF($G246="","",VLOOKUP($A246,Mitglieder!$E$24:$BG$323,AW$303))</f>
        <v/>
      </c>
      <c r="AX246" s="54" t="str">
        <f ca="1">IF(OR(VLOOKUP($A246,Mitglieder!$E$24:$BG$323,AX$303)="",$G246=""),"",VLOOKUP($A246,Mitglieder!$E$24:$BG$323,AX$303))</f>
        <v/>
      </c>
      <c r="AY246" s="43" t="str">
        <f ca="1">IF($G246="","",TEXT(VLOOKUP($A246,Mitglieder!$E$24:$BG$323,AY$303),"TT.MM.JJJJ"))</f>
        <v/>
      </c>
      <c r="AZ246" s="75" t="str">
        <f t="shared" ca="1" si="6"/>
        <v/>
      </c>
      <c r="BA246" s="43" t="str">
        <f ca="1">IF($G246="","",TEXT(VLOOKUP($A246,Mitglieder!$E$24:$BG$323,BA$303),"TT.MM.JJJJ"))</f>
        <v/>
      </c>
      <c r="BB246" s="43" t="str">
        <f ca="1">IF($G246="","",TEXT(VLOOKUP($A246,Mitglieder!$E$24:$BG$323,BB$303),"TT.MM.JJJJ"))</f>
        <v/>
      </c>
      <c r="BC246" s="43" t="str">
        <f ca="1">IF($G246="","",TEXT(VLOOKUP($A246,Mitglieder!$E$24:$BG$323,BC$303),"TT.MM.JJJJ"))</f>
        <v/>
      </c>
      <c r="BD246" s="43" t="str">
        <f ca="1">IF($G246="","",TEXT(VLOOKUP($A246,Mitglieder!$E$24:$BG$323,BD$303),"TT.MM.JJJJ"))</f>
        <v/>
      </c>
      <c r="BE246" s="75" t="str">
        <f t="shared" ca="1" si="7"/>
        <v/>
      </c>
      <c r="BF246" s="75" t="str">
        <f ca="1">IF($G246="","",VLOOKUP($A246,Mitglieder!$D$24:$BG$323,BF$303))</f>
        <v/>
      </c>
      <c r="BH246" s="75" t="str">
        <f ca="1">IF(G246="","",AY246+'Details Verein'!$D$25)</f>
        <v/>
      </c>
    </row>
    <row r="247" spans="1:60" x14ac:dyDescent="0.35">
      <c r="A247" s="42">
        <v>247</v>
      </c>
      <c r="B247" s="42"/>
      <c r="C247" s="42"/>
      <c r="D247" s="42">
        <f ca="1">VLOOKUP($A247,Mitglieder!$E$24:$BA$323,D$303)</f>
        <v>1.0299999999999967</v>
      </c>
      <c r="E247" s="42" t="str">
        <f ca="1">IF($G247="","",VLOOKUP($A247,Mitglieder!$E$24:$BG$323,E$303))</f>
        <v/>
      </c>
      <c r="F247" s="54" t="str">
        <f ca="1">IF(OR(VLOOKUP($A247,Mitglieder!$E$24:$BG$323,F$303)="",$G247=""),"",VLOOKUP($A247,Mitglieder!$E$24:$BG$323,F$303))</f>
        <v/>
      </c>
      <c r="G247" s="72" t="str">
        <f ca="1">IF(D247/ROUND(D247,0)=1,VLOOKUP($A247,Mitglieder!$E$24:$BA$323,G$303),"")</f>
        <v/>
      </c>
      <c r="H247" s="42" t="str">
        <f ca="1">IF($G247="","",VLOOKUP($A247,Mitglieder!$E$24:$BG$323,H$303))</f>
        <v/>
      </c>
      <c r="I247" s="54" t="str">
        <f ca="1">IF(OR(VLOOKUP($A247,Mitglieder!$E$24:$BG$323,I$303)="",$G247=""),"",VLOOKUP($A247,Mitglieder!$E$24:$BG$323,I$303))</f>
        <v/>
      </c>
      <c r="J247" s="42" t="str">
        <f ca="1">IF($G247="","",VLOOKUP($A247,Mitglieder!$E$24:$BG$323,J$303))</f>
        <v/>
      </c>
      <c r="K247" s="54" t="str">
        <f ca="1">IF(OR(VLOOKUP($A247,Mitglieder!$E$24:$BG$323,K$303)="",$G247=""),"",VLOOKUP($A247,Mitglieder!$E$24:$BG$323,K$303))</f>
        <v/>
      </c>
      <c r="L247" s="42" t="str">
        <f ca="1">IF($G247="","",VLOOKUP($A247,Mitglieder!$E$24:$BG$323,L$303))</f>
        <v/>
      </c>
      <c r="M247" s="42" t="str">
        <f ca="1">IF($G247="","",VLOOKUP($A247,Mitglieder!$E$24:$BG$323,M$303))</f>
        <v/>
      </c>
      <c r="N247" s="42" t="str">
        <f ca="1">IF($G247="","",VLOOKUP($A247,Mitglieder!$E$24:$BG$323,N$303))</f>
        <v/>
      </c>
      <c r="O247" s="42" t="str">
        <f ca="1">IF($G247="","",VLOOKUP($A247,Mitglieder!$E$24:$BG$323,O$303))</f>
        <v/>
      </c>
      <c r="P247" s="42" t="str">
        <f ca="1">IF($G247="","",VLOOKUP($A247,Mitglieder!$E$24:$BG$323,P$303))</f>
        <v/>
      </c>
      <c r="Q247" s="42" t="str">
        <f ca="1">IF($G247="","",VLOOKUP($A247,Mitglieder!$E$24:$BG$323,Q$303))</f>
        <v/>
      </c>
      <c r="R247" s="54" t="str">
        <f ca="1">IF(OR(VLOOKUP($A247,Mitglieder!$E$24:$BG$323,R$303)="",$G247=""),"",VLOOKUP($A247,Mitglieder!$E$24:$BG$323,R$303))</f>
        <v/>
      </c>
      <c r="S247" s="43" t="str">
        <f ca="1">IF($G247="","",TEXT(VLOOKUP($A247,Mitglieder!$E$24:$BG$323,S$303),"TT.MM.JJJJ"))</f>
        <v/>
      </c>
      <c r="T247" s="43" t="str">
        <f ca="1">IF($G247="","",TEXT(VLOOKUP($A247,Mitglieder!$E$24:$BG$323,T$303),"TT.MM.JJJJ"))</f>
        <v/>
      </c>
      <c r="U247" s="43" t="str">
        <f ca="1">IF($G247="","",TEXT(VLOOKUP($A247,Mitglieder!$E$24:$BG$323,U$303),"TT.MM.JJJJ"))</f>
        <v/>
      </c>
      <c r="V247" s="54" t="str">
        <f ca="1">IF(OR(VLOOKUP($A247,Mitglieder!$E$24:$BG$323,V$303)="",$G247=""),"",VLOOKUP($A247,Mitglieder!$E$24:$BG$323,V$303))</f>
        <v/>
      </c>
      <c r="W247" s="54" t="str">
        <f ca="1">IF(OR(VLOOKUP($A247,Mitglieder!$E$24:$BG$323,W$303)="",$G247=""),"",VLOOKUP($A247,Mitglieder!$E$24:$BG$323,W$303))</f>
        <v/>
      </c>
      <c r="X247" s="54" t="str">
        <f ca="1">IF(OR(VLOOKUP($A247,Mitglieder!$E$24:$BG$323,X$303)="",$G247=""),"",VLOOKUP($A247,Mitglieder!$E$24:$BG$323,X$303))</f>
        <v/>
      </c>
      <c r="Y247" s="54" t="str">
        <f ca="1">IF(OR(VLOOKUP($A247,Mitglieder!$E$24:$BG$323,Y$303)="",$G247=""),"",VLOOKUP($A247,Mitglieder!$E$24:$BG$323,Y$303))</f>
        <v/>
      </c>
      <c r="Z247" s="54" t="str">
        <f ca="1">IF(OR(VLOOKUP($A247,Mitglieder!$E$24:$BG$323,Z$303)="",$G247=""),"",VLOOKUP($A247,Mitglieder!$E$24:$BG$323,Z$303))</f>
        <v/>
      </c>
      <c r="AA247" s="54" t="str">
        <f ca="1">IF(OR(VLOOKUP($A247,Mitglieder!$E$24:$BG$323,AA$303)="",$G247=""),"",VLOOKUP($A247,Mitglieder!$E$24:$BG$323,AA$303))</f>
        <v/>
      </c>
      <c r="AB247" s="54" t="str">
        <f ca="1">IF(OR(VLOOKUP($A247,Mitglieder!$E$24:$BG$323,AB$303)="",$G247=""),"",VLOOKUP($A247,Mitglieder!$E$24:$BG$323,AB$303))</f>
        <v/>
      </c>
      <c r="AC247" s="54" t="str">
        <f ca="1">IF(OR(VLOOKUP($A247,Mitglieder!$E$24:$BG$323,AC$303)="",$G247=""),"",VLOOKUP($A247,Mitglieder!$E$24:$BG$323,AC$303))</f>
        <v/>
      </c>
      <c r="AD247" s="54" t="str">
        <f ca="1">IF(OR(VLOOKUP($A247,Mitglieder!$E$24:$BG$323,AD$303)="",$G247=""),"",VLOOKUP($A247,Mitglieder!$E$24:$BG$323,AD$303))</f>
        <v/>
      </c>
      <c r="AE247" s="54" t="str">
        <f ca="1">IF(OR(VLOOKUP($A247,Mitglieder!$E$24:$BG$323,AE$303)="",$G247=""),"",VLOOKUP($A247,Mitglieder!$E$24:$BG$323,AE$303))</f>
        <v/>
      </c>
      <c r="AF247" s="54" t="str">
        <f ca="1">IF(OR(VLOOKUP($A247,Mitglieder!$E$24:$BG$323,AF$303)="",$G247=""),"",VLOOKUP($A247,Mitglieder!$E$24:$BG$323,AF$303))</f>
        <v/>
      </c>
      <c r="AG247" s="54" t="str">
        <f ca="1">IF(OR(VLOOKUP($A247,Mitglieder!$E$24:$BG$323,AG$303)="",$G247=""),"",VLOOKUP($A247,Mitglieder!$E$24:$BG$323,AG$303))</f>
        <v/>
      </c>
      <c r="AH247" s="54" t="str">
        <f ca="1">IF(OR(VLOOKUP($A247,Mitglieder!$E$24:$BG$323,AH$303)="",$G247=""),"",VLOOKUP($A247,Mitglieder!$E$24:$BG$323,AH$303))</f>
        <v/>
      </c>
      <c r="AI247" s="54" t="str">
        <f ca="1">IF(OR(VLOOKUP($A247,Mitglieder!$E$24:$BG$323,AI$303)="",$G247=""),"",VLOOKUP($A247,Mitglieder!$E$24:$BG$323,AI$303))</f>
        <v/>
      </c>
      <c r="AJ247" s="54" t="str">
        <f ca="1">IF(OR(VLOOKUP($A247,Mitglieder!$E$24:$BG$323,AJ$303)="",$G247=""),"",VLOOKUP($A247,Mitglieder!$E$24:$BG$323,AJ$303))</f>
        <v/>
      </c>
      <c r="AK247" s="54" t="str">
        <f ca="1">IF(OR(VLOOKUP($A247,Mitglieder!$E$24:$BG$323,AK$303)="",$G247=""),"",VLOOKUP($A247,Mitglieder!$E$24:$BG$323,AK$303))</f>
        <v/>
      </c>
      <c r="AL247" s="54" t="str">
        <f ca="1">IF(OR(VLOOKUP($A247,Mitglieder!$E$24:$BG$323,AL$303)="",$G247=""),"",VLOOKUP($A247,Mitglieder!$E$24:$BG$323,AL$303))</f>
        <v/>
      </c>
      <c r="AM247" s="42" t="str">
        <f ca="1">IF($G247="","",VLOOKUP($A247,Mitglieder!$E$24:$BG$323,AM$303))</f>
        <v/>
      </c>
      <c r="AN247" s="54" t="str">
        <f ca="1">IF(OR(VLOOKUP($A247,Mitglieder!$E$24:$BG$323,AN$303)="",$G247=""),"",VLOOKUP($A247,Mitglieder!$E$24:$BG$323,AN$303))</f>
        <v/>
      </c>
      <c r="AO247" s="43" t="str">
        <f ca="1">IF($G247="","",TEXT(VLOOKUP($A247,Mitglieder!$D$24:$BG$323,AO$303),"TT.MM.JJJJ"))</f>
        <v/>
      </c>
      <c r="AP247" s="42" t="str">
        <f ca="1">IF($G247="","",VLOOKUP($A247,Mitglieder!$E$24:$BG$323,AP$303))</f>
        <v/>
      </c>
      <c r="AQ247" s="45" t="str">
        <f ca="1">IF($G247="","",TEXT(VLOOKUP($A247,Mitglieder!$E$24:$BG$323,AQ$303),"0.00"))</f>
        <v/>
      </c>
      <c r="AR247" s="54" t="str">
        <f ca="1">IF(OR(VLOOKUP($A247,Mitglieder!$E$24:$BG$323,AR$303)="",$G247=""),"",VLOOKUP($A247,Mitglieder!$E$24:$BG$323,AR$303))</f>
        <v/>
      </c>
      <c r="AS247" s="45" t="str">
        <f ca="1">IF($G247="","",TEXT(VLOOKUP($A247,Mitglieder!$E$24:$BG$323,AS$303),"0.00"))</f>
        <v/>
      </c>
      <c r="AT247" s="54" t="str">
        <f ca="1">IF(OR(VLOOKUP($A247,Mitglieder!$E$24:$BG$323,AT$303)="",$G247=""),"",VLOOKUP($A247,Mitglieder!$E$24:$BG$323,AT$303))</f>
        <v/>
      </c>
      <c r="AU247" s="45" t="str">
        <f ca="1">IF($G247="","",TEXT(VLOOKUP($A247,Mitglieder!$E$24:$BG$323,AU$303),"0.00"))</f>
        <v/>
      </c>
      <c r="AV247" s="45" t="str">
        <f ca="1">IF($G247="","",TEXT(VLOOKUP($A247,Mitglieder!$E$24:$BG$323,AV$303),"0.00"))</f>
        <v/>
      </c>
      <c r="AW247" s="42" t="str">
        <f ca="1">IF($G247="","",VLOOKUP($A247,Mitglieder!$E$24:$BG$323,AW$303))</f>
        <v/>
      </c>
      <c r="AX247" s="54" t="str">
        <f ca="1">IF(OR(VLOOKUP($A247,Mitglieder!$E$24:$BG$323,AX$303)="",$G247=""),"",VLOOKUP($A247,Mitglieder!$E$24:$BG$323,AX$303))</f>
        <v/>
      </c>
      <c r="AY247" s="43" t="str">
        <f ca="1">IF($G247="","",TEXT(VLOOKUP($A247,Mitglieder!$E$24:$BG$323,AY$303),"TT.MM.JJJJ"))</f>
        <v/>
      </c>
      <c r="AZ247" s="75" t="str">
        <f t="shared" ca="1" si="6"/>
        <v/>
      </c>
      <c r="BA247" s="43" t="str">
        <f ca="1">IF($G247="","",TEXT(VLOOKUP($A247,Mitglieder!$E$24:$BG$323,BA$303),"TT.MM.JJJJ"))</f>
        <v/>
      </c>
      <c r="BB247" s="43" t="str">
        <f ca="1">IF($G247="","",TEXT(VLOOKUP($A247,Mitglieder!$E$24:$BG$323,BB$303),"TT.MM.JJJJ"))</f>
        <v/>
      </c>
      <c r="BC247" s="43" t="str">
        <f ca="1">IF($G247="","",TEXT(VLOOKUP($A247,Mitglieder!$E$24:$BG$323,BC$303),"TT.MM.JJJJ"))</f>
        <v/>
      </c>
      <c r="BD247" s="43" t="str">
        <f ca="1">IF($G247="","",TEXT(VLOOKUP($A247,Mitglieder!$E$24:$BG$323,BD$303),"TT.MM.JJJJ"))</f>
        <v/>
      </c>
      <c r="BE247" s="75" t="str">
        <f t="shared" ca="1" si="7"/>
        <v/>
      </c>
      <c r="BF247" s="75" t="str">
        <f ca="1">IF($G247="","",VLOOKUP($A247,Mitglieder!$D$24:$BG$323,BF$303))</f>
        <v/>
      </c>
      <c r="BH247" s="75" t="str">
        <f ca="1">IF(G247="","",AY247+'Details Verein'!$D$25)</f>
        <v/>
      </c>
    </row>
    <row r="248" spans="1:60" x14ac:dyDescent="0.35">
      <c r="A248" s="42">
        <v>248</v>
      </c>
      <c r="B248" s="42"/>
      <c r="C248" s="42"/>
      <c r="D248" s="42">
        <f ca="1">VLOOKUP($A248,Mitglieder!$E$24:$BA$323,D$303)</f>
        <v>1.0299999999999967</v>
      </c>
      <c r="E248" s="42" t="str">
        <f ca="1">IF($G248="","",VLOOKUP($A248,Mitglieder!$E$24:$BG$323,E$303))</f>
        <v/>
      </c>
      <c r="F248" s="54" t="str">
        <f ca="1">IF(OR(VLOOKUP($A248,Mitglieder!$E$24:$BG$323,F$303)="",$G248=""),"",VLOOKUP($A248,Mitglieder!$E$24:$BG$323,F$303))</f>
        <v/>
      </c>
      <c r="G248" s="72" t="str">
        <f ca="1">IF(D248/ROUND(D248,0)=1,VLOOKUP($A248,Mitglieder!$E$24:$BA$323,G$303),"")</f>
        <v/>
      </c>
      <c r="H248" s="42" t="str">
        <f ca="1">IF($G248="","",VLOOKUP($A248,Mitglieder!$E$24:$BG$323,H$303))</f>
        <v/>
      </c>
      <c r="I248" s="54" t="str">
        <f ca="1">IF(OR(VLOOKUP($A248,Mitglieder!$E$24:$BG$323,I$303)="",$G248=""),"",VLOOKUP($A248,Mitglieder!$E$24:$BG$323,I$303))</f>
        <v/>
      </c>
      <c r="J248" s="42" t="str">
        <f ca="1">IF($G248="","",VLOOKUP($A248,Mitglieder!$E$24:$BG$323,J$303))</f>
        <v/>
      </c>
      <c r="K248" s="54" t="str">
        <f ca="1">IF(OR(VLOOKUP($A248,Mitglieder!$E$24:$BG$323,K$303)="",$G248=""),"",VLOOKUP($A248,Mitglieder!$E$24:$BG$323,K$303))</f>
        <v/>
      </c>
      <c r="L248" s="42" t="str">
        <f ca="1">IF($G248="","",VLOOKUP($A248,Mitglieder!$E$24:$BG$323,L$303))</f>
        <v/>
      </c>
      <c r="M248" s="42" t="str">
        <f ca="1">IF($G248="","",VLOOKUP($A248,Mitglieder!$E$24:$BG$323,M$303))</f>
        <v/>
      </c>
      <c r="N248" s="42" t="str">
        <f ca="1">IF($G248="","",VLOOKUP($A248,Mitglieder!$E$24:$BG$323,N$303))</f>
        <v/>
      </c>
      <c r="O248" s="42" t="str">
        <f ca="1">IF($G248="","",VLOOKUP($A248,Mitglieder!$E$24:$BG$323,O$303))</f>
        <v/>
      </c>
      <c r="P248" s="42" t="str">
        <f ca="1">IF($G248="","",VLOOKUP($A248,Mitglieder!$E$24:$BG$323,P$303))</f>
        <v/>
      </c>
      <c r="Q248" s="42" t="str">
        <f ca="1">IF($G248="","",VLOOKUP($A248,Mitglieder!$E$24:$BG$323,Q$303))</f>
        <v/>
      </c>
      <c r="R248" s="54" t="str">
        <f ca="1">IF(OR(VLOOKUP($A248,Mitglieder!$E$24:$BG$323,R$303)="",$G248=""),"",VLOOKUP($A248,Mitglieder!$E$24:$BG$323,R$303))</f>
        <v/>
      </c>
      <c r="S248" s="43" t="str">
        <f ca="1">IF($G248="","",TEXT(VLOOKUP($A248,Mitglieder!$E$24:$BG$323,S$303),"TT.MM.JJJJ"))</f>
        <v/>
      </c>
      <c r="T248" s="43" t="str">
        <f ca="1">IF($G248="","",TEXT(VLOOKUP($A248,Mitglieder!$E$24:$BG$323,T$303),"TT.MM.JJJJ"))</f>
        <v/>
      </c>
      <c r="U248" s="43" t="str">
        <f ca="1">IF($G248="","",TEXT(VLOOKUP($A248,Mitglieder!$E$24:$BG$323,U$303),"TT.MM.JJJJ"))</f>
        <v/>
      </c>
      <c r="V248" s="54" t="str">
        <f ca="1">IF(OR(VLOOKUP($A248,Mitglieder!$E$24:$BG$323,V$303)="",$G248=""),"",VLOOKUP($A248,Mitglieder!$E$24:$BG$323,V$303))</f>
        <v/>
      </c>
      <c r="W248" s="54" t="str">
        <f ca="1">IF(OR(VLOOKUP($A248,Mitglieder!$E$24:$BG$323,W$303)="",$G248=""),"",VLOOKUP($A248,Mitglieder!$E$24:$BG$323,W$303))</f>
        <v/>
      </c>
      <c r="X248" s="54" t="str">
        <f ca="1">IF(OR(VLOOKUP($A248,Mitglieder!$E$24:$BG$323,X$303)="",$G248=""),"",VLOOKUP($A248,Mitglieder!$E$24:$BG$323,X$303))</f>
        <v/>
      </c>
      <c r="Y248" s="54" t="str">
        <f ca="1">IF(OR(VLOOKUP($A248,Mitglieder!$E$24:$BG$323,Y$303)="",$G248=""),"",VLOOKUP($A248,Mitglieder!$E$24:$BG$323,Y$303))</f>
        <v/>
      </c>
      <c r="Z248" s="54" t="str">
        <f ca="1">IF(OR(VLOOKUP($A248,Mitglieder!$E$24:$BG$323,Z$303)="",$G248=""),"",VLOOKUP($A248,Mitglieder!$E$24:$BG$323,Z$303))</f>
        <v/>
      </c>
      <c r="AA248" s="54" t="str">
        <f ca="1">IF(OR(VLOOKUP($A248,Mitglieder!$E$24:$BG$323,AA$303)="",$G248=""),"",VLOOKUP($A248,Mitglieder!$E$24:$BG$323,AA$303))</f>
        <v/>
      </c>
      <c r="AB248" s="54" t="str">
        <f ca="1">IF(OR(VLOOKUP($A248,Mitglieder!$E$24:$BG$323,AB$303)="",$G248=""),"",VLOOKUP($A248,Mitglieder!$E$24:$BG$323,AB$303))</f>
        <v/>
      </c>
      <c r="AC248" s="54" t="str">
        <f ca="1">IF(OR(VLOOKUP($A248,Mitglieder!$E$24:$BG$323,AC$303)="",$G248=""),"",VLOOKUP($A248,Mitglieder!$E$24:$BG$323,AC$303))</f>
        <v/>
      </c>
      <c r="AD248" s="54" t="str">
        <f ca="1">IF(OR(VLOOKUP($A248,Mitglieder!$E$24:$BG$323,AD$303)="",$G248=""),"",VLOOKUP($A248,Mitglieder!$E$24:$BG$323,AD$303))</f>
        <v/>
      </c>
      <c r="AE248" s="54" t="str">
        <f ca="1">IF(OR(VLOOKUP($A248,Mitglieder!$E$24:$BG$323,AE$303)="",$G248=""),"",VLOOKUP($A248,Mitglieder!$E$24:$BG$323,AE$303))</f>
        <v/>
      </c>
      <c r="AF248" s="54" t="str">
        <f ca="1">IF(OR(VLOOKUP($A248,Mitglieder!$E$24:$BG$323,AF$303)="",$G248=""),"",VLOOKUP($A248,Mitglieder!$E$24:$BG$323,AF$303))</f>
        <v/>
      </c>
      <c r="AG248" s="54" t="str">
        <f ca="1">IF(OR(VLOOKUP($A248,Mitglieder!$E$24:$BG$323,AG$303)="",$G248=""),"",VLOOKUP($A248,Mitglieder!$E$24:$BG$323,AG$303))</f>
        <v/>
      </c>
      <c r="AH248" s="54" t="str">
        <f ca="1">IF(OR(VLOOKUP($A248,Mitglieder!$E$24:$BG$323,AH$303)="",$G248=""),"",VLOOKUP($A248,Mitglieder!$E$24:$BG$323,AH$303))</f>
        <v/>
      </c>
      <c r="AI248" s="54" t="str">
        <f ca="1">IF(OR(VLOOKUP($A248,Mitglieder!$E$24:$BG$323,AI$303)="",$G248=""),"",VLOOKUP($A248,Mitglieder!$E$24:$BG$323,AI$303))</f>
        <v/>
      </c>
      <c r="AJ248" s="54" t="str">
        <f ca="1">IF(OR(VLOOKUP($A248,Mitglieder!$E$24:$BG$323,AJ$303)="",$G248=""),"",VLOOKUP($A248,Mitglieder!$E$24:$BG$323,AJ$303))</f>
        <v/>
      </c>
      <c r="AK248" s="54" t="str">
        <f ca="1">IF(OR(VLOOKUP($A248,Mitglieder!$E$24:$BG$323,AK$303)="",$G248=""),"",VLOOKUP($A248,Mitglieder!$E$24:$BG$323,AK$303))</f>
        <v/>
      </c>
      <c r="AL248" s="54" t="str">
        <f ca="1">IF(OR(VLOOKUP($A248,Mitglieder!$E$24:$BG$323,AL$303)="",$G248=""),"",VLOOKUP($A248,Mitglieder!$E$24:$BG$323,AL$303))</f>
        <v/>
      </c>
      <c r="AM248" s="42" t="str">
        <f ca="1">IF($G248="","",VLOOKUP($A248,Mitglieder!$E$24:$BG$323,AM$303))</f>
        <v/>
      </c>
      <c r="AN248" s="54" t="str">
        <f ca="1">IF(OR(VLOOKUP($A248,Mitglieder!$E$24:$BG$323,AN$303)="",$G248=""),"",VLOOKUP($A248,Mitglieder!$E$24:$BG$323,AN$303))</f>
        <v/>
      </c>
      <c r="AO248" s="43" t="str">
        <f ca="1">IF($G248="","",TEXT(VLOOKUP($A248,Mitglieder!$D$24:$BG$323,AO$303),"TT.MM.JJJJ"))</f>
        <v/>
      </c>
      <c r="AP248" s="42" t="str">
        <f ca="1">IF($G248="","",VLOOKUP($A248,Mitglieder!$E$24:$BG$323,AP$303))</f>
        <v/>
      </c>
      <c r="AQ248" s="45" t="str">
        <f ca="1">IF($G248="","",TEXT(VLOOKUP($A248,Mitglieder!$E$24:$BG$323,AQ$303),"0.00"))</f>
        <v/>
      </c>
      <c r="AR248" s="54" t="str">
        <f ca="1">IF(OR(VLOOKUP($A248,Mitglieder!$E$24:$BG$323,AR$303)="",$G248=""),"",VLOOKUP($A248,Mitglieder!$E$24:$BG$323,AR$303))</f>
        <v/>
      </c>
      <c r="AS248" s="45" t="str">
        <f ca="1">IF($G248="","",TEXT(VLOOKUP($A248,Mitglieder!$E$24:$BG$323,AS$303),"0.00"))</f>
        <v/>
      </c>
      <c r="AT248" s="54" t="str">
        <f ca="1">IF(OR(VLOOKUP($A248,Mitglieder!$E$24:$BG$323,AT$303)="",$G248=""),"",VLOOKUP($A248,Mitglieder!$E$24:$BG$323,AT$303))</f>
        <v/>
      </c>
      <c r="AU248" s="45" t="str">
        <f ca="1">IF($G248="","",TEXT(VLOOKUP($A248,Mitglieder!$E$24:$BG$323,AU$303),"0.00"))</f>
        <v/>
      </c>
      <c r="AV248" s="45" t="str">
        <f ca="1">IF($G248="","",TEXT(VLOOKUP($A248,Mitglieder!$E$24:$BG$323,AV$303),"0.00"))</f>
        <v/>
      </c>
      <c r="AW248" s="42" t="str">
        <f ca="1">IF($G248="","",VLOOKUP($A248,Mitglieder!$E$24:$BG$323,AW$303))</f>
        <v/>
      </c>
      <c r="AX248" s="54" t="str">
        <f ca="1">IF(OR(VLOOKUP($A248,Mitglieder!$E$24:$BG$323,AX$303)="",$G248=""),"",VLOOKUP($A248,Mitglieder!$E$24:$BG$323,AX$303))</f>
        <v/>
      </c>
      <c r="AY248" s="43" t="str">
        <f ca="1">IF($G248="","",TEXT(VLOOKUP($A248,Mitglieder!$E$24:$BG$323,AY$303),"TT.MM.JJJJ"))</f>
        <v/>
      </c>
      <c r="AZ248" s="75" t="str">
        <f t="shared" ca="1" si="6"/>
        <v/>
      </c>
      <c r="BA248" s="43" t="str">
        <f ca="1">IF($G248="","",TEXT(VLOOKUP($A248,Mitglieder!$E$24:$BG$323,BA$303),"TT.MM.JJJJ"))</f>
        <v/>
      </c>
      <c r="BB248" s="43" t="str">
        <f ca="1">IF($G248="","",TEXT(VLOOKUP($A248,Mitglieder!$E$24:$BG$323,BB$303),"TT.MM.JJJJ"))</f>
        <v/>
      </c>
      <c r="BC248" s="43" t="str">
        <f ca="1">IF($G248="","",TEXT(VLOOKUP($A248,Mitglieder!$E$24:$BG$323,BC$303),"TT.MM.JJJJ"))</f>
        <v/>
      </c>
      <c r="BD248" s="43" t="str">
        <f ca="1">IF($G248="","",TEXT(VLOOKUP($A248,Mitglieder!$E$24:$BG$323,BD$303),"TT.MM.JJJJ"))</f>
        <v/>
      </c>
      <c r="BE248" s="75" t="str">
        <f t="shared" ca="1" si="7"/>
        <v/>
      </c>
      <c r="BF248" s="75" t="str">
        <f ca="1">IF($G248="","",VLOOKUP($A248,Mitglieder!$D$24:$BG$323,BF$303))</f>
        <v/>
      </c>
      <c r="BH248" s="75" t="str">
        <f ca="1">IF(G248="","",AY248+'Details Verein'!$D$25)</f>
        <v/>
      </c>
    </row>
    <row r="249" spans="1:60" x14ac:dyDescent="0.35">
      <c r="A249" s="42">
        <v>249</v>
      </c>
      <c r="B249" s="42"/>
      <c r="C249" s="42"/>
      <c r="D249" s="42">
        <f ca="1">VLOOKUP($A249,Mitglieder!$E$24:$BA$323,D$303)</f>
        <v>1.0299999999999967</v>
      </c>
      <c r="E249" s="42" t="str">
        <f ca="1">IF($G249="","",VLOOKUP($A249,Mitglieder!$E$24:$BG$323,E$303))</f>
        <v/>
      </c>
      <c r="F249" s="54" t="str">
        <f ca="1">IF(OR(VLOOKUP($A249,Mitglieder!$E$24:$BG$323,F$303)="",$G249=""),"",VLOOKUP($A249,Mitglieder!$E$24:$BG$323,F$303))</f>
        <v/>
      </c>
      <c r="G249" s="72" t="str">
        <f ca="1">IF(D249/ROUND(D249,0)=1,VLOOKUP($A249,Mitglieder!$E$24:$BA$323,G$303),"")</f>
        <v/>
      </c>
      <c r="H249" s="42" t="str">
        <f ca="1">IF($G249="","",VLOOKUP($A249,Mitglieder!$E$24:$BG$323,H$303))</f>
        <v/>
      </c>
      <c r="I249" s="54" t="str">
        <f ca="1">IF(OR(VLOOKUP($A249,Mitglieder!$E$24:$BG$323,I$303)="",$G249=""),"",VLOOKUP($A249,Mitglieder!$E$24:$BG$323,I$303))</f>
        <v/>
      </c>
      <c r="J249" s="42" t="str">
        <f ca="1">IF($G249="","",VLOOKUP($A249,Mitglieder!$E$24:$BG$323,J$303))</f>
        <v/>
      </c>
      <c r="K249" s="54" t="str">
        <f ca="1">IF(OR(VLOOKUP($A249,Mitglieder!$E$24:$BG$323,K$303)="",$G249=""),"",VLOOKUP($A249,Mitglieder!$E$24:$BG$323,K$303))</f>
        <v/>
      </c>
      <c r="L249" s="42" t="str">
        <f ca="1">IF($G249="","",VLOOKUP($A249,Mitglieder!$E$24:$BG$323,L$303))</f>
        <v/>
      </c>
      <c r="M249" s="42" t="str">
        <f ca="1">IF($G249="","",VLOOKUP($A249,Mitglieder!$E$24:$BG$323,M$303))</f>
        <v/>
      </c>
      <c r="N249" s="42" t="str">
        <f ca="1">IF($G249="","",VLOOKUP($A249,Mitglieder!$E$24:$BG$323,N$303))</f>
        <v/>
      </c>
      <c r="O249" s="42" t="str">
        <f ca="1">IF($G249="","",VLOOKUP($A249,Mitglieder!$E$24:$BG$323,O$303))</f>
        <v/>
      </c>
      <c r="P249" s="42" t="str">
        <f ca="1">IF($G249="","",VLOOKUP($A249,Mitglieder!$E$24:$BG$323,P$303))</f>
        <v/>
      </c>
      <c r="Q249" s="42" t="str">
        <f ca="1">IF($G249="","",VLOOKUP($A249,Mitglieder!$E$24:$BG$323,Q$303))</f>
        <v/>
      </c>
      <c r="R249" s="54" t="str">
        <f ca="1">IF(OR(VLOOKUP($A249,Mitglieder!$E$24:$BG$323,R$303)="",$G249=""),"",VLOOKUP($A249,Mitglieder!$E$24:$BG$323,R$303))</f>
        <v/>
      </c>
      <c r="S249" s="43" t="str">
        <f ca="1">IF($G249="","",TEXT(VLOOKUP($A249,Mitglieder!$E$24:$BG$323,S$303),"TT.MM.JJJJ"))</f>
        <v/>
      </c>
      <c r="T249" s="43" t="str">
        <f ca="1">IF($G249="","",TEXT(VLOOKUP($A249,Mitglieder!$E$24:$BG$323,T$303),"TT.MM.JJJJ"))</f>
        <v/>
      </c>
      <c r="U249" s="43" t="str">
        <f ca="1">IF($G249="","",TEXT(VLOOKUP($A249,Mitglieder!$E$24:$BG$323,U$303),"TT.MM.JJJJ"))</f>
        <v/>
      </c>
      <c r="V249" s="54" t="str">
        <f ca="1">IF(OR(VLOOKUP($A249,Mitglieder!$E$24:$BG$323,V$303)="",$G249=""),"",VLOOKUP($A249,Mitglieder!$E$24:$BG$323,V$303))</f>
        <v/>
      </c>
      <c r="W249" s="54" t="str">
        <f ca="1">IF(OR(VLOOKUP($A249,Mitglieder!$E$24:$BG$323,W$303)="",$G249=""),"",VLOOKUP($A249,Mitglieder!$E$24:$BG$323,W$303))</f>
        <v/>
      </c>
      <c r="X249" s="54" t="str">
        <f ca="1">IF(OR(VLOOKUP($A249,Mitglieder!$E$24:$BG$323,X$303)="",$G249=""),"",VLOOKUP($A249,Mitglieder!$E$24:$BG$323,X$303))</f>
        <v/>
      </c>
      <c r="Y249" s="54" t="str">
        <f ca="1">IF(OR(VLOOKUP($A249,Mitglieder!$E$24:$BG$323,Y$303)="",$G249=""),"",VLOOKUP($A249,Mitglieder!$E$24:$BG$323,Y$303))</f>
        <v/>
      </c>
      <c r="Z249" s="54" t="str">
        <f ca="1">IF(OR(VLOOKUP($A249,Mitglieder!$E$24:$BG$323,Z$303)="",$G249=""),"",VLOOKUP($A249,Mitglieder!$E$24:$BG$323,Z$303))</f>
        <v/>
      </c>
      <c r="AA249" s="54" t="str">
        <f ca="1">IF(OR(VLOOKUP($A249,Mitglieder!$E$24:$BG$323,AA$303)="",$G249=""),"",VLOOKUP($A249,Mitglieder!$E$24:$BG$323,AA$303))</f>
        <v/>
      </c>
      <c r="AB249" s="54" t="str">
        <f ca="1">IF(OR(VLOOKUP($A249,Mitglieder!$E$24:$BG$323,AB$303)="",$G249=""),"",VLOOKUP($A249,Mitglieder!$E$24:$BG$323,AB$303))</f>
        <v/>
      </c>
      <c r="AC249" s="54" t="str">
        <f ca="1">IF(OR(VLOOKUP($A249,Mitglieder!$E$24:$BG$323,AC$303)="",$G249=""),"",VLOOKUP($A249,Mitglieder!$E$24:$BG$323,AC$303))</f>
        <v/>
      </c>
      <c r="AD249" s="54" t="str">
        <f ca="1">IF(OR(VLOOKUP($A249,Mitglieder!$E$24:$BG$323,AD$303)="",$G249=""),"",VLOOKUP($A249,Mitglieder!$E$24:$BG$323,AD$303))</f>
        <v/>
      </c>
      <c r="AE249" s="54" t="str">
        <f ca="1">IF(OR(VLOOKUP($A249,Mitglieder!$E$24:$BG$323,AE$303)="",$G249=""),"",VLOOKUP($A249,Mitglieder!$E$24:$BG$323,AE$303))</f>
        <v/>
      </c>
      <c r="AF249" s="54" t="str">
        <f ca="1">IF(OR(VLOOKUP($A249,Mitglieder!$E$24:$BG$323,AF$303)="",$G249=""),"",VLOOKUP($A249,Mitglieder!$E$24:$BG$323,AF$303))</f>
        <v/>
      </c>
      <c r="AG249" s="54" t="str">
        <f ca="1">IF(OR(VLOOKUP($A249,Mitglieder!$E$24:$BG$323,AG$303)="",$G249=""),"",VLOOKUP($A249,Mitglieder!$E$24:$BG$323,AG$303))</f>
        <v/>
      </c>
      <c r="AH249" s="54" t="str">
        <f ca="1">IF(OR(VLOOKUP($A249,Mitglieder!$E$24:$BG$323,AH$303)="",$G249=""),"",VLOOKUP($A249,Mitglieder!$E$24:$BG$323,AH$303))</f>
        <v/>
      </c>
      <c r="AI249" s="54" t="str">
        <f ca="1">IF(OR(VLOOKUP($A249,Mitglieder!$E$24:$BG$323,AI$303)="",$G249=""),"",VLOOKUP($A249,Mitglieder!$E$24:$BG$323,AI$303))</f>
        <v/>
      </c>
      <c r="AJ249" s="54" t="str">
        <f ca="1">IF(OR(VLOOKUP($A249,Mitglieder!$E$24:$BG$323,AJ$303)="",$G249=""),"",VLOOKUP($A249,Mitglieder!$E$24:$BG$323,AJ$303))</f>
        <v/>
      </c>
      <c r="AK249" s="54" t="str">
        <f ca="1">IF(OR(VLOOKUP($A249,Mitglieder!$E$24:$BG$323,AK$303)="",$G249=""),"",VLOOKUP($A249,Mitglieder!$E$24:$BG$323,AK$303))</f>
        <v/>
      </c>
      <c r="AL249" s="54" t="str">
        <f ca="1">IF(OR(VLOOKUP($A249,Mitglieder!$E$24:$BG$323,AL$303)="",$G249=""),"",VLOOKUP($A249,Mitglieder!$E$24:$BG$323,AL$303))</f>
        <v/>
      </c>
      <c r="AM249" s="42" t="str">
        <f ca="1">IF($G249="","",VLOOKUP($A249,Mitglieder!$E$24:$BG$323,AM$303))</f>
        <v/>
      </c>
      <c r="AN249" s="54" t="str">
        <f ca="1">IF(OR(VLOOKUP($A249,Mitglieder!$E$24:$BG$323,AN$303)="",$G249=""),"",VLOOKUP($A249,Mitglieder!$E$24:$BG$323,AN$303))</f>
        <v/>
      </c>
      <c r="AO249" s="43" t="str">
        <f ca="1">IF($G249="","",TEXT(VLOOKUP($A249,Mitglieder!$D$24:$BG$323,AO$303),"TT.MM.JJJJ"))</f>
        <v/>
      </c>
      <c r="AP249" s="42" t="str">
        <f ca="1">IF($G249="","",VLOOKUP($A249,Mitglieder!$E$24:$BG$323,AP$303))</f>
        <v/>
      </c>
      <c r="AQ249" s="45" t="str">
        <f ca="1">IF($G249="","",TEXT(VLOOKUP($A249,Mitglieder!$E$24:$BG$323,AQ$303),"0.00"))</f>
        <v/>
      </c>
      <c r="AR249" s="54" t="str">
        <f ca="1">IF(OR(VLOOKUP($A249,Mitglieder!$E$24:$BG$323,AR$303)="",$G249=""),"",VLOOKUP($A249,Mitglieder!$E$24:$BG$323,AR$303))</f>
        <v/>
      </c>
      <c r="AS249" s="45" t="str">
        <f ca="1">IF($G249="","",TEXT(VLOOKUP($A249,Mitglieder!$E$24:$BG$323,AS$303),"0.00"))</f>
        <v/>
      </c>
      <c r="AT249" s="54" t="str">
        <f ca="1">IF(OR(VLOOKUP($A249,Mitglieder!$E$24:$BG$323,AT$303)="",$G249=""),"",VLOOKUP($A249,Mitglieder!$E$24:$BG$323,AT$303))</f>
        <v/>
      </c>
      <c r="AU249" s="45" t="str">
        <f ca="1">IF($G249="","",TEXT(VLOOKUP($A249,Mitglieder!$E$24:$BG$323,AU$303),"0.00"))</f>
        <v/>
      </c>
      <c r="AV249" s="45" t="str">
        <f ca="1">IF($G249="","",TEXT(VLOOKUP($A249,Mitglieder!$E$24:$BG$323,AV$303),"0.00"))</f>
        <v/>
      </c>
      <c r="AW249" s="42" t="str">
        <f ca="1">IF($G249="","",VLOOKUP($A249,Mitglieder!$E$24:$BG$323,AW$303))</f>
        <v/>
      </c>
      <c r="AX249" s="54" t="str">
        <f ca="1">IF(OR(VLOOKUP($A249,Mitglieder!$E$24:$BG$323,AX$303)="",$G249=""),"",VLOOKUP($A249,Mitglieder!$E$24:$BG$323,AX$303))</f>
        <v/>
      </c>
      <c r="AY249" s="43" t="str">
        <f ca="1">IF($G249="","",TEXT(VLOOKUP($A249,Mitglieder!$E$24:$BG$323,AY$303),"TT.MM.JJJJ"))</f>
        <v/>
      </c>
      <c r="AZ249" s="75" t="str">
        <f t="shared" ca="1" si="6"/>
        <v/>
      </c>
      <c r="BA249" s="43" t="str">
        <f ca="1">IF($G249="","",TEXT(VLOOKUP($A249,Mitglieder!$E$24:$BG$323,BA$303),"TT.MM.JJJJ"))</f>
        <v/>
      </c>
      <c r="BB249" s="43" t="str">
        <f ca="1">IF($G249="","",TEXT(VLOOKUP($A249,Mitglieder!$E$24:$BG$323,BB$303),"TT.MM.JJJJ"))</f>
        <v/>
      </c>
      <c r="BC249" s="43" t="str">
        <f ca="1">IF($G249="","",TEXT(VLOOKUP($A249,Mitglieder!$E$24:$BG$323,BC$303),"TT.MM.JJJJ"))</f>
        <v/>
      </c>
      <c r="BD249" s="43" t="str">
        <f ca="1">IF($G249="","",TEXT(VLOOKUP($A249,Mitglieder!$E$24:$BG$323,BD$303),"TT.MM.JJJJ"))</f>
        <v/>
      </c>
      <c r="BE249" s="75" t="str">
        <f t="shared" ca="1" si="7"/>
        <v/>
      </c>
      <c r="BF249" s="75" t="str">
        <f ca="1">IF($G249="","",VLOOKUP($A249,Mitglieder!$D$24:$BG$323,BF$303))</f>
        <v/>
      </c>
      <c r="BH249" s="75" t="str">
        <f ca="1">IF(G249="","",AY249+'Details Verein'!$D$25)</f>
        <v/>
      </c>
    </row>
    <row r="250" spans="1:60" x14ac:dyDescent="0.35">
      <c r="A250" s="42">
        <v>250</v>
      </c>
      <c r="B250" s="42"/>
      <c r="C250" s="42"/>
      <c r="D250" s="42">
        <f ca="1">VLOOKUP($A250,Mitglieder!$E$24:$BA$323,D$303)</f>
        <v>1.0299999999999967</v>
      </c>
      <c r="E250" s="42" t="str">
        <f ca="1">IF($G250="","",VLOOKUP($A250,Mitglieder!$E$24:$BG$323,E$303))</f>
        <v/>
      </c>
      <c r="F250" s="54" t="str">
        <f ca="1">IF(OR(VLOOKUP($A250,Mitglieder!$E$24:$BG$323,F$303)="",$G250=""),"",VLOOKUP($A250,Mitglieder!$E$24:$BG$323,F$303))</f>
        <v/>
      </c>
      <c r="G250" s="72" t="str">
        <f ca="1">IF(D250/ROUND(D250,0)=1,VLOOKUP($A250,Mitglieder!$E$24:$BA$323,G$303),"")</f>
        <v/>
      </c>
      <c r="H250" s="42" t="str">
        <f ca="1">IF($G250="","",VLOOKUP($A250,Mitglieder!$E$24:$BG$323,H$303))</f>
        <v/>
      </c>
      <c r="I250" s="54" t="str">
        <f ca="1">IF(OR(VLOOKUP($A250,Mitglieder!$E$24:$BG$323,I$303)="",$G250=""),"",VLOOKUP($A250,Mitglieder!$E$24:$BG$323,I$303))</f>
        <v/>
      </c>
      <c r="J250" s="42" t="str">
        <f ca="1">IF($G250="","",VLOOKUP($A250,Mitglieder!$E$24:$BG$323,J$303))</f>
        <v/>
      </c>
      <c r="K250" s="54" t="str">
        <f ca="1">IF(OR(VLOOKUP($A250,Mitglieder!$E$24:$BG$323,K$303)="",$G250=""),"",VLOOKUP($A250,Mitglieder!$E$24:$BG$323,K$303))</f>
        <v/>
      </c>
      <c r="L250" s="42" t="str">
        <f ca="1">IF($G250="","",VLOOKUP($A250,Mitglieder!$E$24:$BG$323,L$303))</f>
        <v/>
      </c>
      <c r="M250" s="42" t="str">
        <f ca="1">IF($G250="","",VLOOKUP($A250,Mitglieder!$E$24:$BG$323,M$303))</f>
        <v/>
      </c>
      <c r="N250" s="42" t="str">
        <f ca="1">IF($G250="","",VLOOKUP($A250,Mitglieder!$E$24:$BG$323,N$303))</f>
        <v/>
      </c>
      <c r="O250" s="42" t="str">
        <f ca="1">IF($G250="","",VLOOKUP($A250,Mitglieder!$E$24:$BG$323,O$303))</f>
        <v/>
      </c>
      <c r="P250" s="42" t="str">
        <f ca="1">IF($G250="","",VLOOKUP($A250,Mitglieder!$E$24:$BG$323,P$303))</f>
        <v/>
      </c>
      <c r="Q250" s="42" t="str">
        <f ca="1">IF($G250="","",VLOOKUP($A250,Mitglieder!$E$24:$BG$323,Q$303))</f>
        <v/>
      </c>
      <c r="R250" s="54" t="str">
        <f ca="1">IF(OR(VLOOKUP($A250,Mitglieder!$E$24:$BG$323,R$303)="",$G250=""),"",VLOOKUP($A250,Mitglieder!$E$24:$BG$323,R$303))</f>
        <v/>
      </c>
      <c r="S250" s="43" t="str">
        <f ca="1">IF($G250="","",TEXT(VLOOKUP($A250,Mitglieder!$E$24:$BG$323,S$303),"TT.MM.JJJJ"))</f>
        <v/>
      </c>
      <c r="T250" s="43" t="str">
        <f ca="1">IF($G250="","",TEXT(VLOOKUP($A250,Mitglieder!$E$24:$BG$323,T$303),"TT.MM.JJJJ"))</f>
        <v/>
      </c>
      <c r="U250" s="43" t="str">
        <f ca="1">IF($G250="","",TEXT(VLOOKUP($A250,Mitglieder!$E$24:$BG$323,U$303),"TT.MM.JJJJ"))</f>
        <v/>
      </c>
      <c r="V250" s="54" t="str">
        <f ca="1">IF(OR(VLOOKUP($A250,Mitglieder!$E$24:$BG$323,V$303)="",$G250=""),"",VLOOKUP($A250,Mitglieder!$E$24:$BG$323,V$303))</f>
        <v/>
      </c>
      <c r="W250" s="54" t="str">
        <f ca="1">IF(OR(VLOOKUP($A250,Mitglieder!$E$24:$BG$323,W$303)="",$G250=""),"",VLOOKUP($A250,Mitglieder!$E$24:$BG$323,W$303))</f>
        <v/>
      </c>
      <c r="X250" s="54" t="str">
        <f ca="1">IF(OR(VLOOKUP($A250,Mitglieder!$E$24:$BG$323,X$303)="",$G250=""),"",VLOOKUP($A250,Mitglieder!$E$24:$BG$323,X$303))</f>
        <v/>
      </c>
      <c r="Y250" s="54" t="str">
        <f ca="1">IF(OR(VLOOKUP($A250,Mitglieder!$E$24:$BG$323,Y$303)="",$G250=""),"",VLOOKUP($A250,Mitglieder!$E$24:$BG$323,Y$303))</f>
        <v/>
      </c>
      <c r="Z250" s="54" t="str">
        <f ca="1">IF(OR(VLOOKUP($A250,Mitglieder!$E$24:$BG$323,Z$303)="",$G250=""),"",VLOOKUP($A250,Mitglieder!$E$24:$BG$323,Z$303))</f>
        <v/>
      </c>
      <c r="AA250" s="54" t="str">
        <f ca="1">IF(OR(VLOOKUP($A250,Mitglieder!$E$24:$BG$323,AA$303)="",$G250=""),"",VLOOKUP($A250,Mitglieder!$E$24:$BG$323,AA$303))</f>
        <v/>
      </c>
      <c r="AB250" s="54" t="str">
        <f ca="1">IF(OR(VLOOKUP($A250,Mitglieder!$E$24:$BG$323,AB$303)="",$G250=""),"",VLOOKUP($A250,Mitglieder!$E$24:$BG$323,AB$303))</f>
        <v/>
      </c>
      <c r="AC250" s="54" t="str">
        <f ca="1">IF(OR(VLOOKUP($A250,Mitglieder!$E$24:$BG$323,AC$303)="",$G250=""),"",VLOOKUP($A250,Mitglieder!$E$24:$BG$323,AC$303))</f>
        <v/>
      </c>
      <c r="AD250" s="54" t="str">
        <f ca="1">IF(OR(VLOOKUP($A250,Mitglieder!$E$24:$BG$323,AD$303)="",$G250=""),"",VLOOKUP($A250,Mitglieder!$E$24:$BG$323,AD$303))</f>
        <v/>
      </c>
      <c r="AE250" s="54" t="str">
        <f ca="1">IF(OR(VLOOKUP($A250,Mitglieder!$E$24:$BG$323,AE$303)="",$G250=""),"",VLOOKUP($A250,Mitglieder!$E$24:$BG$323,AE$303))</f>
        <v/>
      </c>
      <c r="AF250" s="54" t="str">
        <f ca="1">IF(OR(VLOOKUP($A250,Mitglieder!$E$24:$BG$323,AF$303)="",$G250=""),"",VLOOKUP($A250,Mitglieder!$E$24:$BG$323,AF$303))</f>
        <v/>
      </c>
      <c r="AG250" s="54" t="str">
        <f ca="1">IF(OR(VLOOKUP($A250,Mitglieder!$E$24:$BG$323,AG$303)="",$G250=""),"",VLOOKUP($A250,Mitglieder!$E$24:$BG$323,AG$303))</f>
        <v/>
      </c>
      <c r="AH250" s="54" t="str">
        <f ca="1">IF(OR(VLOOKUP($A250,Mitglieder!$E$24:$BG$323,AH$303)="",$G250=""),"",VLOOKUP($A250,Mitglieder!$E$24:$BG$323,AH$303))</f>
        <v/>
      </c>
      <c r="AI250" s="54" t="str">
        <f ca="1">IF(OR(VLOOKUP($A250,Mitglieder!$E$24:$BG$323,AI$303)="",$G250=""),"",VLOOKUP($A250,Mitglieder!$E$24:$BG$323,AI$303))</f>
        <v/>
      </c>
      <c r="AJ250" s="54" t="str">
        <f ca="1">IF(OR(VLOOKUP($A250,Mitglieder!$E$24:$BG$323,AJ$303)="",$G250=""),"",VLOOKUP($A250,Mitglieder!$E$24:$BG$323,AJ$303))</f>
        <v/>
      </c>
      <c r="AK250" s="54" t="str">
        <f ca="1">IF(OR(VLOOKUP($A250,Mitglieder!$E$24:$BG$323,AK$303)="",$G250=""),"",VLOOKUP($A250,Mitglieder!$E$24:$BG$323,AK$303))</f>
        <v/>
      </c>
      <c r="AL250" s="54" t="str">
        <f ca="1">IF(OR(VLOOKUP($A250,Mitglieder!$E$24:$BG$323,AL$303)="",$G250=""),"",VLOOKUP($A250,Mitglieder!$E$24:$BG$323,AL$303))</f>
        <v/>
      </c>
      <c r="AM250" s="42" t="str">
        <f ca="1">IF($G250="","",VLOOKUP($A250,Mitglieder!$E$24:$BG$323,AM$303))</f>
        <v/>
      </c>
      <c r="AN250" s="54" t="str">
        <f ca="1">IF(OR(VLOOKUP($A250,Mitglieder!$E$24:$BG$323,AN$303)="",$G250=""),"",VLOOKUP($A250,Mitglieder!$E$24:$BG$323,AN$303))</f>
        <v/>
      </c>
      <c r="AO250" s="43" t="str">
        <f ca="1">IF($G250="","",TEXT(VLOOKUP($A250,Mitglieder!$D$24:$BG$323,AO$303),"TT.MM.JJJJ"))</f>
        <v/>
      </c>
      <c r="AP250" s="42" t="str">
        <f ca="1">IF($G250="","",VLOOKUP($A250,Mitglieder!$E$24:$BG$323,AP$303))</f>
        <v/>
      </c>
      <c r="AQ250" s="45" t="str">
        <f ca="1">IF($G250="","",TEXT(VLOOKUP($A250,Mitglieder!$E$24:$BG$323,AQ$303),"0.00"))</f>
        <v/>
      </c>
      <c r="AR250" s="54" t="str">
        <f ca="1">IF(OR(VLOOKUP($A250,Mitglieder!$E$24:$BG$323,AR$303)="",$G250=""),"",VLOOKUP($A250,Mitglieder!$E$24:$BG$323,AR$303))</f>
        <v/>
      </c>
      <c r="AS250" s="45" t="str">
        <f ca="1">IF($G250="","",TEXT(VLOOKUP($A250,Mitglieder!$E$24:$BG$323,AS$303),"0.00"))</f>
        <v/>
      </c>
      <c r="AT250" s="54" t="str">
        <f ca="1">IF(OR(VLOOKUP($A250,Mitglieder!$E$24:$BG$323,AT$303)="",$G250=""),"",VLOOKUP($A250,Mitglieder!$E$24:$BG$323,AT$303))</f>
        <v/>
      </c>
      <c r="AU250" s="45" t="str">
        <f ca="1">IF($G250="","",TEXT(VLOOKUP($A250,Mitglieder!$E$24:$BG$323,AU$303),"0.00"))</f>
        <v/>
      </c>
      <c r="AV250" s="45" t="str">
        <f ca="1">IF($G250="","",TEXT(VLOOKUP($A250,Mitglieder!$E$24:$BG$323,AV$303),"0.00"))</f>
        <v/>
      </c>
      <c r="AW250" s="42" t="str">
        <f ca="1">IF($G250="","",VLOOKUP($A250,Mitglieder!$E$24:$BG$323,AW$303))</f>
        <v/>
      </c>
      <c r="AX250" s="54" t="str">
        <f ca="1">IF(OR(VLOOKUP($A250,Mitglieder!$E$24:$BG$323,AX$303)="",$G250=""),"",VLOOKUP($A250,Mitglieder!$E$24:$BG$323,AX$303))</f>
        <v/>
      </c>
      <c r="AY250" s="43" t="str">
        <f ca="1">IF($G250="","",TEXT(VLOOKUP($A250,Mitglieder!$E$24:$BG$323,AY$303),"TT.MM.JJJJ"))</f>
        <v/>
      </c>
      <c r="AZ250" s="75" t="str">
        <f t="shared" ca="1" si="6"/>
        <v/>
      </c>
      <c r="BA250" s="43" t="str">
        <f ca="1">IF($G250="","",TEXT(VLOOKUP($A250,Mitglieder!$E$24:$BG$323,BA$303),"TT.MM.JJJJ"))</f>
        <v/>
      </c>
      <c r="BB250" s="43" t="str">
        <f ca="1">IF($G250="","",TEXT(VLOOKUP($A250,Mitglieder!$E$24:$BG$323,BB$303),"TT.MM.JJJJ"))</f>
        <v/>
      </c>
      <c r="BC250" s="43" t="str">
        <f ca="1">IF($G250="","",TEXT(VLOOKUP($A250,Mitglieder!$E$24:$BG$323,BC$303),"TT.MM.JJJJ"))</f>
        <v/>
      </c>
      <c r="BD250" s="43" t="str">
        <f ca="1">IF($G250="","",TEXT(VLOOKUP($A250,Mitglieder!$E$24:$BG$323,BD$303),"TT.MM.JJJJ"))</f>
        <v/>
      </c>
      <c r="BE250" s="75" t="str">
        <f t="shared" ca="1" si="7"/>
        <v/>
      </c>
      <c r="BF250" s="75" t="str">
        <f ca="1">IF($G250="","",VLOOKUP($A250,Mitglieder!$D$24:$BG$323,BF$303))</f>
        <v/>
      </c>
      <c r="BH250" s="75" t="str">
        <f ca="1">IF(G250="","",AY250+'Details Verein'!$D$25)</f>
        <v/>
      </c>
    </row>
    <row r="251" spans="1:60" x14ac:dyDescent="0.35">
      <c r="A251" s="42">
        <v>251</v>
      </c>
      <c r="B251" s="42"/>
      <c r="C251" s="42"/>
      <c r="D251" s="42">
        <f ca="1">VLOOKUP($A251,Mitglieder!$E$24:$BA$323,D$303)</f>
        <v>1.0299999999999967</v>
      </c>
      <c r="E251" s="42" t="str">
        <f ca="1">IF($G251="","",VLOOKUP($A251,Mitglieder!$E$24:$BG$323,E$303))</f>
        <v/>
      </c>
      <c r="F251" s="54" t="str">
        <f ca="1">IF(OR(VLOOKUP($A251,Mitglieder!$E$24:$BG$323,F$303)="",$G251=""),"",VLOOKUP($A251,Mitglieder!$E$24:$BG$323,F$303))</f>
        <v/>
      </c>
      <c r="G251" s="72" t="str">
        <f ca="1">IF(D251/ROUND(D251,0)=1,VLOOKUP($A251,Mitglieder!$E$24:$BA$323,G$303),"")</f>
        <v/>
      </c>
      <c r="H251" s="42" t="str">
        <f ca="1">IF($G251="","",VLOOKUP($A251,Mitglieder!$E$24:$BG$323,H$303))</f>
        <v/>
      </c>
      <c r="I251" s="54" t="str">
        <f ca="1">IF(OR(VLOOKUP($A251,Mitglieder!$E$24:$BG$323,I$303)="",$G251=""),"",VLOOKUP($A251,Mitglieder!$E$24:$BG$323,I$303))</f>
        <v/>
      </c>
      <c r="J251" s="42" t="str">
        <f ca="1">IF($G251="","",VLOOKUP($A251,Mitglieder!$E$24:$BG$323,J$303))</f>
        <v/>
      </c>
      <c r="K251" s="54" t="str">
        <f ca="1">IF(OR(VLOOKUP($A251,Mitglieder!$E$24:$BG$323,K$303)="",$G251=""),"",VLOOKUP($A251,Mitglieder!$E$24:$BG$323,K$303))</f>
        <v/>
      </c>
      <c r="L251" s="42" t="str">
        <f ca="1">IF($G251="","",VLOOKUP($A251,Mitglieder!$E$24:$BG$323,L$303))</f>
        <v/>
      </c>
      <c r="M251" s="42" t="str">
        <f ca="1">IF($G251="","",VLOOKUP($A251,Mitglieder!$E$24:$BG$323,M$303))</f>
        <v/>
      </c>
      <c r="N251" s="42" t="str">
        <f ca="1">IF($G251="","",VLOOKUP($A251,Mitglieder!$E$24:$BG$323,N$303))</f>
        <v/>
      </c>
      <c r="O251" s="42" t="str">
        <f ca="1">IF($G251="","",VLOOKUP($A251,Mitglieder!$E$24:$BG$323,O$303))</f>
        <v/>
      </c>
      <c r="P251" s="42" t="str">
        <f ca="1">IF($G251="","",VLOOKUP($A251,Mitglieder!$E$24:$BG$323,P$303))</f>
        <v/>
      </c>
      <c r="Q251" s="42" t="str">
        <f ca="1">IF($G251="","",VLOOKUP($A251,Mitglieder!$E$24:$BG$323,Q$303))</f>
        <v/>
      </c>
      <c r="R251" s="54" t="str">
        <f ca="1">IF(OR(VLOOKUP($A251,Mitglieder!$E$24:$BG$323,R$303)="",$G251=""),"",VLOOKUP($A251,Mitglieder!$E$24:$BG$323,R$303))</f>
        <v/>
      </c>
      <c r="S251" s="43" t="str">
        <f ca="1">IF($G251="","",TEXT(VLOOKUP($A251,Mitglieder!$E$24:$BG$323,S$303),"TT.MM.JJJJ"))</f>
        <v/>
      </c>
      <c r="T251" s="43" t="str">
        <f ca="1">IF($G251="","",TEXT(VLOOKUP($A251,Mitglieder!$E$24:$BG$323,T$303),"TT.MM.JJJJ"))</f>
        <v/>
      </c>
      <c r="U251" s="43" t="str">
        <f ca="1">IF($G251="","",TEXT(VLOOKUP($A251,Mitglieder!$E$24:$BG$323,U$303),"TT.MM.JJJJ"))</f>
        <v/>
      </c>
      <c r="V251" s="54" t="str">
        <f ca="1">IF(OR(VLOOKUP($A251,Mitglieder!$E$24:$BG$323,V$303)="",$G251=""),"",VLOOKUP($A251,Mitglieder!$E$24:$BG$323,V$303))</f>
        <v/>
      </c>
      <c r="W251" s="54" t="str">
        <f ca="1">IF(OR(VLOOKUP($A251,Mitglieder!$E$24:$BG$323,W$303)="",$G251=""),"",VLOOKUP($A251,Mitglieder!$E$24:$BG$323,W$303))</f>
        <v/>
      </c>
      <c r="X251" s="54" t="str">
        <f ca="1">IF(OR(VLOOKUP($A251,Mitglieder!$E$24:$BG$323,X$303)="",$G251=""),"",VLOOKUP($A251,Mitglieder!$E$24:$BG$323,X$303))</f>
        <v/>
      </c>
      <c r="Y251" s="54" t="str">
        <f ca="1">IF(OR(VLOOKUP($A251,Mitglieder!$E$24:$BG$323,Y$303)="",$G251=""),"",VLOOKUP($A251,Mitglieder!$E$24:$BG$323,Y$303))</f>
        <v/>
      </c>
      <c r="Z251" s="54" t="str">
        <f ca="1">IF(OR(VLOOKUP($A251,Mitglieder!$E$24:$BG$323,Z$303)="",$G251=""),"",VLOOKUP($A251,Mitglieder!$E$24:$BG$323,Z$303))</f>
        <v/>
      </c>
      <c r="AA251" s="54" t="str">
        <f ca="1">IF(OR(VLOOKUP($A251,Mitglieder!$E$24:$BG$323,AA$303)="",$G251=""),"",VLOOKUP($A251,Mitglieder!$E$24:$BG$323,AA$303))</f>
        <v/>
      </c>
      <c r="AB251" s="54" t="str">
        <f ca="1">IF(OR(VLOOKUP($A251,Mitglieder!$E$24:$BG$323,AB$303)="",$G251=""),"",VLOOKUP($A251,Mitglieder!$E$24:$BG$323,AB$303))</f>
        <v/>
      </c>
      <c r="AC251" s="54" t="str">
        <f ca="1">IF(OR(VLOOKUP($A251,Mitglieder!$E$24:$BG$323,AC$303)="",$G251=""),"",VLOOKUP($A251,Mitglieder!$E$24:$BG$323,AC$303))</f>
        <v/>
      </c>
      <c r="AD251" s="54" t="str">
        <f ca="1">IF(OR(VLOOKUP($A251,Mitglieder!$E$24:$BG$323,AD$303)="",$G251=""),"",VLOOKUP($A251,Mitglieder!$E$24:$BG$323,AD$303))</f>
        <v/>
      </c>
      <c r="AE251" s="54" t="str">
        <f ca="1">IF(OR(VLOOKUP($A251,Mitglieder!$E$24:$BG$323,AE$303)="",$G251=""),"",VLOOKUP($A251,Mitglieder!$E$24:$BG$323,AE$303))</f>
        <v/>
      </c>
      <c r="AF251" s="54" t="str">
        <f ca="1">IF(OR(VLOOKUP($A251,Mitglieder!$E$24:$BG$323,AF$303)="",$G251=""),"",VLOOKUP($A251,Mitglieder!$E$24:$BG$323,AF$303))</f>
        <v/>
      </c>
      <c r="AG251" s="54" t="str">
        <f ca="1">IF(OR(VLOOKUP($A251,Mitglieder!$E$24:$BG$323,AG$303)="",$G251=""),"",VLOOKUP($A251,Mitglieder!$E$24:$BG$323,AG$303))</f>
        <v/>
      </c>
      <c r="AH251" s="54" t="str">
        <f ca="1">IF(OR(VLOOKUP($A251,Mitglieder!$E$24:$BG$323,AH$303)="",$G251=""),"",VLOOKUP($A251,Mitglieder!$E$24:$BG$323,AH$303))</f>
        <v/>
      </c>
      <c r="AI251" s="54" t="str">
        <f ca="1">IF(OR(VLOOKUP($A251,Mitglieder!$E$24:$BG$323,AI$303)="",$G251=""),"",VLOOKUP($A251,Mitglieder!$E$24:$BG$323,AI$303))</f>
        <v/>
      </c>
      <c r="AJ251" s="54" t="str">
        <f ca="1">IF(OR(VLOOKUP($A251,Mitglieder!$E$24:$BG$323,AJ$303)="",$G251=""),"",VLOOKUP($A251,Mitglieder!$E$24:$BG$323,AJ$303))</f>
        <v/>
      </c>
      <c r="AK251" s="54" t="str">
        <f ca="1">IF(OR(VLOOKUP($A251,Mitglieder!$E$24:$BG$323,AK$303)="",$G251=""),"",VLOOKUP($A251,Mitglieder!$E$24:$BG$323,AK$303))</f>
        <v/>
      </c>
      <c r="AL251" s="54" t="str">
        <f ca="1">IF(OR(VLOOKUP($A251,Mitglieder!$E$24:$BG$323,AL$303)="",$G251=""),"",VLOOKUP($A251,Mitglieder!$E$24:$BG$323,AL$303))</f>
        <v/>
      </c>
      <c r="AM251" s="42" t="str">
        <f ca="1">IF($G251="","",VLOOKUP($A251,Mitglieder!$E$24:$BG$323,AM$303))</f>
        <v/>
      </c>
      <c r="AN251" s="54" t="str">
        <f ca="1">IF(OR(VLOOKUP($A251,Mitglieder!$E$24:$BG$323,AN$303)="",$G251=""),"",VLOOKUP($A251,Mitglieder!$E$24:$BG$323,AN$303))</f>
        <v/>
      </c>
      <c r="AO251" s="43" t="str">
        <f ca="1">IF($G251="","",TEXT(VLOOKUP($A251,Mitglieder!$D$24:$BG$323,AO$303),"TT.MM.JJJJ"))</f>
        <v/>
      </c>
      <c r="AP251" s="42" t="str">
        <f ca="1">IF($G251="","",VLOOKUP($A251,Mitglieder!$E$24:$BG$323,AP$303))</f>
        <v/>
      </c>
      <c r="AQ251" s="45" t="str">
        <f ca="1">IF($G251="","",TEXT(VLOOKUP($A251,Mitglieder!$E$24:$BG$323,AQ$303),"0.00"))</f>
        <v/>
      </c>
      <c r="AR251" s="54" t="str">
        <f ca="1">IF(OR(VLOOKUP($A251,Mitglieder!$E$24:$BG$323,AR$303)="",$G251=""),"",VLOOKUP($A251,Mitglieder!$E$24:$BG$323,AR$303))</f>
        <v/>
      </c>
      <c r="AS251" s="45" t="str">
        <f ca="1">IF($G251="","",TEXT(VLOOKUP($A251,Mitglieder!$E$24:$BG$323,AS$303),"0.00"))</f>
        <v/>
      </c>
      <c r="AT251" s="54" t="str">
        <f ca="1">IF(OR(VLOOKUP($A251,Mitglieder!$E$24:$BG$323,AT$303)="",$G251=""),"",VLOOKUP($A251,Mitglieder!$E$24:$BG$323,AT$303))</f>
        <v/>
      </c>
      <c r="AU251" s="45" t="str">
        <f ca="1">IF($G251="","",TEXT(VLOOKUP($A251,Mitglieder!$E$24:$BG$323,AU$303),"0.00"))</f>
        <v/>
      </c>
      <c r="AV251" s="45" t="str">
        <f ca="1">IF($G251="","",TEXT(VLOOKUP($A251,Mitglieder!$E$24:$BG$323,AV$303),"0.00"))</f>
        <v/>
      </c>
      <c r="AW251" s="42" t="str">
        <f ca="1">IF($G251="","",VLOOKUP($A251,Mitglieder!$E$24:$BG$323,AW$303))</f>
        <v/>
      </c>
      <c r="AX251" s="54" t="str">
        <f ca="1">IF(OR(VLOOKUP($A251,Mitglieder!$E$24:$BG$323,AX$303)="",$G251=""),"",VLOOKUP($A251,Mitglieder!$E$24:$BG$323,AX$303))</f>
        <v/>
      </c>
      <c r="AY251" s="43" t="str">
        <f ca="1">IF($G251="","",TEXT(VLOOKUP($A251,Mitglieder!$E$24:$BG$323,AY$303),"TT.MM.JJJJ"))</f>
        <v/>
      </c>
      <c r="AZ251" s="75" t="str">
        <f t="shared" ca="1" si="6"/>
        <v/>
      </c>
      <c r="BA251" s="43" t="str">
        <f ca="1">IF($G251="","",TEXT(VLOOKUP($A251,Mitglieder!$E$24:$BG$323,BA$303),"TT.MM.JJJJ"))</f>
        <v/>
      </c>
      <c r="BB251" s="43" t="str">
        <f ca="1">IF($G251="","",TEXT(VLOOKUP($A251,Mitglieder!$E$24:$BG$323,BB$303),"TT.MM.JJJJ"))</f>
        <v/>
      </c>
      <c r="BC251" s="43" t="str">
        <f ca="1">IF($G251="","",TEXT(VLOOKUP($A251,Mitglieder!$E$24:$BG$323,BC$303),"TT.MM.JJJJ"))</f>
        <v/>
      </c>
      <c r="BD251" s="43" t="str">
        <f ca="1">IF($G251="","",TEXT(VLOOKUP($A251,Mitglieder!$E$24:$BG$323,BD$303),"TT.MM.JJJJ"))</f>
        <v/>
      </c>
      <c r="BE251" s="75" t="str">
        <f t="shared" ca="1" si="7"/>
        <v/>
      </c>
      <c r="BF251" s="75" t="str">
        <f ca="1">IF($G251="","",VLOOKUP($A251,Mitglieder!$D$24:$BG$323,BF$303))</f>
        <v/>
      </c>
      <c r="BH251" s="75" t="str">
        <f ca="1">IF(G251="","",AY251+'Details Verein'!$D$25)</f>
        <v/>
      </c>
    </row>
    <row r="252" spans="1:60" x14ac:dyDescent="0.35">
      <c r="A252" s="42">
        <v>252</v>
      </c>
      <c r="B252" s="42"/>
      <c r="C252" s="42"/>
      <c r="D252" s="42">
        <f ca="1">VLOOKUP($A252,Mitglieder!$E$24:$BA$323,D$303)</f>
        <v>1.0299999999999967</v>
      </c>
      <c r="E252" s="42" t="str">
        <f ca="1">IF($G252="","",VLOOKUP($A252,Mitglieder!$E$24:$BG$323,E$303))</f>
        <v/>
      </c>
      <c r="F252" s="54" t="str">
        <f ca="1">IF(OR(VLOOKUP($A252,Mitglieder!$E$24:$BG$323,F$303)="",$G252=""),"",VLOOKUP($A252,Mitglieder!$E$24:$BG$323,F$303))</f>
        <v/>
      </c>
      <c r="G252" s="72" t="str">
        <f ca="1">IF(D252/ROUND(D252,0)=1,VLOOKUP($A252,Mitglieder!$E$24:$BA$323,G$303),"")</f>
        <v/>
      </c>
      <c r="H252" s="42" t="str">
        <f ca="1">IF($G252="","",VLOOKUP($A252,Mitglieder!$E$24:$BG$323,H$303))</f>
        <v/>
      </c>
      <c r="I252" s="54" t="str">
        <f ca="1">IF(OR(VLOOKUP($A252,Mitglieder!$E$24:$BG$323,I$303)="",$G252=""),"",VLOOKUP($A252,Mitglieder!$E$24:$BG$323,I$303))</f>
        <v/>
      </c>
      <c r="J252" s="42" t="str">
        <f ca="1">IF($G252="","",VLOOKUP($A252,Mitglieder!$E$24:$BG$323,J$303))</f>
        <v/>
      </c>
      <c r="K252" s="54" t="str">
        <f ca="1">IF(OR(VLOOKUP($A252,Mitglieder!$E$24:$BG$323,K$303)="",$G252=""),"",VLOOKUP($A252,Mitglieder!$E$24:$BG$323,K$303))</f>
        <v/>
      </c>
      <c r="L252" s="42" t="str">
        <f ca="1">IF($G252="","",VLOOKUP($A252,Mitglieder!$E$24:$BG$323,L$303))</f>
        <v/>
      </c>
      <c r="M252" s="42" t="str">
        <f ca="1">IF($G252="","",VLOOKUP($A252,Mitglieder!$E$24:$BG$323,M$303))</f>
        <v/>
      </c>
      <c r="N252" s="42" t="str">
        <f ca="1">IF($G252="","",VLOOKUP($A252,Mitglieder!$E$24:$BG$323,N$303))</f>
        <v/>
      </c>
      <c r="O252" s="42" t="str">
        <f ca="1">IF($G252="","",VLOOKUP($A252,Mitglieder!$E$24:$BG$323,O$303))</f>
        <v/>
      </c>
      <c r="P252" s="42" t="str">
        <f ca="1">IF($G252="","",VLOOKUP($A252,Mitglieder!$E$24:$BG$323,P$303))</f>
        <v/>
      </c>
      <c r="Q252" s="42" t="str">
        <f ca="1">IF($G252="","",VLOOKUP($A252,Mitglieder!$E$24:$BG$323,Q$303))</f>
        <v/>
      </c>
      <c r="R252" s="54" t="str">
        <f ca="1">IF(OR(VLOOKUP($A252,Mitglieder!$E$24:$BG$323,R$303)="",$G252=""),"",VLOOKUP($A252,Mitglieder!$E$24:$BG$323,R$303))</f>
        <v/>
      </c>
      <c r="S252" s="43" t="str">
        <f ca="1">IF($G252="","",TEXT(VLOOKUP($A252,Mitglieder!$E$24:$BG$323,S$303),"TT.MM.JJJJ"))</f>
        <v/>
      </c>
      <c r="T252" s="43" t="str">
        <f ca="1">IF($G252="","",TEXT(VLOOKUP($A252,Mitglieder!$E$24:$BG$323,T$303),"TT.MM.JJJJ"))</f>
        <v/>
      </c>
      <c r="U252" s="43" t="str">
        <f ca="1">IF($G252="","",TEXT(VLOOKUP($A252,Mitglieder!$E$24:$BG$323,U$303),"TT.MM.JJJJ"))</f>
        <v/>
      </c>
      <c r="V252" s="54" t="str">
        <f ca="1">IF(OR(VLOOKUP($A252,Mitglieder!$E$24:$BG$323,V$303)="",$G252=""),"",VLOOKUP($A252,Mitglieder!$E$24:$BG$323,V$303))</f>
        <v/>
      </c>
      <c r="W252" s="54" t="str">
        <f ca="1">IF(OR(VLOOKUP($A252,Mitglieder!$E$24:$BG$323,W$303)="",$G252=""),"",VLOOKUP($A252,Mitglieder!$E$24:$BG$323,W$303))</f>
        <v/>
      </c>
      <c r="X252" s="54" t="str">
        <f ca="1">IF(OR(VLOOKUP($A252,Mitglieder!$E$24:$BG$323,X$303)="",$G252=""),"",VLOOKUP($A252,Mitglieder!$E$24:$BG$323,X$303))</f>
        <v/>
      </c>
      <c r="Y252" s="54" t="str">
        <f ca="1">IF(OR(VLOOKUP($A252,Mitglieder!$E$24:$BG$323,Y$303)="",$G252=""),"",VLOOKUP($A252,Mitglieder!$E$24:$BG$323,Y$303))</f>
        <v/>
      </c>
      <c r="Z252" s="54" t="str">
        <f ca="1">IF(OR(VLOOKUP($A252,Mitglieder!$E$24:$BG$323,Z$303)="",$G252=""),"",VLOOKUP($A252,Mitglieder!$E$24:$BG$323,Z$303))</f>
        <v/>
      </c>
      <c r="AA252" s="54" t="str">
        <f ca="1">IF(OR(VLOOKUP($A252,Mitglieder!$E$24:$BG$323,AA$303)="",$G252=""),"",VLOOKUP($A252,Mitglieder!$E$24:$BG$323,AA$303))</f>
        <v/>
      </c>
      <c r="AB252" s="54" t="str">
        <f ca="1">IF(OR(VLOOKUP($A252,Mitglieder!$E$24:$BG$323,AB$303)="",$G252=""),"",VLOOKUP($A252,Mitglieder!$E$24:$BG$323,AB$303))</f>
        <v/>
      </c>
      <c r="AC252" s="54" t="str">
        <f ca="1">IF(OR(VLOOKUP($A252,Mitglieder!$E$24:$BG$323,AC$303)="",$G252=""),"",VLOOKUP($A252,Mitglieder!$E$24:$BG$323,AC$303))</f>
        <v/>
      </c>
      <c r="AD252" s="54" t="str">
        <f ca="1">IF(OR(VLOOKUP($A252,Mitglieder!$E$24:$BG$323,AD$303)="",$G252=""),"",VLOOKUP($A252,Mitglieder!$E$24:$BG$323,AD$303))</f>
        <v/>
      </c>
      <c r="AE252" s="54" t="str">
        <f ca="1">IF(OR(VLOOKUP($A252,Mitglieder!$E$24:$BG$323,AE$303)="",$G252=""),"",VLOOKUP($A252,Mitglieder!$E$24:$BG$323,AE$303))</f>
        <v/>
      </c>
      <c r="AF252" s="54" t="str">
        <f ca="1">IF(OR(VLOOKUP($A252,Mitglieder!$E$24:$BG$323,AF$303)="",$G252=""),"",VLOOKUP($A252,Mitglieder!$E$24:$BG$323,AF$303))</f>
        <v/>
      </c>
      <c r="AG252" s="54" t="str">
        <f ca="1">IF(OR(VLOOKUP($A252,Mitglieder!$E$24:$BG$323,AG$303)="",$G252=""),"",VLOOKUP($A252,Mitglieder!$E$24:$BG$323,AG$303))</f>
        <v/>
      </c>
      <c r="AH252" s="54" t="str">
        <f ca="1">IF(OR(VLOOKUP($A252,Mitglieder!$E$24:$BG$323,AH$303)="",$G252=""),"",VLOOKUP($A252,Mitglieder!$E$24:$BG$323,AH$303))</f>
        <v/>
      </c>
      <c r="AI252" s="54" t="str">
        <f ca="1">IF(OR(VLOOKUP($A252,Mitglieder!$E$24:$BG$323,AI$303)="",$G252=""),"",VLOOKUP($A252,Mitglieder!$E$24:$BG$323,AI$303))</f>
        <v/>
      </c>
      <c r="AJ252" s="54" t="str">
        <f ca="1">IF(OR(VLOOKUP($A252,Mitglieder!$E$24:$BG$323,AJ$303)="",$G252=""),"",VLOOKUP($A252,Mitglieder!$E$24:$BG$323,AJ$303))</f>
        <v/>
      </c>
      <c r="AK252" s="54" t="str">
        <f ca="1">IF(OR(VLOOKUP($A252,Mitglieder!$E$24:$BG$323,AK$303)="",$G252=""),"",VLOOKUP($A252,Mitglieder!$E$24:$BG$323,AK$303))</f>
        <v/>
      </c>
      <c r="AL252" s="54" t="str">
        <f ca="1">IF(OR(VLOOKUP($A252,Mitglieder!$E$24:$BG$323,AL$303)="",$G252=""),"",VLOOKUP($A252,Mitglieder!$E$24:$BG$323,AL$303))</f>
        <v/>
      </c>
      <c r="AM252" s="42" t="str">
        <f ca="1">IF($G252="","",VLOOKUP($A252,Mitglieder!$E$24:$BG$323,AM$303))</f>
        <v/>
      </c>
      <c r="AN252" s="54" t="str">
        <f ca="1">IF(OR(VLOOKUP($A252,Mitglieder!$E$24:$BG$323,AN$303)="",$G252=""),"",VLOOKUP($A252,Mitglieder!$E$24:$BG$323,AN$303))</f>
        <v/>
      </c>
      <c r="AO252" s="43" t="str">
        <f ca="1">IF($G252="","",TEXT(VLOOKUP($A252,Mitglieder!$D$24:$BG$323,AO$303),"TT.MM.JJJJ"))</f>
        <v/>
      </c>
      <c r="AP252" s="42" t="str">
        <f ca="1">IF($G252="","",VLOOKUP($A252,Mitglieder!$E$24:$BG$323,AP$303))</f>
        <v/>
      </c>
      <c r="AQ252" s="45" t="str">
        <f ca="1">IF($G252="","",TEXT(VLOOKUP($A252,Mitglieder!$E$24:$BG$323,AQ$303),"0.00"))</f>
        <v/>
      </c>
      <c r="AR252" s="54" t="str">
        <f ca="1">IF(OR(VLOOKUP($A252,Mitglieder!$E$24:$BG$323,AR$303)="",$G252=""),"",VLOOKUP($A252,Mitglieder!$E$24:$BG$323,AR$303))</f>
        <v/>
      </c>
      <c r="AS252" s="45" t="str">
        <f ca="1">IF($G252="","",TEXT(VLOOKUP($A252,Mitglieder!$E$24:$BG$323,AS$303),"0.00"))</f>
        <v/>
      </c>
      <c r="AT252" s="54" t="str">
        <f ca="1">IF(OR(VLOOKUP($A252,Mitglieder!$E$24:$BG$323,AT$303)="",$G252=""),"",VLOOKUP($A252,Mitglieder!$E$24:$BG$323,AT$303))</f>
        <v/>
      </c>
      <c r="AU252" s="45" t="str">
        <f ca="1">IF($G252="","",TEXT(VLOOKUP($A252,Mitglieder!$E$24:$BG$323,AU$303),"0.00"))</f>
        <v/>
      </c>
      <c r="AV252" s="45" t="str">
        <f ca="1">IF($G252="","",TEXT(VLOOKUP($A252,Mitglieder!$E$24:$BG$323,AV$303),"0.00"))</f>
        <v/>
      </c>
      <c r="AW252" s="42" t="str">
        <f ca="1">IF($G252="","",VLOOKUP($A252,Mitglieder!$E$24:$BG$323,AW$303))</f>
        <v/>
      </c>
      <c r="AX252" s="54" t="str">
        <f ca="1">IF(OR(VLOOKUP($A252,Mitglieder!$E$24:$BG$323,AX$303)="",$G252=""),"",VLOOKUP($A252,Mitglieder!$E$24:$BG$323,AX$303))</f>
        <v/>
      </c>
      <c r="AY252" s="43" t="str">
        <f ca="1">IF($G252="","",TEXT(VLOOKUP($A252,Mitglieder!$E$24:$BG$323,AY$303),"TT.MM.JJJJ"))</f>
        <v/>
      </c>
      <c r="AZ252" s="75" t="str">
        <f t="shared" ca="1" si="6"/>
        <v/>
      </c>
      <c r="BA252" s="43" t="str">
        <f ca="1">IF($G252="","",TEXT(VLOOKUP($A252,Mitglieder!$E$24:$BG$323,BA$303),"TT.MM.JJJJ"))</f>
        <v/>
      </c>
      <c r="BB252" s="43" t="str">
        <f ca="1">IF($G252="","",TEXT(VLOOKUP($A252,Mitglieder!$E$24:$BG$323,BB$303),"TT.MM.JJJJ"))</f>
        <v/>
      </c>
      <c r="BC252" s="43" t="str">
        <f ca="1">IF($G252="","",TEXT(VLOOKUP($A252,Mitglieder!$E$24:$BG$323,BC$303),"TT.MM.JJJJ"))</f>
        <v/>
      </c>
      <c r="BD252" s="43" t="str">
        <f ca="1">IF($G252="","",TEXT(VLOOKUP($A252,Mitglieder!$E$24:$BG$323,BD$303),"TT.MM.JJJJ"))</f>
        <v/>
      </c>
      <c r="BE252" s="75" t="str">
        <f t="shared" ca="1" si="7"/>
        <v/>
      </c>
      <c r="BF252" s="75" t="str">
        <f ca="1">IF($G252="","",VLOOKUP($A252,Mitglieder!$D$24:$BG$323,BF$303))</f>
        <v/>
      </c>
      <c r="BH252" s="75" t="str">
        <f ca="1">IF(G252="","",AY252+'Details Verein'!$D$25)</f>
        <v/>
      </c>
    </row>
    <row r="253" spans="1:60" x14ac:dyDescent="0.35">
      <c r="A253" s="42">
        <v>253</v>
      </c>
      <c r="B253" s="42"/>
      <c r="C253" s="42"/>
      <c r="D253" s="42">
        <f ca="1">VLOOKUP($A253,Mitglieder!$E$24:$BA$323,D$303)</f>
        <v>1.0299999999999967</v>
      </c>
      <c r="E253" s="42" t="str">
        <f ca="1">IF($G253="","",VLOOKUP($A253,Mitglieder!$E$24:$BG$323,E$303))</f>
        <v/>
      </c>
      <c r="F253" s="54" t="str">
        <f ca="1">IF(OR(VLOOKUP($A253,Mitglieder!$E$24:$BG$323,F$303)="",$G253=""),"",VLOOKUP($A253,Mitglieder!$E$24:$BG$323,F$303))</f>
        <v/>
      </c>
      <c r="G253" s="72" t="str">
        <f ca="1">IF(D253/ROUND(D253,0)=1,VLOOKUP($A253,Mitglieder!$E$24:$BA$323,G$303),"")</f>
        <v/>
      </c>
      <c r="H253" s="42" t="str">
        <f ca="1">IF($G253="","",VLOOKUP($A253,Mitglieder!$E$24:$BG$323,H$303))</f>
        <v/>
      </c>
      <c r="I253" s="54" t="str">
        <f ca="1">IF(OR(VLOOKUP($A253,Mitglieder!$E$24:$BG$323,I$303)="",$G253=""),"",VLOOKUP($A253,Mitglieder!$E$24:$BG$323,I$303))</f>
        <v/>
      </c>
      <c r="J253" s="42" t="str">
        <f ca="1">IF($G253="","",VLOOKUP($A253,Mitglieder!$E$24:$BG$323,J$303))</f>
        <v/>
      </c>
      <c r="K253" s="54" t="str">
        <f ca="1">IF(OR(VLOOKUP($A253,Mitglieder!$E$24:$BG$323,K$303)="",$G253=""),"",VLOOKUP($A253,Mitglieder!$E$24:$BG$323,K$303))</f>
        <v/>
      </c>
      <c r="L253" s="42" t="str">
        <f ca="1">IF($G253="","",VLOOKUP($A253,Mitglieder!$E$24:$BG$323,L$303))</f>
        <v/>
      </c>
      <c r="M253" s="42" t="str">
        <f ca="1">IF($G253="","",VLOOKUP($A253,Mitglieder!$E$24:$BG$323,M$303))</f>
        <v/>
      </c>
      <c r="N253" s="42" t="str">
        <f ca="1">IF($G253="","",VLOOKUP($A253,Mitglieder!$E$24:$BG$323,N$303))</f>
        <v/>
      </c>
      <c r="O253" s="42" t="str">
        <f ca="1">IF($G253="","",VLOOKUP($A253,Mitglieder!$E$24:$BG$323,O$303))</f>
        <v/>
      </c>
      <c r="P253" s="42" t="str">
        <f ca="1">IF($G253="","",VLOOKUP($A253,Mitglieder!$E$24:$BG$323,P$303))</f>
        <v/>
      </c>
      <c r="Q253" s="42" t="str">
        <f ca="1">IF($G253="","",VLOOKUP($A253,Mitglieder!$E$24:$BG$323,Q$303))</f>
        <v/>
      </c>
      <c r="R253" s="54" t="str">
        <f ca="1">IF(OR(VLOOKUP($A253,Mitglieder!$E$24:$BG$323,R$303)="",$G253=""),"",VLOOKUP($A253,Mitglieder!$E$24:$BG$323,R$303))</f>
        <v/>
      </c>
      <c r="S253" s="43" t="str">
        <f ca="1">IF($G253="","",TEXT(VLOOKUP($A253,Mitglieder!$E$24:$BG$323,S$303),"TT.MM.JJJJ"))</f>
        <v/>
      </c>
      <c r="T253" s="43" t="str">
        <f ca="1">IF($G253="","",TEXT(VLOOKUP($A253,Mitglieder!$E$24:$BG$323,T$303),"TT.MM.JJJJ"))</f>
        <v/>
      </c>
      <c r="U253" s="43" t="str">
        <f ca="1">IF($G253="","",TEXT(VLOOKUP($A253,Mitglieder!$E$24:$BG$323,U$303),"TT.MM.JJJJ"))</f>
        <v/>
      </c>
      <c r="V253" s="54" t="str">
        <f ca="1">IF(OR(VLOOKUP($A253,Mitglieder!$E$24:$BG$323,V$303)="",$G253=""),"",VLOOKUP($A253,Mitglieder!$E$24:$BG$323,V$303))</f>
        <v/>
      </c>
      <c r="W253" s="54" t="str">
        <f ca="1">IF(OR(VLOOKUP($A253,Mitglieder!$E$24:$BG$323,W$303)="",$G253=""),"",VLOOKUP($A253,Mitglieder!$E$24:$BG$323,W$303))</f>
        <v/>
      </c>
      <c r="X253" s="54" t="str">
        <f ca="1">IF(OR(VLOOKUP($A253,Mitglieder!$E$24:$BG$323,X$303)="",$G253=""),"",VLOOKUP($A253,Mitglieder!$E$24:$BG$323,X$303))</f>
        <v/>
      </c>
      <c r="Y253" s="54" t="str">
        <f ca="1">IF(OR(VLOOKUP($A253,Mitglieder!$E$24:$BG$323,Y$303)="",$G253=""),"",VLOOKUP($A253,Mitglieder!$E$24:$BG$323,Y$303))</f>
        <v/>
      </c>
      <c r="Z253" s="54" t="str">
        <f ca="1">IF(OR(VLOOKUP($A253,Mitglieder!$E$24:$BG$323,Z$303)="",$G253=""),"",VLOOKUP($A253,Mitglieder!$E$24:$BG$323,Z$303))</f>
        <v/>
      </c>
      <c r="AA253" s="54" t="str">
        <f ca="1">IF(OR(VLOOKUP($A253,Mitglieder!$E$24:$BG$323,AA$303)="",$G253=""),"",VLOOKUP($A253,Mitglieder!$E$24:$BG$323,AA$303))</f>
        <v/>
      </c>
      <c r="AB253" s="54" t="str">
        <f ca="1">IF(OR(VLOOKUP($A253,Mitglieder!$E$24:$BG$323,AB$303)="",$G253=""),"",VLOOKUP($A253,Mitglieder!$E$24:$BG$323,AB$303))</f>
        <v/>
      </c>
      <c r="AC253" s="54" t="str">
        <f ca="1">IF(OR(VLOOKUP($A253,Mitglieder!$E$24:$BG$323,AC$303)="",$G253=""),"",VLOOKUP($A253,Mitglieder!$E$24:$BG$323,AC$303))</f>
        <v/>
      </c>
      <c r="AD253" s="54" t="str">
        <f ca="1">IF(OR(VLOOKUP($A253,Mitglieder!$E$24:$BG$323,AD$303)="",$G253=""),"",VLOOKUP($A253,Mitglieder!$E$24:$BG$323,AD$303))</f>
        <v/>
      </c>
      <c r="AE253" s="54" t="str">
        <f ca="1">IF(OR(VLOOKUP($A253,Mitglieder!$E$24:$BG$323,AE$303)="",$G253=""),"",VLOOKUP($A253,Mitglieder!$E$24:$BG$323,AE$303))</f>
        <v/>
      </c>
      <c r="AF253" s="54" t="str">
        <f ca="1">IF(OR(VLOOKUP($A253,Mitglieder!$E$24:$BG$323,AF$303)="",$G253=""),"",VLOOKUP($A253,Mitglieder!$E$24:$BG$323,AF$303))</f>
        <v/>
      </c>
      <c r="AG253" s="54" t="str">
        <f ca="1">IF(OR(VLOOKUP($A253,Mitglieder!$E$24:$BG$323,AG$303)="",$G253=""),"",VLOOKUP($A253,Mitglieder!$E$24:$BG$323,AG$303))</f>
        <v/>
      </c>
      <c r="AH253" s="54" t="str">
        <f ca="1">IF(OR(VLOOKUP($A253,Mitglieder!$E$24:$BG$323,AH$303)="",$G253=""),"",VLOOKUP($A253,Mitglieder!$E$24:$BG$323,AH$303))</f>
        <v/>
      </c>
      <c r="AI253" s="54" t="str">
        <f ca="1">IF(OR(VLOOKUP($A253,Mitglieder!$E$24:$BG$323,AI$303)="",$G253=""),"",VLOOKUP($A253,Mitglieder!$E$24:$BG$323,AI$303))</f>
        <v/>
      </c>
      <c r="AJ253" s="54" t="str">
        <f ca="1">IF(OR(VLOOKUP($A253,Mitglieder!$E$24:$BG$323,AJ$303)="",$G253=""),"",VLOOKUP($A253,Mitglieder!$E$24:$BG$323,AJ$303))</f>
        <v/>
      </c>
      <c r="AK253" s="54" t="str">
        <f ca="1">IF(OR(VLOOKUP($A253,Mitglieder!$E$24:$BG$323,AK$303)="",$G253=""),"",VLOOKUP($A253,Mitglieder!$E$24:$BG$323,AK$303))</f>
        <v/>
      </c>
      <c r="AL253" s="54" t="str">
        <f ca="1">IF(OR(VLOOKUP($A253,Mitglieder!$E$24:$BG$323,AL$303)="",$G253=""),"",VLOOKUP($A253,Mitglieder!$E$24:$BG$323,AL$303))</f>
        <v/>
      </c>
      <c r="AM253" s="42" t="str">
        <f ca="1">IF($G253="","",VLOOKUP($A253,Mitglieder!$E$24:$BG$323,AM$303))</f>
        <v/>
      </c>
      <c r="AN253" s="54" t="str">
        <f ca="1">IF(OR(VLOOKUP($A253,Mitglieder!$E$24:$BG$323,AN$303)="",$G253=""),"",VLOOKUP($A253,Mitglieder!$E$24:$BG$323,AN$303))</f>
        <v/>
      </c>
      <c r="AO253" s="43" t="str">
        <f ca="1">IF($G253="","",TEXT(VLOOKUP($A253,Mitglieder!$D$24:$BG$323,AO$303),"TT.MM.JJJJ"))</f>
        <v/>
      </c>
      <c r="AP253" s="42" t="str">
        <f ca="1">IF($G253="","",VLOOKUP($A253,Mitglieder!$E$24:$BG$323,AP$303))</f>
        <v/>
      </c>
      <c r="AQ253" s="45" t="str">
        <f ca="1">IF($G253="","",TEXT(VLOOKUP($A253,Mitglieder!$E$24:$BG$323,AQ$303),"0.00"))</f>
        <v/>
      </c>
      <c r="AR253" s="54" t="str">
        <f ca="1">IF(OR(VLOOKUP($A253,Mitglieder!$E$24:$BG$323,AR$303)="",$G253=""),"",VLOOKUP($A253,Mitglieder!$E$24:$BG$323,AR$303))</f>
        <v/>
      </c>
      <c r="AS253" s="45" t="str">
        <f ca="1">IF($G253="","",TEXT(VLOOKUP($A253,Mitglieder!$E$24:$BG$323,AS$303),"0.00"))</f>
        <v/>
      </c>
      <c r="AT253" s="54" t="str">
        <f ca="1">IF(OR(VLOOKUP($A253,Mitglieder!$E$24:$BG$323,AT$303)="",$G253=""),"",VLOOKUP($A253,Mitglieder!$E$24:$BG$323,AT$303))</f>
        <v/>
      </c>
      <c r="AU253" s="45" t="str">
        <f ca="1">IF($G253="","",TEXT(VLOOKUP($A253,Mitglieder!$E$24:$BG$323,AU$303),"0.00"))</f>
        <v/>
      </c>
      <c r="AV253" s="45" t="str">
        <f ca="1">IF($G253="","",TEXT(VLOOKUP($A253,Mitglieder!$E$24:$BG$323,AV$303),"0.00"))</f>
        <v/>
      </c>
      <c r="AW253" s="42" t="str">
        <f ca="1">IF($G253="","",VLOOKUP($A253,Mitglieder!$E$24:$BG$323,AW$303))</f>
        <v/>
      </c>
      <c r="AX253" s="54" t="str">
        <f ca="1">IF(OR(VLOOKUP($A253,Mitglieder!$E$24:$BG$323,AX$303)="",$G253=""),"",VLOOKUP($A253,Mitglieder!$E$24:$BG$323,AX$303))</f>
        <v/>
      </c>
      <c r="AY253" s="43" t="str">
        <f ca="1">IF($G253="","",TEXT(VLOOKUP($A253,Mitglieder!$E$24:$BG$323,AY$303),"TT.MM.JJJJ"))</f>
        <v/>
      </c>
      <c r="AZ253" s="75" t="str">
        <f t="shared" ca="1" si="6"/>
        <v/>
      </c>
      <c r="BA253" s="43" t="str">
        <f ca="1">IF($G253="","",TEXT(VLOOKUP($A253,Mitglieder!$E$24:$BG$323,BA$303),"TT.MM.JJJJ"))</f>
        <v/>
      </c>
      <c r="BB253" s="43" t="str">
        <f ca="1">IF($G253="","",TEXT(VLOOKUP($A253,Mitglieder!$E$24:$BG$323,BB$303),"TT.MM.JJJJ"))</f>
        <v/>
      </c>
      <c r="BC253" s="43" t="str">
        <f ca="1">IF($G253="","",TEXT(VLOOKUP($A253,Mitglieder!$E$24:$BG$323,BC$303),"TT.MM.JJJJ"))</f>
        <v/>
      </c>
      <c r="BD253" s="43" t="str">
        <f ca="1">IF($G253="","",TEXT(VLOOKUP($A253,Mitglieder!$E$24:$BG$323,BD$303),"TT.MM.JJJJ"))</f>
        <v/>
      </c>
      <c r="BE253" s="75" t="str">
        <f t="shared" ca="1" si="7"/>
        <v/>
      </c>
      <c r="BF253" s="75" t="str">
        <f ca="1">IF($G253="","",VLOOKUP($A253,Mitglieder!$D$24:$BG$323,BF$303))</f>
        <v/>
      </c>
      <c r="BH253" s="75" t="str">
        <f ca="1">IF(G253="","",AY253+'Details Verein'!$D$25)</f>
        <v/>
      </c>
    </row>
    <row r="254" spans="1:60" x14ac:dyDescent="0.35">
      <c r="A254" s="42">
        <v>254</v>
      </c>
      <c r="B254" s="42"/>
      <c r="C254" s="42"/>
      <c r="D254" s="42">
        <f ca="1">VLOOKUP($A254,Mitglieder!$E$24:$BA$323,D$303)</f>
        <v>1.0299999999999967</v>
      </c>
      <c r="E254" s="42" t="str">
        <f ca="1">IF($G254="","",VLOOKUP($A254,Mitglieder!$E$24:$BG$323,E$303))</f>
        <v/>
      </c>
      <c r="F254" s="54" t="str">
        <f ca="1">IF(OR(VLOOKUP($A254,Mitglieder!$E$24:$BG$323,F$303)="",$G254=""),"",VLOOKUP($A254,Mitglieder!$E$24:$BG$323,F$303))</f>
        <v/>
      </c>
      <c r="G254" s="72" t="str">
        <f ca="1">IF(D254/ROUND(D254,0)=1,VLOOKUP($A254,Mitglieder!$E$24:$BA$323,G$303),"")</f>
        <v/>
      </c>
      <c r="H254" s="42" t="str">
        <f ca="1">IF($G254="","",VLOOKUP($A254,Mitglieder!$E$24:$BG$323,H$303))</f>
        <v/>
      </c>
      <c r="I254" s="54" t="str">
        <f ca="1">IF(OR(VLOOKUP($A254,Mitglieder!$E$24:$BG$323,I$303)="",$G254=""),"",VLOOKUP($A254,Mitglieder!$E$24:$BG$323,I$303))</f>
        <v/>
      </c>
      <c r="J254" s="42" t="str">
        <f ca="1">IF($G254="","",VLOOKUP($A254,Mitglieder!$E$24:$BG$323,J$303))</f>
        <v/>
      </c>
      <c r="K254" s="54" t="str">
        <f ca="1">IF(OR(VLOOKUP($A254,Mitglieder!$E$24:$BG$323,K$303)="",$G254=""),"",VLOOKUP($A254,Mitglieder!$E$24:$BG$323,K$303))</f>
        <v/>
      </c>
      <c r="L254" s="42" t="str">
        <f ca="1">IF($G254="","",VLOOKUP($A254,Mitglieder!$E$24:$BG$323,L$303))</f>
        <v/>
      </c>
      <c r="M254" s="42" t="str">
        <f ca="1">IF($G254="","",VLOOKUP($A254,Mitglieder!$E$24:$BG$323,M$303))</f>
        <v/>
      </c>
      <c r="N254" s="42" t="str">
        <f ca="1">IF($G254="","",VLOOKUP($A254,Mitglieder!$E$24:$BG$323,N$303))</f>
        <v/>
      </c>
      <c r="O254" s="42" t="str">
        <f ca="1">IF($G254="","",VLOOKUP($A254,Mitglieder!$E$24:$BG$323,O$303))</f>
        <v/>
      </c>
      <c r="P254" s="42" t="str">
        <f ca="1">IF($G254="","",VLOOKUP($A254,Mitglieder!$E$24:$BG$323,P$303))</f>
        <v/>
      </c>
      <c r="Q254" s="42" t="str">
        <f ca="1">IF($G254="","",VLOOKUP($A254,Mitglieder!$E$24:$BG$323,Q$303))</f>
        <v/>
      </c>
      <c r="R254" s="54" t="str">
        <f ca="1">IF(OR(VLOOKUP($A254,Mitglieder!$E$24:$BG$323,R$303)="",$G254=""),"",VLOOKUP($A254,Mitglieder!$E$24:$BG$323,R$303))</f>
        <v/>
      </c>
      <c r="S254" s="43" t="str">
        <f ca="1">IF($G254="","",TEXT(VLOOKUP($A254,Mitglieder!$E$24:$BG$323,S$303),"TT.MM.JJJJ"))</f>
        <v/>
      </c>
      <c r="T254" s="43" t="str">
        <f ca="1">IF($G254="","",TEXT(VLOOKUP($A254,Mitglieder!$E$24:$BG$323,T$303),"TT.MM.JJJJ"))</f>
        <v/>
      </c>
      <c r="U254" s="43" t="str">
        <f ca="1">IF($G254="","",TEXT(VLOOKUP($A254,Mitglieder!$E$24:$BG$323,U$303),"TT.MM.JJJJ"))</f>
        <v/>
      </c>
      <c r="V254" s="54" t="str">
        <f ca="1">IF(OR(VLOOKUP($A254,Mitglieder!$E$24:$BG$323,V$303)="",$G254=""),"",VLOOKUP($A254,Mitglieder!$E$24:$BG$323,V$303))</f>
        <v/>
      </c>
      <c r="W254" s="54" t="str">
        <f ca="1">IF(OR(VLOOKUP($A254,Mitglieder!$E$24:$BG$323,W$303)="",$G254=""),"",VLOOKUP($A254,Mitglieder!$E$24:$BG$323,W$303))</f>
        <v/>
      </c>
      <c r="X254" s="54" t="str">
        <f ca="1">IF(OR(VLOOKUP($A254,Mitglieder!$E$24:$BG$323,X$303)="",$G254=""),"",VLOOKUP($A254,Mitglieder!$E$24:$BG$323,X$303))</f>
        <v/>
      </c>
      <c r="Y254" s="54" t="str">
        <f ca="1">IF(OR(VLOOKUP($A254,Mitglieder!$E$24:$BG$323,Y$303)="",$G254=""),"",VLOOKUP($A254,Mitglieder!$E$24:$BG$323,Y$303))</f>
        <v/>
      </c>
      <c r="Z254" s="54" t="str">
        <f ca="1">IF(OR(VLOOKUP($A254,Mitglieder!$E$24:$BG$323,Z$303)="",$G254=""),"",VLOOKUP($A254,Mitglieder!$E$24:$BG$323,Z$303))</f>
        <v/>
      </c>
      <c r="AA254" s="54" t="str">
        <f ca="1">IF(OR(VLOOKUP($A254,Mitglieder!$E$24:$BG$323,AA$303)="",$G254=""),"",VLOOKUP($A254,Mitglieder!$E$24:$BG$323,AA$303))</f>
        <v/>
      </c>
      <c r="AB254" s="54" t="str">
        <f ca="1">IF(OR(VLOOKUP($A254,Mitglieder!$E$24:$BG$323,AB$303)="",$G254=""),"",VLOOKUP($A254,Mitglieder!$E$24:$BG$323,AB$303))</f>
        <v/>
      </c>
      <c r="AC254" s="54" t="str">
        <f ca="1">IF(OR(VLOOKUP($A254,Mitglieder!$E$24:$BG$323,AC$303)="",$G254=""),"",VLOOKUP($A254,Mitglieder!$E$24:$BG$323,AC$303))</f>
        <v/>
      </c>
      <c r="AD254" s="54" t="str">
        <f ca="1">IF(OR(VLOOKUP($A254,Mitglieder!$E$24:$BG$323,AD$303)="",$G254=""),"",VLOOKUP($A254,Mitglieder!$E$24:$BG$323,AD$303))</f>
        <v/>
      </c>
      <c r="AE254" s="54" t="str">
        <f ca="1">IF(OR(VLOOKUP($A254,Mitglieder!$E$24:$BG$323,AE$303)="",$G254=""),"",VLOOKUP($A254,Mitglieder!$E$24:$BG$323,AE$303))</f>
        <v/>
      </c>
      <c r="AF254" s="54" t="str">
        <f ca="1">IF(OR(VLOOKUP($A254,Mitglieder!$E$24:$BG$323,AF$303)="",$G254=""),"",VLOOKUP($A254,Mitglieder!$E$24:$BG$323,AF$303))</f>
        <v/>
      </c>
      <c r="AG254" s="54" t="str">
        <f ca="1">IF(OR(VLOOKUP($A254,Mitglieder!$E$24:$BG$323,AG$303)="",$G254=""),"",VLOOKUP($A254,Mitglieder!$E$24:$BG$323,AG$303))</f>
        <v/>
      </c>
      <c r="AH254" s="54" t="str">
        <f ca="1">IF(OR(VLOOKUP($A254,Mitglieder!$E$24:$BG$323,AH$303)="",$G254=""),"",VLOOKUP($A254,Mitglieder!$E$24:$BG$323,AH$303))</f>
        <v/>
      </c>
      <c r="AI254" s="54" t="str">
        <f ca="1">IF(OR(VLOOKUP($A254,Mitglieder!$E$24:$BG$323,AI$303)="",$G254=""),"",VLOOKUP($A254,Mitglieder!$E$24:$BG$323,AI$303))</f>
        <v/>
      </c>
      <c r="AJ254" s="54" t="str">
        <f ca="1">IF(OR(VLOOKUP($A254,Mitglieder!$E$24:$BG$323,AJ$303)="",$G254=""),"",VLOOKUP($A254,Mitglieder!$E$24:$BG$323,AJ$303))</f>
        <v/>
      </c>
      <c r="AK254" s="54" t="str">
        <f ca="1">IF(OR(VLOOKUP($A254,Mitglieder!$E$24:$BG$323,AK$303)="",$G254=""),"",VLOOKUP($A254,Mitglieder!$E$24:$BG$323,AK$303))</f>
        <v/>
      </c>
      <c r="AL254" s="54" t="str">
        <f ca="1">IF(OR(VLOOKUP($A254,Mitglieder!$E$24:$BG$323,AL$303)="",$G254=""),"",VLOOKUP($A254,Mitglieder!$E$24:$BG$323,AL$303))</f>
        <v/>
      </c>
      <c r="AM254" s="42" t="str">
        <f ca="1">IF($G254="","",VLOOKUP($A254,Mitglieder!$E$24:$BG$323,AM$303))</f>
        <v/>
      </c>
      <c r="AN254" s="54" t="str">
        <f ca="1">IF(OR(VLOOKUP($A254,Mitglieder!$E$24:$BG$323,AN$303)="",$G254=""),"",VLOOKUP($A254,Mitglieder!$E$24:$BG$323,AN$303))</f>
        <v/>
      </c>
      <c r="AO254" s="43" t="str">
        <f ca="1">IF($G254="","",TEXT(VLOOKUP($A254,Mitglieder!$D$24:$BG$323,AO$303),"TT.MM.JJJJ"))</f>
        <v/>
      </c>
      <c r="AP254" s="42" t="str">
        <f ca="1">IF($G254="","",VLOOKUP($A254,Mitglieder!$E$24:$BG$323,AP$303))</f>
        <v/>
      </c>
      <c r="AQ254" s="45" t="str">
        <f ca="1">IF($G254="","",TEXT(VLOOKUP($A254,Mitglieder!$E$24:$BG$323,AQ$303),"0.00"))</f>
        <v/>
      </c>
      <c r="AR254" s="54" t="str">
        <f ca="1">IF(OR(VLOOKUP($A254,Mitglieder!$E$24:$BG$323,AR$303)="",$G254=""),"",VLOOKUP($A254,Mitglieder!$E$24:$BG$323,AR$303))</f>
        <v/>
      </c>
      <c r="AS254" s="45" t="str">
        <f ca="1">IF($G254="","",TEXT(VLOOKUP($A254,Mitglieder!$E$24:$BG$323,AS$303),"0.00"))</f>
        <v/>
      </c>
      <c r="AT254" s="54" t="str">
        <f ca="1">IF(OR(VLOOKUP($A254,Mitglieder!$E$24:$BG$323,AT$303)="",$G254=""),"",VLOOKUP($A254,Mitglieder!$E$24:$BG$323,AT$303))</f>
        <v/>
      </c>
      <c r="AU254" s="45" t="str">
        <f ca="1">IF($G254="","",TEXT(VLOOKUP($A254,Mitglieder!$E$24:$BG$323,AU$303),"0.00"))</f>
        <v/>
      </c>
      <c r="AV254" s="45" t="str">
        <f ca="1">IF($G254="","",TEXT(VLOOKUP($A254,Mitglieder!$E$24:$BG$323,AV$303),"0.00"))</f>
        <v/>
      </c>
      <c r="AW254" s="42" t="str">
        <f ca="1">IF($G254="","",VLOOKUP($A254,Mitglieder!$E$24:$BG$323,AW$303))</f>
        <v/>
      </c>
      <c r="AX254" s="54" t="str">
        <f ca="1">IF(OR(VLOOKUP($A254,Mitglieder!$E$24:$BG$323,AX$303)="",$G254=""),"",VLOOKUP($A254,Mitglieder!$E$24:$BG$323,AX$303))</f>
        <v/>
      </c>
      <c r="AY254" s="43" t="str">
        <f ca="1">IF($G254="","",TEXT(VLOOKUP($A254,Mitglieder!$E$24:$BG$323,AY$303),"TT.MM.JJJJ"))</f>
        <v/>
      </c>
      <c r="AZ254" s="75" t="str">
        <f t="shared" ca="1" si="6"/>
        <v/>
      </c>
      <c r="BA254" s="43" t="str">
        <f ca="1">IF($G254="","",TEXT(VLOOKUP($A254,Mitglieder!$E$24:$BG$323,BA$303),"TT.MM.JJJJ"))</f>
        <v/>
      </c>
      <c r="BB254" s="43" t="str">
        <f ca="1">IF($G254="","",TEXT(VLOOKUP($A254,Mitglieder!$E$24:$BG$323,BB$303),"TT.MM.JJJJ"))</f>
        <v/>
      </c>
      <c r="BC254" s="43" t="str">
        <f ca="1">IF($G254="","",TEXT(VLOOKUP($A254,Mitglieder!$E$24:$BG$323,BC$303),"TT.MM.JJJJ"))</f>
        <v/>
      </c>
      <c r="BD254" s="43" t="str">
        <f ca="1">IF($G254="","",TEXT(VLOOKUP($A254,Mitglieder!$E$24:$BG$323,BD$303),"TT.MM.JJJJ"))</f>
        <v/>
      </c>
      <c r="BE254" s="75" t="str">
        <f t="shared" ca="1" si="7"/>
        <v/>
      </c>
      <c r="BF254" s="75" t="str">
        <f ca="1">IF($G254="","",VLOOKUP($A254,Mitglieder!$D$24:$BG$323,BF$303))</f>
        <v/>
      </c>
      <c r="BH254" s="75" t="str">
        <f ca="1">IF(G254="","",AY254+'Details Verein'!$D$25)</f>
        <v/>
      </c>
    </row>
    <row r="255" spans="1:60" x14ac:dyDescent="0.35">
      <c r="A255" s="42">
        <v>255</v>
      </c>
      <c r="B255" s="42"/>
      <c r="C255" s="42"/>
      <c r="D255" s="42">
        <f ca="1">VLOOKUP($A255,Mitglieder!$E$24:$BA$323,D$303)</f>
        <v>1.0299999999999967</v>
      </c>
      <c r="E255" s="42" t="str">
        <f ca="1">IF($G255="","",VLOOKUP($A255,Mitglieder!$E$24:$BG$323,E$303))</f>
        <v/>
      </c>
      <c r="F255" s="54" t="str">
        <f ca="1">IF(OR(VLOOKUP($A255,Mitglieder!$E$24:$BG$323,F$303)="",$G255=""),"",VLOOKUP($A255,Mitglieder!$E$24:$BG$323,F$303))</f>
        <v/>
      </c>
      <c r="G255" s="72" t="str">
        <f ca="1">IF(D255/ROUND(D255,0)=1,VLOOKUP($A255,Mitglieder!$E$24:$BA$323,G$303),"")</f>
        <v/>
      </c>
      <c r="H255" s="42" t="str">
        <f ca="1">IF($G255="","",VLOOKUP($A255,Mitglieder!$E$24:$BG$323,H$303))</f>
        <v/>
      </c>
      <c r="I255" s="54" t="str">
        <f ca="1">IF(OR(VLOOKUP($A255,Mitglieder!$E$24:$BG$323,I$303)="",$G255=""),"",VLOOKUP($A255,Mitglieder!$E$24:$BG$323,I$303))</f>
        <v/>
      </c>
      <c r="J255" s="42" t="str">
        <f ca="1">IF($G255="","",VLOOKUP($A255,Mitglieder!$E$24:$BG$323,J$303))</f>
        <v/>
      </c>
      <c r="K255" s="54" t="str">
        <f ca="1">IF(OR(VLOOKUP($A255,Mitglieder!$E$24:$BG$323,K$303)="",$G255=""),"",VLOOKUP($A255,Mitglieder!$E$24:$BG$323,K$303))</f>
        <v/>
      </c>
      <c r="L255" s="42" t="str">
        <f ca="1">IF($G255="","",VLOOKUP($A255,Mitglieder!$E$24:$BG$323,L$303))</f>
        <v/>
      </c>
      <c r="M255" s="42" t="str">
        <f ca="1">IF($G255="","",VLOOKUP($A255,Mitglieder!$E$24:$BG$323,M$303))</f>
        <v/>
      </c>
      <c r="N255" s="42" t="str">
        <f ca="1">IF($G255="","",VLOOKUP($A255,Mitglieder!$E$24:$BG$323,N$303))</f>
        <v/>
      </c>
      <c r="O255" s="42" t="str">
        <f ca="1">IF($G255="","",VLOOKUP($A255,Mitglieder!$E$24:$BG$323,O$303))</f>
        <v/>
      </c>
      <c r="P255" s="42" t="str">
        <f ca="1">IF($G255="","",VLOOKUP($A255,Mitglieder!$E$24:$BG$323,P$303))</f>
        <v/>
      </c>
      <c r="Q255" s="42" t="str">
        <f ca="1">IF($G255="","",VLOOKUP($A255,Mitglieder!$E$24:$BG$323,Q$303))</f>
        <v/>
      </c>
      <c r="R255" s="54" t="str">
        <f ca="1">IF(OR(VLOOKUP($A255,Mitglieder!$E$24:$BG$323,R$303)="",$G255=""),"",VLOOKUP($A255,Mitglieder!$E$24:$BG$323,R$303))</f>
        <v/>
      </c>
      <c r="S255" s="43" t="str">
        <f ca="1">IF($G255="","",TEXT(VLOOKUP($A255,Mitglieder!$E$24:$BG$323,S$303),"TT.MM.JJJJ"))</f>
        <v/>
      </c>
      <c r="T255" s="43" t="str">
        <f ca="1">IF($G255="","",TEXT(VLOOKUP($A255,Mitglieder!$E$24:$BG$323,T$303),"TT.MM.JJJJ"))</f>
        <v/>
      </c>
      <c r="U255" s="43" t="str">
        <f ca="1">IF($G255="","",TEXT(VLOOKUP($A255,Mitglieder!$E$24:$BG$323,U$303),"TT.MM.JJJJ"))</f>
        <v/>
      </c>
      <c r="V255" s="54" t="str">
        <f ca="1">IF(OR(VLOOKUP($A255,Mitglieder!$E$24:$BG$323,V$303)="",$G255=""),"",VLOOKUP($A255,Mitglieder!$E$24:$BG$323,V$303))</f>
        <v/>
      </c>
      <c r="W255" s="54" t="str">
        <f ca="1">IF(OR(VLOOKUP($A255,Mitglieder!$E$24:$BG$323,W$303)="",$G255=""),"",VLOOKUP($A255,Mitglieder!$E$24:$BG$323,W$303))</f>
        <v/>
      </c>
      <c r="X255" s="54" t="str">
        <f ca="1">IF(OR(VLOOKUP($A255,Mitglieder!$E$24:$BG$323,X$303)="",$G255=""),"",VLOOKUP($A255,Mitglieder!$E$24:$BG$323,X$303))</f>
        <v/>
      </c>
      <c r="Y255" s="54" t="str">
        <f ca="1">IF(OR(VLOOKUP($A255,Mitglieder!$E$24:$BG$323,Y$303)="",$G255=""),"",VLOOKUP($A255,Mitglieder!$E$24:$BG$323,Y$303))</f>
        <v/>
      </c>
      <c r="Z255" s="54" t="str">
        <f ca="1">IF(OR(VLOOKUP($A255,Mitglieder!$E$24:$BG$323,Z$303)="",$G255=""),"",VLOOKUP($A255,Mitglieder!$E$24:$BG$323,Z$303))</f>
        <v/>
      </c>
      <c r="AA255" s="54" t="str">
        <f ca="1">IF(OR(VLOOKUP($A255,Mitglieder!$E$24:$BG$323,AA$303)="",$G255=""),"",VLOOKUP($A255,Mitglieder!$E$24:$BG$323,AA$303))</f>
        <v/>
      </c>
      <c r="AB255" s="54" t="str">
        <f ca="1">IF(OR(VLOOKUP($A255,Mitglieder!$E$24:$BG$323,AB$303)="",$G255=""),"",VLOOKUP($A255,Mitglieder!$E$24:$BG$323,AB$303))</f>
        <v/>
      </c>
      <c r="AC255" s="54" t="str">
        <f ca="1">IF(OR(VLOOKUP($A255,Mitglieder!$E$24:$BG$323,AC$303)="",$G255=""),"",VLOOKUP($A255,Mitglieder!$E$24:$BG$323,AC$303))</f>
        <v/>
      </c>
      <c r="AD255" s="54" t="str">
        <f ca="1">IF(OR(VLOOKUP($A255,Mitglieder!$E$24:$BG$323,AD$303)="",$G255=""),"",VLOOKUP($A255,Mitglieder!$E$24:$BG$323,AD$303))</f>
        <v/>
      </c>
      <c r="AE255" s="54" t="str">
        <f ca="1">IF(OR(VLOOKUP($A255,Mitglieder!$E$24:$BG$323,AE$303)="",$G255=""),"",VLOOKUP($A255,Mitglieder!$E$24:$BG$323,AE$303))</f>
        <v/>
      </c>
      <c r="AF255" s="54" t="str">
        <f ca="1">IF(OR(VLOOKUP($A255,Mitglieder!$E$24:$BG$323,AF$303)="",$G255=""),"",VLOOKUP($A255,Mitglieder!$E$24:$BG$323,AF$303))</f>
        <v/>
      </c>
      <c r="AG255" s="54" t="str">
        <f ca="1">IF(OR(VLOOKUP($A255,Mitglieder!$E$24:$BG$323,AG$303)="",$G255=""),"",VLOOKUP($A255,Mitglieder!$E$24:$BG$323,AG$303))</f>
        <v/>
      </c>
      <c r="AH255" s="54" t="str">
        <f ca="1">IF(OR(VLOOKUP($A255,Mitglieder!$E$24:$BG$323,AH$303)="",$G255=""),"",VLOOKUP($A255,Mitglieder!$E$24:$BG$323,AH$303))</f>
        <v/>
      </c>
      <c r="AI255" s="54" t="str">
        <f ca="1">IF(OR(VLOOKUP($A255,Mitglieder!$E$24:$BG$323,AI$303)="",$G255=""),"",VLOOKUP($A255,Mitglieder!$E$24:$BG$323,AI$303))</f>
        <v/>
      </c>
      <c r="AJ255" s="54" t="str">
        <f ca="1">IF(OR(VLOOKUP($A255,Mitglieder!$E$24:$BG$323,AJ$303)="",$G255=""),"",VLOOKUP($A255,Mitglieder!$E$24:$BG$323,AJ$303))</f>
        <v/>
      </c>
      <c r="AK255" s="54" t="str">
        <f ca="1">IF(OR(VLOOKUP($A255,Mitglieder!$E$24:$BG$323,AK$303)="",$G255=""),"",VLOOKUP($A255,Mitglieder!$E$24:$BG$323,AK$303))</f>
        <v/>
      </c>
      <c r="AL255" s="54" t="str">
        <f ca="1">IF(OR(VLOOKUP($A255,Mitglieder!$E$24:$BG$323,AL$303)="",$G255=""),"",VLOOKUP($A255,Mitglieder!$E$24:$BG$323,AL$303))</f>
        <v/>
      </c>
      <c r="AM255" s="42" t="str">
        <f ca="1">IF($G255="","",VLOOKUP($A255,Mitglieder!$E$24:$BG$323,AM$303))</f>
        <v/>
      </c>
      <c r="AN255" s="54" t="str">
        <f ca="1">IF(OR(VLOOKUP($A255,Mitglieder!$E$24:$BG$323,AN$303)="",$G255=""),"",VLOOKUP($A255,Mitglieder!$E$24:$BG$323,AN$303))</f>
        <v/>
      </c>
      <c r="AO255" s="43" t="str">
        <f ca="1">IF($G255="","",TEXT(VLOOKUP($A255,Mitglieder!$D$24:$BG$323,AO$303),"TT.MM.JJJJ"))</f>
        <v/>
      </c>
      <c r="AP255" s="42" t="str">
        <f ca="1">IF($G255="","",VLOOKUP($A255,Mitglieder!$E$24:$BG$323,AP$303))</f>
        <v/>
      </c>
      <c r="AQ255" s="45" t="str">
        <f ca="1">IF($G255="","",TEXT(VLOOKUP($A255,Mitglieder!$E$24:$BG$323,AQ$303),"0.00"))</f>
        <v/>
      </c>
      <c r="AR255" s="54" t="str">
        <f ca="1">IF(OR(VLOOKUP($A255,Mitglieder!$E$24:$BG$323,AR$303)="",$G255=""),"",VLOOKUP($A255,Mitglieder!$E$24:$BG$323,AR$303))</f>
        <v/>
      </c>
      <c r="AS255" s="45" t="str">
        <f ca="1">IF($G255="","",TEXT(VLOOKUP($A255,Mitglieder!$E$24:$BG$323,AS$303),"0.00"))</f>
        <v/>
      </c>
      <c r="AT255" s="54" t="str">
        <f ca="1">IF(OR(VLOOKUP($A255,Mitglieder!$E$24:$BG$323,AT$303)="",$G255=""),"",VLOOKUP($A255,Mitglieder!$E$24:$BG$323,AT$303))</f>
        <v/>
      </c>
      <c r="AU255" s="45" t="str">
        <f ca="1">IF($G255="","",TEXT(VLOOKUP($A255,Mitglieder!$E$24:$BG$323,AU$303),"0.00"))</f>
        <v/>
      </c>
      <c r="AV255" s="45" t="str">
        <f ca="1">IF($G255="","",TEXT(VLOOKUP($A255,Mitglieder!$E$24:$BG$323,AV$303),"0.00"))</f>
        <v/>
      </c>
      <c r="AW255" s="42" t="str">
        <f ca="1">IF($G255="","",VLOOKUP($A255,Mitglieder!$E$24:$BG$323,AW$303))</f>
        <v/>
      </c>
      <c r="AX255" s="54" t="str">
        <f ca="1">IF(OR(VLOOKUP($A255,Mitglieder!$E$24:$BG$323,AX$303)="",$G255=""),"",VLOOKUP($A255,Mitglieder!$E$24:$BG$323,AX$303))</f>
        <v/>
      </c>
      <c r="AY255" s="43" t="str">
        <f ca="1">IF($G255="","",TEXT(VLOOKUP($A255,Mitglieder!$E$24:$BG$323,AY$303),"TT.MM.JJJJ"))</f>
        <v/>
      </c>
      <c r="AZ255" s="75" t="str">
        <f t="shared" ca="1" si="6"/>
        <v/>
      </c>
      <c r="BA255" s="43" t="str">
        <f ca="1">IF($G255="","",TEXT(VLOOKUP($A255,Mitglieder!$E$24:$BG$323,BA$303),"TT.MM.JJJJ"))</f>
        <v/>
      </c>
      <c r="BB255" s="43" t="str">
        <f ca="1">IF($G255="","",TEXT(VLOOKUP($A255,Mitglieder!$E$24:$BG$323,BB$303),"TT.MM.JJJJ"))</f>
        <v/>
      </c>
      <c r="BC255" s="43" t="str">
        <f ca="1">IF($G255="","",TEXT(VLOOKUP($A255,Mitglieder!$E$24:$BG$323,BC$303),"TT.MM.JJJJ"))</f>
        <v/>
      </c>
      <c r="BD255" s="43" t="str">
        <f ca="1">IF($G255="","",TEXT(VLOOKUP($A255,Mitglieder!$E$24:$BG$323,BD$303),"TT.MM.JJJJ"))</f>
        <v/>
      </c>
      <c r="BE255" s="75" t="str">
        <f t="shared" ca="1" si="7"/>
        <v/>
      </c>
      <c r="BF255" s="75" t="str">
        <f ca="1">IF($G255="","",VLOOKUP($A255,Mitglieder!$D$24:$BG$323,BF$303))</f>
        <v/>
      </c>
      <c r="BH255" s="75" t="str">
        <f ca="1">IF(G255="","",AY255+'Details Verein'!$D$25)</f>
        <v/>
      </c>
    </row>
    <row r="256" spans="1:60" x14ac:dyDescent="0.35">
      <c r="A256" s="42">
        <v>256</v>
      </c>
      <c r="B256" s="42"/>
      <c r="C256" s="42"/>
      <c r="D256" s="42">
        <f ca="1">VLOOKUP($A256,Mitglieder!$E$24:$BA$323,D$303)</f>
        <v>1.0299999999999967</v>
      </c>
      <c r="E256" s="42" t="str">
        <f ca="1">IF($G256="","",VLOOKUP($A256,Mitglieder!$E$24:$BG$323,E$303))</f>
        <v/>
      </c>
      <c r="F256" s="54" t="str">
        <f ca="1">IF(OR(VLOOKUP($A256,Mitglieder!$E$24:$BG$323,F$303)="",$G256=""),"",VLOOKUP($A256,Mitglieder!$E$24:$BG$323,F$303))</f>
        <v/>
      </c>
      <c r="G256" s="72" t="str">
        <f ca="1">IF(D256/ROUND(D256,0)=1,VLOOKUP($A256,Mitglieder!$E$24:$BA$323,G$303),"")</f>
        <v/>
      </c>
      <c r="H256" s="42" t="str">
        <f ca="1">IF($G256="","",VLOOKUP($A256,Mitglieder!$E$24:$BG$323,H$303))</f>
        <v/>
      </c>
      <c r="I256" s="54" t="str">
        <f ca="1">IF(OR(VLOOKUP($A256,Mitglieder!$E$24:$BG$323,I$303)="",$G256=""),"",VLOOKUP($A256,Mitglieder!$E$24:$BG$323,I$303))</f>
        <v/>
      </c>
      <c r="J256" s="42" t="str">
        <f ca="1">IF($G256="","",VLOOKUP($A256,Mitglieder!$E$24:$BG$323,J$303))</f>
        <v/>
      </c>
      <c r="K256" s="54" t="str">
        <f ca="1">IF(OR(VLOOKUP($A256,Mitglieder!$E$24:$BG$323,K$303)="",$G256=""),"",VLOOKUP($A256,Mitglieder!$E$24:$BG$323,K$303))</f>
        <v/>
      </c>
      <c r="L256" s="42" t="str">
        <f ca="1">IF($G256="","",VLOOKUP($A256,Mitglieder!$E$24:$BG$323,L$303))</f>
        <v/>
      </c>
      <c r="M256" s="42" t="str">
        <f ca="1">IF($G256="","",VLOOKUP($A256,Mitglieder!$E$24:$BG$323,M$303))</f>
        <v/>
      </c>
      <c r="N256" s="42" t="str">
        <f ca="1">IF($G256="","",VLOOKUP($A256,Mitglieder!$E$24:$BG$323,N$303))</f>
        <v/>
      </c>
      <c r="O256" s="42" t="str">
        <f ca="1">IF($G256="","",VLOOKUP($A256,Mitglieder!$E$24:$BG$323,O$303))</f>
        <v/>
      </c>
      <c r="P256" s="42" t="str">
        <f ca="1">IF($G256="","",VLOOKUP($A256,Mitglieder!$E$24:$BG$323,P$303))</f>
        <v/>
      </c>
      <c r="Q256" s="42" t="str">
        <f ca="1">IF($G256="","",VLOOKUP($A256,Mitglieder!$E$24:$BG$323,Q$303))</f>
        <v/>
      </c>
      <c r="R256" s="54" t="str">
        <f ca="1">IF(OR(VLOOKUP($A256,Mitglieder!$E$24:$BG$323,R$303)="",$G256=""),"",VLOOKUP($A256,Mitglieder!$E$24:$BG$323,R$303))</f>
        <v/>
      </c>
      <c r="S256" s="43" t="str">
        <f ca="1">IF($G256="","",TEXT(VLOOKUP($A256,Mitglieder!$E$24:$BG$323,S$303),"TT.MM.JJJJ"))</f>
        <v/>
      </c>
      <c r="T256" s="43" t="str">
        <f ca="1">IF($G256="","",TEXT(VLOOKUP($A256,Mitglieder!$E$24:$BG$323,T$303),"TT.MM.JJJJ"))</f>
        <v/>
      </c>
      <c r="U256" s="43" t="str">
        <f ca="1">IF($G256="","",TEXT(VLOOKUP($A256,Mitglieder!$E$24:$BG$323,U$303),"TT.MM.JJJJ"))</f>
        <v/>
      </c>
      <c r="V256" s="54" t="str">
        <f ca="1">IF(OR(VLOOKUP($A256,Mitglieder!$E$24:$BG$323,V$303)="",$G256=""),"",VLOOKUP($A256,Mitglieder!$E$24:$BG$323,V$303))</f>
        <v/>
      </c>
      <c r="W256" s="54" t="str">
        <f ca="1">IF(OR(VLOOKUP($A256,Mitglieder!$E$24:$BG$323,W$303)="",$G256=""),"",VLOOKUP($A256,Mitglieder!$E$24:$BG$323,W$303))</f>
        <v/>
      </c>
      <c r="X256" s="54" t="str">
        <f ca="1">IF(OR(VLOOKUP($A256,Mitglieder!$E$24:$BG$323,X$303)="",$G256=""),"",VLOOKUP($A256,Mitglieder!$E$24:$BG$323,X$303))</f>
        <v/>
      </c>
      <c r="Y256" s="54" t="str">
        <f ca="1">IF(OR(VLOOKUP($A256,Mitglieder!$E$24:$BG$323,Y$303)="",$G256=""),"",VLOOKUP($A256,Mitglieder!$E$24:$BG$323,Y$303))</f>
        <v/>
      </c>
      <c r="Z256" s="54" t="str">
        <f ca="1">IF(OR(VLOOKUP($A256,Mitglieder!$E$24:$BG$323,Z$303)="",$G256=""),"",VLOOKUP($A256,Mitglieder!$E$24:$BG$323,Z$303))</f>
        <v/>
      </c>
      <c r="AA256" s="54" t="str">
        <f ca="1">IF(OR(VLOOKUP($A256,Mitglieder!$E$24:$BG$323,AA$303)="",$G256=""),"",VLOOKUP($A256,Mitglieder!$E$24:$BG$323,AA$303))</f>
        <v/>
      </c>
      <c r="AB256" s="54" t="str">
        <f ca="1">IF(OR(VLOOKUP($A256,Mitglieder!$E$24:$BG$323,AB$303)="",$G256=""),"",VLOOKUP($A256,Mitglieder!$E$24:$BG$323,AB$303))</f>
        <v/>
      </c>
      <c r="AC256" s="54" t="str">
        <f ca="1">IF(OR(VLOOKUP($A256,Mitglieder!$E$24:$BG$323,AC$303)="",$G256=""),"",VLOOKUP($A256,Mitglieder!$E$24:$BG$323,AC$303))</f>
        <v/>
      </c>
      <c r="AD256" s="54" t="str">
        <f ca="1">IF(OR(VLOOKUP($A256,Mitglieder!$E$24:$BG$323,AD$303)="",$G256=""),"",VLOOKUP($A256,Mitglieder!$E$24:$BG$323,AD$303))</f>
        <v/>
      </c>
      <c r="AE256" s="54" t="str">
        <f ca="1">IF(OR(VLOOKUP($A256,Mitglieder!$E$24:$BG$323,AE$303)="",$G256=""),"",VLOOKUP($A256,Mitglieder!$E$24:$BG$323,AE$303))</f>
        <v/>
      </c>
      <c r="AF256" s="54" t="str">
        <f ca="1">IF(OR(VLOOKUP($A256,Mitglieder!$E$24:$BG$323,AF$303)="",$G256=""),"",VLOOKUP($A256,Mitglieder!$E$24:$BG$323,AF$303))</f>
        <v/>
      </c>
      <c r="AG256" s="54" t="str">
        <f ca="1">IF(OR(VLOOKUP($A256,Mitglieder!$E$24:$BG$323,AG$303)="",$G256=""),"",VLOOKUP($A256,Mitglieder!$E$24:$BG$323,AG$303))</f>
        <v/>
      </c>
      <c r="AH256" s="54" t="str">
        <f ca="1">IF(OR(VLOOKUP($A256,Mitglieder!$E$24:$BG$323,AH$303)="",$G256=""),"",VLOOKUP($A256,Mitglieder!$E$24:$BG$323,AH$303))</f>
        <v/>
      </c>
      <c r="AI256" s="54" t="str">
        <f ca="1">IF(OR(VLOOKUP($A256,Mitglieder!$E$24:$BG$323,AI$303)="",$G256=""),"",VLOOKUP($A256,Mitglieder!$E$24:$BG$323,AI$303))</f>
        <v/>
      </c>
      <c r="AJ256" s="54" t="str">
        <f ca="1">IF(OR(VLOOKUP($A256,Mitglieder!$E$24:$BG$323,AJ$303)="",$G256=""),"",VLOOKUP($A256,Mitglieder!$E$24:$BG$323,AJ$303))</f>
        <v/>
      </c>
      <c r="AK256" s="54" t="str">
        <f ca="1">IF(OR(VLOOKUP($A256,Mitglieder!$E$24:$BG$323,AK$303)="",$G256=""),"",VLOOKUP($A256,Mitglieder!$E$24:$BG$323,AK$303))</f>
        <v/>
      </c>
      <c r="AL256" s="54" t="str">
        <f ca="1">IF(OR(VLOOKUP($A256,Mitglieder!$E$24:$BG$323,AL$303)="",$G256=""),"",VLOOKUP($A256,Mitglieder!$E$24:$BG$323,AL$303))</f>
        <v/>
      </c>
      <c r="AM256" s="42" t="str">
        <f ca="1">IF($G256="","",VLOOKUP($A256,Mitglieder!$E$24:$BG$323,AM$303))</f>
        <v/>
      </c>
      <c r="AN256" s="54" t="str">
        <f ca="1">IF(OR(VLOOKUP($A256,Mitglieder!$E$24:$BG$323,AN$303)="",$G256=""),"",VLOOKUP($A256,Mitglieder!$E$24:$BG$323,AN$303))</f>
        <v/>
      </c>
      <c r="AO256" s="43" t="str">
        <f ca="1">IF($G256="","",TEXT(VLOOKUP($A256,Mitglieder!$D$24:$BG$323,AO$303),"TT.MM.JJJJ"))</f>
        <v/>
      </c>
      <c r="AP256" s="42" t="str">
        <f ca="1">IF($G256="","",VLOOKUP($A256,Mitglieder!$E$24:$BG$323,AP$303))</f>
        <v/>
      </c>
      <c r="AQ256" s="45" t="str">
        <f ca="1">IF($G256="","",TEXT(VLOOKUP($A256,Mitglieder!$E$24:$BG$323,AQ$303),"0.00"))</f>
        <v/>
      </c>
      <c r="AR256" s="54" t="str">
        <f ca="1">IF(OR(VLOOKUP($A256,Mitglieder!$E$24:$BG$323,AR$303)="",$G256=""),"",VLOOKUP($A256,Mitglieder!$E$24:$BG$323,AR$303))</f>
        <v/>
      </c>
      <c r="AS256" s="45" t="str">
        <f ca="1">IF($G256="","",TEXT(VLOOKUP($A256,Mitglieder!$E$24:$BG$323,AS$303),"0.00"))</f>
        <v/>
      </c>
      <c r="AT256" s="54" t="str">
        <f ca="1">IF(OR(VLOOKUP($A256,Mitglieder!$E$24:$BG$323,AT$303)="",$G256=""),"",VLOOKUP($A256,Mitglieder!$E$24:$BG$323,AT$303))</f>
        <v/>
      </c>
      <c r="AU256" s="45" t="str">
        <f ca="1">IF($G256="","",TEXT(VLOOKUP($A256,Mitglieder!$E$24:$BG$323,AU$303),"0.00"))</f>
        <v/>
      </c>
      <c r="AV256" s="45" t="str">
        <f ca="1">IF($G256="","",TEXT(VLOOKUP($A256,Mitglieder!$E$24:$BG$323,AV$303),"0.00"))</f>
        <v/>
      </c>
      <c r="AW256" s="42" t="str">
        <f ca="1">IF($G256="","",VLOOKUP($A256,Mitglieder!$E$24:$BG$323,AW$303))</f>
        <v/>
      </c>
      <c r="AX256" s="54" t="str">
        <f ca="1">IF(OR(VLOOKUP($A256,Mitglieder!$E$24:$BG$323,AX$303)="",$G256=""),"",VLOOKUP($A256,Mitglieder!$E$24:$BG$323,AX$303))</f>
        <v/>
      </c>
      <c r="AY256" s="43" t="str">
        <f ca="1">IF($G256="","",TEXT(VLOOKUP($A256,Mitglieder!$E$24:$BG$323,AY$303),"TT.MM.JJJJ"))</f>
        <v/>
      </c>
      <c r="AZ256" s="75" t="str">
        <f t="shared" ca="1" si="6"/>
        <v/>
      </c>
      <c r="BA256" s="43" t="str">
        <f ca="1">IF($G256="","",TEXT(VLOOKUP($A256,Mitglieder!$E$24:$BG$323,BA$303),"TT.MM.JJJJ"))</f>
        <v/>
      </c>
      <c r="BB256" s="43" t="str">
        <f ca="1">IF($G256="","",TEXT(VLOOKUP($A256,Mitglieder!$E$24:$BG$323,BB$303),"TT.MM.JJJJ"))</f>
        <v/>
      </c>
      <c r="BC256" s="43" t="str">
        <f ca="1">IF($G256="","",TEXT(VLOOKUP($A256,Mitglieder!$E$24:$BG$323,BC$303),"TT.MM.JJJJ"))</f>
        <v/>
      </c>
      <c r="BD256" s="43" t="str">
        <f ca="1">IF($G256="","",TEXT(VLOOKUP($A256,Mitglieder!$E$24:$BG$323,BD$303),"TT.MM.JJJJ"))</f>
        <v/>
      </c>
      <c r="BE256" s="75" t="str">
        <f t="shared" ca="1" si="7"/>
        <v/>
      </c>
      <c r="BF256" s="75" t="str">
        <f ca="1">IF($G256="","",VLOOKUP($A256,Mitglieder!$D$24:$BG$323,BF$303))</f>
        <v/>
      </c>
      <c r="BH256" s="75" t="str">
        <f ca="1">IF(G256="","",AY256+'Details Verein'!$D$25)</f>
        <v/>
      </c>
    </row>
    <row r="257" spans="1:60" x14ac:dyDescent="0.35">
      <c r="A257" s="42">
        <v>257</v>
      </c>
      <c r="B257" s="42"/>
      <c r="C257" s="42"/>
      <c r="D257" s="42">
        <f ca="1">VLOOKUP($A257,Mitglieder!$E$24:$BA$323,D$303)</f>
        <v>1.0299999999999967</v>
      </c>
      <c r="E257" s="42" t="str">
        <f ca="1">IF($G257="","",VLOOKUP($A257,Mitglieder!$E$24:$BG$323,E$303))</f>
        <v/>
      </c>
      <c r="F257" s="54" t="str">
        <f ca="1">IF(OR(VLOOKUP($A257,Mitglieder!$E$24:$BG$323,F$303)="",$G257=""),"",VLOOKUP($A257,Mitglieder!$E$24:$BG$323,F$303))</f>
        <v/>
      </c>
      <c r="G257" s="72" t="str">
        <f ca="1">IF(D257/ROUND(D257,0)=1,VLOOKUP($A257,Mitglieder!$E$24:$BA$323,G$303),"")</f>
        <v/>
      </c>
      <c r="H257" s="42" t="str">
        <f ca="1">IF($G257="","",VLOOKUP($A257,Mitglieder!$E$24:$BG$323,H$303))</f>
        <v/>
      </c>
      <c r="I257" s="54" t="str">
        <f ca="1">IF(OR(VLOOKUP($A257,Mitglieder!$E$24:$BG$323,I$303)="",$G257=""),"",VLOOKUP($A257,Mitglieder!$E$24:$BG$323,I$303))</f>
        <v/>
      </c>
      <c r="J257" s="42" t="str">
        <f ca="1">IF($G257="","",VLOOKUP($A257,Mitglieder!$E$24:$BG$323,J$303))</f>
        <v/>
      </c>
      <c r="K257" s="54" t="str">
        <f ca="1">IF(OR(VLOOKUP($A257,Mitglieder!$E$24:$BG$323,K$303)="",$G257=""),"",VLOOKUP($A257,Mitglieder!$E$24:$BG$323,K$303))</f>
        <v/>
      </c>
      <c r="L257" s="42" t="str">
        <f ca="1">IF($G257="","",VLOOKUP($A257,Mitglieder!$E$24:$BG$323,L$303))</f>
        <v/>
      </c>
      <c r="M257" s="42" t="str">
        <f ca="1">IF($G257="","",VLOOKUP($A257,Mitglieder!$E$24:$BG$323,M$303))</f>
        <v/>
      </c>
      <c r="N257" s="42" t="str">
        <f ca="1">IF($G257="","",VLOOKUP($A257,Mitglieder!$E$24:$BG$323,N$303))</f>
        <v/>
      </c>
      <c r="O257" s="42" t="str">
        <f ca="1">IF($G257="","",VLOOKUP($A257,Mitglieder!$E$24:$BG$323,O$303))</f>
        <v/>
      </c>
      <c r="P257" s="42" t="str">
        <f ca="1">IF($G257="","",VLOOKUP($A257,Mitglieder!$E$24:$BG$323,P$303))</f>
        <v/>
      </c>
      <c r="Q257" s="42" t="str">
        <f ca="1">IF($G257="","",VLOOKUP($A257,Mitglieder!$E$24:$BG$323,Q$303))</f>
        <v/>
      </c>
      <c r="R257" s="54" t="str">
        <f ca="1">IF(OR(VLOOKUP($A257,Mitglieder!$E$24:$BG$323,R$303)="",$G257=""),"",VLOOKUP($A257,Mitglieder!$E$24:$BG$323,R$303))</f>
        <v/>
      </c>
      <c r="S257" s="43" t="str">
        <f ca="1">IF($G257="","",TEXT(VLOOKUP($A257,Mitglieder!$E$24:$BG$323,S$303),"TT.MM.JJJJ"))</f>
        <v/>
      </c>
      <c r="T257" s="43" t="str">
        <f ca="1">IF($G257="","",TEXT(VLOOKUP($A257,Mitglieder!$E$24:$BG$323,T$303),"TT.MM.JJJJ"))</f>
        <v/>
      </c>
      <c r="U257" s="43" t="str">
        <f ca="1">IF($G257="","",TEXT(VLOOKUP($A257,Mitglieder!$E$24:$BG$323,U$303),"TT.MM.JJJJ"))</f>
        <v/>
      </c>
      <c r="V257" s="54" t="str">
        <f ca="1">IF(OR(VLOOKUP($A257,Mitglieder!$E$24:$BG$323,V$303)="",$G257=""),"",VLOOKUP($A257,Mitglieder!$E$24:$BG$323,V$303))</f>
        <v/>
      </c>
      <c r="W257" s="54" t="str">
        <f ca="1">IF(OR(VLOOKUP($A257,Mitglieder!$E$24:$BG$323,W$303)="",$G257=""),"",VLOOKUP($A257,Mitglieder!$E$24:$BG$323,W$303))</f>
        <v/>
      </c>
      <c r="X257" s="54" t="str">
        <f ca="1">IF(OR(VLOOKUP($A257,Mitglieder!$E$24:$BG$323,X$303)="",$G257=""),"",VLOOKUP($A257,Mitglieder!$E$24:$BG$323,X$303))</f>
        <v/>
      </c>
      <c r="Y257" s="54" t="str">
        <f ca="1">IF(OR(VLOOKUP($A257,Mitglieder!$E$24:$BG$323,Y$303)="",$G257=""),"",VLOOKUP($A257,Mitglieder!$E$24:$BG$323,Y$303))</f>
        <v/>
      </c>
      <c r="Z257" s="54" t="str">
        <f ca="1">IF(OR(VLOOKUP($A257,Mitglieder!$E$24:$BG$323,Z$303)="",$G257=""),"",VLOOKUP($A257,Mitglieder!$E$24:$BG$323,Z$303))</f>
        <v/>
      </c>
      <c r="AA257" s="54" t="str">
        <f ca="1">IF(OR(VLOOKUP($A257,Mitglieder!$E$24:$BG$323,AA$303)="",$G257=""),"",VLOOKUP($A257,Mitglieder!$E$24:$BG$323,AA$303))</f>
        <v/>
      </c>
      <c r="AB257" s="54" t="str">
        <f ca="1">IF(OR(VLOOKUP($A257,Mitglieder!$E$24:$BG$323,AB$303)="",$G257=""),"",VLOOKUP($A257,Mitglieder!$E$24:$BG$323,AB$303))</f>
        <v/>
      </c>
      <c r="AC257" s="54" t="str">
        <f ca="1">IF(OR(VLOOKUP($A257,Mitglieder!$E$24:$BG$323,AC$303)="",$G257=""),"",VLOOKUP($A257,Mitglieder!$E$24:$BG$323,AC$303))</f>
        <v/>
      </c>
      <c r="AD257" s="54" t="str">
        <f ca="1">IF(OR(VLOOKUP($A257,Mitglieder!$E$24:$BG$323,AD$303)="",$G257=""),"",VLOOKUP($A257,Mitglieder!$E$24:$BG$323,AD$303))</f>
        <v/>
      </c>
      <c r="AE257" s="54" t="str">
        <f ca="1">IF(OR(VLOOKUP($A257,Mitglieder!$E$24:$BG$323,AE$303)="",$G257=""),"",VLOOKUP($A257,Mitglieder!$E$24:$BG$323,AE$303))</f>
        <v/>
      </c>
      <c r="AF257" s="54" t="str">
        <f ca="1">IF(OR(VLOOKUP($A257,Mitglieder!$E$24:$BG$323,AF$303)="",$G257=""),"",VLOOKUP($A257,Mitglieder!$E$24:$BG$323,AF$303))</f>
        <v/>
      </c>
      <c r="AG257" s="54" t="str">
        <f ca="1">IF(OR(VLOOKUP($A257,Mitglieder!$E$24:$BG$323,AG$303)="",$G257=""),"",VLOOKUP($A257,Mitglieder!$E$24:$BG$323,AG$303))</f>
        <v/>
      </c>
      <c r="AH257" s="54" t="str">
        <f ca="1">IF(OR(VLOOKUP($A257,Mitglieder!$E$24:$BG$323,AH$303)="",$G257=""),"",VLOOKUP($A257,Mitglieder!$E$24:$BG$323,AH$303))</f>
        <v/>
      </c>
      <c r="AI257" s="54" t="str">
        <f ca="1">IF(OR(VLOOKUP($A257,Mitglieder!$E$24:$BG$323,AI$303)="",$G257=""),"",VLOOKUP($A257,Mitglieder!$E$24:$BG$323,AI$303))</f>
        <v/>
      </c>
      <c r="AJ257" s="54" t="str">
        <f ca="1">IF(OR(VLOOKUP($A257,Mitglieder!$E$24:$BG$323,AJ$303)="",$G257=""),"",VLOOKUP($A257,Mitglieder!$E$24:$BG$323,AJ$303))</f>
        <v/>
      </c>
      <c r="AK257" s="54" t="str">
        <f ca="1">IF(OR(VLOOKUP($A257,Mitglieder!$E$24:$BG$323,AK$303)="",$G257=""),"",VLOOKUP($A257,Mitglieder!$E$24:$BG$323,AK$303))</f>
        <v/>
      </c>
      <c r="AL257" s="54" t="str">
        <f ca="1">IF(OR(VLOOKUP($A257,Mitglieder!$E$24:$BG$323,AL$303)="",$G257=""),"",VLOOKUP($A257,Mitglieder!$E$24:$BG$323,AL$303))</f>
        <v/>
      </c>
      <c r="AM257" s="42" t="str">
        <f ca="1">IF($G257="","",VLOOKUP($A257,Mitglieder!$E$24:$BG$323,AM$303))</f>
        <v/>
      </c>
      <c r="AN257" s="54" t="str">
        <f ca="1">IF(OR(VLOOKUP($A257,Mitglieder!$E$24:$BG$323,AN$303)="",$G257=""),"",VLOOKUP($A257,Mitglieder!$E$24:$BG$323,AN$303))</f>
        <v/>
      </c>
      <c r="AO257" s="43" t="str">
        <f ca="1">IF($G257="","",TEXT(VLOOKUP($A257,Mitglieder!$D$24:$BG$323,AO$303),"TT.MM.JJJJ"))</f>
        <v/>
      </c>
      <c r="AP257" s="42" t="str">
        <f ca="1">IF($G257="","",VLOOKUP($A257,Mitglieder!$E$24:$BG$323,AP$303))</f>
        <v/>
      </c>
      <c r="AQ257" s="45" t="str">
        <f ca="1">IF($G257="","",TEXT(VLOOKUP($A257,Mitglieder!$E$24:$BG$323,AQ$303),"0.00"))</f>
        <v/>
      </c>
      <c r="AR257" s="54" t="str">
        <f ca="1">IF(OR(VLOOKUP($A257,Mitglieder!$E$24:$BG$323,AR$303)="",$G257=""),"",VLOOKUP($A257,Mitglieder!$E$24:$BG$323,AR$303))</f>
        <v/>
      </c>
      <c r="AS257" s="45" t="str">
        <f ca="1">IF($G257="","",TEXT(VLOOKUP($A257,Mitglieder!$E$24:$BG$323,AS$303),"0.00"))</f>
        <v/>
      </c>
      <c r="AT257" s="54" t="str">
        <f ca="1">IF(OR(VLOOKUP($A257,Mitglieder!$E$24:$BG$323,AT$303)="",$G257=""),"",VLOOKUP($A257,Mitglieder!$E$24:$BG$323,AT$303))</f>
        <v/>
      </c>
      <c r="AU257" s="45" t="str">
        <f ca="1">IF($G257="","",TEXT(VLOOKUP($A257,Mitglieder!$E$24:$BG$323,AU$303),"0.00"))</f>
        <v/>
      </c>
      <c r="AV257" s="45" t="str">
        <f ca="1">IF($G257="","",TEXT(VLOOKUP($A257,Mitglieder!$E$24:$BG$323,AV$303),"0.00"))</f>
        <v/>
      </c>
      <c r="AW257" s="42" t="str">
        <f ca="1">IF($G257="","",VLOOKUP($A257,Mitglieder!$E$24:$BG$323,AW$303))</f>
        <v/>
      </c>
      <c r="AX257" s="54" t="str">
        <f ca="1">IF(OR(VLOOKUP($A257,Mitglieder!$E$24:$BG$323,AX$303)="",$G257=""),"",VLOOKUP($A257,Mitglieder!$E$24:$BG$323,AX$303))</f>
        <v/>
      </c>
      <c r="AY257" s="43" t="str">
        <f ca="1">IF($G257="","",TEXT(VLOOKUP($A257,Mitglieder!$E$24:$BG$323,AY$303),"TT.MM.JJJJ"))</f>
        <v/>
      </c>
      <c r="AZ257" s="75" t="str">
        <f t="shared" ca="1" si="6"/>
        <v/>
      </c>
      <c r="BA257" s="43" t="str">
        <f ca="1">IF($G257="","",TEXT(VLOOKUP($A257,Mitglieder!$E$24:$BG$323,BA$303),"TT.MM.JJJJ"))</f>
        <v/>
      </c>
      <c r="BB257" s="43" t="str">
        <f ca="1">IF($G257="","",TEXT(VLOOKUP($A257,Mitglieder!$E$24:$BG$323,BB$303),"TT.MM.JJJJ"))</f>
        <v/>
      </c>
      <c r="BC257" s="43" t="str">
        <f ca="1">IF($G257="","",TEXT(VLOOKUP($A257,Mitglieder!$E$24:$BG$323,BC$303),"TT.MM.JJJJ"))</f>
        <v/>
      </c>
      <c r="BD257" s="43" t="str">
        <f ca="1">IF($G257="","",TEXT(VLOOKUP($A257,Mitglieder!$E$24:$BG$323,BD$303),"TT.MM.JJJJ"))</f>
        <v/>
      </c>
      <c r="BE257" s="75" t="str">
        <f t="shared" ca="1" si="7"/>
        <v/>
      </c>
      <c r="BF257" s="75" t="str">
        <f ca="1">IF($G257="","",VLOOKUP($A257,Mitglieder!$D$24:$BG$323,BF$303))</f>
        <v/>
      </c>
      <c r="BH257" s="75" t="str">
        <f ca="1">IF(G257="","",AY257+'Details Verein'!$D$25)</f>
        <v/>
      </c>
    </row>
    <row r="258" spans="1:60" x14ac:dyDescent="0.35">
      <c r="A258" s="42">
        <v>258</v>
      </c>
      <c r="B258" s="42"/>
      <c r="C258" s="42"/>
      <c r="D258" s="42">
        <f ca="1">VLOOKUP($A258,Mitglieder!$E$24:$BA$323,D$303)</f>
        <v>1.0299999999999967</v>
      </c>
      <c r="E258" s="42" t="str">
        <f ca="1">IF($G258="","",VLOOKUP($A258,Mitglieder!$E$24:$BG$323,E$303))</f>
        <v/>
      </c>
      <c r="F258" s="54" t="str">
        <f ca="1">IF(OR(VLOOKUP($A258,Mitglieder!$E$24:$BG$323,F$303)="",$G258=""),"",VLOOKUP($A258,Mitglieder!$E$24:$BG$323,F$303))</f>
        <v/>
      </c>
      <c r="G258" s="72" t="str">
        <f ca="1">IF(D258/ROUND(D258,0)=1,VLOOKUP($A258,Mitglieder!$E$24:$BA$323,G$303),"")</f>
        <v/>
      </c>
      <c r="H258" s="42" t="str">
        <f ca="1">IF($G258="","",VLOOKUP($A258,Mitglieder!$E$24:$BG$323,H$303))</f>
        <v/>
      </c>
      <c r="I258" s="54" t="str">
        <f ca="1">IF(OR(VLOOKUP($A258,Mitglieder!$E$24:$BG$323,I$303)="",$G258=""),"",VLOOKUP($A258,Mitglieder!$E$24:$BG$323,I$303))</f>
        <v/>
      </c>
      <c r="J258" s="42" t="str">
        <f ca="1">IF($G258="","",VLOOKUP($A258,Mitglieder!$E$24:$BG$323,J$303))</f>
        <v/>
      </c>
      <c r="K258" s="54" t="str">
        <f ca="1">IF(OR(VLOOKUP($A258,Mitglieder!$E$24:$BG$323,K$303)="",$G258=""),"",VLOOKUP($A258,Mitglieder!$E$24:$BG$323,K$303))</f>
        <v/>
      </c>
      <c r="L258" s="42" t="str">
        <f ca="1">IF($G258="","",VLOOKUP($A258,Mitglieder!$E$24:$BG$323,L$303))</f>
        <v/>
      </c>
      <c r="M258" s="42" t="str">
        <f ca="1">IF($G258="","",VLOOKUP($A258,Mitglieder!$E$24:$BG$323,M$303))</f>
        <v/>
      </c>
      <c r="N258" s="42" t="str">
        <f ca="1">IF($G258="","",VLOOKUP($A258,Mitglieder!$E$24:$BG$323,N$303))</f>
        <v/>
      </c>
      <c r="O258" s="42" t="str">
        <f ca="1">IF($G258="","",VLOOKUP($A258,Mitglieder!$E$24:$BG$323,O$303))</f>
        <v/>
      </c>
      <c r="P258" s="42" t="str">
        <f ca="1">IF($G258="","",VLOOKUP($A258,Mitglieder!$E$24:$BG$323,P$303))</f>
        <v/>
      </c>
      <c r="Q258" s="42" t="str">
        <f ca="1">IF($G258="","",VLOOKUP($A258,Mitglieder!$E$24:$BG$323,Q$303))</f>
        <v/>
      </c>
      <c r="R258" s="54" t="str">
        <f ca="1">IF(OR(VLOOKUP($A258,Mitglieder!$E$24:$BG$323,R$303)="",$G258=""),"",VLOOKUP($A258,Mitglieder!$E$24:$BG$323,R$303))</f>
        <v/>
      </c>
      <c r="S258" s="43" t="str">
        <f ca="1">IF($G258="","",TEXT(VLOOKUP($A258,Mitglieder!$E$24:$BG$323,S$303),"TT.MM.JJJJ"))</f>
        <v/>
      </c>
      <c r="T258" s="43" t="str">
        <f ca="1">IF($G258="","",TEXT(VLOOKUP($A258,Mitglieder!$E$24:$BG$323,T$303),"TT.MM.JJJJ"))</f>
        <v/>
      </c>
      <c r="U258" s="43" t="str">
        <f ca="1">IF($G258="","",TEXT(VLOOKUP($A258,Mitglieder!$E$24:$BG$323,U$303),"TT.MM.JJJJ"))</f>
        <v/>
      </c>
      <c r="V258" s="54" t="str">
        <f ca="1">IF(OR(VLOOKUP($A258,Mitglieder!$E$24:$BG$323,V$303)="",$G258=""),"",VLOOKUP($A258,Mitglieder!$E$24:$BG$323,V$303))</f>
        <v/>
      </c>
      <c r="W258" s="54" t="str">
        <f ca="1">IF(OR(VLOOKUP($A258,Mitglieder!$E$24:$BG$323,W$303)="",$G258=""),"",VLOOKUP($A258,Mitglieder!$E$24:$BG$323,W$303))</f>
        <v/>
      </c>
      <c r="X258" s="54" t="str">
        <f ca="1">IF(OR(VLOOKUP($A258,Mitglieder!$E$24:$BG$323,X$303)="",$G258=""),"",VLOOKUP($A258,Mitglieder!$E$24:$BG$323,X$303))</f>
        <v/>
      </c>
      <c r="Y258" s="54" t="str">
        <f ca="1">IF(OR(VLOOKUP($A258,Mitglieder!$E$24:$BG$323,Y$303)="",$G258=""),"",VLOOKUP($A258,Mitglieder!$E$24:$BG$323,Y$303))</f>
        <v/>
      </c>
      <c r="Z258" s="54" t="str">
        <f ca="1">IF(OR(VLOOKUP($A258,Mitglieder!$E$24:$BG$323,Z$303)="",$G258=""),"",VLOOKUP($A258,Mitglieder!$E$24:$BG$323,Z$303))</f>
        <v/>
      </c>
      <c r="AA258" s="54" t="str">
        <f ca="1">IF(OR(VLOOKUP($A258,Mitglieder!$E$24:$BG$323,AA$303)="",$G258=""),"",VLOOKUP($A258,Mitglieder!$E$24:$BG$323,AA$303))</f>
        <v/>
      </c>
      <c r="AB258" s="54" t="str">
        <f ca="1">IF(OR(VLOOKUP($A258,Mitglieder!$E$24:$BG$323,AB$303)="",$G258=""),"",VLOOKUP($A258,Mitglieder!$E$24:$BG$323,AB$303))</f>
        <v/>
      </c>
      <c r="AC258" s="54" t="str">
        <f ca="1">IF(OR(VLOOKUP($A258,Mitglieder!$E$24:$BG$323,AC$303)="",$G258=""),"",VLOOKUP($A258,Mitglieder!$E$24:$BG$323,AC$303))</f>
        <v/>
      </c>
      <c r="AD258" s="54" t="str">
        <f ca="1">IF(OR(VLOOKUP($A258,Mitglieder!$E$24:$BG$323,AD$303)="",$G258=""),"",VLOOKUP($A258,Mitglieder!$E$24:$BG$323,AD$303))</f>
        <v/>
      </c>
      <c r="AE258" s="54" t="str">
        <f ca="1">IF(OR(VLOOKUP($A258,Mitglieder!$E$24:$BG$323,AE$303)="",$G258=""),"",VLOOKUP($A258,Mitglieder!$E$24:$BG$323,AE$303))</f>
        <v/>
      </c>
      <c r="AF258" s="54" t="str">
        <f ca="1">IF(OR(VLOOKUP($A258,Mitglieder!$E$24:$BG$323,AF$303)="",$G258=""),"",VLOOKUP($A258,Mitglieder!$E$24:$BG$323,AF$303))</f>
        <v/>
      </c>
      <c r="AG258" s="54" t="str">
        <f ca="1">IF(OR(VLOOKUP($A258,Mitglieder!$E$24:$BG$323,AG$303)="",$G258=""),"",VLOOKUP($A258,Mitglieder!$E$24:$BG$323,AG$303))</f>
        <v/>
      </c>
      <c r="AH258" s="54" t="str">
        <f ca="1">IF(OR(VLOOKUP($A258,Mitglieder!$E$24:$BG$323,AH$303)="",$G258=""),"",VLOOKUP($A258,Mitglieder!$E$24:$BG$323,AH$303))</f>
        <v/>
      </c>
      <c r="AI258" s="54" t="str">
        <f ca="1">IF(OR(VLOOKUP($A258,Mitglieder!$E$24:$BG$323,AI$303)="",$G258=""),"",VLOOKUP($A258,Mitglieder!$E$24:$BG$323,AI$303))</f>
        <v/>
      </c>
      <c r="AJ258" s="54" t="str">
        <f ca="1">IF(OR(VLOOKUP($A258,Mitglieder!$E$24:$BG$323,AJ$303)="",$G258=""),"",VLOOKUP($A258,Mitglieder!$E$24:$BG$323,AJ$303))</f>
        <v/>
      </c>
      <c r="AK258" s="54" t="str">
        <f ca="1">IF(OR(VLOOKUP($A258,Mitglieder!$E$24:$BG$323,AK$303)="",$G258=""),"",VLOOKUP($A258,Mitglieder!$E$24:$BG$323,AK$303))</f>
        <v/>
      </c>
      <c r="AL258" s="54" t="str">
        <f ca="1">IF(OR(VLOOKUP($A258,Mitglieder!$E$24:$BG$323,AL$303)="",$G258=""),"",VLOOKUP($A258,Mitglieder!$E$24:$BG$323,AL$303))</f>
        <v/>
      </c>
      <c r="AM258" s="42" t="str">
        <f ca="1">IF($G258="","",VLOOKUP($A258,Mitglieder!$E$24:$BG$323,AM$303))</f>
        <v/>
      </c>
      <c r="AN258" s="54" t="str">
        <f ca="1">IF(OR(VLOOKUP($A258,Mitglieder!$E$24:$BG$323,AN$303)="",$G258=""),"",VLOOKUP($A258,Mitglieder!$E$24:$BG$323,AN$303))</f>
        <v/>
      </c>
      <c r="AO258" s="43" t="str">
        <f ca="1">IF($G258="","",TEXT(VLOOKUP($A258,Mitglieder!$D$24:$BG$323,AO$303),"TT.MM.JJJJ"))</f>
        <v/>
      </c>
      <c r="AP258" s="42" t="str">
        <f ca="1">IF($G258="","",VLOOKUP($A258,Mitglieder!$E$24:$BG$323,AP$303))</f>
        <v/>
      </c>
      <c r="AQ258" s="45" t="str">
        <f ca="1">IF($G258="","",TEXT(VLOOKUP($A258,Mitglieder!$E$24:$BG$323,AQ$303),"0.00"))</f>
        <v/>
      </c>
      <c r="AR258" s="54" t="str">
        <f ca="1">IF(OR(VLOOKUP($A258,Mitglieder!$E$24:$BG$323,AR$303)="",$G258=""),"",VLOOKUP($A258,Mitglieder!$E$24:$BG$323,AR$303))</f>
        <v/>
      </c>
      <c r="AS258" s="45" t="str">
        <f ca="1">IF($G258="","",TEXT(VLOOKUP($A258,Mitglieder!$E$24:$BG$323,AS$303),"0.00"))</f>
        <v/>
      </c>
      <c r="AT258" s="54" t="str">
        <f ca="1">IF(OR(VLOOKUP($A258,Mitglieder!$E$24:$BG$323,AT$303)="",$G258=""),"",VLOOKUP($A258,Mitglieder!$E$24:$BG$323,AT$303))</f>
        <v/>
      </c>
      <c r="AU258" s="45" t="str">
        <f ca="1">IF($G258="","",TEXT(VLOOKUP($A258,Mitglieder!$E$24:$BG$323,AU$303),"0.00"))</f>
        <v/>
      </c>
      <c r="AV258" s="45" t="str">
        <f ca="1">IF($G258="","",TEXT(VLOOKUP($A258,Mitglieder!$E$24:$BG$323,AV$303),"0.00"))</f>
        <v/>
      </c>
      <c r="AW258" s="42" t="str">
        <f ca="1">IF($G258="","",VLOOKUP($A258,Mitglieder!$E$24:$BG$323,AW$303))</f>
        <v/>
      </c>
      <c r="AX258" s="54" t="str">
        <f ca="1">IF(OR(VLOOKUP($A258,Mitglieder!$E$24:$BG$323,AX$303)="",$G258=""),"",VLOOKUP($A258,Mitglieder!$E$24:$BG$323,AX$303))</f>
        <v/>
      </c>
      <c r="AY258" s="43" t="str">
        <f ca="1">IF($G258="","",TEXT(VLOOKUP($A258,Mitglieder!$E$24:$BG$323,AY$303),"TT.MM.JJJJ"))</f>
        <v/>
      </c>
      <c r="AZ258" s="75" t="str">
        <f t="shared" ca="1" si="6"/>
        <v/>
      </c>
      <c r="BA258" s="43" t="str">
        <f ca="1">IF($G258="","",TEXT(VLOOKUP($A258,Mitglieder!$E$24:$BG$323,BA$303),"TT.MM.JJJJ"))</f>
        <v/>
      </c>
      <c r="BB258" s="43" t="str">
        <f ca="1">IF($G258="","",TEXT(VLOOKUP($A258,Mitglieder!$E$24:$BG$323,BB$303),"TT.MM.JJJJ"))</f>
        <v/>
      </c>
      <c r="BC258" s="43" t="str">
        <f ca="1">IF($G258="","",TEXT(VLOOKUP($A258,Mitglieder!$E$24:$BG$323,BC$303),"TT.MM.JJJJ"))</f>
        <v/>
      </c>
      <c r="BD258" s="43" t="str">
        <f ca="1">IF($G258="","",TEXT(VLOOKUP($A258,Mitglieder!$E$24:$BG$323,BD$303),"TT.MM.JJJJ"))</f>
        <v/>
      </c>
      <c r="BE258" s="75" t="str">
        <f t="shared" ca="1" si="7"/>
        <v/>
      </c>
      <c r="BF258" s="75" t="str">
        <f ca="1">IF($G258="","",VLOOKUP($A258,Mitglieder!$D$24:$BG$323,BF$303))</f>
        <v/>
      </c>
      <c r="BH258" s="75" t="str">
        <f ca="1">IF(G258="","",AY258+'Details Verein'!$D$25)</f>
        <v/>
      </c>
    </row>
    <row r="259" spans="1:60" x14ac:dyDescent="0.35">
      <c r="A259" s="42">
        <v>259</v>
      </c>
      <c r="B259" s="42"/>
      <c r="C259" s="42"/>
      <c r="D259" s="42">
        <f ca="1">VLOOKUP($A259,Mitglieder!$E$24:$BA$323,D$303)</f>
        <v>1.0299999999999967</v>
      </c>
      <c r="E259" s="42" t="str">
        <f ca="1">IF($G259="","",VLOOKUP($A259,Mitglieder!$E$24:$BG$323,E$303))</f>
        <v/>
      </c>
      <c r="F259" s="54" t="str">
        <f ca="1">IF(OR(VLOOKUP($A259,Mitglieder!$E$24:$BG$323,F$303)="",$G259=""),"",VLOOKUP($A259,Mitglieder!$E$24:$BG$323,F$303))</f>
        <v/>
      </c>
      <c r="G259" s="72" t="str">
        <f ca="1">IF(D259/ROUND(D259,0)=1,VLOOKUP($A259,Mitglieder!$E$24:$BA$323,G$303),"")</f>
        <v/>
      </c>
      <c r="H259" s="42" t="str">
        <f ca="1">IF($G259="","",VLOOKUP($A259,Mitglieder!$E$24:$BG$323,H$303))</f>
        <v/>
      </c>
      <c r="I259" s="54" t="str">
        <f ca="1">IF(OR(VLOOKUP($A259,Mitglieder!$E$24:$BG$323,I$303)="",$G259=""),"",VLOOKUP($A259,Mitglieder!$E$24:$BG$323,I$303))</f>
        <v/>
      </c>
      <c r="J259" s="42" t="str">
        <f ca="1">IF($G259="","",VLOOKUP($A259,Mitglieder!$E$24:$BG$323,J$303))</f>
        <v/>
      </c>
      <c r="K259" s="54" t="str">
        <f ca="1">IF(OR(VLOOKUP($A259,Mitglieder!$E$24:$BG$323,K$303)="",$G259=""),"",VLOOKUP($A259,Mitglieder!$E$24:$BG$323,K$303))</f>
        <v/>
      </c>
      <c r="L259" s="42" t="str">
        <f ca="1">IF($G259="","",VLOOKUP($A259,Mitglieder!$E$24:$BG$323,L$303))</f>
        <v/>
      </c>
      <c r="M259" s="42" t="str">
        <f ca="1">IF($G259="","",VLOOKUP($A259,Mitglieder!$E$24:$BG$323,M$303))</f>
        <v/>
      </c>
      <c r="N259" s="42" t="str">
        <f ca="1">IF($G259="","",VLOOKUP($A259,Mitglieder!$E$24:$BG$323,N$303))</f>
        <v/>
      </c>
      <c r="O259" s="42" t="str">
        <f ca="1">IF($G259="","",VLOOKUP($A259,Mitglieder!$E$24:$BG$323,O$303))</f>
        <v/>
      </c>
      <c r="P259" s="42" t="str">
        <f ca="1">IF($G259="","",VLOOKUP($A259,Mitglieder!$E$24:$BG$323,P$303))</f>
        <v/>
      </c>
      <c r="Q259" s="42" t="str">
        <f ca="1">IF($G259="","",VLOOKUP($A259,Mitglieder!$E$24:$BG$323,Q$303))</f>
        <v/>
      </c>
      <c r="R259" s="54" t="str">
        <f ca="1">IF(OR(VLOOKUP($A259,Mitglieder!$E$24:$BG$323,R$303)="",$G259=""),"",VLOOKUP($A259,Mitglieder!$E$24:$BG$323,R$303))</f>
        <v/>
      </c>
      <c r="S259" s="43" t="str">
        <f ca="1">IF($G259="","",TEXT(VLOOKUP($A259,Mitglieder!$E$24:$BG$323,S$303),"TT.MM.JJJJ"))</f>
        <v/>
      </c>
      <c r="T259" s="43" t="str">
        <f ca="1">IF($G259="","",TEXT(VLOOKUP($A259,Mitglieder!$E$24:$BG$323,T$303),"TT.MM.JJJJ"))</f>
        <v/>
      </c>
      <c r="U259" s="43" t="str">
        <f ca="1">IF($G259="","",TEXT(VLOOKUP($A259,Mitglieder!$E$24:$BG$323,U$303),"TT.MM.JJJJ"))</f>
        <v/>
      </c>
      <c r="V259" s="54" t="str">
        <f ca="1">IF(OR(VLOOKUP($A259,Mitglieder!$E$24:$BG$323,V$303)="",$G259=""),"",VLOOKUP($A259,Mitglieder!$E$24:$BG$323,V$303))</f>
        <v/>
      </c>
      <c r="W259" s="54" t="str">
        <f ca="1">IF(OR(VLOOKUP($A259,Mitglieder!$E$24:$BG$323,W$303)="",$G259=""),"",VLOOKUP($A259,Mitglieder!$E$24:$BG$323,W$303))</f>
        <v/>
      </c>
      <c r="X259" s="54" t="str">
        <f ca="1">IF(OR(VLOOKUP($A259,Mitglieder!$E$24:$BG$323,X$303)="",$G259=""),"",VLOOKUP($A259,Mitglieder!$E$24:$BG$323,X$303))</f>
        <v/>
      </c>
      <c r="Y259" s="54" t="str">
        <f ca="1">IF(OR(VLOOKUP($A259,Mitglieder!$E$24:$BG$323,Y$303)="",$G259=""),"",VLOOKUP($A259,Mitglieder!$E$24:$BG$323,Y$303))</f>
        <v/>
      </c>
      <c r="Z259" s="54" t="str">
        <f ca="1">IF(OR(VLOOKUP($A259,Mitglieder!$E$24:$BG$323,Z$303)="",$G259=""),"",VLOOKUP($A259,Mitglieder!$E$24:$BG$323,Z$303))</f>
        <v/>
      </c>
      <c r="AA259" s="54" t="str">
        <f ca="1">IF(OR(VLOOKUP($A259,Mitglieder!$E$24:$BG$323,AA$303)="",$G259=""),"",VLOOKUP($A259,Mitglieder!$E$24:$BG$323,AA$303))</f>
        <v/>
      </c>
      <c r="AB259" s="54" t="str">
        <f ca="1">IF(OR(VLOOKUP($A259,Mitglieder!$E$24:$BG$323,AB$303)="",$G259=""),"",VLOOKUP($A259,Mitglieder!$E$24:$BG$323,AB$303))</f>
        <v/>
      </c>
      <c r="AC259" s="54" t="str">
        <f ca="1">IF(OR(VLOOKUP($A259,Mitglieder!$E$24:$BG$323,AC$303)="",$G259=""),"",VLOOKUP($A259,Mitglieder!$E$24:$BG$323,AC$303))</f>
        <v/>
      </c>
      <c r="AD259" s="54" t="str">
        <f ca="1">IF(OR(VLOOKUP($A259,Mitglieder!$E$24:$BG$323,AD$303)="",$G259=""),"",VLOOKUP($A259,Mitglieder!$E$24:$BG$323,AD$303))</f>
        <v/>
      </c>
      <c r="AE259" s="54" t="str">
        <f ca="1">IF(OR(VLOOKUP($A259,Mitglieder!$E$24:$BG$323,AE$303)="",$G259=""),"",VLOOKUP($A259,Mitglieder!$E$24:$BG$323,AE$303))</f>
        <v/>
      </c>
      <c r="AF259" s="54" t="str">
        <f ca="1">IF(OR(VLOOKUP($A259,Mitglieder!$E$24:$BG$323,AF$303)="",$G259=""),"",VLOOKUP($A259,Mitglieder!$E$24:$BG$323,AF$303))</f>
        <v/>
      </c>
      <c r="AG259" s="54" t="str">
        <f ca="1">IF(OR(VLOOKUP($A259,Mitglieder!$E$24:$BG$323,AG$303)="",$G259=""),"",VLOOKUP($A259,Mitglieder!$E$24:$BG$323,AG$303))</f>
        <v/>
      </c>
      <c r="AH259" s="54" t="str">
        <f ca="1">IF(OR(VLOOKUP($A259,Mitglieder!$E$24:$BG$323,AH$303)="",$G259=""),"",VLOOKUP($A259,Mitglieder!$E$24:$BG$323,AH$303))</f>
        <v/>
      </c>
      <c r="AI259" s="54" t="str">
        <f ca="1">IF(OR(VLOOKUP($A259,Mitglieder!$E$24:$BG$323,AI$303)="",$G259=""),"",VLOOKUP($A259,Mitglieder!$E$24:$BG$323,AI$303))</f>
        <v/>
      </c>
      <c r="AJ259" s="54" t="str">
        <f ca="1">IF(OR(VLOOKUP($A259,Mitglieder!$E$24:$BG$323,AJ$303)="",$G259=""),"",VLOOKUP($A259,Mitglieder!$E$24:$BG$323,AJ$303))</f>
        <v/>
      </c>
      <c r="AK259" s="54" t="str">
        <f ca="1">IF(OR(VLOOKUP($A259,Mitglieder!$E$24:$BG$323,AK$303)="",$G259=""),"",VLOOKUP($A259,Mitglieder!$E$24:$BG$323,AK$303))</f>
        <v/>
      </c>
      <c r="AL259" s="54" t="str">
        <f ca="1">IF(OR(VLOOKUP($A259,Mitglieder!$E$24:$BG$323,AL$303)="",$G259=""),"",VLOOKUP($A259,Mitglieder!$E$24:$BG$323,AL$303))</f>
        <v/>
      </c>
      <c r="AM259" s="42" t="str">
        <f ca="1">IF($G259="","",VLOOKUP($A259,Mitglieder!$E$24:$BG$323,AM$303))</f>
        <v/>
      </c>
      <c r="AN259" s="54" t="str">
        <f ca="1">IF(OR(VLOOKUP($A259,Mitglieder!$E$24:$BG$323,AN$303)="",$G259=""),"",VLOOKUP($A259,Mitglieder!$E$24:$BG$323,AN$303))</f>
        <v/>
      </c>
      <c r="AO259" s="43" t="str">
        <f ca="1">IF($G259="","",TEXT(VLOOKUP($A259,Mitglieder!$D$24:$BG$323,AO$303),"TT.MM.JJJJ"))</f>
        <v/>
      </c>
      <c r="AP259" s="42" t="str">
        <f ca="1">IF($G259="","",VLOOKUP($A259,Mitglieder!$E$24:$BG$323,AP$303))</f>
        <v/>
      </c>
      <c r="AQ259" s="45" t="str">
        <f ca="1">IF($G259="","",TEXT(VLOOKUP($A259,Mitglieder!$E$24:$BG$323,AQ$303),"0.00"))</f>
        <v/>
      </c>
      <c r="AR259" s="54" t="str">
        <f ca="1">IF(OR(VLOOKUP($A259,Mitglieder!$E$24:$BG$323,AR$303)="",$G259=""),"",VLOOKUP($A259,Mitglieder!$E$24:$BG$323,AR$303))</f>
        <v/>
      </c>
      <c r="AS259" s="45" t="str">
        <f ca="1">IF($G259="","",TEXT(VLOOKUP($A259,Mitglieder!$E$24:$BG$323,AS$303),"0.00"))</f>
        <v/>
      </c>
      <c r="AT259" s="54" t="str">
        <f ca="1">IF(OR(VLOOKUP($A259,Mitglieder!$E$24:$BG$323,AT$303)="",$G259=""),"",VLOOKUP($A259,Mitglieder!$E$24:$BG$323,AT$303))</f>
        <v/>
      </c>
      <c r="AU259" s="45" t="str">
        <f ca="1">IF($G259="","",TEXT(VLOOKUP($A259,Mitglieder!$E$24:$BG$323,AU$303),"0.00"))</f>
        <v/>
      </c>
      <c r="AV259" s="45" t="str">
        <f ca="1">IF($G259="","",TEXT(VLOOKUP($A259,Mitglieder!$E$24:$BG$323,AV$303),"0.00"))</f>
        <v/>
      </c>
      <c r="AW259" s="42" t="str">
        <f ca="1">IF($G259="","",VLOOKUP($A259,Mitglieder!$E$24:$BG$323,AW$303))</f>
        <v/>
      </c>
      <c r="AX259" s="54" t="str">
        <f ca="1">IF(OR(VLOOKUP($A259,Mitglieder!$E$24:$BG$323,AX$303)="",$G259=""),"",VLOOKUP($A259,Mitglieder!$E$24:$BG$323,AX$303))</f>
        <v/>
      </c>
      <c r="AY259" s="43" t="str">
        <f ca="1">IF($G259="","",TEXT(VLOOKUP($A259,Mitglieder!$E$24:$BG$323,AY$303),"TT.MM.JJJJ"))</f>
        <v/>
      </c>
      <c r="AZ259" s="75" t="str">
        <f t="shared" ref="AZ259:AZ301" ca="1" si="8">IF(G259="","",TEXT(AZ$304,"TT.MM.JJJJ"))</f>
        <v/>
      </c>
      <c r="BA259" s="43" t="str">
        <f ca="1">IF($G259="","",TEXT(VLOOKUP($A259,Mitglieder!$E$24:$BG$323,BA$303),"TT.MM.JJJJ"))</f>
        <v/>
      </c>
      <c r="BB259" s="43" t="str">
        <f ca="1">IF($G259="","",TEXT(VLOOKUP($A259,Mitglieder!$E$24:$BG$323,BB$303),"TT.MM.JJJJ"))</f>
        <v/>
      </c>
      <c r="BC259" s="43" t="str">
        <f ca="1">IF($G259="","",TEXT(VLOOKUP($A259,Mitglieder!$E$24:$BG$323,BC$303),"TT.MM.JJJJ"))</f>
        <v/>
      </c>
      <c r="BD259" s="43" t="str">
        <f ca="1">IF($G259="","",TEXT(VLOOKUP($A259,Mitglieder!$E$24:$BG$323,BD$303),"TT.MM.JJJJ"))</f>
        <v/>
      </c>
      <c r="BE259" s="75" t="str">
        <f t="shared" ref="BE259:BE301" ca="1" si="9">IF(G259="","",TEXT(BH259,"TT.MM.JJJJ"))</f>
        <v/>
      </c>
      <c r="BF259" s="75" t="str">
        <f ca="1">IF($G259="","",VLOOKUP($A259,Mitglieder!$D$24:$BG$323,BF$303))</f>
        <v/>
      </c>
      <c r="BH259" s="75" t="str">
        <f ca="1">IF(G259="","",AY259+'Details Verein'!$D$25)</f>
        <v/>
      </c>
    </row>
    <row r="260" spans="1:60" x14ac:dyDescent="0.35">
      <c r="A260" s="42">
        <v>260</v>
      </c>
      <c r="B260" s="42"/>
      <c r="C260" s="42"/>
      <c r="D260" s="42">
        <f ca="1">VLOOKUP($A260,Mitglieder!$E$24:$BA$323,D$303)</f>
        <v>1.0299999999999967</v>
      </c>
      <c r="E260" s="42" t="str">
        <f ca="1">IF($G260="","",VLOOKUP($A260,Mitglieder!$E$24:$BG$323,E$303))</f>
        <v/>
      </c>
      <c r="F260" s="54" t="str">
        <f ca="1">IF(OR(VLOOKUP($A260,Mitglieder!$E$24:$BG$323,F$303)="",$G260=""),"",VLOOKUP($A260,Mitglieder!$E$24:$BG$323,F$303))</f>
        <v/>
      </c>
      <c r="G260" s="72" t="str">
        <f ca="1">IF(D260/ROUND(D260,0)=1,VLOOKUP($A260,Mitglieder!$E$24:$BA$323,G$303),"")</f>
        <v/>
      </c>
      <c r="H260" s="42" t="str">
        <f ca="1">IF($G260="","",VLOOKUP($A260,Mitglieder!$E$24:$BG$323,H$303))</f>
        <v/>
      </c>
      <c r="I260" s="54" t="str">
        <f ca="1">IF(OR(VLOOKUP($A260,Mitglieder!$E$24:$BG$323,I$303)="",$G260=""),"",VLOOKUP($A260,Mitglieder!$E$24:$BG$323,I$303))</f>
        <v/>
      </c>
      <c r="J260" s="42" t="str">
        <f ca="1">IF($G260="","",VLOOKUP($A260,Mitglieder!$E$24:$BG$323,J$303))</f>
        <v/>
      </c>
      <c r="K260" s="54" t="str">
        <f ca="1">IF(OR(VLOOKUP($A260,Mitglieder!$E$24:$BG$323,K$303)="",$G260=""),"",VLOOKUP($A260,Mitglieder!$E$24:$BG$323,K$303))</f>
        <v/>
      </c>
      <c r="L260" s="42" t="str">
        <f ca="1">IF($G260="","",VLOOKUP($A260,Mitglieder!$E$24:$BG$323,L$303))</f>
        <v/>
      </c>
      <c r="M260" s="42" t="str">
        <f ca="1">IF($G260="","",VLOOKUP($A260,Mitglieder!$E$24:$BG$323,M$303))</f>
        <v/>
      </c>
      <c r="N260" s="42" t="str">
        <f ca="1">IF($G260="","",VLOOKUP($A260,Mitglieder!$E$24:$BG$323,N$303))</f>
        <v/>
      </c>
      <c r="O260" s="42" t="str">
        <f ca="1">IF($G260="","",VLOOKUP($A260,Mitglieder!$E$24:$BG$323,O$303))</f>
        <v/>
      </c>
      <c r="P260" s="42" t="str">
        <f ca="1">IF($G260="","",VLOOKUP($A260,Mitglieder!$E$24:$BG$323,P$303))</f>
        <v/>
      </c>
      <c r="Q260" s="42" t="str">
        <f ca="1">IF($G260="","",VLOOKUP($A260,Mitglieder!$E$24:$BG$323,Q$303))</f>
        <v/>
      </c>
      <c r="R260" s="54" t="str">
        <f ca="1">IF(OR(VLOOKUP($A260,Mitglieder!$E$24:$BG$323,R$303)="",$G260=""),"",VLOOKUP($A260,Mitglieder!$E$24:$BG$323,R$303))</f>
        <v/>
      </c>
      <c r="S260" s="43" t="str">
        <f ca="1">IF($G260="","",TEXT(VLOOKUP($A260,Mitglieder!$E$24:$BG$323,S$303),"TT.MM.JJJJ"))</f>
        <v/>
      </c>
      <c r="T260" s="43" t="str">
        <f ca="1">IF($G260="","",TEXT(VLOOKUP($A260,Mitglieder!$E$24:$BG$323,T$303),"TT.MM.JJJJ"))</f>
        <v/>
      </c>
      <c r="U260" s="43" t="str">
        <f ca="1">IF($G260="","",TEXT(VLOOKUP($A260,Mitglieder!$E$24:$BG$323,U$303),"TT.MM.JJJJ"))</f>
        <v/>
      </c>
      <c r="V260" s="54" t="str">
        <f ca="1">IF(OR(VLOOKUP($A260,Mitglieder!$E$24:$BG$323,V$303)="",$G260=""),"",VLOOKUP($A260,Mitglieder!$E$24:$BG$323,V$303))</f>
        <v/>
      </c>
      <c r="W260" s="54" t="str">
        <f ca="1">IF(OR(VLOOKUP($A260,Mitglieder!$E$24:$BG$323,W$303)="",$G260=""),"",VLOOKUP($A260,Mitglieder!$E$24:$BG$323,W$303))</f>
        <v/>
      </c>
      <c r="X260" s="54" t="str">
        <f ca="1">IF(OR(VLOOKUP($A260,Mitglieder!$E$24:$BG$323,X$303)="",$G260=""),"",VLOOKUP($A260,Mitglieder!$E$24:$BG$323,X$303))</f>
        <v/>
      </c>
      <c r="Y260" s="54" t="str">
        <f ca="1">IF(OR(VLOOKUP($A260,Mitglieder!$E$24:$BG$323,Y$303)="",$G260=""),"",VLOOKUP($A260,Mitglieder!$E$24:$BG$323,Y$303))</f>
        <v/>
      </c>
      <c r="Z260" s="54" t="str">
        <f ca="1">IF(OR(VLOOKUP($A260,Mitglieder!$E$24:$BG$323,Z$303)="",$G260=""),"",VLOOKUP($A260,Mitglieder!$E$24:$BG$323,Z$303))</f>
        <v/>
      </c>
      <c r="AA260" s="54" t="str">
        <f ca="1">IF(OR(VLOOKUP($A260,Mitglieder!$E$24:$BG$323,AA$303)="",$G260=""),"",VLOOKUP($A260,Mitglieder!$E$24:$BG$323,AA$303))</f>
        <v/>
      </c>
      <c r="AB260" s="54" t="str">
        <f ca="1">IF(OR(VLOOKUP($A260,Mitglieder!$E$24:$BG$323,AB$303)="",$G260=""),"",VLOOKUP($A260,Mitglieder!$E$24:$BG$323,AB$303))</f>
        <v/>
      </c>
      <c r="AC260" s="54" t="str">
        <f ca="1">IF(OR(VLOOKUP($A260,Mitglieder!$E$24:$BG$323,AC$303)="",$G260=""),"",VLOOKUP($A260,Mitglieder!$E$24:$BG$323,AC$303))</f>
        <v/>
      </c>
      <c r="AD260" s="54" t="str">
        <f ca="1">IF(OR(VLOOKUP($A260,Mitglieder!$E$24:$BG$323,AD$303)="",$G260=""),"",VLOOKUP($A260,Mitglieder!$E$24:$BG$323,AD$303))</f>
        <v/>
      </c>
      <c r="AE260" s="54" t="str">
        <f ca="1">IF(OR(VLOOKUP($A260,Mitglieder!$E$24:$BG$323,AE$303)="",$G260=""),"",VLOOKUP($A260,Mitglieder!$E$24:$BG$323,AE$303))</f>
        <v/>
      </c>
      <c r="AF260" s="54" t="str">
        <f ca="1">IF(OR(VLOOKUP($A260,Mitglieder!$E$24:$BG$323,AF$303)="",$G260=""),"",VLOOKUP($A260,Mitglieder!$E$24:$BG$323,AF$303))</f>
        <v/>
      </c>
      <c r="AG260" s="54" t="str">
        <f ca="1">IF(OR(VLOOKUP($A260,Mitglieder!$E$24:$BG$323,AG$303)="",$G260=""),"",VLOOKUP($A260,Mitglieder!$E$24:$BG$323,AG$303))</f>
        <v/>
      </c>
      <c r="AH260" s="54" t="str">
        <f ca="1">IF(OR(VLOOKUP($A260,Mitglieder!$E$24:$BG$323,AH$303)="",$G260=""),"",VLOOKUP($A260,Mitglieder!$E$24:$BG$323,AH$303))</f>
        <v/>
      </c>
      <c r="AI260" s="54" t="str">
        <f ca="1">IF(OR(VLOOKUP($A260,Mitglieder!$E$24:$BG$323,AI$303)="",$G260=""),"",VLOOKUP($A260,Mitglieder!$E$24:$BG$323,AI$303))</f>
        <v/>
      </c>
      <c r="AJ260" s="54" t="str">
        <f ca="1">IF(OR(VLOOKUP($A260,Mitglieder!$E$24:$BG$323,AJ$303)="",$G260=""),"",VLOOKUP($A260,Mitglieder!$E$24:$BG$323,AJ$303))</f>
        <v/>
      </c>
      <c r="AK260" s="54" t="str">
        <f ca="1">IF(OR(VLOOKUP($A260,Mitglieder!$E$24:$BG$323,AK$303)="",$G260=""),"",VLOOKUP($A260,Mitglieder!$E$24:$BG$323,AK$303))</f>
        <v/>
      </c>
      <c r="AL260" s="54" t="str">
        <f ca="1">IF(OR(VLOOKUP($A260,Mitglieder!$E$24:$BG$323,AL$303)="",$G260=""),"",VLOOKUP($A260,Mitglieder!$E$24:$BG$323,AL$303))</f>
        <v/>
      </c>
      <c r="AM260" s="42" t="str">
        <f ca="1">IF($G260="","",VLOOKUP($A260,Mitglieder!$E$24:$BG$323,AM$303))</f>
        <v/>
      </c>
      <c r="AN260" s="54" t="str">
        <f ca="1">IF(OR(VLOOKUP($A260,Mitglieder!$E$24:$BG$323,AN$303)="",$G260=""),"",VLOOKUP($A260,Mitglieder!$E$24:$BG$323,AN$303))</f>
        <v/>
      </c>
      <c r="AO260" s="43" t="str">
        <f ca="1">IF($G260="","",TEXT(VLOOKUP($A260,Mitglieder!$D$24:$BG$323,AO$303),"TT.MM.JJJJ"))</f>
        <v/>
      </c>
      <c r="AP260" s="42" t="str">
        <f ca="1">IF($G260="","",VLOOKUP($A260,Mitglieder!$E$24:$BG$323,AP$303))</f>
        <v/>
      </c>
      <c r="AQ260" s="45" t="str">
        <f ca="1">IF($G260="","",TEXT(VLOOKUP($A260,Mitglieder!$E$24:$BG$323,AQ$303),"0.00"))</f>
        <v/>
      </c>
      <c r="AR260" s="54" t="str">
        <f ca="1">IF(OR(VLOOKUP($A260,Mitglieder!$E$24:$BG$323,AR$303)="",$G260=""),"",VLOOKUP($A260,Mitglieder!$E$24:$BG$323,AR$303))</f>
        <v/>
      </c>
      <c r="AS260" s="45" t="str">
        <f ca="1">IF($G260="","",TEXT(VLOOKUP($A260,Mitglieder!$E$24:$BG$323,AS$303),"0.00"))</f>
        <v/>
      </c>
      <c r="AT260" s="54" t="str">
        <f ca="1">IF(OR(VLOOKUP($A260,Mitglieder!$E$24:$BG$323,AT$303)="",$G260=""),"",VLOOKUP($A260,Mitglieder!$E$24:$BG$323,AT$303))</f>
        <v/>
      </c>
      <c r="AU260" s="45" t="str">
        <f ca="1">IF($G260="","",TEXT(VLOOKUP($A260,Mitglieder!$E$24:$BG$323,AU$303),"0.00"))</f>
        <v/>
      </c>
      <c r="AV260" s="45" t="str">
        <f ca="1">IF($G260="","",TEXT(VLOOKUP($A260,Mitglieder!$E$24:$BG$323,AV$303),"0.00"))</f>
        <v/>
      </c>
      <c r="AW260" s="42" t="str">
        <f ca="1">IF($G260="","",VLOOKUP($A260,Mitglieder!$E$24:$BG$323,AW$303))</f>
        <v/>
      </c>
      <c r="AX260" s="54" t="str">
        <f ca="1">IF(OR(VLOOKUP($A260,Mitglieder!$E$24:$BG$323,AX$303)="",$G260=""),"",VLOOKUP($A260,Mitglieder!$E$24:$BG$323,AX$303))</f>
        <v/>
      </c>
      <c r="AY260" s="43" t="str">
        <f ca="1">IF($G260="","",TEXT(VLOOKUP($A260,Mitglieder!$E$24:$BG$323,AY$303),"TT.MM.JJJJ"))</f>
        <v/>
      </c>
      <c r="AZ260" s="75" t="str">
        <f t="shared" ca="1" si="8"/>
        <v/>
      </c>
      <c r="BA260" s="43" t="str">
        <f ca="1">IF($G260="","",TEXT(VLOOKUP($A260,Mitglieder!$E$24:$BG$323,BA$303),"TT.MM.JJJJ"))</f>
        <v/>
      </c>
      <c r="BB260" s="43" t="str">
        <f ca="1">IF($G260="","",TEXT(VLOOKUP($A260,Mitglieder!$E$24:$BG$323,BB$303),"TT.MM.JJJJ"))</f>
        <v/>
      </c>
      <c r="BC260" s="43" t="str">
        <f ca="1">IF($G260="","",TEXT(VLOOKUP($A260,Mitglieder!$E$24:$BG$323,BC$303),"TT.MM.JJJJ"))</f>
        <v/>
      </c>
      <c r="BD260" s="43" t="str">
        <f ca="1">IF($G260="","",TEXT(VLOOKUP($A260,Mitglieder!$E$24:$BG$323,BD$303),"TT.MM.JJJJ"))</f>
        <v/>
      </c>
      <c r="BE260" s="75" t="str">
        <f t="shared" ca="1" si="9"/>
        <v/>
      </c>
      <c r="BF260" s="75" t="str">
        <f ca="1">IF($G260="","",VLOOKUP($A260,Mitglieder!$D$24:$BG$323,BF$303))</f>
        <v/>
      </c>
      <c r="BH260" s="75" t="str">
        <f ca="1">IF(G260="","",AY260+'Details Verein'!$D$25)</f>
        <v/>
      </c>
    </row>
    <row r="261" spans="1:60" x14ac:dyDescent="0.35">
      <c r="A261" s="42">
        <v>261</v>
      </c>
      <c r="B261" s="42"/>
      <c r="C261" s="42"/>
      <c r="D261" s="42">
        <f ca="1">VLOOKUP($A261,Mitglieder!$E$24:$BA$323,D$303)</f>
        <v>1.0299999999999967</v>
      </c>
      <c r="E261" s="42" t="str">
        <f ca="1">IF($G261="","",VLOOKUP($A261,Mitglieder!$E$24:$BG$323,E$303))</f>
        <v/>
      </c>
      <c r="F261" s="54" t="str">
        <f ca="1">IF(OR(VLOOKUP($A261,Mitglieder!$E$24:$BG$323,F$303)="",$G261=""),"",VLOOKUP($A261,Mitglieder!$E$24:$BG$323,F$303))</f>
        <v/>
      </c>
      <c r="G261" s="72" t="str">
        <f ca="1">IF(D261/ROUND(D261,0)=1,VLOOKUP($A261,Mitglieder!$E$24:$BA$323,G$303),"")</f>
        <v/>
      </c>
      <c r="H261" s="42" t="str">
        <f ca="1">IF($G261="","",VLOOKUP($A261,Mitglieder!$E$24:$BG$323,H$303))</f>
        <v/>
      </c>
      <c r="I261" s="54" t="str">
        <f ca="1">IF(OR(VLOOKUP($A261,Mitglieder!$E$24:$BG$323,I$303)="",$G261=""),"",VLOOKUP($A261,Mitglieder!$E$24:$BG$323,I$303))</f>
        <v/>
      </c>
      <c r="J261" s="42" t="str">
        <f ca="1">IF($G261="","",VLOOKUP($A261,Mitglieder!$E$24:$BG$323,J$303))</f>
        <v/>
      </c>
      <c r="K261" s="54" t="str">
        <f ca="1">IF(OR(VLOOKUP($A261,Mitglieder!$E$24:$BG$323,K$303)="",$G261=""),"",VLOOKUP($A261,Mitglieder!$E$24:$BG$323,K$303))</f>
        <v/>
      </c>
      <c r="L261" s="42" t="str">
        <f ca="1">IF($G261="","",VLOOKUP($A261,Mitglieder!$E$24:$BG$323,L$303))</f>
        <v/>
      </c>
      <c r="M261" s="42" t="str">
        <f ca="1">IF($G261="","",VLOOKUP($A261,Mitglieder!$E$24:$BG$323,M$303))</f>
        <v/>
      </c>
      <c r="N261" s="42" t="str">
        <f ca="1">IF($G261="","",VLOOKUP($A261,Mitglieder!$E$24:$BG$323,N$303))</f>
        <v/>
      </c>
      <c r="O261" s="42" t="str">
        <f ca="1">IF($G261="","",VLOOKUP($A261,Mitglieder!$E$24:$BG$323,O$303))</f>
        <v/>
      </c>
      <c r="P261" s="42" t="str">
        <f ca="1">IF($G261="","",VLOOKUP($A261,Mitglieder!$E$24:$BG$323,P$303))</f>
        <v/>
      </c>
      <c r="Q261" s="42" t="str">
        <f ca="1">IF($G261="","",VLOOKUP($A261,Mitglieder!$E$24:$BG$323,Q$303))</f>
        <v/>
      </c>
      <c r="R261" s="54" t="str">
        <f ca="1">IF(OR(VLOOKUP($A261,Mitglieder!$E$24:$BG$323,R$303)="",$G261=""),"",VLOOKUP($A261,Mitglieder!$E$24:$BG$323,R$303))</f>
        <v/>
      </c>
      <c r="S261" s="43" t="str">
        <f ca="1">IF($G261="","",TEXT(VLOOKUP($A261,Mitglieder!$E$24:$BG$323,S$303),"TT.MM.JJJJ"))</f>
        <v/>
      </c>
      <c r="T261" s="43" t="str">
        <f ca="1">IF($G261="","",TEXT(VLOOKUP($A261,Mitglieder!$E$24:$BG$323,T$303),"TT.MM.JJJJ"))</f>
        <v/>
      </c>
      <c r="U261" s="43" t="str">
        <f ca="1">IF($G261="","",TEXT(VLOOKUP($A261,Mitglieder!$E$24:$BG$323,U$303),"TT.MM.JJJJ"))</f>
        <v/>
      </c>
      <c r="V261" s="54" t="str">
        <f ca="1">IF(OR(VLOOKUP($A261,Mitglieder!$E$24:$BG$323,V$303)="",$G261=""),"",VLOOKUP($A261,Mitglieder!$E$24:$BG$323,V$303))</f>
        <v/>
      </c>
      <c r="W261" s="54" t="str">
        <f ca="1">IF(OR(VLOOKUP($A261,Mitglieder!$E$24:$BG$323,W$303)="",$G261=""),"",VLOOKUP($A261,Mitglieder!$E$24:$BG$323,W$303))</f>
        <v/>
      </c>
      <c r="X261" s="54" t="str">
        <f ca="1">IF(OR(VLOOKUP($A261,Mitglieder!$E$24:$BG$323,X$303)="",$G261=""),"",VLOOKUP($A261,Mitglieder!$E$24:$BG$323,X$303))</f>
        <v/>
      </c>
      <c r="Y261" s="54" t="str">
        <f ca="1">IF(OR(VLOOKUP($A261,Mitglieder!$E$24:$BG$323,Y$303)="",$G261=""),"",VLOOKUP($A261,Mitglieder!$E$24:$BG$323,Y$303))</f>
        <v/>
      </c>
      <c r="Z261" s="54" t="str">
        <f ca="1">IF(OR(VLOOKUP($A261,Mitglieder!$E$24:$BG$323,Z$303)="",$G261=""),"",VLOOKUP($A261,Mitglieder!$E$24:$BG$323,Z$303))</f>
        <v/>
      </c>
      <c r="AA261" s="54" t="str">
        <f ca="1">IF(OR(VLOOKUP($A261,Mitglieder!$E$24:$BG$323,AA$303)="",$G261=""),"",VLOOKUP($A261,Mitglieder!$E$24:$BG$323,AA$303))</f>
        <v/>
      </c>
      <c r="AB261" s="54" t="str">
        <f ca="1">IF(OR(VLOOKUP($A261,Mitglieder!$E$24:$BG$323,AB$303)="",$G261=""),"",VLOOKUP($A261,Mitglieder!$E$24:$BG$323,AB$303))</f>
        <v/>
      </c>
      <c r="AC261" s="54" t="str">
        <f ca="1">IF(OR(VLOOKUP($A261,Mitglieder!$E$24:$BG$323,AC$303)="",$G261=""),"",VLOOKUP($A261,Mitglieder!$E$24:$BG$323,AC$303))</f>
        <v/>
      </c>
      <c r="AD261" s="54" t="str">
        <f ca="1">IF(OR(VLOOKUP($A261,Mitglieder!$E$24:$BG$323,AD$303)="",$G261=""),"",VLOOKUP($A261,Mitglieder!$E$24:$BG$323,AD$303))</f>
        <v/>
      </c>
      <c r="AE261" s="54" t="str">
        <f ca="1">IF(OR(VLOOKUP($A261,Mitglieder!$E$24:$BG$323,AE$303)="",$G261=""),"",VLOOKUP($A261,Mitglieder!$E$24:$BG$323,AE$303))</f>
        <v/>
      </c>
      <c r="AF261" s="54" t="str">
        <f ca="1">IF(OR(VLOOKUP($A261,Mitglieder!$E$24:$BG$323,AF$303)="",$G261=""),"",VLOOKUP($A261,Mitglieder!$E$24:$BG$323,AF$303))</f>
        <v/>
      </c>
      <c r="AG261" s="54" t="str">
        <f ca="1">IF(OR(VLOOKUP($A261,Mitglieder!$E$24:$BG$323,AG$303)="",$G261=""),"",VLOOKUP($A261,Mitglieder!$E$24:$BG$323,AG$303))</f>
        <v/>
      </c>
      <c r="AH261" s="54" t="str">
        <f ca="1">IF(OR(VLOOKUP($A261,Mitglieder!$E$24:$BG$323,AH$303)="",$G261=""),"",VLOOKUP($A261,Mitglieder!$E$24:$BG$323,AH$303))</f>
        <v/>
      </c>
      <c r="AI261" s="54" t="str">
        <f ca="1">IF(OR(VLOOKUP($A261,Mitglieder!$E$24:$BG$323,AI$303)="",$G261=""),"",VLOOKUP($A261,Mitglieder!$E$24:$BG$323,AI$303))</f>
        <v/>
      </c>
      <c r="AJ261" s="54" t="str">
        <f ca="1">IF(OR(VLOOKUP($A261,Mitglieder!$E$24:$BG$323,AJ$303)="",$G261=""),"",VLOOKUP($A261,Mitglieder!$E$24:$BG$323,AJ$303))</f>
        <v/>
      </c>
      <c r="AK261" s="54" t="str">
        <f ca="1">IF(OR(VLOOKUP($A261,Mitglieder!$E$24:$BG$323,AK$303)="",$G261=""),"",VLOOKUP($A261,Mitglieder!$E$24:$BG$323,AK$303))</f>
        <v/>
      </c>
      <c r="AL261" s="54" t="str">
        <f ca="1">IF(OR(VLOOKUP($A261,Mitglieder!$E$24:$BG$323,AL$303)="",$G261=""),"",VLOOKUP($A261,Mitglieder!$E$24:$BG$323,AL$303))</f>
        <v/>
      </c>
      <c r="AM261" s="42" t="str">
        <f ca="1">IF($G261="","",VLOOKUP($A261,Mitglieder!$E$24:$BG$323,AM$303))</f>
        <v/>
      </c>
      <c r="AN261" s="54" t="str">
        <f ca="1">IF(OR(VLOOKUP($A261,Mitglieder!$E$24:$BG$323,AN$303)="",$G261=""),"",VLOOKUP($A261,Mitglieder!$E$24:$BG$323,AN$303))</f>
        <v/>
      </c>
      <c r="AO261" s="43" t="str">
        <f ca="1">IF($G261="","",TEXT(VLOOKUP($A261,Mitglieder!$D$24:$BG$323,AO$303),"TT.MM.JJJJ"))</f>
        <v/>
      </c>
      <c r="AP261" s="42" t="str">
        <f ca="1">IF($G261="","",VLOOKUP($A261,Mitglieder!$E$24:$BG$323,AP$303))</f>
        <v/>
      </c>
      <c r="AQ261" s="45" t="str">
        <f ca="1">IF($G261="","",TEXT(VLOOKUP($A261,Mitglieder!$E$24:$BG$323,AQ$303),"0.00"))</f>
        <v/>
      </c>
      <c r="AR261" s="54" t="str">
        <f ca="1">IF(OR(VLOOKUP($A261,Mitglieder!$E$24:$BG$323,AR$303)="",$G261=""),"",VLOOKUP($A261,Mitglieder!$E$24:$BG$323,AR$303))</f>
        <v/>
      </c>
      <c r="AS261" s="45" t="str">
        <f ca="1">IF($G261="","",TEXT(VLOOKUP($A261,Mitglieder!$E$24:$BG$323,AS$303),"0.00"))</f>
        <v/>
      </c>
      <c r="AT261" s="54" t="str">
        <f ca="1">IF(OR(VLOOKUP($A261,Mitglieder!$E$24:$BG$323,AT$303)="",$G261=""),"",VLOOKUP($A261,Mitglieder!$E$24:$BG$323,AT$303))</f>
        <v/>
      </c>
      <c r="AU261" s="45" t="str">
        <f ca="1">IF($G261="","",TEXT(VLOOKUP($A261,Mitglieder!$E$24:$BG$323,AU$303),"0.00"))</f>
        <v/>
      </c>
      <c r="AV261" s="45" t="str">
        <f ca="1">IF($G261="","",TEXT(VLOOKUP($A261,Mitglieder!$E$24:$BG$323,AV$303),"0.00"))</f>
        <v/>
      </c>
      <c r="AW261" s="42" t="str">
        <f ca="1">IF($G261="","",VLOOKUP($A261,Mitglieder!$E$24:$BG$323,AW$303))</f>
        <v/>
      </c>
      <c r="AX261" s="54" t="str">
        <f ca="1">IF(OR(VLOOKUP($A261,Mitglieder!$E$24:$BG$323,AX$303)="",$G261=""),"",VLOOKUP($A261,Mitglieder!$E$24:$BG$323,AX$303))</f>
        <v/>
      </c>
      <c r="AY261" s="43" t="str">
        <f ca="1">IF($G261="","",TEXT(VLOOKUP($A261,Mitglieder!$E$24:$BG$323,AY$303),"TT.MM.JJJJ"))</f>
        <v/>
      </c>
      <c r="AZ261" s="75" t="str">
        <f t="shared" ca="1" si="8"/>
        <v/>
      </c>
      <c r="BA261" s="43" t="str">
        <f ca="1">IF($G261="","",TEXT(VLOOKUP($A261,Mitglieder!$E$24:$BG$323,BA$303),"TT.MM.JJJJ"))</f>
        <v/>
      </c>
      <c r="BB261" s="43" t="str">
        <f ca="1">IF($G261="","",TEXT(VLOOKUP($A261,Mitglieder!$E$24:$BG$323,BB$303),"TT.MM.JJJJ"))</f>
        <v/>
      </c>
      <c r="BC261" s="43" t="str">
        <f ca="1">IF($G261="","",TEXT(VLOOKUP($A261,Mitglieder!$E$24:$BG$323,BC$303),"TT.MM.JJJJ"))</f>
        <v/>
      </c>
      <c r="BD261" s="43" t="str">
        <f ca="1">IF($G261="","",TEXT(VLOOKUP($A261,Mitglieder!$E$24:$BG$323,BD$303),"TT.MM.JJJJ"))</f>
        <v/>
      </c>
      <c r="BE261" s="75" t="str">
        <f t="shared" ca="1" si="9"/>
        <v/>
      </c>
      <c r="BF261" s="75" t="str">
        <f ca="1">IF($G261="","",VLOOKUP($A261,Mitglieder!$D$24:$BG$323,BF$303))</f>
        <v/>
      </c>
      <c r="BH261" s="75" t="str">
        <f ca="1">IF(G261="","",AY261+'Details Verein'!$D$25)</f>
        <v/>
      </c>
    </row>
    <row r="262" spans="1:60" x14ac:dyDescent="0.35">
      <c r="A262" s="42">
        <v>262</v>
      </c>
      <c r="B262" s="42"/>
      <c r="C262" s="42"/>
      <c r="D262" s="42">
        <f ca="1">VLOOKUP($A262,Mitglieder!$E$24:$BA$323,D$303)</f>
        <v>1.0299999999999967</v>
      </c>
      <c r="E262" s="42" t="str">
        <f ca="1">IF($G262="","",VLOOKUP($A262,Mitglieder!$E$24:$BG$323,E$303))</f>
        <v/>
      </c>
      <c r="F262" s="54" t="str">
        <f ca="1">IF(OR(VLOOKUP($A262,Mitglieder!$E$24:$BG$323,F$303)="",$G262=""),"",VLOOKUP($A262,Mitglieder!$E$24:$BG$323,F$303))</f>
        <v/>
      </c>
      <c r="G262" s="72" t="str">
        <f ca="1">IF(D262/ROUND(D262,0)=1,VLOOKUP($A262,Mitglieder!$E$24:$BA$323,G$303),"")</f>
        <v/>
      </c>
      <c r="H262" s="42" t="str">
        <f ca="1">IF($G262="","",VLOOKUP($A262,Mitglieder!$E$24:$BG$323,H$303))</f>
        <v/>
      </c>
      <c r="I262" s="54" t="str">
        <f ca="1">IF(OR(VLOOKUP($A262,Mitglieder!$E$24:$BG$323,I$303)="",$G262=""),"",VLOOKUP($A262,Mitglieder!$E$24:$BG$323,I$303))</f>
        <v/>
      </c>
      <c r="J262" s="42" t="str">
        <f ca="1">IF($G262="","",VLOOKUP($A262,Mitglieder!$E$24:$BG$323,J$303))</f>
        <v/>
      </c>
      <c r="K262" s="54" t="str">
        <f ca="1">IF(OR(VLOOKUP($A262,Mitglieder!$E$24:$BG$323,K$303)="",$G262=""),"",VLOOKUP($A262,Mitglieder!$E$24:$BG$323,K$303))</f>
        <v/>
      </c>
      <c r="L262" s="42" t="str">
        <f ca="1">IF($G262="","",VLOOKUP($A262,Mitglieder!$E$24:$BG$323,L$303))</f>
        <v/>
      </c>
      <c r="M262" s="42" t="str">
        <f ca="1">IF($G262="","",VLOOKUP($A262,Mitglieder!$E$24:$BG$323,M$303))</f>
        <v/>
      </c>
      <c r="N262" s="42" t="str">
        <f ca="1">IF($G262="","",VLOOKUP($A262,Mitglieder!$E$24:$BG$323,N$303))</f>
        <v/>
      </c>
      <c r="O262" s="42" t="str">
        <f ca="1">IF($G262="","",VLOOKUP($A262,Mitglieder!$E$24:$BG$323,O$303))</f>
        <v/>
      </c>
      <c r="P262" s="42" t="str">
        <f ca="1">IF($G262="","",VLOOKUP($A262,Mitglieder!$E$24:$BG$323,P$303))</f>
        <v/>
      </c>
      <c r="Q262" s="42" t="str">
        <f ca="1">IF($G262="","",VLOOKUP($A262,Mitglieder!$E$24:$BG$323,Q$303))</f>
        <v/>
      </c>
      <c r="R262" s="54" t="str">
        <f ca="1">IF(OR(VLOOKUP($A262,Mitglieder!$E$24:$BG$323,R$303)="",$G262=""),"",VLOOKUP($A262,Mitglieder!$E$24:$BG$323,R$303))</f>
        <v/>
      </c>
      <c r="S262" s="43" t="str">
        <f ca="1">IF($G262="","",TEXT(VLOOKUP($A262,Mitglieder!$E$24:$BG$323,S$303),"TT.MM.JJJJ"))</f>
        <v/>
      </c>
      <c r="T262" s="43" t="str">
        <f ca="1">IF($G262="","",TEXT(VLOOKUP($A262,Mitglieder!$E$24:$BG$323,T$303),"TT.MM.JJJJ"))</f>
        <v/>
      </c>
      <c r="U262" s="43" t="str">
        <f ca="1">IF($G262="","",TEXT(VLOOKUP($A262,Mitglieder!$E$24:$BG$323,U$303),"TT.MM.JJJJ"))</f>
        <v/>
      </c>
      <c r="V262" s="54" t="str">
        <f ca="1">IF(OR(VLOOKUP($A262,Mitglieder!$E$24:$BG$323,V$303)="",$G262=""),"",VLOOKUP($A262,Mitglieder!$E$24:$BG$323,V$303))</f>
        <v/>
      </c>
      <c r="W262" s="54" t="str">
        <f ca="1">IF(OR(VLOOKUP($A262,Mitglieder!$E$24:$BG$323,W$303)="",$G262=""),"",VLOOKUP($A262,Mitglieder!$E$24:$BG$323,W$303))</f>
        <v/>
      </c>
      <c r="X262" s="54" t="str">
        <f ca="1">IF(OR(VLOOKUP($A262,Mitglieder!$E$24:$BG$323,X$303)="",$G262=""),"",VLOOKUP($A262,Mitglieder!$E$24:$BG$323,X$303))</f>
        <v/>
      </c>
      <c r="Y262" s="54" t="str">
        <f ca="1">IF(OR(VLOOKUP($A262,Mitglieder!$E$24:$BG$323,Y$303)="",$G262=""),"",VLOOKUP($A262,Mitglieder!$E$24:$BG$323,Y$303))</f>
        <v/>
      </c>
      <c r="Z262" s="54" t="str">
        <f ca="1">IF(OR(VLOOKUP($A262,Mitglieder!$E$24:$BG$323,Z$303)="",$G262=""),"",VLOOKUP($A262,Mitglieder!$E$24:$BG$323,Z$303))</f>
        <v/>
      </c>
      <c r="AA262" s="54" t="str">
        <f ca="1">IF(OR(VLOOKUP($A262,Mitglieder!$E$24:$BG$323,AA$303)="",$G262=""),"",VLOOKUP($A262,Mitglieder!$E$24:$BG$323,AA$303))</f>
        <v/>
      </c>
      <c r="AB262" s="54" t="str">
        <f ca="1">IF(OR(VLOOKUP($A262,Mitglieder!$E$24:$BG$323,AB$303)="",$G262=""),"",VLOOKUP($A262,Mitglieder!$E$24:$BG$323,AB$303))</f>
        <v/>
      </c>
      <c r="AC262" s="54" t="str">
        <f ca="1">IF(OR(VLOOKUP($A262,Mitglieder!$E$24:$BG$323,AC$303)="",$G262=""),"",VLOOKUP($A262,Mitglieder!$E$24:$BG$323,AC$303))</f>
        <v/>
      </c>
      <c r="AD262" s="54" t="str">
        <f ca="1">IF(OR(VLOOKUP($A262,Mitglieder!$E$24:$BG$323,AD$303)="",$G262=""),"",VLOOKUP($A262,Mitglieder!$E$24:$BG$323,AD$303))</f>
        <v/>
      </c>
      <c r="AE262" s="54" t="str">
        <f ca="1">IF(OR(VLOOKUP($A262,Mitglieder!$E$24:$BG$323,AE$303)="",$G262=""),"",VLOOKUP($A262,Mitglieder!$E$24:$BG$323,AE$303))</f>
        <v/>
      </c>
      <c r="AF262" s="54" t="str">
        <f ca="1">IF(OR(VLOOKUP($A262,Mitglieder!$E$24:$BG$323,AF$303)="",$G262=""),"",VLOOKUP($A262,Mitglieder!$E$24:$BG$323,AF$303))</f>
        <v/>
      </c>
      <c r="AG262" s="54" t="str">
        <f ca="1">IF(OR(VLOOKUP($A262,Mitglieder!$E$24:$BG$323,AG$303)="",$G262=""),"",VLOOKUP($A262,Mitglieder!$E$24:$BG$323,AG$303))</f>
        <v/>
      </c>
      <c r="AH262" s="54" t="str">
        <f ca="1">IF(OR(VLOOKUP($A262,Mitglieder!$E$24:$BG$323,AH$303)="",$G262=""),"",VLOOKUP($A262,Mitglieder!$E$24:$BG$323,AH$303))</f>
        <v/>
      </c>
      <c r="AI262" s="54" t="str">
        <f ca="1">IF(OR(VLOOKUP($A262,Mitglieder!$E$24:$BG$323,AI$303)="",$G262=""),"",VLOOKUP($A262,Mitglieder!$E$24:$BG$323,AI$303))</f>
        <v/>
      </c>
      <c r="AJ262" s="54" t="str">
        <f ca="1">IF(OR(VLOOKUP($A262,Mitglieder!$E$24:$BG$323,AJ$303)="",$G262=""),"",VLOOKUP($A262,Mitglieder!$E$24:$BG$323,AJ$303))</f>
        <v/>
      </c>
      <c r="AK262" s="54" t="str">
        <f ca="1">IF(OR(VLOOKUP($A262,Mitglieder!$E$24:$BG$323,AK$303)="",$G262=""),"",VLOOKUP($A262,Mitglieder!$E$24:$BG$323,AK$303))</f>
        <v/>
      </c>
      <c r="AL262" s="54" t="str">
        <f ca="1">IF(OR(VLOOKUP($A262,Mitglieder!$E$24:$BG$323,AL$303)="",$G262=""),"",VLOOKUP($A262,Mitglieder!$E$24:$BG$323,AL$303))</f>
        <v/>
      </c>
      <c r="AM262" s="42" t="str">
        <f ca="1">IF($G262="","",VLOOKUP($A262,Mitglieder!$E$24:$BG$323,AM$303))</f>
        <v/>
      </c>
      <c r="AN262" s="54" t="str">
        <f ca="1">IF(OR(VLOOKUP($A262,Mitglieder!$E$24:$BG$323,AN$303)="",$G262=""),"",VLOOKUP($A262,Mitglieder!$E$24:$BG$323,AN$303))</f>
        <v/>
      </c>
      <c r="AO262" s="43" t="str">
        <f ca="1">IF($G262="","",TEXT(VLOOKUP($A262,Mitglieder!$D$24:$BG$323,AO$303),"TT.MM.JJJJ"))</f>
        <v/>
      </c>
      <c r="AP262" s="42" t="str">
        <f ca="1">IF($G262="","",VLOOKUP($A262,Mitglieder!$E$24:$BG$323,AP$303))</f>
        <v/>
      </c>
      <c r="AQ262" s="45" t="str">
        <f ca="1">IF($G262="","",TEXT(VLOOKUP($A262,Mitglieder!$E$24:$BG$323,AQ$303),"0.00"))</f>
        <v/>
      </c>
      <c r="AR262" s="54" t="str">
        <f ca="1">IF(OR(VLOOKUP($A262,Mitglieder!$E$24:$BG$323,AR$303)="",$G262=""),"",VLOOKUP($A262,Mitglieder!$E$24:$BG$323,AR$303))</f>
        <v/>
      </c>
      <c r="AS262" s="45" t="str">
        <f ca="1">IF($G262="","",TEXT(VLOOKUP($A262,Mitglieder!$E$24:$BG$323,AS$303),"0.00"))</f>
        <v/>
      </c>
      <c r="AT262" s="54" t="str">
        <f ca="1">IF(OR(VLOOKUP($A262,Mitglieder!$E$24:$BG$323,AT$303)="",$G262=""),"",VLOOKUP($A262,Mitglieder!$E$24:$BG$323,AT$303))</f>
        <v/>
      </c>
      <c r="AU262" s="45" t="str">
        <f ca="1">IF($G262="","",TEXT(VLOOKUP($A262,Mitglieder!$E$24:$BG$323,AU$303),"0.00"))</f>
        <v/>
      </c>
      <c r="AV262" s="45" t="str">
        <f ca="1">IF($G262="","",TEXT(VLOOKUP($A262,Mitglieder!$E$24:$BG$323,AV$303),"0.00"))</f>
        <v/>
      </c>
      <c r="AW262" s="42" t="str">
        <f ca="1">IF($G262="","",VLOOKUP($A262,Mitglieder!$E$24:$BG$323,AW$303))</f>
        <v/>
      </c>
      <c r="AX262" s="54" t="str">
        <f ca="1">IF(OR(VLOOKUP($A262,Mitglieder!$E$24:$BG$323,AX$303)="",$G262=""),"",VLOOKUP($A262,Mitglieder!$E$24:$BG$323,AX$303))</f>
        <v/>
      </c>
      <c r="AY262" s="43" t="str">
        <f ca="1">IF($G262="","",TEXT(VLOOKUP($A262,Mitglieder!$E$24:$BG$323,AY$303),"TT.MM.JJJJ"))</f>
        <v/>
      </c>
      <c r="AZ262" s="75" t="str">
        <f t="shared" ca="1" si="8"/>
        <v/>
      </c>
      <c r="BA262" s="43" t="str">
        <f ca="1">IF($G262="","",TEXT(VLOOKUP($A262,Mitglieder!$E$24:$BG$323,BA$303),"TT.MM.JJJJ"))</f>
        <v/>
      </c>
      <c r="BB262" s="43" t="str">
        <f ca="1">IF($G262="","",TEXT(VLOOKUP($A262,Mitglieder!$E$24:$BG$323,BB$303),"TT.MM.JJJJ"))</f>
        <v/>
      </c>
      <c r="BC262" s="43" t="str">
        <f ca="1">IF($G262="","",TEXT(VLOOKUP($A262,Mitglieder!$E$24:$BG$323,BC$303),"TT.MM.JJJJ"))</f>
        <v/>
      </c>
      <c r="BD262" s="43" t="str">
        <f ca="1">IF($G262="","",TEXT(VLOOKUP($A262,Mitglieder!$E$24:$BG$323,BD$303),"TT.MM.JJJJ"))</f>
        <v/>
      </c>
      <c r="BE262" s="75" t="str">
        <f t="shared" ca="1" si="9"/>
        <v/>
      </c>
      <c r="BF262" s="75" t="str">
        <f ca="1">IF($G262="","",VLOOKUP($A262,Mitglieder!$D$24:$BG$323,BF$303))</f>
        <v/>
      </c>
      <c r="BH262" s="75" t="str">
        <f ca="1">IF(G262="","",AY262+'Details Verein'!$D$25)</f>
        <v/>
      </c>
    </row>
    <row r="263" spans="1:60" x14ac:dyDescent="0.35">
      <c r="A263" s="42">
        <v>263</v>
      </c>
      <c r="B263" s="42"/>
      <c r="C263" s="42"/>
      <c r="D263" s="42">
        <f ca="1">VLOOKUP($A263,Mitglieder!$E$24:$BA$323,D$303)</f>
        <v>1.0299999999999967</v>
      </c>
      <c r="E263" s="42" t="str">
        <f ca="1">IF($G263="","",VLOOKUP($A263,Mitglieder!$E$24:$BG$323,E$303))</f>
        <v/>
      </c>
      <c r="F263" s="54" t="str">
        <f ca="1">IF(OR(VLOOKUP($A263,Mitglieder!$E$24:$BG$323,F$303)="",$G263=""),"",VLOOKUP($A263,Mitglieder!$E$24:$BG$323,F$303))</f>
        <v/>
      </c>
      <c r="G263" s="72" t="str">
        <f ca="1">IF(D263/ROUND(D263,0)=1,VLOOKUP($A263,Mitglieder!$E$24:$BA$323,G$303),"")</f>
        <v/>
      </c>
      <c r="H263" s="42" t="str">
        <f ca="1">IF($G263="","",VLOOKUP($A263,Mitglieder!$E$24:$BG$323,H$303))</f>
        <v/>
      </c>
      <c r="I263" s="54" t="str">
        <f ca="1">IF(OR(VLOOKUP($A263,Mitglieder!$E$24:$BG$323,I$303)="",$G263=""),"",VLOOKUP($A263,Mitglieder!$E$24:$BG$323,I$303))</f>
        <v/>
      </c>
      <c r="J263" s="42" t="str">
        <f ca="1">IF($G263="","",VLOOKUP($A263,Mitglieder!$E$24:$BG$323,J$303))</f>
        <v/>
      </c>
      <c r="K263" s="54" t="str">
        <f ca="1">IF(OR(VLOOKUP($A263,Mitglieder!$E$24:$BG$323,K$303)="",$G263=""),"",VLOOKUP($A263,Mitglieder!$E$24:$BG$323,K$303))</f>
        <v/>
      </c>
      <c r="L263" s="42" t="str">
        <f ca="1">IF($G263="","",VLOOKUP($A263,Mitglieder!$E$24:$BG$323,L$303))</f>
        <v/>
      </c>
      <c r="M263" s="42" t="str">
        <f ca="1">IF($G263="","",VLOOKUP($A263,Mitglieder!$E$24:$BG$323,M$303))</f>
        <v/>
      </c>
      <c r="N263" s="42" t="str">
        <f ca="1">IF($G263="","",VLOOKUP($A263,Mitglieder!$E$24:$BG$323,N$303))</f>
        <v/>
      </c>
      <c r="O263" s="42" t="str">
        <f ca="1">IF($G263="","",VLOOKUP($A263,Mitglieder!$E$24:$BG$323,O$303))</f>
        <v/>
      </c>
      <c r="P263" s="42" t="str">
        <f ca="1">IF($G263="","",VLOOKUP($A263,Mitglieder!$E$24:$BG$323,P$303))</f>
        <v/>
      </c>
      <c r="Q263" s="42" t="str">
        <f ca="1">IF($G263="","",VLOOKUP($A263,Mitglieder!$E$24:$BG$323,Q$303))</f>
        <v/>
      </c>
      <c r="R263" s="54" t="str">
        <f ca="1">IF(OR(VLOOKUP($A263,Mitglieder!$E$24:$BG$323,R$303)="",$G263=""),"",VLOOKUP($A263,Mitglieder!$E$24:$BG$323,R$303))</f>
        <v/>
      </c>
      <c r="S263" s="43" t="str">
        <f ca="1">IF($G263="","",TEXT(VLOOKUP($A263,Mitglieder!$E$24:$BG$323,S$303),"TT.MM.JJJJ"))</f>
        <v/>
      </c>
      <c r="T263" s="43" t="str">
        <f ca="1">IF($G263="","",TEXT(VLOOKUP($A263,Mitglieder!$E$24:$BG$323,T$303),"TT.MM.JJJJ"))</f>
        <v/>
      </c>
      <c r="U263" s="43" t="str">
        <f ca="1">IF($G263="","",TEXT(VLOOKUP($A263,Mitglieder!$E$24:$BG$323,U$303),"TT.MM.JJJJ"))</f>
        <v/>
      </c>
      <c r="V263" s="54" t="str">
        <f ca="1">IF(OR(VLOOKUP($A263,Mitglieder!$E$24:$BG$323,V$303)="",$G263=""),"",VLOOKUP($A263,Mitglieder!$E$24:$BG$323,V$303))</f>
        <v/>
      </c>
      <c r="W263" s="54" t="str">
        <f ca="1">IF(OR(VLOOKUP($A263,Mitglieder!$E$24:$BG$323,W$303)="",$G263=""),"",VLOOKUP($A263,Mitglieder!$E$24:$BG$323,W$303))</f>
        <v/>
      </c>
      <c r="X263" s="54" t="str">
        <f ca="1">IF(OR(VLOOKUP($A263,Mitglieder!$E$24:$BG$323,X$303)="",$G263=""),"",VLOOKUP($A263,Mitglieder!$E$24:$BG$323,X$303))</f>
        <v/>
      </c>
      <c r="Y263" s="54" t="str">
        <f ca="1">IF(OR(VLOOKUP($A263,Mitglieder!$E$24:$BG$323,Y$303)="",$G263=""),"",VLOOKUP($A263,Mitglieder!$E$24:$BG$323,Y$303))</f>
        <v/>
      </c>
      <c r="Z263" s="54" t="str">
        <f ca="1">IF(OR(VLOOKUP($A263,Mitglieder!$E$24:$BG$323,Z$303)="",$G263=""),"",VLOOKUP($A263,Mitglieder!$E$24:$BG$323,Z$303))</f>
        <v/>
      </c>
      <c r="AA263" s="54" t="str">
        <f ca="1">IF(OR(VLOOKUP($A263,Mitglieder!$E$24:$BG$323,AA$303)="",$G263=""),"",VLOOKUP($A263,Mitglieder!$E$24:$BG$323,AA$303))</f>
        <v/>
      </c>
      <c r="AB263" s="54" t="str">
        <f ca="1">IF(OR(VLOOKUP($A263,Mitglieder!$E$24:$BG$323,AB$303)="",$G263=""),"",VLOOKUP($A263,Mitglieder!$E$24:$BG$323,AB$303))</f>
        <v/>
      </c>
      <c r="AC263" s="54" t="str">
        <f ca="1">IF(OR(VLOOKUP($A263,Mitglieder!$E$24:$BG$323,AC$303)="",$G263=""),"",VLOOKUP($A263,Mitglieder!$E$24:$BG$323,AC$303))</f>
        <v/>
      </c>
      <c r="AD263" s="54" t="str">
        <f ca="1">IF(OR(VLOOKUP($A263,Mitglieder!$E$24:$BG$323,AD$303)="",$G263=""),"",VLOOKUP($A263,Mitglieder!$E$24:$BG$323,AD$303))</f>
        <v/>
      </c>
      <c r="AE263" s="54" t="str">
        <f ca="1">IF(OR(VLOOKUP($A263,Mitglieder!$E$24:$BG$323,AE$303)="",$G263=""),"",VLOOKUP($A263,Mitglieder!$E$24:$BG$323,AE$303))</f>
        <v/>
      </c>
      <c r="AF263" s="54" t="str">
        <f ca="1">IF(OR(VLOOKUP($A263,Mitglieder!$E$24:$BG$323,AF$303)="",$G263=""),"",VLOOKUP($A263,Mitglieder!$E$24:$BG$323,AF$303))</f>
        <v/>
      </c>
      <c r="AG263" s="54" t="str">
        <f ca="1">IF(OR(VLOOKUP($A263,Mitglieder!$E$24:$BG$323,AG$303)="",$G263=""),"",VLOOKUP($A263,Mitglieder!$E$24:$BG$323,AG$303))</f>
        <v/>
      </c>
      <c r="AH263" s="54" t="str">
        <f ca="1">IF(OR(VLOOKUP($A263,Mitglieder!$E$24:$BG$323,AH$303)="",$G263=""),"",VLOOKUP($A263,Mitglieder!$E$24:$BG$323,AH$303))</f>
        <v/>
      </c>
      <c r="AI263" s="54" t="str">
        <f ca="1">IF(OR(VLOOKUP($A263,Mitglieder!$E$24:$BG$323,AI$303)="",$G263=""),"",VLOOKUP($A263,Mitglieder!$E$24:$BG$323,AI$303))</f>
        <v/>
      </c>
      <c r="AJ263" s="54" t="str">
        <f ca="1">IF(OR(VLOOKUP($A263,Mitglieder!$E$24:$BG$323,AJ$303)="",$G263=""),"",VLOOKUP($A263,Mitglieder!$E$24:$BG$323,AJ$303))</f>
        <v/>
      </c>
      <c r="AK263" s="54" t="str">
        <f ca="1">IF(OR(VLOOKUP($A263,Mitglieder!$E$24:$BG$323,AK$303)="",$G263=""),"",VLOOKUP($A263,Mitglieder!$E$24:$BG$323,AK$303))</f>
        <v/>
      </c>
      <c r="AL263" s="54" t="str">
        <f ca="1">IF(OR(VLOOKUP($A263,Mitglieder!$E$24:$BG$323,AL$303)="",$G263=""),"",VLOOKUP($A263,Mitglieder!$E$24:$BG$323,AL$303))</f>
        <v/>
      </c>
      <c r="AM263" s="42" t="str">
        <f ca="1">IF($G263="","",VLOOKUP($A263,Mitglieder!$E$24:$BG$323,AM$303))</f>
        <v/>
      </c>
      <c r="AN263" s="54" t="str">
        <f ca="1">IF(OR(VLOOKUP($A263,Mitglieder!$E$24:$BG$323,AN$303)="",$G263=""),"",VLOOKUP($A263,Mitglieder!$E$24:$BG$323,AN$303))</f>
        <v/>
      </c>
      <c r="AO263" s="43" t="str">
        <f ca="1">IF($G263="","",TEXT(VLOOKUP($A263,Mitglieder!$D$24:$BG$323,AO$303),"TT.MM.JJJJ"))</f>
        <v/>
      </c>
      <c r="AP263" s="42" t="str">
        <f ca="1">IF($G263="","",VLOOKUP($A263,Mitglieder!$E$24:$BG$323,AP$303))</f>
        <v/>
      </c>
      <c r="AQ263" s="45" t="str">
        <f ca="1">IF($G263="","",TEXT(VLOOKUP($A263,Mitglieder!$E$24:$BG$323,AQ$303),"0.00"))</f>
        <v/>
      </c>
      <c r="AR263" s="54" t="str">
        <f ca="1">IF(OR(VLOOKUP($A263,Mitglieder!$E$24:$BG$323,AR$303)="",$G263=""),"",VLOOKUP($A263,Mitglieder!$E$24:$BG$323,AR$303))</f>
        <v/>
      </c>
      <c r="AS263" s="45" t="str">
        <f ca="1">IF($G263="","",TEXT(VLOOKUP($A263,Mitglieder!$E$24:$BG$323,AS$303),"0.00"))</f>
        <v/>
      </c>
      <c r="AT263" s="54" t="str">
        <f ca="1">IF(OR(VLOOKUP($A263,Mitglieder!$E$24:$BG$323,AT$303)="",$G263=""),"",VLOOKUP($A263,Mitglieder!$E$24:$BG$323,AT$303))</f>
        <v/>
      </c>
      <c r="AU263" s="45" t="str">
        <f ca="1">IF($G263="","",TEXT(VLOOKUP($A263,Mitglieder!$E$24:$BG$323,AU$303),"0.00"))</f>
        <v/>
      </c>
      <c r="AV263" s="45" t="str">
        <f ca="1">IF($G263="","",TEXT(VLOOKUP($A263,Mitglieder!$E$24:$BG$323,AV$303),"0.00"))</f>
        <v/>
      </c>
      <c r="AW263" s="42" t="str">
        <f ca="1">IF($G263="","",VLOOKUP($A263,Mitglieder!$E$24:$BG$323,AW$303))</f>
        <v/>
      </c>
      <c r="AX263" s="54" t="str">
        <f ca="1">IF(OR(VLOOKUP($A263,Mitglieder!$E$24:$BG$323,AX$303)="",$G263=""),"",VLOOKUP($A263,Mitglieder!$E$24:$BG$323,AX$303))</f>
        <v/>
      </c>
      <c r="AY263" s="43" t="str">
        <f ca="1">IF($G263="","",TEXT(VLOOKUP($A263,Mitglieder!$E$24:$BG$323,AY$303),"TT.MM.JJJJ"))</f>
        <v/>
      </c>
      <c r="AZ263" s="75" t="str">
        <f t="shared" ca="1" si="8"/>
        <v/>
      </c>
      <c r="BA263" s="43" t="str">
        <f ca="1">IF($G263="","",TEXT(VLOOKUP($A263,Mitglieder!$E$24:$BG$323,BA$303),"TT.MM.JJJJ"))</f>
        <v/>
      </c>
      <c r="BB263" s="43" t="str">
        <f ca="1">IF($G263="","",TEXT(VLOOKUP($A263,Mitglieder!$E$24:$BG$323,BB$303),"TT.MM.JJJJ"))</f>
        <v/>
      </c>
      <c r="BC263" s="43" t="str">
        <f ca="1">IF($G263="","",TEXT(VLOOKUP($A263,Mitglieder!$E$24:$BG$323,BC$303),"TT.MM.JJJJ"))</f>
        <v/>
      </c>
      <c r="BD263" s="43" t="str">
        <f ca="1">IF($G263="","",TEXT(VLOOKUP($A263,Mitglieder!$E$24:$BG$323,BD$303),"TT.MM.JJJJ"))</f>
        <v/>
      </c>
      <c r="BE263" s="75" t="str">
        <f t="shared" ca="1" si="9"/>
        <v/>
      </c>
      <c r="BF263" s="75" t="str">
        <f ca="1">IF($G263="","",VLOOKUP($A263,Mitglieder!$D$24:$BG$323,BF$303))</f>
        <v/>
      </c>
      <c r="BH263" s="75" t="str">
        <f ca="1">IF(G263="","",AY263+'Details Verein'!$D$25)</f>
        <v/>
      </c>
    </row>
    <row r="264" spans="1:60" x14ac:dyDescent="0.35">
      <c r="A264" s="42">
        <v>264</v>
      </c>
      <c r="B264" s="42"/>
      <c r="C264" s="42"/>
      <c r="D264" s="42">
        <f ca="1">VLOOKUP($A264,Mitglieder!$E$24:$BA$323,D$303)</f>
        <v>1.0299999999999967</v>
      </c>
      <c r="E264" s="42" t="str">
        <f ca="1">IF($G264="","",VLOOKUP($A264,Mitglieder!$E$24:$BG$323,E$303))</f>
        <v/>
      </c>
      <c r="F264" s="54" t="str">
        <f ca="1">IF(OR(VLOOKUP($A264,Mitglieder!$E$24:$BG$323,F$303)="",$G264=""),"",VLOOKUP($A264,Mitglieder!$E$24:$BG$323,F$303))</f>
        <v/>
      </c>
      <c r="G264" s="72" t="str">
        <f ca="1">IF(D264/ROUND(D264,0)=1,VLOOKUP($A264,Mitglieder!$E$24:$BA$323,G$303),"")</f>
        <v/>
      </c>
      <c r="H264" s="42" t="str">
        <f ca="1">IF($G264="","",VLOOKUP($A264,Mitglieder!$E$24:$BG$323,H$303))</f>
        <v/>
      </c>
      <c r="I264" s="54" t="str">
        <f ca="1">IF(OR(VLOOKUP($A264,Mitglieder!$E$24:$BG$323,I$303)="",$G264=""),"",VLOOKUP($A264,Mitglieder!$E$24:$BG$323,I$303))</f>
        <v/>
      </c>
      <c r="J264" s="42" t="str">
        <f ca="1">IF($G264="","",VLOOKUP($A264,Mitglieder!$E$24:$BG$323,J$303))</f>
        <v/>
      </c>
      <c r="K264" s="54" t="str">
        <f ca="1">IF(OR(VLOOKUP($A264,Mitglieder!$E$24:$BG$323,K$303)="",$G264=""),"",VLOOKUP($A264,Mitglieder!$E$24:$BG$323,K$303))</f>
        <v/>
      </c>
      <c r="L264" s="42" t="str">
        <f ca="1">IF($G264="","",VLOOKUP($A264,Mitglieder!$E$24:$BG$323,L$303))</f>
        <v/>
      </c>
      <c r="M264" s="42" t="str">
        <f ca="1">IF($G264="","",VLOOKUP($A264,Mitglieder!$E$24:$BG$323,M$303))</f>
        <v/>
      </c>
      <c r="N264" s="42" t="str">
        <f ca="1">IF($G264="","",VLOOKUP($A264,Mitglieder!$E$24:$BG$323,N$303))</f>
        <v/>
      </c>
      <c r="O264" s="42" t="str">
        <f ca="1">IF($G264="","",VLOOKUP($A264,Mitglieder!$E$24:$BG$323,O$303))</f>
        <v/>
      </c>
      <c r="P264" s="42" t="str">
        <f ca="1">IF($G264="","",VLOOKUP($A264,Mitglieder!$E$24:$BG$323,P$303))</f>
        <v/>
      </c>
      <c r="Q264" s="42" t="str">
        <f ca="1">IF($G264="","",VLOOKUP($A264,Mitglieder!$E$24:$BG$323,Q$303))</f>
        <v/>
      </c>
      <c r="R264" s="54" t="str">
        <f ca="1">IF(OR(VLOOKUP($A264,Mitglieder!$E$24:$BG$323,R$303)="",$G264=""),"",VLOOKUP($A264,Mitglieder!$E$24:$BG$323,R$303))</f>
        <v/>
      </c>
      <c r="S264" s="43" t="str">
        <f ca="1">IF($G264="","",TEXT(VLOOKUP($A264,Mitglieder!$E$24:$BG$323,S$303),"TT.MM.JJJJ"))</f>
        <v/>
      </c>
      <c r="T264" s="43" t="str">
        <f ca="1">IF($G264="","",TEXT(VLOOKUP($A264,Mitglieder!$E$24:$BG$323,T$303),"TT.MM.JJJJ"))</f>
        <v/>
      </c>
      <c r="U264" s="43" t="str">
        <f ca="1">IF($G264="","",TEXT(VLOOKUP($A264,Mitglieder!$E$24:$BG$323,U$303),"TT.MM.JJJJ"))</f>
        <v/>
      </c>
      <c r="V264" s="54" t="str">
        <f ca="1">IF(OR(VLOOKUP($A264,Mitglieder!$E$24:$BG$323,V$303)="",$G264=""),"",VLOOKUP($A264,Mitglieder!$E$24:$BG$323,V$303))</f>
        <v/>
      </c>
      <c r="W264" s="54" t="str">
        <f ca="1">IF(OR(VLOOKUP($A264,Mitglieder!$E$24:$BG$323,W$303)="",$G264=""),"",VLOOKUP($A264,Mitglieder!$E$24:$BG$323,W$303))</f>
        <v/>
      </c>
      <c r="X264" s="54" t="str">
        <f ca="1">IF(OR(VLOOKUP($A264,Mitglieder!$E$24:$BG$323,X$303)="",$G264=""),"",VLOOKUP($A264,Mitglieder!$E$24:$BG$323,X$303))</f>
        <v/>
      </c>
      <c r="Y264" s="54" t="str">
        <f ca="1">IF(OR(VLOOKUP($A264,Mitglieder!$E$24:$BG$323,Y$303)="",$G264=""),"",VLOOKUP($A264,Mitglieder!$E$24:$BG$323,Y$303))</f>
        <v/>
      </c>
      <c r="Z264" s="54" t="str">
        <f ca="1">IF(OR(VLOOKUP($A264,Mitglieder!$E$24:$BG$323,Z$303)="",$G264=""),"",VLOOKUP($A264,Mitglieder!$E$24:$BG$323,Z$303))</f>
        <v/>
      </c>
      <c r="AA264" s="54" t="str">
        <f ca="1">IF(OR(VLOOKUP($A264,Mitglieder!$E$24:$BG$323,AA$303)="",$G264=""),"",VLOOKUP($A264,Mitglieder!$E$24:$BG$323,AA$303))</f>
        <v/>
      </c>
      <c r="AB264" s="54" t="str">
        <f ca="1">IF(OR(VLOOKUP($A264,Mitglieder!$E$24:$BG$323,AB$303)="",$G264=""),"",VLOOKUP($A264,Mitglieder!$E$24:$BG$323,AB$303))</f>
        <v/>
      </c>
      <c r="AC264" s="54" t="str">
        <f ca="1">IF(OR(VLOOKUP($A264,Mitglieder!$E$24:$BG$323,AC$303)="",$G264=""),"",VLOOKUP($A264,Mitglieder!$E$24:$BG$323,AC$303))</f>
        <v/>
      </c>
      <c r="AD264" s="54" t="str">
        <f ca="1">IF(OR(VLOOKUP($A264,Mitglieder!$E$24:$BG$323,AD$303)="",$G264=""),"",VLOOKUP($A264,Mitglieder!$E$24:$BG$323,AD$303))</f>
        <v/>
      </c>
      <c r="AE264" s="54" t="str">
        <f ca="1">IF(OR(VLOOKUP($A264,Mitglieder!$E$24:$BG$323,AE$303)="",$G264=""),"",VLOOKUP($A264,Mitglieder!$E$24:$BG$323,AE$303))</f>
        <v/>
      </c>
      <c r="AF264" s="54" t="str">
        <f ca="1">IF(OR(VLOOKUP($A264,Mitglieder!$E$24:$BG$323,AF$303)="",$G264=""),"",VLOOKUP($A264,Mitglieder!$E$24:$BG$323,AF$303))</f>
        <v/>
      </c>
      <c r="AG264" s="54" t="str">
        <f ca="1">IF(OR(VLOOKUP($A264,Mitglieder!$E$24:$BG$323,AG$303)="",$G264=""),"",VLOOKUP($A264,Mitglieder!$E$24:$BG$323,AG$303))</f>
        <v/>
      </c>
      <c r="AH264" s="54" t="str">
        <f ca="1">IF(OR(VLOOKUP($A264,Mitglieder!$E$24:$BG$323,AH$303)="",$G264=""),"",VLOOKUP($A264,Mitglieder!$E$24:$BG$323,AH$303))</f>
        <v/>
      </c>
      <c r="AI264" s="54" t="str">
        <f ca="1">IF(OR(VLOOKUP($A264,Mitglieder!$E$24:$BG$323,AI$303)="",$G264=""),"",VLOOKUP($A264,Mitglieder!$E$24:$BG$323,AI$303))</f>
        <v/>
      </c>
      <c r="AJ264" s="54" t="str">
        <f ca="1">IF(OR(VLOOKUP($A264,Mitglieder!$E$24:$BG$323,AJ$303)="",$G264=""),"",VLOOKUP($A264,Mitglieder!$E$24:$BG$323,AJ$303))</f>
        <v/>
      </c>
      <c r="AK264" s="54" t="str">
        <f ca="1">IF(OR(VLOOKUP($A264,Mitglieder!$E$24:$BG$323,AK$303)="",$G264=""),"",VLOOKUP($A264,Mitglieder!$E$24:$BG$323,AK$303))</f>
        <v/>
      </c>
      <c r="AL264" s="54" t="str">
        <f ca="1">IF(OR(VLOOKUP($A264,Mitglieder!$E$24:$BG$323,AL$303)="",$G264=""),"",VLOOKUP($A264,Mitglieder!$E$24:$BG$323,AL$303))</f>
        <v/>
      </c>
      <c r="AM264" s="42" t="str">
        <f ca="1">IF($G264="","",VLOOKUP($A264,Mitglieder!$E$24:$BG$323,AM$303))</f>
        <v/>
      </c>
      <c r="AN264" s="54" t="str">
        <f ca="1">IF(OR(VLOOKUP($A264,Mitglieder!$E$24:$BG$323,AN$303)="",$G264=""),"",VLOOKUP($A264,Mitglieder!$E$24:$BG$323,AN$303))</f>
        <v/>
      </c>
      <c r="AO264" s="43" t="str">
        <f ca="1">IF($G264="","",TEXT(VLOOKUP($A264,Mitglieder!$D$24:$BG$323,AO$303),"TT.MM.JJJJ"))</f>
        <v/>
      </c>
      <c r="AP264" s="42" t="str">
        <f ca="1">IF($G264="","",VLOOKUP($A264,Mitglieder!$E$24:$BG$323,AP$303))</f>
        <v/>
      </c>
      <c r="AQ264" s="45" t="str">
        <f ca="1">IF($G264="","",TEXT(VLOOKUP($A264,Mitglieder!$E$24:$BG$323,AQ$303),"0.00"))</f>
        <v/>
      </c>
      <c r="AR264" s="54" t="str">
        <f ca="1">IF(OR(VLOOKUP($A264,Mitglieder!$E$24:$BG$323,AR$303)="",$G264=""),"",VLOOKUP($A264,Mitglieder!$E$24:$BG$323,AR$303))</f>
        <v/>
      </c>
      <c r="AS264" s="45" t="str">
        <f ca="1">IF($G264="","",TEXT(VLOOKUP($A264,Mitglieder!$E$24:$BG$323,AS$303),"0.00"))</f>
        <v/>
      </c>
      <c r="AT264" s="54" t="str">
        <f ca="1">IF(OR(VLOOKUP($A264,Mitglieder!$E$24:$BG$323,AT$303)="",$G264=""),"",VLOOKUP($A264,Mitglieder!$E$24:$BG$323,AT$303))</f>
        <v/>
      </c>
      <c r="AU264" s="45" t="str">
        <f ca="1">IF($G264="","",TEXT(VLOOKUP($A264,Mitglieder!$E$24:$BG$323,AU$303),"0.00"))</f>
        <v/>
      </c>
      <c r="AV264" s="45" t="str">
        <f ca="1">IF($G264="","",TEXT(VLOOKUP($A264,Mitglieder!$E$24:$BG$323,AV$303),"0.00"))</f>
        <v/>
      </c>
      <c r="AW264" s="42" t="str">
        <f ca="1">IF($G264="","",VLOOKUP($A264,Mitglieder!$E$24:$BG$323,AW$303))</f>
        <v/>
      </c>
      <c r="AX264" s="54" t="str">
        <f ca="1">IF(OR(VLOOKUP($A264,Mitglieder!$E$24:$BG$323,AX$303)="",$G264=""),"",VLOOKUP($A264,Mitglieder!$E$24:$BG$323,AX$303))</f>
        <v/>
      </c>
      <c r="AY264" s="43" t="str">
        <f ca="1">IF($G264="","",TEXT(VLOOKUP($A264,Mitglieder!$E$24:$BG$323,AY$303),"TT.MM.JJJJ"))</f>
        <v/>
      </c>
      <c r="AZ264" s="75" t="str">
        <f t="shared" ca="1" si="8"/>
        <v/>
      </c>
      <c r="BA264" s="43" t="str">
        <f ca="1">IF($G264="","",TEXT(VLOOKUP($A264,Mitglieder!$E$24:$BG$323,BA$303),"TT.MM.JJJJ"))</f>
        <v/>
      </c>
      <c r="BB264" s="43" t="str">
        <f ca="1">IF($G264="","",TEXT(VLOOKUP($A264,Mitglieder!$E$24:$BG$323,BB$303),"TT.MM.JJJJ"))</f>
        <v/>
      </c>
      <c r="BC264" s="43" t="str">
        <f ca="1">IF($G264="","",TEXT(VLOOKUP($A264,Mitglieder!$E$24:$BG$323,BC$303),"TT.MM.JJJJ"))</f>
        <v/>
      </c>
      <c r="BD264" s="43" t="str">
        <f ca="1">IF($G264="","",TEXT(VLOOKUP($A264,Mitglieder!$E$24:$BG$323,BD$303),"TT.MM.JJJJ"))</f>
        <v/>
      </c>
      <c r="BE264" s="75" t="str">
        <f t="shared" ca="1" si="9"/>
        <v/>
      </c>
      <c r="BF264" s="75" t="str">
        <f ca="1">IF($G264="","",VLOOKUP($A264,Mitglieder!$D$24:$BG$323,BF$303))</f>
        <v/>
      </c>
      <c r="BH264" s="75" t="str">
        <f ca="1">IF(G264="","",AY264+'Details Verein'!$D$25)</f>
        <v/>
      </c>
    </row>
    <row r="265" spans="1:60" x14ac:dyDescent="0.35">
      <c r="A265" s="42">
        <v>265</v>
      </c>
      <c r="B265" s="42"/>
      <c r="C265" s="42"/>
      <c r="D265" s="42">
        <f ca="1">VLOOKUP($A265,Mitglieder!$E$24:$BA$323,D$303)</f>
        <v>1.0299999999999967</v>
      </c>
      <c r="E265" s="42" t="str">
        <f ca="1">IF($G265="","",VLOOKUP($A265,Mitglieder!$E$24:$BG$323,E$303))</f>
        <v/>
      </c>
      <c r="F265" s="54" t="str">
        <f ca="1">IF(OR(VLOOKUP($A265,Mitglieder!$E$24:$BG$323,F$303)="",$G265=""),"",VLOOKUP($A265,Mitglieder!$E$24:$BG$323,F$303))</f>
        <v/>
      </c>
      <c r="G265" s="72" t="str">
        <f ca="1">IF(D265/ROUND(D265,0)=1,VLOOKUP($A265,Mitglieder!$E$24:$BA$323,G$303),"")</f>
        <v/>
      </c>
      <c r="H265" s="42" t="str">
        <f ca="1">IF($G265="","",VLOOKUP($A265,Mitglieder!$E$24:$BG$323,H$303))</f>
        <v/>
      </c>
      <c r="I265" s="54" t="str">
        <f ca="1">IF(OR(VLOOKUP($A265,Mitglieder!$E$24:$BG$323,I$303)="",$G265=""),"",VLOOKUP($A265,Mitglieder!$E$24:$BG$323,I$303))</f>
        <v/>
      </c>
      <c r="J265" s="42" t="str">
        <f ca="1">IF($G265="","",VLOOKUP($A265,Mitglieder!$E$24:$BG$323,J$303))</f>
        <v/>
      </c>
      <c r="K265" s="54" t="str">
        <f ca="1">IF(OR(VLOOKUP($A265,Mitglieder!$E$24:$BG$323,K$303)="",$G265=""),"",VLOOKUP($A265,Mitglieder!$E$24:$BG$323,K$303))</f>
        <v/>
      </c>
      <c r="L265" s="42" t="str">
        <f ca="1">IF($G265="","",VLOOKUP($A265,Mitglieder!$E$24:$BG$323,L$303))</f>
        <v/>
      </c>
      <c r="M265" s="42" t="str">
        <f ca="1">IF($G265="","",VLOOKUP($A265,Mitglieder!$E$24:$BG$323,M$303))</f>
        <v/>
      </c>
      <c r="N265" s="42" t="str">
        <f ca="1">IF($G265="","",VLOOKUP($A265,Mitglieder!$E$24:$BG$323,N$303))</f>
        <v/>
      </c>
      <c r="O265" s="42" t="str">
        <f ca="1">IF($G265="","",VLOOKUP($A265,Mitglieder!$E$24:$BG$323,O$303))</f>
        <v/>
      </c>
      <c r="P265" s="42" t="str">
        <f ca="1">IF($G265="","",VLOOKUP($A265,Mitglieder!$E$24:$BG$323,P$303))</f>
        <v/>
      </c>
      <c r="Q265" s="42" t="str">
        <f ca="1">IF($G265="","",VLOOKUP($A265,Mitglieder!$E$24:$BG$323,Q$303))</f>
        <v/>
      </c>
      <c r="R265" s="54" t="str">
        <f ca="1">IF(OR(VLOOKUP($A265,Mitglieder!$E$24:$BG$323,R$303)="",$G265=""),"",VLOOKUP($A265,Mitglieder!$E$24:$BG$323,R$303))</f>
        <v/>
      </c>
      <c r="S265" s="43" t="str">
        <f ca="1">IF($G265="","",TEXT(VLOOKUP($A265,Mitglieder!$E$24:$BG$323,S$303),"TT.MM.JJJJ"))</f>
        <v/>
      </c>
      <c r="T265" s="43" t="str">
        <f ca="1">IF($G265="","",TEXT(VLOOKUP($A265,Mitglieder!$E$24:$BG$323,T$303),"TT.MM.JJJJ"))</f>
        <v/>
      </c>
      <c r="U265" s="43" t="str">
        <f ca="1">IF($G265="","",TEXT(VLOOKUP($A265,Mitglieder!$E$24:$BG$323,U$303),"TT.MM.JJJJ"))</f>
        <v/>
      </c>
      <c r="V265" s="54" t="str">
        <f ca="1">IF(OR(VLOOKUP($A265,Mitglieder!$E$24:$BG$323,V$303)="",$G265=""),"",VLOOKUP($A265,Mitglieder!$E$24:$BG$323,V$303))</f>
        <v/>
      </c>
      <c r="W265" s="54" t="str">
        <f ca="1">IF(OR(VLOOKUP($A265,Mitglieder!$E$24:$BG$323,W$303)="",$G265=""),"",VLOOKUP($A265,Mitglieder!$E$24:$BG$323,W$303))</f>
        <v/>
      </c>
      <c r="X265" s="54" t="str">
        <f ca="1">IF(OR(VLOOKUP($A265,Mitglieder!$E$24:$BG$323,X$303)="",$G265=""),"",VLOOKUP($A265,Mitglieder!$E$24:$BG$323,X$303))</f>
        <v/>
      </c>
      <c r="Y265" s="54" t="str">
        <f ca="1">IF(OR(VLOOKUP($A265,Mitglieder!$E$24:$BG$323,Y$303)="",$G265=""),"",VLOOKUP($A265,Mitglieder!$E$24:$BG$323,Y$303))</f>
        <v/>
      </c>
      <c r="Z265" s="54" t="str">
        <f ca="1">IF(OR(VLOOKUP($A265,Mitglieder!$E$24:$BG$323,Z$303)="",$G265=""),"",VLOOKUP($A265,Mitglieder!$E$24:$BG$323,Z$303))</f>
        <v/>
      </c>
      <c r="AA265" s="54" t="str">
        <f ca="1">IF(OR(VLOOKUP($A265,Mitglieder!$E$24:$BG$323,AA$303)="",$G265=""),"",VLOOKUP($A265,Mitglieder!$E$24:$BG$323,AA$303))</f>
        <v/>
      </c>
      <c r="AB265" s="54" t="str">
        <f ca="1">IF(OR(VLOOKUP($A265,Mitglieder!$E$24:$BG$323,AB$303)="",$G265=""),"",VLOOKUP($A265,Mitglieder!$E$24:$BG$323,AB$303))</f>
        <v/>
      </c>
      <c r="AC265" s="54" t="str">
        <f ca="1">IF(OR(VLOOKUP($A265,Mitglieder!$E$24:$BG$323,AC$303)="",$G265=""),"",VLOOKUP($A265,Mitglieder!$E$24:$BG$323,AC$303))</f>
        <v/>
      </c>
      <c r="AD265" s="54" t="str">
        <f ca="1">IF(OR(VLOOKUP($A265,Mitglieder!$E$24:$BG$323,AD$303)="",$G265=""),"",VLOOKUP($A265,Mitglieder!$E$24:$BG$323,AD$303))</f>
        <v/>
      </c>
      <c r="AE265" s="54" t="str">
        <f ca="1">IF(OR(VLOOKUP($A265,Mitglieder!$E$24:$BG$323,AE$303)="",$G265=""),"",VLOOKUP($A265,Mitglieder!$E$24:$BG$323,AE$303))</f>
        <v/>
      </c>
      <c r="AF265" s="54" t="str">
        <f ca="1">IF(OR(VLOOKUP($A265,Mitglieder!$E$24:$BG$323,AF$303)="",$G265=""),"",VLOOKUP($A265,Mitglieder!$E$24:$BG$323,AF$303))</f>
        <v/>
      </c>
      <c r="AG265" s="54" t="str">
        <f ca="1">IF(OR(VLOOKUP($A265,Mitglieder!$E$24:$BG$323,AG$303)="",$G265=""),"",VLOOKUP($A265,Mitglieder!$E$24:$BG$323,AG$303))</f>
        <v/>
      </c>
      <c r="AH265" s="54" t="str">
        <f ca="1">IF(OR(VLOOKUP($A265,Mitglieder!$E$24:$BG$323,AH$303)="",$G265=""),"",VLOOKUP($A265,Mitglieder!$E$24:$BG$323,AH$303))</f>
        <v/>
      </c>
      <c r="AI265" s="54" t="str">
        <f ca="1">IF(OR(VLOOKUP($A265,Mitglieder!$E$24:$BG$323,AI$303)="",$G265=""),"",VLOOKUP($A265,Mitglieder!$E$24:$BG$323,AI$303))</f>
        <v/>
      </c>
      <c r="AJ265" s="54" t="str">
        <f ca="1">IF(OR(VLOOKUP($A265,Mitglieder!$E$24:$BG$323,AJ$303)="",$G265=""),"",VLOOKUP($A265,Mitglieder!$E$24:$BG$323,AJ$303))</f>
        <v/>
      </c>
      <c r="AK265" s="54" t="str">
        <f ca="1">IF(OR(VLOOKUP($A265,Mitglieder!$E$24:$BG$323,AK$303)="",$G265=""),"",VLOOKUP($A265,Mitglieder!$E$24:$BG$323,AK$303))</f>
        <v/>
      </c>
      <c r="AL265" s="54" t="str">
        <f ca="1">IF(OR(VLOOKUP($A265,Mitglieder!$E$24:$BG$323,AL$303)="",$G265=""),"",VLOOKUP($A265,Mitglieder!$E$24:$BG$323,AL$303))</f>
        <v/>
      </c>
      <c r="AM265" s="42" t="str">
        <f ca="1">IF($G265="","",VLOOKUP($A265,Mitglieder!$E$24:$BG$323,AM$303))</f>
        <v/>
      </c>
      <c r="AN265" s="54" t="str">
        <f ca="1">IF(OR(VLOOKUP($A265,Mitglieder!$E$24:$BG$323,AN$303)="",$G265=""),"",VLOOKUP($A265,Mitglieder!$E$24:$BG$323,AN$303))</f>
        <v/>
      </c>
      <c r="AO265" s="43" t="str">
        <f ca="1">IF($G265="","",TEXT(VLOOKUP($A265,Mitglieder!$D$24:$BG$323,AO$303),"TT.MM.JJJJ"))</f>
        <v/>
      </c>
      <c r="AP265" s="42" t="str">
        <f ca="1">IF($G265="","",VLOOKUP($A265,Mitglieder!$E$24:$BG$323,AP$303))</f>
        <v/>
      </c>
      <c r="AQ265" s="45" t="str">
        <f ca="1">IF($G265="","",TEXT(VLOOKUP($A265,Mitglieder!$E$24:$BG$323,AQ$303),"0.00"))</f>
        <v/>
      </c>
      <c r="AR265" s="54" t="str">
        <f ca="1">IF(OR(VLOOKUP($A265,Mitglieder!$E$24:$BG$323,AR$303)="",$G265=""),"",VLOOKUP($A265,Mitglieder!$E$24:$BG$323,AR$303))</f>
        <v/>
      </c>
      <c r="AS265" s="45" t="str">
        <f ca="1">IF($G265="","",TEXT(VLOOKUP($A265,Mitglieder!$E$24:$BG$323,AS$303),"0.00"))</f>
        <v/>
      </c>
      <c r="AT265" s="54" t="str">
        <f ca="1">IF(OR(VLOOKUP($A265,Mitglieder!$E$24:$BG$323,AT$303)="",$G265=""),"",VLOOKUP($A265,Mitglieder!$E$24:$BG$323,AT$303))</f>
        <v/>
      </c>
      <c r="AU265" s="45" t="str">
        <f ca="1">IF($G265="","",TEXT(VLOOKUP($A265,Mitglieder!$E$24:$BG$323,AU$303),"0.00"))</f>
        <v/>
      </c>
      <c r="AV265" s="45" t="str">
        <f ca="1">IF($G265="","",TEXT(VLOOKUP($A265,Mitglieder!$E$24:$BG$323,AV$303),"0.00"))</f>
        <v/>
      </c>
      <c r="AW265" s="42" t="str">
        <f ca="1">IF($G265="","",VLOOKUP($A265,Mitglieder!$E$24:$BG$323,AW$303))</f>
        <v/>
      </c>
      <c r="AX265" s="54" t="str">
        <f ca="1">IF(OR(VLOOKUP($A265,Mitglieder!$E$24:$BG$323,AX$303)="",$G265=""),"",VLOOKUP($A265,Mitglieder!$E$24:$BG$323,AX$303))</f>
        <v/>
      </c>
      <c r="AY265" s="43" t="str">
        <f ca="1">IF($G265="","",TEXT(VLOOKUP($A265,Mitglieder!$E$24:$BG$323,AY$303),"TT.MM.JJJJ"))</f>
        <v/>
      </c>
      <c r="AZ265" s="75" t="str">
        <f t="shared" ca="1" si="8"/>
        <v/>
      </c>
      <c r="BA265" s="43" t="str">
        <f ca="1">IF($G265="","",TEXT(VLOOKUP($A265,Mitglieder!$E$24:$BG$323,BA$303),"TT.MM.JJJJ"))</f>
        <v/>
      </c>
      <c r="BB265" s="43" t="str">
        <f ca="1">IF($G265="","",TEXT(VLOOKUP($A265,Mitglieder!$E$24:$BG$323,BB$303),"TT.MM.JJJJ"))</f>
        <v/>
      </c>
      <c r="BC265" s="43" t="str">
        <f ca="1">IF($G265="","",TEXT(VLOOKUP($A265,Mitglieder!$E$24:$BG$323,BC$303),"TT.MM.JJJJ"))</f>
        <v/>
      </c>
      <c r="BD265" s="43" t="str">
        <f ca="1">IF($G265="","",TEXT(VLOOKUP($A265,Mitglieder!$E$24:$BG$323,BD$303),"TT.MM.JJJJ"))</f>
        <v/>
      </c>
      <c r="BE265" s="75" t="str">
        <f t="shared" ca="1" si="9"/>
        <v/>
      </c>
      <c r="BF265" s="75" t="str">
        <f ca="1">IF($G265="","",VLOOKUP($A265,Mitglieder!$D$24:$BG$323,BF$303))</f>
        <v/>
      </c>
      <c r="BH265" s="75" t="str">
        <f ca="1">IF(G265="","",AY265+'Details Verein'!$D$25)</f>
        <v/>
      </c>
    </row>
    <row r="266" spans="1:60" x14ac:dyDescent="0.35">
      <c r="A266" s="42">
        <v>266</v>
      </c>
      <c r="B266" s="42"/>
      <c r="C266" s="42"/>
      <c r="D266" s="42">
        <f ca="1">VLOOKUP($A266,Mitglieder!$E$24:$BA$323,D$303)</f>
        <v>1.0299999999999967</v>
      </c>
      <c r="E266" s="42" t="str">
        <f ca="1">IF($G266="","",VLOOKUP($A266,Mitglieder!$E$24:$BG$323,E$303))</f>
        <v/>
      </c>
      <c r="F266" s="54" t="str">
        <f ca="1">IF(OR(VLOOKUP($A266,Mitglieder!$E$24:$BG$323,F$303)="",$G266=""),"",VLOOKUP($A266,Mitglieder!$E$24:$BG$323,F$303))</f>
        <v/>
      </c>
      <c r="G266" s="72" t="str">
        <f ca="1">IF(D266/ROUND(D266,0)=1,VLOOKUP($A266,Mitglieder!$E$24:$BA$323,G$303),"")</f>
        <v/>
      </c>
      <c r="H266" s="42" t="str">
        <f ca="1">IF($G266="","",VLOOKUP($A266,Mitglieder!$E$24:$BG$323,H$303))</f>
        <v/>
      </c>
      <c r="I266" s="54" t="str">
        <f ca="1">IF(OR(VLOOKUP($A266,Mitglieder!$E$24:$BG$323,I$303)="",$G266=""),"",VLOOKUP($A266,Mitglieder!$E$24:$BG$323,I$303))</f>
        <v/>
      </c>
      <c r="J266" s="42" t="str">
        <f ca="1">IF($G266="","",VLOOKUP($A266,Mitglieder!$E$24:$BG$323,J$303))</f>
        <v/>
      </c>
      <c r="K266" s="54" t="str">
        <f ca="1">IF(OR(VLOOKUP($A266,Mitglieder!$E$24:$BG$323,K$303)="",$G266=""),"",VLOOKUP($A266,Mitglieder!$E$24:$BG$323,K$303))</f>
        <v/>
      </c>
      <c r="L266" s="42" t="str">
        <f ca="1">IF($G266="","",VLOOKUP($A266,Mitglieder!$E$24:$BG$323,L$303))</f>
        <v/>
      </c>
      <c r="M266" s="42" t="str">
        <f ca="1">IF($G266="","",VLOOKUP($A266,Mitglieder!$E$24:$BG$323,M$303))</f>
        <v/>
      </c>
      <c r="N266" s="42" t="str">
        <f ca="1">IF($G266="","",VLOOKUP($A266,Mitglieder!$E$24:$BG$323,N$303))</f>
        <v/>
      </c>
      <c r="O266" s="42" t="str">
        <f ca="1">IF($G266="","",VLOOKUP($A266,Mitglieder!$E$24:$BG$323,O$303))</f>
        <v/>
      </c>
      <c r="P266" s="42" t="str">
        <f ca="1">IF($G266="","",VLOOKUP($A266,Mitglieder!$E$24:$BG$323,P$303))</f>
        <v/>
      </c>
      <c r="Q266" s="42" t="str">
        <f ca="1">IF($G266="","",VLOOKUP($A266,Mitglieder!$E$24:$BG$323,Q$303))</f>
        <v/>
      </c>
      <c r="R266" s="54" t="str">
        <f ca="1">IF(OR(VLOOKUP($A266,Mitglieder!$E$24:$BG$323,R$303)="",$G266=""),"",VLOOKUP($A266,Mitglieder!$E$24:$BG$323,R$303))</f>
        <v/>
      </c>
      <c r="S266" s="43" t="str">
        <f ca="1">IF($G266="","",TEXT(VLOOKUP($A266,Mitglieder!$E$24:$BG$323,S$303),"TT.MM.JJJJ"))</f>
        <v/>
      </c>
      <c r="T266" s="43" t="str">
        <f ca="1">IF($G266="","",TEXT(VLOOKUP($A266,Mitglieder!$E$24:$BG$323,T$303),"TT.MM.JJJJ"))</f>
        <v/>
      </c>
      <c r="U266" s="43" t="str">
        <f ca="1">IF($G266="","",TEXT(VLOOKUP($A266,Mitglieder!$E$24:$BG$323,U$303),"TT.MM.JJJJ"))</f>
        <v/>
      </c>
      <c r="V266" s="54" t="str">
        <f ca="1">IF(OR(VLOOKUP($A266,Mitglieder!$E$24:$BG$323,V$303)="",$G266=""),"",VLOOKUP($A266,Mitglieder!$E$24:$BG$323,V$303))</f>
        <v/>
      </c>
      <c r="W266" s="54" t="str">
        <f ca="1">IF(OR(VLOOKUP($A266,Mitglieder!$E$24:$BG$323,W$303)="",$G266=""),"",VLOOKUP($A266,Mitglieder!$E$24:$BG$323,W$303))</f>
        <v/>
      </c>
      <c r="X266" s="54" t="str">
        <f ca="1">IF(OR(VLOOKUP($A266,Mitglieder!$E$24:$BG$323,X$303)="",$G266=""),"",VLOOKUP($A266,Mitglieder!$E$24:$BG$323,X$303))</f>
        <v/>
      </c>
      <c r="Y266" s="54" t="str">
        <f ca="1">IF(OR(VLOOKUP($A266,Mitglieder!$E$24:$BG$323,Y$303)="",$G266=""),"",VLOOKUP($A266,Mitglieder!$E$24:$BG$323,Y$303))</f>
        <v/>
      </c>
      <c r="Z266" s="54" t="str">
        <f ca="1">IF(OR(VLOOKUP($A266,Mitglieder!$E$24:$BG$323,Z$303)="",$G266=""),"",VLOOKUP($A266,Mitglieder!$E$24:$BG$323,Z$303))</f>
        <v/>
      </c>
      <c r="AA266" s="54" t="str">
        <f ca="1">IF(OR(VLOOKUP($A266,Mitglieder!$E$24:$BG$323,AA$303)="",$G266=""),"",VLOOKUP($A266,Mitglieder!$E$24:$BG$323,AA$303))</f>
        <v/>
      </c>
      <c r="AB266" s="54" t="str">
        <f ca="1">IF(OR(VLOOKUP($A266,Mitglieder!$E$24:$BG$323,AB$303)="",$G266=""),"",VLOOKUP($A266,Mitglieder!$E$24:$BG$323,AB$303))</f>
        <v/>
      </c>
      <c r="AC266" s="54" t="str">
        <f ca="1">IF(OR(VLOOKUP($A266,Mitglieder!$E$24:$BG$323,AC$303)="",$G266=""),"",VLOOKUP($A266,Mitglieder!$E$24:$BG$323,AC$303))</f>
        <v/>
      </c>
      <c r="AD266" s="54" t="str">
        <f ca="1">IF(OR(VLOOKUP($A266,Mitglieder!$E$24:$BG$323,AD$303)="",$G266=""),"",VLOOKUP($A266,Mitglieder!$E$24:$BG$323,AD$303))</f>
        <v/>
      </c>
      <c r="AE266" s="54" t="str">
        <f ca="1">IF(OR(VLOOKUP($A266,Mitglieder!$E$24:$BG$323,AE$303)="",$G266=""),"",VLOOKUP($A266,Mitglieder!$E$24:$BG$323,AE$303))</f>
        <v/>
      </c>
      <c r="AF266" s="54" t="str">
        <f ca="1">IF(OR(VLOOKUP($A266,Mitglieder!$E$24:$BG$323,AF$303)="",$G266=""),"",VLOOKUP($A266,Mitglieder!$E$24:$BG$323,AF$303))</f>
        <v/>
      </c>
      <c r="AG266" s="54" t="str">
        <f ca="1">IF(OR(VLOOKUP($A266,Mitglieder!$E$24:$BG$323,AG$303)="",$G266=""),"",VLOOKUP($A266,Mitglieder!$E$24:$BG$323,AG$303))</f>
        <v/>
      </c>
      <c r="AH266" s="54" t="str">
        <f ca="1">IF(OR(VLOOKUP($A266,Mitglieder!$E$24:$BG$323,AH$303)="",$G266=""),"",VLOOKUP($A266,Mitglieder!$E$24:$BG$323,AH$303))</f>
        <v/>
      </c>
      <c r="AI266" s="54" t="str">
        <f ca="1">IF(OR(VLOOKUP($A266,Mitglieder!$E$24:$BG$323,AI$303)="",$G266=""),"",VLOOKUP($A266,Mitglieder!$E$24:$BG$323,AI$303))</f>
        <v/>
      </c>
      <c r="AJ266" s="54" t="str">
        <f ca="1">IF(OR(VLOOKUP($A266,Mitglieder!$E$24:$BG$323,AJ$303)="",$G266=""),"",VLOOKUP($A266,Mitglieder!$E$24:$BG$323,AJ$303))</f>
        <v/>
      </c>
      <c r="AK266" s="54" t="str">
        <f ca="1">IF(OR(VLOOKUP($A266,Mitglieder!$E$24:$BG$323,AK$303)="",$G266=""),"",VLOOKUP($A266,Mitglieder!$E$24:$BG$323,AK$303))</f>
        <v/>
      </c>
      <c r="AL266" s="54" t="str">
        <f ca="1">IF(OR(VLOOKUP($A266,Mitglieder!$E$24:$BG$323,AL$303)="",$G266=""),"",VLOOKUP($A266,Mitglieder!$E$24:$BG$323,AL$303))</f>
        <v/>
      </c>
      <c r="AM266" s="42" t="str">
        <f ca="1">IF($G266="","",VLOOKUP($A266,Mitglieder!$E$24:$BG$323,AM$303))</f>
        <v/>
      </c>
      <c r="AN266" s="54" t="str">
        <f ca="1">IF(OR(VLOOKUP($A266,Mitglieder!$E$24:$BG$323,AN$303)="",$G266=""),"",VLOOKUP($A266,Mitglieder!$E$24:$BG$323,AN$303))</f>
        <v/>
      </c>
      <c r="AO266" s="43" t="str">
        <f ca="1">IF($G266="","",TEXT(VLOOKUP($A266,Mitglieder!$D$24:$BG$323,AO$303),"TT.MM.JJJJ"))</f>
        <v/>
      </c>
      <c r="AP266" s="42" t="str">
        <f ca="1">IF($G266="","",VLOOKUP($A266,Mitglieder!$E$24:$BG$323,AP$303))</f>
        <v/>
      </c>
      <c r="AQ266" s="45" t="str">
        <f ca="1">IF($G266="","",TEXT(VLOOKUP($A266,Mitglieder!$E$24:$BG$323,AQ$303),"0.00"))</f>
        <v/>
      </c>
      <c r="AR266" s="54" t="str">
        <f ca="1">IF(OR(VLOOKUP($A266,Mitglieder!$E$24:$BG$323,AR$303)="",$G266=""),"",VLOOKUP($A266,Mitglieder!$E$24:$BG$323,AR$303))</f>
        <v/>
      </c>
      <c r="AS266" s="45" t="str">
        <f ca="1">IF($G266="","",TEXT(VLOOKUP($A266,Mitglieder!$E$24:$BG$323,AS$303),"0.00"))</f>
        <v/>
      </c>
      <c r="AT266" s="54" t="str">
        <f ca="1">IF(OR(VLOOKUP($A266,Mitglieder!$E$24:$BG$323,AT$303)="",$G266=""),"",VLOOKUP($A266,Mitglieder!$E$24:$BG$323,AT$303))</f>
        <v/>
      </c>
      <c r="AU266" s="45" t="str">
        <f ca="1">IF($G266="","",TEXT(VLOOKUP($A266,Mitglieder!$E$24:$BG$323,AU$303),"0.00"))</f>
        <v/>
      </c>
      <c r="AV266" s="45" t="str">
        <f ca="1">IF($G266="","",TEXT(VLOOKUP($A266,Mitglieder!$E$24:$BG$323,AV$303),"0.00"))</f>
        <v/>
      </c>
      <c r="AW266" s="42" t="str">
        <f ca="1">IF($G266="","",VLOOKUP($A266,Mitglieder!$E$24:$BG$323,AW$303))</f>
        <v/>
      </c>
      <c r="AX266" s="54" t="str">
        <f ca="1">IF(OR(VLOOKUP($A266,Mitglieder!$E$24:$BG$323,AX$303)="",$G266=""),"",VLOOKUP($A266,Mitglieder!$E$24:$BG$323,AX$303))</f>
        <v/>
      </c>
      <c r="AY266" s="43" t="str">
        <f ca="1">IF($G266="","",TEXT(VLOOKUP($A266,Mitglieder!$E$24:$BG$323,AY$303),"TT.MM.JJJJ"))</f>
        <v/>
      </c>
      <c r="AZ266" s="75" t="str">
        <f t="shared" ca="1" si="8"/>
        <v/>
      </c>
      <c r="BA266" s="43" t="str">
        <f ca="1">IF($G266="","",TEXT(VLOOKUP($A266,Mitglieder!$E$24:$BG$323,BA$303),"TT.MM.JJJJ"))</f>
        <v/>
      </c>
      <c r="BB266" s="43" t="str">
        <f ca="1">IF($G266="","",TEXT(VLOOKUP($A266,Mitglieder!$E$24:$BG$323,BB$303),"TT.MM.JJJJ"))</f>
        <v/>
      </c>
      <c r="BC266" s="43" t="str">
        <f ca="1">IF($G266="","",TEXT(VLOOKUP($A266,Mitglieder!$E$24:$BG$323,BC$303),"TT.MM.JJJJ"))</f>
        <v/>
      </c>
      <c r="BD266" s="43" t="str">
        <f ca="1">IF($G266="","",TEXT(VLOOKUP($A266,Mitglieder!$E$24:$BG$323,BD$303),"TT.MM.JJJJ"))</f>
        <v/>
      </c>
      <c r="BE266" s="75" t="str">
        <f t="shared" ca="1" si="9"/>
        <v/>
      </c>
      <c r="BF266" s="75" t="str">
        <f ca="1">IF($G266="","",VLOOKUP($A266,Mitglieder!$D$24:$BG$323,BF$303))</f>
        <v/>
      </c>
      <c r="BH266" s="75" t="str">
        <f ca="1">IF(G266="","",AY266+'Details Verein'!$D$25)</f>
        <v/>
      </c>
    </row>
    <row r="267" spans="1:60" x14ac:dyDescent="0.35">
      <c r="A267" s="42">
        <v>267</v>
      </c>
      <c r="B267" s="42"/>
      <c r="C267" s="42"/>
      <c r="D267" s="42">
        <f ca="1">VLOOKUP($A267,Mitglieder!$E$24:$BA$323,D$303)</f>
        <v>1.0299999999999967</v>
      </c>
      <c r="E267" s="42" t="str">
        <f ca="1">IF($G267="","",VLOOKUP($A267,Mitglieder!$E$24:$BG$323,E$303))</f>
        <v/>
      </c>
      <c r="F267" s="54" t="str">
        <f ca="1">IF(OR(VLOOKUP($A267,Mitglieder!$E$24:$BG$323,F$303)="",$G267=""),"",VLOOKUP($A267,Mitglieder!$E$24:$BG$323,F$303))</f>
        <v/>
      </c>
      <c r="G267" s="72" t="str">
        <f ca="1">IF(D267/ROUND(D267,0)=1,VLOOKUP($A267,Mitglieder!$E$24:$BA$323,G$303),"")</f>
        <v/>
      </c>
      <c r="H267" s="42" t="str">
        <f ca="1">IF($G267="","",VLOOKUP($A267,Mitglieder!$E$24:$BG$323,H$303))</f>
        <v/>
      </c>
      <c r="I267" s="54" t="str">
        <f ca="1">IF(OR(VLOOKUP($A267,Mitglieder!$E$24:$BG$323,I$303)="",$G267=""),"",VLOOKUP($A267,Mitglieder!$E$24:$BG$323,I$303))</f>
        <v/>
      </c>
      <c r="J267" s="42" t="str">
        <f ca="1">IF($G267="","",VLOOKUP($A267,Mitglieder!$E$24:$BG$323,J$303))</f>
        <v/>
      </c>
      <c r="K267" s="54" t="str">
        <f ca="1">IF(OR(VLOOKUP($A267,Mitglieder!$E$24:$BG$323,K$303)="",$G267=""),"",VLOOKUP($A267,Mitglieder!$E$24:$BG$323,K$303))</f>
        <v/>
      </c>
      <c r="L267" s="42" t="str">
        <f ca="1">IF($G267="","",VLOOKUP($A267,Mitglieder!$E$24:$BG$323,L$303))</f>
        <v/>
      </c>
      <c r="M267" s="42" t="str">
        <f ca="1">IF($G267="","",VLOOKUP($A267,Mitglieder!$E$24:$BG$323,M$303))</f>
        <v/>
      </c>
      <c r="N267" s="42" t="str">
        <f ca="1">IF($G267="","",VLOOKUP($A267,Mitglieder!$E$24:$BG$323,N$303))</f>
        <v/>
      </c>
      <c r="O267" s="42" t="str">
        <f ca="1">IF($G267="","",VLOOKUP($A267,Mitglieder!$E$24:$BG$323,O$303))</f>
        <v/>
      </c>
      <c r="P267" s="42" t="str">
        <f ca="1">IF($G267="","",VLOOKUP($A267,Mitglieder!$E$24:$BG$323,P$303))</f>
        <v/>
      </c>
      <c r="Q267" s="42" t="str">
        <f ca="1">IF($G267="","",VLOOKUP($A267,Mitglieder!$E$24:$BG$323,Q$303))</f>
        <v/>
      </c>
      <c r="R267" s="54" t="str">
        <f ca="1">IF(OR(VLOOKUP($A267,Mitglieder!$E$24:$BG$323,R$303)="",$G267=""),"",VLOOKUP($A267,Mitglieder!$E$24:$BG$323,R$303))</f>
        <v/>
      </c>
      <c r="S267" s="43" t="str">
        <f ca="1">IF($G267="","",TEXT(VLOOKUP($A267,Mitglieder!$E$24:$BG$323,S$303),"TT.MM.JJJJ"))</f>
        <v/>
      </c>
      <c r="T267" s="43" t="str">
        <f ca="1">IF($G267="","",TEXT(VLOOKUP($A267,Mitglieder!$E$24:$BG$323,T$303),"TT.MM.JJJJ"))</f>
        <v/>
      </c>
      <c r="U267" s="43" t="str">
        <f ca="1">IF($G267="","",TEXT(VLOOKUP($A267,Mitglieder!$E$24:$BG$323,U$303),"TT.MM.JJJJ"))</f>
        <v/>
      </c>
      <c r="V267" s="54" t="str">
        <f ca="1">IF(OR(VLOOKUP($A267,Mitglieder!$E$24:$BG$323,V$303)="",$G267=""),"",VLOOKUP($A267,Mitglieder!$E$24:$BG$323,V$303))</f>
        <v/>
      </c>
      <c r="W267" s="54" t="str">
        <f ca="1">IF(OR(VLOOKUP($A267,Mitglieder!$E$24:$BG$323,W$303)="",$G267=""),"",VLOOKUP($A267,Mitglieder!$E$24:$BG$323,W$303))</f>
        <v/>
      </c>
      <c r="X267" s="54" t="str">
        <f ca="1">IF(OR(VLOOKUP($A267,Mitglieder!$E$24:$BG$323,X$303)="",$G267=""),"",VLOOKUP($A267,Mitglieder!$E$24:$BG$323,X$303))</f>
        <v/>
      </c>
      <c r="Y267" s="54" t="str">
        <f ca="1">IF(OR(VLOOKUP($A267,Mitglieder!$E$24:$BG$323,Y$303)="",$G267=""),"",VLOOKUP($A267,Mitglieder!$E$24:$BG$323,Y$303))</f>
        <v/>
      </c>
      <c r="Z267" s="54" t="str">
        <f ca="1">IF(OR(VLOOKUP($A267,Mitglieder!$E$24:$BG$323,Z$303)="",$G267=""),"",VLOOKUP($A267,Mitglieder!$E$24:$BG$323,Z$303))</f>
        <v/>
      </c>
      <c r="AA267" s="54" t="str">
        <f ca="1">IF(OR(VLOOKUP($A267,Mitglieder!$E$24:$BG$323,AA$303)="",$G267=""),"",VLOOKUP($A267,Mitglieder!$E$24:$BG$323,AA$303))</f>
        <v/>
      </c>
      <c r="AB267" s="54" t="str">
        <f ca="1">IF(OR(VLOOKUP($A267,Mitglieder!$E$24:$BG$323,AB$303)="",$G267=""),"",VLOOKUP($A267,Mitglieder!$E$24:$BG$323,AB$303))</f>
        <v/>
      </c>
      <c r="AC267" s="54" t="str">
        <f ca="1">IF(OR(VLOOKUP($A267,Mitglieder!$E$24:$BG$323,AC$303)="",$G267=""),"",VLOOKUP($A267,Mitglieder!$E$24:$BG$323,AC$303))</f>
        <v/>
      </c>
      <c r="AD267" s="54" t="str">
        <f ca="1">IF(OR(VLOOKUP($A267,Mitglieder!$E$24:$BG$323,AD$303)="",$G267=""),"",VLOOKUP($A267,Mitglieder!$E$24:$BG$323,AD$303))</f>
        <v/>
      </c>
      <c r="AE267" s="54" t="str">
        <f ca="1">IF(OR(VLOOKUP($A267,Mitglieder!$E$24:$BG$323,AE$303)="",$G267=""),"",VLOOKUP($A267,Mitglieder!$E$24:$BG$323,AE$303))</f>
        <v/>
      </c>
      <c r="AF267" s="54" t="str">
        <f ca="1">IF(OR(VLOOKUP($A267,Mitglieder!$E$24:$BG$323,AF$303)="",$G267=""),"",VLOOKUP($A267,Mitglieder!$E$24:$BG$323,AF$303))</f>
        <v/>
      </c>
      <c r="AG267" s="54" t="str">
        <f ca="1">IF(OR(VLOOKUP($A267,Mitglieder!$E$24:$BG$323,AG$303)="",$G267=""),"",VLOOKUP($A267,Mitglieder!$E$24:$BG$323,AG$303))</f>
        <v/>
      </c>
      <c r="AH267" s="54" t="str">
        <f ca="1">IF(OR(VLOOKUP($A267,Mitglieder!$E$24:$BG$323,AH$303)="",$G267=""),"",VLOOKUP($A267,Mitglieder!$E$24:$BG$323,AH$303))</f>
        <v/>
      </c>
      <c r="AI267" s="54" t="str">
        <f ca="1">IF(OR(VLOOKUP($A267,Mitglieder!$E$24:$BG$323,AI$303)="",$G267=""),"",VLOOKUP($A267,Mitglieder!$E$24:$BG$323,AI$303))</f>
        <v/>
      </c>
      <c r="AJ267" s="54" t="str">
        <f ca="1">IF(OR(VLOOKUP($A267,Mitglieder!$E$24:$BG$323,AJ$303)="",$G267=""),"",VLOOKUP($A267,Mitglieder!$E$24:$BG$323,AJ$303))</f>
        <v/>
      </c>
      <c r="AK267" s="54" t="str">
        <f ca="1">IF(OR(VLOOKUP($A267,Mitglieder!$E$24:$BG$323,AK$303)="",$G267=""),"",VLOOKUP($A267,Mitglieder!$E$24:$BG$323,AK$303))</f>
        <v/>
      </c>
      <c r="AL267" s="54" t="str">
        <f ca="1">IF(OR(VLOOKUP($A267,Mitglieder!$E$24:$BG$323,AL$303)="",$G267=""),"",VLOOKUP($A267,Mitglieder!$E$24:$BG$323,AL$303))</f>
        <v/>
      </c>
      <c r="AM267" s="42" t="str">
        <f ca="1">IF($G267="","",VLOOKUP($A267,Mitglieder!$E$24:$BG$323,AM$303))</f>
        <v/>
      </c>
      <c r="AN267" s="54" t="str">
        <f ca="1">IF(OR(VLOOKUP($A267,Mitglieder!$E$24:$BG$323,AN$303)="",$G267=""),"",VLOOKUP($A267,Mitglieder!$E$24:$BG$323,AN$303))</f>
        <v/>
      </c>
      <c r="AO267" s="43" t="str">
        <f ca="1">IF($G267="","",TEXT(VLOOKUP($A267,Mitglieder!$D$24:$BG$323,AO$303),"TT.MM.JJJJ"))</f>
        <v/>
      </c>
      <c r="AP267" s="42" t="str">
        <f ca="1">IF($G267="","",VLOOKUP($A267,Mitglieder!$E$24:$BG$323,AP$303))</f>
        <v/>
      </c>
      <c r="AQ267" s="45" t="str">
        <f ca="1">IF($G267="","",TEXT(VLOOKUP($A267,Mitglieder!$E$24:$BG$323,AQ$303),"0.00"))</f>
        <v/>
      </c>
      <c r="AR267" s="54" t="str">
        <f ca="1">IF(OR(VLOOKUP($A267,Mitglieder!$E$24:$BG$323,AR$303)="",$G267=""),"",VLOOKUP($A267,Mitglieder!$E$24:$BG$323,AR$303))</f>
        <v/>
      </c>
      <c r="AS267" s="45" t="str">
        <f ca="1">IF($G267="","",TEXT(VLOOKUP($A267,Mitglieder!$E$24:$BG$323,AS$303),"0.00"))</f>
        <v/>
      </c>
      <c r="AT267" s="54" t="str">
        <f ca="1">IF(OR(VLOOKUP($A267,Mitglieder!$E$24:$BG$323,AT$303)="",$G267=""),"",VLOOKUP($A267,Mitglieder!$E$24:$BG$323,AT$303))</f>
        <v/>
      </c>
      <c r="AU267" s="45" t="str">
        <f ca="1">IF($G267="","",TEXT(VLOOKUP($A267,Mitglieder!$E$24:$BG$323,AU$303),"0.00"))</f>
        <v/>
      </c>
      <c r="AV267" s="45" t="str">
        <f ca="1">IF($G267="","",TEXT(VLOOKUP($A267,Mitglieder!$E$24:$BG$323,AV$303),"0.00"))</f>
        <v/>
      </c>
      <c r="AW267" s="42" t="str">
        <f ca="1">IF($G267="","",VLOOKUP($A267,Mitglieder!$E$24:$BG$323,AW$303))</f>
        <v/>
      </c>
      <c r="AX267" s="54" t="str">
        <f ca="1">IF(OR(VLOOKUP($A267,Mitglieder!$E$24:$BG$323,AX$303)="",$G267=""),"",VLOOKUP($A267,Mitglieder!$E$24:$BG$323,AX$303))</f>
        <v/>
      </c>
      <c r="AY267" s="43" t="str">
        <f ca="1">IF($G267="","",TEXT(VLOOKUP($A267,Mitglieder!$E$24:$BG$323,AY$303),"TT.MM.JJJJ"))</f>
        <v/>
      </c>
      <c r="AZ267" s="75" t="str">
        <f t="shared" ca="1" si="8"/>
        <v/>
      </c>
      <c r="BA267" s="43" t="str">
        <f ca="1">IF($G267="","",TEXT(VLOOKUP($A267,Mitglieder!$E$24:$BG$323,BA$303),"TT.MM.JJJJ"))</f>
        <v/>
      </c>
      <c r="BB267" s="43" t="str">
        <f ca="1">IF($G267="","",TEXT(VLOOKUP($A267,Mitglieder!$E$24:$BG$323,BB$303),"TT.MM.JJJJ"))</f>
        <v/>
      </c>
      <c r="BC267" s="43" t="str">
        <f ca="1">IF($G267="","",TEXT(VLOOKUP($A267,Mitglieder!$E$24:$BG$323,BC$303),"TT.MM.JJJJ"))</f>
        <v/>
      </c>
      <c r="BD267" s="43" t="str">
        <f ca="1">IF($G267="","",TEXT(VLOOKUP($A267,Mitglieder!$E$24:$BG$323,BD$303),"TT.MM.JJJJ"))</f>
        <v/>
      </c>
      <c r="BE267" s="75" t="str">
        <f t="shared" ca="1" si="9"/>
        <v/>
      </c>
      <c r="BF267" s="75" t="str">
        <f ca="1">IF($G267="","",VLOOKUP($A267,Mitglieder!$D$24:$BG$323,BF$303))</f>
        <v/>
      </c>
      <c r="BH267" s="75" t="str">
        <f ca="1">IF(G267="","",AY267+'Details Verein'!$D$25)</f>
        <v/>
      </c>
    </row>
    <row r="268" spans="1:60" x14ac:dyDescent="0.35">
      <c r="A268" s="42">
        <v>268</v>
      </c>
      <c r="B268" s="42"/>
      <c r="C268" s="42"/>
      <c r="D268" s="42">
        <f ca="1">VLOOKUP($A268,Mitglieder!$E$24:$BA$323,D$303)</f>
        <v>1.0299999999999967</v>
      </c>
      <c r="E268" s="42" t="str">
        <f ca="1">IF($G268="","",VLOOKUP($A268,Mitglieder!$E$24:$BG$323,E$303))</f>
        <v/>
      </c>
      <c r="F268" s="54" t="str">
        <f ca="1">IF(OR(VLOOKUP($A268,Mitglieder!$E$24:$BG$323,F$303)="",$G268=""),"",VLOOKUP($A268,Mitglieder!$E$24:$BG$323,F$303))</f>
        <v/>
      </c>
      <c r="G268" s="72" t="str">
        <f ca="1">IF(D268/ROUND(D268,0)=1,VLOOKUP($A268,Mitglieder!$E$24:$BA$323,G$303),"")</f>
        <v/>
      </c>
      <c r="H268" s="42" t="str">
        <f ca="1">IF($G268="","",VLOOKUP($A268,Mitglieder!$E$24:$BG$323,H$303))</f>
        <v/>
      </c>
      <c r="I268" s="54" t="str">
        <f ca="1">IF(OR(VLOOKUP($A268,Mitglieder!$E$24:$BG$323,I$303)="",$G268=""),"",VLOOKUP($A268,Mitglieder!$E$24:$BG$323,I$303))</f>
        <v/>
      </c>
      <c r="J268" s="42" t="str">
        <f ca="1">IF($G268="","",VLOOKUP($A268,Mitglieder!$E$24:$BG$323,J$303))</f>
        <v/>
      </c>
      <c r="K268" s="54" t="str">
        <f ca="1">IF(OR(VLOOKUP($A268,Mitglieder!$E$24:$BG$323,K$303)="",$G268=""),"",VLOOKUP($A268,Mitglieder!$E$24:$BG$323,K$303))</f>
        <v/>
      </c>
      <c r="L268" s="42" t="str">
        <f ca="1">IF($G268="","",VLOOKUP($A268,Mitglieder!$E$24:$BG$323,L$303))</f>
        <v/>
      </c>
      <c r="M268" s="42" t="str">
        <f ca="1">IF($G268="","",VLOOKUP($A268,Mitglieder!$E$24:$BG$323,M$303))</f>
        <v/>
      </c>
      <c r="N268" s="42" t="str">
        <f ca="1">IF($G268="","",VLOOKUP($A268,Mitglieder!$E$24:$BG$323,N$303))</f>
        <v/>
      </c>
      <c r="O268" s="42" t="str">
        <f ca="1">IF($G268="","",VLOOKUP($A268,Mitglieder!$E$24:$BG$323,O$303))</f>
        <v/>
      </c>
      <c r="P268" s="42" t="str">
        <f ca="1">IF($G268="","",VLOOKUP($A268,Mitglieder!$E$24:$BG$323,P$303))</f>
        <v/>
      </c>
      <c r="Q268" s="42" t="str">
        <f ca="1">IF($G268="","",VLOOKUP($A268,Mitglieder!$E$24:$BG$323,Q$303))</f>
        <v/>
      </c>
      <c r="R268" s="54" t="str">
        <f ca="1">IF(OR(VLOOKUP($A268,Mitglieder!$E$24:$BG$323,R$303)="",$G268=""),"",VLOOKUP($A268,Mitglieder!$E$24:$BG$323,R$303))</f>
        <v/>
      </c>
      <c r="S268" s="43" t="str">
        <f ca="1">IF($G268="","",TEXT(VLOOKUP($A268,Mitglieder!$E$24:$BG$323,S$303),"TT.MM.JJJJ"))</f>
        <v/>
      </c>
      <c r="T268" s="43" t="str">
        <f ca="1">IF($G268="","",TEXT(VLOOKUP($A268,Mitglieder!$E$24:$BG$323,T$303),"TT.MM.JJJJ"))</f>
        <v/>
      </c>
      <c r="U268" s="43" t="str">
        <f ca="1">IF($G268="","",TEXT(VLOOKUP($A268,Mitglieder!$E$24:$BG$323,U$303),"TT.MM.JJJJ"))</f>
        <v/>
      </c>
      <c r="V268" s="54" t="str">
        <f ca="1">IF(OR(VLOOKUP($A268,Mitglieder!$E$24:$BG$323,V$303)="",$G268=""),"",VLOOKUP($A268,Mitglieder!$E$24:$BG$323,V$303))</f>
        <v/>
      </c>
      <c r="W268" s="54" t="str">
        <f ca="1">IF(OR(VLOOKUP($A268,Mitglieder!$E$24:$BG$323,W$303)="",$G268=""),"",VLOOKUP($A268,Mitglieder!$E$24:$BG$323,W$303))</f>
        <v/>
      </c>
      <c r="X268" s="54" t="str">
        <f ca="1">IF(OR(VLOOKUP($A268,Mitglieder!$E$24:$BG$323,X$303)="",$G268=""),"",VLOOKUP($A268,Mitglieder!$E$24:$BG$323,X$303))</f>
        <v/>
      </c>
      <c r="Y268" s="54" t="str">
        <f ca="1">IF(OR(VLOOKUP($A268,Mitglieder!$E$24:$BG$323,Y$303)="",$G268=""),"",VLOOKUP($A268,Mitglieder!$E$24:$BG$323,Y$303))</f>
        <v/>
      </c>
      <c r="Z268" s="54" t="str">
        <f ca="1">IF(OR(VLOOKUP($A268,Mitglieder!$E$24:$BG$323,Z$303)="",$G268=""),"",VLOOKUP($A268,Mitglieder!$E$24:$BG$323,Z$303))</f>
        <v/>
      </c>
      <c r="AA268" s="54" t="str">
        <f ca="1">IF(OR(VLOOKUP($A268,Mitglieder!$E$24:$BG$323,AA$303)="",$G268=""),"",VLOOKUP($A268,Mitglieder!$E$24:$BG$323,AA$303))</f>
        <v/>
      </c>
      <c r="AB268" s="54" t="str">
        <f ca="1">IF(OR(VLOOKUP($A268,Mitglieder!$E$24:$BG$323,AB$303)="",$G268=""),"",VLOOKUP($A268,Mitglieder!$E$24:$BG$323,AB$303))</f>
        <v/>
      </c>
      <c r="AC268" s="54" t="str">
        <f ca="1">IF(OR(VLOOKUP($A268,Mitglieder!$E$24:$BG$323,AC$303)="",$G268=""),"",VLOOKUP($A268,Mitglieder!$E$24:$BG$323,AC$303))</f>
        <v/>
      </c>
      <c r="AD268" s="54" t="str">
        <f ca="1">IF(OR(VLOOKUP($A268,Mitglieder!$E$24:$BG$323,AD$303)="",$G268=""),"",VLOOKUP($A268,Mitglieder!$E$24:$BG$323,AD$303))</f>
        <v/>
      </c>
      <c r="AE268" s="54" t="str">
        <f ca="1">IF(OR(VLOOKUP($A268,Mitglieder!$E$24:$BG$323,AE$303)="",$G268=""),"",VLOOKUP($A268,Mitglieder!$E$24:$BG$323,AE$303))</f>
        <v/>
      </c>
      <c r="AF268" s="54" t="str">
        <f ca="1">IF(OR(VLOOKUP($A268,Mitglieder!$E$24:$BG$323,AF$303)="",$G268=""),"",VLOOKUP($A268,Mitglieder!$E$24:$BG$323,AF$303))</f>
        <v/>
      </c>
      <c r="AG268" s="54" t="str">
        <f ca="1">IF(OR(VLOOKUP($A268,Mitglieder!$E$24:$BG$323,AG$303)="",$G268=""),"",VLOOKUP($A268,Mitglieder!$E$24:$BG$323,AG$303))</f>
        <v/>
      </c>
      <c r="AH268" s="54" t="str">
        <f ca="1">IF(OR(VLOOKUP($A268,Mitglieder!$E$24:$BG$323,AH$303)="",$G268=""),"",VLOOKUP($A268,Mitglieder!$E$24:$BG$323,AH$303))</f>
        <v/>
      </c>
      <c r="AI268" s="54" t="str">
        <f ca="1">IF(OR(VLOOKUP($A268,Mitglieder!$E$24:$BG$323,AI$303)="",$G268=""),"",VLOOKUP($A268,Mitglieder!$E$24:$BG$323,AI$303))</f>
        <v/>
      </c>
      <c r="AJ268" s="54" t="str">
        <f ca="1">IF(OR(VLOOKUP($A268,Mitglieder!$E$24:$BG$323,AJ$303)="",$G268=""),"",VLOOKUP($A268,Mitglieder!$E$24:$BG$323,AJ$303))</f>
        <v/>
      </c>
      <c r="AK268" s="54" t="str">
        <f ca="1">IF(OR(VLOOKUP($A268,Mitglieder!$E$24:$BG$323,AK$303)="",$G268=""),"",VLOOKUP($A268,Mitglieder!$E$24:$BG$323,AK$303))</f>
        <v/>
      </c>
      <c r="AL268" s="54" t="str">
        <f ca="1">IF(OR(VLOOKUP($A268,Mitglieder!$E$24:$BG$323,AL$303)="",$G268=""),"",VLOOKUP($A268,Mitglieder!$E$24:$BG$323,AL$303))</f>
        <v/>
      </c>
      <c r="AM268" s="42" t="str">
        <f ca="1">IF($G268="","",VLOOKUP($A268,Mitglieder!$E$24:$BG$323,AM$303))</f>
        <v/>
      </c>
      <c r="AN268" s="54" t="str">
        <f ca="1">IF(OR(VLOOKUP($A268,Mitglieder!$E$24:$BG$323,AN$303)="",$G268=""),"",VLOOKUP($A268,Mitglieder!$E$24:$BG$323,AN$303))</f>
        <v/>
      </c>
      <c r="AO268" s="43" t="str">
        <f ca="1">IF($G268="","",TEXT(VLOOKUP($A268,Mitglieder!$D$24:$BG$323,AO$303),"TT.MM.JJJJ"))</f>
        <v/>
      </c>
      <c r="AP268" s="42" t="str">
        <f ca="1">IF($G268="","",VLOOKUP($A268,Mitglieder!$E$24:$BG$323,AP$303))</f>
        <v/>
      </c>
      <c r="AQ268" s="45" t="str">
        <f ca="1">IF($G268="","",TEXT(VLOOKUP($A268,Mitglieder!$E$24:$BG$323,AQ$303),"0.00"))</f>
        <v/>
      </c>
      <c r="AR268" s="54" t="str">
        <f ca="1">IF(OR(VLOOKUP($A268,Mitglieder!$E$24:$BG$323,AR$303)="",$G268=""),"",VLOOKUP($A268,Mitglieder!$E$24:$BG$323,AR$303))</f>
        <v/>
      </c>
      <c r="AS268" s="45" t="str">
        <f ca="1">IF($G268="","",TEXT(VLOOKUP($A268,Mitglieder!$E$24:$BG$323,AS$303),"0.00"))</f>
        <v/>
      </c>
      <c r="AT268" s="54" t="str">
        <f ca="1">IF(OR(VLOOKUP($A268,Mitglieder!$E$24:$BG$323,AT$303)="",$G268=""),"",VLOOKUP($A268,Mitglieder!$E$24:$BG$323,AT$303))</f>
        <v/>
      </c>
      <c r="AU268" s="45" t="str">
        <f ca="1">IF($G268="","",TEXT(VLOOKUP($A268,Mitglieder!$E$24:$BG$323,AU$303),"0.00"))</f>
        <v/>
      </c>
      <c r="AV268" s="45" t="str">
        <f ca="1">IF($G268="","",TEXT(VLOOKUP($A268,Mitglieder!$E$24:$BG$323,AV$303),"0.00"))</f>
        <v/>
      </c>
      <c r="AW268" s="42" t="str">
        <f ca="1">IF($G268="","",VLOOKUP($A268,Mitglieder!$E$24:$BG$323,AW$303))</f>
        <v/>
      </c>
      <c r="AX268" s="54" t="str">
        <f ca="1">IF(OR(VLOOKUP($A268,Mitglieder!$E$24:$BG$323,AX$303)="",$G268=""),"",VLOOKUP($A268,Mitglieder!$E$24:$BG$323,AX$303))</f>
        <v/>
      </c>
      <c r="AY268" s="43" t="str">
        <f ca="1">IF($G268="","",TEXT(VLOOKUP($A268,Mitglieder!$E$24:$BG$323,AY$303),"TT.MM.JJJJ"))</f>
        <v/>
      </c>
      <c r="AZ268" s="75" t="str">
        <f t="shared" ca="1" si="8"/>
        <v/>
      </c>
      <c r="BA268" s="43" t="str">
        <f ca="1">IF($G268="","",TEXT(VLOOKUP($A268,Mitglieder!$E$24:$BG$323,BA$303),"TT.MM.JJJJ"))</f>
        <v/>
      </c>
      <c r="BB268" s="43" t="str">
        <f ca="1">IF($G268="","",TEXT(VLOOKUP($A268,Mitglieder!$E$24:$BG$323,BB$303),"TT.MM.JJJJ"))</f>
        <v/>
      </c>
      <c r="BC268" s="43" t="str">
        <f ca="1">IF($G268="","",TEXT(VLOOKUP($A268,Mitglieder!$E$24:$BG$323,BC$303),"TT.MM.JJJJ"))</f>
        <v/>
      </c>
      <c r="BD268" s="43" t="str">
        <f ca="1">IF($G268="","",TEXT(VLOOKUP($A268,Mitglieder!$E$24:$BG$323,BD$303),"TT.MM.JJJJ"))</f>
        <v/>
      </c>
      <c r="BE268" s="75" t="str">
        <f t="shared" ca="1" si="9"/>
        <v/>
      </c>
      <c r="BF268" s="75" t="str">
        <f ca="1">IF($G268="","",VLOOKUP($A268,Mitglieder!$D$24:$BG$323,BF$303))</f>
        <v/>
      </c>
      <c r="BH268" s="75" t="str">
        <f ca="1">IF(G268="","",AY268+'Details Verein'!$D$25)</f>
        <v/>
      </c>
    </row>
    <row r="269" spans="1:60" x14ac:dyDescent="0.35">
      <c r="A269" s="42">
        <v>269</v>
      </c>
      <c r="B269" s="42"/>
      <c r="C269" s="42"/>
      <c r="D269" s="42">
        <f ca="1">VLOOKUP($A269,Mitglieder!$E$24:$BA$323,D$303)</f>
        <v>1.0299999999999967</v>
      </c>
      <c r="E269" s="42" t="str">
        <f ca="1">IF($G269="","",VLOOKUP($A269,Mitglieder!$E$24:$BG$323,E$303))</f>
        <v/>
      </c>
      <c r="F269" s="54" t="str">
        <f ca="1">IF(OR(VLOOKUP($A269,Mitglieder!$E$24:$BG$323,F$303)="",$G269=""),"",VLOOKUP($A269,Mitglieder!$E$24:$BG$323,F$303))</f>
        <v/>
      </c>
      <c r="G269" s="72" t="str">
        <f ca="1">IF(D269/ROUND(D269,0)=1,VLOOKUP($A269,Mitglieder!$E$24:$BA$323,G$303),"")</f>
        <v/>
      </c>
      <c r="H269" s="42" t="str">
        <f ca="1">IF($G269="","",VLOOKUP($A269,Mitglieder!$E$24:$BG$323,H$303))</f>
        <v/>
      </c>
      <c r="I269" s="54" t="str">
        <f ca="1">IF(OR(VLOOKUP($A269,Mitglieder!$E$24:$BG$323,I$303)="",$G269=""),"",VLOOKUP($A269,Mitglieder!$E$24:$BG$323,I$303))</f>
        <v/>
      </c>
      <c r="J269" s="42" t="str">
        <f ca="1">IF($G269="","",VLOOKUP($A269,Mitglieder!$E$24:$BG$323,J$303))</f>
        <v/>
      </c>
      <c r="K269" s="54" t="str">
        <f ca="1">IF(OR(VLOOKUP($A269,Mitglieder!$E$24:$BG$323,K$303)="",$G269=""),"",VLOOKUP($A269,Mitglieder!$E$24:$BG$323,K$303))</f>
        <v/>
      </c>
      <c r="L269" s="42" t="str">
        <f ca="1">IF($G269="","",VLOOKUP($A269,Mitglieder!$E$24:$BG$323,L$303))</f>
        <v/>
      </c>
      <c r="M269" s="42" t="str">
        <f ca="1">IF($G269="","",VLOOKUP($A269,Mitglieder!$E$24:$BG$323,M$303))</f>
        <v/>
      </c>
      <c r="N269" s="42" t="str">
        <f ca="1">IF($G269="","",VLOOKUP($A269,Mitglieder!$E$24:$BG$323,N$303))</f>
        <v/>
      </c>
      <c r="O269" s="42" t="str">
        <f ca="1">IF($G269="","",VLOOKUP($A269,Mitglieder!$E$24:$BG$323,O$303))</f>
        <v/>
      </c>
      <c r="P269" s="42" t="str">
        <f ca="1">IF($G269="","",VLOOKUP($A269,Mitglieder!$E$24:$BG$323,P$303))</f>
        <v/>
      </c>
      <c r="Q269" s="42" t="str">
        <f ca="1">IF($G269="","",VLOOKUP($A269,Mitglieder!$E$24:$BG$323,Q$303))</f>
        <v/>
      </c>
      <c r="R269" s="54" t="str">
        <f ca="1">IF(OR(VLOOKUP($A269,Mitglieder!$E$24:$BG$323,R$303)="",$G269=""),"",VLOOKUP($A269,Mitglieder!$E$24:$BG$323,R$303))</f>
        <v/>
      </c>
      <c r="S269" s="43" t="str">
        <f ca="1">IF($G269="","",TEXT(VLOOKUP($A269,Mitglieder!$E$24:$BG$323,S$303),"TT.MM.JJJJ"))</f>
        <v/>
      </c>
      <c r="T269" s="43" t="str">
        <f ca="1">IF($G269="","",TEXT(VLOOKUP($A269,Mitglieder!$E$24:$BG$323,T$303),"TT.MM.JJJJ"))</f>
        <v/>
      </c>
      <c r="U269" s="43" t="str">
        <f ca="1">IF($G269="","",TEXT(VLOOKUP($A269,Mitglieder!$E$24:$BG$323,U$303),"TT.MM.JJJJ"))</f>
        <v/>
      </c>
      <c r="V269" s="54" t="str">
        <f ca="1">IF(OR(VLOOKUP($A269,Mitglieder!$E$24:$BG$323,V$303)="",$G269=""),"",VLOOKUP($A269,Mitglieder!$E$24:$BG$323,V$303))</f>
        <v/>
      </c>
      <c r="W269" s="54" t="str">
        <f ca="1">IF(OR(VLOOKUP($A269,Mitglieder!$E$24:$BG$323,W$303)="",$G269=""),"",VLOOKUP($A269,Mitglieder!$E$24:$BG$323,W$303))</f>
        <v/>
      </c>
      <c r="X269" s="54" t="str">
        <f ca="1">IF(OR(VLOOKUP($A269,Mitglieder!$E$24:$BG$323,X$303)="",$G269=""),"",VLOOKUP($A269,Mitglieder!$E$24:$BG$323,X$303))</f>
        <v/>
      </c>
      <c r="Y269" s="54" t="str">
        <f ca="1">IF(OR(VLOOKUP($A269,Mitglieder!$E$24:$BG$323,Y$303)="",$G269=""),"",VLOOKUP($A269,Mitglieder!$E$24:$BG$323,Y$303))</f>
        <v/>
      </c>
      <c r="Z269" s="54" t="str">
        <f ca="1">IF(OR(VLOOKUP($A269,Mitglieder!$E$24:$BG$323,Z$303)="",$G269=""),"",VLOOKUP($A269,Mitglieder!$E$24:$BG$323,Z$303))</f>
        <v/>
      </c>
      <c r="AA269" s="54" t="str">
        <f ca="1">IF(OR(VLOOKUP($A269,Mitglieder!$E$24:$BG$323,AA$303)="",$G269=""),"",VLOOKUP($A269,Mitglieder!$E$24:$BG$323,AA$303))</f>
        <v/>
      </c>
      <c r="AB269" s="54" t="str">
        <f ca="1">IF(OR(VLOOKUP($A269,Mitglieder!$E$24:$BG$323,AB$303)="",$G269=""),"",VLOOKUP($A269,Mitglieder!$E$24:$BG$323,AB$303))</f>
        <v/>
      </c>
      <c r="AC269" s="54" t="str">
        <f ca="1">IF(OR(VLOOKUP($A269,Mitglieder!$E$24:$BG$323,AC$303)="",$G269=""),"",VLOOKUP($A269,Mitglieder!$E$24:$BG$323,AC$303))</f>
        <v/>
      </c>
      <c r="AD269" s="54" t="str">
        <f ca="1">IF(OR(VLOOKUP($A269,Mitglieder!$E$24:$BG$323,AD$303)="",$G269=""),"",VLOOKUP($A269,Mitglieder!$E$24:$BG$323,AD$303))</f>
        <v/>
      </c>
      <c r="AE269" s="54" t="str">
        <f ca="1">IF(OR(VLOOKUP($A269,Mitglieder!$E$24:$BG$323,AE$303)="",$G269=""),"",VLOOKUP($A269,Mitglieder!$E$24:$BG$323,AE$303))</f>
        <v/>
      </c>
      <c r="AF269" s="54" t="str">
        <f ca="1">IF(OR(VLOOKUP($A269,Mitglieder!$E$24:$BG$323,AF$303)="",$G269=""),"",VLOOKUP($A269,Mitglieder!$E$24:$BG$323,AF$303))</f>
        <v/>
      </c>
      <c r="AG269" s="54" t="str">
        <f ca="1">IF(OR(VLOOKUP($A269,Mitglieder!$E$24:$BG$323,AG$303)="",$G269=""),"",VLOOKUP($A269,Mitglieder!$E$24:$BG$323,AG$303))</f>
        <v/>
      </c>
      <c r="AH269" s="54" t="str">
        <f ca="1">IF(OR(VLOOKUP($A269,Mitglieder!$E$24:$BG$323,AH$303)="",$G269=""),"",VLOOKUP($A269,Mitglieder!$E$24:$BG$323,AH$303))</f>
        <v/>
      </c>
      <c r="AI269" s="54" t="str">
        <f ca="1">IF(OR(VLOOKUP($A269,Mitglieder!$E$24:$BG$323,AI$303)="",$G269=""),"",VLOOKUP($A269,Mitglieder!$E$24:$BG$323,AI$303))</f>
        <v/>
      </c>
      <c r="AJ269" s="54" t="str">
        <f ca="1">IF(OR(VLOOKUP($A269,Mitglieder!$E$24:$BG$323,AJ$303)="",$G269=""),"",VLOOKUP($A269,Mitglieder!$E$24:$BG$323,AJ$303))</f>
        <v/>
      </c>
      <c r="AK269" s="54" t="str">
        <f ca="1">IF(OR(VLOOKUP($A269,Mitglieder!$E$24:$BG$323,AK$303)="",$G269=""),"",VLOOKUP($A269,Mitglieder!$E$24:$BG$323,AK$303))</f>
        <v/>
      </c>
      <c r="AL269" s="54" t="str">
        <f ca="1">IF(OR(VLOOKUP($A269,Mitglieder!$E$24:$BG$323,AL$303)="",$G269=""),"",VLOOKUP($A269,Mitglieder!$E$24:$BG$323,AL$303))</f>
        <v/>
      </c>
      <c r="AM269" s="42" t="str">
        <f ca="1">IF($G269="","",VLOOKUP($A269,Mitglieder!$E$24:$BG$323,AM$303))</f>
        <v/>
      </c>
      <c r="AN269" s="54" t="str">
        <f ca="1">IF(OR(VLOOKUP($A269,Mitglieder!$E$24:$BG$323,AN$303)="",$G269=""),"",VLOOKUP($A269,Mitglieder!$E$24:$BG$323,AN$303))</f>
        <v/>
      </c>
      <c r="AO269" s="43" t="str">
        <f ca="1">IF($G269="","",TEXT(VLOOKUP($A269,Mitglieder!$D$24:$BG$323,AO$303),"TT.MM.JJJJ"))</f>
        <v/>
      </c>
      <c r="AP269" s="42" t="str">
        <f ca="1">IF($G269="","",VLOOKUP($A269,Mitglieder!$E$24:$BG$323,AP$303))</f>
        <v/>
      </c>
      <c r="AQ269" s="45" t="str">
        <f ca="1">IF($G269="","",TEXT(VLOOKUP($A269,Mitglieder!$E$24:$BG$323,AQ$303),"0.00"))</f>
        <v/>
      </c>
      <c r="AR269" s="54" t="str">
        <f ca="1">IF(OR(VLOOKUP($A269,Mitglieder!$E$24:$BG$323,AR$303)="",$G269=""),"",VLOOKUP($A269,Mitglieder!$E$24:$BG$323,AR$303))</f>
        <v/>
      </c>
      <c r="AS269" s="45" t="str">
        <f ca="1">IF($G269="","",TEXT(VLOOKUP($A269,Mitglieder!$E$24:$BG$323,AS$303),"0.00"))</f>
        <v/>
      </c>
      <c r="AT269" s="54" t="str">
        <f ca="1">IF(OR(VLOOKUP($A269,Mitglieder!$E$24:$BG$323,AT$303)="",$G269=""),"",VLOOKUP($A269,Mitglieder!$E$24:$BG$323,AT$303))</f>
        <v/>
      </c>
      <c r="AU269" s="45" t="str">
        <f ca="1">IF($G269="","",TEXT(VLOOKUP($A269,Mitglieder!$E$24:$BG$323,AU$303),"0.00"))</f>
        <v/>
      </c>
      <c r="AV269" s="45" t="str">
        <f ca="1">IF($G269="","",TEXT(VLOOKUP($A269,Mitglieder!$E$24:$BG$323,AV$303),"0.00"))</f>
        <v/>
      </c>
      <c r="AW269" s="42" t="str">
        <f ca="1">IF($G269="","",VLOOKUP($A269,Mitglieder!$E$24:$BG$323,AW$303))</f>
        <v/>
      </c>
      <c r="AX269" s="54" t="str">
        <f ca="1">IF(OR(VLOOKUP($A269,Mitglieder!$E$24:$BG$323,AX$303)="",$G269=""),"",VLOOKUP($A269,Mitglieder!$E$24:$BG$323,AX$303))</f>
        <v/>
      </c>
      <c r="AY269" s="43" t="str">
        <f ca="1">IF($G269="","",TEXT(VLOOKUP($A269,Mitglieder!$E$24:$BG$323,AY$303),"TT.MM.JJJJ"))</f>
        <v/>
      </c>
      <c r="AZ269" s="75" t="str">
        <f t="shared" ca="1" si="8"/>
        <v/>
      </c>
      <c r="BA269" s="43" t="str">
        <f ca="1">IF($G269="","",TEXT(VLOOKUP($A269,Mitglieder!$E$24:$BG$323,BA$303),"TT.MM.JJJJ"))</f>
        <v/>
      </c>
      <c r="BB269" s="43" t="str">
        <f ca="1">IF($G269="","",TEXT(VLOOKUP($A269,Mitglieder!$E$24:$BG$323,BB$303),"TT.MM.JJJJ"))</f>
        <v/>
      </c>
      <c r="BC269" s="43" t="str">
        <f ca="1">IF($G269="","",TEXT(VLOOKUP($A269,Mitglieder!$E$24:$BG$323,BC$303),"TT.MM.JJJJ"))</f>
        <v/>
      </c>
      <c r="BD269" s="43" t="str">
        <f ca="1">IF($G269="","",TEXT(VLOOKUP($A269,Mitglieder!$E$24:$BG$323,BD$303),"TT.MM.JJJJ"))</f>
        <v/>
      </c>
      <c r="BE269" s="75" t="str">
        <f t="shared" ca="1" si="9"/>
        <v/>
      </c>
      <c r="BF269" s="75" t="str">
        <f ca="1">IF($G269="","",VLOOKUP($A269,Mitglieder!$D$24:$BG$323,BF$303))</f>
        <v/>
      </c>
      <c r="BH269" s="75" t="str">
        <f ca="1">IF(G269="","",AY269+'Details Verein'!$D$25)</f>
        <v/>
      </c>
    </row>
    <row r="270" spans="1:60" x14ac:dyDescent="0.35">
      <c r="A270" s="42">
        <v>270</v>
      </c>
      <c r="B270" s="42"/>
      <c r="C270" s="42"/>
      <c r="D270" s="42">
        <f ca="1">VLOOKUP($A270,Mitglieder!$E$24:$BA$323,D$303)</f>
        <v>1.0299999999999967</v>
      </c>
      <c r="E270" s="42" t="str">
        <f ca="1">IF($G270="","",VLOOKUP($A270,Mitglieder!$E$24:$BG$323,E$303))</f>
        <v/>
      </c>
      <c r="F270" s="54" t="str">
        <f ca="1">IF(OR(VLOOKUP($A270,Mitglieder!$E$24:$BG$323,F$303)="",$G270=""),"",VLOOKUP($A270,Mitglieder!$E$24:$BG$323,F$303))</f>
        <v/>
      </c>
      <c r="G270" s="72" t="str">
        <f ca="1">IF(D270/ROUND(D270,0)=1,VLOOKUP($A270,Mitglieder!$E$24:$BA$323,G$303),"")</f>
        <v/>
      </c>
      <c r="H270" s="42" t="str">
        <f ca="1">IF($G270="","",VLOOKUP($A270,Mitglieder!$E$24:$BG$323,H$303))</f>
        <v/>
      </c>
      <c r="I270" s="54" t="str">
        <f ca="1">IF(OR(VLOOKUP($A270,Mitglieder!$E$24:$BG$323,I$303)="",$G270=""),"",VLOOKUP($A270,Mitglieder!$E$24:$BG$323,I$303))</f>
        <v/>
      </c>
      <c r="J270" s="42" t="str">
        <f ca="1">IF($G270="","",VLOOKUP($A270,Mitglieder!$E$24:$BG$323,J$303))</f>
        <v/>
      </c>
      <c r="K270" s="54" t="str">
        <f ca="1">IF(OR(VLOOKUP($A270,Mitglieder!$E$24:$BG$323,K$303)="",$G270=""),"",VLOOKUP($A270,Mitglieder!$E$24:$BG$323,K$303))</f>
        <v/>
      </c>
      <c r="L270" s="42" t="str">
        <f ca="1">IF($G270="","",VLOOKUP($A270,Mitglieder!$E$24:$BG$323,L$303))</f>
        <v/>
      </c>
      <c r="M270" s="42" t="str">
        <f ca="1">IF($G270="","",VLOOKUP($A270,Mitglieder!$E$24:$BG$323,M$303))</f>
        <v/>
      </c>
      <c r="N270" s="42" t="str">
        <f ca="1">IF($G270="","",VLOOKUP($A270,Mitglieder!$E$24:$BG$323,N$303))</f>
        <v/>
      </c>
      <c r="O270" s="42" t="str">
        <f ca="1">IF($G270="","",VLOOKUP($A270,Mitglieder!$E$24:$BG$323,O$303))</f>
        <v/>
      </c>
      <c r="P270" s="42" t="str">
        <f ca="1">IF($G270="","",VLOOKUP($A270,Mitglieder!$E$24:$BG$323,P$303))</f>
        <v/>
      </c>
      <c r="Q270" s="42" t="str">
        <f ca="1">IF($G270="","",VLOOKUP($A270,Mitglieder!$E$24:$BG$323,Q$303))</f>
        <v/>
      </c>
      <c r="R270" s="54" t="str">
        <f ca="1">IF(OR(VLOOKUP($A270,Mitglieder!$E$24:$BG$323,R$303)="",$G270=""),"",VLOOKUP($A270,Mitglieder!$E$24:$BG$323,R$303))</f>
        <v/>
      </c>
      <c r="S270" s="43" t="str">
        <f ca="1">IF($G270="","",TEXT(VLOOKUP($A270,Mitglieder!$E$24:$BG$323,S$303),"TT.MM.JJJJ"))</f>
        <v/>
      </c>
      <c r="T270" s="43" t="str">
        <f ca="1">IF($G270="","",TEXT(VLOOKUP($A270,Mitglieder!$E$24:$BG$323,T$303),"TT.MM.JJJJ"))</f>
        <v/>
      </c>
      <c r="U270" s="43" t="str">
        <f ca="1">IF($G270="","",TEXT(VLOOKUP($A270,Mitglieder!$E$24:$BG$323,U$303),"TT.MM.JJJJ"))</f>
        <v/>
      </c>
      <c r="V270" s="54" t="str">
        <f ca="1">IF(OR(VLOOKUP($A270,Mitglieder!$E$24:$BG$323,V$303)="",$G270=""),"",VLOOKUP($A270,Mitglieder!$E$24:$BG$323,V$303))</f>
        <v/>
      </c>
      <c r="W270" s="54" t="str">
        <f ca="1">IF(OR(VLOOKUP($A270,Mitglieder!$E$24:$BG$323,W$303)="",$G270=""),"",VLOOKUP($A270,Mitglieder!$E$24:$BG$323,W$303))</f>
        <v/>
      </c>
      <c r="X270" s="54" t="str">
        <f ca="1">IF(OR(VLOOKUP($A270,Mitglieder!$E$24:$BG$323,X$303)="",$G270=""),"",VLOOKUP($A270,Mitglieder!$E$24:$BG$323,X$303))</f>
        <v/>
      </c>
      <c r="Y270" s="54" t="str">
        <f ca="1">IF(OR(VLOOKUP($A270,Mitglieder!$E$24:$BG$323,Y$303)="",$G270=""),"",VLOOKUP($A270,Mitglieder!$E$24:$BG$323,Y$303))</f>
        <v/>
      </c>
      <c r="Z270" s="54" t="str">
        <f ca="1">IF(OR(VLOOKUP($A270,Mitglieder!$E$24:$BG$323,Z$303)="",$G270=""),"",VLOOKUP($A270,Mitglieder!$E$24:$BG$323,Z$303))</f>
        <v/>
      </c>
      <c r="AA270" s="54" t="str">
        <f ca="1">IF(OR(VLOOKUP($A270,Mitglieder!$E$24:$BG$323,AA$303)="",$G270=""),"",VLOOKUP($A270,Mitglieder!$E$24:$BG$323,AA$303))</f>
        <v/>
      </c>
      <c r="AB270" s="54" t="str">
        <f ca="1">IF(OR(VLOOKUP($A270,Mitglieder!$E$24:$BG$323,AB$303)="",$G270=""),"",VLOOKUP($A270,Mitglieder!$E$24:$BG$323,AB$303))</f>
        <v/>
      </c>
      <c r="AC270" s="54" t="str">
        <f ca="1">IF(OR(VLOOKUP($A270,Mitglieder!$E$24:$BG$323,AC$303)="",$G270=""),"",VLOOKUP($A270,Mitglieder!$E$24:$BG$323,AC$303))</f>
        <v/>
      </c>
      <c r="AD270" s="54" t="str">
        <f ca="1">IF(OR(VLOOKUP($A270,Mitglieder!$E$24:$BG$323,AD$303)="",$G270=""),"",VLOOKUP($A270,Mitglieder!$E$24:$BG$323,AD$303))</f>
        <v/>
      </c>
      <c r="AE270" s="54" t="str">
        <f ca="1">IF(OR(VLOOKUP($A270,Mitglieder!$E$24:$BG$323,AE$303)="",$G270=""),"",VLOOKUP($A270,Mitglieder!$E$24:$BG$323,AE$303))</f>
        <v/>
      </c>
      <c r="AF270" s="54" t="str">
        <f ca="1">IF(OR(VLOOKUP($A270,Mitglieder!$E$24:$BG$323,AF$303)="",$G270=""),"",VLOOKUP($A270,Mitglieder!$E$24:$BG$323,AF$303))</f>
        <v/>
      </c>
      <c r="AG270" s="54" t="str">
        <f ca="1">IF(OR(VLOOKUP($A270,Mitglieder!$E$24:$BG$323,AG$303)="",$G270=""),"",VLOOKUP($A270,Mitglieder!$E$24:$BG$323,AG$303))</f>
        <v/>
      </c>
      <c r="AH270" s="54" t="str">
        <f ca="1">IF(OR(VLOOKUP($A270,Mitglieder!$E$24:$BG$323,AH$303)="",$G270=""),"",VLOOKUP($A270,Mitglieder!$E$24:$BG$323,AH$303))</f>
        <v/>
      </c>
      <c r="AI270" s="54" t="str">
        <f ca="1">IF(OR(VLOOKUP($A270,Mitglieder!$E$24:$BG$323,AI$303)="",$G270=""),"",VLOOKUP($A270,Mitglieder!$E$24:$BG$323,AI$303))</f>
        <v/>
      </c>
      <c r="AJ270" s="54" t="str">
        <f ca="1">IF(OR(VLOOKUP($A270,Mitglieder!$E$24:$BG$323,AJ$303)="",$G270=""),"",VLOOKUP($A270,Mitglieder!$E$24:$BG$323,AJ$303))</f>
        <v/>
      </c>
      <c r="AK270" s="54" t="str">
        <f ca="1">IF(OR(VLOOKUP($A270,Mitglieder!$E$24:$BG$323,AK$303)="",$G270=""),"",VLOOKUP($A270,Mitglieder!$E$24:$BG$323,AK$303))</f>
        <v/>
      </c>
      <c r="AL270" s="54" t="str">
        <f ca="1">IF(OR(VLOOKUP($A270,Mitglieder!$E$24:$BG$323,AL$303)="",$G270=""),"",VLOOKUP($A270,Mitglieder!$E$24:$BG$323,AL$303))</f>
        <v/>
      </c>
      <c r="AM270" s="42" t="str">
        <f ca="1">IF($G270="","",VLOOKUP($A270,Mitglieder!$E$24:$BG$323,AM$303))</f>
        <v/>
      </c>
      <c r="AN270" s="54" t="str">
        <f ca="1">IF(OR(VLOOKUP($A270,Mitglieder!$E$24:$BG$323,AN$303)="",$G270=""),"",VLOOKUP($A270,Mitglieder!$E$24:$BG$323,AN$303))</f>
        <v/>
      </c>
      <c r="AO270" s="43" t="str">
        <f ca="1">IF($G270="","",TEXT(VLOOKUP($A270,Mitglieder!$D$24:$BG$323,AO$303),"TT.MM.JJJJ"))</f>
        <v/>
      </c>
      <c r="AP270" s="42" t="str">
        <f ca="1">IF($G270="","",VLOOKUP($A270,Mitglieder!$E$24:$BG$323,AP$303))</f>
        <v/>
      </c>
      <c r="AQ270" s="45" t="str">
        <f ca="1">IF($G270="","",TEXT(VLOOKUP($A270,Mitglieder!$E$24:$BG$323,AQ$303),"0.00"))</f>
        <v/>
      </c>
      <c r="AR270" s="54" t="str">
        <f ca="1">IF(OR(VLOOKUP($A270,Mitglieder!$E$24:$BG$323,AR$303)="",$G270=""),"",VLOOKUP($A270,Mitglieder!$E$24:$BG$323,AR$303))</f>
        <v/>
      </c>
      <c r="AS270" s="45" t="str">
        <f ca="1">IF($G270="","",TEXT(VLOOKUP($A270,Mitglieder!$E$24:$BG$323,AS$303),"0.00"))</f>
        <v/>
      </c>
      <c r="AT270" s="54" t="str">
        <f ca="1">IF(OR(VLOOKUP($A270,Mitglieder!$E$24:$BG$323,AT$303)="",$G270=""),"",VLOOKUP($A270,Mitglieder!$E$24:$BG$323,AT$303))</f>
        <v/>
      </c>
      <c r="AU270" s="45" t="str">
        <f ca="1">IF($G270="","",TEXT(VLOOKUP($A270,Mitglieder!$E$24:$BG$323,AU$303),"0.00"))</f>
        <v/>
      </c>
      <c r="AV270" s="45" t="str">
        <f ca="1">IF($G270="","",TEXT(VLOOKUP($A270,Mitglieder!$E$24:$BG$323,AV$303),"0.00"))</f>
        <v/>
      </c>
      <c r="AW270" s="42" t="str">
        <f ca="1">IF($G270="","",VLOOKUP($A270,Mitglieder!$E$24:$BG$323,AW$303))</f>
        <v/>
      </c>
      <c r="AX270" s="54" t="str">
        <f ca="1">IF(OR(VLOOKUP($A270,Mitglieder!$E$24:$BG$323,AX$303)="",$G270=""),"",VLOOKUP($A270,Mitglieder!$E$24:$BG$323,AX$303))</f>
        <v/>
      </c>
      <c r="AY270" s="43" t="str">
        <f ca="1">IF($G270="","",TEXT(VLOOKUP($A270,Mitglieder!$E$24:$BG$323,AY$303),"TT.MM.JJJJ"))</f>
        <v/>
      </c>
      <c r="AZ270" s="75" t="str">
        <f t="shared" ca="1" si="8"/>
        <v/>
      </c>
      <c r="BA270" s="43" t="str">
        <f ca="1">IF($G270="","",TEXT(VLOOKUP($A270,Mitglieder!$E$24:$BG$323,BA$303),"TT.MM.JJJJ"))</f>
        <v/>
      </c>
      <c r="BB270" s="43" t="str">
        <f ca="1">IF($G270="","",TEXT(VLOOKUP($A270,Mitglieder!$E$24:$BG$323,BB$303),"TT.MM.JJJJ"))</f>
        <v/>
      </c>
      <c r="BC270" s="43" t="str">
        <f ca="1">IF($G270="","",TEXT(VLOOKUP($A270,Mitglieder!$E$24:$BG$323,BC$303),"TT.MM.JJJJ"))</f>
        <v/>
      </c>
      <c r="BD270" s="43" t="str">
        <f ca="1">IF($G270="","",TEXT(VLOOKUP($A270,Mitglieder!$E$24:$BG$323,BD$303),"TT.MM.JJJJ"))</f>
        <v/>
      </c>
      <c r="BE270" s="75" t="str">
        <f t="shared" ca="1" si="9"/>
        <v/>
      </c>
      <c r="BF270" s="75" t="str">
        <f ca="1">IF($G270="","",VLOOKUP($A270,Mitglieder!$D$24:$BG$323,BF$303))</f>
        <v/>
      </c>
      <c r="BH270" s="75" t="str">
        <f ca="1">IF(G270="","",AY270+'Details Verein'!$D$25)</f>
        <v/>
      </c>
    </row>
    <row r="271" spans="1:60" x14ac:dyDescent="0.35">
      <c r="A271" s="42">
        <v>271</v>
      </c>
      <c r="B271" s="42"/>
      <c r="C271" s="42"/>
      <c r="D271" s="42">
        <f ca="1">VLOOKUP($A271,Mitglieder!$E$24:$BA$323,D$303)</f>
        <v>1.0299999999999967</v>
      </c>
      <c r="E271" s="42" t="str">
        <f ca="1">IF($G271="","",VLOOKUP($A271,Mitglieder!$E$24:$BG$323,E$303))</f>
        <v/>
      </c>
      <c r="F271" s="54" t="str">
        <f ca="1">IF(OR(VLOOKUP($A271,Mitglieder!$E$24:$BG$323,F$303)="",$G271=""),"",VLOOKUP($A271,Mitglieder!$E$24:$BG$323,F$303))</f>
        <v/>
      </c>
      <c r="G271" s="72" t="str">
        <f ca="1">IF(D271/ROUND(D271,0)=1,VLOOKUP($A271,Mitglieder!$E$24:$BA$323,G$303),"")</f>
        <v/>
      </c>
      <c r="H271" s="42" t="str">
        <f ca="1">IF($G271="","",VLOOKUP($A271,Mitglieder!$E$24:$BG$323,H$303))</f>
        <v/>
      </c>
      <c r="I271" s="54" t="str">
        <f ca="1">IF(OR(VLOOKUP($A271,Mitglieder!$E$24:$BG$323,I$303)="",$G271=""),"",VLOOKUP($A271,Mitglieder!$E$24:$BG$323,I$303))</f>
        <v/>
      </c>
      <c r="J271" s="42" t="str">
        <f ca="1">IF($G271="","",VLOOKUP($A271,Mitglieder!$E$24:$BG$323,J$303))</f>
        <v/>
      </c>
      <c r="K271" s="54" t="str">
        <f ca="1">IF(OR(VLOOKUP($A271,Mitglieder!$E$24:$BG$323,K$303)="",$G271=""),"",VLOOKUP($A271,Mitglieder!$E$24:$BG$323,K$303))</f>
        <v/>
      </c>
      <c r="L271" s="42" t="str">
        <f ca="1">IF($G271="","",VLOOKUP($A271,Mitglieder!$E$24:$BG$323,L$303))</f>
        <v/>
      </c>
      <c r="M271" s="42" t="str">
        <f ca="1">IF($G271="","",VLOOKUP($A271,Mitglieder!$E$24:$BG$323,M$303))</f>
        <v/>
      </c>
      <c r="N271" s="42" t="str">
        <f ca="1">IF($G271="","",VLOOKUP($A271,Mitglieder!$E$24:$BG$323,N$303))</f>
        <v/>
      </c>
      <c r="O271" s="42" t="str">
        <f ca="1">IF($G271="","",VLOOKUP($A271,Mitglieder!$E$24:$BG$323,O$303))</f>
        <v/>
      </c>
      <c r="P271" s="42" t="str">
        <f ca="1">IF($G271="","",VLOOKUP($A271,Mitglieder!$E$24:$BG$323,P$303))</f>
        <v/>
      </c>
      <c r="Q271" s="42" t="str">
        <f ca="1">IF($G271="","",VLOOKUP($A271,Mitglieder!$E$24:$BG$323,Q$303))</f>
        <v/>
      </c>
      <c r="R271" s="54" t="str">
        <f ca="1">IF(OR(VLOOKUP($A271,Mitglieder!$E$24:$BG$323,R$303)="",$G271=""),"",VLOOKUP($A271,Mitglieder!$E$24:$BG$323,R$303))</f>
        <v/>
      </c>
      <c r="S271" s="43" t="str">
        <f ca="1">IF($G271="","",TEXT(VLOOKUP($A271,Mitglieder!$E$24:$BG$323,S$303),"TT.MM.JJJJ"))</f>
        <v/>
      </c>
      <c r="T271" s="43" t="str">
        <f ca="1">IF($G271="","",TEXT(VLOOKUP($A271,Mitglieder!$E$24:$BG$323,T$303),"TT.MM.JJJJ"))</f>
        <v/>
      </c>
      <c r="U271" s="43" t="str">
        <f ca="1">IF($G271="","",TEXT(VLOOKUP($A271,Mitglieder!$E$24:$BG$323,U$303),"TT.MM.JJJJ"))</f>
        <v/>
      </c>
      <c r="V271" s="54" t="str">
        <f ca="1">IF(OR(VLOOKUP($A271,Mitglieder!$E$24:$BG$323,V$303)="",$G271=""),"",VLOOKUP($A271,Mitglieder!$E$24:$BG$323,V$303))</f>
        <v/>
      </c>
      <c r="W271" s="54" t="str">
        <f ca="1">IF(OR(VLOOKUP($A271,Mitglieder!$E$24:$BG$323,W$303)="",$G271=""),"",VLOOKUP($A271,Mitglieder!$E$24:$BG$323,W$303))</f>
        <v/>
      </c>
      <c r="X271" s="54" t="str">
        <f ca="1">IF(OR(VLOOKUP($A271,Mitglieder!$E$24:$BG$323,X$303)="",$G271=""),"",VLOOKUP($A271,Mitglieder!$E$24:$BG$323,X$303))</f>
        <v/>
      </c>
      <c r="Y271" s="54" t="str">
        <f ca="1">IF(OR(VLOOKUP($A271,Mitglieder!$E$24:$BG$323,Y$303)="",$G271=""),"",VLOOKUP($A271,Mitglieder!$E$24:$BG$323,Y$303))</f>
        <v/>
      </c>
      <c r="Z271" s="54" t="str">
        <f ca="1">IF(OR(VLOOKUP($A271,Mitglieder!$E$24:$BG$323,Z$303)="",$G271=""),"",VLOOKUP($A271,Mitglieder!$E$24:$BG$323,Z$303))</f>
        <v/>
      </c>
      <c r="AA271" s="54" t="str">
        <f ca="1">IF(OR(VLOOKUP($A271,Mitglieder!$E$24:$BG$323,AA$303)="",$G271=""),"",VLOOKUP($A271,Mitglieder!$E$24:$BG$323,AA$303))</f>
        <v/>
      </c>
      <c r="AB271" s="54" t="str">
        <f ca="1">IF(OR(VLOOKUP($A271,Mitglieder!$E$24:$BG$323,AB$303)="",$G271=""),"",VLOOKUP($A271,Mitglieder!$E$24:$BG$323,AB$303))</f>
        <v/>
      </c>
      <c r="AC271" s="54" t="str">
        <f ca="1">IF(OR(VLOOKUP($A271,Mitglieder!$E$24:$BG$323,AC$303)="",$G271=""),"",VLOOKUP($A271,Mitglieder!$E$24:$BG$323,AC$303))</f>
        <v/>
      </c>
      <c r="AD271" s="54" t="str">
        <f ca="1">IF(OR(VLOOKUP($A271,Mitglieder!$E$24:$BG$323,AD$303)="",$G271=""),"",VLOOKUP($A271,Mitglieder!$E$24:$BG$323,AD$303))</f>
        <v/>
      </c>
      <c r="AE271" s="54" t="str">
        <f ca="1">IF(OR(VLOOKUP($A271,Mitglieder!$E$24:$BG$323,AE$303)="",$G271=""),"",VLOOKUP($A271,Mitglieder!$E$24:$BG$323,AE$303))</f>
        <v/>
      </c>
      <c r="AF271" s="54" t="str">
        <f ca="1">IF(OR(VLOOKUP($A271,Mitglieder!$E$24:$BG$323,AF$303)="",$G271=""),"",VLOOKUP($A271,Mitglieder!$E$24:$BG$323,AF$303))</f>
        <v/>
      </c>
      <c r="AG271" s="54" t="str">
        <f ca="1">IF(OR(VLOOKUP($A271,Mitglieder!$E$24:$BG$323,AG$303)="",$G271=""),"",VLOOKUP($A271,Mitglieder!$E$24:$BG$323,AG$303))</f>
        <v/>
      </c>
      <c r="AH271" s="54" t="str">
        <f ca="1">IF(OR(VLOOKUP($A271,Mitglieder!$E$24:$BG$323,AH$303)="",$G271=""),"",VLOOKUP($A271,Mitglieder!$E$24:$BG$323,AH$303))</f>
        <v/>
      </c>
      <c r="AI271" s="54" t="str">
        <f ca="1">IF(OR(VLOOKUP($A271,Mitglieder!$E$24:$BG$323,AI$303)="",$G271=""),"",VLOOKUP($A271,Mitglieder!$E$24:$BG$323,AI$303))</f>
        <v/>
      </c>
      <c r="AJ271" s="54" t="str">
        <f ca="1">IF(OR(VLOOKUP($A271,Mitglieder!$E$24:$BG$323,AJ$303)="",$G271=""),"",VLOOKUP($A271,Mitglieder!$E$24:$BG$323,AJ$303))</f>
        <v/>
      </c>
      <c r="AK271" s="54" t="str">
        <f ca="1">IF(OR(VLOOKUP($A271,Mitglieder!$E$24:$BG$323,AK$303)="",$G271=""),"",VLOOKUP($A271,Mitglieder!$E$24:$BG$323,AK$303))</f>
        <v/>
      </c>
      <c r="AL271" s="54" t="str">
        <f ca="1">IF(OR(VLOOKUP($A271,Mitglieder!$E$24:$BG$323,AL$303)="",$G271=""),"",VLOOKUP($A271,Mitglieder!$E$24:$BG$323,AL$303))</f>
        <v/>
      </c>
      <c r="AM271" s="42" t="str">
        <f ca="1">IF($G271="","",VLOOKUP($A271,Mitglieder!$E$24:$BG$323,AM$303))</f>
        <v/>
      </c>
      <c r="AN271" s="54" t="str">
        <f ca="1">IF(OR(VLOOKUP($A271,Mitglieder!$E$24:$BG$323,AN$303)="",$G271=""),"",VLOOKUP($A271,Mitglieder!$E$24:$BG$323,AN$303))</f>
        <v/>
      </c>
      <c r="AO271" s="43" t="str">
        <f ca="1">IF($G271="","",TEXT(VLOOKUP($A271,Mitglieder!$D$24:$BG$323,AO$303),"TT.MM.JJJJ"))</f>
        <v/>
      </c>
      <c r="AP271" s="42" t="str">
        <f ca="1">IF($G271="","",VLOOKUP($A271,Mitglieder!$E$24:$BG$323,AP$303))</f>
        <v/>
      </c>
      <c r="AQ271" s="45" t="str">
        <f ca="1">IF($G271="","",TEXT(VLOOKUP($A271,Mitglieder!$E$24:$BG$323,AQ$303),"0.00"))</f>
        <v/>
      </c>
      <c r="AR271" s="54" t="str">
        <f ca="1">IF(OR(VLOOKUP($A271,Mitglieder!$E$24:$BG$323,AR$303)="",$G271=""),"",VLOOKUP($A271,Mitglieder!$E$24:$BG$323,AR$303))</f>
        <v/>
      </c>
      <c r="AS271" s="45" t="str">
        <f ca="1">IF($G271="","",TEXT(VLOOKUP($A271,Mitglieder!$E$24:$BG$323,AS$303),"0.00"))</f>
        <v/>
      </c>
      <c r="AT271" s="54" t="str">
        <f ca="1">IF(OR(VLOOKUP($A271,Mitglieder!$E$24:$BG$323,AT$303)="",$G271=""),"",VLOOKUP($A271,Mitglieder!$E$24:$BG$323,AT$303))</f>
        <v/>
      </c>
      <c r="AU271" s="45" t="str">
        <f ca="1">IF($G271="","",TEXT(VLOOKUP($A271,Mitglieder!$E$24:$BG$323,AU$303),"0.00"))</f>
        <v/>
      </c>
      <c r="AV271" s="45" t="str">
        <f ca="1">IF($G271="","",TEXT(VLOOKUP($A271,Mitglieder!$E$24:$BG$323,AV$303),"0.00"))</f>
        <v/>
      </c>
      <c r="AW271" s="42" t="str">
        <f ca="1">IF($G271="","",VLOOKUP($A271,Mitglieder!$E$24:$BG$323,AW$303))</f>
        <v/>
      </c>
      <c r="AX271" s="54" t="str">
        <f ca="1">IF(OR(VLOOKUP($A271,Mitglieder!$E$24:$BG$323,AX$303)="",$G271=""),"",VLOOKUP($A271,Mitglieder!$E$24:$BG$323,AX$303))</f>
        <v/>
      </c>
      <c r="AY271" s="43" t="str">
        <f ca="1">IF($G271="","",TEXT(VLOOKUP($A271,Mitglieder!$E$24:$BG$323,AY$303),"TT.MM.JJJJ"))</f>
        <v/>
      </c>
      <c r="AZ271" s="75" t="str">
        <f t="shared" ca="1" si="8"/>
        <v/>
      </c>
      <c r="BA271" s="43" t="str">
        <f ca="1">IF($G271="","",TEXT(VLOOKUP($A271,Mitglieder!$E$24:$BG$323,BA$303),"TT.MM.JJJJ"))</f>
        <v/>
      </c>
      <c r="BB271" s="43" t="str">
        <f ca="1">IF($G271="","",TEXT(VLOOKUP($A271,Mitglieder!$E$24:$BG$323,BB$303),"TT.MM.JJJJ"))</f>
        <v/>
      </c>
      <c r="BC271" s="43" t="str">
        <f ca="1">IF($G271="","",TEXT(VLOOKUP($A271,Mitglieder!$E$24:$BG$323,BC$303),"TT.MM.JJJJ"))</f>
        <v/>
      </c>
      <c r="BD271" s="43" t="str">
        <f ca="1">IF($G271="","",TEXT(VLOOKUP($A271,Mitglieder!$E$24:$BG$323,BD$303),"TT.MM.JJJJ"))</f>
        <v/>
      </c>
      <c r="BE271" s="75" t="str">
        <f t="shared" ca="1" si="9"/>
        <v/>
      </c>
      <c r="BF271" s="75" t="str">
        <f ca="1">IF($G271="","",VLOOKUP($A271,Mitglieder!$D$24:$BG$323,BF$303))</f>
        <v/>
      </c>
      <c r="BH271" s="75" t="str">
        <f ca="1">IF(G271="","",AY271+'Details Verein'!$D$25)</f>
        <v/>
      </c>
    </row>
    <row r="272" spans="1:60" x14ac:dyDescent="0.35">
      <c r="A272" s="42">
        <v>272</v>
      </c>
      <c r="B272" s="42"/>
      <c r="C272" s="42"/>
      <c r="D272" s="42">
        <f ca="1">VLOOKUP($A272,Mitglieder!$E$24:$BA$323,D$303)</f>
        <v>1.0299999999999967</v>
      </c>
      <c r="E272" s="42" t="str">
        <f ca="1">IF($G272="","",VLOOKUP($A272,Mitglieder!$E$24:$BG$323,E$303))</f>
        <v/>
      </c>
      <c r="F272" s="54" t="str">
        <f ca="1">IF(OR(VLOOKUP($A272,Mitglieder!$E$24:$BG$323,F$303)="",$G272=""),"",VLOOKUP($A272,Mitglieder!$E$24:$BG$323,F$303))</f>
        <v/>
      </c>
      <c r="G272" s="72" t="str">
        <f ca="1">IF(D272/ROUND(D272,0)=1,VLOOKUP($A272,Mitglieder!$E$24:$BA$323,G$303),"")</f>
        <v/>
      </c>
      <c r="H272" s="42" t="str">
        <f ca="1">IF($G272="","",VLOOKUP($A272,Mitglieder!$E$24:$BG$323,H$303))</f>
        <v/>
      </c>
      <c r="I272" s="54" t="str">
        <f ca="1">IF(OR(VLOOKUP($A272,Mitglieder!$E$24:$BG$323,I$303)="",$G272=""),"",VLOOKUP($A272,Mitglieder!$E$24:$BG$323,I$303))</f>
        <v/>
      </c>
      <c r="J272" s="42" t="str">
        <f ca="1">IF($G272="","",VLOOKUP($A272,Mitglieder!$E$24:$BG$323,J$303))</f>
        <v/>
      </c>
      <c r="K272" s="54" t="str">
        <f ca="1">IF(OR(VLOOKUP($A272,Mitglieder!$E$24:$BG$323,K$303)="",$G272=""),"",VLOOKUP($A272,Mitglieder!$E$24:$BG$323,K$303))</f>
        <v/>
      </c>
      <c r="L272" s="42" t="str">
        <f ca="1">IF($G272="","",VLOOKUP($A272,Mitglieder!$E$24:$BG$323,L$303))</f>
        <v/>
      </c>
      <c r="M272" s="42" t="str">
        <f ca="1">IF($G272="","",VLOOKUP($A272,Mitglieder!$E$24:$BG$323,M$303))</f>
        <v/>
      </c>
      <c r="N272" s="42" t="str">
        <f ca="1">IF($G272="","",VLOOKUP($A272,Mitglieder!$E$24:$BG$323,N$303))</f>
        <v/>
      </c>
      <c r="O272" s="42" t="str">
        <f ca="1">IF($G272="","",VLOOKUP($A272,Mitglieder!$E$24:$BG$323,O$303))</f>
        <v/>
      </c>
      <c r="P272" s="42" t="str">
        <f ca="1">IF($G272="","",VLOOKUP($A272,Mitglieder!$E$24:$BG$323,P$303))</f>
        <v/>
      </c>
      <c r="Q272" s="42" t="str">
        <f ca="1">IF($G272="","",VLOOKUP($A272,Mitglieder!$E$24:$BG$323,Q$303))</f>
        <v/>
      </c>
      <c r="R272" s="54" t="str">
        <f ca="1">IF(OR(VLOOKUP($A272,Mitglieder!$E$24:$BG$323,R$303)="",$G272=""),"",VLOOKUP($A272,Mitglieder!$E$24:$BG$323,R$303))</f>
        <v/>
      </c>
      <c r="S272" s="43" t="str">
        <f ca="1">IF($G272="","",TEXT(VLOOKUP($A272,Mitglieder!$E$24:$BG$323,S$303),"TT.MM.JJJJ"))</f>
        <v/>
      </c>
      <c r="T272" s="43" t="str">
        <f ca="1">IF($G272="","",TEXT(VLOOKUP($A272,Mitglieder!$E$24:$BG$323,T$303),"TT.MM.JJJJ"))</f>
        <v/>
      </c>
      <c r="U272" s="43" t="str">
        <f ca="1">IF($G272="","",TEXT(VLOOKUP($A272,Mitglieder!$E$24:$BG$323,U$303),"TT.MM.JJJJ"))</f>
        <v/>
      </c>
      <c r="V272" s="54" t="str">
        <f ca="1">IF(OR(VLOOKUP($A272,Mitglieder!$E$24:$BG$323,V$303)="",$G272=""),"",VLOOKUP($A272,Mitglieder!$E$24:$BG$323,V$303))</f>
        <v/>
      </c>
      <c r="W272" s="54" t="str">
        <f ca="1">IF(OR(VLOOKUP($A272,Mitglieder!$E$24:$BG$323,W$303)="",$G272=""),"",VLOOKUP($A272,Mitglieder!$E$24:$BG$323,W$303))</f>
        <v/>
      </c>
      <c r="X272" s="54" t="str">
        <f ca="1">IF(OR(VLOOKUP($A272,Mitglieder!$E$24:$BG$323,X$303)="",$G272=""),"",VLOOKUP($A272,Mitglieder!$E$24:$BG$323,X$303))</f>
        <v/>
      </c>
      <c r="Y272" s="54" t="str">
        <f ca="1">IF(OR(VLOOKUP($A272,Mitglieder!$E$24:$BG$323,Y$303)="",$G272=""),"",VLOOKUP($A272,Mitglieder!$E$24:$BG$323,Y$303))</f>
        <v/>
      </c>
      <c r="Z272" s="54" t="str">
        <f ca="1">IF(OR(VLOOKUP($A272,Mitglieder!$E$24:$BG$323,Z$303)="",$G272=""),"",VLOOKUP($A272,Mitglieder!$E$24:$BG$323,Z$303))</f>
        <v/>
      </c>
      <c r="AA272" s="54" t="str">
        <f ca="1">IF(OR(VLOOKUP($A272,Mitglieder!$E$24:$BG$323,AA$303)="",$G272=""),"",VLOOKUP($A272,Mitglieder!$E$24:$BG$323,AA$303))</f>
        <v/>
      </c>
      <c r="AB272" s="54" t="str">
        <f ca="1">IF(OR(VLOOKUP($A272,Mitglieder!$E$24:$BG$323,AB$303)="",$G272=""),"",VLOOKUP($A272,Mitglieder!$E$24:$BG$323,AB$303))</f>
        <v/>
      </c>
      <c r="AC272" s="54" t="str">
        <f ca="1">IF(OR(VLOOKUP($A272,Mitglieder!$E$24:$BG$323,AC$303)="",$G272=""),"",VLOOKUP($A272,Mitglieder!$E$24:$BG$323,AC$303))</f>
        <v/>
      </c>
      <c r="AD272" s="54" t="str">
        <f ca="1">IF(OR(VLOOKUP($A272,Mitglieder!$E$24:$BG$323,AD$303)="",$G272=""),"",VLOOKUP($A272,Mitglieder!$E$24:$BG$323,AD$303))</f>
        <v/>
      </c>
      <c r="AE272" s="54" t="str">
        <f ca="1">IF(OR(VLOOKUP($A272,Mitglieder!$E$24:$BG$323,AE$303)="",$G272=""),"",VLOOKUP($A272,Mitglieder!$E$24:$BG$323,AE$303))</f>
        <v/>
      </c>
      <c r="AF272" s="54" t="str">
        <f ca="1">IF(OR(VLOOKUP($A272,Mitglieder!$E$24:$BG$323,AF$303)="",$G272=""),"",VLOOKUP($A272,Mitglieder!$E$24:$BG$323,AF$303))</f>
        <v/>
      </c>
      <c r="AG272" s="54" t="str">
        <f ca="1">IF(OR(VLOOKUP($A272,Mitglieder!$E$24:$BG$323,AG$303)="",$G272=""),"",VLOOKUP($A272,Mitglieder!$E$24:$BG$323,AG$303))</f>
        <v/>
      </c>
      <c r="AH272" s="54" t="str">
        <f ca="1">IF(OR(VLOOKUP($A272,Mitglieder!$E$24:$BG$323,AH$303)="",$G272=""),"",VLOOKUP($A272,Mitglieder!$E$24:$BG$323,AH$303))</f>
        <v/>
      </c>
      <c r="AI272" s="54" t="str">
        <f ca="1">IF(OR(VLOOKUP($A272,Mitglieder!$E$24:$BG$323,AI$303)="",$G272=""),"",VLOOKUP($A272,Mitglieder!$E$24:$BG$323,AI$303))</f>
        <v/>
      </c>
      <c r="AJ272" s="54" t="str">
        <f ca="1">IF(OR(VLOOKUP($A272,Mitglieder!$E$24:$BG$323,AJ$303)="",$G272=""),"",VLOOKUP($A272,Mitglieder!$E$24:$BG$323,AJ$303))</f>
        <v/>
      </c>
      <c r="AK272" s="54" t="str">
        <f ca="1">IF(OR(VLOOKUP($A272,Mitglieder!$E$24:$BG$323,AK$303)="",$G272=""),"",VLOOKUP($A272,Mitglieder!$E$24:$BG$323,AK$303))</f>
        <v/>
      </c>
      <c r="AL272" s="54" t="str">
        <f ca="1">IF(OR(VLOOKUP($A272,Mitglieder!$E$24:$BG$323,AL$303)="",$G272=""),"",VLOOKUP($A272,Mitglieder!$E$24:$BG$323,AL$303))</f>
        <v/>
      </c>
      <c r="AM272" s="42" t="str">
        <f ca="1">IF($G272="","",VLOOKUP($A272,Mitglieder!$E$24:$BG$323,AM$303))</f>
        <v/>
      </c>
      <c r="AN272" s="54" t="str">
        <f ca="1">IF(OR(VLOOKUP($A272,Mitglieder!$E$24:$BG$323,AN$303)="",$G272=""),"",VLOOKUP($A272,Mitglieder!$E$24:$BG$323,AN$303))</f>
        <v/>
      </c>
      <c r="AO272" s="43" t="str">
        <f ca="1">IF($G272="","",TEXT(VLOOKUP($A272,Mitglieder!$D$24:$BG$323,AO$303),"TT.MM.JJJJ"))</f>
        <v/>
      </c>
      <c r="AP272" s="42" t="str">
        <f ca="1">IF($G272="","",VLOOKUP($A272,Mitglieder!$E$24:$BG$323,AP$303))</f>
        <v/>
      </c>
      <c r="AQ272" s="45" t="str">
        <f ca="1">IF($G272="","",TEXT(VLOOKUP($A272,Mitglieder!$E$24:$BG$323,AQ$303),"0.00"))</f>
        <v/>
      </c>
      <c r="AR272" s="54" t="str">
        <f ca="1">IF(OR(VLOOKUP($A272,Mitglieder!$E$24:$BG$323,AR$303)="",$G272=""),"",VLOOKUP($A272,Mitglieder!$E$24:$BG$323,AR$303))</f>
        <v/>
      </c>
      <c r="AS272" s="45" t="str">
        <f ca="1">IF($G272="","",TEXT(VLOOKUP($A272,Mitglieder!$E$24:$BG$323,AS$303),"0.00"))</f>
        <v/>
      </c>
      <c r="AT272" s="54" t="str">
        <f ca="1">IF(OR(VLOOKUP($A272,Mitglieder!$E$24:$BG$323,AT$303)="",$G272=""),"",VLOOKUP($A272,Mitglieder!$E$24:$BG$323,AT$303))</f>
        <v/>
      </c>
      <c r="AU272" s="45" t="str">
        <f ca="1">IF($G272="","",TEXT(VLOOKUP($A272,Mitglieder!$E$24:$BG$323,AU$303),"0.00"))</f>
        <v/>
      </c>
      <c r="AV272" s="45" t="str">
        <f ca="1">IF($G272="","",TEXT(VLOOKUP($A272,Mitglieder!$E$24:$BG$323,AV$303),"0.00"))</f>
        <v/>
      </c>
      <c r="AW272" s="42" t="str">
        <f ca="1">IF($G272="","",VLOOKUP($A272,Mitglieder!$E$24:$BG$323,AW$303))</f>
        <v/>
      </c>
      <c r="AX272" s="54" t="str">
        <f ca="1">IF(OR(VLOOKUP($A272,Mitglieder!$E$24:$BG$323,AX$303)="",$G272=""),"",VLOOKUP($A272,Mitglieder!$E$24:$BG$323,AX$303))</f>
        <v/>
      </c>
      <c r="AY272" s="43" t="str">
        <f ca="1">IF($G272="","",TEXT(VLOOKUP($A272,Mitglieder!$E$24:$BG$323,AY$303),"TT.MM.JJJJ"))</f>
        <v/>
      </c>
      <c r="AZ272" s="75" t="str">
        <f t="shared" ca="1" si="8"/>
        <v/>
      </c>
      <c r="BA272" s="43" t="str">
        <f ca="1">IF($G272="","",TEXT(VLOOKUP($A272,Mitglieder!$E$24:$BG$323,BA$303),"TT.MM.JJJJ"))</f>
        <v/>
      </c>
      <c r="BB272" s="43" t="str">
        <f ca="1">IF($G272="","",TEXT(VLOOKUP($A272,Mitglieder!$E$24:$BG$323,BB$303),"TT.MM.JJJJ"))</f>
        <v/>
      </c>
      <c r="BC272" s="43" t="str">
        <f ca="1">IF($G272="","",TEXT(VLOOKUP($A272,Mitglieder!$E$24:$BG$323,BC$303),"TT.MM.JJJJ"))</f>
        <v/>
      </c>
      <c r="BD272" s="43" t="str">
        <f ca="1">IF($G272="","",TEXT(VLOOKUP($A272,Mitglieder!$E$24:$BG$323,BD$303),"TT.MM.JJJJ"))</f>
        <v/>
      </c>
      <c r="BE272" s="75" t="str">
        <f t="shared" ca="1" si="9"/>
        <v/>
      </c>
      <c r="BF272" s="75" t="str">
        <f ca="1">IF($G272="","",VLOOKUP($A272,Mitglieder!$D$24:$BG$323,BF$303))</f>
        <v/>
      </c>
      <c r="BH272" s="75" t="str">
        <f ca="1">IF(G272="","",AY272+'Details Verein'!$D$25)</f>
        <v/>
      </c>
    </row>
    <row r="273" spans="1:60" x14ac:dyDescent="0.35">
      <c r="A273" s="42">
        <v>273</v>
      </c>
      <c r="B273" s="42"/>
      <c r="C273" s="42"/>
      <c r="D273" s="42">
        <f ca="1">VLOOKUP($A273,Mitglieder!$E$24:$BA$323,D$303)</f>
        <v>1.0299999999999967</v>
      </c>
      <c r="E273" s="42" t="str">
        <f ca="1">IF($G273="","",VLOOKUP($A273,Mitglieder!$E$24:$BG$323,E$303))</f>
        <v/>
      </c>
      <c r="F273" s="54" t="str">
        <f ca="1">IF(OR(VLOOKUP($A273,Mitglieder!$E$24:$BG$323,F$303)="",$G273=""),"",VLOOKUP($A273,Mitglieder!$E$24:$BG$323,F$303))</f>
        <v/>
      </c>
      <c r="G273" s="72" t="str">
        <f ca="1">IF(D273/ROUND(D273,0)=1,VLOOKUP($A273,Mitglieder!$E$24:$BA$323,G$303),"")</f>
        <v/>
      </c>
      <c r="H273" s="42" t="str">
        <f ca="1">IF($G273="","",VLOOKUP($A273,Mitglieder!$E$24:$BG$323,H$303))</f>
        <v/>
      </c>
      <c r="I273" s="54" t="str">
        <f ca="1">IF(OR(VLOOKUP($A273,Mitglieder!$E$24:$BG$323,I$303)="",$G273=""),"",VLOOKUP($A273,Mitglieder!$E$24:$BG$323,I$303))</f>
        <v/>
      </c>
      <c r="J273" s="42" t="str">
        <f ca="1">IF($G273="","",VLOOKUP($A273,Mitglieder!$E$24:$BG$323,J$303))</f>
        <v/>
      </c>
      <c r="K273" s="54" t="str">
        <f ca="1">IF(OR(VLOOKUP($A273,Mitglieder!$E$24:$BG$323,K$303)="",$G273=""),"",VLOOKUP($A273,Mitglieder!$E$24:$BG$323,K$303))</f>
        <v/>
      </c>
      <c r="L273" s="42" t="str">
        <f ca="1">IF($G273="","",VLOOKUP($A273,Mitglieder!$E$24:$BG$323,L$303))</f>
        <v/>
      </c>
      <c r="M273" s="42" t="str">
        <f ca="1">IF($G273="","",VLOOKUP($A273,Mitglieder!$E$24:$BG$323,M$303))</f>
        <v/>
      </c>
      <c r="N273" s="42" t="str">
        <f ca="1">IF($G273="","",VLOOKUP($A273,Mitglieder!$E$24:$BG$323,N$303))</f>
        <v/>
      </c>
      <c r="O273" s="42" t="str">
        <f ca="1">IF($G273="","",VLOOKUP($A273,Mitglieder!$E$24:$BG$323,O$303))</f>
        <v/>
      </c>
      <c r="P273" s="42" t="str">
        <f ca="1">IF($G273="","",VLOOKUP($A273,Mitglieder!$E$24:$BG$323,P$303))</f>
        <v/>
      </c>
      <c r="Q273" s="42" t="str">
        <f ca="1">IF($G273="","",VLOOKUP($A273,Mitglieder!$E$24:$BG$323,Q$303))</f>
        <v/>
      </c>
      <c r="R273" s="54" t="str">
        <f ca="1">IF(OR(VLOOKUP($A273,Mitglieder!$E$24:$BG$323,R$303)="",$G273=""),"",VLOOKUP($A273,Mitglieder!$E$24:$BG$323,R$303))</f>
        <v/>
      </c>
      <c r="S273" s="43" t="str">
        <f ca="1">IF($G273="","",TEXT(VLOOKUP($A273,Mitglieder!$E$24:$BG$323,S$303),"TT.MM.JJJJ"))</f>
        <v/>
      </c>
      <c r="T273" s="43" t="str">
        <f ca="1">IF($G273="","",TEXT(VLOOKUP($A273,Mitglieder!$E$24:$BG$323,T$303),"TT.MM.JJJJ"))</f>
        <v/>
      </c>
      <c r="U273" s="43" t="str">
        <f ca="1">IF($G273="","",TEXT(VLOOKUP($A273,Mitglieder!$E$24:$BG$323,U$303),"TT.MM.JJJJ"))</f>
        <v/>
      </c>
      <c r="V273" s="54" t="str">
        <f ca="1">IF(OR(VLOOKUP($A273,Mitglieder!$E$24:$BG$323,V$303)="",$G273=""),"",VLOOKUP($A273,Mitglieder!$E$24:$BG$323,V$303))</f>
        <v/>
      </c>
      <c r="W273" s="54" t="str">
        <f ca="1">IF(OR(VLOOKUP($A273,Mitglieder!$E$24:$BG$323,W$303)="",$G273=""),"",VLOOKUP($A273,Mitglieder!$E$24:$BG$323,W$303))</f>
        <v/>
      </c>
      <c r="X273" s="54" t="str">
        <f ca="1">IF(OR(VLOOKUP($A273,Mitglieder!$E$24:$BG$323,X$303)="",$G273=""),"",VLOOKUP($A273,Mitglieder!$E$24:$BG$323,X$303))</f>
        <v/>
      </c>
      <c r="Y273" s="54" t="str">
        <f ca="1">IF(OR(VLOOKUP($A273,Mitglieder!$E$24:$BG$323,Y$303)="",$G273=""),"",VLOOKUP($A273,Mitglieder!$E$24:$BG$323,Y$303))</f>
        <v/>
      </c>
      <c r="Z273" s="54" t="str">
        <f ca="1">IF(OR(VLOOKUP($A273,Mitglieder!$E$24:$BG$323,Z$303)="",$G273=""),"",VLOOKUP($A273,Mitglieder!$E$24:$BG$323,Z$303))</f>
        <v/>
      </c>
      <c r="AA273" s="54" t="str">
        <f ca="1">IF(OR(VLOOKUP($A273,Mitglieder!$E$24:$BG$323,AA$303)="",$G273=""),"",VLOOKUP($A273,Mitglieder!$E$24:$BG$323,AA$303))</f>
        <v/>
      </c>
      <c r="AB273" s="54" t="str">
        <f ca="1">IF(OR(VLOOKUP($A273,Mitglieder!$E$24:$BG$323,AB$303)="",$G273=""),"",VLOOKUP($A273,Mitglieder!$E$24:$BG$323,AB$303))</f>
        <v/>
      </c>
      <c r="AC273" s="54" t="str">
        <f ca="1">IF(OR(VLOOKUP($A273,Mitglieder!$E$24:$BG$323,AC$303)="",$G273=""),"",VLOOKUP($A273,Mitglieder!$E$24:$BG$323,AC$303))</f>
        <v/>
      </c>
      <c r="AD273" s="54" t="str">
        <f ca="1">IF(OR(VLOOKUP($A273,Mitglieder!$E$24:$BG$323,AD$303)="",$G273=""),"",VLOOKUP($A273,Mitglieder!$E$24:$BG$323,AD$303))</f>
        <v/>
      </c>
      <c r="AE273" s="54" t="str">
        <f ca="1">IF(OR(VLOOKUP($A273,Mitglieder!$E$24:$BG$323,AE$303)="",$G273=""),"",VLOOKUP($A273,Mitglieder!$E$24:$BG$323,AE$303))</f>
        <v/>
      </c>
      <c r="AF273" s="54" t="str">
        <f ca="1">IF(OR(VLOOKUP($A273,Mitglieder!$E$24:$BG$323,AF$303)="",$G273=""),"",VLOOKUP($A273,Mitglieder!$E$24:$BG$323,AF$303))</f>
        <v/>
      </c>
      <c r="AG273" s="54" t="str">
        <f ca="1">IF(OR(VLOOKUP($A273,Mitglieder!$E$24:$BG$323,AG$303)="",$G273=""),"",VLOOKUP($A273,Mitglieder!$E$24:$BG$323,AG$303))</f>
        <v/>
      </c>
      <c r="AH273" s="54" t="str">
        <f ca="1">IF(OR(VLOOKUP($A273,Mitglieder!$E$24:$BG$323,AH$303)="",$G273=""),"",VLOOKUP($A273,Mitglieder!$E$24:$BG$323,AH$303))</f>
        <v/>
      </c>
      <c r="AI273" s="54" t="str">
        <f ca="1">IF(OR(VLOOKUP($A273,Mitglieder!$E$24:$BG$323,AI$303)="",$G273=""),"",VLOOKUP($A273,Mitglieder!$E$24:$BG$323,AI$303))</f>
        <v/>
      </c>
      <c r="AJ273" s="54" t="str">
        <f ca="1">IF(OR(VLOOKUP($A273,Mitglieder!$E$24:$BG$323,AJ$303)="",$G273=""),"",VLOOKUP($A273,Mitglieder!$E$24:$BG$323,AJ$303))</f>
        <v/>
      </c>
      <c r="AK273" s="54" t="str">
        <f ca="1">IF(OR(VLOOKUP($A273,Mitglieder!$E$24:$BG$323,AK$303)="",$G273=""),"",VLOOKUP($A273,Mitglieder!$E$24:$BG$323,AK$303))</f>
        <v/>
      </c>
      <c r="AL273" s="54" t="str">
        <f ca="1">IF(OR(VLOOKUP($A273,Mitglieder!$E$24:$BG$323,AL$303)="",$G273=""),"",VLOOKUP($A273,Mitglieder!$E$24:$BG$323,AL$303))</f>
        <v/>
      </c>
      <c r="AM273" s="42" t="str">
        <f ca="1">IF($G273="","",VLOOKUP($A273,Mitglieder!$E$24:$BG$323,AM$303))</f>
        <v/>
      </c>
      <c r="AN273" s="54" t="str">
        <f ca="1">IF(OR(VLOOKUP($A273,Mitglieder!$E$24:$BG$323,AN$303)="",$G273=""),"",VLOOKUP($A273,Mitglieder!$E$24:$BG$323,AN$303))</f>
        <v/>
      </c>
      <c r="AO273" s="43" t="str">
        <f ca="1">IF($G273="","",TEXT(VLOOKUP($A273,Mitglieder!$D$24:$BG$323,AO$303),"TT.MM.JJJJ"))</f>
        <v/>
      </c>
      <c r="AP273" s="42" t="str">
        <f ca="1">IF($G273="","",VLOOKUP($A273,Mitglieder!$E$24:$BG$323,AP$303))</f>
        <v/>
      </c>
      <c r="AQ273" s="45" t="str">
        <f ca="1">IF($G273="","",TEXT(VLOOKUP($A273,Mitglieder!$E$24:$BG$323,AQ$303),"0.00"))</f>
        <v/>
      </c>
      <c r="AR273" s="54" t="str">
        <f ca="1">IF(OR(VLOOKUP($A273,Mitglieder!$E$24:$BG$323,AR$303)="",$G273=""),"",VLOOKUP($A273,Mitglieder!$E$24:$BG$323,AR$303))</f>
        <v/>
      </c>
      <c r="AS273" s="45" t="str">
        <f ca="1">IF($G273="","",TEXT(VLOOKUP($A273,Mitglieder!$E$24:$BG$323,AS$303),"0.00"))</f>
        <v/>
      </c>
      <c r="AT273" s="54" t="str">
        <f ca="1">IF(OR(VLOOKUP($A273,Mitglieder!$E$24:$BG$323,AT$303)="",$G273=""),"",VLOOKUP($A273,Mitglieder!$E$24:$BG$323,AT$303))</f>
        <v/>
      </c>
      <c r="AU273" s="45" t="str">
        <f ca="1">IF($G273="","",TEXT(VLOOKUP($A273,Mitglieder!$E$24:$BG$323,AU$303),"0.00"))</f>
        <v/>
      </c>
      <c r="AV273" s="45" t="str">
        <f ca="1">IF($G273="","",TEXT(VLOOKUP($A273,Mitglieder!$E$24:$BG$323,AV$303),"0.00"))</f>
        <v/>
      </c>
      <c r="AW273" s="42" t="str">
        <f ca="1">IF($G273="","",VLOOKUP($A273,Mitglieder!$E$24:$BG$323,AW$303))</f>
        <v/>
      </c>
      <c r="AX273" s="54" t="str">
        <f ca="1">IF(OR(VLOOKUP($A273,Mitglieder!$E$24:$BG$323,AX$303)="",$G273=""),"",VLOOKUP($A273,Mitglieder!$E$24:$BG$323,AX$303))</f>
        <v/>
      </c>
      <c r="AY273" s="43" t="str">
        <f ca="1">IF($G273="","",TEXT(VLOOKUP($A273,Mitglieder!$E$24:$BG$323,AY$303),"TT.MM.JJJJ"))</f>
        <v/>
      </c>
      <c r="AZ273" s="75" t="str">
        <f t="shared" ca="1" si="8"/>
        <v/>
      </c>
      <c r="BA273" s="43" t="str">
        <f ca="1">IF($G273="","",TEXT(VLOOKUP($A273,Mitglieder!$E$24:$BG$323,BA$303),"TT.MM.JJJJ"))</f>
        <v/>
      </c>
      <c r="BB273" s="43" t="str">
        <f ca="1">IF($G273="","",TEXT(VLOOKUP($A273,Mitglieder!$E$24:$BG$323,BB$303),"TT.MM.JJJJ"))</f>
        <v/>
      </c>
      <c r="BC273" s="43" t="str">
        <f ca="1">IF($G273="","",TEXT(VLOOKUP($A273,Mitglieder!$E$24:$BG$323,BC$303),"TT.MM.JJJJ"))</f>
        <v/>
      </c>
      <c r="BD273" s="43" t="str">
        <f ca="1">IF($G273="","",TEXT(VLOOKUP($A273,Mitglieder!$E$24:$BG$323,BD$303),"TT.MM.JJJJ"))</f>
        <v/>
      </c>
      <c r="BE273" s="75" t="str">
        <f t="shared" ca="1" si="9"/>
        <v/>
      </c>
      <c r="BF273" s="75" t="str">
        <f ca="1">IF($G273="","",VLOOKUP($A273,Mitglieder!$D$24:$BG$323,BF$303))</f>
        <v/>
      </c>
      <c r="BH273" s="75" t="str">
        <f ca="1">IF(G273="","",AY273+'Details Verein'!$D$25)</f>
        <v/>
      </c>
    </row>
    <row r="274" spans="1:60" x14ac:dyDescent="0.35">
      <c r="A274" s="42">
        <v>274</v>
      </c>
      <c r="B274" s="42"/>
      <c r="C274" s="42"/>
      <c r="D274" s="42">
        <f ca="1">VLOOKUP($A274,Mitglieder!$E$24:$BA$323,D$303)</f>
        <v>1.0299999999999967</v>
      </c>
      <c r="E274" s="42" t="str">
        <f ca="1">IF($G274="","",VLOOKUP($A274,Mitglieder!$E$24:$BG$323,E$303))</f>
        <v/>
      </c>
      <c r="F274" s="54" t="str">
        <f ca="1">IF(OR(VLOOKUP($A274,Mitglieder!$E$24:$BG$323,F$303)="",$G274=""),"",VLOOKUP($A274,Mitglieder!$E$24:$BG$323,F$303))</f>
        <v/>
      </c>
      <c r="G274" s="72" t="str">
        <f ca="1">IF(D274/ROUND(D274,0)=1,VLOOKUP($A274,Mitglieder!$E$24:$BA$323,G$303),"")</f>
        <v/>
      </c>
      <c r="H274" s="42" t="str">
        <f ca="1">IF($G274="","",VLOOKUP($A274,Mitglieder!$E$24:$BG$323,H$303))</f>
        <v/>
      </c>
      <c r="I274" s="54" t="str">
        <f ca="1">IF(OR(VLOOKUP($A274,Mitglieder!$E$24:$BG$323,I$303)="",$G274=""),"",VLOOKUP($A274,Mitglieder!$E$24:$BG$323,I$303))</f>
        <v/>
      </c>
      <c r="J274" s="42" t="str">
        <f ca="1">IF($G274="","",VLOOKUP($A274,Mitglieder!$E$24:$BG$323,J$303))</f>
        <v/>
      </c>
      <c r="K274" s="54" t="str">
        <f ca="1">IF(OR(VLOOKUP($A274,Mitglieder!$E$24:$BG$323,K$303)="",$G274=""),"",VLOOKUP($A274,Mitglieder!$E$24:$BG$323,K$303))</f>
        <v/>
      </c>
      <c r="L274" s="42" t="str">
        <f ca="1">IF($G274="","",VLOOKUP($A274,Mitglieder!$E$24:$BG$323,L$303))</f>
        <v/>
      </c>
      <c r="M274" s="42" t="str">
        <f ca="1">IF($G274="","",VLOOKUP($A274,Mitglieder!$E$24:$BG$323,M$303))</f>
        <v/>
      </c>
      <c r="N274" s="42" t="str">
        <f ca="1">IF($G274="","",VLOOKUP($A274,Mitglieder!$E$24:$BG$323,N$303))</f>
        <v/>
      </c>
      <c r="O274" s="42" t="str">
        <f ca="1">IF($G274="","",VLOOKUP($A274,Mitglieder!$E$24:$BG$323,O$303))</f>
        <v/>
      </c>
      <c r="P274" s="42" t="str">
        <f ca="1">IF($G274="","",VLOOKUP($A274,Mitglieder!$E$24:$BG$323,P$303))</f>
        <v/>
      </c>
      <c r="Q274" s="42" t="str">
        <f ca="1">IF($G274="","",VLOOKUP($A274,Mitglieder!$E$24:$BG$323,Q$303))</f>
        <v/>
      </c>
      <c r="R274" s="54" t="str">
        <f ca="1">IF(OR(VLOOKUP($A274,Mitglieder!$E$24:$BG$323,R$303)="",$G274=""),"",VLOOKUP($A274,Mitglieder!$E$24:$BG$323,R$303))</f>
        <v/>
      </c>
      <c r="S274" s="43" t="str">
        <f ca="1">IF($G274="","",TEXT(VLOOKUP($A274,Mitglieder!$E$24:$BG$323,S$303),"TT.MM.JJJJ"))</f>
        <v/>
      </c>
      <c r="T274" s="43" t="str">
        <f ca="1">IF($G274="","",TEXT(VLOOKUP($A274,Mitglieder!$E$24:$BG$323,T$303),"TT.MM.JJJJ"))</f>
        <v/>
      </c>
      <c r="U274" s="43" t="str">
        <f ca="1">IF($G274="","",TEXT(VLOOKUP($A274,Mitglieder!$E$24:$BG$323,U$303),"TT.MM.JJJJ"))</f>
        <v/>
      </c>
      <c r="V274" s="54" t="str">
        <f ca="1">IF(OR(VLOOKUP($A274,Mitglieder!$E$24:$BG$323,V$303)="",$G274=""),"",VLOOKUP($A274,Mitglieder!$E$24:$BG$323,V$303))</f>
        <v/>
      </c>
      <c r="W274" s="54" t="str">
        <f ca="1">IF(OR(VLOOKUP($A274,Mitglieder!$E$24:$BG$323,W$303)="",$G274=""),"",VLOOKUP($A274,Mitglieder!$E$24:$BG$323,W$303))</f>
        <v/>
      </c>
      <c r="X274" s="54" t="str">
        <f ca="1">IF(OR(VLOOKUP($A274,Mitglieder!$E$24:$BG$323,X$303)="",$G274=""),"",VLOOKUP($A274,Mitglieder!$E$24:$BG$323,X$303))</f>
        <v/>
      </c>
      <c r="Y274" s="54" t="str">
        <f ca="1">IF(OR(VLOOKUP($A274,Mitglieder!$E$24:$BG$323,Y$303)="",$G274=""),"",VLOOKUP($A274,Mitglieder!$E$24:$BG$323,Y$303))</f>
        <v/>
      </c>
      <c r="Z274" s="54" t="str">
        <f ca="1">IF(OR(VLOOKUP($A274,Mitglieder!$E$24:$BG$323,Z$303)="",$G274=""),"",VLOOKUP($A274,Mitglieder!$E$24:$BG$323,Z$303))</f>
        <v/>
      </c>
      <c r="AA274" s="54" t="str">
        <f ca="1">IF(OR(VLOOKUP($A274,Mitglieder!$E$24:$BG$323,AA$303)="",$G274=""),"",VLOOKUP($A274,Mitglieder!$E$24:$BG$323,AA$303))</f>
        <v/>
      </c>
      <c r="AB274" s="54" t="str">
        <f ca="1">IF(OR(VLOOKUP($A274,Mitglieder!$E$24:$BG$323,AB$303)="",$G274=""),"",VLOOKUP($A274,Mitglieder!$E$24:$BG$323,AB$303))</f>
        <v/>
      </c>
      <c r="AC274" s="54" t="str">
        <f ca="1">IF(OR(VLOOKUP($A274,Mitglieder!$E$24:$BG$323,AC$303)="",$G274=""),"",VLOOKUP($A274,Mitglieder!$E$24:$BG$323,AC$303))</f>
        <v/>
      </c>
      <c r="AD274" s="54" t="str">
        <f ca="1">IF(OR(VLOOKUP($A274,Mitglieder!$E$24:$BG$323,AD$303)="",$G274=""),"",VLOOKUP($A274,Mitglieder!$E$24:$BG$323,AD$303))</f>
        <v/>
      </c>
      <c r="AE274" s="54" t="str">
        <f ca="1">IF(OR(VLOOKUP($A274,Mitglieder!$E$24:$BG$323,AE$303)="",$G274=""),"",VLOOKUP($A274,Mitglieder!$E$24:$BG$323,AE$303))</f>
        <v/>
      </c>
      <c r="AF274" s="54" t="str">
        <f ca="1">IF(OR(VLOOKUP($A274,Mitglieder!$E$24:$BG$323,AF$303)="",$G274=""),"",VLOOKUP($A274,Mitglieder!$E$24:$BG$323,AF$303))</f>
        <v/>
      </c>
      <c r="AG274" s="54" t="str">
        <f ca="1">IF(OR(VLOOKUP($A274,Mitglieder!$E$24:$BG$323,AG$303)="",$G274=""),"",VLOOKUP($A274,Mitglieder!$E$24:$BG$323,AG$303))</f>
        <v/>
      </c>
      <c r="AH274" s="54" t="str">
        <f ca="1">IF(OR(VLOOKUP($A274,Mitglieder!$E$24:$BG$323,AH$303)="",$G274=""),"",VLOOKUP($A274,Mitglieder!$E$24:$BG$323,AH$303))</f>
        <v/>
      </c>
      <c r="AI274" s="54" t="str">
        <f ca="1">IF(OR(VLOOKUP($A274,Mitglieder!$E$24:$BG$323,AI$303)="",$G274=""),"",VLOOKUP($A274,Mitglieder!$E$24:$BG$323,AI$303))</f>
        <v/>
      </c>
      <c r="AJ274" s="54" t="str">
        <f ca="1">IF(OR(VLOOKUP($A274,Mitglieder!$E$24:$BG$323,AJ$303)="",$G274=""),"",VLOOKUP($A274,Mitglieder!$E$24:$BG$323,AJ$303))</f>
        <v/>
      </c>
      <c r="AK274" s="54" t="str">
        <f ca="1">IF(OR(VLOOKUP($A274,Mitglieder!$E$24:$BG$323,AK$303)="",$G274=""),"",VLOOKUP($A274,Mitglieder!$E$24:$BG$323,AK$303))</f>
        <v/>
      </c>
      <c r="AL274" s="54" t="str">
        <f ca="1">IF(OR(VLOOKUP($A274,Mitglieder!$E$24:$BG$323,AL$303)="",$G274=""),"",VLOOKUP($A274,Mitglieder!$E$24:$BG$323,AL$303))</f>
        <v/>
      </c>
      <c r="AM274" s="42" t="str">
        <f ca="1">IF($G274="","",VLOOKUP($A274,Mitglieder!$E$24:$BG$323,AM$303))</f>
        <v/>
      </c>
      <c r="AN274" s="54" t="str">
        <f ca="1">IF(OR(VLOOKUP($A274,Mitglieder!$E$24:$BG$323,AN$303)="",$G274=""),"",VLOOKUP($A274,Mitglieder!$E$24:$BG$323,AN$303))</f>
        <v/>
      </c>
      <c r="AO274" s="43" t="str">
        <f ca="1">IF($G274="","",TEXT(VLOOKUP($A274,Mitglieder!$D$24:$BG$323,AO$303),"TT.MM.JJJJ"))</f>
        <v/>
      </c>
      <c r="AP274" s="42" t="str">
        <f ca="1">IF($G274="","",VLOOKUP($A274,Mitglieder!$E$24:$BG$323,AP$303))</f>
        <v/>
      </c>
      <c r="AQ274" s="45" t="str">
        <f ca="1">IF($G274="","",TEXT(VLOOKUP($A274,Mitglieder!$E$24:$BG$323,AQ$303),"0.00"))</f>
        <v/>
      </c>
      <c r="AR274" s="54" t="str">
        <f ca="1">IF(OR(VLOOKUP($A274,Mitglieder!$E$24:$BG$323,AR$303)="",$G274=""),"",VLOOKUP($A274,Mitglieder!$E$24:$BG$323,AR$303))</f>
        <v/>
      </c>
      <c r="AS274" s="45" t="str">
        <f ca="1">IF($G274="","",TEXT(VLOOKUP($A274,Mitglieder!$E$24:$BG$323,AS$303),"0.00"))</f>
        <v/>
      </c>
      <c r="AT274" s="54" t="str">
        <f ca="1">IF(OR(VLOOKUP($A274,Mitglieder!$E$24:$BG$323,AT$303)="",$G274=""),"",VLOOKUP($A274,Mitglieder!$E$24:$BG$323,AT$303))</f>
        <v/>
      </c>
      <c r="AU274" s="45" t="str">
        <f ca="1">IF($G274="","",TEXT(VLOOKUP($A274,Mitglieder!$E$24:$BG$323,AU$303),"0.00"))</f>
        <v/>
      </c>
      <c r="AV274" s="45" t="str">
        <f ca="1">IF($G274="","",TEXT(VLOOKUP($A274,Mitglieder!$E$24:$BG$323,AV$303),"0.00"))</f>
        <v/>
      </c>
      <c r="AW274" s="42" t="str">
        <f ca="1">IF($G274="","",VLOOKUP($A274,Mitglieder!$E$24:$BG$323,AW$303))</f>
        <v/>
      </c>
      <c r="AX274" s="54" t="str">
        <f ca="1">IF(OR(VLOOKUP($A274,Mitglieder!$E$24:$BG$323,AX$303)="",$G274=""),"",VLOOKUP($A274,Mitglieder!$E$24:$BG$323,AX$303))</f>
        <v/>
      </c>
      <c r="AY274" s="43" t="str">
        <f ca="1">IF($G274="","",TEXT(VLOOKUP($A274,Mitglieder!$E$24:$BG$323,AY$303),"TT.MM.JJJJ"))</f>
        <v/>
      </c>
      <c r="AZ274" s="75" t="str">
        <f t="shared" ca="1" si="8"/>
        <v/>
      </c>
      <c r="BA274" s="43" t="str">
        <f ca="1">IF($G274="","",TEXT(VLOOKUP($A274,Mitglieder!$E$24:$BG$323,BA$303),"TT.MM.JJJJ"))</f>
        <v/>
      </c>
      <c r="BB274" s="43" t="str">
        <f ca="1">IF($G274="","",TEXT(VLOOKUP($A274,Mitglieder!$E$24:$BG$323,BB$303),"TT.MM.JJJJ"))</f>
        <v/>
      </c>
      <c r="BC274" s="43" t="str">
        <f ca="1">IF($G274="","",TEXT(VLOOKUP($A274,Mitglieder!$E$24:$BG$323,BC$303),"TT.MM.JJJJ"))</f>
        <v/>
      </c>
      <c r="BD274" s="43" t="str">
        <f ca="1">IF($G274="","",TEXT(VLOOKUP($A274,Mitglieder!$E$24:$BG$323,BD$303),"TT.MM.JJJJ"))</f>
        <v/>
      </c>
      <c r="BE274" s="75" t="str">
        <f t="shared" ca="1" si="9"/>
        <v/>
      </c>
      <c r="BF274" s="75" t="str">
        <f ca="1">IF($G274="","",VLOOKUP($A274,Mitglieder!$D$24:$BG$323,BF$303))</f>
        <v/>
      </c>
      <c r="BH274" s="75" t="str">
        <f ca="1">IF(G274="","",AY274+'Details Verein'!$D$25)</f>
        <v/>
      </c>
    </row>
    <row r="275" spans="1:60" x14ac:dyDescent="0.35">
      <c r="A275" s="42">
        <v>275</v>
      </c>
      <c r="B275" s="42"/>
      <c r="C275" s="42"/>
      <c r="D275" s="42">
        <f ca="1">VLOOKUP($A275,Mitglieder!$E$24:$BA$323,D$303)</f>
        <v>1.0299999999999967</v>
      </c>
      <c r="E275" s="42" t="str">
        <f ca="1">IF($G275="","",VLOOKUP($A275,Mitglieder!$E$24:$BG$323,E$303))</f>
        <v/>
      </c>
      <c r="F275" s="54" t="str">
        <f ca="1">IF(OR(VLOOKUP($A275,Mitglieder!$E$24:$BG$323,F$303)="",$G275=""),"",VLOOKUP($A275,Mitglieder!$E$24:$BG$323,F$303))</f>
        <v/>
      </c>
      <c r="G275" s="72" t="str">
        <f ca="1">IF(D275/ROUND(D275,0)=1,VLOOKUP($A275,Mitglieder!$E$24:$BA$323,G$303),"")</f>
        <v/>
      </c>
      <c r="H275" s="42" t="str">
        <f ca="1">IF($G275="","",VLOOKUP($A275,Mitglieder!$E$24:$BG$323,H$303))</f>
        <v/>
      </c>
      <c r="I275" s="54" t="str">
        <f ca="1">IF(OR(VLOOKUP($A275,Mitglieder!$E$24:$BG$323,I$303)="",$G275=""),"",VLOOKUP($A275,Mitglieder!$E$24:$BG$323,I$303))</f>
        <v/>
      </c>
      <c r="J275" s="42" t="str">
        <f ca="1">IF($G275="","",VLOOKUP($A275,Mitglieder!$E$24:$BG$323,J$303))</f>
        <v/>
      </c>
      <c r="K275" s="54" t="str">
        <f ca="1">IF(OR(VLOOKUP($A275,Mitglieder!$E$24:$BG$323,K$303)="",$G275=""),"",VLOOKUP($A275,Mitglieder!$E$24:$BG$323,K$303))</f>
        <v/>
      </c>
      <c r="L275" s="42" t="str">
        <f ca="1">IF($G275="","",VLOOKUP($A275,Mitglieder!$E$24:$BG$323,L$303))</f>
        <v/>
      </c>
      <c r="M275" s="42" t="str">
        <f ca="1">IF($G275="","",VLOOKUP($A275,Mitglieder!$E$24:$BG$323,M$303))</f>
        <v/>
      </c>
      <c r="N275" s="42" t="str">
        <f ca="1">IF($G275="","",VLOOKUP($A275,Mitglieder!$E$24:$BG$323,N$303))</f>
        <v/>
      </c>
      <c r="O275" s="42" t="str">
        <f ca="1">IF($G275="","",VLOOKUP($A275,Mitglieder!$E$24:$BG$323,O$303))</f>
        <v/>
      </c>
      <c r="P275" s="42" t="str">
        <f ca="1">IF($G275="","",VLOOKUP($A275,Mitglieder!$E$24:$BG$323,P$303))</f>
        <v/>
      </c>
      <c r="Q275" s="42" t="str">
        <f ca="1">IF($G275="","",VLOOKUP($A275,Mitglieder!$E$24:$BG$323,Q$303))</f>
        <v/>
      </c>
      <c r="R275" s="54" t="str">
        <f ca="1">IF(OR(VLOOKUP($A275,Mitglieder!$E$24:$BG$323,R$303)="",$G275=""),"",VLOOKUP($A275,Mitglieder!$E$24:$BG$323,R$303))</f>
        <v/>
      </c>
      <c r="S275" s="43" t="str">
        <f ca="1">IF($G275="","",TEXT(VLOOKUP($A275,Mitglieder!$E$24:$BG$323,S$303),"TT.MM.JJJJ"))</f>
        <v/>
      </c>
      <c r="T275" s="43" t="str">
        <f ca="1">IF($G275="","",TEXT(VLOOKUP($A275,Mitglieder!$E$24:$BG$323,T$303),"TT.MM.JJJJ"))</f>
        <v/>
      </c>
      <c r="U275" s="43" t="str">
        <f ca="1">IF($G275="","",TEXT(VLOOKUP($A275,Mitglieder!$E$24:$BG$323,U$303),"TT.MM.JJJJ"))</f>
        <v/>
      </c>
      <c r="V275" s="54" t="str">
        <f ca="1">IF(OR(VLOOKUP($A275,Mitglieder!$E$24:$BG$323,V$303)="",$G275=""),"",VLOOKUP($A275,Mitglieder!$E$24:$BG$323,V$303))</f>
        <v/>
      </c>
      <c r="W275" s="54" t="str">
        <f ca="1">IF(OR(VLOOKUP($A275,Mitglieder!$E$24:$BG$323,W$303)="",$G275=""),"",VLOOKUP($A275,Mitglieder!$E$24:$BG$323,W$303))</f>
        <v/>
      </c>
      <c r="X275" s="54" t="str">
        <f ca="1">IF(OR(VLOOKUP($A275,Mitglieder!$E$24:$BG$323,X$303)="",$G275=""),"",VLOOKUP($A275,Mitglieder!$E$24:$BG$323,X$303))</f>
        <v/>
      </c>
      <c r="Y275" s="54" t="str">
        <f ca="1">IF(OR(VLOOKUP($A275,Mitglieder!$E$24:$BG$323,Y$303)="",$G275=""),"",VLOOKUP($A275,Mitglieder!$E$24:$BG$323,Y$303))</f>
        <v/>
      </c>
      <c r="Z275" s="54" t="str">
        <f ca="1">IF(OR(VLOOKUP($A275,Mitglieder!$E$24:$BG$323,Z$303)="",$G275=""),"",VLOOKUP($A275,Mitglieder!$E$24:$BG$323,Z$303))</f>
        <v/>
      </c>
      <c r="AA275" s="54" t="str">
        <f ca="1">IF(OR(VLOOKUP($A275,Mitglieder!$E$24:$BG$323,AA$303)="",$G275=""),"",VLOOKUP($A275,Mitglieder!$E$24:$BG$323,AA$303))</f>
        <v/>
      </c>
      <c r="AB275" s="54" t="str">
        <f ca="1">IF(OR(VLOOKUP($A275,Mitglieder!$E$24:$BG$323,AB$303)="",$G275=""),"",VLOOKUP($A275,Mitglieder!$E$24:$BG$323,AB$303))</f>
        <v/>
      </c>
      <c r="AC275" s="54" t="str">
        <f ca="1">IF(OR(VLOOKUP($A275,Mitglieder!$E$24:$BG$323,AC$303)="",$G275=""),"",VLOOKUP($A275,Mitglieder!$E$24:$BG$323,AC$303))</f>
        <v/>
      </c>
      <c r="AD275" s="54" t="str">
        <f ca="1">IF(OR(VLOOKUP($A275,Mitglieder!$E$24:$BG$323,AD$303)="",$G275=""),"",VLOOKUP($A275,Mitglieder!$E$24:$BG$323,AD$303))</f>
        <v/>
      </c>
      <c r="AE275" s="54" t="str">
        <f ca="1">IF(OR(VLOOKUP($A275,Mitglieder!$E$24:$BG$323,AE$303)="",$G275=""),"",VLOOKUP($A275,Mitglieder!$E$24:$BG$323,AE$303))</f>
        <v/>
      </c>
      <c r="AF275" s="54" t="str">
        <f ca="1">IF(OR(VLOOKUP($A275,Mitglieder!$E$24:$BG$323,AF$303)="",$G275=""),"",VLOOKUP($A275,Mitglieder!$E$24:$BG$323,AF$303))</f>
        <v/>
      </c>
      <c r="AG275" s="54" t="str">
        <f ca="1">IF(OR(VLOOKUP($A275,Mitglieder!$E$24:$BG$323,AG$303)="",$G275=""),"",VLOOKUP($A275,Mitglieder!$E$24:$BG$323,AG$303))</f>
        <v/>
      </c>
      <c r="AH275" s="54" t="str">
        <f ca="1">IF(OR(VLOOKUP($A275,Mitglieder!$E$24:$BG$323,AH$303)="",$G275=""),"",VLOOKUP($A275,Mitglieder!$E$24:$BG$323,AH$303))</f>
        <v/>
      </c>
      <c r="AI275" s="54" t="str">
        <f ca="1">IF(OR(VLOOKUP($A275,Mitglieder!$E$24:$BG$323,AI$303)="",$G275=""),"",VLOOKUP($A275,Mitglieder!$E$24:$BG$323,AI$303))</f>
        <v/>
      </c>
      <c r="AJ275" s="54" t="str">
        <f ca="1">IF(OR(VLOOKUP($A275,Mitglieder!$E$24:$BG$323,AJ$303)="",$G275=""),"",VLOOKUP($A275,Mitglieder!$E$24:$BG$323,AJ$303))</f>
        <v/>
      </c>
      <c r="AK275" s="54" t="str">
        <f ca="1">IF(OR(VLOOKUP($A275,Mitglieder!$E$24:$BG$323,AK$303)="",$G275=""),"",VLOOKUP($A275,Mitglieder!$E$24:$BG$323,AK$303))</f>
        <v/>
      </c>
      <c r="AL275" s="54" t="str">
        <f ca="1">IF(OR(VLOOKUP($A275,Mitglieder!$E$24:$BG$323,AL$303)="",$G275=""),"",VLOOKUP($A275,Mitglieder!$E$24:$BG$323,AL$303))</f>
        <v/>
      </c>
      <c r="AM275" s="42" t="str">
        <f ca="1">IF($G275="","",VLOOKUP($A275,Mitglieder!$E$24:$BG$323,AM$303))</f>
        <v/>
      </c>
      <c r="AN275" s="54" t="str">
        <f ca="1">IF(OR(VLOOKUP($A275,Mitglieder!$E$24:$BG$323,AN$303)="",$G275=""),"",VLOOKUP($A275,Mitglieder!$E$24:$BG$323,AN$303))</f>
        <v/>
      </c>
      <c r="AO275" s="43" t="str">
        <f ca="1">IF($G275="","",TEXT(VLOOKUP($A275,Mitglieder!$D$24:$BG$323,AO$303),"TT.MM.JJJJ"))</f>
        <v/>
      </c>
      <c r="AP275" s="42" t="str">
        <f ca="1">IF($G275="","",VLOOKUP($A275,Mitglieder!$E$24:$BG$323,AP$303))</f>
        <v/>
      </c>
      <c r="AQ275" s="45" t="str">
        <f ca="1">IF($G275="","",TEXT(VLOOKUP($A275,Mitglieder!$E$24:$BG$323,AQ$303),"0.00"))</f>
        <v/>
      </c>
      <c r="AR275" s="54" t="str">
        <f ca="1">IF(OR(VLOOKUP($A275,Mitglieder!$E$24:$BG$323,AR$303)="",$G275=""),"",VLOOKUP($A275,Mitglieder!$E$24:$BG$323,AR$303))</f>
        <v/>
      </c>
      <c r="AS275" s="45" t="str">
        <f ca="1">IF($G275="","",TEXT(VLOOKUP($A275,Mitglieder!$E$24:$BG$323,AS$303),"0.00"))</f>
        <v/>
      </c>
      <c r="AT275" s="54" t="str">
        <f ca="1">IF(OR(VLOOKUP($A275,Mitglieder!$E$24:$BG$323,AT$303)="",$G275=""),"",VLOOKUP($A275,Mitglieder!$E$24:$BG$323,AT$303))</f>
        <v/>
      </c>
      <c r="AU275" s="45" t="str">
        <f ca="1">IF($G275="","",TEXT(VLOOKUP($A275,Mitglieder!$E$24:$BG$323,AU$303),"0.00"))</f>
        <v/>
      </c>
      <c r="AV275" s="45" t="str">
        <f ca="1">IF($G275="","",TEXT(VLOOKUP($A275,Mitglieder!$E$24:$BG$323,AV$303),"0.00"))</f>
        <v/>
      </c>
      <c r="AW275" s="42" t="str">
        <f ca="1">IF($G275="","",VLOOKUP($A275,Mitglieder!$E$24:$BG$323,AW$303))</f>
        <v/>
      </c>
      <c r="AX275" s="54" t="str">
        <f ca="1">IF(OR(VLOOKUP($A275,Mitglieder!$E$24:$BG$323,AX$303)="",$G275=""),"",VLOOKUP($A275,Mitglieder!$E$24:$BG$323,AX$303))</f>
        <v/>
      </c>
      <c r="AY275" s="43" t="str">
        <f ca="1">IF($G275="","",TEXT(VLOOKUP($A275,Mitglieder!$E$24:$BG$323,AY$303),"TT.MM.JJJJ"))</f>
        <v/>
      </c>
      <c r="AZ275" s="75" t="str">
        <f t="shared" ca="1" si="8"/>
        <v/>
      </c>
      <c r="BA275" s="43" t="str">
        <f ca="1">IF($G275="","",TEXT(VLOOKUP($A275,Mitglieder!$E$24:$BG$323,BA$303),"TT.MM.JJJJ"))</f>
        <v/>
      </c>
      <c r="BB275" s="43" t="str">
        <f ca="1">IF($G275="","",TEXT(VLOOKUP($A275,Mitglieder!$E$24:$BG$323,BB$303),"TT.MM.JJJJ"))</f>
        <v/>
      </c>
      <c r="BC275" s="43" t="str">
        <f ca="1">IF($G275="","",TEXT(VLOOKUP($A275,Mitglieder!$E$24:$BG$323,BC$303),"TT.MM.JJJJ"))</f>
        <v/>
      </c>
      <c r="BD275" s="43" t="str">
        <f ca="1">IF($G275="","",TEXT(VLOOKUP($A275,Mitglieder!$E$24:$BG$323,BD$303),"TT.MM.JJJJ"))</f>
        <v/>
      </c>
      <c r="BE275" s="75" t="str">
        <f t="shared" ca="1" si="9"/>
        <v/>
      </c>
      <c r="BF275" s="75" t="str">
        <f ca="1">IF($G275="","",VLOOKUP($A275,Mitglieder!$D$24:$BG$323,BF$303))</f>
        <v/>
      </c>
      <c r="BH275" s="75" t="str">
        <f ca="1">IF(G275="","",AY275+'Details Verein'!$D$25)</f>
        <v/>
      </c>
    </row>
    <row r="276" spans="1:60" x14ac:dyDescent="0.35">
      <c r="A276" s="42">
        <v>276</v>
      </c>
      <c r="B276" s="42"/>
      <c r="C276" s="42"/>
      <c r="D276" s="42">
        <f ca="1">VLOOKUP($A276,Mitglieder!$E$24:$BA$323,D$303)</f>
        <v>1.0299999999999967</v>
      </c>
      <c r="E276" s="42" t="str">
        <f ca="1">IF($G276="","",VLOOKUP($A276,Mitglieder!$E$24:$BG$323,E$303))</f>
        <v/>
      </c>
      <c r="F276" s="54" t="str">
        <f ca="1">IF(OR(VLOOKUP($A276,Mitglieder!$E$24:$BG$323,F$303)="",$G276=""),"",VLOOKUP($A276,Mitglieder!$E$24:$BG$323,F$303))</f>
        <v/>
      </c>
      <c r="G276" s="72" t="str">
        <f ca="1">IF(D276/ROUND(D276,0)=1,VLOOKUP($A276,Mitglieder!$E$24:$BA$323,G$303),"")</f>
        <v/>
      </c>
      <c r="H276" s="42" t="str">
        <f ca="1">IF($G276="","",VLOOKUP($A276,Mitglieder!$E$24:$BG$323,H$303))</f>
        <v/>
      </c>
      <c r="I276" s="54" t="str">
        <f ca="1">IF(OR(VLOOKUP($A276,Mitglieder!$E$24:$BG$323,I$303)="",$G276=""),"",VLOOKUP($A276,Mitglieder!$E$24:$BG$323,I$303))</f>
        <v/>
      </c>
      <c r="J276" s="42" t="str">
        <f ca="1">IF($G276="","",VLOOKUP($A276,Mitglieder!$E$24:$BG$323,J$303))</f>
        <v/>
      </c>
      <c r="K276" s="54" t="str">
        <f ca="1">IF(OR(VLOOKUP($A276,Mitglieder!$E$24:$BG$323,K$303)="",$G276=""),"",VLOOKUP($A276,Mitglieder!$E$24:$BG$323,K$303))</f>
        <v/>
      </c>
      <c r="L276" s="42" t="str">
        <f ca="1">IF($G276="","",VLOOKUP($A276,Mitglieder!$E$24:$BG$323,L$303))</f>
        <v/>
      </c>
      <c r="M276" s="42" t="str">
        <f ca="1">IF($G276="","",VLOOKUP($A276,Mitglieder!$E$24:$BG$323,M$303))</f>
        <v/>
      </c>
      <c r="N276" s="42" t="str">
        <f ca="1">IF($G276="","",VLOOKUP($A276,Mitglieder!$E$24:$BG$323,N$303))</f>
        <v/>
      </c>
      <c r="O276" s="42" t="str">
        <f ca="1">IF($G276="","",VLOOKUP($A276,Mitglieder!$E$24:$BG$323,O$303))</f>
        <v/>
      </c>
      <c r="P276" s="42" t="str">
        <f ca="1">IF($G276="","",VLOOKUP($A276,Mitglieder!$E$24:$BG$323,P$303))</f>
        <v/>
      </c>
      <c r="Q276" s="42" t="str">
        <f ca="1">IF($G276="","",VLOOKUP($A276,Mitglieder!$E$24:$BG$323,Q$303))</f>
        <v/>
      </c>
      <c r="R276" s="54" t="str">
        <f ca="1">IF(OR(VLOOKUP($A276,Mitglieder!$E$24:$BG$323,R$303)="",$G276=""),"",VLOOKUP($A276,Mitglieder!$E$24:$BG$323,R$303))</f>
        <v/>
      </c>
      <c r="S276" s="43" t="str">
        <f ca="1">IF($G276="","",TEXT(VLOOKUP($A276,Mitglieder!$E$24:$BG$323,S$303),"TT.MM.JJJJ"))</f>
        <v/>
      </c>
      <c r="T276" s="43" t="str">
        <f ca="1">IF($G276="","",TEXT(VLOOKUP($A276,Mitglieder!$E$24:$BG$323,T$303),"TT.MM.JJJJ"))</f>
        <v/>
      </c>
      <c r="U276" s="43" t="str">
        <f ca="1">IF($G276="","",TEXT(VLOOKUP($A276,Mitglieder!$E$24:$BG$323,U$303),"TT.MM.JJJJ"))</f>
        <v/>
      </c>
      <c r="V276" s="54" t="str">
        <f ca="1">IF(OR(VLOOKUP($A276,Mitglieder!$E$24:$BG$323,V$303)="",$G276=""),"",VLOOKUP($A276,Mitglieder!$E$24:$BG$323,V$303))</f>
        <v/>
      </c>
      <c r="W276" s="54" t="str">
        <f ca="1">IF(OR(VLOOKUP($A276,Mitglieder!$E$24:$BG$323,W$303)="",$G276=""),"",VLOOKUP($A276,Mitglieder!$E$24:$BG$323,W$303))</f>
        <v/>
      </c>
      <c r="X276" s="54" t="str">
        <f ca="1">IF(OR(VLOOKUP($A276,Mitglieder!$E$24:$BG$323,X$303)="",$G276=""),"",VLOOKUP($A276,Mitglieder!$E$24:$BG$323,X$303))</f>
        <v/>
      </c>
      <c r="Y276" s="54" t="str">
        <f ca="1">IF(OR(VLOOKUP($A276,Mitglieder!$E$24:$BG$323,Y$303)="",$G276=""),"",VLOOKUP($A276,Mitglieder!$E$24:$BG$323,Y$303))</f>
        <v/>
      </c>
      <c r="Z276" s="54" t="str">
        <f ca="1">IF(OR(VLOOKUP($A276,Mitglieder!$E$24:$BG$323,Z$303)="",$G276=""),"",VLOOKUP($A276,Mitglieder!$E$24:$BG$323,Z$303))</f>
        <v/>
      </c>
      <c r="AA276" s="54" t="str">
        <f ca="1">IF(OR(VLOOKUP($A276,Mitglieder!$E$24:$BG$323,AA$303)="",$G276=""),"",VLOOKUP($A276,Mitglieder!$E$24:$BG$323,AA$303))</f>
        <v/>
      </c>
      <c r="AB276" s="54" t="str">
        <f ca="1">IF(OR(VLOOKUP($A276,Mitglieder!$E$24:$BG$323,AB$303)="",$G276=""),"",VLOOKUP($A276,Mitglieder!$E$24:$BG$323,AB$303))</f>
        <v/>
      </c>
      <c r="AC276" s="54" t="str">
        <f ca="1">IF(OR(VLOOKUP($A276,Mitglieder!$E$24:$BG$323,AC$303)="",$G276=""),"",VLOOKUP($A276,Mitglieder!$E$24:$BG$323,AC$303))</f>
        <v/>
      </c>
      <c r="AD276" s="54" t="str">
        <f ca="1">IF(OR(VLOOKUP($A276,Mitglieder!$E$24:$BG$323,AD$303)="",$G276=""),"",VLOOKUP($A276,Mitglieder!$E$24:$BG$323,AD$303))</f>
        <v/>
      </c>
      <c r="AE276" s="54" t="str">
        <f ca="1">IF(OR(VLOOKUP($A276,Mitglieder!$E$24:$BG$323,AE$303)="",$G276=""),"",VLOOKUP($A276,Mitglieder!$E$24:$BG$323,AE$303))</f>
        <v/>
      </c>
      <c r="AF276" s="54" t="str">
        <f ca="1">IF(OR(VLOOKUP($A276,Mitglieder!$E$24:$BG$323,AF$303)="",$G276=""),"",VLOOKUP($A276,Mitglieder!$E$24:$BG$323,AF$303))</f>
        <v/>
      </c>
      <c r="AG276" s="54" t="str">
        <f ca="1">IF(OR(VLOOKUP($A276,Mitglieder!$E$24:$BG$323,AG$303)="",$G276=""),"",VLOOKUP($A276,Mitglieder!$E$24:$BG$323,AG$303))</f>
        <v/>
      </c>
      <c r="AH276" s="54" t="str">
        <f ca="1">IF(OR(VLOOKUP($A276,Mitglieder!$E$24:$BG$323,AH$303)="",$G276=""),"",VLOOKUP($A276,Mitglieder!$E$24:$BG$323,AH$303))</f>
        <v/>
      </c>
      <c r="AI276" s="54" t="str">
        <f ca="1">IF(OR(VLOOKUP($A276,Mitglieder!$E$24:$BG$323,AI$303)="",$G276=""),"",VLOOKUP($A276,Mitglieder!$E$24:$BG$323,AI$303))</f>
        <v/>
      </c>
      <c r="AJ276" s="54" t="str">
        <f ca="1">IF(OR(VLOOKUP($A276,Mitglieder!$E$24:$BG$323,AJ$303)="",$G276=""),"",VLOOKUP($A276,Mitglieder!$E$24:$BG$323,AJ$303))</f>
        <v/>
      </c>
      <c r="AK276" s="54" t="str">
        <f ca="1">IF(OR(VLOOKUP($A276,Mitglieder!$E$24:$BG$323,AK$303)="",$G276=""),"",VLOOKUP($A276,Mitglieder!$E$24:$BG$323,AK$303))</f>
        <v/>
      </c>
      <c r="AL276" s="54" t="str">
        <f ca="1">IF(OR(VLOOKUP($A276,Mitglieder!$E$24:$BG$323,AL$303)="",$G276=""),"",VLOOKUP($A276,Mitglieder!$E$24:$BG$323,AL$303))</f>
        <v/>
      </c>
      <c r="AM276" s="42" t="str">
        <f ca="1">IF($G276="","",VLOOKUP($A276,Mitglieder!$E$24:$BG$323,AM$303))</f>
        <v/>
      </c>
      <c r="AN276" s="54" t="str">
        <f ca="1">IF(OR(VLOOKUP($A276,Mitglieder!$E$24:$BG$323,AN$303)="",$G276=""),"",VLOOKUP($A276,Mitglieder!$E$24:$BG$323,AN$303))</f>
        <v/>
      </c>
      <c r="AO276" s="43" t="str">
        <f ca="1">IF($G276="","",TEXT(VLOOKUP($A276,Mitglieder!$D$24:$BG$323,AO$303),"TT.MM.JJJJ"))</f>
        <v/>
      </c>
      <c r="AP276" s="42" t="str">
        <f ca="1">IF($G276="","",VLOOKUP($A276,Mitglieder!$E$24:$BG$323,AP$303))</f>
        <v/>
      </c>
      <c r="AQ276" s="45" t="str">
        <f ca="1">IF($G276="","",TEXT(VLOOKUP($A276,Mitglieder!$E$24:$BG$323,AQ$303),"0.00"))</f>
        <v/>
      </c>
      <c r="AR276" s="54" t="str">
        <f ca="1">IF(OR(VLOOKUP($A276,Mitglieder!$E$24:$BG$323,AR$303)="",$G276=""),"",VLOOKUP($A276,Mitglieder!$E$24:$BG$323,AR$303))</f>
        <v/>
      </c>
      <c r="AS276" s="45" t="str">
        <f ca="1">IF($G276="","",TEXT(VLOOKUP($A276,Mitglieder!$E$24:$BG$323,AS$303),"0.00"))</f>
        <v/>
      </c>
      <c r="AT276" s="54" t="str">
        <f ca="1">IF(OR(VLOOKUP($A276,Mitglieder!$E$24:$BG$323,AT$303)="",$G276=""),"",VLOOKUP($A276,Mitglieder!$E$24:$BG$323,AT$303))</f>
        <v/>
      </c>
      <c r="AU276" s="45" t="str">
        <f ca="1">IF($G276="","",TEXT(VLOOKUP($A276,Mitglieder!$E$24:$BG$323,AU$303),"0.00"))</f>
        <v/>
      </c>
      <c r="AV276" s="45" t="str">
        <f ca="1">IF($G276="","",TEXT(VLOOKUP($A276,Mitglieder!$E$24:$BG$323,AV$303),"0.00"))</f>
        <v/>
      </c>
      <c r="AW276" s="42" t="str">
        <f ca="1">IF($G276="","",VLOOKUP($A276,Mitglieder!$E$24:$BG$323,AW$303))</f>
        <v/>
      </c>
      <c r="AX276" s="54" t="str">
        <f ca="1">IF(OR(VLOOKUP($A276,Mitglieder!$E$24:$BG$323,AX$303)="",$G276=""),"",VLOOKUP($A276,Mitglieder!$E$24:$BG$323,AX$303))</f>
        <v/>
      </c>
      <c r="AY276" s="43" t="str">
        <f ca="1">IF($G276="","",TEXT(VLOOKUP($A276,Mitglieder!$E$24:$BG$323,AY$303),"TT.MM.JJJJ"))</f>
        <v/>
      </c>
      <c r="AZ276" s="75" t="str">
        <f t="shared" ca="1" si="8"/>
        <v/>
      </c>
      <c r="BA276" s="43" t="str">
        <f ca="1">IF($G276="","",TEXT(VLOOKUP($A276,Mitglieder!$E$24:$BG$323,BA$303),"TT.MM.JJJJ"))</f>
        <v/>
      </c>
      <c r="BB276" s="43" t="str">
        <f ca="1">IF($G276="","",TEXT(VLOOKUP($A276,Mitglieder!$E$24:$BG$323,BB$303),"TT.MM.JJJJ"))</f>
        <v/>
      </c>
      <c r="BC276" s="43" t="str">
        <f ca="1">IF($G276="","",TEXT(VLOOKUP($A276,Mitglieder!$E$24:$BG$323,BC$303),"TT.MM.JJJJ"))</f>
        <v/>
      </c>
      <c r="BD276" s="43" t="str">
        <f ca="1">IF($G276="","",TEXT(VLOOKUP($A276,Mitglieder!$E$24:$BG$323,BD$303),"TT.MM.JJJJ"))</f>
        <v/>
      </c>
      <c r="BE276" s="75" t="str">
        <f t="shared" ca="1" si="9"/>
        <v/>
      </c>
      <c r="BF276" s="75" t="str">
        <f ca="1">IF($G276="","",VLOOKUP($A276,Mitglieder!$D$24:$BG$323,BF$303))</f>
        <v/>
      </c>
      <c r="BH276" s="75" t="str">
        <f ca="1">IF(G276="","",AY276+'Details Verein'!$D$25)</f>
        <v/>
      </c>
    </row>
    <row r="277" spans="1:60" x14ac:dyDescent="0.35">
      <c r="A277" s="42">
        <v>277</v>
      </c>
      <c r="B277" s="42"/>
      <c r="C277" s="42"/>
      <c r="D277" s="42">
        <f ca="1">VLOOKUP($A277,Mitglieder!$E$24:$BA$323,D$303)</f>
        <v>1.0299999999999967</v>
      </c>
      <c r="E277" s="42" t="str">
        <f ca="1">IF($G277="","",VLOOKUP($A277,Mitglieder!$E$24:$BG$323,E$303))</f>
        <v/>
      </c>
      <c r="F277" s="54" t="str">
        <f ca="1">IF(OR(VLOOKUP($A277,Mitglieder!$E$24:$BG$323,F$303)="",$G277=""),"",VLOOKUP($A277,Mitglieder!$E$24:$BG$323,F$303))</f>
        <v/>
      </c>
      <c r="G277" s="72" t="str">
        <f ca="1">IF(D277/ROUND(D277,0)=1,VLOOKUP($A277,Mitglieder!$E$24:$BA$323,G$303),"")</f>
        <v/>
      </c>
      <c r="H277" s="42" t="str">
        <f ca="1">IF($G277="","",VLOOKUP($A277,Mitglieder!$E$24:$BG$323,H$303))</f>
        <v/>
      </c>
      <c r="I277" s="54" t="str">
        <f ca="1">IF(OR(VLOOKUP($A277,Mitglieder!$E$24:$BG$323,I$303)="",$G277=""),"",VLOOKUP($A277,Mitglieder!$E$24:$BG$323,I$303))</f>
        <v/>
      </c>
      <c r="J277" s="42" t="str">
        <f ca="1">IF($G277="","",VLOOKUP($A277,Mitglieder!$E$24:$BG$323,J$303))</f>
        <v/>
      </c>
      <c r="K277" s="54" t="str">
        <f ca="1">IF(OR(VLOOKUP($A277,Mitglieder!$E$24:$BG$323,K$303)="",$G277=""),"",VLOOKUP($A277,Mitglieder!$E$24:$BG$323,K$303))</f>
        <v/>
      </c>
      <c r="L277" s="42" t="str">
        <f ca="1">IF($G277="","",VLOOKUP($A277,Mitglieder!$E$24:$BG$323,L$303))</f>
        <v/>
      </c>
      <c r="M277" s="42" t="str">
        <f ca="1">IF($G277="","",VLOOKUP($A277,Mitglieder!$E$24:$BG$323,M$303))</f>
        <v/>
      </c>
      <c r="N277" s="42" t="str">
        <f ca="1">IF($G277="","",VLOOKUP($A277,Mitglieder!$E$24:$BG$323,N$303))</f>
        <v/>
      </c>
      <c r="O277" s="42" t="str">
        <f ca="1">IF($G277="","",VLOOKUP($A277,Mitglieder!$E$24:$BG$323,O$303))</f>
        <v/>
      </c>
      <c r="P277" s="42" t="str">
        <f ca="1">IF($G277="","",VLOOKUP($A277,Mitglieder!$E$24:$BG$323,P$303))</f>
        <v/>
      </c>
      <c r="Q277" s="42" t="str">
        <f ca="1">IF($G277="","",VLOOKUP($A277,Mitglieder!$E$24:$BG$323,Q$303))</f>
        <v/>
      </c>
      <c r="R277" s="54" t="str">
        <f ca="1">IF(OR(VLOOKUP($A277,Mitglieder!$E$24:$BG$323,R$303)="",$G277=""),"",VLOOKUP($A277,Mitglieder!$E$24:$BG$323,R$303))</f>
        <v/>
      </c>
      <c r="S277" s="43" t="str">
        <f ca="1">IF($G277="","",TEXT(VLOOKUP($A277,Mitglieder!$E$24:$BG$323,S$303),"TT.MM.JJJJ"))</f>
        <v/>
      </c>
      <c r="T277" s="43" t="str">
        <f ca="1">IF($G277="","",TEXT(VLOOKUP($A277,Mitglieder!$E$24:$BG$323,T$303),"TT.MM.JJJJ"))</f>
        <v/>
      </c>
      <c r="U277" s="43" t="str">
        <f ca="1">IF($G277="","",TEXT(VLOOKUP($A277,Mitglieder!$E$24:$BG$323,U$303),"TT.MM.JJJJ"))</f>
        <v/>
      </c>
      <c r="V277" s="54" t="str">
        <f ca="1">IF(OR(VLOOKUP($A277,Mitglieder!$E$24:$BG$323,V$303)="",$G277=""),"",VLOOKUP($A277,Mitglieder!$E$24:$BG$323,V$303))</f>
        <v/>
      </c>
      <c r="W277" s="54" t="str">
        <f ca="1">IF(OR(VLOOKUP($A277,Mitglieder!$E$24:$BG$323,W$303)="",$G277=""),"",VLOOKUP($A277,Mitglieder!$E$24:$BG$323,W$303))</f>
        <v/>
      </c>
      <c r="X277" s="54" t="str">
        <f ca="1">IF(OR(VLOOKUP($A277,Mitglieder!$E$24:$BG$323,X$303)="",$G277=""),"",VLOOKUP($A277,Mitglieder!$E$24:$BG$323,X$303))</f>
        <v/>
      </c>
      <c r="Y277" s="54" t="str">
        <f ca="1">IF(OR(VLOOKUP($A277,Mitglieder!$E$24:$BG$323,Y$303)="",$G277=""),"",VLOOKUP($A277,Mitglieder!$E$24:$BG$323,Y$303))</f>
        <v/>
      </c>
      <c r="Z277" s="54" t="str">
        <f ca="1">IF(OR(VLOOKUP($A277,Mitglieder!$E$24:$BG$323,Z$303)="",$G277=""),"",VLOOKUP($A277,Mitglieder!$E$24:$BG$323,Z$303))</f>
        <v/>
      </c>
      <c r="AA277" s="54" t="str">
        <f ca="1">IF(OR(VLOOKUP($A277,Mitglieder!$E$24:$BG$323,AA$303)="",$G277=""),"",VLOOKUP($A277,Mitglieder!$E$24:$BG$323,AA$303))</f>
        <v/>
      </c>
      <c r="AB277" s="54" t="str">
        <f ca="1">IF(OR(VLOOKUP($A277,Mitglieder!$E$24:$BG$323,AB$303)="",$G277=""),"",VLOOKUP($A277,Mitglieder!$E$24:$BG$323,AB$303))</f>
        <v/>
      </c>
      <c r="AC277" s="54" t="str">
        <f ca="1">IF(OR(VLOOKUP($A277,Mitglieder!$E$24:$BG$323,AC$303)="",$G277=""),"",VLOOKUP($A277,Mitglieder!$E$24:$BG$323,AC$303))</f>
        <v/>
      </c>
      <c r="AD277" s="54" t="str">
        <f ca="1">IF(OR(VLOOKUP($A277,Mitglieder!$E$24:$BG$323,AD$303)="",$G277=""),"",VLOOKUP($A277,Mitglieder!$E$24:$BG$323,AD$303))</f>
        <v/>
      </c>
      <c r="AE277" s="54" t="str">
        <f ca="1">IF(OR(VLOOKUP($A277,Mitglieder!$E$24:$BG$323,AE$303)="",$G277=""),"",VLOOKUP($A277,Mitglieder!$E$24:$BG$323,AE$303))</f>
        <v/>
      </c>
      <c r="AF277" s="54" t="str">
        <f ca="1">IF(OR(VLOOKUP($A277,Mitglieder!$E$24:$BG$323,AF$303)="",$G277=""),"",VLOOKUP($A277,Mitglieder!$E$24:$BG$323,AF$303))</f>
        <v/>
      </c>
      <c r="AG277" s="54" t="str">
        <f ca="1">IF(OR(VLOOKUP($A277,Mitglieder!$E$24:$BG$323,AG$303)="",$G277=""),"",VLOOKUP($A277,Mitglieder!$E$24:$BG$323,AG$303))</f>
        <v/>
      </c>
      <c r="AH277" s="54" t="str">
        <f ca="1">IF(OR(VLOOKUP($A277,Mitglieder!$E$24:$BG$323,AH$303)="",$G277=""),"",VLOOKUP($A277,Mitglieder!$E$24:$BG$323,AH$303))</f>
        <v/>
      </c>
      <c r="AI277" s="54" t="str">
        <f ca="1">IF(OR(VLOOKUP($A277,Mitglieder!$E$24:$BG$323,AI$303)="",$G277=""),"",VLOOKUP($A277,Mitglieder!$E$24:$BG$323,AI$303))</f>
        <v/>
      </c>
      <c r="AJ277" s="54" t="str">
        <f ca="1">IF(OR(VLOOKUP($A277,Mitglieder!$E$24:$BG$323,AJ$303)="",$G277=""),"",VLOOKUP($A277,Mitglieder!$E$24:$BG$323,AJ$303))</f>
        <v/>
      </c>
      <c r="AK277" s="54" t="str">
        <f ca="1">IF(OR(VLOOKUP($A277,Mitglieder!$E$24:$BG$323,AK$303)="",$G277=""),"",VLOOKUP($A277,Mitglieder!$E$24:$BG$323,AK$303))</f>
        <v/>
      </c>
      <c r="AL277" s="54" t="str">
        <f ca="1">IF(OR(VLOOKUP($A277,Mitglieder!$E$24:$BG$323,AL$303)="",$G277=""),"",VLOOKUP($A277,Mitglieder!$E$24:$BG$323,AL$303))</f>
        <v/>
      </c>
      <c r="AM277" s="42" t="str">
        <f ca="1">IF($G277="","",VLOOKUP($A277,Mitglieder!$E$24:$BG$323,AM$303))</f>
        <v/>
      </c>
      <c r="AN277" s="54" t="str">
        <f ca="1">IF(OR(VLOOKUP($A277,Mitglieder!$E$24:$BG$323,AN$303)="",$G277=""),"",VLOOKUP($A277,Mitglieder!$E$24:$BG$323,AN$303))</f>
        <v/>
      </c>
      <c r="AO277" s="43" t="str">
        <f ca="1">IF($G277="","",TEXT(VLOOKUP($A277,Mitglieder!$E$24:$BG$323,AO$303),"TT.MM.JJJJ"))</f>
        <v/>
      </c>
      <c r="AP277" s="42" t="str">
        <f ca="1">IF($G277="","",VLOOKUP($A277,Mitglieder!$E$24:$BG$323,AP$303))</f>
        <v/>
      </c>
      <c r="AQ277" s="45" t="str">
        <f ca="1">IF($G277="","",TEXT(VLOOKUP($A277,Mitglieder!$E$24:$BG$323,AQ$303),"0.00"))</f>
        <v/>
      </c>
      <c r="AR277" s="54" t="str">
        <f ca="1">IF(OR(VLOOKUP($A277,Mitglieder!$E$24:$BG$323,AR$303)="",$G277=""),"",VLOOKUP($A277,Mitglieder!$E$24:$BG$323,AR$303))</f>
        <v/>
      </c>
      <c r="AS277" s="45" t="str">
        <f ca="1">IF($G277="","",TEXT(VLOOKUP($A277,Mitglieder!$E$24:$BG$323,AS$303),"0.00"))</f>
        <v/>
      </c>
      <c r="AT277" s="54" t="str">
        <f ca="1">IF(OR(VLOOKUP($A277,Mitglieder!$E$24:$BG$323,AT$303)="",$G277=""),"",VLOOKUP($A277,Mitglieder!$E$24:$BG$323,AT$303))</f>
        <v/>
      </c>
      <c r="AU277" s="45" t="str">
        <f ca="1">IF($G277="","",TEXT(VLOOKUP($A277,Mitglieder!$E$24:$BG$323,AU$303),"0.00"))</f>
        <v/>
      </c>
      <c r="AV277" s="45" t="str">
        <f ca="1">IF($G277="","",TEXT(VLOOKUP($A277,Mitglieder!$E$24:$BG$323,AV$303),"0.00"))</f>
        <v/>
      </c>
      <c r="AW277" s="42" t="str">
        <f ca="1">IF($G277="","",VLOOKUP($A277,Mitglieder!$E$24:$BG$323,AW$303))</f>
        <v/>
      </c>
      <c r="AX277" s="54" t="str">
        <f ca="1">IF(OR(VLOOKUP($A277,Mitglieder!$E$24:$BG$323,AX$303)="",$G277=""),"",VLOOKUP($A277,Mitglieder!$E$24:$BG$323,AX$303))</f>
        <v/>
      </c>
      <c r="AY277" s="43" t="str">
        <f ca="1">IF($G277="","",TEXT(VLOOKUP($A277,Mitglieder!$E$24:$BG$323,AY$303),"TT.MM.JJJJ"))</f>
        <v/>
      </c>
      <c r="AZ277" s="75" t="str">
        <f t="shared" ca="1" si="8"/>
        <v/>
      </c>
      <c r="BA277" s="43" t="str">
        <f ca="1">IF($G277="","",TEXT(VLOOKUP($A277,Mitglieder!$E$24:$BG$323,BA$303),"TT.MM.JJJJ"))</f>
        <v/>
      </c>
      <c r="BB277" s="43" t="str">
        <f ca="1">IF($G277="","",TEXT(VLOOKUP($A277,Mitglieder!$E$24:$BG$323,BB$303),"TT.MM.JJJJ"))</f>
        <v/>
      </c>
      <c r="BC277" s="43" t="str">
        <f ca="1">IF($G277="","",TEXT(VLOOKUP($A277,Mitglieder!$E$24:$BG$323,BC$303),"TT.MM.JJJJ"))</f>
        <v/>
      </c>
      <c r="BD277" s="43" t="str">
        <f ca="1">IF($G277="","",TEXT(VLOOKUP($A277,Mitglieder!$E$24:$BG$323,BD$303),"TT.MM.JJJJ"))</f>
        <v/>
      </c>
      <c r="BE277" s="75" t="str">
        <f t="shared" ca="1" si="9"/>
        <v/>
      </c>
      <c r="BF277" s="75" t="str">
        <f ca="1">IF($G277="","",VLOOKUP($A277,Mitglieder!$D$24:$BG$323,BF$303))</f>
        <v/>
      </c>
      <c r="BH277" s="75" t="str">
        <f ca="1">IF(G277="","",AY277+'Details Verein'!$D$25)</f>
        <v/>
      </c>
    </row>
    <row r="278" spans="1:60" x14ac:dyDescent="0.35">
      <c r="A278" s="42">
        <v>278</v>
      </c>
      <c r="B278" s="42"/>
      <c r="C278" s="42"/>
      <c r="D278" s="42">
        <f ca="1">VLOOKUP($A278,Mitglieder!$E$24:$BA$323,D$303)</f>
        <v>1.0299999999999967</v>
      </c>
      <c r="E278" s="42" t="str">
        <f ca="1">IF($G278="","",VLOOKUP($A278,Mitglieder!$E$24:$BG$323,E$303))</f>
        <v/>
      </c>
      <c r="F278" s="54" t="str">
        <f ca="1">IF(OR(VLOOKUP($A278,Mitglieder!$E$24:$BG$323,F$303)="",$G278=""),"",VLOOKUP($A278,Mitglieder!$E$24:$BG$323,F$303))</f>
        <v/>
      </c>
      <c r="G278" s="72" t="str">
        <f ca="1">IF(D278/ROUND(D278,0)=1,VLOOKUP($A278,Mitglieder!$E$24:$BA$323,G$303),"")</f>
        <v/>
      </c>
      <c r="H278" s="42" t="str">
        <f ca="1">IF($G278="","",VLOOKUP($A278,Mitglieder!$E$24:$BG$323,H$303))</f>
        <v/>
      </c>
      <c r="I278" s="54" t="str">
        <f ca="1">IF(OR(VLOOKUP($A278,Mitglieder!$E$24:$BG$323,I$303)="",$G278=""),"",VLOOKUP($A278,Mitglieder!$E$24:$BG$323,I$303))</f>
        <v/>
      </c>
      <c r="J278" s="42" t="str">
        <f ca="1">IF($G278="","",VLOOKUP($A278,Mitglieder!$E$24:$BG$323,J$303))</f>
        <v/>
      </c>
      <c r="K278" s="54" t="str">
        <f ca="1">IF(OR(VLOOKUP($A278,Mitglieder!$E$24:$BG$323,K$303)="",$G278=""),"",VLOOKUP($A278,Mitglieder!$E$24:$BG$323,K$303))</f>
        <v/>
      </c>
      <c r="L278" s="42" t="str">
        <f ca="1">IF($G278="","",VLOOKUP($A278,Mitglieder!$E$24:$BG$323,L$303))</f>
        <v/>
      </c>
      <c r="M278" s="42" t="str">
        <f ca="1">IF($G278="","",VLOOKUP($A278,Mitglieder!$E$24:$BG$323,M$303))</f>
        <v/>
      </c>
      <c r="N278" s="42" t="str">
        <f ca="1">IF($G278="","",VLOOKUP($A278,Mitglieder!$E$24:$BG$323,N$303))</f>
        <v/>
      </c>
      <c r="O278" s="42" t="str">
        <f ca="1">IF($G278="","",VLOOKUP($A278,Mitglieder!$E$24:$BG$323,O$303))</f>
        <v/>
      </c>
      <c r="P278" s="42" t="str">
        <f ca="1">IF($G278="","",VLOOKUP($A278,Mitglieder!$E$24:$BG$323,P$303))</f>
        <v/>
      </c>
      <c r="Q278" s="42" t="str">
        <f ca="1">IF($G278="","",VLOOKUP($A278,Mitglieder!$E$24:$BG$323,Q$303))</f>
        <v/>
      </c>
      <c r="R278" s="54" t="str">
        <f ca="1">IF(OR(VLOOKUP($A278,Mitglieder!$E$24:$BG$323,R$303)="",$G278=""),"",VLOOKUP($A278,Mitglieder!$E$24:$BG$323,R$303))</f>
        <v/>
      </c>
      <c r="S278" s="43" t="str">
        <f ca="1">IF($G278="","",TEXT(VLOOKUP($A278,Mitglieder!$E$24:$BG$323,S$303),"TT.MM.JJJJ"))</f>
        <v/>
      </c>
      <c r="T278" s="43" t="str">
        <f ca="1">IF($G278="","",TEXT(VLOOKUP($A278,Mitglieder!$E$24:$BG$323,T$303),"TT.MM.JJJJ"))</f>
        <v/>
      </c>
      <c r="U278" s="43" t="str">
        <f ca="1">IF($G278="","",TEXT(VLOOKUP($A278,Mitglieder!$E$24:$BG$323,U$303),"TT.MM.JJJJ"))</f>
        <v/>
      </c>
      <c r="V278" s="54" t="str">
        <f ca="1">IF(OR(VLOOKUP($A278,Mitglieder!$E$24:$BG$323,V$303)="",$G278=""),"",VLOOKUP($A278,Mitglieder!$E$24:$BG$323,V$303))</f>
        <v/>
      </c>
      <c r="W278" s="54" t="str">
        <f ca="1">IF(OR(VLOOKUP($A278,Mitglieder!$E$24:$BG$323,W$303)="",$G278=""),"",VLOOKUP($A278,Mitglieder!$E$24:$BG$323,W$303))</f>
        <v/>
      </c>
      <c r="X278" s="54" t="str">
        <f ca="1">IF(OR(VLOOKUP($A278,Mitglieder!$E$24:$BG$323,X$303)="",$G278=""),"",VLOOKUP($A278,Mitglieder!$E$24:$BG$323,X$303))</f>
        <v/>
      </c>
      <c r="Y278" s="54" t="str">
        <f ca="1">IF(OR(VLOOKUP($A278,Mitglieder!$E$24:$BG$323,Y$303)="",$G278=""),"",VLOOKUP($A278,Mitglieder!$E$24:$BG$323,Y$303))</f>
        <v/>
      </c>
      <c r="Z278" s="54" t="str">
        <f ca="1">IF(OR(VLOOKUP($A278,Mitglieder!$E$24:$BG$323,Z$303)="",$G278=""),"",VLOOKUP($A278,Mitglieder!$E$24:$BG$323,Z$303))</f>
        <v/>
      </c>
      <c r="AA278" s="54" t="str">
        <f ca="1">IF(OR(VLOOKUP($A278,Mitglieder!$E$24:$BG$323,AA$303)="",$G278=""),"",VLOOKUP($A278,Mitglieder!$E$24:$BG$323,AA$303))</f>
        <v/>
      </c>
      <c r="AB278" s="54" t="str">
        <f ca="1">IF(OR(VLOOKUP($A278,Mitglieder!$E$24:$BG$323,AB$303)="",$G278=""),"",VLOOKUP($A278,Mitglieder!$E$24:$BG$323,AB$303))</f>
        <v/>
      </c>
      <c r="AC278" s="54" t="str">
        <f ca="1">IF(OR(VLOOKUP($A278,Mitglieder!$E$24:$BG$323,AC$303)="",$G278=""),"",VLOOKUP($A278,Mitglieder!$E$24:$BG$323,AC$303))</f>
        <v/>
      </c>
      <c r="AD278" s="54" t="str">
        <f ca="1">IF(OR(VLOOKUP($A278,Mitglieder!$E$24:$BG$323,AD$303)="",$G278=""),"",VLOOKUP($A278,Mitglieder!$E$24:$BG$323,AD$303))</f>
        <v/>
      </c>
      <c r="AE278" s="54" t="str">
        <f ca="1">IF(OR(VLOOKUP($A278,Mitglieder!$E$24:$BG$323,AE$303)="",$G278=""),"",VLOOKUP($A278,Mitglieder!$E$24:$BG$323,AE$303))</f>
        <v/>
      </c>
      <c r="AF278" s="54" t="str">
        <f ca="1">IF(OR(VLOOKUP($A278,Mitglieder!$E$24:$BG$323,AF$303)="",$G278=""),"",VLOOKUP($A278,Mitglieder!$E$24:$BG$323,AF$303))</f>
        <v/>
      </c>
      <c r="AG278" s="54" t="str">
        <f ca="1">IF(OR(VLOOKUP($A278,Mitglieder!$E$24:$BG$323,AG$303)="",$G278=""),"",VLOOKUP($A278,Mitglieder!$E$24:$BG$323,AG$303))</f>
        <v/>
      </c>
      <c r="AH278" s="54" t="str">
        <f ca="1">IF(OR(VLOOKUP($A278,Mitglieder!$E$24:$BG$323,AH$303)="",$G278=""),"",VLOOKUP($A278,Mitglieder!$E$24:$BG$323,AH$303))</f>
        <v/>
      </c>
      <c r="AI278" s="54" t="str">
        <f ca="1">IF(OR(VLOOKUP($A278,Mitglieder!$E$24:$BG$323,AI$303)="",$G278=""),"",VLOOKUP($A278,Mitglieder!$E$24:$BG$323,AI$303))</f>
        <v/>
      </c>
      <c r="AJ278" s="54" t="str">
        <f ca="1">IF(OR(VLOOKUP($A278,Mitglieder!$E$24:$BG$323,AJ$303)="",$G278=""),"",VLOOKUP($A278,Mitglieder!$E$24:$BG$323,AJ$303))</f>
        <v/>
      </c>
      <c r="AK278" s="54" t="str">
        <f ca="1">IF(OR(VLOOKUP($A278,Mitglieder!$E$24:$BG$323,AK$303)="",$G278=""),"",VLOOKUP($A278,Mitglieder!$E$24:$BG$323,AK$303))</f>
        <v/>
      </c>
      <c r="AL278" s="54" t="str">
        <f ca="1">IF(OR(VLOOKUP($A278,Mitglieder!$E$24:$BG$323,AL$303)="",$G278=""),"",VLOOKUP($A278,Mitglieder!$E$24:$BG$323,AL$303))</f>
        <v/>
      </c>
      <c r="AM278" s="42" t="str">
        <f ca="1">IF($G278="","",VLOOKUP($A278,Mitglieder!$E$24:$BG$323,AM$303))</f>
        <v/>
      </c>
      <c r="AN278" s="54" t="str">
        <f ca="1">IF(OR(VLOOKUP($A278,Mitglieder!$E$24:$BG$323,AN$303)="",$G278=""),"",VLOOKUP($A278,Mitglieder!$E$24:$BG$323,AN$303))</f>
        <v/>
      </c>
      <c r="AO278" s="43" t="str">
        <f ca="1">IF($G278="","",TEXT(VLOOKUP($A278,Mitglieder!$E$24:$BG$323,AO$303),"TT.MM.JJJJ"))</f>
        <v/>
      </c>
      <c r="AP278" s="42" t="str">
        <f ca="1">IF($G278="","",VLOOKUP($A278,Mitglieder!$E$24:$BG$323,AP$303))</f>
        <v/>
      </c>
      <c r="AQ278" s="45" t="str">
        <f ca="1">IF($G278="","",TEXT(VLOOKUP($A278,Mitglieder!$E$24:$BG$323,AQ$303),"0.00"))</f>
        <v/>
      </c>
      <c r="AR278" s="54" t="str">
        <f ca="1">IF(OR(VLOOKUP($A278,Mitglieder!$E$24:$BG$323,AR$303)="",$G278=""),"",VLOOKUP($A278,Mitglieder!$E$24:$BG$323,AR$303))</f>
        <v/>
      </c>
      <c r="AS278" s="45" t="str">
        <f ca="1">IF($G278="","",TEXT(VLOOKUP($A278,Mitglieder!$E$24:$BG$323,AS$303),"0.00"))</f>
        <v/>
      </c>
      <c r="AT278" s="54" t="str">
        <f ca="1">IF(OR(VLOOKUP($A278,Mitglieder!$E$24:$BG$323,AT$303)="",$G278=""),"",VLOOKUP($A278,Mitglieder!$E$24:$BG$323,AT$303))</f>
        <v/>
      </c>
      <c r="AU278" s="45" t="str">
        <f ca="1">IF($G278="","",TEXT(VLOOKUP($A278,Mitglieder!$E$24:$BG$323,AU$303),"0.00"))</f>
        <v/>
      </c>
      <c r="AV278" s="45" t="str">
        <f ca="1">IF($G278="","",TEXT(VLOOKUP($A278,Mitglieder!$E$24:$BG$323,AV$303),"0.00"))</f>
        <v/>
      </c>
      <c r="AW278" s="42" t="str">
        <f ca="1">IF($G278="","",VLOOKUP($A278,Mitglieder!$E$24:$BG$323,AW$303))</f>
        <v/>
      </c>
      <c r="AX278" s="54" t="str">
        <f ca="1">IF(OR(VLOOKUP($A278,Mitglieder!$E$24:$BG$323,AX$303)="",$G278=""),"",VLOOKUP($A278,Mitglieder!$E$24:$BG$323,AX$303))</f>
        <v/>
      </c>
      <c r="AY278" s="43" t="str">
        <f ca="1">IF($G278="","",TEXT(VLOOKUP($A278,Mitglieder!$E$24:$BG$323,AY$303),"TT.MM.JJJJ"))</f>
        <v/>
      </c>
      <c r="AZ278" s="75" t="str">
        <f t="shared" ca="1" si="8"/>
        <v/>
      </c>
      <c r="BA278" s="43" t="str">
        <f ca="1">IF($G278="","",TEXT(VLOOKUP($A278,Mitglieder!$E$24:$BG$323,BA$303),"TT.MM.JJJJ"))</f>
        <v/>
      </c>
      <c r="BB278" s="43" t="str">
        <f ca="1">IF($G278="","",TEXT(VLOOKUP($A278,Mitglieder!$E$24:$BG$323,BB$303),"TT.MM.JJJJ"))</f>
        <v/>
      </c>
      <c r="BC278" s="43" t="str">
        <f ca="1">IF($G278="","",TEXT(VLOOKUP($A278,Mitglieder!$E$24:$BG$323,BC$303),"TT.MM.JJJJ"))</f>
        <v/>
      </c>
      <c r="BD278" s="43" t="str">
        <f ca="1">IF($G278="","",TEXT(VLOOKUP($A278,Mitglieder!$E$24:$BG$323,BD$303),"TT.MM.JJJJ"))</f>
        <v/>
      </c>
      <c r="BE278" s="75" t="str">
        <f t="shared" ca="1" si="9"/>
        <v/>
      </c>
      <c r="BF278" s="75" t="str">
        <f ca="1">IF($G278="","",VLOOKUP($A278,Mitglieder!$D$24:$BG$323,BF$303))</f>
        <v/>
      </c>
      <c r="BH278" s="75" t="str">
        <f ca="1">IF(G278="","",AY278+'Details Verein'!$D$25)</f>
        <v/>
      </c>
    </row>
    <row r="279" spans="1:60" x14ac:dyDescent="0.35">
      <c r="A279" s="42">
        <v>279</v>
      </c>
      <c r="B279" s="42"/>
      <c r="C279" s="42"/>
      <c r="D279" s="42">
        <f ca="1">VLOOKUP($A279,Mitglieder!$E$24:$BA$323,D$303)</f>
        <v>1.0299999999999967</v>
      </c>
      <c r="E279" s="42" t="str">
        <f ca="1">IF($G279="","",VLOOKUP($A279,Mitglieder!$E$24:$BG$323,E$303))</f>
        <v/>
      </c>
      <c r="F279" s="54" t="str">
        <f ca="1">IF(OR(VLOOKUP($A279,Mitglieder!$E$24:$BG$323,F$303)="",$G279=""),"",VLOOKUP($A279,Mitglieder!$E$24:$BG$323,F$303))</f>
        <v/>
      </c>
      <c r="G279" s="72" t="str">
        <f ca="1">IF(D279/ROUND(D279,0)=1,VLOOKUP($A279,Mitglieder!$E$24:$BA$323,G$303),"")</f>
        <v/>
      </c>
      <c r="H279" s="42" t="str">
        <f ca="1">IF($G279="","",VLOOKUP($A279,Mitglieder!$E$24:$BG$323,H$303))</f>
        <v/>
      </c>
      <c r="I279" s="54" t="str">
        <f ca="1">IF(OR(VLOOKUP($A279,Mitglieder!$E$24:$BG$323,I$303)="",$G279=""),"",VLOOKUP($A279,Mitglieder!$E$24:$BG$323,I$303))</f>
        <v/>
      </c>
      <c r="J279" s="42" t="str">
        <f ca="1">IF($G279="","",VLOOKUP($A279,Mitglieder!$E$24:$BG$323,J$303))</f>
        <v/>
      </c>
      <c r="K279" s="54" t="str">
        <f ca="1">IF(OR(VLOOKUP($A279,Mitglieder!$E$24:$BG$323,K$303)="",$G279=""),"",VLOOKUP($A279,Mitglieder!$E$24:$BG$323,K$303))</f>
        <v/>
      </c>
      <c r="L279" s="42" t="str">
        <f ca="1">IF($G279="","",VLOOKUP($A279,Mitglieder!$E$24:$BG$323,L$303))</f>
        <v/>
      </c>
      <c r="M279" s="42" t="str">
        <f ca="1">IF($G279="","",VLOOKUP($A279,Mitglieder!$E$24:$BG$323,M$303))</f>
        <v/>
      </c>
      <c r="N279" s="42" t="str">
        <f ca="1">IF($G279="","",VLOOKUP($A279,Mitglieder!$E$24:$BG$323,N$303))</f>
        <v/>
      </c>
      <c r="O279" s="42" t="str">
        <f ca="1">IF($G279="","",VLOOKUP($A279,Mitglieder!$E$24:$BG$323,O$303))</f>
        <v/>
      </c>
      <c r="P279" s="42" t="str">
        <f ca="1">IF($G279="","",VLOOKUP($A279,Mitglieder!$E$24:$BG$323,P$303))</f>
        <v/>
      </c>
      <c r="Q279" s="42" t="str">
        <f ca="1">IF($G279="","",VLOOKUP($A279,Mitglieder!$E$24:$BG$323,Q$303))</f>
        <v/>
      </c>
      <c r="R279" s="54" t="str">
        <f ca="1">IF(OR(VLOOKUP($A279,Mitglieder!$E$24:$BG$323,R$303)="",$G279=""),"",VLOOKUP($A279,Mitglieder!$E$24:$BG$323,R$303))</f>
        <v/>
      </c>
      <c r="S279" s="43" t="str">
        <f ca="1">IF($G279="","",TEXT(VLOOKUP($A279,Mitglieder!$E$24:$BG$323,S$303),"TT.MM.JJJJ"))</f>
        <v/>
      </c>
      <c r="T279" s="43" t="str">
        <f ca="1">IF($G279="","",TEXT(VLOOKUP($A279,Mitglieder!$E$24:$BG$323,T$303),"TT.MM.JJJJ"))</f>
        <v/>
      </c>
      <c r="U279" s="43" t="str">
        <f ca="1">IF($G279="","",TEXT(VLOOKUP($A279,Mitglieder!$E$24:$BG$323,U$303),"TT.MM.JJJJ"))</f>
        <v/>
      </c>
      <c r="V279" s="54" t="str">
        <f ca="1">IF(OR(VLOOKUP($A279,Mitglieder!$E$24:$BG$323,V$303)="",$G279=""),"",VLOOKUP($A279,Mitglieder!$E$24:$BG$323,V$303))</f>
        <v/>
      </c>
      <c r="W279" s="54" t="str">
        <f ca="1">IF(OR(VLOOKUP($A279,Mitglieder!$E$24:$BG$323,W$303)="",$G279=""),"",VLOOKUP($A279,Mitglieder!$E$24:$BG$323,W$303))</f>
        <v/>
      </c>
      <c r="X279" s="54" t="str">
        <f ca="1">IF(OR(VLOOKUP($A279,Mitglieder!$E$24:$BG$323,X$303)="",$G279=""),"",VLOOKUP($A279,Mitglieder!$E$24:$BG$323,X$303))</f>
        <v/>
      </c>
      <c r="Y279" s="54" t="str">
        <f ca="1">IF(OR(VLOOKUP($A279,Mitglieder!$E$24:$BG$323,Y$303)="",$G279=""),"",VLOOKUP($A279,Mitglieder!$E$24:$BG$323,Y$303))</f>
        <v/>
      </c>
      <c r="Z279" s="54" t="str">
        <f ca="1">IF(OR(VLOOKUP($A279,Mitglieder!$E$24:$BG$323,Z$303)="",$G279=""),"",VLOOKUP($A279,Mitglieder!$E$24:$BG$323,Z$303))</f>
        <v/>
      </c>
      <c r="AA279" s="54" t="str">
        <f ca="1">IF(OR(VLOOKUP($A279,Mitglieder!$E$24:$BG$323,AA$303)="",$G279=""),"",VLOOKUP($A279,Mitglieder!$E$24:$BG$323,AA$303))</f>
        <v/>
      </c>
      <c r="AB279" s="54" t="str">
        <f ca="1">IF(OR(VLOOKUP($A279,Mitglieder!$E$24:$BG$323,AB$303)="",$G279=""),"",VLOOKUP($A279,Mitglieder!$E$24:$BG$323,AB$303))</f>
        <v/>
      </c>
      <c r="AC279" s="54" t="str">
        <f ca="1">IF(OR(VLOOKUP($A279,Mitglieder!$E$24:$BG$323,AC$303)="",$G279=""),"",VLOOKUP($A279,Mitglieder!$E$24:$BG$323,AC$303))</f>
        <v/>
      </c>
      <c r="AD279" s="54" t="str">
        <f ca="1">IF(OR(VLOOKUP($A279,Mitglieder!$E$24:$BG$323,AD$303)="",$G279=""),"",VLOOKUP($A279,Mitglieder!$E$24:$BG$323,AD$303))</f>
        <v/>
      </c>
      <c r="AE279" s="54" t="str">
        <f ca="1">IF(OR(VLOOKUP($A279,Mitglieder!$E$24:$BG$323,AE$303)="",$G279=""),"",VLOOKUP($A279,Mitglieder!$E$24:$BG$323,AE$303))</f>
        <v/>
      </c>
      <c r="AF279" s="54" t="str">
        <f ca="1">IF(OR(VLOOKUP($A279,Mitglieder!$E$24:$BG$323,AF$303)="",$G279=""),"",VLOOKUP($A279,Mitglieder!$E$24:$BG$323,AF$303))</f>
        <v/>
      </c>
      <c r="AG279" s="54" t="str">
        <f ca="1">IF(OR(VLOOKUP($A279,Mitglieder!$E$24:$BG$323,AG$303)="",$G279=""),"",VLOOKUP($A279,Mitglieder!$E$24:$BG$323,AG$303))</f>
        <v/>
      </c>
      <c r="AH279" s="54" t="str">
        <f ca="1">IF(OR(VLOOKUP($A279,Mitglieder!$E$24:$BG$323,AH$303)="",$G279=""),"",VLOOKUP($A279,Mitglieder!$E$24:$BG$323,AH$303))</f>
        <v/>
      </c>
      <c r="AI279" s="54" t="str">
        <f ca="1">IF(OR(VLOOKUP($A279,Mitglieder!$E$24:$BG$323,AI$303)="",$G279=""),"",VLOOKUP($A279,Mitglieder!$E$24:$BG$323,AI$303))</f>
        <v/>
      </c>
      <c r="AJ279" s="54" t="str">
        <f ca="1">IF(OR(VLOOKUP($A279,Mitglieder!$E$24:$BG$323,AJ$303)="",$G279=""),"",VLOOKUP($A279,Mitglieder!$E$24:$BG$323,AJ$303))</f>
        <v/>
      </c>
      <c r="AK279" s="54" t="str">
        <f ca="1">IF(OR(VLOOKUP($A279,Mitglieder!$E$24:$BG$323,AK$303)="",$G279=""),"",VLOOKUP($A279,Mitglieder!$E$24:$BG$323,AK$303))</f>
        <v/>
      </c>
      <c r="AL279" s="54" t="str">
        <f ca="1">IF(OR(VLOOKUP($A279,Mitglieder!$E$24:$BG$323,AL$303)="",$G279=""),"",VLOOKUP($A279,Mitglieder!$E$24:$BG$323,AL$303))</f>
        <v/>
      </c>
      <c r="AM279" s="42" t="str">
        <f ca="1">IF($G279="","",VLOOKUP($A279,Mitglieder!$E$24:$BG$323,AM$303))</f>
        <v/>
      </c>
      <c r="AN279" s="54" t="str">
        <f ca="1">IF(OR(VLOOKUP($A279,Mitglieder!$E$24:$BG$323,AN$303)="",$G279=""),"",VLOOKUP($A279,Mitglieder!$E$24:$BG$323,AN$303))</f>
        <v/>
      </c>
      <c r="AO279" s="43" t="str">
        <f ca="1">IF($G279="","",TEXT(VLOOKUP($A279,Mitglieder!$E$24:$BG$323,AO$303),"TT.MM.JJJJ"))</f>
        <v/>
      </c>
      <c r="AP279" s="42" t="str">
        <f ca="1">IF($G279="","",VLOOKUP($A279,Mitglieder!$E$24:$BG$323,AP$303))</f>
        <v/>
      </c>
      <c r="AQ279" s="45" t="str">
        <f ca="1">IF($G279="","",TEXT(VLOOKUP($A279,Mitglieder!$E$24:$BG$323,AQ$303),"0.00"))</f>
        <v/>
      </c>
      <c r="AR279" s="54" t="str">
        <f ca="1">IF(OR(VLOOKUP($A279,Mitglieder!$E$24:$BG$323,AR$303)="",$G279=""),"",VLOOKUP($A279,Mitglieder!$E$24:$BG$323,AR$303))</f>
        <v/>
      </c>
      <c r="AS279" s="45" t="str">
        <f ca="1">IF($G279="","",TEXT(VLOOKUP($A279,Mitglieder!$E$24:$BG$323,AS$303),"0.00"))</f>
        <v/>
      </c>
      <c r="AT279" s="54" t="str">
        <f ca="1">IF(OR(VLOOKUP($A279,Mitglieder!$E$24:$BG$323,AT$303)="",$G279=""),"",VLOOKUP($A279,Mitglieder!$E$24:$BG$323,AT$303))</f>
        <v/>
      </c>
      <c r="AU279" s="45" t="str">
        <f ca="1">IF($G279="","",TEXT(VLOOKUP($A279,Mitglieder!$E$24:$BG$323,AU$303),"0.00"))</f>
        <v/>
      </c>
      <c r="AV279" s="45" t="str">
        <f ca="1">IF($G279="","",TEXT(VLOOKUP($A279,Mitglieder!$E$24:$BG$323,AV$303),"0.00"))</f>
        <v/>
      </c>
      <c r="AW279" s="42" t="str">
        <f ca="1">IF($G279="","",VLOOKUP($A279,Mitglieder!$E$24:$BG$323,AW$303))</f>
        <v/>
      </c>
      <c r="AX279" s="54" t="str">
        <f ca="1">IF(OR(VLOOKUP($A279,Mitglieder!$E$24:$BG$323,AX$303)="",$G279=""),"",VLOOKUP($A279,Mitglieder!$E$24:$BG$323,AX$303))</f>
        <v/>
      </c>
      <c r="AY279" s="43" t="str">
        <f ca="1">IF($G279="","",TEXT(VLOOKUP($A279,Mitglieder!$E$24:$BG$323,AY$303),"TT.MM.JJJJ"))</f>
        <v/>
      </c>
      <c r="AZ279" s="75" t="str">
        <f t="shared" ca="1" si="8"/>
        <v/>
      </c>
      <c r="BA279" s="43" t="str">
        <f ca="1">IF($G279="","",TEXT(VLOOKUP($A279,Mitglieder!$E$24:$BG$323,BA$303),"TT.MM.JJJJ"))</f>
        <v/>
      </c>
      <c r="BB279" s="43" t="str">
        <f ca="1">IF($G279="","",TEXT(VLOOKUP($A279,Mitglieder!$E$24:$BG$323,BB$303),"TT.MM.JJJJ"))</f>
        <v/>
      </c>
      <c r="BC279" s="43" t="str">
        <f ca="1">IF($G279="","",TEXT(VLOOKUP($A279,Mitglieder!$E$24:$BG$323,BC$303),"TT.MM.JJJJ"))</f>
        <v/>
      </c>
      <c r="BD279" s="43" t="str">
        <f ca="1">IF($G279="","",TEXT(VLOOKUP($A279,Mitglieder!$E$24:$BG$323,BD$303),"TT.MM.JJJJ"))</f>
        <v/>
      </c>
      <c r="BE279" s="75" t="str">
        <f t="shared" ca="1" si="9"/>
        <v/>
      </c>
      <c r="BF279" s="75" t="str">
        <f ca="1">IF($G279="","",VLOOKUP($A279,Mitglieder!$D$24:$BG$323,BF$303))</f>
        <v/>
      </c>
      <c r="BH279" s="75" t="str">
        <f ca="1">IF(G279="","",AY279+'Details Verein'!$D$25)</f>
        <v/>
      </c>
    </row>
    <row r="280" spans="1:60" x14ac:dyDescent="0.35">
      <c r="A280" s="42">
        <v>280</v>
      </c>
      <c r="B280" s="42"/>
      <c r="C280" s="42"/>
      <c r="D280" s="42">
        <f ca="1">VLOOKUP($A280,Mitglieder!$E$24:$BA$323,D$303)</f>
        <v>1.0299999999999967</v>
      </c>
      <c r="E280" s="42" t="str">
        <f ca="1">IF($G280="","",VLOOKUP($A280,Mitglieder!$E$24:$BG$323,E$303))</f>
        <v/>
      </c>
      <c r="F280" s="54" t="str">
        <f ca="1">IF(OR(VLOOKUP($A280,Mitglieder!$E$24:$BG$323,F$303)="",$G280=""),"",VLOOKUP($A280,Mitglieder!$E$24:$BG$323,F$303))</f>
        <v/>
      </c>
      <c r="G280" s="72" t="str">
        <f ca="1">IF(D280/ROUND(D280,0)=1,VLOOKUP($A280,Mitglieder!$E$24:$BA$323,G$303),"")</f>
        <v/>
      </c>
      <c r="H280" s="42" t="str">
        <f ca="1">IF($G280="","",VLOOKUP($A280,Mitglieder!$E$24:$BG$323,H$303))</f>
        <v/>
      </c>
      <c r="I280" s="54" t="str">
        <f ca="1">IF(OR(VLOOKUP($A280,Mitglieder!$E$24:$BG$323,I$303)="",$G280=""),"",VLOOKUP($A280,Mitglieder!$E$24:$BG$323,I$303))</f>
        <v/>
      </c>
      <c r="J280" s="42" t="str">
        <f ca="1">IF($G280="","",VLOOKUP($A280,Mitglieder!$E$24:$BG$323,J$303))</f>
        <v/>
      </c>
      <c r="K280" s="54" t="str">
        <f ca="1">IF(OR(VLOOKUP($A280,Mitglieder!$E$24:$BG$323,K$303)="",$G280=""),"",VLOOKUP($A280,Mitglieder!$E$24:$BG$323,K$303))</f>
        <v/>
      </c>
      <c r="L280" s="42" t="str">
        <f ca="1">IF($G280="","",VLOOKUP($A280,Mitglieder!$E$24:$BG$323,L$303))</f>
        <v/>
      </c>
      <c r="M280" s="42" t="str">
        <f ca="1">IF($G280="","",VLOOKUP($A280,Mitglieder!$E$24:$BG$323,M$303))</f>
        <v/>
      </c>
      <c r="N280" s="42" t="str">
        <f ca="1">IF($G280="","",VLOOKUP($A280,Mitglieder!$E$24:$BG$323,N$303))</f>
        <v/>
      </c>
      <c r="O280" s="42" t="str">
        <f ca="1">IF($G280="","",VLOOKUP($A280,Mitglieder!$E$24:$BG$323,O$303))</f>
        <v/>
      </c>
      <c r="P280" s="42" t="str">
        <f ca="1">IF($G280="","",VLOOKUP($A280,Mitglieder!$E$24:$BG$323,P$303))</f>
        <v/>
      </c>
      <c r="Q280" s="42" t="str">
        <f ca="1">IF($G280="","",VLOOKUP($A280,Mitglieder!$E$24:$BG$323,Q$303))</f>
        <v/>
      </c>
      <c r="R280" s="54" t="str">
        <f ca="1">IF(OR(VLOOKUP($A280,Mitglieder!$E$24:$BG$323,R$303)="",$G280=""),"",VLOOKUP($A280,Mitglieder!$E$24:$BG$323,R$303))</f>
        <v/>
      </c>
      <c r="S280" s="43" t="str">
        <f ca="1">IF($G280="","",TEXT(VLOOKUP($A280,Mitglieder!$E$24:$BG$323,S$303),"TT.MM.JJJJ"))</f>
        <v/>
      </c>
      <c r="T280" s="43" t="str">
        <f ca="1">IF($G280="","",TEXT(VLOOKUP($A280,Mitglieder!$E$24:$BG$323,T$303),"TT.MM.JJJJ"))</f>
        <v/>
      </c>
      <c r="U280" s="43" t="str">
        <f ca="1">IF($G280="","",TEXT(VLOOKUP($A280,Mitglieder!$E$24:$BG$323,U$303),"TT.MM.JJJJ"))</f>
        <v/>
      </c>
      <c r="V280" s="54" t="str">
        <f ca="1">IF(OR(VLOOKUP($A280,Mitglieder!$E$24:$BG$323,V$303)="",$G280=""),"",VLOOKUP($A280,Mitglieder!$E$24:$BG$323,V$303))</f>
        <v/>
      </c>
      <c r="W280" s="54" t="str">
        <f ca="1">IF(OR(VLOOKUP($A280,Mitglieder!$E$24:$BG$323,W$303)="",$G280=""),"",VLOOKUP($A280,Mitglieder!$E$24:$BG$323,W$303))</f>
        <v/>
      </c>
      <c r="X280" s="54" t="str">
        <f ca="1">IF(OR(VLOOKUP($A280,Mitglieder!$E$24:$BG$323,X$303)="",$G280=""),"",VLOOKUP($A280,Mitglieder!$E$24:$BG$323,X$303))</f>
        <v/>
      </c>
      <c r="Y280" s="54" t="str">
        <f ca="1">IF(OR(VLOOKUP($A280,Mitglieder!$E$24:$BG$323,Y$303)="",$G280=""),"",VLOOKUP($A280,Mitglieder!$E$24:$BG$323,Y$303))</f>
        <v/>
      </c>
      <c r="Z280" s="54" t="str">
        <f ca="1">IF(OR(VLOOKUP($A280,Mitglieder!$E$24:$BG$323,Z$303)="",$G280=""),"",VLOOKUP($A280,Mitglieder!$E$24:$BG$323,Z$303))</f>
        <v/>
      </c>
      <c r="AA280" s="54" t="str">
        <f ca="1">IF(OR(VLOOKUP($A280,Mitglieder!$E$24:$BG$323,AA$303)="",$G280=""),"",VLOOKUP($A280,Mitglieder!$E$24:$BG$323,AA$303))</f>
        <v/>
      </c>
      <c r="AB280" s="54" t="str">
        <f ca="1">IF(OR(VLOOKUP($A280,Mitglieder!$E$24:$BG$323,AB$303)="",$G280=""),"",VLOOKUP($A280,Mitglieder!$E$24:$BG$323,AB$303))</f>
        <v/>
      </c>
      <c r="AC280" s="54" t="str">
        <f ca="1">IF(OR(VLOOKUP($A280,Mitglieder!$E$24:$BG$323,AC$303)="",$G280=""),"",VLOOKUP($A280,Mitglieder!$E$24:$BG$323,AC$303))</f>
        <v/>
      </c>
      <c r="AD280" s="54" t="str">
        <f ca="1">IF(OR(VLOOKUP($A280,Mitglieder!$E$24:$BG$323,AD$303)="",$G280=""),"",VLOOKUP($A280,Mitglieder!$E$24:$BG$323,AD$303))</f>
        <v/>
      </c>
      <c r="AE280" s="54" t="str">
        <f ca="1">IF(OR(VLOOKUP($A280,Mitglieder!$E$24:$BG$323,AE$303)="",$G280=""),"",VLOOKUP($A280,Mitglieder!$E$24:$BG$323,AE$303))</f>
        <v/>
      </c>
      <c r="AF280" s="54" t="str">
        <f ca="1">IF(OR(VLOOKUP($A280,Mitglieder!$E$24:$BG$323,AF$303)="",$G280=""),"",VLOOKUP($A280,Mitglieder!$E$24:$BG$323,AF$303))</f>
        <v/>
      </c>
      <c r="AG280" s="54" t="str">
        <f ca="1">IF(OR(VLOOKUP($A280,Mitglieder!$E$24:$BG$323,AG$303)="",$G280=""),"",VLOOKUP($A280,Mitglieder!$E$24:$BG$323,AG$303))</f>
        <v/>
      </c>
      <c r="AH280" s="54" t="str">
        <f ca="1">IF(OR(VLOOKUP($A280,Mitglieder!$E$24:$BG$323,AH$303)="",$G280=""),"",VLOOKUP($A280,Mitglieder!$E$24:$BG$323,AH$303))</f>
        <v/>
      </c>
      <c r="AI280" s="54" t="str">
        <f ca="1">IF(OR(VLOOKUP($A280,Mitglieder!$E$24:$BG$323,AI$303)="",$G280=""),"",VLOOKUP($A280,Mitglieder!$E$24:$BG$323,AI$303))</f>
        <v/>
      </c>
      <c r="AJ280" s="54" t="str">
        <f ca="1">IF(OR(VLOOKUP($A280,Mitglieder!$E$24:$BG$323,AJ$303)="",$G280=""),"",VLOOKUP($A280,Mitglieder!$E$24:$BG$323,AJ$303))</f>
        <v/>
      </c>
      <c r="AK280" s="54" t="str">
        <f ca="1">IF(OR(VLOOKUP($A280,Mitglieder!$E$24:$BG$323,AK$303)="",$G280=""),"",VLOOKUP($A280,Mitglieder!$E$24:$BG$323,AK$303))</f>
        <v/>
      </c>
      <c r="AL280" s="54" t="str">
        <f ca="1">IF(OR(VLOOKUP($A280,Mitglieder!$E$24:$BG$323,AL$303)="",$G280=""),"",VLOOKUP($A280,Mitglieder!$E$24:$BG$323,AL$303))</f>
        <v/>
      </c>
      <c r="AM280" s="42" t="str">
        <f ca="1">IF($G280="","",VLOOKUP($A280,Mitglieder!$E$24:$BG$323,AM$303))</f>
        <v/>
      </c>
      <c r="AN280" s="54" t="str">
        <f ca="1">IF(OR(VLOOKUP($A280,Mitglieder!$E$24:$BG$323,AN$303)="",$G280=""),"",VLOOKUP($A280,Mitglieder!$E$24:$BG$323,AN$303))</f>
        <v/>
      </c>
      <c r="AO280" s="43" t="str">
        <f ca="1">IF($G280="","",TEXT(VLOOKUP($A280,Mitglieder!$E$24:$BG$323,AO$303),"TT.MM.JJJJ"))</f>
        <v/>
      </c>
      <c r="AP280" s="42" t="str">
        <f ca="1">IF($G280="","",VLOOKUP($A280,Mitglieder!$E$24:$BG$323,AP$303))</f>
        <v/>
      </c>
      <c r="AQ280" s="45" t="str">
        <f ca="1">IF($G280="","",TEXT(VLOOKUP($A280,Mitglieder!$E$24:$BG$323,AQ$303),"0.00"))</f>
        <v/>
      </c>
      <c r="AR280" s="54" t="str">
        <f ca="1">IF(OR(VLOOKUP($A280,Mitglieder!$E$24:$BG$323,AR$303)="",$G280=""),"",VLOOKUP($A280,Mitglieder!$E$24:$BG$323,AR$303))</f>
        <v/>
      </c>
      <c r="AS280" s="45" t="str">
        <f ca="1">IF($G280="","",TEXT(VLOOKUP($A280,Mitglieder!$E$24:$BG$323,AS$303),"0.00"))</f>
        <v/>
      </c>
      <c r="AT280" s="54" t="str">
        <f ca="1">IF(OR(VLOOKUP($A280,Mitglieder!$E$24:$BG$323,AT$303)="",$G280=""),"",VLOOKUP($A280,Mitglieder!$E$24:$BG$323,AT$303))</f>
        <v/>
      </c>
      <c r="AU280" s="45" t="str">
        <f ca="1">IF($G280="","",TEXT(VLOOKUP($A280,Mitglieder!$E$24:$BG$323,AU$303),"0.00"))</f>
        <v/>
      </c>
      <c r="AV280" s="45" t="str">
        <f ca="1">IF($G280="","",TEXT(VLOOKUP($A280,Mitglieder!$E$24:$BG$323,AV$303),"0.00"))</f>
        <v/>
      </c>
      <c r="AW280" s="42" t="str">
        <f ca="1">IF($G280="","",VLOOKUP($A280,Mitglieder!$E$24:$BG$323,AW$303))</f>
        <v/>
      </c>
      <c r="AX280" s="54" t="str">
        <f ca="1">IF(OR(VLOOKUP($A280,Mitglieder!$E$24:$BG$323,AX$303)="",$G280=""),"",VLOOKUP($A280,Mitglieder!$E$24:$BG$323,AX$303))</f>
        <v/>
      </c>
      <c r="AY280" s="43" t="str">
        <f ca="1">IF($G280="","",TEXT(VLOOKUP($A280,Mitglieder!$E$24:$BG$323,AY$303),"TT.MM.JJJJ"))</f>
        <v/>
      </c>
      <c r="AZ280" s="75" t="str">
        <f t="shared" ca="1" si="8"/>
        <v/>
      </c>
      <c r="BA280" s="43" t="str">
        <f ca="1">IF($G280="","",TEXT(VLOOKUP($A280,Mitglieder!$E$24:$BG$323,BA$303),"TT.MM.JJJJ"))</f>
        <v/>
      </c>
      <c r="BB280" s="43" t="str">
        <f ca="1">IF($G280="","",TEXT(VLOOKUP($A280,Mitglieder!$E$24:$BG$323,BB$303),"TT.MM.JJJJ"))</f>
        <v/>
      </c>
      <c r="BC280" s="43" t="str">
        <f ca="1">IF($G280="","",TEXT(VLOOKUP($A280,Mitglieder!$E$24:$BG$323,BC$303),"TT.MM.JJJJ"))</f>
        <v/>
      </c>
      <c r="BD280" s="43" t="str">
        <f ca="1">IF($G280="","",TEXT(VLOOKUP($A280,Mitglieder!$E$24:$BG$323,BD$303),"TT.MM.JJJJ"))</f>
        <v/>
      </c>
      <c r="BE280" s="75" t="str">
        <f t="shared" ca="1" si="9"/>
        <v/>
      </c>
      <c r="BF280" s="75" t="str">
        <f ca="1">IF($G280="","",VLOOKUP($A280,Mitglieder!$D$24:$BG$323,BF$303))</f>
        <v/>
      </c>
      <c r="BH280" s="75" t="str">
        <f ca="1">IF(G280="","",AY280+'Details Verein'!$D$25)</f>
        <v/>
      </c>
    </row>
    <row r="281" spans="1:60" x14ac:dyDescent="0.35">
      <c r="A281" s="42">
        <v>281</v>
      </c>
      <c r="B281" s="42"/>
      <c r="C281" s="42"/>
      <c r="D281" s="42">
        <f ca="1">VLOOKUP($A281,Mitglieder!$E$24:$BA$323,D$303)</f>
        <v>1.0299999999999967</v>
      </c>
      <c r="E281" s="42" t="str">
        <f ca="1">IF($G281="","",VLOOKUP($A281,Mitglieder!$E$24:$BG$323,E$303))</f>
        <v/>
      </c>
      <c r="F281" s="54" t="str">
        <f ca="1">IF(OR(VLOOKUP($A281,Mitglieder!$E$24:$BG$323,F$303)="",$G281=""),"",VLOOKUP($A281,Mitglieder!$E$24:$BG$323,F$303))</f>
        <v/>
      </c>
      <c r="G281" s="72" t="str">
        <f ca="1">IF(D281/ROUND(D281,0)=1,VLOOKUP($A281,Mitglieder!$E$24:$BA$323,G$303),"")</f>
        <v/>
      </c>
      <c r="H281" s="42" t="str">
        <f ca="1">IF($G281="","",VLOOKUP($A281,Mitglieder!$E$24:$BG$323,H$303))</f>
        <v/>
      </c>
      <c r="I281" s="54" t="str">
        <f ca="1">IF(OR(VLOOKUP($A281,Mitglieder!$E$24:$BG$323,I$303)="",$G281=""),"",VLOOKUP($A281,Mitglieder!$E$24:$BG$323,I$303))</f>
        <v/>
      </c>
      <c r="J281" s="42" t="str">
        <f ca="1">IF($G281="","",VLOOKUP($A281,Mitglieder!$E$24:$BG$323,J$303))</f>
        <v/>
      </c>
      <c r="K281" s="54" t="str">
        <f ca="1">IF(OR(VLOOKUP($A281,Mitglieder!$E$24:$BG$323,K$303)="",$G281=""),"",VLOOKUP($A281,Mitglieder!$E$24:$BG$323,K$303))</f>
        <v/>
      </c>
      <c r="L281" s="42" t="str">
        <f ca="1">IF($G281="","",VLOOKUP($A281,Mitglieder!$E$24:$BG$323,L$303))</f>
        <v/>
      </c>
      <c r="M281" s="42" t="str">
        <f ca="1">IF($G281="","",VLOOKUP($A281,Mitglieder!$E$24:$BG$323,M$303))</f>
        <v/>
      </c>
      <c r="N281" s="42" t="str">
        <f ca="1">IF($G281="","",VLOOKUP($A281,Mitglieder!$E$24:$BG$323,N$303))</f>
        <v/>
      </c>
      <c r="O281" s="42" t="str">
        <f ca="1">IF($G281="","",VLOOKUP($A281,Mitglieder!$E$24:$BG$323,O$303))</f>
        <v/>
      </c>
      <c r="P281" s="42" t="str">
        <f ca="1">IF($G281="","",VLOOKUP($A281,Mitglieder!$E$24:$BG$323,P$303))</f>
        <v/>
      </c>
      <c r="Q281" s="42" t="str">
        <f ca="1">IF($G281="","",VLOOKUP($A281,Mitglieder!$E$24:$BG$323,Q$303))</f>
        <v/>
      </c>
      <c r="R281" s="54" t="str">
        <f ca="1">IF(OR(VLOOKUP($A281,Mitglieder!$E$24:$BG$323,R$303)="",$G281=""),"",VLOOKUP($A281,Mitglieder!$E$24:$BG$323,R$303))</f>
        <v/>
      </c>
      <c r="S281" s="43" t="str">
        <f ca="1">IF($G281="","",TEXT(VLOOKUP($A281,Mitglieder!$E$24:$BG$323,S$303),"TT.MM.JJJJ"))</f>
        <v/>
      </c>
      <c r="T281" s="43" t="str">
        <f ca="1">IF($G281="","",TEXT(VLOOKUP($A281,Mitglieder!$E$24:$BG$323,T$303),"TT.MM.JJJJ"))</f>
        <v/>
      </c>
      <c r="U281" s="43" t="str">
        <f ca="1">IF($G281="","",TEXT(VLOOKUP($A281,Mitglieder!$E$24:$BG$323,U$303),"TT.MM.JJJJ"))</f>
        <v/>
      </c>
      <c r="V281" s="54" t="str">
        <f ca="1">IF(OR(VLOOKUP($A281,Mitglieder!$E$24:$BG$323,V$303)="",$G281=""),"",VLOOKUP($A281,Mitglieder!$E$24:$BG$323,V$303))</f>
        <v/>
      </c>
      <c r="W281" s="54" t="str">
        <f ca="1">IF(OR(VLOOKUP($A281,Mitglieder!$E$24:$BG$323,W$303)="",$G281=""),"",VLOOKUP($A281,Mitglieder!$E$24:$BG$323,W$303))</f>
        <v/>
      </c>
      <c r="X281" s="54" t="str">
        <f ca="1">IF(OR(VLOOKUP($A281,Mitglieder!$E$24:$BG$323,X$303)="",$G281=""),"",VLOOKUP($A281,Mitglieder!$E$24:$BG$323,X$303))</f>
        <v/>
      </c>
      <c r="Y281" s="54" t="str">
        <f ca="1">IF(OR(VLOOKUP($A281,Mitglieder!$E$24:$BG$323,Y$303)="",$G281=""),"",VLOOKUP($A281,Mitglieder!$E$24:$BG$323,Y$303))</f>
        <v/>
      </c>
      <c r="Z281" s="54" t="str">
        <f ca="1">IF(OR(VLOOKUP($A281,Mitglieder!$E$24:$BG$323,Z$303)="",$G281=""),"",VLOOKUP($A281,Mitglieder!$E$24:$BG$323,Z$303))</f>
        <v/>
      </c>
      <c r="AA281" s="54" t="str">
        <f ca="1">IF(OR(VLOOKUP($A281,Mitglieder!$E$24:$BG$323,AA$303)="",$G281=""),"",VLOOKUP($A281,Mitglieder!$E$24:$BG$323,AA$303))</f>
        <v/>
      </c>
      <c r="AB281" s="54" t="str">
        <f ca="1">IF(OR(VLOOKUP($A281,Mitglieder!$E$24:$BG$323,AB$303)="",$G281=""),"",VLOOKUP($A281,Mitglieder!$E$24:$BG$323,AB$303))</f>
        <v/>
      </c>
      <c r="AC281" s="54" t="str">
        <f ca="1">IF(OR(VLOOKUP($A281,Mitglieder!$E$24:$BG$323,AC$303)="",$G281=""),"",VLOOKUP($A281,Mitglieder!$E$24:$BG$323,AC$303))</f>
        <v/>
      </c>
      <c r="AD281" s="54" t="str">
        <f ca="1">IF(OR(VLOOKUP($A281,Mitglieder!$E$24:$BG$323,AD$303)="",$G281=""),"",VLOOKUP($A281,Mitglieder!$E$24:$BG$323,AD$303))</f>
        <v/>
      </c>
      <c r="AE281" s="54" t="str">
        <f ca="1">IF(OR(VLOOKUP($A281,Mitglieder!$E$24:$BG$323,AE$303)="",$G281=""),"",VLOOKUP($A281,Mitglieder!$E$24:$BG$323,AE$303))</f>
        <v/>
      </c>
      <c r="AF281" s="54" t="str">
        <f ca="1">IF(OR(VLOOKUP($A281,Mitglieder!$E$24:$BG$323,AF$303)="",$G281=""),"",VLOOKUP($A281,Mitglieder!$E$24:$BG$323,AF$303))</f>
        <v/>
      </c>
      <c r="AG281" s="54" t="str">
        <f ca="1">IF(OR(VLOOKUP($A281,Mitglieder!$E$24:$BG$323,AG$303)="",$G281=""),"",VLOOKUP($A281,Mitglieder!$E$24:$BG$323,AG$303))</f>
        <v/>
      </c>
      <c r="AH281" s="54" t="str">
        <f ca="1">IF(OR(VLOOKUP($A281,Mitglieder!$E$24:$BG$323,AH$303)="",$G281=""),"",VLOOKUP($A281,Mitglieder!$E$24:$BG$323,AH$303))</f>
        <v/>
      </c>
      <c r="AI281" s="54" t="str">
        <f ca="1">IF(OR(VLOOKUP($A281,Mitglieder!$E$24:$BG$323,AI$303)="",$G281=""),"",VLOOKUP($A281,Mitglieder!$E$24:$BG$323,AI$303))</f>
        <v/>
      </c>
      <c r="AJ281" s="54" t="str">
        <f ca="1">IF(OR(VLOOKUP($A281,Mitglieder!$E$24:$BG$323,AJ$303)="",$G281=""),"",VLOOKUP($A281,Mitglieder!$E$24:$BG$323,AJ$303))</f>
        <v/>
      </c>
      <c r="AK281" s="54" t="str">
        <f ca="1">IF(OR(VLOOKUP($A281,Mitglieder!$E$24:$BG$323,AK$303)="",$G281=""),"",VLOOKUP($A281,Mitglieder!$E$24:$BG$323,AK$303))</f>
        <v/>
      </c>
      <c r="AL281" s="54" t="str">
        <f ca="1">IF(OR(VLOOKUP($A281,Mitglieder!$E$24:$BG$323,AL$303)="",$G281=""),"",VLOOKUP($A281,Mitglieder!$E$24:$BG$323,AL$303))</f>
        <v/>
      </c>
      <c r="AM281" s="42" t="str">
        <f ca="1">IF($G281="","",VLOOKUP($A281,Mitglieder!$E$24:$BG$323,AM$303))</f>
        <v/>
      </c>
      <c r="AN281" s="54" t="str">
        <f ca="1">IF(OR(VLOOKUP($A281,Mitglieder!$E$24:$BG$323,AN$303)="",$G281=""),"",VLOOKUP($A281,Mitglieder!$E$24:$BG$323,AN$303))</f>
        <v/>
      </c>
      <c r="AO281" s="43" t="str">
        <f ca="1">IF($G281="","",TEXT(VLOOKUP($A281,Mitglieder!$E$24:$BG$323,AO$303),"TT.MM.JJJJ"))</f>
        <v/>
      </c>
      <c r="AP281" s="42" t="str">
        <f ca="1">IF($G281="","",VLOOKUP($A281,Mitglieder!$E$24:$BG$323,AP$303))</f>
        <v/>
      </c>
      <c r="AQ281" s="45" t="str">
        <f ca="1">IF($G281="","",TEXT(VLOOKUP($A281,Mitglieder!$E$24:$BG$323,AQ$303),"0.00"))</f>
        <v/>
      </c>
      <c r="AR281" s="54" t="str">
        <f ca="1">IF(OR(VLOOKUP($A281,Mitglieder!$E$24:$BG$323,AR$303)="",$G281=""),"",VLOOKUP($A281,Mitglieder!$E$24:$BG$323,AR$303))</f>
        <v/>
      </c>
      <c r="AS281" s="45" t="str">
        <f ca="1">IF($G281="","",TEXT(VLOOKUP($A281,Mitglieder!$E$24:$BG$323,AS$303),"0.00"))</f>
        <v/>
      </c>
      <c r="AT281" s="54" t="str">
        <f ca="1">IF(OR(VLOOKUP($A281,Mitglieder!$E$24:$BG$323,AT$303)="",$G281=""),"",VLOOKUP($A281,Mitglieder!$E$24:$BG$323,AT$303))</f>
        <v/>
      </c>
      <c r="AU281" s="45" t="str">
        <f ca="1">IF($G281="","",TEXT(VLOOKUP($A281,Mitglieder!$E$24:$BG$323,AU$303),"0.00"))</f>
        <v/>
      </c>
      <c r="AV281" s="45" t="str">
        <f ca="1">IF($G281="","",TEXT(VLOOKUP($A281,Mitglieder!$E$24:$BG$323,AV$303),"0.00"))</f>
        <v/>
      </c>
      <c r="AW281" s="42" t="str">
        <f ca="1">IF($G281="","",VLOOKUP($A281,Mitglieder!$E$24:$BG$323,AW$303))</f>
        <v/>
      </c>
      <c r="AX281" s="54" t="str">
        <f ca="1">IF(OR(VLOOKUP($A281,Mitglieder!$E$24:$BG$323,AX$303)="",$G281=""),"",VLOOKUP($A281,Mitglieder!$E$24:$BG$323,AX$303))</f>
        <v/>
      </c>
      <c r="AY281" s="43" t="str">
        <f ca="1">IF($G281="","",TEXT(VLOOKUP($A281,Mitglieder!$E$24:$BG$323,AY$303),"TT.MM.JJJJ"))</f>
        <v/>
      </c>
      <c r="AZ281" s="75" t="str">
        <f t="shared" ca="1" si="8"/>
        <v/>
      </c>
      <c r="BA281" s="43" t="str">
        <f ca="1">IF($G281="","",TEXT(VLOOKUP($A281,Mitglieder!$E$24:$BG$323,BA$303),"TT.MM.JJJJ"))</f>
        <v/>
      </c>
      <c r="BB281" s="43" t="str">
        <f ca="1">IF($G281="","",TEXT(VLOOKUP($A281,Mitglieder!$E$24:$BG$323,BB$303),"TT.MM.JJJJ"))</f>
        <v/>
      </c>
      <c r="BC281" s="43" t="str">
        <f ca="1">IF($G281="","",TEXT(VLOOKUP($A281,Mitglieder!$E$24:$BG$323,BC$303),"TT.MM.JJJJ"))</f>
        <v/>
      </c>
      <c r="BD281" s="43" t="str">
        <f ca="1">IF($G281="","",TEXT(VLOOKUP($A281,Mitglieder!$E$24:$BG$323,BD$303),"TT.MM.JJJJ"))</f>
        <v/>
      </c>
      <c r="BE281" s="75" t="str">
        <f t="shared" ca="1" si="9"/>
        <v/>
      </c>
      <c r="BF281" s="75" t="str">
        <f ca="1">IF($G281="","",VLOOKUP($A281,Mitglieder!$D$24:$BG$323,BF$303))</f>
        <v/>
      </c>
      <c r="BH281" s="75" t="str">
        <f ca="1">IF(G281="","",AY281+'Details Verein'!$D$25)</f>
        <v/>
      </c>
    </row>
    <row r="282" spans="1:60" x14ac:dyDescent="0.35">
      <c r="A282" s="42">
        <v>282</v>
      </c>
      <c r="B282" s="42"/>
      <c r="C282" s="42"/>
      <c r="D282" s="42">
        <f ca="1">VLOOKUP($A282,Mitglieder!$E$24:$BA$323,D$303)</f>
        <v>1.0299999999999967</v>
      </c>
      <c r="E282" s="42" t="str">
        <f ca="1">IF($G282="","",VLOOKUP($A282,Mitglieder!$E$24:$BG$323,E$303))</f>
        <v/>
      </c>
      <c r="F282" s="54" t="str">
        <f ca="1">IF(OR(VLOOKUP($A282,Mitglieder!$E$24:$BG$323,F$303)="",$G282=""),"",VLOOKUP($A282,Mitglieder!$E$24:$BG$323,F$303))</f>
        <v/>
      </c>
      <c r="G282" s="72" t="str">
        <f ca="1">IF(D282/ROUND(D282,0)=1,VLOOKUP($A282,Mitglieder!$E$24:$BA$323,G$303),"")</f>
        <v/>
      </c>
      <c r="H282" s="42" t="str">
        <f ca="1">IF($G282="","",VLOOKUP($A282,Mitglieder!$E$24:$BG$323,H$303))</f>
        <v/>
      </c>
      <c r="I282" s="54" t="str">
        <f ca="1">IF(OR(VLOOKUP($A282,Mitglieder!$E$24:$BG$323,I$303)="",$G282=""),"",VLOOKUP($A282,Mitglieder!$E$24:$BG$323,I$303))</f>
        <v/>
      </c>
      <c r="J282" s="42" t="str">
        <f ca="1">IF($G282="","",VLOOKUP($A282,Mitglieder!$E$24:$BG$323,J$303))</f>
        <v/>
      </c>
      <c r="K282" s="54" t="str">
        <f ca="1">IF(OR(VLOOKUP($A282,Mitglieder!$E$24:$BG$323,K$303)="",$G282=""),"",VLOOKUP($A282,Mitglieder!$E$24:$BG$323,K$303))</f>
        <v/>
      </c>
      <c r="L282" s="42" t="str">
        <f ca="1">IF($G282="","",VLOOKUP($A282,Mitglieder!$E$24:$BG$323,L$303))</f>
        <v/>
      </c>
      <c r="M282" s="42" t="str">
        <f ca="1">IF($G282="","",VLOOKUP($A282,Mitglieder!$E$24:$BG$323,M$303))</f>
        <v/>
      </c>
      <c r="N282" s="42" t="str">
        <f ca="1">IF($G282="","",VLOOKUP($A282,Mitglieder!$E$24:$BG$323,N$303))</f>
        <v/>
      </c>
      <c r="O282" s="42" t="str">
        <f ca="1">IF($G282="","",VLOOKUP($A282,Mitglieder!$E$24:$BG$323,O$303))</f>
        <v/>
      </c>
      <c r="P282" s="42" t="str">
        <f ca="1">IF($G282="","",VLOOKUP($A282,Mitglieder!$E$24:$BG$323,P$303))</f>
        <v/>
      </c>
      <c r="Q282" s="42" t="str">
        <f ca="1">IF($G282="","",VLOOKUP($A282,Mitglieder!$E$24:$BG$323,Q$303))</f>
        <v/>
      </c>
      <c r="R282" s="54" t="str">
        <f ca="1">IF(OR(VLOOKUP($A282,Mitglieder!$E$24:$BG$323,R$303)="",$G282=""),"",VLOOKUP($A282,Mitglieder!$E$24:$BG$323,R$303))</f>
        <v/>
      </c>
      <c r="S282" s="43" t="str">
        <f ca="1">IF($G282="","",TEXT(VLOOKUP($A282,Mitglieder!$E$24:$BG$323,S$303),"TT.MM.JJJJ"))</f>
        <v/>
      </c>
      <c r="T282" s="43" t="str">
        <f ca="1">IF($G282="","",TEXT(VLOOKUP($A282,Mitglieder!$E$24:$BG$323,T$303),"TT.MM.JJJJ"))</f>
        <v/>
      </c>
      <c r="U282" s="43" t="str">
        <f ca="1">IF($G282="","",TEXT(VLOOKUP($A282,Mitglieder!$E$24:$BG$323,U$303),"TT.MM.JJJJ"))</f>
        <v/>
      </c>
      <c r="V282" s="54" t="str">
        <f ca="1">IF(OR(VLOOKUP($A282,Mitglieder!$E$24:$BG$323,V$303)="",$G282=""),"",VLOOKUP($A282,Mitglieder!$E$24:$BG$323,V$303))</f>
        <v/>
      </c>
      <c r="W282" s="54" t="str">
        <f ca="1">IF(OR(VLOOKUP($A282,Mitglieder!$E$24:$BG$323,W$303)="",$G282=""),"",VLOOKUP($A282,Mitglieder!$E$24:$BG$323,W$303))</f>
        <v/>
      </c>
      <c r="X282" s="54" t="str">
        <f ca="1">IF(OR(VLOOKUP($A282,Mitglieder!$E$24:$BG$323,X$303)="",$G282=""),"",VLOOKUP($A282,Mitglieder!$E$24:$BG$323,X$303))</f>
        <v/>
      </c>
      <c r="Y282" s="54" t="str">
        <f ca="1">IF(OR(VLOOKUP($A282,Mitglieder!$E$24:$BG$323,Y$303)="",$G282=""),"",VLOOKUP($A282,Mitglieder!$E$24:$BG$323,Y$303))</f>
        <v/>
      </c>
      <c r="Z282" s="54" t="str">
        <f ca="1">IF(OR(VLOOKUP($A282,Mitglieder!$E$24:$BG$323,Z$303)="",$G282=""),"",VLOOKUP($A282,Mitglieder!$E$24:$BG$323,Z$303))</f>
        <v/>
      </c>
      <c r="AA282" s="54" t="str">
        <f ca="1">IF(OR(VLOOKUP($A282,Mitglieder!$E$24:$BG$323,AA$303)="",$G282=""),"",VLOOKUP($A282,Mitglieder!$E$24:$BG$323,AA$303))</f>
        <v/>
      </c>
      <c r="AB282" s="54" t="str">
        <f ca="1">IF(OR(VLOOKUP($A282,Mitglieder!$E$24:$BG$323,AB$303)="",$G282=""),"",VLOOKUP($A282,Mitglieder!$E$24:$BG$323,AB$303))</f>
        <v/>
      </c>
      <c r="AC282" s="54" t="str">
        <f ca="1">IF(OR(VLOOKUP($A282,Mitglieder!$E$24:$BG$323,AC$303)="",$G282=""),"",VLOOKUP($A282,Mitglieder!$E$24:$BG$323,AC$303))</f>
        <v/>
      </c>
      <c r="AD282" s="54" t="str">
        <f ca="1">IF(OR(VLOOKUP($A282,Mitglieder!$E$24:$BG$323,AD$303)="",$G282=""),"",VLOOKUP($A282,Mitglieder!$E$24:$BG$323,AD$303))</f>
        <v/>
      </c>
      <c r="AE282" s="54" t="str">
        <f ca="1">IF(OR(VLOOKUP($A282,Mitglieder!$E$24:$BG$323,AE$303)="",$G282=""),"",VLOOKUP($A282,Mitglieder!$E$24:$BG$323,AE$303))</f>
        <v/>
      </c>
      <c r="AF282" s="54" t="str">
        <f ca="1">IF(OR(VLOOKUP($A282,Mitglieder!$E$24:$BG$323,AF$303)="",$G282=""),"",VLOOKUP($A282,Mitglieder!$E$24:$BG$323,AF$303))</f>
        <v/>
      </c>
      <c r="AG282" s="54" t="str">
        <f ca="1">IF(OR(VLOOKUP($A282,Mitglieder!$E$24:$BG$323,AG$303)="",$G282=""),"",VLOOKUP($A282,Mitglieder!$E$24:$BG$323,AG$303))</f>
        <v/>
      </c>
      <c r="AH282" s="54" t="str">
        <f ca="1">IF(OR(VLOOKUP($A282,Mitglieder!$E$24:$BG$323,AH$303)="",$G282=""),"",VLOOKUP($A282,Mitglieder!$E$24:$BG$323,AH$303))</f>
        <v/>
      </c>
      <c r="AI282" s="54" t="str">
        <f ca="1">IF(OR(VLOOKUP($A282,Mitglieder!$E$24:$BG$323,AI$303)="",$G282=""),"",VLOOKUP($A282,Mitglieder!$E$24:$BG$323,AI$303))</f>
        <v/>
      </c>
      <c r="AJ282" s="54" t="str">
        <f ca="1">IF(OR(VLOOKUP($A282,Mitglieder!$E$24:$BG$323,AJ$303)="",$G282=""),"",VLOOKUP($A282,Mitglieder!$E$24:$BG$323,AJ$303))</f>
        <v/>
      </c>
      <c r="AK282" s="54" t="str">
        <f ca="1">IF(OR(VLOOKUP($A282,Mitglieder!$E$24:$BG$323,AK$303)="",$G282=""),"",VLOOKUP($A282,Mitglieder!$E$24:$BG$323,AK$303))</f>
        <v/>
      </c>
      <c r="AL282" s="54" t="str">
        <f ca="1">IF(OR(VLOOKUP($A282,Mitglieder!$E$24:$BG$323,AL$303)="",$G282=""),"",VLOOKUP($A282,Mitglieder!$E$24:$BG$323,AL$303))</f>
        <v/>
      </c>
      <c r="AM282" s="42" t="str">
        <f ca="1">IF($G282="","",VLOOKUP($A282,Mitglieder!$E$24:$BG$323,AM$303))</f>
        <v/>
      </c>
      <c r="AN282" s="54" t="str">
        <f ca="1">IF(OR(VLOOKUP($A282,Mitglieder!$E$24:$BG$323,AN$303)="",$G282=""),"",VLOOKUP($A282,Mitglieder!$E$24:$BG$323,AN$303))</f>
        <v/>
      </c>
      <c r="AO282" s="43" t="str">
        <f ca="1">IF($G282="","",TEXT(VLOOKUP($A282,Mitglieder!$E$24:$BG$323,AO$303),"TT.MM.JJJJ"))</f>
        <v/>
      </c>
      <c r="AP282" s="42" t="str">
        <f ca="1">IF($G282="","",VLOOKUP($A282,Mitglieder!$E$24:$BG$323,AP$303))</f>
        <v/>
      </c>
      <c r="AQ282" s="45" t="str">
        <f ca="1">IF($G282="","",TEXT(VLOOKUP($A282,Mitglieder!$E$24:$BG$323,AQ$303),"0.00"))</f>
        <v/>
      </c>
      <c r="AR282" s="54" t="str">
        <f ca="1">IF(OR(VLOOKUP($A282,Mitglieder!$E$24:$BG$323,AR$303)="",$G282=""),"",VLOOKUP($A282,Mitglieder!$E$24:$BG$323,AR$303))</f>
        <v/>
      </c>
      <c r="AS282" s="45" t="str">
        <f ca="1">IF($G282="","",TEXT(VLOOKUP($A282,Mitglieder!$E$24:$BG$323,AS$303),"0.00"))</f>
        <v/>
      </c>
      <c r="AT282" s="54" t="str">
        <f ca="1">IF(OR(VLOOKUP($A282,Mitglieder!$E$24:$BG$323,AT$303)="",$G282=""),"",VLOOKUP($A282,Mitglieder!$E$24:$BG$323,AT$303))</f>
        <v/>
      </c>
      <c r="AU282" s="45" t="str">
        <f ca="1">IF($G282="","",TEXT(VLOOKUP($A282,Mitglieder!$E$24:$BG$323,AU$303),"0.00"))</f>
        <v/>
      </c>
      <c r="AV282" s="45" t="str">
        <f ca="1">IF($G282="","",TEXT(VLOOKUP($A282,Mitglieder!$E$24:$BG$323,AV$303),"0.00"))</f>
        <v/>
      </c>
      <c r="AW282" s="42" t="str">
        <f ca="1">IF($G282="","",VLOOKUP($A282,Mitglieder!$E$24:$BG$323,AW$303))</f>
        <v/>
      </c>
      <c r="AX282" s="54" t="str">
        <f ca="1">IF(OR(VLOOKUP($A282,Mitglieder!$E$24:$BG$323,AX$303)="",$G282=""),"",VLOOKUP($A282,Mitglieder!$E$24:$BG$323,AX$303))</f>
        <v/>
      </c>
      <c r="AY282" s="43" t="str">
        <f ca="1">IF($G282="","",TEXT(VLOOKUP($A282,Mitglieder!$E$24:$BG$323,AY$303),"TT.MM.JJJJ"))</f>
        <v/>
      </c>
      <c r="AZ282" s="75" t="str">
        <f t="shared" ca="1" si="8"/>
        <v/>
      </c>
      <c r="BA282" s="43" t="str">
        <f ca="1">IF($G282="","",TEXT(VLOOKUP($A282,Mitglieder!$E$24:$BG$323,BA$303),"TT.MM.JJJJ"))</f>
        <v/>
      </c>
      <c r="BB282" s="43" t="str">
        <f ca="1">IF($G282="","",TEXT(VLOOKUP($A282,Mitglieder!$E$24:$BG$323,BB$303),"TT.MM.JJJJ"))</f>
        <v/>
      </c>
      <c r="BC282" s="43" t="str">
        <f ca="1">IF($G282="","",TEXT(VLOOKUP($A282,Mitglieder!$E$24:$BG$323,BC$303),"TT.MM.JJJJ"))</f>
        <v/>
      </c>
      <c r="BD282" s="43" t="str">
        <f ca="1">IF($G282="","",TEXT(VLOOKUP($A282,Mitglieder!$E$24:$BG$323,BD$303),"TT.MM.JJJJ"))</f>
        <v/>
      </c>
      <c r="BE282" s="75" t="str">
        <f t="shared" ca="1" si="9"/>
        <v/>
      </c>
      <c r="BF282" s="75" t="str">
        <f ca="1">IF($G282="","",VLOOKUP($A282,Mitglieder!$D$24:$BG$323,BF$303))</f>
        <v/>
      </c>
      <c r="BH282" s="75" t="str">
        <f ca="1">IF(G282="","",AY282+'Details Verein'!$D$25)</f>
        <v/>
      </c>
    </row>
    <row r="283" spans="1:60" x14ac:dyDescent="0.35">
      <c r="A283" s="42">
        <v>283</v>
      </c>
      <c r="B283" s="42"/>
      <c r="C283" s="42"/>
      <c r="D283" s="42">
        <f ca="1">VLOOKUP($A283,Mitglieder!$E$24:$BA$323,D$303)</f>
        <v>1.0299999999999967</v>
      </c>
      <c r="E283" s="42" t="str">
        <f ca="1">IF($G283="","",VLOOKUP($A283,Mitglieder!$E$24:$BG$323,E$303))</f>
        <v/>
      </c>
      <c r="F283" s="54" t="str">
        <f ca="1">IF(OR(VLOOKUP($A283,Mitglieder!$E$24:$BG$323,F$303)="",$G283=""),"",VLOOKUP($A283,Mitglieder!$E$24:$BG$323,F$303))</f>
        <v/>
      </c>
      <c r="G283" s="72" t="str">
        <f ca="1">IF(D283/ROUND(D283,0)=1,VLOOKUP($A283,Mitglieder!$E$24:$BA$323,G$303),"")</f>
        <v/>
      </c>
      <c r="H283" s="42" t="str">
        <f ca="1">IF($G283="","",VLOOKUP($A283,Mitglieder!$E$24:$BG$323,H$303))</f>
        <v/>
      </c>
      <c r="I283" s="54" t="str">
        <f ca="1">IF(OR(VLOOKUP($A283,Mitglieder!$E$24:$BG$323,I$303)="",$G283=""),"",VLOOKUP($A283,Mitglieder!$E$24:$BG$323,I$303))</f>
        <v/>
      </c>
      <c r="J283" s="42" t="str">
        <f ca="1">IF($G283="","",VLOOKUP($A283,Mitglieder!$E$24:$BG$323,J$303))</f>
        <v/>
      </c>
      <c r="K283" s="54" t="str">
        <f ca="1">IF(OR(VLOOKUP($A283,Mitglieder!$E$24:$BG$323,K$303)="",$G283=""),"",VLOOKUP($A283,Mitglieder!$E$24:$BG$323,K$303))</f>
        <v/>
      </c>
      <c r="L283" s="42" t="str">
        <f ca="1">IF($G283="","",VLOOKUP($A283,Mitglieder!$E$24:$BG$323,L$303))</f>
        <v/>
      </c>
      <c r="M283" s="42" t="str">
        <f ca="1">IF($G283="","",VLOOKUP($A283,Mitglieder!$E$24:$BG$323,M$303))</f>
        <v/>
      </c>
      <c r="N283" s="42" t="str">
        <f ca="1">IF($G283="","",VLOOKUP($A283,Mitglieder!$E$24:$BG$323,N$303))</f>
        <v/>
      </c>
      <c r="O283" s="42" t="str">
        <f ca="1">IF($G283="","",VLOOKUP($A283,Mitglieder!$E$24:$BG$323,O$303))</f>
        <v/>
      </c>
      <c r="P283" s="42" t="str">
        <f ca="1">IF($G283="","",VLOOKUP($A283,Mitglieder!$E$24:$BG$323,P$303))</f>
        <v/>
      </c>
      <c r="Q283" s="42" t="str">
        <f ca="1">IF($G283="","",VLOOKUP($A283,Mitglieder!$E$24:$BG$323,Q$303))</f>
        <v/>
      </c>
      <c r="R283" s="54" t="str">
        <f ca="1">IF(OR(VLOOKUP($A283,Mitglieder!$E$24:$BG$323,R$303)="",$G283=""),"",VLOOKUP($A283,Mitglieder!$E$24:$BG$323,R$303))</f>
        <v/>
      </c>
      <c r="S283" s="43" t="str">
        <f ca="1">IF($G283="","",TEXT(VLOOKUP($A283,Mitglieder!$E$24:$BG$323,S$303),"TT.MM.JJJJ"))</f>
        <v/>
      </c>
      <c r="T283" s="43" t="str">
        <f ca="1">IF($G283="","",TEXT(VLOOKUP($A283,Mitglieder!$E$24:$BG$323,T$303),"TT.MM.JJJJ"))</f>
        <v/>
      </c>
      <c r="U283" s="43" t="str">
        <f ca="1">IF($G283="","",TEXT(VLOOKUP($A283,Mitglieder!$E$24:$BG$323,U$303),"TT.MM.JJJJ"))</f>
        <v/>
      </c>
      <c r="V283" s="54" t="str">
        <f ca="1">IF(OR(VLOOKUP($A283,Mitglieder!$E$24:$BG$323,V$303)="",$G283=""),"",VLOOKUP($A283,Mitglieder!$E$24:$BG$323,V$303))</f>
        <v/>
      </c>
      <c r="W283" s="54" t="str">
        <f ca="1">IF(OR(VLOOKUP($A283,Mitglieder!$E$24:$BG$323,W$303)="",$G283=""),"",VLOOKUP($A283,Mitglieder!$E$24:$BG$323,W$303))</f>
        <v/>
      </c>
      <c r="X283" s="54" t="str">
        <f ca="1">IF(OR(VLOOKUP($A283,Mitglieder!$E$24:$BG$323,X$303)="",$G283=""),"",VLOOKUP($A283,Mitglieder!$E$24:$BG$323,X$303))</f>
        <v/>
      </c>
      <c r="Y283" s="54" t="str">
        <f ca="1">IF(OR(VLOOKUP($A283,Mitglieder!$E$24:$BG$323,Y$303)="",$G283=""),"",VLOOKUP($A283,Mitglieder!$E$24:$BG$323,Y$303))</f>
        <v/>
      </c>
      <c r="Z283" s="54" t="str">
        <f ca="1">IF(OR(VLOOKUP($A283,Mitglieder!$E$24:$BG$323,Z$303)="",$G283=""),"",VLOOKUP($A283,Mitglieder!$E$24:$BG$323,Z$303))</f>
        <v/>
      </c>
      <c r="AA283" s="54" t="str">
        <f ca="1">IF(OR(VLOOKUP($A283,Mitglieder!$E$24:$BG$323,AA$303)="",$G283=""),"",VLOOKUP($A283,Mitglieder!$E$24:$BG$323,AA$303))</f>
        <v/>
      </c>
      <c r="AB283" s="54" t="str">
        <f ca="1">IF(OR(VLOOKUP($A283,Mitglieder!$E$24:$BG$323,AB$303)="",$G283=""),"",VLOOKUP($A283,Mitglieder!$E$24:$BG$323,AB$303))</f>
        <v/>
      </c>
      <c r="AC283" s="54" t="str">
        <f ca="1">IF(OR(VLOOKUP($A283,Mitglieder!$E$24:$BG$323,AC$303)="",$G283=""),"",VLOOKUP($A283,Mitglieder!$E$24:$BG$323,AC$303))</f>
        <v/>
      </c>
      <c r="AD283" s="54" t="str">
        <f ca="1">IF(OR(VLOOKUP($A283,Mitglieder!$E$24:$BG$323,AD$303)="",$G283=""),"",VLOOKUP($A283,Mitglieder!$E$24:$BG$323,AD$303))</f>
        <v/>
      </c>
      <c r="AE283" s="54" t="str">
        <f ca="1">IF(OR(VLOOKUP($A283,Mitglieder!$E$24:$BG$323,AE$303)="",$G283=""),"",VLOOKUP($A283,Mitglieder!$E$24:$BG$323,AE$303))</f>
        <v/>
      </c>
      <c r="AF283" s="54" t="str">
        <f ca="1">IF(OR(VLOOKUP($A283,Mitglieder!$E$24:$BG$323,AF$303)="",$G283=""),"",VLOOKUP($A283,Mitglieder!$E$24:$BG$323,AF$303))</f>
        <v/>
      </c>
      <c r="AG283" s="54" t="str">
        <f ca="1">IF(OR(VLOOKUP($A283,Mitglieder!$E$24:$BG$323,AG$303)="",$G283=""),"",VLOOKUP($A283,Mitglieder!$E$24:$BG$323,AG$303))</f>
        <v/>
      </c>
      <c r="AH283" s="54" t="str">
        <f ca="1">IF(OR(VLOOKUP($A283,Mitglieder!$E$24:$BG$323,AH$303)="",$G283=""),"",VLOOKUP($A283,Mitglieder!$E$24:$BG$323,AH$303))</f>
        <v/>
      </c>
      <c r="AI283" s="54" t="str">
        <f ca="1">IF(OR(VLOOKUP($A283,Mitglieder!$E$24:$BG$323,AI$303)="",$G283=""),"",VLOOKUP($A283,Mitglieder!$E$24:$BG$323,AI$303))</f>
        <v/>
      </c>
      <c r="AJ283" s="54" t="str">
        <f ca="1">IF(OR(VLOOKUP($A283,Mitglieder!$E$24:$BG$323,AJ$303)="",$G283=""),"",VLOOKUP($A283,Mitglieder!$E$24:$BG$323,AJ$303))</f>
        <v/>
      </c>
      <c r="AK283" s="54" t="str">
        <f ca="1">IF(OR(VLOOKUP($A283,Mitglieder!$E$24:$BG$323,AK$303)="",$G283=""),"",VLOOKUP($A283,Mitglieder!$E$24:$BG$323,AK$303))</f>
        <v/>
      </c>
      <c r="AL283" s="54" t="str">
        <f ca="1">IF(OR(VLOOKUP($A283,Mitglieder!$E$24:$BG$323,AL$303)="",$G283=""),"",VLOOKUP($A283,Mitglieder!$E$24:$BG$323,AL$303))</f>
        <v/>
      </c>
      <c r="AM283" s="42" t="str">
        <f ca="1">IF($G283="","",VLOOKUP($A283,Mitglieder!$E$24:$BG$323,AM$303))</f>
        <v/>
      </c>
      <c r="AN283" s="54" t="str">
        <f ca="1">IF(OR(VLOOKUP($A283,Mitglieder!$E$24:$BG$323,AN$303)="",$G283=""),"",VLOOKUP($A283,Mitglieder!$E$24:$BG$323,AN$303))</f>
        <v/>
      </c>
      <c r="AO283" s="43" t="str">
        <f ca="1">IF($G283="","",TEXT(VLOOKUP($A283,Mitglieder!$E$24:$BG$323,AO$303),"TT.MM.JJJJ"))</f>
        <v/>
      </c>
      <c r="AP283" s="42" t="str">
        <f ca="1">IF($G283="","",VLOOKUP($A283,Mitglieder!$E$24:$BG$323,AP$303))</f>
        <v/>
      </c>
      <c r="AQ283" s="45" t="str">
        <f ca="1">IF($G283="","",TEXT(VLOOKUP($A283,Mitglieder!$E$24:$BG$323,AQ$303),"0.00"))</f>
        <v/>
      </c>
      <c r="AR283" s="54" t="str">
        <f ca="1">IF(OR(VLOOKUP($A283,Mitglieder!$E$24:$BG$323,AR$303)="",$G283=""),"",VLOOKUP($A283,Mitglieder!$E$24:$BG$323,AR$303))</f>
        <v/>
      </c>
      <c r="AS283" s="45" t="str">
        <f ca="1">IF($G283="","",TEXT(VLOOKUP($A283,Mitglieder!$E$24:$BG$323,AS$303),"0.00"))</f>
        <v/>
      </c>
      <c r="AT283" s="54" t="str">
        <f ca="1">IF(OR(VLOOKUP($A283,Mitglieder!$E$24:$BG$323,AT$303)="",$G283=""),"",VLOOKUP($A283,Mitglieder!$E$24:$BG$323,AT$303))</f>
        <v/>
      </c>
      <c r="AU283" s="45" t="str">
        <f ca="1">IF($G283="","",TEXT(VLOOKUP($A283,Mitglieder!$E$24:$BG$323,AU$303),"0.00"))</f>
        <v/>
      </c>
      <c r="AV283" s="45" t="str">
        <f ca="1">IF($G283="","",TEXT(VLOOKUP($A283,Mitglieder!$E$24:$BG$323,AV$303),"0.00"))</f>
        <v/>
      </c>
      <c r="AW283" s="42" t="str">
        <f ca="1">IF($G283="","",VLOOKUP($A283,Mitglieder!$E$24:$BG$323,AW$303))</f>
        <v/>
      </c>
      <c r="AX283" s="54" t="str">
        <f ca="1">IF(OR(VLOOKUP($A283,Mitglieder!$E$24:$BG$323,AX$303)="",$G283=""),"",VLOOKUP($A283,Mitglieder!$E$24:$BG$323,AX$303))</f>
        <v/>
      </c>
      <c r="AY283" s="43" t="str">
        <f ca="1">IF($G283="","",TEXT(VLOOKUP($A283,Mitglieder!$E$24:$BG$323,AY$303),"TT.MM.JJJJ"))</f>
        <v/>
      </c>
      <c r="AZ283" s="75" t="str">
        <f t="shared" ca="1" si="8"/>
        <v/>
      </c>
      <c r="BA283" s="43" t="str">
        <f ca="1">IF($G283="","",TEXT(VLOOKUP($A283,Mitglieder!$E$24:$BG$323,BA$303),"TT.MM.JJJJ"))</f>
        <v/>
      </c>
      <c r="BB283" s="43" t="str">
        <f ca="1">IF($G283="","",TEXT(VLOOKUP($A283,Mitglieder!$E$24:$BG$323,BB$303),"TT.MM.JJJJ"))</f>
        <v/>
      </c>
      <c r="BC283" s="43" t="str">
        <f ca="1">IF($G283="","",TEXT(VLOOKUP($A283,Mitglieder!$E$24:$BG$323,BC$303),"TT.MM.JJJJ"))</f>
        <v/>
      </c>
      <c r="BD283" s="43" t="str">
        <f ca="1">IF($G283="","",TEXT(VLOOKUP($A283,Mitglieder!$E$24:$BG$323,BD$303),"TT.MM.JJJJ"))</f>
        <v/>
      </c>
      <c r="BE283" s="75" t="str">
        <f t="shared" ca="1" si="9"/>
        <v/>
      </c>
      <c r="BF283" s="75" t="str">
        <f ca="1">IF($G283="","",VLOOKUP($A283,Mitglieder!$D$24:$BG$323,BF$303))</f>
        <v/>
      </c>
      <c r="BH283" s="75" t="str">
        <f ca="1">IF(G283="","",AY283+'Details Verein'!$D$25)</f>
        <v/>
      </c>
    </row>
    <row r="284" spans="1:60" x14ac:dyDescent="0.35">
      <c r="A284" s="42">
        <v>284</v>
      </c>
      <c r="B284" s="42"/>
      <c r="C284" s="42"/>
      <c r="D284" s="42">
        <f ca="1">VLOOKUP($A284,Mitglieder!$E$24:$BA$323,D$303)</f>
        <v>1.0299999999999967</v>
      </c>
      <c r="E284" s="42" t="str">
        <f ca="1">IF($G284="","",VLOOKUP($A284,Mitglieder!$E$24:$BG$323,E$303))</f>
        <v/>
      </c>
      <c r="F284" s="54" t="str">
        <f ca="1">IF(OR(VLOOKUP($A284,Mitglieder!$E$24:$BG$323,F$303)="",$G284=""),"",VLOOKUP($A284,Mitglieder!$E$24:$BG$323,F$303))</f>
        <v/>
      </c>
      <c r="G284" s="72" t="str">
        <f ca="1">IF(D284/ROUND(D284,0)=1,VLOOKUP($A284,Mitglieder!$E$24:$BA$323,G$303),"")</f>
        <v/>
      </c>
      <c r="H284" s="42" t="str">
        <f ca="1">IF($G284="","",VLOOKUP($A284,Mitglieder!$E$24:$BG$323,H$303))</f>
        <v/>
      </c>
      <c r="I284" s="54" t="str">
        <f ca="1">IF(OR(VLOOKUP($A284,Mitglieder!$E$24:$BG$323,I$303)="",$G284=""),"",VLOOKUP($A284,Mitglieder!$E$24:$BG$323,I$303))</f>
        <v/>
      </c>
      <c r="J284" s="42" t="str">
        <f ca="1">IF($G284="","",VLOOKUP($A284,Mitglieder!$E$24:$BG$323,J$303))</f>
        <v/>
      </c>
      <c r="K284" s="54" t="str">
        <f ca="1">IF(OR(VLOOKUP($A284,Mitglieder!$E$24:$BG$323,K$303)="",$G284=""),"",VLOOKUP($A284,Mitglieder!$E$24:$BG$323,K$303))</f>
        <v/>
      </c>
      <c r="L284" s="42" t="str">
        <f ca="1">IF($G284="","",VLOOKUP($A284,Mitglieder!$E$24:$BG$323,L$303))</f>
        <v/>
      </c>
      <c r="M284" s="42" t="str">
        <f ca="1">IF($G284="","",VLOOKUP($A284,Mitglieder!$E$24:$BG$323,M$303))</f>
        <v/>
      </c>
      <c r="N284" s="42" t="str">
        <f ca="1">IF($G284="","",VLOOKUP($A284,Mitglieder!$E$24:$BG$323,N$303))</f>
        <v/>
      </c>
      <c r="O284" s="42" t="str">
        <f ca="1">IF($G284="","",VLOOKUP($A284,Mitglieder!$E$24:$BG$323,O$303))</f>
        <v/>
      </c>
      <c r="P284" s="42" t="str">
        <f ca="1">IF($G284="","",VLOOKUP($A284,Mitglieder!$E$24:$BG$323,P$303))</f>
        <v/>
      </c>
      <c r="Q284" s="42" t="str">
        <f ca="1">IF($G284="","",VLOOKUP($A284,Mitglieder!$E$24:$BG$323,Q$303))</f>
        <v/>
      </c>
      <c r="R284" s="54" t="str">
        <f ca="1">IF(OR(VLOOKUP($A284,Mitglieder!$E$24:$BG$323,R$303)="",$G284=""),"",VLOOKUP($A284,Mitglieder!$E$24:$BG$323,R$303))</f>
        <v/>
      </c>
      <c r="S284" s="43" t="str">
        <f ca="1">IF($G284="","",TEXT(VLOOKUP($A284,Mitglieder!$E$24:$BG$323,S$303),"TT.MM.JJJJ"))</f>
        <v/>
      </c>
      <c r="T284" s="43" t="str">
        <f ca="1">IF($G284="","",TEXT(VLOOKUP($A284,Mitglieder!$E$24:$BG$323,T$303),"TT.MM.JJJJ"))</f>
        <v/>
      </c>
      <c r="U284" s="43" t="str">
        <f ca="1">IF($G284="","",TEXT(VLOOKUP($A284,Mitglieder!$E$24:$BG$323,U$303),"TT.MM.JJJJ"))</f>
        <v/>
      </c>
      <c r="V284" s="54" t="str">
        <f ca="1">IF(OR(VLOOKUP($A284,Mitglieder!$E$24:$BG$323,V$303)="",$G284=""),"",VLOOKUP($A284,Mitglieder!$E$24:$BG$323,V$303))</f>
        <v/>
      </c>
      <c r="W284" s="54" t="str">
        <f ca="1">IF(OR(VLOOKUP($A284,Mitglieder!$E$24:$BG$323,W$303)="",$G284=""),"",VLOOKUP($A284,Mitglieder!$E$24:$BG$323,W$303))</f>
        <v/>
      </c>
      <c r="X284" s="54" t="str">
        <f ca="1">IF(OR(VLOOKUP($A284,Mitglieder!$E$24:$BG$323,X$303)="",$G284=""),"",VLOOKUP($A284,Mitglieder!$E$24:$BG$323,X$303))</f>
        <v/>
      </c>
      <c r="Y284" s="54" t="str">
        <f ca="1">IF(OR(VLOOKUP($A284,Mitglieder!$E$24:$BG$323,Y$303)="",$G284=""),"",VLOOKUP($A284,Mitglieder!$E$24:$BG$323,Y$303))</f>
        <v/>
      </c>
      <c r="Z284" s="54" t="str">
        <f ca="1">IF(OR(VLOOKUP($A284,Mitglieder!$E$24:$BG$323,Z$303)="",$G284=""),"",VLOOKUP($A284,Mitglieder!$E$24:$BG$323,Z$303))</f>
        <v/>
      </c>
      <c r="AA284" s="54" t="str">
        <f ca="1">IF(OR(VLOOKUP($A284,Mitglieder!$E$24:$BG$323,AA$303)="",$G284=""),"",VLOOKUP($A284,Mitglieder!$E$24:$BG$323,AA$303))</f>
        <v/>
      </c>
      <c r="AB284" s="54" t="str">
        <f ca="1">IF(OR(VLOOKUP($A284,Mitglieder!$E$24:$BG$323,AB$303)="",$G284=""),"",VLOOKUP($A284,Mitglieder!$E$24:$BG$323,AB$303))</f>
        <v/>
      </c>
      <c r="AC284" s="54" t="str">
        <f ca="1">IF(OR(VLOOKUP($A284,Mitglieder!$E$24:$BG$323,AC$303)="",$G284=""),"",VLOOKUP($A284,Mitglieder!$E$24:$BG$323,AC$303))</f>
        <v/>
      </c>
      <c r="AD284" s="54" t="str">
        <f ca="1">IF(OR(VLOOKUP($A284,Mitglieder!$E$24:$BG$323,AD$303)="",$G284=""),"",VLOOKUP($A284,Mitglieder!$E$24:$BG$323,AD$303))</f>
        <v/>
      </c>
      <c r="AE284" s="54" t="str">
        <f ca="1">IF(OR(VLOOKUP($A284,Mitglieder!$E$24:$BG$323,AE$303)="",$G284=""),"",VLOOKUP($A284,Mitglieder!$E$24:$BG$323,AE$303))</f>
        <v/>
      </c>
      <c r="AF284" s="54" t="str">
        <f ca="1">IF(OR(VLOOKUP($A284,Mitglieder!$E$24:$BG$323,AF$303)="",$G284=""),"",VLOOKUP($A284,Mitglieder!$E$24:$BG$323,AF$303))</f>
        <v/>
      </c>
      <c r="AG284" s="54" t="str">
        <f ca="1">IF(OR(VLOOKUP($A284,Mitglieder!$E$24:$BG$323,AG$303)="",$G284=""),"",VLOOKUP($A284,Mitglieder!$E$24:$BG$323,AG$303))</f>
        <v/>
      </c>
      <c r="AH284" s="54" t="str">
        <f ca="1">IF(OR(VLOOKUP($A284,Mitglieder!$E$24:$BG$323,AH$303)="",$G284=""),"",VLOOKUP($A284,Mitglieder!$E$24:$BG$323,AH$303))</f>
        <v/>
      </c>
      <c r="AI284" s="54" t="str">
        <f ca="1">IF(OR(VLOOKUP($A284,Mitglieder!$E$24:$BG$323,AI$303)="",$G284=""),"",VLOOKUP($A284,Mitglieder!$E$24:$BG$323,AI$303))</f>
        <v/>
      </c>
      <c r="AJ284" s="54" t="str">
        <f ca="1">IF(OR(VLOOKUP($A284,Mitglieder!$E$24:$BG$323,AJ$303)="",$G284=""),"",VLOOKUP($A284,Mitglieder!$E$24:$BG$323,AJ$303))</f>
        <v/>
      </c>
      <c r="AK284" s="54" t="str">
        <f ca="1">IF(OR(VLOOKUP($A284,Mitglieder!$E$24:$BG$323,AK$303)="",$G284=""),"",VLOOKUP($A284,Mitglieder!$E$24:$BG$323,AK$303))</f>
        <v/>
      </c>
      <c r="AL284" s="54" t="str">
        <f ca="1">IF(OR(VLOOKUP($A284,Mitglieder!$E$24:$BG$323,AL$303)="",$G284=""),"",VLOOKUP($A284,Mitglieder!$E$24:$BG$323,AL$303))</f>
        <v/>
      </c>
      <c r="AM284" s="42" t="str">
        <f ca="1">IF($G284="","",VLOOKUP($A284,Mitglieder!$E$24:$BG$323,AM$303))</f>
        <v/>
      </c>
      <c r="AN284" s="54" t="str">
        <f ca="1">IF(OR(VLOOKUP($A284,Mitglieder!$E$24:$BG$323,AN$303)="",$G284=""),"",VLOOKUP($A284,Mitglieder!$E$24:$BG$323,AN$303))</f>
        <v/>
      </c>
      <c r="AO284" s="43" t="str">
        <f ca="1">IF($G284="","",TEXT(VLOOKUP($A284,Mitglieder!$E$24:$BG$323,AO$303),"TT.MM.JJJJ"))</f>
        <v/>
      </c>
      <c r="AP284" s="42" t="str">
        <f ca="1">IF($G284="","",VLOOKUP($A284,Mitglieder!$E$24:$BG$323,AP$303))</f>
        <v/>
      </c>
      <c r="AQ284" s="45" t="str">
        <f ca="1">IF($G284="","",TEXT(VLOOKUP($A284,Mitglieder!$E$24:$BG$323,AQ$303),"0.00"))</f>
        <v/>
      </c>
      <c r="AR284" s="54" t="str">
        <f ca="1">IF(OR(VLOOKUP($A284,Mitglieder!$E$24:$BG$323,AR$303)="",$G284=""),"",VLOOKUP($A284,Mitglieder!$E$24:$BG$323,AR$303))</f>
        <v/>
      </c>
      <c r="AS284" s="45" t="str">
        <f ca="1">IF($G284="","",TEXT(VLOOKUP($A284,Mitglieder!$E$24:$BG$323,AS$303),"0.00"))</f>
        <v/>
      </c>
      <c r="AT284" s="54" t="str">
        <f ca="1">IF(OR(VLOOKUP($A284,Mitglieder!$E$24:$BG$323,AT$303)="",$G284=""),"",VLOOKUP($A284,Mitglieder!$E$24:$BG$323,AT$303))</f>
        <v/>
      </c>
      <c r="AU284" s="45" t="str">
        <f ca="1">IF($G284="","",TEXT(VLOOKUP($A284,Mitglieder!$E$24:$BG$323,AU$303),"0.00"))</f>
        <v/>
      </c>
      <c r="AV284" s="45" t="str">
        <f ca="1">IF($G284="","",TEXT(VLOOKUP($A284,Mitglieder!$E$24:$BG$323,AV$303),"0.00"))</f>
        <v/>
      </c>
      <c r="AW284" s="42" t="str">
        <f ca="1">IF($G284="","",VLOOKUP($A284,Mitglieder!$E$24:$BG$323,AW$303))</f>
        <v/>
      </c>
      <c r="AX284" s="54" t="str">
        <f ca="1">IF(OR(VLOOKUP($A284,Mitglieder!$E$24:$BG$323,AX$303)="",$G284=""),"",VLOOKUP($A284,Mitglieder!$E$24:$BG$323,AX$303))</f>
        <v/>
      </c>
      <c r="AY284" s="43" t="str">
        <f ca="1">IF($G284="","",TEXT(VLOOKUP($A284,Mitglieder!$E$24:$BG$323,AY$303),"TT.MM.JJJJ"))</f>
        <v/>
      </c>
      <c r="AZ284" s="75" t="str">
        <f t="shared" ca="1" si="8"/>
        <v/>
      </c>
      <c r="BA284" s="43" t="str">
        <f ca="1">IF($G284="","",TEXT(VLOOKUP($A284,Mitglieder!$E$24:$BG$323,BA$303),"TT.MM.JJJJ"))</f>
        <v/>
      </c>
      <c r="BB284" s="43" t="str">
        <f ca="1">IF($G284="","",TEXT(VLOOKUP($A284,Mitglieder!$E$24:$BG$323,BB$303),"TT.MM.JJJJ"))</f>
        <v/>
      </c>
      <c r="BC284" s="43" t="str">
        <f ca="1">IF($G284="","",TEXT(VLOOKUP($A284,Mitglieder!$E$24:$BG$323,BC$303),"TT.MM.JJJJ"))</f>
        <v/>
      </c>
      <c r="BD284" s="43" t="str">
        <f ca="1">IF($G284="","",TEXT(VLOOKUP($A284,Mitglieder!$E$24:$BG$323,BD$303),"TT.MM.JJJJ"))</f>
        <v/>
      </c>
      <c r="BE284" s="75" t="str">
        <f t="shared" ca="1" si="9"/>
        <v/>
      </c>
      <c r="BF284" s="75" t="str">
        <f ca="1">IF($G284="","",VLOOKUP($A284,Mitglieder!$D$24:$BG$323,BF$303))</f>
        <v/>
      </c>
      <c r="BH284" s="75" t="str">
        <f ca="1">IF(G284="","",AY284+'Details Verein'!$D$25)</f>
        <v/>
      </c>
    </row>
    <row r="285" spans="1:60" x14ac:dyDescent="0.35">
      <c r="A285" s="42">
        <v>285</v>
      </c>
      <c r="B285" s="42"/>
      <c r="C285" s="42"/>
      <c r="D285" s="42">
        <f ca="1">VLOOKUP($A285,Mitglieder!$E$24:$BA$323,D$303)</f>
        <v>1.0299999999999967</v>
      </c>
      <c r="E285" s="42" t="str">
        <f ca="1">IF($G285="","",VLOOKUP($A285,Mitglieder!$E$24:$BG$323,E$303))</f>
        <v/>
      </c>
      <c r="F285" s="54" t="str">
        <f ca="1">IF(OR(VLOOKUP($A285,Mitglieder!$E$24:$BG$323,F$303)="",$G285=""),"",VLOOKUP($A285,Mitglieder!$E$24:$BG$323,F$303))</f>
        <v/>
      </c>
      <c r="G285" s="72" t="str">
        <f ca="1">IF(D285/ROUND(D285,0)=1,VLOOKUP($A285,Mitglieder!$E$24:$BA$323,G$303),"")</f>
        <v/>
      </c>
      <c r="H285" s="42" t="str">
        <f ca="1">IF($G285="","",VLOOKUP($A285,Mitglieder!$E$24:$BG$323,H$303))</f>
        <v/>
      </c>
      <c r="I285" s="54" t="str">
        <f ca="1">IF(OR(VLOOKUP($A285,Mitglieder!$E$24:$BG$323,I$303)="",$G285=""),"",VLOOKUP($A285,Mitglieder!$E$24:$BG$323,I$303))</f>
        <v/>
      </c>
      <c r="J285" s="42" t="str">
        <f ca="1">IF($G285="","",VLOOKUP($A285,Mitglieder!$E$24:$BG$323,J$303))</f>
        <v/>
      </c>
      <c r="K285" s="54" t="str">
        <f ca="1">IF(OR(VLOOKUP($A285,Mitglieder!$E$24:$BG$323,K$303)="",$G285=""),"",VLOOKUP($A285,Mitglieder!$E$24:$BG$323,K$303))</f>
        <v/>
      </c>
      <c r="L285" s="42" t="str">
        <f ca="1">IF($G285="","",VLOOKUP($A285,Mitglieder!$E$24:$BG$323,L$303))</f>
        <v/>
      </c>
      <c r="M285" s="42" t="str">
        <f ca="1">IF($G285="","",VLOOKUP($A285,Mitglieder!$E$24:$BG$323,M$303))</f>
        <v/>
      </c>
      <c r="N285" s="42" t="str">
        <f ca="1">IF($G285="","",VLOOKUP($A285,Mitglieder!$E$24:$BG$323,N$303))</f>
        <v/>
      </c>
      <c r="O285" s="42" t="str">
        <f ca="1">IF($G285="","",VLOOKUP($A285,Mitglieder!$E$24:$BG$323,O$303))</f>
        <v/>
      </c>
      <c r="P285" s="42" t="str">
        <f ca="1">IF($G285="","",VLOOKUP($A285,Mitglieder!$E$24:$BG$323,P$303))</f>
        <v/>
      </c>
      <c r="Q285" s="42" t="str">
        <f ca="1">IF($G285="","",VLOOKUP($A285,Mitglieder!$E$24:$BG$323,Q$303))</f>
        <v/>
      </c>
      <c r="R285" s="54" t="str">
        <f ca="1">IF(OR(VLOOKUP($A285,Mitglieder!$E$24:$BG$323,R$303)="",$G285=""),"",VLOOKUP($A285,Mitglieder!$E$24:$BG$323,R$303))</f>
        <v/>
      </c>
      <c r="S285" s="43" t="str">
        <f ca="1">IF($G285="","",TEXT(VLOOKUP($A285,Mitglieder!$E$24:$BG$323,S$303),"TT.MM.JJJJ"))</f>
        <v/>
      </c>
      <c r="T285" s="43" t="str">
        <f ca="1">IF($G285="","",TEXT(VLOOKUP($A285,Mitglieder!$E$24:$BG$323,T$303),"TT.MM.JJJJ"))</f>
        <v/>
      </c>
      <c r="U285" s="43" t="str">
        <f ca="1">IF($G285="","",TEXT(VLOOKUP($A285,Mitglieder!$E$24:$BG$323,U$303),"TT.MM.JJJJ"))</f>
        <v/>
      </c>
      <c r="V285" s="54" t="str">
        <f ca="1">IF(OR(VLOOKUP($A285,Mitglieder!$E$24:$BG$323,V$303)="",$G285=""),"",VLOOKUP($A285,Mitglieder!$E$24:$BG$323,V$303))</f>
        <v/>
      </c>
      <c r="W285" s="54" t="str">
        <f ca="1">IF(OR(VLOOKUP($A285,Mitglieder!$E$24:$BG$323,W$303)="",$G285=""),"",VLOOKUP($A285,Mitglieder!$E$24:$BG$323,W$303))</f>
        <v/>
      </c>
      <c r="X285" s="54" t="str">
        <f ca="1">IF(OR(VLOOKUP($A285,Mitglieder!$E$24:$BG$323,X$303)="",$G285=""),"",VLOOKUP($A285,Mitglieder!$E$24:$BG$323,X$303))</f>
        <v/>
      </c>
      <c r="Y285" s="54" t="str">
        <f ca="1">IF(OR(VLOOKUP($A285,Mitglieder!$E$24:$BG$323,Y$303)="",$G285=""),"",VLOOKUP($A285,Mitglieder!$E$24:$BG$323,Y$303))</f>
        <v/>
      </c>
      <c r="Z285" s="54" t="str">
        <f ca="1">IF(OR(VLOOKUP($A285,Mitglieder!$E$24:$BG$323,Z$303)="",$G285=""),"",VLOOKUP($A285,Mitglieder!$E$24:$BG$323,Z$303))</f>
        <v/>
      </c>
      <c r="AA285" s="54" t="str">
        <f ca="1">IF(OR(VLOOKUP($A285,Mitglieder!$E$24:$BG$323,AA$303)="",$G285=""),"",VLOOKUP($A285,Mitglieder!$E$24:$BG$323,AA$303))</f>
        <v/>
      </c>
      <c r="AB285" s="54" t="str">
        <f ca="1">IF(OR(VLOOKUP($A285,Mitglieder!$E$24:$BG$323,AB$303)="",$G285=""),"",VLOOKUP($A285,Mitglieder!$E$24:$BG$323,AB$303))</f>
        <v/>
      </c>
      <c r="AC285" s="54" t="str">
        <f ca="1">IF(OR(VLOOKUP($A285,Mitglieder!$E$24:$BG$323,AC$303)="",$G285=""),"",VLOOKUP($A285,Mitglieder!$E$24:$BG$323,AC$303))</f>
        <v/>
      </c>
      <c r="AD285" s="54" t="str">
        <f ca="1">IF(OR(VLOOKUP($A285,Mitglieder!$E$24:$BG$323,AD$303)="",$G285=""),"",VLOOKUP($A285,Mitglieder!$E$24:$BG$323,AD$303))</f>
        <v/>
      </c>
      <c r="AE285" s="54" t="str">
        <f ca="1">IF(OR(VLOOKUP($A285,Mitglieder!$E$24:$BG$323,AE$303)="",$G285=""),"",VLOOKUP($A285,Mitglieder!$E$24:$BG$323,AE$303))</f>
        <v/>
      </c>
      <c r="AF285" s="54" t="str">
        <f ca="1">IF(OR(VLOOKUP($A285,Mitglieder!$E$24:$BG$323,AF$303)="",$G285=""),"",VLOOKUP($A285,Mitglieder!$E$24:$BG$323,AF$303))</f>
        <v/>
      </c>
      <c r="AG285" s="54" t="str">
        <f ca="1">IF(OR(VLOOKUP($A285,Mitglieder!$E$24:$BG$323,AG$303)="",$G285=""),"",VLOOKUP($A285,Mitglieder!$E$24:$BG$323,AG$303))</f>
        <v/>
      </c>
      <c r="AH285" s="54" t="str">
        <f ca="1">IF(OR(VLOOKUP($A285,Mitglieder!$E$24:$BG$323,AH$303)="",$G285=""),"",VLOOKUP($A285,Mitglieder!$E$24:$BG$323,AH$303))</f>
        <v/>
      </c>
      <c r="AI285" s="54" t="str">
        <f ca="1">IF(OR(VLOOKUP($A285,Mitglieder!$E$24:$BG$323,AI$303)="",$G285=""),"",VLOOKUP($A285,Mitglieder!$E$24:$BG$323,AI$303))</f>
        <v/>
      </c>
      <c r="AJ285" s="54" t="str">
        <f ca="1">IF(OR(VLOOKUP($A285,Mitglieder!$E$24:$BG$323,AJ$303)="",$G285=""),"",VLOOKUP($A285,Mitglieder!$E$24:$BG$323,AJ$303))</f>
        <v/>
      </c>
      <c r="AK285" s="54" t="str">
        <f ca="1">IF(OR(VLOOKUP($A285,Mitglieder!$E$24:$BG$323,AK$303)="",$G285=""),"",VLOOKUP($A285,Mitglieder!$E$24:$BG$323,AK$303))</f>
        <v/>
      </c>
      <c r="AL285" s="54" t="str">
        <f ca="1">IF(OR(VLOOKUP($A285,Mitglieder!$E$24:$BG$323,AL$303)="",$G285=""),"",VLOOKUP($A285,Mitglieder!$E$24:$BG$323,AL$303))</f>
        <v/>
      </c>
      <c r="AM285" s="42" t="str">
        <f ca="1">IF($G285="","",VLOOKUP($A285,Mitglieder!$E$24:$BG$323,AM$303))</f>
        <v/>
      </c>
      <c r="AN285" s="54" t="str">
        <f ca="1">IF(OR(VLOOKUP($A285,Mitglieder!$E$24:$BG$323,AN$303)="",$G285=""),"",VLOOKUP($A285,Mitglieder!$E$24:$BG$323,AN$303))</f>
        <v/>
      </c>
      <c r="AO285" s="43" t="str">
        <f ca="1">IF($G285="","",TEXT(VLOOKUP($A285,Mitglieder!$E$24:$BG$323,AO$303),"TT.MM.JJJJ"))</f>
        <v/>
      </c>
      <c r="AP285" s="42" t="str">
        <f ca="1">IF($G285="","",VLOOKUP($A285,Mitglieder!$E$24:$BG$323,AP$303))</f>
        <v/>
      </c>
      <c r="AQ285" s="45" t="str">
        <f ca="1">IF($G285="","",TEXT(VLOOKUP($A285,Mitglieder!$E$24:$BG$323,AQ$303),"0.00"))</f>
        <v/>
      </c>
      <c r="AR285" s="54" t="str">
        <f ca="1">IF(OR(VLOOKUP($A285,Mitglieder!$E$24:$BG$323,AR$303)="",$G285=""),"",VLOOKUP($A285,Mitglieder!$E$24:$BG$323,AR$303))</f>
        <v/>
      </c>
      <c r="AS285" s="45" t="str">
        <f ca="1">IF($G285="","",TEXT(VLOOKUP($A285,Mitglieder!$E$24:$BG$323,AS$303),"0.00"))</f>
        <v/>
      </c>
      <c r="AT285" s="54" t="str">
        <f ca="1">IF(OR(VLOOKUP($A285,Mitglieder!$E$24:$BG$323,AT$303)="",$G285=""),"",VLOOKUP($A285,Mitglieder!$E$24:$BG$323,AT$303))</f>
        <v/>
      </c>
      <c r="AU285" s="45" t="str">
        <f ca="1">IF($G285="","",TEXT(VLOOKUP($A285,Mitglieder!$E$24:$BG$323,AU$303),"0.00"))</f>
        <v/>
      </c>
      <c r="AV285" s="45" t="str">
        <f ca="1">IF($G285="","",TEXT(VLOOKUP($A285,Mitglieder!$E$24:$BG$323,AV$303),"0.00"))</f>
        <v/>
      </c>
      <c r="AW285" s="42" t="str">
        <f ca="1">IF($G285="","",VLOOKUP($A285,Mitglieder!$E$24:$BG$323,AW$303))</f>
        <v/>
      </c>
      <c r="AX285" s="54" t="str">
        <f ca="1">IF(OR(VLOOKUP($A285,Mitglieder!$E$24:$BG$323,AX$303)="",$G285=""),"",VLOOKUP($A285,Mitglieder!$E$24:$BG$323,AX$303))</f>
        <v/>
      </c>
      <c r="AY285" s="43" t="str">
        <f ca="1">IF($G285="","",TEXT(VLOOKUP($A285,Mitglieder!$E$24:$BG$323,AY$303),"TT.MM.JJJJ"))</f>
        <v/>
      </c>
      <c r="AZ285" s="75" t="str">
        <f t="shared" ca="1" si="8"/>
        <v/>
      </c>
      <c r="BA285" s="43" t="str">
        <f ca="1">IF($G285="","",TEXT(VLOOKUP($A285,Mitglieder!$E$24:$BG$323,BA$303),"TT.MM.JJJJ"))</f>
        <v/>
      </c>
      <c r="BB285" s="43" t="str">
        <f ca="1">IF($G285="","",TEXT(VLOOKUP($A285,Mitglieder!$E$24:$BG$323,BB$303),"TT.MM.JJJJ"))</f>
        <v/>
      </c>
      <c r="BC285" s="43" t="str">
        <f ca="1">IF($G285="","",TEXT(VLOOKUP($A285,Mitglieder!$E$24:$BG$323,BC$303),"TT.MM.JJJJ"))</f>
        <v/>
      </c>
      <c r="BD285" s="43" t="str">
        <f ca="1">IF($G285="","",TEXT(VLOOKUP($A285,Mitglieder!$E$24:$BG$323,BD$303),"TT.MM.JJJJ"))</f>
        <v/>
      </c>
      <c r="BE285" s="75" t="str">
        <f t="shared" ca="1" si="9"/>
        <v/>
      </c>
      <c r="BF285" s="75" t="str">
        <f ca="1">IF($G285="","",VLOOKUP($A285,Mitglieder!$D$24:$BG$323,BF$303))</f>
        <v/>
      </c>
      <c r="BH285" s="75" t="str">
        <f ca="1">IF(G285="","",AY285+'Details Verein'!$D$25)</f>
        <v/>
      </c>
    </row>
    <row r="286" spans="1:60" x14ac:dyDescent="0.35">
      <c r="A286" s="42">
        <v>286</v>
      </c>
      <c r="B286" s="42"/>
      <c r="C286" s="42"/>
      <c r="D286" s="42">
        <f ca="1">VLOOKUP($A286,Mitglieder!$E$24:$BA$323,D$303)</f>
        <v>1.0299999999999967</v>
      </c>
      <c r="E286" s="42" t="str">
        <f ca="1">IF($G286="","",VLOOKUP($A286,Mitglieder!$E$24:$BG$323,E$303))</f>
        <v/>
      </c>
      <c r="F286" s="54" t="str">
        <f ca="1">IF(OR(VLOOKUP($A286,Mitglieder!$E$24:$BG$323,F$303)="",$G286=""),"",VLOOKUP($A286,Mitglieder!$E$24:$BG$323,F$303))</f>
        <v/>
      </c>
      <c r="G286" s="72" t="str">
        <f ca="1">IF(D286/ROUND(D286,0)=1,VLOOKUP($A286,Mitglieder!$E$24:$BA$323,G$303),"")</f>
        <v/>
      </c>
      <c r="H286" s="42" t="str">
        <f ca="1">IF($G286="","",VLOOKUP($A286,Mitglieder!$E$24:$BG$323,H$303))</f>
        <v/>
      </c>
      <c r="I286" s="54" t="str">
        <f ca="1">IF(OR(VLOOKUP($A286,Mitglieder!$E$24:$BG$323,I$303)="",$G286=""),"",VLOOKUP($A286,Mitglieder!$E$24:$BG$323,I$303))</f>
        <v/>
      </c>
      <c r="J286" s="42" t="str">
        <f ca="1">IF($G286="","",VLOOKUP($A286,Mitglieder!$E$24:$BG$323,J$303))</f>
        <v/>
      </c>
      <c r="K286" s="54" t="str">
        <f ca="1">IF(OR(VLOOKUP($A286,Mitglieder!$E$24:$BG$323,K$303)="",$G286=""),"",VLOOKUP($A286,Mitglieder!$E$24:$BG$323,K$303))</f>
        <v/>
      </c>
      <c r="L286" s="42" t="str">
        <f ca="1">IF($G286="","",VLOOKUP($A286,Mitglieder!$E$24:$BG$323,L$303))</f>
        <v/>
      </c>
      <c r="M286" s="42" t="str">
        <f ca="1">IF($G286="","",VLOOKUP($A286,Mitglieder!$E$24:$BG$323,M$303))</f>
        <v/>
      </c>
      <c r="N286" s="42" t="str">
        <f ca="1">IF($G286="","",VLOOKUP($A286,Mitglieder!$E$24:$BG$323,N$303))</f>
        <v/>
      </c>
      <c r="O286" s="42" t="str">
        <f ca="1">IF($G286="","",VLOOKUP($A286,Mitglieder!$E$24:$BG$323,O$303))</f>
        <v/>
      </c>
      <c r="P286" s="42" t="str">
        <f ca="1">IF($G286="","",VLOOKUP($A286,Mitglieder!$E$24:$BG$323,P$303))</f>
        <v/>
      </c>
      <c r="Q286" s="42" t="str">
        <f ca="1">IF($G286="","",VLOOKUP($A286,Mitglieder!$E$24:$BG$323,Q$303))</f>
        <v/>
      </c>
      <c r="R286" s="54" t="str">
        <f ca="1">IF(OR(VLOOKUP($A286,Mitglieder!$E$24:$BG$323,R$303)="",$G286=""),"",VLOOKUP($A286,Mitglieder!$E$24:$BG$323,R$303))</f>
        <v/>
      </c>
      <c r="S286" s="43" t="str">
        <f ca="1">IF($G286="","",TEXT(VLOOKUP($A286,Mitglieder!$E$24:$BG$323,S$303),"TT.MM.JJJJ"))</f>
        <v/>
      </c>
      <c r="T286" s="43" t="str">
        <f ca="1">IF($G286="","",TEXT(VLOOKUP($A286,Mitglieder!$E$24:$BG$323,T$303),"TT.MM.JJJJ"))</f>
        <v/>
      </c>
      <c r="U286" s="43" t="str">
        <f ca="1">IF($G286="","",TEXT(VLOOKUP($A286,Mitglieder!$E$24:$BG$323,U$303),"TT.MM.JJJJ"))</f>
        <v/>
      </c>
      <c r="V286" s="54" t="str">
        <f ca="1">IF(OR(VLOOKUP($A286,Mitglieder!$E$24:$BG$323,V$303)="",$G286=""),"",VLOOKUP($A286,Mitglieder!$E$24:$BG$323,V$303))</f>
        <v/>
      </c>
      <c r="W286" s="54" t="str">
        <f ca="1">IF(OR(VLOOKUP($A286,Mitglieder!$E$24:$BG$323,W$303)="",$G286=""),"",VLOOKUP($A286,Mitglieder!$E$24:$BG$323,W$303))</f>
        <v/>
      </c>
      <c r="X286" s="54" t="str">
        <f ca="1">IF(OR(VLOOKUP($A286,Mitglieder!$E$24:$BG$323,X$303)="",$G286=""),"",VLOOKUP($A286,Mitglieder!$E$24:$BG$323,X$303))</f>
        <v/>
      </c>
      <c r="Y286" s="54" t="str">
        <f ca="1">IF(OR(VLOOKUP($A286,Mitglieder!$E$24:$BG$323,Y$303)="",$G286=""),"",VLOOKUP($A286,Mitglieder!$E$24:$BG$323,Y$303))</f>
        <v/>
      </c>
      <c r="Z286" s="54" t="str">
        <f ca="1">IF(OR(VLOOKUP($A286,Mitglieder!$E$24:$BG$323,Z$303)="",$G286=""),"",VLOOKUP($A286,Mitglieder!$E$24:$BG$323,Z$303))</f>
        <v/>
      </c>
      <c r="AA286" s="54" t="str">
        <f ca="1">IF(OR(VLOOKUP($A286,Mitglieder!$E$24:$BG$323,AA$303)="",$G286=""),"",VLOOKUP($A286,Mitglieder!$E$24:$BG$323,AA$303))</f>
        <v/>
      </c>
      <c r="AB286" s="54" t="str">
        <f ca="1">IF(OR(VLOOKUP($A286,Mitglieder!$E$24:$BG$323,AB$303)="",$G286=""),"",VLOOKUP($A286,Mitglieder!$E$24:$BG$323,AB$303))</f>
        <v/>
      </c>
      <c r="AC286" s="54" t="str">
        <f ca="1">IF(OR(VLOOKUP($A286,Mitglieder!$E$24:$BG$323,AC$303)="",$G286=""),"",VLOOKUP($A286,Mitglieder!$E$24:$BG$323,AC$303))</f>
        <v/>
      </c>
      <c r="AD286" s="54" t="str">
        <f ca="1">IF(OR(VLOOKUP($A286,Mitglieder!$E$24:$BG$323,AD$303)="",$G286=""),"",VLOOKUP($A286,Mitglieder!$E$24:$BG$323,AD$303))</f>
        <v/>
      </c>
      <c r="AE286" s="54" t="str">
        <f ca="1">IF(OR(VLOOKUP($A286,Mitglieder!$E$24:$BG$323,AE$303)="",$G286=""),"",VLOOKUP($A286,Mitglieder!$E$24:$BG$323,AE$303))</f>
        <v/>
      </c>
      <c r="AF286" s="54" t="str">
        <f ca="1">IF(OR(VLOOKUP($A286,Mitglieder!$E$24:$BG$323,AF$303)="",$G286=""),"",VLOOKUP($A286,Mitglieder!$E$24:$BG$323,AF$303))</f>
        <v/>
      </c>
      <c r="AG286" s="54" t="str">
        <f ca="1">IF(OR(VLOOKUP($A286,Mitglieder!$E$24:$BG$323,AG$303)="",$G286=""),"",VLOOKUP($A286,Mitglieder!$E$24:$BG$323,AG$303))</f>
        <v/>
      </c>
      <c r="AH286" s="54" t="str">
        <f ca="1">IF(OR(VLOOKUP($A286,Mitglieder!$E$24:$BG$323,AH$303)="",$G286=""),"",VLOOKUP($A286,Mitglieder!$E$24:$BG$323,AH$303))</f>
        <v/>
      </c>
      <c r="AI286" s="54" t="str">
        <f ca="1">IF(OR(VLOOKUP($A286,Mitglieder!$E$24:$BG$323,AI$303)="",$G286=""),"",VLOOKUP($A286,Mitglieder!$E$24:$BG$323,AI$303))</f>
        <v/>
      </c>
      <c r="AJ286" s="54" t="str">
        <f ca="1">IF(OR(VLOOKUP($A286,Mitglieder!$E$24:$BG$323,AJ$303)="",$G286=""),"",VLOOKUP($A286,Mitglieder!$E$24:$BG$323,AJ$303))</f>
        <v/>
      </c>
      <c r="AK286" s="54" t="str">
        <f ca="1">IF(OR(VLOOKUP($A286,Mitglieder!$E$24:$BG$323,AK$303)="",$G286=""),"",VLOOKUP($A286,Mitglieder!$E$24:$BG$323,AK$303))</f>
        <v/>
      </c>
      <c r="AL286" s="54" t="str">
        <f ca="1">IF(OR(VLOOKUP($A286,Mitglieder!$E$24:$BG$323,AL$303)="",$G286=""),"",VLOOKUP($A286,Mitglieder!$E$24:$BG$323,AL$303))</f>
        <v/>
      </c>
      <c r="AM286" s="42" t="str">
        <f ca="1">IF($G286="","",VLOOKUP($A286,Mitglieder!$E$24:$BG$323,AM$303))</f>
        <v/>
      </c>
      <c r="AN286" s="54" t="str">
        <f ca="1">IF(OR(VLOOKUP($A286,Mitglieder!$E$24:$BG$323,AN$303)="",$G286=""),"",VLOOKUP($A286,Mitglieder!$E$24:$BG$323,AN$303))</f>
        <v/>
      </c>
      <c r="AO286" s="43" t="str">
        <f ca="1">IF($G286="","",TEXT(VLOOKUP($A286,Mitglieder!$E$24:$BG$323,AO$303),"TT.MM.JJJJ"))</f>
        <v/>
      </c>
      <c r="AP286" s="42" t="str">
        <f ca="1">IF($G286="","",VLOOKUP($A286,Mitglieder!$E$24:$BG$323,AP$303))</f>
        <v/>
      </c>
      <c r="AQ286" s="45" t="str">
        <f ca="1">IF($G286="","",TEXT(VLOOKUP($A286,Mitglieder!$E$24:$BG$323,AQ$303),"0.00"))</f>
        <v/>
      </c>
      <c r="AR286" s="54" t="str">
        <f ca="1">IF(OR(VLOOKUP($A286,Mitglieder!$E$24:$BG$323,AR$303)="",$G286=""),"",VLOOKUP($A286,Mitglieder!$E$24:$BG$323,AR$303))</f>
        <v/>
      </c>
      <c r="AS286" s="45" t="str">
        <f ca="1">IF($G286="","",TEXT(VLOOKUP($A286,Mitglieder!$E$24:$BG$323,AS$303),"0.00"))</f>
        <v/>
      </c>
      <c r="AT286" s="54" t="str">
        <f ca="1">IF(OR(VLOOKUP($A286,Mitglieder!$E$24:$BG$323,AT$303)="",$G286=""),"",VLOOKUP($A286,Mitglieder!$E$24:$BG$323,AT$303))</f>
        <v/>
      </c>
      <c r="AU286" s="45" t="str">
        <f ca="1">IF($G286="","",TEXT(VLOOKUP($A286,Mitglieder!$E$24:$BG$323,AU$303),"0.00"))</f>
        <v/>
      </c>
      <c r="AV286" s="45" t="str">
        <f ca="1">IF($G286="","",TEXT(VLOOKUP($A286,Mitglieder!$E$24:$BG$323,AV$303),"0.00"))</f>
        <v/>
      </c>
      <c r="AW286" s="42" t="str">
        <f ca="1">IF($G286="","",VLOOKUP($A286,Mitglieder!$E$24:$BG$323,AW$303))</f>
        <v/>
      </c>
      <c r="AX286" s="54" t="str">
        <f ca="1">IF(OR(VLOOKUP($A286,Mitglieder!$E$24:$BG$323,AX$303)="",$G286=""),"",VLOOKUP($A286,Mitglieder!$E$24:$BG$323,AX$303))</f>
        <v/>
      </c>
      <c r="AY286" s="43" t="str">
        <f ca="1">IF($G286="","",TEXT(VLOOKUP($A286,Mitglieder!$E$24:$BG$323,AY$303),"TT.MM.JJJJ"))</f>
        <v/>
      </c>
      <c r="AZ286" s="75" t="str">
        <f t="shared" ca="1" si="8"/>
        <v/>
      </c>
      <c r="BA286" s="43" t="str">
        <f ca="1">IF($G286="","",TEXT(VLOOKUP($A286,Mitglieder!$E$24:$BG$323,BA$303),"TT.MM.JJJJ"))</f>
        <v/>
      </c>
      <c r="BB286" s="43" t="str">
        <f ca="1">IF($G286="","",TEXT(VLOOKUP($A286,Mitglieder!$E$24:$BG$323,BB$303),"TT.MM.JJJJ"))</f>
        <v/>
      </c>
      <c r="BC286" s="43" t="str">
        <f ca="1">IF($G286="","",TEXT(VLOOKUP($A286,Mitglieder!$E$24:$BG$323,BC$303),"TT.MM.JJJJ"))</f>
        <v/>
      </c>
      <c r="BD286" s="43" t="str">
        <f ca="1">IF($G286="","",TEXT(VLOOKUP($A286,Mitglieder!$E$24:$BG$323,BD$303),"TT.MM.JJJJ"))</f>
        <v/>
      </c>
      <c r="BE286" s="75" t="str">
        <f t="shared" ca="1" si="9"/>
        <v/>
      </c>
      <c r="BF286" s="75" t="str">
        <f ca="1">IF($G286="","",VLOOKUP($A286,Mitglieder!$D$24:$BG$323,BF$303))</f>
        <v/>
      </c>
      <c r="BH286" s="75" t="str">
        <f ca="1">IF(G286="","",AY286+'Details Verein'!$D$25)</f>
        <v/>
      </c>
    </row>
    <row r="287" spans="1:60" x14ac:dyDescent="0.35">
      <c r="A287" s="42">
        <v>287</v>
      </c>
      <c r="B287" s="42"/>
      <c r="C287" s="42"/>
      <c r="D287" s="42">
        <f ca="1">VLOOKUP($A287,Mitglieder!$E$24:$BA$323,D$303)</f>
        <v>1.0299999999999967</v>
      </c>
      <c r="E287" s="42" t="str">
        <f ca="1">IF($G287="","",VLOOKUP($A287,Mitglieder!$E$24:$BG$323,E$303))</f>
        <v/>
      </c>
      <c r="F287" s="54" t="str">
        <f ca="1">IF(OR(VLOOKUP($A287,Mitglieder!$E$24:$BG$323,F$303)="",$G287=""),"",VLOOKUP($A287,Mitglieder!$E$24:$BG$323,F$303))</f>
        <v/>
      </c>
      <c r="G287" s="72" t="str">
        <f ca="1">IF(D287/ROUND(D287,0)=1,VLOOKUP($A287,Mitglieder!$E$24:$BA$323,G$303),"")</f>
        <v/>
      </c>
      <c r="H287" s="42" t="str">
        <f ca="1">IF($G287="","",VLOOKUP($A287,Mitglieder!$E$24:$BG$323,H$303))</f>
        <v/>
      </c>
      <c r="I287" s="54" t="str">
        <f ca="1">IF(OR(VLOOKUP($A287,Mitglieder!$E$24:$BG$323,I$303)="",$G287=""),"",VLOOKUP($A287,Mitglieder!$E$24:$BG$323,I$303))</f>
        <v/>
      </c>
      <c r="J287" s="42" t="str">
        <f ca="1">IF($G287="","",VLOOKUP($A287,Mitglieder!$E$24:$BG$323,J$303))</f>
        <v/>
      </c>
      <c r="K287" s="54" t="str">
        <f ca="1">IF(OR(VLOOKUP($A287,Mitglieder!$E$24:$BG$323,K$303)="",$G287=""),"",VLOOKUP($A287,Mitglieder!$E$24:$BG$323,K$303))</f>
        <v/>
      </c>
      <c r="L287" s="42" t="str">
        <f ca="1">IF($G287="","",VLOOKUP($A287,Mitglieder!$E$24:$BG$323,L$303))</f>
        <v/>
      </c>
      <c r="M287" s="42" t="str">
        <f ca="1">IF($G287="","",VLOOKUP($A287,Mitglieder!$E$24:$BG$323,M$303))</f>
        <v/>
      </c>
      <c r="N287" s="42" t="str">
        <f ca="1">IF($G287="","",VLOOKUP($A287,Mitglieder!$E$24:$BG$323,N$303))</f>
        <v/>
      </c>
      <c r="O287" s="42" t="str">
        <f ca="1">IF($G287="","",VLOOKUP($A287,Mitglieder!$E$24:$BG$323,O$303))</f>
        <v/>
      </c>
      <c r="P287" s="42" t="str">
        <f ca="1">IF($G287="","",VLOOKUP($A287,Mitglieder!$E$24:$BG$323,P$303))</f>
        <v/>
      </c>
      <c r="Q287" s="42" t="str">
        <f ca="1">IF($G287="","",VLOOKUP($A287,Mitglieder!$E$24:$BG$323,Q$303))</f>
        <v/>
      </c>
      <c r="R287" s="54" t="str">
        <f ca="1">IF(OR(VLOOKUP($A287,Mitglieder!$E$24:$BG$323,R$303)="",$G287=""),"",VLOOKUP($A287,Mitglieder!$E$24:$BG$323,R$303))</f>
        <v/>
      </c>
      <c r="S287" s="43" t="str">
        <f ca="1">IF($G287="","",TEXT(VLOOKUP($A287,Mitglieder!$E$24:$BG$323,S$303),"TT.MM.JJJJ"))</f>
        <v/>
      </c>
      <c r="T287" s="43" t="str">
        <f ca="1">IF($G287="","",TEXT(VLOOKUP($A287,Mitglieder!$E$24:$BG$323,T$303),"TT.MM.JJJJ"))</f>
        <v/>
      </c>
      <c r="U287" s="43" t="str">
        <f ca="1">IF($G287="","",TEXT(VLOOKUP($A287,Mitglieder!$E$24:$BG$323,U$303),"TT.MM.JJJJ"))</f>
        <v/>
      </c>
      <c r="V287" s="54" t="str">
        <f ca="1">IF(OR(VLOOKUP($A287,Mitglieder!$E$24:$BG$323,V$303)="",$G287=""),"",VLOOKUP($A287,Mitglieder!$E$24:$BG$323,V$303))</f>
        <v/>
      </c>
      <c r="W287" s="54" t="str">
        <f ca="1">IF(OR(VLOOKUP($A287,Mitglieder!$E$24:$BG$323,W$303)="",$G287=""),"",VLOOKUP($A287,Mitglieder!$E$24:$BG$323,W$303))</f>
        <v/>
      </c>
      <c r="X287" s="54" t="str">
        <f ca="1">IF(OR(VLOOKUP($A287,Mitglieder!$E$24:$BG$323,X$303)="",$G287=""),"",VLOOKUP($A287,Mitglieder!$E$24:$BG$323,X$303))</f>
        <v/>
      </c>
      <c r="Y287" s="54" t="str">
        <f ca="1">IF(OR(VLOOKUP($A287,Mitglieder!$E$24:$BG$323,Y$303)="",$G287=""),"",VLOOKUP($A287,Mitglieder!$E$24:$BG$323,Y$303))</f>
        <v/>
      </c>
      <c r="Z287" s="54" t="str">
        <f ca="1">IF(OR(VLOOKUP($A287,Mitglieder!$E$24:$BG$323,Z$303)="",$G287=""),"",VLOOKUP($A287,Mitglieder!$E$24:$BG$323,Z$303))</f>
        <v/>
      </c>
      <c r="AA287" s="54" t="str">
        <f ca="1">IF(OR(VLOOKUP($A287,Mitglieder!$E$24:$BG$323,AA$303)="",$G287=""),"",VLOOKUP($A287,Mitglieder!$E$24:$BG$323,AA$303))</f>
        <v/>
      </c>
      <c r="AB287" s="54" t="str">
        <f ca="1">IF(OR(VLOOKUP($A287,Mitglieder!$E$24:$BG$323,AB$303)="",$G287=""),"",VLOOKUP($A287,Mitglieder!$E$24:$BG$323,AB$303))</f>
        <v/>
      </c>
      <c r="AC287" s="54" t="str">
        <f ca="1">IF(OR(VLOOKUP($A287,Mitglieder!$E$24:$BG$323,AC$303)="",$G287=""),"",VLOOKUP($A287,Mitglieder!$E$24:$BG$323,AC$303))</f>
        <v/>
      </c>
      <c r="AD287" s="54" t="str">
        <f ca="1">IF(OR(VLOOKUP($A287,Mitglieder!$E$24:$BG$323,AD$303)="",$G287=""),"",VLOOKUP($A287,Mitglieder!$E$24:$BG$323,AD$303))</f>
        <v/>
      </c>
      <c r="AE287" s="54" t="str">
        <f ca="1">IF(OR(VLOOKUP($A287,Mitglieder!$E$24:$BG$323,AE$303)="",$G287=""),"",VLOOKUP($A287,Mitglieder!$E$24:$BG$323,AE$303))</f>
        <v/>
      </c>
      <c r="AF287" s="54" t="str">
        <f ca="1">IF(OR(VLOOKUP($A287,Mitglieder!$E$24:$BG$323,AF$303)="",$G287=""),"",VLOOKUP($A287,Mitglieder!$E$24:$BG$323,AF$303))</f>
        <v/>
      </c>
      <c r="AG287" s="54" t="str">
        <f ca="1">IF(OR(VLOOKUP($A287,Mitglieder!$E$24:$BG$323,AG$303)="",$G287=""),"",VLOOKUP($A287,Mitglieder!$E$24:$BG$323,AG$303))</f>
        <v/>
      </c>
      <c r="AH287" s="54" t="str">
        <f ca="1">IF(OR(VLOOKUP($A287,Mitglieder!$E$24:$BG$323,AH$303)="",$G287=""),"",VLOOKUP($A287,Mitglieder!$E$24:$BG$323,AH$303))</f>
        <v/>
      </c>
      <c r="AI287" s="54" t="str">
        <f ca="1">IF(OR(VLOOKUP($A287,Mitglieder!$E$24:$BG$323,AI$303)="",$G287=""),"",VLOOKUP($A287,Mitglieder!$E$24:$BG$323,AI$303))</f>
        <v/>
      </c>
      <c r="AJ287" s="54" t="str">
        <f ca="1">IF(OR(VLOOKUP($A287,Mitglieder!$E$24:$BG$323,AJ$303)="",$G287=""),"",VLOOKUP($A287,Mitglieder!$E$24:$BG$323,AJ$303))</f>
        <v/>
      </c>
      <c r="AK287" s="54" t="str">
        <f ca="1">IF(OR(VLOOKUP($A287,Mitglieder!$E$24:$BG$323,AK$303)="",$G287=""),"",VLOOKUP($A287,Mitglieder!$E$24:$BG$323,AK$303))</f>
        <v/>
      </c>
      <c r="AL287" s="54" t="str">
        <f ca="1">IF(OR(VLOOKUP($A287,Mitglieder!$E$24:$BG$323,AL$303)="",$G287=""),"",VLOOKUP($A287,Mitglieder!$E$24:$BG$323,AL$303))</f>
        <v/>
      </c>
      <c r="AM287" s="42" t="str">
        <f ca="1">IF($G287="","",VLOOKUP($A287,Mitglieder!$E$24:$BG$323,AM$303))</f>
        <v/>
      </c>
      <c r="AN287" s="54" t="str">
        <f ca="1">IF(OR(VLOOKUP($A287,Mitglieder!$E$24:$BG$323,AN$303)="",$G287=""),"",VLOOKUP($A287,Mitglieder!$E$24:$BG$323,AN$303))</f>
        <v/>
      </c>
      <c r="AO287" s="43" t="str">
        <f ca="1">IF($G287="","",TEXT(VLOOKUP($A287,Mitglieder!$E$24:$BG$323,AO$303),"TT.MM.JJJJ"))</f>
        <v/>
      </c>
      <c r="AP287" s="42" t="str">
        <f ca="1">IF($G287="","",VLOOKUP($A287,Mitglieder!$E$24:$BG$323,AP$303))</f>
        <v/>
      </c>
      <c r="AQ287" s="45" t="str">
        <f ca="1">IF($G287="","",TEXT(VLOOKUP($A287,Mitglieder!$E$24:$BG$323,AQ$303),"0.00"))</f>
        <v/>
      </c>
      <c r="AR287" s="54" t="str">
        <f ca="1">IF(OR(VLOOKUP($A287,Mitglieder!$E$24:$BG$323,AR$303)="",$G287=""),"",VLOOKUP($A287,Mitglieder!$E$24:$BG$323,AR$303))</f>
        <v/>
      </c>
      <c r="AS287" s="45" t="str">
        <f ca="1">IF($G287="","",TEXT(VLOOKUP($A287,Mitglieder!$E$24:$BG$323,AS$303),"0.00"))</f>
        <v/>
      </c>
      <c r="AT287" s="54" t="str">
        <f ca="1">IF(OR(VLOOKUP($A287,Mitglieder!$E$24:$BG$323,AT$303)="",$G287=""),"",VLOOKUP($A287,Mitglieder!$E$24:$BG$323,AT$303))</f>
        <v/>
      </c>
      <c r="AU287" s="45" t="str">
        <f ca="1">IF($G287="","",TEXT(VLOOKUP($A287,Mitglieder!$E$24:$BG$323,AU$303),"0.00"))</f>
        <v/>
      </c>
      <c r="AV287" s="45" t="str">
        <f ca="1">IF($G287="","",TEXT(VLOOKUP($A287,Mitglieder!$E$24:$BG$323,AV$303),"0.00"))</f>
        <v/>
      </c>
      <c r="AW287" s="42" t="str">
        <f ca="1">IF($G287="","",VLOOKUP($A287,Mitglieder!$E$24:$BG$323,AW$303))</f>
        <v/>
      </c>
      <c r="AX287" s="54" t="str">
        <f ca="1">IF(OR(VLOOKUP($A287,Mitglieder!$E$24:$BG$323,AX$303)="",$G287=""),"",VLOOKUP($A287,Mitglieder!$E$24:$BG$323,AX$303))</f>
        <v/>
      </c>
      <c r="AY287" s="43" t="str">
        <f ca="1">IF($G287="","",TEXT(VLOOKUP($A287,Mitglieder!$E$24:$BG$323,AY$303),"TT.MM.JJJJ"))</f>
        <v/>
      </c>
      <c r="AZ287" s="75" t="str">
        <f t="shared" ca="1" si="8"/>
        <v/>
      </c>
      <c r="BA287" s="43" t="str">
        <f ca="1">IF($G287="","",TEXT(VLOOKUP($A287,Mitglieder!$E$24:$BG$323,BA$303),"TT.MM.JJJJ"))</f>
        <v/>
      </c>
      <c r="BB287" s="43" t="str">
        <f ca="1">IF($G287="","",TEXT(VLOOKUP($A287,Mitglieder!$E$24:$BG$323,BB$303),"TT.MM.JJJJ"))</f>
        <v/>
      </c>
      <c r="BC287" s="43" t="str">
        <f ca="1">IF($G287="","",TEXT(VLOOKUP($A287,Mitglieder!$E$24:$BG$323,BC$303),"TT.MM.JJJJ"))</f>
        <v/>
      </c>
      <c r="BD287" s="43" t="str">
        <f ca="1">IF($G287="","",TEXT(VLOOKUP($A287,Mitglieder!$E$24:$BG$323,BD$303),"TT.MM.JJJJ"))</f>
        <v/>
      </c>
      <c r="BE287" s="75" t="str">
        <f t="shared" ca="1" si="9"/>
        <v/>
      </c>
      <c r="BF287" s="75" t="str">
        <f ca="1">IF($G287="","",VLOOKUP($A287,Mitglieder!$D$24:$BG$323,BF$303))</f>
        <v/>
      </c>
      <c r="BH287" s="75" t="str">
        <f ca="1">IF(G287="","",AY287+'Details Verein'!$D$25)</f>
        <v/>
      </c>
    </row>
    <row r="288" spans="1:60" x14ac:dyDescent="0.35">
      <c r="A288" s="42">
        <v>288</v>
      </c>
      <c r="B288" s="42"/>
      <c r="C288" s="42"/>
      <c r="D288" s="42">
        <f ca="1">VLOOKUP($A288,Mitglieder!$E$24:$BA$323,D$303)</f>
        <v>1.0299999999999967</v>
      </c>
      <c r="E288" s="42" t="str">
        <f ca="1">IF($G288="","",VLOOKUP($A288,Mitglieder!$E$24:$BG$323,E$303))</f>
        <v/>
      </c>
      <c r="F288" s="54" t="str">
        <f ca="1">IF(OR(VLOOKUP($A288,Mitglieder!$E$24:$BG$323,F$303)="",$G288=""),"",VLOOKUP($A288,Mitglieder!$E$24:$BG$323,F$303))</f>
        <v/>
      </c>
      <c r="G288" s="72" t="str">
        <f ca="1">IF(D288/ROUND(D288,0)=1,VLOOKUP($A288,Mitglieder!$E$24:$BA$323,G$303),"")</f>
        <v/>
      </c>
      <c r="H288" s="42" t="str">
        <f ca="1">IF($G288="","",VLOOKUP($A288,Mitglieder!$E$24:$BG$323,H$303))</f>
        <v/>
      </c>
      <c r="I288" s="54" t="str">
        <f ca="1">IF(OR(VLOOKUP($A288,Mitglieder!$E$24:$BG$323,I$303)="",$G288=""),"",VLOOKUP($A288,Mitglieder!$E$24:$BG$323,I$303))</f>
        <v/>
      </c>
      <c r="J288" s="42" t="str">
        <f ca="1">IF($G288="","",VLOOKUP($A288,Mitglieder!$E$24:$BG$323,J$303))</f>
        <v/>
      </c>
      <c r="K288" s="54" t="str">
        <f ca="1">IF(OR(VLOOKUP($A288,Mitglieder!$E$24:$BG$323,K$303)="",$G288=""),"",VLOOKUP($A288,Mitglieder!$E$24:$BG$323,K$303))</f>
        <v/>
      </c>
      <c r="L288" s="42" t="str">
        <f ca="1">IF($G288="","",VLOOKUP($A288,Mitglieder!$E$24:$BG$323,L$303))</f>
        <v/>
      </c>
      <c r="M288" s="42" t="str">
        <f ca="1">IF($G288="","",VLOOKUP($A288,Mitglieder!$E$24:$BG$323,M$303))</f>
        <v/>
      </c>
      <c r="N288" s="42" t="str">
        <f ca="1">IF($G288="","",VLOOKUP($A288,Mitglieder!$E$24:$BG$323,N$303))</f>
        <v/>
      </c>
      <c r="O288" s="42" t="str">
        <f ca="1">IF($G288="","",VLOOKUP($A288,Mitglieder!$E$24:$BG$323,O$303))</f>
        <v/>
      </c>
      <c r="P288" s="42" t="str">
        <f ca="1">IF($G288="","",VLOOKUP($A288,Mitglieder!$E$24:$BG$323,P$303))</f>
        <v/>
      </c>
      <c r="Q288" s="42" t="str">
        <f ca="1">IF($G288="","",VLOOKUP($A288,Mitglieder!$E$24:$BG$323,Q$303))</f>
        <v/>
      </c>
      <c r="R288" s="54" t="str">
        <f ca="1">IF(OR(VLOOKUP($A288,Mitglieder!$E$24:$BG$323,R$303)="",$G288=""),"",VLOOKUP($A288,Mitglieder!$E$24:$BG$323,R$303))</f>
        <v/>
      </c>
      <c r="S288" s="43" t="str">
        <f ca="1">IF($G288="","",TEXT(VLOOKUP($A288,Mitglieder!$E$24:$BG$323,S$303),"TT.MM.JJJJ"))</f>
        <v/>
      </c>
      <c r="T288" s="43" t="str">
        <f ca="1">IF($G288="","",TEXT(VLOOKUP($A288,Mitglieder!$E$24:$BG$323,T$303),"TT.MM.JJJJ"))</f>
        <v/>
      </c>
      <c r="U288" s="43" t="str">
        <f ca="1">IF($G288="","",TEXT(VLOOKUP($A288,Mitglieder!$E$24:$BG$323,U$303),"TT.MM.JJJJ"))</f>
        <v/>
      </c>
      <c r="V288" s="54" t="str">
        <f ca="1">IF(OR(VLOOKUP($A288,Mitglieder!$E$24:$BG$323,V$303)="",$G288=""),"",VLOOKUP($A288,Mitglieder!$E$24:$BG$323,V$303))</f>
        <v/>
      </c>
      <c r="W288" s="54" t="str">
        <f ca="1">IF(OR(VLOOKUP($A288,Mitglieder!$E$24:$BG$323,W$303)="",$G288=""),"",VLOOKUP($A288,Mitglieder!$E$24:$BG$323,W$303))</f>
        <v/>
      </c>
      <c r="X288" s="54" t="str">
        <f ca="1">IF(OR(VLOOKUP($A288,Mitglieder!$E$24:$BG$323,X$303)="",$G288=""),"",VLOOKUP($A288,Mitglieder!$E$24:$BG$323,X$303))</f>
        <v/>
      </c>
      <c r="Y288" s="54" t="str">
        <f ca="1">IF(OR(VLOOKUP($A288,Mitglieder!$E$24:$BG$323,Y$303)="",$G288=""),"",VLOOKUP($A288,Mitglieder!$E$24:$BG$323,Y$303))</f>
        <v/>
      </c>
      <c r="Z288" s="54" t="str">
        <f ca="1">IF(OR(VLOOKUP($A288,Mitglieder!$E$24:$BG$323,Z$303)="",$G288=""),"",VLOOKUP($A288,Mitglieder!$E$24:$BG$323,Z$303))</f>
        <v/>
      </c>
      <c r="AA288" s="54" t="str">
        <f ca="1">IF(OR(VLOOKUP($A288,Mitglieder!$E$24:$BG$323,AA$303)="",$G288=""),"",VLOOKUP($A288,Mitglieder!$E$24:$BG$323,AA$303))</f>
        <v/>
      </c>
      <c r="AB288" s="54" t="str">
        <f ca="1">IF(OR(VLOOKUP($A288,Mitglieder!$E$24:$BG$323,AB$303)="",$G288=""),"",VLOOKUP($A288,Mitglieder!$E$24:$BG$323,AB$303))</f>
        <v/>
      </c>
      <c r="AC288" s="54" t="str">
        <f ca="1">IF(OR(VLOOKUP($A288,Mitglieder!$E$24:$BG$323,AC$303)="",$G288=""),"",VLOOKUP($A288,Mitglieder!$E$24:$BG$323,AC$303))</f>
        <v/>
      </c>
      <c r="AD288" s="54" t="str">
        <f ca="1">IF(OR(VLOOKUP($A288,Mitglieder!$E$24:$BG$323,AD$303)="",$G288=""),"",VLOOKUP($A288,Mitglieder!$E$24:$BG$323,AD$303))</f>
        <v/>
      </c>
      <c r="AE288" s="54" t="str">
        <f ca="1">IF(OR(VLOOKUP($A288,Mitglieder!$E$24:$BG$323,AE$303)="",$G288=""),"",VLOOKUP($A288,Mitglieder!$E$24:$BG$323,AE$303))</f>
        <v/>
      </c>
      <c r="AF288" s="54" t="str">
        <f ca="1">IF(OR(VLOOKUP($A288,Mitglieder!$E$24:$BG$323,AF$303)="",$G288=""),"",VLOOKUP($A288,Mitglieder!$E$24:$BG$323,AF$303))</f>
        <v/>
      </c>
      <c r="AG288" s="54" t="str">
        <f ca="1">IF(OR(VLOOKUP($A288,Mitglieder!$E$24:$BG$323,AG$303)="",$G288=""),"",VLOOKUP($A288,Mitglieder!$E$24:$BG$323,AG$303))</f>
        <v/>
      </c>
      <c r="AH288" s="54" t="str">
        <f ca="1">IF(OR(VLOOKUP($A288,Mitglieder!$E$24:$BG$323,AH$303)="",$G288=""),"",VLOOKUP($A288,Mitglieder!$E$24:$BG$323,AH$303))</f>
        <v/>
      </c>
      <c r="AI288" s="54" t="str">
        <f ca="1">IF(OR(VLOOKUP($A288,Mitglieder!$E$24:$BG$323,AI$303)="",$G288=""),"",VLOOKUP($A288,Mitglieder!$E$24:$BG$323,AI$303))</f>
        <v/>
      </c>
      <c r="AJ288" s="54" t="str">
        <f ca="1">IF(OR(VLOOKUP($A288,Mitglieder!$E$24:$BG$323,AJ$303)="",$G288=""),"",VLOOKUP($A288,Mitglieder!$E$24:$BG$323,AJ$303))</f>
        <v/>
      </c>
      <c r="AK288" s="54" t="str">
        <f ca="1">IF(OR(VLOOKUP($A288,Mitglieder!$E$24:$BG$323,AK$303)="",$G288=""),"",VLOOKUP($A288,Mitglieder!$E$24:$BG$323,AK$303))</f>
        <v/>
      </c>
      <c r="AL288" s="54" t="str">
        <f ca="1">IF(OR(VLOOKUP($A288,Mitglieder!$E$24:$BG$323,AL$303)="",$G288=""),"",VLOOKUP($A288,Mitglieder!$E$24:$BG$323,AL$303))</f>
        <v/>
      </c>
      <c r="AM288" s="42" t="str">
        <f ca="1">IF($G288="","",VLOOKUP($A288,Mitglieder!$E$24:$BG$323,AM$303))</f>
        <v/>
      </c>
      <c r="AN288" s="54" t="str">
        <f ca="1">IF(OR(VLOOKUP($A288,Mitglieder!$E$24:$BG$323,AN$303)="",$G288=""),"",VLOOKUP($A288,Mitglieder!$E$24:$BG$323,AN$303))</f>
        <v/>
      </c>
      <c r="AO288" s="43" t="str">
        <f ca="1">IF($G288="","",TEXT(VLOOKUP($A288,Mitglieder!$E$24:$BG$323,AO$303),"TT.MM.JJJJ"))</f>
        <v/>
      </c>
      <c r="AP288" s="42" t="str">
        <f ca="1">IF($G288="","",VLOOKUP($A288,Mitglieder!$E$24:$BG$323,AP$303))</f>
        <v/>
      </c>
      <c r="AQ288" s="45" t="str">
        <f ca="1">IF($G288="","",TEXT(VLOOKUP($A288,Mitglieder!$E$24:$BG$323,AQ$303),"0.00"))</f>
        <v/>
      </c>
      <c r="AR288" s="54" t="str">
        <f ca="1">IF(OR(VLOOKUP($A288,Mitglieder!$E$24:$BG$323,AR$303)="",$G288=""),"",VLOOKUP($A288,Mitglieder!$E$24:$BG$323,AR$303))</f>
        <v/>
      </c>
      <c r="AS288" s="45" t="str">
        <f ca="1">IF($G288="","",TEXT(VLOOKUP($A288,Mitglieder!$E$24:$BG$323,AS$303),"0.00"))</f>
        <v/>
      </c>
      <c r="AT288" s="54" t="str">
        <f ca="1">IF(OR(VLOOKUP($A288,Mitglieder!$E$24:$BG$323,AT$303)="",$G288=""),"",VLOOKUP($A288,Mitglieder!$E$24:$BG$323,AT$303))</f>
        <v/>
      </c>
      <c r="AU288" s="45" t="str">
        <f ca="1">IF($G288="","",TEXT(VLOOKUP($A288,Mitglieder!$E$24:$BG$323,AU$303),"0.00"))</f>
        <v/>
      </c>
      <c r="AV288" s="45" t="str">
        <f ca="1">IF($G288="","",TEXT(VLOOKUP($A288,Mitglieder!$E$24:$BG$323,AV$303),"0.00"))</f>
        <v/>
      </c>
      <c r="AW288" s="42" t="str">
        <f ca="1">IF($G288="","",VLOOKUP($A288,Mitglieder!$E$24:$BG$323,AW$303))</f>
        <v/>
      </c>
      <c r="AX288" s="54" t="str">
        <f ca="1">IF(OR(VLOOKUP($A288,Mitglieder!$E$24:$BG$323,AX$303)="",$G288=""),"",VLOOKUP($A288,Mitglieder!$E$24:$BG$323,AX$303))</f>
        <v/>
      </c>
      <c r="AY288" s="43" t="str">
        <f ca="1">IF($G288="","",TEXT(VLOOKUP($A288,Mitglieder!$E$24:$BG$323,AY$303),"TT.MM.JJJJ"))</f>
        <v/>
      </c>
      <c r="AZ288" s="75" t="str">
        <f t="shared" ca="1" si="8"/>
        <v/>
      </c>
      <c r="BA288" s="43" t="str">
        <f ca="1">IF($G288="","",TEXT(VLOOKUP($A288,Mitglieder!$E$24:$BG$323,BA$303),"TT.MM.JJJJ"))</f>
        <v/>
      </c>
      <c r="BB288" s="43" t="str">
        <f ca="1">IF($G288="","",TEXT(VLOOKUP($A288,Mitglieder!$E$24:$BG$323,BB$303),"TT.MM.JJJJ"))</f>
        <v/>
      </c>
      <c r="BC288" s="43" t="str">
        <f ca="1">IF($G288="","",TEXT(VLOOKUP($A288,Mitglieder!$E$24:$BG$323,BC$303),"TT.MM.JJJJ"))</f>
        <v/>
      </c>
      <c r="BD288" s="43" t="str">
        <f ca="1">IF($G288="","",TEXT(VLOOKUP($A288,Mitglieder!$E$24:$BG$323,BD$303),"TT.MM.JJJJ"))</f>
        <v/>
      </c>
      <c r="BE288" s="75" t="str">
        <f t="shared" ca="1" si="9"/>
        <v/>
      </c>
      <c r="BF288" s="75" t="str">
        <f ca="1">IF($G288="","",VLOOKUP($A288,Mitglieder!$D$24:$BG$323,BF$303))</f>
        <v/>
      </c>
      <c r="BH288" s="75" t="str">
        <f ca="1">IF(G288="","",AY288+'Details Verein'!$D$25)</f>
        <v/>
      </c>
    </row>
    <row r="289" spans="1:75" x14ac:dyDescent="0.35">
      <c r="A289" s="42">
        <v>289</v>
      </c>
      <c r="B289" s="42"/>
      <c r="C289" s="42"/>
      <c r="D289" s="42">
        <f ca="1">VLOOKUP($A289,Mitglieder!$E$24:$BA$323,D$303)</f>
        <v>1.0299999999999967</v>
      </c>
      <c r="E289" s="42" t="str">
        <f ca="1">IF($G289="","",VLOOKUP($A289,Mitglieder!$E$24:$BG$323,E$303))</f>
        <v/>
      </c>
      <c r="F289" s="54" t="str">
        <f ca="1">IF(OR(VLOOKUP($A289,Mitglieder!$E$24:$BG$323,F$303)="",$G289=""),"",VLOOKUP($A289,Mitglieder!$E$24:$BG$323,F$303))</f>
        <v/>
      </c>
      <c r="G289" s="72" t="str">
        <f ca="1">IF(D289/ROUND(D289,0)=1,VLOOKUP($A289,Mitglieder!$E$24:$BA$323,G$303),"")</f>
        <v/>
      </c>
      <c r="H289" s="42" t="str">
        <f ca="1">IF($G289="","",VLOOKUP($A289,Mitglieder!$E$24:$BG$323,H$303))</f>
        <v/>
      </c>
      <c r="I289" s="54" t="str">
        <f ca="1">IF(OR(VLOOKUP($A289,Mitglieder!$E$24:$BG$323,I$303)="",$G289=""),"",VLOOKUP($A289,Mitglieder!$E$24:$BG$323,I$303))</f>
        <v/>
      </c>
      <c r="J289" s="42" t="str">
        <f ca="1">IF($G289="","",VLOOKUP($A289,Mitglieder!$E$24:$BG$323,J$303))</f>
        <v/>
      </c>
      <c r="K289" s="54" t="str">
        <f ca="1">IF(OR(VLOOKUP($A289,Mitglieder!$E$24:$BG$323,K$303)="",$G289=""),"",VLOOKUP($A289,Mitglieder!$E$24:$BG$323,K$303))</f>
        <v/>
      </c>
      <c r="L289" s="42" t="str">
        <f ca="1">IF($G289="","",VLOOKUP($A289,Mitglieder!$E$24:$BG$323,L$303))</f>
        <v/>
      </c>
      <c r="M289" s="42" t="str">
        <f ca="1">IF($G289="","",VLOOKUP($A289,Mitglieder!$E$24:$BG$323,M$303))</f>
        <v/>
      </c>
      <c r="N289" s="42" t="str">
        <f ca="1">IF($G289="","",VLOOKUP($A289,Mitglieder!$E$24:$BG$323,N$303))</f>
        <v/>
      </c>
      <c r="O289" s="42" t="str">
        <f ca="1">IF($G289="","",VLOOKUP($A289,Mitglieder!$E$24:$BG$323,O$303))</f>
        <v/>
      </c>
      <c r="P289" s="42" t="str">
        <f ca="1">IF($G289="","",VLOOKUP($A289,Mitglieder!$E$24:$BG$323,P$303))</f>
        <v/>
      </c>
      <c r="Q289" s="42" t="str">
        <f ca="1">IF($G289="","",VLOOKUP($A289,Mitglieder!$E$24:$BG$323,Q$303))</f>
        <v/>
      </c>
      <c r="R289" s="54" t="str">
        <f ca="1">IF(OR(VLOOKUP($A289,Mitglieder!$E$24:$BG$323,R$303)="",$G289=""),"",VLOOKUP($A289,Mitglieder!$E$24:$BG$323,R$303))</f>
        <v/>
      </c>
      <c r="S289" s="43" t="str">
        <f ca="1">IF($G289="","",TEXT(VLOOKUP($A289,Mitglieder!$E$24:$BG$323,S$303),"TT.MM.JJJJ"))</f>
        <v/>
      </c>
      <c r="T289" s="43" t="str">
        <f ca="1">IF($G289="","",TEXT(VLOOKUP($A289,Mitglieder!$E$24:$BG$323,T$303),"TT.MM.JJJJ"))</f>
        <v/>
      </c>
      <c r="U289" s="43" t="str">
        <f ca="1">IF($G289="","",TEXT(VLOOKUP($A289,Mitglieder!$E$24:$BG$323,U$303),"TT.MM.JJJJ"))</f>
        <v/>
      </c>
      <c r="V289" s="54" t="str">
        <f ca="1">IF(OR(VLOOKUP($A289,Mitglieder!$E$24:$BG$323,V$303)="",$G289=""),"",VLOOKUP($A289,Mitglieder!$E$24:$BG$323,V$303))</f>
        <v/>
      </c>
      <c r="W289" s="54" t="str">
        <f ca="1">IF(OR(VLOOKUP($A289,Mitglieder!$E$24:$BG$323,W$303)="",$G289=""),"",VLOOKUP($A289,Mitglieder!$E$24:$BG$323,W$303))</f>
        <v/>
      </c>
      <c r="X289" s="54" t="str">
        <f ca="1">IF(OR(VLOOKUP($A289,Mitglieder!$E$24:$BG$323,X$303)="",$G289=""),"",VLOOKUP($A289,Mitglieder!$E$24:$BG$323,X$303))</f>
        <v/>
      </c>
      <c r="Y289" s="54" t="str">
        <f ca="1">IF(OR(VLOOKUP($A289,Mitglieder!$E$24:$BG$323,Y$303)="",$G289=""),"",VLOOKUP($A289,Mitglieder!$E$24:$BG$323,Y$303))</f>
        <v/>
      </c>
      <c r="Z289" s="54" t="str">
        <f ca="1">IF(OR(VLOOKUP($A289,Mitglieder!$E$24:$BG$323,Z$303)="",$G289=""),"",VLOOKUP($A289,Mitglieder!$E$24:$BG$323,Z$303))</f>
        <v/>
      </c>
      <c r="AA289" s="54" t="str">
        <f ca="1">IF(OR(VLOOKUP($A289,Mitglieder!$E$24:$BG$323,AA$303)="",$G289=""),"",VLOOKUP($A289,Mitglieder!$E$24:$BG$323,AA$303))</f>
        <v/>
      </c>
      <c r="AB289" s="54" t="str">
        <f ca="1">IF(OR(VLOOKUP($A289,Mitglieder!$E$24:$BG$323,AB$303)="",$G289=""),"",VLOOKUP($A289,Mitglieder!$E$24:$BG$323,AB$303))</f>
        <v/>
      </c>
      <c r="AC289" s="54" t="str">
        <f ca="1">IF(OR(VLOOKUP($A289,Mitglieder!$E$24:$BG$323,AC$303)="",$G289=""),"",VLOOKUP($A289,Mitglieder!$E$24:$BG$323,AC$303))</f>
        <v/>
      </c>
      <c r="AD289" s="54" t="str">
        <f ca="1">IF(OR(VLOOKUP($A289,Mitglieder!$E$24:$BG$323,AD$303)="",$G289=""),"",VLOOKUP($A289,Mitglieder!$E$24:$BG$323,AD$303))</f>
        <v/>
      </c>
      <c r="AE289" s="54" t="str">
        <f ca="1">IF(OR(VLOOKUP($A289,Mitglieder!$E$24:$BG$323,AE$303)="",$G289=""),"",VLOOKUP($A289,Mitglieder!$E$24:$BG$323,AE$303))</f>
        <v/>
      </c>
      <c r="AF289" s="54" t="str">
        <f ca="1">IF(OR(VLOOKUP($A289,Mitglieder!$E$24:$BG$323,AF$303)="",$G289=""),"",VLOOKUP($A289,Mitglieder!$E$24:$BG$323,AF$303))</f>
        <v/>
      </c>
      <c r="AG289" s="54" t="str">
        <f ca="1">IF(OR(VLOOKUP($A289,Mitglieder!$E$24:$BG$323,AG$303)="",$G289=""),"",VLOOKUP($A289,Mitglieder!$E$24:$BG$323,AG$303))</f>
        <v/>
      </c>
      <c r="AH289" s="54" t="str">
        <f ca="1">IF(OR(VLOOKUP($A289,Mitglieder!$E$24:$BG$323,AH$303)="",$G289=""),"",VLOOKUP($A289,Mitglieder!$E$24:$BG$323,AH$303))</f>
        <v/>
      </c>
      <c r="AI289" s="54" t="str">
        <f ca="1">IF(OR(VLOOKUP($A289,Mitglieder!$E$24:$BG$323,AI$303)="",$G289=""),"",VLOOKUP($A289,Mitglieder!$E$24:$BG$323,AI$303))</f>
        <v/>
      </c>
      <c r="AJ289" s="54" t="str">
        <f ca="1">IF(OR(VLOOKUP($A289,Mitglieder!$E$24:$BG$323,AJ$303)="",$G289=""),"",VLOOKUP($A289,Mitglieder!$E$24:$BG$323,AJ$303))</f>
        <v/>
      </c>
      <c r="AK289" s="54" t="str">
        <f ca="1">IF(OR(VLOOKUP($A289,Mitglieder!$E$24:$BG$323,AK$303)="",$G289=""),"",VLOOKUP($A289,Mitglieder!$E$24:$BG$323,AK$303))</f>
        <v/>
      </c>
      <c r="AL289" s="54" t="str">
        <f ca="1">IF(OR(VLOOKUP($A289,Mitglieder!$E$24:$BG$323,AL$303)="",$G289=""),"",VLOOKUP($A289,Mitglieder!$E$24:$BG$323,AL$303))</f>
        <v/>
      </c>
      <c r="AM289" s="42" t="str">
        <f ca="1">IF($G289="","",VLOOKUP($A289,Mitglieder!$E$24:$BG$323,AM$303))</f>
        <v/>
      </c>
      <c r="AN289" s="54" t="str">
        <f ca="1">IF(OR(VLOOKUP($A289,Mitglieder!$E$24:$BG$323,AN$303)="",$G289=""),"",VLOOKUP($A289,Mitglieder!$E$24:$BG$323,AN$303))</f>
        <v/>
      </c>
      <c r="AO289" s="43" t="str">
        <f ca="1">IF($G289="","",TEXT(VLOOKUP($A289,Mitglieder!$E$24:$BG$323,AO$303),"TT.MM.JJJJ"))</f>
        <v/>
      </c>
      <c r="AP289" s="42" t="str">
        <f ca="1">IF($G289="","",VLOOKUP($A289,Mitglieder!$E$24:$BG$323,AP$303))</f>
        <v/>
      </c>
      <c r="AQ289" s="45" t="str">
        <f ca="1">IF($G289="","",TEXT(VLOOKUP($A289,Mitglieder!$E$24:$BG$323,AQ$303),"0.00"))</f>
        <v/>
      </c>
      <c r="AR289" s="54" t="str">
        <f ca="1">IF(OR(VLOOKUP($A289,Mitglieder!$E$24:$BG$323,AR$303)="",$G289=""),"",VLOOKUP($A289,Mitglieder!$E$24:$BG$323,AR$303))</f>
        <v/>
      </c>
      <c r="AS289" s="45" t="str">
        <f ca="1">IF($G289="","",TEXT(VLOOKUP($A289,Mitglieder!$E$24:$BG$323,AS$303),"0.00"))</f>
        <v/>
      </c>
      <c r="AT289" s="54" t="str">
        <f ca="1">IF(OR(VLOOKUP($A289,Mitglieder!$E$24:$BG$323,AT$303)="",$G289=""),"",VLOOKUP($A289,Mitglieder!$E$24:$BG$323,AT$303))</f>
        <v/>
      </c>
      <c r="AU289" s="45" t="str">
        <f ca="1">IF($G289="","",TEXT(VLOOKUP($A289,Mitglieder!$E$24:$BG$323,AU$303),"0.00"))</f>
        <v/>
      </c>
      <c r="AV289" s="45" t="str">
        <f ca="1">IF($G289="","",TEXT(VLOOKUP($A289,Mitglieder!$E$24:$BG$323,AV$303),"0.00"))</f>
        <v/>
      </c>
      <c r="AW289" s="42" t="str">
        <f ca="1">IF($G289="","",VLOOKUP($A289,Mitglieder!$E$24:$BG$323,AW$303))</f>
        <v/>
      </c>
      <c r="AX289" s="54" t="str">
        <f ca="1">IF(OR(VLOOKUP($A289,Mitglieder!$E$24:$BG$323,AX$303)="",$G289=""),"",VLOOKUP($A289,Mitglieder!$E$24:$BG$323,AX$303))</f>
        <v/>
      </c>
      <c r="AY289" s="43" t="str">
        <f ca="1">IF($G289="","",TEXT(VLOOKUP($A289,Mitglieder!$E$24:$BG$323,AY$303),"TT.MM.JJJJ"))</f>
        <v/>
      </c>
      <c r="AZ289" s="75" t="str">
        <f t="shared" ca="1" si="8"/>
        <v/>
      </c>
      <c r="BA289" s="43" t="str">
        <f ca="1">IF($G289="","",TEXT(VLOOKUP($A289,Mitglieder!$E$24:$BG$323,BA$303),"TT.MM.JJJJ"))</f>
        <v/>
      </c>
      <c r="BB289" s="43" t="str">
        <f ca="1">IF($G289="","",TEXT(VLOOKUP($A289,Mitglieder!$E$24:$BG$323,BB$303),"TT.MM.JJJJ"))</f>
        <v/>
      </c>
      <c r="BC289" s="43" t="str">
        <f ca="1">IF($G289="","",TEXT(VLOOKUP($A289,Mitglieder!$E$24:$BG$323,BC$303),"TT.MM.JJJJ"))</f>
        <v/>
      </c>
      <c r="BD289" s="43" t="str">
        <f ca="1">IF($G289="","",TEXT(VLOOKUP($A289,Mitglieder!$E$24:$BG$323,BD$303),"TT.MM.JJJJ"))</f>
        <v/>
      </c>
      <c r="BE289" s="75" t="str">
        <f t="shared" ca="1" si="9"/>
        <v/>
      </c>
      <c r="BF289" s="75" t="str">
        <f ca="1">IF($G289="","",VLOOKUP($A289,Mitglieder!$D$24:$BG$323,BF$303))</f>
        <v/>
      </c>
      <c r="BH289" s="75" t="str">
        <f ca="1">IF(G289="","",AY289+'Details Verein'!$D$25)</f>
        <v/>
      </c>
    </row>
    <row r="290" spans="1:75" x14ac:dyDescent="0.35">
      <c r="A290" s="42">
        <v>290</v>
      </c>
      <c r="B290" s="42"/>
      <c r="C290" s="42"/>
      <c r="D290" s="42">
        <f ca="1">VLOOKUP($A290,Mitglieder!$E$24:$BA$323,D$303)</f>
        <v>1.0299999999999967</v>
      </c>
      <c r="E290" s="42" t="str">
        <f ca="1">IF($G290="","",VLOOKUP($A290,Mitglieder!$E$24:$BG$323,E$303))</f>
        <v/>
      </c>
      <c r="F290" s="54" t="str">
        <f ca="1">IF(OR(VLOOKUP($A290,Mitglieder!$E$24:$BG$323,F$303)="",$G290=""),"",VLOOKUP($A290,Mitglieder!$E$24:$BG$323,F$303))</f>
        <v/>
      </c>
      <c r="G290" s="72" t="str">
        <f ca="1">IF(D290/ROUND(D290,0)=1,VLOOKUP($A290,Mitglieder!$E$24:$BA$323,G$303),"")</f>
        <v/>
      </c>
      <c r="H290" s="42" t="str">
        <f ca="1">IF($G290="","",VLOOKUP($A290,Mitglieder!$E$24:$BG$323,H$303))</f>
        <v/>
      </c>
      <c r="I290" s="54" t="str">
        <f ca="1">IF(OR(VLOOKUP($A290,Mitglieder!$E$24:$BG$323,I$303)="",$G290=""),"",VLOOKUP($A290,Mitglieder!$E$24:$BG$323,I$303))</f>
        <v/>
      </c>
      <c r="J290" s="42" t="str">
        <f ca="1">IF($G290="","",VLOOKUP($A290,Mitglieder!$E$24:$BG$323,J$303))</f>
        <v/>
      </c>
      <c r="K290" s="54" t="str">
        <f ca="1">IF(OR(VLOOKUP($A290,Mitglieder!$E$24:$BG$323,K$303)="",$G290=""),"",VLOOKUP($A290,Mitglieder!$E$24:$BG$323,K$303))</f>
        <v/>
      </c>
      <c r="L290" s="42" t="str">
        <f ca="1">IF($G290="","",VLOOKUP($A290,Mitglieder!$E$24:$BG$323,L$303))</f>
        <v/>
      </c>
      <c r="M290" s="42" t="str">
        <f ca="1">IF($G290="","",VLOOKUP($A290,Mitglieder!$E$24:$BG$323,M$303))</f>
        <v/>
      </c>
      <c r="N290" s="42" t="str">
        <f ca="1">IF($G290="","",VLOOKUP($A290,Mitglieder!$E$24:$BG$323,N$303))</f>
        <v/>
      </c>
      <c r="O290" s="42" t="str">
        <f ca="1">IF($G290="","",VLOOKUP($A290,Mitglieder!$E$24:$BG$323,O$303))</f>
        <v/>
      </c>
      <c r="P290" s="42" t="str">
        <f ca="1">IF($G290="","",VLOOKUP($A290,Mitglieder!$E$24:$BG$323,P$303))</f>
        <v/>
      </c>
      <c r="Q290" s="42" t="str">
        <f ca="1">IF($G290="","",VLOOKUP($A290,Mitglieder!$E$24:$BG$323,Q$303))</f>
        <v/>
      </c>
      <c r="R290" s="54" t="str">
        <f ca="1">IF(OR(VLOOKUP($A290,Mitglieder!$E$24:$BG$323,R$303)="",$G290=""),"",VLOOKUP($A290,Mitglieder!$E$24:$BG$323,R$303))</f>
        <v/>
      </c>
      <c r="S290" s="43" t="str">
        <f ca="1">IF($G290="","",TEXT(VLOOKUP($A290,Mitglieder!$E$24:$BG$323,S$303),"TT.MM.JJJJ"))</f>
        <v/>
      </c>
      <c r="T290" s="43" t="str">
        <f ca="1">IF($G290="","",TEXT(VLOOKUP($A290,Mitglieder!$E$24:$BG$323,T$303),"TT.MM.JJJJ"))</f>
        <v/>
      </c>
      <c r="U290" s="43" t="str">
        <f ca="1">IF($G290="","",TEXT(VLOOKUP($A290,Mitglieder!$E$24:$BG$323,U$303),"TT.MM.JJJJ"))</f>
        <v/>
      </c>
      <c r="V290" s="54" t="str">
        <f ca="1">IF(OR(VLOOKUP($A290,Mitglieder!$E$24:$BG$323,V$303)="",$G290=""),"",VLOOKUP($A290,Mitglieder!$E$24:$BG$323,V$303))</f>
        <v/>
      </c>
      <c r="W290" s="54" t="str">
        <f ca="1">IF(OR(VLOOKUP($A290,Mitglieder!$E$24:$BG$323,W$303)="",$G290=""),"",VLOOKUP($A290,Mitglieder!$E$24:$BG$323,W$303))</f>
        <v/>
      </c>
      <c r="X290" s="54" t="str">
        <f ca="1">IF(OR(VLOOKUP($A290,Mitglieder!$E$24:$BG$323,X$303)="",$G290=""),"",VLOOKUP($A290,Mitglieder!$E$24:$BG$323,X$303))</f>
        <v/>
      </c>
      <c r="Y290" s="54" t="str">
        <f ca="1">IF(OR(VLOOKUP($A290,Mitglieder!$E$24:$BG$323,Y$303)="",$G290=""),"",VLOOKUP($A290,Mitglieder!$E$24:$BG$323,Y$303))</f>
        <v/>
      </c>
      <c r="Z290" s="54" t="str">
        <f ca="1">IF(OR(VLOOKUP($A290,Mitglieder!$E$24:$BG$323,Z$303)="",$G290=""),"",VLOOKUP($A290,Mitglieder!$E$24:$BG$323,Z$303))</f>
        <v/>
      </c>
      <c r="AA290" s="54" t="str">
        <f ca="1">IF(OR(VLOOKUP($A290,Mitglieder!$E$24:$BG$323,AA$303)="",$G290=""),"",VLOOKUP($A290,Mitglieder!$E$24:$BG$323,AA$303))</f>
        <v/>
      </c>
      <c r="AB290" s="54" t="str">
        <f ca="1">IF(OR(VLOOKUP($A290,Mitglieder!$E$24:$BG$323,AB$303)="",$G290=""),"",VLOOKUP($A290,Mitglieder!$E$24:$BG$323,AB$303))</f>
        <v/>
      </c>
      <c r="AC290" s="54" t="str">
        <f ca="1">IF(OR(VLOOKUP($A290,Mitglieder!$E$24:$BG$323,AC$303)="",$G290=""),"",VLOOKUP($A290,Mitglieder!$E$24:$BG$323,AC$303))</f>
        <v/>
      </c>
      <c r="AD290" s="54" t="str">
        <f ca="1">IF(OR(VLOOKUP($A290,Mitglieder!$E$24:$BG$323,AD$303)="",$G290=""),"",VLOOKUP($A290,Mitglieder!$E$24:$BG$323,AD$303))</f>
        <v/>
      </c>
      <c r="AE290" s="54" t="str">
        <f ca="1">IF(OR(VLOOKUP($A290,Mitglieder!$E$24:$BG$323,AE$303)="",$G290=""),"",VLOOKUP($A290,Mitglieder!$E$24:$BG$323,AE$303))</f>
        <v/>
      </c>
      <c r="AF290" s="54" t="str">
        <f ca="1">IF(OR(VLOOKUP($A290,Mitglieder!$E$24:$BG$323,AF$303)="",$G290=""),"",VLOOKUP($A290,Mitglieder!$E$24:$BG$323,AF$303))</f>
        <v/>
      </c>
      <c r="AG290" s="54" t="str">
        <f ca="1">IF(OR(VLOOKUP($A290,Mitglieder!$E$24:$BG$323,AG$303)="",$G290=""),"",VLOOKUP($A290,Mitglieder!$E$24:$BG$323,AG$303))</f>
        <v/>
      </c>
      <c r="AH290" s="54" t="str">
        <f ca="1">IF(OR(VLOOKUP($A290,Mitglieder!$E$24:$BG$323,AH$303)="",$G290=""),"",VLOOKUP($A290,Mitglieder!$E$24:$BG$323,AH$303))</f>
        <v/>
      </c>
      <c r="AI290" s="54" t="str">
        <f ca="1">IF(OR(VLOOKUP($A290,Mitglieder!$E$24:$BG$323,AI$303)="",$G290=""),"",VLOOKUP($A290,Mitglieder!$E$24:$BG$323,AI$303))</f>
        <v/>
      </c>
      <c r="AJ290" s="54" t="str">
        <f ca="1">IF(OR(VLOOKUP($A290,Mitglieder!$E$24:$BG$323,AJ$303)="",$G290=""),"",VLOOKUP($A290,Mitglieder!$E$24:$BG$323,AJ$303))</f>
        <v/>
      </c>
      <c r="AK290" s="54" t="str">
        <f ca="1">IF(OR(VLOOKUP($A290,Mitglieder!$E$24:$BG$323,AK$303)="",$G290=""),"",VLOOKUP($A290,Mitglieder!$E$24:$BG$323,AK$303))</f>
        <v/>
      </c>
      <c r="AL290" s="54" t="str">
        <f ca="1">IF(OR(VLOOKUP($A290,Mitglieder!$E$24:$BG$323,AL$303)="",$G290=""),"",VLOOKUP($A290,Mitglieder!$E$24:$BG$323,AL$303))</f>
        <v/>
      </c>
      <c r="AM290" s="42" t="str">
        <f ca="1">IF($G290="","",VLOOKUP($A290,Mitglieder!$E$24:$BG$323,AM$303))</f>
        <v/>
      </c>
      <c r="AN290" s="54" t="str">
        <f ca="1">IF(OR(VLOOKUP($A290,Mitglieder!$E$24:$BG$323,AN$303)="",$G290=""),"",VLOOKUP($A290,Mitglieder!$E$24:$BG$323,AN$303))</f>
        <v/>
      </c>
      <c r="AO290" s="43" t="str">
        <f ca="1">IF($G290="","",TEXT(VLOOKUP($A290,Mitglieder!$E$24:$BG$323,AO$303),"TT.MM.JJJJ"))</f>
        <v/>
      </c>
      <c r="AP290" s="42" t="str">
        <f ca="1">IF($G290="","",VLOOKUP($A290,Mitglieder!$E$24:$BG$323,AP$303))</f>
        <v/>
      </c>
      <c r="AQ290" s="45" t="str">
        <f ca="1">IF($G290="","",TEXT(VLOOKUP($A290,Mitglieder!$E$24:$BG$323,AQ$303),"0.00"))</f>
        <v/>
      </c>
      <c r="AR290" s="54" t="str">
        <f ca="1">IF(OR(VLOOKUP($A290,Mitglieder!$E$24:$BG$323,AR$303)="",$G290=""),"",VLOOKUP($A290,Mitglieder!$E$24:$BG$323,AR$303))</f>
        <v/>
      </c>
      <c r="AS290" s="45" t="str">
        <f ca="1">IF($G290="","",TEXT(VLOOKUP($A290,Mitglieder!$E$24:$BG$323,AS$303),"0.00"))</f>
        <v/>
      </c>
      <c r="AT290" s="54" t="str">
        <f ca="1">IF(OR(VLOOKUP($A290,Mitglieder!$E$24:$BG$323,AT$303)="",$G290=""),"",VLOOKUP($A290,Mitglieder!$E$24:$BG$323,AT$303))</f>
        <v/>
      </c>
      <c r="AU290" s="45" t="str">
        <f ca="1">IF($G290="","",TEXT(VLOOKUP($A290,Mitglieder!$E$24:$BG$323,AU$303),"0.00"))</f>
        <v/>
      </c>
      <c r="AV290" s="45" t="str">
        <f ca="1">IF($G290="","",TEXT(VLOOKUP($A290,Mitglieder!$E$24:$BG$323,AV$303),"0.00"))</f>
        <v/>
      </c>
      <c r="AW290" s="42" t="str">
        <f ca="1">IF($G290="","",VLOOKUP($A290,Mitglieder!$E$24:$BG$323,AW$303))</f>
        <v/>
      </c>
      <c r="AX290" s="54" t="str">
        <f ca="1">IF(OR(VLOOKUP($A290,Mitglieder!$E$24:$BG$323,AX$303)="",$G290=""),"",VLOOKUP($A290,Mitglieder!$E$24:$BG$323,AX$303))</f>
        <v/>
      </c>
      <c r="AY290" s="43" t="str">
        <f ca="1">IF($G290="","",TEXT(VLOOKUP($A290,Mitglieder!$E$24:$BG$323,AY$303),"TT.MM.JJJJ"))</f>
        <v/>
      </c>
      <c r="AZ290" s="75" t="str">
        <f t="shared" ca="1" si="8"/>
        <v/>
      </c>
      <c r="BA290" s="43" t="str">
        <f ca="1">IF($G290="","",TEXT(VLOOKUP($A290,Mitglieder!$E$24:$BG$323,BA$303),"TT.MM.JJJJ"))</f>
        <v/>
      </c>
      <c r="BB290" s="43" t="str">
        <f ca="1">IF($G290="","",TEXT(VLOOKUP($A290,Mitglieder!$E$24:$BG$323,BB$303),"TT.MM.JJJJ"))</f>
        <v/>
      </c>
      <c r="BC290" s="43" t="str">
        <f ca="1">IF($G290="","",TEXT(VLOOKUP($A290,Mitglieder!$E$24:$BG$323,BC$303),"TT.MM.JJJJ"))</f>
        <v/>
      </c>
      <c r="BD290" s="43" t="str">
        <f ca="1">IF($G290="","",TEXT(VLOOKUP($A290,Mitglieder!$E$24:$BG$323,BD$303),"TT.MM.JJJJ"))</f>
        <v/>
      </c>
      <c r="BE290" s="75" t="str">
        <f t="shared" ca="1" si="9"/>
        <v/>
      </c>
      <c r="BF290" s="75" t="str">
        <f ca="1">IF($G290="","",VLOOKUP($A290,Mitglieder!$D$24:$BG$323,BF$303))</f>
        <v/>
      </c>
      <c r="BH290" s="75" t="str">
        <f ca="1">IF(G290="","",AY290+'Details Verein'!$D$25)</f>
        <v/>
      </c>
    </row>
    <row r="291" spans="1:75" x14ac:dyDescent="0.35">
      <c r="A291" s="42">
        <v>291</v>
      </c>
      <c r="B291" s="42"/>
      <c r="C291" s="42"/>
      <c r="D291" s="42">
        <f ca="1">VLOOKUP($A291,Mitglieder!$E$24:$BA$323,D$303)</f>
        <v>1.0299999999999967</v>
      </c>
      <c r="E291" s="42" t="str">
        <f ca="1">IF($G291="","",VLOOKUP($A291,Mitglieder!$E$24:$BG$323,E$303))</f>
        <v/>
      </c>
      <c r="F291" s="54" t="str">
        <f ca="1">IF(OR(VLOOKUP($A291,Mitglieder!$E$24:$BG$323,F$303)="",$G291=""),"",VLOOKUP($A291,Mitglieder!$E$24:$BG$323,F$303))</f>
        <v/>
      </c>
      <c r="G291" s="72" t="str">
        <f ca="1">IF(D291/ROUND(D291,0)=1,VLOOKUP($A291,Mitglieder!$E$24:$BA$323,G$303),"")</f>
        <v/>
      </c>
      <c r="H291" s="42" t="str">
        <f ca="1">IF($G291="","",VLOOKUP($A291,Mitglieder!$E$24:$BG$323,H$303))</f>
        <v/>
      </c>
      <c r="I291" s="54" t="str">
        <f ca="1">IF(OR(VLOOKUP($A291,Mitglieder!$E$24:$BG$323,I$303)="",$G291=""),"",VLOOKUP($A291,Mitglieder!$E$24:$BG$323,I$303))</f>
        <v/>
      </c>
      <c r="J291" s="42" t="str">
        <f ca="1">IF($G291="","",VLOOKUP($A291,Mitglieder!$E$24:$BG$323,J$303))</f>
        <v/>
      </c>
      <c r="K291" s="54" t="str">
        <f ca="1">IF(OR(VLOOKUP($A291,Mitglieder!$E$24:$BG$323,K$303)="",$G291=""),"",VLOOKUP($A291,Mitglieder!$E$24:$BG$323,K$303))</f>
        <v/>
      </c>
      <c r="L291" s="42" t="str">
        <f ca="1">IF($G291="","",VLOOKUP($A291,Mitglieder!$E$24:$BG$323,L$303))</f>
        <v/>
      </c>
      <c r="M291" s="42" t="str">
        <f ca="1">IF($G291="","",VLOOKUP($A291,Mitglieder!$E$24:$BG$323,M$303))</f>
        <v/>
      </c>
      <c r="N291" s="42" t="str">
        <f ca="1">IF($G291="","",VLOOKUP($A291,Mitglieder!$E$24:$BG$323,N$303))</f>
        <v/>
      </c>
      <c r="O291" s="42" t="str">
        <f ca="1">IF($G291="","",VLOOKUP($A291,Mitglieder!$E$24:$BG$323,O$303))</f>
        <v/>
      </c>
      <c r="P291" s="42" t="str">
        <f ca="1">IF($G291="","",VLOOKUP($A291,Mitglieder!$E$24:$BG$323,P$303))</f>
        <v/>
      </c>
      <c r="Q291" s="42" t="str">
        <f ca="1">IF($G291="","",VLOOKUP($A291,Mitglieder!$E$24:$BG$323,Q$303))</f>
        <v/>
      </c>
      <c r="R291" s="54" t="str">
        <f ca="1">IF(OR(VLOOKUP($A291,Mitglieder!$E$24:$BG$323,R$303)="",$G291=""),"",VLOOKUP($A291,Mitglieder!$E$24:$BG$323,R$303))</f>
        <v/>
      </c>
      <c r="S291" s="43" t="str">
        <f ca="1">IF($G291="","",TEXT(VLOOKUP($A291,Mitglieder!$E$24:$BG$323,S$303),"TT.MM.JJJJ"))</f>
        <v/>
      </c>
      <c r="T291" s="43" t="str">
        <f ca="1">IF($G291="","",TEXT(VLOOKUP($A291,Mitglieder!$E$24:$BG$323,T$303),"TT.MM.JJJJ"))</f>
        <v/>
      </c>
      <c r="U291" s="43" t="str">
        <f ca="1">IF($G291="","",TEXT(VLOOKUP($A291,Mitglieder!$E$24:$BG$323,U$303),"TT.MM.JJJJ"))</f>
        <v/>
      </c>
      <c r="V291" s="54" t="str">
        <f ca="1">IF(OR(VLOOKUP($A291,Mitglieder!$E$24:$BG$323,V$303)="",$G291=""),"",VLOOKUP($A291,Mitglieder!$E$24:$BG$323,V$303))</f>
        <v/>
      </c>
      <c r="W291" s="54" t="str">
        <f ca="1">IF(OR(VLOOKUP($A291,Mitglieder!$E$24:$BG$323,W$303)="",$G291=""),"",VLOOKUP($A291,Mitglieder!$E$24:$BG$323,W$303))</f>
        <v/>
      </c>
      <c r="X291" s="54" t="str">
        <f ca="1">IF(OR(VLOOKUP($A291,Mitglieder!$E$24:$BG$323,X$303)="",$G291=""),"",VLOOKUP($A291,Mitglieder!$E$24:$BG$323,X$303))</f>
        <v/>
      </c>
      <c r="Y291" s="54" t="str">
        <f ca="1">IF(OR(VLOOKUP($A291,Mitglieder!$E$24:$BG$323,Y$303)="",$G291=""),"",VLOOKUP($A291,Mitglieder!$E$24:$BG$323,Y$303))</f>
        <v/>
      </c>
      <c r="Z291" s="54" t="str">
        <f ca="1">IF(OR(VLOOKUP($A291,Mitglieder!$E$24:$BG$323,Z$303)="",$G291=""),"",VLOOKUP($A291,Mitglieder!$E$24:$BG$323,Z$303))</f>
        <v/>
      </c>
      <c r="AA291" s="54" t="str">
        <f ca="1">IF(OR(VLOOKUP($A291,Mitglieder!$E$24:$BG$323,AA$303)="",$G291=""),"",VLOOKUP($A291,Mitglieder!$E$24:$BG$323,AA$303))</f>
        <v/>
      </c>
      <c r="AB291" s="54" t="str">
        <f ca="1">IF(OR(VLOOKUP($A291,Mitglieder!$E$24:$BG$323,AB$303)="",$G291=""),"",VLOOKUP($A291,Mitglieder!$E$24:$BG$323,AB$303))</f>
        <v/>
      </c>
      <c r="AC291" s="54" t="str">
        <f ca="1">IF(OR(VLOOKUP($A291,Mitglieder!$E$24:$BG$323,AC$303)="",$G291=""),"",VLOOKUP($A291,Mitglieder!$E$24:$BG$323,AC$303))</f>
        <v/>
      </c>
      <c r="AD291" s="54" t="str">
        <f ca="1">IF(OR(VLOOKUP($A291,Mitglieder!$E$24:$BG$323,AD$303)="",$G291=""),"",VLOOKUP($A291,Mitglieder!$E$24:$BG$323,AD$303))</f>
        <v/>
      </c>
      <c r="AE291" s="54" t="str">
        <f ca="1">IF(OR(VLOOKUP($A291,Mitglieder!$E$24:$BG$323,AE$303)="",$G291=""),"",VLOOKUP($A291,Mitglieder!$E$24:$BG$323,AE$303))</f>
        <v/>
      </c>
      <c r="AF291" s="54" t="str">
        <f ca="1">IF(OR(VLOOKUP($A291,Mitglieder!$E$24:$BG$323,AF$303)="",$G291=""),"",VLOOKUP($A291,Mitglieder!$E$24:$BG$323,AF$303))</f>
        <v/>
      </c>
      <c r="AG291" s="54" t="str">
        <f ca="1">IF(OR(VLOOKUP($A291,Mitglieder!$E$24:$BG$323,AG$303)="",$G291=""),"",VLOOKUP($A291,Mitglieder!$E$24:$BG$323,AG$303))</f>
        <v/>
      </c>
      <c r="AH291" s="54" t="str">
        <f ca="1">IF(OR(VLOOKUP($A291,Mitglieder!$E$24:$BG$323,AH$303)="",$G291=""),"",VLOOKUP($A291,Mitglieder!$E$24:$BG$323,AH$303))</f>
        <v/>
      </c>
      <c r="AI291" s="54" t="str">
        <f ca="1">IF(OR(VLOOKUP($A291,Mitglieder!$E$24:$BG$323,AI$303)="",$G291=""),"",VLOOKUP($A291,Mitglieder!$E$24:$BG$323,AI$303))</f>
        <v/>
      </c>
      <c r="AJ291" s="54" t="str">
        <f ca="1">IF(OR(VLOOKUP($A291,Mitglieder!$E$24:$BG$323,AJ$303)="",$G291=""),"",VLOOKUP($A291,Mitglieder!$E$24:$BG$323,AJ$303))</f>
        <v/>
      </c>
      <c r="AK291" s="54" t="str">
        <f ca="1">IF(OR(VLOOKUP($A291,Mitglieder!$E$24:$BG$323,AK$303)="",$G291=""),"",VLOOKUP($A291,Mitglieder!$E$24:$BG$323,AK$303))</f>
        <v/>
      </c>
      <c r="AL291" s="54" t="str">
        <f ca="1">IF(OR(VLOOKUP($A291,Mitglieder!$E$24:$BG$323,AL$303)="",$G291=""),"",VLOOKUP($A291,Mitglieder!$E$24:$BG$323,AL$303))</f>
        <v/>
      </c>
      <c r="AM291" s="42" t="str">
        <f ca="1">IF($G291="","",VLOOKUP($A291,Mitglieder!$E$24:$BG$323,AM$303))</f>
        <v/>
      </c>
      <c r="AN291" s="54" t="str">
        <f ca="1">IF(OR(VLOOKUP($A291,Mitglieder!$E$24:$BG$323,AN$303)="",$G291=""),"",VLOOKUP($A291,Mitglieder!$E$24:$BG$323,AN$303))</f>
        <v/>
      </c>
      <c r="AO291" s="43" t="str">
        <f ca="1">IF($G291="","",TEXT(VLOOKUP($A291,Mitglieder!$E$24:$BG$323,AO$303),"TT.MM.JJJJ"))</f>
        <v/>
      </c>
      <c r="AP291" s="42" t="str">
        <f ca="1">IF($G291="","",VLOOKUP($A291,Mitglieder!$E$24:$BG$323,AP$303))</f>
        <v/>
      </c>
      <c r="AQ291" s="45" t="str">
        <f ca="1">IF($G291="","",TEXT(VLOOKUP($A291,Mitglieder!$E$24:$BG$323,AQ$303),"0.00"))</f>
        <v/>
      </c>
      <c r="AR291" s="54" t="str">
        <f ca="1">IF(OR(VLOOKUP($A291,Mitglieder!$E$24:$BG$323,AR$303)="",$G291=""),"",VLOOKUP($A291,Mitglieder!$E$24:$BG$323,AR$303))</f>
        <v/>
      </c>
      <c r="AS291" s="45" t="str">
        <f ca="1">IF($G291="","",TEXT(VLOOKUP($A291,Mitglieder!$E$24:$BG$323,AS$303),"0.00"))</f>
        <v/>
      </c>
      <c r="AT291" s="54" t="str">
        <f ca="1">IF(OR(VLOOKUP($A291,Mitglieder!$E$24:$BG$323,AT$303)="",$G291=""),"",VLOOKUP($A291,Mitglieder!$E$24:$BG$323,AT$303))</f>
        <v/>
      </c>
      <c r="AU291" s="45" t="str">
        <f ca="1">IF($G291="","",TEXT(VLOOKUP($A291,Mitglieder!$E$24:$BG$323,AU$303),"0.00"))</f>
        <v/>
      </c>
      <c r="AV291" s="45" t="str">
        <f ca="1">IF($G291="","",TEXT(VLOOKUP($A291,Mitglieder!$E$24:$BG$323,AV$303),"0.00"))</f>
        <v/>
      </c>
      <c r="AW291" s="42" t="str">
        <f ca="1">IF($G291="","",VLOOKUP($A291,Mitglieder!$E$24:$BG$323,AW$303))</f>
        <v/>
      </c>
      <c r="AX291" s="54" t="str">
        <f ca="1">IF(OR(VLOOKUP($A291,Mitglieder!$E$24:$BG$323,AX$303)="",$G291=""),"",VLOOKUP($A291,Mitglieder!$E$24:$BG$323,AX$303))</f>
        <v/>
      </c>
      <c r="AY291" s="43" t="str">
        <f ca="1">IF($G291="","",TEXT(VLOOKUP($A291,Mitglieder!$E$24:$BG$323,AY$303),"TT.MM.JJJJ"))</f>
        <v/>
      </c>
      <c r="AZ291" s="75" t="str">
        <f t="shared" ca="1" si="8"/>
        <v/>
      </c>
      <c r="BA291" s="43" t="str">
        <f ca="1">IF($G291="","",TEXT(VLOOKUP($A291,Mitglieder!$E$24:$BG$323,BA$303),"TT.MM.JJJJ"))</f>
        <v/>
      </c>
      <c r="BB291" s="43" t="str">
        <f ca="1">IF($G291="","",TEXT(VLOOKUP($A291,Mitglieder!$E$24:$BG$323,BB$303),"TT.MM.JJJJ"))</f>
        <v/>
      </c>
      <c r="BC291" s="43" t="str">
        <f ca="1">IF($G291="","",TEXT(VLOOKUP($A291,Mitglieder!$E$24:$BG$323,BC$303),"TT.MM.JJJJ"))</f>
        <v/>
      </c>
      <c r="BD291" s="43" t="str">
        <f ca="1">IF($G291="","",TEXT(VLOOKUP($A291,Mitglieder!$E$24:$BG$323,BD$303),"TT.MM.JJJJ"))</f>
        <v/>
      </c>
      <c r="BE291" s="75" t="str">
        <f t="shared" ca="1" si="9"/>
        <v/>
      </c>
      <c r="BF291" s="75" t="str">
        <f ca="1">IF($G291="","",VLOOKUP($A291,Mitglieder!$D$24:$BG$323,BF$303))</f>
        <v/>
      </c>
      <c r="BH291" s="75" t="str">
        <f ca="1">IF(G291="","",AY291+'Details Verein'!$D$25)</f>
        <v/>
      </c>
    </row>
    <row r="292" spans="1:75" x14ac:dyDescent="0.35">
      <c r="A292" s="42">
        <v>292</v>
      </c>
      <c r="B292" s="42"/>
      <c r="C292" s="42"/>
      <c r="D292" s="42">
        <f ca="1">VLOOKUP($A292,Mitglieder!$E$24:$BA$323,D$303)</f>
        <v>1.0299999999999967</v>
      </c>
      <c r="E292" s="42" t="str">
        <f ca="1">IF($G292="","",VLOOKUP($A292,Mitglieder!$E$24:$BG$323,E$303))</f>
        <v/>
      </c>
      <c r="F292" s="54" t="str">
        <f ca="1">IF(OR(VLOOKUP($A292,Mitglieder!$E$24:$BG$323,F$303)="",$G292=""),"",VLOOKUP($A292,Mitglieder!$E$24:$BG$323,F$303))</f>
        <v/>
      </c>
      <c r="G292" s="72" t="str">
        <f ca="1">IF(D292/ROUND(D292,0)=1,VLOOKUP($A292,Mitglieder!$E$24:$BA$323,G$303),"")</f>
        <v/>
      </c>
      <c r="H292" s="42" t="str">
        <f ca="1">IF($G292="","",VLOOKUP($A292,Mitglieder!$E$24:$BG$323,H$303))</f>
        <v/>
      </c>
      <c r="I292" s="54" t="str">
        <f ca="1">IF(OR(VLOOKUP($A292,Mitglieder!$E$24:$BG$323,I$303)="",$G292=""),"",VLOOKUP($A292,Mitglieder!$E$24:$BG$323,I$303))</f>
        <v/>
      </c>
      <c r="J292" s="42" t="str">
        <f ca="1">IF($G292="","",VLOOKUP($A292,Mitglieder!$E$24:$BG$323,J$303))</f>
        <v/>
      </c>
      <c r="K292" s="54" t="str">
        <f ca="1">IF(OR(VLOOKUP($A292,Mitglieder!$E$24:$BG$323,K$303)="",$G292=""),"",VLOOKUP($A292,Mitglieder!$E$24:$BG$323,K$303))</f>
        <v/>
      </c>
      <c r="L292" s="42" t="str">
        <f ca="1">IF($G292="","",VLOOKUP($A292,Mitglieder!$E$24:$BG$323,L$303))</f>
        <v/>
      </c>
      <c r="M292" s="42" t="str">
        <f ca="1">IF($G292="","",VLOOKUP($A292,Mitglieder!$E$24:$BG$323,M$303))</f>
        <v/>
      </c>
      <c r="N292" s="42" t="str">
        <f ca="1">IF($G292="","",VLOOKUP($A292,Mitglieder!$E$24:$BG$323,N$303))</f>
        <v/>
      </c>
      <c r="O292" s="42" t="str">
        <f ca="1">IF($G292="","",VLOOKUP($A292,Mitglieder!$E$24:$BG$323,O$303))</f>
        <v/>
      </c>
      <c r="P292" s="42" t="str">
        <f ca="1">IF($G292="","",VLOOKUP($A292,Mitglieder!$E$24:$BG$323,P$303))</f>
        <v/>
      </c>
      <c r="Q292" s="42" t="str">
        <f ca="1">IF($G292="","",VLOOKUP($A292,Mitglieder!$E$24:$BG$323,Q$303))</f>
        <v/>
      </c>
      <c r="R292" s="54" t="str">
        <f ca="1">IF(OR(VLOOKUP($A292,Mitglieder!$E$24:$BG$323,R$303)="",$G292=""),"",VLOOKUP($A292,Mitglieder!$E$24:$BG$323,R$303))</f>
        <v/>
      </c>
      <c r="S292" s="43" t="str">
        <f ca="1">IF($G292="","",TEXT(VLOOKUP($A292,Mitglieder!$E$24:$BG$323,S$303),"TT.MM.JJJJ"))</f>
        <v/>
      </c>
      <c r="T292" s="43" t="str">
        <f ca="1">IF($G292="","",TEXT(VLOOKUP($A292,Mitglieder!$E$24:$BG$323,T$303),"TT.MM.JJJJ"))</f>
        <v/>
      </c>
      <c r="U292" s="43" t="str">
        <f ca="1">IF($G292="","",TEXT(VLOOKUP($A292,Mitglieder!$E$24:$BG$323,U$303),"TT.MM.JJJJ"))</f>
        <v/>
      </c>
      <c r="V292" s="54" t="str">
        <f ca="1">IF(OR(VLOOKUP($A292,Mitglieder!$E$24:$BG$323,V$303)="",$G292=""),"",VLOOKUP($A292,Mitglieder!$E$24:$BG$323,V$303))</f>
        <v/>
      </c>
      <c r="W292" s="54" t="str">
        <f ca="1">IF(OR(VLOOKUP($A292,Mitglieder!$E$24:$BG$323,W$303)="",$G292=""),"",VLOOKUP($A292,Mitglieder!$E$24:$BG$323,W$303))</f>
        <v/>
      </c>
      <c r="X292" s="54" t="str">
        <f ca="1">IF(OR(VLOOKUP($A292,Mitglieder!$E$24:$BG$323,X$303)="",$G292=""),"",VLOOKUP($A292,Mitglieder!$E$24:$BG$323,X$303))</f>
        <v/>
      </c>
      <c r="Y292" s="54" t="str">
        <f ca="1">IF(OR(VLOOKUP($A292,Mitglieder!$E$24:$BG$323,Y$303)="",$G292=""),"",VLOOKUP($A292,Mitglieder!$E$24:$BG$323,Y$303))</f>
        <v/>
      </c>
      <c r="Z292" s="54" t="str">
        <f ca="1">IF(OR(VLOOKUP($A292,Mitglieder!$E$24:$BG$323,Z$303)="",$G292=""),"",VLOOKUP($A292,Mitglieder!$E$24:$BG$323,Z$303))</f>
        <v/>
      </c>
      <c r="AA292" s="54" t="str">
        <f ca="1">IF(OR(VLOOKUP($A292,Mitglieder!$E$24:$BG$323,AA$303)="",$G292=""),"",VLOOKUP($A292,Mitglieder!$E$24:$BG$323,AA$303))</f>
        <v/>
      </c>
      <c r="AB292" s="54" t="str">
        <f ca="1">IF(OR(VLOOKUP($A292,Mitglieder!$E$24:$BG$323,AB$303)="",$G292=""),"",VLOOKUP($A292,Mitglieder!$E$24:$BG$323,AB$303))</f>
        <v/>
      </c>
      <c r="AC292" s="54" t="str">
        <f ca="1">IF(OR(VLOOKUP($A292,Mitglieder!$E$24:$BG$323,AC$303)="",$G292=""),"",VLOOKUP($A292,Mitglieder!$E$24:$BG$323,AC$303))</f>
        <v/>
      </c>
      <c r="AD292" s="54" t="str">
        <f ca="1">IF(OR(VLOOKUP($A292,Mitglieder!$E$24:$BG$323,AD$303)="",$G292=""),"",VLOOKUP($A292,Mitglieder!$E$24:$BG$323,AD$303))</f>
        <v/>
      </c>
      <c r="AE292" s="54" t="str">
        <f ca="1">IF(OR(VLOOKUP($A292,Mitglieder!$E$24:$BG$323,AE$303)="",$G292=""),"",VLOOKUP($A292,Mitglieder!$E$24:$BG$323,AE$303))</f>
        <v/>
      </c>
      <c r="AF292" s="54" t="str">
        <f ca="1">IF(OR(VLOOKUP($A292,Mitglieder!$E$24:$BG$323,AF$303)="",$G292=""),"",VLOOKUP($A292,Mitglieder!$E$24:$BG$323,AF$303))</f>
        <v/>
      </c>
      <c r="AG292" s="54" t="str">
        <f ca="1">IF(OR(VLOOKUP($A292,Mitglieder!$E$24:$BG$323,AG$303)="",$G292=""),"",VLOOKUP($A292,Mitglieder!$E$24:$BG$323,AG$303))</f>
        <v/>
      </c>
      <c r="AH292" s="54" t="str">
        <f ca="1">IF(OR(VLOOKUP($A292,Mitglieder!$E$24:$BG$323,AH$303)="",$G292=""),"",VLOOKUP($A292,Mitglieder!$E$24:$BG$323,AH$303))</f>
        <v/>
      </c>
      <c r="AI292" s="54" t="str">
        <f ca="1">IF(OR(VLOOKUP($A292,Mitglieder!$E$24:$BG$323,AI$303)="",$G292=""),"",VLOOKUP($A292,Mitglieder!$E$24:$BG$323,AI$303))</f>
        <v/>
      </c>
      <c r="AJ292" s="54" t="str">
        <f ca="1">IF(OR(VLOOKUP($A292,Mitglieder!$E$24:$BG$323,AJ$303)="",$G292=""),"",VLOOKUP($A292,Mitglieder!$E$24:$BG$323,AJ$303))</f>
        <v/>
      </c>
      <c r="AK292" s="54" t="str">
        <f ca="1">IF(OR(VLOOKUP($A292,Mitglieder!$E$24:$BG$323,AK$303)="",$G292=""),"",VLOOKUP($A292,Mitglieder!$E$24:$BG$323,AK$303))</f>
        <v/>
      </c>
      <c r="AL292" s="54" t="str">
        <f ca="1">IF(OR(VLOOKUP($A292,Mitglieder!$E$24:$BG$323,AL$303)="",$G292=""),"",VLOOKUP($A292,Mitglieder!$E$24:$BG$323,AL$303))</f>
        <v/>
      </c>
      <c r="AM292" s="42" t="str">
        <f ca="1">IF($G292="","",VLOOKUP($A292,Mitglieder!$E$24:$BG$323,AM$303))</f>
        <v/>
      </c>
      <c r="AN292" s="54" t="str">
        <f ca="1">IF(OR(VLOOKUP($A292,Mitglieder!$E$24:$BG$323,AN$303)="",$G292=""),"",VLOOKUP($A292,Mitglieder!$E$24:$BG$323,AN$303))</f>
        <v/>
      </c>
      <c r="AO292" s="43" t="str">
        <f ca="1">IF($G292="","",TEXT(VLOOKUP($A292,Mitglieder!$E$24:$BG$323,AO$303),"TT.MM.JJJJ"))</f>
        <v/>
      </c>
      <c r="AP292" s="42" t="str">
        <f ca="1">IF($G292="","",VLOOKUP($A292,Mitglieder!$E$24:$BG$323,AP$303))</f>
        <v/>
      </c>
      <c r="AQ292" s="45" t="str">
        <f ca="1">IF($G292="","",TEXT(VLOOKUP($A292,Mitglieder!$E$24:$BG$323,AQ$303),"0.00"))</f>
        <v/>
      </c>
      <c r="AR292" s="54" t="str">
        <f ca="1">IF(OR(VLOOKUP($A292,Mitglieder!$E$24:$BG$323,AR$303)="",$G292=""),"",VLOOKUP($A292,Mitglieder!$E$24:$BG$323,AR$303))</f>
        <v/>
      </c>
      <c r="AS292" s="45" t="str">
        <f ca="1">IF($G292="","",TEXT(VLOOKUP($A292,Mitglieder!$E$24:$BG$323,AS$303),"0.00"))</f>
        <v/>
      </c>
      <c r="AT292" s="54" t="str">
        <f ca="1">IF(OR(VLOOKUP($A292,Mitglieder!$E$24:$BG$323,AT$303)="",$G292=""),"",VLOOKUP($A292,Mitglieder!$E$24:$BG$323,AT$303))</f>
        <v/>
      </c>
      <c r="AU292" s="45" t="str">
        <f ca="1">IF($G292="","",TEXT(VLOOKUP($A292,Mitglieder!$E$24:$BG$323,AU$303),"0.00"))</f>
        <v/>
      </c>
      <c r="AV292" s="45" t="str">
        <f ca="1">IF($G292="","",TEXT(VLOOKUP($A292,Mitglieder!$E$24:$BG$323,AV$303),"0.00"))</f>
        <v/>
      </c>
      <c r="AW292" s="42" t="str">
        <f ca="1">IF($G292="","",VLOOKUP($A292,Mitglieder!$E$24:$BG$323,AW$303))</f>
        <v/>
      </c>
      <c r="AX292" s="54" t="str">
        <f ca="1">IF(OR(VLOOKUP($A292,Mitglieder!$E$24:$BG$323,AX$303)="",$G292=""),"",VLOOKUP($A292,Mitglieder!$E$24:$BG$323,AX$303))</f>
        <v/>
      </c>
      <c r="AY292" s="43" t="str">
        <f ca="1">IF($G292="","",TEXT(VLOOKUP($A292,Mitglieder!$E$24:$BG$323,AY$303),"TT.MM.JJJJ"))</f>
        <v/>
      </c>
      <c r="AZ292" s="75" t="str">
        <f t="shared" ca="1" si="8"/>
        <v/>
      </c>
      <c r="BA292" s="43" t="str">
        <f ca="1">IF($G292="","",TEXT(VLOOKUP($A292,Mitglieder!$E$24:$BG$323,BA$303),"TT.MM.JJJJ"))</f>
        <v/>
      </c>
      <c r="BB292" s="43" t="str">
        <f ca="1">IF($G292="","",TEXT(VLOOKUP($A292,Mitglieder!$E$24:$BG$323,BB$303),"TT.MM.JJJJ"))</f>
        <v/>
      </c>
      <c r="BC292" s="43" t="str">
        <f ca="1">IF($G292="","",TEXT(VLOOKUP($A292,Mitglieder!$E$24:$BG$323,BC$303),"TT.MM.JJJJ"))</f>
        <v/>
      </c>
      <c r="BD292" s="43" t="str">
        <f ca="1">IF($G292="","",TEXT(VLOOKUP($A292,Mitglieder!$E$24:$BG$323,BD$303),"TT.MM.JJJJ"))</f>
        <v/>
      </c>
      <c r="BE292" s="75" t="str">
        <f t="shared" ca="1" si="9"/>
        <v/>
      </c>
      <c r="BF292" s="75" t="str">
        <f ca="1">IF($G292="","",VLOOKUP($A292,Mitglieder!$D$24:$BG$323,BF$303))</f>
        <v/>
      </c>
      <c r="BH292" s="75" t="str">
        <f ca="1">IF(G292="","",AY292+'Details Verein'!$D$25)</f>
        <v/>
      </c>
    </row>
    <row r="293" spans="1:75" x14ac:dyDescent="0.35">
      <c r="A293" s="42">
        <v>293</v>
      </c>
      <c r="B293" s="42"/>
      <c r="C293" s="42"/>
      <c r="D293" s="42">
        <f ca="1">VLOOKUP($A293,Mitglieder!$E$24:$BA$323,D$303)</f>
        <v>1.0299999999999967</v>
      </c>
      <c r="E293" s="42" t="str">
        <f ca="1">IF($G293="","",VLOOKUP($A293,Mitglieder!$E$24:$BG$323,E$303))</f>
        <v/>
      </c>
      <c r="F293" s="54" t="str">
        <f ca="1">IF(OR(VLOOKUP($A293,Mitglieder!$E$24:$BG$323,F$303)="",$G293=""),"",VLOOKUP($A293,Mitglieder!$E$24:$BG$323,F$303))</f>
        <v/>
      </c>
      <c r="G293" s="72" t="str">
        <f ca="1">IF(D293/ROUND(D293,0)=1,VLOOKUP($A293,Mitglieder!$E$24:$BA$323,G$303),"")</f>
        <v/>
      </c>
      <c r="H293" s="42" t="str">
        <f ca="1">IF($G293="","",VLOOKUP($A293,Mitglieder!$E$24:$BG$323,H$303))</f>
        <v/>
      </c>
      <c r="I293" s="54" t="str">
        <f ca="1">IF(OR(VLOOKUP($A293,Mitglieder!$E$24:$BG$323,I$303)="",$G293=""),"",VLOOKUP($A293,Mitglieder!$E$24:$BG$323,I$303))</f>
        <v/>
      </c>
      <c r="J293" s="42" t="str">
        <f ca="1">IF($G293="","",VLOOKUP($A293,Mitglieder!$E$24:$BG$323,J$303))</f>
        <v/>
      </c>
      <c r="K293" s="54" t="str">
        <f ca="1">IF(OR(VLOOKUP($A293,Mitglieder!$E$24:$BG$323,K$303)="",$G293=""),"",VLOOKUP($A293,Mitglieder!$E$24:$BG$323,K$303))</f>
        <v/>
      </c>
      <c r="L293" s="42" t="str">
        <f ca="1">IF($G293="","",VLOOKUP($A293,Mitglieder!$E$24:$BG$323,L$303))</f>
        <v/>
      </c>
      <c r="M293" s="42" t="str">
        <f ca="1">IF($G293="","",VLOOKUP($A293,Mitglieder!$E$24:$BG$323,M$303))</f>
        <v/>
      </c>
      <c r="N293" s="42" t="str">
        <f ca="1">IF($G293="","",VLOOKUP($A293,Mitglieder!$E$24:$BG$323,N$303))</f>
        <v/>
      </c>
      <c r="O293" s="42" t="str">
        <f ca="1">IF($G293="","",VLOOKUP($A293,Mitglieder!$E$24:$BG$323,O$303))</f>
        <v/>
      </c>
      <c r="P293" s="42" t="str">
        <f ca="1">IF($G293="","",VLOOKUP($A293,Mitglieder!$E$24:$BG$323,P$303))</f>
        <v/>
      </c>
      <c r="Q293" s="42" t="str">
        <f ca="1">IF($G293="","",VLOOKUP($A293,Mitglieder!$E$24:$BG$323,Q$303))</f>
        <v/>
      </c>
      <c r="R293" s="54" t="str">
        <f ca="1">IF(OR(VLOOKUP($A293,Mitglieder!$E$24:$BG$323,R$303)="",$G293=""),"",VLOOKUP($A293,Mitglieder!$E$24:$BG$323,R$303))</f>
        <v/>
      </c>
      <c r="S293" s="43" t="str">
        <f ca="1">IF($G293="","",TEXT(VLOOKUP($A293,Mitglieder!$E$24:$BG$323,S$303),"TT.MM.JJJJ"))</f>
        <v/>
      </c>
      <c r="T293" s="43" t="str">
        <f ca="1">IF($G293="","",TEXT(VLOOKUP($A293,Mitglieder!$E$24:$BG$323,T$303),"TT.MM.JJJJ"))</f>
        <v/>
      </c>
      <c r="U293" s="43" t="str">
        <f ca="1">IF($G293="","",TEXT(VLOOKUP($A293,Mitglieder!$E$24:$BG$323,U$303),"TT.MM.JJJJ"))</f>
        <v/>
      </c>
      <c r="V293" s="54" t="str">
        <f ca="1">IF(OR(VLOOKUP($A293,Mitglieder!$E$24:$BG$323,V$303)="",$G293=""),"",VLOOKUP($A293,Mitglieder!$E$24:$BG$323,V$303))</f>
        <v/>
      </c>
      <c r="W293" s="54" t="str">
        <f ca="1">IF(OR(VLOOKUP($A293,Mitglieder!$E$24:$BG$323,W$303)="",$G293=""),"",VLOOKUP($A293,Mitglieder!$E$24:$BG$323,W$303))</f>
        <v/>
      </c>
      <c r="X293" s="54" t="str">
        <f ca="1">IF(OR(VLOOKUP($A293,Mitglieder!$E$24:$BG$323,X$303)="",$G293=""),"",VLOOKUP($A293,Mitglieder!$E$24:$BG$323,X$303))</f>
        <v/>
      </c>
      <c r="Y293" s="54" t="str">
        <f ca="1">IF(OR(VLOOKUP($A293,Mitglieder!$E$24:$BG$323,Y$303)="",$G293=""),"",VLOOKUP($A293,Mitglieder!$E$24:$BG$323,Y$303))</f>
        <v/>
      </c>
      <c r="Z293" s="54" t="str">
        <f ca="1">IF(OR(VLOOKUP($A293,Mitglieder!$E$24:$BG$323,Z$303)="",$G293=""),"",VLOOKUP($A293,Mitglieder!$E$24:$BG$323,Z$303))</f>
        <v/>
      </c>
      <c r="AA293" s="54" t="str">
        <f ca="1">IF(OR(VLOOKUP($A293,Mitglieder!$E$24:$BG$323,AA$303)="",$G293=""),"",VLOOKUP($A293,Mitglieder!$E$24:$BG$323,AA$303))</f>
        <v/>
      </c>
      <c r="AB293" s="54" t="str">
        <f ca="1">IF(OR(VLOOKUP($A293,Mitglieder!$E$24:$BG$323,AB$303)="",$G293=""),"",VLOOKUP($A293,Mitglieder!$E$24:$BG$323,AB$303))</f>
        <v/>
      </c>
      <c r="AC293" s="54" t="str">
        <f ca="1">IF(OR(VLOOKUP($A293,Mitglieder!$E$24:$BG$323,AC$303)="",$G293=""),"",VLOOKUP($A293,Mitglieder!$E$24:$BG$323,AC$303))</f>
        <v/>
      </c>
      <c r="AD293" s="54" t="str">
        <f ca="1">IF(OR(VLOOKUP($A293,Mitglieder!$E$24:$BG$323,AD$303)="",$G293=""),"",VLOOKUP($A293,Mitglieder!$E$24:$BG$323,AD$303))</f>
        <v/>
      </c>
      <c r="AE293" s="54" t="str">
        <f ca="1">IF(OR(VLOOKUP($A293,Mitglieder!$E$24:$BG$323,AE$303)="",$G293=""),"",VLOOKUP($A293,Mitglieder!$E$24:$BG$323,AE$303))</f>
        <v/>
      </c>
      <c r="AF293" s="54" t="str">
        <f ca="1">IF(OR(VLOOKUP($A293,Mitglieder!$E$24:$BG$323,AF$303)="",$G293=""),"",VLOOKUP($A293,Mitglieder!$E$24:$BG$323,AF$303))</f>
        <v/>
      </c>
      <c r="AG293" s="54" t="str">
        <f ca="1">IF(OR(VLOOKUP($A293,Mitglieder!$E$24:$BG$323,AG$303)="",$G293=""),"",VLOOKUP($A293,Mitglieder!$E$24:$BG$323,AG$303))</f>
        <v/>
      </c>
      <c r="AH293" s="54" t="str">
        <f ca="1">IF(OR(VLOOKUP($A293,Mitglieder!$E$24:$BG$323,AH$303)="",$G293=""),"",VLOOKUP($A293,Mitglieder!$E$24:$BG$323,AH$303))</f>
        <v/>
      </c>
      <c r="AI293" s="54" t="str">
        <f ca="1">IF(OR(VLOOKUP($A293,Mitglieder!$E$24:$BG$323,AI$303)="",$G293=""),"",VLOOKUP($A293,Mitglieder!$E$24:$BG$323,AI$303))</f>
        <v/>
      </c>
      <c r="AJ293" s="54" t="str">
        <f ca="1">IF(OR(VLOOKUP($A293,Mitglieder!$E$24:$BG$323,AJ$303)="",$G293=""),"",VLOOKUP($A293,Mitglieder!$E$24:$BG$323,AJ$303))</f>
        <v/>
      </c>
      <c r="AK293" s="54" t="str">
        <f ca="1">IF(OR(VLOOKUP($A293,Mitglieder!$E$24:$BG$323,AK$303)="",$G293=""),"",VLOOKUP($A293,Mitglieder!$E$24:$BG$323,AK$303))</f>
        <v/>
      </c>
      <c r="AL293" s="54" t="str">
        <f ca="1">IF(OR(VLOOKUP($A293,Mitglieder!$E$24:$BG$323,AL$303)="",$G293=""),"",VLOOKUP($A293,Mitglieder!$E$24:$BG$323,AL$303))</f>
        <v/>
      </c>
      <c r="AM293" s="42" t="str">
        <f ca="1">IF($G293="","",VLOOKUP($A293,Mitglieder!$E$24:$BG$323,AM$303))</f>
        <v/>
      </c>
      <c r="AN293" s="54" t="str">
        <f ca="1">IF(OR(VLOOKUP($A293,Mitglieder!$E$24:$BG$323,AN$303)="",$G293=""),"",VLOOKUP($A293,Mitglieder!$E$24:$BG$323,AN$303))</f>
        <v/>
      </c>
      <c r="AO293" s="43" t="str">
        <f ca="1">IF($G293="","",TEXT(VLOOKUP($A293,Mitglieder!$E$24:$BG$323,AO$303),"TT.MM.JJJJ"))</f>
        <v/>
      </c>
      <c r="AP293" s="42" t="str">
        <f ca="1">IF($G293="","",VLOOKUP($A293,Mitglieder!$E$24:$BG$323,AP$303))</f>
        <v/>
      </c>
      <c r="AQ293" s="45" t="str">
        <f ca="1">IF($G293="","",TEXT(VLOOKUP($A293,Mitglieder!$E$24:$BG$323,AQ$303),"0.00"))</f>
        <v/>
      </c>
      <c r="AR293" s="54" t="str">
        <f ca="1">IF(OR(VLOOKUP($A293,Mitglieder!$E$24:$BG$323,AR$303)="",$G293=""),"",VLOOKUP($A293,Mitglieder!$E$24:$BG$323,AR$303))</f>
        <v/>
      </c>
      <c r="AS293" s="45" t="str">
        <f ca="1">IF($G293="","",TEXT(VLOOKUP($A293,Mitglieder!$E$24:$BG$323,AS$303),"0.00"))</f>
        <v/>
      </c>
      <c r="AT293" s="54" t="str">
        <f ca="1">IF(OR(VLOOKUP($A293,Mitglieder!$E$24:$BG$323,AT$303)="",$G293=""),"",VLOOKUP($A293,Mitglieder!$E$24:$BG$323,AT$303))</f>
        <v/>
      </c>
      <c r="AU293" s="45" t="str">
        <f ca="1">IF($G293="","",TEXT(VLOOKUP($A293,Mitglieder!$E$24:$BG$323,AU$303),"0.00"))</f>
        <v/>
      </c>
      <c r="AV293" s="45" t="str">
        <f ca="1">IF($G293="","",TEXT(VLOOKUP($A293,Mitglieder!$E$24:$BG$323,AV$303),"0.00"))</f>
        <v/>
      </c>
      <c r="AW293" s="42" t="str">
        <f ca="1">IF($G293="","",VLOOKUP($A293,Mitglieder!$E$24:$BG$323,AW$303))</f>
        <v/>
      </c>
      <c r="AX293" s="54" t="str">
        <f ca="1">IF(OR(VLOOKUP($A293,Mitglieder!$E$24:$BG$323,AX$303)="",$G293=""),"",VLOOKUP($A293,Mitglieder!$E$24:$BG$323,AX$303))</f>
        <v/>
      </c>
      <c r="AY293" s="43" t="str">
        <f ca="1">IF($G293="","",TEXT(VLOOKUP($A293,Mitglieder!$E$24:$BG$323,AY$303),"TT.MM.JJJJ"))</f>
        <v/>
      </c>
      <c r="AZ293" s="75" t="str">
        <f t="shared" ca="1" si="8"/>
        <v/>
      </c>
      <c r="BA293" s="43" t="str">
        <f ca="1">IF($G293="","",TEXT(VLOOKUP($A293,Mitglieder!$E$24:$BG$323,BA$303),"TT.MM.JJJJ"))</f>
        <v/>
      </c>
      <c r="BB293" s="43" t="str">
        <f ca="1">IF($G293="","",TEXT(VLOOKUP($A293,Mitglieder!$E$24:$BG$323,BB$303),"TT.MM.JJJJ"))</f>
        <v/>
      </c>
      <c r="BC293" s="43" t="str">
        <f ca="1">IF($G293="","",TEXT(VLOOKUP($A293,Mitglieder!$E$24:$BG$323,BC$303),"TT.MM.JJJJ"))</f>
        <v/>
      </c>
      <c r="BD293" s="43" t="str">
        <f ca="1">IF($G293="","",TEXT(VLOOKUP($A293,Mitglieder!$E$24:$BG$323,BD$303),"TT.MM.JJJJ"))</f>
        <v/>
      </c>
      <c r="BE293" s="75" t="str">
        <f t="shared" ca="1" si="9"/>
        <v/>
      </c>
      <c r="BF293" s="75" t="str">
        <f ca="1">IF($G293="","",VLOOKUP($A293,Mitglieder!$D$24:$BG$323,BF$303))</f>
        <v/>
      </c>
      <c r="BH293" s="75" t="str">
        <f ca="1">IF(G293="","",AY293+'Details Verein'!$D$25)</f>
        <v/>
      </c>
    </row>
    <row r="294" spans="1:75" x14ac:dyDescent="0.35">
      <c r="A294" s="42">
        <v>294</v>
      </c>
      <c r="B294" s="42"/>
      <c r="C294" s="42"/>
      <c r="D294" s="42">
        <f ca="1">VLOOKUP($A294,Mitglieder!$E$24:$BA$323,D$303)</f>
        <v>1.0299999999999967</v>
      </c>
      <c r="E294" s="42" t="str">
        <f ca="1">IF($G294="","",VLOOKUP($A294,Mitglieder!$E$24:$BG$323,E$303))</f>
        <v/>
      </c>
      <c r="F294" s="54" t="str">
        <f ca="1">IF(OR(VLOOKUP($A294,Mitglieder!$E$24:$BG$323,F$303)="",$G294=""),"",VLOOKUP($A294,Mitglieder!$E$24:$BG$323,F$303))</f>
        <v/>
      </c>
      <c r="G294" s="72" t="str">
        <f ca="1">IF(D294/ROUND(D294,0)=1,VLOOKUP($A294,Mitglieder!$E$24:$BA$323,G$303),"")</f>
        <v/>
      </c>
      <c r="H294" s="42" t="str">
        <f ca="1">IF($G294="","",VLOOKUP($A294,Mitglieder!$E$24:$BG$323,H$303))</f>
        <v/>
      </c>
      <c r="I294" s="54" t="str">
        <f ca="1">IF(OR(VLOOKUP($A294,Mitglieder!$E$24:$BG$323,I$303)="",$G294=""),"",VLOOKUP($A294,Mitglieder!$E$24:$BG$323,I$303))</f>
        <v/>
      </c>
      <c r="J294" s="42" t="str">
        <f ca="1">IF($G294="","",VLOOKUP($A294,Mitglieder!$E$24:$BG$323,J$303))</f>
        <v/>
      </c>
      <c r="K294" s="54" t="str">
        <f ca="1">IF(OR(VLOOKUP($A294,Mitglieder!$E$24:$BG$323,K$303)="",$G294=""),"",VLOOKUP($A294,Mitglieder!$E$24:$BG$323,K$303))</f>
        <v/>
      </c>
      <c r="L294" s="42" t="str">
        <f ca="1">IF($G294="","",VLOOKUP($A294,Mitglieder!$E$24:$BG$323,L$303))</f>
        <v/>
      </c>
      <c r="M294" s="42" t="str">
        <f ca="1">IF($G294="","",VLOOKUP($A294,Mitglieder!$E$24:$BG$323,M$303))</f>
        <v/>
      </c>
      <c r="N294" s="42" t="str">
        <f ca="1">IF($G294="","",VLOOKUP($A294,Mitglieder!$E$24:$BG$323,N$303))</f>
        <v/>
      </c>
      <c r="O294" s="42" t="str">
        <f ca="1">IF($G294="","",VLOOKUP($A294,Mitglieder!$E$24:$BG$323,O$303))</f>
        <v/>
      </c>
      <c r="P294" s="42" t="str">
        <f ca="1">IF($G294="","",VLOOKUP($A294,Mitglieder!$E$24:$BG$323,P$303))</f>
        <v/>
      </c>
      <c r="Q294" s="42" t="str">
        <f ca="1">IF($G294="","",VLOOKUP($A294,Mitglieder!$E$24:$BG$323,Q$303))</f>
        <v/>
      </c>
      <c r="R294" s="54" t="str">
        <f ca="1">IF(OR(VLOOKUP($A294,Mitglieder!$E$24:$BG$323,R$303)="",$G294=""),"",VLOOKUP($A294,Mitglieder!$E$24:$BG$323,R$303))</f>
        <v/>
      </c>
      <c r="S294" s="43" t="str">
        <f ca="1">IF($G294="","",TEXT(VLOOKUP($A294,Mitglieder!$E$24:$BG$323,S$303),"TT.MM.JJJJ"))</f>
        <v/>
      </c>
      <c r="T294" s="43" t="str">
        <f ca="1">IF($G294="","",TEXT(VLOOKUP($A294,Mitglieder!$E$24:$BG$323,T$303),"TT.MM.JJJJ"))</f>
        <v/>
      </c>
      <c r="U294" s="43" t="str">
        <f ca="1">IF($G294="","",TEXT(VLOOKUP($A294,Mitglieder!$E$24:$BG$323,U$303),"TT.MM.JJJJ"))</f>
        <v/>
      </c>
      <c r="V294" s="54" t="str">
        <f ca="1">IF(OR(VLOOKUP($A294,Mitglieder!$E$24:$BG$323,V$303)="",$G294=""),"",VLOOKUP($A294,Mitglieder!$E$24:$BG$323,V$303))</f>
        <v/>
      </c>
      <c r="W294" s="54" t="str">
        <f ca="1">IF(OR(VLOOKUP($A294,Mitglieder!$E$24:$BG$323,W$303)="",$G294=""),"",VLOOKUP($A294,Mitglieder!$E$24:$BG$323,W$303))</f>
        <v/>
      </c>
      <c r="X294" s="54" t="str">
        <f ca="1">IF(OR(VLOOKUP($A294,Mitglieder!$E$24:$BG$323,X$303)="",$G294=""),"",VLOOKUP($A294,Mitglieder!$E$24:$BG$323,X$303))</f>
        <v/>
      </c>
      <c r="Y294" s="54" t="str">
        <f ca="1">IF(OR(VLOOKUP($A294,Mitglieder!$E$24:$BG$323,Y$303)="",$G294=""),"",VLOOKUP($A294,Mitglieder!$E$24:$BG$323,Y$303))</f>
        <v/>
      </c>
      <c r="Z294" s="54" t="str">
        <f ca="1">IF(OR(VLOOKUP($A294,Mitglieder!$E$24:$BG$323,Z$303)="",$G294=""),"",VLOOKUP($A294,Mitglieder!$E$24:$BG$323,Z$303))</f>
        <v/>
      </c>
      <c r="AA294" s="54" t="str">
        <f ca="1">IF(OR(VLOOKUP($A294,Mitglieder!$E$24:$BG$323,AA$303)="",$G294=""),"",VLOOKUP($A294,Mitglieder!$E$24:$BG$323,AA$303))</f>
        <v/>
      </c>
      <c r="AB294" s="54" t="str">
        <f ca="1">IF(OR(VLOOKUP($A294,Mitglieder!$E$24:$BG$323,AB$303)="",$G294=""),"",VLOOKUP($A294,Mitglieder!$E$24:$BG$323,AB$303))</f>
        <v/>
      </c>
      <c r="AC294" s="54" t="str">
        <f ca="1">IF(OR(VLOOKUP($A294,Mitglieder!$E$24:$BG$323,AC$303)="",$G294=""),"",VLOOKUP($A294,Mitglieder!$E$24:$BG$323,AC$303))</f>
        <v/>
      </c>
      <c r="AD294" s="54" t="str">
        <f ca="1">IF(OR(VLOOKUP($A294,Mitglieder!$E$24:$BG$323,AD$303)="",$G294=""),"",VLOOKUP($A294,Mitglieder!$E$24:$BG$323,AD$303))</f>
        <v/>
      </c>
      <c r="AE294" s="54" t="str">
        <f ca="1">IF(OR(VLOOKUP($A294,Mitglieder!$E$24:$BG$323,AE$303)="",$G294=""),"",VLOOKUP($A294,Mitglieder!$E$24:$BG$323,AE$303))</f>
        <v/>
      </c>
      <c r="AF294" s="54" t="str">
        <f ca="1">IF(OR(VLOOKUP($A294,Mitglieder!$E$24:$BG$323,AF$303)="",$G294=""),"",VLOOKUP($A294,Mitglieder!$E$24:$BG$323,AF$303))</f>
        <v/>
      </c>
      <c r="AG294" s="54" t="str">
        <f ca="1">IF(OR(VLOOKUP($A294,Mitglieder!$E$24:$BG$323,AG$303)="",$G294=""),"",VLOOKUP($A294,Mitglieder!$E$24:$BG$323,AG$303))</f>
        <v/>
      </c>
      <c r="AH294" s="54" t="str">
        <f ca="1">IF(OR(VLOOKUP($A294,Mitglieder!$E$24:$BG$323,AH$303)="",$G294=""),"",VLOOKUP($A294,Mitglieder!$E$24:$BG$323,AH$303))</f>
        <v/>
      </c>
      <c r="AI294" s="54" t="str">
        <f ca="1">IF(OR(VLOOKUP($A294,Mitglieder!$E$24:$BG$323,AI$303)="",$G294=""),"",VLOOKUP($A294,Mitglieder!$E$24:$BG$323,AI$303))</f>
        <v/>
      </c>
      <c r="AJ294" s="54" t="str">
        <f ca="1">IF(OR(VLOOKUP($A294,Mitglieder!$E$24:$BG$323,AJ$303)="",$G294=""),"",VLOOKUP($A294,Mitglieder!$E$24:$BG$323,AJ$303))</f>
        <v/>
      </c>
      <c r="AK294" s="54" t="str">
        <f ca="1">IF(OR(VLOOKUP($A294,Mitglieder!$E$24:$BG$323,AK$303)="",$G294=""),"",VLOOKUP($A294,Mitglieder!$E$24:$BG$323,AK$303))</f>
        <v/>
      </c>
      <c r="AL294" s="54" t="str">
        <f ca="1">IF(OR(VLOOKUP($A294,Mitglieder!$E$24:$BG$323,AL$303)="",$G294=""),"",VLOOKUP($A294,Mitglieder!$E$24:$BG$323,AL$303))</f>
        <v/>
      </c>
      <c r="AM294" s="42" t="str">
        <f ca="1">IF($G294="","",VLOOKUP($A294,Mitglieder!$E$24:$BG$323,AM$303))</f>
        <v/>
      </c>
      <c r="AN294" s="54" t="str">
        <f ca="1">IF(OR(VLOOKUP($A294,Mitglieder!$E$24:$BG$323,AN$303)="",$G294=""),"",VLOOKUP($A294,Mitglieder!$E$24:$BG$323,AN$303))</f>
        <v/>
      </c>
      <c r="AO294" s="43" t="str">
        <f ca="1">IF($G294="","",TEXT(VLOOKUP($A294,Mitglieder!$E$24:$BG$323,AO$303),"TT.MM.JJJJ"))</f>
        <v/>
      </c>
      <c r="AP294" s="42" t="str">
        <f ca="1">IF($G294="","",VLOOKUP($A294,Mitglieder!$E$24:$BG$323,AP$303))</f>
        <v/>
      </c>
      <c r="AQ294" s="45" t="str">
        <f ca="1">IF($G294="","",TEXT(VLOOKUP($A294,Mitglieder!$E$24:$BG$323,AQ$303),"0.00"))</f>
        <v/>
      </c>
      <c r="AR294" s="54" t="str">
        <f ca="1">IF(OR(VLOOKUP($A294,Mitglieder!$E$24:$BG$323,AR$303)="",$G294=""),"",VLOOKUP($A294,Mitglieder!$E$24:$BG$323,AR$303))</f>
        <v/>
      </c>
      <c r="AS294" s="45" t="str">
        <f ca="1">IF($G294="","",TEXT(VLOOKUP($A294,Mitglieder!$E$24:$BG$323,AS$303),"0.00"))</f>
        <v/>
      </c>
      <c r="AT294" s="54" t="str">
        <f ca="1">IF(OR(VLOOKUP($A294,Mitglieder!$E$24:$BG$323,AT$303)="",$G294=""),"",VLOOKUP($A294,Mitglieder!$E$24:$BG$323,AT$303))</f>
        <v/>
      </c>
      <c r="AU294" s="45" t="str">
        <f ca="1">IF($G294="","",TEXT(VLOOKUP($A294,Mitglieder!$E$24:$BG$323,AU$303),"0.00"))</f>
        <v/>
      </c>
      <c r="AV294" s="45" t="str">
        <f ca="1">IF($G294="","",TEXT(VLOOKUP($A294,Mitglieder!$E$24:$BG$323,AV$303),"0.00"))</f>
        <v/>
      </c>
      <c r="AW294" s="42" t="str">
        <f ca="1">IF($G294="","",VLOOKUP($A294,Mitglieder!$E$24:$BG$323,AW$303))</f>
        <v/>
      </c>
      <c r="AX294" s="54" t="str">
        <f ca="1">IF(OR(VLOOKUP($A294,Mitglieder!$E$24:$BG$323,AX$303)="",$G294=""),"",VLOOKUP($A294,Mitglieder!$E$24:$BG$323,AX$303))</f>
        <v/>
      </c>
      <c r="AY294" s="43" t="str">
        <f ca="1">IF($G294="","",TEXT(VLOOKUP($A294,Mitglieder!$E$24:$BG$323,AY$303),"TT.MM.JJJJ"))</f>
        <v/>
      </c>
      <c r="AZ294" s="75" t="str">
        <f t="shared" ca="1" si="8"/>
        <v/>
      </c>
      <c r="BA294" s="43" t="str">
        <f ca="1">IF($G294="","",TEXT(VLOOKUP($A294,Mitglieder!$E$24:$BG$323,BA$303),"TT.MM.JJJJ"))</f>
        <v/>
      </c>
      <c r="BB294" s="43" t="str">
        <f ca="1">IF($G294="","",TEXT(VLOOKUP($A294,Mitglieder!$E$24:$BG$323,BB$303),"TT.MM.JJJJ"))</f>
        <v/>
      </c>
      <c r="BC294" s="43" t="str">
        <f ca="1">IF($G294="","",TEXT(VLOOKUP($A294,Mitglieder!$E$24:$BG$323,BC$303),"TT.MM.JJJJ"))</f>
        <v/>
      </c>
      <c r="BD294" s="43" t="str">
        <f ca="1">IF($G294="","",TEXT(VLOOKUP($A294,Mitglieder!$E$24:$BG$323,BD$303),"TT.MM.JJJJ"))</f>
        <v/>
      </c>
      <c r="BE294" s="75" t="str">
        <f t="shared" ca="1" si="9"/>
        <v/>
      </c>
      <c r="BF294" s="75" t="str">
        <f ca="1">IF($G294="","",VLOOKUP($A294,Mitglieder!$D$24:$BG$323,BF$303))</f>
        <v/>
      </c>
      <c r="BH294" s="75" t="str">
        <f ca="1">IF(G294="","",AY294+'Details Verein'!$D$25)</f>
        <v/>
      </c>
    </row>
    <row r="295" spans="1:75" x14ac:dyDescent="0.35">
      <c r="A295" s="42">
        <v>295</v>
      </c>
      <c r="B295" s="42"/>
      <c r="C295" s="42"/>
      <c r="D295" s="42">
        <f ca="1">VLOOKUP($A295,Mitglieder!$E$24:$BA$323,D$303)</f>
        <v>1.0299999999999967</v>
      </c>
      <c r="E295" s="42" t="str">
        <f ca="1">IF($G295="","",VLOOKUP($A295,Mitglieder!$E$24:$BG$323,E$303))</f>
        <v/>
      </c>
      <c r="F295" s="54" t="str">
        <f ca="1">IF(OR(VLOOKUP($A295,Mitglieder!$E$24:$BG$323,F$303)="",$G295=""),"",VLOOKUP($A295,Mitglieder!$E$24:$BG$323,F$303))</f>
        <v/>
      </c>
      <c r="G295" s="72" t="str">
        <f ca="1">IF(D295/ROUND(D295,0)=1,VLOOKUP($A295,Mitglieder!$E$24:$BA$323,G$303),"")</f>
        <v/>
      </c>
      <c r="H295" s="42" t="str">
        <f ca="1">IF($G295="","",VLOOKUP($A295,Mitglieder!$E$24:$BG$323,H$303))</f>
        <v/>
      </c>
      <c r="I295" s="54" t="str">
        <f ca="1">IF(OR(VLOOKUP($A295,Mitglieder!$E$24:$BG$323,I$303)="",$G295=""),"",VLOOKUP($A295,Mitglieder!$E$24:$BG$323,I$303))</f>
        <v/>
      </c>
      <c r="J295" s="42" t="str">
        <f ca="1">IF($G295="","",VLOOKUP($A295,Mitglieder!$E$24:$BG$323,J$303))</f>
        <v/>
      </c>
      <c r="K295" s="54" t="str">
        <f ca="1">IF(OR(VLOOKUP($A295,Mitglieder!$E$24:$BG$323,K$303)="",$G295=""),"",VLOOKUP($A295,Mitglieder!$E$24:$BG$323,K$303))</f>
        <v/>
      </c>
      <c r="L295" s="42" t="str">
        <f ca="1">IF($G295="","",VLOOKUP($A295,Mitglieder!$E$24:$BG$323,L$303))</f>
        <v/>
      </c>
      <c r="M295" s="42" t="str">
        <f ca="1">IF($G295="","",VLOOKUP($A295,Mitglieder!$E$24:$BG$323,M$303))</f>
        <v/>
      </c>
      <c r="N295" s="42" t="str">
        <f ca="1">IF($G295="","",VLOOKUP($A295,Mitglieder!$E$24:$BG$323,N$303))</f>
        <v/>
      </c>
      <c r="O295" s="42" t="str">
        <f ca="1">IF($G295="","",VLOOKUP($A295,Mitglieder!$E$24:$BG$323,O$303))</f>
        <v/>
      </c>
      <c r="P295" s="42" t="str">
        <f ca="1">IF($G295="","",VLOOKUP($A295,Mitglieder!$E$24:$BG$323,P$303))</f>
        <v/>
      </c>
      <c r="Q295" s="42" t="str">
        <f ca="1">IF($G295="","",VLOOKUP($A295,Mitglieder!$E$24:$BG$323,Q$303))</f>
        <v/>
      </c>
      <c r="R295" s="54" t="str">
        <f ca="1">IF(OR(VLOOKUP($A295,Mitglieder!$E$24:$BG$323,R$303)="",$G295=""),"",VLOOKUP($A295,Mitglieder!$E$24:$BG$323,R$303))</f>
        <v/>
      </c>
      <c r="S295" s="43" t="str">
        <f ca="1">IF($G295="","",TEXT(VLOOKUP($A295,Mitglieder!$E$24:$BG$323,S$303),"TT.MM.JJJJ"))</f>
        <v/>
      </c>
      <c r="T295" s="43" t="str">
        <f ca="1">IF($G295="","",TEXT(VLOOKUP($A295,Mitglieder!$E$24:$BG$323,T$303),"TT.MM.JJJJ"))</f>
        <v/>
      </c>
      <c r="U295" s="43" t="str">
        <f ca="1">IF($G295="","",TEXT(VLOOKUP($A295,Mitglieder!$E$24:$BG$323,U$303),"TT.MM.JJJJ"))</f>
        <v/>
      </c>
      <c r="V295" s="54" t="str">
        <f ca="1">IF(OR(VLOOKUP($A295,Mitglieder!$E$24:$BG$323,V$303)="",$G295=""),"",VLOOKUP($A295,Mitglieder!$E$24:$BG$323,V$303))</f>
        <v/>
      </c>
      <c r="W295" s="54" t="str">
        <f ca="1">IF(OR(VLOOKUP($A295,Mitglieder!$E$24:$BG$323,W$303)="",$G295=""),"",VLOOKUP($A295,Mitglieder!$E$24:$BG$323,W$303))</f>
        <v/>
      </c>
      <c r="X295" s="54" t="str">
        <f ca="1">IF(OR(VLOOKUP($A295,Mitglieder!$E$24:$BG$323,X$303)="",$G295=""),"",VLOOKUP($A295,Mitglieder!$E$24:$BG$323,X$303))</f>
        <v/>
      </c>
      <c r="Y295" s="54" t="str">
        <f ca="1">IF(OR(VLOOKUP($A295,Mitglieder!$E$24:$BG$323,Y$303)="",$G295=""),"",VLOOKUP($A295,Mitglieder!$E$24:$BG$323,Y$303))</f>
        <v/>
      </c>
      <c r="Z295" s="54" t="str">
        <f ca="1">IF(OR(VLOOKUP($A295,Mitglieder!$E$24:$BG$323,Z$303)="",$G295=""),"",VLOOKUP($A295,Mitglieder!$E$24:$BG$323,Z$303))</f>
        <v/>
      </c>
      <c r="AA295" s="54" t="str">
        <f ca="1">IF(OR(VLOOKUP($A295,Mitglieder!$E$24:$BG$323,AA$303)="",$G295=""),"",VLOOKUP($A295,Mitglieder!$E$24:$BG$323,AA$303))</f>
        <v/>
      </c>
      <c r="AB295" s="54" t="str">
        <f ca="1">IF(OR(VLOOKUP($A295,Mitglieder!$E$24:$BG$323,AB$303)="",$G295=""),"",VLOOKUP($A295,Mitglieder!$E$24:$BG$323,AB$303))</f>
        <v/>
      </c>
      <c r="AC295" s="54" t="str">
        <f ca="1">IF(OR(VLOOKUP($A295,Mitglieder!$E$24:$BG$323,AC$303)="",$G295=""),"",VLOOKUP($A295,Mitglieder!$E$24:$BG$323,AC$303))</f>
        <v/>
      </c>
      <c r="AD295" s="54" t="str">
        <f ca="1">IF(OR(VLOOKUP($A295,Mitglieder!$E$24:$BG$323,AD$303)="",$G295=""),"",VLOOKUP($A295,Mitglieder!$E$24:$BG$323,AD$303))</f>
        <v/>
      </c>
      <c r="AE295" s="54" t="str">
        <f ca="1">IF(OR(VLOOKUP($A295,Mitglieder!$E$24:$BG$323,AE$303)="",$G295=""),"",VLOOKUP($A295,Mitglieder!$E$24:$BG$323,AE$303))</f>
        <v/>
      </c>
      <c r="AF295" s="54" t="str">
        <f ca="1">IF(OR(VLOOKUP($A295,Mitglieder!$E$24:$BG$323,AF$303)="",$G295=""),"",VLOOKUP($A295,Mitglieder!$E$24:$BG$323,AF$303))</f>
        <v/>
      </c>
      <c r="AG295" s="54" t="str">
        <f ca="1">IF(OR(VLOOKUP($A295,Mitglieder!$E$24:$BG$323,AG$303)="",$G295=""),"",VLOOKUP($A295,Mitglieder!$E$24:$BG$323,AG$303))</f>
        <v/>
      </c>
      <c r="AH295" s="54" t="str">
        <f ca="1">IF(OR(VLOOKUP($A295,Mitglieder!$E$24:$BG$323,AH$303)="",$G295=""),"",VLOOKUP($A295,Mitglieder!$E$24:$BG$323,AH$303))</f>
        <v/>
      </c>
      <c r="AI295" s="54" t="str">
        <f ca="1">IF(OR(VLOOKUP($A295,Mitglieder!$E$24:$BG$323,AI$303)="",$G295=""),"",VLOOKUP($A295,Mitglieder!$E$24:$BG$323,AI$303))</f>
        <v/>
      </c>
      <c r="AJ295" s="54" t="str">
        <f ca="1">IF(OR(VLOOKUP($A295,Mitglieder!$E$24:$BG$323,AJ$303)="",$G295=""),"",VLOOKUP($A295,Mitglieder!$E$24:$BG$323,AJ$303))</f>
        <v/>
      </c>
      <c r="AK295" s="54" t="str">
        <f ca="1">IF(OR(VLOOKUP($A295,Mitglieder!$E$24:$BG$323,AK$303)="",$G295=""),"",VLOOKUP($A295,Mitglieder!$E$24:$BG$323,AK$303))</f>
        <v/>
      </c>
      <c r="AL295" s="54" t="str">
        <f ca="1">IF(OR(VLOOKUP($A295,Mitglieder!$E$24:$BG$323,AL$303)="",$G295=""),"",VLOOKUP($A295,Mitglieder!$E$24:$BG$323,AL$303))</f>
        <v/>
      </c>
      <c r="AM295" s="42" t="str">
        <f ca="1">IF($G295="","",VLOOKUP($A295,Mitglieder!$E$24:$BG$323,AM$303))</f>
        <v/>
      </c>
      <c r="AN295" s="54" t="str">
        <f ca="1">IF(OR(VLOOKUP($A295,Mitglieder!$E$24:$BG$323,AN$303)="",$G295=""),"",VLOOKUP($A295,Mitglieder!$E$24:$BG$323,AN$303))</f>
        <v/>
      </c>
      <c r="AO295" s="43" t="str">
        <f ca="1">IF($G295="","",TEXT(VLOOKUP($A295,Mitglieder!$E$24:$BG$323,AO$303),"TT.MM.JJJJ"))</f>
        <v/>
      </c>
      <c r="AP295" s="42" t="str">
        <f ca="1">IF($G295="","",VLOOKUP($A295,Mitglieder!$E$24:$BG$323,AP$303))</f>
        <v/>
      </c>
      <c r="AQ295" s="45" t="str">
        <f ca="1">IF($G295="","",TEXT(VLOOKUP($A295,Mitglieder!$E$24:$BG$323,AQ$303),"0.00"))</f>
        <v/>
      </c>
      <c r="AR295" s="54" t="str">
        <f ca="1">IF(OR(VLOOKUP($A295,Mitglieder!$E$24:$BG$323,AR$303)="",$G295=""),"",VLOOKUP($A295,Mitglieder!$E$24:$BG$323,AR$303))</f>
        <v/>
      </c>
      <c r="AS295" s="45" t="str">
        <f ca="1">IF($G295="","",TEXT(VLOOKUP($A295,Mitglieder!$E$24:$BG$323,AS$303),"0.00"))</f>
        <v/>
      </c>
      <c r="AT295" s="54" t="str">
        <f ca="1">IF(OR(VLOOKUP($A295,Mitglieder!$E$24:$BG$323,AT$303)="",$G295=""),"",VLOOKUP($A295,Mitglieder!$E$24:$BG$323,AT$303))</f>
        <v/>
      </c>
      <c r="AU295" s="45" t="str">
        <f ca="1">IF($G295="","",TEXT(VLOOKUP($A295,Mitglieder!$E$24:$BG$323,AU$303),"0.00"))</f>
        <v/>
      </c>
      <c r="AV295" s="45" t="str">
        <f ca="1">IF($G295="","",TEXT(VLOOKUP($A295,Mitglieder!$E$24:$BG$323,AV$303),"0.00"))</f>
        <v/>
      </c>
      <c r="AW295" s="42" t="str">
        <f ca="1">IF($G295="","",VLOOKUP($A295,Mitglieder!$E$24:$BG$323,AW$303))</f>
        <v/>
      </c>
      <c r="AX295" s="54" t="str">
        <f ca="1">IF(OR(VLOOKUP($A295,Mitglieder!$E$24:$BG$323,AX$303)="",$G295=""),"",VLOOKUP($A295,Mitglieder!$E$24:$BG$323,AX$303))</f>
        <v/>
      </c>
      <c r="AY295" s="43" t="str">
        <f ca="1">IF($G295="","",TEXT(VLOOKUP($A295,Mitglieder!$E$24:$BG$323,AY$303),"TT.MM.JJJJ"))</f>
        <v/>
      </c>
      <c r="AZ295" s="75" t="str">
        <f t="shared" ca="1" si="8"/>
        <v/>
      </c>
      <c r="BA295" s="43" t="str">
        <f ca="1">IF($G295="","",TEXT(VLOOKUP($A295,Mitglieder!$E$24:$BG$323,BA$303),"TT.MM.JJJJ"))</f>
        <v/>
      </c>
      <c r="BB295" s="43" t="str">
        <f ca="1">IF($G295="","",TEXT(VLOOKUP($A295,Mitglieder!$E$24:$BG$323,BB$303),"TT.MM.JJJJ"))</f>
        <v/>
      </c>
      <c r="BC295" s="43" t="str">
        <f ca="1">IF($G295="","",TEXT(VLOOKUP($A295,Mitglieder!$E$24:$BG$323,BC$303),"TT.MM.JJJJ"))</f>
        <v/>
      </c>
      <c r="BD295" s="43" t="str">
        <f ca="1">IF($G295="","",TEXT(VLOOKUP($A295,Mitglieder!$E$24:$BG$323,BD$303),"TT.MM.JJJJ"))</f>
        <v/>
      </c>
      <c r="BE295" s="75" t="str">
        <f t="shared" ca="1" si="9"/>
        <v/>
      </c>
      <c r="BF295" s="75" t="str">
        <f ca="1">IF($G295="","",VLOOKUP($A295,Mitglieder!$D$24:$BG$323,BF$303))</f>
        <v/>
      </c>
      <c r="BH295" s="75" t="str">
        <f ca="1">IF(G295="","",AY295+'Details Verein'!$D$25)</f>
        <v/>
      </c>
    </row>
    <row r="296" spans="1:75" x14ac:dyDescent="0.35">
      <c r="A296" s="42">
        <v>296</v>
      </c>
      <c r="B296" s="42"/>
      <c r="C296" s="42"/>
      <c r="D296" s="42">
        <f ca="1">VLOOKUP($A296,Mitglieder!$E$24:$BA$323,D$303)</f>
        <v>1.0299999999999967</v>
      </c>
      <c r="E296" s="42" t="str">
        <f ca="1">IF($G296="","",VLOOKUP($A296,Mitglieder!$E$24:$BG$323,E$303))</f>
        <v/>
      </c>
      <c r="F296" s="54" t="str">
        <f ca="1">IF(OR(VLOOKUP($A296,Mitglieder!$E$24:$BG$323,F$303)="",$G296=""),"",VLOOKUP($A296,Mitglieder!$E$24:$BG$323,F$303))</f>
        <v/>
      </c>
      <c r="G296" s="72" t="str">
        <f ca="1">IF(D296/ROUND(D296,0)=1,VLOOKUP($A296,Mitglieder!$E$24:$BA$323,G$303),"")</f>
        <v/>
      </c>
      <c r="H296" s="42" t="str">
        <f ca="1">IF($G296="","",VLOOKUP($A296,Mitglieder!$E$24:$BG$323,H$303))</f>
        <v/>
      </c>
      <c r="I296" s="54" t="str">
        <f ca="1">IF(OR(VLOOKUP($A296,Mitglieder!$E$24:$BG$323,I$303)="",$G296=""),"",VLOOKUP($A296,Mitglieder!$E$24:$BG$323,I$303))</f>
        <v/>
      </c>
      <c r="J296" s="42" t="str">
        <f ca="1">IF($G296="","",VLOOKUP($A296,Mitglieder!$E$24:$BG$323,J$303))</f>
        <v/>
      </c>
      <c r="K296" s="54" t="str">
        <f ca="1">IF(OR(VLOOKUP($A296,Mitglieder!$E$24:$BG$323,K$303)="",$G296=""),"",VLOOKUP($A296,Mitglieder!$E$24:$BG$323,K$303))</f>
        <v/>
      </c>
      <c r="L296" s="42" t="str">
        <f ca="1">IF($G296="","",VLOOKUP($A296,Mitglieder!$E$24:$BG$323,L$303))</f>
        <v/>
      </c>
      <c r="M296" s="42" t="str">
        <f ca="1">IF($G296="","",VLOOKUP($A296,Mitglieder!$E$24:$BG$323,M$303))</f>
        <v/>
      </c>
      <c r="N296" s="42" t="str">
        <f ca="1">IF($G296="","",VLOOKUP($A296,Mitglieder!$E$24:$BG$323,N$303))</f>
        <v/>
      </c>
      <c r="O296" s="42" t="str">
        <f ca="1">IF($G296="","",VLOOKUP($A296,Mitglieder!$E$24:$BG$323,O$303))</f>
        <v/>
      </c>
      <c r="P296" s="42" t="str">
        <f ca="1">IF($G296="","",VLOOKUP($A296,Mitglieder!$E$24:$BG$323,P$303))</f>
        <v/>
      </c>
      <c r="Q296" s="42" t="str">
        <f ca="1">IF($G296="","",VLOOKUP($A296,Mitglieder!$E$24:$BG$323,Q$303))</f>
        <v/>
      </c>
      <c r="R296" s="54" t="str">
        <f ca="1">IF(OR(VLOOKUP($A296,Mitglieder!$E$24:$BG$323,R$303)="",$G296=""),"",VLOOKUP($A296,Mitglieder!$E$24:$BG$323,R$303))</f>
        <v/>
      </c>
      <c r="S296" s="43" t="str">
        <f ca="1">IF($G296="","",TEXT(VLOOKUP($A296,Mitglieder!$E$24:$BG$323,S$303),"TT.MM.JJJJ"))</f>
        <v/>
      </c>
      <c r="T296" s="43" t="str">
        <f ca="1">IF($G296="","",TEXT(VLOOKUP($A296,Mitglieder!$E$24:$BG$323,T$303),"TT.MM.JJJJ"))</f>
        <v/>
      </c>
      <c r="U296" s="43" t="str">
        <f ca="1">IF($G296="","",TEXT(VLOOKUP($A296,Mitglieder!$E$24:$BG$323,U$303),"TT.MM.JJJJ"))</f>
        <v/>
      </c>
      <c r="V296" s="54" t="str">
        <f ca="1">IF(OR(VLOOKUP($A296,Mitglieder!$E$24:$BG$323,V$303)="",$G296=""),"",VLOOKUP($A296,Mitglieder!$E$24:$BG$323,V$303))</f>
        <v/>
      </c>
      <c r="W296" s="54" t="str">
        <f ca="1">IF(OR(VLOOKUP($A296,Mitglieder!$E$24:$BG$323,W$303)="",$G296=""),"",VLOOKUP($A296,Mitglieder!$E$24:$BG$323,W$303))</f>
        <v/>
      </c>
      <c r="X296" s="54" t="str">
        <f ca="1">IF(OR(VLOOKUP($A296,Mitglieder!$E$24:$BG$323,X$303)="",$G296=""),"",VLOOKUP($A296,Mitglieder!$E$24:$BG$323,X$303))</f>
        <v/>
      </c>
      <c r="Y296" s="54" t="str">
        <f ca="1">IF(OR(VLOOKUP($A296,Mitglieder!$E$24:$BG$323,Y$303)="",$G296=""),"",VLOOKUP($A296,Mitglieder!$E$24:$BG$323,Y$303))</f>
        <v/>
      </c>
      <c r="Z296" s="54" t="str">
        <f ca="1">IF(OR(VLOOKUP($A296,Mitglieder!$E$24:$BG$323,Z$303)="",$G296=""),"",VLOOKUP($A296,Mitglieder!$E$24:$BG$323,Z$303))</f>
        <v/>
      </c>
      <c r="AA296" s="54" t="str">
        <f ca="1">IF(OR(VLOOKUP($A296,Mitglieder!$E$24:$BG$323,AA$303)="",$G296=""),"",VLOOKUP($A296,Mitglieder!$E$24:$BG$323,AA$303))</f>
        <v/>
      </c>
      <c r="AB296" s="54" t="str">
        <f ca="1">IF(OR(VLOOKUP($A296,Mitglieder!$E$24:$BG$323,AB$303)="",$G296=""),"",VLOOKUP($A296,Mitglieder!$E$24:$BG$323,AB$303))</f>
        <v/>
      </c>
      <c r="AC296" s="54" t="str">
        <f ca="1">IF(OR(VLOOKUP($A296,Mitglieder!$E$24:$BG$323,AC$303)="",$G296=""),"",VLOOKUP($A296,Mitglieder!$E$24:$BG$323,AC$303))</f>
        <v/>
      </c>
      <c r="AD296" s="54" t="str">
        <f ca="1">IF(OR(VLOOKUP($A296,Mitglieder!$E$24:$BG$323,AD$303)="",$G296=""),"",VLOOKUP($A296,Mitglieder!$E$24:$BG$323,AD$303))</f>
        <v/>
      </c>
      <c r="AE296" s="54" t="str">
        <f ca="1">IF(OR(VLOOKUP($A296,Mitglieder!$E$24:$BG$323,AE$303)="",$G296=""),"",VLOOKUP($A296,Mitglieder!$E$24:$BG$323,AE$303))</f>
        <v/>
      </c>
      <c r="AF296" s="54" t="str">
        <f ca="1">IF(OR(VLOOKUP($A296,Mitglieder!$E$24:$BG$323,AF$303)="",$G296=""),"",VLOOKUP($A296,Mitglieder!$E$24:$BG$323,AF$303))</f>
        <v/>
      </c>
      <c r="AG296" s="54" t="str">
        <f ca="1">IF(OR(VLOOKUP($A296,Mitglieder!$E$24:$BG$323,AG$303)="",$G296=""),"",VLOOKUP($A296,Mitglieder!$E$24:$BG$323,AG$303))</f>
        <v/>
      </c>
      <c r="AH296" s="54" t="str">
        <f ca="1">IF(OR(VLOOKUP($A296,Mitglieder!$E$24:$BG$323,AH$303)="",$G296=""),"",VLOOKUP($A296,Mitglieder!$E$24:$BG$323,AH$303))</f>
        <v/>
      </c>
      <c r="AI296" s="54" t="str">
        <f ca="1">IF(OR(VLOOKUP($A296,Mitglieder!$E$24:$BG$323,AI$303)="",$G296=""),"",VLOOKUP($A296,Mitglieder!$E$24:$BG$323,AI$303))</f>
        <v/>
      </c>
      <c r="AJ296" s="54" t="str">
        <f ca="1">IF(OR(VLOOKUP($A296,Mitglieder!$E$24:$BG$323,AJ$303)="",$G296=""),"",VLOOKUP($A296,Mitglieder!$E$24:$BG$323,AJ$303))</f>
        <v/>
      </c>
      <c r="AK296" s="54" t="str">
        <f ca="1">IF(OR(VLOOKUP($A296,Mitglieder!$E$24:$BG$323,AK$303)="",$G296=""),"",VLOOKUP($A296,Mitglieder!$E$24:$BG$323,AK$303))</f>
        <v/>
      </c>
      <c r="AL296" s="54" t="str">
        <f ca="1">IF(OR(VLOOKUP($A296,Mitglieder!$E$24:$BG$323,AL$303)="",$G296=""),"",VLOOKUP($A296,Mitglieder!$E$24:$BG$323,AL$303))</f>
        <v/>
      </c>
      <c r="AM296" s="42" t="str">
        <f ca="1">IF($G296="","",VLOOKUP($A296,Mitglieder!$E$24:$BG$323,AM$303))</f>
        <v/>
      </c>
      <c r="AN296" s="54" t="str">
        <f ca="1">IF(OR(VLOOKUP($A296,Mitglieder!$E$24:$BG$323,AN$303)="",$G296=""),"",VLOOKUP($A296,Mitglieder!$E$24:$BG$323,AN$303))</f>
        <v/>
      </c>
      <c r="AO296" s="43" t="str">
        <f ca="1">IF($G296="","",TEXT(VLOOKUP($A296,Mitglieder!$E$24:$BG$323,AO$303),"TT.MM.JJJJ"))</f>
        <v/>
      </c>
      <c r="AP296" s="42" t="str">
        <f ca="1">IF($G296="","",VLOOKUP($A296,Mitglieder!$E$24:$BG$323,AP$303))</f>
        <v/>
      </c>
      <c r="AQ296" s="45" t="str">
        <f ca="1">IF($G296="","",TEXT(VLOOKUP($A296,Mitglieder!$E$24:$BG$323,AQ$303),"0.00"))</f>
        <v/>
      </c>
      <c r="AR296" s="54" t="str">
        <f ca="1">IF(OR(VLOOKUP($A296,Mitglieder!$E$24:$BG$323,AR$303)="",$G296=""),"",VLOOKUP($A296,Mitglieder!$E$24:$BG$323,AR$303))</f>
        <v/>
      </c>
      <c r="AS296" s="45" t="str">
        <f ca="1">IF($G296="","",TEXT(VLOOKUP($A296,Mitglieder!$E$24:$BG$323,AS$303),"0.00"))</f>
        <v/>
      </c>
      <c r="AT296" s="54" t="str">
        <f ca="1">IF(OR(VLOOKUP($A296,Mitglieder!$E$24:$BG$323,AT$303)="",$G296=""),"",VLOOKUP($A296,Mitglieder!$E$24:$BG$323,AT$303))</f>
        <v/>
      </c>
      <c r="AU296" s="45" t="str">
        <f ca="1">IF($G296="","",TEXT(VLOOKUP($A296,Mitglieder!$E$24:$BG$323,AU$303),"0.00"))</f>
        <v/>
      </c>
      <c r="AV296" s="45" t="str">
        <f ca="1">IF($G296="","",TEXT(VLOOKUP($A296,Mitglieder!$E$24:$BG$323,AV$303),"0.00"))</f>
        <v/>
      </c>
      <c r="AW296" s="42" t="str">
        <f ca="1">IF($G296="","",VLOOKUP($A296,Mitglieder!$E$24:$BG$323,AW$303))</f>
        <v/>
      </c>
      <c r="AX296" s="54" t="str">
        <f ca="1">IF(OR(VLOOKUP($A296,Mitglieder!$E$24:$BG$323,AX$303)="",$G296=""),"",VLOOKUP($A296,Mitglieder!$E$24:$BG$323,AX$303))</f>
        <v/>
      </c>
      <c r="AY296" s="43" t="str">
        <f ca="1">IF($G296="","",TEXT(VLOOKUP($A296,Mitglieder!$E$24:$BG$323,AY$303),"TT.MM.JJJJ"))</f>
        <v/>
      </c>
      <c r="AZ296" s="75" t="str">
        <f t="shared" ca="1" si="8"/>
        <v/>
      </c>
      <c r="BA296" s="43" t="str">
        <f ca="1">IF($G296="","",TEXT(VLOOKUP($A296,Mitglieder!$E$24:$BG$323,BA$303),"TT.MM.JJJJ"))</f>
        <v/>
      </c>
      <c r="BB296" s="43" t="str">
        <f ca="1">IF($G296="","",TEXT(VLOOKUP($A296,Mitglieder!$E$24:$BG$323,BB$303),"TT.MM.JJJJ"))</f>
        <v/>
      </c>
      <c r="BC296" s="43" t="str">
        <f ca="1">IF($G296="","",TEXT(VLOOKUP($A296,Mitglieder!$E$24:$BG$323,BC$303),"TT.MM.JJJJ"))</f>
        <v/>
      </c>
      <c r="BD296" s="43" t="str">
        <f ca="1">IF($G296="","",TEXT(VLOOKUP($A296,Mitglieder!$E$24:$BG$323,BD$303),"TT.MM.JJJJ"))</f>
        <v/>
      </c>
      <c r="BE296" s="75" t="str">
        <f t="shared" ca="1" si="9"/>
        <v/>
      </c>
      <c r="BF296" s="75" t="str">
        <f ca="1">IF($G296="","",VLOOKUP($A296,Mitglieder!$D$24:$BG$323,BF$303))</f>
        <v/>
      </c>
      <c r="BH296" s="75" t="str">
        <f ca="1">IF(G296="","",AY296+'Details Verein'!$D$25)</f>
        <v/>
      </c>
    </row>
    <row r="297" spans="1:75" x14ac:dyDescent="0.35">
      <c r="A297" s="42">
        <v>297</v>
      </c>
      <c r="B297" s="42"/>
      <c r="C297" s="42"/>
      <c r="D297" s="42">
        <f ca="1">VLOOKUP($A297,Mitglieder!$E$24:$BA$323,D$303)</f>
        <v>1.0299999999999967</v>
      </c>
      <c r="E297" s="42" t="str">
        <f ca="1">IF($G297="","",VLOOKUP($A297,Mitglieder!$E$24:$BG$323,E$303))</f>
        <v/>
      </c>
      <c r="F297" s="54" t="str">
        <f ca="1">IF(OR(VLOOKUP($A297,Mitglieder!$E$24:$BG$323,F$303)="",$G297=""),"",VLOOKUP($A297,Mitglieder!$E$24:$BG$323,F$303))</f>
        <v/>
      </c>
      <c r="G297" s="72" t="str">
        <f ca="1">IF(D297/ROUND(D297,0)=1,VLOOKUP($A297,Mitglieder!$E$24:$BA$323,G$303),"")</f>
        <v/>
      </c>
      <c r="H297" s="42" t="str">
        <f ca="1">IF($G297="","",VLOOKUP($A297,Mitglieder!$E$24:$BG$323,H$303))</f>
        <v/>
      </c>
      <c r="I297" s="54" t="str">
        <f ca="1">IF(OR(VLOOKUP($A297,Mitglieder!$E$24:$BG$323,I$303)="",$G297=""),"",VLOOKUP($A297,Mitglieder!$E$24:$BG$323,I$303))</f>
        <v/>
      </c>
      <c r="J297" s="42" t="str">
        <f ca="1">IF($G297="","",VLOOKUP($A297,Mitglieder!$E$24:$BG$323,J$303))</f>
        <v/>
      </c>
      <c r="K297" s="54" t="str">
        <f ca="1">IF(OR(VLOOKUP($A297,Mitglieder!$E$24:$BG$323,K$303)="",$G297=""),"",VLOOKUP($A297,Mitglieder!$E$24:$BG$323,K$303))</f>
        <v/>
      </c>
      <c r="L297" s="42" t="str">
        <f ca="1">IF($G297="","",VLOOKUP($A297,Mitglieder!$E$24:$BG$323,L$303))</f>
        <v/>
      </c>
      <c r="M297" s="42" t="str">
        <f ca="1">IF($G297="","",VLOOKUP($A297,Mitglieder!$E$24:$BG$323,M$303))</f>
        <v/>
      </c>
      <c r="N297" s="42" t="str">
        <f ca="1">IF($G297="","",VLOOKUP($A297,Mitglieder!$E$24:$BG$323,N$303))</f>
        <v/>
      </c>
      <c r="O297" s="42" t="str">
        <f ca="1">IF($G297="","",VLOOKUP($A297,Mitglieder!$E$24:$BG$323,O$303))</f>
        <v/>
      </c>
      <c r="P297" s="42" t="str">
        <f ca="1">IF($G297="","",VLOOKUP($A297,Mitglieder!$E$24:$BG$323,P$303))</f>
        <v/>
      </c>
      <c r="Q297" s="42" t="str">
        <f ca="1">IF($G297="","",VLOOKUP($A297,Mitglieder!$E$24:$BG$323,Q$303))</f>
        <v/>
      </c>
      <c r="R297" s="54" t="str">
        <f ca="1">IF(OR(VLOOKUP($A297,Mitglieder!$E$24:$BG$323,R$303)="",$G297=""),"",VLOOKUP($A297,Mitglieder!$E$24:$BG$323,R$303))</f>
        <v/>
      </c>
      <c r="S297" s="43" t="str">
        <f ca="1">IF($G297="","",TEXT(VLOOKUP($A297,Mitglieder!$E$24:$BG$323,S$303),"TT.MM.JJJJ"))</f>
        <v/>
      </c>
      <c r="T297" s="43" t="str">
        <f ca="1">IF($G297="","",TEXT(VLOOKUP($A297,Mitglieder!$E$24:$BG$323,T$303),"TT.MM.JJJJ"))</f>
        <v/>
      </c>
      <c r="U297" s="43" t="str">
        <f ca="1">IF($G297="","",TEXT(VLOOKUP($A297,Mitglieder!$E$24:$BG$323,U$303),"TT.MM.JJJJ"))</f>
        <v/>
      </c>
      <c r="V297" s="54" t="str">
        <f ca="1">IF(OR(VLOOKUP($A297,Mitglieder!$E$24:$BG$323,V$303)="",$G297=""),"",VLOOKUP($A297,Mitglieder!$E$24:$BG$323,V$303))</f>
        <v/>
      </c>
      <c r="W297" s="54" t="str">
        <f ca="1">IF(OR(VLOOKUP($A297,Mitglieder!$E$24:$BG$323,W$303)="",$G297=""),"",VLOOKUP($A297,Mitglieder!$E$24:$BG$323,W$303))</f>
        <v/>
      </c>
      <c r="X297" s="54" t="str">
        <f ca="1">IF(OR(VLOOKUP($A297,Mitglieder!$E$24:$BG$323,X$303)="",$G297=""),"",VLOOKUP($A297,Mitglieder!$E$24:$BG$323,X$303))</f>
        <v/>
      </c>
      <c r="Y297" s="54" t="str">
        <f ca="1">IF(OR(VLOOKUP($A297,Mitglieder!$E$24:$BG$323,Y$303)="",$G297=""),"",VLOOKUP($A297,Mitglieder!$E$24:$BG$323,Y$303))</f>
        <v/>
      </c>
      <c r="Z297" s="54" t="str">
        <f ca="1">IF(OR(VLOOKUP($A297,Mitglieder!$E$24:$BG$323,Z$303)="",$G297=""),"",VLOOKUP($A297,Mitglieder!$E$24:$BG$323,Z$303))</f>
        <v/>
      </c>
      <c r="AA297" s="54" t="str">
        <f ca="1">IF(OR(VLOOKUP($A297,Mitglieder!$E$24:$BG$323,AA$303)="",$G297=""),"",VLOOKUP($A297,Mitglieder!$E$24:$BG$323,AA$303))</f>
        <v/>
      </c>
      <c r="AB297" s="54" t="str">
        <f ca="1">IF(OR(VLOOKUP($A297,Mitglieder!$E$24:$BG$323,AB$303)="",$G297=""),"",VLOOKUP($A297,Mitglieder!$E$24:$BG$323,AB$303))</f>
        <v/>
      </c>
      <c r="AC297" s="54" t="str">
        <f ca="1">IF(OR(VLOOKUP($A297,Mitglieder!$E$24:$BG$323,AC$303)="",$G297=""),"",VLOOKUP($A297,Mitglieder!$E$24:$BG$323,AC$303))</f>
        <v/>
      </c>
      <c r="AD297" s="54" t="str">
        <f ca="1">IF(OR(VLOOKUP($A297,Mitglieder!$E$24:$BG$323,AD$303)="",$G297=""),"",VLOOKUP($A297,Mitglieder!$E$24:$BG$323,AD$303))</f>
        <v/>
      </c>
      <c r="AE297" s="54" t="str">
        <f ca="1">IF(OR(VLOOKUP($A297,Mitglieder!$E$24:$BG$323,AE$303)="",$G297=""),"",VLOOKUP($A297,Mitglieder!$E$24:$BG$323,AE$303))</f>
        <v/>
      </c>
      <c r="AF297" s="54" t="str">
        <f ca="1">IF(OR(VLOOKUP($A297,Mitglieder!$E$24:$BG$323,AF$303)="",$G297=""),"",VLOOKUP($A297,Mitglieder!$E$24:$BG$323,AF$303))</f>
        <v/>
      </c>
      <c r="AG297" s="54" t="str">
        <f ca="1">IF(OR(VLOOKUP($A297,Mitglieder!$E$24:$BG$323,AG$303)="",$G297=""),"",VLOOKUP($A297,Mitglieder!$E$24:$BG$323,AG$303))</f>
        <v/>
      </c>
      <c r="AH297" s="54" t="str">
        <f ca="1">IF(OR(VLOOKUP($A297,Mitglieder!$E$24:$BG$323,AH$303)="",$G297=""),"",VLOOKUP($A297,Mitglieder!$E$24:$BG$323,AH$303))</f>
        <v/>
      </c>
      <c r="AI297" s="54" t="str">
        <f ca="1">IF(OR(VLOOKUP($A297,Mitglieder!$E$24:$BG$323,AI$303)="",$G297=""),"",VLOOKUP($A297,Mitglieder!$E$24:$BG$323,AI$303))</f>
        <v/>
      </c>
      <c r="AJ297" s="54" t="str">
        <f ca="1">IF(OR(VLOOKUP($A297,Mitglieder!$E$24:$BG$323,AJ$303)="",$G297=""),"",VLOOKUP($A297,Mitglieder!$E$24:$BG$323,AJ$303))</f>
        <v/>
      </c>
      <c r="AK297" s="54" t="str">
        <f ca="1">IF(OR(VLOOKUP($A297,Mitglieder!$E$24:$BG$323,AK$303)="",$G297=""),"",VLOOKUP($A297,Mitglieder!$E$24:$BG$323,AK$303))</f>
        <v/>
      </c>
      <c r="AL297" s="54" t="str">
        <f ca="1">IF(OR(VLOOKUP($A297,Mitglieder!$E$24:$BG$323,AL$303)="",$G297=""),"",VLOOKUP($A297,Mitglieder!$E$24:$BG$323,AL$303))</f>
        <v/>
      </c>
      <c r="AM297" s="42" t="str">
        <f ca="1">IF($G297="","",VLOOKUP($A297,Mitglieder!$E$24:$BG$323,AM$303))</f>
        <v/>
      </c>
      <c r="AN297" s="54" t="str">
        <f ca="1">IF(OR(VLOOKUP($A297,Mitglieder!$E$24:$BG$323,AN$303)="",$G297=""),"",VLOOKUP($A297,Mitglieder!$E$24:$BG$323,AN$303))</f>
        <v/>
      </c>
      <c r="AO297" s="43" t="str">
        <f ca="1">IF($G297="","",TEXT(VLOOKUP($A297,Mitglieder!$E$24:$BG$323,AO$303),"TT.MM.JJJJ"))</f>
        <v/>
      </c>
      <c r="AP297" s="42" t="str">
        <f ca="1">IF($G297="","",VLOOKUP($A297,Mitglieder!$E$24:$BG$323,AP$303))</f>
        <v/>
      </c>
      <c r="AQ297" s="45" t="str">
        <f ca="1">IF($G297="","",TEXT(VLOOKUP($A297,Mitglieder!$E$24:$BG$323,AQ$303),"0.00"))</f>
        <v/>
      </c>
      <c r="AR297" s="54" t="str">
        <f ca="1">IF(OR(VLOOKUP($A297,Mitglieder!$E$24:$BG$323,AR$303)="",$G297=""),"",VLOOKUP($A297,Mitglieder!$E$24:$BG$323,AR$303))</f>
        <v/>
      </c>
      <c r="AS297" s="45" t="str">
        <f ca="1">IF($G297="","",TEXT(VLOOKUP($A297,Mitglieder!$E$24:$BG$323,AS$303),"0.00"))</f>
        <v/>
      </c>
      <c r="AT297" s="54" t="str">
        <f ca="1">IF(OR(VLOOKUP($A297,Mitglieder!$E$24:$BG$323,AT$303)="",$G297=""),"",VLOOKUP($A297,Mitglieder!$E$24:$BG$323,AT$303))</f>
        <v/>
      </c>
      <c r="AU297" s="45" t="str">
        <f ca="1">IF($G297="","",TEXT(VLOOKUP($A297,Mitglieder!$E$24:$BG$323,AU$303),"0.00"))</f>
        <v/>
      </c>
      <c r="AV297" s="45" t="str">
        <f ca="1">IF($G297="","",TEXT(VLOOKUP($A297,Mitglieder!$E$24:$BG$323,AV$303),"0.00"))</f>
        <v/>
      </c>
      <c r="AW297" s="42" t="str">
        <f ca="1">IF($G297="","",VLOOKUP($A297,Mitglieder!$E$24:$BG$323,AW$303))</f>
        <v/>
      </c>
      <c r="AX297" s="54" t="str">
        <f ca="1">IF(OR(VLOOKUP($A297,Mitglieder!$E$24:$BG$323,AX$303)="",$G297=""),"",VLOOKUP($A297,Mitglieder!$E$24:$BG$323,AX$303))</f>
        <v/>
      </c>
      <c r="AY297" s="43" t="str">
        <f ca="1">IF($G297="","",TEXT(VLOOKUP($A297,Mitglieder!$E$24:$BG$323,AY$303),"TT.MM.JJJJ"))</f>
        <v/>
      </c>
      <c r="AZ297" s="75" t="str">
        <f t="shared" ca="1" si="8"/>
        <v/>
      </c>
      <c r="BA297" s="43" t="str">
        <f ca="1">IF($G297="","",TEXT(VLOOKUP($A297,Mitglieder!$E$24:$BG$323,BA$303),"TT.MM.JJJJ"))</f>
        <v/>
      </c>
      <c r="BB297" s="43" t="str">
        <f ca="1">IF($G297="","",TEXT(VLOOKUP($A297,Mitglieder!$E$24:$BG$323,BB$303),"TT.MM.JJJJ"))</f>
        <v/>
      </c>
      <c r="BC297" s="43" t="str">
        <f ca="1">IF($G297="","",TEXT(VLOOKUP($A297,Mitglieder!$E$24:$BG$323,BC$303),"TT.MM.JJJJ"))</f>
        <v/>
      </c>
      <c r="BD297" s="43" t="str">
        <f ca="1">IF($G297="","",TEXT(VLOOKUP($A297,Mitglieder!$E$24:$BG$323,BD$303),"TT.MM.JJJJ"))</f>
        <v/>
      </c>
      <c r="BE297" s="75" t="str">
        <f t="shared" ca="1" si="9"/>
        <v/>
      </c>
      <c r="BF297" s="75" t="str">
        <f ca="1">IF($G297="","",VLOOKUP($A297,Mitglieder!$D$24:$BG$323,BF$303))</f>
        <v/>
      </c>
      <c r="BH297" s="75" t="str">
        <f ca="1">IF(G297="","",AY297+'Details Verein'!$D$25)</f>
        <v/>
      </c>
    </row>
    <row r="298" spans="1:75" x14ac:dyDescent="0.35">
      <c r="A298" s="42">
        <v>298</v>
      </c>
      <c r="B298" s="42"/>
      <c r="C298" s="42"/>
      <c r="D298" s="42">
        <f ca="1">VLOOKUP($A298,Mitglieder!$E$24:$BA$323,D$303)</f>
        <v>1.0299999999999967</v>
      </c>
      <c r="E298" s="42" t="str">
        <f ca="1">IF($G298="","",VLOOKUP($A298,Mitglieder!$E$24:$BG$323,E$303))</f>
        <v/>
      </c>
      <c r="F298" s="54" t="str">
        <f ca="1">IF(OR(VLOOKUP($A298,Mitglieder!$E$24:$BG$323,F$303)="",$G298=""),"",VLOOKUP($A298,Mitglieder!$E$24:$BG$323,F$303))</f>
        <v/>
      </c>
      <c r="G298" s="72" t="str">
        <f ca="1">IF(D298/ROUND(D298,0)=1,VLOOKUP($A298,Mitglieder!$E$24:$BA$323,G$303),"")</f>
        <v/>
      </c>
      <c r="H298" s="42" t="str">
        <f ca="1">IF($G298="","",VLOOKUP($A298,Mitglieder!$E$24:$BG$323,H$303))</f>
        <v/>
      </c>
      <c r="I298" s="54" t="str">
        <f ca="1">IF(OR(VLOOKUP($A298,Mitglieder!$E$24:$BG$323,I$303)="",$G298=""),"",VLOOKUP($A298,Mitglieder!$E$24:$BG$323,I$303))</f>
        <v/>
      </c>
      <c r="J298" s="42" t="str">
        <f ca="1">IF($G298="","",VLOOKUP($A298,Mitglieder!$E$24:$BG$323,J$303))</f>
        <v/>
      </c>
      <c r="K298" s="54" t="str">
        <f ca="1">IF(OR(VLOOKUP($A298,Mitglieder!$E$24:$BG$323,K$303)="",$G298=""),"",VLOOKUP($A298,Mitglieder!$E$24:$BG$323,K$303))</f>
        <v/>
      </c>
      <c r="L298" s="42" t="str">
        <f ca="1">IF($G298="","",VLOOKUP($A298,Mitglieder!$E$24:$BG$323,L$303))</f>
        <v/>
      </c>
      <c r="M298" s="42" t="str">
        <f ca="1">IF($G298="","",VLOOKUP($A298,Mitglieder!$E$24:$BG$323,M$303))</f>
        <v/>
      </c>
      <c r="N298" s="42" t="str">
        <f ca="1">IF($G298="","",VLOOKUP($A298,Mitglieder!$E$24:$BG$323,N$303))</f>
        <v/>
      </c>
      <c r="O298" s="42" t="str">
        <f ca="1">IF($G298="","",VLOOKUP($A298,Mitglieder!$E$24:$BG$323,O$303))</f>
        <v/>
      </c>
      <c r="P298" s="42" t="str">
        <f ca="1">IF($G298="","",VLOOKUP($A298,Mitglieder!$E$24:$BG$323,P$303))</f>
        <v/>
      </c>
      <c r="Q298" s="42" t="str">
        <f ca="1">IF($G298="","",VLOOKUP($A298,Mitglieder!$E$24:$BG$323,Q$303))</f>
        <v/>
      </c>
      <c r="R298" s="54" t="str">
        <f ca="1">IF(OR(VLOOKUP($A298,Mitglieder!$E$24:$BG$323,R$303)="",$G298=""),"",VLOOKUP($A298,Mitglieder!$E$24:$BG$323,R$303))</f>
        <v/>
      </c>
      <c r="S298" s="43" t="str">
        <f ca="1">IF($G298="","",TEXT(VLOOKUP($A298,Mitglieder!$E$24:$BG$323,S$303),"TT.MM.JJJJ"))</f>
        <v/>
      </c>
      <c r="T298" s="43" t="str">
        <f ca="1">IF($G298="","",TEXT(VLOOKUP($A298,Mitglieder!$E$24:$BG$323,T$303),"TT.MM.JJJJ"))</f>
        <v/>
      </c>
      <c r="U298" s="43" t="str">
        <f ca="1">IF($G298="","",TEXT(VLOOKUP($A298,Mitglieder!$E$24:$BG$323,U$303),"TT.MM.JJJJ"))</f>
        <v/>
      </c>
      <c r="V298" s="54" t="str">
        <f ca="1">IF(OR(VLOOKUP($A298,Mitglieder!$E$24:$BG$323,V$303)="",$G298=""),"",VLOOKUP($A298,Mitglieder!$E$24:$BG$323,V$303))</f>
        <v/>
      </c>
      <c r="W298" s="54" t="str">
        <f ca="1">IF(OR(VLOOKUP($A298,Mitglieder!$E$24:$BG$323,W$303)="",$G298=""),"",VLOOKUP($A298,Mitglieder!$E$24:$BG$323,W$303))</f>
        <v/>
      </c>
      <c r="X298" s="54" t="str">
        <f ca="1">IF(OR(VLOOKUP($A298,Mitglieder!$E$24:$BG$323,X$303)="",$G298=""),"",VLOOKUP($A298,Mitglieder!$E$24:$BG$323,X$303))</f>
        <v/>
      </c>
      <c r="Y298" s="54" t="str">
        <f ca="1">IF(OR(VLOOKUP($A298,Mitglieder!$E$24:$BG$323,Y$303)="",$G298=""),"",VLOOKUP($A298,Mitglieder!$E$24:$BG$323,Y$303))</f>
        <v/>
      </c>
      <c r="Z298" s="54" t="str">
        <f ca="1">IF(OR(VLOOKUP($A298,Mitglieder!$E$24:$BG$323,Z$303)="",$G298=""),"",VLOOKUP($A298,Mitglieder!$E$24:$BG$323,Z$303))</f>
        <v/>
      </c>
      <c r="AA298" s="54" t="str">
        <f ca="1">IF(OR(VLOOKUP($A298,Mitglieder!$E$24:$BG$323,AA$303)="",$G298=""),"",VLOOKUP($A298,Mitglieder!$E$24:$BG$323,AA$303))</f>
        <v/>
      </c>
      <c r="AB298" s="54" t="str">
        <f ca="1">IF(OR(VLOOKUP($A298,Mitglieder!$E$24:$BG$323,AB$303)="",$G298=""),"",VLOOKUP($A298,Mitglieder!$E$24:$BG$323,AB$303))</f>
        <v/>
      </c>
      <c r="AC298" s="54" t="str">
        <f ca="1">IF(OR(VLOOKUP($A298,Mitglieder!$E$24:$BG$323,AC$303)="",$G298=""),"",VLOOKUP($A298,Mitglieder!$E$24:$BG$323,AC$303))</f>
        <v/>
      </c>
      <c r="AD298" s="54" t="str">
        <f ca="1">IF(OR(VLOOKUP($A298,Mitglieder!$E$24:$BG$323,AD$303)="",$G298=""),"",VLOOKUP($A298,Mitglieder!$E$24:$BG$323,AD$303))</f>
        <v/>
      </c>
      <c r="AE298" s="54" t="str">
        <f ca="1">IF(OR(VLOOKUP($A298,Mitglieder!$E$24:$BG$323,AE$303)="",$G298=""),"",VLOOKUP($A298,Mitglieder!$E$24:$BG$323,AE$303))</f>
        <v/>
      </c>
      <c r="AF298" s="54" t="str">
        <f ca="1">IF(OR(VLOOKUP($A298,Mitglieder!$E$24:$BG$323,AF$303)="",$G298=""),"",VLOOKUP($A298,Mitglieder!$E$24:$BG$323,AF$303))</f>
        <v/>
      </c>
      <c r="AG298" s="54" t="str">
        <f ca="1">IF(OR(VLOOKUP($A298,Mitglieder!$E$24:$BG$323,AG$303)="",$G298=""),"",VLOOKUP($A298,Mitglieder!$E$24:$BG$323,AG$303))</f>
        <v/>
      </c>
      <c r="AH298" s="54" t="str">
        <f ca="1">IF(OR(VLOOKUP($A298,Mitglieder!$E$24:$BG$323,AH$303)="",$G298=""),"",VLOOKUP($A298,Mitglieder!$E$24:$BG$323,AH$303))</f>
        <v/>
      </c>
      <c r="AI298" s="54" t="str">
        <f ca="1">IF(OR(VLOOKUP($A298,Mitglieder!$E$24:$BG$323,AI$303)="",$G298=""),"",VLOOKUP($A298,Mitglieder!$E$24:$BG$323,AI$303))</f>
        <v/>
      </c>
      <c r="AJ298" s="54" t="str">
        <f ca="1">IF(OR(VLOOKUP($A298,Mitglieder!$E$24:$BG$323,AJ$303)="",$G298=""),"",VLOOKUP($A298,Mitglieder!$E$24:$BG$323,AJ$303))</f>
        <v/>
      </c>
      <c r="AK298" s="54" t="str">
        <f ca="1">IF(OR(VLOOKUP($A298,Mitglieder!$E$24:$BG$323,AK$303)="",$G298=""),"",VLOOKUP($A298,Mitglieder!$E$24:$BG$323,AK$303))</f>
        <v/>
      </c>
      <c r="AL298" s="54" t="str">
        <f ca="1">IF(OR(VLOOKUP($A298,Mitglieder!$E$24:$BG$323,AL$303)="",$G298=""),"",VLOOKUP($A298,Mitglieder!$E$24:$BG$323,AL$303))</f>
        <v/>
      </c>
      <c r="AM298" s="42" t="str">
        <f ca="1">IF($G298="","",VLOOKUP($A298,Mitglieder!$E$24:$BG$323,AM$303))</f>
        <v/>
      </c>
      <c r="AN298" s="54" t="str">
        <f ca="1">IF(OR(VLOOKUP($A298,Mitglieder!$E$24:$BG$323,AN$303)="",$G298=""),"",VLOOKUP($A298,Mitglieder!$E$24:$BG$323,AN$303))</f>
        <v/>
      </c>
      <c r="AO298" s="43" t="str">
        <f ca="1">IF($G298="","",TEXT(VLOOKUP($A298,Mitglieder!$E$24:$BG$323,AO$303),"TT.MM.JJJJ"))</f>
        <v/>
      </c>
      <c r="AP298" s="42" t="str">
        <f ca="1">IF($G298="","",VLOOKUP($A298,Mitglieder!$E$24:$BG$323,AP$303))</f>
        <v/>
      </c>
      <c r="AQ298" s="45" t="str">
        <f ca="1">IF($G298="","",TEXT(VLOOKUP($A298,Mitglieder!$E$24:$BG$323,AQ$303),"0.00"))</f>
        <v/>
      </c>
      <c r="AR298" s="54" t="str">
        <f ca="1">IF(OR(VLOOKUP($A298,Mitglieder!$E$24:$BG$323,AR$303)="",$G298=""),"",VLOOKUP($A298,Mitglieder!$E$24:$BG$323,AR$303))</f>
        <v/>
      </c>
      <c r="AS298" s="45" t="str">
        <f ca="1">IF($G298="","",TEXT(VLOOKUP($A298,Mitglieder!$E$24:$BG$323,AS$303),"0.00"))</f>
        <v/>
      </c>
      <c r="AT298" s="54" t="str">
        <f ca="1">IF(OR(VLOOKUP($A298,Mitglieder!$E$24:$BG$323,AT$303)="",$G298=""),"",VLOOKUP($A298,Mitglieder!$E$24:$BG$323,AT$303))</f>
        <v/>
      </c>
      <c r="AU298" s="45" t="str">
        <f ca="1">IF($G298="","",TEXT(VLOOKUP($A298,Mitglieder!$E$24:$BG$323,AU$303),"0.00"))</f>
        <v/>
      </c>
      <c r="AV298" s="45" t="str">
        <f ca="1">IF($G298="","",TEXT(VLOOKUP($A298,Mitglieder!$E$24:$BG$323,AV$303),"0.00"))</f>
        <v/>
      </c>
      <c r="AW298" s="42" t="str">
        <f ca="1">IF($G298="","",VLOOKUP($A298,Mitglieder!$E$24:$BG$323,AW$303))</f>
        <v/>
      </c>
      <c r="AX298" s="54" t="str">
        <f ca="1">IF(OR(VLOOKUP($A298,Mitglieder!$E$24:$BG$323,AX$303)="",$G298=""),"",VLOOKUP($A298,Mitglieder!$E$24:$BG$323,AX$303))</f>
        <v/>
      </c>
      <c r="AY298" s="43" t="str">
        <f ca="1">IF($G298="","",TEXT(VLOOKUP($A298,Mitglieder!$E$24:$BG$323,AY$303),"TT.MM.JJJJ"))</f>
        <v/>
      </c>
      <c r="AZ298" s="75" t="str">
        <f t="shared" ca="1" si="8"/>
        <v/>
      </c>
      <c r="BA298" s="43" t="str">
        <f ca="1">IF($G298="","",TEXT(VLOOKUP($A298,Mitglieder!$E$24:$BG$323,BA$303),"TT.MM.JJJJ"))</f>
        <v/>
      </c>
      <c r="BB298" s="43" t="str">
        <f ca="1">IF($G298="","",TEXT(VLOOKUP($A298,Mitglieder!$E$24:$BG$323,BB$303),"TT.MM.JJJJ"))</f>
        <v/>
      </c>
      <c r="BC298" s="43" t="str">
        <f ca="1">IF($G298="","",TEXT(VLOOKUP($A298,Mitglieder!$E$24:$BG$323,BC$303),"TT.MM.JJJJ"))</f>
        <v/>
      </c>
      <c r="BD298" s="43" t="str">
        <f ca="1">IF($G298="","",TEXT(VLOOKUP($A298,Mitglieder!$E$24:$BG$323,BD$303),"TT.MM.JJJJ"))</f>
        <v/>
      </c>
      <c r="BE298" s="75" t="str">
        <f t="shared" ca="1" si="9"/>
        <v/>
      </c>
      <c r="BF298" s="75" t="str">
        <f ca="1">IF($G298="","",VLOOKUP($A298,Mitglieder!$D$24:$BG$323,BF$303))</f>
        <v/>
      </c>
      <c r="BH298" s="75" t="str">
        <f ca="1">IF(G298="","",AY298+'Details Verein'!$D$25)</f>
        <v/>
      </c>
    </row>
    <row r="299" spans="1:75" x14ac:dyDescent="0.35">
      <c r="A299" s="42">
        <v>299</v>
      </c>
      <c r="B299" s="42"/>
      <c r="C299" s="42"/>
      <c r="D299" s="42">
        <f ca="1">VLOOKUP($A299,Mitglieder!$E$24:$BA$323,D$303)</f>
        <v>1.0299999999999967</v>
      </c>
      <c r="E299" s="42" t="str">
        <f ca="1">IF($G299="","",VLOOKUP($A299,Mitglieder!$E$24:$BG$323,E$303))</f>
        <v/>
      </c>
      <c r="F299" s="54" t="str">
        <f ca="1">IF(OR(VLOOKUP($A299,Mitglieder!$E$24:$BG$323,F$303)="",$G299=""),"",VLOOKUP($A299,Mitglieder!$E$24:$BG$323,F$303))</f>
        <v/>
      </c>
      <c r="G299" s="72" t="str">
        <f ca="1">IF(D299/ROUND(D299,0)=1,VLOOKUP($A299,Mitglieder!$E$24:$BA$323,G$303),"")</f>
        <v/>
      </c>
      <c r="H299" s="42" t="str">
        <f ca="1">IF($G299="","",VLOOKUP($A299,Mitglieder!$E$24:$BG$323,H$303))</f>
        <v/>
      </c>
      <c r="I299" s="54" t="str">
        <f ca="1">IF(OR(VLOOKUP($A299,Mitglieder!$E$24:$BG$323,I$303)="",$G299=""),"",VLOOKUP($A299,Mitglieder!$E$24:$BG$323,I$303))</f>
        <v/>
      </c>
      <c r="J299" s="42" t="str">
        <f ca="1">IF($G299="","",VLOOKUP($A299,Mitglieder!$E$24:$BG$323,J$303))</f>
        <v/>
      </c>
      <c r="K299" s="54" t="str">
        <f ca="1">IF(OR(VLOOKUP($A299,Mitglieder!$E$24:$BG$323,K$303)="",$G299=""),"",VLOOKUP($A299,Mitglieder!$E$24:$BG$323,K$303))</f>
        <v/>
      </c>
      <c r="L299" s="42" t="str">
        <f ca="1">IF($G299="","",VLOOKUP($A299,Mitglieder!$E$24:$BG$323,L$303))</f>
        <v/>
      </c>
      <c r="M299" s="42" t="str">
        <f ca="1">IF($G299="","",VLOOKUP($A299,Mitglieder!$E$24:$BG$323,M$303))</f>
        <v/>
      </c>
      <c r="N299" s="42" t="str">
        <f ca="1">IF($G299="","",VLOOKUP($A299,Mitglieder!$E$24:$BG$323,N$303))</f>
        <v/>
      </c>
      <c r="O299" s="42" t="str">
        <f ca="1">IF($G299="","",VLOOKUP($A299,Mitglieder!$E$24:$BG$323,O$303))</f>
        <v/>
      </c>
      <c r="P299" s="42" t="str">
        <f ca="1">IF($G299="","",VLOOKUP($A299,Mitglieder!$E$24:$BG$323,P$303))</f>
        <v/>
      </c>
      <c r="Q299" s="42" t="str">
        <f ca="1">IF($G299="","",VLOOKUP($A299,Mitglieder!$E$24:$BG$323,Q$303))</f>
        <v/>
      </c>
      <c r="R299" s="54" t="str">
        <f ca="1">IF(OR(VLOOKUP($A299,Mitglieder!$E$24:$BG$323,R$303)="",$G299=""),"",VLOOKUP($A299,Mitglieder!$E$24:$BG$323,R$303))</f>
        <v/>
      </c>
      <c r="S299" s="43" t="str">
        <f ca="1">IF($G299="","",TEXT(VLOOKUP($A299,Mitglieder!$E$24:$BG$323,S$303),"TT.MM.JJJJ"))</f>
        <v/>
      </c>
      <c r="T299" s="43" t="str">
        <f ca="1">IF($G299="","",TEXT(VLOOKUP($A299,Mitglieder!$E$24:$BG$323,T$303),"TT.MM.JJJJ"))</f>
        <v/>
      </c>
      <c r="U299" s="43" t="str">
        <f ca="1">IF($G299="","",TEXT(VLOOKUP($A299,Mitglieder!$E$24:$BG$323,U$303),"TT.MM.JJJJ"))</f>
        <v/>
      </c>
      <c r="V299" s="54" t="str">
        <f ca="1">IF(OR(VLOOKUP($A299,Mitglieder!$E$24:$BG$323,V$303)="",$G299=""),"",VLOOKUP($A299,Mitglieder!$E$24:$BG$323,V$303))</f>
        <v/>
      </c>
      <c r="W299" s="54" t="str">
        <f ca="1">IF(OR(VLOOKUP($A299,Mitglieder!$E$24:$BG$323,W$303)="",$G299=""),"",VLOOKUP($A299,Mitglieder!$E$24:$BG$323,W$303))</f>
        <v/>
      </c>
      <c r="X299" s="54" t="str">
        <f ca="1">IF(OR(VLOOKUP($A299,Mitglieder!$E$24:$BG$323,X$303)="",$G299=""),"",VLOOKUP($A299,Mitglieder!$E$24:$BG$323,X$303))</f>
        <v/>
      </c>
      <c r="Y299" s="54" t="str">
        <f ca="1">IF(OR(VLOOKUP($A299,Mitglieder!$E$24:$BG$323,Y$303)="",$G299=""),"",VLOOKUP($A299,Mitglieder!$E$24:$BG$323,Y$303))</f>
        <v/>
      </c>
      <c r="Z299" s="54" t="str">
        <f ca="1">IF(OR(VLOOKUP($A299,Mitglieder!$E$24:$BG$323,Z$303)="",$G299=""),"",VLOOKUP($A299,Mitglieder!$E$24:$BG$323,Z$303))</f>
        <v/>
      </c>
      <c r="AA299" s="54" t="str">
        <f ca="1">IF(OR(VLOOKUP($A299,Mitglieder!$E$24:$BG$323,AA$303)="",$G299=""),"",VLOOKUP($A299,Mitglieder!$E$24:$BG$323,AA$303))</f>
        <v/>
      </c>
      <c r="AB299" s="54" t="str">
        <f ca="1">IF(OR(VLOOKUP($A299,Mitglieder!$E$24:$BG$323,AB$303)="",$G299=""),"",VLOOKUP($A299,Mitglieder!$E$24:$BG$323,AB$303))</f>
        <v/>
      </c>
      <c r="AC299" s="54" t="str">
        <f ca="1">IF(OR(VLOOKUP($A299,Mitglieder!$E$24:$BG$323,AC$303)="",$G299=""),"",VLOOKUP($A299,Mitglieder!$E$24:$BG$323,AC$303))</f>
        <v/>
      </c>
      <c r="AD299" s="54" t="str">
        <f ca="1">IF(OR(VLOOKUP($A299,Mitglieder!$E$24:$BG$323,AD$303)="",$G299=""),"",VLOOKUP($A299,Mitglieder!$E$24:$BG$323,AD$303))</f>
        <v/>
      </c>
      <c r="AE299" s="54" t="str">
        <f ca="1">IF(OR(VLOOKUP($A299,Mitglieder!$E$24:$BG$323,AE$303)="",$G299=""),"",VLOOKUP($A299,Mitglieder!$E$24:$BG$323,AE$303))</f>
        <v/>
      </c>
      <c r="AF299" s="54" t="str">
        <f ca="1">IF(OR(VLOOKUP($A299,Mitglieder!$E$24:$BG$323,AF$303)="",$G299=""),"",VLOOKUP($A299,Mitglieder!$E$24:$BG$323,AF$303))</f>
        <v/>
      </c>
      <c r="AG299" s="54" t="str">
        <f ca="1">IF(OR(VLOOKUP($A299,Mitglieder!$E$24:$BG$323,AG$303)="",$G299=""),"",VLOOKUP($A299,Mitglieder!$E$24:$BG$323,AG$303))</f>
        <v/>
      </c>
      <c r="AH299" s="54" t="str">
        <f ca="1">IF(OR(VLOOKUP($A299,Mitglieder!$E$24:$BG$323,AH$303)="",$G299=""),"",VLOOKUP($A299,Mitglieder!$E$24:$BG$323,AH$303))</f>
        <v/>
      </c>
      <c r="AI299" s="54" t="str">
        <f ca="1">IF(OR(VLOOKUP($A299,Mitglieder!$E$24:$BG$323,AI$303)="",$G299=""),"",VLOOKUP($A299,Mitglieder!$E$24:$BG$323,AI$303))</f>
        <v/>
      </c>
      <c r="AJ299" s="54" t="str">
        <f ca="1">IF(OR(VLOOKUP($A299,Mitglieder!$E$24:$BG$323,AJ$303)="",$G299=""),"",VLOOKUP($A299,Mitglieder!$E$24:$BG$323,AJ$303))</f>
        <v/>
      </c>
      <c r="AK299" s="54" t="str">
        <f ca="1">IF(OR(VLOOKUP($A299,Mitglieder!$E$24:$BG$323,AK$303)="",$G299=""),"",VLOOKUP($A299,Mitglieder!$E$24:$BG$323,AK$303))</f>
        <v/>
      </c>
      <c r="AL299" s="54" t="str">
        <f ca="1">IF(OR(VLOOKUP($A299,Mitglieder!$E$24:$BG$323,AL$303)="",$G299=""),"",VLOOKUP($A299,Mitglieder!$E$24:$BG$323,AL$303))</f>
        <v/>
      </c>
      <c r="AM299" s="42" t="str">
        <f ca="1">IF($G299="","",VLOOKUP($A299,Mitglieder!$E$24:$BG$323,AM$303))</f>
        <v/>
      </c>
      <c r="AN299" s="54" t="str">
        <f ca="1">IF(OR(VLOOKUP($A299,Mitglieder!$E$24:$BG$323,AN$303)="",$G299=""),"",VLOOKUP($A299,Mitglieder!$E$24:$BG$323,AN$303))</f>
        <v/>
      </c>
      <c r="AO299" s="43" t="str">
        <f ca="1">IF($G299="","",TEXT(VLOOKUP($A299,Mitglieder!$E$24:$BG$323,AO$303),"TT.MM.JJJJ"))</f>
        <v/>
      </c>
      <c r="AP299" s="42" t="str">
        <f ca="1">IF($G299="","",VLOOKUP($A299,Mitglieder!$E$24:$BG$323,AP$303))</f>
        <v/>
      </c>
      <c r="AQ299" s="45" t="str">
        <f ca="1">IF($G299="","",TEXT(VLOOKUP($A299,Mitglieder!$E$24:$BG$323,AQ$303),"0.00"))</f>
        <v/>
      </c>
      <c r="AR299" s="54" t="str">
        <f ca="1">IF(OR(VLOOKUP($A299,Mitglieder!$E$24:$BG$323,AR$303)="",$G299=""),"",VLOOKUP($A299,Mitglieder!$E$24:$BG$323,AR$303))</f>
        <v/>
      </c>
      <c r="AS299" s="45" t="str">
        <f ca="1">IF($G299="","",TEXT(VLOOKUP($A299,Mitglieder!$E$24:$BG$323,AS$303),"0.00"))</f>
        <v/>
      </c>
      <c r="AT299" s="54" t="str">
        <f ca="1">IF(OR(VLOOKUP($A299,Mitglieder!$E$24:$BG$323,AT$303)="",$G299=""),"",VLOOKUP($A299,Mitglieder!$E$24:$BG$323,AT$303))</f>
        <v/>
      </c>
      <c r="AU299" s="45" t="str">
        <f ca="1">IF($G299="","",TEXT(VLOOKUP($A299,Mitglieder!$E$24:$BG$323,AU$303),"0.00"))</f>
        <v/>
      </c>
      <c r="AV299" s="45" t="str">
        <f ca="1">IF($G299="","",TEXT(VLOOKUP($A299,Mitglieder!$E$24:$BG$323,AV$303),"0.00"))</f>
        <v/>
      </c>
      <c r="AW299" s="42" t="str">
        <f ca="1">IF($G299="","",VLOOKUP($A299,Mitglieder!$E$24:$BG$323,AW$303))</f>
        <v/>
      </c>
      <c r="AX299" s="54" t="str">
        <f ca="1">IF(OR(VLOOKUP($A299,Mitglieder!$E$24:$BG$323,AX$303)="",$G299=""),"",VLOOKUP($A299,Mitglieder!$E$24:$BG$323,AX$303))</f>
        <v/>
      </c>
      <c r="AY299" s="43" t="str">
        <f ca="1">IF($G299="","",TEXT(VLOOKUP($A299,Mitglieder!$E$24:$BG$323,AY$303),"TT.MM.JJJJ"))</f>
        <v/>
      </c>
      <c r="AZ299" s="75" t="str">
        <f t="shared" ca="1" si="8"/>
        <v/>
      </c>
      <c r="BA299" s="43" t="str">
        <f ca="1">IF($G299="","",TEXT(VLOOKUP($A299,Mitglieder!$E$24:$BG$323,BA$303),"TT.MM.JJJJ"))</f>
        <v/>
      </c>
      <c r="BB299" s="43" t="str">
        <f ca="1">IF($G299="","",TEXT(VLOOKUP($A299,Mitglieder!$E$24:$BG$323,BB$303),"TT.MM.JJJJ"))</f>
        <v/>
      </c>
      <c r="BC299" s="43" t="str">
        <f ca="1">IF($G299="","",TEXT(VLOOKUP($A299,Mitglieder!$E$24:$BG$323,BC$303),"TT.MM.JJJJ"))</f>
        <v/>
      </c>
      <c r="BD299" s="43" t="str">
        <f ca="1">IF($G299="","",TEXT(VLOOKUP($A299,Mitglieder!$E$24:$BG$323,BD$303),"TT.MM.JJJJ"))</f>
        <v/>
      </c>
      <c r="BE299" s="75" t="str">
        <f t="shared" ca="1" si="9"/>
        <v/>
      </c>
      <c r="BF299" s="75" t="str">
        <f ca="1">IF($G299="","",VLOOKUP($A299,Mitglieder!$D$24:$BG$323,BF$303))</f>
        <v/>
      </c>
      <c r="BH299" s="75" t="str">
        <f ca="1">IF(G299="","",AY299+'Details Verein'!$D$25)</f>
        <v/>
      </c>
    </row>
    <row r="300" spans="1:75" x14ac:dyDescent="0.35">
      <c r="A300" s="42">
        <v>300</v>
      </c>
      <c r="B300" s="42"/>
      <c r="C300" s="42"/>
      <c r="D300" s="42">
        <f ca="1">VLOOKUP($A300,Mitglieder!$E$24:$BA$323,D$303)</f>
        <v>1.0299999999999967</v>
      </c>
      <c r="E300" s="42" t="str">
        <f ca="1">IF($G300="","",VLOOKUP($A300,Mitglieder!$E$24:$BG$323,E$303))</f>
        <v/>
      </c>
      <c r="F300" s="54" t="str">
        <f ca="1">IF(OR(VLOOKUP($A300,Mitglieder!$E$24:$BG$323,F$303)="",$G300=""),"",VLOOKUP($A300,Mitglieder!$E$24:$BG$323,F$303))</f>
        <v/>
      </c>
      <c r="G300" s="72" t="str">
        <f ca="1">IF(D300/ROUND(D300,0)=1,VLOOKUP($A300,Mitglieder!$E$24:$BA$323,G$303),"")</f>
        <v/>
      </c>
      <c r="H300" s="42" t="str">
        <f ca="1">IF($G300="","",VLOOKUP($A300,Mitglieder!$E$24:$BG$323,H$303))</f>
        <v/>
      </c>
      <c r="I300" s="54" t="str">
        <f ca="1">IF(OR(VLOOKUP($A300,Mitglieder!$E$24:$BG$323,I$303)="",$G300=""),"",VLOOKUP($A300,Mitglieder!$E$24:$BG$323,I$303))</f>
        <v/>
      </c>
      <c r="J300" s="42" t="str">
        <f ca="1">IF($G300="","",VLOOKUP($A300,Mitglieder!$E$24:$BG$323,J$303))</f>
        <v/>
      </c>
      <c r="K300" s="54" t="str">
        <f ca="1">IF(OR(VLOOKUP($A300,Mitglieder!$E$24:$BG$323,K$303)="",$G300=""),"",VLOOKUP($A300,Mitglieder!$E$24:$BG$323,K$303))</f>
        <v/>
      </c>
      <c r="L300" s="42" t="str">
        <f ca="1">IF($G300="","",VLOOKUP($A300,Mitglieder!$E$24:$BG$323,L$303))</f>
        <v/>
      </c>
      <c r="M300" s="42" t="str">
        <f ca="1">IF($G300="","",VLOOKUP($A300,Mitglieder!$E$24:$BG$323,M$303))</f>
        <v/>
      </c>
      <c r="N300" s="42" t="str">
        <f ca="1">IF($G300="","",VLOOKUP($A300,Mitglieder!$E$24:$BG$323,N$303))</f>
        <v/>
      </c>
      <c r="O300" s="42" t="str">
        <f ca="1">IF($G300="","",VLOOKUP($A300,Mitglieder!$E$24:$BG$323,O$303))</f>
        <v/>
      </c>
      <c r="P300" s="42" t="str">
        <f ca="1">IF($G300="","",VLOOKUP($A300,Mitglieder!$E$24:$BG$323,P$303))</f>
        <v/>
      </c>
      <c r="Q300" s="42" t="str">
        <f ca="1">IF($G300="","",VLOOKUP($A300,Mitglieder!$E$24:$BG$323,Q$303))</f>
        <v/>
      </c>
      <c r="R300" s="54" t="str">
        <f ca="1">IF(OR(VLOOKUP($A300,Mitglieder!$E$24:$BG$323,R$303)="",$G300=""),"",VLOOKUP($A300,Mitglieder!$E$24:$BG$323,R$303))</f>
        <v/>
      </c>
      <c r="S300" s="43" t="str">
        <f ca="1">IF($G300="","",TEXT(VLOOKUP($A300,Mitglieder!$E$24:$BG$323,S$303),"TT.MM.JJJJ"))</f>
        <v/>
      </c>
      <c r="T300" s="43" t="str">
        <f ca="1">IF($G300="","",TEXT(VLOOKUP($A300,Mitglieder!$E$24:$BG$323,T$303),"TT.MM.JJJJ"))</f>
        <v/>
      </c>
      <c r="U300" s="43" t="str">
        <f ca="1">IF($G300="","",TEXT(VLOOKUP($A300,Mitglieder!$E$24:$BG$323,U$303),"TT.MM.JJJJ"))</f>
        <v/>
      </c>
      <c r="V300" s="54" t="str">
        <f ca="1">IF(OR(VLOOKUP($A300,Mitglieder!$E$24:$BG$323,V$303)="",$G300=""),"",VLOOKUP($A300,Mitglieder!$E$24:$BG$323,V$303))</f>
        <v/>
      </c>
      <c r="W300" s="54" t="str">
        <f ca="1">IF(OR(VLOOKUP($A300,Mitglieder!$E$24:$BG$323,W$303)="",$G300=""),"",VLOOKUP($A300,Mitglieder!$E$24:$BG$323,W$303))</f>
        <v/>
      </c>
      <c r="X300" s="54" t="str">
        <f ca="1">IF(OR(VLOOKUP($A300,Mitglieder!$E$24:$BG$323,X$303)="",$G300=""),"",VLOOKUP($A300,Mitglieder!$E$24:$BG$323,X$303))</f>
        <v/>
      </c>
      <c r="Y300" s="54" t="str">
        <f ca="1">IF(OR(VLOOKUP($A300,Mitglieder!$E$24:$BG$323,Y$303)="",$G300=""),"",VLOOKUP($A300,Mitglieder!$E$24:$BG$323,Y$303))</f>
        <v/>
      </c>
      <c r="Z300" s="54" t="str">
        <f ca="1">IF(OR(VLOOKUP($A300,Mitglieder!$E$24:$BG$323,Z$303)="",$G300=""),"",VLOOKUP($A300,Mitglieder!$E$24:$BG$323,Z$303))</f>
        <v/>
      </c>
      <c r="AA300" s="54" t="str">
        <f ca="1">IF(OR(VLOOKUP($A300,Mitglieder!$E$24:$BG$323,AA$303)="",$G300=""),"",VLOOKUP($A300,Mitglieder!$E$24:$BG$323,AA$303))</f>
        <v/>
      </c>
      <c r="AB300" s="54" t="str">
        <f ca="1">IF(OR(VLOOKUP($A300,Mitglieder!$E$24:$BG$323,AB$303)="",$G300=""),"",VLOOKUP($A300,Mitglieder!$E$24:$BG$323,AB$303))</f>
        <v/>
      </c>
      <c r="AC300" s="54" t="str">
        <f ca="1">IF(OR(VLOOKUP($A300,Mitglieder!$E$24:$BG$323,AC$303)="",$G300=""),"",VLOOKUP($A300,Mitglieder!$E$24:$BG$323,AC$303))</f>
        <v/>
      </c>
      <c r="AD300" s="54" t="str">
        <f ca="1">IF(OR(VLOOKUP($A300,Mitglieder!$E$24:$BG$323,AD$303)="",$G300=""),"",VLOOKUP($A300,Mitglieder!$E$24:$BG$323,AD$303))</f>
        <v/>
      </c>
      <c r="AE300" s="54" t="str">
        <f ca="1">IF(OR(VLOOKUP($A300,Mitglieder!$E$24:$BG$323,AE$303)="",$G300=""),"",VLOOKUP($A300,Mitglieder!$E$24:$BG$323,AE$303))</f>
        <v/>
      </c>
      <c r="AF300" s="54" t="str">
        <f ca="1">IF(OR(VLOOKUP($A300,Mitglieder!$E$24:$BG$323,AF$303)="",$G300=""),"",VLOOKUP($A300,Mitglieder!$E$24:$BG$323,AF$303))</f>
        <v/>
      </c>
      <c r="AG300" s="54" t="str">
        <f ca="1">IF(OR(VLOOKUP($A300,Mitglieder!$E$24:$BG$323,AG$303)="",$G300=""),"",VLOOKUP($A300,Mitglieder!$E$24:$BG$323,AG$303))</f>
        <v/>
      </c>
      <c r="AH300" s="54" t="str">
        <f ca="1">IF(OR(VLOOKUP($A300,Mitglieder!$E$24:$BG$323,AH$303)="",$G300=""),"",VLOOKUP($A300,Mitglieder!$E$24:$BG$323,AH$303))</f>
        <v/>
      </c>
      <c r="AI300" s="54" t="str">
        <f ca="1">IF(OR(VLOOKUP($A300,Mitglieder!$E$24:$BG$323,AI$303)="",$G300=""),"",VLOOKUP($A300,Mitglieder!$E$24:$BG$323,AI$303))</f>
        <v/>
      </c>
      <c r="AJ300" s="54" t="str">
        <f ca="1">IF(OR(VLOOKUP($A300,Mitglieder!$E$24:$BG$323,AJ$303)="",$G300=""),"",VLOOKUP($A300,Mitglieder!$E$24:$BG$323,AJ$303))</f>
        <v/>
      </c>
      <c r="AK300" s="54" t="str">
        <f ca="1">IF(OR(VLOOKUP($A300,Mitglieder!$E$24:$BG$323,AK$303)="",$G300=""),"",VLOOKUP($A300,Mitglieder!$E$24:$BG$323,AK$303))</f>
        <v/>
      </c>
      <c r="AL300" s="54" t="str">
        <f ca="1">IF(OR(VLOOKUP($A300,Mitglieder!$E$24:$BG$323,AL$303)="",$G300=""),"",VLOOKUP($A300,Mitglieder!$E$24:$BG$323,AL$303))</f>
        <v/>
      </c>
      <c r="AM300" s="42" t="str">
        <f ca="1">IF($G300="","",VLOOKUP($A300,Mitglieder!$E$24:$BG$323,AM$303))</f>
        <v/>
      </c>
      <c r="AN300" s="54" t="str">
        <f ca="1">IF(OR(VLOOKUP($A300,Mitglieder!$E$24:$BG$323,AN$303)="",$G300=""),"",VLOOKUP($A300,Mitglieder!$E$24:$BG$323,AN$303))</f>
        <v/>
      </c>
      <c r="AO300" s="43" t="str">
        <f ca="1">IF($G300="","",TEXT(VLOOKUP($A300,Mitglieder!$E$24:$BG$323,AO$303),"TT.MM.JJJJ"))</f>
        <v/>
      </c>
      <c r="AP300" s="42" t="str">
        <f ca="1">IF($G300="","",VLOOKUP($A300,Mitglieder!$E$24:$BG$323,AP$303))</f>
        <v/>
      </c>
      <c r="AQ300" s="45" t="str">
        <f ca="1">IF($G300="","",TEXT(VLOOKUP($A300,Mitglieder!$E$24:$BG$323,AQ$303),"0.00"))</f>
        <v/>
      </c>
      <c r="AR300" s="54" t="str">
        <f ca="1">IF(OR(VLOOKUP($A300,Mitglieder!$E$24:$BG$323,AR$303)="",$G300=""),"",VLOOKUP($A300,Mitglieder!$E$24:$BG$323,AR$303))</f>
        <v/>
      </c>
      <c r="AS300" s="45" t="str">
        <f ca="1">IF($G300="","",TEXT(VLOOKUP($A300,Mitglieder!$E$24:$BG$323,AS$303),"0.00"))</f>
        <v/>
      </c>
      <c r="AT300" s="54" t="str">
        <f ca="1">IF(OR(VLOOKUP($A300,Mitglieder!$E$24:$BG$323,AT$303)="",$G300=""),"",VLOOKUP($A300,Mitglieder!$E$24:$BG$323,AT$303))</f>
        <v/>
      </c>
      <c r="AU300" s="45" t="str">
        <f ca="1">IF($G300="","",TEXT(VLOOKUP($A300,Mitglieder!$E$24:$BG$323,AU$303),"0.00"))</f>
        <v/>
      </c>
      <c r="AV300" s="45" t="str">
        <f ca="1">IF($G300="","",TEXT(VLOOKUP($A300,Mitglieder!$E$24:$BG$323,AV$303),"0.00"))</f>
        <v/>
      </c>
      <c r="AW300" s="42" t="str">
        <f ca="1">IF($G300="","",VLOOKUP($A300,Mitglieder!$E$24:$BG$323,AW$303))</f>
        <v/>
      </c>
      <c r="AX300" s="54" t="str">
        <f ca="1">IF(OR(VLOOKUP($A300,Mitglieder!$E$24:$BG$323,AX$303)="",$G300=""),"",VLOOKUP($A300,Mitglieder!$E$24:$BG$323,AX$303))</f>
        <v/>
      </c>
      <c r="AY300" s="43" t="str">
        <f ca="1">IF($G300="","",TEXT(VLOOKUP($A300,Mitglieder!$E$24:$BG$323,AY$303),"TT.MM.JJJJ"))</f>
        <v/>
      </c>
      <c r="AZ300" s="75" t="str">
        <f t="shared" ca="1" si="8"/>
        <v/>
      </c>
      <c r="BA300" s="43" t="str">
        <f ca="1">IF($G300="","",TEXT(VLOOKUP($A300,Mitglieder!$E$24:$BG$323,BA$303),"TT.MM.JJJJ"))</f>
        <v/>
      </c>
      <c r="BB300" s="43" t="str">
        <f ca="1">IF($G300="","",TEXT(VLOOKUP($A300,Mitglieder!$E$24:$BG$323,BB$303),"TT.MM.JJJJ"))</f>
        <v/>
      </c>
      <c r="BC300" s="43" t="str">
        <f ca="1">IF($G300="","",TEXT(VLOOKUP($A300,Mitglieder!$E$24:$BG$323,BC$303),"TT.MM.JJJJ"))</f>
        <v/>
      </c>
      <c r="BD300" s="43" t="str">
        <f ca="1">IF($G300="","",TEXT(VLOOKUP($A300,Mitglieder!$E$24:$BG$323,BD$303),"TT.MM.JJJJ"))</f>
        <v/>
      </c>
      <c r="BE300" s="75" t="str">
        <f t="shared" ca="1" si="9"/>
        <v/>
      </c>
      <c r="BF300" s="75" t="str">
        <f ca="1">IF($G300="","",VLOOKUP($A300,Mitglieder!$D$24:$BG$323,BF$303))</f>
        <v/>
      </c>
      <c r="BH300" s="75" t="str">
        <f ca="1">IF(G300="","",AY300+'Details Verein'!$D$25)</f>
        <v/>
      </c>
    </row>
    <row r="301" spans="1:75" x14ac:dyDescent="0.35">
      <c r="A301" s="42">
        <v>301</v>
      </c>
      <c r="B301" s="42"/>
      <c r="C301" s="42"/>
      <c r="D301" s="42">
        <f ca="1">VLOOKUP($A301,Mitglieder!$E$24:$BA$323,D$303)</f>
        <v>1.0299999999999967</v>
      </c>
      <c r="E301" s="42" t="str">
        <f ca="1">IF($G301="","",VLOOKUP($A301,Mitglieder!$E$24:$BG$323,E$303))</f>
        <v/>
      </c>
      <c r="F301" s="54" t="str">
        <f ca="1">IF(OR(VLOOKUP($A301,Mitglieder!$E$24:$BG$323,F$303)="",$G301=""),"",VLOOKUP($A301,Mitglieder!$E$24:$BG$323,F$303))</f>
        <v/>
      </c>
      <c r="G301" s="72" t="str">
        <f ca="1">IF(D301/ROUND(D301,0)=1,VLOOKUP($A301,Mitglieder!$E$24:$BA$323,G$303),"")</f>
        <v/>
      </c>
      <c r="H301" s="42" t="str">
        <f ca="1">IF($G301="","",VLOOKUP($A301,Mitglieder!$E$24:$BG$323,H$303))</f>
        <v/>
      </c>
      <c r="I301" s="54" t="str">
        <f ca="1">IF(OR(VLOOKUP($A301,Mitglieder!$E$24:$BG$323,I$303)="",$G301=""),"",VLOOKUP($A301,Mitglieder!$E$24:$BG$323,I$303))</f>
        <v/>
      </c>
      <c r="J301" s="42" t="str">
        <f ca="1">IF($G301="","",VLOOKUP($A301,Mitglieder!$E$24:$BG$323,J$303))</f>
        <v/>
      </c>
      <c r="K301" s="54" t="str">
        <f ca="1">IF(OR(VLOOKUP($A301,Mitglieder!$E$24:$BG$323,K$303)="",$G301=""),"",VLOOKUP($A301,Mitglieder!$E$24:$BG$323,K$303))</f>
        <v/>
      </c>
      <c r="L301" s="42" t="str">
        <f ca="1">IF($G301="","",VLOOKUP($A301,Mitglieder!$E$24:$BG$323,L$303))</f>
        <v/>
      </c>
      <c r="M301" s="42" t="str">
        <f ca="1">IF($G301="","",VLOOKUP($A301,Mitglieder!$E$24:$BG$323,M$303))</f>
        <v/>
      </c>
      <c r="N301" s="42" t="str">
        <f ca="1">IF($G301="","",VLOOKUP($A301,Mitglieder!$E$24:$BG$323,N$303))</f>
        <v/>
      </c>
      <c r="O301" s="42" t="str">
        <f ca="1">IF($G301="","",VLOOKUP($A301,Mitglieder!$E$24:$BG$323,O$303))</f>
        <v/>
      </c>
      <c r="P301" s="42" t="str">
        <f ca="1">IF($G301="","",VLOOKUP($A301,Mitglieder!$E$24:$BG$323,P$303))</f>
        <v/>
      </c>
      <c r="Q301" s="42" t="str">
        <f ca="1">IF($G301="","",VLOOKUP($A301,Mitglieder!$E$24:$BG$323,Q$303))</f>
        <v/>
      </c>
      <c r="R301" s="54" t="str">
        <f ca="1">IF(OR(VLOOKUP($A301,Mitglieder!$E$24:$BG$323,R$303)="",$G301=""),"",VLOOKUP($A301,Mitglieder!$E$24:$BG$323,R$303))</f>
        <v/>
      </c>
      <c r="S301" s="43" t="str">
        <f ca="1">IF($G301="","",TEXT(VLOOKUP($A301,Mitglieder!$E$24:$BG$323,S$303),"TT.MM.JJJJ"))</f>
        <v/>
      </c>
      <c r="T301" s="43" t="str">
        <f ca="1">IF($G301="","",TEXT(VLOOKUP($A301,Mitglieder!$E$24:$BG$323,T$303),"TT.MM.JJJJ"))</f>
        <v/>
      </c>
      <c r="U301" s="43" t="str">
        <f ca="1">IF($G301="","",TEXT(VLOOKUP($A301,Mitglieder!$E$24:$BG$323,U$303),"TT.MM.JJJJ"))</f>
        <v/>
      </c>
      <c r="V301" s="54" t="str">
        <f ca="1">IF(OR(VLOOKUP($A301,Mitglieder!$E$24:$BG$323,V$303)="",$G301=""),"",VLOOKUP($A301,Mitglieder!$E$24:$BG$323,V$303))</f>
        <v/>
      </c>
      <c r="W301" s="54" t="str">
        <f ca="1">IF(OR(VLOOKUP($A301,Mitglieder!$E$24:$BG$323,W$303)="",$G301=""),"",VLOOKUP($A301,Mitglieder!$E$24:$BG$323,W$303))</f>
        <v/>
      </c>
      <c r="X301" s="54" t="str">
        <f ca="1">IF(OR(VLOOKUP($A301,Mitglieder!$E$24:$BG$323,X$303)="",$G301=""),"",VLOOKUP($A301,Mitglieder!$E$24:$BG$323,X$303))</f>
        <v/>
      </c>
      <c r="Y301" s="54" t="str">
        <f ca="1">IF(OR(VLOOKUP($A301,Mitglieder!$E$24:$BG$323,Y$303)="",$G301=""),"",VLOOKUP($A301,Mitglieder!$E$24:$BG$323,Y$303))</f>
        <v/>
      </c>
      <c r="Z301" s="54" t="str">
        <f ca="1">IF(OR(VLOOKUP($A301,Mitglieder!$E$24:$BG$323,Z$303)="",$G301=""),"",VLOOKUP($A301,Mitglieder!$E$24:$BG$323,Z$303))</f>
        <v/>
      </c>
      <c r="AA301" s="54" t="str">
        <f ca="1">IF(OR(VLOOKUP($A301,Mitglieder!$E$24:$BG$323,AA$303)="",$G301=""),"",VLOOKUP($A301,Mitglieder!$E$24:$BG$323,AA$303))</f>
        <v/>
      </c>
      <c r="AB301" s="54" t="str">
        <f ca="1">IF(OR(VLOOKUP($A301,Mitglieder!$E$24:$BG$323,AB$303)="",$G301=""),"",VLOOKUP($A301,Mitglieder!$E$24:$BG$323,AB$303))</f>
        <v/>
      </c>
      <c r="AC301" s="54" t="str">
        <f ca="1">IF(OR(VLOOKUP($A301,Mitglieder!$E$24:$BG$323,AC$303)="",$G301=""),"",VLOOKUP($A301,Mitglieder!$E$24:$BG$323,AC$303))</f>
        <v/>
      </c>
      <c r="AD301" s="54" t="str">
        <f ca="1">IF(OR(VLOOKUP($A301,Mitglieder!$E$24:$BG$323,AD$303)="",$G301=""),"",VLOOKUP($A301,Mitglieder!$E$24:$BG$323,AD$303))</f>
        <v/>
      </c>
      <c r="AE301" s="54" t="str">
        <f ca="1">IF(OR(VLOOKUP($A301,Mitglieder!$E$24:$BG$323,AE$303)="",$G301=""),"",VLOOKUP($A301,Mitglieder!$E$24:$BG$323,AE$303))</f>
        <v/>
      </c>
      <c r="AF301" s="54" t="str">
        <f ca="1">IF(OR(VLOOKUP($A301,Mitglieder!$E$24:$BG$323,AF$303)="",$G301=""),"",VLOOKUP($A301,Mitglieder!$E$24:$BG$323,AF$303))</f>
        <v/>
      </c>
      <c r="AG301" s="54" t="str">
        <f ca="1">IF(OR(VLOOKUP($A301,Mitglieder!$E$24:$BG$323,AG$303)="",$G301=""),"",VLOOKUP($A301,Mitglieder!$E$24:$BG$323,AG$303))</f>
        <v/>
      </c>
      <c r="AH301" s="54" t="str">
        <f ca="1">IF(OR(VLOOKUP($A301,Mitglieder!$E$24:$BG$323,AH$303)="",$G301=""),"",VLOOKUP($A301,Mitglieder!$E$24:$BG$323,AH$303))</f>
        <v/>
      </c>
      <c r="AI301" s="54" t="str">
        <f ca="1">IF(OR(VLOOKUP($A301,Mitglieder!$E$24:$BG$323,AI$303)="",$G301=""),"",VLOOKUP($A301,Mitglieder!$E$24:$BG$323,AI$303))</f>
        <v/>
      </c>
      <c r="AJ301" s="54" t="str">
        <f ca="1">IF(OR(VLOOKUP($A301,Mitglieder!$E$24:$BG$323,AJ$303)="",$G301=""),"",VLOOKUP($A301,Mitglieder!$E$24:$BG$323,AJ$303))</f>
        <v/>
      </c>
      <c r="AK301" s="54" t="str">
        <f ca="1">IF(OR(VLOOKUP($A301,Mitglieder!$E$24:$BG$323,AK$303)="",$G301=""),"",VLOOKUP($A301,Mitglieder!$E$24:$BG$323,AK$303))</f>
        <v/>
      </c>
      <c r="AL301" s="54" t="str">
        <f ca="1">IF(OR(VLOOKUP($A301,Mitglieder!$E$24:$BG$323,AL$303)="",$G301=""),"",VLOOKUP($A301,Mitglieder!$E$24:$BG$323,AL$303))</f>
        <v/>
      </c>
      <c r="AM301" s="42" t="str">
        <f ca="1">IF($G301="","",VLOOKUP($A301,Mitglieder!$E$24:$BG$323,AM$303))</f>
        <v/>
      </c>
      <c r="AN301" s="54" t="str">
        <f ca="1">IF(OR(VLOOKUP($A301,Mitglieder!$E$24:$BG$323,AN$303)="",$G301=""),"",VLOOKUP($A301,Mitglieder!$E$24:$BG$323,AN$303))</f>
        <v/>
      </c>
      <c r="AO301" s="43" t="str">
        <f ca="1">IF($G301="","",TEXT(VLOOKUP($A301,Mitglieder!$E$24:$BG$323,AO$303),"TT.MM.JJJJ"))</f>
        <v/>
      </c>
      <c r="AP301" s="42" t="str">
        <f ca="1">IF($G301="","",VLOOKUP($A301,Mitglieder!$E$24:$BG$323,AP$303))</f>
        <v/>
      </c>
      <c r="AQ301" s="45" t="str">
        <f ca="1">IF($G301="","",TEXT(VLOOKUP($A301,Mitglieder!$E$24:$BG$323,AQ$303),"0.00"))</f>
        <v/>
      </c>
      <c r="AR301" s="54" t="str">
        <f ca="1">IF(OR(VLOOKUP($A301,Mitglieder!$E$24:$BG$323,AR$303)="",$G301=""),"",VLOOKUP($A301,Mitglieder!$E$24:$BG$323,AR$303))</f>
        <v/>
      </c>
      <c r="AS301" s="45" t="str">
        <f ca="1">IF($G301="","",TEXT(VLOOKUP($A301,Mitglieder!$E$24:$BG$323,AS$303),"0.00"))</f>
        <v/>
      </c>
      <c r="AT301" s="54" t="str">
        <f ca="1">IF(OR(VLOOKUP($A301,Mitglieder!$E$24:$BG$323,AT$303)="",$G301=""),"",VLOOKUP($A301,Mitglieder!$E$24:$BG$323,AT$303))</f>
        <v/>
      </c>
      <c r="AU301" s="45" t="str">
        <f ca="1">IF($G301="","",TEXT(VLOOKUP($A301,Mitglieder!$E$24:$BG$323,AU$303),"0.00"))</f>
        <v/>
      </c>
      <c r="AV301" s="45" t="str">
        <f ca="1">IF($G301="","",TEXT(VLOOKUP($A301,Mitglieder!$E$24:$BG$323,AV$303),"0.00"))</f>
        <v/>
      </c>
      <c r="AW301" s="42" t="str">
        <f ca="1">IF($G301="","",VLOOKUP($A301,Mitglieder!$E$24:$BG$323,AW$303))</f>
        <v/>
      </c>
      <c r="AX301" s="54" t="str">
        <f ca="1">IF(OR(VLOOKUP($A301,Mitglieder!$E$24:$BG$323,AX$303)="",$G301=""),"",VLOOKUP($A301,Mitglieder!$E$24:$BG$323,AX$303))</f>
        <v/>
      </c>
      <c r="AY301" s="43" t="str">
        <f ca="1">IF($G301="","",TEXT(VLOOKUP($A301,Mitglieder!$E$24:$BG$323,AY$303),"TT.MM.JJJJ"))</f>
        <v/>
      </c>
      <c r="AZ301" s="75" t="str">
        <f t="shared" ca="1" si="8"/>
        <v/>
      </c>
      <c r="BA301" s="43" t="str">
        <f ca="1">IF($G301="","",TEXT(VLOOKUP($A301,Mitglieder!$E$24:$BG$323,BA$303),"TT.MM.JJJJ"))</f>
        <v/>
      </c>
      <c r="BB301" s="43" t="str">
        <f ca="1">IF($G301="","",TEXT(VLOOKUP($A301,Mitglieder!$E$24:$BG$323,BB$303),"TT.MM.JJJJ"))</f>
        <v/>
      </c>
      <c r="BC301" s="43" t="str">
        <f ca="1">IF($G301="","",TEXT(VLOOKUP($A301,Mitglieder!$E$24:$BG$323,BC$303),"TT.MM.JJJJ"))</f>
        <v/>
      </c>
      <c r="BD301" s="43" t="str">
        <f ca="1">IF($G301="","",TEXT(VLOOKUP($A301,Mitglieder!$E$24:$BG$323,BD$303),"TT.MM.JJJJ"))</f>
        <v/>
      </c>
      <c r="BE301" s="75" t="str">
        <f t="shared" ca="1" si="9"/>
        <v/>
      </c>
      <c r="BF301" s="75" t="str">
        <f ca="1">IF($G301="","",VLOOKUP($A301,Mitglieder!$D$24:$BG$323,BF$303))</f>
        <v/>
      </c>
      <c r="BH301" s="75" t="str">
        <f ca="1">IF(G301="","",AY301+'Details Verein'!$D$25)</f>
        <v/>
      </c>
    </row>
    <row r="303" spans="1:75" x14ac:dyDescent="0.35">
      <c r="A303" s="38" t="s">
        <v>66</v>
      </c>
      <c r="B303" s="1"/>
      <c r="C303" s="1"/>
      <c r="D303" s="1">
        <v>1</v>
      </c>
      <c r="E303" s="1">
        <v>2</v>
      </c>
      <c r="F303" s="1">
        <v>3</v>
      </c>
      <c r="G303" s="1">
        <v>4</v>
      </c>
      <c r="H303" s="1">
        <v>5</v>
      </c>
      <c r="I303" s="37">
        <v>6</v>
      </c>
      <c r="J303" s="1">
        <v>7</v>
      </c>
      <c r="K303" s="1">
        <v>8</v>
      </c>
      <c r="L303" s="1">
        <v>9</v>
      </c>
      <c r="M303" s="1">
        <v>10</v>
      </c>
      <c r="N303" s="1">
        <v>11</v>
      </c>
      <c r="O303" s="1">
        <v>12</v>
      </c>
      <c r="P303" s="1">
        <v>13</v>
      </c>
      <c r="Q303" s="1">
        <v>14</v>
      </c>
      <c r="R303" s="1">
        <v>15</v>
      </c>
      <c r="S303" s="1">
        <v>16</v>
      </c>
      <c r="T303" s="1">
        <v>17</v>
      </c>
      <c r="U303" s="1">
        <v>18</v>
      </c>
      <c r="V303" s="1">
        <v>19</v>
      </c>
      <c r="W303" s="1">
        <v>20</v>
      </c>
      <c r="X303" s="1">
        <v>21</v>
      </c>
      <c r="Y303" s="1">
        <v>22</v>
      </c>
      <c r="Z303" s="1">
        <v>23</v>
      </c>
      <c r="AA303" s="1">
        <v>24</v>
      </c>
      <c r="AB303" s="1">
        <v>25</v>
      </c>
      <c r="AC303" s="1">
        <v>26</v>
      </c>
      <c r="AD303" s="1">
        <v>27</v>
      </c>
      <c r="AE303" s="1">
        <v>28</v>
      </c>
      <c r="AF303" s="1">
        <v>29</v>
      </c>
      <c r="AG303" s="1">
        <v>30</v>
      </c>
      <c r="AH303" s="1">
        <v>31</v>
      </c>
      <c r="AI303" s="1">
        <v>32</v>
      </c>
      <c r="AJ303" s="1">
        <v>33</v>
      </c>
      <c r="AK303" s="1">
        <v>34</v>
      </c>
      <c r="AL303" s="1">
        <v>35</v>
      </c>
      <c r="AM303" s="1">
        <v>36</v>
      </c>
      <c r="AN303" s="1">
        <v>37</v>
      </c>
      <c r="AO303" s="1">
        <v>38</v>
      </c>
      <c r="AP303" s="1">
        <v>39</v>
      </c>
      <c r="AQ303" s="1">
        <v>40</v>
      </c>
      <c r="AR303" s="1">
        <v>41</v>
      </c>
      <c r="AS303" s="1">
        <v>42</v>
      </c>
      <c r="AT303" s="1">
        <v>43</v>
      </c>
      <c r="AU303" s="1">
        <v>44</v>
      </c>
      <c r="AV303" s="1">
        <v>45</v>
      </c>
      <c r="AW303" s="1">
        <v>46</v>
      </c>
      <c r="AX303" s="1">
        <v>47</v>
      </c>
      <c r="AY303" s="1">
        <v>48</v>
      </c>
      <c r="AZ303" s="76">
        <v>49</v>
      </c>
      <c r="BA303" s="1">
        <v>50</v>
      </c>
      <c r="BB303" s="1">
        <v>51</v>
      </c>
      <c r="BC303" s="1">
        <v>52</v>
      </c>
      <c r="BD303" s="1">
        <v>53</v>
      </c>
      <c r="BE303" s="76">
        <v>54</v>
      </c>
      <c r="BF303" s="1">
        <v>55</v>
      </c>
      <c r="BG303" s="1">
        <v>56</v>
      </c>
      <c r="BH303" s="1">
        <v>57</v>
      </c>
      <c r="BI303" s="1"/>
      <c r="BJ303" s="1"/>
      <c r="BK303" s="1"/>
      <c r="BL303" s="1"/>
      <c r="BM303" s="1"/>
      <c r="BN303" s="1"/>
      <c r="BO303" s="1"/>
      <c r="BP303" s="1"/>
      <c r="BQ303" s="1"/>
      <c r="BR303" s="1"/>
      <c r="BS303" s="1"/>
      <c r="BT303" s="1"/>
      <c r="BU303" s="1"/>
      <c r="BV303" s="1"/>
      <c r="BW303" s="1"/>
    </row>
    <row r="304" spans="1:75" x14ac:dyDescent="0.35">
      <c r="AY304" s="78"/>
      <c r="AZ304" s="78">
        <f ca="1">TODAY()</f>
        <v>46249</v>
      </c>
    </row>
    <row r="305" spans="2:2" x14ac:dyDescent="0.35">
      <c r="B305" t="s">
        <v>74</v>
      </c>
    </row>
  </sheetData>
  <sheetProtection sheet="1" objects="1" scenarios="1"/>
  <pageMargins left="0.70866141732283472" right="0.70866141732283472" top="0.78740157480314965" bottom="0.78740157480314965" header="0.31496062992125984" footer="0.31496062992125984"/>
  <pageSetup paperSize="9" orientation="portrait" r:id="rId1"/>
  <headerFooter>
    <oddFooter>&amp;CVorlage von vereinsbuchhaltung.ch</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239"/>
  <sheetViews>
    <sheetView topLeftCell="E1" zoomScaleNormal="100" workbookViewId="0">
      <pane xSplit="9" ySplit="14" topLeftCell="N15" activePane="bottomRight" state="frozen"/>
      <selection activeCell="E1" sqref="E1"/>
      <selection pane="topRight" activeCell="N1" sqref="N1"/>
      <selection pane="bottomLeft" activeCell="E15" sqref="E15"/>
      <selection pane="bottomRight" activeCell="G15" sqref="G15"/>
    </sheetView>
  </sheetViews>
  <sheetFormatPr baseColWidth="10" defaultColWidth="11.453125" defaultRowHeight="13" x14ac:dyDescent="0.3"/>
  <cols>
    <col min="1" max="4" width="11.453125" style="93" hidden="1" customWidth="1"/>
    <col min="5" max="5" width="3.26953125" style="113" customWidth="1"/>
    <col min="6" max="6" width="2.26953125" style="93" customWidth="1"/>
    <col min="7" max="8" width="11.453125" style="93"/>
    <col min="9" max="10" width="8.26953125" style="93" customWidth="1"/>
    <col min="11" max="11" width="0" style="93" hidden="1" customWidth="1"/>
    <col min="12" max="12" width="12.7265625" style="93" customWidth="1"/>
    <col min="13" max="13" width="92.54296875" style="93" customWidth="1"/>
    <col min="14" max="16384" width="11.453125" style="93"/>
  </cols>
  <sheetData>
    <row r="1" spans="6:14" ht="33" customHeight="1" x14ac:dyDescent="0.4">
      <c r="F1" s="29" t="s">
        <v>57</v>
      </c>
    </row>
    <row r="2" spans="6:14" ht="25.5" customHeight="1" x14ac:dyDescent="0.3">
      <c r="F2" s="4" t="s">
        <v>56</v>
      </c>
    </row>
    <row r="3" spans="6:14" ht="31.5" customHeight="1" x14ac:dyDescent="0.35">
      <c r="G3" s="119" t="s">
        <v>132</v>
      </c>
      <c r="H3" s="120"/>
      <c r="I3" s="120"/>
      <c r="J3" s="120"/>
      <c r="K3" s="120"/>
      <c r="L3" s="120"/>
      <c r="M3" s="120"/>
    </row>
    <row r="4" spans="6:14" ht="29.25" customHeight="1" x14ac:dyDescent="0.35">
      <c r="G4" s="119" t="s">
        <v>133</v>
      </c>
      <c r="H4" s="120"/>
      <c r="I4" s="120"/>
      <c r="J4" s="120"/>
      <c r="K4" s="120"/>
      <c r="L4" s="120"/>
      <c r="M4" s="120"/>
    </row>
    <row r="5" spans="6:14" ht="14.5" hidden="1" x14ac:dyDescent="0.35">
      <c r="G5" s="119"/>
      <c r="H5" s="120"/>
      <c r="I5" s="120"/>
      <c r="J5" s="120"/>
      <c r="K5" s="120"/>
      <c r="L5" s="120"/>
      <c r="M5" s="120"/>
    </row>
    <row r="6" spans="6:14" ht="14.5" x14ac:dyDescent="0.35">
      <c r="G6" s="119" t="s">
        <v>134</v>
      </c>
      <c r="H6" s="120"/>
      <c r="I6" s="120"/>
      <c r="J6" s="120"/>
      <c r="K6" s="120"/>
      <c r="L6" s="120"/>
      <c r="M6" s="120"/>
    </row>
    <row r="7" spans="6:14" ht="14.5" x14ac:dyDescent="0.35">
      <c r="G7" s="119" t="s">
        <v>135</v>
      </c>
      <c r="H7" s="120"/>
      <c r="I7" s="120"/>
      <c r="J7" s="120"/>
      <c r="K7" s="120"/>
      <c r="L7" s="120"/>
      <c r="M7" s="120"/>
    </row>
    <row r="8" spans="6:14" x14ac:dyDescent="0.3">
      <c r="F8" s="113"/>
      <c r="G8" s="113"/>
      <c r="H8" s="113"/>
      <c r="I8" s="114"/>
      <c r="J8" s="114"/>
      <c r="K8" s="114"/>
      <c r="L8" s="114"/>
      <c r="M8" s="113"/>
    </row>
    <row r="9" spans="6:14" ht="23.25" customHeight="1" x14ac:dyDescent="0.3">
      <c r="G9" s="1" t="s">
        <v>123</v>
      </c>
      <c r="I9" s="95"/>
      <c r="J9" s="95"/>
      <c r="K9" s="95"/>
      <c r="L9" s="95"/>
      <c r="N9" s="99">
        <f>IF(H10="",0,H10)</f>
        <v>0</v>
      </c>
    </row>
    <row r="10" spans="6:14" ht="14" x14ac:dyDescent="0.3">
      <c r="G10" s="1" t="s">
        <v>119</v>
      </c>
      <c r="H10" s="94"/>
      <c r="I10" s="127" t="str">
        <f>IF(MAX(Mitglieder!BR24:BR323)=0,"Buchungen werden erst vorgeschlagen, sobald mindestens ein Datum in der Spalte 'Datum Zahlungseingang' im Registerblatt 'Mitglieder' eingetragen wurde.",IF(N10&lt;N9,"von Datum liegt vor bis Datum",IF(AND(MAX(Mitglieder!BR24:BR323)&gt;1,H15=""),"Ändern Sie die Daten in den gelben Feldern, um Buchungen anzeigen","")))</f>
        <v>Buchungen werden erst vorgeschlagen, sobald mindestens ein Datum in der Spalte 'Datum Zahlungseingang' im Registerblatt 'Mitglieder' eingetragen wurde.</v>
      </c>
      <c r="J10" s="120"/>
      <c r="K10" s="120"/>
      <c r="L10" s="120"/>
      <c r="M10" s="120"/>
      <c r="N10" s="99">
        <f>IF(H11="",100000,H11)</f>
        <v>100000</v>
      </c>
    </row>
    <row r="11" spans="6:14" ht="14" x14ac:dyDescent="0.3">
      <c r="G11" s="1" t="s">
        <v>120</v>
      </c>
      <c r="H11" s="94"/>
      <c r="I11" s="128"/>
      <c r="J11" s="120"/>
      <c r="K11" s="120"/>
      <c r="L11" s="120"/>
      <c r="M11" s="120"/>
    </row>
    <row r="12" spans="6:14" x14ac:dyDescent="0.3">
      <c r="G12" s="95"/>
      <c r="H12" s="95"/>
      <c r="I12" s="95"/>
      <c r="J12" s="95"/>
      <c r="K12" s="95"/>
      <c r="L12" s="95"/>
    </row>
    <row r="13" spans="6:14" hidden="1" x14ac:dyDescent="0.3">
      <c r="G13" s="95">
        <v>2</v>
      </c>
      <c r="H13" s="95">
        <v>3</v>
      </c>
      <c r="I13" s="95">
        <v>4</v>
      </c>
      <c r="J13" s="95">
        <v>5</v>
      </c>
      <c r="K13" s="95"/>
      <c r="L13" s="95">
        <v>7</v>
      </c>
      <c r="M13" s="95">
        <v>8</v>
      </c>
    </row>
    <row r="14" spans="6:14" ht="26" x14ac:dyDescent="0.3">
      <c r="G14" s="62" t="s">
        <v>44</v>
      </c>
      <c r="H14" s="62" t="s">
        <v>45</v>
      </c>
      <c r="I14" s="61" t="s">
        <v>46</v>
      </c>
      <c r="J14" s="61" t="s">
        <v>47</v>
      </c>
      <c r="K14" s="62" t="s">
        <v>48</v>
      </c>
      <c r="L14" s="62" t="s">
        <v>124</v>
      </c>
      <c r="M14" s="62" t="s">
        <v>88</v>
      </c>
    </row>
    <row r="15" spans="6:14" x14ac:dyDescent="0.3">
      <c r="F15" s="99">
        <v>1</v>
      </c>
      <c r="G15" s="96" t="str">
        <f ca="1">VLOOKUP($F15,Calc!$R$2:$Y$1201,G$13)</f>
        <v/>
      </c>
      <c r="H15" s="97" t="str">
        <f ca="1">VLOOKUP($F15,Calc!$R$2:$Y$1201,H$13)</f>
        <v/>
      </c>
      <c r="I15" s="96" t="str">
        <f ca="1">VLOOKUP($F15,Calc!$R$2:$Y$1201,I$13)</f>
        <v/>
      </c>
      <c r="J15" s="96" t="str">
        <f ca="1">VLOOKUP($F15,Calc!$R$2:$Y$1201,J$13)</f>
        <v/>
      </c>
      <c r="K15" s="96"/>
      <c r="L15" s="98" t="str">
        <f ca="1">VLOOKUP($F15,Calc!$R$2:$Y$1201,L$13)</f>
        <v/>
      </c>
      <c r="M15" s="96" t="str">
        <f ca="1">VLOOKUP($F15,Calc!$R$2:$Y$1201,M$13)</f>
        <v/>
      </c>
    </row>
    <row r="16" spans="6:14" x14ac:dyDescent="0.3">
      <c r="F16" s="99">
        <f>F15+1</f>
        <v>2</v>
      </c>
      <c r="G16" s="96" t="str">
        <f ca="1">VLOOKUP($F16,Calc!$R$2:$Y$1201,G$13)</f>
        <v/>
      </c>
      <c r="H16" s="97" t="str">
        <f ca="1">VLOOKUP($F16,Calc!$R$2:$Y$1201,H$13)</f>
        <v/>
      </c>
      <c r="I16" s="96" t="str">
        <f ca="1">VLOOKUP($F16,Calc!$R$2:$Y$1201,I$13)</f>
        <v/>
      </c>
      <c r="J16" s="96" t="str">
        <f ca="1">VLOOKUP($F16,Calc!$R$2:$Y$1201,J$13)</f>
        <v/>
      </c>
      <c r="K16" s="96"/>
      <c r="L16" s="98" t="str">
        <f ca="1">VLOOKUP($F16,Calc!$R$2:$Y$1201,L$13)</f>
        <v/>
      </c>
      <c r="M16" s="96" t="str">
        <f ca="1">VLOOKUP($F16,Calc!$R$2:$Y$1201,M$13)</f>
        <v/>
      </c>
    </row>
    <row r="17" spans="6:13" x14ac:dyDescent="0.3">
      <c r="F17" s="99">
        <f t="shared" ref="F17:F80" si="0">F16+1</f>
        <v>3</v>
      </c>
      <c r="G17" s="96" t="str">
        <f ca="1">VLOOKUP($F17,Calc!$R$2:$Y$1201,G$13)</f>
        <v/>
      </c>
      <c r="H17" s="97" t="str">
        <f ca="1">VLOOKUP($F17,Calc!$R$2:$Y$1201,H$13)</f>
        <v/>
      </c>
      <c r="I17" s="96" t="str">
        <f ca="1">VLOOKUP($F17,Calc!$R$2:$Y$1201,I$13)</f>
        <v/>
      </c>
      <c r="J17" s="96" t="str">
        <f ca="1">VLOOKUP($F17,Calc!$R$2:$Y$1201,J$13)</f>
        <v/>
      </c>
      <c r="K17" s="96"/>
      <c r="L17" s="98" t="str">
        <f ca="1">VLOOKUP($F17,Calc!$R$2:$Y$1201,L$13)</f>
        <v/>
      </c>
      <c r="M17" s="96" t="str">
        <f ca="1">VLOOKUP($F17,Calc!$R$2:$Y$1201,M$13)</f>
        <v/>
      </c>
    </row>
    <row r="18" spans="6:13" x14ac:dyDescent="0.3">
      <c r="F18" s="99">
        <f t="shared" si="0"/>
        <v>4</v>
      </c>
      <c r="G18" s="96" t="str">
        <f ca="1">VLOOKUP($F18,Calc!$R$2:$Y$1201,G$13)</f>
        <v/>
      </c>
      <c r="H18" s="97" t="str">
        <f ca="1">VLOOKUP($F18,Calc!$R$2:$Y$1201,H$13)</f>
        <v/>
      </c>
      <c r="I18" s="96" t="str">
        <f ca="1">VLOOKUP($F18,Calc!$R$2:$Y$1201,I$13)</f>
        <v/>
      </c>
      <c r="J18" s="96" t="str">
        <f ca="1">VLOOKUP($F18,Calc!$R$2:$Y$1201,J$13)</f>
        <v/>
      </c>
      <c r="K18" s="96"/>
      <c r="L18" s="98" t="str">
        <f ca="1">VLOOKUP($F18,Calc!$R$2:$Y$1201,L$13)</f>
        <v/>
      </c>
      <c r="M18" s="96" t="str">
        <f ca="1">VLOOKUP($F18,Calc!$R$2:$Y$1201,M$13)</f>
        <v/>
      </c>
    </row>
    <row r="19" spans="6:13" x14ac:dyDescent="0.3">
      <c r="F19" s="99">
        <f t="shared" si="0"/>
        <v>5</v>
      </c>
      <c r="G19" s="96" t="str">
        <f ca="1">VLOOKUP($F19,Calc!$R$2:$Y$1201,G$13)</f>
        <v/>
      </c>
      <c r="H19" s="97" t="str">
        <f ca="1">VLOOKUP($F19,Calc!$R$2:$Y$1201,H$13)</f>
        <v/>
      </c>
      <c r="I19" s="96" t="str">
        <f ca="1">VLOOKUP($F19,Calc!$R$2:$Y$1201,I$13)</f>
        <v/>
      </c>
      <c r="J19" s="96" t="str">
        <f ca="1">VLOOKUP($F19,Calc!$R$2:$Y$1201,J$13)</f>
        <v/>
      </c>
      <c r="K19" s="96"/>
      <c r="L19" s="98" t="str">
        <f ca="1">VLOOKUP($F19,Calc!$R$2:$Y$1201,L$13)</f>
        <v/>
      </c>
      <c r="M19" s="96" t="str">
        <f ca="1">VLOOKUP($F19,Calc!$R$2:$Y$1201,M$13)</f>
        <v/>
      </c>
    </row>
    <row r="20" spans="6:13" x14ac:dyDescent="0.3">
      <c r="F20" s="99">
        <f t="shared" si="0"/>
        <v>6</v>
      </c>
      <c r="G20" s="96" t="str">
        <f ca="1">VLOOKUP($F20,Calc!$R$2:$Y$1201,G$13)</f>
        <v/>
      </c>
      <c r="H20" s="97" t="str">
        <f ca="1">VLOOKUP($F20,Calc!$R$2:$Y$1201,H$13)</f>
        <v/>
      </c>
      <c r="I20" s="96" t="str">
        <f ca="1">VLOOKUP($F20,Calc!$R$2:$Y$1201,I$13)</f>
        <v/>
      </c>
      <c r="J20" s="96" t="str">
        <f ca="1">VLOOKUP($F20,Calc!$R$2:$Y$1201,J$13)</f>
        <v/>
      </c>
      <c r="K20" s="96"/>
      <c r="L20" s="98" t="str">
        <f ca="1">VLOOKUP($F20,Calc!$R$2:$Y$1201,L$13)</f>
        <v/>
      </c>
      <c r="M20" s="96" t="str">
        <f ca="1">VLOOKUP($F20,Calc!$R$2:$Y$1201,M$13)</f>
        <v/>
      </c>
    </row>
    <row r="21" spans="6:13" x14ac:dyDescent="0.3">
      <c r="F21" s="99">
        <f t="shared" si="0"/>
        <v>7</v>
      </c>
      <c r="G21" s="96" t="str">
        <f ca="1">VLOOKUP($F21,Calc!$R$2:$Y$1201,G$13)</f>
        <v/>
      </c>
      <c r="H21" s="97" t="str">
        <f ca="1">VLOOKUP($F21,Calc!$R$2:$Y$1201,H$13)</f>
        <v/>
      </c>
      <c r="I21" s="96" t="str">
        <f ca="1">VLOOKUP($F21,Calc!$R$2:$Y$1201,I$13)</f>
        <v/>
      </c>
      <c r="J21" s="96" t="str">
        <f ca="1">VLOOKUP($F21,Calc!$R$2:$Y$1201,J$13)</f>
        <v/>
      </c>
      <c r="K21" s="96"/>
      <c r="L21" s="98" t="str">
        <f ca="1">VLOOKUP($F21,Calc!$R$2:$Y$1201,L$13)</f>
        <v/>
      </c>
      <c r="M21" s="96" t="str">
        <f ca="1">VLOOKUP($F21,Calc!$R$2:$Y$1201,M$13)</f>
        <v/>
      </c>
    </row>
    <row r="22" spans="6:13" x14ac:dyDescent="0.3">
      <c r="F22" s="99">
        <f t="shared" si="0"/>
        <v>8</v>
      </c>
      <c r="G22" s="96" t="str">
        <f ca="1">VLOOKUP($F22,Calc!$R$2:$Y$1201,G$13)</f>
        <v/>
      </c>
      <c r="H22" s="97" t="str">
        <f ca="1">VLOOKUP($F22,Calc!$R$2:$Y$1201,H$13)</f>
        <v/>
      </c>
      <c r="I22" s="96" t="str">
        <f ca="1">VLOOKUP($F22,Calc!$R$2:$Y$1201,I$13)</f>
        <v/>
      </c>
      <c r="J22" s="96" t="str">
        <f ca="1">VLOOKUP($F22,Calc!$R$2:$Y$1201,J$13)</f>
        <v/>
      </c>
      <c r="K22" s="96"/>
      <c r="L22" s="98" t="str">
        <f ca="1">VLOOKUP($F22,Calc!$R$2:$Y$1201,L$13)</f>
        <v/>
      </c>
      <c r="M22" s="96" t="str">
        <f ca="1">VLOOKUP($F22,Calc!$R$2:$Y$1201,M$13)</f>
        <v/>
      </c>
    </row>
    <row r="23" spans="6:13" x14ac:dyDescent="0.3">
      <c r="F23" s="99">
        <f t="shared" si="0"/>
        <v>9</v>
      </c>
      <c r="G23" s="96" t="str">
        <f ca="1">VLOOKUP($F23,Calc!$R$2:$Y$1201,G$13)</f>
        <v/>
      </c>
      <c r="H23" s="97" t="str">
        <f ca="1">VLOOKUP($F23,Calc!$R$2:$Y$1201,H$13)</f>
        <v/>
      </c>
      <c r="I23" s="96" t="str">
        <f ca="1">VLOOKUP($F23,Calc!$R$2:$Y$1201,I$13)</f>
        <v/>
      </c>
      <c r="J23" s="96" t="str">
        <f ca="1">VLOOKUP($F23,Calc!$R$2:$Y$1201,J$13)</f>
        <v/>
      </c>
      <c r="K23" s="96"/>
      <c r="L23" s="98" t="str">
        <f ca="1">VLOOKUP($F23,Calc!$R$2:$Y$1201,L$13)</f>
        <v/>
      </c>
      <c r="M23" s="96" t="str">
        <f ca="1">VLOOKUP($F23,Calc!$R$2:$Y$1201,M$13)</f>
        <v/>
      </c>
    </row>
    <row r="24" spans="6:13" x14ac:dyDescent="0.3">
      <c r="F24" s="99">
        <f t="shared" si="0"/>
        <v>10</v>
      </c>
      <c r="G24" s="96" t="str">
        <f ca="1">VLOOKUP($F24,Calc!$R$2:$Y$1201,G$13)</f>
        <v/>
      </c>
      <c r="H24" s="97" t="str">
        <f ca="1">VLOOKUP($F24,Calc!$R$2:$Y$1201,H$13)</f>
        <v/>
      </c>
      <c r="I24" s="96" t="str">
        <f ca="1">VLOOKUP($F24,Calc!$R$2:$Y$1201,I$13)</f>
        <v/>
      </c>
      <c r="J24" s="96" t="str">
        <f ca="1">VLOOKUP($F24,Calc!$R$2:$Y$1201,J$13)</f>
        <v/>
      </c>
      <c r="K24" s="96"/>
      <c r="L24" s="98" t="str">
        <f ca="1">VLOOKUP($F24,Calc!$R$2:$Y$1201,L$13)</f>
        <v/>
      </c>
      <c r="M24" s="96" t="str">
        <f ca="1">VLOOKUP($F24,Calc!$R$2:$Y$1201,M$13)</f>
        <v/>
      </c>
    </row>
    <row r="25" spans="6:13" x14ac:dyDescent="0.3">
      <c r="F25" s="99">
        <f t="shared" si="0"/>
        <v>11</v>
      </c>
      <c r="G25" s="96" t="str">
        <f ca="1">VLOOKUP($F25,Calc!$R$2:$Y$1201,G$13)</f>
        <v/>
      </c>
      <c r="H25" s="97" t="str">
        <f ca="1">VLOOKUP($F25,Calc!$R$2:$Y$1201,H$13)</f>
        <v/>
      </c>
      <c r="I25" s="96" t="str">
        <f ca="1">VLOOKUP($F25,Calc!$R$2:$Y$1201,I$13)</f>
        <v/>
      </c>
      <c r="J25" s="96" t="str">
        <f ca="1">VLOOKUP($F25,Calc!$R$2:$Y$1201,J$13)</f>
        <v/>
      </c>
      <c r="K25" s="96"/>
      <c r="L25" s="98" t="str">
        <f ca="1">VLOOKUP($F25,Calc!$R$2:$Y$1201,L$13)</f>
        <v/>
      </c>
      <c r="M25" s="96" t="str">
        <f ca="1">VLOOKUP($F25,Calc!$R$2:$Y$1201,M$13)</f>
        <v/>
      </c>
    </row>
    <row r="26" spans="6:13" x14ac:dyDescent="0.3">
      <c r="F26" s="99">
        <f t="shared" si="0"/>
        <v>12</v>
      </c>
      <c r="G26" s="96" t="str">
        <f ca="1">VLOOKUP($F26,Calc!$R$2:$Y$1201,G$13)</f>
        <v/>
      </c>
      <c r="H26" s="97" t="str">
        <f ca="1">VLOOKUP($F26,Calc!$R$2:$Y$1201,H$13)</f>
        <v/>
      </c>
      <c r="I26" s="96" t="str">
        <f ca="1">VLOOKUP($F26,Calc!$R$2:$Y$1201,I$13)</f>
        <v/>
      </c>
      <c r="J26" s="96" t="str">
        <f ca="1">VLOOKUP($F26,Calc!$R$2:$Y$1201,J$13)</f>
        <v/>
      </c>
      <c r="K26" s="96"/>
      <c r="L26" s="98" t="str">
        <f ca="1">VLOOKUP($F26,Calc!$R$2:$Y$1201,L$13)</f>
        <v/>
      </c>
      <c r="M26" s="96" t="str">
        <f ca="1">VLOOKUP($F26,Calc!$R$2:$Y$1201,M$13)</f>
        <v/>
      </c>
    </row>
    <row r="27" spans="6:13" x14ac:dyDescent="0.3">
      <c r="F27" s="99">
        <f t="shared" si="0"/>
        <v>13</v>
      </c>
      <c r="G27" s="96" t="str">
        <f ca="1">VLOOKUP($F27,Calc!$R$2:$Y$1201,G$13)</f>
        <v/>
      </c>
      <c r="H27" s="97" t="str">
        <f ca="1">VLOOKUP($F27,Calc!$R$2:$Y$1201,H$13)</f>
        <v/>
      </c>
      <c r="I27" s="96" t="str">
        <f ca="1">VLOOKUP($F27,Calc!$R$2:$Y$1201,I$13)</f>
        <v/>
      </c>
      <c r="J27" s="96" t="str">
        <f ca="1">VLOOKUP($F27,Calc!$R$2:$Y$1201,J$13)</f>
        <v/>
      </c>
      <c r="K27" s="96"/>
      <c r="L27" s="98" t="str">
        <f ca="1">VLOOKUP($F27,Calc!$R$2:$Y$1201,L$13)</f>
        <v/>
      </c>
      <c r="M27" s="96" t="str">
        <f ca="1">VLOOKUP($F27,Calc!$R$2:$Y$1201,M$13)</f>
        <v/>
      </c>
    </row>
    <row r="28" spans="6:13" x14ac:dyDescent="0.3">
      <c r="F28" s="99">
        <f t="shared" si="0"/>
        <v>14</v>
      </c>
      <c r="G28" s="96" t="str">
        <f ca="1">VLOOKUP($F28,Calc!$R$2:$Y$1201,G$13)</f>
        <v/>
      </c>
      <c r="H28" s="97" t="str">
        <f ca="1">VLOOKUP($F28,Calc!$R$2:$Y$1201,H$13)</f>
        <v/>
      </c>
      <c r="I28" s="96" t="str">
        <f ca="1">VLOOKUP($F28,Calc!$R$2:$Y$1201,I$13)</f>
        <v/>
      </c>
      <c r="J28" s="96" t="str">
        <f ca="1">VLOOKUP($F28,Calc!$R$2:$Y$1201,J$13)</f>
        <v/>
      </c>
      <c r="K28" s="96"/>
      <c r="L28" s="98" t="str">
        <f ca="1">VLOOKUP($F28,Calc!$R$2:$Y$1201,L$13)</f>
        <v/>
      </c>
      <c r="M28" s="96" t="str">
        <f ca="1">VLOOKUP($F28,Calc!$R$2:$Y$1201,M$13)</f>
        <v/>
      </c>
    </row>
    <row r="29" spans="6:13" x14ac:dyDescent="0.3">
      <c r="F29" s="99">
        <f t="shared" si="0"/>
        <v>15</v>
      </c>
      <c r="G29" s="96" t="str">
        <f ca="1">VLOOKUP($F29,Calc!$R$2:$Y$1201,G$13)</f>
        <v/>
      </c>
      <c r="H29" s="97" t="str">
        <f ca="1">VLOOKUP($F29,Calc!$R$2:$Y$1201,H$13)</f>
        <v/>
      </c>
      <c r="I29" s="96" t="str">
        <f ca="1">VLOOKUP($F29,Calc!$R$2:$Y$1201,I$13)</f>
        <v/>
      </c>
      <c r="J29" s="96" t="str">
        <f ca="1">VLOOKUP($F29,Calc!$R$2:$Y$1201,J$13)</f>
        <v/>
      </c>
      <c r="K29" s="96"/>
      <c r="L29" s="98" t="str">
        <f ca="1">VLOOKUP($F29,Calc!$R$2:$Y$1201,L$13)</f>
        <v/>
      </c>
      <c r="M29" s="96" t="str">
        <f ca="1">VLOOKUP($F29,Calc!$R$2:$Y$1201,M$13)</f>
        <v/>
      </c>
    </row>
    <row r="30" spans="6:13" x14ac:dyDescent="0.3">
      <c r="F30" s="99">
        <f t="shared" si="0"/>
        <v>16</v>
      </c>
      <c r="G30" s="96" t="str">
        <f ca="1">VLOOKUP($F30,Calc!$R$2:$Y$1201,G$13)</f>
        <v/>
      </c>
      <c r="H30" s="97" t="str">
        <f ca="1">VLOOKUP($F30,Calc!$R$2:$Y$1201,H$13)</f>
        <v/>
      </c>
      <c r="I30" s="96" t="str">
        <f ca="1">VLOOKUP($F30,Calc!$R$2:$Y$1201,I$13)</f>
        <v/>
      </c>
      <c r="J30" s="96" t="str">
        <f ca="1">VLOOKUP($F30,Calc!$R$2:$Y$1201,J$13)</f>
        <v/>
      </c>
      <c r="K30" s="96"/>
      <c r="L30" s="98" t="str">
        <f ca="1">VLOOKUP($F30,Calc!$R$2:$Y$1201,L$13)</f>
        <v/>
      </c>
      <c r="M30" s="96" t="str">
        <f ca="1">VLOOKUP($F30,Calc!$R$2:$Y$1201,M$13)</f>
        <v/>
      </c>
    </row>
    <row r="31" spans="6:13" x14ac:dyDescent="0.3">
      <c r="F31" s="99">
        <f t="shared" si="0"/>
        <v>17</v>
      </c>
      <c r="G31" s="96" t="str">
        <f ca="1">VLOOKUP($F31,Calc!$R$2:$Y$1201,G$13)</f>
        <v/>
      </c>
      <c r="H31" s="97" t="str">
        <f ca="1">VLOOKUP($F31,Calc!$R$2:$Y$1201,H$13)</f>
        <v/>
      </c>
      <c r="I31" s="96" t="str">
        <f ca="1">VLOOKUP($F31,Calc!$R$2:$Y$1201,I$13)</f>
        <v/>
      </c>
      <c r="J31" s="96" t="str">
        <f ca="1">VLOOKUP($F31,Calc!$R$2:$Y$1201,J$13)</f>
        <v/>
      </c>
      <c r="K31" s="96"/>
      <c r="L31" s="98" t="str">
        <f ca="1">VLOOKUP($F31,Calc!$R$2:$Y$1201,L$13)</f>
        <v/>
      </c>
      <c r="M31" s="96" t="str">
        <f ca="1">VLOOKUP($F31,Calc!$R$2:$Y$1201,M$13)</f>
        <v/>
      </c>
    </row>
    <row r="32" spans="6:13" x14ac:dyDescent="0.3">
      <c r="F32" s="99">
        <f t="shared" si="0"/>
        <v>18</v>
      </c>
      <c r="G32" s="96" t="str">
        <f ca="1">VLOOKUP($F32,Calc!$R$2:$Y$1201,G$13)</f>
        <v/>
      </c>
      <c r="H32" s="97" t="str">
        <f ca="1">VLOOKUP($F32,Calc!$R$2:$Y$1201,H$13)</f>
        <v/>
      </c>
      <c r="I32" s="96" t="str">
        <f ca="1">VLOOKUP($F32,Calc!$R$2:$Y$1201,I$13)</f>
        <v/>
      </c>
      <c r="J32" s="96" t="str">
        <f ca="1">VLOOKUP($F32,Calc!$R$2:$Y$1201,J$13)</f>
        <v/>
      </c>
      <c r="K32" s="96"/>
      <c r="L32" s="98" t="str">
        <f ca="1">VLOOKUP($F32,Calc!$R$2:$Y$1201,L$13)</f>
        <v/>
      </c>
      <c r="M32" s="96" t="str">
        <f ca="1">VLOOKUP($F32,Calc!$R$2:$Y$1201,M$13)</f>
        <v/>
      </c>
    </row>
    <row r="33" spans="6:13" x14ac:dyDescent="0.3">
      <c r="F33" s="99">
        <f t="shared" si="0"/>
        <v>19</v>
      </c>
      <c r="G33" s="96" t="str">
        <f ca="1">VLOOKUP($F33,Calc!$R$2:$Y$1201,G$13)</f>
        <v/>
      </c>
      <c r="H33" s="97" t="str">
        <f ca="1">VLOOKUP($F33,Calc!$R$2:$Y$1201,H$13)</f>
        <v/>
      </c>
      <c r="I33" s="96" t="str">
        <f ca="1">VLOOKUP($F33,Calc!$R$2:$Y$1201,I$13)</f>
        <v/>
      </c>
      <c r="J33" s="96" t="str">
        <f ca="1">VLOOKUP($F33,Calc!$R$2:$Y$1201,J$13)</f>
        <v/>
      </c>
      <c r="K33" s="96"/>
      <c r="L33" s="98" t="str">
        <f ca="1">VLOOKUP($F33,Calc!$R$2:$Y$1201,L$13)</f>
        <v/>
      </c>
      <c r="M33" s="96" t="str">
        <f ca="1">VLOOKUP($F33,Calc!$R$2:$Y$1201,M$13)</f>
        <v/>
      </c>
    </row>
    <row r="34" spans="6:13" x14ac:dyDescent="0.3">
      <c r="F34" s="99">
        <f t="shared" si="0"/>
        <v>20</v>
      </c>
      <c r="G34" s="96" t="str">
        <f ca="1">VLOOKUP($F34,Calc!$R$2:$Y$1201,G$13)</f>
        <v/>
      </c>
      <c r="H34" s="97" t="str">
        <f ca="1">VLOOKUP($F34,Calc!$R$2:$Y$1201,H$13)</f>
        <v/>
      </c>
      <c r="I34" s="96" t="str">
        <f ca="1">VLOOKUP($F34,Calc!$R$2:$Y$1201,I$13)</f>
        <v/>
      </c>
      <c r="J34" s="96" t="str">
        <f ca="1">VLOOKUP($F34,Calc!$R$2:$Y$1201,J$13)</f>
        <v/>
      </c>
      <c r="K34" s="96"/>
      <c r="L34" s="98" t="str">
        <f ca="1">VLOOKUP($F34,Calc!$R$2:$Y$1201,L$13)</f>
        <v/>
      </c>
      <c r="M34" s="96" t="str">
        <f ca="1">VLOOKUP($F34,Calc!$R$2:$Y$1201,M$13)</f>
        <v/>
      </c>
    </row>
    <row r="35" spans="6:13" x14ac:dyDescent="0.3">
      <c r="F35" s="99">
        <f t="shared" si="0"/>
        <v>21</v>
      </c>
      <c r="G35" s="96" t="str">
        <f ca="1">VLOOKUP($F35,Calc!$R$2:$Y$1201,G$13)</f>
        <v/>
      </c>
      <c r="H35" s="97" t="str">
        <f ca="1">VLOOKUP($F35,Calc!$R$2:$Y$1201,H$13)</f>
        <v/>
      </c>
      <c r="I35" s="96" t="str">
        <f ca="1">VLOOKUP($F35,Calc!$R$2:$Y$1201,I$13)</f>
        <v/>
      </c>
      <c r="J35" s="96" t="str">
        <f ca="1">VLOOKUP($F35,Calc!$R$2:$Y$1201,J$13)</f>
        <v/>
      </c>
      <c r="K35" s="96"/>
      <c r="L35" s="98" t="str">
        <f ca="1">VLOOKUP($F35,Calc!$R$2:$Y$1201,L$13)</f>
        <v/>
      </c>
      <c r="M35" s="96" t="str">
        <f ca="1">VLOOKUP($F35,Calc!$R$2:$Y$1201,M$13)</f>
        <v/>
      </c>
    </row>
    <row r="36" spans="6:13" x14ac:dyDescent="0.3">
      <c r="F36" s="99">
        <f t="shared" si="0"/>
        <v>22</v>
      </c>
      <c r="G36" s="96" t="str">
        <f ca="1">VLOOKUP($F36,Calc!$R$2:$Y$1201,G$13)</f>
        <v/>
      </c>
      <c r="H36" s="97" t="str">
        <f ca="1">VLOOKUP($F36,Calc!$R$2:$Y$1201,H$13)</f>
        <v/>
      </c>
      <c r="I36" s="96" t="str">
        <f ca="1">VLOOKUP($F36,Calc!$R$2:$Y$1201,I$13)</f>
        <v/>
      </c>
      <c r="J36" s="96" t="str">
        <f ca="1">VLOOKUP($F36,Calc!$R$2:$Y$1201,J$13)</f>
        <v/>
      </c>
      <c r="K36" s="96"/>
      <c r="L36" s="98" t="str">
        <f ca="1">VLOOKUP($F36,Calc!$R$2:$Y$1201,L$13)</f>
        <v/>
      </c>
      <c r="M36" s="96" t="str">
        <f ca="1">VLOOKUP($F36,Calc!$R$2:$Y$1201,M$13)</f>
        <v/>
      </c>
    </row>
    <row r="37" spans="6:13" x14ac:dyDescent="0.3">
      <c r="F37" s="99">
        <f t="shared" si="0"/>
        <v>23</v>
      </c>
      <c r="G37" s="96" t="str">
        <f ca="1">VLOOKUP($F37,Calc!$R$2:$Y$1201,G$13)</f>
        <v/>
      </c>
      <c r="H37" s="97" t="str">
        <f ca="1">VLOOKUP($F37,Calc!$R$2:$Y$1201,H$13)</f>
        <v/>
      </c>
      <c r="I37" s="96" t="str">
        <f ca="1">VLOOKUP($F37,Calc!$R$2:$Y$1201,I$13)</f>
        <v/>
      </c>
      <c r="J37" s="96" t="str">
        <f ca="1">VLOOKUP($F37,Calc!$R$2:$Y$1201,J$13)</f>
        <v/>
      </c>
      <c r="K37" s="96"/>
      <c r="L37" s="98" t="str">
        <f ca="1">VLOOKUP($F37,Calc!$R$2:$Y$1201,L$13)</f>
        <v/>
      </c>
      <c r="M37" s="96" t="str">
        <f ca="1">VLOOKUP($F37,Calc!$R$2:$Y$1201,M$13)</f>
        <v/>
      </c>
    </row>
    <row r="38" spans="6:13" x14ac:dyDescent="0.3">
      <c r="F38" s="99">
        <f t="shared" si="0"/>
        <v>24</v>
      </c>
      <c r="G38" s="96" t="str">
        <f ca="1">VLOOKUP($F38,Calc!$R$2:$Y$1201,G$13)</f>
        <v/>
      </c>
      <c r="H38" s="97" t="str">
        <f ca="1">VLOOKUP($F38,Calc!$R$2:$Y$1201,H$13)</f>
        <v/>
      </c>
      <c r="I38" s="96" t="str">
        <f ca="1">VLOOKUP($F38,Calc!$R$2:$Y$1201,I$13)</f>
        <v/>
      </c>
      <c r="J38" s="96" t="str">
        <f ca="1">VLOOKUP($F38,Calc!$R$2:$Y$1201,J$13)</f>
        <v/>
      </c>
      <c r="K38" s="96"/>
      <c r="L38" s="98" t="str">
        <f ca="1">VLOOKUP($F38,Calc!$R$2:$Y$1201,L$13)</f>
        <v/>
      </c>
      <c r="M38" s="96" t="str">
        <f ca="1">VLOOKUP($F38,Calc!$R$2:$Y$1201,M$13)</f>
        <v/>
      </c>
    </row>
    <row r="39" spans="6:13" x14ac:dyDescent="0.3">
      <c r="F39" s="99">
        <f t="shared" si="0"/>
        <v>25</v>
      </c>
      <c r="G39" s="96" t="str">
        <f ca="1">VLOOKUP($F39,Calc!$R$2:$Y$1201,G$13)</f>
        <v/>
      </c>
      <c r="H39" s="97" t="str">
        <f ca="1">VLOOKUP($F39,Calc!$R$2:$Y$1201,H$13)</f>
        <v/>
      </c>
      <c r="I39" s="96" t="str">
        <f ca="1">VLOOKUP($F39,Calc!$R$2:$Y$1201,I$13)</f>
        <v/>
      </c>
      <c r="J39" s="96" t="str">
        <f ca="1">VLOOKUP($F39,Calc!$R$2:$Y$1201,J$13)</f>
        <v/>
      </c>
      <c r="K39" s="96"/>
      <c r="L39" s="98" t="str">
        <f ca="1">VLOOKUP($F39,Calc!$R$2:$Y$1201,L$13)</f>
        <v/>
      </c>
      <c r="M39" s="96" t="str">
        <f ca="1">VLOOKUP($F39,Calc!$R$2:$Y$1201,M$13)</f>
        <v/>
      </c>
    </row>
    <row r="40" spans="6:13" x14ac:dyDescent="0.3">
      <c r="F40" s="99">
        <f t="shared" si="0"/>
        <v>26</v>
      </c>
      <c r="G40" s="96" t="str">
        <f ca="1">VLOOKUP($F40,Calc!$R$2:$Y$1201,G$13)</f>
        <v/>
      </c>
      <c r="H40" s="97" t="str">
        <f ca="1">VLOOKUP($F40,Calc!$R$2:$Y$1201,H$13)</f>
        <v/>
      </c>
      <c r="I40" s="96" t="str">
        <f ca="1">VLOOKUP($F40,Calc!$R$2:$Y$1201,I$13)</f>
        <v/>
      </c>
      <c r="J40" s="96" t="str">
        <f ca="1">VLOOKUP($F40,Calc!$R$2:$Y$1201,J$13)</f>
        <v/>
      </c>
      <c r="K40" s="96"/>
      <c r="L40" s="98" t="str">
        <f ca="1">VLOOKUP($F40,Calc!$R$2:$Y$1201,L$13)</f>
        <v/>
      </c>
      <c r="M40" s="96" t="str">
        <f ca="1">VLOOKUP($F40,Calc!$R$2:$Y$1201,M$13)</f>
        <v/>
      </c>
    </row>
    <row r="41" spans="6:13" x14ac:dyDescent="0.3">
      <c r="F41" s="99">
        <f t="shared" si="0"/>
        <v>27</v>
      </c>
      <c r="G41" s="96" t="str">
        <f ca="1">VLOOKUP($F41,Calc!$R$2:$Y$1201,G$13)</f>
        <v/>
      </c>
      <c r="H41" s="97" t="str">
        <f ca="1">VLOOKUP($F41,Calc!$R$2:$Y$1201,H$13)</f>
        <v/>
      </c>
      <c r="I41" s="96" t="str">
        <f ca="1">VLOOKUP($F41,Calc!$R$2:$Y$1201,I$13)</f>
        <v/>
      </c>
      <c r="J41" s="96" t="str">
        <f ca="1">VLOOKUP($F41,Calc!$R$2:$Y$1201,J$13)</f>
        <v/>
      </c>
      <c r="K41" s="96"/>
      <c r="L41" s="98" t="str">
        <f ca="1">VLOOKUP($F41,Calc!$R$2:$Y$1201,L$13)</f>
        <v/>
      </c>
      <c r="M41" s="96" t="str">
        <f ca="1">VLOOKUP($F41,Calc!$R$2:$Y$1201,M$13)</f>
        <v/>
      </c>
    </row>
    <row r="42" spans="6:13" x14ac:dyDescent="0.3">
      <c r="F42" s="99">
        <f t="shared" si="0"/>
        <v>28</v>
      </c>
      <c r="G42" s="96" t="str">
        <f ca="1">VLOOKUP($F42,Calc!$R$2:$Y$1201,G$13)</f>
        <v/>
      </c>
      <c r="H42" s="97" t="str">
        <f ca="1">VLOOKUP($F42,Calc!$R$2:$Y$1201,H$13)</f>
        <v/>
      </c>
      <c r="I42" s="96" t="str">
        <f ca="1">VLOOKUP($F42,Calc!$R$2:$Y$1201,I$13)</f>
        <v/>
      </c>
      <c r="J42" s="96" t="str">
        <f ca="1">VLOOKUP($F42,Calc!$R$2:$Y$1201,J$13)</f>
        <v/>
      </c>
      <c r="K42" s="96"/>
      <c r="L42" s="98" t="str">
        <f ca="1">VLOOKUP($F42,Calc!$R$2:$Y$1201,L$13)</f>
        <v/>
      </c>
      <c r="M42" s="96" t="str">
        <f ca="1">VLOOKUP($F42,Calc!$R$2:$Y$1201,M$13)</f>
        <v/>
      </c>
    </row>
    <row r="43" spans="6:13" x14ac:dyDescent="0.3">
      <c r="F43" s="99">
        <f t="shared" si="0"/>
        <v>29</v>
      </c>
      <c r="G43" s="96" t="str">
        <f ca="1">VLOOKUP($F43,Calc!$R$2:$Y$1201,G$13)</f>
        <v/>
      </c>
      <c r="H43" s="97" t="str">
        <f ca="1">VLOOKUP($F43,Calc!$R$2:$Y$1201,H$13)</f>
        <v/>
      </c>
      <c r="I43" s="96" t="str">
        <f ca="1">VLOOKUP($F43,Calc!$R$2:$Y$1201,I$13)</f>
        <v/>
      </c>
      <c r="J43" s="96" t="str">
        <f ca="1">VLOOKUP($F43,Calc!$R$2:$Y$1201,J$13)</f>
        <v/>
      </c>
      <c r="K43" s="96"/>
      <c r="L43" s="98" t="str">
        <f ca="1">VLOOKUP($F43,Calc!$R$2:$Y$1201,L$13)</f>
        <v/>
      </c>
      <c r="M43" s="96" t="str">
        <f ca="1">VLOOKUP($F43,Calc!$R$2:$Y$1201,M$13)</f>
        <v/>
      </c>
    </row>
    <row r="44" spans="6:13" x14ac:dyDescent="0.3">
      <c r="F44" s="99">
        <f t="shared" si="0"/>
        <v>30</v>
      </c>
      <c r="G44" s="96" t="str">
        <f ca="1">VLOOKUP($F44,Calc!$R$2:$Y$1201,G$13)</f>
        <v/>
      </c>
      <c r="H44" s="97" t="str">
        <f ca="1">VLOOKUP($F44,Calc!$R$2:$Y$1201,H$13)</f>
        <v/>
      </c>
      <c r="I44" s="96" t="str">
        <f ca="1">VLOOKUP($F44,Calc!$R$2:$Y$1201,I$13)</f>
        <v/>
      </c>
      <c r="J44" s="96" t="str">
        <f ca="1">VLOOKUP($F44,Calc!$R$2:$Y$1201,J$13)</f>
        <v/>
      </c>
      <c r="K44" s="96"/>
      <c r="L44" s="98" t="str">
        <f ca="1">VLOOKUP($F44,Calc!$R$2:$Y$1201,L$13)</f>
        <v/>
      </c>
      <c r="M44" s="96" t="str">
        <f ca="1">VLOOKUP($F44,Calc!$R$2:$Y$1201,M$13)</f>
        <v/>
      </c>
    </row>
    <row r="45" spans="6:13" x14ac:dyDescent="0.3">
      <c r="F45" s="99">
        <f t="shared" si="0"/>
        <v>31</v>
      </c>
      <c r="G45" s="96" t="str">
        <f ca="1">VLOOKUP($F45,Calc!$R$2:$Y$1201,G$13)</f>
        <v/>
      </c>
      <c r="H45" s="97" t="str">
        <f ca="1">VLOOKUP($F45,Calc!$R$2:$Y$1201,H$13)</f>
        <v/>
      </c>
      <c r="I45" s="96" t="str">
        <f ca="1">VLOOKUP($F45,Calc!$R$2:$Y$1201,I$13)</f>
        <v/>
      </c>
      <c r="J45" s="96" t="str">
        <f ca="1">VLOOKUP($F45,Calc!$R$2:$Y$1201,J$13)</f>
        <v/>
      </c>
      <c r="K45" s="96"/>
      <c r="L45" s="98" t="str">
        <f ca="1">VLOOKUP($F45,Calc!$R$2:$Y$1201,L$13)</f>
        <v/>
      </c>
      <c r="M45" s="96" t="str">
        <f ca="1">VLOOKUP($F45,Calc!$R$2:$Y$1201,M$13)</f>
        <v/>
      </c>
    </row>
    <row r="46" spans="6:13" x14ac:dyDescent="0.3">
      <c r="F46" s="99">
        <f t="shared" si="0"/>
        <v>32</v>
      </c>
      <c r="G46" s="96" t="str">
        <f ca="1">VLOOKUP($F46,Calc!$R$2:$Y$1201,G$13)</f>
        <v/>
      </c>
      <c r="H46" s="97" t="str">
        <f ca="1">VLOOKUP($F46,Calc!$R$2:$Y$1201,H$13)</f>
        <v/>
      </c>
      <c r="I46" s="96" t="str">
        <f ca="1">VLOOKUP($F46,Calc!$R$2:$Y$1201,I$13)</f>
        <v/>
      </c>
      <c r="J46" s="96" t="str">
        <f ca="1">VLOOKUP($F46,Calc!$R$2:$Y$1201,J$13)</f>
        <v/>
      </c>
      <c r="K46" s="96"/>
      <c r="L46" s="98" t="str">
        <f ca="1">VLOOKUP($F46,Calc!$R$2:$Y$1201,L$13)</f>
        <v/>
      </c>
      <c r="M46" s="96" t="str">
        <f ca="1">VLOOKUP($F46,Calc!$R$2:$Y$1201,M$13)</f>
        <v/>
      </c>
    </row>
    <row r="47" spans="6:13" x14ac:dyDescent="0.3">
      <c r="F47" s="99">
        <f t="shared" si="0"/>
        <v>33</v>
      </c>
      <c r="G47" s="96" t="str">
        <f ca="1">VLOOKUP($F47,Calc!$R$2:$Y$1201,G$13)</f>
        <v/>
      </c>
      <c r="H47" s="97" t="str">
        <f ca="1">VLOOKUP($F47,Calc!$R$2:$Y$1201,H$13)</f>
        <v/>
      </c>
      <c r="I47" s="96" t="str">
        <f ca="1">VLOOKUP($F47,Calc!$R$2:$Y$1201,I$13)</f>
        <v/>
      </c>
      <c r="J47" s="96" t="str">
        <f ca="1">VLOOKUP($F47,Calc!$R$2:$Y$1201,J$13)</f>
        <v/>
      </c>
      <c r="K47" s="96"/>
      <c r="L47" s="98" t="str">
        <f ca="1">VLOOKUP($F47,Calc!$R$2:$Y$1201,L$13)</f>
        <v/>
      </c>
      <c r="M47" s="96" t="str">
        <f ca="1">VLOOKUP($F47,Calc!$R$2:$Y$1201,M$13)</f>
        <v/>
      </c>
    </row>
    <row r="48" spans="6:13" x14ac:dyDescent="0.3">
      <c r="F48" s="99">
        <f t="shared" si="0"/>
        <v>34</v>
      </c>
      <c r="G48" s="96" t="str">
        <f ca="1">VLOOKUP($F48,Calc!$R$2:$Y$1201,G$13)</f>
        <v/>
      </c>
      <c r="H48" s="97" t="str">
        <f ca="1">VLOOKUP($F48,Calc!$R$2:$Y$1201,H$13)</f>
        <v/>
      </c>
      <c r="I48" s="96" t="str">
        <f ca="1">VLOOKUP($F48,Calc!$R$2:$Y$1201,I$13)</f>
        <v/>
      </c>
      <c r="J48" s="96" t="str">
        <f ca="1">VLOOKUP($F48,Calc!$R$2:$Y$1201,J$13)</f>
        <v/>
      </c>
      <c r="K48" s="96"/>
      <c r="L48" s="98" t="str">
        <f ca="1">VLOOKUP($F48,Calc!$R$2:$Y$1201,L$13)</f>
        <v/>
      </c>
      <c r="M48" s="96" t="str">
        <f ca="1">VLOOKUP($F48,Calc!$R$2:$Y$1201,M$13)</f>
        <v/>
      </c>
    </row>
    <row r="49" spans="6:13" x14ac:dyDescent="0.3">
      <c r="F49" s="99">
        <f t="shared" si="0"/>
        <v>35</v>
      </c>
      <c r="G49" s="96" t="str">
        <f ca="1">VLOOKUP($F49,Calc!$R$2:$Y$1201,G$13)</f>
        <v/>
      </c>
      <c r="H49" s="97" t="str">
        <f ca="1">VLOOKUP($F49,Calc!$R$2:$Y$1201,H$13)</f>
        <v/>
      </c>
      <c r="I49" s="96" t="str">
        <f ca="1">VLOOKUP($F49,Calc!$R$2:$Y$1201,I$13)</f>
        <v/>
      </c>
      <c r="J49" s="96" t="str">
        <f ca="1">VLOOKUP($F49,Calc!$R$2:$Y$1201,J$13)</f>
        <v/>
      </c>
      <c r="K49" s="96"/>
      <c r="L49" s="98" t="str">
        <f ca="1">VLOOKUP($F49,Calc!$R$2:$Y$1201,L$13)</f>
        <v/>
      </c>
      <c r="M49" s="96" t="str">
        <f ca="1">VLOOKUP($F49,Calc!$R$2:$Y$1201,M$13)</f>
        <v/>
      </c>
    </row>
    <row r="50" spans="6:13" x14ac:dyDescent="0.3">
      <c r="F50" s="99">
        <f t="shared" si="0"/>
        <v>36</v>
      </c>
      <c r="G50" s="96" t="str">
        <f ca="1">VLOOKUP($F50,Calc!$R$2:$Y$1201,G$13)</f>
        <v/>
      </c>
      <c r="H50" s="97" t="str">
        <f ca="1">VLOOKUP($F50,Calc!$R$2:$Y$1201,H$13)</f>
        <v/>
      </c>
      <c r="I50" s="96" t="str">
        <f ca="1">VLOOKUP($F50,Calc!$R$2:$Y$1201,I$13)</f>
        <v/>
      </c>
      <c r="J50" s="96" t="str">
        <f ca="1">VLOOKUP($F50,Calc!$R$2:$Y$1201,J$13)</f>
        <v/>
      </c>
      <c r="K50" s="96"/>
      <c r="L50" s="98" t="str">
        <f ca="1">VLOOKUP($F50,Calc!$R$2:$Y$1201,L$13)</f>
        <v/>
      </c>
      <c r="M50" s="96" t="str">
        <f ca="1">VLOOKUP($F50,Calc!$R$2:$Y$1201,M$13)</f>
        <v/>
      </c>
    </row>
    <row r="51" spans="6:13" x14ac:dyDescent="0.3">
      <c r="F51" s="99">
        <f t="shared" si="0"/>
        <v>37</v>
      </c>
      <c r="G51" s="96" t="str">
        <f ca="1">VLOOKUP($F51,Calc!$R$2:$Y$1201,G$13)</f>
        <v/>
      </c>
      <c r="H51" s="97" t="str">
        <f ca="1">VLOOKUP($F51,Calc!$R$2:$Y$1201,H$13)</f>
        <v/>
      </c>
      <c r="I51" s="96" t="str">
        <f ca="1">VLOOKUP($F51,Calc!$R$2:$Y$1201,I$13)</f>
        <v/>
      </c>
      <c r="J51" s="96" t="str">
        <f ca="1">VLOOKUP($F51,Calc!$R$2:$Y$1201,J$13)</f>
        <v/>
      </c>
      <c r="K51" s="96"/>
      <c r="L51" s="98" t="str">
        <f ca="1">VLOOKUP($F51,Calc!$R$2:$Y$1201,L$13)</f>
        <v/>
      </c>
      <c r="M51" s="96" t="str">
        <f ca="1">VLOOKUP($F51,Calc!$R$2:$Y$1201,M$13)</f>
        <v/>
      </c>
    </row>
    <row r="52" spans="6:13" x14ac:dyDescent="0.3">
      <c r="F52" s="99">
        <f t="shared" si="0"/>
        <v>38</v>
      </c>
      <c r="G52" s="96" t="str">
        <f ca="1">VLOOKUP($F52,Calc!$R$2:$Y$1201,G$13)</f>
        <v/>
      </c>
      <c r="H52" s="97" t="str">
        <f ca="1">VLOOKUP($F52,Calc!$R$2:$Y$1201,H$13)</f>
        <v/>
      </c>
      <c r="I52" s="96" t="str">
        <f ca="1">VLOOKUP($F52,Calc!$R$2:$Y$1201,I$13)</f>
        <v/>
      </c>
      <c r="J52" s="96" t="str">
        <f ca="1">VLOOKUP($F52,Calc!$R$2:$Y$1201,J$13)</f>
        <v/>
      </c>
      <c r="K52" s="96"/>
      <c r="L52" s="98" t="str">
        <f ca="1">VLOOKUP($F52,Calc!$R$2:$Y$1201,L$13)</f>
        <v/>
      </c>
      <c r="M52" s="96" t="str">
        <f ca="1">VLOOKUP($F52,Calc!$R$2:$Y$1201,M$13)</f>
        <v/>
      </c>
    </row>
    <row r="53" spans="6:13" x14ac:dyDescent="0.3">
      <c r="F53" s="99">
        <f t="shared" si="0"/>
        <v>39</v>
      </c>
      <c r="G53" s="96" t="str">
        <f ca="1">VLOOKUP($F53,Calc!$R$2:$Y$1201,G$13)</f>
        <v/>
      </c>
      <c r="H53" s="97" t="str">
        <f ca="1">VLOOKUP($F53,Calc!$R$2:$Y$1201,H$13)</f>
        <v/>
      </c>
      <c r="I53" s="96" t="str">
        <f ca="1">VLOOKUP($F53,Calc!$R$2:$Y$1201,I$13)</f>
        <v/>
      </c>
      <c r="J53" s="96" t="str">
        <f ca="1">VLOOKUP($F53,Calc!$R$2:$Y$1201,J$13)</f>
        <v/>
      </c>
      <c r="K53" s="96"/>
      <c r="L53" s="98" t="str">
        <f ca="1">VLOOKUP($F53,Calc!$R$2:$Y$1201,L$13)</f>
        <v/>
      </c>
      <c r="M53" s="96" t="str">
        <f ca="1">VLOOKUP($F53,Calc!$R$2:$Y$1201,M$13)</f>
        <v/>
      </c>
    </row>
    <row r="54" spans="6:13" x14ac:dyDescent="0.3">
      <c r="F54" s="99">
        <f t="shared" si="0"/>
        <v>40</v>
      </c>
      <c r="G54" s="96" t="str">
        <f ca="1">VLOOKUP($F54,Calc!$R$2:$Y$1201,G$13)</f>
        <v/>
      </c>
      <c r="H54" s="97" t="str">
        <f ca="1">VLOOKUP($F54,Calc!$R$2:$Y$1201,H$13)</f>
        <v/>
      </c>
      <c r="I54" s="96" t="str">
        <f ca="1">VLOOKUP($F54,Calc!$R$2:$Y$1201,I$13)</f>
        <v/>
      </c>
      <c r="J54" s="96" t="str">
        <f ca="1">VLOOKUP($F54,Calc!$R$2:$Y$1201,J$13)</f>
        <v/>
      </c>
      <c r="K54" s="96"/>
      <c r="L54" s="98" t="str">
        <f ca="1">VLOOKUP($F54,Calc!$R$2:$Y$1201,L$13)</f>
        <v/>
      </c>
      <c r="M54" s="96" t="str">
        <f ca="1">VLOOKUP($F54,Calc!$R$2:$Y$1201,M$13)</f>
        <v/>
      </c>
    </row>
    <row r="55" spans="6:13" x14ac:dyDescent="0.3">
      <c r="F55" s="99">
        <f t="shared" si="0"/>
        <v>41</v>
      </c>
      <c r="G55" s="96" t="str">
        <f ca="1">VLOOKUP($F55,Calc!$R$2:$Y$1201,G$13)</f>
        <v/>
      </c>
      <c r="H55" s="97" t="str">
        <f ca="1">VLOOKUP($F55,Calc!$R$2:$Y$1201,H$13)</f>
        <v/>
      </c>
      <c r="I55" s="96" t="str">
        <f ca="1">VLOOKUP($F55,Calc!$R$2:$Y$1201,I$13)</f>
        <v/>
      </c>
      <c r="J55" s="96" t="str">
        <f ca="1">VLOOKUP($F55,Calc!$R$2:$Y$1201,J$13)</f>
        <v/>
      </c>
      <c r="K55" s="96"/>
      <c r="L55" s="98" t="str">
        <f ca="1">VLOOKUP($F55,Calc!$R$2:$Y$1201,L$13)</f>
        <v/>
      </c>
      <c r="M55" s="96" t="str">
        <f ca="1">VLOOKUP($F55,Calc!$R$2:$Y$1201,M$13)</f>
        <v/>
      </c>
    </row>
    <row r="56" spans="6:13" x14ac:dyDescent="0.3">
      <c r="F56" s="99">
        <f t="shared" si="0"/>
        <v>42</v>
      </c>
      <c r="G56" s="96" t="str">
        <f ca="1">VLOOKUP($F56,Calc!$R$2:$Y$1201,G$13)</f>
        <v/>
      </c>
      <c r="H56" s="97" t="str">
        <f ca="1">VLOOKUP($F56,Calc!$R$2:$Y$1201,H$13)</f>
        <v/>
      </c>
      <c r="I56" s="96" t="str">
        <f ca="1">VLOOKUP($F56,Calc!$R$2:$Y$1201,I$13)</f>
        <v/>
      </c>
      <c r="J56" s="96" t="str">
        <f ca="1">VLOOKUP($F56,Calc!$R$2:$Y$1201,J$13)</f>
        <v/>
      </c>
      <c r="K56" s="96"/>
      <c r="L56" s="98" t="str">
        <f ca="1">VLOOKUP($F56,Calc!$R$2:$Y$1201,L$13)</f>
        <v/>
      </c>
      <c r="M56" s="96" t="str">
        <f ca="1">VLOOKUP($F56,Calc!$R$2:$Y$1201,M$13)</f>
        <v/>
      </c>
    </row>
    <row r="57" spans="6:13" x14ac:dyDescent="0.3">
      <c r="F57" s="99">
        <f t="shared" si="0"/>
        <v>43</v>
      </c>
      <c r="G57" s="96" t="str">
        <f ca="1">VLOOKUP($F57,Calc!$R$2:$Y$1201,G$13)</f>
        <v/>
      </c>
      <c r="H57" s="97" t="str">
        <f ca="1">VLOOKUP($F57,Calc!$R$2:$Y$1201,H$13)</f>
        <v/>
      </c>
      <c r="I57" s="96" t="str">
        <f ca="1">VLOOKUP($F57,Calc!$R$2:$Y$1201,I$13)</f>
        <v/>
      </c>
      <c r="J57" s="96" t="str">
        <f ca="1">VLOOKUP($F57,Calc!$R$2:$Y$1201,J$13)</f>
        <v/>
      </c>
      <c r="K57" s="96"/>
      <c r="L57" s="98" t="str">
        <f ca="1">VLOOKUP($F57,Calc!$R$2:$Y$1201,L$13)</f>
        <v/>
      </c>
      <c r="M57" s="96" t="str">
        <f ca="1">VLOOKUP($F57,Calc!$R$2:$Y$1201,M$13)</f>
        <v/>
      </c>
    </row>
    <row r="58" spans="6:13" x14ac:dyDescent="0.3">
      <c r="F58" s="99">
        <f t="shared" si="0"/>
        <v>44</v>
      </c>
      <c r="G58" s="96" t="str">
        <f ca="1">VLOOKUP($F58,Calc!$R$2:$Y$1201,G$13)</f>
        <v/>
      </c>
      <c r="H58" s="97" t="str">
        <f ca="1">VLOOKUP($F58,Calc!$R$2:$Y$1201,H$13)</f>
        <v/>
      </c>
      <c r="I58" s="96" t="str">
        <f ca="1">VLOOKUP($F58,Calc!$R$2:$Y$1201,I$13)</f>
        <v/>
      </c>
      <c r="J58" s="96" t="str">
        <f ca="1">VLOOKUP($F58,Calc!$R$2:$Y$1201,J$13)</f>
        <v/>
      </c>
      <c r="K58" s="96"/>
      <c r="L58" s="98" t="str">
        <f ca="1">VLOOKUP($F58,Calc!$R$2:$Y$1201,L$13)</f>
        <v/>
      </c>
      <c r="M58" s="96" t="str">
        <f ca="1">VLOOKUP($F58,Calc!$R$2:$Y$1201,M$13)</f>
        <v/>
      </c>
    </row>
    <row r="59" spans="6:13" x14ac:dyDescent="0.3">
      <c r="F59" s="99">
        <f t="shared" si="0"/>
        <v>45</v>
      </c>
      <c r="G59" s="96" t="str">
        <f ca="1">VLOOKUP($F59,Calc!$R$2:$Y$1201,G$13)</f>
        <v/>
      </c>
      <c r="H59" s="97" t="str">
        <f ca="1">VLOOKUP($F59,Calc!$R$2:$Y$1201,H$13)</f>
        <v/>
      </c>
      <c r="I59" s="96" t="str">
        <f ca="1">VLOOKUP($F59,Calc!$R$2:$Y$1201,I$13)</f>
        <v/>
      </c>
      <c r="J59" s="96" t="str">
        <f ca="1">VLOOKUP($F59,Calc!$R$2:$Y$1201,J$13)</f>
        <v/>
      </c>
      <c r="K59" s="96"/>
      <c r="L59" s="98" t="str">
        <f ca="1">VLOOKUP($F59,Calc!$R$2:$Y$1201,L$13)</f>
        <v/>
      </c>
      <c r="M59" s="96" t="str">
        <f ca="1">VLOOKUP($F59,Calc!$R$2:$Y$1201,M$13)</f>
        <v/>
      </c>
    </row>
    <row r="60" spans="6:13" x14ac:dyDescent="0.3">
      <c r="F60" s="99">
        <f t="shared" si="0"/>
        <v>46</v>
      </c>
      <c r="G60" s="96" t="str">
        <f ca="1">VLOOKUP($F60,Calc!$R$2:$Y$1201,G$13)</f>
        <v/>
      </c>
      <c r="H60" s="97" t="str">
        <f ca="1">VLOOKUP($F60,Calc!$R$2:$Y$1201,H$13)</f>
        <v/>
      </c>
      <c r="I60" s="96" t="str">
        <f ca="1">VLOOKUP($F60,Calc!$R$2:$Y$1201,I$13)</f>
        <v/>
      </c>
      <c r="J60" s="96" t="str">
        <f ca="1">VLOOKUP($F60,Calc!$R$2:$Y$1201,J$13)</f>
        <v/>
      </c>
      <c r="K60" s="96"/>
      <c r="L60" s="98" t="str">
        <f ca="1">VLOOKUP($F60,Calc!$R$2:$Y$1201,L$13)</f>
        <v/>
      </c>
      <c r="M60" s="96" t="str">
        <f ca="1">VLOOKUP($F60,Calc!$R$2:$Y$1201,M$13)</f>
        <v/>
      </c>
    </row>
    <row r="61" spans="6:13" x14ac:dyDescent="0.3">
      <c r="F61" s="99">
        <f t="shared" si="0"/>
        <v>47</v>
      </c>
      <c r="G61" s="96" t="str">
        <f ca="1">VLOOKUP($F61,Calc!$R$2:$Y$1201,G$13)</f>
        <v/>
      </c>
      <c r="H61" s="97" t="str">
        <f ca="1">VLOOKUP($F61,Calc!$R$2:$Y$1201,H$13)</f>
        <v/>
      </c>
      <c r="I61" s="96" t="str">
        <f ca="1">VLOOKUP($F61,Calc!$R$2:$Y$1201,I$13)</f>
        <v/>
      </c>
      <c r="J61" s="96" t="str">
        <f ca="1">VLOOKUP($F61,Calc!$R$2:$Y$1201,J$13)</f>
        <v/>
      </c>
      <c r="K61" s="96"/>
      <c r="L61" s="98" t="str">
        <f ca="1">VLOOKUP($F61,Calc!$R$2:$Y$1201,L$13)</f>
        <v/>
      </c>
      <c r="M61" s="96" t="str">
        <f ca="1">VLOOKUP($F61,Calc!$R$2:$Y$1201,M$13)</f>
        <v/>
      </c>
    </row>
    <row r="62" spans="6:13" x14ac:dyDescent="0.3">
      <c r="F62" s="99">
        <f t="shared" si="0"/>
        <v>48</v>
      </c>
      <c r="G62" s="96" t="str">
        <f ca="1">VLOOKUP($F62,Calc!$R$2:$Y$1201,G$13)</f>
        <v/>
      </c>
      <c r="H62" s="97" t="str">
        <f ca="1">VLOOKUP($F62,Calc!$R$2:$Y$1201,H$13)</f>
        <v/>
      </c>
      <c r="I62" s="96" t="str">
        <f ca="1">VLOOKUP($F62,Calc!$R$2:$Y$1201,I$13)</f>
        <v/>
      </c>
      <c r="J62" s="96" t="str">
        <f ca="1">VLOOKUP($F62,Calc!$R$2:$Y$1201,J$13)</f>
        <v/>
      </c>
      <c r="K62" s="96"/>
      <c r="L62" s="98" t="str">
        <f ca="1">VLOOKUP($F62,Calc!$R$2:$Y$1201,L$13)</f>
        <v/>
      </c>
      <c r="M62" s="96" t="str">
        <f ca="1">VLOOKUP($F62,Calc!$R$2:$Y$1201,M$13)</f>
        <v/>
      </c>
    </row>
    <row r="63" spans="6:13" x14ac:dyDescent="0.3">
      <c r="F63" s="99">
        <f t="shared" si="0"/>
        <v>49</v>
      </c>
      <c r="G63" s="96" t="str">
        <f ca="1">VLOOKUP($F63,Calc!$R$2:$Y$1201,G$13)</f>
        <v/>
      </c>
      <c r="H63" s="97" t="str">
        <f ca="1">VLOOKUP($F63,Calc!$R$2:$Y$1201,H$13)</f>
        <v/>
      </c>
      <c r="I63" s="96" t="str">
        <f ca="1">VLOOKUP($F63,Calc!$R$2:$Y$1201,I$13)</f>
        <v/>
      </c>
      <c r="J63" s="96" t="str">
        <f ca="1">VLOOKUP($F63,Calc!$R$2:$Y$1201,J$13)</f>
        <v/>
      </c>
      <c r="K63" s="96"/>
      <c r="L63" s="98" t="str">
        <f ca="1">VLOOKUP($F63,Calc!$R$2:$Y$1201,L$13)</f>
        <v/>
      </c>
      <c r="M63" s="96" t="str">
        <f ca="1">VLOOKUP($F63,Calc!$R$2:$Y$1201,M$13)</f>
        <v/>
      </c>
    </row>
    <row r="64" spans="6:13" x14ac:dyDescent="0.3">
      <c r="F64" s="99">
        <f t="shared" si="0"/>
        <v>50</v>
      </c>
      <c r="G64" s="96" t="str">
        <f ca="1">VLOOKUP($F64,Calc!$R$2:$Y$1201,G$13)</f>
        <v/>
      </c>
      <c r="H64" s="97" t="str">
        <f ca="1">VLOOKUP($F64,Calc!$R$2:$Y$1201,H$13)</f>
        <v/>
      </c>
      <c r="I64" s="96" t="str">
        <f ca="1">VLOOKUP($F64,Calc!$R$2:$Y$1201,I$13)</f>
        <v/>
      </c>
      <c r="J64" s="96" t="str">
        <f ca="1">VLOOKUP($F64,Calc!$R$2:$Y$1201,J$13)</f>
        <v/>
      </c>
      <c r="K64" s="96"/>
      <c r="L64" s="98" t="str">
        <f ca="1">VLOOKUP($F64,Calc!$R$2:$Y$1201,L$13)</f>
        <v/>
      </c>
      <c r="M64" s="96" t="str">
        <f ca="1">VLOOKUP($F64,Calc!$R$2:$Y$1201,M$13)</f>
        <v/>
      </c>
    </row>
    <row r="65" spans="6:13" x14ac:dyDescent="0.3">
      <c r="F65" s="99">
        <f t="shared" si="0"/>
        <v>51</v>
      </c>
      <c r="G65" s="96" t="str">
        <f ca="1">VLOOKUP($F65,Calc!$R$2:$Y$1201,G$13)</f>
        <v/>
      </c>
      <c r="H65" s="97" t="str">
        <f ca="1">VLOOKUP($F65,Calc!$R$2:$Y$1201,H$13)</f>
        <v/>
      </c>
      <c r="I65" s="96" t="str">
        <f ca="1">VLOOKUP($F65,Calc!$R$2:$Y$1201,I$13)</f>
        <v/>
      </c>
      <c r="J65" s="96" t="str">
        <f ca="1">VLOOKUP($F65,Calc!$R$2:$Y$1201,J$13)</f>
        <v/>
      </c>
      <c r="K65" s="96"/>
      <c r="L65" s="98" t="str">
        <f ca="1">VLOOKUP($F65,Calc!$R$2:$Y$1201,L$13)</f>
        <v/>
      </c>
      <c r="M65" s="96" t="str">
        <f ca="1">VLOOKUP($F65,Calc!$R$2:$Y$1201,M$13)</f>
        <v/>
      </c>
    </row>
    <row r="66" spans="6:13" x14ac:dyDescent="0.3">
      <c r="F66" s="99">
        <f t="shared" si="0"/>
        <v>52</v>
      </c>
      <c r="G66" s="96" t="str">
        <f ca="1">VLOOKUP($F66,Calc!$R$2:$Y$1201,G$13)</f>
        <v/>
      </c>
      <c r="H66" s="97" t="str">
        <f ca="1">VLOOKUP($F66,Calc!$R$2:$Y$1201,H$13)</f>
        <v/>
      </c>
      <c r="I66" s="96" t="str">
        <f ca="1">VLOOKUP($F66,Calc!$R$2:$Y$1201,I$13)</f>
        <v/>
      </c>
      <c r="J66" s="96" t="str">
        <f ca="1">VLOOKUP($F66,Calc!$R$2:$Y$1201,J$13)</f>
        <v/>
      </c>
      <c r="K66" s="96"/>
      <c r="L66" s="98" t="str">
        <f ca="1">VLOOKUP($F66,Calc!$R$2:$Y$1201,L$13)</f>
        <v/>
      </c>
      <c r="M66" s="96" t="str">
        <f ca="1">VLOOKUP($F66,Calc!$R$2:$Y$1201,M$13)</f>
        <v/>
      </c>
    </row>
    <row r="67" spans="6:13" x14ac:dyDescent="0.3">
      <c r="F67" s="99">
        <f t="shared" si="0"/>
        <v>53</v>
      </c>
      <c r="G67" s="96" t="str">
        <f ca="1">VLOOKUP($F67,Calc!$R$2:$Y$1201,G$13)</f>
        <v/>
      </c>
      <c r="H67" s="97" t="str">
        <f ca="1">VLOOKUP($F67,Calc!$R$2:$Y$1201,H$13)</f>
        <v/>
      </c>
      <c r="I67" s="96" t="str">
        <f ca="1">VLOOKUP($F67,Calc!$R$2:$Y$1201,I$13)</f>
        <v/>
      </c>
      <c r="J67" s="96" t="str">
        <f ca="1">VLOOKUP($F67,Calc!$R$2:$Y$1201,J$13)</f>
        <v/>
      </c>
      <c r="K67" s="96"/>
      <c r="L67" s="98" t="str">
        <f ca="1">VLOOKUP($F67,Calc!$R$2:$Y$1201,L$13)</f>
        <v/>
      </c>
      <c r="M67" s="96" t="str">
        <f ca="1">VLOOKUP($F67,Calc!$R$2:$Y$1201,M$13)</f>
        <v/>
      </c>
    </row>
    <row r="68" spans="6:13" x14ac:dyDescent="0.3">
      <c r="F68" s="99">
        <f t="shared" si="0"/>
        <v>54</v>
      </c>
      <c r="G68" s="96" t="str">
        <f ca="1">VLOOKUP($F68,Calc!$R$2:$Y$1201,G$13)</f>
        <v/>
      </c>
      <c r="H68" s="97" t="str">
        <f ca="1">VLOOKUP($F68,Calc!$R$2:$Y$1201,H$13)</f>
        <v/>
      </c>
      <c r="I68" s="96" t="str">
        <f ca="1">VLOOKUP($F68,Calc!$R$2:$Y$1201,I$13)</f>
        <v/>
      </c>
      <c r="J68" s="96" t="str">
        <f ca="1">VLOOKUP($F68,Calc!$R$2:$Y$1201,J$13)</f>
        <v/>
      </c>
      <c r="K68" s="96"/>
      <c r="L68" s="98" t="str">
        <f ca="1">VLOOKUP($F68,Calc!$R$2:$Y$1201,L$13)</f>
        <v/>
      </c>
      <c r="M68" s="96" t="str">
        <f ca="1">VLOOKUP($F68,Calc!$R$2:$Y$1201,M$13)</f>
        <v/>
      </c>
    </row>
    <row r="69" spans="6:13" x14ac:dyDescent="0.3">
      <c r="F69" s="99">
        <f t="shared" si="0"/>
        <v>55</v>
      </c>
      <c r="G69" s="96" t="str">
        <f ca="1">VLOOKUP($F69,Calc!$R$2:$Y$1201,G$13)</f>
        <v/>
      </c>
      <c r="H69" s="97" t="str">
        <f ca="1">VLOOKUP($F69,Calc!$R$2:$Y$1201,H$13)</f>
        <v/>
      </c>
      <c r="I69" s="96" t="str">
        <f ca="1">VLOOKUP($F69,Calc!$R$2:$Y$1201,I$13)</f>
        <v/>
      </c>
      <c r="J69" s="96" t="str">
        <f ca="1">VLOOKUP($F69,Calc!$R$2:$Y$1201,J$13)</f>
        <v/>
      </c>
      <c r="K69" s="96"/>
      <c r="L69" s="98" t="str">
        <f ca="1">VLOOKUP($F69,Calc!$R$2:$Y$1201,L$13)</f>
        <v/>
      </c>
      <c r="M69" s="96" t="str">
        <f ca="1">VLOOKUP($F69,Calc!$R$2:$Y$1201,M$13)</f>
        <v/>
      </c>
    </row>
    <row r="70" spans="6:13" x14ac:dyDescent="0.3">
      <c r="F70" s="99">
        <f t="shared" si="0"/>
        <v>56</v>
      </c>
      <c r="G70" s="96" t="str">
        <f ca="1">VLOOKUP($F70,Calc!$R$2:$Y$1201,G$13)</f>
        <v/>
      </c>
      <c r="H70" s="97" t="str">
        <f ca="1">VLOOKUP($F70,Calc!$R$2:$Y$1201,H$13)</f>
        <v/>
      </c>
      <c r="I70" s="96" t="str">
        <f ca="1">VLOOKUP($F70,Calc!$R$2:$Y$1201,I$13)</f>
        <v/>
      </c>
      <c r="J70" s="96" t="str">
        <f ca="1">VLOOKUP($F70,Calc!$R$2:$Y$1201,J$13)</f>
        <v/>
      </c>
      <c r="K70" s="96"/>
      <c r="L70" s="98" t="str">
        <f ca="1">VLOOKUP($F70,Calc!$R$2:$Y$1201,L$13)</f>
        <v/>
      </c>
      <c r="M70" s="96" t="str">
        <f ca="1">VLOOKUP($F70,Calc!$R$2:$Y$1201,M$13)</f>
        <v/>
      </c>
    </row>
    <row r="71" spans="6:13" x14ac:dyDescent="0.3">
      <c r="F71" s="99">
        <f t="shared" si="0"/>
        <v>57</v>
      </c>
      <c r="G71" s="96" t="str">
        <f ca="1">VLOOKUP($F71,Calc!$R$2:$Y$1201,G$13)</f>
        <v/>
      </c>
      <c r="H71" s="97" t="str">
        <f ca="1">VLOOKUP($F71,Calc!$R$2:$Y$1201,H$13)</f>
        <v/>
      </c>
      <c r="I71" s="96" t="str">
        <f ca="1">VLOOKUP($F71,Calc!$R$2:$Y$1201,I$13)</f>
        <v/>
      </c>
      <c r="J71" s="96" t="str">
        <f ca="1">VLOOKUP($F71,Calc!$R$2:$Y$1201,J$13)</f>
        <v/>
      </c>
      <c r="K71" s="96"/>
      <c r="L71" s="98" t="str">
        <f ca="1">VLOOKUP($F71,Calc!$R$2:$Y$1201,L$13)</f>
        <v/>
      </c>
      <c r="M71" s="96" t="str">
        <f ca="1">VLOOKUP($F71,Calc!$R$2:$Y$1201,M$13)</f>
        <v/>
      </c>
    </row>
    <row r="72" spans="6:13" x14ac:dyDescent="0.3">
      <c r="F72" s="99">
        <f t="shared" si="0"/>
        <v>58</v>
      </c>
      <c r="G72" s="96" t="str">
        <f ca="1">VLOOKUP($F72,Calc!$R$2:$Y$1201,G$13)</f>
        <v/>
      </c>
      <c r="H72" s="97" t="str">
        <f ca="1">VLOOKUP($F72,Calc!$R$2:$Y$1201,H$13)</f>
        <v/>
      </c>
      <c r="I72" s="96" t="str">
        <f ca="1">VLOOKUP($F72,Calc!$R$2:$Y$1201,I$13)</f>
        <v/>
      </c>
      <c r="J72" s="96" t="str">
        <f ca="1">VLOOKUP($F72,Calc!$R$2:$Y$1201,J$13)</f>
        <v/>
      </c>
      <c r="K72" s="96"/>
      <c r="L72" s="98" t="str">
        <f ca="1">VLOOKUP($F72,Calc!$R$2:$Y$1201,L$13)</f>
        <v/>
      </c>
      <c r="M72" s="96" t="str">
        <f ca="1">VLOOKUP($F72,Calc!$R$2:$Y$1201,M$13)</f>
        <v/>
      </c>
    </row>
    <row r="73" spans="6:13" x14ac:dyDescent="0.3">
      <c r="F73" s="99">
        <f t="shared" si="0"/>
        <v>59</v>
      </c>
      <c r="G73" s="96" t="str">
        <f ca="1">VLOOKUP($F73,Calc!$R$2:$Y$1201,G$13)</f>
        <v/>
      </c>
      <c r="H73" s="97" t="str">
        <f ca="1">VLOOKUP($F73,Calc!$R$2:$Y$1201,H$13)</f>
        <v/>
      </c>
      <c r="I73" s="96" t="str">
        <f ca="1">VLOOKUP($F73,Calc!$R$2:$Y$1201,I$13)</f>
        <v/>
      </c>
      <c r="J73" s="96" t="str">
        <f ca="1">VLOOKUP($F73,Calc!$R$2:$Y$1201,J$13)</f>
        <v/>
      </c>
      <c r="K73" s="96"/>
      <c r="L73" s="98" t="str">
        <f ca="1">VLOOKUP($F73,Calc!$R$2:$Y$1201,L$13)</f>
        <v/>
      </c>
      <c r="M73" s="96" t="str">
        <f ca="1">VLOOKUP($F73,Calc!$R$2:$Y$1201,M$13)</f>
        <v/>
      </c>
    </row>
    <row r="74" spans="6:13" x14ac:dyDescent="0.3">
      <c r="F74" s="99">
        <f t="shared" si="0"/>
        <v>60</v>
      </c>
      <c r="G74" s="96" t="str">
        <f ca="1">VLOOKUP($F74,Calc!$R$2:$Y$1201,G$13)</f>
        <v/>
      </c>
      <c r="H74" s="97" t="str">
        <f ca="1">VLOOKUP($F74,Calc!$R$2:$Y$1201,H$13)</f>
        <v/>
      </c>
      <c r="I74" s="96" t="str">
        <f ca="1">VLOOKUP($F74,Calc!$R$2:$Y$1201,I$13)</f>
        <v/>
      </c>
      <c r="J74" s="96" t="str">
        <f ca="1">VLOOKUP($F74,Calc!$R$2:$Y$1201,J$13)</f>
        <v/>
      </c>
      <c r="K74" s="96"/>
      <c r="L74" s="98" t="str">
        <f ca="1">VLOOKUP($F74,Calc!$R$2:$Y$1201,L$13)</f>
        <v/>
      </c>
      <c r="M74" s="96" t="str">
        <f ca="1">VLOOKUP($F74,Calc!$R$2:$Y$1201,M$13)</f>
        <v/>
      </c>
    </row>
    <row r="75" spans="6:13" x14ac:dyDescent="0.3">
      <c r="F75" s="99">
        <f t="shared" si="0"/>
        <v>61</v>
      </c>
      <c r="G75" s="96" t="str">
        <f ca="1">VLOOKUP($F75,Calc!$R$2:$Y$1201,G$13)</f>
        <v/>
      </c>
      <c r="H75" s="97" t="str">
        <f ca="1">VLOOKUP($F75,Calc!$R$2:$Y$1201,H$13)</f>
        <v/>
      </c>
      <c r="I75" s="96" t="str">
        <f ca="1">VLOOKUP($F75,Calc!$R$2:$Y$1201,I$13)</f>
        <v/>
      </c>
      <c r="J75" s="96" t="str">
        <f ca="1">VLOOKUP($F75,Calc!$R$2:$Y$1201,J$13)</f>
        <v/>
      </c>
      <c r="K75" s="96"/>
      <c r="L75" s="98" t="str">
        <f ca="1">VLOOKUP($F75,Calc!$R$2:$Y$1201,L$13)</f>
        <v/>
      </c>
      <c r="M75" s="96" t="str">
        <f ca="1">VLOOKUP($F75,Calc!$R$2:$Y$1201,M$13)</f>
        <v/>
      </c>
    </row>
    <row r="76" spans="6:13" x14ac:dyDescent="0.3">
      <c r="F76" s="99">
        <f t="shared" si="0"/>
        <v>62</v>
      </c>
      <c r="G76" s="96" t="str">
        <f ca="1">VLOOKUP($F76,Calc!$R$2:$Y$1201,G$13)</f>
        <v/>
      </c>
      <c r="H76" s="97" t="str">
        <f ca="1">VLOOKUP($F76,Calc!$R$2:$Y$1201,H$13)</f>
        <v/>
      </c>
      <c r="I76" s="96" t="str">
        <f ca="1">VLOOKUP($F76,Calc!$R$2:$Y$1201,I$13)</f>
        <v/>
      </c>
      <c r="J76" s="96" t="str">
        <f ca="1">VLOOKUP($F76,Calc!$R$2:$Y$1201,J$13)</f>
        <v/>
      </c>
      <c r="K76" s="96"/>
      <c r="L76" s="98" t="str">
        <f ca="1">VLOOKUP($F76,Calc!$R$2:$Y$1201,L$13)</f>
        <v/>
      </c>
      <c r="M76" s="96" t="str">
        <f ca="1">VLOOKUP($F76,Calc!$R$2:$Y$1201,M$13)</f>
        <v/>
      </c>
    </row>
    <row r="77" spans="6:13" x14ac:dyDescent="0.3">
      <c r="F77" s="99">
        <f t="shared" si="0"/>
        <v>63</v>
      </c>
      <c r="G77" s="96" t="str">
        <f ca="1">VLOOKUP($F77,Calc!$R$2:$Y$1201,G$13)</f>
        <v/>
      </c>
      <c r="H77" s="97" t="str">
        <f ca="1">VLOOKUP($F77,Calc!$R$2:$Y$1201,H$13)</f>
        <v/>
      </c>
      <c r="I77" s="96" t="str">
        <f ca="1">VLOOKUP($F77,Calc!$R$2:$Y$1201,I$13)</f>
        <v/>
      </c>
      <c r="J77" s="96" t="str">
        <f ca="1">VLOOKUP($F77,Calc!$R$2:$Y$1201,J$13)</f>
        <v/>
      </c>
      <c r="K77" s="96"/>
      <c r="L77" s="98" t="str">
        <f ca="1">VLOOKUP($F77,Calc!$R$2:$Y$1201,L$13)</f>
        <v/>
      </c>
      <c r="M77" s="96" t="str">
        <f ca="1">VLOOKUP($F77,Calc!$R$2:$Y$1201,M$13)</f>
        <v/>
      </c>
    </row>
    <row r="78" spans="6:13" x14ac:dyDescent="0.3">
      <c r="F78" s="99">
        <f t="shared" si="0"/>
        <v>64</v>
      </c>
      <c r="G78" s="96" t="str">
        <f ca="1">VLOOKUP($F78,Calc!$R$2:$Y$1201,G$13)</f>
        <v/>
      </c>
      <c r="H78" s="97" t="str">
        <f ca="1">VLOOKUP($F78,Calc!$R$2:$Y$1201,H$13)</f>
        <v/>
      </c>
      <c r="I78" s="96" t="str">
        <f ca="1">VLOOKUP($F78,Calc!$R$2:$Y$1201,I$13)</f>
        <v/>
      </c>
      <c r="J78" s="96" t="str">
        <f ca="1">VLOOKUP($F78,Calc!$R$2:$Y$1201,J$13)</f>
        <v/>
      </c>
      <c r="K78" s="96"/>
      <c r="L78" s="98" t="str">
        <f ca="1">VLOOKUP($F78,Calc!$R$2:$Y$1201,L$13)</f>
        <v/>
      </c>
      <c r="M78" s="96" t="str">
        <f ca="1">VLOOKUP($F78,Calc!$R$2:$Y$1201,M$13)</f>
        <v/>
      </c>
    </row>
    <row r="79" spans="6:13" x14ac:dyDescent="0.3">
      <c r="F79" s="99">
        <f t="shared" si="0"/>
        <v>65</v>
      </c>
      <c r="G79" s="96" t="str">
        <f ca="1">VLOOKUP($F79,Calc!$R$2:$Y$1201,G$13)</f>
        <v/>
      </c>
      <c r="H79" s="97" t="str">
        <f ca="1">VLOOKUP($F79,Calc!$R$2:$Y$1201,H$13)</f>
        <v/>
      </c>
      <c r="I79" s="96" t="str">
        <f ca="1">VLOOKUP($F79,Calc!$R$2:$Y$1201,I$13)</f>
        <v/>
      </c>
      <c r="J79" s="96" t="str">
        <f ca="1">VLOOKUP($F79,Calc!$R$2:$Y$1201,J$13)</f>
        <v/>
      </c>
      <c r="K79" s="96"/>
      <c r="L79" s="98" t="str">
        <f ca="1">VLOOKUP($F79,Calc!$R$2:$Y$1201,L$13)</f>
        <v/>
      </c>
      <c r="M79" s="96" t="str">
        <f ca="1">VLOOKUP($F79,Calc!$R$2:$Y$1201,M$13)</f>
        <v/>
      </c>
    </row>
    <row r="80" spans="6:13" x14ac:dyDescent="0.3">
      <c r="F80" s="99">
        <f t="shared" si="0"/>
        <v>66</v>
      </c>
      <c r="G80" s="96" t="str">
        <f ca="1">VLOOKUP($F80,Calc!$R$2:$Y$1201,G$13)</f>
        <v/>
      </c>
      <c r="H80" s="97" t="str">
        <f ca="1">VLOOKUP($F80,Calc!$R$2:$Y$1201,H$13)</f>
        <v/>
      </c>
      <c r="I80" s="96" t="str">
        <f ca="1">VLOOKUP($F80,Calc!$R$2:$Y$1201,I$13)</f>
        <v/>
      </c>
      <c r="J80" s="96" t="str">
        <f ca="1">VLOOKUP($F80,Calc!$R$2:$Y$1201,J$13)</f>
        <v/>
      </c>
      <c r="K80" s="96"/>
      <c r="L80" s="98" t="str">
        <f ca="1">VLOOKUP($F80,Calc!$R$2:$Y$1201,L$13)</f>
        <v/>
      </c>
      <c r="M80" s="96" t="str">
        <f ca="1">VLOOKUP($F80,Calc!$R$2:$Y$1201,M$13)</f>
        <v/>
      </c>
    </row>
    <row r="81" spans="6:13" x14ac:dyDescent="0.3">
      <c r="F81" s="99">
        <f t="shared" ref="F81:F144" si="1">F80+1</f>
        <v>67</v>
      </c>
      <c r="G81" s="96" t="str">
        <f ca="1">VLOOKUP($F81,Calc!$R$2:$Y$1201,G$13)</f>
        <v/>
      </c>
      <c r="H81" s="97" t="str">
        <f ca="1">VLOOKUP($F81,Calc!$R$2:$Y$1201,H$13)</f>
        <v/>
      </c>
      <c r="I81" s="96" t="str">
        <f ca="1">VLOOKUP($F81,Calc!$R$2:$Y$1201,I$13)</f>
        <v/>
      </c>
      <c r="J81" s="96" t="str">
        <f ca="1">VLOOKUP($F81,Calc!$R$2:$Y$1201,J$13)</f>
        <v/>
      </c>
      <c r="K81" s="96"/>
      <c r="L81" s="98" t="str">
        <f ca="1">VLOOKUP($F81,Calc!$R$2:$Y$1201,L$13)</f>
        <v/>
      </c>
      <c r="M81" s="96" t="str">
        <f ca="1">VLOOKUP($F81,Calc!$R$2:$Y$1201,M$13)</f>
        <v/>
      </c>
    </row>
    <row r="82" spans="6:13" x14ac:dyDescent="0.3">
      <c r="F82" s="99">
        <f t="shared" si="1"/>
        <v>68</v>
      </c>
      <c r="G82" s="96" t="str">
        <f ca="1">VLOOKUP($F82,Calc!$R$2:$Y$1201,G$13)</f>
        <v/>
      </c>
      <c r="H82" s="97" t="str">
        <f ca="1">VLOOKUP($F82,Calc!$R$2:$Y$1201,H$13)</f>
        <v/>
      </c>
      <c r="I82" s="96" t="str">
        <f ca="1">VLOOKUP($F82,Calc!$R$2:$Y$1201,I$13)</f>
        <v/>
      </c>
      <c r="J82" s="96" t="str">
        <f ca="1">VLOOKUP($F82,Calc!$R$2:$Y$1201,J$13)</f>
        <v/>
      </c>
      <c r="K82" s="96"/>
      <c r="L82" s="98" t="str">
        <f ca="1">VLOOKUP($F82,Calc!$R$2:$Y$1201,L$13)</f>
        <v/>
      </c>
      <c r="M82" s="96" t="str">
        <f ca="1">VLOOKUP($F82,Calc!$R$2:$Y$1201,M$13)</f>
        <v/>
      </c>
    </row>
    <row r="83" spans="6:13" x14ac:dyDescent="0.3">
      <c r="F83" s="99">
        <f t="shared" si="1"/>
        <v>69</v>
      </c>
      <c r="G83" s="96" t="str">
        <f ca="1">VLOOKUP($F83,Calc!$R$2:$Y$1201,G$13)</f>
        <v/>
      </c>
      <c r="H83" s="97" t="str">
        <f ca="1">VLOOKUP($F83,Calc!$R$2:$Y$1201,H$13)</f>
        <v/>
      </c>
      <c r="I83" s="96" t="str">
        <f ca="1">VLOOKUP($F83,Calc!$R$2:$Y$1201,I$13)</f>
        <v/>
      </c>
      <c r="J83" s="96" t="str">
        <f ca="1">VLOOKUP($F83,Calc!$R$2:$Y$1201,J$13)</f>
        <v/>
      </c>
      <c r="K83" s="96"/>
      <c r="L83" s="98" t="str">
        <f ca="1">VLOOKUP($F83,Calc!$R$2:$Y$1201,L$13)</f>
        <v/>
      </c>
      <c r="M83" s="96" t="str">
        <f ca="1">VLOOKUP($F83,Calc!$R$2:$Y$1201,M$13)</f>
        <v/>
      </c>
    </row>
    <row r="84" spans="6:13" x14ac:dyDescent="0.3">
      <c r="F84" s="99">
        <f t="shared" si="1"/>
        <v>70</v>
      </c>
      <c r="G84" s="96" t="str">
        <f ca="1">VLOOKUP($F84,Calc!$R$2:$Y$1201,G$13)</f>
        <v/>
      </c>
      <c r="H84" s="97" t="str">
        <f ca="1">VLOOKUP($F84,Calc!$R$2:$Y$1201,H$13)</f>
        <v/>
      </c>
      <c r="I84" s="96" t="str">
        <f ca="1">VLOOKUP($F84,Calc!$R$2:$Y$1201,I$13)</f>
        <v/>
      </c>
      <c r="J84" s="96" t="str">
        <f ca="1">VLOOKUP($F84,Calc!$R$2:$Y$1201,J$13)</f>
        <v/>
      </c>
      <c r="K84" s="96"/>
      <c r="L84" s="98" t="str">
        <f ca="1">VLOOKUP($F84,Calc!$R$2:$Y$1201,L$13)</f>
        <v/>
      </c>
      <c r="M84" s="96" t="str">
        <f ca="1">VLOOKUP($F84,Calc!$R$2:$Y$1201,M$13)</f>
        <v/>
      </c>
    </row>
    <row r="85" spans="6:13" x14ac:dyDescent="0.3">
      <c r="F85" s="99">
        <f t="shared" si="1"/>
        <v>71</v>
      </c>
      <c r="G85" s="96" t="str">
        <f ca="1">VLOOKUP($F85,Calc!$R$2:$Y$1201,G$13)</f>
        <v/>
      </c>
      <c r="H85" s="97" t="str">
        <f ca="1">VLOOKUP($F85,Calc!$R$2:$Y$1201,H$13)</f>
        <v/>
      </c>
      <c r="I85" s="96" t="str">
        <f ca="1">VLOOKUP($F85,Calc!$R$2:$Y$1201,I$13)</f>
        <v/>
      </c>
      <c r="J85" s="96" t="str">
        <f ca="1">VLOOKUP($F85,Calc!$R$2:$Y$1201,J$13)</f>
        <v/>
      </c>
      <c r="K85" s="96"/>
      <c r="L85" s="98" t="str">
        <f ca="1">VLOOKUP($F85,Calc!$R$2:$Y$1201,L$13)</f>
        <v/>
      </c>
      <c r="M85" s="96" t="str">
        <f ca="1">VLOOKUP($F85,Calc!$R$2:$Y$1201,M$13)</f>
        <v/>
      </c>
    </row>
    <row r="86" spans="6:13" x14ac:dyDescent="0.3">
      <c r="F86" s="99">
        <f t="shared" si="1"/>
        <v>72</v>
      </c>
      <c r="G86" s="96" t="str">
        <f ca="1">VLOOKUP($F86,Calc!$R$2:$Y$1201,G$13)</f>
        <v/>
      </c>
      <c r="H86" s="97" t="str">
        <f ca="1">VLOOKUP($F86,Calc!$R$2:$Y$1201,H$13)</f>
        <v/>
      </c>
      <c r="I86" s="96" t="str">
        <f ca="1">VLOOKUP($F86,Calc!$R$2:$Y$1201,I$13)</f>
        <v/>
      </c>
      <c r="J86" s="96" t="str">
        <f ca="1">VLOOKUP($F86,Calc!$R$2:$Y$1201,J$13)</f>
        <v/>
      </c>
      <c r="K86" s="96"/>
      <c r="L86" s="98" t="str">
        <f ca="1">VLOOKUP($F86,Calc!$R$2:$Y$1201,L$13)</f>
        <v/>
      </c>
      <c r="M86" s="96" t="str">
        <f ca="1">VLOOKUP($F86,Calc!$R$2:$Y$1201,M$13)</f>
        <v/>
      </c>
    </row>
    <row r="87" spans="6:13" x14ac:dyDescent="0.3">
      <c r="F87" s="99">
        <f t="shared" si="1"/>
        <v>73</v>
      </c>
      <c r="G87" s="96" t="str">
        <f ca="1">VLOOKUP($F87,Calc!$R$2:$Y$1201,G$13)</f>
        <v/>
      </c>
      <c r="H87" s="97" t="str">
        <f ca="1">VLOOKUP($F87,Calc!$R$2:$Y$1201,H$13)</f>
        <v/>
      </c>
      <c r="I87" s="96" t="str">
        <f ca="1">VLOOKUP($F87,Calc!$R$2:$Y$1201,I$13)</f>
        <v/>
      </c>
      <c r="J87" s="96" t="str">
        <f ca="1">VLOOKUP($F87,Calc!$R$2:$Y$1201,J$13)</f>
        <v/>
      </c>
      <c r="K87" s="96"/>
      <c r="L87" s="98" t="str">
        <f ca="1">VLOOKUP($F87,Calc!$R$2:$Y$1201,L$13)</f>
        <v/>
      </c>
      <c r="M87" s="96" t="str">
        <f ca="1">VLOOKUP($F87,Calc!$R$2:$Y$1201,M$13)</f>
        <v/>
      </c>
    </row>
    <row r="88" spans="6:13" x14ac:dyDescent="0.3">
      <c r="F88" s="99">
        <f t="shared" si="1"/>
        <v>74</v>
      </c>
      <c r="G88" s="96" t="str">
        <f ca="1">VLOOKUP($F88,Calc!$R$2:$Y$1201,G$13)</f>
        <v/>
      </c>
      <c r="H88" s="97" t="str">
        <f ca="1">VLOOKUP($F88,Calc!$R$2:$Y$1201,H$13)</f>
        <v/>
      </c>
      <c r="I88" s="96" t="str">
        <f ca="1">VLOOKUP($F88,Calc!$R$2:$Y$1201,I$13)</f>
        <v/>
      </c>
      <c r="J88" s="96" t="str">
        <f ca="1">VLOOKUP($F88,Calc!$R$2:$Y$1201,J$13)</f>
        <v/>
      </c>
      <c r="K88" s="96"/>
      <c r="L88" s="98" t="str">
        <f ca="1">VLOOKUP($F88,Calc!$R$2:$Y$1201,L$13)</f>
        <v/>
      </c>
      <c r="M88" s="96" t="str">
        <f ca="1">VLOOKUP($F88,Calc!$R$2:$Y$1201,M$13)</f>
        <v/>
      </c>
    </row>
    <row r="89" spans="6:13" x14ac:dyDescent="0.3">
      <c r="F89" s="99">
        <f t="shared" si="1"/>
        <v>75</v>
      </c>
      <c r="G89" s="96" t="str">
        <f ca="1">VLOOKUP($F89,Calc!$R$2:$Y$1201,G$13)</f>
        <v/>
      </c>
      <c r="H89" s="97" t="str">
        <f ca="1">VLOOKUP($F89,Calc!$R$2:$Y$1201,H$13)</f>
        <v/>
      </c>
      <c r="I89" s="96" t="str">
        <f ca="1">VLOOKUP($F89,Calc!$R$2:$Y$1201,I$13)</f>
        <v/>
      </c>
      <c r="J89" s="96" t="str">
        <f ca="1">VLOOKUP($F89,Calc!$R$2:$Y$1201,J$13)</f>
        <v/>
      </c>
      <c r="K89" s="96"/>
      <c r="L89" s="98" t="str">
        <f ca="1">VLOOKUP($F89,Calc!$R$2:$Y$1201,L$13)</f>
        <v/>
      </c>
      <c r="M89" s="96" t="str">
        <f ca="1">VLOOKUP($F89,Calc!$R$2:$Y$1201,M$13)</f>
        <v/>
      </c>
    </row>
    <row r="90" spans="6:13" x14ac:dyDescent="0.3">
      <c r="F90" s="99">
        <f t="shared" si="1"/>
        <v>76</v>
      </c>
      <c r="G90" s="96" t="str">
        <f ca="1">VLOOKUP($F90,Calc!$R$2:$Y$1201,G$13)</f>
        <v/>
      </c>
      <c r="H90" s="97" t="str">
        <f ca="1">VLOOKUP($F90,Calc!$R$2:$Y$1201,H$13)</f>
        <v/>
      </c>
      <c r="I90" s="96" t="str">
        <f ca="1">VLOOKUP($F90,Calc!$R$2:$Y$1201,I$13)</f>
        <v/>
      </c>
      <c r="J90" s="96" t="str">
        <f ca="1">VLOOKUP($F90,Calc!$R$2:$Y$1201,J$13)</f>
        <v/>
      </c>
      <c r="K90" s="96"/>
      <c r="L90" s="98" t="str">
        <f ca="1">VLOOKUP($F90,Calc!$R$2:$Y$1201,L$13)</f>
        <v/>
      </c>
      <c r="M90" s="96" t="str">
        <f ca="1">VLOOKUP($F90,Calc!$R$2:$Y$1201,M$13)</f>
        <v/>
      </c>
    </row>
    <row r="91" spans="6:13" x14ac:dyDescent="0.3">
      <c r="F91" s="99">
        <f t="shared" si="1"/>
        <v>77</v>
      </c>
      <c r="G91" s="96" t="str">
        <f ca="1">VLOOKUP($F91,Calc!$R$2:$Y$1201,G$13)</f>
        <v/>
      </c>
      <c r="H91" s="97" t="str">
        <f ca="1">VLOOKUP($F91,Calc!$R$2:$Y$1201,H$13)</f>
        <v/>
      </c>
      <c r="I91" s="96" t="str">
        <f ca="1">VLOOKUP($F91,Calc!$R$2:$Y$1201,I$13)</f>
        <v/>
      </c>
      <c r="J91" s="96" t="str">
        <f ca="1">VLOOKUP($F91,Calc!$R$2:$Y$1201,J$13)</f>
        <v/>
      </c>
      <c r="K91" s="96"/>
      <c r="L91" s="98" t="str">
        <f ca="1">VLOOKUP($F91,Calc!$R$2:$Y$1201,L$13)</f>
        <v/>
      </c>
      <c r="M91" s="96" t="str">
        <f ca="1">VLOOKUP($F91,Calc!$R$2:$Y$1201,M$13)</f>
        <v/>
      </c>
    </row>
    <row r="92" spans="6:13" x14ac:dyDescent="0.3">
      <c r="F92" s="99">
        <f t="shared" si="1"/>
        <v>78</v>
      </c>
      <c r="G92" s="96" t="str">
        <f ca="1">VLOOKUP($F92,Calc!$R$2:$Y$1201,G$13)</f>
        <v/>
      </c>
      <c r="H92" s="97" t="str">
        <f ca="1">VLOOKUP($F92,Calc!$R$2:$Y$1201,H$13)</f>
        <v/>
      </c>
      <c r="I92" s="96" t="str">
        <f ca="1">VLOOKUP($F92,Calc!$R$2:$Y$1201,I$13)</f>
        <v/>
      </c>
      <c r="J92" s="96" t="str">
        <f ca="1">VLOOKUP($F92,Calc!$R$2:$Y$1201,J$13)</f>
        <v/>
      </c>
      <c r="K92" s="96"/>
      <c r="L92" s="98" t="str">
        <f ca="1">VLOOKUP($F92,Calc!$R$2:$Y$1201,L$13)</f>
        <v/>
      </c>
      <c r="M92" s="96" t="str">
        <f ca="1">VLOOKUP($F92,Calc!$R$2:$Y$1201,M$13)</f>
        <v/>
      </c>
    </row>
    <row r="93" spans="6:13" x14ac:dyDescent="0.3">
      <c r="F93" s="99">
        <f t="shared" si="1"/>
        <v>79</v>
      </c>
      <c r="G93" s="96" t="str">
        <f ca="1">VLOOKUP($F93,Calc!$R$2:$Y$1201,G$13)</f>
        <v/>
      </c>
      <c r="H93" s="97" t="str">
        <f ca="1">VLOOKUP($F93,Calc!$R$2:$Y$1201,H$13)</f>
        <v/>
      </c>
      <c r="I93" s="96" t="str">
        <f ca="1">VLOOKUP($F93,Calc!$R$2:$Y$1201,I$13)</f>
        <v/>
      </c>
      <c r="J93" s="96" t="str">
        <f ca="1">VLOOKUP($F93,Calc!$R$2:$Y$1201,J$13)</f>
        <v/>
      </c>
      <c r="K93" s="96"/>
      <c r="L93" s="98" t="str">
        <f ca="1">VLOOKUP($F93,Calc!$R$2:$Y$1201,L$13)</f>
        <v/>
      </c>
      <c r="M93" s="96" t="str">
        <f ca="1">VLOOKUP($F93,Calc!$R$2:$Y$1201,M$13)</f>
        <v/>
      </c>
    </row>
    <row r="94" spans="6:13" x14ac:dyDescent="0.3">
      <c r="F94" s="99">
        <f t="shared" si="1"/>
        <v>80</v>
      </c>
      <c r="G94" s="96" t="str">
        <f ca="1">VLOOKUP($F94,Calc!$R$2:$Y$1201,G$13)</f>
        <v/>
      </c>
      <c r="H94" s="97" t="str">
        <f ca="1">VLOOKUP($F94,Calc!$R$2:$Y$1201,H$13)</f>
        <v/>
      </c>
      <c r="I94" s="96" t="str">
        <f ca="1">VLOOKUP($F94,Calc!$R$2:$Y$1201,I$13)</f>
        <v/>
      </c>
      <c r="J94" s="96" t="str">
        <f ca="1">VLOOKUP($F94,Calc!$R$2:$Y$1201,J$13)</f>
        <v/>
      </c>
      <c r="K94" s="96"/>
      <c r="L94" s="98" t="str">
        <f ca="1">VLOOKUP($F94,Calc!$R$2:$Y$1201,L$13)</f>
        <v/>
      </c>
      <c r="M94" s="96" t="str">
        <f ca="1">VLOOKUP($F94,Calc!$R$2:$Y$1201,M$13)</f>
        <v/>
      </c>
    </row>
    <row r="95" spans="6:13" x14ac:dyDescent="0.3">
      <c r="F95" s="99">
        <f t="shared" si="1"/>
        <v>81</v>
      </c>
      <c r="G95" s="96" t="str">
        <f ca="1">VLOOKUP($F95,Calc!$R$2:$Y$1201,G$13)</f>
        <v/>
      </c>
      <c r="H95" s="97" t="str">
        <f ca="1">VLOOKUP($F95,Calc!$R$2:$Y$1201,H$13)</f>
        <v/>
      </c>
      <c r="I95" s="96" t="str">
        <f ca="1">VLOOKUP($F95,Calc!$R$2:$Y$1201,I$13)</f>
        <v/>
      </c>
      <c r="J95" s="96" t="str">
        <f ca="1">VLOOKUP($F95,Calc!$R$2:$Y$1201,J$13)</f>
        <v/>
      </c>
      <c r="K95" s="96"/>
      <c r="L95" s="98" t="str">
        <f ca="1">VLOOKUP($F95,Calc!$R$2:$Y$1201,L$13)</f>
        <v/>
      </c>
      <c r="M95" s="96" t="str">
        <f ca="1">VLOOKUP($F95,Calc!$R$2:$Y$1201,M$13)</f>
        <v/>
      </c>
    </row>
    <row r="96" spans="6:13" x14ac:dyDescent="0.3">
      <c r="F96" s="99">
        <f t="shared" si="1"/>
        <v>82</v>
      </c>
      <c r="G96" s="96" t="str">
        <f ca="1">VLOOKUP($F96,Calc!$R$2:$Y$1201,G$13)</f>
        <v/>
      </c>
      <c r="H96" s="97" t="str">
        <f ca="1">VLOOKUP($F96,Calc!$R$2:$Y$1201,H$13)</f>
        <v/>
      </c>
      <c r="I96" s="96" t="str">
        <f ca="1">VLOOKUP($F96,Calc!$R$2:$Y$1201,I$13)</f>
        <v/>
      </c>
      <c r="J96" s="96" t="str">
        <f ca="1">VLOOKUP($F96,Calc!$R$2:$Y$1201,J$13)</f>
        <v/>
      </c>
      <c r="K96" s="96"/>
      <c r="L96" s="98" t="str">
        <f ca="1">VLOOKUP($F96,Calc!$R$2:$Y$1201,L$13)</f>
        <v/>
      </c>
      <c r="M96" s="96" t="str">
        <f ca="1">VLOOKUP($F96,Calc!$R$2:$Y$1201,M$13)</f>
        <v/>
      </c>
    </row>
    <row r="97" spans="6:13" x14ac:dyDescent="0.3">
      <c r="F97" s="99">
        <f t="shared" si="1"/>
        <v>83</v>
      </c>
      <c r="G97" s="96" t="str">
        <f ca="1">VLOOKUP($F97,Calc!$R$2:$Y$1201,G$13)</f>
        <v/>
      </c>
      <c r="H97" s="97" t="str">
        <f ca="1">VLOOKUP($F97,Calc!$R$2:$Y$1201,H$13)</f>
        <v/>
      </c>
      <c r="I97" s="96" t="str">
        <f ca="1">VLOOKUP($F97,Calc!$R$2:$Y$1201,I$13)</f>
        <v/>
      </c>
      <c r="J97" s="96" t="str">
        <f ca="1">VLOOKUP($F97,Calc!$R$2:$Y$1201,J$13)</f>
        <v/>
      </c>
      <c r="K97" s="96"/>
      <c r="L97" s="98" t="str">
        <f ca="1">VLOOKUP($F97,Calc!$R$2:$Y$1201,L$13)</f>
        <v/>
      </c>
      <c r="M97" s="96" t="str">
        <f ca="1">VLOOKUP($F97,Calc!$R$2:$Y$1201,M$13)</f>
        <v/>
      </c>
    </row>
    <row r="98" spans="6:13" x14ac:dyDescent="0.3">
      <c r="F98" s="99">
        <f t="shared" si="1"/>
        <v>84</v>
      </c>
      <c r="G98" s="96" t="str">
        <f ca="1">VLOOKUP($F98,Calc!$R$2:$Y$1201,G$13)</f>
        <v/>
      </c>
      <c r="H98" s="97" t="str">
        <f ca="1">VLOOKUP($F98,Calc!$R$2:$Y$1201,H$13)</f>
        <v/>
      </c>
      <c r="I98" s="96" t="str">
        <f ca="1">VLOOKUP($F98,Calc!$R$2:$Y$1201,I$13)</f>
        <v/>
      </c>
      <c r="J98" s="96" t="str">
        <f ca="1">VLOOKUP($F98,Calc!$R$2:$Y$1201,J$13)</f>
        <v/>
      </c>
      <c r="K98" s="96"/>
      <c r="L98" s="98" t="str">
        <f ca="1">VLOOKUP($F98,Calc!$R$2:$Y$1201,L$13)</f>
        <v/>
      </c>
      <c r="M98" s="96" t="str">
        <f ca="1">VLOOKUP($F98,Calc!$R$2:$Y$1201,M$13)</f>
        <v/>
      </c>
    </row>
    <row r="99" spans="6:13" x14ac:dyDescent="0.3">
      <c r="F99" s="99">
        <f t="shared" si="1"/>
        <v>85</v>
      </c>
      <c r="G99" s="96" t="str">
        <f ca="1">VLOOKUP($F99,Calc!$R$2:$Y$1201,G$13)</f>
        <v/>
      </c>
      <c r="H99" s="97" t="str">
        <f ca="1">VLOOKUP($F99,Calc!$R$2:$Y$1201,H$13)</f>
        <v/>
      </c>
      <c r="I99" s="96" t="str">
        <f ca="1">VLOOKUP($F99,Calc!$R$2:$Y$1201,I$13)</f>
        <v/>
      </c>
      <c r="J99" s="96" t="str">
        <f ca="1">VLOOKUP($F99,Calc!$R$2:$Y$1201,J$13)</f>
        <v/>
      </c>
      <c r="K99" s="96"/>
      <c r="L99" s="98" t="str">
        <f ca="1">VLOOKUP($F99,Calc!$R$2:$Y$1201,L$13)</f>
        <v/>
      </c>
      <c r="M99" s="96" t="str">
        <f ca="1">VLOOKUP($F99,Calc!$R$2:$Y$1201,M$13)</f>
        <v/>
      </c>
    </row>
    <row r="100" spans="6:13" x14ac:dyDescent="0.3">
      <c r="F100" s="99">
        <f t="shared" si="1"/>
        <v>86</v>
      </c>
      <c r="G100" s="96" t="str">
        <f ca="1">VLOOKUP($F100,Calc!$R$2:$Y$1201,G$13)</f>
        <v/>
      </c>
      <c r="H100" s="97" t="str">
        <f ca="1">VLOOKUP($F100,Calc!$R$2:$Y$1201,H$13)</f>
        <v/>
      </c>
      <c r="I100" s="96" t="str">
        <f ca="1">VLOOKUP($F100,Calc!$R$2:$Y$1201,I$13)</f>
        <v/>
      </c>
      <c r="J100" s="96" t="str">
        <f ca="1">VLOOKUP($F100,Calc!$R$2:$Y$1201,J$13)</f>
        <v/>
      </c>
      <c r="K100" s="96"/>
      <c r="L100" s="98" t="str">
        <f ca="1">VLOOKUP($F100,Calc!$R$2:$Y$1201,L$13)</f>
        <v/>
      </c>
      <c r="M100" s="96" t="str">
        <f ca="1">VLOOKUP($F100,Calc!$R$2:$Y$1201,M$13)</f>
        <v/>
      </c>
    </row>
    <row r="101" spans="6:13" x14ac:dyDescent="0.3">
      <c r="F101" s="99">
        <f t="shared" si="1"/>
        <v>87</v>
      </c>
      <c r="G101" s="96" t="str">
        <f ca="1">VLOOKUP($F101,Calc!$R$2:$Y$1201,G$13)</f>
        <v/>
      </c>
      <c r="H101" s="97" t="str">
        <f ca="1">VLOOKUP($F101,Calc!$R$2:$Y$1201,H$13)</f>
        <v/>
      </c>
      <c r="I101" s="96" t="str">
        <f ca="1">VLOOKUP($F101,Calc!$R$2:$Y$1201,I$13)</f>
        <v/>
      </c>
      <c r="J101" s="96" t="str">
        <f ca="1">VLOOKUP($F101,Calc!$R$2:$Y$1201,J$13)</f>
        <v/>
      </c>
      <c r="K101" s="96"/>
      <c r="L101" s="98" t="str">
        <f ca="1">VLOOKUP($F101,Calc!$R$2:$Y$1201,L$13)</f>
        <v/>
      </c>
      <c r="M101" s="96" t="str">
        <f ca="1">VLOOKUP($F101,Calc!$R$2:$Y$1201,M$13)</f>
        <v/>
      </c>
    </row>
    <row r="102" spans="6:13" x14ac:dyDescent="0.3">
      <c r="F102" s="99">
        <f t="shared" si="1"/>
        <v>88</v>
      </c>
      <c r="G102" s="96" t="str">
        <f ca="1">VLOOKUP($F102,Calc!$R$2:$Y$1201,G$13)</f>
        <v/>
      </c>
      <c r="H102" s="97" t="str">
        <f ca="1">VLOOKUP($F102,Calc!$R$2:$Y$1201,H$13)</f>
        <v/>
      </c>
      <c r="I102" s="96" t="str">
        <f ca="1">VLOOKUP($F102,Calc!$R$2:$Y$1201,I$13)</f>
        <v/>
      </c>
      <c r="J102" s="96" t="str">
        <f ca="1">VLOOKUP($F102,Calc!$R$2:$Y$1201,J$13)</f>
        <v/>
      </c>
      <c r="K102" s="96"/>
      <c r="L102" s="98" t="str">
        <f ca="1">VLOOKUP($F102,Calc!$R$2:$Y$1201,L$13)</f>
        <v/>
      </c>
      <c r="M102" s="96" t="str">
        <f ca="1">VLOOKUP($F102,Calc!$R$2:$Y$1201,M$13)</f>
        <v/>
      </c>
    </row>
    <row r="103" spans="6:13" x14ac:dyDescent="0.3">
      <c r="F103" s="99">
        <f t="shared" si="1"/>
        <v>89</v>
      </c>
      <c r="G103" s="96" t="str">
        <f ca="1">VLOOKUP($F103,Calc!$R$2:$Y$1201,G$13)</f>
        <v/>
      </c>
      <c r="H103" s="97" t="str">
        <f ca="1">VLOOKUP($F103,Calc!$R$2:$Y$1201,H$13)</f>
        <v/>
      </c>
      <c r="I103" s="96" t="str">
        <f ca="1">VLOOKUP($F103,Calc!$R$2:$Y$1201,I$13)</f>
        <v/>
      </c>
      <c r="J103" s="96" t="str">
        <f ca="1">VLOOKUP($F103,Calc!$R$2:$Y$1201,J$13)</f>
        <v/>
      </c>
      <c r="K103" s="96"/>
      <c r="L103" s="98" t="str">
        <f ca="1">VLOOKUP($F103,Calc!$R$2:$Y$1201,L$13)</f>
        <v/>
      </c>
      <c r="M103" s="96" t="str">
        <f ca="1">VLOOKUP($F103,Calc!$R$2:$Y$1201,M$13)</f>
        <v/>
      </c>
    </row>
    <row r="104" spans="6:13" x14ac:dyDescent="0.3">
      <c r="F104" s="99">
        <f t="shared" si="1"/>
        <v>90</v>
      </c>
      <c r="G104" s="96" t="str">
        <f ca="1">VLOOKUP($F104,Calc!$R$2:$Y$1201,G$13)</f>
        <v/>
      </c>
      <c r="H104" s="97" t="str">
        <f ca="1">VLOOKUP($F104,Calc!$R$2:$Y$1201,H$13)</f>
        <v/>
      </c>
      <c r="I104" s="96" t="str">
        <f ca="1">VLOOKUP($F104,Calc!$R$2:$Y$1201,I$13)</f>
        <v/>
      </c>
      <c r="J104" s="96" t="str">
        <f ca="1">VLOOKUP($F104,Calc!$R$2:$Y$1201,J$13)</f>
        <v/>
      </c>
      <c r="K104" s="96"/>
      <c r="L104" s="98" t="str">
        <f ca="1">VLOOKUP($F104,Calc!$R$2:$Y$1201,L$13)</f>
        <v/>
      </c>
      <c r="M104" s="96" t="str">
        <f ca="1">VLOOKUP($F104,Calc!$R$2:$Y$1201,M$13)</f>
        <v/>
      </c>
    </row>
    <row r="105" spans="6:13" x14ac:dyDescent="0.3">
      <c r="F105" s="99">
        <f t="shared" si="1"/>
        <v>91</v>
      </c>
      <c r="G105" s="96" t="str">
        <f ca="1">VLOOKUP($F105,Calc!$R$2:$Y$1201,G$13)</f>
        <v/>
      </c>
      <c r="H105" s="97" t="str">
        <f ca="1">VLOOKUP($F105,Calc!$R$2:$Y$1201,H$13)</f>
        <v/>
      </c>
      <c r="I105" s="96" t="str">
        <f ca="1">VLOOKUP($F105,Calc!$R$2:$Y$1201,I$13)</f>
        <v/>
      </c>
      <c r="J105" s="96" t="str">
        <f ca="1">VLOOKUP($F105,Calc!$R$2:$Y$1201,J$13)</f>
        <v/>
      </c>
      <c r="K105" s="96"/>
      <c r="L105" s="98" t="str">
        <f ca="1">VLOOKUP($F105,Calc!$R$2:$Y$1201,L$13)</f>
        <v/>
      </c>
      <c r="M105" s="96" t="str">
        <f ca="1">VLOOKUP($F105,Calc!$R$2:$Y$1201,M$13)</f>
        <v/>
      </c>
    </row>
    <row r="106" spans="6:13" x14ac:dyDescent="0.3">
      <c r="F106" s="99">
        <f t="shared" si="1"/>
        <v>92</v>
      </c>
      <c r="G106" s="96" t="str">
        <f ca="1">VLOOKUP($F106,Calc!$R$2:$Y$1201,G$13)</f>
        <v/>
      </c>
      <c r="H106" s="97" t="str">
        <f ca="1">VLOOKUP($F106,Calc!$R$2:$Y$1201,H$13)</f>
        <v/>
      </c>
      <c r="I106" s="96" t="str">
        <f ca="1">VLOOKUP($F106,Calc!$R$2:$Y$1201,I$13)</f>
        <v/>
      </c>
      <c r="J106" s="96" t="str">
        <f ca="1">VLOOKUP($F106,Calc!$R$2:$Y$1201,J$13)</f>
        <v/>
      </c>
      <c r="K106" s="96"/>
      <c r="L106" s="98" t="str">
        <f ca="1">VLOOKUP($F106,Calc!$R$2:$Y$1201,L$13)</f>
        <v/>
      </c>
      <c r="M106" s="96" t="str">
        <f ca="1">VLOOKUP($F106,Calc!$R$2:$Y$1201,M$13)</f>
        <v/>
      </c>
    </row>
    <row r="107" spans="6:13" x14ac:dyDescent="0.3">
      <c r="F107" s="99">
        <f t="shared" si="1"/>
        <v>93</v>
      </c>
      <c r="G107" s="96" t="str">
        <f ca="1">VLOOKUP($F107,Calc!$R$2:$Y$1201,G$13)</f>
        <v/>
      </c>
      <c r="H107" s="97" t="str">
        <f ca="1">VLOOKUP($F107,Calc!$R$2:$Y$1201,H$13)</f>
        <v/>
      </c>
      <c r="I107" s="96" t="str">
        <f ca="1">VLOOKUP($F107,Calc!$R$2:$Y$1201,I$13)</f>
        <v/>
      </c>
      <c r="J107" s="96" t="str">
        <f ca="1">VLOOKUP($F107,Calc!$R$2:$Y$1201,J$13)</f>
        <v/>
      </c>
      <c r="K107" s="96"/>
      <c r="L107" s="98" t="str">
        <f ca="1">VLOOKUP($F107,Calc!$R$2:$Y$1201,L$13)</f>
        <v/>
      </c>
      <c r="M107" s="96" t="str">
        <f ca="1">VLOOKUP($F107,Calc!$R$2:$Y$1201,M$13)</f>
        <v/>
      </c>
    </row>
    <row r="108" spans="6:13" x14ac:dyDescent="0.3">
      <c r="F108" s="99">
        <f t="shared" si="1"/>
        <v>94</v>
      </c>
      <c r="G108" s="96" t="str">
        <f ca="1">VLOOKUP($F108,Calc!$R$2:$Y$1201,G$13)</f>
        <v/>
      </c>
      <c r="H108" s="97" t="str">
        <f ca="1">VLOOKUP($F108,Calc!$R$2:$Y$1201,H$13)</f>
        <v/>
      </c>
      <c r="I108" s="96" t="str">
        <f ca="1">VLOOKUP($F108,Calc!$R$2:$Y$1201,I$13)</f>
        <v/>
      </c>
      <c r="J108" s="96" t="str">
        <f ca="1">VLOOKUP($F108,Calc!$R$2:$Y$1201,J$13)</f>
        <v/>
      </c>
      <c r="K108" s="96"/>
      <c r="L108" s="98" t="str">
        <f ca="1">VLOOKUP($F108,Calc!$R$2:$Y$1201,L$13)</f>
        <v/>
      </c>
      <c r="M108" s="96" t="str">
        <f ca="1">VLOOKUP($F108,Calc!$R$2:$Y$1201,M$13)</f>
        <v/>
      </c>
    </row>
    <row r="109" spans="6:13" x14ac:dyDescent="0.3">
      <c r="F109" s="99">
        <f t="shared" si="1"/>
        <v>95</v>
      </c>
      <c r="G109" s="96" t="str">
        <f ca="1">VLOOKUP($F109,Calc!$R$2:$Y$1201,G$13)</f>
        <v/>
      </c>
      <c r="H109" s="97" t="str">
        <f ca="1">VLOOKUP($F109,Calc!$R$2:$Y$1201,H$13)</f>
        <v/>
      </c>
      <c r="I109" s="96" t="str">
        <f ca="1">VLOOKUP($F109,Calc!$R$2:$Y$1201,I$13)</f>
        <v/>
      </c>
      <c r="J109" s="96" t="str">
        <f ca="1">VLOOKUP($F109,Calc!$R$2:$Y$1201,J$13)</f>
        <v/>
      </c>
      <c r="K109" s="96"/>
      <c r="L109" s="98" t="str">
        <f ca="1">VLOOKUP($F109,Calc!$R$2:$Y$1201,L$13)</f>
        <v/>
      </c>
      <c r="M109" s="96" t="str">
        <f ca="1">VLOOKUP($F109,Calc!$R$2:$Y$1201,M$13)</f>
        <v/>
      </c>
    </row>
    <row r="110" spans="6:13" x14ac:dyDescent="0.3">
      <c r="F110" s="99">
        <f t="shared" si="1"/>
        <v>96</v>
      </c>
      <c r="G110" s="96" t="str">
        <f ca="1">VLOOKUP($F110,Calc!$R$2:$Y$1201,G$13)</f>
        <v/>
      </c>
      <c r="H110" s="97" t="str">
        <f ca="1">VLOOKUP($F110,Calc!$R$2:$Y$1201,H$13)</f>
        <v/>
      </c>
      <c r="I110" s="96" t="str">
        <f ca="1">VLOOKUP($F110,Calc!$R$2:$Y$1201,I$13)</f>
        <v/>
      </c>
      <c r="J110" s="96" t="str">
        <f ca="1">VLOOKUP($F110,Calc!$R$2:$Y$1201,J$13)</f>
        <v/>
      </c>
      <c r="K110" s="96"/>
      <c r="L110" s="98" t="str">
        <f ca="1">VLOOKUP($F110,Calc!$R$2:$Y$1201,L$13)</f>
        <v/>
      </c>
      <c r="M110" s="96" t="str">
        <f ca="1">VLOOKUP($F110,Calc!$R$2:$Y$1201,M$13)</f>
        <v/>
      </c>
    </row>
    <row r="111" spans="6:13" x14ac:dyDescent="0.3">
      <c r="F111" s="99">
        <f t="shared" si="1"/>
        <v>97</v>
      </c>
      <c r="G111" s="96" t="str">
        <f ca="1">VLOOKUP($F111,Calc!$R$2:$Y$1201,G$13)</f>
        <v/>
      </c>
      <c r="H111" s="97" t="str">
        <f ca="1">VLOOKUP($F111,Calc!$R$2:$Y$1201,H$13)</f>
        <v/>
      </c>
      <c r="I111" s="96" t="str">
        <f ca="1">VLOOKUP($F111,Calc!$R$2:$Y$1201,I$13)</f>
        <v/>
      </c>
      <c r="J111" s="96" t="str">
        <f ca="1">VLOOKUP($F111,Calc!$R$2:$Y$1201,J$13)</f>
        <v/>
      </c>
      <c r="K111" s="96"/>
      <c r="L111" s="98" t="str">
        <f ca="1">VLOOKUP($F111,Calc!$R$2:$Y$1201,L$13)</f>
        <v/>
      </c>
      <c r="M111" s="96" t="str">
        <f ca="1">VLOOKUP($F111,Calc!$R$2:$Y$1201,M$13)</f>
        <v/>
      </c>
    </row>
    <row r="112" spans="6:13" x14ac:dyDescent="0.3">
      <c r="F112" s="99">
        <f t="shared" si="1"/>
        <v>98</v>
      </c>
      <c r="G112" s="96" t="str">
        <f ca="1">VLOOKUP($F112,Calc!$R$2:$Y$1201,G$13)</f>
        <v/>
      </c>
      <c r="H112" s="97" t="str">
        <f ca="1">VLOOKUP($F112,Calc!$R$2:$Y$1201,H$13)</f>
        <v/>
      </c>
      <c r="I112" s="96" t="str">
        <f ca="1">VLOOKUP($F112,Calc!$R$2:$Y$1201,I$13)</f>
        <v/>
      </c>
      <c r="J112" s="96" t="str">
        <f ca="1">VLOOKUP($F112,Calc!$R$2:$Y$1201,J$13)</f>
        <v/>
      </c>
      <c r="K112" s="96"/>
      <c r="L112" s="98" t="str">
        <f ca="1">VLOOKUP($F112,Calc!$R$2:$Y$1201,L$13)</f>
        <v/>
      </c>
      <c r="M112" s="96" t="str">
        <f ca="1">VLOOKUP($F112,Calc!$R$2:$Y$1201,M$13)</f>
        <v/>
      </c>
    </row>
    <row r="113" spans="6:13" x14ac:dyDescent="0.3">
      <c r="F113" s="99">
        <f t="shared" si="1"/>
        <v>99</v>
      </c>
      <c r="G113" s="96" t="str">
        <f ca="1">VLOOKUP($F113,Calc!$R$2:$Y$1201,G$13)</f>
        <v/>
      </c>
      <c r="H113" s="97" t="str">
        <f ca="1">VLOOKUP($F113,Calc!$R$2:$Y$1201,H$13)</f>
        <v/>
      </c>
      <c r="I113" s="96" t="str">
        <f ca="1">VLOOKUP($F113,Calc!$R$2:$Y$1201,I$13)</f>
        <v/>
      </c>
      <c r="J113" s="96" t="str">
        <f ca="1">VLOOKUP($F113,Calc!$R$2:$Y$1201,J$13)</f>
        <v/>
      </c>
      <c r="K113" s="96"/>
      <c r="L113" s="98" t="str">
        <f ca="1">VLOOKUP($F113,Calc!$R$2:$Y$1201,L$13)</f>
        <v/>
      </c>
      <c r="M113" s="96" t="str">
        <f ca="1">VLOOKUP($F113,Calc!$R$2:$Y$1201,M$13)</f>
        <v/>
      </c>
    </row>
    <row r="114" spans="6:13" x14ac:dyDescent="0.3">
      <c r="F114" s="99">
        <f t="shared" si="1"/>
        <v>100</v>
      </c>
      <c r="G114" s="96" t="str">
        <f ca="1">VLOOKUP($F114,Calc!$R$2:$Y$1201,G$13)</f>
        <v/>
      </c>
      <c r="H114" s="97" t="str">
        <f ca="1">VLOOKUP($F114,Calc!$R$2:$Y$1201,H$13)</f>
        <v/>
      </c>
      <c r="I114" s="96" t="str">
        <f ca="1">VLOOKUP($F114,Calc!$R$2:$Y$1201,I$13)</f>
        <v/>
      </c>
      <c r="J114" s="96" t="str">
        <f ca="1">VLOOKUP($F114,Calc!$R$2:$Y$1201,J$13)</f>
        <v/>
      </c>
      <c r="K114" s="96"/>
      <c r="L114" s="98" t="str">
        <f ca="1">VLOOKUP($F114,Calc!$R$2:$Y$1201,L$13)</f>
        <v/>
      </c>
      <c r="M114" s="96" t="str">
        <f ca="1">VLOOKUP($F114,Calc!$R$2:$Y$1201,M$13)</f>
        <v/>
      </c>
    </row>
    <row r="115" spans="6:13" x14ac:dyDescent="0.3">
      <c r="F115" s="99">
        <f t="shared" si="1"/>
        <v>101</v>
      </c>
      <c r="G115" s="96" t="str">
        <f ca="1">VLOOKUP($F115,Calc!$R$2:$Y$1201,G$13)</f>
        <v/>
      </c>
      <c r="H115" s="97" t="str">
        <f ca="1">VLOOKUP($F115,Calc!$R$2:$Y$1201,H$13)</f>
        <v/>
      </c>
      <c r="I115" s="96" t="str">
        <f ca="1">VLOOKUP($F115,Calc!$R$2:$Y$1201,I$13)</f>
        <v/>
      </c>
      <c r="J115" s="96" t="str">
        <f ca="1">VLOOKUP($F115,Calc!$R$2:$Y$1201,J$13)</f>
        <v/>
      </c>
      <c r="K115" s="96"/>
      <c r="L115" s="98" t="str">
        <f ca="1">VLOOKUP($F115,Calc!$R$2:$Y$1201,L$13)</f>
        <v/>
      </c>
      <c r="M115" s="96" t="str">
        <f ca="1">VLOOKUP($F115,Calc!$R$2:$Y$1201,M$13)</f>
        <v/>
      </c>
    </row>
    <row r="116" spans="6:13" x14ac:dyDescent="0.3">
      <c r="F116" s="99">
        <f t="shared" si="1"/>
        <v>102</v>
      </c>
      <c r="G116" s="96" t="str">
        <f ca="1">VLOOKUP($F116,Calc!$R$2:$Y$1201,G$13)</f>
        <v/>
      </c>
      <c r="H116" s="97" t="str">
        <f ca="1">VLOOKUP($F116,Calc!$R$2:$Y$1201,H$13)</f>
        <v/>
      </c>
      <c r="I116" s="96" t="str">
        <f ca="1">VLOOKUP($F116,Calc!$R$2:$Y$1201,I$13)</f>
        <v/>
      </c>
      <c r="J116" s="96" t="str">
        <f ca="1">VLOOKUP($F116,Calc!$R$2:$Y$1201,J$13)</f>
        <v/>
      </c>
      <c r="K116" s="96"/>
      <c r="L116" s="98" t="str">
        <f ca="1">VLOOKUP($F116,Calc!$R$2:$Y$1201,L$13)</f>
        <v/>
      </c>
      <c r="M116" s="96" t="str">
        <f ca="1">VLOOKUP($F116,Calc!$R$2:$Y$1201,M$13)</f>
        <v/>
      </c>
    </row>
    <row r="117" spans="6:13" x14ac:dyDescent="0.3">
      <c r="F117" s="99">
        <f t="shared" si="1"/>
        <v>103</v>
      </c>
      <c r="G117" s="96" t="str">
        <f ca="1">VLOOKUP($F117,Calc!$R$2:$Y$1201,G$13)</f>
        <v/>
      </c>
      <c r="H117" s="97" t="str">
        <f ca="1">VLOOKUP($F117,Calc!$R$2:$Y$1201,H$13)</f>
        <v/>
      </c>
      <c r="I117" s="96" t="str">
        <f ca="1">VLOOKUP($F117,Calc!$R$2:$Y$1201,I$13)</f>
        <v/>
      </c>
      <c r="J117" s="96" t="str">
        <f ca="1">VLOOKUP($F117,Calc!$R$2:$Y$1201,J$13)</f>
        <v/>
      </c>
      <c r="K117" s="96"/>
      <c r="L117" s="98" t="str">
        <f ca="1">VLOOKUP($F117,Calc!$R$2:$Y$1201,L$13)</f>
        <v/>
      </c>
      <c r="M117" s="96" t="str">
        <f ca="1">VLOOKUP($F117,Calc!$R$2:$Y$1201,M$13)</f>
        <v/>
      </c>
    </row>
    <row r="118" spans="6:13" x14ac:dyDescent="0.3">
      <c r="F118" s="99">
        <f t="shared" si="1"/>
        <v>104</v>
      </c>
      <c r="G118" s="96" t="str">
        <f ca="1">VLOOKUP($F118,Calc!$R$2:$Y$1201,G$13)</f>
        <v/>
      </c>
      <c r="H118" s="97" t="str">
        <f ca="1">VLOOKUP($F118,Calc!$R$2:$Y$1201,H$13)</f>
        <v/>
      </c>
      <c r="I118" s="96" t="str">
        <f ca="1">VLOOKUP($F118,Calc!$R$2:$Y$1201,I$13)</f>
        <v/>
      </c>
      <c r="J118" s="96" t="str">
        <f ca="1">VLOOKUP($F118,Calc!$R$2:$Y$1201,J$13)</f>
        <v/>
      </c>
      <c r="K118" s="96"/>
      <c r="L118" s="98" t="str">
        <f ca="1">VLOOKUP($F118,Calc!$R$2:$Y$1201,L$13)</f>
        <v/>
      </c>
      <c r="M118" s="96" t="str">
        <f ca="1">VLOOKUP($F118,Calc!$R$2:$Y$1201,M$13)</f>
        <v/>
      </c>
    </row>
    <row r="119" spans="6:13" x14ac:dyDescent="0.3">
      <c r="F119" s="99">
        <f t="shared" si="1"/>
        <v>105</v>
      </c>
      <c r="G119" s="96" t="str">
        <f ca="1">VLOOKUP($F119,Calc!$R$2:$Y$1201,G$13)</f>
        <v/>
      </c>
      <c r="H119" s="97" t="str">
        <f ca="1">VLOOKUP($F119,Calc!$R$2:$Y$1201,H$13)</f>
        <v/>
      </c>
      <c r="I119" s="96" t="str">
        <f ca="1">VLOOKUP($F119,Calc!$R$2:$Y$1201,I$13)</f>
        <v/>
      </c>
      <c r="J119" s="96" t="str">
        <f ca="1">VLOOKUP($F119,Calc!$R$2:$Y$1201,J$13)</f>
        <v/>
      </c>
      <c r="K119" s="96"/>
      <c r="L119" s="98" t="str">
        <f ca="1">VLOOKUP($F119,Calc!$R$2:$Y$1201,L$13)</f>
        <v/>
      </c>
      <c r="M119" s="96" t="str">
        <f ca="1">VLOOKUP($F119,Calc!$R$2:$Y$1201,M$13)</f>
        <v/>
      </c>
    </row>
    <row r="120" spans="6:13" x14ac:dyDescent="0.3">
      <c r="F120" s="99">
        <f t="shared" si="1"/>
        <v>106</v>
      </c>
      <c r="G120" s="96" t="str">
        <f ca="1">VLOOKUP($F120,Calc!$R$2:$Y$1201,G$13)</f>
        <v/>
      </c>
      <c r="H120" s="97" t="str">
        <f ca="1">VLOOKUP($F120,Calc!$R$2:$Y$1201,H$13)</f>
        <v/>
      </c>
      <c r="I120" s="96" t="str">
        <f ca="1">VLOOKUP($F120,Calc!$R$2:$Y$1201,I$13)</f>
        <v/>
      </c>
      <c r="J120" s="96" t="str">
        <f ca="1">VLOOKUP($F120,Calc!$R$2:$Y$1201,J$13)</f>
        <v/>
      </c>
      <c r="K120" s="96"/>
      <c r="L120" s="98" t="str">
        <f ca="1">VLOOKUP($F120,Calc!$R$2:$Y$1201,L$13)</f>
        <v/>
      </c>
      <c r="M120" s="96" t="str">
        <f ca="1">VLOOKUP($F120,Calc!$R$2:$Y$1201,M$13)</f>
        <v/>
      </c>
    </row>
    <row r="121" spans="6:13" x14ac:dyDescent="0.3">
      <c r="F121" s="99">
        <f t="shared" si="1"/>
        <v>107</v>
      </c>
      <c r="G121" s="96" t="str">
        <f ca="1">VLOOKUP($F121,Calc!$R$2:$Y$1201,G$13)</f>
        <v/>
      </c>
      <c r="H121" s="97" t="str">
        <f ca="1">VLOOKUP($F121,Calc!$R$2:$Y$1201,H$13)</f>
        <v/>
      </c>
      <c r="I121" s="96" t="str">
        <f ca="1">VLOOKUP($F121,Calc!$R$2:$Y$1201,I$13)</f>
        <v/>
      </c>
      <c r="J121" s="96" t="str">
        <f ca="1">VLOOKUP($F121,Calc!$R$2:$Y$1201,J$13)</f>
        <v/>
      </c>
      <c r="K121" s="96"/>
      <c r="L121" s="98" t="str">
        <f ca="1">VLOOKUP($F121,Calc!$R$2:$Y$1201,L$13)</f>
        <v/>
      </c>
      <c r="M121" s="96" t="str">
        <f ca="1">VLOOKUP($F121,Calc!$R$2:$Y$1201,M$13)</f>
        <v/>
      </c>
    </row>
    <row r="122" spans="6:13" x14ac:dyDescent="0.3">
      <c r="F122" s="99">
        <f t="shared" si="1"/>
        <v>108</v>
      </c>
      <c r="G122" s="96" t="str">
        <f ca="1">VLOOKUP($F122,Calc!$R$2:$Y$1201,G$13)</f>
        <v/>
      </c>
      <c r="H122" s="97" t="str">
        <f ca="1">VLOOKUP($F122,Calc!$R$2:$Y$1201,H$13)</f>
        <v/>
      </c>
      <c r="I122" s="96" t="str">
        <f ca="1">VLOOKUP($F122,Calc!$R$2:$Y$1201,I$13)</f>
        <v/>
      </c>
      <c r="J122" s="96" t="str">
        <f ca="1">VLOOKUP($F122,Calc!$R$2:$Y$1201,J$13)</f>
        <v/>
      </c>
      <c r="K122" s="96"/>
      <c r="L122" s="98" t="str">
        <f ca="1">VLOOKUP($F122,Calc!$R$2:$Y$1201,L$13)</f>
        <v/>
      </c>
      <c r="M122" s="96" t="str">
        <f ca="1">VLOOKUP($F122,Calc!$R$2:$Y$1201,M$13)</f>
        <v/>
      </c>
    </row>
    <row r="123" spans="6:13" x14ac:dyDescent="0.3">
      <c r="F123" s="99">
        <f t="shared" si="1"/>
        <v>109</v>
      </c>
      <c r="G123" s="96" t="str">
        <f ca="1">VLOOKUP($F123,Calc!$R$2:$Y$1201,G$13)</f>
        <v/>
      </c>
      <c r="H123" s="97" t="str">
        <f ca="1">VLOOKUP($F123,Calc!$R$2:$Y$1201,H$13)</f>
        <v/>
      </c>
      <c r="I123" s="96" t="str">
        <f ca="1">VLOOKUP($F123,Calc!$R$2:$Y$1201,I$13)</f>
        <v/>
      </c>
      <c r="J123" s="96" t="str">
        <f ca="1">VLOOKUP($F123,Calc!$R$2:$Y$1201,J$13)</f>
        <v/>
      </c>
      <c r="K123" s="96"/>
      <c r="L123" s="98" t="str">
        <f ca="1">VLOOKUP($F123,Calc!$R$2:$Y$1201,L$13)</f>
        <v/>
      </c>
      <c r="M123" s="96" t="str">
        <f ca="1">VLOOKUP($F123,Calc!$R$2:$Y$1201,M$13)</f>
        <v/>
      </c>
    </row>
    <row r="124" spans="6:13" x14ac:dyDescent="0.3">
      <c r="F124" s="99">
        <f t="shared" si="1"/>
        <v>110</v>
      </c>
      <c r="G124" s="96" t="str">
        <f ca="1">VLOOKUP($F124,Calc!$R$2:$Y$1201,G$13)</f>
        <v/>
      </c>
      <c r="H124" s="97" t="str">
        <f ca="1">VLOOKUP($F124,Calc!$R$2:$Y$1201,H$13)</f>
        <v/>
      </c>
      <c r="I124" s="96" t="str">
        <f ca="1">VLOOKUP($F124,Calc!$R$2:$Y$1201,I$13)</f>
        <v/>
      </c>
      <c r="J124" s="96" t="str">
        <f ca="1">VLOOKUP($F124,Calc!$R$2:$Y$1201,J$13)</f>
        <v/>
      </c>
      <c r="K124" s="96"/>
      <c r="L124" s="98" t="str">
        <f ca="1">VLOOKUP($F124,Calc!$R$2:$Y$1201,L$13)</f>
        <v/>
      </c>
      <c r="M124" s="96" t="str">
        <f ca="1">VLOOKUP($F124,Calc!$R$2:$Y$1201,M$13)</f>
        <v/>
      </c>
    </row>
    <row r="125" spans="6:13" x14ac:dyDescent="0.3">
      <c r="F125" s="99">
        <f t="shared" si="1"/>
        <v>111</v>
      </c>
      <c r="G125" s="96" t="str">
        <f ca="1">VLOOKUP($F125,Calc!$R$2:$Y$1201,G$13)</f>
        <v/>
      </c>
      <c r="H125" s="97" t="str">
        <f ca="1">VLOOKUP($F125,Calc!$R$2:$Y$1201,H$13)</f>
        <v/>
      </c>
      <c r="I125" s="96" t="str">
        <f ca="1">VLOOKUP($F125,Calc!$R$2:$Y$1201,I$13)</f>
        <v/>
      </c>
      <c r="J125" s="96" t="str">
        <f ca="1">VLOOKUP($F125,Calc!$R$2:$Y$1201,J$13)</f>
        <v/>
      </c>
      <c r="K125" s="96"/>
      <c r="L125" s="98" t="str">
        <f ca="1">VLOOKUP($F125,Calc!$R$2:$Y$1201,L$13)</f>
        <v/>
      </c>
      <c r="M125" s="96" t="str">
        <f ca="1">VLOOKUP($F125,Calc!$R$2:$Y$1201,M$13)</f>
        <v/>
      </c>
    </row>
    <row r="126" spans="6:13" x14ac:dyDescent="0.3">
      <c r="F126" s="99">
        <f t="shared" si="1"/>
        <v>112</v>
      </c>
      <c r="G126" s="96" t="str">
        <f ca="1">VLOOKUP($F126,Calc!$R$2:$Y$1201,G$13)</f>
        <v/>
      </c>
      <c r="H126" s="97" t="str">
        <f ca="1">VLOOKUP($F126,Calc!$R$2:$Y$1201,H$13)</f>
        <v/>
      </c>
      <c r="I126" s="96" t="str">
        <f ca="1">VLOOKUP($F126,Calc!$R$2:$Y$1201,I$13)</f>
        <v/>
      </c>
      <c r="J126" s="96" t="str">
        <f ca="1">VLOOKUP($F126,Calc!$R$2:$Y$1201,J$13)</f>
        <v/>
      </c>
      <c r="K126" s="96"/>
      <c r="L126" s="98" t="str">
        <f ca="1">VLOOKUP($F126,Calc!$R$2:$Y$1201,L$13)</f>
        <v/>
      </c>
      <c r="M126" s="96" t="str">
        <f ca="1">VLOOKUP($F126,Calc!$R$2:$Y$1201,M$13)</f>
        <v/>
      </c>
    </row>
    <row r="127" spans="6:13" x14ac:dyDescent="0.3">
      <c r="F127" s="99">
        <f t="shared" si="1"/>
        <v>113</v>
      </c>
      <c r="G127" s="96" t="str">
        <f ca="1">VLOOKUP($F127,Calc!$R$2:$Y$1201,G$13)</f>
        <v/>
      </c>
      <c r="H127" s="97" t="str">
        <f ca="1">VLOOKUP($F127,Calc!$R$2:$Y$1201,H$13)</f>
        <v/>
      </c>
      <c r="I127" s="96" t="str">
        <f ca="1">VLOOKUP($F127,Calc!$R$2:$Y$1201,I$13)</f>
        <v/>
      </c>
      <c r="J127" s="96" t="str">
        <f ca="1">VLOOKUP($F127,Calc!$R$2:$Y$1201,J$13)</f>
        <v/>
      </c>
      <c r="K127" s="96"/>
      <c r="L127" s="98" t="str">
        <f ca="1">VLOOKUP($F127,Calc!$R$2:$Y$1201,L$13)</f>
        <v/>
      </c>
      <c r="M127" s="96" t="str">
        <f ca="1">VLOOKUP($F127,Calc!$R$2:$Y$1201,M$13)</f>
        <v/>
      </c>
    </row>
    <row r="128" spans="6:13" x14ac:dyDescent="0.3">
      <c r="F128" s="99">
        <f t="shared" si="1"/>
        <v>114</v>
      </c>
      <c r="G128" s="96" t="str">
        <f ca="1">VLOOKUP($F128,Calc!$R$2:$Y$1201,G$13)</f>
        <v/>
      </c>
      <c r="H128" s="97" t="str">
        <f ca="1">VLOOKUP($F128,Calc!$R$2:$Y$1201,H$13)</f>
        <v/>
      </c>
      <c r="I128" s="96" t="str">
        <f ca="1">VLOOKUP($F128,Calc!$R$2:$Y$1201,I$13)</f>
        <v/>
      </c>
      <c r="J128" s="96" t="str">
        <f ca="1">VLOOKUP($F128,Calc!$R$2:$Y$1201,J$13)</f>
        <v/>
      </c>
      <c r="K128" s="96"/>
      <c r="L128" s="98" t="str">
        <f ca="1">VLOOKUP($F128,Calc!$R$2:$Y$1201,L$13)</f>
        <v/>
      </c>
      <c r="M128" s="96" t="str">
        <f ca="1">VLOOKUP($F128,Calc!$R$2:$Y$1201,M$13)</f>
        <v/>
      </c>
    </row>
    <row r="129" spans="6:13" x14ac:dyDescent="0.3">
      <c r="F129" s="99">
        <f t="shared" si="1"/>
        <v>115</v>
      </c>
      <c r="G129" s="96" t="str">
        <f ca="1">VLOOKUP($F129,Calc!$R$2:$Y$1201,G$13)</f>
        <v/>
      </c>
      <c r="H129" s="97" t="str">
        <f ca="1">VLOOKUP($F129,Calc!$R$2:$Y$1201,H$13)</f>
        <v/>
      </c>
      <c r="I129" s="96" t="str">
        <f ca="1">VLOOKUP($F129,Calc!$R$2:$Y$1201,I$13)</f>
        <v/>
      </c>
      <c r="J129" s="96" t="str">
        <f ca="1">VLOOKUP($F129,Calc!$R$2:$Y$1201,J$13)</f>
        <v/>
      </c>
      <c r="K129" s="96"/>
      <c r="L129" s="98" t="str">
        <f ca="1">VLOOKUP($F129,Calc!$R$2:$Y$1201,L$13)</f>
        <v/>
      </c>
      <c r="M129" s="96" t="str">
        <f ca="1">VLOOKUP($F129,Calc!$R$2:$Y$1201,M$13)</f>
        <v/>
      </c>
    </row>
    <row r="130" spans="6:13" x14ac:dyDescent="0.3">
      <c r="F130" s="99">
        <f t="shared" si="1"/>
        <v>116</v>
      </c>
      <c r="G130" s="96" t="str">
        <f ca="1">VLOOKUP($F130,Calc!$R$2:$Y$1201,G$13)</f>
        <v/>
      </c>
      <c r="H130" s="97" t="str">
        <f ca="1">VLOOKUP($F130,Calc!$R$2:$Y$1201,H$13)</f>
        <v/>
      </c>
      <c r="I130" s="96" t="str">
        <f ca="1">VLOOKUP($F130,Calc!$R$2:$Y$1201,I$13)</f>
        <v/>
      </c>
      <c r="J130" s="96" t="str">
        <f ca="1">VLOOKUP($F130,Calc!$R$2:$Y$1201,J$13)</f>
        <v/>
      </c>
      <c r="K130" s="96"/>
      <c r="L130" s="98" t="str">
        <f ca="1">VLOOKUP($F130,Calc!$R$2:$Y$1201,L$13)</f>
        <v/>
      </c>
      <c r="M130" s="96" t="str">
        <f ca="1">VLOOKUP($F130,Calc!$R$2:$Y$1201,M$13)</f>
        <v/>
      </c>
    </row>
    <row r="131" spans="6:13" x14ac:dyDescent="0.3">
      <c r="F131" s="99">
        <f t="shared" si="1"/>
        <v>117</v>
      </c>
      <c r="G131" s="96" t="str">
        <f ca="1">VLOOKUP($F131,Calc!$R$2:$Y$1201,G$13)</f>
        <v/>
      </c>
      <c r="H131" s="97" t="str">
        <f ca="1">VLOOKUP($F131,Calc!$R$2:$Y$1201,H$13)</f>
        <v/>
      </c>
      <c r="I131" s="96" t="str">
        <f ca="1">VLOOKUP($F131,Calc!$R$2:$Y$1201,I$13)</f>
        <v/>
      </c>
      <c r="J131" s="96" t="str">
        <f ca="1">VLOOKUP($F131,Calc!$R$2:$Y$1201,J$13)</f>
        <v/>
      </c>
      <c r="K131" s="96"/>
      <c r="L131" s="98" t="str">
        <f ca="1">VLOOKUP($F131,Calc!$R$2:$Y$1201,L$13)</f>
        <v/>
      </c>
      <c r="M131" s="96" t="str">
        <f ca="1">VLOOKUP($F131,Calc!$R$2:$Y$1201,M$13)</f>
        <v/>
      </c>
    </row>
    <row r="132" spans="6:13" x14ac:dyDescent="0.3">
      <c r="F132" s="99">
        <f t="shared" si="1"/>
        <v>118</v>
      </c>
      <c r="G132" s="96" t="str">
        <f ca="1">VLOOKUP($F132,Calc!$R$2:$Y$1201,G$13)</f>
        <v/>
      </c>
      <c r="H132" s="97" t="str">
        <f ca="1">VLOOKUP($F132,Calc!$R$2:$Y$1201,H$13)</f>
        <v/>
      </c>
      <c r="I132" s="96" t="str">
        <f ca="1">VLOOKUP($F132,Calc!$R$2:$Y$1201,I$13)</f>
        <v/>
      </c>
      <c r="J132" s="96" t="str">
        <f ca="1">VLOOKUP($F132,Calc!$R$2:$Y$1201,J$13)</f>
        <v/>
      </c>
      <c r="K132" s="96"/>
      <c r="L132" s="98" t="str">
        <f ca="1">VLOOKUP($F132,Calc!$R$2:$Y$1201,L$13)</f>
        <v/>
      </c>
      <c r="M132" s="96" t="str">
        <f ca="1">VLOOKUP($F132,Calc!$R$2:$Y$1201,M$13)</f>
        <v/>
      </c>
    </row>
    <row r="133" spans="6:13" x14ac:dyDescent="0.3">
      <c r="F133" s="99">
        <f t="shared" si="1"/>
        <v>119</v>
      </c>
      <c r="G133" s="96" t="str">
        <f ca="1">VLOOKUP($F133,Calc!$R$2:$Y$1201,G$13)</f>
        <v/>
      </c>
      <c r="H133" s="97" t="str">
        <f ca="1">VLOOKUP($F133,Calc!$R$2:$Y$1201,H$13)</f>
        <v/>
      </c>
      <c r="I133" s="96" t="str">
        <f ca="1">VLOOKUP($F133,Calc!$R$2:$Y$1201,I$13)</f>
        <v/>
      </c>
      <c r="J133" s="96" t="str">
        <f ca="1">VLOOKUP($F133,Calc!$R$2:$Y$1201,J$13)</f>
        <v/>
      </c>
      <c r="K133" s="96"/>
      <c r="L133" s="98" t="str">
        <f ca="1">VLOOKUP($F133,Calc!$R$2:$Y$1201,L$13)</f>
        <v/>
      </c>
      <c r="M133" s="96" t="str">
        <f ca="1">VLOOKUP($F133,Calc!$R$2:$Y$1201,M$13)</f>
        <v/>
      </c>
    </row>
    <row r="134" spans="6:13" x14ac:dyDescent="0.3">
      <c r="F134" s="99">
        <f t="shared" si="1"/>
        <v>120</v>
      </c>
      <c r="G134" s="96" t="str">
        <f ca="1">VLOOKUP($F134,Calc!$R$2:$Y$1201,G$13)</f>
        <v/>
      </c>
      <c r="H134" s="97" t="str">
        <f ca="1">VLOOKUP($F134,Calc!$R$2:$Y$1201,H$13)</f>
        <v/>
      </c>
      <c r="I134" s="96" t="str">
        <f ca="1">VLOOKUP($F134,Calc!$R$2:$Y$1201,I$13)</f>
        <v/>
      </c>
      <c r="J134" s="96" t="str">
        <f ca="1">VLOOKUP($F134,Calc!$R$2:$Y$1201,J$13)</f>
        <v/>
      </c>
      <c r="K134" s="96"/>
      <c r="L134" s="98" t="str">
        <f ca="1">VLOOKUP($F134,Calc!$R$2:$Y$1201,L$13)</f>
        <v/>
      </c>
      <c r="M134" s="96" t="str">
        <f ca="1">VLOOKUP($F134,Calc!$R$2:$Y$1201,M$13)</f>
        <v/>
      </c>
    </row>
    <row r="135" spans="6:13" x14ac:dyDescent="0.3">
      <c r="F135" s="99">
        <f t="shared" si="1"/>
        <v>121</v>
      </c>
      <c r="G135" s="96" t="str">
        <f ca="1">VLOOKUP($F135,Calc!$R$2:$Y$1201,G$13)</f>
        <v/>
      </c>
      <c r="H135" s="97" t="str">
        <f ca="1">VLOOKUP($F135,Calc!$R$2:$Y$1201,H$13)</f>
        <v/>
      </c>
      <c r="I135" s="96" t="str">
        <f ca="1">VLOOKUP($F135,Calc!$R$2:$Y$1201,I$13)</f>
        <v/>
      </c>
      <c r="J135" s="96" t="str">
        <f ca="1">VLOOKUP($F135,Calc!$R$2:$Y$1201,J$13)</f>
        <v/>
      </c>
      <c r="K135" s="96"/>
      <c r="L135" s="98" t="str">
        <f ca="1">VLOOKUP($F135,Calc!$R$2:$Y$1201,L$13)</f>
        <v/>
      </c>
      <c r="M135" s="96" t="str">
        <f ca="1">VLOOKUP($F135,Calc!$R$2:$Y$1201,M$13)</f>
        <v/>
      </c>
    </row>
    <row r="136" spans="6:13" x14ac:dyDescent="0.3">
      <c r="F136" s="99">
        <f t="shared" si="1"/>
        <v>122</v>
      </c>
      <c r="G136" s="96" t="str">
        <f ca="1">VLOOKUP($F136,Calc!$R$2:$Y$1201,G$13)</f>
        <v/>
      </c>
      <c r="H136" s="97" t="str">
        <f ca="1">VLOOKUP($F136,Calc!$R$2:$Y$1201,H$13)</f>
        <v/>
      </c>
      <c r="I136" s="96" t="str">
        <f ca="1">VLOOKUP($F136,Calc!$R$2:$Y$1201,I$13)</f>
        <v/>
      </c>
      <c r="J136" s="96" t="str">
        <f ca="1">VLOOKUP($F136,Calc!$R$2:$Y$1201,J$13)</f>
        <v/>
      </c>
      <c r="K136" s="96"/>
      <c r="L136" s="98" t="str">
        <f ca="1">VLOOKUP($F136,Calc!$R$2:$Y$1201,L$13)</f>
        <v/>
      </c>
      <c r="M136" s="96" t="str">
        <f ca="1">VLOOKUP($F136,Calc!$R$2:$Y$1201,M$13)</f>
        <v/>
      </c>
    </row>
    <row r="137" spans="6:13" x14ac:dyDescent="0.3">
      <c r="F137" s="99">
        <f t="shared" si="1"/>
        <v>123</v>
      </c>
      <c r="G137" s="96" t="str">
        <f ca="1">VLOOKUP($F137,Calc!$R$2:$Y$1201,G$13)</f>
        <v/>
      </c>
      <c r="H137" s="97" t="str">
        <f ca="1">VLOOKUP($F137,Calc!$R$2:$Y$1201,H$13)</f>
        <v/>
      </c>
      <c r="I137" s="96" t="str">
        <f ca="1">VLOOKUP($F137,Calc!$R$2:$Y$1201,I$13)</f>
        <v/>
      </c>
      <c r="J137" s="96" t="str">
        <f ca="1">VLOOKUP($F137,Calc!$R$2:$Y$1201,J$13)</f>
        <v/>
      </c>
      <c r="K137" s="96"/>
      <c r="L137" s="98" t="str">
        <f ca="1">VLOOKUP($F137,Calc!$R$2:$Y$1201,L$13)</f>
        <v/>
      </c>
      <c r="M137" s="96" t="str">
        <f ca="1">VLOOKUP($F137,Calc!$R$2:$Y$1201,M$13)</f>
        <v/>
      </c>
    </row>
    <row r="138" spans="6:13" x14ac:dyDescent="0.3">
      <c r="F138" s="99">
        <f t="shared" si="1"/>
        <v>124</v>
      </c>
      <c r="G138" s="96" t="str">
        <f ca="1">VLOOKUP($F138,Calc!$R$2:$Y$1201,G$13)</f>
        <v/>
      </c>
      <c r="H138" s="97" t="str">
        <f ca="1">VLOOKUP($F138,Calc!$R$2:$Y$1201,H$13)</f>
        <v/>
      </c>
      <c r="I138" s="96" t="str">
        <f ca="1">VLOOKUP($F138,Calc!$R$2:$Y$1201,I$13)</f>
        <v/>
      </c>
      <c r="J138" s="96" t="str">
        <f ca="1">VLOOKUP($F138,Calc!$R$2:$Y$1201,J$13)</f>
        <v/>
      </c>
      <c r="K138" s="96"/>
      <c r="L138" s="98" t="str">
        <f ca="1">VLOOKUP($F138,Calc!$R$2:$Y$1201,L$13)</f>
        <v/>
      </c>
      <c r="M138" s="96" t="str">
        <f ca="1">VLOOKUP($F138,Calc!$R$2:$Y$1201,M$13)</f>
        <v/>
      </c>
    </row>
    <row r="139" spans="6:13" x14ac:dyDescent="0.3">
      <c r="F139" s="99">
        <f t="shared" si="1"/>
        <v>125</v>
      </c>
      <c r="G139" s="96" t="str">
        <f ca="1">VLOOKUP($F139,Calc!$R$2:$Y$1201,G$13)</f>
        <v/>
      </c>
      <c r="H139" s="97" t="str">
        <f ca="1">VLOOKUP($F139,Calc!$R$2:$Y$1201,H$13)</f>
        <v/>
      </c>
      <c r="I139" s="96" t="str">
        <f ca="1">VLOOKUP($F139,Calc!$R$2:$Y$1201,I$13)</f>
        <v/>
      </c>
      <c r="J139" s="96" t="str">
        <f ca="1">VLOOKUP($F139,Calc!$R$2:$Y$1201,J$13)</f>
        <v/>
      </c>
      <c r="K139" s="96"/>
      <c r="L139" s="98" t="str">
        <f ca="1">VLOOKUP($F139,Calc!$R$2:$Y$1201,L$13)</f>
        <v/>
      </c>
      <c r="M139" s="96" t="str">
        <f ca="1">VLOOKUP($F139,Calc!$R$2:$Y$1201,M$13)</f>
        <v/>
      </c>
    </row>
    <row r="140" spans="6:13" x14ac:dyDescent="0.3">
      <c r="F140" s="99">
        <f t="shared" si="1"/>
        <v>126</v>
      </c>
      <c r="G140" s="96" t="str">
        <f ca="1">VLOOKUP($F140,Calc!$R$2:$Y$1201,G$13)</f>
        <v/>
      </c>
      <c r="H140" s="97" t="str">
        <f ca="1">VLOOKUP($F140,Calc!$R$2:$Y$1201,H$13)</f>
        <v/>
      </c>
      <c r="I140" s="96" t="str">
        <f ca="1">VLOOKUP($F140,Calc!$R$2:$Y$1201,I$13)</f>
        <v/>
      </c>
      <c r="J140" s="96" t="str">
        <f ca="1">VLOOKUP($F140,Calc!$R$2:$Y$1201,J$13)</f>
        <v/>
      </c>
      <c r="K140" s="96"/>
      <c r="L140" s="98" t="str">
        <f ca="1">VLOOKUP($F140,Calc!$R$2:$Y$1201,L$13)</f>
        <v/>
      </c>
      <c r="M140" s="96" t="str">
        <f ca="1">VLOOKUP($F140,Calc!$R$2:$Y$1201,M$13)</f>
        <v/>
      </c>
    </row>
    <row r="141" spans="6:13" x14ac:dyDescent="0.3">
      <c r="F141" s="99">
        <f t="shared" si="1"/>
        <v>127</v>
      </c>
      <c r="G141" s="96" t="str">
        <f ca="1">VLOOKUP($F141,Calc!$R$2:$Y$1201,G$13)</f>
        <v/>
      </c>
      <c r="H141" s="97" t="str">
        <f ca="1">VLOOKUP($F141,Calc!$R$2:$Y$1201,H$13)</f>
        <v/>
      </c>
      <c r="I141" s="96" t="str">
        <f ca="1">VLOOKUP($F141,Calc!$R$2:$Y$1201,I$13)</f>
        <v/>
      </c>
      <c r="J141" s="96" t="str">
        <f ca="1">VLOOKUP($F141,Calc!$R$2:$Y$1201,J$13)</f>
        <v/>
      </c>
      <c r="K141" s="96"/>
      <c r="L141" s="98" t="str">
        <f ca="1">VLOOKUP($F141,Calc!$R$2:$Y$1201,L$13)</f>
        <v/>
      </c>
      <c r="M141" s="96" t="str">
        <f ca="1">VLOOKUP($F141,Calc!$R$2:$Y$1201,M$13)</f>
        <v/>
      </c>
    </row>
    <row r="142" spans="6:13" x14ac:dyDescent="0.3">
      <c r="F142" s="99">
        <f t="shared" si="1"/>
        <v>128</v>
      </c>
      <c r="G142" s="96" t="str">
        <f ca="1">VLOOKUP($F142,Calc!$R$2:$Y$1201,G$13)</f>
        <v/>
      </c>
      <c r="H142" s="97" t="str">
        <f ca="1">VLOOKUP($F142,Calc!$R$2:$Y$1201,H$13)</f>
        <v/>
      </c>
      <c r="I142" s="96" t="str">
        <f ca="1">VLOOKUP($F142,Calc!$R$2:$Y$1201,I$13)</f>
        <v/>
      </c>
      <c r="J142" s="96" t="str">
        <f ca="1">VLOOKUP($F142,Calc!$R$2:$Y$1201,J$13)</f>
        <v/>
      </c>
      <c r="K142" s="96"/>
      <c r="L142" s="98" t="str">
        <f ca="1">VLOOKUP($F142,Calc!$R$2:$Y$1201,L$13)</f>
        <v/>
      </c>
      <c r="M142" s="96" t="str">
        <f ca="1">VLOOKUP($F142,Calc!$R$2:$Y$1201,M$13)</f>
        <v/>
      </c>
    </row>
    <row r="143" spans="6:13" x14ac:dyDescent="0.3">
      <c r="F143" s="99">
        <f t="shared" si="1"/>
        <v>129</v>
      </c>
      <c r="G143" s="96" t="str">
        <f ca="1">VLOOKUP($F143,Calc!$R$2:$Y$1201,G$13)</f>
        <v/>
      </c>
      <c r="H143" s="97" t="str">
        <f ca="1">VLOOKUP($F143,Calc!$R$2:$Y$1201,H$13)</f>
        <v/>
      </c>
      <c r="I143" s="96" t="str">
        <f ca="1">VLOOKUP($F143,Calc!$R$2:$Y$1201,I$13)</f>
        <v/>
      </c>
      <c r="J143" s="96" t="str">
        <f ca="1">VLOOKUP($F143,Calc!$R$2:$Y$1201,J$13)</f>
        <v/>
      </c>
      <c r="K143" s="96"/>
      <c r="L143" s="98" t="str">
        <f ca="1">VLOOKUP($F143,Calc!$R$2:$Y$1201,L$13)</f>
        <v/>
      </c>
      <c r="M143" s="96" t="str">
        <f ca="1">VLOOKUP($F143,Calc!$R$2:$Y$1201,M$13)</f>
        <v/>
      </c>
    </row>
    <row r="144" spans="6:13" x14ac:dyDescent="0.3">
      <c r="F144" s="99">
        <f t="shared" si="1"/>
        <v>130</v>
      </c>
      <c r="G144" s="96" t="str">
        <f ca="1">VLOOKUP($F144,Calc!$R$2:$Y$1201,G$13)</f>
        <v/>
      </c>
      <c r="H144" s="97" t="str">
        <f ca="1">VLOOKUP($F144,Calc!$R$2:$Y$1201,H$13)</f>
        <v/>
      </c>
      <c r="I144" s="96" t="str">
        <f ca="1">VLOOKUP($F144,Calc!$R$2:$Y$1201,I$13)</f>
        <v/>
      </c>
      <c r="J144" s="96" t="str">
        <f ca="1">VLOOKUP($F144,Calc!$R$2:$Y$1201,J$13)</f>
        <v/>
      </c>
      <c r="K144" s="96"/>
      <c r="L144" s="98" t="str">
        <f ca="1">VLOOKUP($F144,Calc!$R$2:$Y$1201,L$13)</f>
        <v/>
      </c>
      <c r="M144" s="96" t="str">
        <f ca="1">VLOOKUP($F144,Calc!$R$2:$Y$1201,M$13)</f>
        <v/>
      </c>
    </row>
    <row r="145" spans="6:13" x14ac:dyDescent="0.3">
      <c r="F145" s="99">
        <f t="shared" ref="F145:F208" si="2">F144+1</f>
        <v>131</v>
      </c>
      <c r="G145" s="96" t="str">
        <f ca="1">VLOOKUP($F145,Calc!$R$2:$Y$1201,G$13)</f>
        <v/>
      </c>
      <c r="H145" s="97" t="str">
        <f ca="1">VLOOKUP($F145,Calc!$R$2:$Y$1201,H$13)</f>
        <v/>
      </c>
      <c r="I145" s="96" t="str">
        <f ca="1">VLOOKUP($F145,Calc!$R$2:$Y$1201,I$13)</f>
        <v/>
      </c>
      <c r="J145" s="96" t="str">
        <f ca="1">VLOOKUP($F145,Calc!$R$2:$Y$1201,J$13)</f>
        <v/>
      </c>
      <c r="K145" s="96"/>
      <c r="L145" s="98" t="str">
        <f ca="1">VLOOKUP($F145,Calc!$R$2:$Y$1201,L$13)</f>
        <v/>
      </c>
      <c r="M145" s="96" t="str">
        <f ca="1">VLOOKUP($F145,Calc!$R$2:$Y$1201,M$13)</f>
        <v/>
      </c>
    </row>
    <row r="146" spans="6:13" x14ac:dyDescent="0.3">
      <c r="F146" s="99">
        <f t="shared" si="2"/>
        <v>132</v>
      </c>
      <c r="G146" s="96" t="str">
        <f ca="1">VLOOKUP($F146,Calc!$R$2:$Y$1201,G$13)</f>
        <v/>
      </c>
      <c r="H146" s="97" t="str">
        <f ca="1">VLOOKUP($F146,Calc!$R$2:$Y$1201,H$13)</f>
        <v/>
      </c>
      <c r="I146" s="96" t="str">
        <f ca="1">VLOOKUP($F146,Calc!$R$2:$Y$1201,I$13)</f>
        <v/>
      </c>
      <c r="J146" s="96" t="str">
        <f ca="1">VLOOKUP($F146,Calc!$R$2:$Y$1201,J$13)</f>
        <v/>
      </c>
      <c r="K146" s="96"/>
      <c r="L146" s="98" t="str">
        <f ca="1">VLOOKUP($F146,Calc!$R$2:$Y$1201,L$13)</f>
        <v/>
      </c>
      <c r="M146" s="96" t="str">
        <f ca="1">VLOOKUP($F146,Calc!$R$2:$Y$1201,M$13)</f>
        <v/>
      </c>
    </row>
    <row r="147" spans="6:13" x14ac:dyDescent="0.3">
      <c r="F147" s="99">
        <f t="shared" si="2"/>
        <v>133</v>
      </c>
      <c r="G147" s="96" t="str">
        <f ca="1">VLOOKUP($F147,Calc!$R$2:$Y$1201,G$13)</f>
        <v/>
      </c>
      <c r="H147" s="97" t="str">
        <f ca="1">VLOOKUP($F147,Calc!$R$2:$Y$1201,H$13)</f>
        <v/>
      </c>
      <c r="I147" s="96" t="str">
        <f ca="1">VLOOKUP($F147,Calc!$R$2:$Y$1201,I$13)</f>
        <v/>
      </c>
      <c r="J147" s="96" t="str">
        <f ca="1">VLOOKUP($F147,Calc!$R$2:$Y$1201,J$13)</f>
        <v/>
      </c>
      <c r="K147" s="96"/>
      <c r="L147" s="98" t="str">
        <f ca="1">VLOOKUP($F147,Calc!$R$2:$Y$1201,L$13)</f>
        <v/>
      </c>
      <c r="M147" s="96" t="str">
        <f ca="1">VLOOKUP($F147,Calc!$R$2:$Y$1201,M$13)</f>
        <v/>
      </c>
    </row>
    <row r="148" spans="6:13" x14ac:dyDescent="0.3">
      <c r="F148" s="99">
        <f t="shared" si="2"/>
        <v>134</v>
      </c>
      <c r="G148" s="96" t="str">
        <f ca="1">VLOOKUP($F148,Calc!$R$2:$Y$1201,G$13)</f>
        <v/>
      </c>
      <c r="H148" s="97" t="str">
        <f ca="1">VLOOKUP($F148,Calc!$R$2:$Y$1201,H$13)</f>
        <v/>
      </c>
      <c r="I148" s="96" t="str">
        <f ca="1">VLOOKUP($F148,Calc!$R$2:$Y$1201,I$13)</f>
        <v/>
      </c>
      <c r="J148" s="96" t="str">
        <f ca="1">VLOOKUP($F148,Calc!$R$2:$Y$1201,J$13)</f>
        <v/>
      </c>
      <c r="K148" s="96"/>
      <c r="L148" s="98" t="str">
        <f ca="1">VLOOKUP($F148,Calc!$R$2:$Y$1201,L$13)</f>
        <v/>
      </c>
      <c r="M148" s="96" t="str">
        <f ca="1">VLOOKUP($F148,Calc!$R$2:$Y$1201,M$13)</f>
        <v/>
      </c>
    </row>
    <row r="149" spans="6:13" x14ac:dyDescent="0.3">
      <c r="F149" s="99">
        <f t="shared" si="2"/>
        <v>135</v>
      </c>
      <c r="G149" s="96" t="str">
        <f ca="1">VLOOKUP($F149,Calc!$R$2:$Y$1201,G$13)</f>
        <v/>
      </c>
      <c r="H149" s="97" t="str">
        <f ca="1">VLOOKUP($F149,Calc!$R$2:$Y$1201,H$13)</f>
        <v/>
      </c>
      <c r="I149" s="96" t="str">
        <f ca="1">VLOOKUP($F149,Calc!$R$2:$Y$1201,I$13)</f>
        <v/>
      </c>
      <c r="J149" s="96" t="str">
        <f ca="1">VLOOKUP($F149,Calc!$R$2:$Y$1201,J$13)</f>
        <v/>
      </c>
      <c r="K149" s="96"/>
      <c r="L149" s="98" t="str">
        <f ca="1">VLOOKUP($F149,Calc!$R$2:$Y$1201,L$13)</f>
        <v/>
      </c>
      <c r="M149" s="96" t="str">
        <f ca="1">VLOOKUP($F149,Calc!$R$2:$Y$1201,M$13)</f>
        <v/>
      </c>
    </row>
    <row r="150" spans="6:13" x14ac:dyDescent="0.3">
      <c r="F150" s="99">
        <f t="shared" si="2"/>
        <v>136</v>
      </c>
      <c r="G150" s="96" t="str">
        <f ca="1">VLOOKUP($F150,Calc!$R$2:$Y$1201,G$13)</f>
        <v/>
      </c>
      <c r="H150" s="97" t="str">
        <f ca="1">VLOOKUP($F150,Calc!$R$2:$Y$1201,H$13)</f>
        <v/>
      </c>
      <c r="I150" s="96" t="str">
        <f ca="1">VLOOKUP($F150,Calc!$R$2:$Y$1201,I$13)</f>
        <v/>
      </c>
      <c r="J150" s="96" t="str">
        <f ca="1">VLOOKUP($F150,Calc!$R$2:$Y$1201,J$13)</f>
        <v/>
      </c>
      <c r="K150" s="96"/>
      <c r="L150" s="98" t="str">
        <f ca="1">VLOOKUP($F150,Calc!$R$2:$Y$1201,L$13)</f>
        <v/>
      </c>
      <c r="M150" s="96" t="str">
        <f ca="1">VLOOKUP($F150,Calc!$R$2:$Y$1201,M$13)</f>
        <v/>
      </c>
    </row>
    <row r="151" spans="6:13" x14ac:dyDescent="0.3">
      <c r="F151" s="99">
        <f t="shared" si="2"/>
        <v>137</v>
      </c>
      <c r="G151" s="96" t="str">
        <f ca="1">VLOOKUP($F151,Calc!$R$2:$Y$1201,G$13)</f>
        <v/>
      </c>
      <c r="H151" s="97" t="str">
        <f ca="1">VLOOKUP($F151,Calc!$R$2:$Y$1201,H$13)</f>
        <v/>
      </c>
      <c r="I151" s="96" t="str">
        <f ca="1">VLOOKUP($F151,Calc!$R$2:$Y$1201,I$13)</f>
        <v/>
      </c>
      <c r="J151" s="96" t="str">
        <f ca="1">VLOOKUP($F151,Calc!$R$2:$Y$1201,J$13)</f>
        <v/>
      </c>
      <c r="K151" s="96"/>
      <c r="L151" s="98" t="str">
        <f ca="1">VLOOKUP($F151,Calc!$R$2:$Y$1201,L$13)</f>
        <v/>
      </c>
      <c r="M151" s="96" t="str">
        <f ca="1">VLOOKUP($F151,Calc!$R$2:$Y$1201,M$13)</f>
        <v/>
      </c>
    </row>
    <row r="152" spans="6:13" x14ac:dyDescent="0.3">
      <c r="F152" s="99">
        <f t="shared" si="2"/>
        <v>138</v>
      </c>
      <c r="G152" s="96" t="str">
        <f ca="1">VLOOKUP($F152,Calc!$R$2:$Y$1201,G$13)</f>
        <v/>
      </c>
      <c r="H152" s="97" t="str">
        <f ca="1">VLOOKUP($F152,Calc!$R$2:$Y$1201,H$13)</f>
        <v/>
      </c>
      <c r="I152" s="96" t="str">
        <f ca="1">VLOOKUP($F152,Calc!$R$2:$Y$1201,I$13)</f>
        <v/>
      </c>
      <c r="J152" s="96" t="str">
        <f ca="1">VLOOKUP($F152,Calc!$R$2:$Y$1201,J$13)</f>
        <v/>
      </c>
      <c r="K152" s="96"/>
      <c r="L152" s="98" t="str">
        <f ca="1">VLOOKUP($F152,Calc!$R$2:$Y$1201,L$13)</f>
        <v/>
      </c>
      <c r="M152" s="96" t="str">
        <f ca="1">VLOOKUP($F152,Calc!$R$2:$Y$1201,M$13)</f>
        <v/>
      </c>
    </row>
    <row r="153" spans="6:13" x14ac:dyDescent="0.3">
      <c r="F153" s="99">
        <f t="shared" si="2"/>
        <v>139</v>
      </c>
      <c r="G153" s="96" t="str">
        <f ca="1">VLOOKUP($F153,Calc!$R$2:$Y$1201,G$13)</f>
        <v/>
      </c>
      <c r="H153" s="97" t="str">
        <f ca="1">VLOOKUP($F153,Calc!$R$2:$Y$1201,H$13)</f>
        <v/>
      </c>
      <c r="I153" s="96" t="str">
        <f ca="1">VLOOKUP($F153,Calc!$R$2:$Y$1201,I$13)</f>
        <v/>
      </c>
      <c r="J153" s="96" t="str">
        <f ca="1">VLOOKUP($F153,Calc!$R$2:$Y$1201,J$13)</f>
        <v/>
      </c>
      <c r="K153" s="96"/>
      <c r="L153" s="98" t="str">
        <f ca="1">VLOOKUP($F153,Calc!$R$2:$Y$1201,L$13)</f>
        <v/>
      </c>
      <c r="M153" s="96" t="str">
        <f ca="1">VLOOKUP($F153,Calc!$R$2:$Y$1201,M$13)</f>
        <v/>
      </c>
    </row>
    <row r="154" spans="6:13" x14ac:dyDescent="0.3">
      <c r="F154" s="99">
        <f t="shared" si="2"/>
        <v>140</v>
      </c>
      <c r="G154" s="96" t="str">
        <f ca="1">VLOOKUP($F154,Calc!$R$2:$Y$1201,G$13)</f>
        <v/>
      </c>
      <c r="H154" s="97" t="str">
        <f ca="1">VLOOKUP($F154,Calc!$R$2:$Y$1201,H$13)</f>
        <v/>
      </c>
      <c r="I154" s="96" t="str">
        <f ca="1">VLOOKUP($F154,Calc!$R$2:$Y$1201,I$13)</f>
        <v/>
      </c>
      <c r="J154" s="96" t="str">
        <f ca="1">VLOOKUP($F154,Calc!$R$2:$Y$1201,J$13)</f>
        <v/>
      </c>
      <c r="K154" s="96"/>
      <c r="L154" s="98" t="str">
        <f ca="1">VLOOKUP($F154,Calc!$R$2:$Y$1201,L$13)</f>
        <v/>
      </c>
      <c r="M154" s="96" t="str">
        <f ca="1">VLOOKUP($F154,Calc!$R$2:$Y$1201,M$13)</f>
        <v/>
      </c>
    </row>
    <row r="155" spans="6:13" x14ac:dyDescent="0.3">
      <c r="F155" s="99">
        <f t="shared" si="2"/>
        <v>141</v>
      </c>
      <c r="G155" s="96" t="str">
        <f ca="1">VLOOKUP($F155,Calc!$R$2:$Y$1201,G$13)</f>
        <v/>
      </c>
      <c r="H155" s="97" t="str">
        <f ca="1">VLOOKUP($F155,Calc!$R$2:$Y$1201,H$13)</f>
        <v/>
      </c>
      <c r="I155" s="96" t="str">
        <f ca="1">VLOOKUP($F155,Calc!$R$2:$Y$1201,I$13)</f>
        <v/>
      </c>
      <c r="J155" s="96" t="str">
        <f ca="1">VLOOKUP($F155,Calc!$R$2:$Y$1201,J$13)</f>
        <v/>
      </c>
      <c r="K155" s="96"/>
      <c r="L155" s="98" t="str">
        <f ca="1">VLOOKUP($F155,Calc!$R$2:$Y$1201,L$13)</f>
        <v/>
      </c>
      <c r="M155" s="96" t="str">
        <f ca="1">VLOOKUP($F155,Calc!$R$2:$Y$1201,M$13)</f>
        <v/>
      </c>
    </row>
    <row r="156" spans="6:13" x14ac:dyDescent="0.3">
      <c r="F156" s="99">
        <f t="shared" si="2"/>
        <v>142</v>
      </c>
      <c r="G156" s="96" t="str">
        <f ca="1">VLOOKUP($F156,Calc!$R$2:$Y$1201,G$13)</f>
        <v/>
      </c>
      <c r="H156" s="97" t="str">
        <f ca="1">VLOOKUP($F156,Calc!$R$2:$Y$1201,H$13)</f>
        <v/>
      </c>
      <c r="I156" s="96" t="str">
        <f ca="1">VLOOKUP($F156,Calc!$R$2:$Y$1201,I$13)</f>
        <v/>
      </c>
      <c r="J156" s="96" t="str">
        <f ca="1">VLOOKUP($F156,Calc!$R$2:$Y$1201,J$13)</f>
        <v/>
      </c>
      <c r="K156" s="96"/>
      <c r="L156" s="98" t="str">
        <f ca="1">VLOOKUP($F156,Calc!$R$2:$Y$1201,L$13)</f>
        <v/>
      </c>
      <c r="M156" s="96" t="str">
        <f ca="1">VLOOKUP($F156,Calc!$R$2:$Y$1201,M$13)</f>
        <v/>
      </c>
    </row>
    <row r="157" spans="6:13" x14ac:dyDescent="0.3">
      <c r="F157" s="99">
        <f t="shared" si="2"/>
        <v>143</v>
      </c>
      <c r="G157" s="96" t="str">
        <f ca="1">VLOOKUP($F157,Calc!$R$2:$Y$1201,G$13)</f>
        <v/>
      </c>
      <c r="H157" s="97" t="str">
        <f ca="1">VLOOKUP($F157,Calc!$R$2:$Y$1201,H$13)</f>
        <v/>
      </c>
      <c r="I157" s="96" t="str">
        <f ca="1">VLOOKUP($F157,Calc!$R$2:$Y$1201,I$13)</f>
        <v/>
      </c>
      <c r="J157" s="96" t="str">
        <f ca="1">VLOOKUP($F157,Calc!$R$2:$Y$1201,J$13)</f>
        <v/>
      </c>
      <c r="K157" s="96"/>
      <c r="L157" s="98" t="str">
        <f ca="1">VLOOKUP($F157,Calc!$R$2:$Y$1201,L$13)</f>
        <v/>
      </c>
      <c r="M157" s="96" t="str">
        <f ca="1">VLOOKUP($F157,Calc!$R$2:$Y$1201,M$13)</f>
        <v/>
      </c>
    </row>
    <row r="158" spans="6:13" x14ac:dyDescent="0.3">
      <c r="F158" s="99">
        <f t="shared" si="2"/>
        <v>144</v>
      </c>
      <c r="G158" s="96" t="str">
        <f ca="1">VLOOKUP($F158,Calc!$R$2:$Y$1201,G$13)</f>
        <v/>
      </c>
      <c r="H158" s="97" t="str">
        <f ca="1">VLOOKUP($F158,Calc!$R$2:$Y$1201,H$13)</f>
        <v/>
      </c>
      <c r="I158" s="96" t="str">
        <f ca="1">VLOOKUP($F158,Calc!$R$2:$Y$1201,I$13)</f>
        <v/>
      </c>
      <c r="J158" s="96" t="str">
        <f ca="1">VLOOKUP($F158,Calc!$R$2:$Y$1201,J$13)</f>
        <v/>
      </c>
      <c r="K158" s="96"/>
      <c r="L158" s="98" t="str">
        <f ca="1">VLOOKUP($F158,Calc!$R$2:$Y$1201,L$13)</f>
        <v/>
      </c>
      <c r="M158" s="96" t="str">
        <f ca="1">VLOOKUP($F158,Calc!$R$2:$Y$1201,M$13)</f>
        <v/>
      </c>
    </row>
    <row r="159" spans="6:13" x14ac:dyDescent="0.3">
      <c r="F159" s="99">
        <f t="shared" si="2"/>
        <v>145</v>
      </c>
      <c r="G159" s="96" t="str">
        <f ca="1">VLOOKUP($F159,Calc!$R$2:$Y$1201,G$13)</f>
        <v/>
      </c>
      <c r="H159" s="97" t="str">
        <f ca="1">VLOOKUP($F159,Calc!$R$2:$Y$1201,H$13)</f>
        <v/>
      </c>
      <c r="I159" s="96" t="str">
        <f ca="1">VLOOKUP($F159,Calc!$R$2:$Y$1201,I$13)</f>
        <v/>
      </c>
      <c r="J159" s="96" t="str">
        <f ca="1">VLOOKUP($F159,Calc!$R$2:$Y$1201,J$13)</f>
        <v/>
      </c>
      <c r="K159" s="96"/>
      <c r="L159" s="98" t="str">
        <f ca="1">VLOOKUP($F159,Calc!$R$2:$Y$1201,L$13)</f>
        <v/>
      </c>
      <c r="M159" s="96" t="str">
        <f ca="1">VLOOKUP($F159,Calc!$R$2:$Y$1201,M$13)</f>
        <v/>
      </c>
    </row>
    <row r="160" spans="6:13" x14ac:dyDescent="0.3">
      <c r="F160" s="99">
        <f t="shared" si="2"/>
        <v>146</v>
      </c>
      <c r="G160" s="96" t="str">
        <f ca="1">VLOOKUP($F160,Calc!$R$2:$Y$1201,G$13)</f>
        <v/>
      </c>
      <c r="H160" s="97" t="str">
        <f ca="1">VLOOKUP($F160,Calc!$R$2:$Y$1201,H$13)</f>
        <v/>
      </c>
      <c r="I160" s="96" t="str">
        <f ca="1">VLOOKUP($F160,Calc!$R$2:$Y$1201,I$13)</f>
        <v/>
      </c>
      <c r="J160" s="96" t="str">
        <f ca="1">VLOOKUP($F160,Calc!$R$2:$Y$1201,J$13)</f>
        <v/>
      </c>
      <c r="K160" s="96"/>
      <c r="L160" s="98" t="str">
        <f ca="1">VLOOKUP($F160,Calc!$R$2:$Y$1201,L$13)</f>
        <v/>
      </c>
      <c r="M160" s="96" t="str">
        <f ca="1">VLOOKUP($F160,Calc!$R$2:$Y$1201,M$13)</f>
        <v/>
      </c>
    </row>
    <row r="161" spans="6:13" x14ac:dyDescent="0.3">
      <c r="F161" s="99">
        <f t="shared" si="2"/>
        <v>147</v>
      </c>
      <c r="G161" s="96" t="str">
        <f ca="1">VLOOKUP($F161,Calc!$R$2:$Y$1201,G$13)</f>
        <v/>
      </c>
      <c r="H161" s="97" t="str">
        <f ca="1">VLOOKUP($F161,Calc!$R$2:$Y$1201,H$13)</f>
        <v/>
      </c>
      <c r="I161" s="96" t="str">
        <f ca="1">VLOOKUP($F161,Calc!$R$2:$Y$1201,I$13)</f>
        <v/>
      </c>
      <c r="J161" s="96" t="str">
        <f ca="1">VLOOKUP($F161,Calc!$R$2:$Y$1201,J$13)</f>
        <v/>
      </c>
      <c r="K161" s="96"/>
      <c r="L161" s="98" t="str">
        <f ca="1">VLOOKUP($F161,Calc!$R$2:$Y$1201,L$13)</f>
        <v/>
      </c>
      <c r="M161" s="96" t="str">
        <f ca="1">VLOOKUP($F161,Calc!$R$2:$Y$1201,M$13)</f>
        <v/>
      </c>
    </row>
    <row r="162" spans="6:13" x14ac:dyDescent="0.3">
      <c r="F162" s="99">
        <f t="shared" si="2"/>
        <v>148</v>
      </c>
      <c r="G162" s="96" t="str">
        <f ca="1">VLOOKUP($F162,Calc!$R$2:$Y$1201,G$13)</f>
        <v/>
      </c>
      <c r="H162" s="97" t="str">
        <f ca="1">VLOOKUP($F162,Calc!$R$2:$Y$1201,H$13)</f>
        <v/>
      </c>
      <c r="I162" s="96" t="str">
        <f ca="1">VLOOKUP($F162,Calc!$R$2:$Y$1201,I$13)</f>
        <v/>
      </c>
      <c r="J162" s="96" t="str">
        <f ca="1">VLOOKUP($F162,Calc!$R$2:$Y$1201,J$13)</f>
        <v/>
      </c>
      <c r="K162" s="96"/>
      <c r="L162" s="98" t="str">
        <f ca="1">VLOOKUP($F162,Calc!$R$2:$Y$1201,L$13)</f>
        <v/>
      </c>
      <c r="M162" s="96" t="str">
        <f ca="1">VLOOKUP($F162,Calc!$R$2:$Y$1201,M$13)</f>
        <v/>
      </c>
    </row>
    <row r="163" spans="6:13" x14ac:dyDescent="0.3">
      <c r="F163" s="99">
        <f t="shared" si="2"/>
        <v>149</v>
      </c>
      <c r="G163" s="96" t="str">
        <f ca="1">VLOOKUP($F163,Calc!$R$2:$Y$1201,G$13)</f>
        <v/>
      </c>
      <c r="H163" s="97" t="str">
        <f ca="1">VLOOKUP($F163,Calc!$R$2:$Y$1201,H$13)</f>
        <v/>
      </c>
      <c r="I163" s="96" t="str">
        <f ca="1">VLOOKUP($F163,Calc!$R$2:$Y$1201,I$13)</f>
        <v/>
      </c>
      <c r="J163" s="96" t="str">
        <f ca="1">VLOOKUP($F163,Calc!$R$2:$Y$1201,J$13)</f>
        <v/>
      </c>
      <c r="K163" s="96"/>
      <c r="L163" s="98" t="str">
        <f ca="1">VLOOKUP($F163,Calc!$R$2:$Y$1201,L$13)</f>
        <v/>
      </c>
      <c r="M163" s="96" t="str">
        <f ca="1">VLOOKUP($F163,Calc!$R$2:$Y$1201,M$13)</f>
        <v/>
      </c>
    </row>
    <row r="164" spans="6:13" x14ac:dyDescent="0.3">
      <c r="F164" s="99">
        <f t="shared" si="2"/>
        <v>150</v>
      </c>
      <c r="G164" s="96" t="str">
        <f ca="1">VLOOKUP($F164,Calc!$R$2:$Y$1201,G$13)</f>
        <v/>
      </c>
      <c r="H164" s="97" t="str">
        <f ca="1">VLOOKUP($F164,Calc!$R$2:$Y$1201,H$13)</f>
        <v/>
      </c>
      <c r="I164" s="96" t="str">
        <f ca="1">VLOOKUP($F164,Calc!$R$2:$Y$1201,I$13)</f>
        <v/>
      </c>
      <c r="J164" s="96" t="str">
        <f ca="1">VLOOKUP($F164,Calc!$R$2:$Y$1201,J$13)</f>
        <v/>
      </c>
      <c r="K164" s="96"/>
      <c r="L164" s="98" t="str">
        <f ca="1">VLOOKUP($F164,Calc!$R$2:$Y$1201,L$13)</f>
        <v/>
      </c>
      <c r="M164" s="96" t="str">
        <f ca="1">VLOOKUP($F164,Calc!$R$2:$Y$1201,M$13)</f>
        <v/>
      </c>
    </row>
    <row r="165" spans="6:13" x14ac:dyDescent="0.3">
      <c r="F165" s="99">
        <f t="shared" si="2"/>
        <v>151</v>
      </c>
      <c r="G165" s="96" t="str">
        <f ca="1">VLOOKUP($F165,Calc!$R$2:$Y$1201,G$13)</f>
        <v/>
      </c>
      <c r="H165" s="97" t="str">
        <f ca="1">VLOOKUP($F165,Calc!$R$2:$Y$1201,H$13)</f>
        <v/>
      </c>
      <c r="I165" s="96" t="str">
        <f ca="1">VLOOKUP($F165,Calc!$R$2:$Y$1201,I$13)</f>
        <v/>
      </c>
      <c r="J165" s="96" t="str">
        <f ca="1">VLOOKUP($F165,Calc!$R$2:$Y$1201,J$13)</f>
        <v/>
      </c>
      <c r="K165" s="96"/>
      <c r="L165" s="98" t="str">
        <f ca="1">VLOOKUP($F165,Calc!$R$2:$Y$1201,L$13)</f>
        <v/>
      </c>
      <c r="M165" s="96" t="str">
        <f ca="1">VLOOKUP($F165,Calc!$R$2:$Y$1201,M$13)</f>
        <v/>
      </c>
    </row>
    <row r="166" spans="6:13" x14ac:dyDescent="0.3">
      <c r="F166" s="99">
        <f t="shared" si="2"/>
        <v>152</v>
      </c>
      <c r="G166" s="96" t="str">
        <f ca="1">VLOOKUP($F166,Calc!$R$2:$Y$1201,G$13)</f>
        <v/>
      </c>
      <c r="H166" s="97" t="str">
        <f ca="1">VLOOKUP($F166,Calc!$R$2:$Y$1201,H$13)</f>
        <v/>
      </c>
      <c r="I166" s="96" t="str">
        <f ca="1">VLOOKUP($F166,Calc!$R$2:$Y$1201,I$13)</f>
        <v/>
      </c>
      <c r="J166" s="96" t="str">
        <f ca="1">VLOOKUP($F166,Calc!$R$2:$Y$1201,J$13)</f>
        <v/>
      </c>
      <c r="K166" s="96"/>
      <c r="L166" s="98" t="str">
        <f ca="1">VLOOKUP($F166,Calc!$R$2:$Y$1201,L$13)</f>
        <v/>
      </c>
      <c r="M166" s="96" t="str">
        <f ca="1">VLOOKUP($F166,Calc!$R$2:$Y$1201,M$13)</f>
        <v/>
      </c>
    </row>
    <row r="167" spans="6:13" x14ac:dyDescent="0.3">
      <c r="F167" s="99">
        <f t="shared" si="2"/>
        <v>153</v>
      </c>
      <c r="G167" s="96" t="str">
        <f ca="1">VLOOKUP($F167,Calc!$R$2:$Y$1201,G$13)</f>
        <v/>
      </c>
      <c r="H167" s="97" t="str">
        <f ca="1">VLOOKUP($F167,Calc!$R$2:$Y$1201,H$13)</f>
        <v/>
      </c>
      <c r="I167" s="96" t="str">
        <f ca="1">VLOOKUP($F167,Calc!$R$2:$Y$1201,I$13)</f>
        <v/>
      </c>
      <c r="J167" s="96" t="str">
        <f ca="1">VLOOKUP($F167,Calc!$R$2:$Y$1201,J$13)</f>
        <v/>
      </c>
      <c r="K167" s="96"/>
      <c r="L167" s="98" t="str">
        <f ca="1">VLOOKUP($F167,Calc!$R$2:$Y$1201,L$13)</f>
        <v/>
      </c>
      <c r="M167" s="96" t="str">
        <f ca="1">VLOOKUP($F167,Calc!$R$2:$Y$1201,M$13)</f>
        <v/>
      </c>
    </row>
    <row r="168" spans="6:13" x14ac:dyDescent="0.3">
      <c r="F168" s="99">
        <f t="shared" si="2"/>
        <v>154</v>
      </c>
      <c r="G168" s="96" t="str">
        <f ca="1">VLOOKUP($F168,Calc!$R$2:$Y$1201,G$13)</f>
        <v/>
      </c>
      <c r="H168" s="97" t="str">
        <f ca="1">VLOOKUP($F168,Calc!$R$2:$Y$1201,H$13)</f>
        <v/>
      </c>
      <c r="I168" s="96" t="str">
        <f ca="1">VLOOKUP($F168,Calc!$R$2:$Y$1201,I$13)</f>
        <v/>
      </c>
      <c r="J168" s="96" t="str">
        <f ca="1">VLOOKUP($F168,Calc!$R$2:$Y$1201,J$13)</f>
        <v/>
      </c>
      <c r="K168" s="96"/>
      <c r="L168" s="98" t="str">
        <f ca="1">VLOOKUP($F168,Calc!$R$2:$Y$1201,L$13)</f>
        <v/>
      </c>
      <c r="M168" s="96" t="str">
        <f ca="1">VLOOKUP($F168,Calc!$R$2:$Y$1201,M$13)</f>
        <v/>
      </c>
    </row>
    <row r="169" spans="6:13" x14ac:dyDescent="0.3">
      <c r="F169" s="99">
        <f t="shared" si="2"/>
        <v>155</v>
      </c>
      <c r="G169" s="96" t="str">
        <f ca="1">VLOOKUP($F169,Calc!$R$2:$Y$1201,G$13)</f>
        <v/>
      </c>
      <c r="H169" s="97" t="str">
        <f ca="1">VLOOKUP($F169,Calc!$R$2:$Y$1201,H$13)</f>
        <v/>
      </c>
      <c r="I169" s="96" t="str">
        <f ca="1">VLOOKUP($F169,Calc!$R$2:$Y$1201,I$13)</f>
        <v/>
      </c>
      <c r="J169" s="96" t="str">
        <f ca="1">VLOOKUP($F169,Calc!$R$2:$Y$1201,J$13)</f>
        <v/>
      </c>
      <c r="K169" s="96"/>
      <c r="L169" s="98" t="str">
        <f ca="1">VLOOKUP($F169,Calc!$R$2:$Y$1201,L$13)</f>
        <v/>
      </c>
      <c r="M169" s="96" t="str">
        <f ca="1">VLOOKUP($F169,Calc!$R$2:$Y$1201,M$13)</f>
        <v/>
      </c>
    </row>
    <row r="170" spans="6:13" x14ac:dyDescent="0.3">
      <c r="F170" s="99">
        <f t="shared" si="2"/>
        <v>156</v>
      </c>
      <c r="G170" s="96" t="str">
        <f ca="1">VLOOKUP($F170,Calc!$R$2:$Y$1201,G$13)</f>
        <v/>
      </c>
      <c r="H170" s="97" t="str">
        <f ca="1">VLOOKUP($F170,Calc!$R$2:$Y$1201,H$13)</f>
        <v/>
      </c>
      <c r="I170" s="96" t="str">
        <f ca="1">VLOOKUP($F170,Calc!$R$2:$Y$1201,I$13)</f>
        <v/>
      </c>
      <c r="J170" s="96" t="str">
        <f ca="1">VLOOKUP($F170,Calc!$R$2:$Y$1201,J$13)</f>
        <v/>
      </c>
      <c r="K170" s="96"/>
      <c r="L170" s="98" t="str">
        <f ca="1">VLOOKUP($F170,Calc!$R$2:$Y$1201,L$13)</f>
        <v/>
      </c>
      <c r="M170" s="96" t="str">
        <f ca="1">VLOOKUP($F170,Calc!$R$2:$Y$1201,M$13)</f>
        <v/>
      </c>
    </row>
    <row r="171" spans="6:13" x14ac:dyDescent="0.3">
      <c r="F171" s="99">
        <f t="shared" si="2"/>
        <v>157</v>
      </c>
      <c r="G171" s="96" t="str">
        <f ca="1">VLOOKUP($F171,Calc!$R$2:$Y$1201,G$13)</f>
        <v/>
      </c>
      <c r="H171" s="97" t="str">
        <f ca="1">VLOOKUP($F171,Calc!$R$2:$Y$1201,H$13)</f>
        <v/>
      </c>
      <c r="I171" s="96" t="str">
        <f ca="1">VLOOKUP($F171,Calc!$R$2:$Y$1201,I$13)</f>
        <v/>
      </c>
      <c r="J171" s="96" t="str">
        <f ca="1">VLOOKUP($F171,Calc!$R$2:$Y$1201,J$13)</f>
        <v/>
      </c>
      <c r="K171" s="96"/>
      <c r="L171" s="98" t="str">
        <f ca="1">VLOOKUP($F171,Calc!$R$2:$Y$1201,L$13)</f>
        <v/>
      </c>
      <c r="M171" s="96" t="str">
        <f ca="1">VLOOKUP($F171,Calc!$R$2:$Y$1201,M$13)</f>
        <v/>
      </c>
    </row>
    <row r="172" spans="6:13" x14ac:dyDescent="0.3">
      <c r="F172" s="99">
        <f t="shared" si="2"/>
        <v>158</v>
      </c>
      <c r="G172" s="96" t="str">
        <f ca="1">VLOOKUP($F172,Calc!$R$2:$Y$1201,G$13)</f>
        <v/>
      </c>
      <c r="H172" s="97" t="str">
        <f ca="1">VLOOKUP($F172,Calc!$R$2:$Y$1201,H$13)</f>
        <v/>
      </c>
      <c r="I172" s="96" t="str">
        <f ca="1">VLOOKUP($F172,Calc!$R$2:$Y$1201,I$13)</f>
        <v/>
      </c>
      <c r="J172" s="96" t="str">
        <f ca="1">VLOOKUP($F172,Calc!$R$2:$Y$1201,J$13)</f>
        <v/>
      </c>
      <c r="K172" s="96"/>
      <c r="L172" s="98" t="str">
        <f ca="1">VLOOKUP($F172,Calc!$R$2:$Y$1201,L$13)</f>
        <v/>
      </c>
      <c r="M172" s="96" t="str">
        <f ca="1">VLOOKUP($F172,Calc!$R$2:$Y$1201,M$13)</f>
        <v/>
      </c>
    </row>
    <row r="173" spans="6:13" x14ac:dyDescent="0.3">
      <c r="F173" s="99">
        <f t="shared" si="2"/>
        <v>159</v>
      </c>
      <c r="G173" s="96" t="str">
        <f ca="1">VLOOKUP($F173,Calc!$R$2:$Y$1201,G$13)</f>
        <v/>
      </c>
      <c r="H173" s="97" t="str">
        <f ca="1">VLOOKUP($F173,Calc!$R$2:$Y$1201,H$13)</f>
        <v/>
      </c>
      <c r="I173" s="96" t="str">
        <f ca="1">VLOOKUP($F173,Calc!$R$2:$Y$1201,I$13)</f>
        <v/>
      </c>
      <c r="J173" s="96" t="str">
        <f ca="1">VLOOKUP($F173,Calc!$R$2:$Y$1201,J$13)</f>
        <v/>
      </c>
      <c r="K173" s="96"/>
      <c r="L173" s="98" t="str">
        <f ca="1">VLOOKUP($F173,Calc!$R$2:$Y$1201,L$13)</f>
        <v/>
      </c>
      <c r="M173" s="96" t="str">
        <f ca="1">VLOOKUP($F173,Calc!$R$2:$Y$1201,M$13)</f>
        <v/>
      </c>
    </row>
    <row r="174" spans="6:13" x14ac:dyDescent="0.3">
      <c r="F174" s="99">
        <f t="shared" si="2"/>
        <v>160</v>
      </c>
      <c r="G174" s="96" t="str">
        <f ca="1">VLOOKUP($F174,Calc!$R$2:$Y$1201,G$13)</f>
        <v/>
      </c>
      <c r="H174" s="97" t="str">
        <f ca="1">VLOOKUP($F174,Calc!$R$2:$Y$1201,H$13)</f>
        <v/>
      </c>
      <c r="I174" s="96" t="str">
        <f ca="1">VLOOKUP($F174,Calc!$R$2:$Y$1201,I$13)</f>
        <v/>
      </c>
      <c r="J174" s="96" t="str">
        <f ca="1">VLOOKUP($F174,Calc!$R$2:$Y$1201,J$13)</f>
        <v/>
      </c>
      <c r="K174" s="96"/>
      <c r="L174" s="98" t="str">
        <f ca="1">VLOOKUP($F174,Calc!$R$2:$Y$1201,L$13)</f>
        <v/>
      </c>
      <c r="M174" s="96" t="str">
        <f ca="1">VLOOKUP($F174,Calc!$R$2:$Y$1201,M$13)</f>
        <v/>
      </c>
    </row>
    <row r="175" spans="6:13" x14ac:dyDescent="0.3">
      <c r="F175" s="99">
        <f t="shared" si="2"/>
        <v>161</v>
      </c>
      <c r="G175" s="96" t="str">
        <f ca="1">VLOOKUP($F175,Calc!$R$2:$Y$1201,G$13)</f>
        <v/>
      </c>
      <c r="H175" s="97" t="str">
        <f ca="1">VLOOKUP($F175,Calc!$R$2:$Y$1201,H$13)</f>
        <v/>
      </c>
      <c r="I175" s="96" t="str">
        <f ca="1">VLOOKUP($F175,Calc!$R$2:$Y$1201,I$13)</f>
        <v/>
      </c>
      <c r="J175" s="96" t="str">
        <f ca="1">VLOOKUP($F175,Calc!$R$2:$Y$1201,J$13)</f>
        <v/>
      </c>
      <c r="K175" s="96"/>
      <c r="L175" s="98" t="str">
        <f ca="1">VLOOKUP($F175,Calc!$R$2:$Y$1201,L$13)</f>
        <v/>
      </c>
      <c r="M175" s="96" t="str">
        <f ca="1">VLOOKUP($F175,Calc!$R$2:$Y$1201,M$13)</f>
        <v/>
      </c>
    </row>
    <row r="176" spans="6:13" x14ac:dyDescent="0.3">
      <c r="F176" s="99">
        <f t="shared" si="2"/>
        <v>162</v>
      </c>
      <c r="G176" s="96" t="str">
        <f ca="1">VLOOKUP($F176,Calc!$R$2:$Y$1201,G$13)</f>
        <v/>
      </c>
      <c r="H176" s="97" t="str">
        <f ca="1">VLOOKUP($F176,Calc!$R$2:$Y$1201,H$13)</f>
        <v/>
      </c>
      <c r="I176" s="96" t="str">
        <f ca="1">VLOOKUP($F176,Calc!$R$2:$Y$1201,I$13)</f>
        <v/>
      </c>
      <c r="J176" s="96" t="str">
        <f ca="1">VLOOKUP($F176,Calc!$R$2:$Y$1201,J$13)</f>
        <v/>
      </c>
      <c r="K176" s="96"/>
      <c r="L176" s="98" t="str">
        <f ca="1">VLOOKUP($F176,Calc!$R$2:$Y$1201,L$13)</f>
        <v/>
      </c>
      <c r="M176" s="96" t="str">
        <f ca="1">VLOOKUP($F176,Calc!$R$2:$Y$1201,M$13)</f>
        <v/>
      </c>
    </row>
    <row r="177" spans="6:13" x14ac:dyDescent="0.3">
      <c r="F177" s="99">
        <f t="shared" si="2"/>
        <v>163</v>
      </c>
      <c r="G177" s="96" t="str">
        <f ca="1">VLOOKUP($F177,Calc!$R$2:$Y$1201,G$13)</f>
        <v/>
      </c>
      <c r="H177" s="97" t="str">
        <f ca="1">VLOOKUP($F177,Calc!$R$2:$Y$1201,H$13)</f>
        <v/>
      </c>
      <c r="I177" s="96" t="str">
        <f ca="1">VLOOKUP($F177,Calc!$R$2:$Y$1201,I$13)</f>
        <v/>
      </c>
      <c r="J177" s="96" t="str">
        <f ca="1">VLOOKUP($F177,Calc!$R$2:$Y$1201,J$13)</f>
        <v/>
      </c>
      <c r="K177" s="96"/>
      <c r="L177" s="98" t="str">
        <f ca="1">VLOOKUP($F177,Calc!$R$2:$Y$1201,L$13)</f>
        <v/>
      </c>
      <c r="M177" s="96" t="str">
        <f ca="1">VLOOKUP($F177,Calc!$R$2:$Y$1201,M$13)</f>
        <v/>
      </c>
    </row>
    <row r="178" spans="6:13" x14ac:dyDescent="0.3">
      <c r="F178" s="99">
        <f t="shared" si="2"/>
        <v>164</v>
      </c>
      <c r="G178" s="96" t="str">
        <f ca="1">VLOOKUP($F178,Calc!$R$2:$Y$1201,G$13)</f>
        <v/>
      </c>
      <c r="H178" s="97" t="str">
        <f ca="1">VLOOKUP($F178,Calc!$R$2:$Y$1201,H$13)</f>
        <v/>
      </c>
      <c r="I178" s="96" t="str">
        <f ca="1">VLOOKUP($F178,Calc!$R$2:$Y$1201,I$13)</f>
        <v/>
      </c>
      <c r="J178" s="96" t="str">
        <f ca="1">VLOOKUP($F178,Calc!$R$2:$Y$1201,J$13)</f>
        <v/>
      </c>
      <c r="K178" s="96"/>
      <c r="L178" s="98" t="str">
        <f ca="1">VLOOKUP($F178,Calc!$R$2:$Y$1201,L$13)</f>
        <v/>
      </c>
      <c r="M178" s="96" t="str">
        <f ca="1">VLOOKUP($F178,Calc!$R$2:$Y$1201,M$13)</f>
        <v/>
      </c>
    </row>
    <row r="179" spans="6:13" x14ac:dyDescent="0.3">
      <c r="F179" s="99">
        <f t="shared" si="2"/>
        <v>165</v>
      </c>
      <c r="G179" s="96" t="str">
        <f ca="1">VLOOKUP($F179,Calc!$R$2:$Y$1201,G$13)</f>
        <v/>
      </c>
      <c r="H179" s="97" t="str">
        <f ca="1">VLOOKUP($F179,Calc!$R$2:$Y$1201,H$13)</f>
        <v/>
      </c>
      <c r="I179" s="96" t="str">
        <f ca="1">VLOOKUP($F179,Calc!$R$2:$Y$1201,I$13)</f>
        <v/>
      </c>
      <c r="J179" s="96" t="str">
        <f ca="1">VLOOKUP($F179,Calc!$R$2:$Y$1201,J$13)</f>
        <v/>
      </c>
      <c r="K179" s="96"/>
      <c r="L179" s="98" t="str">
        <f ca="1">VLOOKUP($F179,Calc!$R$2:$Y$1201,L$13)</f>
        <v/>
      </c>
      <c r="M179" s="96" t="str">
        <f ca="1">VLOOKUP($F179,Calc!$R$2:$Y$1201,M$13)</f>
        <v/>
      </c>
    </row>
    <row r="180" spans="6:13" x14ac:dyDescent="0.3">
      <c r="F180" s="99">
        <f t="shared" si="2"/>
        <v>166</v>
      </c>
      <c r="G180" s="96" t="str">
        <f ca="1">VLOOKUP($F180,Calc!$R$2:$Y$1201,G$13)</f>
        <v/>
      </c>
      <c r="H180" s="97" t="str">
        <f ca="1">VLOOKUP($F180,Calc!$R$2:$Y$1201,H$13)</f>
        <v/>
      </c>
      <c r="I180" s="96" t="str">
        <f ca="1">VLOOKUP($F180,Calc!$R$2:$Y$1201,I$13)</f>
        <v/>
      </c>
      <c r="J180" s="96" t="str">
        <f ca="1">VLOOKUP($F180,Calc!$R$2:$Y$1201,J$13)</f>
        <v/>
      </c>
      <c r="K180" s="96"/>
      <c r="L180" s="98" t="str">
        <f ca="1">VLOOKUP($F180,Calc!$R$2:$Y$1201,L$13)</f>
        <v/>
      </c>
      <c r="M180" s="96" t="str">
        <f ca="1">VLOOKUP($F180,Calc!$R$2:$Y$1201,M$13)</f>
        <v/>
      </c>
    </row>
    <row r="181" spans="6:13" x14ac:dyDescent="0.3">
      <c r="F181" s="99">
        <f t="shared" si="2"/>
        <v>167</v>
      </c>
      <c r="G181" s="96" t="str">
        <f ca="1">VLOOKUP($F181,Calc!$R$2:$Y$1201,G$13)</f>
        <v/>
      </c>
      <c r="H181" s="97" t="str">
        <f ca="1">VLOOKUP($F181,Calc!$R$2:$Y$1201,H$13)</f>
        <v/>
      </c>
      <c r="I181" s="96" t="str">
        <f ca="1">VLOOKUP($F181,Calc!$R$2:$Y$1201,I$13)</f>
        <v/>
      </c>
      <c r="J181" s="96" t="str">
        <f ca="1">VLOOKUP($F181,Calc!$R$2:$Y$1201,J$13)</f>
        <v/>
      </c>
      <c r="K181" s="96"/>
      <c r="L181" s="98" t="str">
        <f ca="1">VLOOKUP($F181,Calc!$R$2:$Y$1201,L$13)</f>
        <v/>
      </c>
      <c r="M181" s="96" t="str">
        <f ca="1">VLOOKUP($F181,Calc!$R$2:$Y$1201,M$13)</f>
        <v/>
      </c>
    </row>
    <row r="182" spans="6:13" x14ac:dyDescent="0.3">
      <c r="F182" s="99">
        <f t="shared" si="2"/>
        <v>168</v>
      </c>
      <c r="G182" s="96" t="str">
        <f ca="1">VLOOKUP($F182,Calc!$R$2:$Y$1201,G$13)</f>
        <v/>
      </c>
      <c r="H182" s="97" t="str">
        <f ca="1">VLOOKUP($F182,Calc!$R$2:$Y$1201,H$13)</f>
        <v/>
      </c>
      <c r="I182" s="96" t="str">
        <f ca="1">VLOOKUP($F182,Calc!$R$2:$Y$1201,I$13)</f>
        <v/>
      </c>
      <c r="J182" s="96" t="str">
        <f ca="1">VLOOKUP($F182,Calc!$R$2:$Y$1201,J$13)</f>
        <v/>
      </c>
      <c r="K182" s="96"/>
      <c r="L182" s="98" t="str">
        <f ca="1">VLOOKUP($F182,Calc!$R$2:$Y$1201,L$13)</f>
        <v/>
      </c>
      <c r="M182" s="96" t="str">
        <f ca="1">VLOOKUP($F182,Calc!$R$2:$Y$1201,M$13)</f>
        <v/>
      </c>
    </row>
    <row r="183" spans="6:13" x14ac:dyDescent="0.3">
      <c r="F183" s="99">
        <f t="shared" si="2"/>
        <v>169</v>
      </c>
      <c r="G183" s="96" t="str">
        <f ca="1">VLOOKUP($F183,Calc!$R$2:$Y$1201,G$13)</f>
        <v/>
      </c>
      <c r="H183" s="97" t="str">
        <f ca="1">VLOOKUP($F183,Calc!$R$2:$Y$1201,H$13)</f>
        <v/>
      </c>
      <c r="I183" s="96" t="str">
        <f ca="1">VLOOKUP($F183,Calc!$R$2:$Y$1201,I$13)</f>
        <v/>
      </c>
      <c r="J183" s="96" t="str">
        <f ca="1">VLOOKUP($F183,Calc!$R$2:$Y$1201,J$13)</f>
        <v/>
      </c>
      <c r="K183" s="96"/>
      <c r="L183" s="98" t="str">
        <f ca="1">VLOOKUP($F183,Calc!$R$2:$Y$1201,L$13)</f>
        <v/>
      </c>
      <c r="M183" s="96" t="str">
        <f ca="1">VLOOKUP($F183,Calc!$R$2:$Y$1201,M$13)</f>
        <v/>
      </c>
    </row>
    <row r="184" spans="6:13" x14ac:dyDescent="0.3">
      <c r="F184" s="99">
        <f t="shared" si="2"/>
        <v>170</v>
      </c>
      <c r="G184" s="96" t="str">
        <f ca="1">VLOOKUP($F184,Calc!$R$2:$Y$1201,G$13)</f>
        <v/>
      </c>
      <c r="H184" s="97" t="str">
        <f ca="1">VLOOKUP($F184,Calc!$R$2:$Y$1201,H$13)</f>
        <v/>
      </c>
      <c r="I184" s="96" t="str">
        <f ca="1">VLOOKUP($F184,Calc!$R$2:$Y$1201,I$13)</f>
        <v/>
      </c>
      <c r="J184" s="96" t="str">
        <f ca="1">VLOOKUP($F184,Calc!$R$2:$Y$1201,J$13)</f>
        <v/>
      </c>
      <c r="K184" s="96"/>
      <c r="L184" s="98" t="str">
        <f ca="1">VLOOKUP($F184,Calc!$R$2:$Y$1201,L$13)</f>
        <v/>
      </c>
      <c r="M184" s="96" t="str">
        <f ca="1">VLOOKUP($F184,Calc!$R$2:$Y$1201,M$13)</f>
        <v/>
      </c>
    </row>
    <row r="185" spans="6:13" x14ac:dyDescent="0.3">
      <c r="F185" s="99">
        <f t="shared" si="2"/>
        <v>171</v>
      </c>
      <c r="G185" s="96" t="str">
        <f ca="1">VLOOKUP($F185,Calc!$R$2:$Y$1201,G$13)</f>
        <v/>
      </c>
      <c r="H185" s="97" t="str">
        <f ca="1">VLOOKUP($F185,Calc!$R$2:$Y$1201,H$13)</f>
        <v/>
      </c>
      <c r="I185" s="96" t="str">
        <f ca="1">VLOOKUP($F185,Calc!$R$2:$Y$1201,I$13)</f>
        <v/>
      </c>
      <c r="J185" s="96" t="str">
        <f ca="1">VLOOKUP($F185,Calc!$R$2:$Y$1201,J$13)</f>
        <v/>
      </c>
      <c r="K185" s="96"/>
      <c r="L185" s="98" t="str">
        <f ca="1">VLOOKUP($F185,Calc!$R$2:$Y$1201,L$13)</f>
        <v/>
      </c>
      <c r="M185" s="96" t="str">
        <f ca="1">VLOOKUP($F185,Calc!$R$2:$Y$1201,M$13)</f>
        <v/>
      </c>
    </row>
    <row r="186" spans="6:13" x14ac:dyDescent="0.3">
      <c r="F186" s="99">
        <f t="shared" si="2"/>
        <v>172</v>
      </c>
      <c r="G186" s="96" t="str">
        <f ca="1">VLOOKUP($F186,Calc!$R$2:$Y$1201,G$13)</f>
        <v/>
      </c>
      <c r="H186" s="97" t="str">
        <f ca="1">VLOOKUP($F186,Calc!$R$2:$Y$1201,H$13)</f>
        <v/>
      </c>
      <c r="I186" s="96" t="str">
        <f ca="1">VLOOKUP($F186,Calc!$R$2:$Y$1201,I$13)</f>
        <v/>
      </c>
      <c r="J186" s="96" t="str">
        <f ca="1">VLOOKUP($F186,Calc!$R$2:$Y$1201,J$13)</f>
        <v/>
      </c>
      <c r="K186" s="96"/>
      <c r="L186" s="98" t="str">
        <f ca="1">VLOOKUP($F186,Calc!$R$2:$Y$1201,L$13)</f>
        <v/>
      </c>
      <c r="M186" s="96" t="str">
        <f ca="1">VLOOKUP($F186,Calc!$R$2:$Y$1201,M$13)</f>
        <v/>
      </c>
    </row>
    <row r="187" spans="6:13" x14ac:dyDescent="0.3">
      <c r="F187" s="99">
        <f t="shared" si="2"/>
        <v>173</v>
      </c>
      <c r="G187" s="96" t="str">
        <f ca="1">VLOOKUP($F187,Calc!$R$2:$Y$1201,G$13)</f>
        <v/>
      </c>
      <c r="H187" s="97" t="str">
        <f ca="1">VLOOKUP($F187,Calc!$R$2:$Y$1201,H$13)</f>
        <v/>
      </c>
      <c r="I187" s="96" t="str">
        <f ca="1">VLOOKUP($F187,Calc!$R$2:$Y$1201,I$13)</f>
        <v/>
      </c>
      <c r="J187" s="96" t="str">
        <f ca="1">VLOOKUP($F187,Calc!$R$2:$Y$1201,J$13)</f>
        <v/>
      </c>
      <c r="K187" s="96"/>
      <c r="L187" s="98" t="str">
        <f ca="1">VLOOKUP($F187,Calc!$R$2:$Y$1201,L$13)</f>
        <v/>
      </c>
      <c r="M187" s="96" t="str">
        <f ca="1">VLOOKUP($F187,Calc!$R$2:$Y$1201,M$13)</f>
        <v/>
      </c>
    </row>
    <row r="188" spans="6:13" x14ac:dyDescent="0.3">
      <c r="F188" s="99">
        <f t="shared" si="2"/>
        <v>174</v>
      </c>
      <c r="G188" s="96" t="str">
        <f ca="1">VLOOKUP($F188,Calc!$R$2:$Y$1201,G$13)</f>
        <v/>
      </c>
      <c r="H188" s="97" t="str">
        <f ca="1">VLOOKUP($F188,Calc!$R$2:$Y$1201,H$13)</f>
        <v/>
      </c>
      <c r="I188" s="96" t="str">
        <f ca="1">VLOOKUP($F188,Calc!$R$2:$Y$1201,I$13)</f>
        <v/>
      </c>
      <c r="J188" s="96" t="str">
        <f ca="1">VLOOKUP($F188,Calc!$R$2:$Y$1201,J$13)</f>
        <v/>
      </c>
      <c r="K188" s="96"/>
      <c r="L188" s="98" t="str">
        <f ca="1">VLOOKUP($F188,Calc!$R$2:$Y$1201,L$13)</f>
        <v/>
      </c>
      <c r="M188" s="96" t="str">
        <f ca="1">VLOOKUP($F188,Calc!$R$2:$Y$1201,M$13)</f>
        <v/>
      </c>
    </row>
    <row r="189" spans="6:13" x14ac:dyDescent="0.3">
      <c r="F189" s="99">
        <f t="shared" si="2"/>
        <v>175</v>
      </c>
      <c r="G189" s="96" t="str">
        <f ca="1">VLOOKUP($F189,Calc!$R$2:$Y$1201,G$13)</f>
        <v/>
      </c>
      <c r="H189" s="97" t="str">
        <f ca="1">VLOOKUP($F189,Calc!$R$2:$Y$1201,H$13)</f>
        <v/>
      </c>
      <c r="I189" s="96" t="str">
        <f ca="1">VLOOKUP($F189,Calc!$R$2:$Y$1201,I$13)</f>
        <v/>
      </c>
      <c r="J189" s="96" t="str">
        <f ca="1">VLOOKUP($F189,Calc!$R$2:$Y$1201,J$13)</f>
        <v/>
      </c>
      <c r="K189" s="96"/>
      <c r="L189" s="98" t="str">
        <f ca="1">VLOOKUP($F189,Calc!$R$2:$Y$1201,L$13)</f>
        <v/>
      </c>
      <c r="M189" s="96" t="str">
        <f ca="1">VLOOKUP($F189,Calc!$R$2:$Y$1201,M$13)</f>
        <v/>
      </c>
    </row>
    <row r="190" spans="6:13" x14ac:dyDescent="0.3">
      <c r="F190" s="99">
        <f t="shared" si="2"/>
        <v>176</v>
      </c>
      <c r="G190" s="96" t="str">
        <f ca="1">VLOOKUP($F190,Calc!$R$2:$Y$1201,G$13)</f>
        <v/>
      </c>
      <c r="H190" s="97" t="str">
        <f ca="1">VLOOKUP($F190,Calc!$R$2:$Y$1201,H$13)</f>
        <v/>
      </c>
      <c r="I190" s="96" t="str">
        <f ca="1">VLOOKUP($F190,Calc!$R$2:$Y$1201,I$13)</f>
        <v/>
      </c>
      <c r="J190" s="96" t="str">
        <f ca="1">VLOOKUP($F190,Calc!$R$2:$Y$1201,J$13)</f>
        <v/>
      </c>
      <c r="K190" s="96"/>
      <c r="L190" s="98" t="str">
        <f ca="1">VLOOKUP($F190,Calc!$R$2:$Y$1201,L$13)</f>
        <v/>
      </c>
      <c r="M190" s="96" t="str">
        <f ca="1">VLOOKUP($F190,Calc!$R$2:$Y$1201,M$13)</f>
        <v/>
      </c>
    </row>
    <row r="191" spans="6:13" x14ac:dyDescent="0.3">
      <c r="F191" s="99">
        <f t="shared" si="2"/>
        <v>177</v>
      </c>
      <c r="G191" s="96" t="str">
        <f ca="1">VLOOKUP($F191,Calc!$R$2:$Y$1201,G$13)</f>
        <v/>
      </c>
      <c r="H191" s="97" t="str">
        <f ca="1">VLOOKUP($F191,Calc!$R$2:$Y$1201,H$13)</f>
        <v/>
      </c>
      <c r="I191" s="96" t="str">
        <f ca="1">VLOOKUP($F191,Calc!$R$2:$Y$1201,I$13)</f>
        <v/>
      </c>
      <c r="J191" s="96" t="str">
        <f ca="1">VLOOKUP($F191,Calc!$R$2:$Y$1201,J$13)</f>
        <v/>
      </c>
      <c r="K191" s="96"/>
      <c r="L191" s="98" t="str">
        <f ca="1">VLOOKUP($F191,Calc!$R$2:$Y$1201,L$13)</f>
        <v/>
      </c>
      <c r="M191" s="96" t="str">
        <f ca="1">VLOOKUP($F191,Calc!$R$2:$Y$1201,M$13)</f>
        <v/>
      </c>
    </row>
    <row r="192" spans="6:13" x14ac:dyDescent="0.3">
      <c r="F192" s="99">
        <f t="shared" si="2"/>
        <v>178</v>
      </c>
      <c r="G192" s="96" t="str">
        <f ca="1">VLOOKUP($F192,Calc!$R$2:$Y$1201,G$13)</f>
        <v/>
      </c>
      <c r="H192" s="97" t="str">
        <f ca="1">VLOOKUP($F192,Calc!$R$2:$Y$1201,H$13)</f>
        <v/>
      </c>
      <c r="I192" s="96" t="str">
        <f ca="1">VLOOKUP($F192,Calc!$R$2:$Y$1201,I$13)</f>
        <v/>
      </c>
      <c r="J192" s="96" t="str">
        <f ca="1">VLOOKUP($F192,Calc!$R$2:$Y$1201,J$13)</f>
        <v/>
      </c>
      <c r="K192" s="96"/>
      <c r="L192" s="98" t="str">
        <f ca="1">VLOOKUP($F192,Calc!$R$2:$Y$1201,L$13)</f>
        <v/>
      </c>
      <c r="M192" s="96" t="str">
        <f ca="1">VLOOKUP($F192,Calc!$R$2:$Y$1201,M$13)</f>
        <v/>
      </c>
    </row>
    <row r="193" spans="6:13" x14ac:dyDescent="0.3">
      <c r="F193" s="99">
        <f t="shared" si="2"/>
        <v>179</v>
      </c>
      <c r="G193" s="96" t="str">
        <f ca="1">VLOOKUP($F193,Calc!$R$2:$Y$1201,G$13)</f>
        <v/>
      </c>
      <c r="H193" s="97" t="str">
        <f ca="1">VLOOKUP($F193,Calc!$R$2:$Y$1201,H$13)</f>
        <v/>
      </c>
      <c r="I193" s="96" t="str">
        <f ca="1">VLOOKUP($F193,Calc!$R$2:$Y$1201,I$13)</f>
        <v/>
      </c>
      <c r="J193" s="96" t="str">
        <f ca="1">VLOOKUP($F193,Calc!$R$2:$Y$1201,J$13)</f>
        <v/>
      </c>
      <c r="K193" s="96"/>
      <c r="L193" s="98" t="str">
        <f ca="1">VLOOKUP($F193,Calc!$R$2:$Y$1201,L$13)</f>
        <v/>
      </c>
      <c r="M193" s="96" t="str">
        <f ca="1">VLOOKUP($F193,Calc!$R$2:$Y$1201,M$13)</f>
        <v/>
      </c>
    </row>
    <row r="194" spans="6:13" x14ac:dyDescent="0.3">
      <c r="F194" s="99">
        <f t="shared" si="2"/>
        <v>180</v>
      </c>
      <c r="G194" s="96" t="str">
        <f ca="1">VLOOKUP($F194,Calc!$R$2:$Y$1201,G$13)</f>
        <v/>
      </c>
      <c r="H194" s="97" t="str">
        <f ca="1">VLOOKUP($F194,Calc!$R$2:$Y$1201,H$13)</f>
        <v/>
      </c>
      <c r="I194" s="96" t="str">
        <f ca="1">VLOOKUP($F194,Calc!$R$2:$Y$1201,I$13)</f>
        <v/>
      </c>
      <c r="J194" s="96" t="str">
        <f ca="1">VLOOKUP($F194,Calc!$R$2:$Y$1201,J$13)</f>
        <v/>
      </c>
      <c r="K194" s="96"/>
      <c r="L194" s="98" t="str">
        <f ca="1">VLOOKUP($F194,Calc!$R$2:$Y$1201,L$13)</f>
        <v/>
      </c>
      <c r="M194" s="96" t="str">
        <f ca="1">VLOOKUP($F194,Calc!$R$2:$Y$1201,M$13)</f>
        <v/>
      </c>
    </row>
    <row r="195" spans="6:13" x14ac:dyDescent="0.3">
      <c r="F195" s="99">
        <f t="shared" si="2"/>
        <v>181</v>
      </c>
      <c r="G195" s="96" t="str">
        <f ca="1">VLOOKUP($F195,Calc!$R$2:$Y$1201,G$13)</f>
        <v/>
      </c>
      <c r="H195" s="97" t="str">
        <f ca="1">VLOOKUP($F195,Calc!$R$2:$Y$1201,H$13)</f>
        <v/>
      </c>
      <c r="I195" s="96" t="str">
        <f ca="1">VLOOKUP($F195,Calc!$R$2:$Y$1201,I$13)</f>
        <v/>
      </c>
      <c r="J195" s="96" t="str">
        <f ca="1">VLOOKUP($F195,Calc!$R$2:$Y$1201,J$13)</f>
        <v/>
      </c>
      <c r="K195" s="96"/>
      <c r="L195" s="98" t="str">
        <f ca="1">VLOOKUP($F195,Calc!$R$2:$Y$1201,L$13)</f>
        <v/>
      </c>
      <c r="M195" s="96" t="str">
        <f ca="1">VLOOKUP($F195,Calc!$R$2:$Y$1201,M$13)</f>
        <v/>
      </c>
    </row>
    <row r="196" spans="6:13" x14ac:dyDescent="0.3">
      <c r="F196" s="99">
        <f t="shared" si="2"/>
        <v>182</v>
      </c>
      <c r="G196" s="96" t="str">
        <f ca="1">VLOOKUP($F196,Calc!$R$2:$Y$1201,G$13)</f>
        <v/>
      </c>
      <c r="H196" s="97" t="str">
        <f ca="1">VLOOKUP($F196,Calc!$R$2:$Y$1201,H$13)</f>
        <v/>
      </c>
      <c r="I196" s="96" t="str">
        <f ca="1">VLOOKUP($F196,Calc!$R$2:$Y$1201,I$13)</f>
        <v/>
      </c>
      <c r="J196" s="96" t="str">
        <f ca="1">VLOOKUP($F196,Calc!$R$2:$Y$1201,J$13)</f>
        <v/>
      </c>
      <c r="K196" s="96"/>
      <c r="L196" s="98" t="str">
        <f ca="1">VLOOKUP($F196,Calc!$R$2:$Y$1201,L$13)</f>
        <v/>
      </c>
      <c r="M196" s="96" t="str">
        <f ca="1">VLOOKUP($F196,Calc!$R$2:$Y$1201,M$13)</f>
        <v/>
      </c>
    </row>
    <row r="197" spans="6:13" x14ac:dyDescent="0.3">
      <c r="F197" s="99">
        <f t="shared" si="2"/>
        <v>183</v>
      </c>
      <c r="G197" s="96" t="str">
        <f ca="1">VLOOKUP($F197,Calc!$R$2:$Y$1201,G$13)</f>
        <v/>
      </c>
      <c r="H197" s="97" t="str">
        <f ca="1">VLOOKUP($F197,Calc!$R$2:$Y$1201,H$13)</f>
        <v/>
      </c>
      <c r="I197" s="96" t="str">
        <f ca="1">VLOOKUP($F197,Calc!$R$2:$Y$1201,I$13)</f>
        <v/>
      </c>
      <c r="J197" s="96" t="str">
        <f ca="1">VLOOKUP($F197,Calc!$R$2:$Y$1201,J$13)</f>
        <v/>
      </c>
      <c r="K197" s="96"/>
      <c r="L197" s="98" t="str">
        <f ca="1">VLOOKUP($F197,Calc!$R$2:$Y$1201,L$13)</f>
        <v/>
      </c>
      <c r="M197" s="96" t="str">
        <f ca="1">VLOOKUP($F197,Calc!$R$2:$Y$1201,M$13)</f>
        <v/>
      </c>
    </row>
    <row r="198" spans="6:13" x14ac:dyDescent="0.3">
      <c r="F198" s="99">
        <f t="shared" si="2"/>
        <v>184</v>
      </c>
      <c r="G198" s="96" t="str">
        <f ca="1">VLOOKUP($F198,Calc!$R$2:$Y$1201,G$13)</f>
        <v/>
      </c>
      <c r="H198" s="97" t="str">
        <f ca="1">VLOOKUP($F198,Calc!$R$2:$Y$1201,H$13)</f>
        <v/>
      </c>
      <c r="I198" s="96" t="str">
        <f ca="1">VLOOKUP($F198,Calc!$R$2:$Y$1201,I$13)</f>
        <v/>
      </c>
      <c r="J198" s="96" t="str">
        <f ca="1">VLOOKUP($F198,Calc!$R$2:$Y$1201,J$13)</f>
        <v/>
      </c>
      <c r="K198" s="96"/>
      <c r="L198" s="98" t="str">
        <f ca="1">VLOOKUP($F198,Calc!$R$2:$Y$1201,L$13)</f>
        <v/>
      </c>
      <c r="M198" s="96" t="str">
        <f ca="1">VLOOKUP($F198,Calc!$R$2:$Y$1201,M$13)</f>
        <v/>
      </c>
    </row>
    <row r="199" spans="6:13" x14ac:dyDescent="0.3">
      <c r="F199" s="99">
        <f t="shared" si="2"/>
        <v>185</v>
      </c>
      <c r="G199" s="96" t="str">
        <f ca="1">VLOOKUP($F199,Calc!$R$2:$Y$1201,G$13)</f>
        <v/>
      </c>
      <c r="H199" s="97" t="str">
        <f ca="1">VLOOKUP($F199,Calc!$R$2:$Y$1201,H$13)</f>
        <v/>
      </c>
      <c r="I199" s="96" t="str">
        <f ca="1">VLOOKUP($F199,Calc!$R$2:$Y$1201,I$13)</f>
        <v/>
      </c>
      <c r="J199" s="96" t="str">
        <f ca="1">VLOOKUP($F199,Calc!$R$2:$Y$1201,J$13)</f>
        <v/>
      </c>
      <c r="K199" s="96"/>
      <c r="L199" s="98" t="str">
        <f ca="1">VLOOKUP($F199,Calc!$R$2:$Y$1201,L$13)</f>
        <v/>
      </c>
      <c r="M199" s="96" t="str">
        <f ca="1">VLOOKUP($F199,Calc!$R$2:$Y$1201,M$13)</f>
        <v/>
      </c>
    </row>
    <row r="200" spans="6:13" x14ac:dyDescent="0.3">
      <c r="F200" s="99">
        <f t="shared" si="2"/>
        <v>186</v>
      </c>
      <c r="G200" s="96" t="str">
        <f ca="1">VLOOKUP($F200,Calc!$R$2:$Y$1201,G$13)</f>
        <v/>
      </c>
      <c r="H200" s="97" t="str">
        <f ca="1">VLOOKUP($F200,Calc!$R$2:$Y$1201,H$13)</f>
        <v/>
      </c>
      <c r="I200" s="96" t="str">
        <f ca="1">VLOOKUP($F200,Calc!$R$2:$Y$1201,I$13)</f>
        <v/>
      </c>
      <c r="J200" s="96" t="str">
        <f ca="1">VLOOKUP($F200,Calc!$R$2:$Y$1201,J$13)</f>
        <v/>
      </c>
      <c r="K200" s="96"/>
      <c r="L200" s="98" t="str">
        <f ca="1">VLOOKUP($F200,Calc!$R$2:$Y$1201,L$13)</f>
        <v/>
      </c>
      <c r="M200" s="96" t="str">
        <f ca="1">VLOOKUP($F200,Calc!$R$2:$Y$1201,M$13)</f>
        <v/>
      </c>
    </row>
    <row r="201" spans="6:13" x14ac:dyDescent="0.3">
      <c r="F201" s="99">
        <f t="shared" si="2"/>
        <v>187</v>
      </c>
      <c r="G201" s="96" t="str">
        <f ca="1">VLOOKUP($F201,Calc!$R$2:$Y$1201,G$13)</f>
        <v/>
      </c>
      <c r="H201" s="97" t="str">
        <f ca="1">VLOOKUP($F201,Calc!$R$2:$Y$1201,H$13)</f>
        <v/>
      </c>
      <c r="I201" s="96" t="str">
        <f ca="1">VLOOKUP($F201,Calc!$R$2:$Y$1201,I$13)</f>
        <v/>
      </c>
      <c r="J201" s="96" t="str">
        <f ca="1">VLOOKUP($F201,Calc!$R$2:$Y$1201,J$13)</f>
        <v/>
      </c>
      <c r="K201" s="96"/>
      <c r="L201" s="98" t="str">
        <f ca="1">VLOOKUP($F201,Calc!$R$2:$Y$1201,L$13)</f>
        <v/>
      </c>
      <c r="M201" s="96" t="str">
        <f ca="1">VLOOKUP($F201,Calc!$R$2:$Y$1201,M$13)</f>
        <v/>
      </c>
    </row>
    <row r="202" spans="6:13" x14ac:dyDescent="0.3">
      <c r="F202" s="99">
        <f t="shared" si="2"/>
        <v>188</v>
      </c>
      <c r="G202" s="96" t="str">
        <f ca="1">VLOOKUP($F202,Calc!$R$2:$Y$1201,G$13)</f>
        <v/>
      </c>
      <c r="H202" s="97" t="str">
        <f ca="1">VLOOKUP($F202,Calc!$R$2:$Y$1201,H$13)</f>
        <v/>
      </c>
      <c r="I202" s="96" t="str">
        <f ca="1">VLOOKUP($F202,Calc!$R$2:$Y$1201,I$13)</f>
        <v/>
      </c>
      <c r="J202" s="96" t="str">
        <f ca="1">VLOOKUP($F202,Calc!$R$2:$Y$1201,J$13)</f>
        <v/>
      </c>
      <c r="K202" s="96"/>
      <c r="L202" s="98" t="str">
        <f ca="1">VLOOKUP($F202,Calc!$R$2:$Y$1201,L$13)</f>
        <v/>
      </c>
      <c r="M202" s="96" t="str">
        <f ca="1">VLOOKUP($F202,Calc!$R$2:$Y$1201,M$13)</f>
        <v/>
      </c>
    </row>
    <row r="203" spans="6:13" x14ac:dyDescent="0.3">
      <c r="F203" s="99">
        <f t="shared" si="2"/>
        <v>189</v>
      </c>
      <c r="G203" s="96" t="str">
        <f ca="1">VLOOKUP($F203,Calc!$R$2:$Y$1201,G$13)</f>
        <v/>
      </c>
      <c r="H203" s="97" t="str">
        <f ca="1">VLOOKUP($F203,Calc!$R$2:$Y$1201,H$13)</f>
        <v/>
      </c>
      <c r="I203" s="96" t="str">
        <f ca="1">VLOOKUP($F203,Calc!$R$2:$Y$1201,I$13)</f>
        <v/>
      </c>
      <c r="J203" s="96" t="str">
        <f ca="1">VLOOKUP($F203,Calc!$R$2:$Y$1201,J$13)</f>
        <v/>
      </c>
      <c r="K203" s="96"/>
      <c r="L203" s="98" t="str">
        <f ca="1">VLOOKUP($F203,Calc!$R$2:$Y$1201,L$13)</f>
        <v/>
      </c>
      <c r="M203" s="96" t="str">
        <f ca="1">VLOOKUP($F203,Calc!$R$2:$Y$1201,M$13)</f>
        <v/>
      </c>
    </row>
    <row r="204" spans="6:13" x14ac:dyDescent="0.3">
      <c r="F204" s="99">
        <f t="shared" si="2"/>
        <v>190</v>
      </c>
      <c r="G204" s="96" t="str">
        <f ca="1">VLOOKUP($F204,Calc!$R$2:$Y$1201,G$13)</f>
        <v/>
      </c>
      <c r="H204" s="97" t="str">
        <f ca="1">VLOOKUP($F204,Calc!$R$2:$Y$1201,H$13)</f>
        <v/>
      </c>
      <c r="I204" s="96" t="str">
        <f ca="1">VLOOKUP($F204,Calc!$R$2:$Y$1201,I$13)</f>
        <v/>
      </c>
      <c r="J204" s="96" t="str">
        <f ca="1">VLOOKUP($F204,Calc!$R$2:$Y$1201,J$13)</f>
        <v/>
      </c>
      <c r="K204" s="96"/>
      <c r="L204" s="98" t="str">
        <f ca="1">VLOOKUP($F204,Calc!$R$2:$Y$1201,L$13)</f>
        <v/>
      </c>
      <c r="M204" s="96" t="str">
        <f ca="1">VLOOKUP($F204,Calc!$R$2:$Y$1201,M$13)</f>
        <v/>
      </c>
    </row>
    <row r="205" spans="6:13" x14ac:dyDescent="0.3">
      <c r="F205" s="99">
        <f t="shared" si="2"/>
        <v>191</v>
      </c>
      <c r="G205" s="96" t="str">
        <f ca="1">VLOOKUP($F205,Calc!$R$2:$Y$1201,G$13)</f>
        <v/>
      </c>
      <c r="H205" s="97" t="str">
        <f ca="1">VLOOKUP($F205,Calc!$R$2:$Y$1201,H$13)</f>
        <v/>
      </c>
      <c r="I205" s="96" t="str">
        <f ca="1">VLOOKUP($F205,Calc!$R$2:$Y$1201,I$13)</f>
        <v/>
      </c>
      <c r="J205" s="96" t="str">
        <f ca="1">VLOOKUP($F205,Calc!$R$2:$Y$1201,J$13)</f>
        <v/>
      </c>
      <c r="K205" s="96"/>
      <c r="L205" s="98" t="str">
        <f ca="1">VLOOKUP($F205,Calc!$R$2:$Y$1201,L$13)</f>
        <v/>
      </c>
      <c r="M205" s="96" t="str">
        <f ca="1">VLOOKUP($F205,Calc!$R$2:$Y$1201,M$13)</f>
        <v/>
      </c>
    </row>
    <row r="206" spans="6:13" x14ac:dyDescent="0.3">
      <c r="F206" s="99">
        <f t="shared" si="2"/>
        <v>192</v>
      </c>
      <c r="G206" s="96" t="str">
        <f ca="1">VLOOKUP($F206,Calc!$R$2:$Y$1201,G$13)</f>
        <v/>
      </c>
      <c r="H206" s="97" t="str">
        <f ca="1">VLOOKUP($F206,Calc!$R$2:$Y$1201,H$13)</f>
        <v/>
      </c>
      <c r="I206" s="96" t="str">
        <f ca="1">VLOOKUP($F206,Calc!$R$2:$Y$1201,I$13)</f>
        <v/>
      </c>
      <c r="J206" s="96" t="str">
        <f ca="1">VLOOKUP($F206,Calc!$R$2:$Y$1201,J$13)</f>
        <v/>
      </c>
      <c r="K206" s="96"/>
      <c r="L206" s="98" t="str">
        <f ca="1">VLOOKUP($F206,Calc!$R$2:$Y$1201,L$13)</f>
        <v/>
      </c>
      <c r="M206" s="96" t="str">
        <f ca="1">VLOOKUP($F206,Calc!$R$2:$Y$1201,M$13)</f>
        <v/>
      </c>
    </row>
    <row r="207" spans="6:13" x14ac:dyDescent="0.3">
      <c r="F207" s="99">
        <f t="shared" si="2"/>
        <v>193</v>
      </c>
      <c r="G207" s="96" t="str">
        <f ca="1">VLOOKUP($F207,Calc!$R$2:$Y$1201,G$13)</f>
        <v/>
      </c>
      <c r="H207" s="97" t="str">
        <f ca="1">VLOOKUP($F207,Calc!$R$2:$Y$1201,H$13)</f>
        <v/>
      </c>
      <c r="I207" s="96" t="str">
        <f ca="1">VLOOKUP($F207,Calc!$R$2:$Y$1201,I$13)</f>
        <v/>
      </c>
      <c r="J207" s="96" t="str">
        <f ca="1">VLOOKUP($F207,Calc!$R$2:$Y$1201,J$13)</f>
        <v/>
      </c>
      <c r="K207" s="96"/>
      <c r="L207" s="98" t="str">
        <f ca="1">VLOOKUP($F207,Calc!$R$2:$Y$1201,L$13)</f>
        <v/>
      </c>
      <c r="M207" s="96" t="str">
        <f ca="1">VLOOKUP($F207,Calc!$R$2:$Y$1201,M$13)</f>
        <v/>
      </c>
    </row>
    <row r="208" spans="6:13" x14ac:dyDescent="0.3">
      <c r="F208" s="99">
        <f t="shared" si="2"/>
        <v>194</v>
      </c>
      <c r="G208" s="96" t="str">
        <f ca="1">VLOOKUP($F208,Calc!$R$2:$Y$1201,G$13)</f>
        <v/>
      </c>
      <c r="H208" s="97" t="str">
        <f ca="1">VLOOKUP($F208,Calc!$R$2:$Y$1201,H$13)</f>
        <v/>
      </c>
      <c r="I208" s="96" t="str">
        <f ca="1">VLOOKUP($F208,Calc!$R$2:$Y$1201,I$13)</f>
        <v/>
      </c>
      <c r="J208" s="96" t="str">
        <f ca="1">VLOOKUP($F208,Calc!$R$2:$Y$1201,J$13)</f>
        <v/>
      </c>
      <c r="K208" s="96"/>
      <c r="L208" s="98" t="str">
        <f ca="1">VLOOKUP($F208,Calc!$R$2:$Y$1201,L$13)</f>
        <v/>
      </c>
      <c r="M208" s="96" t="str">
        <f ca="1">VLOOKUP($F208,Calc!$R$2:$Y$1201,M$13)</f>
        <v/>
      </c>
    </row>
    <row r="209" spans="6:13" x14ac:dyDescent="0.3">
      <c r="F209" s="99">
        <f t="shared" ref="F209:F272" si="3">F208+1</f>
        <v>195</v>
      </c>
      <c r="G209" s="96" t="str">
        <f ca="1">VLOOKUP($F209,Calc!$R$2:$Y$1201,G$13)</f>
        <v/>
      </c>
      <c r="H209" s="97" t="str">
        <f ca="1">VLOOKUP($F209,Calc!$R$2:$Y$1201,H$13)</f>
        <v/>
      </c>
      <c r="I209" s="96" t="str">
        <f ca="1">VLOOKUP($F209,Calc!$R$2:$Y$1201,I$13)</f>
        <v/>
      </c>
      <c r="J209" s="96" t="str">
        <f ca="1">VLOOKUP($F209,Calc!$R$2:$Y$1201,J$13)</f>
        <v/>
      </c>
      <c r="K209" s="96"/>
      <c r="L209" s="98" t="str">
        <f ca="1">VLOOKUP($F209,Calc!$R$2:$Y$1201,L$13)</f>
        <v/>
      </c>
      <c r="M209" s="96" t="str">
        <f ca="1">VLOOKUP($F209,Calc!$R$2:$Y$1201,M$13)</f>
        <v/>
      </c>
    </row>
    <row r="210" spans="6:13" x14ac:dyDescent="0.3">
      <c r="F210" s="99">
        <f t="shared" si="3"/>
        <v>196</v>
      </c>
      <c r="G210" s="96" t="str">
        <f ca="1">VLOOKUP($F210,Calc!$R$2:$Y$1201,G$13)</f>
        <v/>
      </c>
      <c r="H210" s="97" t="str">
        <f ca="1">VLOOKUP($F210,Calc!$R$2:$Y$1201,H$13)</f>
        <v/>
      </c>
      <c r="I210" s="96" t="str">
        <f ca="1">VLOOKUP($F210,Calc!$R$2:$Y$1201,I$13)</f>
        <v/>
      </c>
      <c r="J210" s="96" t="str">
        <f ca="1">VLOOKUP($F210,Calc!$R$2:$Y$1201,J$13)</f>
        <v/>
      </c>
      <c r="K210" s="96"/>
      <c r="L210" s="98" t="str">
        <f ca="1">VLOOKUP($F210,Calc!$R$2:$Y$1201,L$13)</f>
        <v/>
      </c>
      <c r="M210" s="96" t="str">
        <f ca="1">VLOOKUP($F210,Calc!$R$2:$Y$1201,M$13)</f>
        <v/>
      </c>
    </row>
    <row r="211" spans="6:13" x14ac:dyDescent="0.3">
      <c r="F211" s="99">
        <f t="shared" si="3"/>
        <v>197</v>
      </c>
      <c r="G211" s="96" t="str">
        <f ca="1">VLOOKUP($F211,Calc!$R$2:$Y$1201,G$13)</f>
        <v/>
      </c>
      <c r="H211" s="97" t="str">
        <f ca="1">VLOOKUP($F211,Calc!$R$2:$Y$1201,H$13)</f>
        <v/>
      </c>
      <c r="I211" s="96" t="str">
        <f ca="1">VLOOKUP($F211,Calc!$R$2:$Y$1201,I$13)</f>
        <v/>
      </c>
      <c r="J211" s="96" t="str">
        <f ca="1">VLOOKUP($F211,Calc!$R$2:$Y$1201,J$13)</f>
        <v/>
      </c>
      <c r="K211" s="96"/>
      <c r="L211" s="98" t="str">
        <f ca="1">VLOOKUP($F211,Calc!$R$2:$Y$1201,L$13)</f>
        <v/>
      </c>
      <c r="M211" s="96" t="str">
        <f ca="1">VLOOKUP($F211,Calc!$R$2:$Y$1201,M$13)</f>
        <v/>
      </c>
    </row>
    <row r="212" spans="6:13" x14ac:dyDescent="0.3">
      <c r="F212" s="99">
        <f t="shared" si="3"/>
        <v>198</v>
      </c>
      <c r="G212" s="96" t="str">
        <f ca="1">VLOOKUP($F212,Calc!$R$2:$Y$1201,G$13)</f>
        <v/>
      </c>
      <c r="H212" s="97" t="str">
        <f ca="1">VLOOKUP($F212,Calc!$R$2:$Y$1201,H$13)</f>
        <v/>
      </c>
      <c r="I212" s="96" t="str">
        <f ca="1">VLOOKUP($F212,Calc!$R$2:$Y$1201,I$13)</f>
        <v/>
      </c>
      <c r="J212" s="96" t="str">
        <f ca="1">VLOOKUP($F212,Calc!$R$2:$Y$1201,J$13)</f>
        <v/>
      </c>
      <c r="K212" s="96"/>
      <c r="L212" s="98" t="str">
        <f ca="1">VLOOKUP($F212,Calc!$R$2:$Y$1201,L$13)</f>
        <v/>
      </c>
      <c r="M212" s="96" t="str">
        <f ca="1">VLOOKUP($F212,Calc!$R$2:$Y$1201,M$13)</f>
        <v/>
      </c>
    </row>
    <row r="213" spans="6:13" x14ac:dyDescent="0.3">
      <c r="F213" s="99">
        <f t="shared" si="3"/>
        <v>199</v>
      </c>
      <c r="G213" s="96" t="str">
        <f ca="1">VLOOKUP($F213,Calc!$R$2:$Y$1201,G$13)</f>
        <v/>
      </c>
      <c r="H213" s="97" t="str">
        <f ca="1">VLOOKUP($F213,Calc!$R$2:$Y$1201,H$13)</f>
        <v/>
      </c>
      <c r="I213" s="96" t="str">
        <f ca="1">VLOOKUP($F213,Calc!$R$2:$Y$1201,I$13)</f>
        <v/>
      </c>
      <c r="J213" s="96" t="str">
        <f ca="1">VLOOKUP($F213,Calc!$R$2:$Y$1201,J$13)</f>
        <v/>
      </c>
      <c r="K213" s="96"/>
      <c r="L213" s="98" t="str">
        <f ca="1">VLOOKUP($F213,Calc!$R$2:$Y$1201,L$13)</f>
        <v/>
      </c>
      <c r="M213" s="96" t="str">
        <f ca="1">VLOOKUP($F213,Calc!$R$2:$Y$1201,M$13)</f>
        <v/>
      </c>
    </row>
    <row r="214" spans="6:13" x14ac:dyDescent="0.3">
      <c r="F214" s="99">
        <f t="shared" si="3"/>
        <v>200</v>
      </c>
      <c r="G214" s="96" t="str">
        <f ca="1">VLOOKUP($F214,Calc!$R$2:$Y$1201,G$13)</f>
        <v/>
      </c>
      <c r="H214" s="97" t="str">
        <f ca="1">VLOOKUP($F214,Calc!$R$2:$Y$1201,H$13)</f>
        <v/>
      </c>
      <c r="I214" s="96" t="str">
        <f ca="1">VLOOKUP($F214,Calc!$R$2:$Y$1201,I$13)</f>
        <v/>
      </c>
      <c r="J214" s="96" t="str">
        <f ca="1">VLOOKUP($F214,Calc!$R$2:$Y$1201,J$13)</f>
        <v/>
      </c>
      <c r="K214" s="96"/>
      <c r="L214" s="98" t="str">
        <f ca="1">VLOOKUP($F214,Calc!$R$2:$Y$1201,L$13)</f>
        <v/>
      </c>
      <c r="M214" s="96" t="str">
        <f ca="1">VLOOKUP($F214,Calc!$R$2:$Y$1201,M$13)</f>
        <v/>
      </c>
    </row>
    <row r="215" spans="6:13" x14ac:dyDescent="0.3">
      <c r="F215" s="99">
        <f t="shared" si="3"/>
        <v>201</v>
      </c>
      <c r="G215" s="96" t="str">
        <f ca="1">VLOOKUP($F215,Calc!$R$2:$Y$1201,G$13)</f>
        <v/>
      </c>
      <c r="H215" s="97" t="str">
        <f ca="1">VLOOKUP($F215,Calc!$R$2:$Y$1201,H$13)</f>
        <v/>
      </c>
      <c r="I215" s="96" t="str">
        <f ca="1">VLOOKUP($F215,Calc!$R$2:$Y$1201,I$13)</f>
        <v/>
      </c>
      <c r="J215" s="96" t="str">
        <f ca="1">VLOOKUP($F215,Calc!$R$2:$Y$1201,J$13)</f>
        <v/>
      </c>
      <c r="K215" s="96"/>
      <c r="L215" s="98" t="str">
        <f ca="1">VLOOKUP($F215,Calc!$R$2:$Y$1201,L$13)</f>
        <v/>
      </c>
      <c r="M215" s="96" t="str">
        <f ca="1">VLOOKUP($F215,Calc!$R$2:$Y$1201,M$13)</f>
        <v/>
      </c>
    </row>
    <row r="216" spans="6:13" x14ac:dyDescent="0.3">
      <c r="F216" s="99">
        <f t="shared" si="3"/>
        <v>202</v>
      </c>
      <c r="G216" s="96" t="str">
        <f ca="1">VLOOKUP($F216,Calc!$R$2:$Y$1201,G$13)</f>
        <v/>
      </c>
      <c r="H216" s="97" t="str">
        <f ca="1">VLOOKUP($F216,Calc!$R$2:$Y$1201,H$13)</f>
        <v/>
      </c>
      <c r="I216" s="96" t="str">
        <f ca="1">VLOOKUP($F216,Calc!$R$2:$Y$1201,I$13)</f>
        <v/>
      </c>
      <c r="J216" s="96" t="str">
        <f ca="1">VLOOKUP($F216,Calc!$R$2:$Y$1201,J$13)</f>
        <v/>
      </c>
      <c r="K216" s="96"/>
      <c r="L216" s="98" t="str">
        <f ca="1">VLOOKUP($F216,Calc!$R$2:$Y$1201,L$13)</f>
        <v/>
      </c>
      <c r="M216" s="96" t="str">
        <f ca="1">VLOOKUP($F216,Calc!$R$2:$Y$1201,M$13)</f>
        <v/>
      </c>
    </row>
    <row r="217" spans="6:13" x14ac:dyDescent="0.3">
      <c r="F217" s="99">
        <f t="shared" si="3"/>
        <v>203</v>
      </c>
      <c r="G217" s="96" t="str">
        <f ca="1">VLOOKUP($F217,Calc!$R$2:$Y$1201,G$13)</f>
        <v/>
      </c>
      <c r="H217" s="97" t="str">
        <f ca="1">VLOOKUP($F217,Calc!$R$2:$Y$1201,H$13)</f>
        <v/>
      </c>
      <c r="I217" s="96" t="str">
        <f ca="1">VLOOKUP($F217,Calc!$R$2:$Y$1201,I$13)</f>
        <v/>
      </c>
      <c r="J217" s="96" t="str">
        <f ca="1">VLOOKUP($F217,Calc!$R$2:$Y$1201,J$13)</f>
        <v/>
      </c>
      <c r="K217" s="96"/>
      <c r="L217" s="98" t="str">
        <f ca="1">VLOOKUP($F217,Calc!$R$2:$Y$1201,L$13)</f>
        <v/>
      </c>
      <c r="M217" s="96" t="str">
        <f ca="1">VLOOKUP($F217,Calc!$R$2:$Y$1201,M$13)</f>
        <v/>
      </c>
    </row>
    <row r="218" spans="6:13" x14ac:dyDescent="0.3">
      <c r="F218" s="99">
        <f t="shared" si="3"/>
        <v>204</v>
      </c>
      <c r="G218" s="96" t="str">
        <f ca="1">VLOOKUP($F218,Calc!$R$2:$Y$1201,G$13)</f>
        <v/>
      </c>
      <c r="H218" s="97" t="str">
        <f ca="1">VLOOKUP($F218,Calc!$R$2:$Y$1201,H$13)</f>
        <v/>
      </c>
      <c r="I218" s="96" t="str">
        <f ca="1">VLOOKUP($F218,Calc!$R$2:$Y$1201,I$13)</f>
        <v/>
      </c>
      <c r="J218" s="96" t="str">
        <f ca="1">VLOOKUP($F218,Calc!$R$2:$Y$1201,J$13)</f>
        <v/>
      </c>
      <c r="K218" s="96"/>
      <c r="L218" s="98" t="str">
        <f ca="1">VLOOKUP($F218,Calc!$R$2:$Y$1201,L$13)</f>
        <v/>
      </c>
      <c r="M218" s="96" t="str">
        <f ca="1">VLOOKUP($F218,Calc!$R$2:$Y$1201,M$13)</f>
        <v/>
      </c>
    </row>
    <row r="219" spans="6:13" x14ac:dyDescent="0.3">
      <c r="F219" s="99">
        <f t="shared" si="3"/>
        <v>205</v>
      </c>
      <c r="G219" s="96" t="str">
        <f ca="1">VLOOKUP($F219,Calc!$R$2:$Y$1201,G$13)</f>
        <v/>
      </c>
      <c r="H219" s="97" t="str">
        <f ca="1">VLOOKUP($F219,Calc!$R$2:$Y$1201,H$13)</f>
        <v/>
      </c>
      <c r="I219" s="96" t="str">
        <f ca="1">VLOOKUP($F219,Calc!$R$2:$Y$1201,I$13)</f>
        <v/>
      </c>
      <c r="J219" s="96" t="str">
        <f ca="1">VLOOKUP($F219,Calc!$R$2:$Y$1201,J$13)</f>
        <v/>
      </c>
      <c r="K219" s="96"/>
      <c r="L219" s="98" t="str">
        <f ca="1">VLOOKUP($F219,Calc!$R$2:$Y$1201,L$13)</f>
        <v/>
      </c>
      <c r="M219" s="96" t="str">
        <f ca="1">VLOOKUP($F219,Calc!$R$2:$Y$1201,M$13)</f>
        <v/>
      </c>
    </row>
    <row r="220" spans="6:13" x14ac:dyDescent="0.3">
      <c r="F220" s="99">
        <f t="shared" si="3"/>
        <v>206</v>
      </c>
      <c r="G220" s="96" t="str">
        <f ca="1">VLOOKUP($F220,Calc!$R$2:$Y$1201,G$13)</f>
        <v/>
      </c>
      <c r="H220" s="97" t="str">
        <f ca="1">VLOOKUP($F220,Calc!$R$2:$Y$1201,H$13)</f>
        <v/>
      </c>
      <c r="I220" s="96" t="str">
        <f ca="1">VLOOKUP($F220,Calc!$R$2:$Y$1201,I$13)</f>
        <v/>
      </c>
      <c r="J220" s="96" t="str">
        <f ca="1">VLOOKUP($F220,Calc!$R$2:$Y$1201,J$13)</f>
        <v/>
      </c>
      <c r="K220" s="96"/>
      <c r="L220" s="98" t="str">
        <f ca="1">VLOOKUP($F220,Calc!$R$2:$Y$1201,L$13)</f>
        <v/>
      </c>
      <c r="M220" s="96" t="str">
        <f ca="1">VLOOKUP($F220,Calc!$R$2:$Y$1201,M$13)</f>
        <v/>
      </c>
    </row>
    <row r="221" spans="6:13" x14ac:dyDescent="0.3">
      <c r="F221" s="99">
        <f t="shared" si="3"/>
        <v>207</v>
      </c>
      <c r="G221" s="96" t="str">
        <f ca="1">VLOOKUP($F221,Calc!$R$2:$Y$1201,G$13)</f>
        <v/>
      </c>
      <c r="H221" s="97" t="str">
        <f ca="1">VLOOKUP($F221,Calc!$R$2:$Y$1201,H$13)</f>
        <v/>
      </c>
      <c r="I221" s="96" t="str">
        <f ca="1">VLOOKUP($F221,Calc!$R$2:$Y$1201,I$13)</f>
        <v/>
      </c>
      <c r="J221" s="96" t="str">
        <f ca="1">VLOOKUP($F221,Calc!$R$2:$Y$1201,J$13)</f>
        <v/>
      </c>
      <c r="K221" s="96"/>
      <c r="L221" s="98" t="str">
        <f ca="1">VLOOKUP($F221,Calc!$R$2:$Y$1201,L$13)</f>
        <v/>
      </c>
      <c r="M221" s="96" t="str">
        <f ca="1">VLOOKUP($F221,Calc!$R$2:$Y$1201,M$13)</f>
        <v/>
      </c>
    </row>
    <row r="222" spans="6:13" x14ac:dyDescent="0.3">
      <c r="F222" s="99">
        <f t="shared" si="3"/>
        <v>208</v>
      </c>
      <c r="G222" s="96" t="str">
        <f ca="1">VLOOKUP($F222,Calc!$R$2:$Y$1201,G$13)</f>
        <v/>
      </c>
      <c r="H222" s="97" t="str">
        <f ca="1">VLOOKUP($F222,Calc!$R$2:$Y$1201,H$13)</f>
        <v/>
      </c>
      <c r="I222" s="96" t="str">
        <f ca="1">VLOOKUP($F222,Calc!$R$2:$Y$1201,I$13)</f>
        <v/>
      </c>
      <c r="J222" s="96" t="str">
        <f ca="1">VLOOKUP($F222,Calc!$R$2:$Y$1201,J$13)</f>
        <v/>
      </c>
      <c r="K222" s="96"/>
      <c r="L222" s="98" t="str">
        <f ca="1">VLOOKUP($F222,Calc!$R$2:$Y$1201,L$13)</f>
        <v/>
      </c>
      <c r="M222" s="96" t="str">
        <f ca="1">VLOOKUP($F222,Calc!$R$2:$Y$1201,M$13)</f>
        <v/>
      </c>
    </row>
    <row r="223" spans="6:13" x14ac:dyDescent="0.3">
      <c r="F223" s="99">
        <f t="shared" si="3"/>
        <v>209</v>
      </c>
      <c r="G223" s="96" t="str">
        <f ca="1">VLOOKUP($F223,Calc!$R$2:$Y$1201,G$13)</f>
        <v/>
      </c>
      <c r="H223" s="97" t="str">
        <f ca="1">VLOOKUP($F223,Calc!$R$2:$Y$1201,H$13)</f>
        <v/>
      </c>
      <c r="I223" s="96" t="str">
        <f ca="1">VLOOKUP($F223,Calc!$R$2:$Y$1201,I$13)</f>
        <v/>
      </c>
      <c r="J223" s="96" t="str">
        <f ca="1">VLOOKUP($F223,Calc!$R$2:$Y$1201,J$13)</f>
        <v/>
      </c>
      <c r="K223" s="96"/>
      <c r="L223" s="98" t="str">
        <f ca="1">VLOOKUP($F223,Calc!$R$2:$Y$1201,L$13)</f>
        <v/>
      </c>
      <c r="M223" s="96" t="str">
        <f ca="1">VLOOKUP($F223,Calc!$R$2:$Y$1201,M$13)</f>
        <v/>
      </c>
    </row>
    <row r="224" spans="6:13" x14ac:dyDescent="0.3">
      <c r="F224" s="99">
        <f t="shared" si="3"/>
        <v>210</v>
      </c>
      <c r="G224" s="96" t="str">
        <f ca="1">VLOOKUP($F224,Calc!$R$2:$Y$1201,G$13)</f>
        <v/>
      </c>
      <c r="H224" s="97" t="str">
        <f ca="1">VLOOKUP($F224,Calc!$R$2:$Y$1201,H$13)</f>
        <v/>
      </c>
      <c r="I224" s="96" t="str">
        <f ca="1">VLOOKUP($F224,Calc!$R$2:$Y$1201,I$13)</f>
        <v/>
      </c>
      <c r="J224" s="96" t="str">
        <f ca="1">VLOOKUP($F224,Calc!$R$2:$Y$1201,J$13)</f>
        <v/>
      </c>
      <c r="K224" s="96"/>
      <c r="L224" s="98" t="str">
        <f ca="1">VLOOKUP($F224,Calc!$R$2:$Y$1201,L$13)</f>
        <v/>
      </c>
      <c r="M224" s="96" t="str">
        <f ca="1">VLOOKUP($F224,Calc!$R$2:$Y$1201,M$13)</f>
        <v/>
      </c>
    </row>
    <row r="225" spans="6:13" x14ac:dyDescent="0.3">
      <c r="F225" s="99">
        <f t="shared" si="3"/>
        <v>211</v>
      </c>
      <c r="G225" s="96" t="str">
        <f ca="1">VLOOKUP($F225,Calc!$R$2:$Y$1201,G$13)</f>
        <v/>
      </c>
      <c r="H225" s="97" t="str">
        <f ca="1">VLOOKUP($F225,Calc!$R$2:$Y$1201,H$13)</f>
        <v/>
      </c>
      <c r="I225" s="96" t="str">
        <f ca="1">VLOOKUP($F225,Calc!$R$2:$Y$1201,I$13)</f>
        <v/>
      </c>
      <c r="J225" s="96" t="str">
        <f ca="1">VLOOKUP($F225,Calc!$R$2:$Y$1201,J$13)</f>
        <v/>
      </c>
      <c r="K225" s="96"/>
      <c r="L225" s="98" t="str">
        <f ca="1">VLOOKUP($F225,Calc!$R$2:$Y$1201,L$13)</f>
        <v/>
      </c>
      <c r="M225" s="96" t="str">
        <f ca="1">VLOOKUP($F225,Calc!$R$2:$Y$1201,M$13)</f>
        <v/>
      </c>
    </row>
    <row r="226" spans="6:13" x14ac:dyDescent="0.3">
      <c r="F226" s="99">
        <f t="shared" si="3"/>
        <v>212</v>
      </c>
      <c r="G226" s="96" t="str">
        <f ca="1">VLOOKUP($F226,Calc!$R$2:$Y$1201,G$13)</f>
        <v/>
      </c>
      <c r="H226" s="97" t="str">
        <f ca="1">VLOOKUP($F226,Calc!$R$2:$Y$1201,H$13)</f>
        <v/>
      </c>
      <c r="I226" s="96" t="str">
        <f ca="1">VLOOKUP($F226,Calc!$R$2:$Y$1201,I$13)</f>
        <v/>
      </c>
      <c r="J226" s="96" t="str">
        <f ca="1">VLOOKUP($F226,Calc!$R$2:$Y$1201,J$13)</f>
        <v/>
      </c>
      <c r="K226" s="96"/>
      <c r="L226" s="98" t="str">
        <f ca="1">VLOOKUP($F226,Calc!$R$2:$Y$1201,L$13)</f>
        <v/>
      </c>
      <c r="M226" s="96" t="str">
        <f ca="1">VLOOKUP($F226,Calc!$R$2:$Y$1201,M$13)</f>
        <v/>
      </c>
    </row>
    <row r="227" spans="6:13" x14ac:dyDescent="0.3">
      <c r="F227" s="99">
        <f t="shared" si="3"/>
        <v>213</v>
      </c>
      <c r="G227" s="96" t="str">
        <f ca="1">VLOOKUP($F227,Calc!$R$2:$Y$1201,G$13)</f>
        <v/>
      </c>
      <c r="H227" s="97" t="str">
        <f ca="1">VLOOKUP($F227,Calc!$R$2:$Y$1201,H$13)</f>
        <v/>
      </c>
      <c r="I227" s="96" t="str">
        <f ca="1">VLOOKUP($F227,Calc!$R$2:$Y$1201,I$13)</f>
        <v/>
      </c>
      <c r="J227" s="96" t="str">
        <f ca="1">VLOOKUP($F227,Calc!$R$2:$Y$1201,J$13)</f>
        <v/>
      </c>
      <c r="K227" s="96"/>
      <c r="L227" s="98" t="str">
        <f ca="1">VLOOKUP($F227,Calc!$R$2:$Y$1201,L$13)</f>
        <v/>
      </c>
      <c r="M227" s="96" t="str">
        <f ca="1">VLOOKUP($F227,Calc!$R$2:$Y$1201,M$13)</f>
        <v/>
      </c>
    </row>
    <row r="228" spans="6:13" x14ac:dyDescent="0.3">
      <c r="F228" s="99">
        <f t="shared" si="3"/>
        <v>214</v>
      </c>
      <c r="G228" s="96" t="str">
        <f ca="1">VLOOKUP($F228,Calc!$R$2:$Y$1201,G$13)</f>
        <v/>
      </c>
      <c r="H228" s="97" t="str">
        <f ca="1">VLOOKUP($F228,Calc!$R$2:$Y$1201,H$13)</f>
        <v/>
      </c>
      <c r="I228" s="96" t="str">
        <f ca="1">VLOOKUP($F228,Calc!$R$2:$Y$1201,I$13)</f>
        <v/>
      </c>
      <c r="J228" s="96" t="str">
        <f ca="1">VLOOKUP($F228,Calc!$R$2:$Y$1201,J$13)</f>
        <v/>
      </c>
      <c r="K228" s="96"/>
      <c r="L228" s="98" t="str">
        <f ca="1">VLOOKUP($F228,Calc!$R$2:$Y$1201,L$13)</f>
        <v/>
      </c>
      <c r="M228" s="96" t="str">
        <f ca="1">VLOOKUP($F228,Calc!$R$2:$Y$1201,M$13)</f>
        <v/>
      </c>
    </row>
    <row r="229" spans="6:13" x14ac:dyDescent="0.3">
      <c r="F229" s="99">
        <f t="shared" si="3"/>
        <v>215</v>
      </c>
      <c r="G229" s="96" t="str">
        <f ca="1">VLOOKUP($F229,Calc!$R$2:$Y$1201,G$13)</f>
        <v/>
      </c>
      <c r="H229" s="97" t="str">
        <f ca="1">VLOOKUP($F229,Calc!$R$2:$Y$1201,H$13)</f>
        <v/>
      </c>
      <c r="I229" s="96" t="str">
        <f ca="1">VLOOKUP($F229,Calc!$R$2:$Y$1201,I$13)</f>
        <v/>
      </c>
      <c r="J229" s="96" t="str">
        <f ca="1">VLOOKUP($F229,Calc!$R$2:$Y$1201,J$13)</f>
        <v/>
      </c>
      <c r="K229" s="96"/>
      <c r="L229" s="98" t="str">
        <f ca="1">VLOOKUP($F229,Calc!$R$2:$Y$1201,L$13)</f>
        <v/>
      </c>
      <c r="M229" s="96" t="str">
        <f ca="1">VLOOKUP($F229,Calc!$R$2:$Y$1201,M$13)</f>
        <v/>
      </c>
    </row>
    <row r="230" spans="6:13" x14ac:dyDescent="0.3">
      <c r="F230" s="99">
        <f t="shared" si="3"/>
        <v>216</v>
      </c>
      <c r="G230" s="96" t="str">
        <f ca="1">VLOOKUP($F230,Calc!$R$2:$Y$1201,G$13)</f>
        <v/>
      </c>
      <c r="H230" s="97" t="str">
        <f ca="1">VLOOKUP($F230,Calc!$R$2:$Y$1201,H$13)</f>
        <v/>
      </c>
      <c r="I230" s="96" t="str">
        <f ca="1">VLOOKUP($F230,Calc!$R$2:$Y$1201,I$13)</f>
        <v/>
      </c>
      <c r="J230" s="96" t="str">
        <f ca="1">VLOOKUP($F230,Calc!$R$2:$Y$1201,J$13)</f>
        <v/>
      </c>
      <c r="K230" s="96"/>
      <c r="L230" s="98" t="str">
        <f ca="1">VLOOKUP($F230,Calc!$R$2:$Y$1201,L$13)</f>
        <v/>
      </c>
      <c r="M230" s="96" t="str">
        <f ca="1">VLOOKUP($F230,Calc!$R$2:$Y$1201,M$13)</f>
        <v/>
      </c>
    </row>
    <row r="231" spans="6:13" x14ac:dyDescent="0.3">
      <c r="F231" s="99">
        <f t="shared" si="3"/>
        <v>217</v>
      </c>
      <c r="G231" s="96" t="str">
        <f ca="1">VLOOKUP($F231,Calc!$R$2:$Y$1201,G$13)</f>
        <v/>
      </c>
      <c r="H231" s="97" t="str">
        <f ca="1">VLOOKUP($F231,Calc!$R$2:$Y$1201,H$13)</f>
        <v/>
      </c>
      <c r="I231" s="96" t="str">
        <f ca="1">VLOOKUP($F231,Calc!$R$2:$Y$1201,I$13)</f>
        <v/>
      </c>
      <c r="J231" s="96" t="str">
        <f ca="1">VLOOKUP($F231,Calc!$R$2:$Y$1201,J$13)</f>
        <v/>
      </c>
      <c r="K231" s="96"/>
      <c r="L231" s="98" t="str">
        <f ca="1">VLOOKUP($F231,Calc!$R$2:$Y$1201,L$13)</f>
        <v/>
      </c>
      <c r="M231" s="96" t="str">
        <f ca="1">VLOOKUP($F231,Calc!$R$2:$Y$1201,M$13)</f>
        <v/>
      </c>
    </row>
    <row r="232" spans="6:13" x14ac:dyDescent="0.3">
      <c r="F232" s="99">
        <f t="shared" si="3"/>
        <v>218</v>
      </c>
      <c r="G232" s="96" t="str">
        <f ca="1">VLOOKUP($F232,Calc!$R$2:$Y$1201,G$13)</f>
        <v/>
      </c>
      <c r="H232" s="97" t="str">
        <f ca="1">VLOOKUP($F232,Calc!$R$2:$Y$1201,H$13)</f>
        <v/>
      </c>
      <c r="I232" s="96" t="str">
        <f ca="1">VLOOKUP($F232,Calc!$R$2:$Y$1201,I$13)</f>
        <v/>
      </c>
      <c r="J232" s="96" t="str">
        <f ca="1">VLOOKUP($F232,Calc!$R$2:$Y$1201,J$13)</f>
        <v/>
      </c>
      <c r="K232" s="96"/>
      <c r="L232" s="98" t="str">
        <f ca="1">VLOOKUP($F232,Calc!$R$2:$Y$1201,L$13)</f>
        <v/>
      </c>
      <c r="M232" s="96" t="str">
        <f ca="1">VLOOKUP($F232,Calc!$R$2:$Y$1201,M$13)</f>
        <v/>
      </c>
    </row>
    <row r="233" spans="6:13" x14ac:dyDescent="0.3">
      <c r="F233" s="99">
        <f t="shared" si="3"/>
        <v>219</v>
      </c>
      <c r="G233" s="96" t="str">
        <f ca="1">VLOOKUP($F233,Calc!$R$2:$Y$1201,G$13)</f>
        <v/>
      </c>
      <c r="H233" s="97" t="str">
        <f ca="1">VLOOKUP($F233,Calc!$R$2:$Y$1201,H$13)</f>
        <v/>
      </c>
      <c r="I233" s="96" t="str">
        <f ca="1">VLOOKUP($F233,Calc!$R$2:$Y$1201,I$13)</f>
        <v/>
      </c>
      <c r="J233" s="96" t="str">
        <f ca="1">VLOOKUP($F233,Calc!$R$2:$Y$1201,J$13)</f>
        <v/>
      </c>
      <c r="K233" s="96"/>
      <c r="L233" s="98" t="str">
        <f ca="1">VLOOKUP($F233,Calc!$R$2:$Y$1201,L$13)</f>
        <v/>
      </c>
      <c r="M233" s="96" t="str">
        <f ca="1">VLOOKUP($F233,Calc!$R$2:$Y$1201,M$13)</f>
        <v/>
      </c>
    </row>
    <row r="234" spans="6:13" x14ac:dyDescent="0.3">
      <c r="F234" s="99">
        <f t="shared" si="3"/>
        <v>220</v>
      </c>
      <c r="G234" s="96" t="str">
        <f ca="1">VLOOKUP($F234,Calc!$R$2:$Y$1201,G$13)</f>
        <v/>
      </c>
      <c r="H234" s="97" t="str">
        <f ca="1">VLOOKUP($F234,Calc!$R$2:$Y$1201,H$13)</f>
        <v/>
      </c>
      <c r="I234" s="96" t="str">
        <f ca="1">VLOOKUP($F234,Calc!$R$2:$Y$1201,I$13)</f>
        <v/>
      </c>
      <c r="J234" s="96" t="str">
        <f ca="1">VLOOKUP($F234,Calc!$R$2:$Y$1201,J$13)</f>
        <v/>
      </c>
      <c r="K234" s="96"/>
      <c r="L234" s="98" t="str">
        <f ca="1">VLOOKUP($F234,Calc!$R$2:$Y$1201,L$13)</f>
        <v/>
      </c>
      <c r="M234" s="96" t="str">
        <f ca="1">VLOOKUP($F234,Calc!$R$2:$Y$1201,M$13)</f>
        <v/>
      </c>
    </row>
    <row r="235" spans="6:13" x14ac:dyDescent="0.3">
      <c r="F235" s="99">
        <f t="shared" si="3"/>
        <v>221</v>
      </c>
      <c r="G235" s="96" t="str">
        <f ca="1">VLOOKUP($F235,Calc!$R$2:$Y$1201,G$13)</f>
        <v/>
      </c>
      <c r="H235" s="97" t="str">
        <f ca="1">VLOOKUP($F235,Calc!$R$2:$Y$1201,H$13)</f>
        <v/>
      </c>
      <c r="I235" s="96" t="str">
        <f ca="1">VLOOKUP($F235,Calc!$R$2:$Y$1201,I$13)</f>
        <v/>
      </c>
      <c r="J235" s="96" t="str">
        <f ca="1">VLOOKUP($F235,Calc!$R$2:$Y$1201,J$13)</f>
        <v/>
      </c>
      <c r="K235" s="96"/>
      <c r="L235" s="98" t="str">
        <f ca="1">VLOOKUP($F235,Calc!$R$2:$Y$1201,L$13)</f>
        <v/>
      </c>
      <c r="M235" s="96" t="str">
        <f ca="1">VLOOKUP($F235,Calc!$R$2:$Y$1201,M$13)</f>
        <v/>
      </c>
    </row>
    <row r="236" spans="6:13" x14ac:dyDescent="0.3">
      <c r="F236" s="99">
        <f t="shared" si="3"/>
        <v>222</v>
      </c>
      <c r="G236" s="96" t="str">
        <f ca="1">VLOOKUP($F236,Calc!$R$2:$Y$1201,G$13)</f>
        <v/>
      </c>
      <c r="H236" s="97" t="str">
        <f ca="1">VLOOKUP($F236,Calc!$R$2:$Y$1201,H$13)</f>
        <v/>
      </c>
      <c r="I236" s="96" t="str">
        <f ca="1">VLOOKUP($F236,Calc!$R$2:$Y$1201,I$13)</f>
        <v/>
      </c>
      <c r="J236" s="96" t="str">
        <f ca="1">VLOOKUP($F236,Calc!$R$2:$Y$1201,J$13)</f>
        <v/>
      </c>
      <c r="K236" s="96"/>
      <c r="L236" s="98" t="str">
        <f ca="1">VLOOKUP($F236,Calc!$R$2:$Y$1201,L$13)</f>
        <v/>
      </c>
      <c r="M236" s="96" t="str">
        <f ca="1">VLOOKUP($F236,Calc!$R$2:$Y$1201,M$13)</f>
        <v/>
      </c>
    </row>
    <row r="237" spans="6:13" x14ac:dyDescent="0.3">
      <c r="F237" s="99">
        <f t="shared" si="3"/>
        <v>223</v>
      </c>
      <c r="G237" s="96" t="str">
        <f ca="1">VLOOKUP($F237,Calc!$R$2:$Y$1201,G$13)</f>
        <v/>
      </c>
      <c r="H237" s="97" t="str">
        <f ca="1">VLOOKUP($F237,Calc!$R$2:$Y$1201,H$13)</f>
        <v/>
      </c>
      <c r="I237" s="96" t="str">
        <f ca="1">VLOOKUP($F237,Calc!$R$2:$Y$1201,I$13)</f>
        <v/>
      </c>
      <c r="J237" s="96" t="str">
        <f ca="1">VLOOKUP($F237,Calc!$R$2:$Y$1201,J$13)</f>
        <v/>
      </c>
      <c r="K237" s="96"/>
      <c r="L237" s="98" t="str">
        <f ca="1">VLOOKUP($F237,Calc!$R$2:$Y$1201,L$13)</f>
        <v/>
      </c>
      <c r="M237" s="96" t="str">
        <f ca="1">VLOOKUP($F237,Calc!$R$2:$Y$1201,M$13)</f>
        <v/>
      </c>
    </row>
    <row r="238" spans="6:13" x14ac:dyDescent="0.3">
      <c r="F238" s="99">
        <f t="shared" si="3"/>
        <v>224</v>
      </c>
      <c r="G238" s="96" t="str">
        <f ca="1">VLOOKUP($F238,Calc!$R$2:$Y$1201,G$13)</f>
        <v/>
      </c>
      <c r="H238" s="97" t="str">
        <f ca="1">VLOOKUP($F238,Calc!$R$2:$Y$1201,H$13)</f>
        <v/>
      </c>
      <c r="I238" s="96" t="str">
        <f ca="1">VLOOKUP($F238,Calc!$R$2:$Y$1201,I$13)</f>
        <v/>
      </c>
      <c r="J238" s="96" t="str">
        <f ca="1">VLOOKUP($F238,Calc!$R$2:$Y$1201,J$13)</f>
        <v/>
      </c>
      <c r="K238" s="96"/>
      <c r="L238" s="98" t="str">
        <f ca="1">VLOOKUP($F238,Calc!$R$2:$Y$1201,L$13)</f>
        <v/>
      </c>
      <c r="M238" s="96" t="str">
        <f ca="1">VLOOKUP($F238,Calc!$R$2:$Y$1201,M$13)</f>
        <v/>
      </c>
    </row>
    <row r="239" spans="6:13" x14ac:dyDescent="0.3">
      <c r="F239" s="99">
        <f t="shared" si="3"/>
        <v>225</v>
      </c>
      <c r="G239" s="96" t="str">
        <f ca="1">VLOOKUP($F239,Calc!$R$2:$Y$1201,G$13)</f>
        <v/>
      </c>
      <c r="H239" s="97" t="str">
        <f ca="1">VLOOKUP($F239,Calc!$R$2:$Y$1201,H$13)</f>
        <v/>
      </c>
      <c r="I239" s="96" t="str">
        <f ca="1">VLOOKUP($F239,Calc!$R$2:$Y$1201,I$13)</f>
        <v/>
      </c>
      <c r="J239" s="96" t="str">
        <f ca="1">VLOOKUP($F239,Calc!$R$2:$Y$1201,J$13)</f>
        <v/>
      </c>
      <c r="K239" s="96"/>
      <c r="L239" s="98" t="str">
        <f ca="1">VLOOKUP($F239,Calc!$R$2:$Y$1201,L$13)</f>
        <v/>
      </c>
      <c r="M239" s="96" t="str">
        <f ca="1">VLOOKUP($F239,Calc!$R$2:$Y$1201,M$13)</f>
        <v/>
      </c>
    </row>
    <row r="240" spans="6:13" x14ac:dyDescent="0.3">
      <c r="F240" s="99">
        <f t="shared" si="3"/>
        <v>226</v>
      </c>
      <c r="G240" s="96" t="str">
        <f ca="1">VLOOKUP($F240,Calc!$R$2:$Y$1201,G$13)</f>
        <v/>
      </c>
      <c r="H240" s="97" t="str">
        <f ca="1">VLOOKUP($F240,Calc!$R$2:$Y$1201,H$13)</f>
        <v/>
      </c>
      <c r="I240" s="96" t="str">
        <f ca="1">VLOOKUP($F240,Calc!$R$2:$Y$1201,I$13)</f>
        <v/>
      </c>
      <c r="J240" s="96" t="str">
        <f ca="1">VLOOKUP($F240,Calc!$R$2:$Y$1201,J$13)</f>
        <v/>
      </c>
      <c r="K240" s="96"/>
      <c r="L240" s="98" t="str">
        <f ca="1">VLOOKUP($F240,Calc!$R$2:$Y$1201,L$13)</f>
        <v/>
      </c>
      <c r="M240" s="96" t="str">
        <f ca="1">VLOOKUP($F240,Calc!$R$2:$Y$1201,M$13)</f>
        <v/>
      </c>
    </row>
    <row r="241" spans="6:13" x14ac:dyDescent="0.3">
      <c r="F241" s="99">
        <f t="shared" si="3"/>
        <v>227</v>
      </c>
      <c r="G241" s="96" t="str">
        <f ca="1">VLOOKUP($F241,Calc!$R$2:$Y$1201,G$13)</f>
        <v/>
      </c>
      <c r="H241" s="97" t="str">
        <f ca="1">VLOOKUP($F241,Calc!$R$2:$Y$1201,H$13)</f>
        <v/>
      </c>
      <c r="I241" s="96" t="str">
        <f ca="1">VLOOKUP($F241,Calc!$R$2:$Y$1201,I$13)</f>
        <v/>
      </c>
      <c r="J241" s="96" t="str">
        <f ca="1">VLOOKUP($F241,Calc!$R$2:$Y$1201,J$13)</f>
        <v/>
      </c>
      <c r="K241" s="96"/>
      <c r="L241" s="98" t="str">
        <f ca="1">VLOOKUP($F241,Calc!$R$2:$Y$1201,L$13)</f>
        <v/>
      </c>
      <c r="M241" s="96" t="str">
        <f ca="1">VLOOKUP($F241,Calc!$R$2:$Y$1201,M$13)</f>
        <v/>
      </c>
    </row>
    <row r="242" spans="6:13" x14ac:dyDescent="0.3">
      <c r="F242" s="99">
        <f t="shared" si="3"/>
        <v>228</v>
      </c>
      <c r="G242" s="96" t="str">
        <f ca="1">VLOOKUP($F242,Calc!$R$2:$Y$1201,G$13)</f>
        <v/>
      </c>
      <c r="H242" s="97" t="str">
        <f ca="1">VLOOKUP($F242,Calc!$R$2:$Y$1201,H$13)</f>
        <v/>
      </c>
      <c r="I242" s="96" t="str">
        <f ca="1">VLOOKUP($F242,Calc!$R$2:$Y$1201,I$13)</f>
        <v/>
      </c>
      <c r="J242" s="96" t="str">
        <f ca="1">VLOOKUP($F242,Calc!$R$2:$Y$1201,J$13)</f>
        <v/>
      </c>
      <c r="K242" s="96"/>
      <c r="L242" s="98" t="str">
        <f ca="1">VLOOKUP($F242,Calc!$R$2:$Y$1201,L$13)</f>
        <v/>
      </c>
      <c r="M242" s="96" t="str">
        <f ca="1">VLOOKUP($F242,Calc!$R$2:$Y$1201,M$13)</f>
        <v/>
      </c>
    </row>
    <row r="243" spans="6:13" x14ac:dyDescent="0.3">
      <c r="F243" s="99">
        <f t="shared" si="3"/>
        <v>229</v>
      </c>
      <c r="G243" s="96" t="str">
        <f ca="1">VLOOKUP($F243,Calc!$R$2:$Y$1201,G$13)</f>
        <v/>
      </c>
      <c r="H243" s="97" t="str">
        <f ca="1">VLOOKUP($F243,Calc!$R$2:$Y$1201,H$13)</f>
        <v/>
      </c>
      <c r="I243" s="96" t="str">
        <f ca="1">VLOOKUP($F243,Calc!$R$2:$Y$1201,I$13)</f>
        <v/>
      </c>
      <c r="J243" s="96" t="str">
        <f ca="1">VLOOKUP($F243,Calc!$R$2:$Y$1201,J$13)</f>
        <v/>
      </c>
      <c r="K243" s="96"/>
      <c r="L243" s="98" t="str">
        <f ca="1">VLOOKUP($F243,Calc!$R$2:$Y$1201,L$13)</f>
        <v/>
      </c>
      <c r="M243" s="96" t="str">
        <f ca="1">VLOOKUP($F243,Calc!$R$2:$Y$1201,M$13)</f>
        <v/>
      </c>
    </row>
    <row r="244" spans="6:13" x14ac:dyDescent="0.3">
      <c r="F244" s="99">
        <f t="shared" si="3"/>
        <v>230</v>
      </c>
      <c r="G244" s="96" t="str">
        <f ca="1">VLOOKUP($F244,Calc!$R$2:$Y$1201,G$13)</f>
        <v/>
      </c>
      <c r="H244" s="97" t="str">
        <f ca="1">VLOOKUP($F244,Calc!$R$2:$Y$1201,H$13)</f>
        <v/>
      </c>
      <c r="I244" s="96" t="str">
        <f ca="1">VLOOKUP($F244,Calc!$R$2:$Y$1201,I$13)</f>
        <v/>
      </c>
      <c r="J244" s="96" t="str">
        <f ca="1">VLOOKUP($F244,Calc!$R$2:$Y$1201,J$13)</f>
        <v/>
      </c>
      <c r="K244" s="96"/>
      <c r="L244" s="98" t="str">
        <f ca="1">VLOOKUP($F244,Calc!$R$2:$Y$1201,L$13)</f>
        <v/>
      </c>
      <c r="M244" s="96" t="str">
        <f ca="1">VLOOKUP($F244,Calc!$R$2:$Y$1201,M$13)</f>
        <v/>
      </c>
    </row>
    <row r="245" spans="6:13" x14ac:dyDescent="0.3">
      <c r="F245" s="99">
        <f t="shared" si="3"/>
        <v>231</v>
      </c>
      <c r="G245" s="96" t="str">
        <f ca="1">VLOOKUP($F245,Calc!$R$2:$Y$1201,G$13)</f>
        <v/>
      </c>
      <c r="H245" s="97" t="str">
        <f ca="1">VLOOKUP($F245,Calc!$R$2:$Y$1201,H$13)</f>
        <v/>
      </c>
      <c r="I245" s="96" t="str">
        <f ca="1">VLOOKUP($F245,Calc!$R$2:$Y$1201,I$13)</f>
        <v/>
      </c>
      <c r="J245" s="96" t="str">
        <f ca="1">VLOOKUP($F245,Calc!$R$2:$Y$1201,J$13)</f>
        <v/>
      </c>
      <c r="K245" s="96"/>
      <c r="L245" s="98" t="str">
        <f ca="1">VLOOKUP($F245,Calc!$R$2:$Y$1201,L$13)</f>
        <v/>
      </c>
      <c r="M245" s="96" t="str">
        <f ca="1">VLOOKUP($F245,Calc!$R$2:$Y$1201,M$13)</f>
        <v/>
      </c>
    </row>
    <row r="246" spans="6:13" x14ac:dyDescent="0.3">
      <c r="F246" s="99">
        <f t="shared" si="3"/>
        <v>232</v>
      </c>
      <c r="G246" s="96" t="str">
        <f ca="1">VLOOKUP($F246,Calc!$R$2:$Y$1201,G$13)</f>
        <v/>
      </c>
      <c r="H246" s="97" t="str">
        <f ca="1">VLOOKUP($F246,Calc!$R$2:$Y$1201,H$13)</f>
        <v/>
      </c>
      <c r="I246" s="96" t="str">
        <f ca="1">VLOOKUP($F246,Calc!$R$2:$Y$1201,I$13)</f>
        <v/>
      </c>
      <c r="J246" s="96" t="str">
        <f ca="1">VLOOKUP($F246,Calc!$R$2:$Y$1201,J$13)</f>
        <v/>
      </c>
      <c r="K246" s="96"/>
      <c r="L246" s="98" t="str">
        <f ca="1">VLOOKUP($F246,Calc!$R$2:$Y$1201,L$13)</f>
        <v/>
      </c>
      <c r="M246" s="96" t="str">
        <f ca="1">VLOOKUP($F246,Calc!$R$2:$Y$1201,M$13)</f>
        <v/>
      </c>
    </row>
    <row r="247" spans="6:13" x14ac:dyDescent="0.3">
      <c r="F247" s="99">
        <f t="shared" si="3"/>
        <v>233</v>
      </c>
      <c r="G247" s="96" t="str">
        <f ca="1">VLOOKUP($F247,Calc!$R$2:$Y$1201,G$13)</f>
        <v/>
      </c>
      <c r="H247" s="97" t="str">
        <f ca="1">VLOOKUP($F247,Calc!$R$2:$Y$1201,H$13)</f>
        <v/>
      </c>
      <c r="I247" s="96" t="str">
        <f ca="1">VLOOKUP($F247,Calc!$R$2:$Y$1201,I$13)</f>
        <v/>
      </c>
      <c r="J247" s="96" t="str">
        <f ca="1">VLOOKUP($F247,Calc!$R$2:$Y$1201,J$13)</f>
        <v/>
      </c>
      <c r="K247" s="96"/>
      <c r="L247" s="98" t="str">
        <f ca="1">VLOOKUP($F247,Calc!$R$2:$Y$1201,L$13)</f>
        <v/>
      </c>
      <c r="M247" s="96" t="str">
        <f ca="1">VLOOKUP($F247,Calc!$R$2:$Y$1201,M$13)</f>
        <v/>
      </c>
    </row>
    <row r="248" spans="6:13" x14ac:dyDescent="0.3">
      <c r="F248" s="99">
        <f t="shared" si="3"/>
        <v>234</v>
      </c>
      <c r="G248" s="96" t="str">
        <f ca="1">VLOOKUP($F248,Calc!$R$2:$Y$1201,G$13)</f>
        <v/>
      </c>
      <c r="H248" s="97" t="str">
        <f ca="1">VLOOKUP($F248,Calc!$R$2:$Y$1201,H$13)</f>
        <v/>
      </c>
      <c r="I248" s="96" t="str">
        <f ca="1">VLOOKUP($F248,Calc!$R$2:$Y$1201,I$13)</f>
        <v/>
      </c>
      <c r="J248" s="96" t="str">
        <f ca="1">VLOOKUP($F248,Calc!$R$2:$Y$1201,J$13)</f>
        <v/>
      </c>
      <c r="K248" s="96"/>
      <c r="L248" s="98" t="str">
        <f ca="1">VLOOKUP($F248,Calc!$R$2:$Y$1201,L$13)</f>
        <v/>
      </c>
      <c r="M248" s="96" t="str">
        <f ca="1">VLOOKUP($F248,Calc!$R$2:$Y$1201,M$13)</f>
        <v/>
      </c>
    </row>
    <row r="249" spans="6:13" x14ac:dyDescent="0.3">
      <c r="F249" s="99">
        <f t="shared" si="3"/>
        <v>235</v>
      </c>
      <c r="G249" s="96" t="str">
        <f ca="1">VLOOKUP($F249,Calc!$R$2:$Y$1201,G$13)</f>
        <v/>
      </c>
      <c r="H249" s="97" t="str">
        <f ca="1">VLOOKUP($F249,Calc!$R$2:$Y$1201,H$13)</f>
        <v/>
      </c>
      <c r="I249" s="96" t="str">
        <f ca="1">VLOOKUP($F249,Calc!$R$2:$Y$1201,I$13)</f>
        <v/>
      </c>
      <c r="J249" s="96" t="str">
        <f ca="1">VLOOKUP($F249,Calc!$R$2:$Y$1201,J$13)</f>
        <v/>
      </c>
      <c r="K249" s="96"/>
      <c r="L249" s="98" t="str">
        <f ca="1">VLOOKUP($F249,Calc!$R$2:$Y$1201,L$13)</f>
        <v/>
      </c>
      <c r="M249" s="96" t="str">
        <f ca="1">VLOOKUP($F249,Calc!$R$2:$Y$1201,M$13)</f>
        <v/>
      </c>
    </row>
    <row r="250" spans="6:13" x14ac:dyDescent="0.3">
      <c r="F250" s="99">
        <f t="shared" si="3"/>
        <v>236</v>
      </c>
      <c r="G250" s="96" t="str">
        <f ca="1">VLOOKUP($F250,Calc!$R$2:$Y$1201,G$13)</f>
        <v/>
      </c>
      <c r="H250" s="97" t="str">
        <f ca="1">VLOOKUP($F250,Calc!$R$2:$Y$1201,H$13)</f>
        <v/>
      </c>
      <c r="I250" s="96" t="str">
        <f ca="1">VLOOKUP($F250,Calc!$R$2:$Y$1201,I$13)</f>
        <v/>
      </c>
      <c r="J250" s="96" t="str">
        <f ca="1">VLOOKUP($F250,Calc!$R$2:$Y$1201,J$13)</f>
        <v/>
      </c>
      <c r="K250" s="96"/>
      <c r="L250" s="98" t="str">
        <f ca="1">VLOOKUP($F250,Calc!$R$2:$Y$1201,L$13)</f>
        <v/>
      </c>
      <c r="M250" s="96" t="str">
        <f ca="1">VLOOKUP($F250,Calc!$R$2:$Y$1201,M$13)</f>
        <v/>
      </c>
    </row>
    <row r="251" spans="6:13" x14ac:dyDescent="0.3">
      <c r="F251" s="99">
        <f t="shared" si="3"/>
        <v>237</v>
      </c>
      <c r="G251" s="96" t="str">
        <f ca="1">VLOOKUP($F251,Calc!$R$2:$Y$1201,G$13)</f>
        <v/>
      </c>
      <c r="H251" s="97" t="str">
        <f ca="1">VLOOKUP($F251,Calc!$R$2:$Y$1201,H$13)</f>
        <v/>
      </c>
      <c r="I251" s="96" t="str">
        <f ca="1">VLOOKUP($F251,Calc!$R$2:$Y$1201,I$13)</f>
        <v/>
      </c>
      <c r="J251" s="96" t="str">
        <f ca="1">VLOOKUP($F251,Calc!$R$2:$Y$1201,J$13)</f>
        <v/>
      </c>
      <c r="K251" s="96"/>
      <c r="L251" s="98" t="str">
        <f ca="1">VLOOKUP($F251,Calc!$R$2:$Y$1201,L$13)</f>
        <v/>
      </c>
      <c r="M251" s="96" t="str">
        <f ca="1">VLOOKUP($F251,Calc!$R$2:$Y$1201,M$13)</f>
        <v/>
      </c>
    </row>
    <row r="252" spans="6:13" x14ac:dyDescent="0.3">
      <c r="F252" s="99">
        <f t="shared" si="3"/>
        <v>238</v>
      </c>
      <c r="G252" s="96" t="str">
        <f ca="1">VLOOKUP($F252,Calc!$R$2:$Y$1201,G$13)</f>
        <v/>
      </c>
      <c r="H252" s="97" t="str">
        <f ca="1">VLOOKUP($F252,Calc!$R$2:$Y$1201,H$13)</f>
        <v/>
      </c>
      <c r="I252" s="96" t="str">
        <f ca="1">VLOOKUP($F252,Calc!$R$2:$Y$1201,I$13)</f>
        <v/>
      </c>
      <c r="J252" s="96" t="str">
        <f ca="1">VLOOKUP($F252,Calc!$R$2:$Y$1201,J$13)</f>
        <v/>
      </c>
      <c r="K252" s="96"/>
      <c r="L252" s="98" t="str">
        <f ca="1">VLOOKUP($F252,Calc!$R$2:$Y$1201,L$13)</f>
        <v/>
      </c>
      <c r="M252" s="96" t="str">
        <f ca="1">VLOOKUP($F252,Calc!$R$2:$Y$1201,M$13)</f>
        <v/>
      </c>
    </row>
    <row r="253" spans="6:13" x14ac:dyDescent="0.3">
      <c r="F253" s="99">
        <f t="shared" si="3"/>
        <v>239</v>
      </c>
      <c r="G253" s="96" t="str">
        <f ca="1">VLOOKUP($F253,Calc!$R$2:$Y$1201,G$13)</f>
        <v/>
      </c>
      <c r="H253" s="97" t="str">
        <f ca="1">VLOOKUP($F253,Calc!$R$2:$Y$1201,H$13)</f>
        <v/>
      </c>
      <c r="I253" s="96" t="str">
        <f ca="1">VLOOKUP($F253,Calc!$R$2:$Y$1201,I$13)</f>
        <v/>
      </c>
      <c r="J253" s="96" t="str">
        <f ca="1">VLOOKUP($F253,Calc!$R$2:$Y$1201,J$13)</f>
        <v/>
      </c>
      <c r="K253" s="96"/>
      <c r="L253" s="98" t="str">
        <f ca="1">VLOOKUP($F253,Calc!$R$2:$Y$1201,L$13)</f>
        <v/>
      </c>
      <c r="M253" s="96" t="str">
        <f ca="1">VLOOKUP($F253,Calc!$R$2:$Y$1201,M$13)</f>
        <v/>
      </c>
    </row>
    <row r="254" spans="6:13" x14ac:dyDescent="0.3">
      <c r="F254" s="99">
        <f t="shared" si="3"/>
        <v>240</v>
      </c>
      <c r="G254" s="96" t="str">
        <f ca="1">VLOOKUP($F254,Calc!$R$2:$Y$1201,G$13)</f>
        <v/>
      </c>
      <c r="H254" s="97" t="str">
        <f ca="1">VLOOKUP($F254,Calc!$R$2:$Y$1201,H$13)</f>
        <v/>
      </c>
      <c r="I254" s="96" t="str">
        <f ca="1">VLOOKUP($F254,Calc!$R$2:$Y$1201,I$13)</f>
        <v/>
      </c>
      <c r="J254" s="96" t="str">
        <f ca="1">VLOOKUP($F254,Calc!$R$2:$Y$1201,J$13)</f>
        <v/>
      </c>
      <c r="K254" s="96"/>
      <c r="L254" s="98" t="str">
        <f ca="1">VLOOKUP($F254,Calc!$R$2:$Y$1201,L$13)</f>
        <v/>
      </c>
      <c r="M254" s="96" t="str">
        <f ca="1">VLOOKUP($F254,Calc!$R$2:$Y$1201,M$13)</f>
        <v/>
      </c>
    </row>
    <row r="255" spans="6:13" x14ac:dyDescent="0.3">
      <c r="F255" s="99">
        <f t="shared" si="3"/>
        <v>241</v>
      </c>
      <c r="G255" s="96" t="str">
        <f ca="1">VLOOKUP($F255,Calc!$R$2:$Y$1201,G$13)</f>
        <v/>
      </c>
      <c r="H255" s="97" t="str">
        <f ca="1">VLOOKUP($F255,Calc!$R$2:$Y$1201,H$13)</f>
        <v/>
      </c>
      <c r="I255" s="96" t="str">
        <f ca="1">VLOOKUP($F255,Calc!$R$2:$Y$1201,I$13)</f>
        <v/>
      </c>
      <c r="J255" s="96" t="str">
        <f ca="1">VLOOKUP($F255,Calc!$R$2:$Y$1201,J$13)</f>
        <v/>
      </c>
      <c r="K255" s="96"/>
      <c r="L255" s="98" t="str">
        <f ca="1">VLOOKUP($F255,Calc!$R$2:$Y$1201,L$13)</f>
        <v/>
      </c>
      <c r="M255" s="96" t="str">
        <f ca="1">VLOOKUP($F255,Calc!$R$2:$Y$1201,M$13)</f>
        <v/>
      </c>
    </row>
    <row r="256" spans="6:13" x14ac:dyDescent="0.3">
      <c r="F256" s="99">
        <f t="shared" si="3"/>
        <v>242</v>
      </c>
      <c r="G256" s="96" t="str">
        <f ca="1">VLOOKUP($F256,Calc!$R$2:$Y$1201,G$13)</f>
        <v/>
      </c>
      <c r="H256" s="97" t="str">
        <f ca="1">VLOOKUP($F256,Calc!$R$2:$Y$1201,H$13)</f>
        <v/>
      </c>
      <c r="I256" s="96" t="str">
        <f ca="1">VLOOKUP($F256,Calc!$R$2:$Y$1201,I$13)</f>
        <v/>
      </c>
      <c r="J256" s="96" t="str">
        <f ca="1">VLOOKUP($F256,Calc!$R$2:$Y$1201,J$13)</f>
        <v/>
      </c>
      <c r="K256" s="96"/>
      <c r="L256" s="98" t="str">
        <f ca="1">VLOOKUP($F256,Calc!$R$2:$Y$1201,L$13)</f>
        <v/>
      </c>
      <c r="M256" s="96" t="str">
        <f ca="1">VLOOKUP($F256,Calc!$R$2:$Y$1201,M$13)</f>
        <v/>
      </c>
    </row>
    <row r="257" spans="6:13" x14ac:dyDescent="0.3">
      <c r="F257" s="99">
        <f t="shared" si="3"/>
        <v>243</v>
      </c>
      <c r="G257" s="96" t="str">
        <f ca="1">VLOOKUP($F257,Calc!$R$2:$Y$1201,G$13)</f>
        <v/>
      </c>
      <c r="H257" s="97" t="str">
        <f ca="1">VLOOKUP($F257,Calc!$R$2:$Y$1201,H$13)</f>
        <v/>
      </c>
      <c r="I257" s="96" t="str">
        <f ca="1">VLOOKUP($F257,Calc!$R$2:$Y$1201,I$13)</f>
        <v/>
      </c>
      <c r="J257" s="96" t="str">
        <f ca="1">VLOOKUP($F257,Calc!$R$2:$Y$1201,J$13)</f>
        <v/>
      </c>
      <c r="K257" s="96"/>
      <c r="L257" s="98" t="str">
        <f ca="1">VLOOKUP($F257,Calc!$R$2:$Y$1201,L$13)</f>
        <v/>
      </c>
      <c r="M257" s="96" t="str">
        <f ca="1">VLOOKUP($F257,Calc!$R$2:$Y$1201,M$13)</f>
        <v/>
      </c>
    </row>
    <row r="258" spans="6:13" x14ac:dyDescent="0.3">
      <c r="F258" s="99">
        <f t="shared" si="3"/>
        <v>244</v>
      </c>
      <c r="G258" s="96" t="str">
        <f ca="1">VLOOKUP($F258,Calc!$R$2:$Y$1201,G$13)</f>
        <v/>
      </c>
      <c r="H258" s="97" t="str">
        <f ca="1">VLOOKUP($F258,Calc!$R$2:$Y$1201,H$13)</f>
        <v/>
      </c>
      <c r="I258" s="96" t="str">
        <f ca="1">VLOOKUP($F258,Calc!$R$2:$Y$1201,I$13)</f>
        <v/>
      </c>
      <c r="J258" s="96" t="str">
        <f ca="1">VLOOKUP($F258,Calc!$R$2:$Y$1201,J$13)</f>
        <v/>
      </c>
      <c r="K258" s="96"/>
      <c r="L258" s="98" t="str">
        <f ca="1">VLOOKUP($F258,Calc!$R$2:$Y$1201,L$13)</f>
        <v/>
      </c>
      <c r="M258" s="96" t="str">
        <f ca="1">VLOOKUP($F258,Calc!$R$2:$Y$1201,M$13)</f>
        <v/>
      </c>
    </row>
    <row r="259" spans="6:13" x14ac:dyDescent="0.3">
      <c r="F259" s="99">
        <f t="shared" si="3"/>
        <v>245</v>
      </c>
      <c r="G259" s="96" t="str">
        <f ca="1">VLOOKUP($F259,Calc!$R$2:$Y$1201,G$13)</f>
        <v/>
      </c>
      <c r="H259" s="97" t="str">
        <f ca="1">VLOOKUP($F259,Calc!$R$2:$Y$1201,H$13)</f>
        <v/>
      </c>
      <c r="I259" s="96" t="str">
        <f ca="1">VLOOKUP($F259,Calc!$R$2:$Y$1201,I$13)</f>
        <v/>
      </c>
      <c r="J259" s="96" t="str">
        <f ca="1">VLOOKUP($F259,Calc!$R$2:$Y$1201,J$13)</f>
        <v/>
      </c>
      <c r="K259" s="96"/>
      <c r="L259" s="98" t="str">
        <f ca="1">VLOOKUP($F259,Calc!$R$2:$Y$1201,L$13)</f>
        <v/>
      </c>
      <c r="M259" s="96" t="str">
        <f ca="1">VLOOKUP($F259,Calc!$R$2:$Y$1201,M$13)</f>
        <v/>
      </c>
    </row>
    <row r="260" spans="6:13" x14ac:dyDescent="0.3">
      <c r="F260" s="99">
        <f t="shared" si="3"/>
        <v>246</v>
      </c>
      <c r="G260" s="96" t="str">
        <f ca="1">VLOOKUP($F260,Calc!$R$2:$Y$1201,G$13)</f>
        <v/>
      </c>
      <c r="H260" s="97" t="str">
        <f ca="1">VLOOKUP($F260,Calc!$R$2:$Y$1201,H$13)</f>
        <v/>
      </c>
      <c r="I260" s="96" t="str">
        <f ca="1">VLOOKUP($F260,Calc!$R$2:$Y$1201,I$13)</f>
        <v/>
      </c>
      <c r="J260" s="96" t="str">
        <f ca="1">VLOOKUP($F260,Calc!$R$2:$Y$1201,J$13)</f>
        <v/>
      </c>
      <c r="K260" s="96"/>
      <c r="L260" s="98" t="str">
        <f ca="1">VLOOKUP($F260,Calc!$R$2:$Y$1201,L$13)</f>
        <v/>
      </c>
      <c r="M260" s="96" t="str">
        <f ca="1">VLOOKUP($F260,Calc!$R$2:$Y$1201,M$13)</f>
        <v/>
      </c>
    </row>
    <row r="261" spans="6:13" x14ac:dyDescent="0.3">
      <c r="F261" s="99">
        <f t="shared" si="3"/>
        <v>247</v>
      </c>
      <c r="G261" s="96" t="str">
        <f ca="1">VLOOKUP($F261,Calc!$R$2:$Y$1201,G$13)</f>
        <v/>
      </c>
      <c r="H261" s="97" t="str">
        <f ca="1">VLOOKUP($F261,Calc!$R$2:$Y$1201,H$13)</f>
        <v/>
      </c>
      <c r="I261" s="96" t="str">
        <f ca="1">VLOOKUP($F261,Calc!$R$2:$Y$1201,I$13)</f>
        <v/>
      </c>
      <c r="J261" s="96" t="str">
        <f ca="1">VLOOKUP($F261,Calc!$R$2:$Y$1201,J$13)</f>
        <v/>
      </c>
      <c r="K261" s="96"/>
      <c r="L261" s="98" t="str">
        <f ca="1">VLOOKUP($F261,Calc!$R$2:$Y$1201,L$13)</f>
        <v/>
      </c>
      <c r="M261" s="96" t="str">
        <f ca="1">VLOOKUP($F261,Calc!$R$2:$Y$1201,M$13)</f>
        <v/>
      </c>
    </row>
    <row r="262" spans="6:13" x14ac:dyDescent="0.3">
      <c r="F262" s="99">
        <f t="shared" si="3"/>
        <v>248</v>
      </c>
      <c r="G262" s="96" t="str">
        <f ca="1">VLOOKUP($F262,Calc!$R$2:$Y$1201,G$13)</f>
        <v/>
      </c>
      <c r="H262" s="97" t="str">
        <f ca="1">VLOOKUP($F262,Calc!$R$2:$Y$1201,H$13)</f>
        <v/>
      </c>
      <c r="I262" s="96" t="str">
        <f ca="1">VLOOKUP($F262,Calc!$R$2:$Y$1201,I$13)</f>
        <v/>
      </c>
      <c r="J262" s="96" t="str">
        <f ca="1">VLOOKUP($F262,Calc!$R$2:$Y$1201,J$13)</f>
        <v/>
      </c>
      <c r="K262" s="96"/>
      <c r="L262" s="98" t="str">
        <f ca="1">VLOOKUP($F262,Calc!$R$2:$Y$1201,L$13)</f>
        <v/>
      </c>
      <c r="M262" s="96" t="str">
        <f ca="1">VLOOKUP($F262,Calc!$R$2:$Y$1201,M$13)</f>
        <v/>
      </c>
    </row>
    <row r="263" spans="6:13" x14ac:dyDescent="0.3">
      <c r="F263" s="99">
        <f t="shared" si="3"/>
        <v>249</v>
      </c>
      <c r="G263" s="96" t="str">
        <f ca="1">VLOOKUP($F263,Calc!$R$2:$Y$1201,G$13)</f>
        <v/>
      </c>
      <c r="H263" s="97" t="str">
        <f ca="1">VLOOKUP($F263,Calc!$R$2:$Y$1201,H$13)</f>
        <v/>
      </c>
      <c r="I263" s="96" t="str">
        <f ca="1">VLOOKUP($F263,Calc!$R$2:$Y$1201,I$13)</f>
        <v/>
      </c>
      <c r="J263" s="96" t="str">
        <f ca="1">VLOOKUP($F263,Calc!$R$2:$Y$1201,J$13)</f>
        <v/>
      </c>
      <c r="K263" s="96"/>
      <c r="L263" s="98" t="str">
        <f ca="1">VLOOKUP($F263,Calc!$R$2:$Y$1201,L$13)</f>
        <v/>
      </c>
      <c r="M263" s="96" t="str">
        <f ca="1">VLOOKUP($F263,Calc!$R$2:$Y$1201,M$13)</f>
        <v/>
      </c>
    </row>
    <row r="264" spans="6:13" x14ac:dyDescent="0.3">
      <c r="F264" s="99">
        <f t="shared" si="3"/>
        <v>250</v>
      </c>
      <c r="G264" s="96" t="str">
        <f ca="1">VLOOKUP($F264,Calc!$R$2:$Y$1201,G$13)</f>
        <v/>
      </c>
      <c r="H264" s="97" t="str">
        <f ca="1">VLOOKUP($F264,Calc!$R$2:$Y$1201,H$13)</f>
        <v/>
      </c>
      <c r="I264" s="96" t="str">
        <f ca="1">VLOOKUP($F264,Calc!$R$2:$Y$1201,I$13)</f>
        <v/>
      </c>
      <c r="J264" s="96" t="str">
        <f ca="1">VLOOKUP($F264,Calc!$R$2:$Y$1201,J$13)</f>
        <v/>
      </c>
      <c r="K264" s="96"/>
      <c r="L264" s="98" t="str">
        <f ca="1">VLOOKUP($F264,Calc!$R$2:$Y$1201,L$13)</f>
        <v/>
      </c>
      <c r="M264" s="96" t="str">
        <f ca="1">VLOOKUP($F264,Calc!$R$2:$Y$1201,M$13)</f>
        <v/>
      </c>
    </row>
    <row r="265" spans="6:13" x14ac:dyDescent="0.3">
      <c r="F265" s="99">
        <f t="shared" si="3"/>
        <v>251</v>
      </c>
      <c r="G265" s="96" t="str">
        <f ca="1">VLOOKUP($F265,Calc!$R$2:$Y$1201,G$13)</f>
        <v/>
      </c>
      <c r="H265" s="97" t="str">
        <f ca="1">VLOOKUP($F265,Calc!$R$2:$Y$1201,H$13)</f>
        <v/>
      </c>
      <c r="I265" s="96" t="str">
        <f ca="1">VLOOKUP($F265,Calc!$R$2:$Y$1201,I$13)</f>
        <v/>
      </c>
      <c r="J265" s="96" t="str">
        <f ca="1">VLOOKUP($F265,Calc!$R$2:$Y$1201,J$13)</f>
        <v/>
      </c>
      <c r="K265" s="96"/>
      <c r="L265" s="98" t="str">
        <f ca="1">VLOOKUP($F265,Calc!$R$2:$Y$1201,L$13)</f>
        <v/>
      </c>
      <c r="M265" s="96" t="str">
        <f ca="1">VLOOKUP($F265,Calc!$R$2:$Y$1201,M$13)</f>
        <v/>
      </c>
    </row>
    <row r="266" spans="6:13" x14ac:dyDescent="0.3">
      <c r="F266" s="99">
        <f t="shared" si="3"/>
        <v>252</v>
      </c>
      <c r="G266" s="96" t="str">
        <f ca="1">VLOOKUP($F266,Calc!$R$2:$Y$1201,G$13)</f>
        <v/>
      </c>
      <c r="H266" s="97" t="str">
        <f ca="1">VLOOKUP($F266,Calc!$R$2:$Y$1201,H$13)</f>
        <v/>
      </c>
      <c r="I266" s="96" t="str">
        <f ca="1">VLOOKUP($F266,Calc!$R$2:$Y$1201,I$13)</f>
        <v/>
      </c>
      <c r="J266" s="96" t="str">
        <f ca="1">VLOOKUP($F266,Calc!$R$2:$Y$1201,J$13)</f>
        <v/>
      </c>
      <c r="K266" s="96"/>
      <c r="L266" s="98" t="str">
        <f ca="1">VLOOKUP($F266,Calc!$R$2:$Y$1201,L$13)</f>
        <v/>
      </c>
      <c r="M266" s="96" t="str">
        <f ca="1">VLOOKUP($F266,Calc!$R$2:$Y$1201,M$13)</f>
        <v/>
      </c>
    </row>
    <row r="267" spans="6:13" x14ac:dyDescent="0.3">
      <c r="F267" s="99">
        <f t="shared" si="3"/>
        <v>253</v>
      </c>
      <c r="G267" s="96" t="str">
        <f ca="1">VLOOKUP($F267,Calc!$R$2:$Y$1201,G$13)</f>
        <v/>
      </c>
      <c r="H267" s="97" t="str">
        <f ca="1">VLOOKUP($F267,Calc!$R$2:$Y$1201,H$13)</f>
        <v/>
      </c>
      <c r="I267" s="96" t="str">
        <f ca="1">VLOOKUP($F267,Calc!$R$2:$Y$1201,I$13)</f>
        <v/>
      </c>
      <c r="J267" s="96" t="str">
        <f ca="1">VLOOKUP($F267,Calc!$R$2:$Y$1201,J$13)</f>
        <v/>
      </c>
      <c r="K267" s="96"/>
      <c r="L267" s="98" t="str">
        <f ca="1">VLOOKUP($F267,Calc!$R$2:$Y$1201,L$13)</f>
        <v/>
      </c>
      <c r="M267" s="96" t="str">
        <f ca="1">VLOOKUP($F267,Calc!$R$2:$Y$1201,M$13)</f>
        <v/>
      </c>
    </row>
    <row r="268" spans="6:13" x14ac:dyDescent="0.3">
      <c r="F268" s="99">
        <f t="shared" si="3"/>
        <v>254</v>
      </c>
      <c r="G268" s="96" t="str">
        <f ca="1">VLOOKUP($F268,Calc!$R$2:$Y$1201,G$13)</f>
        <v/>
      </c>
      <c r="H268" s="97" t="str">
        <f ca="1">VLOOKUP($F268,Calc!$R$2:$Y$1201,H$13)</f>
        <v/>
      </c>
      <c r="I268" s="96" t="str">
        <f ca="1">VLOOKUP($F268,Calc!$R$2:$Y$1201,I$13)</f>
        <v/>
      </c>
      <c r="J268" s="96" t="str">
        <f ca="1">VLOOKUP($F268,Calc!$R$2:$Y$1201,J$13)</f>
        <v/>
      </c>
      <c r="K268" s="96"/>
      <c r="L268" s="98" t="str">
        <f ca="1">VLOOKUP($F268,Calc!$R$2:$Y$1201,L$13)</f>
        <v/>
      </c>
      <c r="M268" s="96" t="str">
        <f ca="1">VLOOKUP($F268,Calc!$R$2:$Y$1201,M$13)</f>
        <v/>
      </c>
    </row>
    <row r="269" spans="6:13" x14ac:dyDescent="0.3">
      <c r="F269" s="99">
        <f t="shared" si="3"/>
        <v>255</v>
      </c>
      <c r="G269" s="96" t="str">
        <f ca="1">VLOOKUP($F269,Calc!$R$2:$Y$1201,G$13)</f>
        <v/>
      </c>
      <c r="H269" s="97" t="str">
        <f ca="1">VLOOKUP($F269,Calc!$R$2:$Y$1201,H$13)</f>
        <v/>
      </c>
      <c r="I269" s="96" t="str">
        <f ca="1">VLOOKUP($F269,Calc!$R$2:$Y$1201,I$13)</f>
        <v/>
      </c>
      <c r="J269" s="96" t="str">
        <f ca="1">VLOOKUP($F269,Calc!$R$2:$Y$1201,J$13)</f>
        <v/>
      </c>
      <c r="K269" s="96"/>
      <c r="L269" s="98" t="str">
        <f ca="1">VLOOKUP($F269,Calc!$R$2:$Y$1201,L$13)</f>
        <v/>
      </c>
      <c r="M269" s="96" t="str">
        <f ca="1">VLOOKUP($F269,Calc!$R$2:$Y$1201,M$13)</f>
        <v/>
      </c>
    </row>
    <row r="270" spans="6:13" x14ac:dyDescent="0.3">
      <c r="F270" s="99">
        <f t="shared" si="3"/>
        <v>256</v>
      </c>
      <c r="G270" s="96" t="str">
        <f ca="1">VLOOKUP($F270,Calc!$R$2:$Y$1201,G$13)</f>
        <v/>
      </c>
      <c r="H270" s="97" t="str">
        <f ca="1">VLOOKUP($F270,Calc!$R$2:$Y$1201,H$13)</f>
        <v/>
      </c>
      <c r="I270" s="96" t="str">
        <f ca="1">VLOOKUP($F270,Calc!$R$2:$Y$1201,I$13)</f>
        <v/>
      </c>
      <c r="J270" s="96" t="str">
        <f ca="1">VLOOKUP($F270,Calc!$R$2:$Y$1201,J$13)</f>
        <v/>
      </c>
      <c r="K270" s="96"/>
      <c r="L270" s="98" t="str">
        <f ca="1">VLOOKUP($F270,Calc!$R$2:$Y$1201,L$13)</f>
        <v/>
      </c>
      <c r="M270" s="96" t="str">
        <f ca="1">VLOOKUP($F270,Calc!$R$2:$Y$1201,M$13)</f>
        <v/>
      </c>
    </row>
    <row r="271" spans="6:13" x14ac:dyDescent="0.3">
      <c r="F271" s="99">
        <f t="shared" si="3"/>
        <v>257</v>
      </c>
      <c r="G271" s="96" t="str">
        <f ca="1">VLOOKUP($F271,Calc!$R$2:$Y$1201,G$13)</f>
        <v/>
      </c>
      <c r="H271" s="97" t="str">
        <f ca="1">VLOOKUP($F271,Calc!$R$2:$Y$1201,H$13)</f>
        <v/>
      </c>
      <c r="I271" s="96" t="str">
        <f ca="1">VLOOKUP($F271,Calc!$R$2:$Y$1201,I$13)</f>
        <v/>
      </c>
      <c r="J271" s="96" t="str">
        <f ca="1">VLOOKUP($F271,Calc!$R$2:$Y$1201,J$13)</f>
        <v/>
      </c>
      <c r="K271" s="96"/>
      <c r="L271" s="98" t="str">
        <f ca="1">VLOOKUP($F271,Calc!$R$2:$Y$1201,L$13)</f>
        <v/>
      </c>
      <c r="M271" s="96" t="str">
        <f ca="1">VLOOKUP($F271,Calc!$R$2:$Y$1201,M$13)</f>
        <v/>
      </c>
    </row>
    <row r="272" spans="6:13" x14ac:dyDescent="0.3">
      <c r="F272" s="99">
        <f t="shared" si="3"/>
        <v>258</v>
      </c>
      <c r="G272" s="96" t="str">
        <f ca="1">VLOOKUP($F272,Calc!$R$2:$Y$1201,G$13)</f>
        <v/>
      </c>
      <c r="H272" s="97" t="str">
        <f ca="1">VLOOKUP($F272,Calc!$R$2:$Y$1201,H$13)</f>
        <v/>
      </c>
      <c r="I272" s="96" t="str">
        <f ca="1">VLOOKUP($F272,Calc!$R$2:$Y$1201,I$13)</f>
        <v/>
      </c>
      <c r="J272" s="96" t="str">
        <f ca="1">VLOOKUP($F272,Calc!$R$2:$Y$1201,J$13)</f>
        <v/>
      </c>
      <c r="K272" s="96"/>
      <c r="L272" s="98" t="str">
        <f ca="1">VLOOKUP($F272,Calc!$R$2:$Y$1201,L$13)</f>
        <v/>
      </c>
      <c r="M272" s="96" t="str">
        <f ca="1">VLOOKUP($F272,Calc!$R$2:$Y$1201,M$13)</f>
        <v/>
      </c>
    </row>
    <row r="273" spans="6:13" x14ac:dyDescent="0.3">
      <c r="F273" s="99">
        <f t="shared" ref="F273:F336" si="4">F272+1</f>
        <v>259</v>
      </c>
      <c r="G273" s="96" t="str">
        <f ca="1">VLOOKUP($F273,Calc!$R$2:$Y$1201,G$13)</f>
        <v/>
      </c>
      <c r="H273" s="97" t="str">
        <f ca="1">VLOOKUP($F273,Calc!$R$2:$Y$1201,H$13)</f>
        <v/>
      </c>
      <c r="I273" s="96" t="str">
        <f ca="1">VLOOKUP($F273,Calc!$R$2:$Y$1201,I$13)</f>
        <v/>
      </c>
      <c r="J273" s="96" t="str">
        <f ca="1">VLOOKUP($F273,Calc!$R$2:$Y$1201,J$13)</f>
        <v/>
      </c>
      <c r="K273" s="96"/>
      <c r="L273" s="98" t="str">
        <f ca="1">VLOOKUP($F273,Calc!$R$2:$Y$1201,L$13)</f>
        <v/>
      </c>
      <c r="M273" s="96" t="str">
        <f ca="1">VLOOKUP($F273,Calc!$R$2:$Y$1201,M$13)</f>
        <v/>
      </c>
    </row>
    <row r="274" spans="6:13" x14ac:dyDescent="0.3">
      <c r="F274" s="99">
        <f t="shared" si="4"/>
        <v>260</v>
      </c>
      <c r="G274" s="96" t="str">
        <f ca="1">VLOOKUP($F274,Calc!$R$2:$Y$1201,G$13)</f>
        <v/>
      </c>
      <c r="H274" s="97" t="str">
        <f ca="1">VLOOKUP($F274,Calc!$R$2:$Y$1201,H$13)</f>
        <v/>
      </c>
      <c r="I274" s="96" t="str">
        <f ca="1">VLOOKUP($F274,Calc!$R$2:$Y$1201,I$13)</f>
        <v/>
      </c>
      <c r="J274" s="96" t="str">
        <f ca="1">VLOOKUP($F274,Calc!$R$2:$Y$1201,J$13)</f>
        <v/>
      </c>
      <c r="K274" s="96"/>
      <c r="L274" s="98" t="str">
        <f ca="1">VLOOKUP($F274,Calc!$R$2:$Y$1201,L$13)</f>
        <v/>
      </c>
      <c r="M274" s="96" t="str">
        <f ca="1">VLOOKUP($F274,Calc!$R$2:$Y$1201,M$13)</f>
        <v/>
      </c>
    </row>
    <row r="275" spans="6:13" x14ac:dyDescent="0.3">
      <c r="F275" s="99">
        <f t="shared" si="4"/>
        <v>261</v>
      </c>
      <c r="G275" s="96" t="str">
        <f ca="1">VLOOKUP($F275,Calc!$R$2:$Y$1201,G$13)</f>
        <v/>
      </c>
      <c r="H275" s="97" t="str">
        <f ca="1">VLOOKUP($F275,Calc!$R$2:$Y$1201,H$13)</f>
        <v/>
      </c>
      <c r="I275" s="96" t="str">
        <f ca="1">VLOOKUP($F275,Calc!$R$2:$Y$1201,I$13)</f>
        <v/>
      </c>
      <c r="J275" s="96" t="str">
        <f ca="1">VLOOKUP($F275,Calc!$R$2:$Y$1201,J$13)</f>
        <v/>
      </c>
      <c r="K275" s="96"/>
      <c r="L275" s="98" t="str">
        <f ca="1">VLOOKUP($F275,Calc!$R$2:$Y$1201,L$13)</f>
        <v/>
      </c>
      <c r="M275" s="96" t="str">
        <f ca="1">VLOOKUP($F275,Calc!$R$2:$Y$1201,M$13)</f>
        <v/>
      </c>
    </row>
    <row r="276" spans="6:13" x14ac:dyDescent="0.3">
      <c r="F276" s="99">
        <f t="shared" si="4"/>
        <v>262</v>
      </c>
      <c r="G276" s="96" t="str">
        <f ca="1">VLOOKUP($F276,Calc!$R$2:$Y$1201,G$13)</f>
        <v/>
      </c>
      <c r="H276" s="97" t="str">
        <f ca="1">VLOOKUP($F276,Calc!$R$2:$Y$1201,H$13)</f>
        <v/>
      </c>
      <c r="I276" s="96" t="str">
        <f ca="1">VLOOKUP($F276,Calc!$R$2:$Y$1201,I$13)</f>
        <v/>
      </c>
      <c r="J276" s="96" t="str">
        <f ca="1">VLOOKUP($F276,Calc!$R$2:$Y$1201,J$13)</f>
        <v/>
      </c>
      <c r="K276" s="96"/>
      <c r="L276" s="98" t="str">
        <f ca="1">VLOOKUP($F276,Calc!$R$2:$Y$1201,L$13)</f>
        <v/>
      </c>
      <c r="M276" s="96" t="str">
        <f ca="1">VLOOKUP($F276,Calc!$R$2:$Y$1201,M$13)</f>
        <v/>
      </c>
    </row>
    <row r="277" spans="6:13" x14ac:dyDescent="0.3">
      <c r="F277" s="99">
        <f t="shared" si="4"/>
        <v>263</v>
      </c>
      <c r="G277" s="96" t="str">
        <f ca="1">VLOOKUP($F277,Calc!$R$2:$Y$1201,G$13)</f>
        <v/>
      </c>
      <c r="H277" s="97" t="str">
        <f ca="1">VLOOKUP($F277,Calc!$R$2:$Y$1201,H$13)</f>
        <v/>
      </c>
      <c r="I277" s="96" t="str">
        <f ca="1">VLOOKUP($F277,Calc!$R$2:$Y$1201,I$13)</f>
        <v/>
      </c>
      <c r="J277" s="96" t="str">
        <f ca="1">VLOOKUP($F277,Calc!$R$2:$Y$1201,J$13)</f>
        <v/>
      </c>
      <c r="K277" s="96"/>
      <c r="L277" s="98" t="str">
        <f ca="1">VLOOKUP($F277,Calc!$R$2:$Y$1201,L$13)</f>
        <v/>
      </c>
      <c r="M277" s="96" t="str">
        <f ca="1">VLOOKUP($F277,Calc!$R$2:$Y$1201,M$13)</f>
        <v/>
      </c>
    </row>
    <row r="278" spans="6:13" x14ac:dyDescent="0.3">
      <c r="F278" s="99">
        <f t="shared" si="4"/>
        <v>264</v>
      </c>
      <c r="G278" s="96" t="str">
        <f ca="1">VLOOKUP($F278,Calc!$R$2:$Y$1201,G$13)</f>
        <v/>
      </c>
      <c r="H278" s="97" t="str">
        <f ca="1">VLOOKUP($F278,Calc!$R$2:$Y$1201,H$13)</f>
        <v/>
      </c>
      <c r="I278" s="96" t="str">
        <f ca="1">VLOOKUP($F278,Calc!$R$2:$Y$1201,I$13)</f>
        <v/>
      </c>
      <c r="J278" s="96" t="str">
        <f ca="1">VLOOKUP($F278,Calc!$R$2:$Y$1201,J$13)</f>
        <v/>
      </c>
      <c r="K278" s="96"/>
      <c r="L278" s="98" t="str">
        <f ca="1">VLOOKUP($F278,Calc!$R$2:$Y$1201,L$13)</f>
        <v/>
      </c>
      <c r="M278" s="96" t="str">
        <f ca="1">VLOOKUP($F278,Calc!$R$2:$Y$1201,M$13)</f>
        <v/>
      </c>
    </row>
    <row r="279" spans="6:13" x14ac:dyDescent="0.3">
      <c r="F279" s="99">
        <f t="shared" si="4"/>
        <v>265</v>
      </c>
      <c r="G279" s="96" t="str">
        <f ca="1">VLOOKUP($F279,Calc!$R$2:$Y$1201,G$13)</f>
        <v/>
      </c>
      <c r="H279" s="97" t="str">
        <f ca="1">VLOOKUP($F279,Calc!$R$2:$Y$1201,H$13)</f>
        <v/>
      </c>
      <c r="I279" s="96" t="str">
        <f ca="1">VLOOKUP($F279,Calc!$R$2:$Y$1201,I$13)</f>
        <v/>
      </c>
      <c r="J279" s="96" t="str">
        <f ca="1">VLOOKUP($F279,Calc!$R$2:$Y$1201,J$13)</f>
        <v/>
      </c>
      <c r="K279" s="96"/>
      <c r="L279" s="98" t="str">
        <f ca="1">VLOOKUP($F279,Calc!$R$2:$Y$1201,L$13)</f>
        <v/>
      </c>
      <c r="M279" s="96" t="str">
        <f ca="1">VLOOKUP($F279,Calc!$R$2:$Y$1201,M$13)</f>
        <v/>
      </c>
    </row>
    <row r="280" spans="6:13" x14ac:dyDescent="0.3">
      <c r="F280" s="99">
        <f t="shared" si="4"/>
        <v>266</v>
      </c>
      <c r="G280" s="96" t="str">
        <f ca="1">VLOOKUP($F280,Calc!$R$2:$Y$1201,G$13)</f>
        <v/>
      </c>
      <c r="H280" s="97" t="str">
        <f ca="1">VLOOKUP($F280,Calc!$R$2:$Y$1201,H$13)</f>
        <v/>
      </c>
      <c r="I280" s="96" t="str">
        <f ca="1">VLOOKUP($F280,Calc!$R$2:$Y$1201,I$13)</f>
        <v/>
      </c>
      <c r="J280" s="96" t="str">
        <f ca="1">VLOOKUP($F280,Calc!$R$2:$Y$1201,J$13)</f>
        <v/>
      </c>
      <c r="K280" s="96"/>
      <c r="L280" s="98" t="str">
        <f ca="1">VLOOKUP($F280,Calc!$R$2:$Y$1201,L$13)</f>
        <v/>
      </c>
      <c r="M280" s="96" t="str">
        <f ca="1">VLOOKUP($F280,Calc!$R$2:$Y$1201,M$13)</f>
        <v/>
      </c>
    </row>
    <row r="281" spans="6:13" x14ac:dyDescent="0.3">
      <c r="F281" s="99">
        <f t="shared" si="4"/>
        <v>267</v>
      </c>
      <c r="G281" s="96" t="str">
        <f ca="1">VLOOKUP($F281,Calc!$R$2:$Y$1201,G$13)</f>
        <v/>
      </c>
      <c r="H281" s="97" t="str">
        <f ca="1">VLOOKUP($F281,Calc!$R$2:$Y$1201,H$13)</f>
        <v/>
      </c>
      <c r="I281" s="96" t="str">
        <f ca="1">VLOOKUP($F281,Calc!$R$2:$Y$1201,I$13)</f>
        <v/>
      </c>
      <c r="J281" s="96" t="str">
        <f ca="1">VLOOKUP($F281,Calc!$R$2:$Y$1201,J$13)</f>
        <v/>
      </c>
      <c r="K281" s="96"/>
      <c r="L281" s="98" t="str">
        <f ca="1">VLOOKUP($F281,Calc!$R$2:$Y$1201,L$13)</f>
        <v/>
      </c>
      <c r="M281" s="96" t="str">
        <f ca="1">VLOOKUP($F281,Calc!$R$2:$Y$1201,M$13)</f>
        <v/>
      </c>
    </row>
    <row r="282" spans="6:13" x14ac:dyDescent="0.3">
      <c r="F282" s="99">
        <f t="shared" si="4"/>
        <v>268</v>
      </c>
      <c r="G282" s="96" t="str">
        <f ca="1">VLOOKUP($F282,Calc!$R$2:$Y$1201,G$13)</f>
        <v/>
      </c>
      <c r="H282" s="97" t="str">
        <f ca="1">VLOOKUP($F282,Calc!$R$2:$Y$1201,H$13)</f>
        <v/>
      </c>
      <c r="I282" s="96" t="str">
        <f ca="1">VLOOKUP($F282,Calc!$R$2:$Y$1201,I$13)</f>
        <v/>
      </c>
      <c r="J282" s="96" t="str">
        <f ca="1">VLOOKUP($F282,Calc!$R$2:$Y$1201,J$13)</f>
        <v/>
      </c>
      <c r="K282" s="96"/>
      <c r="L282" s="98" t="str">
        <f ca="1">VLOOKUP($F282,Calc!$R$2:$Y$1201,L$13)</f>
        <v/>
      </c>
      <c r="M282" s="96" t="str">
        <f ca="1">VLOOKUP($F282,Calc!$R$2:$Y$1201,M$13)</f>
        <v/>
      </c>
    </row>
    <row r="283" spans="6:13" x14ac:dyDescent="0.3">
      <c r="F283" s="99">
        <f t="shared" si="4"/>
        <v>269</v>
      </c>
      <c r="G283" s="96" t="str">
        <f ca="1">VLOOKUP($F283,Calc!$R$2:$Y$1201,G$13)</f>
        <v/>
      </c>
      <c r="H283" s="97" t="str">
        <f ca="1">VLOOKUP($F283,Calc!$R$2:$Y$1201,H$13)</f>
        <v/>
      </c>
      <c r="I283" s="96" t="str">
        <f ca="1">VLOOKUP($F283,Calc!$R$2:$Y$1201,I$13)</f>
        <v/>
      </c>
      <c r="J283" s="96" t="str">
        <f ca="1">VLOOKUP($F283,Calc!$R$2:$Y$1201,J$13)</f>
        <v/>
      </c>
      <c r="K283" s="96"/>
      <c r="L283" s="98" t="str">
        <f ca="1">VLOOKUP($F283,Calc!$R$2:$Y$1201,L$13)</f>
        <v/>
      </c>
      <c r="M283" s="96" t="str">
        <f ca="1">VLOOKUP($F283,Calc!$R$2:$Y$1201,M$13)</f>
        <v/>
      </c>
    </row>
    <row r="284" spans="6:13" x14ac:dyDescent="0.3">
      <c r="F284" s="99">
        <f t="shared" si="4"/>
        <v>270</v>
      </c>
      <c r="G284" s="96" t="str">
        <f ca="1">VLOOKUP($F284,Calc!$R$2:$Y$1201,G$13)</f>
        <v/>
      </c>
      <c r="H284" s="97" t="str">
        <f ca="1">VLOOKUP($F284,Calc!$R$2:$Y$1201,H$13)</f>
        <v/>
      </c>
      <c r="I284" s="96" t="str">
        <f ca="1">VLOOKUP($F284,Calc!$R$2:$Y$1201,I$13)</f>
        <v/>
      </c>
      <c r="J284" s="96" t="str">
        <f ca="1">VLOOKUP($F284,Calc!$R$2:$Y$1201,J$13)</f>
        <v/>
      </c>
      <c r="K284" s="96"/>
      <c r="L284" s="98" t="str">
        <f ca="1">VLOOKUP($F284,Calc!$R$2:$Y$1201,L$13)</f>
        <v/>
      </c>
      <c r="M284" s="96" t="str">
        <f ca="1">VLOOKUP($F284,Calc!$R$2:$Y$1201,M$13)</f>
        <v/>
      </c>
    </row>
    <row r="285" spans="6:13" x14ac:dyDescent="0.3">
      <c r="F285" s="99">
        <f t="shared" si="4"/>
        <v>271</v>
      </c>
      <c r="G285" s="96" t="str">
        <f ca="1">VLOOKUP($F285,Calc!$R$2:$Y$1201,G$13)</f>
        <v/>
      </c>
      <c r="H285" s="97" t="str">
        <f ca="1">VLOOKUP($F285,Calc!$R$2:$Y$1201,H$13)</f>
        <v/>
      </c>
      <c r="I285" s="96" t="str">
        <f ca="1">VLOOKUP($F285,Calc!$R$2:$Y$1201,I$13)</f>
        <v/>
      </c>
      <c r="J285" s="96" t="str">
        <f ca="1">VLOOKUP($F285,Calc!$R$2:$Y$1201,J$13)</f>
        <v/>
      </c>
      <c r="K285" s="96"/>
      <c r="L285" s="98" t="str">
        <f ca="1">VLOOKUP($F285,Calc!$R$2:$Y$1201,L$13)</f>
        <v/>
      </c>
      <c r="M285" s="96" t="str">
        <f ca="1">VLOOKUP($F285,Calc!$R$2:$Y$1201,M$13)</f>
        <v/>
      </c>
    </row>
    <row r="286" spans="6:13" x14ac:dyDescent="0.3">
      <c r="F286" s="99">
        <f t="shared" si="4"/>
        <v>272</v>
      </c>
      <c r="G286" s="96" t="str">
        <f ca="1">VLOOKUP($F286,Calc!$R$2:$Y$1201,G$13)</f>
        <v/>
      </c>
      <c r="H286" s="97" t="str">
        <f ca="1">VLOOKUP($F286,Calc!$R$2:$Y$1201,H$13)</f>
        <v/>
      </c>
      <c r="I286" s="96" t="str">
        <f ca="1">VLOOKUP($F286,Calc!$R$2:$Y$1201,I$13)</f>
        <v/>
      </c>
      <c r="J286" s="96" t="str">
        <f ca="1">VLOOKUP($F286,Calc!$R$2:$Y$1201,J$13)</f>
        <v/>
      </c>
      <c r="K286" s="96"/>
      <c r="L286" s="98" t="str">
        <f ca="1">VLOOKUP($F286,Calc!$R$2:$Y$1201,L$13)</f>
        <v/>
      </c>
      <c r="M286" s="96" t="str">
        <f ca="1">VLOOKUP($F286,Calc!$R$2:$Y$1201,M$13)</f>
        <v/>
      </c>
    </row>
    <row r="287" spans="6:13" x14ac:dyDescent="0.3">
      <c r="F287" s="99">
        <f t="shared" si="4"/>
        <v>273</v>
      </c>
      <c r="G287" s="96" t="str">
        <f ca="1">VLOOKUP($F287,Calc!$R$2:$Y$1201,G$13)</f>
        <v/>
      </c>
      <c r="H287" s="97" t="str">
        <f ca="1">VLOOKUP($F287,Calc!$R$2:$Y$1201,H$13)</f>
        <v/>
      </c>
      <c r="I287" s="96" t="str">
        <f ca="1">VLOOKUP($F287,Calc!$R$2:$Y$1201,I$13)</f>
        <v/>
      </c>
      <c r="J287" s="96" t="str">
        <f ca="1">VLOOKUP($F287,Calc!$R$2:$Y$1201,J$13)</f>
        <v/>
      </c>
      <c r="K287" s="96"/>
      <c r="L287" s="98" t="str">
        <f ca="1">VLOOKUP($F287,Calc!$R$2:$Y$1201,L$13)</f>
        <v/>
      </c>
      <c r="M287" s="96" t="str">
        <f ca="1">VLOOKUP($F287,Calc!$R$2:$Y$1201,M$13)</f>
        <v/>
      </c>
    </row>
    <row r="288" spans="6:13" x14ac:dyDescent="0.3">
      <c r="F288" s="99">
        <f t="shared" si="4"/>
        <v>274</v>
      </c>
      <c r="G288" s="96" t="str">
        <f ca="1">VLOOKUP($F288,Calc!$R$2:$Y$1201,G$13)</f>
        <v/>
      </c>
      <c r="H288" s="97" t="str">
        <f ca="1">VLOOKUP($F288,Calc!$R$2:$Y$1201,H$13)</f>
        <v/>
      </c>
      <c r="I288" s="96" t="str">
        <f ca="1">VLOOKUP($F288,Calc!$R$2:$Y$1201,I$13)</f>
        <v/>
      </c>
      <c r="J288" s="96" t="str">
        <f ca="1">VLOOKUP($F288,Calc!$R$2:$Y$1201,J$13)</f>
        <v/>
      </c>
      <c r="K288" s="96"/>
      <c r="L288" s="98" t="str">
        <f ca="1">VLOOKUP($F288,Calc!$R$2:$Y$1201,L$13)</f>
        <v/>
      </c>
      <c r="M288" s="96" t="str">
        <f ca="1">VLOOKUP($F288,Calc!$R$2:$Y$1201,M$13)</f>
        <v/>
      </c>
    </row>
    <row r="289" spans="6:13" x14ac:dyDescent="0.3">
      <c r="F289" s="99">
        <f t="shared" si="4"/>
        <v>275</v>
      </c>
      <c r="G289" s="96" t="str">
        <f ca="1">VLOOKUP($F289,Calc!$R$2:$Y$1201,G$13)</f>
        <v/>
      </c>
      <c r="H289" s="97" t="str">
        <f ca="1">VLOOKUP($F289,Calc!$R$2:$Y$1201,H$13)</f>
        <v/>
      </c>
      <c r="I289" s="96" t="str">
        <f ca="1">VLOOKUP($F289,Calc!$R$2:$Y$1201,I$13)</f>
        <v/>
      </c>
      <c r="J289" s="96" t="str">
        <f ca="1">VLOOKUP($F289,Calc!$R$2:$Y$1201,J$13)</f>
        <v/>
      </c>
      <c r="K289" s="96"/>
      <c r="L289" s="98" t="str">
        <f ca="1">VLOOKUP($F289,Calc!$R$2:$Y$1201,L$13)</f>
        <v/>
      </c>
      <c r="M289" s="96" t="str">
        <f ca="1">VLOOKUP($F289,Calc!$R$2:$Y$1201,M$13)</f>
        <v/>
      </c>
    </row>
    <row r="290" spans="6:13" x14ac:dyDescent="0.3">
      <c r="F290" s="99">
        <f t="shared" si="4"/>
        <v>276</v>
      </c>
      <c r="G290" s="96" t="str">
        <f ca="1">VLOOKUP($F290,Calc!$R$2:$Y$1201,G$13)</f>
        <v/>
      </c>
      <c r="H290" s="97" t="str">
        <f ca="1">VLOOKUP($F290,Calc!$R$2:$Y$1201,H$13)</f>
        <v/>
      </c>
      <c r="I290" s="96" t="str">
        <f ca="1">VLOOKUP($F290,Calc!$R$2:$Y$1201,I$13)</f>
        <v/>
      </c>
      <c r="J290" s="96" t="str">
        <f ca="1">VLOOKUP($F290,Calc!$R$2:$Y$1201,J$13)</f>
        <v/>
      </c>
      <c r="K290" s="96"/>
      <c r="L290" s="98" t="str">
        <f ca="1">VLOOKUP($F290,Calc!$R$2:$Y$1201,L$13)</f>
        <v/>
      </c>
      <c r="M290" s="96" t="str">
        <f ca="1">VLOOKUP($F290,Calc!$R$2:$Y$1201,M$13)</f>
        <v/>
      </c>
    </row>
    <row r="291" spans="6:13" x14ac:dyDescent="0.3">
      <c r="F291" s="99">
        <f t="shared" si="4"/>
        <v>277</v>
      </c>
      <c r="G291" s="96" t="str">
        <f ca="1">VLOOKUP($F291,Calc!$R$2:$Y$1201,G$13)</f>
        <v/>
      </c>
      <c r="H291" s="97" t="str">
        <f ca="1">VLOOKUP($F291,Calc!$R$2:$Y$1201,H$13)</f>
        <v/>
      </c>
      <c r="I291" s="96" t="str">
        <f ca="1">VLOOKUP($F291,Calc!$R$2:$Y$1201,I$13)</f>
        <v/>
      </c>
      <c r="J291" s="96" t="str">
        <f ca="1">VLOOKUP($F291,Calc!$R$2:$Y$1201,J$13)</f>
        <v/>
      </c>
      <c r="K291" s="96"/>
      <c r="L291" s="98" t="str">
        <f ca="1">VLOOKUP($F291,Calc!$R$2:$Y$1201,L$13)</f>
        <v/>
      </c>
      <c r="M291" s="96" t="str">
        <f ca="1">VLOOKUP($F291,Calc!$R$2:$Y$1201,M$13)</f>
        <v/>
      </c>
    </row>
    <row r="292" spans="6:13" x14ac:dyDescent="0.3">
      <c r="F292" s="99">
        <f t="shared" si="4"/>
        <v>278</v>
      </c>
      <c r="G292" s="96" t="str">
        <f ca="1">VLOOKUP($F292,Calc!$R$2:$Y$1201,G$13)</f>
        <v/>
      </c>
      <c r="H292" s="97" t="str">
        <f ca="1">VLOOKUP($F292,Calc!$R$2:$Y$1201,H$13)</f>
        <v/>
      </c>
      <c r="I292" s="96" t="str">
        <f ca="1">VLOOKUP($F292,Calc!$R$2:$Y$1201,I$13)</f>
        <v/>
      </c>
      <c r="J292" s="96" t="str">
        <f ca="1">VLOOKUP($F292,Calc!$R$2:$Y$1201,J$13)</f>
        <v/>
      </c>
      <c r="K292" s="96"/>
      <c r="L292" s="98" t="str">
        <f ca="1">VLOOKUP($F292,Calc!$R$2:$Y$1201,L$13)</f>
        <v/>
      </c>
      <c r="M292" s="96" t="str">
        <f ca="1">VLOOKUP($F292,Calc!$R$2:$Y$1201,M$13)</f>
        <v/>
      </c>
    </row>
    <row r="293" spans="6:13" x14ac:dyDescent="0.3">
      <c r="F293" s="99">
        <f t="shared" si="4"/>
        <v>279</v>
      </c>
      <c r="G293" s="96" t="str">
        <f ca="1">VLOOKUP($F293,Calc!$R$2:$Y$1201,G$13)</f>
        <v/>
      </c>
      <c r="H293" s="97" t="str">
        <f ca="1">VLOOKUP($F293,Calc!$R$2:$Y$1201,H$13)</f>
        <v/>
      </c>
      <c r="I293" s="96" t="str">
        <f ca="1">VLOOKUP($F293,Calc!$R$2:$Y$1201,I$13)</f>
        <v/>
      </c>
      <c r="J293" s="96" t="str">
        <f ca="1">VLOOKUP($F293,Calc!$R$2:$Y$1201,J$13)</f>
        <v/>
      </c>
      <c r="K293" s="96"/>
      <c r="L293" s="98" t="str">
        <f ca="1">VLOOKUP($F293,Calc!$R$2:$Y$1201,L$13)</f>
        <v/>
      </c>
      <c r="M293" s="96" t="str">
        <f ca="1">VLOOKUP($F293,Calc!$R$2:$Y$1201,M$13)</f>
        <v/>
      </c>
    </row>
    <row r="294" spans="6:13" x14ac:dyDescent="0.3">
      <c r="F294" s="99">
        <f t="shared" si="4"/>
        <v>280</v>
      </c>
      <c r="G294" s="96" t="str">
        <f ca="1">VLOOKUP($F294,Calc!$R$2:$Y$1201,G$13)</f>
        <v/>
      </c>
      <c r="H294" s="97" t="str">
        <f ca="1">VLOOKUP($F294,Calc!$R$2:$Y$1201,H$13)</f>
        <v/>
      </c>
      <c r="I294" s="96" t="str">
        <f ca="1">VLOOKUP($F294,Calc!$R$2:$Y$1201,I$13)</f>
        <v/>
      </c>
      <c r="J294" s="96" t="str">
        <f ca="1">VLOOKUP($F294,Calc!$R$2:$Y$1201,J$13)</f>
        <v/>
      </c>
      <c r="K294" s="96"/>
      <c r="L294" s="98" t="str">
        <f ca="1">VLOOKUP($F294,Calc!$R$2:$Y$1201,L$13)</f>
        <v/>
      </c>
      <c r="M294" s="96" t="str">
        <f ca="1">VLOOKUP($F294,Calc!$R$2:$Y$1201,M$13)</f>
        <v/>
      </c>
    </row>
    <row r="295" spans="6:13" x14ac:dyDescent="0.3">
      <c r="F295" s="99">
        <f t="shared" si="4"/>
        <v>281</v>
      </c>
      <c r="G295" s="96" t="str">
        <f ca="1">VLOOKUP($F295,Calc!$R$2:$Y$1201,G$13)</f>
        <v/>
      </c>
      <c r="H295" s="97" t="str">
        <f ca="1">VLOOKUP($F295,Calc!$R$2:$Y$1201,H$13)</f>
        <v/>
      </c>
      <c r="I295" s="96" t="str">
        <f ca="1">VLOOKUP($F295,Calc!$R$2:$Y$1201,I$13)</f>
        <v/>
      </c>
      <c r="J295" s="96" t="str">
        <f ca="1">VLOOKUP($F295,Calc!$R$2:$Y$1201,J$13)</f>
        <v/>
      </c>
      <c r="K295" s="96"/>
      <c r="L295" s="98" t="str">
        <f ca="1">VLOOKUP($F295,Calc!$R$2:$Y$1201,L$13)</f>
        <v/>
      </c>
      <c r="M295" s="96" t="str">
        <f ca="1">VLOOKUP($F295,Calc!$R$2:$Y$1201,M$13)</f>
        <v/>
      </c>
    </row>
    <row r="296" spans="6:13" x14ac:dyDescent="0.3">
      <c r="F296" s="99">
        <f t="shared" si="4"/>
        <v>282</v>
      </c>
      <c r="G296" s="96" t="str">
        <f ca="1">VLOOKUP($F296,Calc!$R$2:$Y$1201,G$13)</f>
        <v/>
      </c>
      <c r="H296" s="97" t="str">
        <f ca="1">VLOOKUP($F296,Calc!$R$2:$Y$1201,H$13)</f>
        <v/>
      </c>
      <c r="I296" s="96" t="str">
        <f ca="1">VLOOKUP($F296,Calc!$R$2:$Y$1201,I$13)</f>
        <v/>
      </c>
      <c r="J296" s="96" t="str">
        <f ca="1">VLOOKUP($F296,Calc!$R$2:$Y$1201,J$13)</f>
        <v/>
      </c>
      <c r="K296" s="96"/>
      <c r="L296" s="98" t="str">
        <f ca="1">VLOOKUP($F296,Calc!$R$2:$Y$1201,L$13)</f>
        <v/>
      </c>
      <c r="M296" s="96" t="str">
        <f ca="1">VLOOKUP($F296,Calc!$R$2:$Y$1201,M$13)</f>
        <v/>
      </c>
    </row>
    <row r="297" spans="6:13" x14ac:dyDescent="0.3">
      <c r="F297" s="99">
        <f t="shared" si="4"/>
        <v>283</v>
      </c>
      <c r="G297" s="96" t="str">
        <f ca="1">VLOOKUP($F297,Calc!$R$2:$Y$1201,G$13)</f>
        <v/>
      </c>
      <c r="H297" s="97" t="str">
        <f ca="1">VLOOKUP($F297,Calc!$R$2:$Y$1201,H$13)</f>
        <v/>
      </c>
      <c r="I297" s="96" t="str">
        <f ca="1">VLOOKUP($F297,Calc!$R$2:$Y$1201,I$13)</f>
        <v/>
      </c>
      <c r="J297" s="96" t="str">
        <f ca="1">VLOOKUP($F297,Calc!$R$2:$Y$1201,J$13)</f>
        <v/>
      </c>
      <c r="K297" s="96"/>
      <c r="L297" s="98" t="str">
        <f ca="1">VLOOKUP($F297,Calc!$R$2:$Y$1201,L$13)</f>
        <v/>
      </c>
      <c r="M297" s="96" t="str">
        <f ca="1">VLOOKUP($F297,Calc!$R$2:$Y$1201,M$13)</f>
        <v/>
      </c>
    </row>
    <row r="298" spans="6:13" x14ac:dyDescent="0.3">
      <c r="F298" s="99">
        <f t="shared" si="4"/>
        <v>284</v>
      </c>
      <c r="G298" s="96" t="str">
        <f ca="1">VLOOKUP($F298,Calc!$R$2:$Y$1201,G$13)</f>
        <v/>
      </c>
      <c r="H298" s="97" t="str">
        <f ca="1">VLOOKUP($F298,Calc!$R$2:$Y$1201,H$13)</f>
        <v/>
      </c>
      <c r="I298" s="96" t="str">
        <f ca="1">VLOOKUP($F298,Calc!$R$2:$Y$1201,I$13)</f>
        <v/>
      </c>
      <c r="J298" s="96" t="str">
        <f ca="1">VLOOKUP($F298,Calc!$R$2:$Y$1201,J$13)</f>
        <v/>
      </c>
      <c r="K298" s="96"/>
      <c r="L298" s="98" t="str">
        <f ca="1">VLOOKUP($F298,Calc!$R$2:$Y$1201,L$13)</f>
        <v/>
      </c>
      <c r="M298" s="96" t="str">
        <f ca="1">VLOOKUP($F298,Calc!$R$2:$Y$1201,M$13)</f>
        <v/>
      </c>
    </row>
    <row r="299" spans="6:13" x14ac:dyDescent="0.3">
      <c r="F299" s="99">
        <f t="shared" si="4"/>
        <v>285</v>
      </c>
      <c r="G299" s="96" t="str">
        <f ca="1">VLOOKUP($F299,Calc!$R$2:$Y$1201,G$13)</f>
        <v/>
      </c>
      <c r="H299" s="97" t="str">
        <f ca="1">VLOOKUP($F299,Calc!$R$2:$Y$1201,H$13)</f>
        <v/>
      </c>
      <c r="I299" s="96" t="str">
        <f ca="1">VLOOKUP($F299,Calc!$R$2:$Y$1201,I$13)</f>
        <v/>
      </c>
      <c r="J299" s="96" t="str">
        <f ca="1">VLOOKUP($F299,Calc!$R$2:$Y$1201,J$13)</f>
        <v/>
      </c>
      <c r="K299" s="96"/>
      <c r="L299" s="98" t="str">
        <f ca="1">VLOOKUP($F299,Calc!$R$2:$Y$1201,L$13)</f>
        <v/>
      </c>
      <c r="M299" s="96" t="str">
        <f ca="1">VLOOKUP($F299,Calc!$R$2:$Y$1201,M$13)</f>
        <v/>
      </c>
    </row>
    <row r="300" spans="6:13" x14ac:dyDescent="0.3">
      <c r="F300" s="99">
        <f t="shared" si="4"/>
        <v>286</v>
      </c>
      <c r="G300" s="96" t="str">
        <f ca="1">VLOOKUP($F300,Calc!$R$2:$Y$1201,G$13)</f>
        <v/>
      </c>
      <c r="H300" s="97" t="str">
        <f ca="1">VLOOKUP($F300,Calc!$R$2:$Y$1201,H$13)</f>
        <v/>
      </c>
      <c r="I300" s="96" t="str">
        <f ca="1">VLOOKUP($F300,Calc!$R$2:$Y$1201,I$13)</f>
        <v/>
      </c>
      <c r="J300" s="96" t="str">
        <f ca="1">VLOOKUP($F300,Calc!$R$2:$Y$1201,J$13)</f>
        <v/>
      </c>
      <c r="K300" s="96"/>
      <c r="L300" s="98" t="str">
        <f ca="1">VLOOKUP($F300,Calc!$R$2:$Y$1201,L$13)</f>
        <v/>
      </c>
      <c r="M300" s="96" t="str">
        <f ca="1">VLOOKUP($F300,Calc!$R$2:$Y$1201,M$13)</f>
        <v/>
      </c>
    </row>
    <row r="301" spans="6:13" x14ac:dyDescent="0.3">
      <c r="F301" s="99">
        <f t="shared" si="4"/>
        <v>287</v>
      </c>
      <c r="G301" s="96" t="str">
        <f ca="1">VLOOKUP($F301,Calc!$R$2:$Y$1201,G$13)</f>
        <v/>
      </c>
      <c r="H301" s="97" t="str">
        <f ca="1">VLOOKUP($F301,Calc!$R$2:$Y$1201,H$13)</f>
        <v/>
      </c>
      <c r="I301" s="96" t="str">
        <f ca="1">VLOOKUP($F301,Calc!$R$2:$Y$1201,I$13)</f>
        <v/>
      </c>
      <c r="J301" s="96" t="str">
        <f ca="1">VLOOKUP($F301,Calc!$R$2:$Y$1201,J$13)</f>
        <v/>
      </c>
      <c r="K301" s="96"/>
      <c r="L301" s="98" t="str">
        <f ca="1">VLOOKUP($F301,Calc!$R$2:$Y$1201,L$13)</f>
        <v/>
      </c>
      <c r="M301" s="96" t="str">
        <f ca="1">VLOOKUP($F301,Calc!$R$2:$Y$1201,M$13)</f>
        <v/>
      </c>
    </row>
    <row r="302" spans="6:13" x14ac:dyDescent="0.3">
      <c r="F302" s="99">
        <f t="shared" si="4"/>
        <v>288</v>
      </c>
      <c r="G302" s="96" t="str">
        <f ca="1">VLOOKUP($F302,Calc!$R$2:$Y$1201,G$13)</f>
        <v/>
      </c>
      <c r="H302" s="97" t="str">
        <f ca="1">VLOOKUP($F302,Calc!$R$2:$Y$1201,H$13)</f>
        <v/>
      </c>
      <c r="I302" s="96" t="str">
        <f ca="1">VLOOKUP($F302,Calc!$R$2:$Y$1201,I$13)</f>
        <v/>
      </c>
      <c r="J302" s="96" t="str">
        <f ca="1">VLOOKUP($F302,Calc!$R$2:$Y$1201,J$13)</f>
        <v/>
      </c>
      <c r="K302" s="96"/>
      <c r="L302" s="98" t="str">
        <f ca="1">VLOOKUP($F302,Calc!$R$2:$Y$1201,L$13)</f>
        <v/>
      </c>
      <c r="M302" s="96" t="str">
        <f ca="1">VLOOKUP($F302,Calc!$R$2:$Y$1201,M$13)</f>
        <v/>
      </c>
    </row>
    <row r="303" spans="6:13" x14ac:dyDescent="0.3">
      <c r="F303" s="99">
        <f t="shared" si="4"/>
        <v>289</v>
      </c>
      <c r="G303" s="96" t="str">
        <f ca="1">VLOOKUP($F303,Calc!$R$2:$Y$1201,G$13)</f>
        <v/>
      </c>
      <c r="H303" s="97" t="str">
        <f ca="1">VLOOKUP($F303,Calc!$R$2:$Y$1201,H$13)</f>
        <v/>
      </c>
      <c r="I303" s="96" t="str">
        <f ca="1">VLOOKUP($F303,Calc!$R$2:$Y$1201,I$13)</f>
        <v/>
      </c>
      <c r="J303" s="96" t="str">
        <f ca="1">VLOOKUP($F303,Calc!$R$2:$Y$1201,J$13)</f>
        <v/>
      </c>
      <c r="K303" s="96"/>
      <c r="L303" s="98" t="str">
        <f ca="1">VLOOKUP($F303,Calc!$R$2:$Y$1201,L$13)</f>
        <v/>
      </c>
      <c r="M303" s="96" t="str">
        <f ca="1">VLOOKUP($F303,Calc!$R$2:$Y$1201,M$13)</f>
        <v/>
      </c>
    </row>
    <row r="304" spans="6:13" x14ac:dyDescent="0.3">
      <c r="F304" s="99">
        <f t="shared" si="4"/>
        <v>290</v>
      </c>
      <c r="G304" s="96" t="str">
        <f ca="1">VLOOKUP($F304,Calc!$R$2:$Y$1201,G$13)</f>
        <v/>
      </c>
      <c r="H304" s="97" t="str">
        <f ca="1">VLOOKUP($F304,Calc!$R$2:$Y$1201,H$13)</f>
        <v/>
      </c>
      <c r="I304" s="96" t="str">
        <f ca="1">VLOOKUP($F304,Calc!$R$2:$Y$1201,I$13)</f>
        <v/>
      </c>
      <c r="J304" s="96" t="str">
        <f ca="1">VLOOKUP($F304,Calc!$R$2:$Y$1201,J$13)</f>
        <v/>
      </c>
      <c r="K304" s="96"/>
      <c r="L304" s="98" t="str">
        <f ca="1">VLOOKUP($F304,Calc!$R$2:$Y$1201,L$13)</f>
        <v/>
      </c>
      <c r="M304" s="96" t="str">
        <f ca="1">VLOOKUP($F304,Calc!$R$2:$Y$1201,M$13)</f>
        <v/>
      </c>
    </row>
    <row r="305" spans="6:13" x14ac:dyDescent="0.3">
      <c r="F305" s="99">
        <f t="shared" si="4"/>
        <v>291</v>
      </c>
      <c r="G305" s="96" t="str">
        <f ca="1">VLOOKUP($F305,Calc!$R$2:$Y$1201,G$13)</f>
        <v/>
      </c>
      <c r="H305" s="97" t="str">
        <f ca="1">VLOOKUP($F305,Calc!$R$2:$Y$1201,H$13)</f>
        <v/>
      </c>
      <c r="I305" s="96" t="str">
        <f ca="1">VLOOKUP($F305,Calc!$R$2:$Y$1201,I$13)</f>
        <v/>
      </c>
      <c r="J305" s="96" t="str">
        <f ca="1">VLOOKUP($F305,Calc!$R$2:$Y$1201,J$13)</f>
        <v/>
      </c>
      <c r="K305" s="96"/>
      <c r="L305" s="98" t="str">
        <f ca="1">VLOOKUP($F305,Calc!$R$2:$Y$1201,L$13)</f>
        <v/>
      </c>
      <c r="M305" s="96" t="str">
        <f ca="1">VLOOKUP($F305,Calc!$R$2:$Y$1201,M$13)</f>
        <v/>
      </c>
    </row>
    <row r="306" spans="6:13" x14ac:dyDescent="0.3">
      <c r="F306" s="99">
        <f t="shared" si="4"/>
        <v>292</v>
      </c>
      <c r="G306" s="96" t="str">
        <f ca="1">VLOOKUP($F306,Calc!$R$2:$Y$1201,G$13)</f>
        <v/>
      </c>
      <c r="H306" s="97" t="str">
        <f ca="1">VLOOKUP($F306,Calc!$R$2:$Y$1201,H$13)</f>
        <v/>
      </c>
      <c r="I306" s="96" t="str">
        <f ca="1">VLOOKUP($F306,Calc!$R$2:$Y$1201,I$13)</f>
        <v/>
      </c>
      <c r="J306" s="96" t="str">
        <f ca="1">VLOOKUP($F306,Calc!$R$2:$Y$1201,J$13)</f>
        <v/>
      </c>
      <c r="K306" s="96"/>
      <c r="L306" s="98" t="str">
        <f ca="1">VLOOKUP($F306,Calc!$R$2:$Y$1201,L$13)</f>
        <v/>
      </c>
      <c r="M306" s="96" t="str">
        <f ca="1">VLOOKUP($F306,Calc!$R$2:$Y$1201,M$13)</f>
        <v/>
      </c>
    </row>
    <row r="307" spans="6:13" x14ac:dyDescent="0.3">
      <c r="F307" s="99">
        <f t="shared" si="4"/>
        <v>293</v>
      </c>
      <c r="G307" s="96" t="str">
        <f ca="1">VLOOKUP($F307,Calc!$R$2:$Y$1201,G$13)</f>
        <v/>
      </c>
      <c r="H307" s="97" t="str">
        <f ca="1">VLOOKUP($F307,Calc!$R$2:$Y$1201,H$13)</f>
        <v/>
      </c>
      <c r="I307" s="96" t="str">
        <f ca="1">VLOOKUP($F307,Calc!$R$2:$Y$1201,I$13)</f>
        <v/>
      </c>
      <c r="J307" s="96" t="str">
        <f ca="1">VLOOKUP($F307,Calc!$R$2:$Y$1201,J$13)</f>
        <v/>
      </c>
      <c r="K307" s="96"/>
      <c r="L307" s="98" t="str">
        <f ca="1">VLOOKUP($F307,Calc!$R$2:$Y$1201,L$13)</f>
        <v/>
      </c>
      <c r="M307" s="96" t="str">
        <f ca="1">VLOOKUP($F307,Calc!$R$2:$Y$1201,M$13)</f>
        <v/>
      </c>
    </row>
    <row r="308" spans="6:13" x14ac:dyDescent="0.3">
      <c r="F308" s="99">
        <f t="shared" si="4"/>
        <v>294</v>
      </c>
      <c r="G308" s="96" t="str">
        <f ca="1">VLOOKUP($F308,Calc!$R$2:$Y$1201,G$13)</f>
        <v/>
      </c>
      <c r="H308" s="97" t="str">
        <f ca="1">VLOOKUP($F308,Calc!$R$2:$Y$1201,H$13)</f>
        <v/>
      </c>
      <c r="I308" s="96" t="str">
        <f ca="1">VLOOKUP($F308,Calc!$R$2:$Y$1201,I$13)</f>
        <v/>
      </c>
      <c r="J308" s="96" t="str">
        <f ca="1">VLOOKUP($F308,Calc!$R$2:$Y$1201,J$13)</f>
        <v/>
      </c>
      <c r="K308" s="96"/>
      <c r="L308" s="98" t="str">
        <f ca="1">VLOOKUP($F308,Calc!$R$2:$Y$1201,L$13)</f>
        <v/>
      </c>
      <c r="M308" s="96" t="str">
        <f ca="1">VLOOKUP($F308,Calc!$R$2:$Y$1201,M$13)</f>
        <v/>
      </c>
    </row>
    <row r="309" spans="6:13" x14ac:dyDescent="0.3">
      <c r="F309" s="99">
        <f t="shared" si="4"/>
        <v>295</v>
      </c>
      <c r="G309" s="96" t="str">
        <f ca="1">VLOOKUP($F309,Calc!$R$2:$Y$1201,G$13)</f>
        <v/>
      </c>
      <c r="H309" s="97" t="str">
        <f ca="1">VLOOKUP($F309,Calc!$R$2:$Y$1201,H$13)</f>
        <v/>
      </c>
      <c r="I309" s="96" t="str">
        <f ca="1">VLOOKUP($F309,Calc!$R$2:$Y$1201,I$13)</f>
        <v/>
      </c>
      <c r="J309" s="96" t="str">
        <f ca="1">VLOOKUP($F309,Calc!$R$2:$Y$1201,J$13)</f>
        <v/>
      </c>
      <c r="K309" s="96"/>
      <c r="L309" s="98" t="str">
        <f ca="1">VLOOKUP($F309,Calc!$R$2:$Y$1201,L$13)</f>
        <v/>
      </c>
      <c r="M309" s="96" t="str">
        <f ca="1">VLOOKUP($F309,Calc!$R$2:$Y$1201,M$13)</f>
        <v/>
      </c>
    </row>
    <row r="310" spans="6:13" x14ac:dyDescent="0.3">
      <c r="F310" s="99">
        <f t="shared" si="4"/>
        <v>296</v>
      </c>
      <c r="G310" s="96" t="str">
        <f ca="1">VLOOKUP($F310,Calc!$R$2:$Y$1201,G$13)</f>
        <v/>
      </c>
      <c r="H310" s="97" t="str">
        <f ca="1">VLOOKUP($F310,Calc!$R$2:$Y$1201,H$13)</f>
        <v/>
      </c>
      <c r="I310" s="96" t="str">
        <f ca="1">VLOOKUP($F310,Calc!$R$2:$Y$1201,I$13)</f>
        <v/>
      </c>
      <c r="J310" s="96" t="str">
        <f ca="1">VLOOKUP($F310,Calc!$R$2:$Y$1201,J$13)</f>
        <v/>
      </c>
      <c r="K310" s="96"/>
      <c r="L310" s="98" t="str">
        <f ca="1">VLOOKUP($F310,Calc!$R$2:$Y$1201,L$13)</f>
        <v/>
      </c>
      <c r="M310" s="96" t="str">
        <f ca="1">VLOOKUP($F310,Calc!$R$2:$Y$1201,M$13)</f>
        <v/>
      </c>
    </row>
    <row r="311" spans="6:13" x14ac:dyDescent="0.3">
      <c r="F311" s="99">
        <f t="shared" si="4"/>
        <v>297</v>
      </c>
      <c r="G311" s="96" t="str">
        <f ca="1">VLOOKUP($F311,Calc!$R$2:$Y$1201,G$13)</f>
        <v/>
      </c>
      <c r="H311" s="97" t="str">
        <f ca="1">VLOOKUP($F311,Calc!$R$2:$Y$1201,H$13)</f>
        <v/>
      </c>
      <c r="I311" s="96" t="str">
        <f ca="1">VLOOKUP($F311,Calc!$R$2:$Y$1201,I$13)</f>
        <v/>
      </c>
      <c r="J311" s="96" t="str">
        <f ca="1">VLOOKUP($F311,Calc!$R$2:$Y$1201,J$13)</f>
        <v/>
      </c>
      <c r="K311" s="96"/>
      <c r="L311" s="98" t="str">
        <f ca="1">VLOOKUP($F311,Calc!$R$2:$Y$1201,L$13)</f>
        <v/>
      </c>
      <c r="M311" s="96" t="str">
        <f ca="1">VLOOKUP($F311,Calc!$R$2:$Y$1201,M$13)</f>
        <v/>
      </c>
    </row>
    <row r="312" spans="6:13" x14ac:dyDescent="0.3">
      <c r="F312" s="99">
        <f t="shared" si="4"/>
        <v>298</v>
      </c>
      <c r="G312" s="96" t="str">
        <f ca="1">VLOOKUP($F312,Calc!$R$2:$Y$1201,G$13)</f>
        <v/>
      </c>
      <c r="H312" s="97" t="str">
        <f ca="1">VLOOKUP($F312,Calc!$R$2:$Y$1201,H$13)</f>
        <v/>
      </c>
      <c r="I312" s="96" t="str">
        <f ca="1">VLOOKUP($F312,Calc!$R$2:$Y$1201,I$13)</f>
        <v/>
      </c>
      <c r="J312" s="96" t="str">
        <f ca="1">VLOOKUP($F312,Calc!$R$2:$Y$1201,J$13)</f>
        <v/>
      </c>
      <c r="K312" s="96"/>
      <c r="L312" s="98" t="str">
        <f ca="1">VLOOKUP($F312,Calc!$R$2:$Y$1201,L$13)</f>
        <v/>
      </c>
      <c r="M312" s="96" t="str">
        <f ca="1">VLOOKUP($F312,Calc!$R$2:$Y$1201,M$13)</f>
        <v/>
      </c>
    </row>
    <row r="313" spans="6:13" x14ac:dyDescent="0.3">
      <c r="F313" s="99">
        <f t="shared" si="4"/>
        <v>299</v>
      </c>
      <c r="G313" s="96" t="str">
        <f ca="1">VLOOKUP($F313,Calc!$R$2:$Y$1201,G$13)</f>
        <v/>
      </c>
      <c r="H313" s="97" t="str">
        <f ca="1">VLOOKUP($F313,Calc!$R$2:$Y$1201,H$13)</f>
        <v/>
      </c>
      <c r="I313" s="96" t="str">
        <f ca="1">VLOOKUP($F313,Calc!$R$2:$Y$1201,I$13)</f>
        <v/>
      </c>
      <c r="J313" s="96" t="str">
        <f ca="1">VLOOKUP($F313,Calc!$R$2:$Y$1201,J$13)</f>
        <v/>
      </c>
      <c r="K313" s="96"/>
      <c r="L313" s="98" t="str">
        <f ca="1">VLOOKUP($F313,Calc!$R$2:$Y$1201,L$13)</f>
        <v/>
      </c>
      <c r="M313" s="96" t="str">
        <f ca="1">VLOOKUP($F313,Calc!$R$2:$Y$1201,M$13)</f>
        <v/>
      </c>
    </row>
    <row r="314" spans="6:13" x14ac:dyDescent="0.3">
      <c r="F314" s="99">
        <f t="shared" si="4"/>
        <v>300</v>
      </c>
      <c r="G314" s="96" t="str">
        <f ca="1">VLOOKUP($F314,Calc!$R$2:$Y$1201,G$13)</f>
        <v/>
      </c>
      <c r="H314" s="97" t="str">
        <f ca="1">VLOOKUP($F314,Calc!$R$2:$Y$1201,H$13)</f>
        <v/>
      </c>
      <c r="I314" s="96" t="str">
        <f ca="1">VLOOKUP($F314,Calc!$R$2:$Y$1201,I$13)</f>
        <v/>
      </c>
      <c r="J314" s="96" t="str">
        <f ca="1">VLOOKUP($F314,Calc!$R$2:$Y$1201,J$13)</f>
        <v/>
      </c>
      <c r="K314" s="96"/>
      <c r="L314" s="98" t="str">
        <f ca="1">VLOOKUP($F314,Calc!$R$2:$Y$1201,L$13)</f>
        <v/>
      </c>
      <c r="M314" s="96" t="str">
        <f ca="1">VLOOKUP($F314,Calc!$R$2:$Y$1201,M$13)</f>
        <v/>
      </c>
    </row>
    <row r="315" spans="6:13" x14ac:dyDescent="0.3">
      <c r="F315" s="99">
        <f t="shared" si="4"/>
        <v>301</v>
      </c>
      <c r="G315" s="96" t="str">
        <f ca="1">VLOOKUP($F315,Calc!$R$2:$Y$1201,G$13)</f>
        <v/>
      </c>
      <c r="H315" s="97" t="str">
        <f ca="1">VLOOKUP($F315,Calc!$R$2:$Y$1201,H$13)</f>
        <v/>
      </c>
      <c r="I315" s="96" t="str">
        <f ca="1">VLOOKUP($F315,Calc!$R$2:$Y$1201,I$13)</f>
        <v/>
      </c>
      <c r="J315" s="96" t="str">
        <f ca="1">VLOOKUP($F315,Calc!$R$2:$Y$1201,J$13)</f>
        <v/>
      </c>
      <c r="K315" s="96"/>
      <c r="L315" s="98" t="str">
        <f ca="1">VLOOKUP($F315,Calc!$R$2:$Y$1201,L$13)</f>
        <v/>
      </c>
      <c r="M315" s="96" t="str">
        <f ca="1">VLOOKUP($F315,Calc!$R$2:$Y$1201,M$13)</f>
        <v/>
      </c>
    </row>
    <row r="316" spans="6:13" x14ac:dyDescent="0.3">
      <c r="F316" s="99">
        <f t="shared" si="4"/>
        <v>302</v>
      </c>
      <c r="G316" s="96" t="str">
        <f ca="1">VLOOKUP($F316,Calc!$R$2:$Y$1201,G$13)</f>
        <v/>
      </c>
      <c r="H316" s="97" t="str">
        <f ca="1">VLOOKUP($F316,Calc!$R$2:$Y$1201,H$13)</f>
        <v/>
      </c>
      <c r="I316" s="96" t="str">
        <f ca="1">VLOOKUP($F316,Calc!$R$2:$Y$1201,I$13)</f>
        <v/>
      </c>
      <c r="J316" s="96" t="str">
        <f ca="1">VLOOKUP($F316,Calc!$R$2:$Y$1201,J$13)</f>
        <v/>
      </c>
      <c r="K316" s="96"/>
      <c r="L316" s="98" t="str">
        <f ca="1">VLOOKUP($F316,Calc!$R$2:$Y$1201,L$13)</f>
        <v/>
      </c>
      <c r="M316" s="96" t="str">
        <f ca="1">VLOOKUP($F316,Calc!$R$2:$Y$1201,M$13)</f>
        <v/>
      </c>
    </row>
    <row r="317" spans="6:13" x14ac:dyDescent="0.3">
      <c r="F317" s="99">
        <f t="shared" si="4"/>
        <v>303</v>
      </c>
      <c r="G317" s="96" t="str">
        <f ca="1">VLOOKUP($F317,Calc!$R$2:$Y$1201,G$13)</f>
        <v/>
      </c>
      <c r="H317" s="97" t="str">
        <f ca="1">VLOOKUP($F317,Calc!$R$2:$Y$1201,H$13)</f>
        <v/>
      </c>
      <c r="I317" s="96" t="str">
        <f ca="1">VLOOKUP($F317,Calc!$R$2:$Y$1201,I$13)</f>
        <v/>
      </c>
      <c r="J317" s="96" t="str">
        <f ca="1">VLOOKUP($F317,Calc!$R$2:$Y$1201,J$13)</f>
        <v/>
      </c>
      <c r="K317" s="96"/>
      <c r="L317" s="98" t="str">
        <f ca="1">VLOOKUP($F317,Calc!$R$2:$Y$1201,L$13)</f>
        <v/>
      </c>
      <c r="M317" s="96" t="str">
        <f ca="1">VLOOKUP($F317,Calc!$R$2:$Y$1201,M$13)</f>
        <v/>
      </c>
    </row>
    <row r="318" spans="6:13" x14ac:dyDescent="0.3">
      <c r="F318" s="99">
        <f t="shared" si="4"/>
        <v>304</v>
      </c>
      <c r="G318" s="96" t="str">
        <f ca="1">VLOOKUP($F318,Calc!$R$2:$Y$1201,G$13)</f>
        <v/>
      </c>
      <c r="H318" s="97" t="str">
        <f ca="1">VLOOKUP($F318,Calc!$R$2:$Y$1201,H$13)</f>
        <v/>
      </c>
      <c r="I318" s="96" t="str">
        <f ca="1">VLOOKUP($F318,Calc!$R$2:$Y$1201,I$13)</f>
        <v/>
      </c>
      <c r="J318" s="96" t="str">
        <f ca="1">VLOOKUP($F318,Calc!$R$2:$Y$1201,J$13)</f>
        <v/>
      </c>
      <c r="K318" s="96"/>
      <c r="L318" s="98" t="str">
        <f ca="1">VLOOKUP($F318,Calc!$R$2:$Y$1201,L$13)</f>
        <v/>
      </c>
      <c r="M318" s="96" t="str">
        <f ca="1">VLOOKUP($F318,Calc!$R$2:$Y$1201,M$13)</f>
        <v/>
      </c>
    </row>
    <row r="319" spans="6:13" x14ac:dyDescent="0.3">
      <c r="F319" s="99">
        <f t="shared" si="4"/>
        <v>305</v>
      </c>
      <c r="G319" s="96" t="str">
        <f ca="1">VLOOKUP($F319,Calc!$R$2:$Y$1201,G$13)</f>
        <v/>
      </c>
      <c r="H319" s="97" t="str">
        <f ca="1">VLOOKUP($F319,Calc!$R$2:$Y$1201,H$13)</f>
        <v/>
      </c>
      <c r="I319" s="96" t="str">
        <f ca="1">VLOOKUP($F319,Calc!$R$2:$Y$1201,I$13)</f>
        <v/>
      </c>
      <c r="J319" s="96" t="str">
        <f ca="1">VLOOKUP($F319,Calc!$R$2:$Y$1201,J$13)</f>
        <v/>
      </c>
      <c r="K319" s="96"/>
      <c r="L319" s="98" t="str">
        <f ca="1">VLOOKUP($F319,Calc!$R$2:$Y$1201,L$13)</f>
        <v/>
      </c>
      <c r="M319" s="96" t="str">
        <f ca="1">VLOOKUP($F319,Calc!$R$2:$Y$1201,M$13)</f>
        <v/>
      </c>
    </row>
    <row r="320" spans="6:13" x14ac:dyDescent="0.3">
      <c r="F320" s="99">
        <f t="shared" si="4"/>
        <v>306</v>
      </c>
      <c r="G320" s="96" t="str">
        <f ca="1">VLOOKUP($F320,Calc!$R$2:$Y$1201,G$13)</f>
        <v/>
      </c>
      <c r="H320" s="97" t="str">
        <f ca="1">VLOOKUP($F320,Calc!$R$2:$Y$1201,H$13)</f>
        <v/>
      </c>
      <c r="I320" s="96" t="str">
        <f ca="1">VLOOKUP($F320,Calc!$R$2:$Y$1201,I$13)</f>
        <v/>
      </c>
      <c r="J320" s="96" t="str">
        <f ca="1">VLOOKUP($F320,Calc!$R$2:$Y$1201,J$13)</f>
        <v/>
      </c>
      <c r="K320" s="96"/>
      <c r="L320" s="98" t="str">
        <f ca="1">VLOOKUP($F320,Calc!$R$2:$Y$1201,L$13)</f>
        <v/>
      </c>
      <c r="M320" s="96" t="str">
        <f ca="1">VLOOKUP($F320,Calc!$R$2:$Y$1201,M$13)</f>
        <v/>
      </c>
    </row>
    <row r="321" spans="6:13" x14ac:dyDescent="0.3">
      <c r="F321" s="99">
        <f t="shared" si="4"/>
        <v>307</v>
      </c>
      <c r="G321" s="96" t="str">
        <f ca="1">VLOOKUP($F321,Calc!$R$2:$Y$1201,G$13)</f>
        <v/>
      </c>
      <c r="H321" s="97" t="str">
        <f ca="1">VLOOKUP($F321,Calc!$R$2:$Y$1201,H$13)</f>
        <v/>
      </c>
      <c r="I321" s="96" t="str">
        <f ca="1">VLOOKUP($F321,Calc!$R$2:$Y$1201,I$13)</f>
        <v/>
      </c>
      <c r="J321" s="96" t="str">
        <f ca="1">VLOOKUP($F321,Calc!$R$2:$Y$1201,J$13)</f>
        <v/>
      </c>
      <c r="K321" s="96"/>
      <c r="L321" s="98" t="str">
        <f ca="1">VLOOKUP($F321,Calc!$R$2:$Y$1201,L$13)</f>
        <v/>
      </c>
      <c r="M321" s="96" t="str">
        <f ca="1">VLOOKUP($F321,Calc!$R$2:$Y$1201,M$13)</f>
        <v/>
      </c>
    </row>
    <row r="322" spans="6:13" x14ac:dyDescent="0.3">
      <c r="F322" s="99">
        <f t="shared" si="4"/>
        <v>308</v>
      </c>
      <c r="G322" s="96" t="str">
        <f ca="1">VLOOKUP($F322,Calc!$R$2:$Y$1201,G$13)</f>
        <v/>
      </c>
      <c r="H322" s="97" t="str">
        <f ca="1">VLOOKUP($F322,Calc!$R$2:$Y$1201,H$13)</f>
        <v/>
      </c>
      <c r="I322" s="96" t="str">
        <f ca="1">VLOOKUP($F322,Calc!$R$2:$Y$1201,I$13)</f>
        <v/>
      </c>
      <c r="J322" s="96" t="str">
        <f ca="1">VLOOKUP($F322,Calc!$R$2:$Y$1201,J$13)</f>
        <v/>
      </c>
      <c r="K322" s="96"/>
      <c r="L322" s="98" t="str">
        <f ca="1">VLOOKUP($F322,Calc!$R$2:$Y$1201,L$13)</f>
        <v/>
      </c>
      <c r="M322" s="96" t="str">
        <f ca="1">VLOOKUP($F322,Calc!$R$2:$Y$1201,M$13)</f>
        <v/>
      </c>
    </row>
    <row r="323" spans="6:13" x14ac:dyDescent="0.3">
      <c r="F323" s="99">
        <f t="shared" si="4"/>
        <v>309</v>
      </c>
      <c r="G323" s="96" t="str">
        <f ca="1">VLOOKUP($F323,Calc!$R$2:$Y$1201,G$13)</f>
        <v/>
      </c>
      <c r="H323" s="97" t="str">
        <f ca="1">VLOOKUP($F323,Calc!$R$2:$Y$1201,H$13)</f>
        <v/>
      </c>
      <c r="I323" s="96" t="str">
        <f ca="1">VLOOKUP($F323,Calc!$R$2:$Y$1201,I$13)</f>
        <v/>
      </c>
      <c r="J323" s="96" t="str">
        <f ca="1">VLOOKUP($F323,Calc!$R$2:$Y$1201,J$13)</f>
        <v/>
      </c>
      <c r="K323" s="96"/>
      <c r="L323" s="98" t="str">
        <f ca="1">VLOOKUP($F323,Calc!$R$2:$Y$1201,L$13)</f>
        <v/>
      </c>
      <c r="M323" s="96" t="str">
        <f ca="1">VLOOKUP($F323,Calc!$R$2:$Y$1201,M$13)</f>
        <v/>
      </c>
    </row>
    <row r="324" spans="6:13" x14ac:dyDescent="0.3">
      <c r="F324" s="99">
        <f t="shared" si="4"/>
        <v>310</v>
      </c>
      <c r="G324" s="96" t="str">
        <f ca="1">VLOOKUP($F324,Calc!$R$2:$Y$1201,G$13)</f>
        <v/>
      </c>
      <c r="H324" s="97" t="str">
        <f ca="1">VLOOKUP($F324,Calc!$R$2:$Y$1201,H$13)</f>
        <v/>
      </c>
      <c r="I324" s="96" t="str">
        <f ca="1">VLOOKUP($F324,Calc!$R$2:$Y$1201,I$13)</f>
        <v/>
      </c>
      <c r="J324" s="96" t="str">
        <f ca="1">VLOOKUP($F324,Calc!$R$2:$Y$1201,J$13)</f>
        <v/>
      </c>
      <c r="K324" s="96"/>
      <c r="L324" s="98" t="str">
        <f ca="1">VLOOKUP($F324,Calc!$R$2:$Y$1201,L$13)</f>
        <v/>
      </c>
      <c r="M324" s="96" t="str">
        <f ca="1">VLOOKUP($F324,Calc!$R$2:$Y$1201,M$13)</f>
        <v/>
      </c>
    </row>
    <row r="325" spans="6:13" x14ac:dyDescent="0.3">
      <c r="F325" s="99">
        <f t="shared" si="4"/>
        <v>311</v>
      </c>
      <c r="G325" s="96" t="str">
        <f ca="1">VLOOKUP($F325,Calc!$R$2:$Y$1201,G$13)</f>
        <v/>
      </c>
      <c r="H325" s="97" t="str">
        <f ca="1">VLOOKUP($F325,Calc!$R$2:$Y$1201,H$13)</f>
        <v/>
      </c>
      <c r="I325" s="96" t="str">
        <f ca="1">VLOOKUP($F325,Calc!$R$2:$Y$1201,I$13)</f>
        <v/>
      </c>
      <c r="J325" s="96" t="str">
        <f ca="1">VLOOKUP($F325,Calc!$R$2:$Y$1201,J$13)</f>
        <v/>
      </c>
      <c r="K325" s="96"/>
      <c r="L325" s="98" t="str">
        <f ca="1">VLOOKUP($F325,Calc!$R$2:$Y$1201,L$13)</f>
        <v/>
      </c>
      <c r="M325" s="96" t="str">
        <f ca="1">VLOOKUP($F325,Calc!$R$2:$Y$1201,M$13)</f>
        <v/>
      </c>
    </row>
    <row r="326" spans="6:13" x14ac:dyDescent="0.3">
      <c r="F326" s="99">
        <f t="shared" si="4"/>
        <v>312</v>
      </c>
      <c r="G326" s="96" t="str">
        <f ca="1">VLOOKUP($F326,Calc!$R$2:$Y$1201,G$13)</f>
        <v/>
      </c>
      <c r="H326" s="97" t="str">
        <f ca="1">VLOOKUP($F326,Calc!$R$2:$Y$1201,H$13)</f>
        <v/>
      </c>
      <c r="I326" s="96" t="str">
        <f ca="1">VLOOKUP($F326,Calc!$R$2:$Y$1201,I$13)</f>
        <v/>
      </c>
      <c r="J326" s="96" t="str">
        <f ca="1">VLOOKUP($F326,Calc!$R$2:$Y$1201,J$13)</f>
        <v/>
      </c>
      <c r="K326" s="96"/>
      <c r="L326" s="98" t="str">
        <f ca="1">VLOOKUP($F326,Calc!$R$2:$Y$1201,L$13)</f>
        <v/>
      </c>
      <c r="M326" s="96" t="str">
        <f ca="1">VLOOKUP($F326,Calc!$R$2:$Y$1201,M$13)</f>
        <v/>
      </c>
    </row>
    <row r="327" spans="6:13" x14ac:dyDescent="0.3">
      <c r="F327" s="99">
        <f t="shared" si="4"/>
        <v>313</v>
      </c>
      <c r="G327" s="96" t="str">
        <f ca="1">VLOOKUP($F327,Calc!$R$2:$Y$1201,G$13)</f>
        <v/>
      </c>
      <c r="H327" s="97" t="str">
        <f ca="1">VLOOKUP($F327,Calc!$R$2:$Y$1201,H$13)</f>
        <v/>
      </c>
      <c r="I327" s="96" t="str">
        <f ca="1">VLOOKUP($F327,Calc!$R$2:$Y$1201,I$13)</f>
        <v/>
      </c>
      <c r="J327" s="96" t="str">
        <f ca="1">VLOOKUP($F327,Calc!$R$2:$Y$1201,J$13)</f>
        <v/>
      </c>
      <c r="K327" s="96"/>
      <c r="L327" s="98" t="str">
        <f ca="1">VLOOKUP($F327,Calc!$R$2:$Y$1201,L$13)</f>
        <v/>
      </c>
      <c r="M327" s="96" t="str">
        <f ca="1">VLOOKUP($F327,Calc!$R$2:$Y$1201,M$13)</f>
        <v/>
      </c>
    </row>
    <row r="328" spans="6:13" x14ac:dyDescent="0.3">
      <c r="F328" s="99">
        <f t="shared" si="4"/>
        <v>314</v>
      </c>
      <c r="G328" s="96" t="str">
        <f ca="1">VLOOKUP($F328,Calc!$R$2:$Y$1201,G$13)</f>
        <v/>
      </c>
      <c r="H328" s="97" t="str">
        <f ca="1">VLOOKUP($F328,Calc!$R$2:$Y$1201,H$13)</f>
        <v/>
      </c>
      <c r="I328" s="96" t="str">
        <f ca="1">VLOOKUP($F328,Calc!$R$2:$Y$1201,I$13)</f>
        <v/>
      </c>
      <c r="J328" s="96" t="str">
        <f ca="1">VLOOKUP($F328,Calc!$R$2:$Y$1201,J$13)</f>
        <v/>
      </c>
      <c r="K328" s="96"/>
      <c r="L328" s="98" t="str">
        <f ca="1">VLOOKUP($F328,Calc!$R$2:$Y$1201,L$13)</f>
        <v/>
      </c>
      <c r="M328" s="96" t="str">
        <f ca="1">VLOOKUP($F328,Calc!$R$2:$Y$1201,M$13)</f>
        <v/>
      </c>
    </row>
    <row r="329" spans="6:13" x14ac:dyDescent="0.3">
      <c r="F329" s="99">
        <f t="shared" si="4"/>
        <v>315</v>
      </c>
      <c r="G329" s="96" t="str">
        <f ca="1">VLOOKUP($F329,Calc!$R$2:$Y$1201,G$13)</f>
        <v/>
      </c>
      <c r="H329" s="97" t="str">
        <f ca="1">VLOOKUP($F329,Calc!$R$2:$Y$1201,H$13)</f>
        <v/>
      </c>
      <c r="I329" s="96" t="str">
        <f ca="1">VLOOKUP($F329,Calc!$R$2:$Y$1201,I$13)</f>
        <v/>
      </c>
      <c r="J329" s="96" t="str">
        <f ca="1">VLOOKUP($F329,Calc!$R$2:$Y$1201,J$13)</f>
        <v/>
      </c>
      <c r="K329" s="96"/>
      <c r="L329" s="98" t="str">
        <f ca="1">VLOOKUP($F329,Calc!$R$2:$Y$1201,L$13)</f>
        <v/>
      </c>
      <c r="M329" s="96" t="str">
        <f ca="1">VLOOKUP($F329,Calc!$R$2:$Y$1201,M$13)</f>
        <v/>
      </c>
    </row>
    <row r="330" spans="6:13" x14ac:dyDescent="0.3">
      <c r="F330" s="99">
        <f t="shared" si="4"/>
        <v>316</v>
      </c>
      <c r="G330" s="96" t="str">
        <f ca="1">VLOOKUP($F330,Calc!$R$2:$Y$1201,G$13)</f>
        <v/>
      </c>
      <c r="H330" s="97" t="str">
        <f ca="1">VLOOKUP($F330,Calc!$R$2:$Y$1201,H$13)</f>
        <v/>
      </c>
      <c r="I330" s="96" t="str">
        <f ca="1">VLOOKUP($F330,Calc!$R$2:$Y$1201,I$13)</f>
        <v/>
      </c>
      <c r="J330" s="96" t="str">
        <f ca="1">VLOOKUP($F330,Calc!$R$2:$Y$1201,J$13)</f>
        <v/>
      </c>
      <c r="K330" s="96"/>
      <c r="L330" s="98" t="str">
        <f ca="1">VLOOKUP($F330,Calc!$R$2:$Y$1201,L$13)</f>
        <v/>
      </c>
      <c r="M330" s="96" t="str">
        <f ca="1">VLOOKUP($F330,Calc!$R$2:$Y$1201,M$13)</f>
        <v/>
      </c>
    </row>
    <row r="331" spans="6:13" x14ac:dyDescent="0.3">
      <c r="F331" s="99">
        <f t="shared" si="4"/>
        <v>317</v>
      </c>
      <c r="G331" s="96" t="str">
        <f ca="1">VLOOKUP($F331,Calc!$R$2:$Y$1201,G$13)</f>
        <v/>
      </c>
      <c r="H331" s="97" t="str">
        <f ca="1">VLOOKUP($F331,Calc!$R$2:$Y$1201,H$13)</f>
        <v/>
      </c>
      <c r="I331" s="96" t="str">
        <f ca="1">VLOOKUP($F331,Calc!$R$2:$Y$1201,I$13)</f>
        <v/>
      </c>
      <c r="J331" s="96" t="str">
        <f ca="1">VLOOKUP($F331,Calc!$R$2:$Y$1201,J$13)</f>
        <v/>
      </c>
      <c r="K331" s="96"/>
      <c r="L331" s="98" t="str">
        <f ca="1">VLOOKUP($F331,Calc!$R$2:$Y$1201,L$13)</f>
        <v/>
      </c>
      <c r="M331" s="96" t="str">
        <f ca="1">VLOOKUP($F331,Calc!$R$2:$Y$1201,M$13)</f>
        <v/>
      </c>
    </row>
    <row r="332" spans="6:13" x14ac:dyDescent="0.3">
      <c r="F332" s="99">
        <f t="shared" si="4"/>
        <v>318</v>
      </c>
      <c r="G332" s="96" t="str">
        <f ca="1">VLOOKUP($F332,Calc!$R$2:$Y$1201,G$13)</f>
        <v/>
      </c>
      <c r="H332" s="97" t="str">
        <f ca="1">VLOOKUP($F332,Calc!$R$2:$Y$1201,H$13)</f>
        <v/>
      </c>
      <c r="I332" s="96" t="str">
        <f ca="1">VLOOKUP($F332,Calc!$R$2:$Y$1201,I$13)</f>
        <v/>
      </c>
      <c r="J332" s="96" t="str">
        <f ca="1">VLOOKUP($F332,Calc!$R$2:$Y$1201,J$13)</f>
        <v/>
      </c>
      <c r="K332" s="96"/>
      <c r="L332" s="98" t="str">
        <f ca="1">VLOOKUP($F332,Calc!$R$2:$Y$1201,L$13)</f>
        <v/>
      </c>
      <c r="M332" s="96" t="str">
        <f ca="1">VLOOKUP($F332,Calc!$R$2:$Y$1201,M$13)</f>
        <v/>
      </c>
    </row>
    <row r="333" spans="6:13" x14ac:dyDescent="0.3">
      <c r="F333" s="99">
        <f t="shared" si="4"/>
        <v>319</v>
      </c>
      <c r="G333" s="96" t="str">
        <f ca="1">VLOOKUP($F333,Calc!$R$2:$Y$1201,G$13)</f>
        <v/>
      </c>
      <c r="H333" s="97" t="str">
        <f ca="1">VLOOKUP($F333,Calc!$R$2:$Y$1201,H$13)</f>
        <v/>
      </c>
      <c r="I333" s="96" t="str">
        <f ca="1">VLOOKUP($F333,Calc!$R$2:$Y$1201,I$13)</f>
        <v/>
      </c>
      <c r="J333" s="96" t="str">
        <f ca="1">VLOOKUP($F333,Calc!$R$2:$Y$1201,J$13)</f>
        <v/>
      </c>
      <c r="K333" s="96"/>
      <c r="L333" s="98" t="str">
        <f ca="1">VLOOKUP($F333,Calc!$R$2:$Y$1201,L$13)</f>
        <v/>
      </c>
      <c r="M333" s="96" t="str">
        <f ca="1">VLOOKUP($F333,Calc!$R$2:$Y$1201,M$13)</f>
        <v/>
      </c>
    </row>
    <row r="334" spans="6:13" x14ac:dyDescent="0.3">
      <c r="F334" s="99">
        <f t="shared" si="4"/>
        <v>320</v>
      </c>
      <c r="G334" s="96" t="str">
        <f ca="1">VLOOKUP($F334,Calc!$R$2:$Y$1201,G$13)</f>
        <v/>
      </c>
      <c r="H334" s="97" t="str">
        <f ca="1">VLOOKUP($F334,Calc!$R$2:$Y$1201,H$13)</f>
        <v/>
      </c>
      <c r="I334" s="96" t="str">
        <f ca="1">VLOOKUP($F334,Calc!$R$2:$Y$1201,I$13)</f>
        <v/>
      </c>
      <c r="J334" s="96" t="str">
        <f ca="1">VLOOKUP($F334,Calc!$R$2:$Y$1201,J$13)</f>
        <v/>
      </c>
      <c r="K334" s="96"/>
      <c r="L334" s="98" t="str">
        <f ca="1">VLOOKUP($F334,Calc!$R$2:$Y$1201,L$13)</f>
        <v/>
      </c>
      <c r="M334" s="96" t="str">
        <f ca="1">VLOOKUP($F334,Calc!$R$2:$Y$1201,M$13)</f>
        <v/>
      </c>
    </row>
    <row r="335" spans="6:13" x14ac:dyDescent="0.3">
      <c r="F335" s="99">
        <f t="shared" si="4"/>
        <v>321</v>
      </c>
      <c r="G335" s="96" t="str">
        <f ca="1">VLOOKUP($F335,Calc!$R$2:$Y$1201,G$13)</f>
        <v/>
      </c>
      <c r="H335" s="97" t="str">
        <f ca="1">VLOOKUP($F335,Calc!$R$2:$Y$1201,H$13)</f>
        <v/>
      </c>
      <c r="I335" s="96" t="str">
        <f ca="1">VLOOKUP($F335,Calc!$R$2:$Y$1201,I$13)</f>
        <v/>
      </c>
      <c r="J335" s="96" t="str">
        <f ca="1">VLOOKUP($F335,Calc!$R$2:$Y$1201,J$13)</f>
        <v/>
      </c>
      <c r="K335" s="96"/>
      <c r="L335" s="98" t="str">
        <f ca="1">VLOOKUP($F335,Calc!$R$2:$Y$1201,L$13)</f>
        <v/>
      </c>
      <c r="M335" s="96" t="str">
        <f ca="1">VLOOKUP($F335,Calc!$R$2:$Y$1201,M$13)</f>
        <v/>
      </c>
    </row>
    <row r="336" spans="6:13" x14ac:dyDescent="0.3">
      <c r="F336" s="99">
        <f t="shared" si="4"/>
        <v>322</v>
      </c>
      <c r="G336" s="96" t="str">
        <f ca="1">VLOOKUP($F336,Calc!$R$2:$Y$1201,G$13)</f>
        <v/>
      </c>
      <c r="H336" s="97" t="str">
        <f ca="1">VLOOKUP($F336,Calc!$R$2:$Y$1201,H$13)</f>
        <v/>
      </c>
      <c r="I336" s="96" t="str">
        <f ca="1">VLOOKUP($F336,Calc!$R$2:$Y$1201,I$13)</f>
        <v/>
      </c>
      <c r="J336" s="96" t="str">
        <f ca="1">VLOOKUP($F336,Calc!$R$2:$Y$1201,J$13)</f>
        <v/>
      </c>
      <c r="K336" s="96"/>
      <c r="L336" s="98" t="str">
        <f ca="1">VLOOKUP($F336,Calc!$R$2:$Y$1201,L$13)</f>
        <v/>
      </c>
      <c r="M336" s="96" t="str">
        <f ca="1">VLOOKUP($F336,Calc!$R$2:$Y$1201,M$13)</f>
        <v/>
      </c>
    </row>
    <row r="337" spans="6:13" x14ac:dyDescent="0.3">
      <c r="F337" s="99">
        <f t="shared" ref="F337:F400" si="5">F336+1</f>
        <v>323</v>
      </c>
      <c r="G337" s="96" t="str">
        <f ca="1">VLOOKUP($F337,Calc!$R$2:$Y$1201,G$13)</f>
        <v/>
      </c>
      <c r="H337" s="97" t="str">
        <f ca="1">VLOOKUP($F337,Calc!$R$2:$Y$1201,H$13)</f>
        <v/>
      </c>
      <c r="I337" s="96" t="str">
        <f ca="1">VLOOKUP($F337,Calc!$R$2:$Y$1201,I$13)</f>
        <v/>
      </c>
      <c r="J337" s="96" t="str">
        <f ca="1">VLOOKUP($F337,Calc!$R$2:$Y$1201,J$13)</f>
        <v/>
      </c>
      <c r="K337" s="96"/>
      <c r="L337" s="98" t="str">
        <f ca="1">VLOOKUP($F337,Calc!$R$2:$Y$1201,L$13)</f>
        <v/>
      </c>
      <c r="M337" s="96" t="str">
        <f ca="1">VLOOKUP($F337,Calc!$R$2:$Y$1201,M$13)</f>
        <v/>
      </c>
    </row>
    <row r="338" spans="6:13" x14ac:dyDescent="0.3">
      <c r="F338" s="99">
        <f t="shared" si="5"/>
        <v>324</v>
      </c>
      <c r="G338" s="96" t="str">
        <f ca="1">VLOOKUP($F338,Calc!$R$2:$Y$1201,G$13)</f>
        <v/>
      </c>
      <c r="H338" s="97" t="str">
        <f ca="1">VLOOKUP($F338,Calc!$R$2:$Y$1201,H$13)</f>
        <v/>
      </c>
      <c r="I338" s="96" t="str">
        <f ca="1">VLOOKUP($F338,Calc!$R$2:$Y$1201,I$13)</f>
        <v/>
      </c>
      <c r="J338" s="96" t="str">
        <f ca="1">VLOOKUP($F338,Calc!$R$2:$Y$1201,J$13)</f>
        <v/>
      </c>
      <c r="K338" s="96"/>
      <c r="L338" s="98" t="str">
        <f ca="1">VLOOKUP($F338,Calc!$R$2:$Y$1201,L$13)</f>
        <v/>
      </c>
      <c r="M338" s="96" t="str">
        <f ca="1">VLOOKUP($F338,Calc!$R$2:$Y$1201,M$13)</f>
        <v/>
      </c>
    </row>
    <row r="339" spans="6:13" x14ac:dyDescent="0.3">
      <c r="F339" s="99">
        <f t="shared" si="5"/>
        <v>325</v>
      </c>
      <c r="G339" s="96" t="str">
        <f ca="1">VLOOKUP($F339,Calc!$R$2:$Y$1201,G$13)</f>
        <v/>
      </c>
      <c r="H339" s="97" t="str">
        <f ca="1">VLOOKUP($F339,Calc!$R$2:$Y$1201,H$13)</f>
        <v/>
      </c>
      <c r="I339" s="96" t="str">
        <f ca="1">VLOOKUP($F339,Calc!$R$2:$Y$1201,I$13)</f>
        <v/>
      </c>
      <c r="J339" s="96" t="str">
        <f ca="1">VLOOKUP($F339,Calc!$R$2:$Y$1201,J$13)</f>
        <v/>
      </c>
      <c r="K339" s="96"/>
      <c r="L339" s="98" t="str">
        <f ca="1">VLOOKUP($F339,Calc!$R$2:$Y$1201,L$13)</f>
        <v/>
      </c>
      <c r="M339" s="96" t="str">
        <f ca="1">VLOOKUP($F339,Calc!$R$2:$Y$1201,M$13)</f>
        <v/>
      </c>
    </row>
    <row r="340" spans="6:13" x14ac:dyDescent="0.3">
      <c r="F340" s="99">
        <f t="shared" si="5"/>
        <v>326</v>
      </c>
      <c r="G340" s="96" t="str">
        <f ca="1">VLOOKUP($F340,Calc!$R$2:$Y$1201,G$13)</f>
        <v/>
      </c>
      <c r="H340" s="97" t="str">
        <f ca="1">VLOOKUP($F340,Calc!$R$2:$Y$1201,H$13)</f>
        <v/>
      </c>
      <c r="I340" s="96" t="str">
        <f ca="1">VLOOKUP($F340,Calc!$R$2:$Y$1201,I$13)</f>
        <v/>
      </c>
      <c r="J340" s="96" t="str">
        <f ca="1">VLOOKUP($F340,Calc!$R$2:$Y$1201,J$13)</f>
        <v/>
      </c>
      <c r="K340" s="96"/>
      <c r="L340" s="98" t="str">
        <f ca="1">VLOOKUP($F340,Calc!$R$2:$Y$1201,L$13)</f>
        <v/>
      </c>
      <c r="M340" s="96" t="str">
        <f ca="1">VLOOKUP($F340,Calc!$R$2:$Y$1201,M$13)</f>
        <v/>
      </c>
    </row>
    <row r="341" spans="6:13" x14ac:dyDescent="0.3">
      <c r="F341" s="99">
        <f t="shared" si="5"/>
        <v>327</v>
      </c>
      <c r="G341" s="96" t="str">
        <f ca="1">VLOOKUP($F341,Calc!$R$2:$Y$1201,G$13)</f>
        <v/>
      </c>
      <c r="H341" s="97" t="str">
        <f ca="1">VLOOKUP($F341,Calc!$R$2:$Y$1201,H$13)</f>
        <v/>
      </c>
      <c r="I341" s="96" t="str">
        <f ca="1">VLOOKUP($F341,Calc!$R$2:$Y$1201,I$13)</f>
        <v/>
      </c>
      <c r="J341" s="96" t="str">
        <f ca="1">VLOOKUP($F341,Calc!$R$2:$Y$1201,J$13)</f>
        <v/>
      </c>
      <c r="K341" s="96"/>
      <c r="L341" s="98" t="str">
        <f ca="1">VLOOKUP($F341,Calc!$R$2:$Y$1201,L$13)</f>
        <v/>
      </c>
      <c r="M341" s="96" t="str">
        <f ca="1">VLOOKUP($F341,Calc!$R$2:$Y$1201,M$13)</f>
        <v/>
      </c>
    </row>
    <row r="342" spans="6:13" x14ac:dyDescent="0.3">
      <c r="F342" s="99">
        <f t="shared" si="5"/>
        <v>328</v>
      </c>
      <c r="G342" s="96" t="str">
        <f ca="1">VLOOKUP($F342,Calc!$R$2:$Y$1201,G$13)</f>
        <v/>
      </c>
      <c r="H342" s="97" t="str">
        <f ca="1">VLOOKUP($F342,Calc!$R$2:$Y$1201,H$13)</f>
        <v/>
      </c>
      <c r="I342" s="96" t="str">
        <f ca="1">VLOOKUP($F342,Calc!$R$2:$Y$1201,I$13)</f>
        <v/>
      </c>
      <c r="J342" s="96" t="str">
        <f ca="1">VLOOKUP($F342,Calc!$R$2:$Y$1201,J$13)</f>
        <v/>
      </c>
      <c r="K342" s="96"/>
      <c r="L342" s="98" t="str">
        <f ca="1">VLOOKUP($F342,Calc!$R$2:$Y$1201,L$13)</f>
        <v/>
      </c>
      <c r="M342" s="96" t="str">
        <f ca="1">VLOOKUP($F342,Calc!$R$2:$Y$1201,M$13)</f>
        <v/>
      </c>
    </row>
    <row r="343" spans="6:13" x14ac:dyDescent="0.3">
      <c r="F343" s="99">
        <f t="shared" si="5"/>
        <v>329</v>
      </c>
      <c r="G343" s="96" t="str">
        <f ca="1">VLOOKUP($F343,Calc!$R$2:$Y$1201,G$13)</f>
        <v/>
      </c>
      <c r="H343" s="97" t="str">
        <f ca="1">VLOOKUP($F343,Calc!$R$2:$Y$1201,H$13)</f>
        <v/>
      </c>
      <c r="I343" s="96" t="str">
        <f ca="1">VLOOKUP($F343,Calc!$R$2:$Y$1201,I$13)</f>
        <v/>
      </c>
      <c r="J343" s="96" t="str">
        <f ca="1">VLOOKUP($F343,Calc!$R$2:$Y$1201,J$13)</f>
        <v/>
      </c>
      <c r="K343" s="96"/>
      <c r="L343" s="98" t="str">
        <f ca="1">VLOOKUP($F343,Calc!$R$2:$Y$1201,L$13)</f>
        <v/>
      </c>
      <c r="M343" s="96" t="str">
        <f ca="1">VLOOKUP($F343,Calc!$R$2:$Y$1201,M$13)</f>
        <v/>
      </c>
    </row>
    <row r="344" spans="6:13" x14ac:dyDescent="0.3">
      <c r="F344" s="99">
        <f t="shared" si="5"/>
        <v>330</v>
      </c>
      <c r="G344" s="96" t="str">
        <f ca="1">VLOOKUP($F344,Calc!$R$2:$Y$1201,G$13)</f>
        <v/>
      </c>
      <c r="H344" s="97" t="str">
        <f ca="1">VLOOKUP($F344,Calc!$R$2:$Y$1201,H$13)</f>
        <v/>
      </c>
      <c r="I344" s="96" t="str">
        <f ca="1">VLOOKUP($F344,Calc!$R$2:$Y$1201,I$13)</f>
        <v/>
      </c>
      <c r="J344" s="96" t="str">
        <f ca="1">VLOOKUP($F344,Calc!$R$2:$Y$1201,J$13)</f>
        <v/>
      </c>
      <c r="K344" s="96"/>
      <c r="L344" s="98" t="str">
        <f ca="1">VLOOKUP($F344,Calc!$R$2:$Y$1201,L$13)</f>
        <v/>
      </c>
      <c r="M344" s="96" t="str">
        <f ca="1">VLOOKUP($F344,Calc!$R$2:$Y$1201,M$13)</f>
        <v/>
      </c>
    </row>
    <row r="345" spans="6:13" x14ac:dyDescent="0.3">
      <c r="F345" s="99">
        <f t="shared" si="5"/>
        <v>331</v>
      </c>
      <c r="G345" s="96" t="str">
        <f ca="1">VLOOKUP($F345,Calc!$R$2:$Y$1201,G$13)</f>
        <v/>
      </c>
      <c r="H345" s="97" t="str">
        <f ca="1">VLOOKUP($F345,Calc!$R$2:$Y$1201,H$13)</f>
        <v/>
      </c>
      <c r="I345" s="96" t="str">
        <f ca="1">VLOOKUP($F345,Calc!$R$2:$Y$1201,I$13)</f>
        <v/>
      </c>
      <c r="J345" s="96" t="str">
        <f ca="1">VLOOKUP($F345,Calc!$R$2:$Y$1201,J$13)</f>
        <v/>
      </c>
      <c r="K345" s="96"/>
      <c r="L345" s="98" t="str">
        <f ca="1">VLOOKUP($F345,Calc!$R$2:$Y$1201,L$13)</f>
        <v/>
      </c>
      <c r="M345" s="96" t="str">
        <f ca="1">VLOOKUP($F345,Calc!$R$2:$Y$1201,M$13)</f>
        <v/>
      </c>
    </row>
    <row r="346" spans="6:13" x14ac:dyDescent="0.3">
      <c r="F346" s="99">
        <f t="shared" si="5"/>
        <v>332</v>
      </c>
      <c r="G346" s="96" t="str">
        <f ca="1">VLOOKUP($F346,Calc!$R$2:$Y$1201,G$13)</f>
        <v/>
      </c>
      <c r="H346" s="97" t="str">
        <f ca="1">VLOOKUP($F346,Calc!$R$2:$Y$1201,H$13)</f>
        <v/>
      </c>
      <c r="I346" s="96" t="str">
        <f ca="1">VLOOKUP($F346,Calc!$R$2:$Y$1201,I$13)</f>
        <v/>
      </c>
      <c r="J346" s="96" t="str">
        <f ca="1">VLOOKUP($F346,Calc!$R$2:$Y$1201,J$13)</f>
        <v/>
      </c>
      <c r="K346" s="96"/>
      <c r="L346" s="98" t="str">
        <f ca="1">VLOOKUP($F346,Calc!$R$2:$Y$1201,L$13)</f>
        <v/>
      </c>
      <c r="M346" s="96" t="str">
        <f ca="1">VLOOKUP($F346,Calc!$R$2:$Y$1201,M$13)</f>
        <v/>
      </c>
    </row>
    <row r="347" spans="6:13" x14ac:dyDescent="0.3">
      <c r="F347" s="99">
        <f t="shared" si="5"/>
        <v>333</v>
      </c>
      <c r="G347" s="96" t="str">
        <f ca="1">VLOOKUP($F347,Calc!$R$2:$Y$1201,G$13)</f>
        <v/>
      </c>
      <c r="H347" s="97" t="str">
        <f ca="1">VLOOKUP($F347,Calc!$R$2:$Y$1201,H$13)</f>
        <v/>
      </c>
      <c r="I347" s="96" t="str">
        <f ca="1">VLOOKUP($F347,Calc!$R$2:$Y$1201,I$13)</f>
        <v/>
      </c>
      <c r="J347" s="96" t="str">
        <f ca="1">VLOOKUP($F347,Calc!$R$2:$Y$1201,J$13)</f>
        <v/>
      </c>
      <c r="K347" s="96"/>
      <c r="L347" s="98" t="str">
        <f ca="1">VLOOKUP($F347,Calc!$R$2:$Y$1201,L$13)</f>
        <v/>
      </c>
      <c r="M347" s="96" t="str">
        <f ca="1">VLOOKUP($F347,Calc!$R$2:$Y$1201,M$13)</f>
        <v/>
      </c>
    </row>
    <row r="348" spans="6:13" x14ac:dyDescent="0.3">
      <c r="F348" s="99">
        <f t="shared" si="5"/>
        <v>334</v>
      </c>
      <c r="G348" s="96" t="str">
        <f ca="1">VLOOKUP($F348,Calc!$R$2:$Y$1201,G$13)</f>
        <v/>
      </c>
      <c r="H348" s="97" t="str">
        <f ca="1">VLOOKUP($F348,Calc!$R$2:$Y$1201,H$13)</f>
        <v/>
      </c>
      <c r="I348" s="96" t="str">
        <f ca="1">VLOOKUP($F348,Calc!$R$2:$Y$1201,I$13)</f>
        <v/>
      </c>
      <c r="J348" s="96" t="str">
        <f ca="1">VLOOKUP($F348,Calc!$R$2:$Y$1201,J$13)</f>
        <v/>
      </c>
      <c r="K348" s="96"/>
      <c r="L348" s="98" t="str">
        <f ca="1">VLOOKUP($F348,Calc!$R$2:$Y$1201,L$13)</f>
        <v/>
      </c>
      <c r="M348" s="96" t="str">
        <f ca="1">VLOOKUP($F348,Calc!$R$2:$Y$1201,M$13)</f>
        <v/>
      </c>
    </row>
    <row r="349" spans="6:13" x14ac:dyDescent="0.3">
      <c r="F349" s="99">
        <f t="shared" si="5"/>
        <v>335</v>
      </c>
      <c r="G349" s="96" t="str">
        <f ca="1">VLOOKUP($F349,Calc!$R$2:$Y$1201,G$13)</f>
        <v/>
      </c>
      <c r="H349" s="97" t="str">
        <f ca="1">VLOOKUP($F349,Calc!$R$2:$Y$1201,H$13)</f>
        <v/>
      </c>
      <c r="I349" s="96" t="str">
        <f ca="1">VLOOKUP($F349,Calc!$R$2:$Y$1201,I$13)</f>
        <v/>
      </c>
      <c r="J349" s="96" t="str">
        <f ca="1">VLOOKUP($F349,Calc!$R$2:$Y$1201,J$13)</f>
        <v/>
      </c>
      <c r="K349" s="96"/>
      <c r="L349" s="98" t="str">
        <f ca="1">VLOOKUP($F349,Calc!$R$2:$Y$1201,L$13)</f>
        <v/>
      </c>
      <c r="M349" s="96" t="str">
        <f ca="1">VLOOKUP($F349,Calc!$R$2:$Y$1201,M$13)</f>
        <v/>
      </c>
    </row>
    <row r="350" spans="6:13" x14ac:dyDescent="0.3">
      <c r="F350" s="99">
        <f t="shared" si="5"/>
        <v>336</v>
      </c>
      <c r="G350" s="96" t="str">
        <f ca="1">VLOOKUP($F350,Calc!$R$2:$Y$1201,G$13)</f>
        <v/>
      </c>
      <c r="H350" s="97" t="str">
        <f ca="1">VLOOKUP($F350,Calc!$R$2:$Y$1201,H$13)</f>
        <v/>
      </c>
      <c r="I350" s="96" t="str">
        <f ca="1">VLOOKUP($F350,Calc!$R$2:$Y$1201,I$13)</f>
        <v/>
      </c>
      <c r="J350" s="96" t="str">
        <f ca="1">VLOOKUP($F350,Calc!$R$2:$Y$1201,J$13)</f>
        <v/>
      </c>
      <c r="K350" s="96"/>
      <c r="L350" s="98" t="str">
        <f ca="1">VLOOKUP($F350,Calc!$R$2:$Y$1201,L$13)</f>
        <v/>
      </c>
      <c r="M350" s="96" t="str">
        <f ca="1">VLOOKUP($F350,Calc!$R$2:$Y$1201,M$13)</f>
        <v/>
      </c>
    </row>
    <row r="351" spans="6:13" x14ac:dyDescent="0.3">
      <c r="F351" s="99">
        <f t="shared" si="5"/>
        <v>337</v>
      </c>
      <c r="G351" s="96" t="str">
        <f ca="1">VLOOKUP($F351,Calc!$R$2:$Y$1201,G$13)</f>
        <v/>
      </c>
      <c r="H351" s="97" t="str">
        <f ca="1">VLOOKUP($F351,Calc!$R$2:$Y$1201,H$13)</f>
        <v/>
      </c>
      <c r="I351" s="96" t="str">
        <f ca="1">VLOOKUP($F351,Calc!$R$2:$Y$1201,I$13)</f>
        <v/>
      </c>
      <c r="J351" s="96" t="str">
        <f ca="1">VLOOKUP($F351,Calc!$R$2:$Y$1201,J$13)</f>
        <v/>
      </c>
      <c r="K351" s="96"/>
      <c r="L351" s="98" t="str">
        <f ca="1">VLOOKUP($F351,Calc!$R$2:$Y$1201,L$13)</f>
        <v/>
      </c>
      <c r="M351" s="96" t="str">
        <f ca="1">VLOOKUP($F351,Calc!$R$2:$Y$1201,M$13)</f>
        <v/>
      </c>
    </row>
    <row r="352" spans="6:13" x14ac:dyDescent="0.3">
      <c r="F352" s="99">
        <f t="shared" si="5"/>
        <v>338</v>
      </c>
      <c r="G352" s="96" t="str">
        <f ca="1">VLOOKUP($F352,Calc!$R$2:$Y$1201,G$13)</f>
        <v/>
      </c>
      <c r="H352" s="97" t="str">
        <f ca="1">VLOOKUP($F352,Calc!$R$2:$Y$1201,H$13)</f>
        <v/>
      </c>
      <c r="I352" s="96" t="str">
        <f ca="1">VLOOKUP($F352,Calc!$R$2:$Y$1201,I$13)</f>
        <v/>
      </c>
      <c r="J352" s="96" t="str">
        <f ca="1">VLOOKUP($F352,Calc!$R$2:$Y$1201,J$13)</f>
        <v/>
      </c>
      <c r="K352" s="96"/>
      <c r="L352" s="98" t="str">
        <f ca="1">VLOOKUP($F352,Calc!$R$2:$Y$1201,L$13)</f>
        <v/>
      </c>
      <c r="M352" s="96" t="str">
        <f ca="1">VLOOKUP($F352,Calc!$R$2:$Y$1201,M$13)</f>
        <v/>
      </c>
    </row>
    <row r="353" spans="6:13" x14ac:dyDescent="0.3">
      <c r="F353" s="99">
        <f t="shared" si="5"/>
        <v>339</v>
      </c>
      <c r="G353" s="96" t="str">
        <f ca="1">VLOOKUP($F353,Calc!$R$2:$Y$1201,G$13)</f>
        <v/>
      </c>
      <c r="H353" s="97" t="str">
        <f ca="1">VLOOKUP($F353,Calc!$R$2:$Y$1201,H$13)</f>
        <v/>
      </c>
      <c r="I353" s="96" t="str">
        <f ca="1">VLOOKUP($F353,Calc!$R$2:$Y$1201,I$13)</f>
        <v/>
      </c>
      <c r="J353" s="96" t="str">
        <f ca="1">VLOOKUP($F353,Calc!$R$2:$Y$1201,J$13)</f>
        <v/>
      </c>
      <c r="K353" s="96"/>
      <c r="L353" s="98" t="str">
        <f ca="1">VLOOKUP($F353,Calc!$R$2:$Y$1201,L$13)</f>
        <v/>
      </c>
      <c r="M353" s="96" t="str">
        <f ca="1">VLOOKUP($F353,Calc!$R$2:$Y$1201,M$13)</f>
        <v/>
      </c>
    </row>
    <row r="354" spans="6:13" x14ac:dyDescent="0.3">
      <c r="F354" s="99">
        <f t="shared" si="5"/>
        <v>340</v>
      </c>
      <c r="G354" s="96" t="str">
        <f ca="1">VLOOKUP($F354,Calc!$R$2:$Y$1201,G$13)</f>
        <v/>
      </c>
      <c r="H354" s="97" t="str">
        <f ca="1">VLOOKUP($F354,Calc!$R$2:$Y$1201,H$13)</f>
        <v/>
      </c>
      <c r="I354" s="96" t="str">
        <f ca="1">VLOOKUP($F354,Calc!$R$2:$Y$1201,I$13)</f>
        <v/>
      </c>
      <c r="J354" s="96" t="str">
        <f ca="1">VLOOKUP($F354,Calc!$R$2:$Y$1201,J$13)</f>
        <v/>
      </c>
      <c r="K354" s="96"/>
      <c r="L354" s="98" t="str">
        <f ca="1">VLOOKUP($F354,Calc!$R$2:$Y$1201,L$13)</f>
        <v/>
      </c>
      <c r="M354" s="96" t="str">
        <f ca="1">VLOOKUP($F354,Calc!$R$2:$Y$1201,M$13)</f>
        <v/>
      </c>
    </row>
    <row r="355" spans="6:13" x14ac:dyDescent="0.3">
      <c r="F355" s="99">
        <f t="shared" si="5"/>
        <v>341</v>
      </c>
      <c r="G355" s="96" t="str">
        <f ca="1">VLOOKUP($F355,Calc!$R$2:$Y$1201,G$13)</f>
        <v/>
      </c>
      <c r="H355" s="97" t="str">
        <f ca="1">VLOOKUP($F355,Calc!$R$2:$Y$1201,H$13)</f>
        <v/>
      </c>
      <c r="I355" s="96" t="str">
        <f ca="1">VLOOKUP($F355,Calc!$R$2:$Y$1201,I$13)</f>
        <v/>
      </c>
      <c r="J355" s="96" t="str">
        <f ca="1">VLOOKUP($F355,Calc!$R$2:$Y$1201,J$13)</f>
        <v/>
      </c>
      <c r="K355" s="96"/>
      <c r="L355" s="98" t="str">
        <f ca="1">VLOOKUP($F355,Calc!$R$2:$Y$1201,L$13)</f>
        <v/>
      </c>
      <c r="M355" s="96" t="str">
        <f ca="1">VLOOKUP($F355,Calc!$R$2:$Y$1201,M$13)</f>
        <v/>
      </c>
    </row>
    <row r="356" spans="6:13" x14ac:dyDescent="0.3">
      <c r="F356" s="99">
        <f t="shared" si="5"/>
        <v>342</v>
      </c>
      <c r="G356" s="96" t="str">
        <f ca="1">VLOOKUP($F356,Calc!$R$2:$Y$1201,G$13)</f>
        <v/>
      </c>
      <c r="H356" s="97" t="str">
        <f ca="1">VLOOKUP($F356,Calc!$R$2:$Y$1201,H$13)</f>
        <v/>
      </c>
      <c r="I356" s="96" t="str">
        <f ca="1">VLOOKUP($F356,Calc!$R$2:$Y$1201,I$13)</f>
        <v/>
      </c>
      <c r="J356" s="96" t="str">
        <f ca="1">VLOOKUP($F356,Calc!$R$2:$Y$1201,J$13)</f>
        <v/>
      </c>
      <c r="K356" s="96"/>
      <c r="L356" s="98" t="str">
        <f ca="1">VLOOKUP($F356,Calc!$R$2:$Y$1201,L$13)</f>
        <v/>
      </c>
      <c r="M356" s="96" t="str">
        <f ca="1">VLOOKUP($F356,Calc!$R$2:$Y$1201,M$13)</f>
        <v/>
      </c>
    </row>
    <row r="357" spans="6:13" x14ac:dyDescent="0.3">
      <c r="F357" s="99">
        <f t="shared" si="5"/>
        <v>343</v>
      </c>
      <c r="G357" s="96" t="str">
        <f ca="1">VLOOKUP($F357,Calc!$R$2:$Y$1201,G$13)</f>
        <v/>
      </c>
      <c r="H357" s="97" t="str">
        <f ca="1">VLOOKUP($F357,Calc!$R$2:$Y$1201,H$13)</f>
        <v/>
      </c>
      <c r="I357" s="96" t="str">
        <f ca="1">VLOOKUP($F357,Calc!$R$2:$Y$1201,I$13)</f>
        <v/>
      </c>
      <c r="J357" s="96" t="str">
        <f ca="1">VLOOKUP($F357,Calc!$R$2:$Y$1201,J$13)</f>
        <v/>
      </c>
      <c r="K357" s="96"/>
      <c r="L357" s="98" t="str">
        <f ca="1">VLOOKUP($F357,Calc!$R$2:$Y$1201,L$13)</f>
        <v/>
      </c>
      <c r="M357" s="96" t="str">
        <f ca="1">VLOOKUP($F357,Calc!$R$2:$Y$1201,M$13)</f>
        <v/>
      </c>
    </row>
    <row r="358" spans="6:13" x14ac:dyDescent="0.3">
      <c r="F358" s="99">
        <f t="shared" si="5"/>
        <v>344</v>
      </c>
      <c r="G358" s="96" t="str">
        <f ca="1">VLOOKUP($F358,Calc!$R$2:$Y$1201,G$13)</f>
        <v/>
      </c>
      <c r="H358" s="97" t="str">
        <f ca="1">VLOOKUP($F358,Calc!$R$2:$Y$1201,H$13)</f>
        <v/>
      </c>
      <c r="I358" s="96" t="str">
        <f ca="1">VLOOKUP($F358,Calc!$R$2:$Y$1201,I$13)</f>
        <v/>
      </c>
      <c r="J358" s="96" t="str">
        <f ca="1">VLOOKUP($F358,Calc!$R$2:$Y$1201,J$13)</f>
        <v/>
      </c>
      <c r="K358" s="96"/>
      <c r="L358" s="98" t="str">
        <f ca="1">VLOOKUP($F358,Calc!$R$2:$Y$1201,L$13)</f>
        <v/>
      </c>
      <c r="M358" s="96" t="str">
        <f ca="1">VLOOKUP($F358,Calc!$R$2:$Y$1201,M$13)</f>
        <v/>
      </c>
    </row>
    <row r="359" spans="6:13" x14ac:dyDescent="0.3">
      <c r="F359" s="99">
        <f t="shared" si="5"/>
        <v>345</v>
      </c>
      <c r="G359" s="96" t="str">
        <f ca="1">VLOOKUP($F359,Calc!$R$2:$Y$1201,G$13)</f>
        <v/>
      </c>
      <c r="H359" s="97" t="str">
        <f ca="1">VLOOKUP($F359,Calc!$R$2:$Y$1201,H$13)</f>
        <v/>
      </c>
      <c r="I359" s="96" t="str">
        <f ca="1">VLOOKUP($F359,Calc!$R$2:$Y$1201,I$13)</f>
        <v/>
      </c>
      <c r="J359" s="96" t="str">
        <f ca="1">VLOOKUP($F359,Calc!$R$2:$Y$1201,J$13)</f>
        <v/>
      </c>
      <c r="K359" s="96"/>
      <c r="L359" s="98" t="str">
        <f ca="1">VLOOKUP($F359,Calc!$R$2:$Y$1201,L$13)</f>
        <v/>
      </c>
      <c r="M359" s="96" t="str">
        <f ca="1">VLOOKUP($F359,Calc!$R$2:$Y$1201,M$13)</f>
        <v/>
      </c>
    </row>
    <row r="360" spans="6:13" x14ac:dyDescent="0.3">
      <c r="F360" s="99">
        <f t="shared" si="5"/>
        <v>346</v>
      </c>
      <c r="G360" s="96" t="str">
        <f ca="1">VLOOKUP($F360,Calc!$R$2:$Y$1201,G$13)</f>
        <v/>
      </c>
      <c r="H360" s="97" t="str">
        <f ca="1">VLOOKUP($F360,Calc!$R$2:$Y$1201,H$13)</f>
        <v/>
      </c>
      <c r="I360" s="96" t="str">
        <f ca="1">VLOOKUP($F360,Calc!$R$2:$Y$1201,I$13)</f>
        <v/>
      </c>
      <c r="J360" s="96" t="str">
        <f ca="1">VLOOKUP($F360,Calc!$R$2:$Y$1201,J$13)</f>
        <v/>
      </c>
      <c r="K360" s="96"/>
      <c r="L360" s="98" t="str">
        <f ca="1">VLOOKUP($F360,Calc!$R$2:$Y$1201,L$13)</f>
        <v/>
      </c>
      <c r="M360" s="96" t="str">
        <f ca="1">VLOOKUP($F360,Calc!$R$2:$Y$1201,M$13)</f>
        <v/>
      </c>
    </row>
    <row r="361" spans="6:13" x14ac:dyDescent="0.3">
      <c r="F361" s="99">
        <f t="shared" si="5"/>
        <v>347</v>
      </c>
      <c r="G361" s="96" t="str">
        <f ca="1">VLOOKUP($F361,Calc!$R$2:$Y$1201,G$13)</f>
        <v/>
      </c>
      <c r="H361" s="97" t="str">
        <f ca="1">VLOOKUP($F361,Calc!$R$2:$Y$1201,H$13)</f>
        <v/>
      </c>
      <c r="I361" s="96" t="str">
        <f ca="1">VLOOKUP($F361,Calc!$R$2:$Y$1201,I$13)</f>
        <v/>
      </c>
      <c r="J361" s="96" t="str">
        <f ca="1">VLOOKUP($F361,Calc!$R$2:$Y$1201,J$13)</f>
        <v/>
      </c>
      <c r="K361" s="96"/>
      <c r="L361" s="98" t="str">
        <f ca="1">VLOOKUP($F361,Calc!$R$2:$Y$1201,L$13)</f>
        <v/>
      </c>
      <c r="M361" s="96" t="str">
        <f ca="1">VLOOKUP($F361,Calc!$R$2:$Y$1201,M$13)</f>
        <v/>
      </c>
    </row>
    <row r="362" spans="6:13" x14ac:dyDescent="0.3">
      <c r="F362" s="99">
        <f t="shared" si="5"/>
        <v>348</v>
      </c>
      <c r="G362" s="96" t="str">
        <f ca="1">VLOOKUP($F362,Calc!$R$2:$Y$1201,G$13)</f>
        <v/>
      </c>
      <c r="H362" s="97" t="str">
        <f ca="1">VLOOKUP($F362,Calc!$R$2:$Y$1201,H$13)</f>
        <v/>
      </c>
      <c r="I362" s="96" t="str">
        <f ca="1">VLOOKUP($F362,Calc!$R$2:$Y$1201,I$13)</f>
        <v/>
      </c>
      <c r="J362" s="96" t="str">
        <f ca="1">VLOOKUP($F362,Calc!$R$2:$Y$1201,J$13)</f>
        <v/>
      </c>
      <c r="K362" s="96"/>
      <c r="L362" s="98" t="str">
        <f ca="1">VLOOKUP($F362,Calc!$R$2:$Y$1201,L$13)</f>
        <v/>
      </c>
      <c r="M362" s="96" t="str">
        <f ca="1">VLOOKUP($F362,Calc!$R$2:$Y$1201,M$13)</f>
        <v/>
      </c>
    </row>
    <row r="363" spans="6:13" x14ac:dyDescent="0.3">
      <c r="F363" s="99">
        <f t="shared" si="5"/>
        <v>349</v>
      </c>
      <c r="G363" s="96" t="str">
        <f ca="1">VLOOKUP($F363,Calc!$R$2:$Y$1201,G$13)</f>
        <v/>
      </c>
      <c r="H363" s="97" t="str">
        <f ca="1">VLOOKUP($F363,Calc!$R$2:$Y$1201,H$13)</f>
        <v/>
      </c>
      <c r="I363" s="96" t="str">
        <f ca="1">VLOOKUP($F363,Calc!$R$2:$Y$1201,I$13)</f>
        <v/>
      </c>
      <c r="J363" s="96" t="str">
        <f ca="1">VLOOKUP($F363,Calc!$R$2:$Y$1201,J$13)</f>
        <v/>
      </c>
      <c r="K363" s="96"/>
      <c r="L363" s="98" t="str">
        <f ca="1">VLOOKUP($F363,Calc!$R$2:$Y$1201,L$13)</f>
        <v/>
      </c>
      <c r="M363" s="96" t="str">
        <f ca="1">VLOOKUP($F363,Calc!$R$2:$Y$1201,M$13)</f>
        <v/>
      </c>
    </row>
    <row r="364" spans="6:13" x14ac:dyDescent="0.3">
      <c r="F364" s="99">
        <f t="shared" si="5"/>
        <v>350</v>
      </c>
      <c r="G364" s="96" t="str">
        <f ca="1">VLOOKUP($F364,Calc!$R$2:$Y$1201,G$13)</f>
        <v/>
      </c>
      <c r="H364" s="97" t="str">
        <f ca="1">VLOOKUP($F364,Calc!$R$2:$Y$1201,H$13)</f>
        <v/>
      </c>
      <c r="I364" s="96" t="str">
        <f ca="1">VLOOKUP($F364,Calc!$R$2:$Y$1201,I$13)</f>
        <v/>
      </c>
      <c r="J364" s="96" t="str">
        <f ca="1">VLOOKUP($F364,Calc!$R$2:$Y$1201,J$13)</f>
        <v/>
      </c>
      <c r="K364" s="96"/>
      <c r="L364" s="98" t="str">
        <f ca="1">VLOOKUP($F364,Calc!$R$2:$Y$1201,L$13)</f>
        <v/>
      </c>
      <c r="M364" s="96" t="str">
        <f ca="1">VLOOKUP($F364,Calc!$R$2:$Y$1201,M$13)</f>
        <v/>
      </c>
    </row>
    <row r="365" spans="6:13" x14ac:dyDescent="0.3">
      <c r="F365" s="99">
        <f t="shared" si="5"/>
        <v>351</v>
      </c>
      <c r="G365" s="96" t="str">
        <f ca="1">VLOOKUP($F365,Calc!$R$2:$Y$1201,G$13)</f>
        <v/>
      </c>
      <c r="H365" s="97" t="str">
        <f ca="1">VLOOKUP($F365,Calc!$R$2:$Y$1201,H$13)</f>
        <v/>
      </c>
      <c r="I365" s="96" t="str">
        <f ca="1">VLOOKUP($F365,Calc!$R$2:$Y$1201,I$13)</f>
        <v/>
      </c>
      <c r="J365" s="96" t="str">
        <f ca="1">VLOOKUP($F365,Calc!$R$2:$Y$1201,J$13)</f>
        <v/>
      </c>
      <c r="K365" s="96"/>
      <c r="L365" s="98" t="str">
        <f ca="1">VLOOKUP($F365,Calc!$R$2:$Y$1201,L$13)</f>
        <v/>
      </c>
      <c r="M365" s="96" t="str">
        <f ca="1">VLOOKUP($F365,Calc!$R$2:$Y$1201,M$13)</f>
        <v/>
      </c>
    </row>
    <row r="366" spans="6:13" x14ac:dyDescent="0.3">
      <c r="F366" s="99">
        <f t="shared" si="5"/>
        <v>352</v>
      </c>
      <c r="G366" s="96" t="str">
        <f ca="1">VLOOKUP($F366,Calc!$R$2:$Y$1201,G$13)</f>
        <v/>
      </c>
      <c r="H366" s="97" t="str">
        <f ca="1">VLOOKUP($F366,Calc!$R$2:$Y$1201,H$13)</f>
        <v/>
      </c>
      <c r="I366" s="96" t="str">
        <f ca="1">VLOOKUP($F366,Calc!$R$2:$Y$1201,I$13)</f>
        <v/>
      </c>
      <c r="J366" s="96" t="str">
        <f ca="1">VLOOKUP($F366,Calc!$R$2:$Y$1201,J$13)</f>
        <v/>
      </c>
      <c r="K366" s="96"/>
      <c r="L366" s="98" t="str">
        <f ca="1">VLOOKUP($F366,Calc!$R$2:$Y$1201,L$13)</f>
        <v/>
      </c>
      <c r="M366" s="96" t="str">
        <f ca="1">VLOOKUP($F366,Calc!$R$2:$Y$1201,M$13)</f>
        <v/>
      </c>
    </row>
    <row r="367" spans="6:13" x14ac:dyDescent="0.3">
      <c r="F367" s="99">
        <f t="shared" si="5"/>
        <v>353</v>
      </c>
      <c r="G367" s="96" t="str">
        <f ca="1">VLOOKUP($F367,Calc!$R$2:$Y$1201,G$13)</f>
        <v/>
      </c>
      <c r="H367" s="97" t="str">
        <f ca="1">VLOOKUP($F367,Calc!$R$2:$Y$1201,H$13)</f>
        <v/>
      </c>
      <c r="I367" s="96" t="str">
        <f ca="1">VLOOKUP($F367,Calc!$R$2:$Y$1201,I$13)</f>
        <v/>
      </c>
      <c r="J367" s="96" t="str">
        <f ca="1">VLOOKUP($F367,Calc!$R$2:$Y$1201,J$13)</f>
        <v/>
      </c>
      <c r="K367" s="96"/>
      <c r="L367" s="98" t="str">
        <f ca="1">VLOOKUP($F367,Calc!$R$2:$Y$1201,L$13)</f>
        <v/>
      </c>
      <c r="M367" s="96" t="str">
        <f ca="1">VLOOKUP($F367,Calc!$R$2:$Y$1201,M$13)</f>
        <v/>
      </c>
    </row>
    <row r="368" spans="6:13" x14ac:dyDescent="0.3">
      <c r="F368" s="99">
        <f t="shared" si="5"/>
        <v>354</v>
      </c>
      <c r="G368" s="96" t="str">
        <f ca="1">VLOOKUP($F368,Calc!$R$2:$Y$1201,G$13)</f>
        <v/>
      </c>
      <c r="H368" s="97" t="str">
        <f ca="1">VLOOKUP($F368,Calc!$R$2:$Y$1201,H$13)</f>
        <v/>
      </c>
      <c r="I368" s="96" t="str">
        <f ca="1">VLOOKUP($F368,Calc!$R$2:$Y$1201,I$13)</f>
        <v/>
      </c>
      <c r="J368" s="96" t="str">
        <f ca="1">VLOOKUP($F368,Calc!$R$2:$Y$1201,J$13)</f>
        <v/>
      </c>
      <c r="K368" s="96"/>
      <c r="L368" s="98" t="str">
        <f ca="1">VLOOKUP($F368,Calc!$R$2:$Y$1201,L$13)</f>
        <v/>
      </c>
      <c r="M368" s="96" t="str">
        <f ca="1">VLOOKUP($F368,Calc!$R$2:$Y$1201,M$13)</f>
        <v/>
      </c>
    </row>
    <row r="369" spans="6:13" x14ac:dyDescent="0.3">
      <c r="F369" s="99">
        <f t="shared" si="5"/>
        <v>355</v>
      </c>
      <c r="G369" s="96" t="str">
        <f ca="1">VLOOKUP($F369,Calc!$R$2:$Y$1201,G$13)</f>
        <v/>
      </c>
      <c r="H369" s="97" t="str">
        <f ca="1">VLOOKUP($F369,Calc!$R$2:$Y$1201,H$13)</f>
        <v/>
      </c>
      <c r="I369" s="96" t="str">
        <f ca="1">VLOOKUP($F369,Calc!$R$2:$Y$1201,I$13)</f>
        <v/>
      </c>
      <c r="J369" s="96" t="str">
        <f ca="1">VLOOKUP($F369,Calc!$R$2:$Y$1201,J$13)</f>
        <v/>
      </c>
      <c r="K369" s="96"/>
      <c r="L369" s="98" t="str">
        <f ca="1">VLOOKUP($F369,Calc!$R$2:$Y$1201,L$13)</f>
        <v/>
      </c>
      <c r="M369" s="96" t="str">
        <f ca="1">VLOOKUP($F369,Calc!$R$2:$Y$1201,M$13)</f>
        <v/>
      </c>
    </row>
    <row r="370" spans="6:13" x14ac:dyDescent="0.3">
      <c r="F370" s="99">
        <f t="shared" si="5"/>
        <v>356</v>
      </c>
      <c r="G370" s="96" t="str">
        <f ca="1">VLOOKUP($F370,Calc!$R$2:$Y$1201,G$13)</f>
        <v/>
      </c>
      <c r="H370" s="97" t="str">
        <f ca="1">VLOOKUP($F370,Calc!$R$2:$Y$1201,H$13)</f>
        <v/>
      </c>
      <c r="I370" s="96" t="str">
        <f ca="1">VLOOKUP($F370,Calc!$R$2:$Y$1201,I$13)</f>
        <v/>
      </c>
      <c r="J370" s="96" t="str">
        <f ca="1">VLOOKUP($F370,Calc!$R$2:$Y$1201,J$13)</f>
        <v/>
      </c>
      <c r="K370" s="96"/>
      <c r="L370" s="98" t="str">
        <f ca="1">VLOOKUP($F370,Calc!$R$2:$Y$1201,L$13)</f>
        <v/>
      </c>
      <c r="M370" s="96" t="str">
        <f ca="1">VLOOKUP($F370,Calc!$R$2:$Y$1201,M$13)</f>
        <v/>
      </c>
    </row>
    <row r="371" spans="6:13" x14ac:dyDescent="0.3">
      <c r="F371" s="99">
        <f t="shared" si="5"/>
        <v>357</v>
      </c>
      <c r="G371" s="96" t="str">
        <f ca="1">VLOOKUP($F371,Calc!$R$2:$Y$1201,G$13)</f>
        <v/>
      </c>
      <c r="H371" s="97" t="str">
        <f ca="1">VLOOKUP($F371,Calc!$R$2:$Y$1201,H$13)</f>
        <v/>
      </c>
      <c r="I371" s="96" t="str">
        <f ca="1">VLOOKUP($F371,Calc!$R$2:$Y$1201,I$13)</f>
        <v/>
      </c>
      <c r="J371" s="96" t="str">
        <f ca="1">VLOOKUP($F371,Calc!$R$2:$Y$1201,J$13)</f>
        <v/>
      </c>
      <c r="K371" s="96"/>
      <c r="L371" s="98" t="str">
        <f ca="1">VLOOKUP($F371,Calc!$R$2:$Y$1201,L$13)</f>
        <v/>
      </c>
      <c r="M371" s="96" t="str">
        <f ca="1">VLOOKUP($F371,Calc!$R$2:$Y$1201,M$13)</f>
        <v/>
      </c>
    </row>
    <row r="372" spans="6:13" x14ac:dyDescent="0.3">
      <c r="F372" s="99">
        <f t="shared" si="5"/>
        <v>358</v>
      </c>
      <c r="G372" s="96" t="str">
        <f ca="1">VLOOKUP($F372,Calc!$R$2:$Y$1201,G$13)</f>
        <v/>
      </c>
      <c r="H372" s="97" t="str">
        <f ca="1">VLOOKUP($F372,Calc!$R$2:$Y$1201,H$13)</f>
        <v/>
      </c>
      <c r="I372" s="96" t="str">
        <f ca="1">VLOOKUP($F372,Calc!$R$2:$Y$1201,I$13)</f>
        <v/>
      </c>
      <c r="J372" s="96" t="str">
        <f ca="1">VLOOKUP($F372,Calc!$R$2:$Y$1201,J$13)</f>
        <v/>
      </c>
      <c r="K372" s="96"/>
      <c r="L372" s="98" t="str">
        <f ca="1">VLOOKUP($F372,Calc!$R$2:$Y$1201,L$13)</f>
        <v/>
      </c>
      <c r="M372" s="96" t="str">
        <f ca="1">VLOOKUP($F372,Calc!$R$2:$Y$1201,M$13)</f>
        <v/>
      </c>
    </row>
    <row r="373" spans="6:13" x14ac:dyDescent="0.3">
      <c r="F373" s="99">
        <f t="shared" si="5"/>
        <v>359</v>
      </c>
      <c r="G373" s="96" t="str">
        <f ca="1">VLOOKUP($F373,Calc!$R$2:$Y$1201,G$13)</f>
        <v/>
      </c>
      <c r="H373" s="97" t="str">
        <f ca="1">VLOOKUP($F373,Calc!$R$2:$Y$1201,H$13)</f>
        <v/>
      </c>
      <c r="I373" s="96" t="str">
        <f ca="1">VLOOKUP($F373,Calc!$R$2:$Y$1201,I$13)</f>
        <v/>
      </c>
      <c r="J373" s="96" t="str">
        <f ca="1">VLOOKUP($F373,Calc!$R$2:$Y$1201,J$13)</f>
        <v/>
      </c>
      <c r="K373" s="96"/>
      <c r="L373" s="98" t="str">
        <f ca="1">VLOOKUP($F373,Calc!$R$2:$Y$1201,L$13)</f>
        <v/>
      </c>
      <c r="M373" s="96" t="str">
        <f ca="1">VLOOKUP($F373,Calc!$R$2:$Y$1201,M$13)</f>
        <v/>
      </c>
    </row>
    <row r="374" spans="6:13" x14ac:dyDescent="0.3">
      <c r="F374" s="99">
        <f t="shared" si="5"/>
        <v>360</v>
      </c>
      <c r="G374" s="96" t="str">
        <f ca="1">VLOOKUP($F374,Calc!$R$2:$Y$1201,G$13)</f>
        <v/>
      </c>
      <c r="H374" s="97" t="str">
        <f ca="1">VLOOKUP($F374,Calc!$R$2:$Y$1201,H$13)</f>
        <v/>
      </c>
      <c r="I374" s="96" t="str">
        <f ca="1">VLOOKUP($F374,Calc!$R$2:$Y$1201,I$13)</f>
        <v/>
      </c>
      <c r="J374" s="96" t="str">
        <f ca="1">VLOOKUP($F374,Calc!$R$2:$Y$1201,J$13)</f>
        <v/>
      </c>
      <c r="K374" s="96"/>
      <c r="L374" s="98" t="str">
        <f ca="1">VLOOKUP($F374,Calc!$R$2:$Y$1201,L$13)</f>
        <v/>
      </c>
      <c r="M374" s="96" t="str">
        <f ca="1">VLOOKUP($F374,Calc!$R$2:$Y$1201,M$13)</f>
        <v/>
      </c>
    </row>
    <row r="375" spans="6:13" x14ac:dyDescent="0.3">
      <c r="F375" s="99">
        <f t="shared" si="5"/>
        <v>361</v>
      </c>
      <c r="G375" s="96" t="str">
        <f ca="1">VLOOKUP($F375,Calc!$R$2:$Y$1201,G$13)</f>
        <v/>
      </c>
      <c r="H375" s="97" t="str">
        <f ca="1">VLOOKUP($F375,Calc!$R$2:$Y$1201,H$13)</f>
        <v/>
      </c>
      <c r="I375" s="96" t="str">
        <f ca="1">VLOOKUP($F375,Calc!$R$2:$Y$1201,I$13)</f>
        <v/>
      </c>
      <c r="J375" s="96" t="str">
        <f ca="1">VLOOKUP($F375,Calc!$R$2:$Y$1201,J$13)</f>
        <v/>
      </c>
      <c r="K375" s="96"/>
      <c r="L375" s="98" t="str">
        <f ca="1">VLOOKUP($F375,Calc!$R$2:$Y$1201,L$13)</f>
        <v/>
      </c>
      <c r="M375" s="96" t="str">
        <f ca="1">VLOOKUP($F375,Calc!$R$2:$Y$1201,M$13)</f>
        <v/>
      </c>
    </row>
    <row r="376" spans="6:13" x14ac:dyDescent="0.3">
      <c r="F376" s="99">
        <f t="shared" si="5"/>
        <v>362</v>
      </c>
      <c r="G376" s="96" t="str">
        <f ca="1">VLOOKUP($F376,Calc!$R$2:$Y$1201,G$13)</f>
        <v/>
      </c>
      <c r="H376" s="97" t="str">
        <f ca="1">VLOOKUP($F376,Calc!$R$2:$Y$1201,H$13)</f>
        <v/>
      </c>
      <c r="I376" s="96" t="str">
        <f ca="1">VLOOKUP($F376,Calc!$R$2:$Y$1201,I$13)</f>
        <v/>
      </c>
      <c r="J376" s="96" t="str">
        <f ca="1">VLOOKUP($F376,Calc!$R$2:$Y$1201,J$13)</f>
        <v/>
      </c>
      <c r="K376" s="96"/>
      <c r="L376" s="98" t="str">
        <f ca="1">VLOOKUP($F376,Calc!$R$2:$Y$1201,L$13)</f>
        <v/>
      </c>
      <c r="M376" s="96" t="str">
        <f ca="1">VLOOKUP($F376,Calc!$R$2:$Y$1201,M$13)</f>
        <v/>
      </c>
    </row>
    <row r="377" spans="6:13" x14ac:dyDescent="0.3">
      <c r="F377" s="99">
        <f t="shared" si="5"/>
        <v>363</v>
      </c>
      <c r="G377" s="96" t="str">
        <f ca="1">VLOOKUP($F377,Calc!$R$2:$Y$1201,G$13)</f>
        <v/>
      </c>
      <c r="H377" s="97" t="str">
        <f ca="1">VLOOKUP($F377,Calc!$R$2:$Y$1201,H$13)</f>
        <v/>
      </c>
      <c r="I377" s="96" t="str">
        <f ca="1">VLOOKUP($F377,Calc!$R$2:$Y$1201,I$13)</f>
        <v/>
      </c>
      <c r="J377" s="96" t="str">
        <f ca="1">VLOOKUP($F377,Calc!$R$2:$Y$1201,J$13)</f>
        <v/>
      </c>
      <c r="K377" s="96"/>
      <c r="L377" s="98" t="str">
        <f ca="1">VLOOKUP($F377,Calc!$R$2:$Y$1201,L$13)</f>
        <v/>
      </c>
      <c r="M377" s="96" t="str">
        <f ca="1">VLOOKUP($F377,Calc!$R$2:$Y$1201,M$13)</f>
        <v/>
      </c>
    </row>
    <row r="378" spans="6:13" x14ac:dyDescent="0.3">
      <c r="F378" s="99">
        <f t="shared" si="5"/>
        <v>364</v>
      </c>
      <c r="G378" s="96" t="str">
        <f ca="1">VLOOKUP($F378,Calc!$R$2:$Y$1201,G$13)</f>
        <v/>
      </c>
      <c r="H378" s="97" t="str">
        <f ca="1">VLOOKUP($F378,Calc!$R$2:$Y$1201,H$13)</f>
        <v/>
      </c>
      <c r="I378" s="96" t="str">
        <f ca="1">VLOOKUP($F378,Calc!$R$2:$Y$1201,I$13)</f>
        <v/>
      </c>
      <c r="J378" s="96" t="str">
        <f ca="1">VLOOKUP($F378,Calc!$R$2:$Y$1201,J$13)</f>
        <v/>
      </c>
      <c r="K378" s="96"/>
      <c r="L378" s="98" t="str">
        <f ca="1">VLOOKUP($F378,Calc!$R$2:$Y$1201,L$13)</f>
        <v/>
      </c>
      <c r="M378" s="96" t="str">
        <f ca="1">VLOOKUP($F378,Calc!$R$2:$Y$1201,M$13)</f>
        <v/>
      </c>
    </row>
    <row r="379" spans="6:13" x14ac:dyDescent="0.3">
      <c r="F379" s="99">
        <f t="shared" si="5"/>
        <v>365</v>
      </c>
      <c r="G379" s="96" t="str">
        <f ca="1">VLOOKUP($F379,Calc!$R$2:$Y$1201,G$13)</f>
        <v/>
      </c>
      <c r="H379" s="97" t="str">
        <f ca="1">VLOOKUP($F379,Calc!$R$2:$Y$1201,H$13)</f>
        <v/>
      </c>
      <c r="I379" s="96" t="str">
        <f ca="1">VLOOKUP($F379,Calc!$R$2:$Y$1201,I$13)</f>
        <v/>
      </c>
      <c r="J379" s="96" t="str">
        <f ca="1">VLOOKUP($F379,Calc!$R$2:$Y$1201,J$13)</f>
        <v/>
      </c>
      <c r="K379" s="96"/>
      <c r="L379" s="98" t="str">
        <f ca="1">VLOOKUP($F379,Calc!$R$2:$Y$1201,L$13)</f>
        <v/>
      </c>
      <c r="M379" s="96" t="str">
        <f ca="1">VLOOKUP($F379,Calc!$R$2:$Y$1201,M$13)</f>
        <v/>
      </c>
    </row>
    <row r="380" spans="6:13" x14ac:dyDescent="0.3">
      <c r="F380" s="99">
        <f t="shared" si="5"/>
        <v>366</v>
      </c>
      <c r="G380" s="96" t="str">
        <f ca="1">VLOOKUP($F380,Calc!$R$2:$Y$1201,G$13)</f>
        <v/>
      </c>
      <c r="H380" s="97" t="str">
        <f ca="1">VLOOKUP($F380,Calc!$R$2:$Y$1201,H$13)</f>
        <v/>
      </c>
      <c r="I380" s="96" t="str">
        <f ca="1">VLOOKUP($F380,Calc!$R$2:$Y$1201,I$13)</f>
        <v/>
      </c>
      <c r="J380" s="96" t="str">
        <f ca="1">VLOOKUP($F380,Calc!$R$2:$Y$1201,J$13)</f>
        <v/>
      </c>
      <c r="K380" s="96"/>
      <c r="L380" s="98" t="str">
        <f ca="1">VLOOKUP($F380,Calc!$R$2:$Y$1201,L$13)</f>
        <v/>
      </c>
      <c r="M380" s="96" t="str">
        <f ca="1">VLOOKUP($F380,Calc!$R$2:$Y$1201,M$13)</f>
        <v/>
      </c>
    </row>
    <row r="381" spans="6:13" x14ac:dyDescent="0.3">
      <c r="F381" s="99">
        <f t="shared" si="5"/>
        <v>367</v>
      </c>
      <c r="G381" s="96" t="str">
        <f ca="1">VLOOKUP($F381,Calc!$R$2:$Y$1201,G$13)</f>
        <v/>
      </c>
      <c r="H381" s="97" t="str">
        <f ca="1">VLOOKUP($F381,Calc!$R$2:$Y$1201,H$13)</f>
        <v/>
      </c>
      <c r="I381" s="96" t="str">
        <f ca="1">VLOOKUP($F381,Calc!$R$2:$Y$1201,I$13)</f>
        <v/>
      </c>
      <c r="J381" s="96" t="str">
        <f ca="1">VLOOKUP($F381,Calc!$R$2:$Y$1201,J$13)</f>
        <v/>
      </c>
      <c r="K381" s="96"/>
      <c r="L381" s="98" t="str">
        <f ca="1">VLOOKUP($F381,Calc!$R$2:$Y$1201,L$13)</f>
        <v/>
      </c>
      <c r="M381" s="96" t="str">
        <f ca="1">VLOOKUP($F381,Calc!$R$2:$Y$1201,M$13)</f>
        <v/>
      </c>
    </row>
    <row r="382" spans="6:13" x14ac:dyDescent="0.3">
      <c r="F382" s="99">
        <f t="shared" si="5"/>
        <v>368</v>
      </c>
      <c r="G382" s="96" t="str">
        <f ca="1">VLOOKUP($F382,Calc!$R$2:$Y$1201,G$13)</f>
        <v/>
      </c>
      <c r="H382" s="97" t="str">
        <f ca="1">VLOOKUP($F382,Calc!$R$2:$Y$1201,H$13)</f>
        <v/>
      </c>
      <c r="I382" s="96" t="str">
        <f ca="1">VLOOKUP($F382,Calc!$R$2:$Y$1201,I$13)</f>
        <v/>
      </c>
      <c r="J382" s="96" t="str">
        <f ca="1">VLOOKUP($F382,Calc!$R$2:$Y$1201,J$13)</f>
        <v/>
      </c>
      <c r="K382" s="96"/>
      <c r="L382" s="98" t="str">
        <f ca="1">VLOOKUP($F382,Calc!$R$2:$Y$1201,L$13)</f>
        <v/>
      </c>
      <c r="M382" s="96" t="str">
        <f ca="1">VLOOKUP($F382,Calc!$R$2:$Y$1201,M$13)</f>
        <v/>
      </c>
    </row>
    <row r="383" spans="6:13" x14ac:dyDescent="0.3">
      <c r="F383" s="99">
        <f t="shared" si="5"/>
        <v>369</v>
      </c>
      <c r="G383" s="96" t="str">
        <f ca="1">VLOOKUP($F383,Calc!$R$2:$Y$1201,G$13)</f>
        <v/>
      </c>
      <c r="H383" s="97" t="str">
        <f ca="1">VLOOKUP($F383,Calc!$R$2:$Y$1201,H$13)</f>
        <v/>
      </c>
      <c r="I383" s="96" t="str">
        <f ca="1">VLOOKUP($F383,Calc!$R$2:$Y$1201,I$13)</f>
        <v/>
      </c>
      <c r="J383" s="96" t="str">
        <f ca="1">VLOOKUP($F383,Calc!$R$2:$Y$1201,J$13)</f>
        <v/>
      </c>
      <c r="K383" s="96"/>
      <c r="L383" s="98" t="str">
        <f ca="1">VLOOKUP($F383,Calc!$R$2:$Y$1201,L$13)</f>
        <v/>
      </c>
      <c r="M383" s="96" t="str">
        <f ca="1">VLOOKUP($F383,Calc!$R$2:$Y$1201,M$13)</f>
        <v/>
      </c>
    </row>
    <row r="384" spans="6:13" x14ac:dyDescent="0.3">
      <c r="F384" s="99">
        <f t="shared" si="5"/>
        <v>370</v>
      </c>
      <c r="G384" s="96" t="str">
        <f ca="1">VLOOKUP($F384,Calc!$R$2:$Y$1201,G$13)</f>
        <v/>
      </c>
      <c r="H384" s="97" t="str">
        <f ca="1">VLOOKUP($F384,Calc!$R$2:$Y$1201,H$13)</f>
        <v/>
      </c>
      <c r="I384" s="96" t="str">
        <f ca="1">VLOOKUP($F384,Calc!$R$2:$Y$1201,I$13)</f>
        <v/>
      </c>
      <c r="J384" s="96" t="str">
        <f ca="1">VLOOKUP($F384,Calc!$R$2:$Y$1201,J$13)</f>
        <v/>
      </c>
      <c r="K384" s="96"/>
      <c r="L384" s="98" t="str">
        <f ca="1">VLOOKUP($F384,Calc!$R$2:$Y$1201,L$13)</f>
        <v/>
      </c>
      <c r="M384" s="96" t="str">
        <f ca="1">VLOOKUP($F384,Calc!$R$2:$Y$1201,M$13)</f>
        <v/>
      </c>
    </row>
    <row r="385" spans="6:13" x14ac:dyDescent="0.3">
      <c r="F385" s="99">
        <f t="shared" si="5"/>
        <v>371</v>
      </c>
      <c r="G385" s="96" t="str">
        <f ca="1">VLOOKUP($F385,Calc!$R$2:$Y$1201,G$13)</f>
        <v/>
      </c>
      <c r="H385" s="97" t="str">
        <f ca="1">VLOOKUP($F385,Calc!$R$2:$Y$1201,H$13)</f>
        <v/>
      </c>
      <c r="I385" s="96" t="str">
        <f ca="1">VLOOKUP($F385,Calc!$R$2:$Y$1201,I$13)</f>
        <v/>
      </c>
      <c r="J385" s="96" t="str">
        <f ca="1">VLOOKUP($F385,Calc!$R$2:$Y$1201,J$13)</f>
        <v/>
      </c>
      <c r="K385" s="96"/>
      <c r="L385" s="98" t="str">
        <f ca="1">VLOOKUP($F385,Calc!$R$2:$Y$1201,L$13)</f>
        <v/>
      </c>
      <c r="M385" s="96" t="str">
        <f ca="1">VLOOKUP($F385,Calc!$R$2:$Y$1201,M$13)</f>
        <v/>
      </c>
    </row>
    <row r="386" spans="6:13" x14ac:dyDescent="0.3">
      <c r="F386" s="99">
        <f t="shared" si="5"/>
        <v>372</v>
      </c>
      <c r="G386" s="96" t="str">
        <f ca="1">VLOOKUP($F386,Calc!$R$2:$Y$1201,G$13)</f>
        <v/>
      </c>
      <c r="H386" s="97" t="str">
        <f ca="1">VLOOKUP($F386,Calc!$R$2:$Y$1201,H$13)</f>
        <v/>
      </c>
      <c r="I386" s="96" t="str">
        <f ca="1">VLOOKUP($F386,Calc!$R$2:$Y$1201,I$13)</f>
        <v/>
      </c>
      <c r="J386" s="96" t="str">
        <f ca="1">VLOOKUP($F386,Calc!$R$2:$Y$1201,J$13)</f>
        <v/>
      </c>
      <c r="K386" s="96"/>
      <c r="L386" s="98" t="str">
        <f ca="1">VLOOKUP($F386,Calc!$R$2:$Y$1201,L$13)</f>
        <v/>
      </c>
      <c r="M386" s="96" t="str">
        <f ca="1">VLOOKUP($F386,Calc!$R$2:$Y$1201,M$13)</f>
        <v/>
      </c>
    </row>
    <row r="387" spans="6:13" x14ac:dyDescent="0.3">
      <c r="F387" s="99">
        <f t="shared" si="5"/>
        <v>373</v>
      </c>
      <c r="G387" s="96" t="str">
        <f ca="1">VLOOKUP($F387,Calc!$R$2:$Y$1201,G$13)</f>
        <v/>
      </c>
      <c r="H387" s="97" t="str">
        <f ca="1">VLOOKUP($F387,Calc!$R$2:$Y$1201,H$13)</f>
        <v/>
      </c>
      <c r="I387" s="96" t="str">
        <f ca="1">VLOOKUP($F387,Calc!$R$2:$Y$1201,I$13)</f>
        <v/>
      </c>
      <c r="J387" s="96" t="str">
        <f ca="1">VLOOKUP($F387,Calc!$R$2:$Y$1201,J$13)</f>
        <v/>
      </c>
      <c r="K387" s="96"/>
      <c r="L387" s="98" t="str">
        <f ca="1">VLOOKUP($F387,Calc!$R$2:$Y$1201,L$13)</f>
        <v/>
      </c>
      <c r="M387" s="96" t="str">
        <f ca="1">VLOOKUP($F387,Calc!$R$2:$Y$1201,M$13)</f>
        <v/>
      </c>
    </row>
    <row r="388" spans="6:13" x14ac:dyDescent="0.3">
      <c r="F388" s="99">
        <f t="shared" si="5"/>
        <v>374</v>
      </c>
      <c r="G388" s="96" t="str">
        <f ca="1">VLOOKUP($F388,Calc!$R$2:$Y$1201,G$13)</f>
        <v/>
      </c>
      <c r="H388" s="97" t="str">
        <f ca="1">VLOOKUP($F388,Calc!$R$2:$Y$1201,H$13)</f>
        <v/>
      </c>
      <c r="I388" s="96" t="str">
        <f ca="1">VLOOKUP($F388,Calc!$R$2:$Y$1201,I$13)</f>
        <v/>
      </c>
      <c r="J388" s="96" t="str">
        <f ca="1">VLOOKUP($F388,Calc!$R$2:$Y$1201,J$13)</f>
        <v/>
      </c>
      <c r="K388" s="96"/>
      <c r="L388" s="98" t="str">
        <f ca="1">VLOOKUP($F388,Calc!$R$2:$Y$1201,L$13)</f>
        <v/>
      </c>
      <c r="M388" s="96" t="str">
        <f ca="1">VLOOKUP($F388,Calc!$R$2:$Y$1201,M$13)</f>
        <v/>
      </c>
    </row>
    <row r="389" spans="6:13" x14ac:dyDescent="0.3">
      <c r="F389" s="99">
        <f t="shared" si="5"/>
        <v>375</v>
      </c>
      <c r="G389" s="96" t="str">
        <f ca="1">VLOOKUP($F389,Calc!$R$2:$Y$1201,G$13)</f>
        <v/>
      </c>
      <c r="H389" s="97" t="str">
        <f ca="1">VLOOKUP($F389,Calc!$R$2:$Y$1201,H$13)</f>
        <v/>
      </c>
      <c r="I389" s="96" t="str">
        <f ca="1">VLOOKUP($F389,Calc!$R$2:$Y$1201,I$13)</f>
        <v/>
      </c>
      <c r="J389" s="96" t="str">
        <f ca="1">VLOOKUP($F389,Calc!$R$2:$Y$1201,J$13)</f>
        <v/>
      </c>
      <c r="K389" s="96"/>
      <c r="L389" s="98" t="str">
        <f ca="1">VLOOKUP($F389,Calc!$R$2:$Y$1201,L$13)</f>
        <v/>
      </c>
      <c r="M389" s="96" t="str">
        <f ca="1">VLOOKUP($F389,Calc!$R$2:$Y$1201,M$13)</f>
        <v/>
      </c>
    </row>
    <row r="390" spans="6:13" x14ac:dyDescent="0.3">
      <c r="F390" s="99">
        <f t="shared" si="5"/>
        <v>376</v>
      </c>
      <c r="G390" s="96" t="str">
        <f ca="1">VLOOKUP($F390,Calc!$R$2:$Y$1201,G$13)</f>
        <v/>
      </c>
      <c r="H390" s="97" t="str">
        <f ca="1">VLOOKUP($F390,Calc!$R$2:$Y$1201,H$13)</f>
        <v/>
      </c>
      <c r="I390" s="96" t="str">
        <f ca="1">VLOOKUP($F390,Calc!$R$2:$Y$1201,I$13)</f>
        <v/>
      </c>
      <c r="J390" s="96" t="str">
        <f ca="1">VLOOKUP($F390,Calc!$R$2:$Y$1201,J$13)</f>
        <v/>
      </c>
      <c r="K390" s="96"/>
      <c r="L390" s="98" t="str">
        <f ca="1">VLOOKUP($F390,Calc!$R$2:$Y$1201,L$13)</f>
        <v/>
      </c>
      <c r="M390" s="96" t="str">
        <f ca="1">VLOOKUP($F390,Calc!$R$2:$Y$1201,M$13)</f>
        <v/>
      </c>
    </row>
    <row r="391" spans="6:13" x14ac:dyDescent="0.3">
      <c r="F391" s="99">
        <f t="shared" si="5"/>
        <v>377</v>
      </c>
      <c r="G391" s="96" t="str">
        <f ca="1">VLOOKUP($F391,Calc!$R$2:$Y$1201,G$13)</f>
        <v/>
      </c>
      <c r="H391" s="97" t="str">
        <f ca="1">VLOOKUP($F391,Calc!$R$2:$Y$1201,H$13)</f>
        <v/>
      </c>
      <c r="I391" s="96" t="str">
        <f ca="1">VLOOKUP($F391,Calc!$R$2:$Y$1201,I$13)</f>
        <v/>
      </c>
      <c r="J391" s="96" t="str">
        <f ca="1">VLOOKUP($F391,Calc!$R$2:$Y$1201,J$13)</f>
        <v/>
      </c>
      <c r="K391" s="96"/>
      <c r="L391" s="98" t="str">
        <f ca="1">VLOOKUP($F391,Calc!$R$2:$Y$1201,L$13)</f>
        <v/>
      </c>
      <c r="M391" s="96" t="str">
        <f ca="1">VLOOKUP($F391,Calc!$R$2:$Y$1201,M$13)</f>
        <v/>
      </c>
    </row>
    <row r="392" spans="6:13" x14ac:dyDescent="0.3">
      <c r="F392" s="99">
        <f t="shared" si="5"/>
        <v>378</v>
      </c>
      <c r="G392" s="96" t="str">
        <f ca="1">VLOOKUP($F392,Calc!$R$2:$Y$1201,G$13)</f>
        <v/>
      </c>
      <c r="H392" s="97" t="str">
        <f ca="1">VLOOKUP($F392,Calc!$R$2:$Y$1201,H$13)</f>
        <v/>
      </c>
      <c r="I392" s="96" t="str">
        <f ca="1">VLOOKUP($F392,Calc!$R$2:$Y$1201,I$13)</f>
        <v/>
      </c>
      <c r="J392" s="96" t="str">
        <f ca="1">VLOOKUP($F392,Calc!$R$2:$Y$1201,J$13)</f>
        <v/>
      </c>
      <c r="K392" s="96"/>
      <c r="L392" s="98" t="str">
        <f ca="1">VLOOKUP($F392,Calc!$R$2:$Y$1201,L$13)</f>
        <v/>
      </c>
      <c r="M392" s="96" t="str">
        <f ca="1">VLOOKUP($F392,Calc!$R$2:$Y$1201,M$13)</f>
        <v/>
      </c>
    </row>
    <row r="393" spans="6:13" x14ac:dyDescent="0.3">
      <c r="F393" s="99">
        <f t="shared" si="5"/>
        <v>379</v>
      </c>
      <c r="G393" s="96" t="str">
        <f ca="1">VLOOKUP($F393,Calc!$R$2:$Y$1201,G$13)</f>
        <v/>
      </c>
      <c r="H393" s="97" t="str">
        <f ca="1">VLOOKUP($F393,Calc!$R$2:$Y$1201,H$13)</f>
        <v/>
      </c>
      <c r="I393" s="96" t="str">
        <f ca="1">VLOOKUP($F393,Calc!$R$2:$Y$1201,I$13)</f>
        <v/>
      </c>
      <c r="J393" s="96" t="str">
        <f ca="1">VLOOKUP($F393,Calc!$R$2:$Y$1201,J$13)</f>
        <v/>
      </c>
      <c r="K393" s="96"/>
      <c r="L393" s="98" t="str">
        <f ca="1">VLOOKUP($F393,Calc!$R$2:$Y$1201,L$13)</f>
        <v/>
      </c>
      <c r="M393" s="96" t="str">
        <f ca="1">VLOOKUP($F393,Calc!$R$2:$Y$1201,M$13)</f>
        <v/>
      </c>
    </row>
    <row r="394" spans="6:13" x14ac:dyDescent="0.3">
      <c r="F394" s="99">
        <f t="shared" si="5"/>
        <v>380</v>
      </c>
      <c r="G394" s="96" t="str">
        <f ca="1">VLOOKUP($F394,Calc!$R$2:$Y$1201,G$13)</f>
        <v/>
      </c>
      <c r="H394" s="97" t="str">
        <f ca="1">VLOOKUP($F394,Calc!$R$2:$Y$1201,H$13)</f>
        <v/>
      </c>
      <c r="I394" s="96" t="str">
        <f ca="1">VLOOKUP($F394,Calc!$R$2:$Y$1201,I$13)</f>
        <v/>
      </c>
      <c r="J394" s="96" t="str">
        <f ca="1">VLOOKUP($F394,Calc!$R$2:$Y$1201,J$13)</f>
        <v/>
      </c>
      <c r="K394" s="96"/>
      <c r="L394" s="98" t="str">
        <f ca="1">VLOOKUP($F394,Calc!$R$2:$Y$1201,L$13)</f>
        <v/>
      </c>
      <c r="M394" s="96" t="str">
        <f ca="1">VLOOKUP($F394,Calc!$R$2:$Y$1201,M$13)</f>
        <v/>
      </c>
    </row>
    <row r="395" spans="6:13" x14ac:dyDescent="0.3">
      <c r="F395" s="99">
        <f t="shared" si="5"/>
        <v>381</v>
      </c>
      <c r="G395" s="96" t="str">
        <f ca="1">VLOOKUP($F395,Calc!$R$2:$Y$1201,G$13)</f>
        <v/>
      </c>
      <c r="H395" s="97" t="str">
        <f ca="1">VLOOKUP($F395,Calc!$R$2:$Y$1201,H$13)</f>
        <v/>
      </c>
      <c r="I395" s="96" t="str">
        <f ca="1">VLOOKUP($F395,Calc!$R$2:$Y$1201,I$13)</f>
        <v/>
      </c>
      <c r="J395" s="96" t="str">
        <f ca="1">VLOOKUP($F395,Calc!$R$2:$Y$1201,J$13)</f>
        <v/>
      </c>
      <c r="K395" s="96"/>
      <c r="L395" s="98" t="str">
        <f ca="1">VLOOKUP($F395,Calc!$R$2:$Y$1201,L$13)</f>
        <v/>
      </c>
      <c r="M395" s="96" t="str">
        <f ca="1">VLOOKUP($F395,Calc!$R$2:$Y$1201,M$13)</f>
        <v/>
      </c>
    </row>
    <row r="396" spans="6:13" x14ac:dyDescent="0.3">
      <c r="F396" s="99">
        <f t="shared" si="5"/>
        <v>382</v>
      </c>
      <c r="G396" s="96" t="str">
        <f ca="1">VLOOKUP($F396,Calc!$R$2:$Y$1201,G$13)</f>
        <v/>
      </c>
      <c r="H396" s="97" t="str">
        <f ca="1">VLOOKUP($F396,Calc!$R$2:$Y$1201,H$13)</f>
        <v/>
      </c>
      <c r="I396" s="96" t="str">
        <f ca="1">VLOOKUP($F396,Calc!$R$2:$Y$1201,I$13)</f>
        <v/>
      </c>
      <c r="J396" s="96" t="str">
        <f ca="1">VLOOKUP($F396,Calc!$R$2:$Y$1201,J$13)</f>
        <v/>
      </c>
      <c r="K396" s="96"/>
      <c r="L396" s="98" t="str">
        <f ca="1">VLOOKUP($F396,Calc!$R$2:$Y$1201,L$13)</f>
        <v/>
      </c>
      <c r="M396" s="96" t="str">
        <f ca="1">VLOOKUP($F396,Calc!$R$2:$Y$1201,M$13)</f>
        <v/>
      </c>
    </row>
    <row r="397" spans="6:13" x14ac:dyDescent="0.3">
      <c r="F397" s="99">
        <f t="shared" si="5"/>
        <v>383</v>
      </c>
      <c r="G397" s="96" t="str">
        <f ca="1">VLOOKUP($F397,Calc!$R$2:$Y$1201,G$13)</f>
        <v/>
      </c>
      <c r="H397" s="97" t="str">
        <f ca="1">VLOOKUP($F397,Calc!$R$2:$Y$1201,H$13)</f>
        <v/>
      </c>
      <c r="I397" s="96" t="str">
        <f ca="1">VLOOKUP($F397,Calc!$R$2:$Y$1201,I$13)</f>
        <v/>
      </c>
      <c r="J397" s="96" t="str">
        <f ca="1">VLOOKUP($F397,Calc!$R$2:$Y$1201,J$13)</f>
        <v/>
      </c>
      <c r="K397" s="96"/>
      <c r="L397" s="98" t="str">
        <f ca="1">VLOOKUP($F397,Calc!$R$2:$Y$1201,L$13)</f>
        <v/>
      </c>
      <c r="M397" s="96" t="str">
        <f ca="1">VLOOKUP($F397,Calc!$R$2:$Y$1201,M$13)</f>
        <v/>
      </c>
    </row>
    <row r="398" spans="6:13" x14ac:dyDescent="0.3">
      <c r="F398" s="99">
        <f t="shared" si="5"/>
        <v>384</v>
      </c>
      <c r="G398" s="96" t="str">
        <f ca="1">VLOOKUP($F398,Calc!$R$2:$Y$1201,G$13)</f>
        <v/>
      </c>
      <c r="H398" s="97" t="str">
        <f ca="1">VLOOKUP($F398,Calc!$R$2:$Y$1201,H$13)</f>
        <v/>
      </c>
      <c r="I398" s="96" t="str">
        <f ca="1">VLOOKUP($F398,Calc!$R$2:$Y$1201,I$13)</f>
        <v/>
      </c>
      <c r="J398" s="96" t="str">
        <f ca="1">VLOOKUP($F398,Calc!$R$2:$Y$1201,J$13)</f>
        <v/>
      </c>
      <c r="K398" s="96"/>
      <c r="L398" s="98" t="str">
        <f ca="1">VLOOKUP($F398,Calc!$R$2:$Y$1201,L$13)</f>
        <v/>
      </c>
      <c r="M398" s="96" t="str">
        <f ca="1">VLOOKUP($F398,Calc!$R$2:$Y$1201,M$13)</f>
        <v/>
      </c>
    </row>
    <row r="399" spans="6:13" x14ac:dyDescent="0.3">
      <c r="F399" s="99">
        <f t="shared" si="5"/>
        <v>385</v>
      </c>
      <c r="G399" s="96" t="str">
        <f ca="1">VLOOKUP($F399,Calc!$R$2:$Y$1201,G$13)</f>
        <v/>
      </c>
      <c r="H399" s="97" t="str">
        <f ca="1">VLOOKUP($F399,Calc!$R$2:$Y$1201,H$13)</f>
        <v/>
      </c>
      <c r="I399" s="96" t="str">
        <f ca="1">VLOOKUP($F399,Calc!$R$2:$Y$1201,I$13)</f>
        <v/>
      </c>
      <c r="J399" s="96" t="str">
        <f ca="1">VLOOKUP($F399,Calc!$R$2:$Y$1201,J$13)</f>
        <v/>
      </c>
      <c r="K399" s="96"/>
      <c r="L399" s="98" t="str">
        <f ca="1">VLOOKUP($F399,Calc!$R$2:$Y$1201,L$13)</f>
        <v/>
      </c>
      <c r="M399" s="96" t="str">
        <f ca="1">VLOOKUP($F399,Calc!$R$2:$Y$1201,M$13)</f>
        <v/>
      </c>
    </row>
    <row r="400" spans="6:13" x14ac:dyDescent="0.3">
      <c r="F400" s="99">
        <f t="shared" si="5"/>
        <v>386</v>
      </c>
      <c r="G400" s="96" t="str">
        <f ca="1">VLOOKUP($F400,Calc!$R$2:$Y$1201,G$13)</f>
        <v/>
      </c>
      <c r="H400" s="97" t="str">
        <f ca="1">VLOOKUP($F400,Calc!$R$2:$Y$1201,H$13)</f>
        <v/>
      </c>
      <c r="I400" s="96" t="str">
        <f ca="1">VLOOKUP($F400,Calc!$R$2:$Y$1201,I$13)</f>
        <v/>
      </c>
      <c r="J400" s="96" t="str">
        <f ca="1">VLOOKUP($F400,Calc!$R$2:$Y$1201,J$13)</f>
        <v/>
      </c>
      <c r="K400" s="96"/>
      <c r="L400" s="98" t="str">
        <f ca="1">VLOOKUP($F400,Calc!$R$2:$Y$1201,L$13)</f>
        <v/>
      </c>
      <c r="M400" s="96" t="str">
        <f ca="1">VLOOKUP($F400,Calc!$R$2:$Y$1201,M$13)</f>
        <v/>
      </c>
    </row>
    <row r="401" spans="6:13" x14ac:dyDescent="0.3">
      <c r="F401" s="99">
        <f t="shared" ref="F401:F464" si="6">F400+1</f>
        <v>387</v>
      </c>
      <c r="G401" s="96" t="str">
        <f ca="1">VLOOKUP($F401,Calc!$R$2:$Y$1201,G$13)</f>
        <v/>
      </c>
      <c r="H401" s="97" t="str">
        <f ca="1">VLOOKUP($F401,Calc!$R$2:$Y$1201,H$13)</f>
        <v/>
      </c>
      <c r="I401" s="96" t="str">
        <f ca="1">VLOOKUP($F401,Calc!$R$2:$Y$1201,I$13)</f>
        <v/>
      </c>
      <c r="J401" s="96" t="str">
        <f ca="1">VLOOKUP($F401,Calc!$R$2:$Y$1201,J$13)</f>
        <v/>
      </c>
      <c r="K401" s="96"/>
      <c r="L401" s="98" t="str">
        <f ca="1">VLOOKUP($F401,Calc!$R$2:$Y$1201,L$13)</f>
        <v/>
      </c>
      <c r="M401" s="96" t="str">
        <f ca="1">VLOOKUP($F401,Calc!$R$2:$Y$1201,M$13)</f>
        <v/>
      </c>
    </row>
    <row r="402" spans="6:13" x14ac:dyDescent="0.3">
      <c r="F402" s="99">
        <f t="shared" si="6"/>
        <v>388</v>
      </c>
      <c r="G402" s="96" t="str">
        <f ca="1">VLOOKUP($F402,Calc!$R$2:$Y$1201,G$13)</f>
        <v/>
      </c>
      <c r="H402" s="97" t="str">
        <f ca="1">VLOOKUP($F402,Calc!$R$2:$Y$1201,H$13)</f>
        <v/>
      </c>
      <c r="I402" s="96" t="str">
        <f ca="1">VLOOKUP($F402,Calc!$R$2:$Y$1201,I$13)</f>
        <v/>
      </c>
      <c r="J402" s="96" t="str">
        <f ca="1">VLOOKUP($F402,Calc!$R$2:$Y$1201,J$13)</f>
        <v/>
      </c>
      <c r="K402" s="96"/>
      <c r="L402" s="98" t="str">
        <f ca="1">VLOOKUP($F402,Calc!$R$2:$Y$1201,L$13)</f>
        <v/>
      </c>
      <c r="M402" s="96" t="str">
        <f ca="1">VLOOKUP($F402,Calc!$R$2:$Y$1201,M$13)</f>
        <v/>
      </c>
    </row>
    <row r="403" spans="6:13" x14ac:dyDescent="0.3">
      <c r="F403" s="99">
        <f t="shared" si="6"/>
        <v>389</v>
      </c>
      <c r="G403" s="96" t="str">
        <f ca="1">VLOOKUP($F403,Calc!$R$2:$Y$1201,G$13)</f>
        <v/>
      </c>
      <c r="H403" s="97" t="str">
        <f ca="1">VLOOKUP($F403,Calc!$R$2:$Y$1201,H$13)</f>
        <v/>
      </c>
      <c r="I403" s="96" t="str">
        <f ca="1">VLOOKUP($F403,Calc!$R$2:$Y$1201,I$13)</f>
        <v/>
      </c>
      <c r="J403" s="96" t="str">
        <f ca="1">VLOOKUP($F403,Calc!$R$2:$Y$1201,J$13)</f>
        <v/>
      </c>
      <c r="K403" s="96"/>
      <c r="L403" s="98" t="str">
        <f ca="1">VLOOKUP($F403,Calc!$R$2:$Y$1201,L$13)</f>
        <v/>
      </c>
      <c r="M403" s="96" t="str">
        <f ca="1">VLOOKUP($F403,Calc!$R$2:$Y$1201,M$13)</f>
        <v/>
      </c>
    </row>
    <row r="404" spans="6:13" x14ac:dyDescent="0.3">
      <c r="F404" s="99">
        <f t="shared" si="6"/>
        <v>390</v>
      </c>
      <c r="G404" s="96" t="str">
        <f ca="1">VLOOKUP($F404,Calc!$R$2:$Y$1201,G$13)</f>
        <v/>
      </c>
      <c r="H404" s="97" t="str">
        <f ca="1">VLOOKUP($F404,Calc!$R$2:$Y$1201,H$13)</f>
        <v/>
      </c>
      <c r="I404" s="96" t="str">
        <f ca="1">VLOOKUP($F404,Calc!$R$2:$Y$1201,I$13)</f>
        <v/>
      </c>
      <c r="J404" s="96" t="str">
        <f ca="1">VLOOKUP($F404,Calc!$R$2:$Y$1201,J$13)</f>
        <v/>
      </c>
      <c r="K404" s="96"/>
      <c r="L404" s="98" t="str">
        <f ca="1">VLOOKUP($F404,Calc!$R$2:$Y$1201,L$13)</f>
        <v/>
      </c>
      <c r="M404" s="96" t="str">
        <f ca="1">VLOOKUP($F404,Calc!$R$2:$Y$1201,M$13)</f>
        <v/>
      </c>
    </row>
    <row r="405" spans="6:13" x14ac:dyDescent="0.3">
      <c r="F405" s="99">
        <f t="shared" si="6"/>
        <v>391</v>
      </c>
      <c r="G405" s="96" t="str">
        <f ca="1">VLOOKUP($F405,Calc!$R$2:$Y$1201,G$13)</f>
        <v/>
      </c>
      <c r="H405" s="97" t="str">
        <f ca="1">VLOOKUP($F405,Calc!$R$2:$Y$1201,H$13)</f>
        <v/>
      </c>
      <c r="I405" s="96" t="str">
        <f ca="1">VLOOKUP($F405,Calc!$R$2:$Y$1201,I$13)</f>
        <v/>
      </c>
      <c r="J405" s="96" t="str">
        <f ca="1">VLOOKUP($F405,Calc!$R$2:$Y$1201,J$13)</f>
        <v/>
      </c>
      <c r="K405" s="96"/>
      <c r="L405" s="98" t="str">
        <f ca="1">VLOOKUP($F405,Calc!$R$2:$Y$1201,L$13)</f>
        <v/>
      </c>
      <c r="M405" s="96" t="str">
        <f ca="1">VLOOKUP($F405,Calc!$R$2:$Y$1201,M$13)</f>
        <v/>
      </c>
    </row>
    <row r="406" spans="6:13" x14ac:dyDescent="0.3">
      <c r="F406" s="99">
        <f t="shared" si="6"/>
        <v>392</v>
      </c>
      <c r="G406" s="96" t="str">
        <f ca="1">VLOOKUP($F406,Calc!$R$2:$Y$1201,G$13)</f>
        <v/>
      </c>
      <c r="H406" s="97" t="str">
        <f ca="1">VLOOKUP($F406,Calc!$R$2:$Y$1201,H$13)</f>
        <v/>
      </c>
      <c r="I406" s="96" t="str">
        <f ca="1">VLOOKUP($F406,Calc!$R$2:$Y$1201,I$13)</f>
        <v/>
      </c>
      <c r="J406" s="96" t="str">
        <f ca="1">VLOOKUP($F406,Calc!$R$2:$Y$1201,J$13)</f>
        <v/>
      </c>
      <c r="K406" s="96"/>
      <c r="L406" s="98" t="str">
        <f ca="1">VLOOKUP($F406,Calc!$R$2:$Y$1201,L$13)</f>
        <v/>
      </c>
      <c r="M406" s="96" t="str">
        <f ca="1">VLOOKUP($F406,Calc!$R$2:$Y$1201,M$13)</f>
        <v/>
      </c>
    </row>
    <row r="407" spans="6:13" x14ac:dyDescent="0.3">
      <c r="F407" s="99">
        <f t="shared" si="6"/>
        <v>393</v>
      </c>
      <c r="G407" s="96" t="str">
        <f ca="1">VLOOKUP($F407,Calc!$R$2:$Y$1201,G$13)</f>
        <v/>
      </c>
      <c r="H407" s="97" t="str">
        <f ca="1">VLOOKUP($F407,Calc!$R$2:$Y$1201,H$13)</f>
        <v/>
      </c>
      <c r="I407" s="96" t="str">
        <f ca="1">VLOOKUP($F407,Calc!$R$2:$Y$1201,I$13)</f>
        <v/>
      </c>
      <c r="J407" s="96" t="str">
        <f ca="1">VLOOKUP($F407,Calc!$R$2:$Y$1201,J$13)</f>
        <v/>
      </c>
      <c r="K407" s="96"/>
      <c r="L407" s="98" t="str">
        <f ca="1">VLOOKUP($F407,Calc!$R$2:$Y$1201,L$13)</f>
        <v/>
      </c>
      <c r="M407" s="96" t="str">
        <f ca="1">VLOOKUP($F407,Calc!$R$2:$Y$1201,M$13)</f>
        <v/>
      </c>
    </row>
    <row r="408" spans="6:13" x14ac:dyDescent="0.3">
      <c r="F408" s="99">
        <f t="shared" si="6"/>
        <v>394</v>
      </c>
      <c r="G408" s="96" t="str">
        <f ca="1">VLOOKUP($F408,Calc!$R$2:$Y$1201,G$13)</f>
        <v/>
      </c>
      <c r="H408" s="97" t="str">
        <f ca="1">VLOOKUP($F408,Calc!$R$2:$Y$1201,H$13)</f>
        <v/>
      </c>
      <c r="I408" s="96" t="str">
        <f ca="1">VLOOKUP($F408,Calc!$R$2:$Y$1201,I$13)</f>
        <v/>
      </c>
      <c r="J408" s="96" t="str">
        <f ca="1">VLOOKUP($F408,Calc!$R$2:$Y$1201,J$13)</f>
        <v/>
      </c>
      <c r="K408" s="96"/>
      <c r="L408" s="98" t="str">
        <f ca="1">VLOOKUP($F408,Calc!$R$2:$Y$1201,L$13)</f>
        <v/>
      </c>
      <c r="M408" s="96" t="str">
        <f ca="1">VLOOKUP($F408,Calc!$R$2:$Y$1201,M$13)</f>
        <v/>
      </c>
    </row>
    <row r="409" spans="6:13" x14ac:dyDescent="0.3">
      <c r="F409" s="99">
        <f t="shared" si="6"/>
        <v>395</v>
      </c>
      <c r="G409" s="96" t="str">
        <f ca="1">VLOOKUP($F409,Calc!$R$2:$Y$1201,G$13)</f>
        <v/>
      </c>
      <c r="H409" s="97" t="str">
        <f ca="1">VLOOKUP($F409,Calc!$R$2:$Y$1201,H$13)</f>
        <v/>
      </c>
      <c r="I409" s="96" t="str">
        <f ca="1">VLOOKUP($F409,Calc!$R$2:$Y$1201,I$13)</f>
        <v/>
      </c>
      <c r="J409" s="96" t="str">
        <f ca="1">VLOOKUP($F409,Calc!$R$2:$Y$1201,J$13)</f>
        <v/>
      </c>
      <c r="K409" s="96"/>
      <c r="L409" s="98" t="str">
        <f ca="1">VLOOKUP($F409,Calc!$R$2:$Y$1201,L$13)</f>
        <v/>
      </c>
      <c r="M409" s="96" t="str">
        <f ca="1">VLOOKUP($F409,Calc!$R$2:$Y$1201,M$13)</f>
        <v/>
      </c>
    </row>
    <row r="410" spans="6:13" x14ac:dyDescent="0.3">
      <c r="F410" s="99">
        <f t="shared" si="6"/>
        <v>396</v>
      </c>
      <c r="G410" s="96" t="str">
        <f ca="1">VLOOKUP($F410,Calc!$R$2:$Y$1201,G$13)</f>
        <v/>
      </c>
      <c r="H410" s="97" t="str">
        <f ca="1">VLOOKUP($F410,Calc!$R$2:$Y$1201,H$13)</f>
        <v/>
      </c>
      <c r="I410" s="96" t="str">
        <f ca="1">VLOOKUP($F410,Calc!$R$2:$Y$1201,I$13)</f>
        <v/>
      </c>
      <c r="J410" s="96" t="str">
        <f ca="1">VLOOKUP($F410,Calc!$R$2:$Y$1201,J$13)</f>
        <v/>
      </c>
      <c r="K410" s="96"/>
      <c r="L410" s="98" t="str">
        <f ca="1">VLOOKUP($F410,Calc!$R$2:$Y$1201,L$13)</f>
        <v/>
      </c>
      <c r="M410" s="96" t="str">
        <f ca="1">VLOOKUP($F410,Calc!$R$2:$Y$1201,M$13)</f>
        <v/>
      </c>
    </row>
    <row r="411" spans="6:13" x14ac:dyDescent="0.3">
      <c r="F411" s="99">
        <f t="shared" si="6"/>
        <v>397</v>
      </c>
      <c r="G411" s="96" t="str">
        <f ca="1">VLOOKUP($F411,Calc!$R$2:$Y$1201,G$13)</f>
        <v/>
      </c>
      <c r="H411" s="97" t="str">
        <f ca="1">VLOOKUP($F411,Calc!$R$2:$Y$1201,H$13)</f>
        <v/>
      </c>
      <c r="I411" s="96" t="str">
        <f ca="1">VLOOKUP($F411,Calc!$R$2:$Y$1201,I$13)</f>
        <v/>
      </c>
      <c r="J411" s="96" t="str">
        <f ca="1">VLOOKUP($F411,Calc!$R$2:$Y$1201,J$13)</f>
        <v/>
      </c>
      <c r="K411" s="96"/>
      <c r="L411" s="98" t="str">
        <f ca="1">VLOOKUP($F411,Calc!$R$2:$Y$1201,L$13)</f>
        <v/>
      </c>
      <c r="M411" s="96" t="str">
        <f ca="1">VLOOKUP($F411,Calc!$R$2:$Y$1201,M$13)</f>
        <v/>
      </c>
    </row>
    <row r="412" spans="6:13" x14ac:dyDescent="0.3">
      <c r="F412" s="99">
        <f t="shared" si="6"/>
        <v>398</v>
      </c>
      <c r="G412" s="96" t="str">
        <f ca="1">VLOOKUP($F412,Calc!$R$2:$Y$1201,G$13)</f>
        <v/>
      </c>
      <c r="H412" s="97" t="str">
        <f ca="1">VLOOKUP($F412,Calc!$R$2:$Y$1201,H$13)</f>
        <v/>
      </c>
      <c r="I412" s="96" t="str">
        <f ca="1">VLOOKUP($F412,Calc!$R$2:$Y$1201,I$13)</f>
        <v/>
      </c>
      <c r="J412" s="96" t="str">
        <f ca="1">VLOOKUP($F412,Calc!$R$2:$Y$1201,J$13)</f>
        <v/>
      </c>
      <c r="K412" s="96"/>
      <c r="L412" s="98" t="str">
        <f ca="1">VLOOKUP($F412,Calc!$R$2:$Y$1201,L$13)</f>
        <v/>
      </c>
      <c r="M412" s="96" t="str">
        <f ca="1">VLOOKUP($F412,Calc!$R$2:$Y$1201,M$13)</f>
        <v/>
      </c>
    </row>
    <row r="413" spans="6:13" x14ac:dyDescent="0.3">
      <c r="F413" s="99">
        <f t="shared" si="6"/>
        <v>399</v>
      </c>
      <c r="G413" s="96" t="str">
        <f ca="1">VLOOKUP($F413,Calc!$R$2:$Y$1201,G$13)</f>
        <v/>
      </c>
      <c r="H413" s="97" t="str">
        <f ca="1">VLOOKUP($F413,Calc!$R$2:$Y$1201,H$13)</f>
        <v/>
      </c>
      <c r="I413" s="96" t="str">
        <f ca="1">VLOOKUP($F413,Calc!$R$2:$Y$1201,I$13)</f>
        <v/>
      </c>
      <c r="J413" s="96" t="str">
        <f ca="1">VLOOKUP($F413,Calc!$R$2:$Y$1201,J$13)</f>
        <v/>
      </c>
      <c r="K413" s="96"/>
      <c r="L413" s="98" t="str">
        <f ca="1">VLOOKUP($F413,Calc!$R$2:$Y$1201,L$13)</f>
        <v/>
      </c>
      <c r="M413" s="96" t="str">
        <f ca="1">VLOOKUP($F413,Calc!$R$2:$Y$1201,M$13)</f>
        <v/>
      </c>
    </row>
    <row r="414" spans="6:13" x14ac:dyDescent="0.3">
      <c r="F414" s="99">
        <f t="shared" si="6"/>
        <v>400</v>
      </c>
      <c r="G414" s="96" t="str">
        <f ca="1">VLOOKUP($F414,Calc!$R$2:$Y$1201,G$13)</f>
        <v/>
      </c>
      <c r="H414" s="97" t="str">
        <f ca="1">VLOOKUP($F414,Calc!$R$2:$Y$1201,H$13)</f>
        <v/>
      </c>
      <c r="I414" s="96" t="str">
        <f ca="1">VLOOKUP($F414,Calc!$R$2:$Y$1201,I$13)</f>
        <v/>
      </c>
      <c r="J414" s="96" t="str">
        <f ca="1">VLOOKUP($F414,Calc!$R$2:$Y$1201,J$13)</f>
        <v/>
      </c>
      <c r="K414" s="96"/>
      <c r="L414" s="98" t="str">
        <f ca="1">VLOOKUP($F414,Calc!$R$2:$Y$1201,L$13)</f>
        <v/>
      </c>
      <c r="M414" s="96" t="str">
        <f ca="1">VLOOKUP($F414,Calc!$R$2:$Y$1201,M$13)</f>
        <v/>
      </c>
    </row>
    <row r="415" spans="6:13" x14ac:dyDescent="0.3">
      <c r="F415" s="99">
        <f t="shared" si="6"/>
        <v>401</v>
      </c>
      <c r="G415" s="96" t="str">
        <f ca="1">VLOOKUP($F415,Calc!$R$2:$Y$1201,G$13)</f>
        <v/>
      </c>
      <c r="H415" s="97" t="str">
        <f ca="1">VLOOKUP($F415,Calc!$R$2:$Y$1201,H$13)</f>
        <v/>
      </c>
      <c r="I415" s="96" t="str">
        <f ca="1">VLOOKUP($F415,Calc!$R$2:$Y$1201,I$13)</f>
        <v/>
      </c>
      <c r="J415" s="96" t="str">
        <f ca="1">VLOOKUP($F415,Calc!$R$2:$Y$1201,J$13)</f>
        <v/>
      </c>
      <c r="K415" s="96"/>
      <c r="L415" s="98" t="str">
        <f ca="1">VLOOKUP($F415,Calc!$R$2:$Y$1201,L$13)</f>
        <v/>
      </c>
      <c r="M415" s="96" t="str">
        <f ca="1">VLOOKUP($F415,Calc!$R$2:$Y$1201,M$13)</f>
        <v/>
      </c>
    </row>
    <row r="416" spans="6:13" x14ac:dyDescent="0.3">
      <c r="F416" s="99">
        <f t="shared" si="6"/>
        <v>402</v>
      </c>
      <c r="G416" s="96" t="str">
        <f ca="1">VLOOKUP($F416,Calc!$R$2:$Y$1201,G$13)</f>
        <v/>
      </c>
      <c r="H416" s="97" t="str">
        <f ca="1">VLOOKUP($F416,Calc!$R$2:$Y$1201,H$13)</f>
        <v/>
      </c>
      <c r="I416" s="96" t="str">
        <f ca="1">VLOOKUP($F416,Calc!$R$2:$Y$1201,I$13)</f>
        <v/>
      </c>
      <c r="J416" s="96" t="str">
        <f ca="1">VLOOKUP($F416,Calc!$R$2:$Y$1201,J$13)</f>
        <v/>
      </c>
      <c r="K416" s="96"/>
      <c r="L416" s="98" t="str">
        <f ca="1">VLOOKUP($F416,Calc!$R$2:$Y$1201,L$13)</f>
        <v/>
      </c>
      <c r="M416" s="96" t="str">
        <f ca="1">VLOOKUP($F416,Calc!$R$2:$Y$1201,M$13)</f>
        <v/>
      </c>
    </row>
    <row r="417" spans="6:13" x14ac:dyDescent="0.3">
      <c r="F417" s="99">
        <f t="shared" si="6"/>
        <v>403</v>
      </c>
      <c r="G417" s="96" t="str">
        <f ca="1">VLOOKUP($F417,Calc!$R$2:$Y$1201,G$13)</f>
        <v/>
      </c>
      <c r="H417" s="97" t="str">
        <f ca="1">VLOOKUP($F417,Calc!$R$2:$Y$1201,H$13)</f>
        <v/>
      </c>
      <c r="I417" s="96" t="str">
        <f ca="1">VLOOKUP($F417,Calc!$R$2:$Y$1201,I$13)</f>
        <v/>
      </c>
      <c r="J417" s="96" t="str">
        <f ca="1">VLOOKUP($F417,Calc!$R$2:$Y$1201,J$13)</f>
        <v/>
      </c>
      <c r="K417" s="96"/>
      <c r="L417" s="98" t="str">
        <f ca="1">VLOOKUP($F417,Calc!$R$2:$Y$1201,L$13)</f>
        <v/>
      </c>
      <c r="M417" s="96" t="str">
        <f ca="1">VLOOKUP($F417,Calc!$R$2:$Y$1201,M$13)</f>
        <v/>
      </c>
    </row>
    <row r="418" spans="6:13" x14ac:dyDescent="0.3">
      <c r="F418" s="99">
        <f t="shared" si="6"/>
        <v>404</v>
      </c>
      <c r="G418" s="96" t="str">
        <f ca="1">VLOOKUP($F418,Calc!$R$2:$Y$1201,G$13)</f>
        <v/>
      </c>
      <c r="H418" s="97" t="str">
        <f ca="1">VLOOKUP($F418,Calc!$R$2:$Y$1201,H$13)</f>
        <v/>
      </c>
      <c r="I418" s="96" t="str">
        <f ca="1">VLOOKUP($F418,Calc!$R$2:$Y$1201,I$13)</f>
        <v/>
      </c>
      <c r="J418" s="96" t="str">
        <f ca="1">VLOOKUP($F418,Calc!$R$2:$Y$1201,J$13)</f>
        <v/>
      </c>
      <c r="K418" s="96"/>
      <c r="L418" s="98" t="str">
        <f ca="1">VLOOKUP($F418,Calc!$R$2:$Y$1201,L$13)</f>
        <v/>
      </c>
      <c r="M418" s="96" t="str">
        <f ca="1">VLOOKUP($F418,Calc!$R$2:$Y$1201,M$13)</f>
        <v/>
      </c>
    </row>
    <row r="419" spans="6:13" x14ac:dyDescent="0.3">
      <c r="F419" s="99">
        <f t="shared" si="6"/>
        <v>405</v>
      </c>
      <c r="G419" s="96" t="str">
        <f ca="1">VLOOKUP($F419,Calc!$R$2:$Y$1201,G$13)</f>
        <v/>
      </c>
      <c r="H419" s="97" t="str">
        <f ca="1">VLOOKUP($F419,Calc!$R$2:$Y$1201,H$13)</f>
        <v/>
      </c>
      <c r="I419" s="96" t="str">
        <f ca="1">VLOOKUP($F419,Calc!$R$2:$Y$1201,I$13)</f>
        <v/>
      </c>
      <c r="J419" s="96" t="str">
        <f ca="1">VLOOKUP($F419,Calc!$R$2:$Y$1201,J$13)</f>
        <v/>
      </c>
      <c r="K419" s="96"/>
      <c r="L419" s="98" t="str">
        <f ca="1">VLOOKUP($F419,Calc!$R$2:$Y$1201,L$13)</f>
        <v/>
      </c>
      <c r="M419" s="96" t="str">
        <f ca="1">VLOOKUP($F419,Calc!$R$2:$Y$1201,M$13)</f>
        <v/>
      </c>
    </row>
    <row r="420" spans="6:13" x14ac:dyDescent="0.3">
      <c r="F420" s="99">
        <f t="shared" si="6"/>
        <v>406</v>
      </c>
      <c r="G420" s="96" t="str">
        <f ca="1">VLOOKUP($F420,Calc!$R$2:$Y$1201,G$13)</f>
        <v/>
      </c>
      <c r="H420" s="97" t="str">
        <f ca="1">VLOOKUP($F420,Calc!$R$2:$Y$1201,H$13)</f>
        <v/>
      </c>
      <c r="I420" s="96" t="str">
        <f ca="1">VLOOKUP($F420,Calc!$R$2:$Y$1201,I$13)</f>
        <v/>
      </c>
      <c r="J420" s="96" t="str">
        <f ca="1">VLOOKUP($F420,Calc!$R$2:$Y$1201,J$13)</f>
        <v/>
      </c>
      <c r="K420" s="96"/>
      <c r="L420" s="98" t="str">
        <f ca="1">VLOOKUP($F420,Calc!$R$2:$Y$1201,L$13)</f>
        <v/>
      </c>
      <c r="M420" s="96" t="str">
        <f ca="1">VLOOKUP($F420,Calc!$R$2:$Y$1201,M$13)</f>
        <v/>
      </c>
    </row>
    <row r="421" spans="6:13" x14ac:dyDescent="0.3">
      <c r="F421" s="99">
        <f t="shared" si="6"/>
        <v>407</v>
      </c>
      <c r="G421" s="96" t="str">
        <f ca="1">VLOOKUP($F421,Calc!$R$2:$Y$1201,G$13)</f>
        <v/>
      </c>
      <c r="H421" s="97" t="str">
        <f ca="1">VLOOKUP($F421,Calc!$R$2:$Y$1201,H$13)</f>
        <v/>
      </c>
      <c r="I421" s="96" t="str">
        <f ca="1">VLOOKUP($F421,Calc!$R$2:$Y$1201,I$13)</f>
        <v/>
      </c>
      <c r="J421" s="96" t="str">
        <f ca="1">VLOOKUP($F421,Calc!$R$2:$Y$1201,J$13)</f>
        <v/>
      </c>
      <c r="K421" s="96"/>
      <c r="L421" s="98" t="str">
        <f ca="1">VLOOKUP($F421,Calc!$R$2:$Y$1201,L$13)</f>
        <v/>
      </c>
      <c r="M421" s="96" t="str">
        <f ca="1">VLOOKUP($F421,Calc!$R$2:$Y$1201,M$13)</f>
        <v/>
      </c>
    </row>
    <row r="422" spans="6:13" x14ac:dyDescent="0.3">
      <c r="F422" s="99">
        <f t="shared" si="6"/>
        <v>408</v>
      </c>
      <c r="G422" s="96" t="str">
        <f ca="1">VLOOKUP($F422,Calc!$R$2:$Y$1201,G$13)</f>
        <v/>
      </c>
      <c r="H422" s="97" t="str">
        <f ca="1">VLOOKUP($F422,Calc!$R$2:$Y$1201,H$13)</f>
        <v/>
      </c>
      <c r="I422" s="96" t="str">
        <f ca="1">VLOOKUP($F422,Calc!$R$2:$Y$1201,I$13)</f>
        <v/>
      </c>
      <c r="J422" s="96" t="str">
        <f ca="1">VLOOKUP($F422,Calc!$R$2:$Y$1201,J$13)</f>
        <v/>
      </c>
      <c r="K422" s="96"/>
      <c r="L422" s="98" t="str">
        <f ca="1">VLOOKUP($F422,Calc!$R$2:$Y$1201,L$13)</f>
        <v/>
      </c>
      <c r="M422" s="96" t="str">
        <f ca="1">VLOOKUP($F422,Calc!$R$2:$Y$1201,M$13)</f>
        <v/>
      </c>
    </row>
    <row r="423" spans="6:13" x14ac:dyDescent="0.3">
      <c r="F423" s="99">
        <f t="shared" si="6"/>
        <v>409</v>
      </c>
      <c r="G423" s="96" t="str">
        <f ca="1">VLOOKUP($F423,Calc!$R$2:$Y$1201,G$13)</f>
        <v/>
      </c>
      <c r="H423" s="97" t="str">
        <f ca="1">VLOOKUP($F423,Calc!$R$2:$Y$1201,H$13)</f>
        <v/>
      </c>
      <c r="I423" s="96" t="str">
        <f ca="1">VLOOKUP($F423,Calc!$R$2:$Y$1201,I$13)</f>
        <v/>
      </c>
      <c r="J423" s="96" t="str">
        <f ca="1">VLOOKUP($F423,Calc!$R$2:$Y$1201,J$13)</f>
        <v/>
      </c>
      <c r="K423" s="96"/>
      <c r="L423" s="98" t="str">
        <f ca="1">VLOOKUP($F423,Calc!$R$2:$Y$1201,L$13)</f>
        <v/>
      </c>
      <c r="M423" s="96" t="str">
        <f ca="1">VLOOKUP($F423,Calc!$R$2:$Y$1201,M$13)</f>
        <v/>
      </c>
    </row>
    <row r="424" spans="6:13" x14ac:dyDescent="0.3">
      <c r="F424" s="99">
        <f t="shared" si="6"/>
        <v>410</v>
      </c>
      <c r="G424" s="96" t="str">
        <f ca="1">VLOOKUP($F424,Calc!$R$2:$Y$1201,G$13)</f>
        <v/>
      </c>
      <c r="H424" s="97" t="str">
        <f ca="1">VLOOKUP($F424,Calc!$R$2:$Y$1201,H$13)</f>
        <v/>
      </c>
      <c r="I424" s="96" t="str">
        <f ca="1">VLOOKUP($F424,Calc!$R$2:$Y$1201,I$13)</f>
        <v/>
      </c>
      <c r="J424" s="96" t="str">
        <f ca="1">VLOOKUP($F424,Calc!$R$2:$Y$1201,J$13)</f>
        <v/>
      </c>
      <c r="K424" s="96"/>
      <c r="L424" s="98" t="str">
        <f ca="1">VLOOKUP($F424,Calc!$R$2:$Y$1201,L$13)</f>
        <v/>
      </c>
      <c r="M424" s="96" t="str">
        <f ca="1">VLOOKUP($F424,Calc!$R$2:$Y$1201,M$13)</f>
        <v/>
      </c>
    </row>
    <row r="425" spans="6:13" x14ac:dyDescent="0.3">
      <c r="F425" s="99">
        <f t="shared" si="6"/>
        <v>411</v>
      </c>
      <c r="G425" s="96" t="str">
        <f ca="1">VLOOKUP($F425,Calc!$R$2:$Y$1201,G$13)</f>
        <v/>
      </c>
      <c r="H425" s="97" t="str">
        <f ca="1">VLOOKUP($F425,Calc!$R$2:$Y$1201,H$13)</f>
        <v/>
      </c>
      <c r="I425" s="96" t="str">
        <f ca="1">VLOOKUP($F425,Calc!$R$2:$Y$1201,I$13)</f>
        <v/>
      </c>
      <c r="J425" s="96" t="str">
        <f ca="1">VLOOKUP($F425,Calc!$R$2:$Y$1201,J$13)</f>
        <v/>
      </c>
      <c r="K425" s="96"/>
      <c r="L425" s="98" t="str">
        <f ca="1">VLOOKUP($F425,Calc!$R$2:$Y$1201,L$13)</f>
        <v/>
      </c>
      <c r="M425" s="96" t="str">
        <f ca="1">VLOOKUP($F425,Calc!$R$2:$Y$1201,M$13)</f>
        <v/>
      </c>
    </row>
    <row r="426" spans="6:13" x14ac:dyDescent="0.3">
      <c r="F426" s="99">
        <f t="shared" si="6"/>
        <v>412</v>
      </c>
      <c r="G426" s="96" t="str">
        <f ca="1">VLOOKUP($F426,Calc!$R$2:$Y$1201,G$13)</f>
        <v/>
      </c>
      <c r="H426" s="97" t="str">
        <f ca="1">VLOOKUP($F426,Calc!$R$2:$Y$1201,H$13)</f>
        <v/>
      </c>
      <c r="I426" s="96" t="str">
        <f ca="1">VLOOKUP($F426,Calc!$R$2:$Y$1201,I$13)</f>
        <v/>
      </c>
      <c r="J426" s="96" t="str">
        <f ca="1">VLOOKUP($F426,Calc!$R$2:$Y$1201,J$13)</f>
        <v/>
      </c>
      <c r="K426" s="96"/>
      <c r="L426" s="98" t="str">
        <f ca="1">VLOOKUP($F426,Calc!$R$2:$Y$1201,L$13)</f>
        <v/>
      </c>
      <c r="M426" s="96" t="str">
        <f ca="1">VLOOKUP($F426,Calc!$R$2:$Y$1201,M$13)</f>
        <v/>
      </c>
    </row>
    <row r="427" spans="6:13" x14ac:dyDescent="0.3">
      <c r="F427" s="99">
        <f t="shared" si="6"/>
        <v>413</v>
      </c>
      <c r="G427" s="96" t="str">
        <f ca="1">VLOOKUP($F427,Calc!$R$2:$Y$1201,G$13)</f>
        <v/>
      </c>
      <c r="H427" s="97" t="str">
        <f ca="1">VLOOKUP($F427,Calc!$R$2:$Y$1201,H$13)</f>
        <v/>
      </c>
      <c r="I427" s="96" t="str">
        <f ca="1">VLOOKUP($F427,Calc!$R$2:$Y$1201,I$13)</f>
        <v/>
      </c>
      <c r="J427" s="96" t="str">
        <f ca="1">VLOOKUP($F427,Calc!$R$2:$Y$1201,J$13)</f>
        <v/>
      </c>
      <c r="K427" s="96"/>
      <c r="L427" s="98" t="str">
        <f ca="1">VLOOKUP($F427,Calc!$R$2:$Y$1201,L$13)</f>
        <v/>
      </c>
      <c r="M427" s="96" t="str">
        <f ca="1">VLOOKUP($F427,Calc!$R$2:$Y$1201,M$13)</f>
        <v/>
      </c>
    </row>
    <row r="428" spans="6:13" x14ac:dyDescent="0.3">
      <c r="F428" s="99">
        <f t="shared" si="6"/>
        <v>414</v>
      </c>
      <c r="G428" s="96" t="str">
        <f ca="1">VLOOKUP($F428,Calc!$R$2:$Y$1201,G$13)</f>
        <v/>
      </c>
      <c r="H428" s="97" t="str">
        <f ca="1">VLOOKUP($F428,Calc!$R$2:$Y$1201,H$13)</f>
        <v/>
      </c>
      <c r="I428" s="96" t="str">
        <f ca="1">VLOOKUP($F428,Calc!$R$2:$Y$1201,I$13)</f>
        <v/>
      </c>
      <c r="J428" s="96" t="str">
        <f ca="1">VLOOKUP($F428,Calc!$R$2:$Y$1201,J$13)</f>
        <v/>
      </c>
      <c r="K428" s="96"/>
      <c r="L428" s="98" t="str">
        <f ca="1">VLOOKUP($F428,Calc!$R$2:$Y$1201,L$13)</f>
        <v/>
      </c>
      <c r="M428" s="96" t="str">
        <f ca="1">VLOOKUP($F428,Calc!$R$2:$Y$1201,M$13)</f>
        <v/>
      </c>
    </row>
    <row r="429" spans="6:13" x14ac:dyDescent="0.3">
      <c r="F429" s="99">
        <f t="shared" si="6"/>
        <v>415</v>
      </c>
      <c r="G429" s="96" t="str">
        <f ca="1">VLOOKUP($F429,Calc!$R$2:$Y$1201,G$13)</f>
        <v/>
      </c>
      <c r="H429" s="97" t="str">
        <f ca="1">VLOOKUP($F429,Calc!$R$2:$Y$1201,H$13)</f>
        <v/>
      </c>
      <c r="I429" s="96" t="str">
        <f ca="1">VLOOKUP($F429,Calc!$R$2:$Y$1201,I$13)</f>
        <v/>
      </c>
      <c r="J429" s="96" t="str">
        <f ca="1">VLOOKUP($F429,Calc!$R$2:$Y$1201,J$13)</f>
        <v/>
      </c>
      <c r="K429" s="96"/>
      <c r="L429" s="98" t="str">
        <f ca="1">VLOOKUP($F429,Calc!$R$2:$Y$1201,L$13)</f>
        <v/>
      </c>
      <c r="M429" s="96" t="str">
        <f ca="1">VLOOKUP($F429,Calc!$R$2:$Y$1201,M$13)</f>
        <v/>
      </c>
    </row>
    <row r="430" spans="6:13" x14ac:dyDescent="0.3">
      <c r="F430" s="99">
        <f t="shared" si="6"/>
        <v>416</v>
      </c>
      <c r="G430" s="96" t="str">
        <f ca="1">VLOOKUP($F430,Calc!$R$2:$Y$1201,G$13)</f>
        <v/>
      </c>
      <c r="H430" s="97" t="str">
        <f ca="1">VLOOKUP($F430,Calc!$R$2:$Y$1201,H$13)</f>
        <v/>
      </c>
      <c r="I430" s="96" t="str">
        <f ca="1">VLOOKUP($F430,Calc!$R$2:$Y$1201,I$13)</f>
        <v/>
      </c>
      <c r="J430" s="96" t="str">
        <f ca="1">VLOOKUP($F430,Calc!$R$2:$Y$1201,J$13)</f>
        <v/>
      </c>
      <c r="K430" s="96"/>
      <c r="L430" s="98" t="str">
        <f ca="1">VLOOKUP($F430,Calc!$R$2:$Y$1201,L$13)</f>
        <v/>
      </c>
      <c r="M430" s="96" t="str">
        <f ca="1">VLOOKUP($F430,Calc!$R$2:$Y$1201,M$13)</f>
        <v/>
      </c>
    </row>
    <row r="431" spans="6:13" x14ac:dyDescent="0.3">
      <c r="F431" s="99">
        <f t="shared" si="6"/>
        <v>417</v>
      </c>
      <c r="G431" s="96" t="str">
        <f ca="1">VLOOKUP($F431,Calc!$R$2:$Y$1201,G$13)</f>
        <v/>
      </c>
      <c r="H431" s="97" t="str">
        <f ca="1">VLOOKUP($F431,Calc!$R$2:$Y$1201,H$13)</f>
        <v/>
      </c>
      <c r="I431" s="96" t="str">
        <f ca="1">VLOOKUP($F431,Calc!$R$2:$Y$1201,I$13)</f>
        <v/>
      </c>
      <c r="J431" s="96" t="str">
        <f ca="1">VLOOKUP($F431,Calc!$R$2:$Y$1201,J$13)</f>
        <v/>
      </c>
      <c r="K431" s="96"/>
      <c r="L431" s="98" t="str">
        <f ca="1">VLOOKUP($F431,Calc!$R$2:$Y$1201,L$13)</f>
        <v/>
      </c>
      <c r="M431" s="96" t="str">
        <f ca="1">VLOOKUP($F431,Calc!$R$2:$Y$1201,M$13)</f>
        <v/>
      </c>
    </row>
    <row r="432" spans="6:13" x14ac:dyDescent="0.3">
      <c r="F432" s="99">
        <f t="shared" si="6"/>
        <v>418</v>
      </c>
      <c r="G432" s="96" t="str">
        <f ca="1">VLOOKUP($F432,Calc!$R$2:$Y$1201,G$13)</f>
        <v/>
      </c>
      <c r="H432" s="97" t="str">
        <f ca="1">VLOOKUP($F432,Calc!$R$2:$Y$1201,H$13)</f>
        <v/>
      </c>
      <c r="I432" s="96" t="str">
        <f ca="1">VLOOKUP($F432,Calc!$R$2:$Y$1201,I$13)</f>
        <v/>
      </c>
      <c r="J432" s="96" t="str">
        <f ca="1">VLOOKUP($F432,Calc!$R$2:$Y$1201,J$13)</f>
        <v/>
      </c>
      <c r="K432" s="96"/>
      <c r="L432" s="98" t="str">
        <f ca="1">VLOOKUP($F432,Calc!$R$2:$Y$1201,L$13)</f>
        <v/>
      </c>
      <c r="M432" s="96" t="str">
        <f ca="1">VLOOKUP($F432,Calc!$R$2:$Y$1201,M$13)</f>
        <v/>
      </c>
    </row>
    <row r="433" spans="6:13" x14ac:dyDescent="0.3">
      <c r="F433" s="99">
        <f t="shared" si="6"/>
        <v>419</v>
      </c>
      <c r="G433" s="96" t="str">
        <f ca="1">VLOOKUP($F433,Calc!$R$2:$Y$1201,G$13)</f>
        <v/>
      </c>
      <c r="H433" s="97" t="str">
        <f ca="1">VLOOKUP($F433,Calc!$R$2:$Y$1201,H$13)</f>
        <v/>
      </c>
      <c r="I433" s="96" t="str">
        <f ca="1">VLOOKUP($F433,Calc!$R$2:$Y$1201,I$13)</f>
        <v/>
      </c>
      <c r="J433" s="96" t="str">
        <f ca="1">VLOOKUP($F433,Calc!$R$2:$Y$1201,J$13)</f>
        <v/>
      </c>
      <c r="K433" s="96"/>
      <c r="L433" s="98" t="str">
        <f ca="1">VLOOKUP($F433,Calc!$R$2:$Y$1201,L$13)</f>
        <v/>
      </c>
      <c r="M433" s="96" t="str">
        <f ca="1">VLOOKUP($F433,Calc!$R$2:$Y$1201,M$13)</f>
        <v/>
      </c>
    </row>
    <row r="434" spans="6:13" x14ac:dyDescent="0.3">
      <c r="F434" s="99">
        <f t="shared" si="6"/>
        <v>420</v>
      </c>
      <c r="G434" s="96" t="str">
        <f ca="1">VLOOKUP($F434,Calc!$R$2:$Y$1201,G$13)</f>
        <v/>
      </c>
      <c r="H434" s="97" t="str">
        <f ca="1">VLOOKUP($F434,Calc!$R$2:$Y$1201,H$13)</f>
        <v/>
      </c>
      <c r="I434" s="96" t="str">
        <f ca="1">VLOOKUP($F434,Calc!$R$2:$Y$1201,I$13)</f>
        <v/>
      </c>
      <c r="J434" s="96" t="str">
        <f ca="1">VLOOKUP($F434,Calc!$R$2:$Y$1201,J$13)</f>
        <v/>
      </c>
      <c r="K434" s="96"/>
      <c r="L434" s="98" t="str">
        <f ca="1">VLOOKUP($F434,Calc!$R$2:$Y$1201,L$13)</f>
        <v/>
      </c>
      <c r="M434" s="96" t="str">
        <f ca="1">VLOOKUP($F434,Calc!$R$2:$Y$1201,M$13)</f>
        <v/>
      </c>
    </row>
    <row r="435" spans="6:13" x14ac:dyDescent="0.3">
      <c r="F435" s="99">
        <f t="shared" si="6"/>
        <v>421</v>
      </c>
      <c r="G435" s="96" t="str">
        <f ca="1">VLOOKUP($F435,Calc!$R$2:$Y$1201,G$13)</f>
        <v/>
      </c>
      <c r="H435" s="97" t="str">
        <f ca="1">VLOOKUP($F435,Calc!$R$2:$Y$1201,H$13)</f>
        <v/>
      </c>
      <c r="I435" s="96" t="str">
        <f ca="1">VLOOKUP($F435,Calc!$R$2:$Y$1201,I$13)</f>
        <v/>
      </c>
      <c r="J435" s="96" t="str">
        <f ca="1">VLOOKUP($F435,Calc!$R$2:$Y$1201,J$13)</f>
        <v/>
      </c>
      <c r="K435" s="96"/>
      <c r="L435" s="98" t="str">
        <f ca="1">VLOOKUP($F435,Calc!$R$2:$Y$1201,L$13)</f>
        <v/>
      </c>
      <c r="M435" s="96" t="str">
        <f ca="1">VLOOKUP($F435,Calc!$R$2:$Y$1201,M$13)</f>
        <v/>
      </c>
    </row>
    <row r="436" spans="6:13" x14ac:dyDescent="0.3">
      <c r="F436" s="99">
        <f t="shared" si="6"/>
        <v>422</v>
      </c>
      <c r="G436" s="96" t="str">
        <f ca="1">VLOOKUP($F436,Calc!$R$2:$Y$1201,G$13)</f>
        <v/>
      </c>
      <c r="H436" s="97" t="str">
        <f ca="1">VLOOKUP($F436,Calc!$R$2:$Y$1201,H$13)</f>
        <v/>
      </c>
      <c r="I436" s="96" t="str">
        <f ca="1">VLOOKUP($F436,Calc!$R$2:$Y$1201,I$13)</f>
        <v/>
      </c>
      <c r="J436" s="96" t="str">
        <f ca="1">VLOOKUP($F436,Calc!$R$2:$Y$1201,J$13)</f>
        <v/>
      </c>
      <c r="K436" s="96"/>
      <c r="L436" s="98" t="str">
        <f ca="1">VLOOKUP($F436,Calc!$R$2:$Y$1201,L$13)</f>
        <v/>
      </c>
      <c r="M436" s="96" t="str">
        <f ca="1">VLOOKUP($F436,Calc!$R$2:$Y$1201,M$13)</f>
        <v/>
      </c>
    </row>
    <row r="437" spans="6:13" x14ac:dyDescent="0.3">
      <c r="F437" s="99">
        <f t="shared" si="6"/>
        <v>423</v>
      </c>
      <c r="G437" s="96" t="str">
        <f ca="1">VLOOKUP($F437,Calc!$R$2:$Y$1201,G$13)</f>
        <v/>
      </c>
      <c r="H437" s="97" t="str">
        <f ca="1">VLOOKUP($F437,Calc!$R$2:$Y$1201,H$13)</f>
        <v/>
      </c>
      <c r="I437" s="96" t="str">
        <f ca="1">VLOOKUP($F437,Calc!$R$2:$Y$1201,I$13)</f>
        <v/>
      </c>
      <c r="J437" s="96" t="str">
        <f ca="1">VLOOKUP($F437,Calc!$R$2:$Y$1201,J$13)</f>
        <v/>
      </c>
      <c r="K437" s="96"/>
      <c r="L437" s="98" t="str">
        <f ca="1">VLOOKUP($F437,Calc!$R$2:$Y$1201,L$13)</f>
        <v/>
      </c>
      <c r="M437" s="96" t="str">
        <f ca="1">VLOOKUP($F437,Calc!$R$2:$Y$1201,M$13)</f>
        <v/>
      </c>
    </row>
    <row r="438" spans="6:13" x14ac:dyDescent="0.3">
      <c r="F438" s="99">
        <f t="shared" si="6"/>
        <v>424</v>
      </c>
      <c r="G438" s="96" t="str">
        <f ca="1">VLOOKUP($F438,Calc!$R$2:$Y$1201,G$13)</f>
        <v/>
      </c>
      <c r="H438" s="97" t="str">
        <f ca="1">VLOOKUP($F438,Calc!$R$2:$Y$1201,H$13)</f>
        <v/>
      </c>
      <c r="I438" s="96" t="str">
        <f ca="1">VLOOKUP($F438,Calc!$R$2:$Y$1201,I$13)</f>
        <v/>
      </c>
      <c r="J438" s="96" t="str">
        <f ca="1">VLOOKUP($F438,Calc!$R$2:$Y$1201,J$13)</f>
        <v/>
      </c>
      <c r="K438" s="96"/>
      <c r="L438" s="98" t="str">
        <f ca="1">VLOOKUP($F438,Calc!$R$2:$Y$1201,L$13)</f>
        <v/>
      </c>
      <c r="M438" s="96" t="str">
        <f ca="1">VLOOKUP($F438,Calc!$R$2:$Y$1201,M$13)</f>
        <v/>
      </c>
    </row>
    <row r="439" spans="6:13" x14ac:dyDescent="0.3">
      <c r="F439" s="99">
        <f t="shared" si="6"/>
        <v>425</v>
      </c>
      <c r="G439" s="96" t="str">
        <f ca="1">VLOOKUP($F439,Calc!$R$2:$Y$1201,G$13)</f>
        <v/>
      </c>
      <c r="H439" s="97" t="str">
        <f ca="1">VLOOKUP($F439,Calc!$R$2:$Y$1201,H$13)</f>
        <v/>
      </c>
      <c r="I439" s="96" t="str">
        <f ca="1">VLOOKUP($F439,Calc!$R$2:$Y$1201,I$13)</f>
        <v/>
      </c>
      <c r="J439" s="96" t="str">
        <f ca="1">VLOOKUP($F439,Calc!$R$2:$Y$1201,J$13)</f>
        <v/>
      </c>
      <c r="K439" s="96"/>
      <c r="L439" s="98" t="str">
        <f ca="1">VLOOKUP($F439,Calc!$R$2:$Y$1201,L$13)</f>
        <v/>
      </c>
      <c r="M439" s="96" t="str">
        <f ca="1">VLOOKUP($F439,Calc!$R$2:$Y$1201,M$13)</f>
        <v/>
      </c>
    </row>
    <row r="440" spans="6:13" x14ac:dyDescent="0.3">
      <c r="F440" s="99">
        <f t="shared" si="6"/>
        <v>426</v>
      </c>
      <c r="G440" s="96" t="str">
        <f ca="1">VLOOKUP($F440,Calc!$R$2:$Y$1201,G$13)</f>
        <v/>
      </c>
      <c r="H440" s="97" t="str">
        <f ca="1">VLOOKUP($F440,Calc!$R$2:$Y$1201,H$13)</f>
        <v/>
      </c>
      <c r="I440" s="96" t="str">
        <f ca="1">VLOOKUP($F440,Calc!$R$2:$Y$1201,I$13)</f>
        <v/>
      </c>
      <c r="J440" s="96" t="str">
        <f ca="1">VLOOKUP($F440,Calc!$R$2:$Y$1201,J$13)</f>
        <v/>
      </c>
      <c r="K440" s="96"/>
      <c r="L440" s="98" t="str">
        <f ca="1">VLOOKUP($F440,Calc!$R$2:$Y$1201,L$13)</f>
        <v/>
      </c>
      <c r="M440" s="96" t="str">
        <f ca="1">VLOOKUP($F440,Calc!$R$2:$Y$1201,M$13)</f>
        <v/>
      </c>
    </row>
    <row r="441" spans="6:13" x14ac:dyDescent="0.3">
      <c r="F441" s="99">
        <f t="shared" si="6"/>
        <v>427</v>
      </c>
      <c r="G441" s="96" t="str">
        <f ca="1">VLOOKUP($F441,Calc!$R$2:$Y$1201,G$13)</f>
        <v/>
      </c>
      <c r="H441" s="97" t="str">
        <f ca="1">VLOOKUP($F441,Calc!$R$2:$Y$1201,H$13)</f>
        <v/>
      </c>
      <c r="I441" s="96" t="str">
        <f ca="1">VLOOKUP($F441,Calc!$R$2:$Y$1201,I$13)</f>
        <v/>
      </c>
      <c r="J441" s="96" t="str">
        <f ca="1">VLOOKUP($F441,Calc!$R$2:$Y$1201,J$13)</f>
        <v/>
      </c>
      <c r="K441" s="96"/>
      <c r="L441" s="98" t="str">
        <f ca="1">VLOOKUP($F441,Calc!$R$2:$Y$1201,L$13)</f>
        <v/>
      </c>
      <c r="M441" s="96" t="str">
        <f ca="1">VLOOKUP($F441,Calc!$R$2:$Y$1201,M$13)</f>
        <v/>
      </c>
    </row>
    <row r="442" spans="6:13" x14ac:dyDescent="0.3">
      <c r="F442" s="99">
        <f t="shared" si="6"/>
        <v>428</v>
      </c>
      <c r="G442" s="96" t="str">
        <f ca="1">VLOOKUP($F442,Calc!$R$2:$Y$1201,G$13)</f>
        <v/>
      </c>
      <c r="H442" s="97" t="str">
        <f ca="1">VLOOKUP($F442,Calc!$R$2:$Y$1201,H$13)</f>
        <v/>
      </c>
      <c r="I442" s="96" t="str">
        <f ca="1">VLOOKUP($F442,Calc!$R$2:$Y$1201,I$13)</f>
        <v/>
      </c>
      <c r="J442" s="96" t="str">
        <f ca="1">VLOOKUP($F442,Calc!$R$2:$Y$1201,J$13)</f>
        <v/>
      </c>
      <c r="K442" s="96"/>
      <c r="L442" s="98" t="str">
        <f ca="1">VLOOKUP($F442,Calc!$R$2:$Y$1201,L$13)</f>
        <v/>
      </c>
      <c r="M442" s="96" t="str">
        <f ca="1">VLOOKUP($F442,Calc!$R$2:$Y$1201,M$13)</f>
        <v/>
      </c>
    </row>
    <row r="443" spans="6:13" x14ac:dyDescent="0.3">
      <c r="F443" s="99">
        <f t="shared" si="6"/>
        <v>429</v>
      </c>
      <c r="G443" s="96" t="str">
        <f ca="1">VLOOKUP($F443,Calc!$R$2:$Y$1201,G$13)</f>
        <v/>
      </c>
      <c r="H443" s="97" t="str">
        <f ca="1">VLOOKUP($F443,Calc!$R$2:$Y$1201,H$13)</f>
        <v/>
      </c>
      <c r="I443" s="96" t="str">
        <f ca="1">VLOOKUP($F443,Calc!$R$2:$Y$1201,I$13)</f>
        <v/>
      </c>
      <c r="J443" s="96" t="str">
        <f ca="1">VLOOKUP($F443,Calc!$R$2:$Y$1201,J$13)</f>
        <v/>
      </c>
      <c r="K443" s="96"/>
      <c r="L443" s="98" t="str">
        <f ca="1">VLOOKUP($F443,Calc!$R$2:$Y$1201,L$13)</f>
        <v/>
      </c>
      <c r="M443" s="96" t="str">
        <f ca="1">VLOOKUP($F443,Calc!$R$2:$Y$1201,M$13)</f>
        <v/>
      </c>
    </row>
    <row r="444" spans="6:13" x14ac:dyDescent="0.3">
      <c r="F444" s="99">
        <f t="shared" si="6"/>
        <v>430</v>
      </c>
      <c r="G444" s="96" t="str">
        <f ca="1">VLOOKUP($F444,Calc!$R$2:$Y$1201,G$13)</f>
        <v/>
      </c>
      <c r="H444" s="97" t="str">
        <f ca="1">VLOOKUP($F444,Calc!$R$2:$Y$1201,H$13)</f>
        <v/>
      </c>
      <c r="I444" s="96" t="str">
        <f ca="1">VLOOKUP($F444,Calc!$R$2:$Y$1201,I$13)</f>
        <v/>
      </c>
      <c r="J444" s="96" t="str">
        <f ca="1">VLOOKUP($F444,Calc!$R$2:$Y$1201,J$13)</f>
        <v/>
      </c>
      <c r="K444" s="96"/>
      <c r="L444" s="98" t="str">
        <f ca="1">VLOOKUP($F444,Calc!$R$2:$Y$1201,L$13)</f>
        <v/>
      </c>
      <c r="M444" s="96" t="str">
        <f ca="1">VLOOKUP($F444,Calc!$R$2:$Y$1201,M$13)</f>
        <v/>
      </c>
    </row>
    <row r="445" spans="6:13" x14ac:dyDescent="0.3">
      <c r="F445" s="99">
        <f t="shared" si="6"/>
        <v>431</v>
      </c>
      <c r="G445" s="96" t="str">
        <f ca="1">VLOOKUP($F445,Calc!$R$2:$Y$1201,G$13)</f>
        <v/>
      </c>
      <c r="H445" s="97" t="str">
        <f ca="1">VLOOKUP($F445,Calc!$R$2:$Y$1201,H$13)</f>
        <v/>
      </c>
      <c r="I445" s="96" t="str">
        <f ca="1">VLOOKUP($F445,Calc!$R$2:$Y$1201,I$13)</f>
        <v/>
      </c>
      <c r="J445" s="96" t="str">
        <f ca="1">VLOOKUP($F445,Calc!$R$2:$Y$1201,J$13)</f>
        <v/>
      </c>
      <c r="K445" s="96"/>
      <c r="L445" s="98" t="str">
        <f ca="1">VLOOKUP($F445,Calc!$R$2:$Y$1201,L$13)</f>
        <v/>
      </c>
      <c r="M445" s="96" t="str">
        <f ca="1">VLOOKUP($F445,Calc!$R$2:$Y$1201,M$13)</f>
        <v/>
      </c>
    </row>
    <row r="446" spans="6:13" x14ac:dyDescent="0.3">
      <c r="F446" s="99">
        <f t="shared" si="6"/>
        <v>432</v>
      </c>
      <c r="G446" s="96" t="str">
        <f ca="1">VLOOKUP($F446,Calc!$R$2:$Y$1201,G$13)</f>
        <v/>
      </c>
      <c r="H446" s="97" t="str">
        <f ca="1">VLOOKUP($F446,Calc!$R$2:$Y$1201,H$13)</f>
        <v/>
      </c>
      <c r="I446" s="96" t="str">
        <f ca="1">VLOOKUP($F446,Calc!$R$2:$Y$1201,I$13)</f>
        <v/>
      </c>
      <c r="J446" s="96" t="str">
        <f ca="1">VLOOKUP($F446,Calc!$R$2:$Y$1201,J$13)</f>
        <v/>
      </c>
      <c r="K446" s="96"/>
      <c r="L446" s="98" t="str">
        <f ca="1">VLOOKUP($F446,Calc!$R$2:$Y$1201,L$13)</f>
        <v/>
      </c>
      <c r="M446" s="96" t="str">
        <f ca="1">VLOOKUP($F446,Calc!$R$2:$Y$1201,M$13)</f>
        <v/>
      </c>
    </row>
    <row r="447" spans="6:13" x14ac:dyDescent="0.3">
      <c r="F447" s="99">
        <f t="shared" si="6"/>
        <v>433</v>
      </c>
      <c r="G447" s="96" t="str">
        <f ca="1">VLOOKUP($F447,Calc!$R$2:$Y$1201,G$13)</f>
        <v/>
      </c>
      <c r="H447" s="97" t="str">
        <f ca="1">VLOOKUP($F447,Calc!$R$2:$Y$1201,H$13)</f>
        <v/>
      </c>
      <c r="I447" s="96" t="str">
        <f ca="1">VLOOKUP($F447,Calc!$R$2:$Y$1201,I$13)</f>
        <v/>
      </c>
      <c r="J447" s="96" t="str">
        <f ca="1">VLOOKUP($F447,Calc!$R$2:$Y$1201,J$13)</f>
        <v/>
      </c>
      <c r="K447" s="96"/>
      <c r="L447" s="98" t="str">
        <f ca="1">VLOOKUP($F447,Calc!$R$2:$Y$1201,L$13)</f>
        <v/>
      </c>
      <c r="M447" s="96" t="str">
        <f ca="1">VLOOKUP($F447,Calc!$R$2:$Y$1201,M$13)</f>
        <v/>
      </c>
    </row>
    <row r="448" spans="6:13" x14ac:dyDescent="0.3">
      <c r="F448" s="99">
        <f t="shared" si="6"/>
        <v>434</v>
      </c>
      <c r="G448" s="96" t="str">
        <f ca="1">VLOOKUP($F448,Calc!$R$2:$Y$1201,G$13)</f>
        <v/>
      </c>
      <c r="H448" s="97" t="str">
        <f ca="1">VLOOKUP($F448,Calc!$R$2:$Y$1201,H$13)</f>
        <v/>
      </c>
      <c r="I448" s="96" t="str">
        <f ca="1">VLOOKUP($F448,Calc!$R$2:$Y$1201,I$13)</f>
        <v/>
      </c>
      <c r="J448" s="96" t="str">
        <f ca="1">VLOOKUP($F448,Calc!$R$2:$Y$1201,J$13)</f>
        <v/>
      </c>
      <c r="K448" s="96"/>
      <c r="L448" s="98" t="str">
        <f ca="1">VLOOKUP($F448,Calc!$R$2:$Y$1201,L$13)</f>
        <v/>
      </c>
      <c r="M448" s="96" t="str">
        <f ca="1">VLOOKUP($F448,Calc!$R$2:$Y$1201,M$13)</f>
        <v/>
      </c>
    </row>
    <row r="449" spans="6:13" x14ac:dyDescent="0.3">
      <c r="F449" s="99">
        <f t="shared" si="6"/>
        <v>435</v>
      </c>
      <c r="G449" s="96" t="str">
        <f ca="1">VLOOKUP($F449,Calc!$R$2:$Y$1201,G$13)</f>
        <v/>
      </c>
      <c r="H449" s="97" t="str">
        <f ca="1">VLOOKUP($F449,Calc!$R$2:$Y$1201,H$13)</f>
        <v/>
      </c>
      <c r="I449" s="96" t="str">
        <f ca="1">VLOOKUP($F449,Calc!$R$2:$Y$1201,I$13)</f>
        <v/>
      </c>
      <c r="J449" s="96" t="str">
        <f ca="1">VLOOKUP($F449,Calc!$R$2:$Y$1201,J$13)</f>
        <v/>
      </c>
      <c r="K449" s="96"/>
      <c r="L449" s="98" t="str">
        <f ca="1">VLOOKUP($F449,Calc!$R$2:$Y$1201,L$13)</f>
        <v/>
      </c>
      <c r="M449" s="96" t="str">
        <f ca="1">VLOOKUP($F449,Calc!$R$2:$Y$1201,M$13)</f>
        <v/>
      </c>
    </row>
    <row r="450" spans="6:13" x14ac:dyDescent="0.3">
      <c r="F450" s="99">
        <f t="shared" si="6"/>
        <v>436</v>
      </c>
      <c r="G450" s="96" t="str">
        <f ca="1">VLOOKUP($F450,Calc!$R$2:$Y$1201,G$13)</f>
        <v/>
      </c>
      <c r="H450" s="97" t="str">
        <f ca="1">VLOOKUP($F450,Calc!$R$2:$Y$1201,H$13)</f>
        <v/>
      </c>
      <c r="I450" s="96" t="str">
        <f ca="1">VLOOKUP($F450,Calc!$R$2:$Y$1201,I$13)</f>
        <v/>
      </c>
      <c r="J450" s="96" t="str">
        <f ca="1">VLOOKUP($F450,Calc!$R$2:$Y$1201,J$13)</f>
        <v/>
      </c>
      <c r="K450" s="96"/>
      <c r="L450" s="98" t="str">
        <f ca="1">VLOOKUP($F450,Calc!$R$2:$Y$1201,L$13)</f>
        <v/>
      </c>
      <c r="M450" s="96" t="str">
        <f ca="1">VLOOKUP($F450,Calc!$R$2:$Y$1201,M$13)</f>
        <v/>
      </c>
    </row>
    <row r="451" spans="6:13" x14ac:dyDescent="0.3">
      <c r="F451" s="99">
        <f t="shared" si="6"/>
        <v>437</v>
      </c>
      <c r="G451" s="96" t="str">
        <f ca="1">VLOOKUP($F451,Calc!$R$2:$Y$1201,G$13)</f>
        <v/>
      </c>
      <c r="H451" s="97" t="str">
        <f ca="1">VLOOKUP($F451,Calc!$R$2:$Y$1201,H$13)</f>
        <v/>
      </c>
      <c r="I451" s="96" t="str">
        <f ca="1">VLOOKUP($F451,Calc!$R$2:$Y$1201,I$13)</f>
        <v/>
      </c>
      <c r="J451" s="96" t="str">
        <f ca="1">VLOOKUP($F451,Calc!$R$2:$Y$1201,J$13)</f>
        <v/>
      </c>
      <c r="K451" s="96"/>
      <c r="L451" s="98" t="str">
        <f ca="1">VLOOKUP($F451,Calc!$R$2:$Y$1201,L$13)</f>
        <v/>
      </c>
      <c r="M451" s="96" t="str">
        <f ca="1">VLOOKUP($F451,Calc!$R$2:$Y$1201,M$13)</f>
        <v/>
      </c>
    </row>
    <row r="452" spans="6:13" x14ac:dyDescent="0.3">
      <c r="F452" s="99">
        <f t="shared" si="6"/>
        <v>438</v>
      </c>
      <c r="G452" s="96" t="str">
        <f ca="1">VLOOKUP($F452,Calc!$R$2:$Y$1201,G$13)</f>
        <v/>
      </c>
      <c r="H452" s="97" t="str">
        <f ca="1">VLOOKUP($F452,Calc!$R$2:$Y$1201,H$13)</f>
        <v/>
      </c>
      <c r="I452" s="96" t="str">
        <f ca="1">VLOOKUP($F452,Calc!$R$2:$Y$1201,I$13)</f>
        <v/>
      </c>
      <c r="J452" s="96" t="str">
        <f ca="1">VLOOKUP($F452,Calc!$R$2:$Y$1201,J$13)</f>
        <v/>
      </c>
      <c r="K452" s="96"/>
      <c r="L452" s="98" t="str">
        <f ca="1">VLOOKUP($F452,Calc!$R$2:$Y$1201,L$13)</f>
        <v/>
      </c>
      <c r="M452" s="96" t="str">
        <f ca="1">VLOOKUP($F452,Calc!$R$2:$Y$1201,M$13)</f>
        <v/>
      </c>
    </row>
    <row r="453" spans="6:13" x14ac:dyDescent="0.3">
      <c r="F453" s="99">
        <f t="shared" si="6"/>
        <v>439</v>
      </c>
      <c r="G453" s="96" t="str">
        <f ca="1">VLOOKUP($F453,Calc!$R$2:$Y$1201,G$13)</f>
        <v/>
      </c>
      <c r="H453" s="97" t="str">
        <f ca="1">VLOOKUP($F453,Calc!$R$2:$Y$1201,H$13)</f>
        <v/>
      </c>
      <c r="I453" s="96" t="str">
        <f ca="1">VLOOKUP($F453,Calc!$R$2:$Y$1201,I$13)</f>
        <v/>
      </c>
      <c r="J453" s="96" t="str">
        <f ca="1">VLOOKUP($F453,Calc!$R$2:$Y$1201,J$13)</f>
        <v/>
      </c>
      <c r="K453" s="96"/>
      <c r="L453" s="98" t="str">
        <f ca="1">VLOOKUP($F453,Calc!$R$2:$Y$1201,L$13)</f>
        <v/>
      </c>
      <c r="M453" s="96" t="str">
        <f ca="1">VLOOKUP($F453,Calc!$R$2:$Y$1201,M$13)</f>
        <v/>
      </c>
    </row>
    <row r="454" spans="6:13" x14ac:dyDescent="0.3">
      <c r="F454" s="99">
        <f t="shared" si="6"/>
        <v>440</v>
      </c>
      <c r="G454" s="96" t="str">
        <f ca="1">VLOOKUP($F454,Calc!$R$2:$Y$1201,G$13)</f>
        <v/>
      </c>
      <c r="H454" s="97" t="str">
        <f ca="1">VLOOKUP($F454,Calc!$R$2:$Y$1201,H$13)</f>
        <v/>
      </c>
      <c r="I454" s="96" t="str">
        <f ca="1">VLOOKUP($F454,Calc!$R$2:$Y$1201,I$13)</f>
        <v/>
      </c>
      <c r="J454" s="96" t="str">
        <f ca="1">VLOOKUP($F454,Calc!$R$2:$Y$1201,J$13)</f>
        <v/>
      </c>
      <c r="K454" s="96"/>
      <c r="L454" s="98" t="str">
        <f ca="1">VLOOKUP($F454,Calc!$R$2:$Y$1201,L$13)</f>
        <v/>
      </c>
      <c r="M454" s="96" t="str">
        <f ca="1">VLOOKUP($F454,Calc!$R$2:$Y$1201,M$13)</f>
        <v/>
      </c>
    </row>
    <row r="455" spans="6:13" x14ac:dyDescent="0.3">
      <c r="F455" s="99">
        <f t="shared" si="6"/>
        <v>441</v>
      </c>
      <c r="G455" s="96" t="str">
        <f ca="1">VLOOKUP($F455,Calc!$R$2:$Y$1201,G$13)</f>
        <v/>
      </c>
      <c r="H455" s="97" t="str">
        <f ca="1">VLOOKUP($F455,Calc!$R$2:$Y$1201,H$13)</f>
        <v/>
      </c>
      <c r="I455" s="96" t="str">
        <f ca="1">VLOOKUP($F455,Calc!$R$2:$Y$1201,I$13)</f>
        <v/>
      </c>
      <c r="J455" s="96" t="str">
        <f ca="1">VLOOKUP($F455,Calc!$R$2:$Y$1201,J$13)</f>
        <v/>
      </c>
      <c r="K455" s="96"/>
      <c r="L455" s="98" t="str">
        <f ca="1">VLOOKUP($F455,Calc!$R$2:$Y$1201,L$13)</f>
        <v/>
      </c>
      <c r="M455" s="96" t="str">
        <f ca="1">VLOOKUP($F455,Calc!$R$2:$Y$1201,M$13)</f>
        <v/>
      </c>
    </row>
    <row r="456" spans="6:13" x14ac:dyDescent="0.3">
      <c r="F456" s="99">
        <f t="shared" si="6"/>
        <v>442</v>
      </c>
      <c r="G456" s="96" t="str">
        <f ca="1">VLOOKUP($F456,Calc!$R$2:$Y$1201,G$13)</f>
        <v/>
      </c>
      <c r="H456" s="97" t="str">
        <f ca="1">VLOOKUP($F456,Calc!$R$2:$Y$1201,H$13)</f>
        <v/>
      </c>
      <c r="I456" s="96" t="str">
        <f ca="1">VLOOKUP($F456,Calc!$R$2:$Y$1201,I$13)</f>
        <v/>
      </c>
      <c r="J456" s="96" t="str">
        <f ca="1">VLOOKUP($F456,Calc!$R$2:$Y$1201,J$13)</f>
        <v/>
      </c>
      <c r="K456" s="96"/>
      <c r="L456" s="98" t="str">
        <f ca="1">VLOOKUP($F456,Calc!$R$2:$Y$1201,L$13)</f>
        <v/>
      </c>
      <c r="M456" s="96" t="str">
        <f ca="1">VLOOKUP($F456,Calc!$R$2:$Y$1201,M$13)</f>
        <v/>
      </c>
    </row>
    <row r="457" spans="6:13" x14ac:dyDescent="0.3">
      <c r="F457" s="99">
        <f t="shared" si="6"/>
        <v>443</v>
      </c>
      <c r="G457" s="96" t="str">
        <f ca="1">VLOOKUP($F457,Calc!$R$2:$Y$1201,G$13)</f>
        <v/>
      </c>
      <c r="H457" s="97" t="str">
        <f ca="1">VLOOKUP($F457,Calc!$R$2:$Y$1201,H$13)</f>
        <v/>
      </c>
      <c r="I457" s="96" t="str">
        <f ca="1">VLOOKUP($F457,Calc!$R$2:$Y$1201,I$13)</f>
        <v/>
      </c>
      <c r="J457" s="96" t="str">
        <f ca="1">VLOOKUP($F457,Calc!$R$2:$Y$1201,J$13)</f>
        <v/>
      </c>
      <c r="K457" s="96"/>
      <c r="L457" s="98" t="str">
        <f ca="1">VLOOKUP($F457,Calc!$R$2:$Y$1201,L$13)</f>
        <v/>
      </c>
      <c r="M457" s="96" t="str">
        <f ca="1">VLOOKUP($F457,Calc!$R$2:$Y$1201,M$13)</f>
        <v/>
      </c>
    </row>
    <row r="458" spans="6:13" x14ac:dyDescent="0.3">
      <c r="F458" s="99">
        <f t="shared" si="6"/>
        <v>444</v>
      </c>
      <c r="G458" s="96" t="str">
        <f ca="1">VLOOKUP($F458,Calc!$R$2:$Y$1201,G$13)</f>
        <v/>
      </c>
      <c r="H458" s="97" t="str">
        <f ca="1">VLOOKUP($F458,Calc!$R$2:$Y$1201,H$13)</f>
        <v/>
      </c>
      <c r="I458" s="96" t="str">
        <f ca="1">VLOOKUP($F458,Calc!$R$2:$Y$1201,I$13)</f>
        <v/>
      </c>
      <c r="J458" s="96" t="str">
        <f ca="1">VLOOKUP($F458,Calc!$R$2:$Y$1201,J$13)</f>
        <v/>
      </c>
      <c r="K458" s="96"/>
      <c r="L458" s="98" t="str">
        <f ca="1">VLOOKUP($F458,Calc!$R$2:$Y$1201,L$13)</f>
        <v/>
      </c>
      <c r="M458" s="96" t="str">
        <f ca="1">VLOOKUP($F458,Calc!$R$2:$Y$1201,M$13)</f>
        <v/>
      </c>
    </row>
    <row r="459" spans="6:13" x14ac:dyDescent="0.3">
      <c r="F459" s="99">
        <f t="shared" si="6"/>
        <v>445</v>
      </c>
      <c r="G459" s="96" t="str">
        <f ca="1">VLOOKUP($F459,Calc!$R$2:$Y$1201,G$13)</f>
        <v/>
      </c>
      <c r="H459" s="97" t="str">
        <f ca="1">VLOOKUP($F459,Calc!$R$2:$Y$1201,H$13)</f>
        <v/>
      </c>
      <c r="I459" s="96" t="str">
        <f ca="1">VLOOKUP($F459,Calc!$R$2:$Y$1201,I$13)</f>
        <v/>
      </c>
      <c r="J459" s="96" t="str">
        <f ca="1">VLOOKUP($F459,Calc!$R$2:$Y$1201,J$13)</f>
        <v/>
      </c>
      <c r="K459" s="96"/>
      <c r="L459" s="98" t="str">
        <f ca="1">VLOOKUP($F459,Calc!$R$2:$Y$1201,L$13)</f>
        <v/>
      </c>
      <c r="M459" s="96" t="str">
        <f ca="1">VLOOKUP($F459,Calc!$R$2:$Y$1201,M$13)</f>
        <v/>
      </c>
    </row>
    <row r="460" spans="6:13" x14ac:dyDescent="0.3">
      <c r="F460" s="99">
        <f t="shared" si="6"/>
        <v>446</v>
      </c>
      <c r="G460" s="96" t="str">
        <f ca="1">VLOOKUP($F460,Calc!$R$2:$Y$1201,G$13)</f>
        <v/>
      </c>
      <c r="H460" s="97" t="str">
        <f ca="1">VLOOKUP($F460,Calc!$R$2:$Y$1201,H$13)</f>
        <v/>
      </c>
      <c r="I460" s="96" t="str">
        <f ca="1">VLOOKUP($F460,Calc!$R$2:$Y$1201,I$13)</f>
        <v/>
      </c>
      <c r="J460" s="96" t="str">
        <f ca="1">VLOOKUP($F460,Calc!$R$2:$Y$1201,J$13)</f>
        <v/>
      </c>
      <c r="K460" s="96"/>
      <c r="L460" s="98" t="str">
        <f ca="1">VLOOKUP($F460,Calc!$R$2:$Y$1201,L$13)</f>
        <v/>
      </c>
      <c r="M460" s="96" t="str">
        <f ca="1">VLOOKUP($F460,Calc!$R$2:$Y$1201,M$13)</f>
        <v/>
      </c>
    </row>
    <row r="461" spans="6:13" x14ac:dyDescent="0.3">
      <c r="F461" s="99">
        <f t="shared" si="6"/>
        <v>447</v>
      </c>
      <c r="G461" s="96" t="str">
        <f ca="1">VLOOKUP($F461,Calc!$R$2:$Y$1201,G$13)</f>
        <v/>
      </c>
      <c r="H461" s="97" t="str">
        <f ca="1">VLOOKUP($F461,Calc!$R$2:$Y$1201,H$13)</f>
        <v/>
      </c>
      <c r="I461" s="96" t="str">
        <f ca="1">VLOOKUP($F461,Calc!$R$2:$Y$1201,I$13)</f>
        <v/>
      </c>
      <c r="J461" s="96" t="str">
        <f ca="1">VLOOKUP($F461,Calc!$R$2:$Y$1201,J$13)</f>
        <v/>
      </c>
      <c r="K461" s="96"/>
      <c r="L461" s="98" t="str">
        <f ca="1">VLOOKUP($F461,Calc!$R$2:$Y$1201,L$13)</f>
        <v/>
      </c>
      <c r="M461" s="96" t="str">
        <f ca="1">VLOOKUP($F461,Calc!$R$2:$Y$1201,M$13)</f>
        <v/>
      </c>
    </row>
    <row r="462" spans="6:13" x14ac:dyDescent="0.3">
      <c r="F462" s="99">
        <f t="shared" si="6"/>
        <v>448</v>
      </c>
      <c r="G462" s="96" t="str">
        <f ca="1">VLOOKUP($F462,Calc!$R$2:$Y$1201,G$13)</f>
        <v/>
      </c>
      <c r="H462" s="97" t="str">
        <f ca="1">VLOOKUP($F462,Calc!$R$2:$Y$1201,H$13)</f>
        <v/>
      </c>
      <c r="I462" s="96" t="str">
        <f ca="1">VLOOKUP($F462,Calc!$R$2:$Y$1201,I$13)</f>
        <v/>
      </c>
      <c r="J462" s="96" t="str">
        <f ca="1">VLOOKUP($F462,Calc!$R$2:$Y$1201,J$13)</f>
        <v/>
      </c>
      <c r="K462" s="96"/>
      <c r="L462" s="98" t="str">
        <f ca="1">VLOOKUP($F462,Calc!$R$2:$Y$1201,L$13)</f>
        <v/>
      </c>
      <c r="M462" s="96" t="str">
        <f ca="1">VLOOKUP($F462,Calc!$R$2:$Y$1201,M$13)</f>
        <v/>
      </c>
    </row>
    <row r="463" spans="6:13" x14ac:dyDescent="0.3">
      <c r="F463" s="99">
        <f t="shared" si="6"/>
        <v>449</v>
      </c>
      <c r="G463" s="96" t="str">
        <f ca="1">VLOOKUP($F463,Calc!$R$2:$Y$1201,G$13)</f>
        <v/>
      </c>
      <c r="H463" s="97" t="str">
        <f ca="1">VLOOKUP($F463,Calc!$R$2:$Y$1201,H$13)</f>
        <v/>
      </c>
      <c r="I463" s="96" t="str">
        <f ca="1">VLOOKUP($F463,Calc!$R$2:$Y$1201,I$13)</f>
        <v/>
      </c>
      <c r="J463" s="96" t="str">
        <f ca="1">VLOOKUP($F463,Calc!$R$2:$Y$1201,J$13)</f>
        <v/>
      </c>
      <c r="K463" s="96"/>
      <c r="L463" s="98" t="str">
        <f ca="1">VLOOKUP($F463,Calc!$R$2:$Y$1201,L$13)</f>
        <v/>
      </c>
      <c r="M463" s="96" t="str">
        <f ca="1">VLOOKUP($F463,Calc!$R$2:$Y$1201,M$13)</f>
        <v/>
      </c>
    </row>
    <row r="464" spans="6:13" x14ac:dyDescent="0.3">
      <c r="F464" s="99">
        <f t="shared" si="6"/>
        <v>450</v>
      </c>
      <c r="G464" s="96" t="str">
        <f ca="1">VLOOKUP($F464,Calc!$R$2:$Y$1201,G$13)</f>
        <v/>
      </c>
      <c r="H464" s="97" t="str">
        <f ca="1">VLOOKUP($F464,Calc!$R$2:$Y$1201,H$13)</f>
        <v/>
      </c>
      <c r="I464" s="96" t="str">
        <f ca="1">VLOOKUP($F464,Calc!$R$2:$Y$1201,I$13)</f>
        <v/>
      </c>
      <c r="J464" s="96" t="str">
        <f ca="1">VLOOKUP($F464,Calc!$R$2:$Y$1201,J$13)</f>
        <v/>
      </c>
      <c r="K464" s="96"/>
      <c r="L464" s="98" t="str">
        <f ca="1">VLOOKUP($F464,Calc!$R$2:$Y$1201,L$13)</f>
        <v/>
      </c>
      <c r="M464" s="96" t="str">
        <f ca="1">VLOOKUP($F464,Calc!$R$2:$Y$1201,M$13)</f>
        <v/>
      </c>
    </row>
    <row r="465" spans="6:13" x14ac:dyDescent="0.3">
      <c r="F465" s="99">
        <f t="shared" ref="F465:F528" si="7">F464+1</f>
        <v>451</v>
      </c>
      <c r="G465" s="96" t="str">
        <f ca="1">VLOOKUP($F465,Calc!$R$2:$Y$1201,G$13)</f>
        <v/>
      </c>
      <c r="H465" s="97" t="str">
        <f ca="1">VLOOKUP($F465,Calc!$R$2:$Y$1201,H$13)</f>
        <v/>
      </c>
      <c r="I465" s="96" t="str">
        <f ca="1">VLOOKUP($F465,Calc!$R$2:$Y$1201,I$13)</f>
        <v/>
      </c>
      <c r="J465" s="96" t="str">
        <f ca="1">VLOOKUP($F465,Calc!$R$2:$Y$1201,J$13)</f>
        <v/>
      </c>
      <c r="K465" s="96"/>
      <c r="L465" s="98" t="str">
        <f ca="1">VLOOKUP($F465,Calc!$R$2:$Y$1201,L$13)</f>
        <v/>
      </c>
      <c r="M465" s="96" t="str">
        <f ca="1">VLOOKUP($F465,Calc!$R$2:$Y$1201,M$13)</f>
        <v/>
      </c>
    </row>
    <row r="466" spans="6:13" x14ac:dyDescent="0.3">
      <c r="F466" s="99">
        <f t="shared" si="7"/>
        <v>452</v>
      </c>
      <c r="G466" s="96" t="str">
        <f ca="1">VLOOKUP($F466,Calc!$R$2:$Y$1201,G$13)</f>
        <v/>
      </c>
      <c r="H466" s="97" t="str">
        <f ca="1">VLOOKUP($F466,Calc!$R$2:$Y$1201,H$13)</f>
        <v/>
      </c>
      <c r="I466" s="96" t="str">
        <f ca="1">VLOOKUP($F466,Calc!$R$2:$Y$1201,I$13)</f>
        <v/>
      </c>
      <c r="J466" s="96" t="str">
        <f ca="1">VLOOKUP($F466,Calc!$R$2:$Y$1201,J$13)</f>
        <v/>
      </c>
      <c r="K466" s="96"/>
      <c r="L466" s="98" t="str">
        <f ca="1">VLOOKUP($F466,Calc!$R$2:$Y$1201,L$13)</f>
        <v/>
      </c>
      <c r="M466" s="96" t="str">
        <f ca="1">VLOOKUP($F466,Calc!$R$2:$Y$1201,M$13)</f>
        <v/>
      </c>
    </row>
    <row r="467" spans="6:13" x14ac:dyDescent="0.3">
      <c r="F467" s="99">
        <f t="shared" si="7"/>
        <v>453</v>
      </c>
      <c r="G467" s="96" t="str">
        <f ca="1">VLOOKUP($F467,Calc!$R$2:$Y$1201,G$13)</f>
        <v/>
      </c>
      <c r="H467" s="97" t="str">
        <f ca="1">VLOOKUP($F467,Calc!$R$2:$Y$1201,H$13)</f>
        <v/>
      </c>
      <c r="I467" s="96" t="str">
        <f ca="1">VLOOKUP($F467,Calc!$R$2:$Y$1201,I$13)</f>
        <v/>
      </c>
      <c r="J467" s="96" t="str">
        <f ca="1">VLOOKUP($F467,Calc!$R$2:$Y$1201,J$13)</f>
        <v/>
      </c>
      <c r="K467" s="96"/>
      <c r="L467" s="98" t="str">
        <f ca="1">VLOOKUP($F467,Calc!$R$2:$Y$1201,L$13)</f>
        <v/>
      </c>
      <c r="M467" s="96" t="str">
        <f ca="1">VLOOKUP($F467,Calc!$R$2:$Y$1201,M$13)</f>
        <v/>
      </c>
    </row>
    <row r="468" spans="6:13" x14ac:dyDescent="0.3">
      <c r="F468" s="99">
        <f t="shared" si="7"/>
        <v>454</v>
      </c>
      <c r="G468" s="96" t="str">
        <f ca="1">VLOOKUP($F468,Calc!$R$2:$Y$1201,G$13)</f>
        <v/>
      </c>
      <c r="H468" s="97" t="str">
        <f ca="1">VLOOKUP($F468,Calc!$R$2:$Y$1201,H$13)</f>
        <v/>
      </c>
      <c r="I468" s="96" t="str">
        <f ca="1">VLOOKUP($F468,Calc!$R$2:$Y$1201,I$13)</f>
        <v/>
      </c>
      <c r="J468" s="96" t="str">
        <f ca="1">VLOOKUP($F468,Calc!$R$2:$Y$1201,J$13)</f>
        <v/>
      </c>
      <c r="K468" s="96"/>
      <c r="L468" s="98" t="str">
        <f ca="1">VLOOKUP($F468,Calc!$R$2:$Y$1201,L$13)</f>
        <v/>
      </c>
      <c r="M468" s="96" t="str">
        <f ca="1">VLOOKUP($F468,Calc!$R$2:$Y$1201,M$13)</f>
        <v/>
      </c>
    </row>
    <row r="469" spans="6:13" x14ac:dyDescent="0.3">
      <c r="F469" s="99">
        <f t="shared" si="7"/>
        <v>455</v>
      </c>
      <c r="G469" s="96" t="str">
        <f ca="1">VLOOKUP($F469,Calc!$R$2:$Y$1201,G$13)</f>
        <v/>
      </c>
      <c r="H469" s="97" t="str">
        <f ca="1">VLOOKUP($F469,Calc!$R$2:$Y$1201,H$13)</f>
        <v/>
      </c>
      <c r="I469" s="96" t="str">
        <f ca="1">VLOOKUP($F469,Calc!$R$2:$Y$1201,I$13)</f>
        <v/>
      </c>
      <c r="J469" s="96" t="str">
        <f ca="1">VLOOKUP($F469,Calc!$R$2:$Y$1201,J$13)</f>
        <v/>
      </c>
      <c r="K469" s="96"/>
      <c r="L469" s="98" t="str">
        <f ca="1">VLOOKUP($F469,Calc!$R$2:$Y$1201,L$13)</f>
        <v/>
      </c>
      <c r="M469" s="96" t="str">
        <f ca="1">VLOOKUP($F469,Calc!$R$2:$Y$1201,M$13)</f>
        <v/>
      </c>
    </row>
    <row r="470" spans="6:13" x14ac:dyDescent="0.3">
      <c r="F470" s="99">
        <f t="shared" si="7"/>
        <v>456</v>
      </c>
      <c r="G470" s="96" t="str">
        <f ca="1">VLOOKUP($F470,Calc!$R$2:$Y$1201,G$13)</f>
        <v/>
      </c>
      <c r="H470" s="97" t="str">
        <f ca="1">VLOOKUP($F470,Calc!$R$2:$Y$1201,H$13)</f>
        <v/>
      </c>
      <c r="I470" s="96" t="str">
        <f ca="1">VLOOKUP($F470,Calc!$R$2:$Y$1201,I$13)</f>
        <v/>
      </c>
      <c r="J470" s="96" t="str">
        <f ca="1">VLOOKUP($F470,Calc!$R$2:$Y$1201,J$13)</f>
        <v/>
      </c>
      <c r="K470" s="96"/>
      <c r="L470" s="98" t="str">
        <f ca="1">VLOOKUP($F470,Calc!$R$2:$Y$1201,L$13)</f>
        <v/>
      </c>
      <c r="M470" s="96" t="str">
        <f ca="1">VLOOKUP($F470,Calc!$R$2:$Y$1201,M$13)</f>
        <v/>
      </c>
    </row>
    <row r="471" spans="6:13" x14ac:dyDescent="0.3">
      <c r="F471" s="99">
        <f t="shared" si="7"/>
        <v>457</v>
      </c>
      <c r="G471" s="96" t="str">
        <f ca="1">VLOOKUP($F471,Calc!$R$2:$Y$1201,G$13)</f>
        <v/>
      </c>
      <c r="H471" s="97" t="str">
        <f ca="1">VLOOKUP($F471,Calc!$R$2:$Y$1201,H$13)</f>
        <v/>
      </c>
      <c r="I471" s="96" t="str">
        <f ca="1">VLOOKUP($F471,Calc!$R$2:$Y$1201,I$13)</f>
        <v/>
      </c>
      <c r="J471" s="96" t="str">
        <f ca="1">VLOOKUP($F471,Calc!$R$2:$Y$1201,J$13)</f>
        <v/>
      </c>
      <c r="K471" s="96"/>
      <c r="L471" s="98" t="str">
        <f ca="1">VLOOKUP($F471,Calc!$R$2:$Y$1201,L$13)</f>
        <v/>
      </c>
      <c r="M471" s="96" t="str">
        <f ca="1">VLOOKUP($F471,Calc!$R$2:$Y$1201,M$13)</f>
        <v/>
      </c>
    </row>
    <row r="472" spans="6:13" x14ac:dyDescent="0.3">
      <c r="F472" s="99">
        <f t="shared" si="7"/>
        <v>458</v>
      </c>
      <c r="G472" s="96" t="str">
        <f ca="1">VLOOKUP($F472,Calc!$R$2:$Y$1201,G$13)</f>
        <v/>
      </c>
      <c r="H472" s="97" t="str">
        <f ca="1">VLOOKUP($F472,Calc!$R$2:$Y$1201,H$13)</f>
        <v/>
      </c>
      <c r="I472" s="96" t="str">
        <f ca="1">VLOOKUP($F472,Calc!$R$2:$Y$1201,I$13)</f>
        <v/>
      </c>
      <c r="J472" s="96" t="str">
        <f ca="1">VLOOKUP($F472,Calc!$R$2:$Y$1201,J$13)</f>
        <v/>
      </c>
      <c r="K472" s="96"/>
      <c r="L472" s="98" t="str">
        <f ca="1">VLOOKUP($F472,Calc!$R$2:$Y$1201,L$13)</f>
        <v/>
      </c>
      <c r="M472" s="96" t="str">
        <f ca="1">VLOOKUP($F472,Calc!$R$2:$Y$1201,M$13)</f>
        <v/>
      </c>
    </row>
    <row r="473" spans="6:13" x14ac:dyDescent="0.3">
      <c r="F473" s="99">
        <f t="shared" si="7"/>
        <v>459</v>
      </c>
      <c r="G473" s="96" t="str">
        <f ca="1">VLOOKUP($F473,Calc!$R$2:$Y$1201,G$13)</f>
        <v/>
      </c>
      <c r="H473" s="97" t="str">
        <f ca="1">VLOOKUP($F473,Calc!$R$2:$Y$1201,H$13)</f>
        <v/>
      </c>
      <c r="I473" s="96" t="str">
        <f ca="1">VLOOKUP($F473,Calc!$R$2:$Y$1201,I$13)</f>
        <v/>
      </c>
      <c r="J473" s="96" t="str">
        <f ca="1">VLOOKUP($F473,Calc!$R$2:$Y$1201,J$13)</f>
        <v/>
      </c>
      <c r="K473" s="96"/>
      <c r="L473" s="98" t="str">
        <f ca="1">VLOOKUP($F473,Calc!$R$2:$Y$1201,L$13)</f>
        <v/>
      </c>
      <c r="M473" s="96" t="str">
        <f ca="1">VLOOKUP($F473,Calc!$R$2:$Y$1201,M$13)</f>
        <v/>
      </c>
    </row>
    <row r="474" spans="6:13" x14ac:dyDescent="0.3">
      <c r="F474" s="99">
        <f t="shared" si="7"/>
        <v>460</v>
      </c>
      <c r="G474" s="96" t="str">
        <f ca="1">VLOOKUP($F474,Calc!$R$2:$Y$1201,G$13)</f>
        <v/>
      </c>
      <c r="H474" s="97" t="str">
        <f ca="1">VLOOKUP($F474,Calc!$R$2:$Y$1201,H$13)</f>
        <v/>
      </c>
      <c r="I474" s="96" t="str">
        <f ca="1">VLOOKUP($F474,Calc!$R$2:$Y$1201,I$13)</f>
        <v/>
      </c>
      <c r="J474" s="96" t="str">
        <f ca="1">VLOOKUP($F474,Calc!$R$2:$Y$1201,J$13)</f>
        <v/>
      </c>
      <c r="K474" s="96"/>
      <c r="L474" s="98" t="str">
        <f ca="1">VLOOKUP($F474,Calc!$R$2:$Y$1201,L$13)</f>
        <v/>
      </c>
      <c r="M474" s="96" t="str">
        <f ca="1">VLOOKUP($F474,Calc!$R$2:$Y$1201,M$13)</f>
        <v/>
      </c>
    </row>
    <row r="475" spans="6:13" x14ac:dyDescent="0.3">
      <c r="F475" s="99">
        <f t="shared" si="7"/>
        <v>461</v>
      </c>
      <c r="G475" s="96" t="str">
        <f ca="1">VLOOKUP($F475,Calc!$R$2:$Y$1201,G$13)</f>
        <v/>
      </c>
      <c r="H475" s="97" t="str">
        <f ca="1">VLOOKUP($F475,Calc!$R$2:$Y$1201,H$13)</f>
        <v/>
      </c>
      <c r="I475" s="96" t="str">
        <f ca="1">VLOOKUP($F475,Calc!$R$2:$Y$1201,I$13)</f>
        <v/>
      </c>
      <c r="J475" s="96" t="str">
        <f ca="1">VLOOKUP($F475,Calc!$R$2:$Y$1201,J$13)</f>
        <v/>
      </c>
      <c r="K475" s="96"/>
      <c r="L475" s="98" t="str">
        <f ca="1">VLOOKUP($F475,Calc!$R$2:$Y$1201,L$13)</f>
        <v/>
      </c>
      <c r="M475" s="96" t="str">
        <f ca="1">VLOOKUP($F475,Calc!$R$2:$Y$1201,M$13)</f>
        <v/>
      </c>
    </row>
    <row r="476" spans="6:13" x14ac:dyDescent="0.3">
      <c r="F476" s="99">
        <f t="shared" si="7"/>
        <v>462</v>
      </c>
      <c r="G476" s="96" t="str">
        <f ca="1">VLOOKUP($F476,Calc!$R$2:$Y$1201,G$13)</f>
        <v/>
      </c>
      <c r="H476" s="97" t="str">
        <f ca="1">VLOOKUP($F476,Calc!$R$2:$Y$1201,H$13)</f>
        <v/>
      </c>
      <c r="I476" s="96" t="str">
        <f ca="1">VLOOKUP($F476,Calc!$R$2:$Y$1201,I$13)</f>
        <v/>
      </c>
      <c r="J476" s="96" t="str">
        <f ca="1">VLOOKUP($F476,Calc!$R$2:$Y$1201,J$13)</f>
        <v/>
      </c>
      <c r="K476" s="96"/>
      <c r="L476" s="98" t="str">
        <f ca="1">VLOOKUP($F476,Calc!$R$2:$Y$1201,L$13)</f>
        <v/>
      </c>
      <c r="M476" s="96" t="str">
        <f ca="1">VLOOKUP($F476,Calc!$R$2:$Y$1201,M$13)</f>
        <v/>
      </c>
    </row>
    <row r="477" spans="6:13" x14ac:dyDescent="0.3">
      <c r="F477" s="99">
        <f t="shared" si="7"/>
        <v>463</v>
      </c>
      <c r="G477" s="96" t="str">
        <f ca="1">VLOOKUP($F477,Calc!$R$2:$Y$1201,G$13)</f>
        <v/>
      </c>
      <c r="H477" s="97" t="str">
        <f ca="1">VLOOKUP($F477,Calc!$R$2:$Y$1201,H$13)</f>
        <v/>
      </c>
      <c r="I477" s="96" t="str">
        <f ca="1">VLOOKUP($F477,Calc!$R$2:$Y$1201,I$13)</f>
        <v/>
      </c>
      <c r="J477" s="96" t="str">
        <f ca="1">VLOOKUP($F477,Calc!$R$2:$Y$1201,J$13)</f>
        <v/>
      </c>
      <c r="K477" s="96"/>
      <c r="L477" s="98" t="str">
        <f ca="1">VLOOKUP($F477,Calc!$R$2:$Y$1201,L$13)</f>
        <v/>
      </c>
      <c r="M477" s="96" t="str">
        <f ca="1">VLOOKUP($F477,Calc!$R$2:$Y$1201,M$13)</f>
        <v/>
      </c>
    </row>
    <row r="478" spans="6:13" x14ac:dyDescent="0.3">
      <c r="F478" s="99">
        <f t="shared" si="7"/>
        <v>464</v>
      </c>
      <c r="G478" s="96" t="str">
        <f ca="1">VLOOKUP($F478,Calc!$R$2:$Y$1201,G$13)</f>
        <v/>
      </c>
      <c r="H478" s="97" t="str">
        <f ca="1">VLOOKUP($F478,Calc!$R$2:$Y$1201,H$13)</f>
        <v/>
      </c>
      <c r="I478" s="96" t="str">
        <f ca="1">VLOOKUP($F478,Calc!$R$2:$Y$1201,I$13)</f>
        <v/>
      </c>
      <c r="J478" s="96" t="str">
        <f ca="1">VLOOKUP($F478,Calc!$R$2:$Y$1201,J$13)</f>
        <v/>
      </c>
      <c r="K478" s="96"/>
      <c r="L478" s="98" t="str">
        <f ca="1">VLOOKUP($F478,Calc!$R$2:$Y$1201,L$13)</f>
        <v/>
      </c>
      <c r="M478" s="96" t="str">
        <f ca="1">VLOOKUP($F478,Calc!$R$2:$Y$1201,M$13)</f>
        <v/>
      </c>
    </row>
    <row r="479" spans="6:13" x14ac:dyDescent="0.3">
      <c r="F479" s="99">
        <f t="shared" si="7"/>
        <v>465</v>
      </c>
      <c r="G479" s="96" t="str">
        <f ca="1">VLOOKUP($F479,Calc!$R$2:$Y$1201,G$13)</f>
        <v/>
      </c>
      <c r="H479" s="97" t="str">
        <f ca="1">VLOOKUP($F479,Calc!$R$2:$Y$1201,H$13)</f>
        <v/>
      </c>
      <c r="I479" s="96" t="str">
        <f ca="1">VLOOKUP($F479,Calc!$R$2:$Y$1201,I$13)</f>
        <v/>
      </c>
      <c r="J479" s="96" t="str">
        <f ca="1">VLOOKUP($F479,Calc!$R$2:$Y$1201,J$13)</f>
        <v/>
      </c>
      <c r="K479" s="96"/>
      <c r="L479" s="98" t="str">
        <f ca="1">VLOOKUP($F479,Calc!$R$2:$Y$1201,L$13)</f>
        <v/>
      </c>
      <c r="M479" s="96" t="str">
        <f ca="1">VLOOKUP($F479,Calc!$R$2:$Y$1201,M$13)</f>
        <v/>
      </c>
    </row>
    <row r="480" spans="6:13" x14ac:dyDescent="0.3">
      <c r="F480" s="99">
        <f t="shared" si="7"/>
        <v>466</v>
      </c>
      <c r="G480" s="96" t="str">
        <f ca="1">VLOOKUP($F480,Calc!$R$2:$Y$1201,G$13)</f>
        <v/>
      </c>
      <c r="H480" s="97" t="str">
        <f ca="1">VLOOKUP($F480,Calc!$R$2:$Y$1201,H$13)</f>
        <v/>
      </c>
      <c r="I480" s="96" t="str">
        <f ca="1">VLOOKUP($F480,Calc!$R$2:$Y$1201,I$13)</f>
        <v/>
      </c>
      <c r="J480" s="96" t="str">
        <f ca="1">VLOOKUP($F480,Calc!$R$2:$Y$1201,J$13)</f>
        <v/>
      </c>
      <c r="K480" s="96"/>
      <c r="L480" s="98" t="str">
        <f ca="1">VLOOKUP($F480,Calc!$R$2:$Y$1201,L$13)</f>
        <v/>
      </c>
      <c r="M480" s="96" t="str">
        <f ca="1">VLOOKUP($F480,Calc!$R$2:$Y$1201,M$13)</f>
        <v/>
      </c>
    </row>
    <row r="481" spans="6:13" x14ac:dyDescent="0.3">
      <c r="F481" s="99">
        <f t="shared" si="7"/>
        <v>467</v>
      </c>
      <c r="G481" s="96" t="str">
        <f ca="1">VLOOKUP($F481,Calc!$R$2:$Y$1201,G$13)</f>
        <v/>
      </c>
      <c r="H481" s="97" t="str">
        <f ca="1">VLOOKUP($F481,Calc!$R$2:$Y$1201,H$13)</f>
        <v/>
      </c>
      <c r="I481" s="96" t="str">
        <f ca="1">VLOOKUP($F481,Calc!$R$2:$Y$1201,I$13)</f>
        <v/>
      </c>
      <c r="J481" s="96" t="str">
        <f ca="1">VLOOKUP($F481,Calc!$R$2:$Y$1201,J$13)</f>
        <v/>
      </c>
      <c r="K481" s="96"/>
      <c r="L481" s="98" t="str">
        <f ca="1">VLOOKUP($F481,Calc!$R$2:$Y$1201,L$13)</f>
        <v/>
      </c>
      <c r="M481" s="96" t="str">
        <f ca="1">VLOOKUP($F481,Calc!$R$2:$Y$1201,M$13)</f>
        <v/>
      </c>
    </row>
    <row r="482" spans="6:13" x14ac:dyDescent="0.3">
      <c r="F482" s="99">
        <f t="shared" si="7"/>
        <v>468</v>
      </c>
      <c r="G482" s="96" t="str">
        <f ca="1">VLOOKUP($F482,Calc!$R$2:$Y$1201,G$13)</f>
        <v/>
      </c>
      <c r="H482" s="97" t="str">
        <f ca="1">VLOOKUP($F482,Calc!$R$2:$Y$1201,H$13)</f>
        <v/>
      </c>
      <c r="I482" s="96" t="str">
        <f ca="1">VLOOKUP($F482,Calc!$R$2:$Y$1201,I$13)</f>
        <v/>
      </c>
      <c r="J482" s="96" t="str">
        <f ca="1">VLOOKUP($F482,Calc!$R$2:$Y$1201,J$13)</f>
        <v/>
      </c>
      <c r="K482" s="96"/>
      <c r="L482" s="98" t="str">
        <f ca="1">VLOOKUP($F482,Calc!$R$2:$Y$1201,L$13)</f>
        <v/>
      </c>
      <c r="M482" s="96" t="str">
        <f ca="1">VLOOKUP($F482,Calc!$R$2:$Y$1201,M$13)</f>
        <v/>
      </c>
    </row>
    <row r="483" spans="6:13" x14ac:dyDescent="0.3">
      <c r="F483" s="99">
        <f t="shared" si="7"/>
        <v>469</v>
      </c>
      <c r="G483" s="96" t="str">
        <f ca="1">VLOOKUP($F483,Calc!$R$2:$Y$1201,G$13)</f>
        <v/>
      </c>
      <c r="H483" s="97" t="str">
        <f ca="1">VLOOKUP($F483,Calc!$R$2:$Y$1201,H$13)</f>
        <v/>
      </c>
      <c r="I483" s="96" t="str">
        <f ca="1">VLOOKUP($F483,Calc!$R$2:$Y$1201,I$13)</f>
        <v/>
      </c>
      <c r="J483" s="96" t="str">
        <f ca="1">VLOOKUP($F483,Calc!$R$2:$Y$1201,J$13)</f>
        <v/>
      </c>
      <c r="K483" s="96"/>
      <c r="L483" s="98" t="str">
        <f ca="1">VLOOKUP($F483,Calc!$R$2:$Y$1201,L$13)</f>
        <v/>
      </c>
      <c r="M483" s="96" t="str">
        <f ca="1">VLOOKUP($F483,Calc!$R$2:$Y$1201,M$13)</f>
        <v/>
      </c>
    </row>
    <row r="484" spans="6:13" x14ac:dyDescent="0.3">
      <c r="F484" s="99">
        <f t="shared" si="7"/>
        <v>470</v>
      </c>
      <c r="G484" s="96" t="str">
        <f ca="1">VLOOKUP($F484,Calc!$R$2:$Y$1201,G$13)</f>
        <v/>
      </c>
      <c r="H484" s="97" t="str">
        <f ca="1">VLOOKUP($F484,Calc!$R$2:$Y$1201,H$13)</f>
        <v/>
      </c>
      <c r="I484" s="96" t="str">
        <f ca="1">VLOOKUP($F484,Calc!$R$2:$Y$1201,I$13)</f>
        <v/>
      </c>
      <c r="J484" s="96" t="str">
        <f ca="1">VLOOKUP($F484,Calc!$R$2:$Y$1201,J$13)</f>
        <v/>
      </c>
      <c r="K484" s="96"/>
      <c r="L484" s="98" t="str">
        <f ca="1">VLOOKUP($F484,Calc!$R$2:$Y$1201,L$13)</f>
        <v/>
      </c>
      <c r="M484" s="96" t="str">
        <f ca="1">VLOOKUP($F484,Calc!$R$2:$Y$1201,M$13)</f>
        <v/>
      </c>
    </row>
    <row r="485" spans="6:13" x14ac:dyDescent="0.3">
      <c r="F485" s="99">
        <f t="shared" si="7"/>
        <v>471</v>
      </c>
      <c r="G485" s="96" t="str">
        <f ca="1">VLOOKUP($F485,Calc!$R$2:$Y$1201,G$13)</f>
        <v/>
      </c>
      <c r="H485" s="97" t="str">
        <f ca="1">VLOOKUP($F485,Calc!$R$2:$Y$1201,H$13)</f>
        <v/>
      </c>
      <c r="I485" s="96" t="str">
        <f ca="1">VLOOKUP($F485,Calc!$R$2:$Y$1201,I$13)</f>
        <v/>
      </c>
      <c r="J485" s="96" t="str">
        <f ca="1">VLOOKUP($F485,Calc!$R$2:$Y$1201,J$13)</f>
        <v/>
      </c>
      <c r="K485" s="96"/>
      <c r="L485" s="98" t="str">
        <f ca="1">VLOOKUP($F485,Calc!$R$2:$Y$1201,L$13)</f>
        <v/>
      </c>
      <c r="M485" s="96" t="str">
        <f ca="1">VLOOKUP($F485,Calc!$R$2:$Y$1201,M$13)</f>
        <v/>
      </c>
    </row>
    <row r="486" spans="6:13" x14ac:dyDescent="0.3">
      <c r="F486" s="99">
        <f t="shared" si="7"/>
        <v>472</v>
      </c>
      <c r="G486" s="96" t="str">
        <f ca="1">VLOOKUP($F486,Calc!$R$2:$Y$1201,G$13)</f>
        <v/>
      </c>
      <c r="H486" s="97" t="str">
        <f ca="1">VLOOKUP($F486,Calc!$R$2:$Y$1201,H$13)</f>
        <v/>
      </c>
      <c r="I486" s="96" t="str">
        <f ca="1">VLOOKUP($F486,Calc!$R$2:$Y$1201,I$13)</f>
        <v/>
      </c>
      <c r="J486" s="96" t="str">
        <f ca="1">VLOOKUP($F486,Calc!$R$2:$Y$1201,J$13)</f>
        <v/>
      </c>
      <c r="K486" s="96"/>
      <c r="L486" s="98" t="str">
        <f ca="1">VLOOKUP($F486,Calc!$R$2:$Y$1201,L$13)</f>
        <v/>
      </c>
      <c r="M486" s="96" t="str">
        <f ca="1">VLOOKUP($F486,Calc!$R$2:$Y$1201,M$13)</f>
        <v/>
      </c>
    </row>
    <row r="487" spans="6:13" x14ac:dyDescent="0.3">
      <c r="F487" s="99">
        <f t="shared" si="7"/>
        <v>473</v>
      </c>
      <c r="G487" s="96" t="str">
        <f ca="1">VLOOKUP($F487,Calc!$R$2:$Y$1201,G$13)</f>
        <v/>
      </c>
      <c r="H487" s="97" t="str">
        <f ca="1">VLOOKUP($F487,Calc!$R$2:$Y$1201,H$13)</f>
        <v/>
      </c>
      <c r="I487" s="96" t="str">
        <f ca="1">VLOOKUP($F487,Calc!$R$2:$Y$1201,I$13)</f>
        <v/>
      </c>
      <c r="J487" s="96" t="str">
        <f ca="1">VLOOKUP($F487,Calc!$R$2:$Y$1201,J$13)</f>
        <v/>
      </c>
      <c r="K487" s="96"/>
      <c r="L487" s="98" t="str">
        <f ca="1">VLOOKUP($F487,Calc!$R$2:$Y$1201,L$13)</f>
        <v/>
      </c>
      <c r="M487" s="96" t="str">
        <f ca="1">VLOOKUP($F487,Calc!$R$2:$Y$1201,M$13)</f>
        <v/>
      </c>
    </row>
    <row r="488" spans="6:13" x14ac:dyDescent="0.3">
      <c r="F488" s="99">
        <f t="shared" si="7"/>
        <v>474</v>
      </c>
      <c r="G488" s="96" t="str">
        <f ca="1">VLOOKUP($F488,Calc!$R$2:$Y$1201,G$13)</f>
        <v/>
      </c>
      <c r="H488" s="97" t="str">
        <f ca="1">VLOOKUP($F488,Calc!$R$2:$Y$1201,H$13)</f>
        <v/>
      </c>
      <c r="I488" s="96" t="str">
        <f ca="1">VLOOKUP($F488,Calc!$R$2:$Y$1201,I$13)</f>
        <v/>
      </c>
      <c r="J488" s="96" t="str">
        <f ca="1">VLOOKUP($F488,Calc!$R$2:$Y$1201,J$13)</f>
        <v/>
      </c>
      <c r="K488" s="96"/>
      <c r="L488" s="98" t="str">
        <f ca="1">VLOOKUP($F488,Calc!$R$2:$Y$1201,L$13)</f>
        <v/>
      </c>
      <c r="M488" s="96" t="str">
        <f ca="1">VLOOKUP($F488,Calc!$R$2:$Y$1201,M$13)</f>
        <v/>
      </c>
    </row>
    <row r="489" spans="6:13" x14ac:dyDescent="0.3">
      <c r="F489" s="99">
        <f t="shared" si="7"/>
        <v>475</v>
      </c>
      <c r="G489" s="96" t="str">
        <f ca="1">VLOOKUP($F489,Calc!$R$2:$Y$1201,G$13)</f>
        <v/>
      </c>
      <c r="H489" s="97" t="str">
        <f ca="1">VLOOKUP($F489,Calc!$R$2:$Y$1201,H$13)</f>
        <v/>
      </c>
      <c r="I489" s="96" t="str">
        <f ca="1">VLOOKUP($F489,Calc!$R$2:$Y$1201,I$13)</f>
        <v/>
      </c>
      <c r="J489" s="96" t="str">
        <f ca="1">VLOOKUP($F489,Calc!$R$2:$Y$1201,J$13)</f>
        <v/>
      </c>
      <c r="K489" s="96"/>
      <c r="L489" s="98" t="str">
        <f ca="1">VLOOKUP($F489,Calc!$R$2:$Y$1201,L$13)</f>
        <v/>
      </c>
      <c r="M489" s="96" t="str">
        <f ca="1">VLOOKUP($F489,Calc!$R$2:$Y$1201,M$13)</f>
        <v/>
      </c>
    </row>
    <row r="490" spans="6:13" x14ac:dyDescent="0.3">
      <c r="F490" s="99">
        <f t="shared" si="7"/>
        <v>476</v>
      </c>
      <c r="G490" s="96" t="str">
        <f ca="1">VLOOKUP($F490,Calc!$R$2:$Y$1201,G$13)</f>
        <v/>
      </c>
      <c r="H490" s="97" t="str">
        <f ca="1">VLOOKUP($F490,Calc!$R$2:$Y$1201,H$13)</f>
        <v/>
      </c>
      <c r="I490" s="96" t="str">
        <f ca="1">VLOOKUP($F490,Calc!$R$2:$Y$1201,I$13)</f>
        <v/>
      </c>
      <c r="J490" s="96" t="str">
        <f ca="1">VLOOKUP($F490,Calc!$R$2:$Y$1201,J$13)</f>
        <v/>
      </c>
      <c r="K490" s="96"/>
      <c r="L490" s="98" t="str">
        <f ca="1">VLOOKUP($F490,Calc!$R$2:$Y$1201,L$13)</f>
        <v/>
      </c>
      <c r="M490" s="96" t="str">
        <f ca="1">VLOOKUP($F490,Calc!$R$2:$Y$1201,M$13)</f>
        <v/>
      </c>
    </row>
    <row r="491" spans="6:13" x14ac:dyDescent="0.3">
      <c r="F491" s="99">
        <f t="shared" si="7"/>
        <v>477</v>
      </c>
      <c r="G491" s="96" t="str">
        <f ca="1">VLOOKUP($F491,Calc!$R$2:$Y$1201,G$13)</f>
        <v/>
      </c>
      <c r="H491" s="97" t="str">
        <f ca="1">VLOOKUP($F491,Calc!$R$2:$Y$1201,H$13)</f>
        <v/>
      </c>
      <c r="I491" s="96" t="str">
        <f ca="1">VLOOKUP($F491,Calc!$R$2:$Y$1201,I$13)</f>
        <v/>
      </c>
      <c r="J491" s="96" t="str">
        <f ca="1">VLOOKUP($F491,Calc!$R$2:$Y$1201,J$13)</f>
        <v/>
      </c>
      <c r="K491" s="96"/>
      <c r="L491" s="98" t="str">
        <f ca="1">VLOOKUP($F491,Calc!$R$2:$Y$1201,L$13)</f>
        <v/>
      </c>
      <c r="M491" s="96" t="str">
        <f ca="1">VLOOKUP($F491,Calc!$R$2:$Y$1201,M$13)</f>
        <v/>
      </c>
    </row>
    <row r="492" spans="6:13" x14ac:dyDescent="0.3">
      <c r="F492" s="99">
        <f t="shared" si="7"/>
        <v>478</v>
      </c>
      <c r="G492" s="96" t="str">
        <f ca="1">VLOOKUP($F492,Calc!$R$2:$Y$1201,G$13)</f>
        <v/>
      </c>
      <c r="H492" s="97" t="str">
        <f ca="1">VLOOKUP($F492,Calc!$R$2:$Y$1201,H$13)</f>
        <v/>
      </c>
      <c r="I492" s="96" t="str">
        <f ca="1">VLOOKUP($F492,Calc!$R$2:$Y$1201,I$13)</f>
        <v/>
      </c>
      <c r="J492" s="96" t="str">
        <f ca="1">VLOOKUP($F492,Calc!$R$2:$Y$1201,J$13)</f>
        <v/>
      </c>
      <c r="K492" s="96"/>
      <c r="L492" s="98" t="str">
        <f ca="1">VLOOKUP($F492,Calc!$R$2:$Y$1201,L$13)</f>
        <v/>
      </c>
      <c r="M492" s="96" t="str">
        <f ca="1">VLOOKUP($F492,Calc!$R$2:$Y$1201,M$13)</f>
        <v/>
      </c>
    </row>
    <row r="493" spans="6:13" x14ac:dyDescent="0.3">
      <c r="F493" s="99">
        <f t="shared" si="7"/>
        <v>479</v>
      </c>
      <c r="G493" s="96" t="str">
        <f ca="1">VLOOKUP($F493,Calc!$R$2:$Y$1201,G$13)</f>
        <v/>
      </c>
      <c r="H493" s="97" t="str">
        <f ca="1">VLOOKUP($F493,Calc!$R$2:$Y$1201,H$13)</f>
        <v/>
      </c>
      <c r="I493" s="96" t="str">
        <f ca="1">VLOOKUP($F493,Calc!$R$2:$Y$1201,I$13)</f>
        <v/>
      </c>
      <c r="J493" s="96" t="str">
        <f ca="1">VLOOKUP($F493,Calc!$R$2:$Y$1201,J$13)</f>
        <v/>
      </c>
      <c r="K493" s="96"/>
      <c r="L493" s="98" t="str">
        <f ca="1">VLOOKUP($F493,Calc!$R$2:$Y$1201,L$13)</f>
        <v/>
      </c>
      <c r="M493" s="96" t="str">
        <f ca="1">VLOOKUP($F493,Calc!$R$2:$Y$1201,M$13)</f>
        <v/>
      </c>
    </row>
    <row r="494" spans="6:13" x14ac:dyDescent="0.3">
      <c r="F494" s="99">
        <f t="shared" si="7"/>
        <v>480</v>
      </c>
      <c r="G494" s="96" t="str">
        <f ca="1">VLOOKUP($F494,Calc!$R$2:$Y$1201,G$13)</f>
        <v/>
      </c>
      <c r="H494" s="97" t="str">
        <f ca="1">VLOOKUP($F494,Calc!$R$2:$Y$1201,H$13)</f>
        <v/>
      </c>
      <c r="I494" s="96" t="str">
        <f ca="1">VLOOKUP($F494,Calc!$R$2:$Y$1201,I$13)</f>
        <v/>
      </c>
      <c r="J494" s="96" t="str">
        <f ca="1">VLOOKUP($F494,Calc!$R$2:$Y$1201,J$13)</f>
        <v/>
      </c>
      <c r="K494" s="96"/>
      <c r="L494" s="98" t="str">
        <f ca="1">VLOOKUP($F494,Calc!$R$2:$Y$1201,L$13)</f>
        <v/>
      </c>
      <c r="M494" s="96" t="str">
        <f ca="1">VLOOKUP($F494,Calc!$R$2:$Y$1201,M$13)</f>
        <v/>
      </c>
    </row>
    <row r="495" spans="6:13" x14ac:dyDescent="0.3">
      <c r="F495" s="99">
        <f t="shared" si="7"/>
        <v>481</v>
      </c>
      <c r="G495" s="96" t="str">
        <f ca="1">VLOOKUP($F495,Calc!$R$2:$Y$1201,G$13)</f>
        <v/>
      </c>
      <c r="H495" s="97" t="str">
        <f ca="1">VLOOKUP($F495,Calc!$R$2:$Y$1201,H$13)</f>
        <v/>
      </c>
      <c r="I495" s="96" t="str">
        <f ca="1">VLOOKUP($F495,Calc!$R$2:$Y$1201,I$13)</f>
        <v/>
      </c>
      <c r="J495" s="96" t="str">
        <f ca="1">VLOOKUP($F495,Calc!$R$2:$Y$1201,J$13)</f>
        <v/>
      </c>
      <c r="K495" s="96"/>
      <c r="L495" s="98" t="str">
        <f ca="1">VLOOKUP($F495,Calc!$R$2:$Y$1201,L$13)</f>
        <v/>
      </c>
      <c r="M495" s="96" t="str">
        <f ca="1">VLOOKUP($F495,Calc!$R$2:$Y$1201,M$13)</f>
        <v/>
      </c>
    </row>
    <row r="496" spans="6:13" x14ac:dyDescent="0.3">
      <c r="F496" s="99">
        <f t="shared" si="7"/>
        <v>482</v>
      </c>
      <c r="G496" s="96" t="str">
        <f ca="1">VLOOKUP($F496,Calc!$R$2:$Y$1201,G$13)</f>
        <v/>
      </c>
      <c r="H496" s="97" t="str">
        <f ca="1">VLOOKUP($F496,Calc!$R$2:$Y$1201,H$13)</f>
        <v/>
      </c>
      <c r="I496" s="96" t="str">
        <f ca="1">VLOOKUP($F496,Calc!$R$2:$Y$1201,I$13)</f>
        <v/>
      </c>
      <c r="J496" s="96" t="str">
        <f ca="1">VLOOKUP($F496,Calc!$R$2:$Y$1201,J$13)</f>
        <v/>
      </c>
      <c r="K496" s="96"/>
      <c r="L496" s="98" t="str">
        <f ca="1">VLOOKUP($F496,Calc!$R$2:$Y$1201,L$13)</f>
        <v/>
      </c>
      <c r="M496" s="96" t="str">
        <f ca="1">VLOOKUP($F496,Calc!$R$2:$Y$1201,M$13)</f>
        <v/>
      </c>
    </row>
    <row r="497" spans="6:13" x14ac:dyDescent="0.3">
      <c r="F497" s="99">
        <f t="shared" si="7"/>
        <v>483</v>
      </c>
      <c r="G497" s="96" t="str">
        <f ca="1">VLOOKUP($F497,Calc!$R$2:$Y$1201,G$13)</f>
        <v/>
      </c>
      <c r="H497" s="97" t="str">
        <f ca="1">VLOOKUP($F497,Calc!$R$2:$Y$1201,H$13)</f>
        <v/>
      </c>
      <c r="I497" s="96" t="str">
        <f ca="1">VLOOKUP($F497,Calc!$R$2:$Y$1201,I$13)</f>
        <v/>
      </c>
      <c r="J497" s="96" t="str">
        <f ca="1">VLOOKUP($F497,Calc!$R$2:$Y$1201,J$13)</f>
        <v/>
      </c>
      <c r="K497" s="96"/>
      <c r="L497" s="98" t="str">
        <f ca="1">VLOOKUP($F497,Calc!$R$2:$Y$1201,L$13)</f>
        <v/>
      </c>
      <c r="M497" s="96" t="str">
        <f ca="1">VLOOKUP($F497,Calc!$R$2:$Y$1201,M$13)</f>
        <v/>
      </c>
    </row>
    <row r="498" spans="6:13" x14ac:dyDescent="0.3">
      <c r="F498" s="99">
        <f t="shared" si="7"/>
        <v>484</v>
      </c>
      <c r="G498" s="96" t="str">
        <f ca="1">VLOOKUP($F498,Calc!$R$2:$Y$1201,G$13)</f>
        <v/>
      </c>
      <c r="H498" s="97" t="str">
        <f ca="1">VLOOKUP($F498,Calc!$R$2:$Y$1201,H$13)</f>
        <v/>
      </c>
      <c r="I498" s="96" t="str">
        <f ca="1">VLOOKUP($F498,Calc!$R$2:$Y$1201,I$13)</f>
        <v/>
      </c>
      <c r="J498" s="96" t="str">
        <f ca="1">VLOOKUP($F498,Calc!$R$2:$Y$1201,J$13)</f>
        <v/>
      </c>
      <c r="K498" s="96"/>
      <c r="L498" s="98" t="str">
        <f ca="1">VLOOKUP($F498,Calc!$R$2:$Y$1201,L$13)</f>
        <v/>
      </c>
      <c r="M498" s="96" t="str">
        <f ca="1">VLOOKUP($F498,Calc!$R$2:$Y$1201,M$13)</f>
        <v/>
      </c>
    </row>
    <row r="499" spans="6:13" x14ac:dyDescent="0.3">
      <c r="F499" s="99">
        <f t="shared" si="7"/>
        <v>485</v>
      </c>
      <c r="G499" s="96" t="str">
        <f ca="1">VLOOKUP($F499,Calc!$R$2:$Y$1201,G$13)</f>
        <v/>
      </c>
      <c r="H499" s="97" t="str">
        <f ca="1">VLOOKUP($F499,Calc!$R$2:$Y$1201,H$13)</f>
        <v/>
      </c>
      <c r="I499" s="96" t="str">
        <f ca="1">VLOOKUP($F499,Calc!$R$2:$Y$1201,I$13)</f>
        <v/>
      </c>
      <c r="J499" s="96" t="str">
        <f ca="1">VLOOKUP($F499,Calc!$R$2:$Y$1201,J$13)</f>
        <v/>
      </c>
      <c r="K499" s="96"/>
      <c r="L499" s="98" t="str">
        <f ca="1">VLOOKUP($F499,Calc!$R$2:$Y$1201,L$13)</f>
        <v/>
      </c>
      <c r="M499" s="96" t="str">
        <f ca="1">VLOOKUP($F499,Calc!$R$2:$Y$1201,M$13)</f>
        <v/>
      </c>
    </row>
    <row r="500" spans="6:13" x14ac:dyDescent="0.3">
      <c r="F500" s="99">
        <f t="shared" si="7"/>
        <v>486</v>
      </c>
      <c r="G500" s="96" t="str">
        <f ca="1">VLOOKUP($F500,Calc!$R$2:$Y$1201,G$13)</f>
        <v/>
      </c>
      <c r="H500" s="97" t="str">
        <f ca="1">VLOOKUP($F500,Calc!$R$2:$Y$1201,H$13)</f>
        <v/>
      </c>
      <c r="I500" s="96" t="str">
        <f ca="1">VLOOKUP($F500,Calc!$R$2:$Y$1201,I$13)</f>
        <v/>
      </c>
      <c r="J500" s="96" t="str">
        <f ca="1">VLOOKUP($F500,Calc!$R$2:$Y$1201,J$13)</f>
        <v/>
      </c>
      <c r="K500" s="96"/>
      <c r="L500" s="98" t="str">
        <f ca="1">VLOOKUP($F500,Calc!$R$2:$Y$1201,L$13)</f>
        <v/>
      </c>
      <c r="M500" s="96" t="str">
        <f ca="1">VLOOKUP($F500,Calc!$R$2:$Y$1201,M$13)</f>
        <v/>
      </c>
    </row>
    <row r="501" spans="6:13" x14ac:dyDescent="0.3">
      <c r="F501" s="99">
        <f t="shared" si="7"/>
        <v>487</v>
      </c>
      <c r="G501" s="96" t="str">
        <f ca="1">VLOOKUP($F501,Calc!$R$2:$Y$1201,G$13)</f>
        <v/>
      </c>
      <c r="H501" s="97" t="str">
        <f ca="1">VLOOKUP($F501,Calc!$R$2:$Y$1201,H$13)</f>
        <v/>
      </c>
      <c r="I501" s="96" t="str">
        <f ca="1">VLOOKUP($F501,Calc!$R$2:$Y$1201,I$13)</f>
        <v/>
      </c>
      <c r="J501" s="96" t="str">
        <f ca="1">VLOOKUP($F501,Calc!$R$2:$Y$1201,J$13)</f>
        <v/>
      </c>
      <c r="K501" s="96"/>
      <c r="L501" s="98" t="str">
        <f ca="1">VLOOKUP($F501,Calc!$R$2:$Y$1201,L$13)</f>
        <v/>
      </c>
      <c r="M501" s="96" t="str">
        <f ca="1">VLOOKUP($F501,Calc!$R$2:$Y$1201,M$13)</f>
        <v/>
      </c>
    </row>
    <row r="502" spans="6:13" x14ac:dyDescent="0.3">
      <c r="F502" s="99">
        <f t="shared" si="7"/>
        <v>488</v>
      </c>
      <c r="G502" s="96" t="str">
        <f ca="1">VLOOKUP($F502,Calc!$R$2:$Y$1201,G$13)</f>
        <v/>
      </c>
      <c r="H502" s="97" t="str">
        <f ca="1">VLOOKUP($F502,Calc!$R$2:$Y$1201,H$13)</f>
        <v/>
      </c>
      <c r="I502" s="96" t="str">
        <f ca="1">VLOOKUP($F502,Calc!$R$2:$Y$1201,I$13)</f>
        <v/>
      </c>
      <c r="J502" s="96" t="str">
        <f ca="1">VLOOKUP($F502,Calc!$R$2:$Y$1201,J$13)</f>
        <v/>
      </c>
      <c r="K502" s="96"/>
      <c r="L502" s="98" t="str">
        <f ca="1">VLOOKUP($F502,Calc!$R$2:$Y$1201,L$13)</f>
        <v/>
      </c>
      <c r="M502" s="96" t="str">
        <f ca="1">VLOOKUP($F502,Calc!$R$2:$Y$1201,M$13)</f>
        <v/>
      </c>
    </row>
    <row r="503" spans="6:13" x14ac:dyDescent="0.3">
      <c r="F503" s="99">
        <f t="shared" si="7"/>
        <v>489</v>
      </c>
      <c r="G503" s="96" t="str">
        <f ca="1">VLOOKUP($F503,Calc!$R$2:$Y$1201,G$13)</f>
        <v/>
      </c>
      <c r="H503" s="97" t="str">
        <f ca="1">VLOOKUP($F503,Calc!$R$2:$Y$1201,H$13)</f>
        <v/>
      </c>
      <c r="I503" s="96" t="str">
        <f ca="1">VLOOKUP($F503,Calc!$R$2:$Y$1201,I$13)</f>
        <v/>
      </c>
      <c r="J503" s="96" t="str">
        <f ca="1">VLOOKUP($F503,Calc!$R$2:$Y$1201,J$13)</f>
        <v/>
      </c>
      <c r="K503" s="96"/>
      <c r="L503" s="98" t="str">
        <f ca="1">VLOOKUP($F503,Calc!$R$2:$Y$1201,L$13)</f>
        <v/>
      </c>
      <c r="M503" s="96" t="str">
        <f ca="1">VLOOKUP($F503,Calc!$R$2:$Y$1201,M$13)</f>
        <v/>
      </c>
    </row>
    <row r="504" spans="6:13" x14ac:dyDescent="0.3">
      <c r="F504" s="99">
        <f t="shared" si="7"/>
        <v>490</v>
      </c>
      <c r="G504" s="96" t="str">
        <f ca="1">VLOOKUP($F504,Calc!$R$2:$Y$1201,G$13)</f>
        <v/>
      </c>
      <c r="H504" s="97" t="str">
        <f ca="1">VLOOKUP($F504,Calc!$R$2:$Y$1201,H$13)</f>
        <v/>
      </c>
      <c r="I504" s="96" t="str">
        <f ca="1">VLOOKUP($F504,Calc!$R$2:$Y$1201,I$13)</f>
        <v/>
      </c>
      <c r="J504" s="96" t="str">
        <f ca="1">VLOOKUP($F504,Calc!$R$2:$Y$1201,J$13)</f>
        <v/>
      </c>
      <c r="K504" s="96"/>
      <c r="L504" s="98" t="str">
        <f ca="1">VLOOKUP($F504,Calc!$R$2:$Y$1201,L$13)</f>
        <v/>
      </c>
      <c r="M504" s="96" t="str">
        <f ca="1">VLOOKUP($F504,Calc!$R$2:$Y$1201,M$13)</f>
        <v/>
      </c>
    </row>
    <row r="505" spans="6:13" x14ac:dyDescent="0.3">
      <c r="F505" s="99">
        <f t="shared" si="7"/>
        <v>491</v>
      </c>
      <c r="G505" s="96" t="str">
        <f ca="1">VLOOKUP($F505,Calc!$R$2:$Y$1201,G$13)</f>
        <v/>
      </c>
      <c r="H505" s="97" t="str">
        <f ca="1">VLOOKUP($F505,Calc!$R$2:$Y$1201,H$13)</f>
        <v/>
      </c>
      <c r="I505" s="96" t="str">
        <f ca="1">VLOOKUP($F505,Calc!$R$2:$Y$1201,I$13)</f>
        <v/>
      </c>
      <c r="J505" s="96" t="str">
        <f ca="1">VLOOKUP($F505,Calc!$R$2:$Y$1201,J$13)</f>
        <v/>
      </c>
      <c r="K505" s="96"/>
      <c r="L505" s="98" t="str">
        <f ca="1">VLOOKUP($F505,Calc!$R$2:$Y$1201,L$13)</f>
        <v/>
      </c>
      <c r="M505" s="96" t="str">
        <f ca="1">VLOOKUP($F505,Calc!$R$2:$Y$1201,M$13)</f>
        <v/>
      </c>
    </row>
    <row r="506" spans="6:13" x14ac:dyDescent="0.3">
      <c r="F506" s="99">
        <f t="shared" si="7"/>
        <v>492</v>
      </c>
      <c r="G506" s="96" t="str">
        <f ca="1">VLOOKUP($F506,Calc!$R$2:$Y$1201,G$13)</f>
        <v/>
      </c>
      <c r="H506" s="97" t="str">
        <f ca="1">VLOOKUP($F506,Calc!$R$2:$Y$1201,H$13)</f>
        <v/>
      </c>
      <c r="I506" s="96" t="str">
        <f ca="1">VLOOKUP($F506,Calc!$R$2:$Y$1201,I$13)</f>
        <v/>
      </c>
      <c r="J506" s="96" t="str">
        <f ca="1">VLOOKUP($F506,Calc!$R$2:$Y$1201,J$13)</f>
        <v/>
      </c>
      <c r="K506" s="96"/>
      <c r="L506" s="98" t="str">
        <f ca="1">VLOOKUP($F506,Calc!$R$2:$Y$1201,L$13)</f>
        <v/>
      </c>
      <c r="M506" s="96" t="str">
        <f ca="1">VLOOKUP($F506,Calc!$R$2:$Y$1201,M$13)</f>
        <v/>
      </c>
    </row>
    <row r="507" spans="6:13" x14ac:dyDescent="0.3">
      <c r="F507" s="99">
        <f t="shared" si="7"/>
        <v>493</v>
      </c>
      <c r="G507" s="96" t="str">
        <f ca="1">VLOOKUP($F507,Calc!$R$2:$Y$1201,G$13)</f>
        <v/>
      </c>
      <c r="H507" s="97" t="str">
        <f ca="1">VLOOKUP($F507,Calc!$R$2:$Y$1201,H$13)</f>
        <v/>
      </c>
      <c r="I507" s="96" t="str">
        <f ca="1">VLOOKUP($F507,Calc!$R$2:$Y$1201,I$13)</f>
        <v/>
      </c>
      <c r="J507" s="96" t="str">
        <f ca="1">VLOOKUP($F507,Calc!$R$2:$Y$1201,J$13)</f>
        <v/>
      </c>
      <c r="K507" s="96"/>
      <c r="L507" s="98" t="str">
        <f ca="1">VLOOKUP($F507,Calc!$R$2:$Y$1201,L$13)</f>
        <v/>
      </c>
      <c r="M507" s="96" t="str">
        <f ca="1">VLOOKUP($F507,Calc!$R$2:$Y$1201,M$13)</f>
        <v/>
      </c>
    </row>
    <row r="508" spans="6:13" x14ac:dyDescent="0.3">
      <c r="F508" s="99">
        <f t="shared" si="7"/>
        <v>494</v>
      </c>
      <c r="G508" s="96" t="str">
        <f ca="1">VLOOKUP($F508,Calc!$R$2:$Y$1201,G$13)</f>
        <v/>
      </c>
      <c r="H508" s="97" t="str">
        <f ca="1">VLOOKUP($F508,Calc!$R$2:$Y$1201,H$13)</f>
        <v/>
      </c>
      <c r="I508" s="96" t="str">
        <f ca="1">VLOOKUP($F508,Calc!$R$2:$Y$1201,I$13)</f>
        <v/>
      </c>
      <c r="J508" s="96" t="str">
        <f ca="1">VLOOKUP($F508,Calc!$R$2:$Y$1201,J$13)</f>
        <v/>
      </c>
      <c r="K508" s="96"/>
      <c r="L508" s="98" t="str">
        <f ca="1">VLOOKUP($F508,Calc!$R$2:$Y$1201,L$13)</f>
        <v/>
      </c>
      <c r="M508" s="96" t="str">
        <f ca="1">VLOOKUP($F508,Calc!$R$2:$Y$1201,M$13)</f>
        <v/>
      </c>
    </row>
    <row r="509" spans="6:13" x14ac:dyDescent="0.3">
      <c r="F509" s="99">
        <f t="shared" si="7"/>
        <v>495</v>
      </c>
      <c r="G509" s="96" t="str">
        <f ca="1">VLOOKUP($F509,Calc!$R$2:$Y$1201,G$13)</f>
        <v/>
      </c>
      <c r="H509" s="97" t="str">
        <f ca="1">VLOOKUP($F509,Calc!$R$2:$Y$1201,H$13)</f>
        <v/>
      </c>
      <c r="I509" s="96" t="str">
        <f ca="1">VLOOKUP($F509,Calc!$R$2:$Y$1201,I$13)</f>
        <v/>
      </c>
      <c r="J509" s="96" t="str">
        <f ca="1">VLOOKUP($F509,Calc!$R$2:$Y$1201,J$13)</f>
        <v/>
      </c>
      <c r="K509" s="96"/>
      <c r="L509" s="98" t="str">
        <f ca="1">VLOOKUP($F509,Calc!$R$2:$Y$1201,L$13)</f>
        <v/>
      </c>
      <c r="M509" s="96" t="str">
        <f ca="1">VLOOKUP($F509,Calc!$R$2:$Y$1201,M$13)</f>
        <v/>
      </c>
    </row>
    <row r="510" spans="6:13" x14ac:dyDescent="0.3">
      <c r="F510" s="99">
        <f t="shared" si="7"/>
        <v>496</v>
      </c>
      <c r="G510" s="96" t="str">
        <f ca="1">VLOOKUP($F510,Calc!$R$2:$Y$1201,G$13)</f>
        <v/>
      </c>
      <c r="H510" s="97" t="str">
        <f ca="1">VLOOKUP($F510,Calc!$R$2:$Y$1201,H$13)</f>
        <v/>
      </c>
      <c r="I510" s="96" t="str">
        <f ca="1">VLOOKUP($F510,Calc!$R$2:$Y$1201,I$13)</f>
        <v/>
      </c>
      <c r="J510" s="96" t="str">
        <f ca="1">VLOOKUP($F510,Calc!$R$2:$Y$1201,J$13)</f>
        <v/>
      </c>
      <c r="K510" s="96"/>
      <c r="L510" s="98" t="str">
        <f ca="1">VLOOKUP($F510,Calc!$R$2:$Y$1201,L$13)</f>
        <v/>
      </c>
      <c r="M510" s="96" t="str">
        <f ca="1">VLOOKUP($F510,Calc!$R$2:$Y$1201,M$13)</f>
        <v/>
      </c>
    </row>
    <row r="511" spans="6:13" x14ac:dyDescent="0.3">
      <c r="F511" s="99">
        <f t="shared" si="7"/>
        <v>497</v>
      </c>
      <c r="G511" s="96" t="str">
        <f ca="1">VLOOKUP($F511,Calc!$R$2:$Y$1201,G$13)</f>
        <v/>
      </c>
      <c r="H511" s="97" t="str">
        <f ca="1">VLOOKUP($F511,Calc!$R$2:$Y$1201,H$13)</f>
        <v/>
      </c>
      <c r="I511" s="96" t="str">
        <f ca="1">VLOOKUP($F511,Calc!$R$2:$Y$1201,I$13)</f>
        <v/>
      </c>
      <c r="J511" s="96" t="str">
        <f ca="1">VLOOKUP($F511,Calc!$R$2:$Y$1201,J$13)</f>
        <v/>
      </c>
      <c r="K511" s="96"/>
      <c r="L511" s="98" t="str">
        <f ca="1">VLOOKUP($F511,Calc!$R$2:$Y$1201,L$13)</f>
        <v/>
      </c>
      <c r="M511" s="96" t="str">
        <f ca="1">VLOOKUP($F511,Calc!$R$2:$Y$1201,M$13)</f>
        <v/>
      </c>
    </row>
    <row r="512" spans="6:13" x14ac:dyDescent="0.3">
      <c r="F512" s="99">
        <f t="shared" si="7"/>
        <v>498</v>
      </c>
      <c r="G512" s="96" t="str">
        <f ca="1">VLOOKUP($F512,Calc!$R$2:$Y$1201,G$13)</f>
        <v/>
      </c>
      <c r="H512" s="97" t="str">
        <f ca="1">VLOOKUP($F512,Calc!$R$2:$Y$1201,H$13)</f>
        <v/>
      </c>
      <c r="I512" s="96" t="str">
        <f ca="1">VLOOKUP($F512,Calc!$R$2:$Y$1201,I$13)</f>
        <v/>
      </c>
      <c r="J512" s="96" t="str">
        <f ca="1">VLOOKUP($F512,Calc!$R$2:$Y$1201,J$13)</f>
        <v/>
      </c>
      <c r="K512" s="96"/>
      <c r="L512" s="98" t="str">
        <f ca="1">VLOOKUP($F512,Calc!$R$2:$Y$1201,L$13)</f>
        <v/>
      </c>
      <c r="M512" s="96" t="str">
        <f ca="1">VLOOKUP($F512,Calc!$R$2:$Y$1201,M$13)</f>
        <v/>
      </c>
    </row>
    <row r="513" spans="6:13" x14ac:dyDescent="0.3">
      <c r="F513" s="99">
        <f t="shared" si="7"/>
        <v>499</v>
      </c>
      <c r="G513" s="96" t="str">
        <f ca="1">VLOOKUP($F513,Calc!$R$2:$Y$1201,G$13)</f>
        <v/>
      </c>
      <c r="H513" s="97" t="str">
        <f ca="1">VLOOKUP($F513,Calc!$R$2:$Y$1201,H$13)</f>
        <v/>
      </c>
      <c r="I513" s="96" t="str">
        <f ca="1">VLOOKUP($F513,Calc!$R$2:$Y$1201,I$13)</f>
        <v/>
      </c>
      <c r="J513" s="96" t="str">
        <f ca="1">VLOOKUP($F513,Calc!$R$2:$Y$1201,J$13)</f>
        <v/>
      </c>
      <c r="K513" s="96"/>
      <c r="L513" s="98" t="str">
        <f ca="1">VLOOKUP($F513,Calc!$R$2:$Y$1201,L$13)</f>
        <v/>
      </c>
      <c r="M513" s="96" t="str">
        <f ca="1">VLOOKUP($F513,Calc!$R$2:$Y$1201,M$13)</f>
        <v/>
      </c>
    </row>
    <row r="514" spans="6:13" x14ac:dyDescent="0.3">
      <c r="F514" s="99">
        <f t="shared" si="7"/>
        <v>500</v>
      </c>
      <c r="G514" s="96" t="str">
        <f ca="1">VLOOKUP($F514,Calc!$R$2:$Y$1201,G$13)</f>
        <v/>
      </c>
      <c r="H514" s="97" t="str">
        <f ca="1">VLOOKUP($F514,Calc!$R$2:$Y$1201,H$13)</f>
        <v/>
      </c>
      <c r="I514" s="96" t="str">
        <f ca="1">VLOOKUP($F514,Calc!$R$2:$Y$1201,I$13)</f>
        <v/>
      </c>
      <c r="J514" s="96" t="str">
        <f ca="1">VLOOKUP($F514,Calc!$R$2:$Y$1201,J$13)</f>
        <v/>
      </c>
      <c r="K514" s="96"/>
      <c r="L514" s="98" t="str">
        <f ca="1">VLOOKUP($F514,Calc!$R$2:$Y$1201,L$13)</f>
        <v/>
      </c>
      <c r="M514" s="96" t="str">
        <f ca="1">VLOOKUP($F514,Calc!$R$2:$Y$1201,M$13)</f>
        <v/>
      </c>
    </row>
    <row r="515" spans="6:13" x14ac:dyDescent="0.3">
      <c r="F515" s="99">
        <f t="shared" si="7"/>
        <v>501</v>
      </c>
      <c r="G515" s="96" t="str">
        <f ca="1">VLOOKUP($F515,Calc!$R$2:$Y$1201,G$13)</f>
        <v/>
      </c>
      <c r="H515" s="97" t="str">
        <f ca="1">VLOOKUP($F515,Calc!$R$2:$Y$1201,H$13)</f>
        <v/>
      </c>
      <c r="I515" s="96" t="str">
        <f ca="1">VLOOKUP($F515,Calc!$R$2:$Y$1201,I$13)</f>
        <v/>
      </c>
      <c r="J515" s="96" t="str">
        <f ca="1">VLOOKUP($F515,Calc!$R$2:$Y$1201,J$13)</f>
        <v/>
      </c>
      <c r="K515" s="96"/>
      <c r="L515" s="98" t="str">
        <f ca="1">VLOOKUP($F515,Calc!$R$2:$Y$1201,L$13)</f>
        <v/>
      </c>
      <c r="M515" s="96" t="str">
        <f ca="1">VLOOKUP($F515,Calc!$R$2:$Y$1201,M$13)</f>
        <v/>
      </c>
    </row>
    <row r="516" spans="6:13" x14ac:dyDescent="0.3">
      <c r="F516" s="99">
        <f t="shared" si="7"/>
        <v>502</v>
      </c>
      <c r="G516" s="96" t="str">
        <f ca="1">VLOOKUP($F516,Calc!$R$2:$Y$1201,G$13)</f>
        <v/>
      </c>
      <c r="H516" s="97" t="str">
        <f ca="1">VLOOKUP($F516,Calc!$R$2:$Y$1201,H$13)</f>
        <v/>
      </c>
      <c r="I516" s="96" t="str">
        <f ca="1">VLOOKUP($F516,Calc!$R$2:$Y$1201,I$13)</f>
        <v/>
      </c>
      <c r="J516" s="96" t="str">
        <f ca="1">VLOOKUP($F516,Calc!$R$2:$Y$1201,J$13)</f>
        <v/>
      </c>
      <c r="K516" s="96"/>
      <c r="L516" s="98" t="str">
        <f ca="1">VLOOKUP($F516,Calc!$R$2:$Y$1201,L$13)</f>
        <v/>
      </c>
      <c r="M516" s="96" t="str">
        <f ca="1">VLOOKUP($F516,Calc!$R$2:$Y$1201,M$13)</f>
        <v/>
      </c>
    </row>
    <row r="517" spans="6:13" x14ac:dyDescent="0.3">
      <c r="F517" s="99">
        <f t="shared" si="7"/>
        <v>503</v>
      </c>
      <c r="G517" s="96" t="str">
        <f ca="1">VLOOKUP($F517,Calc!$R$2:$Y$1201,G$13)</f>
        <v/>
      </c>
      <c r="H517" s="97" t="str">
        <f ca="1">VLOOKUP($F517,Calc!$R$2:$Y$1201,H$13)</f>
        <v/>
      </c>
      <c r="I517" s="96" t="str">
        <f ca="1">VLOOKUP($F517,Calc!$R$2:$Y$1201,I$13)</f>
        <v/>
      </c>
      <c r="J517" s="96" t="str">
        <f ca="1">VLOOKUP($F517,Calc!$R$2:$Y$1201,J$13)</f>
        <v/>
      </c>
      <c r="K517" s="96"/>
      <c r="L517" s="98" t="str">
        <f ca="1">VLOOKUP($F517,Calc!$R$2:$Y$1201,L$13)</f>
        <v/>
      </c>
      <c r="M517" s="96" t="str">
        <f ca="1">VLOOKUP($F517,Calc!$R$2:$Y$1201,M$13)</f>
        <v/>
      </c>
    </row>
    <row r="518" spans="6:13" x14ac:dyDescent="0.3">
      <c r="F518" s="99">
        <f t="shared" si="7"/>
        <v>504</v>
      </c>
      <c r="G518" s="96" t="str">
        <f ca="1">VLOOKUP($F518,Calc!$R$2:$Y$1201,G$13)</f>
        <v/>
      </c>
      <c r="H518" s="97" t="str">
        <f ca="1">VLOOKUP($F518,Calc!$R$2:$Y$1201,H$13)</f>
        <v/>
      </c>
      <c r="I518" s="96" t="str">
        <f ca="1">VLOOKUP($F518,Calc!$R$2:$Y$1201,I$13)</f>
        <v/>
      </c>
      <c r="J518" s="96" t="str">
        <f ca="1">VLOOKUP($F518,Calc!$R$2:$Y$1201,J$13)</f>
        <v/>
      </c>
      <c r="K518" s="96"/>
      <c r="L518" s="98" t="str">
        <f ca="1">VLOOKUP($F518,Calc!$R$2:$Y$1201,L$13)</f>
        <v/>
      </c>
      <c r="M518" s="96" t="str">
        <f ca="1">VLOOKUP($F518,Calc!$R$2:$Y$1201,M$13)</f>
        <v/>
      </c>
    </row>
    <row r="519" spans="6:13" x14ac:dyDescent="0.3">
      <c r="F519" s="99">
        <f t="shared" si="7"/>
        <v>505</v>
      </c>
      <c r="G519" s="96" t="str">
        <f ca="1">VLOOKUP($F519,Calc!$R$2:$Y$1201,G$13)</f>
        <v/>
      </c>
      <c r="H519" s="97" t="str">
        <f ca="1">VLOOKUP($F519,Calc!$R$2:$Y$1201,H$13)</f>
        <v/>
      </c>
      <c r="I519" s="96" t="str">
        <f ca="1">VLOOKUP($F519,Calc!$R$2:$Y$1201,I$13)</f>
        <v/>
      </c>
      <c r="J519" s="96" t="str">
        <f ca="1">VLOOKUP($F519,Calc!$R$2:$Y$1201,J$13)</f>
        <v/>
      </c>
      <c r="K519" s="96"/>
      <c r="L519" s="98" t="str">
        <f ca="1">VLOOKUP($F519,Calc!$R$2:$Y$1201,L$13)</f>
        <v/>
      </c>
      <c r="M519" s="96" t="str">
        <f ca="1">VLOOKUP($F519,Calc!$R$2:$Y$1201,M$13)</f>
        <v/>
      </c>
    </row>
    <row r="520" spans="6:13" x14ac:dyDescent="0.3">
      <c r="F520" s="99">
        <f t="shared" si="7"/>
        <v>506</v>
      </c>
      <c r="G520" s="96" t="str">
        <f ca="1">VLOOKUP($F520,Calc!$R$2:$Y$1201,G$13)</f>
        <v/>
      </c>
      <c r="H520" s="97" t="str">
        <f ca="1">VLOOKUP($F520,Calc!$R$2:$Y$1201,H$13)</f>
        <v/>
      </c>
      <c r="I520" s="96" t="str">
        <f ca="1">VLOOKUP($F520,Calc!$R$2:$Y$1201,I$13)</f>
        <v/>
      </c>
      <c r="J520" s="96" t="str">
        <f ca="1">VLOOKUP($F520,Calc!$R$2:$Y$1201,J$13)</f>
        <v/>
      </c>
      <c r="K520" s="96"/>
      <c r="L520" s="98" t="str">
        <f ca="1">VLOOKUP($F520,Calc!$R$2:$Y$1201,L$13)</f>
        <v/>
      </c>
      <c r="M520" s="96" t="str">
        <f ca="1">VLOOKUP($F520,Calc!$R$2:$Y$1201,M$13)</f>
        <v/>
      </c>
    </row>
    <row r="521" spans="6:13" x14ac:dyDescent="0.3">
      <c r="F521" s="99">
        <f t="shared" si="7"/>
        <v>507</v>
      </c>
      <c r="G521" s="96" t="str">
        <f ca="1">VLOOKUP($F521,Calc!$R$2:$Y$1201,G$13)</f>
        <v/>
      </c>
      <c r="H521" s="97" t="str">
        <f ca="1">VLOOKUP($F521,Calc!$R$2:$Y$1201,H$13)</f>
        <v/>
      </c>
      <c r="I521" s="96" t="str">
        <f ca="1">VLOOKUP($F521,Calc!$R$2:$Y$1201,I$13)</f>
        <v/>
      </c>
      <c r="J521" s="96" t="str">
        <f ca="1">VLOOKUP($F521,Calc!$R$2:$Y$1201,J$13)</f>
        <v/>
      </c>
      <c r="K521" s="96"/>
      <c r="L521" s="98" t="str">
        <f ca="1">VLOOKUP($F521,Calc!$R$2:$Y$1201,L$13)</f>
        <v/>
      </c>
      <c r="M521" s="96" t="str">
        <f ca="1">VLOOKUP($F521,Calc!$R$2:$Y$1201,M$13)</f>
        <v/>
      </c>
    </row>
    <row r="522" spans="6:13" x14ac:dyDescent="0.3">
      <c r="F522" s="99">
        <f t="shared" si="7"/>
        <v>508</v>
      </c>
      <c r="G522" s="96" t="str">
        <f ca="1">VLOOKUP($F522,Calc!$R$2:$Y$1201,G$13)</f>
        <v/>
      </c>
      <c r="H522" s="97" t="str">
        <f ca="1">VLOOKUP($F522,Calc!$R$2:$Y$1201,H$13)</f>
        <v/>
      </c>
      <c r="I522" s="96" t="str">
        <f ca="1">VLOOKUP($F522,Calc!$R$2:$Y$1201,I$13)</f>
        <v/>
      </c>
      <c r="J522" s="96" t="str">
        <f ca="1">VLOOKUP($F522,Calc!$R$2:$Y$1201,J$13)</f>
        <v/>
      </c>
      <c r="K522" s="96"/>
      <c r="L522" s="98" t="str">
        <f ca="1">VLOOKUP($F522,Calc!$R$2:$Y$1201,L$13)</f>
        <v/>
      </c>
      <c r="M522" s="96" t="str">
        <f ca="1">VLOOKUP($F522,Calc!$R$2:$Y$1201,M$13)</f>
        <v/>
      </c>
    </row>
    <row r="523" spans="6:13" x14ac:dyDescent="0.3">
      <c r="F523" s="99">
        <f t="shared" si="7"/>
        <v>509</v>
      </c>
      <c r="G523" s="96" t="str">
        <f ca="1">VLOOKUP($F523,Calc!$R$2:$Y$1201,G$13)</f>
        <v/>
      </c>
      <c r="H523" s="97" t="str">
        <f ca="1">VLOOKUP($F523,Calc!$R$2:$Y$1201,H$13)</f>
        <v/>
      </c>
      <c r="I523" s="96" t="str">
        <f ca="1">VLOOKUP($F523,Calc!$R$2:$Y$1201,I$13)</f>
        <v/>
      </c>
      <c r="J523" s="96" t="str">
        <f ca="1">VLOOKUP($F523,Calc!$R$2:$Y$1201,J$13)</f>
        <v/>
      </c>
      <c r="K523" s="96"/>
      <c r="L523" s="98" t="str">
        <f ca="1">VLOOKUP($F523,Calc!$R$2:$Y$1201,L$13)</f>
        <v/>
      </c>
      <c r="M523" s="96" t="str">
        <f ca="1">VLOOKUP($F523,Calc!$R$2:$Y$1201,M$13)</f>
        <v/>
      </c>
    </row>
    <row r="524" spans="6:13" x14ac:dyDescent="0.3">
      <c r="F524" s="99">
        <f t="shared" si="7"/>
        <v>510</v>
      </c>
      <c r="G524" s="96" t="str">
        <f ca="1">VLOOKUP($F524,Calc!$R$2:$Y$1201,G$13)</f>
        <v/>
      </c>
      <c r="H524" s="97" t="str">
        <f ca="1">VLOOKUP($F524,Calc!$R$2:$Y$1201,H$13)</f>
        <v/>
      </c>
      <c r="I524" s="96" t="str">
        <f ca="1">VLOOKUP($F524,Calc!$R$2:$Y$1201,I$13)</f>
        <v/>
      </c>
      <c r="J524" s="96" t="str">
        <f ca="1">VLOOKUP($F524,Calc!$R$2:$Y$1201,J$13)</f>
        <v/>
      </c>
      <c r="K524" s="96"/>
      <c r="L524" s="98" t="str">
        <f ca="1">VLOOKUP($F524,Calc!$R$2:$Y$1201,L$13)</f>
        <v/>
      </c>
      <c r="M524" s="96" t="str">
        <f ca="1">VLOOKUP($F524,Calc!$R$2:$Y$1201,M$13)</f>
        <v/>
      </c>
    </row>
    <row r="525" spans="6:13" x14ac:dyDescent="0.3">
      <c r="F525" s="99">
        <f t="shared" si="7"/>
        <v>511</v>
      </c>
      <c r="G525" s="96" t="str">
        <f ca="1">VLOOKUP($F525,Calc!$R$2:$Y$1201,G$13)</f>
        <v/>
      </c>
      <c r="H525" s="97" t="str">
        <f ca="1">VLOOKUP($F525,Calc!$R$2:$Y$1201,H$13)</f>
        <v/>
      </c>
      <c r="I525" s="96" t="str">
        <f ca="1">VLOOKUP($F525,Calc!$R$2:$Y$1201,I$13)</f>
        <v/>
      </c>
      <c r="J525" s="96" t="str">
        <f ca="1">VLOOKUP($F525,Calc!$R$2:$Y$1201,J$13)</f>
        <v/>
      </c>
      <c r="K525" s="96"/>
      <c r="L525" s="98" t="str">
        <f ca="1">VLOOKUP($F525,Calc!$R$2:$Y$1201,L$13)</f>
        <v/>
      </c>
      <c r="M525" s="96" t="str">
        <f ca="1">VLOOKUP($F525,Calc!$R$2:$Y$1201,M$13)</f>
        <v/>
      </c>
    </row>
    <row r="526" spans="6:13" x14ac:dyDescent="0.3">
      <c r="F526" s="99">
        <f t="shared" si="7"/>
        <v>512</v>
      </c>
      <c r="G526" s="96" t="str">
        <f ca="1">VLOOKUP($F526,Calc!$R$2:$Y$1201,G$13)</f>
        <v/>
      </c>
      <c r="H526" s="97" t="str">
        <f ca="1">VLOOKUP($F526,Calc!$R$2:$Y$1201,H$13)</f>
        <v/>
      </c>
      <c r="I526" s="96" t="str">
        <f ca="1">VLOOKUP($F526,Calc!$R$2:$Y$1201,I$13)</f>
        <v/>
      </c>
      <c r="J526" s="96" t="str">
        <f ca="1">VLOOKUP($F526,Calc!$R$2:$Y$1201,J$13)</f>
        <v/>
      </c>
      <c r="K526" s="96"/>
      <c r="L526" s="98" t="str">
        <f ca="1">VLOOKUP($F526,Calc!$R$2:$Y$1201,L$13)</f>
        <v/>
      </c>
      <c r="M526" s="96" t="str">
        <f ca="1">VLOOKUP($F526,Calc!$R$2:$Y$1201,M$13)</f>
        <v/>
      </c>
    </row>
    <row r="527" spans="6:13" x14ac:dyDescent="0.3">
      <c r="F527" s="99">
        <f t="shared" si="7"/>
        <v>513</v>
      </c>
      <c r="G527" s="96" t="str">
        <f ca="1">VLOOKUP($F527,Calc!$R$2:$Y$1201,G$13)</f>
        <v/>
      </c>
      <c r="H527" s="97" t="str">
        <f ca="1">VLOOKUP($F527,Calc!$R$2:$Y$1201,H$13)</f>
        <v/>
      </c>
      <c r="I527" s="96" t="str">
        <f ca="1">VLOOKUP($F527,Calc!$R$2:$Y$1201,I$13)</f>
        <v/>
      </c>
      <c r="J527" s="96" t="str">
        <f ca="1">VLOOKUP($F527,Calc!$R$2:$Y$1201,J$13)</f>
        <v/>
      </c>
      <c r="K527" s="96"/>
      <c r="L527" s="98" t="str">
        <f ca="1">VLOOKUP($F527,Calc!$R$2:$Y$1201,L$13)</f>
        <v/>
      </c>
      <c r="M527" s="96" t="str">
        <f ca="1">VLOOKUP($F527,Calc!$R$2:$Y$1201,M$13)</f>
        <v/>
      </c>
    </row>
    <row r="528" spans="6:13" x14ac:dyDescent="0.3">
      <c r="F528" s="99">
        <f t="shared" si="7"/>
        <v>514</v>
      </c>
      <c r="G528" s="96" t="str">
        <f ca="1">VLOOKUP($F528,Calc!$R$2:$Y$1201,G$13)</f>
        <v/>
      </c>
      <c r="H528" s="97" t="str">
        <f ca="1">VLOOKUP($F528,Calc!$R$2:$Y$1201,H$13)</f>
        <v/>
      </c>
      <c r="I528" s="96" t="str">
        <f ca="1">VLOOKUP($F528,Calc!$R$2:$Y$1201,I$13)</f>
        <v/>
      </c>
      <c r="J528" s="96" t="str">
        <f ca="1">VLOOKUP($F528,Calc!$R$2:$Y$1201,J$13)</f>
        <v/>
      </c>
      <c r="K528" s="96"/>
      <c r="L528" s="98" t="str">
        <f ca="1">VLOOKUP($F528,Calc!$R$2:$Y$1201,L$13)</f>
        <v/>
      </c>
      <c r="M528" s="96" t="str">
        <f ca="1">VLOOKUP($F528,Calc!$R$2:$Y$1201,M$13)</f>
        <v/>
      </c>
    </row>
    <row r="529" spans="6:13" x14ac:dyDescent="0.3">
      <c r="F529" s="99">
        <f t="shared" ref="F529:F592" si="8">F528+1</f>
        <v>515</v>
      </c>
      <c r="G529" s="96" t="str">
        <f ca="1">VLOOKUP($F529,Calc!$R$2:$Y$1201,G$13)</f>
        <v/>
      </c>
      <c r="H529" s="97" t="str">
        <f ca="1">VLOOKUP($F529,Calc!$R$2:$Y$1201,H$13)</f>
        <v/>
      </c>
      <c r="I529" s="96" t="str">
        <f ca="1">VLOOKUP($F529,Calc!$R$2:$Y$1201,I$13)</f>
        <v/>
      </c>
      <c r="J529" s="96" t="str">
        <f ca="1">VLOOKUP($F529,Calc!$R$2:$Y$1201,J$13)</f>
        <v/>
      </c>
      <c r="K529" s="96"/>
      <c r="L529" s="98" t="str">
        <f ca="1">VLOOKUP($F529,Calc!$R$2:$Y$1201,L$13)</f>
        <v/>
      </c>
      <c r="M529" s="96" t="str">
        <f ca="1">VLOOKUP($F529,Calc!$R$2:$Y$1201,M$13)</f>
        <v/>
      </c>
    </row>
    <row r="530" spans="6:13" x14ac:dyDescent="0.3">
      <c r="F530" s="99">
        <f t="shared" si="8"/>
        <v>516</v>
      </c>
      <c r="G530" s="96" t="str">
        <f ca="1">VLOOKUP($F530,Calc!$R$2:$Y$1201,G$13)</f>
        <v/>
      </c>
      <c r="H530" s="97" t="str">
        <f ca="1">VLOOKUP($F530,Calc!$R$2:$Y$1201,H$13)</f>
        <v/>
      </c>
      <c r="I530" s="96" t="str">
        <f ca="1">VLOOKUP($F530,Calc!$R$2:$Y$1201,I$13)</f>
        <v/>
      </c>
      <c r="J530" s="96" t="str">
        <f ca="1">VLOOKUP($F530,Calc!$R$2:$Y$1201,J$13)</f>
        <v/>
      </c>
      <c r="K530" s="96"/>
      <c r="L530" s="98" t="str">
        <f ca="1">VLOOKUP($F530,Calc!$R$2:$Y$1201,L$13)</f>
        <v/>
      </c>
      <c r="M530" s="96" t="str">
        <f ca="1">VLOOKUP($F530,Calc!$R$2:$Y$1201,M$13)</f>
        <v/>
      </c>
    </row>
    <row r="531" spans="6:13" x14ac:dyDescent="0.3">
      <c r="F531" s="99">
        <f t="shared" si="8"/>
        <v>517</v>
      </c>
      <c r="G531" s="96" t="str">
        <f ca="1">VLOOKUP($F531,Calc!$R$2:$Y$1201,G$13)</f>
        <v/>
      </c>
      <c r="H531" s="97" t="str">
        <f ca="1">VLOOKUP($F531,Calc!$R$2:$Y$1201,H$13)</f>
        <v/>
      </c>
      <c r="I531" s="96" t="str">
        <f ca="1">VLOOKUP($F531,Calc!$R$2:$Y$1201,I$13)</f>
        <v/>
      </c>
      <c r="J531" s="96" t="str">
        <f ca="1">VLOOKUP($F531,Calc!$R$2:$Y$1201,J$13)</f>
        <v/>
      </c>
      <c r="K531" s="96"/>
      <c r="L531" s="98" t="str">
        <f ca="1">VLOOKUP($F531,Calc!$R$2:$Y$1201,L$13)</f>
        <v/>
      </c>
      <c r="M531" s="96" t="str">
        <f ca="1">VLOOKUP($F531,Calc!$R$2:$Y$1201,M$13)</f>
        <v/>
      </c>
    </row>
    <row r="532" spans="6:13" x14ac:dyDescent="0.3">
      <c r="F532" s="99">
        <f t="shared" si="8"/>
        <v>518</v>
      </c>
      <c r="G532" s="96" t="str">
        <f ca="1">VLOOKUP($F532,Calc!$R$2:$Y$1201,G$13)</f>
        <v/>
      </c>
      <c r="H532" s="97" t="str">
        <f ca="1">VLOOKUP($F532,Calc!$R$2:$Y$1201,H$13)</f>
        <v/>
      </c>
      <c r="I532" s="96" t="str">
        <f ca="1">VLOOKUP($F532,Calc!$R$2:$Y$1201,I$13)</f>
        <v/>
      </c>
      <c r="J532" s="96" t="str">
        <f ca="1">VLOOKUP($F532,Calc!$R$2:$Y$1201,J$13)</f>
        <v/>
      </c>
      <c r="K532" s="96"/>
      <c r="L532" s="98" t="str">
        <f ca="1">VLOOKUP($F532,Calc!$R$2:$Y$1201,L$13)</f>
        <v/>
      </c>
      <c r="M532" s="96" t="str">
        <f ca="1">VLOOKUP($F532,Calc!$R$2:$Y$1201,M$13)</f>
        <v/>
      </c>
    </row>
    <row r="533" spans="6:13" x14ac:dyDescent="0.3">
      <c r="F533" s="99">
        <f t="shared" si="8"/>
        <v>519</v>
      </c>
      <c r="G533" s="96" t="str">
        <f ca="1">VLOOKUP($F533,Calc!$R$2:$Y$1201,G$13)</f>
        <v/>
      </c>
      <c r="H533" s="97" t="str">
        <f ca="1">VLOOKUP($F533,Calc!$R$2:$Y$1201,H$13)</f>
        <v/>
      </c>
      <c r="I533" s="96" t="str">
        <f ca="1">VLOOKUP($F533,Calc!$R$2:$Y$1201,I$13)</f>
        <v/>
      </c>
      <c r="J533" s="96" t="str">
        <f ca="1">VLOOKUP($F533,Calc!$R$2:$Y$1201,J$13)</f>
        <v/>
      </c>
      <c r="K533" s="96"/>
      <c r="L533" s="98" t="str">
        <f ca="1">VLOOKUP($F533,Calc!$R$2:$Y$1201,L$13)</f>
        <v/>
      </c>
      <c r="M533" s="96" t="str">
        <f ca="1">VLOOKUP($F533,Calc!$R$2:$Y$1201,M$13)</f>
        <v/>
      </c>
    </row>
    <row r="534" spans="6:13" x14ac:dyDescent="0.3">
      <c r="F534" s="99">
        <f t="shared" si="8"/>
        <v>520</v>
      </c>
      <c r="G534" s="96" t="str">
        <f ca="1">VLOOKUP($F534,Calc!$R$2:$Y$1201,G$13)</f>
        <v/>
      </c>
      <c r="H534" s="97" t="str">
        <f ca="1">VLOOKUP($F534,Calc!$R$2:$Y$1201,H$13)</f>
        <v/>
      </c>
      <c r="I534" s="96" t="str">
        <f ca="1">VLOOKUP($F534,Calc!$R$2:$Y$1201,I$13)</f>
        <v/>
      </c>
      <c r="J534" s="96" t="str">
        <f ca="1">VLOOKUP($F534,Calc!$R$2:$Y$1201,J$13)</f>
        <v/>
      </c>
      <c r="K534" s="96"/>
      <c r="L534" s="98" t="str">
        <f ca="1">VLOOKUP($F534,Calc!$R$2:$Y$1201,L$13)</f>
        <v/>
      </c>
      <c r="M534" s="96" t="str">
        <f ca="1">VLOOKUP($F534,Calc!$R$2:$Y$1201,M$13)</f>
        <v/>
      </c>
    </row>
    <row r="535" spans="6:13" x14ac:dyDescent="0.3">
      <c r="F535" s="99">
        <f t="shared" si="8"/>
        <v>521</v>
      </c>
      <c r="G535" s="96" t="str">
        <f ca="1">VLOOKUP($F535,Calc!$R$2:$Y$1201,G$13)</f>
        <v/>
      </c>
      <c r="H535" s="97" t="str">
        <f ca="1">VLOOKUP($F535,Calc!$R$2:$Y$1201,H$13)</f>
        <v/>
      </c>
      <c r="I535" s="96" t="str">
        <f ca="1">VLOOKUP($F535,Calc!$R$2:$Y$1201,I$13)</f>
        <v/>
      </c>
      <c r="J535" s="96" t="str">
        <f ca="1">VLOOKUP($F535,Calc!$R$2:$Y$1201,J$13)</f>
        <v/>
      </c>
      <c r="K535" s="96"/>
      <c r="L535" s="98" t="str">
        <f ca="1">VLOOKUP($F535,Calc!$R$2:$Y$1201,L$13)</f>
        <v/>
      </c>
      <c r="M535" s="96" t="str">
        <f ca="1">VLOOKUP($F535,Calc!$R$2:$Y$1201,M$13)</f>
        <v/>
      </c>
    </row>
    <row r="536" spans="6:13" x14ac:dyDescent="0.3">
      <c r="F536" s="99">
        <f t="shared" si="8"/>
        <v>522</v>
      </c>
      <c r="G536" s="96" t="str">
        <f ca="1">VLOOKUP($F536,Calc!$R$2:$Y$1201,G$13)</f>
        <v/>
      </c>
      <c r="H536" s="97" t="str">
        <f ca="1">VLOOKUP($F536,Calc!$R$2:$Y$1201,H$13)</f>
        <v/>
      </c>
      <c r="I536" s="96" t="str">
        <f ca="1">VLOOKUP($F536,Calc!$R$2:$Y$1201,I$13)</f>
        <v/>
      </c>
      <c r="J536" s="96" t="str">
        <f ca="1">VLOOKUP($F536,Calc!$R$2:$Y$1201,J$13)</f>
        <v/>
      </c>
      <c r="K536" s="96"/>
      <c r="L536" s="98" t="str">
        <f ca="1">VLOOKUP($F536,Calc!$R$2:$Y$1201,L$13)</f>
        <v/>
      </c>
      <c r="M536" s="96" t="str">
        <f ca="1">VLOOKUP($F536,Calc!$R$2:$Y$1201,M$13)</f>
        <v/>
      </c>
    </row>
    <row r="537" spans="6:13" x14ac:dyDescent="0.3">
      <c r="F537" s="99">
        <f t="shared" si="8"/>
        <v>523</v>
      </c>
      <c r="G537" s="96" t="str">
        <f ca="1">VLOOKUP($F537,Calc!$R$2:$Y$1201,G$13)</f>
        <v/>
      </c>
      <c r="H537" s="97" t="str">
        <f ca="1">VLOOKUP($F537,Calc!$R$2:$Y$1201,H$13)</f>
        <v/>
      </c>
      <c r="I537" s="96" t="str">
        <f ca="1">VLOOKUP($F537,Calc!$R$2:$Y$1201,I$13)</f>
        <v/>
      </c>
      <c r="J537" s="96" t="str">
        <f ca="1">VLOOKUP($F537,Calc!$R$2:$Y$1201,J$13)</f>
        <v/>
      </c>
      <c r="K537" s="96"/>
      <c r="L537" s="98" t="str">
        <f ca="1">VLOOKUP($F537,Calc!$R$2:$Y$1201,L$13)</f>
        <v/>
      </c>
      <c r="M537" s="96" t="str">
        <f ca="1">VLOOKUP($F537,Calc!$R$2:$Y$1201,M$13)</f>
        <v/>
      </c>
    </row>
    <row r="538" spans="6:13" x14ac:dyDescent="0.3">
      <c r="F538" s="99">
        <f t="shared" si="8"/>
        <v>524</v>
      </c>
      <c r="G538" s="96" t="str">
        <f ca="1">VLOOKUP($F538,Calc!$R$2:$Y$1201,G$13)</f>
        <v/>
      </c>
      <c r="H538" s="97" t="str">
        <f ca="1">VLOOKUP($F538,Calc!$R$2:$Y$1201,H$13)</f>
        <v/>
      </c>
      <c r="I538" s="96" t="str">
        <f ca="1">VLOOKUP($F538,Calc!$R$2:$Y$1201,I$13)</f>
        <v/>
      </c>
      <c r="J538" s="96" t="str">
        <f ca="1">VLOOKUP($F538,Calc!$R$2:$Y$1201,J$13)</f>
        <v/>
      </c>
      <c r="K538" s="96"/>
      <c r="L538" s="98" t="str">
        <f ca="1">VLOOKUP($F538,Calc!$R$2:$Y$1201,L$13)</f>
        <v/>
      </c>
      <c r="M538" s="96" t="str">
        <f ca="1">VLOOKUP($F538,Calc!$R$2:$Y$1201,M$13)</f>
        <v/>
      </c>
    </row>
    <row r="539" spans="6:13" x14ac:dyDescent="0.3">
      <c r="F539" s="99">
        <f t="shared" si="8"/>
        <v>525</v>
      </c>
      <c r="G539" s="96" t="str">
        <f ca="1">VLOOKUP($F539,Calc!$R$2:$Y$1201,G$13)</f>
        <v/>
      </c>
      <c r="H539" s="97" t="str">
        <f ca="1">VLOOKUP($F539,Calc!$R$2:$Y$1201,H$13)</f>
        <v/>
      </c>
      <c r="I539" s="96" t="str">
        <f ca="1">VLOOKUP($F539,Calc!$R$2:$Y$1201,I$13)</f>
        <v/>
      </c>
      <c r="J539" s="96" t="str">
        <f ca="1">VLOOKUP($F539,Calc!$R$2:$Y$1201,J$13)</f>
        <v/>
      </c>
      <c r="K539" s="96"/>
      <c r="L539" s="98" t="str">
        <f ca="1">VLOOKUP($F539,Calc!$R$2:$Y$1201,L$13)</f>
        <v/>
      </c>
      <c r="M539" s="96" t="str">
        <f ca="1">VLOOKUP($F539,Calc!$R$2:$Y$1201,M$13)</f>
        <v/>
      </c>
    </row>
    <row r="540" spans="6:13" x14ac:dyDescent="0.3">
      <c r="F540" s="99">
        <f t="shared" si="8"/>
        <v>526</v>
      </c>
      <c r="G540" s="96" t="str">
        <f ca="1">VLOOKUP($F540,Calc!$R$2:$Y$1201,G$13)</f>
        <v/>
      </c>
      <c r="H540" s="97" t="str">
        <f ca="1">VLOOKUP($F540,Calc!$R$2:$Y$1201,H$13)</f>
        <v/>
      </c>
      <c r="I540" s="96" t="str">
        <f ca="1">VLOOKUP($F540,Calc!$R$2:$Y$1201,I$13)</f>
        <v/>
      </c>
      <c r="J540" s="96" t="str">
        <f ca="1">VLOOKUP($F540,Calc!$R$2:$Y$1201,J$13)</f>
        <v/>
      </c>
      <c r="K540" s="96"/>
      <c r="L540" s="98" t="str">
        <f ca="1">VLOOKUP($F540,Calc!$R$2:$Y$1201,L$13)</f>
        <v/>
      </c>
      <c r="M540" s="96" t="str">
        <f ca="1">VLOOKUP($F540,Calc!$R$2:$Y$1201,M$13)</f>
        <v/>
      </c>
    </row>
    <row r="541" spans="6:13" x14ac:dyDescent="0.3">
      <c r="F541" s="99">
        <f t="shared" si="8"/>
        <v>527</v>
      </c>
      <c r="G541" s="96" t="str">
        <f ca="1">VLOOKUP($F541,Calc!$R$2:$Y$1201,G$13)</f>
        <v/>
      </c>
      <c r="H541" s="97" t="str">
        <f ca="1">VLOOKUP($F541,Calc!$R$2:$Y$1201,H$13)</f>
        <v/>
      </c>
      <c r="I541" s="96" t="str">
        <f ca="1">VLOOKUP($F541,Calc!$R$2:$Y$1201,I$13)</f>
        <v/>
      </c>
      <c r="J541" s="96" t="str">
        <f ca="1">VLOOKUP($F541,Calc!$R$2:$Y$1201,J$13)</f>
        <v/>
      </c>
      <c r="K541" s="96"/>
      <c r="L541" s="98" t="str">
        <f ca="1">VLOOKUP($F541,Calc!$R$2:$Y$1201,L$13)</f>
        <v/>
      </c>
      <c r="M541" s="96" t="str">
        <f ca="1">VLOOKUP($F541,Calc!$R$2:$Y$1201,M$13)</f>
        <v/>
      </c>
    </row>
    <row r="542" spans="6:13" x14ac:dyDescent="0.3">
      <c r="F542" s="99">
        <f t="shared" si="8"/>
        <v>528</v>
      </c>
      <c r="G542" s="96" t="str">
        <f ca="1">VLOOKUP($F542,Calc!$R$2:$Y$1201,G$13)</f>
        <v/>
      </c>
      <c r="H542" s="97" t="str">
        <f ca="1">VLOOKUP($F542,Calc!$R$2:$Y$1201,H$13)</f>
        <v/>
      </c>
      <c r="I542" s="96" t="str">
        <f ca="1">VLOOKUP($F542,Calc!$R$2:$Y$1201,I$13)</f>
        <v/>
      </c>
      <c r="J542" s="96" t="str">
        <f ca="1">VLOOKUP($F542,Calc!$R$2:$Y$1201,J$13)</f>
        <v/>
      </c>
      <c r="K542" s="96"/>
      <c r="L542" s="98" t="str">
        <f ca="1">VLOOKUP($F542,Calc!$R$2:$Y$1201,L$13)</f>
        <v/>
      </c>
      <c r="M542" s="96" t="str">
        <f ca="1">VLOOKUP($F542,Calc!$R$2:$Y$1201,M$13)</f>
        <v/>
      </c>
    </row>
    <row r="543" spans="6:13" x14ac:dyDescent="0.3">
      <c r="F543" s="99">
        <f t="shared" si="8"/>
        <v>529</v>
      </c>
      <c r="G543" s="96" t="str">
        <f ca="1">VLOOKUP($F543,Calc!$R$2:$Y$1201,G$13)</f>
        <v/>
      </c>
      <c r="H543" s="97" t="str">
        <f ca="1">VLOOKUP($F543,Calc!$R$2:$Y$1201,H$13)</f>
        <v/>
      </c>
      <c r="I543" s="96" t="str">
        <f ca="1">VLOOKUP($F543,Calc!$R$2:$Y$1201,I$13)</f>
        <v/>
      </c>
      <c r="J543" s="96" t="str">
        <f ca="1">VLOOKUP($F543,Calc!$R$2:$Y$1201,J$13)</f>
        <v/>
      </c>
      <c r="K543" s="96"/>
      <c r="L543" s="98" t="str">
        <f ca="1">VLOOKUP($F543,Calc!$R$2:$Y$1201,L$13)</f>
        <v/>
      </c>
      <c r="M543" s="96" t="str">
        <f ca="1">VLOOKUP($F543,Calc!$R$2:$Y$1201,M$13)</f>
        <v/>
      </c>
    </row>
    <row r="544" spans="6:13" x14ac:dyDescent="0.3">
      <c r="F544" s="99">
        <f t="shared" si="8"/>
        <v>530</v>
      </c>
      <c r="G544" s="96" t="str">
        <f ca="1">VLOOKUP($F544,Calc!$R$2:$Y$1201,G$13)</f>
        <v/>
      </c>
      <c r="H544" s="97" t="str">
        <f ca="1">VLOOKUP($F544,Calc!$R$2:$Y$1201,H$13)</f>
        <v/>
      </c>
      <c r="I544" s="96" t="str">
        <f ca="1">VLOOKUP($F544,Calc!$R$2:$Y$1201,I$13)</f>
        <v/>
      </c>
      <c r="J544" s="96" t="str">
        <f ca="1">VLOOKUP($F544,Calc!$R$2:$Y$1201,J$13)</f>
        <v/>
      </c>
      <c r="K544" s="96"/>
      <c r="L544" s="98" t="str">
        <f ca="1">VLOOKUP($F544,Calc!$R$2:$Y$1201,L$13)</f>
        <v/>
      </c>
      <c r="M544" s="96" t="str">
        <f ca="1">VLOOKUP($F544,Calc!$R$2:$Y$1201,M$13)</f>
        <v/>
      </c>
    </row>
    <row r="545" spans="6:13" x14ac:dyDescent="0.3">
      <c r="F545" s="99">
        <f t="shared" si="8"/>
        <v>531</v>
      </c>
      <c r="G545" s="96" t="str">
        <f ca="1">VLOOKUP($F545,Calc!$R$2:$Y$1201,G$13)</f>
        <v/>
      </c>
      <c r="H545" s="97" t="str">
        <f ca="1">VLOOKUP($F545,Calc!$R$2:$Y$1201,H$13)</f>
        <v/>
      </c>
      <c r="I545" s="96" t="str">
        <f ca="1">VLOOKUP($F545,Calc!$R$2:$Y$1201,I$13)</f>
        <v/>
      </c>
      <c r="J545" s="96" t="str">
        <f ca="1">VLOOKUP($F545,Calc!$R$2:$Y$1201,J$13)</f>
        <v/>
      </c>
      <c r="K545" s="96"/>
      <c r="L545" s="98" t="str">
        <f ca="1">VLOOKUP($F545,Calc!$R$2:$Y$1201,L$13)</f>
        <v/>
      </c>
      <c r="M545" s="96" t="str">
        <f ca="1">VLOOKUP($F545,Calc!$R$2:$Y$1201,M$13)</f>
        <v/>
      </c>
    </row>
    <row r="546" spans="6:13" x14ac:dyDescent="0.3">
      <c r="F546" s="99">
        <f t="shared" si="8"/>
        <v>532</v>
      </c>
      <c r="G546" s="96" t="str">
        <f ca="1">VLOOKUP($F546,Calc!$R$2:$Y$1201,G$13)</f>
        <v/>
      </c>
      <c r="H546" s="97" t="str">
        <f ca="1">VLOOKUP($F546,Calc!$R$2:$Y$1201,H$13)</f>
        <v/>
      </c>
      <c r="I546" s="96" t="str">
        <f ca="1">VLOOKUP($F546,Calc!$R$2:$Y$1201,I$13)</f>
        <v/>
      </c>
      <c r="J546" s="96" t="str">
        <f ca="1">VLOOKUP($F546,Calc!$R$2:$Y$1201,J$13)</f>
        <v/>
      </c>
      <c r="K546" s="96"/>
      <c r="L546" s="98" t="str">
        <f ca="1">VLOOKUP($F546,Calc!$R$2:$Y$1201,L$13)</f>
        <v/>
      </c>
      <c r="M546" s="96" t="str">
        <f ca="1">VLOOKUP($F546,Calc!$R$2:$Y$1201,M$13)</f>
        <v/>
      </c>
    </row>
    <row r="547" spans="6:13" x14ac:dyDescent="0.3">
      <c r="F547" s="99">
        <f t="shared" si="8"/>
        <v>533</v>
      </c>
      <c r="G547" s="96" t="str">
        <f ca="1">VLOOKUP($F547,Calc!$R$2:$Y$1201,G$13)</f>
        <v/>
      </c>
      <c r="H547" s="97" t="str">
        <f ca="1">VLOOKUP($F547,Calc!$R$2:$Y$1201,H$13)</f>
        <v/>
      </c>
      <c r="I547" s="96" t="str">
        <f ca="1">VLOOKUP($F547,Calc!$R$2:$Y$1201,I$13)</f>
        <v/>
      </c>
      <c r="J547" s="96" t="str">
        <f ca="1">VLOOKUP($F547,Calc!$R$2:$Y$1201,J$13)</f>
        <v/>
      </c>
      <c r="K547" s="96"/>
      <c r="L547" s="98" t="str">
        <f ca="1">VLOOKUP($F547,Calc!$R$2:$Y$1201,L$13)</f>
        <v/>
      </c>
      <c r="M547" s="96" t="str">
        <f ca="1">VLOOKUP($F547,Calc!$R$2:$Y$1201,M$13)</f>
        <v/>
      </c>
    </row>
    <row r="548" spans="6:13" x14ac:dyDescent="0.3">
      <c r="F548" s="99">
        <f t="shared" si="8"/>
        <v>534</v>
      </c>
      <c r="G548" s="96" t="str">
        <f ca="1">VLOOKUP($F548,Calc!$R$2:$Y$1201,G$13)</f>
        <v/>
      </c>
      <c r="H548" s="97" t="str">
        <f ca="1">VLOOKUP($F548,Calc!$R$2:$Y$1201,H$13)</f>
        <v/>
      </c>
      <c r="I548" s="96" t="str">
        <f ca="1">VLOOKUP($F548,Calc!$R$2:$Y$1201,I$13)</f>
        <v/>
      </c>
      <c r="J548" s="96" t="str">
        <f ca="1">VLOOKUP($F548,Calc!$R$2:$Y$1201,J$13)</f>
        <v/>
      </c>
      <c r="K548" s="96"/>
      <c r="L548" s="98" t="str">
        <f ca="1">VLOOKUP($F548,Calc!$R$2:$Y$1201,L$13)</f>
        <v/>
      </c>
      <c r="M548" s="96" t="str">
        <f ca="1">VLOOKUP($F548,Calc!$R$2:$Y$1201,M$13)</f>
        <v/>
      </c>
    </row>
    <row r="549" spans="6:13" x14ac:dyDescent="0.3">
      <c r="F549" s="99">
        <f t="shared" si="8"/>
        <v>535</v>
      </c>
      <c r="G549" s="96" t="str">
        <f ca="1">VLOOKUP($F549,Calc!$R$2:$Y$1201,G$13)</f>
        <v/>
      </c>
      <c r="H549" s="97" t="str">
        <f ca="1">VLOOKUP($F549,Calc!$R$2:$Y$1201,H$13)</f>
        <v/>
      </c>
      <c r="I549" s="96" t="str">
        <f ca="1">VLOOKUP($F549,Calc!$R$2:$Y$1201,I$13)</f>
        <v/>
      </c>
      <c r="J549" s="96" t="str">
        <f ca="1">VLOOKUP($F549,Calc!$R$2:$Y$1201,J$13)</f>
        <v/>
      </c>
      <c r="K549" s="96"/>
      <c r="L549" s="98" t="str">
        <f ca="1">VLOOKUP($F549,Calc!$R$2:$Y$1201,L$13)</f>
        <v/>
      </c>
      <c r="M549" s="96" t="str">
        <f ca="1">VLOOKUP($F549,Calc!$R$2:$Y$1201,M$13)</f>
        <v/>
      </c>
    </row>
    <row r="550" spans="6:13" x14ac:dyDescent="0.3">
      <c r="F550" s="99">
        <f t="shared" si="8"/>
        <v>536</v>
      </c>
      <c r="G550" s="96" t="str">
        <f ca="1">VLOOKUP($F550,Calc!$R$2:$Y$1201,G$13)</f>
        <v/>
      </c>
      <c r="H550" s="97" t="str">
        <f ca="1">VLOOKUP($F550,Calc!$R$2:$Y$1201,H$13)</f>
        <v/>
      </c>
      <c r="I550" s="96" t="str">
        <f ca="1">VLOOKUP($F550,Calc!$R$2:$Y$1201,I$13)</f>
        <v/>
      </c>
      <c r="J550" s="96" t="str">
        <f ca="1">VLOOKUP($F550,Calc!$R$2:$Y$1201,J$13)</f>
        <v/>
      </c>
      <c r="K550" s="96"/>
      <c r="L550" s="98" t="str">
        <f ca="1">VLOOKUP($F550,Calc!$R$2:$Y$1201,L$13)</f>
        <v/>
      </c>
      <c r="M550" s="96" t="str">
        <f ca="1">VLOOKUP($F550,Calc!$R$2:$Y$1201,M$13)</f>
        <v/>
      </c>
    </row>
    <row r="551" spans="6:13" x14ac:dyDescent="0.3">
      <c r="F551" s="99">
        <f t="shared" si="8"/>
        <v>537</v>
      </c>
      <c r="G551" s="96" t="str">
        <f ca="1">VLOOKUP($F551,Calc!$R$2:$Y$1201,G$13)</f>
        <v/>
      </c>
      <c r="H551" s="97" t="str">
        <f ca="1">VLOOKUP($F551,Calc!$R$2:$Y$1201,H$13)</f>
        <v/>
      </c>
      <c r="I551" s="96" t="str">
        <f ca="1">VLOOKUP($F551,Calc!$R$2:$Y$1201,I$13)</f>
        <v/>
      </c>
      <c r="J551" s="96" t="str">
        <f ca="1">VLOOKUP($F551,Calc!$R$2:$Y$1201,J$13)</f>
        <v/>
      </c>
      <c r="K551" s="96"/>
      <c r="L551" s="98" t="str">
        <f ca="1">VLOOKUP($F551,Calc!$R$2:$Y$1201,L$13)</f>
        <v/>
      </c>
      <c r="M551" s="96" t="str">
        <f ca="1">VLOOKUP($F551,Calc!$R$2:$Y$1201,M$13)</f>
        <v/>
      </c>
    </row>
    <row r="552" spans="6:13" x14ac:dyDescent="0.3">
      <c r="F552" s="99">
        <f t="shared" si="8"/>
        <v>538</v>
      </c>
      <c r="G552" s="96" t="str">
        <f ca="1">VLOOKUP($F552,Calc!$R$2:$Y$1201,G$13)</f>
        <v/>
      </c>
      <c r="H552" s="97" t="str">
        <f ca="1">VLOOKUP($F552,Calc!$R$2:$Y$1201,H$13)</f>
        <v/>
      </c>
      <c r="I552" s="96" t="str">
        <f ca="1">VLOOKUP($F552,Calc!$R$2:$Y$1201,I$13)</f>
        <v/>
      </c>
      <c r="J552" s="96" t="str">
        <f ca="1">VLOOKUP($F552,Calc!$R$2:$Y$1201,J$13)</f>
        <v/>
      </c>
      <c r="K552" s="96"/>
      <c r="L552" s="98" t="str">
        <f ca="1">VLOOKUP($F552,Calc!$R$2:$Y$1201,L$13)</f>
        <v/>
      </c>
      <c r="M552" s="96" t="str">
        <f ca="1">VLOOKUP($F552,Calc!$R$2:$Y$1201,M$13)</f>
        <v/>
      </c>
    </row>
    <row r="553" spans="6:13" x14ac:dyDescent="0.3">
      <c r="F553" s="99">
        <f t="shared" si="8"/>
        <v>539</v>
      </c>
      <c r="G553" s="96" t="str">
        <f ca="1">VLOOKUP($F553,Calc!$R$2:$Y$1201,G$13)</f>
        <v/>
      </c>
      <c r="H553" s="97" t="str">
        <f ca="1">VLOOKUP($F553,Calc!$R$2:$Y$1201,H$13)</f>
        <v/>
      </c>
      <c r="I553" s="96" t="str">
        <f ca="1">VLOOKUP($F553,Calc!$R$2:$Y$1201,I$13)</f>
        <v/>
      </c>
      <c r="J553" s="96" t="str">
        <f ca="1">VLOOKUP($F553,Calc!$R$2:$Y$1201,J$13)</f>
        <v/>
      </c>
      <c r="K553" s="96"/>
      <c r="L553" s="98" t="str">
        <f ca="1">VLOOKUP($F553,Calc!$R$2:$Y$1201,L$13)</f>
        <v/>
      </c>
      <c r="M553" s="96" t="str">
        <f ca="1">VLOOKUP($F553,Calc!$R$2:$Y$1201,M$13)</f>
        <v/>
      </c>
    </row>
    <row r="554" spans="6:13" x14ac:dyDescent="0.3">
      <c r="F554" s="99">
        <f t="shared" si="8"/>
        <v>540</v>
      </c>
      <c r="G554" s="96" t="str">
        <f ca="1">VLOOKUP($F554,Calc!$R$2:$Y$1201,G$13)</f>
        <v/>
      </c>
      <c r="H554" s="97" t="str">
        <f ca="1">VLOOKUP($F554,Calc!$R$2:$Y$1201,H$13)</f>
        <v/>
      </c>
      <c r="I554" s="96" t="str">
        <f ca="1">VLOOKUP($F554,Calc!$R$2:$Y$1201,I$13)</f>
        <v/>
      </c>
      <c r="J554" s="96" t="str">
        <f ca="1">VLOOKUP($F554,Calc!$R$2:$Y$1201,J$13)</f>
        <v/>
      </c>
      <c r="K554" s="96"/>
      <c r="L554" s="98" t="str">
        <f ca="1">VLOOKUP($F554,Calc!$R$2:$Y$1201,L$13)</f>
        <v/>
      </c>
      <c r="M554" s="96" t="str">
        <f ca="1">VLOOKUP($F554,Calc!$R$2:$Y$1201,M$13)</f>
        <v/>
      </c>
    </row>
    <row r="555" spans="6:13" x14ac:dyDescent="0.3">
      <c r="F555" s="99">
        <f t="shared" si="8"/>
        <v>541</v>
      </c>
      <c r="G555" s="96" t="str">
        <f ca="1">VLOOKUP($F555,Calc!$R$2:$Y$1201,G$13)</f>
        <v/>
      </c>
      <c r="H555" s="97" t="str">
        <f ca="1">VLOOKUP($F555,Calc!$R$2:$Y$1201,H$13)</f>
        <v/>
      </c>
      <c r="I555" s="96" t="str">
        <f ca="1">VLOOKUP($F555,Calc!$R$2:$Y$1201,I$13)</f>
        <v/>
      </c>
      <c r="J555" s="96" t="str">
        <f ca="1">VLOOKUP($F555,Calc!$R$2:$Y$1201,J$13)</f>
        <v/>
      </c>
      <c r="K555" s="96"/>
      <c r="L555" s="98" t="str">
        <f ca="1">VLOOKUP($F555,Calc!$R$2:$Y$1201,L$13)</f>
        <v/>
      </c>
      <c r="M555" s="96" t="str">
        <f ca="1">VLOOKUP($F555,Calc!$R$2:$Y$1201,M$13)</f>
        <v/>
      </c>
    </row>
    <row r="556" spans="6:13" x14ac:dyDescent="0.3">
      <c r="F556" s="99">
        <f t="shared" si="8"/>
        <v>542</v>
      </c>
      <c r="G556" s="96" t="str">
        <f ca="1">VLOOKUP($F556,Calc!$R$2:$Y$1201,G$13)</f>
        <v/>
      </c>
      <c r="H556" s="97" t="str">
        <f ca="1">VLOOKUP($F556,Calc!$R$2:$Y$1201,H$13)</f>
        <v/>
      </c>
      <c r="I556" s="96" t="str">
        <f ca="1">VLOOKUP($F556,Calc!$R$2:$Y$1201,I$13)</f>
        <v/>
      </c>
      <c r="J556" s="96" t="str">
        <f ca="1">VLOOKUP($F556,Calc!$R$2:$Y$1201,J$13)</f>
        <v/>
      </c>
      <c r="K556" s="96"/>
      <c r="L556" s="98" t="str">
        <f ca="1">VLOOKUP($F556,Calc!$R$2:$Y$1201,L$13)</f>
        <v/>
      </c>
      <c r="M556" s="96" t="str">
        <f ca="1">VLOOKUP($F556,Calc!$R$2:$Y$1201,M$13)</f>
        <v/>
      </c>
    </row>
    <row r="557" spans="6:13" x14ac:dyDescent="0.3">
      <c r="F557" s="99">
        <f t="shared" si="8"/>
        <v>543</v>
      </c>
      <c r="G557" s="96" t="str">
        <f ca="1">VLOOKUP($F557,Calc!$R$2:$Y$1201,G$13)</f>
        <v/>
      </c>
      <c r="H557" s="97" t="str">
        <f ca="1">VLOOKUP($F557,Calc!$R$2:$Y$1201,H$13)</f>
        <v/>
      </c>
      <c r="I557" s="96" t="str">
        <f ca="1">VLOOKUP($F557,Calc!$R$2:$Y$1201,I$13)</f>
        <v/>
      </c>
      <c r="J557" s="96" t="str">
        <f ca="1">VLOOKUP($F557,Calc!$R$2:$Y$1201,J$13)</f>
        <v/>
      </c>
      <c r="K557" s="96"/>
      <c r="L557" s="98" t="str">
        <f ca="1">VLOOKUP($F557,Calc!$R$2:$Y$1201,L$13)</f>
        <v/>
      </c>
      <c r="M557" s="96" t="str">
        <f ca="1">VLOOKUP($F557,Calc!$R$2:$Y$1201,M$13)</f>
        <v/>
      </c>
    </row>
    <row r="558" spans="6:13" x14ac:dyDescent="0.3">
      <c r="F558" s="99">
        <f t="shared" si="8"/>
        <v>544</v>
      </c>
      <c r="G558" s="96" t="str">
        <f ca="1">VLOOKUP($F558,Calc!$R$2:$Y$1201,G$13)</f>
        <v/>
      </c>
      <c r="H558" s="97" t="str">
        <f ca="1">VLOOKUP($F558,Calc!$R$2:$Y$1201,H$13)</f>
        <v/>
      </c>
      <c r="I558" s="96" t="str">
        <f ca="1">VLOOKUP($F558,Calc!$R$2:$Y$1201,I$13)</f>
        <v/>
      </c>
      <c r="J558" s="96" t="str">
        <f ca="1">VLOOKUP($F558,Calc!$R$2:$Y$1201,J$13)</f>
        <v/>
      </c>
      <c r="K558" s="96"/>
      <c r="L558" s="98" t="str">
        <f ca="1">VLOOKUP($F558,Calc!$R$2:$Y$1201,L$13)</f>
        <v/>
      </c>
      <c r="M558" s="96" t="str">
        <f ca="1">VLOOKUP($F558,Calc!$R$2:$Y$1201,M$13)</f>
        <v/>
      </c>
    </row>
    <row r="559" spans="6:13" x14ac:dyDescent="0.3">
      <c r="F559" s="99">
        <f t="shared" si="8"/>
        <v>545</v>
      </c>
      <c r="G559" s="96" t="str">
        <f ca="1">VLOOKUP($F559,Calc!$R$2:$Y$1201,G$13)</f>
        <v/>
      </c>
      <c r="H559" s="97" t="str">
        <f ca="1">VLOOKUP($F559,Calc!$R$2:$Y$1201,H$13)</f>
        <v/>
      </c>
      <c r="I559" s="96" t="str">
        <f ca="1">VLOOKUP($F559,Calc!$R$2:$Y$1201,I$13)</f>
        <v/>
      </c>
      <c r="J559" s="96" t="str">
        <f ca="1">VLOOKUP($F559,Calc!$R$2:$Y$1201,J$13)</f>
        <v/>
      </c>
      <c r="K559" s="96"/>
      <c r="L559" s="98" t="str">
        <f ca="1">VLOOKUP($F559,Calc!$R$2:$Y$1201,L$13)</f>
        <v/>
      </c>
      <c r="M559" s="96" t="str">
        <f ca="1">VLOOKUP($F559,Calc!$R$2:$Y$1201,M$13)</f>
        <v/>
      </c>
    </row>
    <row r="560" spans="6:13" x14ac:dyDescent="0.3">
      <c r="F560" s="99">
        <f t="shared" si="8"/>
        <v>546</v>
      </c>
      <c r="G560" s="96" t="str">
        <f ca="1">VLOOKUP($F560,Calc!$R$2:$Y$1201,G$13)</f>
        <v/>
      </c>
      <c r="H560" s="97" t="str">
        <f ca="1">VLOOKUP($F560,Calc!$R$2:$Y$1201,H$13)</f>
        <v/>
      </c>
      <c r="I560" s="96" t="str">
        <f ca="1">VLOOKUP($F560,Calc!$R$2:$Y$1201,I$13)</f>
        <v/>
      </c>
      <c r="J560" s="96" t="str">
        <f ca="1">VLOOKUP($F560,Calc!$R$2:$Y$1201,J$13)</f>
        <v/>
      </c>
      <c r="K560" s="96"/>
      <c r="L560" s="98" t="str">
        <f ca="1">VLOOKUP($F560,Calc!$R$2:$Y$1201,L$13)</f>
        <v/>
      </c>
      <c r="M560" s="96" t="str">
        <f ca="1">VLOOKUP($F560,Calc!$R$2:$Y$1201,M$13)</f>
        <v/>
      </c>
    </row>
    <row r="561" spans="6:13" x14ac:dyDescent="0.3">
      <c r="F561" s="99">
        <f t="shared" si="8"/>
        <v>547</v>
      </c>
      <c r="G561" s="96" t="str">
        <f ca="1">VLOOKUP($F561,Calc!$R$2:$Y$1201,G$13)</f>
        <v/>
      </c>
      <c r="H561" s="97" t="str">
        <f ca="1">VLOOKUP($F561,Calc!$R$2:$Y$1201,H$13)</f>
        <v/>
      </c>
      <c r="I561" s="96" t="str">
        <f ca="1">VLOOKUP($F561,Calc!$R$2:$Y$1201,I$13)</f>
        <v/>
      </c>
      <c r="J561" s="96" t="str">
        <f ca="1">VLOOKUP($F561,Calc!$R$2:$Y$1201,J$13)</f>
        <v/>
      </c>
      <c r="K561" s="96"/>
      <c r="L561" s="98" t="str">
        <f ca="1">VLOOKUP($F561,Calc!$R$2:$Y$1201,L$13)</f>
        <v/>
      </c>
      <c r="M561" s="96" t="str">
        <f ca="1">VLOOKUP($F561,Calc!$R$2:$Y$1201,M$13)</f>
        <v/>
      </c>
    </row>
    <row r="562" spans="6:13" x14ac:dyDescent="0.3">
      <c r="F562" s="99">
        <f t="shared" si="8"/>
        <v>548</v>
      </c>
      <c r="G562" s="96" t="str">
        <f ca="1">VLOOKUP($F562,Calc!$R$2:$Y$1201,G$13)</f>
        <v/>
      </c>
      <c r="H562" s="97" t="str">
        <f ca="1">VLOOKUP($F562,Calc!$R$2:$Y$1201,H$13)</f>
        <v/>
      </c>
      <c r="I562" s="96" t="str">
        <f ca="1">VLOOKUP($F562,Calc!$R$2:$Y$1201,I$13)</f>
        <v/>
      </c>
      <c r="J562" s="96" t="str">
        <f ca="1">VLOOKUP($F562,Calc!$R$2:$Y$1201,J$13)</f>
        <v/>
      </c>
      <c r="K562" s="96"/>
      <c r="L562" s="98" t="str">
        <f ca="1">VLOOKUP($F562,Calc!$R$2:$Y$1201,L$13)</f>
        <v/>
      </c>
      <c r="M562" s="96" t="str">
        <f ca="1">VLOOKUP($F562,Calc!$R$2:$Y$1201,M$13)</f>
        <v/>
      </c>
    </row>
    <row r="563" spans="6:13" x14ac:dyDescent="0.3">
      <c r="F563" s="99">
        <f t="shared" si="8"/>
        <v>549</v>
      </c>
      <c r="G563" s="96" t="str">
        <f ca="1">VLOOKUP($F563,Calc!$R$2:$Y$1201,G$13)</f>
        <v/>
      </c>
      <c r="H563" s="97" t="str">
        <f ca="1">VLOOKUP($F563,Calc!$R$2:$Y$1201,H$13)</f>
        <v/>
      </c>
      <c r="I563" s="96" t="str">
        <f ca="1">VLOOKUP($F563,Calc!$R$2:$Y$1201,I$13)</f>
        <v/>
      </c>
      <c r="J563" s="96" t="str">
        <f ca="1">VLOOKUP($F563,Calc!$R$2:$Y$1201,J$13)</f>
        <v/>
      </c>
      <c r="K563" s="96"/>
      <c r="L563" s="98" t="str">
        <f ca="1">VLOOKUP($F563,Calc!$R$2:$Y$1201,L$13)</f>
        <v/>
      </c>
      <c r="M563" s="96" t="str">
        <f ca="1">VLOOKUP($F563,Calc!$R$2:$Y$1201,M$13)</f>
        <v/>
      </c>
    </row>
    <row r="564" spans="6:13" x14ac:dyDescent="0.3">
      <c r="F564" s="99">
        <f t="shared" si="8"/>
        <v>550</v>
      </c>
      <c r="G564" s="96" t="str">
        <f ca="1">VLOOKUP($F564,Calc!$R$2:$Y$1201,G$13)</f>
        <v/>
      </c>
      <c r="H564" s="97" t="str">
        <f ca="1">VLOOKUP($F564,Calc!$R$2:$Y$1201,H$13)</f>
        <v/>
      </c>
      <c r="I564" s="96" t="str">
        <f ca="1">VLOOKUP($F564,Calc!$R$2:$Y$1201,I$13)</f>
        <v/>
      </c>
      <c r="J564" s="96" t="str">
        <f ca="1">VLOOKUP($F564,Calc!$R$2:$Y$1201,J$13)</f>
        <v/>
      </c>
      <c r="K564" s="96"/>
      <c r="L564" s="98" t="str">
        <f ca="1">VLOOKUP($F564,Calc!$R$2:$Y$1201,L$13)</f>
        <v/>
      </c>
      <c r="M564" s="96" t="str">
        <f ca="1">VLOOKUP($F564,Calc!$R$2:$Y$1201,M$13)</f>
        <v/>
      </c>
    </row>
    <row r="565" spans="6:13" x14ac:dyDescent="0.3">
      <c r="F565" s="99">
        <f t="shared" si="8"/>
        <v>551</v>
      </c>
      <c r="G565" s="96" t="str">
        <f ca="1">VLOOKUP($F565,Calc!$R$2:$Y$1201,G$13)</f>
        <v/>
      </c>
      <c r="H565" s="97" t="str">
        <f ca="1">VLOOKUP($F565,Calc!$R$2:$Y$1201,H$13)</f>
        <v/>
      </c>
      <c r="I565" s="96" t="str">
        <f ca="1">VLOOKUP($F565,Calc!$R$2:$Y$1201,I$13)</f>
        <v/>
      </c>
      <c r="J565" s="96" t="str">
        <f ca="1">VLOOKUP($F565,Calc!$R$2:$Y$1201,J$13)</f>
        <v/>
      </c>
      <c r="K565" s="96"/>
      <c r="L565" s="98" t="str">
        <f ca="1">VLOOKUP($F565,Calc!$R$2:$Y$1201,L$13)</f>
        <v/>
      </c>
      <c r="M565" s="96" t="str">
        <f ca="1">VLOOKUP($F565,Calc!$R$2:$Y$1201,M$13)</f>
        <v/>
      </c>
    </row>
    <row r="566" spans="6:13" x14ac:dyDescent="0.3">
      <c r="F566" s="99">
        <f t="shared" si="8"/>
        <v>552</v>
      </c>
      <c r="G566" s="96" t="str">
        <f ca="1">VLOOKUP($F566,Calc!$R$2:$Y$1201,G$13)</f>
        <v/>
      </c>
      <c r="H566" s="97" t="str">
        <f ca="1">VLOOKUP($F566,Calc!$R$2:$Y$1201,H$13)</f>
        <v/>
      </c>
      <c r="I566" s="96" t="str">
        <f ca="1">VLOOKUP($F566,Calc!$R$2:$Y$1201,I$13)</f>
        <v/>
      </c>
      <c r="J566" s="96" t="str">
        <f ca="1">VLOOKUP($F566,Calc!$R$2:$Y$1201,J$13)</f>
        <v/>
      </c>
      <c r="K566" s="96"/>
      <c r="L566" s="98" t="str">
        <f ca="1">VLOOKUP($F566,Calc!$R$2:$Y$1201,L$13)</f>
        <v/>
      </c>
      <c r="M566" s="96" t="str">
        <f ca="1">VLOOKUP($F566,Calc!$R$2:$Y$1201,M$13)</f>
        <v/>
      </c>
    </row>
    <row r="567" spans="6:13" x14ac:dyDescent="0.3">
      <c r="F567" s="99">
        <f t="shared" si="8"/>
        <v>553</v>
      </c>
      <c r="G567" s="96" t="str">
        <f ca="1">VLOOKUP($F567,Calc!$R$2:$Y$1201,G$13)</f>
        <v/>
      </c>
      <c r="H567" s="97" t="str">
        <f ca="1">VLOOKUP($F567,Calc!$R$2:$Y$1201,H$13)</f>
        <v/>
      </c>
      <c r="I567" s="96" t="str">
        <f ca="1">VLOOKUP($F567,Calc!$R$2:$Y$1201,I$13)</f>
        <v/>
      </c>
      <c r="J567" s="96" t="str">
        <f ca="1">VLOOKUP($F567,Calc!$R$2:$Y$1201,J$13)</f>
        <v/>
      </c>
      <c r="K567" s="96"/>
      <c r="L567" s="98" t="str">
        <f ca="1">VLOOKUP($F567,Calc!$R$2:$Y$1201,L$13)</f>
        <v/>
      </c>
      <c r="M567" s="96" t="str">
        <f ca="1">VLOOKUP($F567,Calc!$R$2:$Y$1201,M$13)</f>
        <v/>
      </c>
    </row>
    <row r="568" spans="6:13" x14ac:dyDescent="0.3">
      <c r="F568" s="99">
        <f t="shared" si="8"/>
        <v>554</v>
      </c>
      <c r="G568" s="96" t="str">
        <f ca="1">VLOOKUP($F568,Calc!$R$2:$Y$1201,G$13)</f>
        <v/>
      </c>
      <c r="H568" s="97" t="str">
        <f ca="1">VLOOKUP($F568,Calc!$R$2:$Y$1201,H$13)</f>
        <v/>
      </c>
      <c r="I568" s="96" t="str">
        <f ca="1">VLOOKUP($F568,Calc!$R$2:$Y$1201,I$13)</f>
        <v/>
      </c>
      <c r="J568" s="96" t="str">
        <f ca="1">VLOOKUP($F568,Calc!$R$2:$Y$1201,J$13)</f>
        <v/>
      </c>
      <c r="K568" s="96"/>
      <c r="L568" s="98" t="str">
        <f ca="1">VLOOKUP($F568,Calc!$R$2:$Y$1201,L$13)</f>
        <v/>
      </c>
      <c r="M568" s="96" t="str">
        <f ca="1">VLOOKUP($F568,Calc!$R$2:$Y$1201,M$13)</f>
        <v/>
      </c>
    </row>
    <row r="569" spans="6:13" x14ac:dyDescent="0.3">
      <c r="F569" s="99">
        <f t="shared" si="8"/>
        <v>555</v>
      </c>
      <c r="G569" s="96" t="str">
        <f ca="1">VLOOKUP($F569,Calc!$R$2:$Y$1201,G$13)</f>
        <v/>
      </c>
      <c r="H569" s="97" t="str">
        <f ca="1">VLOOKUP($F569,Calc!$R$2:$Y$1201,H$13)</f>
        <v/>
      </c>
      <c r="I569" s="96" t="str">
        <f ca="1">VLOOKUP($F569,Calc!$R$2:$Y$1201,I$13)</f>
        <v/>
      </c>
      <c r="J569" s="96" t="str">
        <f ca="1">VLOOKUP($F569,Calc!$R$2:$Y$1201,J$13)</f>
        <v/>
      </c>
      <c r="K569" s="96"/>
      <c r="L569" s="98" t="str">
        <f ca="1">VLOOKUP($F569,Calc!$R$2:$Y$1201,L$13)</f>
        <v/>
      </c>
      <c r="M569" s="96" t="str">
        <f ca="1">VLOOKUP($F569,Calc!$R$2:$Y$1201,M$13)</f>
        <v/>
      </c>
    </row>
    <row r="570" spans="6:13" x14ac:dyDescent="0.3">
      <c r="F570" s="99">
        <f t="shared" si="8"/>
        <v>556</v>
      </c>
      <c r="G570" s="96" t="str">
        <f ca="1">VLOOKUP($F570,Calc!$R$2:$Y$1201,G$13)</f>
        <v/>
      </c>
      <c r="H570" s="97" t="str">
        <f ca="1">VLOOKUP($F570,Calc!$R$2:$Y$1201,H$13)</f>
        <v/>
      </c>
      <c r="I570" s="96" t="str">
        <f ca="1">VLOOKUP($F570,Calc!$R$2:$Y$1201,I$13)</f>
        <v/>
      </c>
      <c r="J570" s="96" t="str">
        <f ca="1">VLOOKUP($F570,Calc!$R$2:$Y$1201,J$13)</f>
        <v/>
      </c>
      <c r="K570" s="96"/>
      <c r="L570" s="98" t="str">
        <f ca="1">VLOOKUP($F570,Calc!$R$2:$Y$1201,L$13)</f>
        <v/>
      </c>
      <c r="M570" s="96" t="str">
        <f ca="1">VLOOKUP($F570,Calc!$R$2:$Y$1201,M$13)</f>
        <v/>
      </c>
    </row>
    <row r="571" spans="6:13" x14ac:dyDescent="0.3">
      <c r="F571" s="99">
        <f t="shared" si="8"/>
        <v>557</v>
      </c>
      <c r="G571" s="96" t="str">
        <f ca="1">VLOOKUP($F571,Calc!$R$2:$Y$1201,G$13)</f>
        <v/>
      </c>
      <c r="H571" s="97" t="str">
        <f ca="1">VLOOKUP($F571,Calc!$R$2:$Y$1201,H$13)</f>
        <v/>
      </c>
      <c r="I571" s="96" t="str">
        <f ca="1">VLOOKUP($F571,Calc!$R$2:$Y$1201,I$13)</f>
        <v/>
      </c>
      <c r="J571" s="96" t="str">
        <f ca="1">VLOOKUP($F571,Calc!$R$2:$Y$1201,J$13)</f>
        <v/>
      </c>
      <c r="K571" s="96"/>
      <c r="L571" s="98" t="str">
        <f ca="1">VLOOKUP($F571,Calc!$R$2:$Y$1201,L$13)</f>
        <v/>
      </c>
      <c r="M571" s="96" t="str">
        <f ca="1">VLOOKUP($F571,Calc!$R$2:$Y$1201,M$13)</f>
        <v/>
      </c>
    </row>
    <row r="572" spans="6:13" x14ac:dyDescent="0.3">
      <c r="F572" s="99">
        <f t="shared" si="8"/>
        <v>558</v>
      </c>
      <c r="G572" s="96" t="str">
        <f ca="1">VLOOKUP($F572,Calc!$R$2:$Y$1201,G$13)</f>
        <v/>
      </c>
      <c r="H572" s="97" t="str">
        <f ca="1">VLOOKUP($F572,Calc!$R$2:$Y$1201,H$13)</f>
        <v/>
      </c>
      <c r="I572" s="96" t="str">
        <f ca="1">VLOOKUP($F572,Calc!$R$2:$Y$1201,I$13)</f>
        <v/>
      </c>
      <c r="J572" s="96" t="str">
        <f ca="1">VLOOKUP($F572,Calc!$R$2:$Y$1201,J$13)</f>
        <v/>
      </c>
      <c r="K572" s="96"/>
      <c r="L572" s="98" t="str">
        <f ca="1">VLOOKUP($F572,Calc!$R$2:$Y$1201,L$13)</f>
        <v/>
      </c>
      <c r="M572" s="96" t="str">
        <f ca="1">VLOOKUP($F572,Calc!$R$2:$Y$1201,M$13)</f>
        <v/>
      </c>
    </row>
    <row r="573" spans="6:13" x14ac:dyDescent="0.3">
      <c r="F573" s="99">
        <f t="shared" si="8"/>
        <v>559</v>
      </c>
      <c r="G573" s="96" t="str">
        <f ca="1">VLOOKUP($F573,Calc!$R$2:$Y$1201,G$13)</f>
        <v/>
      </c>
      <c r="H573" s="97" t="str">
        <f ca="1">VLOOKUP($F573,Calc!$R$2:$Y$1201,H$13)</f>
        <v/>
      </c>
      <c r="I573" s="96" t="str">
        <f ca="1">VLOOKUP($F573,Calc!$R$2:$Y$1201,I$13)</f>
        <v/>
      </c>
      <c r="J573" s="96" t="str">
        <f ca="1">VLOOKUP($F573,Calc!$R$2:$Y$1201,J$13)</f>
        <v/>
      </c>
      <c r="K573" s="96"/>
      <c r="L573" s="98" t="str">
        <f ca="1">VLOOKUP($F573,Calc!$R$2:$Y$1201,L$13)</f>
        <v/>
      </c>
      <c r="M573" s="96" t="str">
        <f ca="1">VLOOKUP($F573,Calc!$R$2:$Y$1201,M$13)</f>
        <v/>
      </c>
    </row>
    <row r="574" spans="6:13" x14ac:dyDescent="0.3">
      <c r="F574" s="99">
        <f t="shared" si="8"/>
        <v>560</v>
      </c>
      <c r="G574" s="96" t="str">
        <f ca="1">VLOOKUP($F574,Calc!$R$2:$Y$1201,G$13)</f>
        <v/>
      </c>
      <c r="H574" s="97" t="str">
        <f ca="1">VLOOKUP($F574,Calc!$R$2:$Y$1201,H$13)</f>
        <v/>
      </c>
      <c r="I574" s="96" t="str">
        <f ca="1">VLOOKUP($F574,Calc!$R$2:$Y$1201,I$13)</f>
        <v/>
      </c>
      <c r="J574" s="96" t="str">
        <f ca="1">VLOOKUP($F574,Calc!$R$2:$Y$1201,J$13)</f>
        <v/>
      </c>
      <c r="K574" s="96"/>
      <c r="L574" s="98" t="str">
        <f ca="1">VLOOKUP($F574,Calc!$R$2:$Y$1201,L$13)</f>
        <v/>
      </c>
      <c r="M574" s="96" t="str">
        <f ca="1">VLOOKUP($F574,Calc!$R$2:$Y$1201,M$13)</f>
        <v/>
      </c>
    </row>
    <row r="575" spans="6:13" x14ac:dyDescent="0.3">
      <c r="F575" s="99">
        <f t="shared" si="8"/>
        <v>561</v>
      </c>
      <c r="G575" s="96" t="str">
        <f ca="1">VLOOKUP($F575,Calc!$R$2:$Y$1201,G$13)</f>
        <v/>
      </c>
      <c r="H575" s="97" t="str">
        <f ca="1">VLOOKUP($F575,Calc!$R$2:$Y$1201,H$13)</f>
        <v/>
      </c>
      <c r="I575" s="96" t="str">
        <f ca="1">VLOOKUP($F575,Calc!$R$2:$Y$1201,I$13)</f>
        <v/>
      </c>
      <c r="J575" s="96" t="str">
        <f ca="1">VLOOKUP($F575,Calc!$R$2:$Y$1201,J$13)</f>
        <v/>
      </c>
      <c r="K575" s="96"/>
      <c r="L575" s="98" t="str">
        <f ca="1">VLOOKUP($F575,Calc!$R$2:$Y$1201,L$13)</f>
        <v/>
      </c>
      <c r="M575" s="96" t="str">
        <f ca="1">VLOOKUP($F575,Calc!$R$2:$Y$1201,M$13)</f>
        <v/>
      </c>
    </row>
    <row r="576" spans="6:13" x14ac:dyDescent="0.3">
      <c r="F576" s="99">
        <f t="shared" si="8"/>
        <v>562</v>
      </c>
      <c r="G576" s="96" t="str">
        <f ca="1">VLOOKUP($F576,Calc!$R$2:$Y$1201,G$13)</f>
        <v/>
      </c>
      <c r="H576" s="97" t="str">
        <f ca="1">VLOOKUP($F576,Calc!$R$2:$Y$1201,H$13)</f>
        <v/>
      </c>
      <c r="I576" s="96" t="str">
        <f ca="1">VLOOKUP($F576,Calc!$R$2:$Y$1201,I$13)</f>
        <v/>
      </c>
      <c r="J576" s="96" t="str">
        <f ca="1">VLOOKUP($F576,Calc!$R$2:$Y$1201,J$13)</f>
        <v/>
      </c>
      <c r="K576" s="96"/>
      <c r="L576" s="98" t="str">
        <f ca="1">VLOOKUP($F576,Calc!$R$2:$Y$1201,L$13)</f>
        <v/>
      </c>
      <c r="M576" s="96" t="str">
        <f ca="1">VLOOKUP($F576,Calc!$R$2:$Y$1201,M$13)</f>
        <v/>
      </c>
    </row>
    <row r="577" spans="6:13" x14ac:dyDescent="0.3">
      <c r="F577" s="99">
        <f t="shared" si="8"/>
        <v>563</v>
      </c>
      <c r="G577" s="96" t="str">
        <f ca="1">VLOOKUP($F577,Calc!$R$2:$Y$1201,G$13)</f>
        <v/>
      </c>
      <c r="H577" s="97" t="str">
        <f ca="1">VLOOKUP($F577,Calc!$R$2:$Y$1201,H$13)</f>
        <v/>
      </c>
      <c r="I577" s="96" t="str">
        <f ca="1">VLOOKUP($F577,Calc!$R$2:$Y$1201,I$13)</f>
        <v/>
      </c>
      <c r="J577" s="96" t="str">
        <f ca="1">VLOOKUP($F577,Calc!$R$2:$Y$1201,J$13)</f>
        <v/>
      </c>
      <c r="K577" s="96"/>
      <c r="L577" s="98" t="str">
        <f ca="1">VLOOKUP($F577,Calc!$R$2:$Y$1201,L$13)</f>
        <v/>
      </c>
      <c r="M577" s="96" t="str">
        <f ca="1">VLOOKUP($F577,Calc!$R$2:$Y$1201,M$13)</f>
        <v/>
      </c>
    </row>
    <row r="578" spans="6:13" x14ac:dyDescent="0.3">
      <c r="F578" s="99">
        <f t="shared" si="8"/>
        <v>564</v>
      </c>
      <c r="G578" s="96" t="str">
        <f ca="1">VLOOKUP($F578,Calc!$R$2:$Y$1201,G$13)</f>
        <v/>
      </c>
      <c r="H578" s="97" t="str">
        <f ca="1">VLOOKUP($F578,Calc!$R$2:$Y$1201,H$13)</f>
        <v/>
      </c>
      <c r="I578" s="96" t="str">
        <f ca="1">VLOOKUP($F578,Calc!$R$2:$Y$1201,I$13)</f>
        <v/>
      </c>
      <c r="J578" s="96" t="str">
        <f ca="1">VLOOKUP($F578,Calc!$R$2:$Y$1201,J$13)</f>
        <v/>
      </c>
      <c r="K578" s="96"/>
      <c r="L578" s="98" t="str">
        <f ca="1">VLOOKUP($F578,Calc!$R$2:$Y$1201,L$13)</f>
        <v/>
      </c>
      <c r="M578" s="96" t="str">
        <f ca="1">VLOOKUP($F578,Calc!$R$2:$Y$1201,M$13)</f>
        <v/>
      </c>
    </row>
    <row r="579" spans="6:13" x14ac:dyDescent="0.3">
      <c r="F579" s="99">
        <f t="shared" si="8"/>
        <v>565</v>
      </c>
      <c r="G579" s="96" t="str">
        <f ca="1">VLOOKUP($F579,Calc!$R$2:$Y$1201,G$13)</f>
        <v/>
      </c>
      <c r="H579" s="97" t="str">
        <f ca="1">VLOOKUP($F579,Calc!$R$2:$Y$1201,H$13)</f>
        <v/>
      </c>
      <c r="I579" s="96" t="str">
        <f ca="1">VLOOKUP($F579,Calc!$R$2:$Y$1201,I$13)</f>
        <v/>
      </c>
      <c r="J579" s="96" t="str">
        <f ca="1">VLOOKUP($F579,Calc!$R$2:$Y$1201,J$13)</f>
        <v/>
      </c>
      <c r="K579" s="96"/>
      <c r="L579" s="98" t="str">
        <f ca="1">VLOOKUP($F579,Calc!$R$2:$Y$1201,L$13)</f>
        <v/>
      </c>
      <c r="M579" s="96" t="str">
        <f ca="1">VLOOKUP($F579,Calc!$R$2:$Y$1201,M$13)</f>
        <v/>
      </c>
    </row>
    <row r="580" spans="6:13" x14ac:dyDescent="0.3">
      <c r="F580" s="99">
        <f t="shared" si="8"/>
        <v>566</v>
      </c>
      <c r="G580" s="96" t="str">
        <f ca="1">VLOOKUP($F580,Calc!$R$2:$Y$1201,G$13)</f>
        <v/>
      </c>
      <c r="H580" s="97" t="str">
        <f ca="1">VLOOKUP($F580,Calc!$R$2:$Y$1201,H$13)</f>
        <v/>
      </c>
      <c r="I580" s="96" t="str">
        <f ca="1">VLOOKUP($F580,Calc!$R$2:$Y$1201,I$13)</f>
        <v/>
      </c>
      <c r="J580" s="96" t="str">
        <f ca="1">VLOOKUP($F580,Calc!$R$2:$Y$1201,J$13)</f>
        <v/>
      </c>
      <c r="K580" s="96"/>
      <c r="L580" s="98" t="str">
        <f ca="1">VLOOKUP($F580,Calc!$R$2:$Y$1201,L$13)</f>
        <v/>
      </c>
      <c r="M580" s="96" t="str">
        <f ca="1">VLOOKUP($F580,Calc!$R$2:$Y$1201,M$13)</f>
        <v/>
      </c>
    </row>
    <row r="581" spans="6:13" x14ac:dyDescent="0.3">
      <c r="F581" s="99">
        <f t="shared" si="8"/>
        <v>567</v>
      </c>
      <c r="G581" s="96" t="str">
        <f ca="1">VLOOKUP($F581,Calc!$R$2:$Y$1201,G$13)</f>
        <v/>
      </c>
      <c r="H581" s="97" t="str">
        <f ca="1">VLOOKUP($F581,Calc!$R$2:$Y$1201,H$13)</f>
        <v/>
      </c>
      <c r="I581" s="96" t="str">
        <f ca="1">VLOOKUP($F581,Calc!$R$2:$Y$1201,I$13)</f>
        <v/>
      </c>
      <c r="J581" s="96" t="str">
        <f ca="1">VLOOKUP($F581,Calc!$R$2:$Y$1201,J$13)</f>
        <v/>
      </c>
      <c r="K581" s="96"/>
      <c r="L581" s="98" t="str">
        <f ca="1">VLOOKUP($F581,Calc!$R$2:$Y$1201,L$13)</f>
        <v/>
      </c>
      <c r="M581" s="96" t="str">
        <f ca="1">VLOOKUP($F581,Calc!$R$2:$Y$1201,M$13)</f>
        <v/>
      </c>
    </row>
    <row r="582" spans="6:13" x14ac:dyDescent="0.3">
      <c r="F582" s="99">
        <f t="shared" si="8"/>
        <v>568</v>
      </c>
      <c r="G582" s="96" t="str">
        <f ca="1">VLOOKUP($F582,Calc!$R$2:$Y$1201,G$13)</f>
        <v/>
      </c>
      <c r="H582" s="97" t="str">
        <f ca="1">VLOOKUP($F582,Calc!$R$2:$Y$1201,H$13)</f>
        <v/>
      </c>
      <c r="I582" s="96" t="str">
        <f ca="1">VLOOKUP($F582,Calc!$R$2:$Y$1201,I$13)</f>
        <v/>
      </c>
      <c r="J582" s="96" t="str">
        <f ca="1">VLOOKUP($F582,Calc!$R$2:$Y$1201,J$13)</f>
        <v/>
      </c>
      <c r="K582" s="96"/>
      <c r="L582" s="98" t="str">
        <f ca="1">VLOOKUP($F582,Calc!$R$2:$Y$1201,L$13)</f>
        <v/>
      </c>
      <c r="M582" s="96" t="str">
        <f ca="1">VLOOKUP($F582,Calc!$R$2:$Y$1201,M$13)</f>
        <v/>
      </c>
    </row>
    <row r="583" spans="6:13" x14ac:dyDescent="0.3">
      <c r="F583" s="99">
        <f t="shared" si="8"/>
        <v>569</v>
      </c>
      <c r="G583" s="96" t="str">
        <f ca="1">VLOOKUP($F583,Calc!$R$2:$Y$1201,G$13)</f>
        <v/>
      </c>
      <c r="H583" s="97" t="str">
        <f ca="1">VLOOKUP($F583,Calc!$R$2:$Y$1201,H$13)</f>
        <v/>
      </c>
      <c r="I583" s="96" t="str">
        <f ca="1">VLOOKUP($F583,Calc!$R$2:$Y$1201,I$13)</f>
        <v/>
      </c>
      <c r="J583" s="96" t="str">
        <f ca="1">VLOOKUP($F583,Calc!$R$2:$Y$1201,J$13)</f>
        <v/>
      </c>
      <c r="K583" s="96"/>
      <c r="L583" s="98" t="str">
        <f ca="1">VLOOKUP($F583,Calc!$R$2:$Y$1201,L$13)</f>
        <v/>
      </c>
      <c r="M583" s="96" t="str">
        <f ca="1">VLOOKUP($F583,Calc!$R$2:$Y$1201,M$13)</f>
        <v/>
      </c>
    </row>
    <row r="584" spans="6:13" x14ac:dyDescent="0.3">
      <c r="F584" s="99">
        <f t="shared" si="8"/>
        <v>570</v>
      </c>
      <c r="G584" s="96" t="str">
        <f ca="1">VLOOKUP($F584,Calc!$R$2:$Y$1201,G$13)</f>
        <v/>
      </c>
      <c r="H584" s="97" t="str">
        <f ca="1">VLOOKUP($F584,Calc!$R$2:$Y$1201,H$13)</f>
        <v/>
      </c>
      <c r="I584" s="96" t="str">
        <f ca="1">VLOOKUP($F584,Calc!$R$2:$Y$1201,I$13)</f>
        <v/>
      </c>
      <c r="J584" s="96" t="str">
        <f ca="1">VLOOKUP($F584,Calc!$R$2:$Y$1201,J$13)</f>
        <v/>
      </c>
      <c r="K584" s="96"/>
      <c r="L584" s="98" t="str">
        <f ca="1">VLOOKUP($F584,Calc!$R$2:$Y$1201,L$13)</f>
        <v/>
      </c>
      <c r="M584" s="96" t="str">
        <f ca="1">VLOOKUP($F584,Calc!$R$2:$Y$1201,M$13)</f>
        <v/>
      </c>
    </row>
    <row r="585" spans="6:13" x14ac:dyDescent="0.3">
      <c r="F585" s="99">
        <f t="shared" si="8"/>
        <v>571</v>
      </c>
      <c r="G585" s="96" t="str">
        <f ca="1">VLOOKUP($F585,Calc!$R$2:$Y$1201,G$13)</f>
        <v/>
      </c>
      <c r="H585" s="97" t="str">
        <f ca="1">VLOOKUP($F585,Calc!$R$2:$Y$1201,H$13)</f>
        <v/>
      </c>
      <c r="I585" s="96" t="str">
        <f ca="1">VLOOKUP($F585,Calc!$R$2:$Y$1201,I$13)</f>
        <v/>
      </c>
      <c r="J585" s="96" t="str">
        <f ca="1">VLOOKUP($F585,Calc!$R$2:$Y$1201,J$13)</f>
        <v/>
      </c>
      <c r="K585" s="96"/>
      <c r="L585" s="98" t="str">
        <f ca="1">VLOOKUP($F585,Calc!$R$2:$Y$1201,L$13)</f>
        <v/>
      </c>
      <c r="M585" s="96" t="str">
        <f ca="1">VLOOKUP($F585,Calc!$R$2:$Y$1201,M$13)</f>
        <v/>
      </c>
    </row>
    <row r="586" spans="6:13" x14ac:dyDescent="0.3">
      <c r="F586" s="99">
        <f t="shared" si="8"/>
        <v>572</v>
      </c>
      <c r="G586" s="96" t="str">
        <f ca="1">VLOOKUP($F586,Calc!$R$2:$Y$1201,G$13)</f>
        <v/>
      </c>
      <c r="H586" s="97" t="str">
        <f ca="1">VLOOKUP($F586,Calc!$R$2:$Y$1201,H$13)</f>
        <v/>
      </c>
      <c r="I586" s="96" t="str">
        <f ca="1">VLOOKUP($F586,Calc!$R$2:$Y$1201,I$13)</f>
        <v/>
      </c>
      <c r="J586" s="96" t="str">
        <f ca="1">VLOOKUP($F586,Calc!$R$2:$Y$1201,J$13)</f>
        <v/>
      </c>
      <c r="K586" s="96"/>
      <c r="L586" s="98" t="str">
        <f ca="1">VLOOKUP($F586,Calc!$R$2:$Y$1201,L$13)</f>
        <v/>
      </c>
      <c r="M586" s="96" t="str">
        <f ca="1">VLOOKUP($F586,Calc!$R$2:$Y$1201,M$13)</f>
        <v/>
      </c>
    </row>
    <row r="587" spans="6:13" x14ac:dyDescent="0.3">
      <c r="F587" s="99">
        <f t="shared" si="8"/>
        <v>573</v>
      </c>
      <c r="G587" s="96" t="str">
        <f ca="1">VLOOKUP($F587,Calc!$R$2:$Y$1201,G$13)</f>
        <v/>
      </c>
      <c r="H587" s="97" t="str">
        <f ca="1">VLOOKUP($F587,Calc!$R$2:$Y$1201,H$13)</f>
        <v/>
      </c>
      <c r="I587" s="96" t="str">
        <f ca="1">VLOOKUP($F587,Calc!$R$2:$Y$1201,I$13)</f>
        <v/>
      </c>
      <c r="J587" s="96" t="str">
        <f ca="1">VLOOKUP($F587,Calc!$R$2:$Y$1201,J$13)</f>
        <v/>
      </c>
      <c r="K587" s="96"/>
      <c r="L587" s="98" t="str">
        <f ca="1">VLOOKUP($F587,Calc!$R$2:$Y$1201,L$13)</f>
        <v/>
      </c>
      <c r="M587" s="96" t="str">
        <f ca="1">VLOOKUP($F587,Calc!$R$2:$Y$1201,M$13)</f>
        <v/>
      </c>
    </row>
    <row r="588" spans="6:13" x14ac:dyDescent="0.3">
      <c r="F588" s="99">
        <f t="shared" si="8"/>
        <v>574</v>
      </c>
      <c r="G588" s="96" t="str">
        <f ca="1">VLOOKUP($F588,Calc!$R$2:$Y$1201,G$13)</f>
        <v/>
      </c>
      <c r="H588" s="97" t="str">
        <f ca="1">VLOOKUP($F588,Calc!$R$2:$Y$1201,H$13)</f>
        <v/>
      </c>
      <c r="I588" s="96" t="str">
        <f ca="1">VLOOKUP($F588,Calc!$R$2:$Y$1201,I$13)</f>
        <v/>
      </c>
      <c r="J588" s="96" t="str">
        <f ca="1">VLOOKUP($F588,Calc!$R$2:$Y$1201,J$13)</f>
        <v/>
      </c>
      <c r="K588" s="96"/>
      <c r="L588" s="98" t="str">
        <f ca="1">VLOOKUP($F588,Calc!$R$2:$Y$1201,L$13)</f>
        <v/>
      </c>
      <c r="M588" s="96" t="str">
        <f ca="1">VLOOKUP($F588,Calc!$R$2:$Y$1201,M$13)</f>
        <v/>
      </c>
    </row>
    <row r="589" spans="6:13" x14ac:dyDescent="0.3">
      <c r="F589" s="99">
        <f t="shared" si="8"/>
        <v>575</v>
      </c>
      <c r="G589" s="96" t="str">
        <f ca="1">VLOOKUP($F589,Calc!$R$2:$Y$1201,G$13)</f>
        <v/>
      </c>
      <c r="H589" s="97" t="str">
        <f ca="1">VLOOKUP($F589,Calc!$R$2:$Y$1201,H$13)</f>
        <v/>
      </c>
      <c r="I589" s="96" t="str">
        <f ca="1">VLOOKUP($F589,Calc!$R$2:$Y$1201,I$13)</f>
        <v/>
      </c>
      <c r="J589" s="96" t="str">
        <f ca="1">VLOOKUP($F589,Calc!$R$2:$Y$1201,J$13)</f>
        <v/>
      </c>
      <c r="K589" s="96"/>
      <c r="L589" s="98" t="str">
        <f ca="1">VLOOKUP($F589,Calc!$R$2:$Y$1201,L$13)</f>
        <v/>
      </c>
      <c r="M589" s="96" t="str">
        <f ca="1">VLOOKUP($F589,Calc!$R$2:$Y$1201,M$13)</f>
        <v/>
      </c>
    </row>
    <row r="590" spans="6:13" x14ac:dyDescent="0.3">
      <c r="F590" s="99">
        <f t="shared" si="8"/>
        <v>576</v>
      </c>
      <c r="G590" s="96" t="str">
        <f ca="1">VLOOKUP($F590,Calc!$R$2:$Y$1201,G$13)</f>
        <v/>
      </c>
      <c r="H590" s="97" t="str">
        <f ca="1">VLOOKUP($F590,Calc!$R$2:$Y$1201,H$13)</f>
        <v/>
      </c>
      <c r="I590" s="96" t="str">
        <f ca="1">VLOOKUP($F590,Calc!$R$2:$Y$1201,I$13)</f>
        <v/>
      </c>
      <c r="J590" s="96" t="str">
        <f ca="1">VLOOKUP($F590,Calc!$R$2:$Y$1201,J$13)</f>
        <v/>
      </c>
      <c r="K590" s="96"/>
      <c r="L590" s="98" t="str">
        <f ca="1">VLOOKUP($F590,Calc!$R$2:$Y$1201,L$13)</f>
        <v/>
      </c>
      <c r="M590" s="96" t="str">
        <f ca="1">VLOOKUP($F590,Calc!$R$2:$Y$1201,M$13)</f>
        <v/>
      </c>
    </row>
    <row r="591" spans="6:13" x14ac:dyDescent="0.3">
      <c r="F591" s="99">
        <f t="shared" si="8"/>
        <v>577</v>
      </c>
      <c r="G591" s="96" t="str">
        <f ca="1">VLOOKUP($F591,Calc!$R$2:$Y$1201,G$13)</f>
        <v/>
      </c>
      <c r="H591" s="97" t="str">
        <f ca="1">VLOOKUP($F591,Calc!$R$2:$Y$1201,H$13)</f>
        <v/>
      </c>
      <c r="I591" s="96" t="str">
        <f ca="1">VLOOKUP($F591,Calc!$R$2:$Y$1201,I$13)</f>
        <v/>
      </c>
      <c r="J591" s="96" t="str">
        <f ca="1">VLOOKUP($F591,Calc!$R$2:$Y$1201,J$13)</f>
        <v/>
      </c>
      <c r="K591" s="96"/>
      <c r="L591" s="98" t="str">
        <f ca="1">VLOOKUP($F591,Calc!$R$2:$Y$1201,L$13)</f>
        <v/>
      </c>
      <c r="M591" s="96" t="str">
        <f ca="1">VLOOKUP($F591,Calc!$R$2:$Y$1201,M$13)</f>
        <v/>
      </c>
    </row>
    <row r="592" spans="6:13" x14ac:dyDescent="0.3">
      <c r="F592" s="99">
        <f t="shared" si="8"/>
        <v>578</v>
      </c>
      <c r="G592" s="96" t="str">
        <f ca="1">VLOOKUP($F592,Calc!$R$2:$Y$1201,G$13)</f>
        <v/>
      </c>
      <c r="H592" s="97" t="str">
        <f ca="1">VLOOKUP($F592,Calc!$R$2:$Y$1201,H$13)</f>
        <v/>
      </c>
      <c r="I592" s="96" t="str">
        <f ca="1">VLOOKUP($F592,Calc!$R$2:$Y$1201,I$13)</f>
        <v/>
      </c>
      <c r="J592" s="96" t="str">
        <f ca="1">VLOOKUP($F592,Calc!$R$2:$Y$1201,J$13)</f>
        <v/>
      </c>
      <c r="K592" s="96"/>
      <c r="L592" s="98" t="str">
        <f ca="1">VLOOKUP($F592,Calc!$R$2:$Y$1201,L$13)</f>
        <v/>
      </c>
      <c r="M592" s="96" t="str">
        <f ca="1">VLOOKUP($F592,Calc!$R$2:$Y$1201,M$13)</f>
        <v/>
      </c>
    </row>
    <row r="593" spans="6:13" x14ac:dyDescent="0.3">
      <c r="F593" s="99">
        <f t="shared" ref="F593:F656" si="9">F592+1</f>
        <v>579</v>
      </c>
      <c r="G593" s="96" t="str">
        <f ca="1">VLOOKUP($F593,Calc!$R$2:$Y$1201,G$13)</f>
        <v/>
      </c>
      <c r="H593" s="97" t="str">
        <f ca="1">VLOOKUP($F593,Calc!$R$2:$Y$1201,H$13)</f>
        <v/>
      </c>
      <c r="I593" s="96" t="str">
        <f ca="1">VLOOKUP($F593,Calc!$R$2:$Y$1201,I$13)</f>
        <v/>
      </c>
      <c r="J593" s="96" t="str">
        <f ca="1">VLOOKUP($F593,Calc!$R$2:$Y$1201,J$13)</f>
        <v/>
      </c>
      <c r="K593" s="96"/>
      <c r="L593" s="98" t="str">
        <f ca="1">VLOOKUP($F593,Calc!$R$2:$Y$1201,L$13)</f>
        <v/>
      </c>
      <c r="M593" s="96" t="str">
        <f ca="1">VLOOKUP($F593,Calc!$R$2:$Y$1201,M$13)</f>
        <v/>
      </c>
    </row>
    <row r="594" spans="6:13" x14ac:dyDescent="0.3">
      <c r="F594" s="99">
        <f t="shared" si="9"/>
        <v>580</v>
      </c>
      <c r="G594" s="96" t="str">
        <f ca="1">VLOOKUP($F594,Calc!$R$2:$Y$1201,G$13)</f>
        <v/>
      </c>
      <c r="H594" s="97" t="str">
        <f ca="1">VLOOKUP($F594,Calc!$R$2:$Y$1201,H$13)</f>
        <v/>
      </c>
      <c r="I594" s="96" t="str">
        <f ca="1">VLOOKUP($F594,Calc!$R$2:$Y$1201,I$13)</f>
        <v/>
      </c>
      <c r="J594" s="96" t="str">
        <f ca="1">VLOOKUP($F594,Calc!$R$2:$Y$1201,J$13)</f>
        <v/>
      </c>
      <c r="K594" s="96"/>
      <c r="L594" s="98" t="str">
        <f ca="1">VLOOKUP($F594,Calc!$R$2:$Y$1201,L$13)</f>
        <v/>
      </c>
      <c r="M594" s="96" t="str">
        <f ca="1">VLOOKUP($F594,Calc!$R$2:$Y$1201,M$13)</f>
        <v/>
      </c>
    </row>
    <row r="595" spans="6:13" x14ac:dyDescent="0.3">
      <c r="F595" s="99">
        <f t="shared" si="9"/>
        <v>581</v>
      </c>
      <c r="G595" s="96" t="str">
        <f ca="1">VLOOKUP($F595,Calc!$R$2:$Y$1201,G$13)</f>
        <v/>
      </c>
      <c r="H595" s="97" t="str">
        <f ca="1">VLOOKUP($F595,Calc!$R$2:$Y$1201,H$13)</f>
        <v/>
      </c>
      <c r="I595" s="96" t="str">
        <f ca="1">VLOOKUP($F595,Calc!$R$2:$Y$1201,I$13)</f>
        <v/>
      </c>
      <c r="J595" s="96" t="str">
        <f ca="1">VLOOKUP($F595,Calc!$R$2:$Y$1201,J$13)</f>
        <v/>
      </c>
      <c r="K595" s="96"/>
      <c r="L595" s="98" t="str">
        <f ca="1">VLOOKUP($F595,Calc!$R$2:$Y$1201,L$13)</f>
        <v/>
      </c>
      <c r="M595" s="96" t="str">
        <f ca="1">VLOOKUP($F595,Calc!$R$2:$Y$1201,M$13)</f>
        <v/>
      </c>
    </row>
    <row r="596" spans="6:13" x14ac:dyDescent="0.3">
      <c r="F596" s="99">
        <f t="shared" si="9"/>
        <v>582</v>
      </c>
      <c r="G596" s="96" t="str">
        <f ca="1">VLOOKUP($F596,Calc!$R$2:$Y$1201,G$13)</f>
        <v/>
      </c>
      <c r="H596" s="97" t="str">
        <f ca="1">VLOOKUP($F596,Calc!$R$2:$Y$1201,H$13)</f>
        <v/>
      </c>
      <c r="I596" s="96" t="str">
        <f ca="1">VLOOKUP($F596,Calc!$R$2:$Y$1201,I$13)</f>
        <v/>
      </c>
      <c r="J596" s="96" t="str">
        <f ca="1">VLOOKUP($F596,Calc!$R$2:$Y$1201,J$13)</f>
        <v/>
      </c>
      <c r="K596" s="96"/>
      <c r="L596" s="98" t="str">
        <f ca="1">VLOOKUP($F596,Calc!$R$2:$Y$1201,L$13)</f>
        <v/>
      </c>
      <c r="M596" s="96" t="str">
        <f ca="1">VLOOKUP($F596,Calc!$R$2:$Y$1201,M$13)</f>
        <v/>
      </c>
    </row>
    <row r="597" spans="6:13" x14ac:dyDescent="0.3">
      <c r="F597" s="99">
        <f t="shared" si="9"/>
        <v>583</v>
      </c>
      <c r="G597" s="96" t="str">
        <f ca="1">VLOOKUP($F597,Calc!$R$2:$Y$1201,G$13)</f>
        <v/>
      </c>
      <c r="H597" s="97" t="str">
        <f ca="1">VLOOKUP($F597,Calc!$R$2:$Y$1201,H$13)</f>
        <v/>
      </c>
      <c r="I597" s="96" t="str">
        <f ca="1">VLOOKUP($F597,Calc!$R$2:$Y$1201,I$13)</f>
        <v/>
      </c>
      <c r="J597" s="96" t="str">
        <f ca="1">VLOOKUP($F597,Calc!$R$2:$Y$1201,J$13)</f>
        <v/>
      </c>
      <c r="K597" s="96"/>
      <c r="L597" s="98" t="str">
        <f ca="1">VLOOKUP($F597,Calc!$R$2:$Y$1201,L$13)</f>
        <v/>
      </c>
      <c r="M597" s="96" t="str">
        <f ca="1">VLOOKUP($F597,Calc!$R$2:$Y$1201,M$13)</f>
        <v/>
      </c>
    </row>
    <row r="598" spans="6:13" x14ac:dyDescent="0.3">
      <c r="F598" s="99">
        <f t="shared" si="9"/>
        <v>584</v>
      </c>
      <c r="G598" s="96" t="str">
        <f ca="1">VLOOKUP($F598,Calc!$R$2:$Y$1201,G$13)</f>
        <v/>
      </c>
      <c r="H598" s="97" t="str">
        <f ca="1">VLOOKUP($F598,Calc!$R$2:$Y$1201,H$13)</f>
        <v/>
      </c>
      <c r="I598" s="96" t="str">
        <f ca="1">VLOOKUP($F598,Calc!$R$2:$Y$1201,I$13)</f>
        <v/>
      </c>
      <c r="J598" s="96" t="str">
        <f ca="1">VLOOKUP($F598,Calc!$R$2:$Y$1201,J$13)</f>
        <v/>
      </c>
      <c r="K598" s="96"/>
      <c r="L598" s="98" t="str">
        <f ca="1">VLOOKUP($F598,Calc!$R$2:$Y$1201,L$13)</f>
        <v/>
      </c>
      <c r="M598" s="96" t="str">
        <f ca="1">VLOOKUP($F598,Calc!$R$2:$Y$1201,M$13)</f>
        <v/>
      </c>
    </row>
    <row r="599" spans="6:13" x14ac:dyDescent="0.3">
      <c r="F599" s="99">
        <f t="shared" si="9"/>
        <v>585</v>
      </c>
      <c r="G599" s="96" t="str">
        <f ca="1">VLOOKUP($F599,Calc!$R$2:$Y$1201,G$13)</f>
        <v/>
      </c>
      <c r="H599" s="97" t="str">
        <f ca="1">VLOOKUP($F599,Calc!$R$2:$Y$1201,H$13)</f>
        <v/>
      </c>
      <c r="I599" s="96" t="str">
        <f ca="1">VLOOKUP($F599,Calc!$R$2:$Y$1201,I$13)</f>
        <v/>
      </c>
      <c r="J599" s="96" t="str">
        <f ca="1">VLOOKUP($F599,Calc!$R$2:$Y$1201,J$13)</f>
        <v/>
      </c>
      <c r="K599" s="96"/>
      <c r="L599" s="98" t="str">
        <f ca="1">VLOOKUP($F599,Calc!$R$2:$Y$1201,L$13)</f>
        <v/>
      </c>
      <c r="M599" s="96" t="str">
        <f ca="1">VLOOKUP($F599,Calc!$R$2:$Y$1201,M$13)</f>
        <v/>
      </c>
    </row>
    <row r="600" spans="6:13" x14ac:dyDescent="0.3">
      <c r="F600" s="99">
        <f t="shared" si="9"/>
        <v>586</v>
      </c>
      <c r="G600" s="96" t="str">
        <f ca="1">VLOOKUP($F600,Calc!$R$2:$Y$1201,G$13)</f>
        <v/>
      </c>
      <c r="H600" s="97" t="str">
        <f ca="1">VLOOKUP($F600,Calc!$R$2:$Y$1201,H$13)</f>
        <v/>
      </c>
      <c r="I600" s="96" t="str">
        <f ca="1">VLOOKUP($F600,Calc!$R$2:$Y$1201,I$13)</f>
        <v/>
      </c>
      <c r="J600" s="96" t="str">
        <f ca="1">VLOOKUP($F600,Calc!$R$2:$Y$1201,J$13)</f>
        <v/>
      </c>
      <c r="K600" s="96"/>
      <c r="L600" s="98" t="str">
        <f ca="1">VLOOKUP($F600,Calc!$R$2:$Y$1201,L$13)</f>
        <v/>
      </c>
      <c r="M600" s="96" t="str">
        <f ca="1">VLOOKUP($F600,Calc!$R$2:$Y$1201,M$13)</f>
        <v/>
      </c>
    </row>
    <row r="601" spans="6:13" x14ac:dyDescent="0.3">
      <c r="F601" s="99">
        <f t="shared" si="9"/>
        <v>587</v>
      </c>
      <c r="G601" s="96" t="str">
        <f ca="1">VLOOKUP($F601,Calc!$R$2:$Y$1201,G$13)</f>
        <v/>
      </c>
      <c r="H601" s="97" t="str">
        <f ca="1">VLOOKUP($F601,Calc!$R$2:$Y$1201,H$13)</f>
        <v/>
      </c>
      <c r="I601" s="96" t="str">
        <f ca="1">VLOOKUP($F601,Calc!$R$2:$Y$1201,I$13)</f>
        <v/>
      </c>
      <c r="J601" s="96" t="str">
        <f ca="1">VLOOKUP($F601,Calc!$R$2:$Y$1201,J$13)</f>
        <v/>
      </c>
      <c r="K601" s="96"/>
      <c r="L601" s="98" t="str">
        <f ca="1">VLOOKUP($F601,Calc!$R$2:$Y$1201,L$13)</f>
        <v/>
      </c>
      <c r="M601" s="96" t="str">
        <f ca="1">VLOOKUP($F601,Calc!$R$2:$Y$1201,M$13)</f>
        <v/>
      </c>
    </row>
    <row r="602" spans="6:13" x14ac:dyDescent="0.3">
      <c r="F602" s="99">
        <f t="shared" si="9"/>
        <v>588</v>
      </c>
      <c r="G602" s="96" t="str">
        <f ca="1">VLOOKUP($F602,Calc!$R$2:$Y$1201,G$13)</f>
        <v/>
      </c>
      <c r="H602" s="97" t="str">
        <f ca="1">VLOOKUP($F602,Calc!$R$2:$Y$1201,H$13)</f>
        <v/>
      </c>
      <c r="I602" s="96" t="str">
        <f ca="1">VLOOKUP($F602,Calc!$R$2:$Y$1201,I$13)</f>
        <v/>
      </c>
      <c r="J602" s="96" t="str">
        <f ca="1">VLOOKUP($F602,Calc!$R$2:$Y$1201,J$13)</f>
        <v/>
      </c>
      <c r="K602" s="96"/>
      <c r="L602" s="98" t="str">
        <f ca="1">VLOOKUP($F602,Calc!$R$2:$Y$1201,L$13)</f>
        <v/>
      </c>
      <c r="M602" s="96" t="str">
        <f ca="1">VLOOKUP($F602,Calc!$R$2:$Y$1201,M$13)</f>
        <v/>
      </c>
    </row>
    <row r="603" spans="6:13" x14ac:dyDescent="0.3">
      <c r="F603" s="99">
        <f t="shared" si="9"/>
        <v>589</v>
      </c>
      <c r="G603" s="96" t="str">
        <f ca="1">VLOOKUP($F603,Calc!$R$2:$Y$1201,G$13)</f>
        <v/>
      </c>
      <c r="H603" s="97" t="str">
        <f ca="1">VLOOKUP($F603,Calc!$R$2:$Y$1201,H$13)</f>
        <v/>
      </c>
      <c r="I603" s="96" t="str">
        <f ca="1">VLOOKUP($F603,Calc!$R$2:$Y$1201,I$13)</f>
        <v/>
      </c>
      <c r="J603" s="96" t="str">
        <f ca="1">VLOOKUP($F603,Calc!$R$2:$Y$1201,J$13)</f>
        <v/>
      </c>
      <c r="K603" s="96"/>
      <c r="L603" s="98" t="str">
        <f ca="1">VLOOKUP($F603,Calc!$R$2:$Y$1201,L$13)</f>
        <v/>
      </c>
      <c r="M603" s="96" t="str">
        <f ca="1">VLOOKUP($F603,Calc!$R$2:$Y$1201,M$13)</f>
        <v/>
      </c>
    </row>
    <row r="604" spans="6:13" x14ac:dyDescent="0.3">
      <c r="F604" s="99">
        <f t="shared" si="9"/>
        <v>590</v>
      </c>
      <c r="G604" s="96" t="str">
        <f ca="1">VLOOKUP($F604,Calc!$R$2:$Y$1201,G$13)</f>
        <v/>
      </c>
      <c r="H604" s="97" t="str">
        <f ca="1">VLOOKUP($F604,Calc!$R$2:$Y$1201,H$13)</f>
        <v/>
      </c>
      <c r="I604" s="96" t="str">
        <f ca="1">VLOOKUP($F604,Calc!$R$2:$Y$1201,I$13)</f>
        <v/>
      </c>
      <c r="J604" s="96" t="str">
        <f ca="1">VLOOKUP($F604,Calc!$R$2:$Y$1201,J$13)</f>
        <v/>
      </c>
      <c r="K604" s="96"/>
      <c r="L604" s="98" t="str">
        <f ca="1">VLOOKUP($F604,Calc!$R$2:$Y$1201,L$13)</f>
        <v/>
      </c>
      <c r="M604" s="96" t="str">
        <f ca="1">VLOOKUP($F604,Calc!$R$2:$Y$1201,M$13)</f>
        <v/>
      </c>
    </row>
    <row r="605" spans="6:13" x14ac:dyDescent="0.3">
      <c r="F605" s="99">
        <f t="shared" si="9"/>
        <v>591</v>
      </c>
      <c r="G605" s="96" t="str">
        <f ca="1">VLOOKUP($F605,Calc!$R$2:$Y$1201,G$13)</f>
        <v/>
      </c>
      <c r="H605" s="97" t="str">
        <f ca="1">VLOOKUP($F605,Calc!$R$2:$Y$1201,H$13)</f>
        <v/>
      </c>
      <c r="I605" s="96" t="str">
        <f ca="1">VLOOKUP($F605,Calc!$R$2:$Y$1201,I$13)</f>
        <v/>
      </c>
      <c r="J605" s="96" t="str">
        <f ca="1">VLOOKUP($F605,Calc!$R$2:$Y$1201,J$13)</f>
        <v/>
      </c>
      <c r="K605" s="96"/>
      <c r="L605" s="98" t="str">
        <f ca="1">VLOOKUP($F605,Calc!$R$2:$Y$1201,L$13)</f>
        <v/>
      </c>
      <c r="M605" s="96" t="str">
        <f ca="1">VLOOKUP($F605,Calc!$R$2:$Y$1201,M$13)</f>
        <v/>
      </c>
    </row>
    <row r="606" spans="6:13" x14ac:dyDescent="0.3">
      <c r="F606" s="99">
        <f t="shared" si="9"/>
        <v>592</v>
      </c>
      <c r="G606" s="96" t="str">
        <f ca="1">VLOOKUP($F606,Calc!$R$2:$Y$1201,G$13)</f>
        <v/>
      </c>
      <c r="H606" s="97" t="str">
        <f ca="1">VLOOKUP($F606,Calc!$R$2:$Y$1201,H$13)</f>
        <v/>
      </c>
      <c r="I606" s="96" t="str">
        <f ca="1">VLOOKUP($F606,Calc!$R$2:$Y$1201,I$13)</f>
        <v/>
      </c>
      <c r="J606" s="96" t="str">
        <f ca="1">VLOOKUP($F606,Calc!$R$2:$Y$1201,J$13)</f>
        <v/>
      </c>
      <c r="K606" s="96"/>
      <c r="L606" s="98" t="str">
        <f ca="1">VLOOKUP($F606,Calc!$R$2:$Y$1201,L$13)</f>
        <v/>
      </c>
      <c r="M606" s="96" t="str">
        <f ca="1">VLOOKUP($F606,Calc!$R$2:$Y$1201,M$13)</f>
        <v/>
      </c>
    </row>
    <row r="607" spans="6:13" x14ac:dyDescent="0.3">
      <c r="F607" s="99">
        <f t="shared" si="9"/>
        <v>593</v>
      </c>
      <c r="G607" s="96" t="str">
        <f ca="1">VLOOKUP($F607,Calc!$R$2:$Y$1201,G$13)</f>
        <v/>
      </c>
      <c r="H607" s="97" t="str">
        <f ca="1">VLOOKUP($F607,Calc!$R$2:$Y$1201,H$13)</f>
        <v/>
      </c>
      <c r="I607" s="96" t="str">
        <f ca="1">VLOOKUP($F607,Calc!$R$2:$Y$1201,I$13)</f>
        <v/>
      </c>
      <c r="J607" s="96" t="str">
        <f ca="1">VLOOKUP($F607,Calc!$R$2:$Y$1201,J$13)</f>
        <v/>
      </c>
      <c r="K607" s="96"/>
      <c r="L607" s="98" t="str">
        <f ca="1">VLOOKUP($F607,Calc!$R$2:$Y$1201,L$13)</f>
        <v/>
      </c>
      <c r="M607" s="96" t="str">
        <f ca="1">VLOOKUP($F607,Calc!$R$2:$Y$1201,M$13)</f>
        <v/>
      </c>
    </row>
    <row r="608" spans="6:13" x14ac:dyDescent="0.3">
      <c r="F608" s="99">
        <f t="shared" si="9"/>
        <v>594</v>
      </c>
      <c r="G608" s="96" t="str">
        <f ca="1">VLOOKUP($F608,Calc!$R$2:$Y$1201,G$13)</f>
        <v/>
      </c>
      <c r="H608" s="97" t="str">
        <f ca="1">VLOOKUP($F608,Calc!$R$2:$Y$1201,H$13)</f>
        <v/>
      </c>
      <c r="I608" s="96" t="str">
        <f ca="1">VLOOKUP($F608,Calc!$R$2:$Y$1201,I$13)</f>
        <v/>
      </c>
      <c r="J608" s="96" t="str">
        <f ca="1">VLOOKUP($F608,Calc!$R$2:$Y$1201,J$13)</f>
        <v/>
      </c>
      <c r="K608" s="96"/>
      <c r="L608" s="98" t="str">
        <f ca="1">VLOOKUP($F608,Calc!$R$2:$Y$1201,L$13)</f>
        <v/>
      </c>
      <c r="M608" s="96" t="str">
        <f ca="1">VLOOKUP($F608,Calc!$R$2:$Y$1201,M$13)</f>
        <v/>
      </c>
    </row>
    <row r="609" spans="6:13" x14ac:dyDescent="0.3">
      <c r="F609" s="99">
        <f t="shared" si="9"/>
        <v>595</v>
      </c>
      <c r="G609" s="96" t="str">
        <f ca="1">VLOOKUP($F609,Calc!$R$2:$Y$1201,G$13)</f>
        <v/>
      </c>
      <c r="H609" s="97" t="str">
        <f ca="1">VLOOKUP($F609,Calc!$R$2:$Y$1201,H$13)</f>
        <v/>
      </c>
      <c r="I609" s="96" t="str">
        <f ca="1">VLOOKUP($F609,Calc!$R$2:$Y$1201,I$13)</f>
        <v/>
      </c>
      <c r="J609" s="96" t="str">
        <f ca="1">VLOOKUP($F609,Calc!$R$2:$Y$1201,J$13)</f>
        <v/>
      </c>
      <c r="K609" s="96"/>
      <c r="L609" s="98" t="str">
        <f ca="1">VLOOKUP($F609,Calc!$R$2:$Y$1201,L$13)</f>
        <v/>
      </c>
      <c r="M609" s="96" t="str">
        <f ca="1">VLOOKUP($F609,Calc!$R$2:$Y$1201,M$13)</f>
        <v/>
      </c>
    </row>
    <row r="610" spans="6:13" x14ac:dyDescent="0.3">
      <c r="F610" s="99">
        <f t="shared" si="9"/>
        <v>596</v>
      </c>
      <c r="G610" s="96" t="str">
        <f ca="1">VLOOKUP($F610,Calc!$R$2:$Y$1201,G$13)</f>
        <v/>
      </c>
      <c r="H610" s="97" t="str">
        <f ca="1">VLOOKUP($F610,Calc!$R$2:$Y$1201,H$13)</f>
        <v/>
      </c>
      <c r="I610" s="96" t="str">
        <f ca="1">VLOOKUP($F610,Calc!$R$2:$Y$1201,I$13)</f>
        <v/>
      </c>
      <c r="J610" s="96" t="str">
        <f ca="1">VLOOKUP($F610,Calc!$R$2:$Y$1201,J$13)</f>
        <v/>
      </c>
      <c r="K610" s="96"/>
      <c r="L610" s="98" t="str">
        <f ca="1">VLOOKUP($F610,Calc!$R$2:$Y$1201,L$13)</f>
        <v/>
      </c>
      <c r="M610" s="96" t="str">
        <f ca="1">VLOOKUP($F610,Calc!$R$2:$Y$1201,M$13)</f>
        <v/>
      </c>
    </row>
    <row r="611" spans="6:13" x14ac:dyDescent="0.3">
      <c r="F611" s="99">
        <f t="shared" si="9"/>
        <v>597</v>
      </c>
      <c r="G611" s="96" t="str">
        <f ca="1">VLOOKUP($F611,Calc!$R$2:$Y$1201,G$13)</f>
        <v/>
      </c>
      <c r="H611" s="97" t="str">
        <f ca="1">VLOOKUP($F611,Calc!$R$2:$Y$1201,H$13)</f>
        <v/>
      </c>
      <c r="I611" s="96" t="str">
        <f ca="1">VLOOKUP($F611,Calc!$R$2:$Y$1201,I$13)</f>
        <v/>
      </c>
      <c r="J611" s="96" t="str">
        <f ca="1">VLOOKUP($F611,Calc!$R$2:$Y$1201,J$13)</f>
        <v/>
      </c>
      <c r="K611" s="96"/>
      <c r="L611" s="98" t="str">
        <f ca="1">VLOOKUP($F611,Calc!$R$2:$Y$1201,L$13)</f>
        <v/>
      </c>
      <c r="M611" s="96" t="str">
        <f ca="1">VLOOKUP($F611,Calc!$R$2:$Y$1201,M$13)</f>
        <v/>
      </c>
    </row>
    <row r="612" spans="6:13" x14ac:dyDescent="0.3">
      <c r="F612" s="99">
        <f t="shared" si="9"/>
        <v>598</v>
      </c>
      <c r="G612" s="96" t="str">
        <f ca="1">VLOOKUP($F612,Calc!$R$2:$Y$1201,G$13)</f>
        <v/>
      </c>
      <c r="H612" s="97" t="str">
        <f ca="1">VLOOKUP($F612,Calc!$R$2:$Y$1201,H$13)</f>
        <v/>
      </c>
      <c r="I612" s="96" t="str">
        <f ca="1">VLOOKUP($F612,Calc!$R$2:$Y$1201,I$13)</f>
        <v/>
      </c>
      <c r="J612" s="96" t="str">
        <f ca="1">VLOOKUP($F612,Calc!$R$2:$Y$1201,J$13)</f>
        <v/>
      </c>
      <c r="K612" s="96"/>
      <c r="L612" s="98" t="str">
        <f ca="1">VLOOKUP($F612,Calc!$R$2:$Y$1201,L$13)</f>
        <v/>
      </c>
      <c r="M612" s="96" t="str">
        <f ca="1">VLOOKUP($F612,Calc!$R$2:$Y$1201,M$13)</f>
        <v/>
      </c>
    </row>
    <row r="613" spans="6:13" x14ac:dyDescent="0.3">
      <c r="F613" s="99">
        <f t="shared" si="9"/>
        <v>599</v>
      </c>
      <c r="G613" s="96" t="str">
        <f ca="1">VLOOKUP($F613,Calc!$R$2:$Y$1201,G$13)</f>
        <v/>
      </c>
      <c r="H613" s="97" t="str">
        <f ca="1">VLOOKUP($F613,Calc!$R$2:$Y$1201,H$13)</f>
        <v/>
      </c>
      <c r="I613" s="96" t="str">
        <f ca="1">VLOOKUP($F613,Calc!$R$2:$Y$1201,I$13)</f>
        <v/>
      </c>
      <c r="J613" s="96" t="str">
        <f ca="1">VLOOKUP($F613,Calc!$R$2:$Y$1201,J$13)</f>
        <v/>
      </c>
      <c r="K613" s="96"/>
      <c r="L613" s="98" t="str">
        <f ca="1">VLOOKUP($F613,Calc!$R$2:$Y$1201,L$13)</f>
        <v/>
      </c>
      <c r="M613" s="96" t="str">
        <f ca="1">VLOOKUP($F613,Calc!$R$2:$Y$1201,M$13)</f>
        <v/>
      </c>
    </row>
    <row r="614" spans="6:13" x14ac:dyDescent="0.3">
      <c r="F614" s="99">
        <f t="shared" si="9"/>
        <v>600</v>
      </c>
      <c r="G614" s="96" t="str">
        <f ca="1">VLOOKUP($F614,Calc!$R$2:$Y$1201,G$13)</f>
        <v/>
      </c>
      <c r="H614" s="97" t="str">
        <f ca="1">VLOOKUP($F614,Calc!$R$2:$Y$1201,H$13)</f>
        <v/>
      </c>
      <c r="I614" s="96" t="str">
        <f ca="1">VLOOKUP($F614,Calc!$R$2:$Y$1201,I$13)</f>
        <v/>
      </c>
      <c r="J614" s="96" t="str">
        <f ca="1">VLOOKUP($F614,Calc!$R$2:$Y$1201,J$13)</f>
        <v/>
      </c>
      <c r="K614" s="96"/>
      <c r="L614" s="98" t="str">
        <f ca="1">VLOOKUP($F614,Calc!$R$2:$Y$1201,L$13)</f>
        <v/>
      </c>
      <c r="M614" s="96" t="str">
        <f ca="1">VLOOKUP($F614,Calc!$R$2:$Y$1201,M$13)</f>
        <v/>
      </c>
    </row>
    <row r="615" spans="6:13" x14ac:dyDescent="0.3">
      <c r="F615" s="99">
        <f t="shared" si="9"/>
        <v>601</v>
      </c>
      <c r="G615" s="96" t="str">
        <f ca="1">VLOOKUP($F615,Calc!$R$2:$Y$1201,G$13)</f>
        <v/>
      </c>
      <c r="H615" s="97" t="str">
        <f ca="1">VLOOKUP($F615,Calc!$R$2:$Y$1201,H$13)</f>
        <v/>
      </c>
      <c r="I615" s="96" t="str">
        <f ca="1">VLOOKUP($F615,Calc!$R$2:$Y$1201,I$13)</f>
        <v/>
      </c>
      <c r="J615" s="96" t="str">
        <f ca="1">VLOOKUP($F615,Calc!$R$2:$Y$1201,J$13)</f>
        <v/>
      </c>
      <c r="K615" s="96"/>
      <c r="L615" s="98" t="str">
        <f ca="1">VLOOKUP($F615,Calc!$R$2:$Y$1201,L$13)</f>
        <v/>
      </c>
      <c r="M615" s="96" t="str">
        <f ca="1">VLOOKUP($F615,Calc!$R$2:$Y$1201,M$13)</f>
        <v/>
      </c>
    </row>
    <row r="616" spans="6:13" x14ac:dyDescent="0.3">
      <c r="F616" s="99">
        <f t="shared" si="9"/>
        <v>602</v>
      </c>
      <c r="G616" s="96" t="str">
        <f ca="1">VLOOKUP($F616,Calc!$R$2:$Y$1201,G$13)</f>
        <v/>
      </c>
      <c r="H616" s="97" t="str">
        <f ca="1">VLOOKUP($F616,Calc!$R$2:$Y$1201,H$13)</f>
        <v/>
      </c>
      <c r="I616" s="96" t="str">
        <f ca="1">VLOOKUP($F616,Calc!$R$2:$Y$1201,I$13)</f>
        <v/>
      </c>
      <c r="J616" s="96" t="str">
        <f ca="1">VLOOKUP($F616,Calc!$R$2:$Y$1201,J$13)</f>
        <v/>
      </c>
      <c r="K616" s="96"/>
      <c r="L616" s="98" t="str">
        <f ca="1">VLOOKUP($F616,Calc!$R$2:$Y$1201,L$13)</f>
        <v/>
      </c>
      <c r="M616" s="96" t="str">
        <f ca="1">VLOOKUP($F616,Calc!$R$2:$Y$1201,M$13)</f>
        <v/>
      </c>
    </row>
    <row r="617" spans="6:13" x14ac:dyDescent="0.3">
      <c r="F617" s="99">
        <f t="shared" si="9"/>
        <v>603</v>
      </c>
      <c r="G617" s="96" t="str">
        <f ca="1">VLOOKUP($F617,Calc!$R$2:$Y$1201,G$13)</f>
        <v/>
      </c>
      <c r="H617" s="97" t="str">
        <f ca="1">VLOOKUP($F617,Calc!$R$2:$Y$1201,H$13)</f>
        <v/>
      </c>
      <c r="I617" s="96" t="str">
        <f ca="1">VLOOKUP($F617,Calc!$R$2:$Y$1201,I$13)</f>
        <v/>
      </c>
      <c r="J617" s="96" t="str">
        <f ca="1">VLOOKUP($F617,Calc!$R$2:$Y$1201,J$13)</f>
        <v/>
      </c>
      <c r="K617" s="96"/>
      <c r="L617" s="98" t="str">
        <f ca="1">VLOOKUP($F617,Calc!$R$2:$Y$1201,L$13)</f>
        <v/>
      </c>
      <c r="M617" s="96" t="str">
        <f ca="1">VLOOKUP($F617,Calc!$R$2:$Y$1201,M$13)</f>
        <v/>
      </c>
    </row>
    <row r="618" spans="6:13" x14ac:dyDescent="0.3">
      <c r="F618" s="99">
        <f t="shared" si="9"/>
        <v>604</v>
      </c>
      <c r="G618" s="96" t="str">
        <f ca="1">VLOOKUP($F618,Calc!$R$2:$Y$1201,G$13)</f>
        <v/>
      </c>
      <c r="H618" s="97" t="str">
        <f ca="1">VLOOKUP($F618,Calc!$R$2:$Y$1201,H$13)</f>
        <v/>
      </c>
      <c r="I618" s="96" t="str">
        <f ca="1">VLOOKUP($F618,Calc!$R$2:$Y$1201,I$13)</f>
        <v/>
      </c>
      <c r="J618" s="96" t="str">
        <f ca="1">VLOOKUP($F618,Calc!$R$2:$Y$1201,J$13)</f>
        <v/>
      </c>
      <c r="K618" s="96"/>
      <c r="L618" s="98" t="str">
        <f ca="1">VLOOKUP($F618,Calc!$R$2:$Y$1201,L$13)</f>
        <v/>
      </c>
      <c r="M618" s="96" t="str">
        <f ca="1">VLOOKUP($F618,Calc!$R$2:$Y$1201,M$13)</f>
        <v/>
      </c>
    </row>
    <row r="619" spans="6:13" x14ac:dyDescent="0.3">
      <c r="F619" s="99">
        <f t="shared" si="9"/>
        <v>605</v>
      </c>
      <c r="G619" s="96" t="str">
        <f ca="1">VLOOKUP($F619,Calc!$R$2:$Y$1201,G$13)</f>
        <v/>
      </c>
      <c r="H619" s="97" t="str">
        <f ca="1">VLOOKUP($F619,Calc!$R$2:$Y$1201,H$13)</f>
        <v/>
      </c>
      <c r="I619" s="96" t="str">
        <f ca="1">VLOOKUP($F619,Calc!$R$2:$Y$1201,I$13)</f>
        <v/>
      </c>
      <c r="J619" s="96" t="str">
        <f ca="1">VLOOKUP($F619,Calc!$R$2:$Y$1201,J$13)</f>
        <v/>
      </c>
      <c r="K619" s="96"/>
      <c r="L619" s="98" t="str">
        <f ca="1">VLOOKUP($F619,Calc!$R$2:$Y$1201,L$13)</f>
        <v/>
      </c>
      <c r="M619" s="96" t="str">
        <f ca="1">VLOOKUP($F619,Calc!$R$2:$Y$1201,M$13)</f>
        <v/>
      </c>
    </row>
    <row r="620" spans="6:13" x14ac:dyDescent="0.3">
      <c r="F620" s="99">
        <f t="shared" si="9"/>
        <v>606</v>
      </c>
      <c r="G620" s="96" t="str">
        <f ca="1">VLOOKUP($F620,Calc!$R$2:$Y$1201,G$13)</f>
        <v/>
      </c>
      <c r="H620" s="97" t="str">
        <f ca="1">VLOOKUP($F620,Calc!$R$2:$Y$1201,H$13)</f>
        <v/>
      </c>
      <c r="I620" s="96" t="str">
        <f ca="1">VLOOKUP($F620,Calc!$R$2:$Y$1201,I$13)</f>
        <v/>
      </c>
      <c r="J620" s="96" t="str">
        <f ca="1">VLOOKUP($F620,Calc!$R$2:$Y$1201,J$13)</f>
        <v/>
      </c>
      <c r="K620" s="96"/>
      <c r="L620" s="98" t="str">
        <f ca="1">VLOOKUP($F620,Calc!$R$2:$Y$1201,L$13)</f>
        <v/>
      </c>
      <c r="M620" s="96" t="str">
        <f ca="1">VLOOKUP($F620,Calc!$R$2:$Y$1201,M$13)</f>
        <v/>
      </c>
    </row>
    <row r="621" spans="6:13" x14ac:dyDescent="0.3">
      <c r="F621" s="99">
        <f t="shared" si="9"/>
        <v>607</v>
      </c>
      <c r="G621" s="96" t="str">
        <f ca="1">VLOOKUP($F621,Calc!$R$2:$Y$1201,G$13)</f>
        <v/>
      </c>
      <c r="H621" s="97" t="str">
        <f ca="1">VLOOKUP($F621,Calc!$R$2:$Y$1201,H$13)</f>
        <v/>
      </c>
      <c r="I621" s="96" t="str">
        <f ca="1">VLOOKUP($F621,Calc!$R$2:$Y$1201,I$13)</f>
        <v/>
      </c>
      <c r="J621" s="96" t="str">
        <f ca="1">VLOOKUP($F621,Calc!$R$2:$Y$1201,J$13)</f>
        <v/>
      </c>
      <c r="K621" s="96"/>
      <c r="L621" s="98" t="str">
        <f ca="1">VLOOKUP($F621,Calc!$R$2:$Y$1201,L$13)</f>
        <v/>
      </c>
      <c r="M621" s="96" t="str">
        <f ca="1">VLOOKUP($F621,Calc!$R$2:$Y$1201,M$13)</f>
        <v/>
      </c>
    </row>
    <row r="622" spans="6:13" x14ac:dyDescent="0.3">
      <c r="F622" s="99">
        <f t="shared" si="9"/>
        <v>608</v>
      </c>
      <c r="G622" s="96" t="str">
        <f ca="1">VLOOKUP($F622,Calc!$R$2:$Y$1201,G$13)</f>
        <v/>
      </c>
      <c r="H622" s="97" t="str">
        <f ca="1">VLOOKUP($F622,Calc!$R$2:$Y$1201,H$13)</f>
        <v/>
      </c>
      <c r="I622" s="96" t="str">
        <f ca="1">VLOOKUP($F622,Calc!$R$2:$Y$1201,I$13)</f>
        <v/>
      </c>
      <c r="J622" s="96" t="str">
        <f ca="1">VLOOKUP($F622,Calc!$R$2:$Y$1201,J$13)</f>
        <v/>
      </c>
      <c r="K622" s="96"/>
      <c r="L622" s="98" t="str">
        <f ca="1">VLOOKUP($F622,Calc!$R$2:$Y$1201,L$13)</f>
        <v/>
      </c>
      <c r="M622" s="96" t="str">
        <f ca="1">VLOOKUP($F622,Calc!$R$2:$Y$1201,M$13)</f>
        <v/>
      </c>
    </row>
    <row r="623" spans="6:13" x14ac:dyDescent="0.3">
      <c r="F623" s="99">
        <f t="shared" si="9"/>
        <v>609</v>
      </c>
      <c r="G623" s="96" t="str">
        <f ca="1">VLOOKUP($F623,Calc!$R$2:$Y$1201,G$13)</f>
        <v/>
      </c>
      <c r="H623" s="97" t="str">
        <f ca="1">VLOOKUP($F623,Calc!$R$2:$Y$1201,H$13)</f>
        <v/>
      </c>
      <c r="I623" s="96" t="str">
        <f ca="1">VLOOKUP($F623,Calc!$R$2:$Y$1201,I$13)</f>
        <v/>
      </c>
      <c r="J623" s="96" t="str">
        <f ca="1">VLOOKUP($F623,Calc!$R$2:$Y$1201,J$13)</f>
        <v/>
      </c>
      <c r="K623" s="96"/>
      <c r="L623" s="98" t="str">
        <f ca="1">VLOOKUP($F623,Calc!$R$2:$Y$1201,L$13)</f>
        <v/>
      </c>
      <c r="M623" s="96" t="str">
        <f ca="1">VLOOKUP($F623,Calc!$R$2:$Y$1201,M$13)</f>
        <v/>
      </c>
    </row>
    <row r="624" spans="6:13" x14ac:dyDescent="0.3">
      <c r="F624" s="99">
        <f t="shared" si="9"/>
        <v>610</v>
      </c>
      <c r="G624" s="96" t="str">
        <f ca="1">VLOOKUP($F624,Calc!$R$2:$Y$1201,G$13)</f>
        <v/>
      </c>
      <c r="H624" s="97" t="str">
        <f ca="1">VLOOKUP($F624,Calc!$R$2:$Y$1201,H$13)</f>
        <v/>
      </c>
      <c r="I624" s="96" t="str">
        <f ca="1">VLOOKUP($F624,Calc!$R$2:$Y$1201,I$13)</f>
        <v/>
      </c>
      <c r="J624" s="96" t="str">
        <f ca="1">VLOOKUP($F624,Calc!$R$2:$Y$1201,J$13)</f>
        <v/>
      </c>
      <c r="K624" s="96"/>
      <c r="L624" s="98" t="str">
        <f ca="1">VLOOKUP($F624,Calc!$R$2:$Y$1201,L$13)</f>
        <v/>
      </c>
      <c r="M624" s="96" t="str">
        <f ca="1">VLOOKUP($F624,Calc!$R$2:$Y$1201,M$13)</f>
        <v/>
      </c>
    </row>
    <row r="625" spans="6:13" x14ac:dyDescent="0.3">
      <c r="F625" s="99">
        <f t="shared" si="9"/>
        <v>611</v>
      </c>
      <c r="G625" s="96" t="str">
        <f ca="1">VLOOKUP($F625,Calc!$R$2:$Y$1201,G$13)</f>
        <v/>
      </c>
      <c r="H625" s="97" t="str">
        <f ca="1">VLOOKUP($F625,Calc!$R$2:$Y$1201,H$13)</f>
        <v/>
      </c>
      <c r="I625" s="96" t="str">
        <f ca="1">VLOOKUP($F625,Calc!$R$2:$Y$1201,I$13)</f>
        <v/>
      </c>
      <c r="J625" s="96" t="str">
        <f ca="1">VLOOKUP($F625,Calc!$R$2:$Y$1201,J$13)</f>
        <v/>
      </c>
      <c r="K625" s="96"/>
      <c r="L625" s="98" t="str">
        <f ca="1">VLOOKUP($F625,Calc!$R$2:$Y$1201,L$13)</f>
        <v/>
      </c>
      <c r="M625" s="96" t="str">
        <f ca="1">VLOOKUP($F625,Calc!$R$2:$Y$1201,M$13)</f>
        <v/>
      </c>
    </row>
    <row r="626" spans="6:13" x14ac:dyDescent="0.3">
      <c r="F626" s="99">
        <f t="shared" si="9"/>
        <v>612</v>
      </c>
      <c r="G626" s="96" t="str">
        <f ca="1">VLOOKUP($F626,Calc!$R$2:$Y$1201,G$13)</f>
        <v/>
      </c>
      <c r="H626" s="97" t="str">
        <f ca="1">VLOOKUP($F626,Calc!$R$2:$Y$1201,H$13)</f>
        <v/>
      </c>
      <c r="I626" s="96" t="str">
        <f ca="1">VLOOKUP($F626,Calc!$R$2:$Y$1201,I$13)</f>
        <v/>
      </c>
      <c r="J626" s="96" t="str">
        <f ca="1">VLOOKUP($F626,Calc!$R$2:$Y$1201,J$13)</f>
        <v/>
      </c>
      <c r="K626" s="96"/>
      <c r="L626" s="98" t="str">
        <f ca="1">VLOOKUP($F626,Calc!$R$2:$Y$1201,L$13)</f>
        <v/>
      </c>
      <c r="M626" s="96" t="str">
        <f ca="1">VLOOKUP($F626,Calc!$R$2:$Y$1201,M$13)</f>
        <v/>
      </c>
    </row>
    <row r="627" spans="6:13" x14ac:dyDescent="0.3">
      <c r="F627" s="99">
        <f t="shared" si="9"/>
        <v>613</v>
      </c>
      <c r="G627" s="96" t="str">
        <f ca="1">VLOOKUP($F627,Calc!$R$2:$Y$1201,G$13)</f>
        <v/>
      </c>
      <c r="H627" s="97" t="str">
        <f ca="1">VLOOKUP($F627,Calc!$R$2:$Y$1201,H$13)</f>
        <v/>
      </c>
      <c r="I627" s="96" t="str">
        <f ca="1">VLOOKUP($F627,Calc!$R$2:$Y$1201,I$13)</f>
        <v/>
      </c>
      <c r="J627" s="96" t="str">
        <f ca="1">VLOOKUP($F627,Calc!$R$2:$Y$1201,J$13)</f>
        <v/>
      </c>
      <c r="K627" s="96"/>
      <c r="L627" s="98" t="str">
        <f ca="1">VLOOKUP($F627,Calc!$R$2:$Y$1201,L$13)</f>
        <v/>
      </c>
      <c r="M627" s="96" t="str">
        <f ca="1">VLOOKUP($F627,Calc!$R$2:$Y$1201,M$13)</f>
        <v/>
      </c>
    </row>
    <row r="628" spans="6:13" x14ac:dyDescent="0.3">
      <c r="F628" s="99">
        <f t="shared" si="9"/>
        <v>614</v>
      </c>
      <c r="G628" s="96" t="str">
        <f ca="1">VLOOKUP($F628,Calc!$R$2:$Y$1201,G$13)</f>
        <v/>
      </c>
      <c r="H628" s="97" t="str">
        <f ca="1">VLOOKUP($F628,Calc!$R$2:$Y$1201,H$13)</f>
        <v/>
      </c>
      <c r="I628" s="96" t="str">
        <f ca="1">VLOOKUP($F628,Calc!$R$2:$Y$1201,I$13)</f>
        <v/>
      </c>
      <c r="J628" s="96" t="str">
        <f ca="1">VLOOKUP($F628,Calc!$R$2:$Y$1201,J$13)</f>
        <v/>
      </c>
      <c r="K628" s="96"/>
      <c r="L628" s="98" t="str">
        <f ca="1">VLOOKUP($F628,Calc!$R$2:$Y$1201,L$13)</f>
        <v/>
      </c>
      <c r="M628" s="96" t="str">
        <f ca="1">VLOOKUP($F628,Calc!$R$2:$Y$1201,M$13)</f>
        <v/>
      </c>
    </row>
    <row r="629" spans="6:13" x14ac:dyDescent="0.3">
      <c r="F629" s="99">
        <f t="shared" si="9"/>
        <v>615</v>
      </c>
      <c r="G629" s="96" t="str">
        <f ca="1">VLOOKUP($F629,Calc!$R$2:$Y$1201,G$13)</f>
        <v/>
      </c>
      <c r="H629" s="97" t="str">
        <f ca="1">VLOOKUP($F629,Calc!$R$2:$Y$1201,H$13)</f>
        <v/>
      </c>
      <c r="I629" s="96" t="str">
        <f ca="1">VLOOKUP($F629,Calc!$R$2:$Y$1201,I$13)</f>
        <v/>
      </c>
      <c r="J629" s="96" t="str">
        <f ca="1">VLOOKUP($F629,Calc!$R$2:$Y$1201,J$13)</f>
        <v/>
      </c>
      <c r="K629" s="96"/>
      <c r="L629" s="98" t="str">
        <f ca="1">VLOOKUP($F629,Calc!$R$2:$Y$1201,L$13)</f>
        <v/>
      </c>
      <c r="M629" s="96" t="str">
        <f ca="1">VLOOKUP($F629,Calc!$R$2:$Y$1201,M$13)</f>
        <v/>
      </c>
    </row>
    <row r="630" spans="6:13" x14ac:dyDescent="0.3">
      <c r="F630" s="99">
        <f t="shared" si="9"/>
        <v>616</v>
      </c>
      <c r="G630" s="96" t="str">
        <f ca="1">VLOOKUP($F630,Calc!$R$2:$Y$1201,G$13)</f>
        <v/>
      </c>
      <c r="H630" s="97" t="str">
        <f ca="1">VLOOKUP($F630,Calc!$R$2:$Y$1201,H$13)</f>
        <v/>
      </c>
      <c r="I630" s="96" t="str">
        <f ca="1">VLOOKUP($F630,Calc!$R$2:$Y$1201,I$13)</f>
        <v/>
      </c>
      <c r="J630" s="96" t="str">
        <f ca="1">VLOOKUP($F630,Calc!$R$2:$Y$1201,J$13)</f>
        <v/>
      </c>
      <c r="K630" s="96"/>
      <c r="L630" s="98" t="str">
        <f ca="1">VLOOKUP($F630,Calc!$R$2:$Y$1201,L$13)</f>
        <v/>
      </c>
      <c r="M630" s="96" t="str">
        <f ca="1">VLOOKUP($F630,Calc!$R$2:$Y$1201,M$13)</f>
        <v/>
      </c>
    </row>
    <row r="631" spans="6:13" x14ac:dyDescent="0.3">
      <c r="F631" s="99">
        <f t="shared" si="9"/>
        <v>617</v>
      </c>
      <c r="G631" s="96" t="str">
        <f ca="1">VLOOKUP($F631,Calc!$R$2:$Y$1201,G$13)</f>
        <v/>
      </c>
      <c r="H631" s="97" t="str">
        <f ca="1">VLOOKUP($F631,Calc!$R$2:$Y$1201,H$13)</f>
        <v/>
      </c>
      <c r="I631" s="96" t="str">
        <f ca="1">VLOOKUP($F631,Calc!$R$2:$Y$1201,I$13)</f>
        <v/>
      </c>
      <c r="J631" s="96" t="str">
        <f ca="1">VLOOKUP($F631,Calc!$R$2:$Y$1201,J$13)</f>
        <v/>
      </c>
      <c r="K631" s="96"/>
      <c r="L631" s="98" t="str">
        <f ca="1">VLOOKUP($F631,Calc!$R$2:$Y$1201,L$13)</f>
        <v/>
      </c>
      <c r="M631" s="96" t="str">
        <f ca="1">VLOOKUP($F631,Calc!$R$2:$Y$1201,M$13)</f>
        <v/>
      </c>
    </row>
    <row r="632" spans="6:13" x14ac:dyDescent="0.3">
      <c r="F632" s="99">
        <f t="shared" si="9"/>
        <v>618</v>
      </c>
      <c r="G632" s="96" t="str">
        <f ca="1">VLOOKUP($F632,Calc!$R$2:$Y$1201,G$13)</f>
        <v/>
      </c>
      <c r="H632" s="97" t="str">
        <f ca="1">VLOOKUP($F632,Calc!$R$2:$Y$1201,H$13)</f>
        <v/>
      </c>
      <c r="I632" s="96" t="str">
        <f ca="1">VLOOKUP($F632,Calc!$R$2:$Y$1201,I$13)</f>
        <v/>
      </c>
      <c r="J632" s="96" t="str">
        <f ca="1">VLOOKUP($F632,Calc!$R$2:$Y$1201,J$13)</f>
        <v/>
      </c>
      <c r="K632" s="96"/>
      <c r="L632" s="98" t="str">
        <f ca="1">VLOOKUP($F632,Calc!$R$2:$Y$1201,L$13)</f>
        <v/>
      </c>
      <c r="M632" s="96" t="str">
        <f ca="1">VLOOKUP($F632,Calc!$R$2:$Y$1201,M$13)</f>
        <v/>
      </c>
    </row>
    <row r="633" spans="6:13" x14ac:dyDescent="0.3">
      <c r="F633" s="99">
        <f t="shared" si="9"/>
        <v>619</v>
      </c>
      <c r="G633" s="96" t="str">
        <f ca="1">VLOOKUP($F633,Calc!$R$2:$Y$1201,G$13)</f>
        <v/>
      </c>
      <c r="H633" s="97" t="str">
        <f ca="1">VLOOKUP($F633,Calc!$R$2:$Y$1201,H$13)</f>
        <v/>
      </c>
      <c r="I633" s="96" t="str">
        <f ca="1">VLOOKUP($F633,Calc!$R$2:$Y$1201,I$13)</f>
        <v/>
      </c>
      <c r="J633" s="96" t="str">
        <f ca="1">VLOOKUP($F633,Calc!$R$2:$Y$1201,J$13)</f>
        <v/>
      </c>
      <c r="K633" s="96"/>
      <c r="L633" s="98" t="str">
        <f ca="1">VLOOKUP($F633,Calc!$R$2:$Y$1201,L$13)</f>
        <v/>
      </c>
      <c r="M633" s="96" t="str">
        <f ca="1">VLOOKUP($F633,Calc!$R$2:$Y$1201,M$13)</f>
        <v/>
      </c>
    </row>
    <row r="634" spans="6:13" x14ac:dyDescent="0.3">
      <c r="F634" s="99">
        <f t="shared" si="9"/>
        <v>620</v>
      </c>
      <c r="G634" s="96" t="str">
        <f ca="1">VLOOKUP($F634,Calc!$R$2:$Y$1201,G$13)</f>
        <v/>
      </c>
      <c r="H634" s="97" t="str">
        <f ca="1">VLOOKUP($F634,Calc!$R$2:$Y$1201,H$13)</f>
        <v/>
      </c>
      <c r="I634" s="96" t="str">
        <f ca="1">VLOOKUP($F634,Calc!$R$2:$Y$1201,I$13)</f>
        <v/>
      </c>
      <c r="J634" s="96" t="str">
        <f ca="1">VLOOKUP($F634,Calc!$R$2:$Y$1201,J$13)</f>
        <v/>
      </c>
      <c r="K634" s="96"/>
      <c r="L634" s="98" t="str">
        <f ca="1">VLOOKUP($F634,Calc!$R$2:$Y$1201,L$13)</f>
        <v/>
      </c>
      <c r="M634" s="96" t="str">
        <f ca="1">VLOOKUP($F634,Calc!$R$2:$Y$1201,M$13)</f>
        <v/>
      </c>
    </row>
    <row r="635" spans="6:13" x14ac:dyDescent="0.3">
      <c r="F635" s="99">
        <f t="shared" si="9"/>
        <v>621</v>
      </c>
      <c r="G635" s="96" t="str">
        <f ca="1">VLOOKUP($F635,Calc!$R$2:$Y$1201,G$13)</f>
        <v/>
      </c>
      <c r="H635" s="97" t="str">
        <f ca="1">VLOOKUP($F635,Calc!$R$2:$Y$1201,H$13)</f>
        <v/>
      </c>
      <c r="I635" s="96" t="str">
        <f ca="1">VLOOKUP($F635,Calc!$R$2:$Y$1201,I$13)</f>
        <v/>
      </c>
      <c r="J635" s="96" t="str">
        <f ca="1">VLOOKUP($F635,Calc!$R$2:$Y$1201,J$13)</f>
        <v/>
      </c>
      <c r="K635" s="96"/>
      <c r="L635" s="98" t="str">
        <f ca="1">VLOOKUP($F635,Calc!$R$2:$Y$1201,L$13)</f>
        <v/>
      </c>
      <c r="M635" s="96" t="str">
        <f ca="1">VLOOKUP($F635,Calc!$R$2:$Y$1201,M$13)</f>
        <v/>
      </c>
    </row>
    <row r="636" spans="6:13" x14ac:dyDescent="0.3">
      <c r="F636" s="99">
        <f t="shared" si="9"/>
        <v>622</v>
      </c>
      <c r="G636" s="96" t="str">
        <f ca="1">VLOOKUP($F636,Calc!$R$2:$Y$1201,G$13)</f>
        <v/>
      </c>
      <c r="H636" s="97" t="str">
        <f ca="1">VLOOKUP($F636,Calc!$R$2:$Y$1201,H$13)</f>
        <v/>
      </c>
      <c r="I636" s="96" t="str">
        <f ca="1">VLOOKUP($F636,Calc!$R$2:$Y$1201,I$13)</f>
        <v/>
      </c>
      <c r="J636" s="96" t="str">
        <f ca="1">VLOOKUP($F636,Calc!$R$2:$Y$1201,J$13)</f>
        <v/>
      </c>
      <c r="K636" s="96"/>
      <c r="L636" s="98" t="str">
        <f ca="1">VLOOKUP($F636,Calc!$R$2:$Y$1201,L$13)</f>
        <v/>
      </c>
      <c r="M636" s="96" t="str">
        <f ca="1">VLOOKUP($F636,Calc!$R$2:$Y$1201,M$13)</f>
        <v/>
      </c>
    </row>
    <row r="637" spans="6:13" x14ac:dyDescent="0.3">
      <c r="F637" s="99">
        <f t="shared" si="9"/>
        <v>623</v>
      </c>
      <c r="G637" s="96" t="str">
        <f ca="1">VLOOKUP($F637,Calc!$R$2:$Y$1201,G$13)</f>
        <v/>
      </c>
      <c r="H637" s="97" t="str">
        <f ca="1">VLOOKUP($F637,Calc!$R$2:$Y$1201,H$13)</f>
        <v/>
      </c>
      <c r="I637" s="96" t="str">
        <f ca="1">VLOOKUP($F637,Calc!$R$2:$Y$1201,I$13)</f>
        <v/>
      </c>
      <c r="J637" s="96" t="str">
        <f ca="1">VLOOKUP($F637,Calc!$R$2:$Y$1201,J$13)</f>
        <v/>
      </c>
      <c r="K637" s="96"/>
      <c r="L637" s="98" t="str">
        <f ca="1">VLOOKUP($F637,Calc!$R$2:$Y$1201,L$13)</f>
        <v/>
      </c>
      <c r="M637" s="96" t="str">
        <f ca="1">VLOOKUP($F637,Calc!$R$2:$Y$1201,M$13)</f>
        <v/>
      </c>
    </row>
    <row r="638" spans="6:13" x14ac:dyDescent="0.3">
      <c r="F638" s="99">
        <f t="shared" si="9"/>
        <v>624</v>
      </c>
      <c r="G638" s="96" t="str">
        <f ca="1">VLOOKUP($F638,Calc!$R$2:$Y$1201,G$13)</f>
        <v/>
      </c>
      <c r="H638" s="97" t="str">
        <f ca="1">VLOOKUP($F638,Calc!$R$2:$Y$1201,H$13)</f>
        <v/>
      </c>
      <c r="I638" s="96" t="str">
        <f ca="1">VLOOKUP($F638,Calc!$R$2:$Y$1201,I$13)</f>
        <v/>
      </c>
      <c r="J638" s="96" t="str">
        <f ca="1">VLOOKUP($F638,Calc!$R$2:$Y$1201,J$13)</f>
        <v/>
      </c>
      <c r="K638" s="96"/>
      <c r="L638" s="98" t="str">
        <f ca="1">VLOOKUP($F638,Calc!$R$2:$Y$1201,L$13)</f>
        <v/>
      </c>
      <c r="M638" s="96" t="str">
        <f ca="1">VLOOKUP($F638,Calc!$R$2:$Y$1201,M$13)</f>
        <v/>
      </c>
    </row>
    <row r="639" spans="6:13" x14ac:dyDescent="0.3">
      <c r="F639" s="99">
        <f t="shared" si="9"/>
        <v>625</v>
      </c>
      <c r="G639" s="96" t="str">
        <f ca="1">VLOOKUP($F639,Calc!$R$2:$Y$1201,G$13)</f>
        <v/>
      </c>
      <c r="H639" s="97" t="str">
        <f ca="1">VLOOKUP($F639,Calc!$R$2:$Y$1201,H$13)</f>
        <v/>
      </c>
      <c r="I639" s="96" t="str">
        <f ca="1">VLOOKUP($F639,Calc!$R$2:$Y$1201,I$13)</f>
        <v/>
      </c>
      <c r="J639" s="96" t="str">
        <f ca="1">VLOOKUP($F639,Calc!$R$2:$Y$1201,J$13)</f>
        <v/>
      </c>
      <c r="K639" s="96"/>
      <c r="L639" s="98" t="str">
        <f ca="1">VLOOKUP($F639,Calc!$R$2:$Y$1201,L$13)</f>
        <v/>
      </c>
      <c r="M639" s="96" t="str">
        <f ca="1">VLOOKUP($F639,Calc!$R$2:$Y$1201,M$13)</f>
        <v/>
      </c>
    </row>
    <row r="640" spans="6:13" x14ac:dyDescent="0.3">
      <c r="F640" s="99">
        <f t="shared" si="9"/>
        <v>626</v>
      </c>
      <c r="G640" s="96" t="str">
        <f ca="1">VLOOKUP($F640,Calc!$R$2:$Y$1201,G$13)</f>
        <v/>
      </c>
      <c r="H640" s="97" t="str">
        <f ca="1">VLOOKUP($F640,Calc!$R$2:$Y$1201,H$13)</f>
        <v/>
      </c>
      <c r="I640" s="96" t="str">
        <f ca="1">VLOOKUP($F640,Calc!$R$2:$Y$1201,I$13)</f>
        <v/>
      </c>
      <c r="J640" s="96" t="str">
        <f ca="1">VLOOKUP($F640,Calc!$R$2:$Y$1201,J$13)</f>
        <v/>
      </c>
      <c r="K640" s="96"/>
      <c r="L640" s="98" t="str">
        <f ca="1">VLOOKUP($F640,Calc!$R$2:$Y$1201,L$13)</f>
        <v/>
      </c>
      <c r="M640" s="96" t="str">
        <f ca="1">VLOOKUP($F640,Calc!$R$2:$Y$1201,M$13)</f>
        <v/>
      </c>
    </row>
    <row r="641" spans="6:13" x14ac:dyDescent="0.3">
      <c r="F641" s="99">
        <f t="shared" si="9"/>
        <v>627</v>
      </c>
      <c r="G641" s="96" t="str">
        <f ca="1">VLOOKUP($F641,Calc!$R$2:$Y$1201,G$13)</f>
        <v/>
      </c>
      <c r="H641" s="97" t="str">
        <f ca="1">VLOOKUP($F641,Calc!$R$2:$Y$1201,H$13)</f>
        <v/>
      </c>
      <c r="I641" s="96" t="str">
        <f ca="1">VLOOKUP($F641,Calc!$R$2:$Y$1201,I$13)</f>
        <v/>
      </c>
      <c r="J641" s="96" t="str">
        <f ca="1">VLOOKUP($F641,Calc!$R$2:$Y$1201,J$13)</f>
        <v/>
      </c>
      <c r="K641" s="96"/>
      <c r="L641" s="98" t="str">
        <f ca="1">VLOOKUP($F641,Calc!$R$2:$Y$1201,L$13)</f>
        <v/>
      </c>
      <c r="M641" s="96" t="str">
        <f ca="1">VLOOKUP($F641,Calc!$R$2:$Y$1201,M$13)</f>
        <v/>
      </c>
    </row>
    <row r="642" spans="6:13" x14ac:dyDescent="0.3">
      <c r="F642" s="99">
        <f t="shared" si="9"/>
        <v>628</v>
      </c>
      <c r="G642" s="96" t="str">
        <f ca="1">VLOOKUP($F642,Calc!$R$2:$Y$1201,G$13)</f>
        <v/>
      </c>
      <c r="H642" s="97" t="str">
        <f ca="1">VLOOKUP($F642,Calc!$R$2:$Y$1201,H$13)</f>
        <v/>
      </c>
      <c r="I642" s="96" t="str">
        <f ca="1">VLOOKUP($F642,Calc!$R$2:$Y$1201,I$13)</f>
        <v/>
      </c>
      <c r="J642" s="96" t="str">
        <f ca="1">VLOOKUP($F642,Calc!$R$2:$Y$1201,J$13)</f>
        <v/>
      </c>
      <c r="K642" s="96"/>
      <c r="L642" s="98" t="str">
        <f ca="1">VLOOKUP($F642,Calc!$R$2:$Y$1201,L$13)</f>
        <v/>
      </c>
      <c r="M642" s="96" t="str">
        <f ca="1">VLOOKUP($F642,Calc!$R$2:$Y$1201,M$13)</f>
        <v/>
      </c>
    </row>
    <row r="643" spans="6:13" x14ac:dyDescent="0.3">
      <c r="F643" s="99">
        <f t="shared" si="9"/>
        <v>629</v>
      </c>
      <c r="G643" s="96" t="str">
        <f ca="1">VLOOKUP($F643,Calc!$R$2:$Y$1201,G$13)</f>
        <v/>
      </c>
      <c r="H643" s="97" t="str">
        <f ca="1">VLOOKUP($F643,Calc!$R$2:$Y$1201,H$13)</f>
        <v/>
      </c>
      <c r="I643" s="96" t="str">
        <f ca="1">VLOOKUP($F643,Calc!$R$2:$Y$1201,I$13)</f>
        <v/>
      </c>
      <c r="J643" s="96" t="str">
        <f ca="1">VLOOKUP($F643,Calc!$R$2:$Y$1201,J$13)</f>
        <v/>
      </c>
      <c r="K643" s="96"/>
      <c r="L643" s="98" t="str">
        <f ca="1">VLOOKUP($F643,Calc!$R$2:$Y$1201,L$13)</f>
        <v/>
      </c>
      <c r="M643" s="96" t="str">
        <f ca="1">VLOOKUP($F643,Calc!$R$2:$Y$1201,M$13)</f>
        <v/>
      </c>
    </row>
    <row r="644" spans="6:13" x14ac:dyDescent="0.3">
      <c r="F644" s="99">
        <f t="shared" si="9"/>
        <v>630</v>
      </c>
      <c r="G644" s="96" t="str">
        <f ca="1">VLOOKUP($F644,Calc!$R$2:$Y$1201,G$13)</f>
        <v/>
      </c>
      <c r="H644" s="97" t="str">
        <f ca="1">VLOOKUP($F644,Calc!$R$2:$Y$1201,H$13)</f>
        <v/>
      </c>
      <c r="I644" s="96" t="str">
        <f ca="1">VLOOKUP($F644,Calc!$R$2:$Y$1201,I$13)</f>
        <v/>
      </c>
      <c r="J644" s="96" t="str">
        <f ca="1">VLOOKUP($F644,Calc!$R$2:$Y$1201,J$13)</f>
        <v/>
      </c>
      <c r="K644" s="96"/>
      <c r="L644" s="98" t="str">
        <f ca="1">VLOOKUP($F644,Calc!$R$2:$Y$1201,L$13)</f>
        <v/>
      </c>
      <c r="M644" s="96" t="str">
        <f ca="1">VLOOKUP($F644,Calc!$R$2:$Y$1201,M$13)</f>
        <v/>
      </c>
    </row>
    <row r="645" spans="6:13" x14ac:dyDescent="0.3">
      <c r="F645" s="99">
        <f t="shared" si="9"/>
        <v>631</v>
      </c>
      <c r="G645" s="96" t="str">
        <f ca="1">VLOOKUP($F645,Calc!$R$2:$Y$1201,G$13)</f>
        <v/>
      </c>
      <c r="H645" s="97" t="str">
        <f ca="1">VLOOKUP($F645,Calc!$R$2:$Y$1201,H$13)</f>
        <v/>
      </c>
      <c r="I645" s="96" t="str">
        <f ca="1">VLOOKUP($F645,Calc!$R$2:$Y$1201,I$13)</f>
        <v/>
      </c>
      <c r="J645" s="96" t="str">
        <f ca="1">VLOOKUP($F645,Calc!$R$2:$Y$1201,J$13)</f>
        <v/>
      </c>
      <c r="K645" s="96"/>
      <c r="L645" s="98" t="str">
        <f ca="1">VLOOKUP($F645,Calc!$R$2:$Y$1201,L$13)</f>
        <v/>
      </c>
      <c r="M645" s="96" t="str">
        <f ca="1">VLOOKUP($F645,Calc!$R$2:$Y$1201,M$13)</f>
        <v/>
      </c>
    </row>
    <row r="646" spans="6:13" x14ac:dyDescent="0.3">
      <c r="F646" s="99">
        <f t="shared" si="9"/>
        <v>632</v>
      </c>
      <c r="G646" s="96" t="str">
        <f ca="1">VLOOKUP($F646,Calc!$R$2:$Y$1201,G$13)</f>
        <v/>
      </c>
      <c r="H646" s="97" t="str">
        <f ca="1">VLOOKUP($F646,Calc!$R$2:$Y$1201,H$13)</f>
        <v/>
      </c>
      <c r="I646" s="96" t="str">
        <f ca="1">VLOOKUP($F646,Calc!$R$2:$Y$1201,I$13)</f>
        <v/>
      </c>
      <c r="J646" s="96" t="str">
        <f ca="1">VLOOKUP($F646,Calc!$R$2:$Y$1201,J$13)</f>
        <v/>
      </c>
      <c r="K646" s="96"/>
      <c r="L646" s="98" t="str">
        <f ca="1">VLOOKUP($F646,Calc!$R$2:$Y$1201,L$13)</f>
        <v/>
      </c>
      <c r="M646" s="96" t="str">
        <f ca="1">VLOOKUP($F646,Calc!$R$2:$Y$1201,M$13)</f>
        <v/>
      </c>
    </row>
    <row r="647" spans="6:13" x14ac:dyDescent="0.3">
      <c r="F647" s="99">
        <f t="shared" si="9"/>
        <v>633</v>
      </c>
      <c r="G647" s="96" t="str">
        <f ca="1">VLOOKUP($F647,Calc!$R$2:$Y$1201,G$13)</f>
        <v/>
      </c>
      <c r="H647" s="97" t="str">
        <f ca="1">VLOOKUP($F647,Calc!$R$2:$Y$1201,H$13)</f>
        <v/>
      </c>
      <c r="I647" s="96" t="str">
        <f ca="1">VLOOKUP($F647,Calc!$R$2:$Y$1201,I$13)</f>
        <v/>
      </c>
      <c r="J647" s="96" t="str">
        <f ca="1">VLOOKUP($F647,Calc!$R$2:$Y$1201,J$13)</f>
        <v/>
      </c>
      <c r="K647" s="96"/>
      <c r="L647" s="98" t="str">
        <f ca="1">VLOOKUP($F647,Calc!$R$2:$Y$1201,L$13)</f>
        <v/>
      </c>
      <c r="M647" s="96" t="str">
        <f ca="1">VLOOKUP($F647,Calc!$R$2:$Y$1201,M$13)</f>
        <v/>
      </c>
    </row>
    <row r="648" spans="6:13" x14ac:dyDescent="0.3">
      <c r="F648" s="99">
        <f t="shared" si="9"/>
        <v>634</v>
      </c>
      <c r="G648" s="96" t="str">
        <f ca="1">VLOOKUP($F648,Calc!$R$2:$Y$1201,G$13)</f>
        <v/>
      </c>
      <c r="H648" s="97" t="str">
        <f ca="1">VLOOKUP($F648,Calc!$R$2:$Y$1201,H$13)</f>
        <v/>
      </c>
      <c r="I648" s="96" t="str">
        <f ca="1">VLOOKUP($F648,Calc!$R$2:$Y$1201,I$13)</f>
        <v/>
      </c>
      <c r="J648" s="96" t="str">
        <f ca="1">VLOOKUP($F648,Calc!$R$2:$Y$1201,J$13)</f>
        <v/>
      </c>
      <c r="K648" s="96"/>
      <c r="L648" s="98" t="str">
        <f ca="1">VLOOKUP($F648,Calc!$R$2:$Y$1201,L$13)</f>
        <v/>
      </c>
      <c r="M648" s="96" t="str">
        <f ca="1">VLOOKUP($F648,Calc!$R$2:$Y$1201,M$13)</f>
        <v/>
      </c>
    </row>
    <row r="649" spans="6:13" x14ac:dyDescent="0.3">
      <c r="F649" s="99">
        <f t="shared" si="9"/>
        <v>635</v>
      </c>
      <c r="G649" s="96" t="str">
        <f ca="1">VLOOKUP($F649,Calc!$R$2:$Y$1201,G$13)</f>
        <v/>
      </c>
      <c r="H649" s="97" t="str">
        <f ca="1">VLOOKUP($F649,Calc!$R$2:$Y$1201,H$13)</f>
        <v/>
      </c>
      <c r="I649" s="96" t="str">
        <f ca="1">VLOOKUP($F649,Calc!$R$2:$Y$1201,I$13)</f>
        <v/>
      </c>
      <c r="J649" s="96" t="str">
        <f ca="1">VLOOKUP($F649,Calc!$R$2:$Y$1201,J$13)</f>
        <v/>
      </c>
      <c r="K649" s="96"/>
      <c r="L649" s="98" t="str">
        <f ca="1">VLOOKUP($F649,Calc!$R$2:$Y$1201,L$13)</f>
        <v/>
      </c>
      <c r="M649" s="96" t="str">
        <f ca="1">VLOOKUP($F649,Calc!$R$2:$Y$1201,M$13)</f>
        <v/>
      </c>
    </row>
    <row r="650" spans="6:13" x14ac:dyDescent="0.3">
      <c r="F650" s="99">
        <f t="shared" si="9"/>
        <v>636</v>
      </c>
      <c r="G650" s="96" t="str">
        <f ca="1">VLOOKUP($F650,Calc!$R$2:$Y$1201,G$13)</f>
        <v/>
      </c>
      <c r="H650" s="97" t="str">
        <f ca="1">VLOOKUP($F650,Calc!$R$2:$Y$1201,H$13)</f>
        <v/>
      </c>
      <c r="I650" s="96" t="str">
        <f ca="1">VLOOKUP($F650,Calc!$R$2:$Y$1201,I$13)</f>
        <v/>
      </c>
      <c r="J650" s="96" t="str">
        <f ca="1">VLOOKUP($F650,Calc!$R$2:$Y$1201,J$13)</f>
        <v/>
      </c>
      <c r="K650" s="96"/>
      <c r="L650" s="98" t="str">
        <f ca="1">VLOOKUP($F650,Calc!$R$2:$Y$1201,L$13)</f>
        <v/>
      </c>
      <c r="M650" s="96" t="str">
        <f ca="1">VLOOKUP($F650,Calc!$R$2:$Y$1201,M$13)</f>
        <v/>
      </c>
    </row>
    <row r="651" spans="6:13" x14ac:dyDescent="0.3">
      <c r="F651" s="99">
        <f t="shared" si="9"/>
        <v>637</v>
      </c>
      <c r="G651" s="96" t="str">
        <f ca="1">VLOOKUP($F651,Calc!$R$2:$Y$1201,G$13)</f>
        <v/>
      </c>
      <c r="H651" s="97" t="str">
        <f ca="1">VLOOKUP($F651,Calc!$R$2:$Y$1201,H$13)</f>
        <v/>
      </c>
      <c r="I651" s="96" t="str">
        <f ca="1">VLOOKUP($F651,Calc!$R$2:$Y$1201,I$13)</f>
        <v/>
      </c>
      <c r="J651" s="96" t="str">
        <f ca="1">VLOOKUP($F651,Calc!$R$2:$Y$1201,J$13)</f>
        <v/>
      </c>
      <c r="K651" s="96"/>
      <c r="L651" s="98" t="str">
        <f ca="1">VLOOKUP($F651,Calc!$R$2:$Y$1201,L$13)</f>
        <v/>
      </c>
      <c r="M651" s="96" t="str">
        <f ca="1">VLOOKUP($F651,Calc!$R$2:$Y$1201,M$13)</f>
        <v/>
      </c>
    </row>
    <row r="652" spans="6:13" x14ac:dyDescent="0.3">
      <c r="F652" s="99">
        <f t="shared" si="9"/>
        <v>638</v>
      </c>
      <c r="G652" s="96" t="str">
        <f ca="1">VLOOKUP($F652,Calc!$R$2:$Y$1201,G$13)</f>
        <v/>
      </c>
      <c r="H652" s="97" t="str">
        <f ca="1">VLOOKUP($F652,Calc!$R$2:$Y$1201,H$13)</f>
        <v/>
      </c>
      <c r="I652" s="96" t="str">
        <f ca="1">VLOOKUP($F652,Calc!$R$2:$Y$1201,I$13)</f>
        <v/>
      </c>
      <c r="J652" s="96" t="str">
        <f ca="1">VLOOKUP($F652,Calc!$R$2:$Y$1201,J$13)</f>
        <v/>
      </c>
      <c r="K652" s="96"/>
      <c r="L652" s="98" t="str">
        <f ca="1">VLOOKUP($F652,Calc!$R$2:$Y$1201,L$13)</f>
        <v/>
      </c>
      <c r="M652" s="96" t="str">
        <f ca="1">VLOOKUP($F652,Calc!$R$2:$Y$1201,M$13)</f>
        <v/>
      </c>
    </row>
    <row r="653" spans="6:13" x14ac:dyDescent="0.3">
      <c r="F653" s="99">
        <f t="shared" si="9"/>
        <v>639</v>
      </c>
      <c r="G653" s="96" t="str">
        <f ca="1">VLOOKUP($F653,Calc!$R$2:$Y$1201,G$13)</f>
        <v/>
      </c>
      <c r="H653" s="97" t="str">
        <f ca="1">VLOOKUP($F653,Calc!$R$2:$Y$1201,H$13)</f>
        <v/>
      </c>
      <c r="I653" s="96" t="str">
        <f ca="1">VLOOKUP($F653,Calc!$R$2:$Y$1201,I$13)</f>
        <v/>
      </c>
      <c r="J653" s="96" t="str">
        <f ca="1">VLOOKUP($F653,Calc!$R$2:$Y$1201,J$13)</f>
        <v/>
      </c>
      <c r="K653" s="96"/>
      <c r="L653" s="98" t="str">
        <f ca="1">VLOOKUP($F653,Calc!$R$2:$Y$1201,L$13)</f>
        <v/>
      </c>
      <c r="M653" s="96" t="str">
        <f ca="1">VLOOKUP($F653,Calc!$R$2:$Y$1201,M$13)</f>
        <v/>
      </c>
    </row>
    <row r="654" spans="6:13" x14ac:dyDescent="0.3">
      <c r="F654" s="99">
        <f t="shared" si="9"/>
        <v>640</v>
      </c>
      <c r="G654" s="96" t="str">
        <f ca="1">VLOOKUP($F654,Calc!$R$2:$Y$1201,G$13)</f>
        <v/>
      </c>
      <c r="H654" s="97" t="str">
        <f ca="1">VLOOKUP($F654,Calc!$R$2:$Y$1201,H$13)</f>
        <v/>
      </c>
      <c r="I654" s="96" t="str">
        <f ca="1">VLOOKUP($F654,Calc!$R$2:$Y$1201,I$13)</f>
        <v/>
      </c>
      <c r="J654" s="96" t="str">
        <f ca="1">VLOOKUP($F654,Calc!$R$2:$Y$1201,J$13)</f>
        <v/>
      </c>
      <c r="K654" s="96"/>
      <c r="L654" s="98" t="str">
        <f ca="1">VLOOKUP($F654,Calc!$R$2:$Y$1201,L$13)</f>
        <v/>
      </c>
      <c r="M654" s="96" t="str">
        <f ca="1">VLOOKUP($F654,Calc!$R$2:$Y$1201,M$13)</f>
        <v/>
      </c>
    </row>
    <row r="655" spans="6:13" x14ac:dyDescent="0.3">
      <c r="F655" s="99">
        <f t="shared" si="9"/>
        <v>641</v>
      </c>
      <c r="G655" s="96" t="str">
        <f ca="1">VLOOKUP($F655,Calc!$R$2:$Y$1201,G$13)</f>
        <v/>
      </c>
      <c r="H655" s="97" t="str">
        <f ca="1">VLOOKUP($F655,Calc!$R$2:$Y$1201,H$13)</f>
        <v/>
      </c>
      <c r="I655" s="96" t="str">
        <f ca="1">VLOOKUP($F655,Calc!$R$2:$Y$1201,I$13)</f>
        <v/>
      </c>
      <c r="J655" s="96" t="str">
        <f ca="1">VLOOKUP($F655,Calc!$R$2:$Y$1201,J$13)</f>
        <v/>
      </c>
      <c r="K655" s="96"/>
      <c r="L655" s="98" t="str">
        <f ca="1">VLOOKUP($F655,Calc!$R$2:$Y$1201,L$13)</f>
        <v/>
      </c>
      <c r="M655" s="96" t="str">
        <f ca="1">VLOOKUP($F655,Calc!$R$2:$Y$1201,M$13)</f>
        <v/>
      </c>
    </row>
    <row r="656" spans="6:13" x14ac:dyDescent="0.3">
      <c r="F656" s="99">
        <f t="shared" si="9"/>
        <v>642</v>
      </c>
      <c r="G656" s="96" t="str">
        <f ca="1">VLOOKUP($F656,Calc!$R$2:$Y$1201,G$13)</f>
        <v/>
      </c>
      <c r="H656" s="97" t="str">
        <f ca="1">VLOOKUP($F656,Calc!$R$2:$Y$1201,H$13)</f>
        <v/>
      </c>
      <c r="I656" s="96" t="str">
        <f ca="1">VLOOKUP($F656,Calc!$R$2:$Y$1201,I$13)</f>
        <v/>
      </c>
      <c r="J656" s="96" t="str">
        <f ca="1">VLOOKUP($F656,Calc!$R$2:$Y$1201,J$13)</f>
        <v/>
      </c>
      <c r="K656" s="96"/>
      <c r="L656" s="98" t="str">
        <f ca="1">VLOOKUP($F656,Calc!$R$2:$Y$1201,L$13)</f>
        <v/>
      </c>
      <c r="M656" s="96" t="str">
        <f ca="1">VLOOKUP($F656,Calc!$R$2:$Y$1201,M$13)</f>
        <v/>
      </c>
    </row>
    <row r="657" spans="6:13" x14ac:dyDescent="0.3">
      <c r="F657" s="99">
        <f t="shared" ref="F657:F720" si="10">F656+1</f>
        <v>643</v>
      </c>
      <c r="G657" s="96" t="str">
        <f ca="1">VLOOKUP($F657,Calc!$R$2:$Y$1201,G$13)</f>
        <v/>
      </c>
      <c r="H657" s="97" t="str">
        <f ca="1">VLOOKUP($F657,Calc!$R$2:$Y$1201,H$13)</f>
        <v/>
      </c>
      <c r="I657" s="96" t="str">
        <f ca="1">VLOOKUP($F657,Calc!$R$2:$Y$1201,I$13)</f>
        <v/>
      </c>
      <c r="J657" s="96" t="str">
        <f ca="1">VLOOKUP($F657,Calc!$R$2:$Y$1201,J$13)</f>
        <v/>
      </c>
      <c r="K657" s="96"/>
      <c r="L657" s="98" t="str">
        <f ca="1">VLOOKUP($F657,Calc!$R$2:$Y$1201,L$13)</f>
        <v/>
      </c>
      <c r="M657" s="96" t="str">
        <f ca="1">VLOOKUP($F657,Calc!$R$2:$Y$1201,M$13)</f>
        <v/>
      </c>
    </row>
    <row r="658" spans="6:13" x14ac:dyDescent="0.3">
      <c r="F658" s="99">
        <f t="shared" si="10"/>
        <v>644</v>
      </c>
      <c r="G658" s="96" t="str">
        <f ca="1">VLOOKUP($F658,Calc!$R$2:$Y$1201,G$13)</f>
        <v/>
      </c>
      <c r="H658" s="97" t="str">
        <f ca="1">VLOOKUP($F658,Calc!$R$2:$Y$1201,H$13)</f>
        <v/>
      </c>
      <c r="I658" s="96" t="str">
        <f ca="1">VLOOKUP($F658,Calc!$R$2:$Y$1201,I$13)</f>
        <v/>
      </c>
      <c r="J658" s="96" t="str">
        <f ca="1">VLOOKUP($F658,Calc!$R$2:$Y$1201,J$13)</f>
        <v/>
      </c>
      <c r="K658" s="96"/>
      <c r="L658" s="98" t="str">
        <f ca="1">VLOOKUP($F658,Calc!$R$2:$Y$1201,L$13)</f>
        <v/>
      </c>
      <c r="M658" s="96" t="str">
        <f ca="1">VLOOKUP($F658,Calc!$R$2:$Y$1201,M$13)</f>
        <v/>
      </c>
    </row>
    <row r="659" spans="6:13" x14ac:dyDescent="0.3">
      <c r="F659" s="99">
        <f t="shared" si="10"/>
        <v>645</v>
      </c>
      <c r="G659" s="96" t="str">
        <f ca="1">VLOOKUP($F659,Calc!$R$2:$Y$1201,G$13)</f>
        <v/>
      </c>
      <c r="H659" s="97" t="str">
        <f ca="1">VLOOKUP($F659,Calc!$R$2:$Y$1201,H$13)</f>
        <v/>
      </c>
      <c r="I659" s="96" t="str">
        <f ca="1">VLOOKUP($F659,Calc!$R$2:$Y$1201,I$13)</f>
        <v/>
      </c>
      <c r="J659" s="96" t="str">
        <f ca="1">VLOOKUP($F659,Calc!$R$2:$Y$1201,J$13)</f>
        <v/>
      </c>
      <c r="K659" s="96"/>
      <c r="L659" s="98" t="str">
        <f ca="1">VLOOKUP($F659,Calc!$R$2:$Y$1201,L$13)</f>
        <v/>
      </c>
      <c r="M659" s="96" t="str">
        <f ca="1">VLOOKUP($F659,Calc!$R$2:$Y$1201,M$13)</f>
        <v/>
      </c>
    </row>
    <row r="660" spans="6:13" x14ac:dyDescent="0.3">
      <c r="F660" s="99">
        <f t="shared" si="10"/>
        <v>646</v>
      </c>
      <c r="G660" s="96" t="str">
        <f ca="1">VLOOKUP($F660,Calc!$R$2:$Y$1201,G$13)</f>
        <v/>
      </c>
      <c r="H660" s="97" t="str">
        <f ca="1">VLOOKUP($F660,Calc!$R$2:$Y$1201,H$13)</f>
        <v/>
      </c>
      <c r="I660" s="96" t="str">
        <f ca="1">VLOOKUP($F660,Calc!$R$2:$Y$1201,I$13)</f>
        <v/>
      </c>
      <c r="J660" s="96" t="str">
        <f ca="1">VLOOKUP($F660,Calc!$R$2:$Y$1201,J$13)</f>
        <v/>
      </c>
      <c r="K660" s="96"/>
      <c r="L660" s="98" t="str">
        <f ca="1">VLOOKUP($F660,Calc!$R$2:$Y$1201,L$13)</f>
        <v/>
      </c>
      <c r="M660" s="96" t="str">
        <f ca="1">VLOOKUP($F660,Calc!$R$2:$Y$1201,M$13)</f>
        <v/>
      </c>
    </row>
    <row r="661" spans="6:13" x14ac:dyDescent="0.3">
      <c r="F661" s="99">
        <f t="shared" si="10"/>
        <v>647</v>
      </c>
      <c r="G661" s="96" t="str">
        <f ca="1">VLOOKUP($F661,Calc!$R$2:$Y$1201,G$13)</f>
        <v/>
      </c>
      <c r="H661" s="97" t="str">
        <f ca="1">VLOOKUP($F661,Calc!$R$2:$Y$1201,H$13)</f>
        <v/>
      </c>
      <c r="I661" s="96" t="str">
        <f ca="1">VLOOKUP($F661,Calc!$R$2:$Y$1201,I$13)</f>
        <v/>
      </c>
      <c r="J661" s="96" t="str">
        <f ca="1">VLOOKUP($F661,Calc!$R$2:$Y$1201,J$13)</f>
        <v/>
      </c>
      <c r="K661" s="96"/>
      <c r="L661" s="98" t="str">
        <f ca="1">VLOOKUP($F661,Calc!$R$2:$Y$1201,L$13)</f>
        <v/>
      </c>
      <c r="M661" s="96" t="str">
        <f ca="1">VLOOKUP($F661,Calc!$R$2:$Y$1201,M$13)</f>
        <v/>
      </c>
    </row>
    <row r="662" spans="6:13" x14ac:dyDescent="0.3">
      <c r="F662" s="99">
        <f t="shared" si="10"/>
        <v>648</v>
      </c>
      <c r="G662" s="96" t="str">
        <f ca="1">VLOOKUP($F662,Calc!$R$2:$Y$1201,G$13)</f>
        <v/>
      </c>
      <c r="H662" s="97" t="str">
        <f ca="1">VLOOKUP($F662,Calc!$R$2:$Y$1201,H$13)</f>
        <v/>
      </c>
      <c r="I662" s="96" t="str">
        <f ca="1">VLOOKUP($F662,Calc!$R$2:$Y$1201,I$13)</f>
        <v/>
      </c>
      <c r="J662" s="96" t="str">
        <f ca="1">VLOOKUP($F662,Calc!$R$2:$Y$1201,J$13)</f>
        <v/>
      </c>
      <c r="K662" s="96"/>
      <c r="L662" s="98" t="str">
        <f ca="1">VLOOKUP($F662,Calc!$R$2:$Y$1201,L$13)</f>
        <v/>
      </c>
      <c r="M662" s="96" t="str">
        <f ca="1">VLOOKUP($F662,Calc!$R$2:$Y$1201,M$13)</f>
        <v/>
      </c>
    </row>
    <row r="663" spans="6:13" x14ac:dyDescent="0.3">
      <c r="F663" s="99">
        <f t="shared" si="10"/>
        <v>649</v>
      </c>
      <c r="G663" s="96" t="str">
        <f ca="1">VLOOKUP($F663,Calc!$R$2:$Y$1201,G$13)</f>
        <v/>
      </c>
      <c r="H663" s="97" t="str">
        <f ca="1">VLOOKUP($F663,Calc!$R$2:$Y$1201,H$13)</f>
        <v/>
      </c>
      <c r="I663" s="96" t="str">
        <f ca="1">VLOOKUP($F663,Calc!$R$2:$Y$1201,I$13)</f>
        <v/>
      </c>
      <c r="J663" s="96" t="str">
        <f ca="1">VLOOKUP($F663,Calc!$R$2:$Y$1201,J$13)</f>
        <v/>
      </c>
      <c r="K663" s="96"/>
      <c r="L663" s="98" t="str">
        <f ca="1">VLOOKUP($F663,Calc!$R$2:$Y$1201,L$13)</f>
        <v/>
      </c>
      <c r="M663" s="96" t="str">
        <f ca="1">VLOOKUP($F663,Calc!$R$2:$Y$1201,M$13)</f>
        <v/>
      </c>
    </row>
    <row r="664" spans="6:13" x14ac:dyDescent="0.3">
      <c r="F664" s="99">
        <f t="shared" si="10"/>
        <v>650</v>
      </c>
      <c r="G664" s="96" t="str">
        <f ca="1">VLOOKUP($F664,Calc!$R$2:$Y$1201,G$13)</f>
        <v/>
      </c>
      <c r="H664" s="97" t="str">
        <f ca="1">VLOOKUP($F664,Calc!$R$2:$Y$1201,H$13)</f>
        <v/>
      </c>
      <c r="I664" s="96" t="str">
        <f ca="1">VLOOKUP($F664,Calc!$R$2:$Y$1201,I$13)</f>
        <v/>
      </c>
      <c r="J664" s="96" t="str">
        <f ca="1">VLOOKUP($F664,Calc!$R$2:$Y$1201,J$13)</f>
        <v/>
      </c>
      <c r="K664" s="96"/>
      <c r="L664" s="98" t="str">
        <f ca="1">VLOOKUP($F664,Calc!$R$2:$Y$1201,L$13)</f>
        <v/>
      </c>
      <c r="M664" s="96" t="str">
        <f ca="1">VLOOKUP($F664,Calc!$R$2:$Y$1201,M$13)</f>
        <v/>
      </c>
    </row>
    <row r="665" spans="6:13" x14ac:dyDescent="0.3">
      <c r="F665" s="99">
        <f t="shared" si="10"/>
        <v>651</v>
      </c>
      <c r="G665" s="96" t="str">
        <f ca="1">VLOOKUP($F665,Calc!$R$2:$Y$1201,G$13)</f>
        <v/>
      </c>
      <c r="H665" s="97" t="str">
        <f ca="1">VLOOKUP($F665,Calc!$R$2:$Y$1201,H$13)</f>
        <v/>
      </c>
      <c r="I665" s="96" t="str">
        <f ca="1">VLOOKUP($F665,Calc!$R$2:$Y$1201,I$13)</f>
        <v/>
      </c>
      <c r="J665" s="96" t="str">
        <f ca="1">VLOOKUP($F665,Calc!$R$2:$Y$1201,J$13)</f>
        <v/>
      </c>
      <c r="K665" s="96"/>
      <c r="L665" s="98" t="str">
        <f ca="1">VLOOKUP($F665,Calc!$R$2:$Y$1201,L$13)</f>
        <v/>
      </c>
      <c r="M665" s="96" t="str">
        <f ca="1">VLOOKUP($F665,Calc!$R$2:$Y$1201,M$13)</f>
        <v/>
      </c>
    </row>
    <row r="666" spans="6:13" x14ac:dyDescent="0.3">
      <c r="F666" s="99">
        <f t="shared" si="10"/>
        <v>652</v>
      </c>
      <c r="G666" s="96" t="str">
        <f ca="1">VLOOKUP($F666,Calc!$R$2:$Y$1201,G$13)</f>
        <v/>
      </c>
      <c r="H666" s="97" t="str">
        <f ca="1">VLOOKUP($F666,Calc!$R$2:$Y$1201,H$13)</f>
        <v/>
      </c>
      <c r="I666" s="96" t="str">
        <f ca="1">VLOOKUP($F666,Calc!$R$2:$Y$1201,I$13)</f>
        <v/>
      </c>
      <c r="J666" s="96" t="str">
        <f ca="1">VLOOKUP($F666,Calc!$R$2:$Y$1201,J$13)</f>
        <v/>
      </c>
      <c r="K666" s="96"/>
      <c r="L666" s="98" t="str">
        <f ca="1">VLOOKUP($F666,Calc!$R$2:$Y$1201,L$13)</f>
        <v/>
      </c>
      <c r="M666" s="96" t="str">
        <f ca="1">VLOOKUP($F666,Calc!$R$2:$Y$1201,M$13)</f>
        <v/>
      </c>
    </row>
    <row r="667" spans="6:13" x14ac:dyDescent="0.3">
      <c r="F667" s="99">
        <f t="shared" si="10"/>
        <v>653</v>
      </c>
      <c r="G667" s="96" t="str">
        <f ca="1">VLOOKUP($F667,Calc!$R$2:$Y$1201,G$13)</f>
        <v/>
      </c>
      <c r="H667" s="97" t="str">
        <f ca="1">VLOOKUP($F667,Calc!$R$2:$Y$1201,H$13)</f>
        <v/>
      </c>
      <c r="I667" s="96" t="str">
        <f ca="1">VLOOKUP($F667,Calc!$R$2:$Y$1201,I$13)</f>
        <v/>
      </c>
      <c r="J667" s="96" t="str">
        <f ca="1">VLOOKUP($F667,Calc!$R$2:$Y$1201,J$13)</f>
        <v/>
      </c>
      <c r="K667" s="96"/>
      <c r="L667" s="98" t="str">
        <f ca="1">VLOOKUP($F667,Calc!$R$2:$Y$1201,L$13)</f>
        <v/>
      </c>
      <c r="M667" s="96" t="str">
        <f ca="1">VLOOKUP($F667,Calc!$R$2:$Y$1201,M$13)</f>
        <v/>
      </c>
    </row>
    <row r="668" spans="6:13" x14ac:dyDescent="0.3">
      <c r="F668" s="99">
        <f t="shared" si="10"/>
        <v>654</v>
      </c>
      <c r="G668" s="96" t="str">
        <f ca="1">VLOOKUP($F668,Calc!$R$2:$Y$1201,G$13)</f>
        <v/>
      </c>
      <c r="H668" s="97" t="str">
        <f ca="1">VLOOKUP($F668,Calc!$R$2:$Y$1201,H$13)</f>
        <v/>
      </c>
      <c r="I668" s="96" t="str">
        <f ca="1">VLOOKUP($F668,Calc!$R$2:$Y$1201,I$13)</f>
        <v/>
      </c>
      <c r="J668" s="96" t="str">
        <f ca="1">VLOOKUP($F668,Calc!$R$2:$Y$1201,J$13)</f>
        <v/>
      </c>
      <c r="K668" s="96"/>
      <c r="L668" s="98" t="str">
        <f ca="1">VLOOKUP($F668,Calc!$R$2:$Y$1201,L$13)</f>
        <v/>
      </c>
      <c r="M668" s="96" t="str">
        <f ca="1">VLOOKUP($F668,Calc!$R$2:$Y$1201,M$13)</f>
        <v/>
      </c>
    </row>
    <row r="669" spans="6:13" x14ac:dyDescent="0.3">
      <c r="F669" s="99">
        <f t="shared" si="10"/>
        <v>655</v>
      </c>
      <c r="G669" s="96" t="str">
        <f ca="1">VLOOKUP($F669,Calc!$R$2:$Y$1201,G$13)</f>
        <v/>
      </c>
      <c r="H669" s="97" t="str">
        <f ca="1">VLOOKUP($F669,Calc!$R$2:$Y$1201,H$13)</f>
        <v/>
      </c>
      <c r="I669" s="96" t="str">
        <f ca="1">VLOOKUP($F669,Calc!$R$2:$Y$1201,I$13)</f>
        <v/>
      </c>
      <c r="J669" s="96" t="str">
        <f ca="1">VLOOKUP($F669,Calc!$R$2:$Y$1201,J$13)</f>
        <v/>
      </c>
      <c r="K669" s="96"/>
      <c r="L669" s="98" t="str">
        <f ca="1">VLOOKUP($F669,Calc!$R$2:$Y$1201,L$13)</f>
        <v/>
      </c>
      <c r="M669" s="96" t="str">
        <f ca="1">VLOOKUP($F669,Calc!$R$2:$Y$1201,M$13)</f>
        <v/>
      </c>
    </row>
    <row r="670" spans="6:13" x14ac:dyDescent="0.3">
      <c r="F670" s="99">
        <f t="shared" si="10"/>
        <v>656</v>
      </c>
      <c r="G670" s="96" t="str">
        <f ca="1">VLOOKUP($F670,Calc!$R$2:$Y$1201,G$13)</f>
        <v/>
      </c>
      <c r="H670" s="97" t="str">
        <f ca="1">VLOOKUP($F670,Calc!$R$2:$Y$1201,H$13)</f>
        <v/>
      </c>
      <c r="I670" s="96" t="str">
        <f ca="1">VLOOKUP($F670,Calc!$R$2:$Y$1201,I$13)</f>
        <v/>
      </c>
      <c r="J670" s="96" t="str">
        <f ca="1">VLOOKUP($F670,Calc!$R$2:$Y$1201,J$13)</f>
        <v/>
      </c>
      <c r="K670" s="96"/>
      <c r="L670" s="98" t="str">
        <f ca="1">VLOOKUP($F670,Calc!$R$2:$Y$1201,L$13)</f>
        <v/>
      </c>
      <c r="M670" s="96" t="str">
        <f ca="1">VLOOKUP($F670,Calc!$R$2:$Y$1201,M$13)</f>
        <v/>
      </c>
    </row>
    <row r="671" spans="6:13" x14ac:dyDescent="0.3">
      <c r="F671" s="99">
        <f t="shared" si="10"/>
        <v>657</v>
      </c>
      <c r="G671" s="96" t="str">
        <f ca="1">VLOOKUP($F671,Calc!$R$2:$Y$1201,G$13)</f>
        <v/>
      </c>
      <c r="H671" s="97" t="str">
        <f ca="1">VLOOKUP($F671,Calc!$R$2:$Y$1201,H$13)</f>
        <v/>
      </c>
      <c r="I671" s="96" t="str">
        <f ca="1">VLOOKUP($F671,Calc!$R$2:$Y$1201,I$13)</f>
        <v/>
      </c>
      <c r="J671" s="96" t="str">
        <f ca="1">VLOOKUP($F671,Calc!$R$2:$Y$1201,J$13)</f>
        <v/>
      </c>
      <c r="K671" s="96"/>
      <c r="L671" s="98" t="str">
        <f ca="1">VLOOKUP($F671,Calc!$R$2:$Y$1201,L$13)</f>
        <v/>
      </c>
      <c r="M671" s="96" t="str">
        <f ca="1">VLOOKUP($F671,Calc!$R$2:$Y$1201,M$13)</f>
        <v/>
      </c>
    </row>
    <row r="672" spans="6:13" x14ac:dyDescent="0.3">
      <c r="F672" s="99">
        <f t="shared" si="10"/>
        <v>658</v>
      </c>
      <c r="G672" s="96" t="str">
        <f ca="1">VLOOKUP($F672,Calc!$R$2:$Y$1201,G$13)</f>
        <v/>
      </c>
      <c r="H672" s="97" t="str">
        <f ca="1">VLOOKUP($F672,Calc!$R$2:$Y$1201,H$13)</f>
        <v/>
      </c>
      <c r="I672" s="96" t="str">
        <f ca="1">VLOOKUP($F672,Calc!$R$2:$Y$1201,I$13)</f>
        <v/>
      </c>
      <c r="J672" s="96" t="str">
        <f ca="1">VLOOKUP($F672,Calc!$R$2:$Y$1201,J$13)</f>
        <v/>
      </c>
      <c r="K672" s="96"/>
      <c r="L672" s="98" t="str">
        <f ca="1">VLOOKUP($F672,Calc!$R$2:$Y$1201,L$13)</f>
        <v/>
      </c>
      <c r="M672" s="96" t="str">
        <f ca="1">VLOOKUP($F672,Calc!$R$2:$Y$1201,M$13)</f>
        <v/>
      </c>
    </row>
    <row r="673" spans="6:13" x14ac:dyDescent="0.3">
      <c r="F673" s="99">
        <f t="shared" si="10"/>
        <v>659</v>
      </c>
      <c r="G673" s="96" t="str">
        <f ca="1">VLOOKUP($F673,Calc!$R$2:$Y$1201,G$13)</f>
        <v/>
      </c>
      <c r="H673" s="97" t="str">
        <f ca="1">VLOOKUP($F673,Calc!$R$2:$Y$1201,H$13)</f>
        <v/>
      </c>
      <c r="I673" s="96" t="str">
        <f ca="1">VLOOKUP($F673,Calc!$R$2:$Y$1201,I$13)</f>
        <v/>
      </c>
      <c r="J673" s="96" t="str">
        <f ca="1">VLOOKUP($F673,Calc!$R$2:$Y$1201,J$13)</f>
        <v/>
      </c>
      <c r="K673" s="96"/>
      <c r="L673" s="98" t="str">
        <f ca="1">VLOOKUP($F673,Calc!$R$2:$Y$1201,L$13)</f>
        <v/>
      </c>
      <c r="M673" s="96" t="str">
        <f ca="1">VLOOKUP($F673,Calc!$R$2:$Y$1201,M$13)</f>
        <v/>
      </c>
    </row>
    <row r="674" spans="6:13" x14ac:dyDescent="0.3">
      <c r="F674" s="99">
        <f t="shared" si="10"/>
        <v>660</v>
      </c>
      <c r="G674" s="96" t="str">
        <f ca="1">VLOOKUP($F674,Calc!$R$2:$Y$1201,G$13)</f>
        <v/>
      </c>
      <c r="H674" s="97" t="str">
        <f ca="1">VLOOKUP($F674,Calc!$R$2:$Y$1201,H$13)</f>
        <v/>
      </c>
      <c r="I674" s="96" t="str">
        <f ca="1">VLOOKUP($F674,Calc!$R$2:$Y$1201,I$13)</f>
        <v/>
      </c>
      <c r="J674" s="96" t="str">
        <f ca="1">VLOOKUP($F674,Calc!$R$2:$Y$1201,J$13)</f>
        <v/>
      </c>
      <c r="K674" s="96"/>
      <c r="L674" s="98" t="str">
        <f ca="1">VLOOKUP($F674,Calc!$R$2:$Y$1201,L$13)</f>
        <v/>
      </c>
      <c r="M674" s="96" t="str">
        <f ca="1">VLOOKUP($F674,Calc!$R$2:$Y$1201,M$13)</f>
        <v/>
      </c>
    </row>
    <row r="675" spans="6:13" x14ac:dyDescent="0.3">
      <c r="F675" s="99">
        <f t="shared" si="10"/>
        <v>661</v>
      </c>
      <c r="G675" s="96" t="str">
        <f ca="1">VLOOKUP($F675,Calc!$R$2:$Y$1201,G$13)</f>
        <v/>
      </c>
      <c r="H675" s="97" t="str">
        <f ca="1">VLOOKUP($F675,Calc!$R$2:$Y$1201,H$13)</f>
        <v/>
      </c>
      <c r="I675" s="96" t="str">
        <f ca="1">VLOOKUP($F675,Calc!$R$2:$Y$1201,I$13)</f>
        <v/>
      </c>
      <c r="J675" s="96" t="str">
        <f ca="1">VLOOKUP($F675,Calc!$R$2:$Y$1201,J$13)</f>
        <v/>
      </c>
      <c r="K675" s="96"/>
      <c r="L675" s="98" t="str">
        <f ca="1">VLOOKUP($F675,Calc!$R$2:$Y$1201,L$13)</f>
        <v/>
      </c>
      <c r="M675" s="96" t="str">
        <f ca="1">VLOOKUP($F675,Calc!$R$2:$Y$1201,M$13)</f>
        <v/>
      </c>
    </row>
    <row r="676" spans="6:13" x14ac:dyDescent="0.3">
      <c r="F676" s="99">
        <f t="shared" si="10"/>
        <v>662</v>
      </c>
      <c r="G676" s="96" t="str">
        <f ca="1">VLOOKUP($F676,Calc!$R$2:$Y$1201,G$13)</f>
        <v/>
      </c>
      <c r="H676" s="97" t="str">
        <f ca="1">VLOOKUP($F676,Calc!$R$2:$Y$1201,H$13)</f>
        <v/>
      </c>
      <c r="I676" s="96" t="str">
        <f ca="1">VLOOKUP($F676,Calc!$R$2:$Y$1201,I$13)</f>
        <v/>
      </c>
      <c r="J676" s="96" t="str">
        <f ca="1">VLOOKUP($F676,Calc!$R$2:$Y$1201,J$13)</f>
        <v/>
      </c>
      <c r="K676" s="96"/>
      <c r="L676" s="98" t="str">
        <f ca="1">VLOOKUP($F676,Calc!$R$2:$Y$1201,L$13)</f>
        <v/>
      </c>
      <c r="M676" s="96" t="str">
        <f ca="1">VLOOKUP($F676,Calc!$R$2:$Y$1201,M$13)</f>
        <v/>
      </c>
    </row>
    <row r="677" spans="6:13" x14ac:dyDescent="0.3">
      <c r="F677" s="99">
        <f t="shared" si="10"/>
        <v>663</v>
      </c>
      <c r="G677" s="96" t="str">
        <f ca="1">VLOOKUP($F677,Calc!$R$2:$Y$1201,G$13)</f>
        <v/>
      </c>
      <c r="H677" s="97" t="str">
        <f ca="1">VLOOKUP($F677,Calc!$R$2:$Y$1201,H$13)</f>
        <v/>
      </c>
      <c r="I677" s="96" t="str">
        <f ca="1">VLOOKUP($F677,Calc!$R$2:$Y$1201,I$13)</f>
        <v/>
      </c>
      <c r="J677" s="96" t="str">
        <f ca="1">VLOOKUP($F677,Calc!$R$2:$Y$1201,J$13)</f>
        <v/>
      </c>
      <c r="K677" s="96"/>
      <c r="L677" s="98" t="str">
        <f ca="1">VLOOKUP($F677,Calc!$R$2:$Y$1201,L$13)</f>
        <v/>
      </c>
      <c r="M677" s="96" t="str">
        <f ca="1">VLOOKUP($F677,Calc!$R$2:$Y$1201,M$13)</f>
        <v/>
      </c>
    </row>
    <row r="678" spans="6:13" x14ac:dyDescent="0.3">
      <c r="F678" s="99">
        <f t="shared" si="10"/>
        <v>664</v>
      </c>
      <c r="G678" s="96" t="str">
        <f ca="1">VLOOKUP($F678,Calc!$R$2:$Y$1201,G$13)</f>
        <v/>
      </c>
      <c r="H678" s="97" t="str">
        <f ca="1">VLOOKUP($F678,Calc!$R$2:$Y$1201,H$13)</f>
        <v/>
      </c>
      <c r="I678" s="96" t="str">
        <f ca="1">VLOOKUP($F678,Calc!$R$2:$Y$1201,I$13)</f>
        <v/>
      </c>
      <c r="J678" s="96" t="str">
        <f ca="1">VLOOKUP($F678,Calc!$R$2:$Y$1201,J$13)</f>
        <v/>
      </c>
      <c r="K678" s="96"/>
      <c r="L678" s="98" t="str">
        <f ca="1">VLOOKUP($F678,Calc!$R$2:$Y$1201,L$13)</f>
        <v/>
      </c>
      <c r="M678" s="96" t="str">
        <f ca="1">VLOOKUP($F678,Calc!$R$2:$Y$1201,M$13)</f>
        <v/>
      </c>
    </row>
    <row r="679" spans="6:13" x14ac:dyDescent="0.3">
      <c r="F679" s="99">
        <f t="shared" si="10"/>
        <v>665</v>
      </c>
      <c r="G679" s="96" t="str">
        <f ca="1">VLOOKUP($F679,Calc!$R$2:$Y$1201,G$13)</f>
        <v/>
      </c>
      <c r="H679" s="97" t="str">
        <f ca="1">VLOOKUP($F679,Calc!$R$2:$Y$1201,H$13)</f>
        <v/>
      </c>
      <c r="I679" s="96" t="str">
        <f ca="1">VLOOKUP($F679,Calc!$R$2:$Y$1201,I$13)</f>
        <v/>
      </c>
      <c r="J679" s="96" t="str">
        <f ca="1">VLOOKUP($F679,Calc!$R$2:$Y$1201,J$13)</f>
        <v/>
      </c>
      <c r="K679" s="96"/>
      <c r="L679" s="98" t="str">
        <f ca="1">VLOOKUP($F679,Calc!$R$2:$Y$1201,L$13)</f>
        <v/>
      </c>
      <c r="M679" s="96" t="str">
        <f ca="1">VLOOKUP($F679,Calc!$R$2:$Y$1201,M$13)</f>
        <v/>
      </c>
    </row>
    <row r="680" spans="6:13" x14ac:dyDescent="0.3">
      <c r="F680" s="99">
        <f t="shared" si="10"/>
        <v>666</v>
      </c>
      <c r="G680" s="96" t="str">
        <f ca="1">VLOOKUP($F680,Calc!$R$2:$Y$1201,G$13)</f>
        <v/>
      </c>
      <c r="H680" s="97" t="str">
        <f ca="1">VLOOKUP($F680,Calc!$R$2:$Y$1201,H$13)</f>
        <v/>
      </c>
      <c r="I680" s="96" t="str">
        <f ca="1">VLOOKUP($F680,Calc!$R$2:$Y$1201,I$13)</f>
        <v/>
      </c>
      <c r="J680" s="96" t="str">
        <f ca="1">VLOOKUP($F680,Calc!$R$2:$Y$1201,J$13)</f>
        <v/>
      </c>
      <c r="K680" s="96"/>
      <c r="L680" s="98" t="str">
        <f ca="1">VLOOKUP($F680,Calc!$R$2:$Y$1201,L$13)</f>
        <v/>
      </c>
      <c r="M680" s="96" t="str">
        <f ca="1">VLOOKUP($F680,Calc!$R$2:$Y$1201,M$13)</f>
        <v/>
      </c>
    </row>
    <row r="681" spans="6:13" x14ac:dyDescent="0.3">
      <c r="F681" s="99">
        <f t="shared" si="10"/>
        <v>667</v>
      </c>
      <c r="G681" s="96" t="str">
        <f ca="1">VLOOKUP($F681,Calc!$R$2:$Y$1201,G$13)</f>
        <v/>
      </c>
      <c r="H681" s="97" t="str">
        <f ca="1">VLOOKUP($F681,Calc!$R$2:$Y$1201,H$13)</f>
        <v/>
      </c>
      <c r="I681" s="96" t="str">
        <f ca="1">VLOOKUP($F681,Calc!$R$2:$Y$1201,I$13)</f>
        <v/>
      </c>
      <c r="J681" s="96" t="str">
        <f ca="1">VLOOKUP($F681,Calc!$R$2:$Y$1201,J$13)</f>
        <v/>
      </c>
      <c r="K681" s="96"/>
      <c r="L681" s="98" t="str">
        <f ca="1">VLOOKUP($F681,Calc!$R$2:$Y$1201,L$13)</f>
        <v/>
      </c>
      <c r="M681" s="96" t="str">
        <f ca="1">VLOOKUP($F681,Calc!$R$2:$Y$1201,M$13)</f>
        <v/>
      </c>
    </row>
    <row r="682" spans="6:13" x14ac:dyDescent="0.3">
      <c r="F682" s="99">
        <f t="shared" si="10"/>
        <v>668</v>
      </c>
      <c r="G682" s="96" t="str">
        <f ca="1">VLOOKUP($F682,Calc!$R$2:$Y$1201,G$13)</f>
        <v/>
      </c>
      <c r="H682" s="97" t="str">
        <f ca="1">VLOOKUP($F682,Calc!$R$2:$Y$1201,H$13)</f>
        <v/>
      </c>
      <c r="I682" s="96" t="str">
        <f ca="1">VLOOKUP($F682,Calc!$R$2:$Y$1201,I$13)</f>
        <v/>
      </c>
      <c r="J682" s="96" t="str">
        <f ca="1">VLOOKUP($F682,Calc!$R$2:$Y$1201,J$13)</f>
        <v/>
      </c>
      <c r="K682" s="96"/>
      <c r="L682" s="98" t="str">
        <f ca="1">VLOOKUP($F682,Calc!$R$2:$Y$1201,L$13)</f>
        <v/>
      </c>
      <c r="M682" s="96" t="str">
        <f ca="1">VLOOKUP($F682,Calc!$R$2:$Y$1201,M$13)</f>
        <v/>
      </c>
    </row>
    <row r="683" spans="6:13" x14ac:dyDescent="0.3">
      <c r="F683" s="99">
        <f t="shared" si="10"/>
        <v>669</v>
      </c>
      <c r="G683" s="96" t="str">
        <f ca="1">VLOOKUP($F683,Calc!$R$2:$Y$1201,G$13)</f>
        <v/>
      </c>
      <c r="H683" s="97" t="str">
        <f ca="1">VLOOKUP($F683,Calc!$R$2:$Y$1201,H$13)</f>
        <v/>
      </c>
      <c r="I683" s="96" t="str">
        <f ca="1">VLOOKUP($F683,Calc!$R$2:$Y$1201,I$13)</f>
        <v/>
      </c>
      <c r="J683" s="96" t="str">
        <f ca="1">VLOOKUP($F683,Calc!$R$2:$Y$1201,J$13)</f>
        <v/>
      </c>
      <c r="K683" s="96"/>
      <c r="L683" s="98" t="str">
        <f ca="1">VLOOKUP($F683,Calc!$R$2:$Y$1201,L$13)</f>
        <v/>
      </c>
      <c r="M683" s="96" t="str">
        <f ca="1">VLOOKUP($F683,Calc!$R$2:$Y$1201,M$13)</f>
        <v/>
      </c>
    </row>
    <row r="684" spans="6:13" x14ac:dyDescent="0.3">
      <c r="F684" s="99">
        <f t="shared" si="10"/>
        <v>670</v>
      </c>
      <c r="G684" s="96" t="str">
        <f ca="1">VLOOKUP($F684,Calc!$R$2:$Y$1201,G$13)</f>
        <v/>
      </c>
      <c r="H684" s="97" t="str">
        <f ca="1">VLOOKUP($F684,Calc!$R$2:$Y$1201,H$13)</f>
        <v/>
      </c>
      <c r="I684" s="96" t="str">
        <f ca="1">VLOOKUP($F684,Calc!$R$2:$Y$1201,I$13)</f>
        <v/>
      </c>
      <c r="J684" s="96" t="str">
        <f ca="1">VLOOKUP($F684,Calc!$R$2:$Y$1201,J$13)</f>
        <v/>
      </c>
      <c r="K684" s="96"/>
      <c r="L684" s="98" t="str">
        <f ca="1">VLOOKUP($F684,Calc!$R$2:$Y$1201,L$13)</f>
        <v/>
      </c>
      <c r="M684" s="96" t="str">
        <f ca="1">VLOOKUP($F684,Calc!$R$2:$Y$1201,M$13)</f>
        <v/>
      </c>
    </row>
    <row r="685" spans="6:13" x14ac:dyDescent="0.3">
      <c r="F685" s="99">
        <f t="shared" si="10"/>
        <v>671</v>
      </c>
      <c r="G685" s="96" t="str">
        <f ca="1">VLOOKUP($F685,Calc!$R$2:$Y$1201,G$13)</f>
        <v/>
      </c>
      <c r="H685" s="97" t="str">
        <f ca="1">VLOOKUP($F685,Calc!$R$2:$Y$1201,H$13)</f>
        <v/>
      </c>
      <c r="I685" s="96" t="str">
        <f ca="1">VLOOKUP($F685,Calc!$R$2:$Y$1201,I$13)</f>
        <v/>
      </c>
      <c r="J685" s="96" t="str">
        <f ca="1">VLOOKUP($F685,Calc!$R$2:$Y$1201,J$13)</f>
        <v/>
      </c>
      <c r="K685" s="96"/>
      <c r="L685" s="98" t="str">
        <f ca="1">VLOOKUP($F685,Calc!$R$2:$Y$1201,L$13)</f>
        <v/>
      </c>
      <c r="M685" s="96" t="str">
        <f ca="1">VLOOKUP($F685,Calc!$R$2:$Y$1201,M$13)</f>
        <v/>
      </c>
    </row>
    <row r="686" spans="6:13" x14ac:dyDescent="0.3">
      <c r="F686" s="99">
        <f t="shared" si="10"/>
        <v>672</v>
      </c>
      <c r="G686" s="96" t="str">
        <f ca="1">VLOOKUP($F686,Calc!$R$2:$Y$1201,G$13)</f>
        <v/>
      </c>
      <c r="H686" s="97" t="str">
        <f ca="1">VLOOKUP($F686,Calc!$R$2:$Y$1201,H$13)</f>
        <v/>
      </c>
      <c r="I686" s="96" t="str">
        <f ca="1">VLOOKUP($F686,Calc!$R$2:$Y$1201,I$13)</f>
        <v/>
      </c>
      <c r="J686" s="96" t="str">
        <f ca="1">VLOOKUP($F686,Calc!$R$2:$Y$1201,J$13)</f>
        <v/>
      </c>
      <c r="K686" s="96"/>
      <c r="L686" s="98" t="str">
        <f ca="1">VLOOKUP($F686,Calc!$R$2:$Y$1201,L$13)</f>
        <v/>
      </c>
      <c r="M686" s="96" t="str">
        <f ca="1">VLOOKUP($F686,Calc!$R$2:$Y$1201,M$13)</f>
        <v/>
      </c>
    </row>
    <row r="687" spans="6:13" x14ac:dyDescent="0.3">
      <c r="F687" s="99">
        <f t="shared" si="10"/>
        <v>673</v>
      </c>
      <c r="G687" s="96" t="str">
        <f ca="1">VLOOKUP($F687,Calc!$R$2:$Y$1201,G$13)</f>
        <v/>
      </c>
      <c r="H687" s="97" t="str">
        <f ca="1">VLOOKUP($F687,Calc!$R$2:$Y$1201,H$13)</f>
        <v/>
      </c>
      <c r="I687" s="96" t="str">
        <f ca="1">VLOOKUP($F687,Calc!$R$2:$Y$1201,I$13)</f>
        <v/>
      </c>
      <c r="J687" s="96" t="str">
        <f ca="1">VLOOKUP($F687,Calc!$R$2:$Y$1201,J$13)</f>
        <v/>
      </c>
      <c r="K687" s="96"/>
      <c r="L687" s="98" t="str">
        <f ca="1">VLOOKUP($F687,Calc!$R$2:$Y$1201,L$13)</f>
        <v/>
      </c>
      <c r="M687" s="96" t="str">
        <f ca="1">VLOOKUP($F687,Calc!$R$2:$Y$1201,M$13)</f>
        <v/>
      </c>
    </row>
    <row r="688" spans="6:13" x14ac:dyDescent="0.3">
      <c r="F688" s="99">
        <f t="shared" si="10"/>
        <v>674</v>
      </c>
      <c r="G688" s="96" t="str">
        <f ca="1">VLOOKUP($F688,Calc!$R$2:$Y$1201,G$13)</f>
        <v/>
      </c>
      <c r="H688" s="97" t="str">
        <f ca="1">VLOOKUP($F688,Calc!$R$2:$Y$1201,H$13)</f>
        <v/>
      </c>
      <c r="I688" s="96" t="str">
        <f ca="1">VLOOKUP($F688,Calc!$R$2:$Y$1201,I$13)</f>
        <v/>
      </c>
      <c r="J688" s="96" t="str">
        <f ca="1">VLOOKUP($F688,Calc!$R$2:$Y$1201,J$13)</f>
        <v/>
      </c>
      <c r="K688" s="96"/>
      <c r="L688" s="98" t="str">
        <f ca="1">VLOOKUP($F688,Calc!$R$2:$Y$1201,L$13)</f>
        <v/>
      </c>
      <c r="M688" s="96" t="str">
        <f ca="1">VLOOKUP($F688,Calc!$R$2:$Y$1201,M$13)</f>
        <v/>
      </c>
    </row>
    <row r="689" spans="6:13" x14ac:dyDescent="0.3">
      <c r="F689" s="99">
        <f t="shared" si="10"/>
        <v>675</v>
      </c>
      <c r="G689" s="96" t="str">
        <f ca="1">VLOOKUP($F689,Calc!$R$2:$Y$1201,G$13)</f>
        <v/>
      </c>
      <c r="H689" s="97" t="str">
        <f ca="1">VLOOKUP($F689,Calc!$R$2:$Y$1201,H$13)</f>
        <v/>
      </c>
      <c r="I689" s="96" t="str">
        <f ca="1">VLOOKUP($F689,Calc!$R$2:$Y$1201,I$13)</f>
        <v/>
      </c>
      <c r="J689" s="96" t="str">
        <f ca="1">VLOOKUP($F689,Calc!$R$2:$Y$1201,J$13)</f>
        <v/>
      </c>
      <c r="K689" s="96"/>
      <c r="L689" s="98" t="str">
        <f ca="1">VLOOKUP($F689,Calc!$R$2:$Y$1201,L$13)</f>
        <v/>
      </c>
      <c r="M689" s="96" t="str">
        <f ca="1">VLOOKUP($F689,Calc!$R$2:$Y$1201,M$13)</f>
        <v/>
      </c>
    </row>
    <row r="690" spans="6:13" x14ac:dyDescent="0.3">
      <c r="F690" s="99">
        <f t="shared" si="10"/>
        <v>676</v>
      </c>
      <c r="G690" s="96" t="str">
        <f ca="1">VLOOKUP($F690,Calc!$R$2:$Y$1201,G$13)</f>
        <v/>
      </c>
      <c r="H690" s="97" t="str">
        <f ca="1">VLOOKUP($F690,Calc!$R$2:$Y$1201,H$13)</f>
        <v/>
      </c>
      <c r="I690" s="96" t="str">
        <f ca="1">VLOOKUP($F690,Calc!$R$2:$Y$1201,I$13)</f>
        <v/>
      </c>
      <c r="J690" s="96" t="str">
        <f ca="1">VLOOKUP($F690,Calc!$R$2:$Y$1201,J$13)</f>
        <v/>
      </c>
      <c r="K690" s="96"/>
      <c r="L690" s="98" t="str">
        <f ca="1">VLOOKUP($F690,Calc!$R$2:$Y$1201,L$13)</f>
        <v/>
      </c>
      <c r="M690" s="96" t="str">
        <f ca="1">VLOOKUP($F690,Calc!$R$2:$Y$1201,M$13)</f>
        <v/>
      </c>
    </row>
    <row r="691" spans="6:13" x14ac:dyDescent="0.3">
      <c r="F691" s="99">
        <f t="shared" si="10"/>
        <v>677</v>
      </c>
      <c r="G691" s="96" t="str">
        <f ca="1">VLOOKUP($F691,Calc!$R$2:$Y$1201,G$13)</f>
        <v/>
      </c>
      <c r="H691" s="97" t="str">
        <f ca="1">VLOOKUP($F691,Calc!$R$2:$Y$1201,H$13)</f>
        <v/>
      </c>
      <c r="I691" s="96" t="str">
        <f ca="1">VLOOKUP($F691,Calc!$R$2:$Y$1201,I$13)</f>
        <v/>
      </c>
      <c r="J691" s="96" t="str">
        <f ca="1">VLOOKUP($F691,Calc!$R$2:$Y$1201,J$13)</f>
        <v/>
      </c>
      <c r="K691" s="96"/>
      <c r="L691" s="98" t="str">
        <f ca="1">VLOOKUP($F691,Calc!$R$2:$Y$1201,L$13)</f>
        <v/>
      </c>
      <c r="M691" s="96" t="str">
        <f ca="1">VLOOKUP($F691,Calc!$R$2:$Y$1201,M$13)</f>
        <v/>
      </c>
    </row>
    <row r="692" spans="6:13" x14ac:dyDescent="0.3">
      <c r="F692" s="99">
        <f t="shared" si="10"/>
        <v>678</v>
      </c>
      <c r="G692" s="96" t="str">
        <f ca="1">VLOOKUP($F692,Calc!$R$2:$Y$1201,G$13)</f>
        <v/>
      </c>
      <c r="H692" s="97" t="str">
        <f ca="1">VLOOKUP($F692,Calc!$R$2:$Y$1201,H$13)</f>
        <v/>
      </c>
      <c r="I692" s="96" t="str">
        <f ca="1">VLOOKUP($F692,Calc!$R$2:$Y$1201,I$13)</f>
        <v/>
      </c>
      <c r="J692" s="96" t="str">
        <f ca="1">VLOOKUP($F692,Calc!$R$2:$Y$1201,J$13)</f>
        <v/>
      </c>
      <c r="K692" s="96"/>
      <c r="L692" s="98" t="str">
        <f ca="1">VLOOKUP($F692,Calc!$R$2:$Y$1201,L$13)</f>
        <v/>
      </c>
      <c r="M692" s="96" t="str">
        <f ca="1">VLOOKUP($F692,Calc!$R$2:$Y$1201,M$13)</f>
        <v/>
      </c>
    </row>
    <row r="693" spans="6:13" x14ac:dyDescent="0.3">
      <c r="F693" s="99">
        <f t="shared" si="10"/>
        <v>679</v>
      </c>
      <c r="G693" s="96" t="str">
        <f ca="1">VLOOKUP($F693,Calc!$R$2:$Y$1201,G$13)</f>
        <v/>
      </c>
      <c r="H693" s="97" t="str">
        <f ca="1">VLOOKUP($F693,Calc!$R$2:$Y$1201,H$13)</f>
        <v/>
      </c>
      <c r="I693" s="96" t="str">
        <f ca="1">VLOOKUP($F693,Calc!$R$2:$Y$1201,I$13)</f>
        <v/>
      </c>
      <c r="J693" s="96" t="str">
        <f ca="1">VLOOKUP($F693,Calc!$R$2:$Y$1201,J$13)</f>
        <v/>
      </c>
      <c r="K693" s="96"/>
      <c r="L693" s="98" t="str">
        <f ca="1">VLOOKUP($F693,Calc!$R$2:$Y$1201,L$13)</f>
        <v/>
      </c>
      <c r="M693" s="96" t="str">
        <f ca="1">VLOOKUP($F693,Calc!$R$2:$Y$1201,M$13)</f>
        <v/>
      </c>
    </row>
    <row r="694" spans="6:13" x14ac:dyDescent="0.3">
      <c r="F694" s="99">
        <f t="shared" si="10"/>
        <v>680</v>
      </c>
      <c r="G694" s="96" t="str">
        <f ca="1">VLOOKUP($F694,Calc!$R$2:$Y$1201,G$13)</f>
        <v/>
      </c>
      <c r="H694" s="97" t="str">
        <f ca="1">VLOOKUP($F694,Calc!$R$2:$Y$1201,H$13)</f>
        <v/>
      </c>
      <c r="I694" s="96" t="str">
        <f ca="1">VLOOKUP($F694,Calc!$R$2:$Y$1201,I$13)</f>
        <v/>
      </c>
      <c r="J694" s="96" t="str">
        <f ca="1">VLOOKUP($F694,Calc!$R$2:$Y$1201,J$13)</f>
        <v/>
      </c>
      <c r="K694" s="96"/>
      <c r="L694" s="98" t="str">
        <f ca="1">VLOOKUP($F694,Calc!$R$2:$Y$1201,L$13)</f>
        <v/>
      </c>
      <c r="M694" s="96" t="str">
        <f ca="1">VLOOKUP($F694,Calc!$R$2:$Y$1201,M$13)</f>
        <v/>
      </c>
    </row>
    <row r="695" spans="6:13" x14ac:dyDescent="0.3">
      <c r="F695" s="99">
        <f t="shared" si="10"/>
        <v>681</v>
      </c>
      <c r="G695" s="96" t="str">
        <f ca="1">VLOOKUP($F695,Calc!$R$2:$Y$1201,G$13)</f>
        <v/>
      </c>
      <c r="H695" s="97" t="str">
        <f ca="1">VLOOKUP($F695,Calc!$R$2:$Y$1201,H$13)</f>
        <v/>
      </c>
      <c r="I695" s="96" t="str">
        <f ca="1">VLOOKUP($F695,Calc!$R$2:$Y$1201,I$13)</f>
        <v/>
      </c>
      <c r="J695" s="96" t="str">
        <f ca="1">VLOOKUP($F695,Calc!$R$2:$Y$1201,J$13)</f>
        <v/>
      </c>
      <c r="K695" s="96"/>
      <c r="L695" s="98" t="str">
        <f ca="1">VLOOKUP($F695,Calc!$R$2:$Y$1201,L$13)</f>
        <v/>
      </c>
      <c r="M695" s="96" t="str">
        <f ca="1">VLOOKUP($F695,Calc!$R$2:$Y$1201,M$13)</f>
        <v/>
      </c>
    </row>
    <row r="696" spans="6:13" x14ac:dyDescent="0.3">
      <c r="F696" s="99">
        <f t="shared" si="10"/>
        <v>682</v>
      </c>
      <c r="G696" s="96" t="str">
        <f ca="1">VLOOKUP($F696,Calc!$R$2:$Y$1201,G$13)</f>
        <v/>
      </c>
      <c r="H696" s="97" t="str">
        <f ca="1">VLOOKUP($F696,Calc!$R$2:$Y$1201,H$13)</f>
        <v/>
      </c>
      <c r="I696" s="96" t="str">
        <f ca="1">VLOOKUP($F696,Calc!$R$2:$Y$1201,I$13)</f>
        <v/>
      </c>
      <c r="J696" s="96" t="str">
        <f ca="1">VLOOKUP($F696,Calc!$R$2:$Y$1201,J$13)</f>
        <v/>
      </c>
      <c r="K696" s="96"/>
      <c r="L696" s="98" t="str">
        <f ca="1">VLOOKUP($F696,Calc!$R$2:$Y$1201,L$13)</f>
        <v/>
      </c>
      <c r="M696" s="96" t="str">
        <f ca="1">VLOOKUP($F696,Calc!$R$2:$Y$1201,M$13)</f>
        <v/>
      </c>
    </row>
    <row r="697" spans="6:13" x14ac:dyDescent="0.3">
      <c r="F697" s="99">
        <f t="shared" si="10"/>
        <v>683</v>
      </c>
      <c r="G697" s="96" t="str">
        <f ca="1">VLOOKUP($F697,Calc!$R$2:$Y$1201,G$13)</f>
        <v/>
      </c>
      <c r="H697" s="97" t="str">
        <f ca="1">VLOOKUP($F697,Calc!$R$2:$Y$1201,H$13)</f>
        <v/>
      </c>
      <c r="I697" s="96" t="str">
        <f ca="1">VLOOKUP($F697,Calc!$R$2:$Y$1201,I$13)</f>
        <v/>
      </c>
      <c r="J697" s="96" t="str">
        <f ca="1">VLOOKUP($F697,Calc!$R$2:$Y$1201,J$13)</f>
        <v/>
      </c>
      <c r="K697" s="96"/>
      <c r="L697" s="98" t="str">
        <f ca="1">VLOOKUP($F697,Calc!$R$2:$Y$1201,L$13)</f>
        <v/>
      </c>
      <c r="M697" s="96" t="str">
        <f ca="1">VLOOKUP($F697,Calc!$R$2:$Y$1201,M$13)</f>
        <v/>
      </c>
    </row>
    <row r="698" spans="6:13" x14ac:dyDescent="0.3">
      <c r="F698" s="99">
        <f t="shared" si="10"/>
        <v>684</v>
      </c>
      <c r="G698" s="96" t="str">
        <f ca="1">VLOOKUP($F698,Calc!$R$2:$Y$1201,G$13)</f>
        <v/>
      </c>
      <c r="H698" s="97" t="str">
        <f ca="1">VLOOKUP($F698,Calc!$R$2:$Y$1201,H$13)</f>
        <v/>
      </c>
      <c r="I698" s="96" t="str">
        <f ca="1">VLOOKUP($F698,Calc!$R$2:$Y$1201,I$13)</f>
        <v/>
      </c>
      <c r="J698" s="96" t="str">
        <f ca="1">VLOOKUP($F698,Calc!$R$2:$Y$1201,J$13)</f>
        <v/>
      </c>
      <c r="K698" s="96"/>
      <c r="L698" s="98" t="str">
        <f ca="1">VLOOKUP($F698,Calc!$R$2:$Y$1201,L$13)</f>
        <v/>
      </c>
      <c r="M698" s="96" t="str">
        <f ca="1">VLOOKUP($F698,Calc!$R$2:$Y$1201,M$13)</f>
        <v/>
      </c>
    </row>
    <row r="699" spans="6:13" x14ac:dyDescent="0.3">
      <c r="F699" s="99">
        <f t="shared" si="10"/>
        <v>685</v>
      </c>
      <c r="G699" s="96" t="str">
        <f ca="1">VLOOKUP($F699,Calc!$R$2:$Y$1201,G$13)</f>
        <v/>
      </c>
      <c r="H699" s="97" t="str">
        <f ca="1">VLOOKUP($F699,Calc!$R$2:$Y$1201,H$13)</f>
        <v/>
      </c>
      <c r="I699" s="96" t="str">
        <f ca="1">VLOOKUP($F699,Calc!$R$2:$Y$1201,I$13)</f>
        <v/>
      </c>
      <c r="J699" s="96" t="str">
        <f ca="1">VLOOKUP($F699,Calc!$R$2:$Y$1201,J$13)</f>
        <v/>
      </c>
      <c r="K699" s="96"/>
      <c r="L699" s="98" t="str">
        <f ca="1">VLOOKUP($F699,Calc!$R$2:$Y$1201,L$13)</f>
        <v/>
      </c>
      <c r="M699" s="96" t="str">
        <f ca="1">VLOOKUP($F699,Calc!$R$2:$Y$1201,M$13)</f>
        <v/>
      </c>
    </row>
    <row r="700" spans="6:13" x14ac:dyDescent="0.3">
      <c r="F700" s="99">
        <f t="shared" si="10"/>
        <v>686</v>
      </c>
      <c r="G700" s="96" t="str">
        <f ca="1">VLOOKUP($F700,Calc!$R$2:$Y$1201,G$13)</f>
        <v/>
      </c>
      <c r="H700" s="97" t="str">
        <f ca="1">VLOOKUP($F700,Calc!$R$2:$Y$1201,H$13)</f>
        <v/>
      </c>
      <c r="I700" s="96" t="str">
        <f ca="1">VLOOKUP($F700,Calc!$R$2:$Y$1201,I$13)</f>
        <v/>
      </c>
      <c r="J700" s="96" t="str">
        <f ca="1">VLOOKUP($F700,Calc!$R$2:$Y$1201,J$13)</f>
        <v/>
      </c>
      <c r="K700" s="96"/>
      <c r="L700" s="98" t="str">
        <f ca="1">VLOOKUP($F700,Calc!$R$2:$Y$1201,L$13)</f>
        <v/>
      </c>
      <c r="M700" s="96" t="str">
        <f ca="1">VLOOKUP($F700,Calc!$R$2:$Y$1201,M$13)</f>
        <v/>
      </c>
    </row>
    <row r="701" spans="6:13" x14ac:dyDescent="0.3">
      <c r="F701" s="99">
        <f t="shared" si="10"/>
        <v>687</v>
      </c>
      <c r="G701" s="96" t="str">
        <f ca="1">VLOOKUP($F701,Calc!$R$2:$Y$1201,G$13)</f>
        <v/>
      </c>
      <c r="H701" s="97" t="str">
        <f ca="1">VLOOKUP($F701,Calc!$R$2:$Y$1201,H$13)</f>
        <v/>
      </c>
      <c r="I701" s="96" t="str">
        <f ca="1">VLOOKUP($F701,Calc!$R$2:$Y$1201,I$13)</f>
        <v/>
      </c>
      <c r="J701" s="96" t="str">
        <f ca="1">VLOOKUP($F701,Calc!$R$2:$Y$1201,J$13)</f>
        <v/>
      </c>
      <c r="K701" s="96"/>
      <c r="L701" s="98" t="str">
        <f ca="1">VLOOKUP($F701,Calc!$R$2:$Y$1201,L$13)</f>
        <v/>
      </c>
      <c r="M701" s="96" t="str">
        <f ca="1">VLOOKUP($F701,Calc!$R$2:$Y$1201,M$13)</f>
        <v/>
      </c>
    </row>
    <row r="702" spans="6:13" x14ac:dyDescent="0.3">
      <c r="F702" s="99">
        <f t="shared" si="10"/>
        <v>688</v>
      </c>
      <c r="G702" s="96" t="str">
        <f ca="1">VLOOKUP($F702,Calc!$R$2:$Y$1201,G$13)</f>
        <v/>
      </c>
      <c r="H702" s="97" t="str">
        <f ca="1">VLOOKUP($F702,Calc!$R$2:$Y$1201,H$13)</f>
        <v/>
      </c>
      <c r="I702" s="96" t="str">
        <f ca="1">VLOOKUP($F702,Calc!$R$2:$Y$1201,I$13)</f>
        <v/>
      </c>
      <c r="J702" s="96" t="str">
        <f ca="1">VLOOKUP($F702,Calc!$R$2:$Y$1201,J$13)</f>
        <v/>
      </c>
      <c r="K702" s="96"/>
      <c r="L702" s="98" t="str">
        <f ca="1">VLOOKUP($F702,Calc!$R$2:$Y$1201,L$13)</f>
        <v/>
      </c>
      <c r="M702" s="96" t="str">
        <f ca="1">VLOOKUP($F702,Calc!$R$2:$Y$1201,M$13)</f>
        <v/>
      </c>
    </row>
    <row r="703" spans="6:13" x14ac:dyDescent="0.3">
      <c r="F703" s="99">
        <f t="shared" si="10"/>
        <v>689</v>
      </c>
      <c r="G703" s="96" t="str">
        <f ca="1">VLOOKUP($F703,Calc!$R$2:$Y$1201,G$13)</f>
        <v/>
      </c>
      <c r="H703" s="97" t="str">
        <f ca="1">VLOOKUP($F703,Calc!$R$2:$Y$1201,H$13)</f>
        <v/>
      </c>
      <c r="I703" s="96" t="str">
        <f ca="1">VLOOKUP($F703,Calc!$R$2:$Y$1201,I$13)</f>
        <v/>
      </c>
      <c r="J703" s="96" t="str">
        <f ca="1">VLOOKUP($F703,Calc!$R$2:$Y$1201,J$13)</f>
        <v/>
      </c>
      <c r="K703" s="96"/>
      <c r="L703" s="98" t="str">
        <f ca="1">VLOOKUP($F703,Calc!$R$2:$Y$1201,L$13)</f>
        <v/>
      </c>
      <c r="M703" s="96" t="str">
        <f ca="1">VLOOKUP($F703,Calc!$R$2:$Y$1201,M$13)</f>
        <v/>
      </c>
    </row>
    <row r="704" spans="6:13" x14ac:dyDescent="0.3">
      <c r="F704" s="99">
        <f t="shared" si="10"/>
        <v>690</v>
      </c>
      <c r="G704" s="96" t="str">
        <f ca="1">VLOOKUP($F704,Calc!$R$2:$Y$1201,G$13)</f>
        <v/>
      </c>
      <c r="H704" s="97" t="str">
        <f ca="1">VLOOKUP($F704,Calc!$R$2:$Y$1201,H$13)</f>
        <v/>
      </c>
      <c r="I704" s="96" t="str">
        <f ca="1">VLOOKUP($F704,Calc!$R$2:$Y$1201,I$13)</f>
        <v/>
      </c>
      <c r="J704" s="96" t="str">
        <f ca="1">VLOOKUP($F704,Calc!$R$2:$Y$1201,J$13)</f>
        <v/>
      </c>
      <c r="K704" s="96"/>
      <c r="L704" s="98" t="str">
        <f ca="1">VLOOKUP($F704,Calc!$R$2:$Y$1201,L$13)</f>
        <v/>
      </c>
      <c r="M704" s="96" t="str">
        <f ca="1">VLOOKUP($F704,Calc!$R$2:$Y$1201,M$13)</f>
        <v/>
      </c>
    </row>
    <row r="705" spans="6:13" x14ac:dyDescent="0.3">
      <c r="F705" s="99">
        <f t="shared" si="10"/>
        <v>691</v>
      </c>
      <c r="G705" s="96" t="str">
        <f ca="1">VLOOKUP($F705,Calc!$R$2:$Y$1201,G$13)</f>
        <v/>
      </c>
      <c r="H705" s="97" t="str">
        <f ca="1">VLOOKUP($F705,Calc!$R$2:$Y$1201,H$13)</f>
        <v/>
      </c>
      <c r="I705" s="96" t="str">
        <f ca="1">VLOOKUP($F705,Calc!$R$2:$Y$1201,I$13)</f>
        <v/>
      </c>
      <c r="J705" s="96" t="str">
        <f ca="1">VLOOKUP($F705,Calc!$R$2:$Y$1201,J$13)</f>
        <v/>
      </c>
      <c r="K705" s="96"/>
      <c r="L705" s="98" t="str">
        <f ca="1">VLOOKUP($F705,Calc!$R$2:$Y$1201,L$13)</f>
        <v/>
      </c>
      <c r="M705" s="96" t="str">
        <f ca="1">VLOOKUP($F705,Calc!$R$2:$Y$1201,M$13)</f>
        <v/>
      </c>
    </row>
    <row r="706" spans="6:13" x14ac:dyDescent="0.3">
      <c r="F706" s="99">
        <f t="shared" si="10"/>
        <v>692</v>
      </c>
      <c r="G706" s="96" t="str">
        <f ca="1">VLOOKUP($F706,Calc!$R$2:$Y$1201,G$13)</f>
        <v/>
      </c>
      <c r="H706" s="97" t="str">
        <f ca="1">VLOOKUP($F706,Calc!$R$2:$Y$1201,H$13)</f>
        <v/>
      </c>
      <c r="I706" s="96" t="str">
        <f ca="1">VLOOKUP($F706,Calc!$R$2:$Y$1201,I$13)</f>
        <v/>
      </c>
      <c r="J706" s="96" t="str">
        <f ca="1">VLOOKUP($F706,Calc!$R$2:$Y$1201,J$13)</f>
        <v/>
      </c>
      <c r="K706" s="96"/>
      <c r="L706" s="98" t="str">
        <f ca="1">VLOOKUP($F706,Calc!$R$2:$Y$1201,L$13)</f>
        <v/>
      </c>
      <c r="M706" s="96" t="str">
        <f ca="1">VLOOKUP($F706,Calc!$R$2:$Y$1201,M$13)</f>
        <v/>
      </c>
    </row>
    <row r="707" spans="6:13" x14ac:dyDescent="0.3">
      <c r="F707" s="99">
        <f t="shared" si="10"/>
        <v>693</v>
      </c>
      <c r="G707" s="96" t="str">
        <f ca="1">VLOOKUP($F707,Calc!$R$2:$Y$1201,G$13)</f>
        <v/>
      </c>
      <c r="H707" s="97" t="str">
        <f ca="1">VLOOKUP($F707,Calc!$R$2:$Y$1201,H$13)</f>
        <v/>
      </c>
      <c r="I707" s="96" t="str">
        <f ca="1">VLOOKUP($F707,Calc!$R$2:$Y$1201,I$13)</f>
        <v/>
      </c>
      <c r="J707" s="96" t="str">
        <f ca="1">VLOOKUP($F707,Calc!$R$2:$Y$1201,J$13)</f>
        <v/>
      </c>
      <c r="K707" s="96"/>
      <c r="L707" s="98" t="str">
        <f ca="1">VLOOKUP($F707,Calc!$R$2:$Y$1201,L$13)</f>
        <v/>
      </c>
      <c r="M707" s="96" t="str">
        <f ca="1">VLOOKUP($F707,Calc!$R$2:$Y$1201,M$13)</f>
        <v/>
      </c>
    </row>
    <row r="708" spans="6:13" x14ac:dyDescent="0.3">
      <c r="F708" s="99">
        <f t="shared" si="10"/>
        <v>694</v>
      </c>
      <c r="G708" s="96" t="str">
        <f ca="1">VLOOKUP($F708,Calc!$R$2:$Y$1201,G$13)</f>
        <v/>
      </c>
      <c r="H708" s="97" t="str">
        <f ca="1">VLOOKUP($F708,Calc!$R$2:$Y$1201,H$13)</f>
        <v/>
      </c>
      <c r="I708" s="96" t="str">
        <f ca="1">VLOOKUP($F708,Calc!$R$2:$Y$1201,I$13)</f>
        <v/>
      </c>
      <c r="J708" s="96" t="str">
        <f ca="1">VLOOKUP($F708,Calc!$R$2:$Y$1201,J$13)</f>
        <v/>
      </c>
      <c r="K708" s="96"/>
      <c r="L708" s="98" t="str">
        <f ca="1">VLOOKUP($F708,Calc!$R$2:$Y$1201,L$13)</f>
        <v/>
      </c>
      <c r="M708" s="96" t="str">
        <f ca="1">VLOOKUP($F708,Calc!$R$2:$Y$1201,M$13)</f>
        <v/>
      </c>
    </row>
    <row r="709" spans="6:13" x14ac:dyDescent="0.3">
      <c r="F709" s="99">
        <f t="shared" si="10"/>
        <v>695</v>
      </c>
      <c r="G709" s="96" t="str">
        <f ca="1">VLOOKUP($F709,Calc!$R$2:$Y$1201,G$13)</f>
        <v/>
      </c>
      <c r="H709" s="97" t="str">
        <f ca="1">VLOOKUP($F709,Calc!$R$2:$Y$1201,H$13)</f>
        <v/>
      </c>
      <c r="I709" s="96" t="str">
        <f ca="1">VLOOKUP($F709,Calc!$R$2:$Y$1201,I$13)</f>
        <v/>
      </c>
      <c r="J709" s="96" t="str">
        <f ca="1">VLOOKUP($F709,Calc!$R$2:$Y$1201,J$13)</f>
        <v/>
      </c>
      <c r="K709" s="96"/>
      <c r="L709" s="98" t="str">
        <f ca="1">VLOOKUP($F709,Calc!$R$2:$Y$1201,L$13)</f>
        <v/>
      </c>
      <c r="M709" s="96" t="str">
        <f ca="1">VLOOKUP($F709,Calc!$R$2:$Y$1201,M$13)</f>
        <v/>
      </c>
    </row>
    <row r="710" spans="6:13" x14ac:dyDescent="0.3">
      <c r="F710" s="99">
        <f t="shared" si="10"/>
        <v>696</v>
      </c>
      <c r="G710" s="96" t="str">
        <f ca="1">VLOOKUP($F710,Calc!$R$2:$Y$1201,G$13)</f>
        <v/>
      </c>
      <c r="H710" s="97" t="str">
        <f ca="1">VLOOKUP($F710,Calc!$R$2:$Y$1201,H$13)</f>
        <v/>
      </c>
      <c r="I710" s="96" t="str">
        <f ca="1">VLOOKUP($F710,Calc!$R$2:$Y$1201,I$13)</f>
        <v/>
      </c>
      <c r="J710" s="96" t="str">
        <f ca="1">VLOOKUP($F710,Calc!$R$2:$Y$1201,J$13)</f>
        <v/>
      </c>
      <c r="K710" s="96"/>
      <c r="L710" s="98" t="str">
        <f ca="1">VLOOKUP($F710,Calc!$R$2:$Y$1201,L$13)</f>
        <v/>
      </c>
      <c r="M710" s="96" t="str">
        <f ca="1">VLOOKUP($F710,Calc!$R$2:$Y$1201,M$13)</f>
        <v/>
      </c>
    </row>
    <row r="711" spans="6:13" x14ac:dyDescent="0.3">
      <c r="F711" s="99">
        <f t="shared" si="10"/>
        <v>697</v>
      </c>
      <c r="G711" s="96" t="str">
        <f ca="1">VLOOKUP($F711,Calc!$R$2:$Y$1201,G$13)</f>
        <v/>
      </c>
      <c r="H711" s="97" t="str">
        <f ca="1">VLOOKUP($F711,Calc!$R$2:$Y$1201,H$13)</f>
        <v/>
      </c>
      <c r="I711" s="96" t="str">
        <f ca="1">VLOOKUP($F711,Calc!$R$2:$Y$1201,I$13)</f>
        <v/>
      </c>
      <c r="J711" s="96" t="str">
        <f ca="1">VLOOKUP($F711,Calc!$R$2:$Y$1201,J$13)</f>
        <v/>
      </c>
      <c r="K711" s="96"/>
      <c r="L711" s="98" t="str">
        <f ca="1">VLOOKUP($F711,Calc!$R$2:$Y$1201,L$13)</f>
        <v/>
      </c>
      <c r="M711" s="96" t="str">
        <f ca="1">VLOOKUP($F711,Calc!$R$2:$Y$1201,M$13)</f>
        <v/>
      </c>
    </row>
    <row r="712" spans="6:13" x14ac:dyDescent="0.3">
      <c r="F712" s="99">
        <f t="shared" si="10"/>
        <v>698</v>
      </c>
      <c r="G712" s="96" t="str">
        <f ca="1">VLOOKUP($F712,Calc!$R$2:$Y$1201,G$13)</f>
        <v/>
      </c>
      <c r="H712" s="97" t="str">
        <f ca="1">VLOOKUP($F712,Calc!$R$2:$Y$1201,H$13)</f>
        <v/>
      </c>
      <c r="I712" s="96" t="str">
        <f ca="1">VLOOKUP($F712,Calc!$R$2:$Y$1201,I$13)</f>
        <v/>
      </c>
      <c r="J712" s="96" t="str">
        <f ca="1">VLOOKUP($F712,Calc!$R$2:$Y$1201,J$13)</f>
        <v/>
      </c>
      <c r="K712" s="96"/>
      <c r="L712" s="98" t="str">
        <f ca="1">VLOOKUP($F712,Calc!$R$2:$Y$1201,L$13)</f>
        <v/>
      </c>
      <c r="M712" s="96" t="str">
        <f ca="1">VLOOKUP($F712,Calc!$R$2:$Y$1201,M$13)</f>
        <v/>
      </c>
    </row>
    <row r="713" spans="6:13" x14ac:dyDescent="0.3">
      <c r="F713" s="99">
        <f t="shared" si="10"/>
        <v>699</v>
      </c>
      <c r="G713" s="96" t="str">
        <f ca="1">VLOOKUP($F713,Calc!$R$2:$Y$1201,G$13)</f>
        <v/>
      </c>
      <c r="H713" s="97" t="str">
        <f ca="1">VLOOKUP($F713,Calc!$R$2:$Y$1201,H$13)</f>
        <v/>
      </c>
      <c r="I713" s="96" t="str">
        <f ca="1">VLOOKUP($F713,Calc!$R$2:$Y$1201,I$13)</f>
        <v/>
      </c>
      <c r="J713" s="96" t="str">
        <f ca="1">VLOOKUP($F713,Calc!$R$2:$Y$1201,J$13)</f>
        <v/>
      </c>
      <c r="K713" s="96"/>
      <c r="L713" s="98" t="str">
        <f ca="1">VLOOKUP($F713,Calc!$R$2:$Y$1201,L$13)</f>
        <v/>
      </c>
      <c r="M713" s="96" t="str">
        <f ca="1">VLOOKUP($F713,Calc!$R$2:$Y$1201,M$13)</f>
        <v/>
      </c>
    </row>
    <row r="714" spans="6:13" x14ac:dyDescent="0.3">
      <c r="F714" s="99">
        <f t="shared" si="10"/>
        <v>700</v>
      </c>
      <c r="G714" s="96" t="str">
        <f ca="1">VLOOKUP($F714,Calc!$R$2:$Y$1201,G$13)</f>
        <v/>
      </c>
      <c r="H714" s="97" t="str">
        <f ca="1">VLOOKUP($F714,Calc!$R$2:$Y$1201,H$13)</f>
        <v/>
      </c>
      <c r="I714" s="96" t="str">
        <f ca="1">VLOOKUP($F714,Calc!$R$2:$Y$1201,I$13)</f>
        <v/>
      </c>
      <c r="J714" s="96" t="str">
        <f ca="1">VLOOKUP($F714,Calc!$R$2:$Y$1201,J$13)</f>
        <v/>
      </c>
      <c r="K714" s="96"/>
      <c r="L714" s="98" t="str">
        <f ca="1">VLOOKUP($F714,Calc!$R$2:$Y$1201,L$13)</f>
        <v/>
      </c>
      <c r="M714" s="96" t="str">
        <f ca="1">VLOOKUP($F714,Calc!$R$2:$Y$1201,M$13)</f>
        <v/>
      </c>
    </row>
    <row r="715" spans="6:13" x14ac:dyDescent="0.3">
      <c r="F715" s="99">
        <f t="shared" si="10"/>
        <v>701</v>
      </c>
      <c r="G715" s="96" t="str">
        <f ca="1">VLOOKUP($F715,Calc!$R$2:$Y$1201,G$13)</f>
        <v/>
      </c>
      <c r="H715" s="97" t="str">
        <f ca="1">VLOOKUP($F715,Calc!$R$2:$Y$1201,H$13)</f>
        <v/>
      </c>
      <c r="I715" s="96" t="str">
        <f ca="1">VLOOKUP($F715,Calc!$R$2:$Y$1201,I$13)</f>
        <v/>
      </c>
      <c r="J715" s="96" t="str">
        <f ca="1">VLOOKUP($F715,Calc!$R$2:$Y$1201,J$13)</f>
        <v/>
      </c>
      <c r="K715" s="96"/>
      <c r="L715" s="98" t="str">
        <f ca="1">VLOOKUP($F715,Calc!$R$2:$Y$1201,L$13)</f>
        <v/>
      </c>
      <c r="M715" s="96" t="str">
        <f ca="1">VLOOKUP($F715,Calc!$R$2:$Y$1201,M$13)</f>
        <v/>
      </c>
    </row>
    <row r="716" spans="6:13" x14ac:dyDescent="0.3">
      <c r="F716" s="99">
        <f t="shared" si="10"/>
        <v>702</v>
      </c>
      <c r="G716" s="96" t="str">
        <f ca="1">VLOOKUP($F716,Calc!$R$2:$Y$1201,G$13)</f>
        <v/>
      </c>
      <c r="H716" s="97" t="str">
        <f ca="1">VLOOKUP($F716,Calc!$R$2:$Y$1201,H$13)</f>
        <v/>
      </c>
      <c r="I716" s="96" t="str">
        <f ca="1">VLOOKUP($F716,Calc!$R$2:$Y$1201,I$13)</f>
        <v/>
      </c>
      <c r="J716" s="96" t="str">
        <f ca="1">VLOOKUP($F716,Calc!$R$2:$Y$1201,J$13)</f>
        <v/>
      </c>
      <c r="K716" s="96"/>
      <c r="L716" s="98" t="str">
        <f ca="1">VLOOKUP($F716,Calc!$R$2:$Y$1201,L$13)</f>
        <v/>
      </c>
      <c r="M716" s="96" t="str">
        <f ca="1">VLOOKUP($F716,Calc!$R$2:$Y$1201,M$13)</f>
        <v/>
      </c>
    </row>
    <row r="717" spans="6:13" x14ac:dyDescent="0.3">
      <c r="F717" s="99">
        <f t="shared" si="10"/>
        <v>703</v>
      </c>
      <c r="G717" s="96" t="str">
        <f ca="1">VLOOKUP($F717,Calc!$R$2:$Y$1201,G$13)</f>
        <v/>
      </c>
      <c r="H717" s="97" t="str">
        <f ca="1">VLOOKUP($F717,Calc!$R$2:$Y$1201,H$13)</f>
        <v/>
      </c>
      <c r="I717" s="96" t="str">
        <f ca="1">VLOOKUP($F717,Calc!$R$2:$Y$1201,I$13)</f>
        <v/>
      </c>
      <c r="J717" s="96" t="str">
        <f ca="1">VLOOKUP($F717,Calc!$R$2:$Y$1201,J$13)</f>
        <v/>
      </c>
      <c r="K717" s="96"/>
      <c r="L717" s="98" t="str">
        <f ca="1">VLOOKUP($F717,Calc!$R$2:$Y$1201,L$13)</f>
        <v/>
      </c>
      <c r="M717" s="96" t="str">
        <f ca="1">VLOOKUP($F717,Calc!$R$2:$Y$1201,M$13)</f>
        <v/>
      </c>
    </row>
    <row r="718" spans="6:13" x14ac:dyDescent="0.3">
      <c r="F718" s="99">
        <f t="shared" si="10"/>
        <v>704</v>
      </c>
      <c r="G718" s="96" t="str">
        <f ca="1">VLOOKUP($F718,Calc!$R$2:$Y$1201,G$13)</f>
        <v/>
      </c>
      <c r="H718" s="97" t="str">
        <f ca="1">VLOOKUP($F718,Calc!$R$2:$Y$1201,H$13)</f>
        <v/>
      </c>
      <c r="I718" s="96" t="str">
        <f ca="1">VLOOKUP($F718,Calc!$R$2:$Y$1201,I$13)</f>
        <v/>
      </c>
      <c r="J718" s="96" t="str">
        <f ca="1">VLOOKUP($F718,Calc!$R$2:$Y$1201,J$13)</f>
        <v/>
      </c>
      <c r="K718" s="96"/>
      <c r="L718" s="98" t="str">
        <f ca="1">VLOOKUP($F718,Calc!$R$2:$Y$1201,L$13)</f>
        <v/>
      </c>
      <c r="M718" s="96" t="str">
        <f ca="1">VLOOKUP($F718,Calc!$R$2:$Y$1201,M$13)</f>
        <v/>
      </c>
    </row>
    <row r="719" spans="6:13" x14ac:dyDescent="0.3">
      <c r="F719" s="99">
        <f t="shared" si="10"/>
        <v>705</v>
      </c>
      <c r="G719" s="96" t="str">
        <f ca="1">VLOOKUP($F719,Calc!$R$2:$Y$1201,G$13)</f>
        <v/>
      </c>
      <c r="H719" s="97" t="str">
        <f ca="1">VLOOKUP($F719,Calc!$R$2:$Y$1201,H$13)</f>
        <v/>
      </c>
      <c r="I719" s="96" t="str">
        <f ca="1">VLOOKUP($F719,Calc!$R$2:$Y$1201,I$13)</f>
        <v/>
      </c>
      <c r="J719" s="96" t="str">
        <f ca="1">VLOOKUP($F719,Calc!$R$2:$Y$1201,J$13)</f>
        <v/>
      </c>
      <c r="K719" s="96"/>
      <c r="L719" s="98" t="str">
        <f ca="1">VLOOKUP($F719,Calc!$R$2:$Y$1201,L$13)</f>
        <v/>
      </c>
      <c r="M719" s="96" t="str">
        <f ca="1">VLOOKUP($F719,Calc!$R$2:$Y$1201,M$13)</f>
        <v/>
      </c>
    </row>
    <row r="720" spans="6:13" x14ac:dyDescent="0.3">
      <c r="F720" s="99">
        <f t="shared" si="10"/>
        <v>706</v>
      </c>
      <c r="G720" s="96" t="str">
        <f ca="1">VLOOKUP($F720,Calc!$R$2:$Y$1201,G$13)</f>
        <v/>
      </c>
      <c r="H720" s="97" t="str">
        <f ca="1">VLOOKUP($F720,Calc!$R$2:$Y$1201,H$13)</f>
        <v/>
      </c>
      <c r="I720" s="96" t="str">
        <f ca="1">VLOOKUP($F720,Calc!$R$2:$Y$1201,I$13)</f>
        <v/>
      </c>
      <c r="J720" s="96" t="str">
        <f ca="1">VLOOKUP($F720,Calc!$R$2:$Y$1201,J$13)</f>
        <v/>
      </c>
      <c r="K720" s="96"/>
      <c r="L720" s="98" t="str">
        <f ca="1">VLOOKUP($F720,Calc!$R$2:$Y$1201,L$13)</f>
        <v/>
      </c>
      <c r="M720" s="96" t="str">
        <f ca="1">VLOOKUP($F720,Calc!$R$2:$Y$1201,M$13)</f>
        <v/>
      </c>
    </row>
    <row r="721" spans="6:13" x14ac:dyDescent="0.3">
      <c r="F721" s="99">
        <f t="shared" ref="F721:F784" si="11">F720+1</f>
        <v>707</v>
      </c>
      <c r="G721" s="96" t="str">
        <f ca="1">VLOOKUP($F721,Calc!$R$2:$Y$1201,G$13)</f>
        <v/>
      </c>
      <c r="H721" s="97" t="str">
        <f ca="1">VLOOKUP($F721,Calc!$R$2:$Y$1201,H$13)</f>
        <v/>
      </c>
      <c r="I721" s="96" t="str">
        <f ca="1">VLOOKUP($F721,Calc!$R$2:$Y$1201,I$13)</f>
        <v/>
      </c>
      <c r="J721" s="96" t="str">
        <f ca="1">VLOOKUP($F721,Calc!$R$2:$Y$1201,J$13)</f>
        <v/>
      </c>
      <c r="K721" s="96"/>
      <c r="L721" s="98" t="str">
        <f ca="1">VLOOKUP($F721,Calc!$R$2:$Y$1201,L$13)</f>
        <v/>
      </c>
      <c r="M721" s="96" t="str">
        <f ca="1">VLOOKUP($F721,Calc!$R$2:$Y$1201,M$13)</f>
        <v/>
      </c>
    </row>
    <row r="722" spans="6:13" x14ac:dyDescent="0.3">
      <c r="F722" s="99">
        <f t="shared" si="11"/>
        <v>708</v>
      </c>
      <c r="G722" s="96" t="str">
        <f ca="1">VLOOKUP($F722,Calc!$R$2:$Y$1201,G$13)</f>
        <v/>
      </c>
      <c r="H722" s="97" t="str">
        <f ca="1">VLOOKUP($F722,Calc!$R$2:$Y$1201,H$13)</f>
        <v/>
      </c>
      <c r="I722" s="96" t="str">
        <f ca="1">VLOOKUP($F722,Calc!$R$2:$Y$1201,I$13)</f>
        <v/>
      </c>
      <c r="J722" s="96" t="str">
        <f ca="1">VLOOKUP($F722,Calc!$R$2:$Y$1201,J$13)</f>
        <v/>
      </c>
      <c r="K722" s="96"/>
      <c r="L722" s="98" t="str">
        <f ca="1">VLOOKUP($F722,Calc!$R$2:$Y$1201,L$13)</f>
        <v/>
      </c>
      <c r="M722" s="96" t="str">
        <f ca="1">VLOOKUP($F722,Calc!$R$2:$Y$1201,M$13)</f>
        <v/>
      </c>
    </row>
    <row r="723" spans="6:13" x14ac:dyDescent="0.3">
      <c r="F723" s="99">
        <f t="shared" si="11"/>
        <v>709</v>
      </c>
      <c r="G723" s="96" t="str">
        <f ca="1">VLOOKUP($F723,Calc!$R$2:$Y$1201,G$13)</f>
        <v/>
      </c>
      <c r="H723" s="97" t="str">
        <f ca="1">VLOOKUP($F723,Calc!$R$2:$Y$1201,H$13)</f>
        <v/>
      </c>
      <c r="I723" s="96" t="str">
        <f ca="1">VLOOKUP($F723,Calc!$R$2:$Y$1201,I$13)</f>
        <v/>
      </c>
      <c r="J723" s="96" t="str">
        <f ca="1">VLOOKUP($F723,Calc!$R$2:$Y$1201,J$13)</f>
        <v/>
      </c>
      <c r="K723" s="96"/>
      <c r="L723" s="98" t="str">
        <f ca="1">VLOOKUP($F723,Calc!$R$2:$Y$1201,L$13)</f>
        <v/>
      </c>
      <c r="M723" s="96" t="str">
        <f ca="1">VLOOKUP($F723,Calc!$R$2:$Y$1201,M$13)</f>
        <v/>
      </c>
    </row>
    <row r="724" spans="6:13" x14ac:dyDescent="0.3">
      <c r="F724" s="99">
        <f t="shared" si="11"/>
        <v>710</v>
      </c>
      <c r="G724" s="96" t="str">
        <f ca="1">VLOOKUP($F724,Calc!$R$2:$Y$1201,G$13)</f>
        <v/>
      </c>
      <c r="H724" s="97" t="str">
        <f ca="1">VLOOKUP($F724,Calc!$R$2:$Y$1201,H$13)</f>
        <v/>
      </c>
      <c r="I724" s="96" t="str">
        <f ca="1">VLOOKUP($F724,Calc!$R$2:$Y$1201,I$13)</f>
        <v/>
      </c>
      <c r="J724" s="96" t="str">
        <f ca="1">VLOOKUP($F724,Calc!$R$2:$Y$1201,J$13)</f>
        <v/>
      </c>
      <c r="K724" s="96"/>
      <c r="L724" s="98" t="str">
        <f ca="1">VLOOKUP($F724,Calc!$R$2:$Y$1201,L$13)</f>
        <v/>
      </c>
      <c r="M724" s="96" t="str">
        <f ca="1">VLOOKUP($F724,Calc!$R$2:$Y$1201,M$13)</f>
        <v/>
      </c>
    </row>
    <row r="725" spans="6:13" x14ac:dyDescent="0.3">
      <c r="F725" s="99">
        <f t="shared" si="11"/>
        <v>711</v>
      </c>
      <c r="G725" s="96" t="str">
        <f ca="1">VLOOKUP($F725,Calc!$R$2:$Y$1201,G$13)</f>
        <v/>
      </c>
      <c r="H725" s="97" t="str">
        <f ca="1">VLOOKUP($F725,Calc!$R$2:$Y$1201,H$13)</f>
        <v/>
      </c>
      <c r="I725" s="96" t="str">
        <f ca="1">VLOOKUP($F725,Calc!$R$2:$Y$1201,I$13)</f>
        <v/>
      </c>
      <c r="J725" s="96" t="str">
        <f ca="1">VLOOKUP($F725,Calc!$R$2:$Y$1201,J$13)</f>
        <v/>
      </c>
      <c r="K725" s="96"/>
      <c r="L725" s="98" t="str">
        <f ca="1">VLOOKUP($F725,Calc!$R$2:$Y$1201,L$13)</f>
        <v/>
      </c>
      <c r="M725" s="96" t="str">
        <f ca="1">VLOOKUP($F725,Calc!$R$2:$Y$1201,M$13)</f>
        <v/>
      </c>
    </row>
    <row r="726" spans="6:13" x14ac:dyDescent="0.3">
      <c r="F726" s="99">
        <f t="shared" si="11"/>
        <v>712</v>
      </c>
      <c r="G726" s="96" t="str">
        <f ca="1">VLOOKUP($F726,Calc!$R$2:$Y$1201,G$13)</f>
        <v/>
      </c>
      <c r="H726" s="97" t="str">
        <f ca="1">VLOOKUP($F726,Calc!$R$2:$Y$1201,H$13)</f>
        <v/>
      </c>
      <c r="I726" s="96" t="str">
        <f ca="1">VLOOKUP($F726,Calc!$R$2:$Y$1201,I$13)</f>
        <v/>
      </c>
      <c r="J726" s="96" t="str">
        <f ca="1">VLOOKUP($F726,Calc!$R$2:$Y$1201,J$13)</f>
        <v/>
      </c>
      <c r="K726" s="96"/>
      <c r="L726" s="98" t="str">
        <f ca="1">VLOOKUP($F726,Calc!$R$2:$Y$1201,L$13)</f>
        <v/>
      </c>
      <c r="M726" s="96" t="str">
        <f ca="1">VLOOKUP($F726,Calc!$R$2:$Y$1201,M$13)</f>
        <v/>
      </c>
    </row>
    <row r="727" spans="6:13" x14ac:dyDescent="0.3">
      <c r="F727" s="99">
        <f t="shared" si="11"/>
        <v>713</v>
      </c>
      <c r="G727" s="96" t="str">
        <f ca="1">VLOOKUP($F727,Calc!$R$2:$Y$1201,G$13)</f>
        <v/>
      </c>
      <c r="H727" s="97" t="str">
        <f ca="1">VLOOKUP($F727,Calc!$R$2:$Y$1201,H$13)</f>
        <v/>
      </c>
      <c r="I727" s="96" t="str">
        <f ca="1">VLOOKUP($F727,Calc!$R$2:$Y$1201,I$13)</f>
        <v/>
      </c>
      <c r="J727" s="96" t="str">
        <f ca="1">VLOOKUP($F727,Calc!$R$2:$Y$1201,J$13)</f>
        <v/>
      </c>
      <c r="K727" s="96"/>
      <c r="L727" s="98" t="str">
        <f ca="1">VLOOKUP($F727,Calc!$R$2:$Y$1201,L$13)</f>
        <v/>
      </c>
      <c r="M727" s="96" t="str">
        <f ca="1">VLOOKUP($F727,Calc!$R$2:$Y$1201,M$13)</f>
        <v/>
      </c>
    </row>
    <row r="728" spans="6:13" x14ac:dyDescent="0.3">
      <c r="F728" s="99">
        <f t="shared" si="11"/>
        <v>714</v>
      </c>
      <c r="G728" s="96" t="str">
        <f ca="1">VLOOKUP($F728,Calc!$R$2:$Y$1201,G$13)</f>
        <v/>
      </c>
      <c r="H728" s="97" t="str">
        <f ca="1">VLOOKUP($F728,Calc!$R$2:$Y$1201,H$13)</f>
        <v/>
      </c>
      <c r="I728" s="96" t="str">
        <f ca="1">VLOOKUP($F728,Calc!$R$2:$Y$1201,I$13)</f>
        <v/>
      </c>
      <c r="J728" s="96" t="str">
        <f ca="1">VLOOKUP($F728,Calc!$R$2:$Y$1201,J$13)</f>
        <v/>
      </c>
      <c r="K728" s="96"/>
      <c r="L728" s="98" t="str">
        <f ca="1">VLOOKUP($F728,Calc!$R$2:$Y$1201,L$13)</f>
        <v/>
      </c>
      <c r="M728" s="96" t="str">
        <f ca="1">VLOOKUP($F728,Calc!$R$2:$Y$1201,M$13)</f>
        <v/>
      </c>
    </row>
    <row r="729" spans="6:13" x14ac:dyDescent="0.3">
      <c r="F729" s="99">
        <f t="shared" si="11"/>
        <v>715</v>
      </c>
      <c r="G729" s="96" t="str">
        <f ca="1">VLOOKUP($F729,Calc!$R$2:$Y$1201,G$13)</f>
        <v/>
      </c>
      <c r="H729" s="97" t="str">
        <f ca="1">VLOOKUP($F729,Calc!$R$2:$Y$1201,H$13)</f>
        <v/>
      </c>
      <c r="I729" s="96" t="str">
        <f ca="1">VLOOKUP($F729,Calc!$R$2:$Y$1201,I$13)</f>
        <v/>
      </c>
      <c r="J729" s="96" t="str">
        <f ca="1">VLOOKUP($F729,Calc!$R$2:$Y$1201,J$13)</f>
        <v/>
      </c>
      <c r="K729" s="96"/>
      <c r="L729" s="98" t="str">
        <f ca="1">VLOOKUP($F729,Calc!$R$2:$Y$1201,L$13)</f>
        <v/>
      </c>
      <c r="M729" s="96" t="str">
        <f ca="1">VLOOKUP($F729,Calc!$R$2:$Y$1201,M$13)</f>
        <v/>
      </c>
    </row>
    <row r="730" spans="6:13" x14ac:dyDescent="0.3">
      <c r="F730" s="99">
        <f t="shared" si="11"/>
        <v>716</v>
      </c>
      <c r="G730" s="96" t="str">
        <f ca="1">VLOOKUP($F730,Calc!$R$2:$Y$1201,G$13)</f>
        <v/>
      </c>
      <c r="H730" s="97" t="str">
        <f ca="1">VLOOKUP($F730,Calc!$R$2:$Y$1201,H$13)</f>
        <v/>
      </c>
      <c r="I730" s="96" t="str">
        <f ca="1">VLOOKUP($F730,Calc!$R$2:$Y$1201,I$13)</f>
        <v/>
      </c>
      <c r="J730" s="96" t="str">
        <f ca="1">VLOOKUP($F730,Calc!$R$2:$Y$1201,J$13)</f>
        <v/>
      </c>
      <c r="K730" s="96"/>
      <c r="L730" s="98" t="str">
        <f ca="1">VLOOKUP($F730,Calc!$R$2:$Y$1201,L$13)</f>
        <v/>
      </c>
      <c r="M730" s="96" t="str">
        <f ca="1">VLOOKUP($F730,Calc!$R$2:$Y$1201,M$13)</f>
        <v/>
      </c>
    </row>
    <row r="731" spans="6:13" x14ac:dyDescent="0.3">
      <c r="F731" s="99">
        <f t="shared" si="11"/>
        <v>717</v>
      </c>
      <c r="G731" s="96" t="str">
        <f ca="1">VLOOKUP($F731,Calc!$R$2:$Y$1201,G$13)</f>
        <v/>
      </c>
      <c r="H731" s="97" t="str">
        <f ca="1">VLOOKUP($F731,Calc!$R$2:$Y$1201,H$13)</f>
        <v/>
      </c>
      <c r="I731" s="96" t="str">
        <f ca="1">VLOOKUP($F731,Calc!$R$2:$Y$1201,I$13)</f>
        <v/>
      </c>
      <c r="J731" s="96" t="str">
        <f ca="1">VLOOKUP($F731,Calc!$R$2:$Y$1201,J$13)</f>
        <v/>
      </c>
      <c r="K731" s="96"/>
      <c r="L731" s="98" t="str">
        <f ca="1">VLOOKUP($F731,Calc!$R$2:$Y$1201,L$13)</f>
        <v/>
      </c>
      <c r="M731" s="96" t="str">
        <f ca="1">VLOOKUP($F731,Calc!$R$2:$Y$1201,M$13)</f>
        <v/>
      </c>
    </row>
    <row r="732" spans="6:13" x14ac:dyDescent="0.3">
      <c r="F732" s="99">
        <f t="shared" si="11"/>
        <v>718</v>
      </c>
      <c r="G732" s="96" t="str">
        <f ca="1">VLOOKUP($F732,Calc!$R$2:$Y$1201,G$13)</f>
        <v/>
      </c>
      <c r="H732" s="97" t="str">
        <f ca="1">VLOOKUP($F732,Calc!$R$2:$Y$1201,H$13)</f>
        <v/>
      </c>
      <c r="I732" s="96" t="str">
        <f ca="1">VLOOKUP($F732,Calc!$R$2:$Y$1201,I$13)</f>
        <v/>
      </c>
      <c r="J732" s="96" t="str">
        <f ca="1">VLOOKUP($F732,Calc!$R$2:$Y$1201,J$13)</f>
        <v/>
      </c>
      <c r="K732" s="96"/>
      <c r="L732" s="98" t="str">
        <f ca="1">VLOOKUP($F732,Calc!$R$2:$Y$1201,L$13)</f>
        <v/>
      </c>
      <c r="M732" s="96" t="str">
        <f ca="1">VLOOKUP($F732,Calc!$R$2:$Y$1201,M$13)</f>
        <v/>
      </c>
    </row>
    <row r="733" spans="6:13" x14ac:dyDescent="0.3">
      <c r="F733" s="99">
        <f t="shared" si="11"/>
        <v>719</v>
      </c>
      <c r="G733" s="96" t="str">
        <f ca="1">VLOOKUP($F733,Calc!$R$2:$Y$1201,G$13)</f>
        <v/>
      </c>
      <c r="H733" s="97" t="str">
        <f ca="1">VLOOKUP($F733,Calc!$R$2:$Y$1201,H$13)</f>
        <v/>
      </c>
      <c r="I733" s="96" t="str">
        <f ca="1">VLOOKUP($F733,Calc!$R$2:$Y$1201,I$13)</f>
        <v/>
      </c>
      <c r="J733" s="96" t="str">
        <f ca="1">VLOOKUP($F733,Calc!$R$2:$Y$1201,J$13)</f>
        <v/>
      </c>
      <c r="K733" s="96"/>
      <c r="L733" s="98" t="str">
        <f ca="1">VLOOKUP($F733,Calc!$R$2:$Y$1201,L$13)</f>
        <v/>
      </c>
      <c r="M733" s="96" t="str">
        <f ca="1">VLOOKUP($F733,Calc!$R$2:$Y$1201,M$13)</f>
        <v/>
      </c>
    </row>
    <row r="734" spans="6:13" x14ac:dyDescent="0.3">
      <c r="F734" s="99">
        <f t="shared" si="11"/>
        <v>720</v>
      </c>
      <c r="G734" s="96" t="str">
        <f ca="1">VLOOKUP($F734,Calc!$R$2:$Y$1201,G$13)</f>
        <v/>
      </c>
      <c r="H734" s="97" t="str">
        <f ca="1">VLOOKUP($F734,Calc!$R$2:$Y$1201,H$13)</f>
        <v/>
      </c>
      <c r="I734" s="96" t="str">
        <f ca="1">VLOOKUP($F734,Calc!$R$2:$Y$1201,I$13)</f>
        <v/>
      </c>
      <c r="J734" s="96" t="str">
        <f ca="1">VLOOKUP($F734,Calc!$R$2:$Y$1201,J$13)</f>
        <v/>
      </c>
      <c r="K734" s="96"/>
      <c r="L734" s="98" t="str">
        <f ca="1">VLOOKUP($F734,Calc!$R$2:$Y$1201,L$13)</f>
        <v/>
      </c>
      <c r="M734" s="96" t="str">
        <f ca="1">VLOOKUP($F734,Calc!$R$2:$Y$1201,M$13)</f>
        <v/>
      </c>
    </row>
    <row r="735" spans="6:13" x14ac:dyDescent="0.3">
      <c r="F735" s="99">
        <f t="shared" si="11"/>
        <v>721</v>
      </c>
      <c r="G735" s="96" t="str">
        <f ca="1">VLOOKUP($F735,Calc!$R$2:$Y$1201,G$13)</f>
        <v/>
      </c>
      <c r="H735" s="97" t="str">
        <f ca="1">VLOOKUP($F735,Calc!$R$2:$Y$1201,H$13)</f>
        <v/>
      </c>
      <c r="I735" s="96" t="str">
        <f ca="1">VLOOKUP($F735,Calc!$R$2:$Y$1201,I$13)</f>
        <v/>
      </c>
      <c r="J735" s="96" t="str">
        <f ca="1">VLOOKUP($F735,Calc!$R$2:$Y$1201,J$13)</f>
        <v/>
      </c>
      <c r="K735" s="96"/>
      <c r="L735" s="98" t="str">
        <f ca="1">VLOOKUP($F735,Calc!$R$2:$Y$1201,L$13)</f>
        <v/>
      </c>
      <c r="M735" s="96" t="str">
        <f ca="1">VLOOKUP($F735,Calc!$R$2:$Y$1201,M$13)</f>
        <v/>
      </c>
    </row>
    <row r="736" spans="6:13" x14ac:dyDescent="0.3">
      <c r="F736" s="99">
        <f t="shared" si="11"/>
        <v>722</v>
      </c>
      <c r="G736" s="96" t="str">
        <f ca="1">VLOOKUP($F736,Calc!$R$2:$Y$1201,G$13)</f>
        <v/>
      </c>
      <c r="H736" s="97" t="str">
        <f ca="1">VLOOKUP($F736,Calc!$R$2:$Y$1201,H$13)</f>
        <v/>
      </c>
      <c r="I736" s="96" t="str">
        <f ca="1">VLOOKUP($F736,Calc!$R$2:$Y$1201,I$13)</f>
        <v/>
      </c>
      <c r="J736" s="96" t="str">
        <f ca="1">VLOOKUP($F736,Calc!$R$2:$Y$1201,J$13)</f>
        <v/>
      </c>
      <c r="K736" s="96"/>
      <c r="L736" s="98" t="str">
        <f ca="1">VLOOKUP($F736,Calc!$R$2:$Y$1201,L$13)</f>
        <v/>
      </c>
      <c r="M736" s="96" t="str">
        <f ca="1">VLOOKUP($F736,Calc!$R$2:$Y$1201,M$13)</f>
        <v/>
      </c>
    </row>
    <row r="737" spans="6:13" x14ac:dyDescent="0.3">
      <c r="F737" s="99">
        <f t="shared" si="11"/>
        <v>723</v>
      </c>
      <c r="G737" s="96" t="str">
        <f ca="1">VLOOKUP($F737,Calc!$R$2:$Y$1201,G$13)</f>
        <v/>
      </c>
      <c r="H737" s="97" t="str">
        <f ca="1">VLOOKUP($F737,Calc!$R$2:$Y$1201,H$13)</f>
        <v/>
      </c>
      <c r="I737" s="96" t="str">
        <f ca="1">VLOOKUP($F737,Calc!$R$2:$Y$1201,I$13)</f>
        <v/>
      </c>
      <c r="J737" s="96" t="str">
        <f ca="1">VLOOKUP($F737,Calc!$R$2:$Y$1201,J$13)</f>
        <v/>
      </c>
      <c r="K737" s="96"/>
      <c r="L737" s="98" t="str">
        <f ca="1">VLOOKUP($F737,Calc!$R$2:$Y$1201,L$13)</f>
        <v/>
      </c>
      <c r="M737" s="96" t="str">
        <f ca="1">VLOOKUP($F737,Calc!$R$2:$Y$1201,M$13)</f>
        <v/>
      </c>
    </row>
    <row r="738" spans="6:13" x14ac:dyDescent="0.3">
      <c r="F738" s="99">
        <f t="shared" si="11"/>
        <v>724</v>
      </c>
      <c r="G738" s="96" t="str">
        <f ca="1">VLOOKUP($F738,Calc!$R$2:$Y$1201,G$13)</f>
        <v/>
      </c>
      <c r="H738" s="97" t="str">
        <f ca="1">VLOOKUP($F738,Calc!$R$2:$Y$1201,H$13)</f>
        <v/>
      </c>
      <c r="I738" s="96" t="str">
        <f ca="1">VLOOKUP($F738,Calc!$R$2:$Y$1201,I$13)</f>
        <v/>
      </c>
      <c r="J738" s="96" t="str">
        <f ca="1">VLOOKUP($F738,Calc!$R$2:$Y$1201,J$13)</f>
        <v/>
      </c>
      <c r="K738" s="96"/>
      <c r="L738" s="98" t="str">
        <f ca="1">VLOOKUP($F738,Calc!$R$2:$Y$1201,L$13)</f>
        <v/>
      </c>
      <c r="M738" s="96" t="str">
        <f ca="1">VLOOKUP($F738,Calc!$R$2:$Y$1201,M$13)</f>
        <v/>
      </c>
    </row>
    <row r="739" spans="6:13" x14ac:dyDescent="0.3">
      <c r="F739" s="99">
        <f t="shared" si="11"/>
        <v>725</v>
      </c>
      <c r="G739" s="96" t="str">
        <f ca="1">VLOOKUP($F739,Calc!$R$2:$Y$1201,G$13)</f>
        <v/>
      </c>
      <c r="H739" s="97" t="str">
        <f ca="1">VLOOKUP($F739,Calc!$R$2:$Y$1201,H$13)</f>
        <v/>
      </c>
      <c r="I739" s="96" t="str">
        <f ca="1">VLOOKUP($F739,Calc!$R$2:$Y$1201,I$13)</f>
        <v/>
      </c>
      <c r="J739" s="96" t="str">
        <f ca="1">VLOOKUP($F739,Calc!$R$2:$Y$1201,J$13)</f>
        <v/>
      </c>
      <c r="K739" s="96"/>
      <c r="L739" s="98" t="str">
        <f ca="1">VLOOKUP($F739,Calc!$R$2:$Y$1201,L$13)</f>
        <v/>
      </c>
      <c r="M739" s="96" t="str">
        <f ca="1">VLOOKUP($F739,Calc!$R$2:$Y$1201,M$13)</f>
        <v/>
      </c>
    </row>
    <row r="740" spans="6:13" x14ac:dyDescent="0.3">
      <c r="F740" s="99">
        <f t="shared" si="11"/>
        <v>726</v>
      </c>
      <c r="G740" s="96" t="str">
        <f ca="1">VLOOKUP($F740,Calc!$R$2:$Y$1201,G$13)</f>
        <v/>
      </c>
      <c r="H740" s="97" t="str">
        <f ca="1">VLOOKUP($F740,Calc!$R$2:$Y$1201,H$13)</f>
        <v/>
      </c>
      <c r="I740" s="96" t="str">
        <f ca="1">VLOOKUP($F740,Calc!$R$2:$Y$1201,I$13)</f>
        <v/>
      </c>
      <c r="J740" s="96" t="str">
        <f ca="1">VLOOKUP($F740,Calc!$R$2:$Y$1201,J$13)</f>
        <v/>
      </c>
      <c r="K740" s="96"/>
      <c r="L740" s="98" t="str">
        <f ca="1">VLOOKUP($F740,Calc!$R$2:$Y$1201,L$13)</f>
        <v/>
      </c>
      <c r="M740" s="96" t="str">
        <f ca="1">VLOOKUP($F740,Calc!$R$2:$Y$1201,M$13)</f>
        <v/>
      </c>
    </row>
    <row r="741" spans="6:13" x14ac:dyDescent="0.3">
      <c r="F741" s="99">
        <f t="shared" si="11"/>
        <v>727</v>
      </c>
      <c r="G741" s="96" t="str">
        <f ca="1">VLOOKUP($F741,Calc!$R$2:$Y$1201,G$13)</f>
        <v/>
      </c>
      <c r="H741" s="97" t="str">
        <f ca="1">VLOOKUP($F741,Calc!$R$2:$Y$1201,H$13)</f>
        <v/>
      </c>
      <c r="I741" s="96" t="str">
        <f ca="1">VLOOKUP($F741,Calc!$R$2:$Y$1201,I$13)</f>
        <v/>
      </c>
      <c r="J741" s="96" t="str">
        <f ca="1">VLOOKUP($F741,Calc!$R$2:$Y$1201,J$13)</f>
        <v/>
      </c>
      <c r="K741" s="96"/>
      <c r="L741" s="98" t="str">
        <f ca="1">VLOOKUP($F741,Calc!$R$2:$Y$1201,L$13)</f>
        <v/>
      </c>
      <c r="M741" s="96" t="str">
        <f ca="1">VLOOKUP($F741,Calc!$R$2:$Y$1201,M$13)</f>
        <v/>
      </c>
    </row>
    <row r="742" spans="6:13" x14ac:dyDescent="0.3">
      <c r="F742" s="99">
        <f t="shared" si="11"/>
        <v>728</v>
      </c>
      <c r="G742" s="96" t="str">
        <f ca="1">VLOOKUP($F742,Calc!$R$2:$Y$1201,G$13)</f>
        <v/>
      </c>
      <c r="H742" s="97" t="str">
        <f ca="1">VLOOKUP($F742,Calc!$R$2:$Y$1201,H$13)</f>
        <v/>
      </c>
      <c r="I742" s="96" t="str">
        <f ca="1">VLOOKUP($F742,Calc!$R$2:$Y$1201,I$13)</f>
        <v/>
      </c>
      <c r="J742" s="96" t="str">
        <f ca="1">VLOOKUP($F742,Calc!$R$2:$Y$1201,J$13)</f>
        <v/>
      </c>
      <c r="K742" s="96"/>
      <c r="L742" s="98" t="str">
        <f ca="1">VLOOKUP($F742,Calc!$R$2:$Y$1201,L$13)</f>
        <v/>
      </c>
      <c r="M742" s="96" t="str">
        <f ca="1">VLOOKUP($F742,Calc!$R$2:$Y$1201,M$13)</f>
        <v/>
      </c>
    </row>
    <row r="743" spans="6:13" x14ac:dyDescent="0.3">
      <c r="F743" s="99">
        <f t="shared" si="11"/>
        <v>729</v>
      </c>
      <c r="G743" s="96" t="str">
        <f ca="1">VLOOKUP($F743,Calc!$R$2:$Y$1201,G$13)</f>
        <v/>
      </c>
      <c r="H743" s="97" t="str">
        <f ca="1">VLOOKUP($F743,Calc!$R$2:$Y$1201,H$13)</f>
        <v/>
      </c>
      <c r="I743" s="96" t="str">
        <f ca="1">VLOOKUP($F743,Calc!$R$2:$Y$1201,I$13)</f>
        <v/>
      </c>
      <c r="J743" s="96" t="str">
        <f ca="1">VLOOKUP($F743,Calc!$R$2:$Y$1201,J$13)</f>
        <v/>
      </c>
      <c r="K743" s="96"/>
      <c r="L743" s="98" t="str">
        <f ca="1">VLOOKUP($F743,Calc!$R$2:$Y$1201,L$13)</f>
        <v/>
      </c>
      <c r="M743" s="96" t="str">
        <f ca="1">VLOOKUP($F743,Calc!$R$2:$Y$1201,M$13)</f>
        <v/>
      </c>
    </row>
    <row r="744" spans="6:13" x14ac:dyDescent="0.3">
      <c r="F744" s="99">
        <f t="shared" si="11"/>
        <v>730</v>
      </c>
      <c r="G744" s="96" t="str">
        <f ca="1">VLOOKUP($F744,Calc!$R$2:$Y$1201,G$13)</f>
        <v/>
      </c>
      <c r="H744" s="97" t="str">
        <f ca="1">VLOOKUP($F744,Calc!$R$2:$Y$1201,H$13)</f>
        <v/>
      </c>
      <c r="I744" s="96" t="str">
        <f ca="1">VLOOKUP($F744,Calc!$R$2:$Y$1201,I$13)</f>
        <v/>
      </c>
      <c r="J744" s="96" t="str">
        <f ca="1">VLOOKUP($F744,Calc!$R$2:$Y$1201,J$13)</f>
        <v/>
      </c>
      <c r="K744" s="96"/>
      <c r="L744" s="98" t="str">
        <f ca="1">VLOOKUP($F744,Calc!$R$2:$Y$1201,L$13)</f>
        <v/>
      </c>
      <c r="M744" s="96" t="str">
        <f ca="1">VLOOKUP($F744,Calc!$R$2:$Y$1201,M$13)</f>
        <v/>
      </c>
    </row>
    <row r="745" spans="6:13" x14ac:dyDescent="0.3">
      <c r="F745" s="99">
        <f t="shared" si="11"/>
        <v>731</v>
      </c>
      <c r="G745" s="96" t="str">
        <f ca="1">VLOOKUP($F745,Calc!$R$2:$Y$1201,G$13)</f>
        <v/>
      </c>
      <c r="H745" s="97" t="str">
        <f ca="1">VLOOKUP($F745,Calc!$R$2:$Y$1201,H$13)</f>
        <v/>
      </c>
      <c r="I745" s="96" t="str">
        <f ca="1">VLOOKUP($F745,Calc!$R$2:$Y$1201,I$13)</f>
        <v/>
      </c>
      <c r="J745" s="96" t="str">
        <f ca="1">VLOOKUP($F745,Calc!$R$2:$Y$1201,J$13)</f>
        <v/>
      </c>
      <c r="K745" s="96"/>
      <c r="L745" s="98" t="str">
        <f ca="1">VLOOKUP($F745,Calc!$R$2:$Y$1201,L$13)</f>
        <v/>
      </c>
      <c r="M745" s="96" t="str">
        <f ca="1">VLOOKUP($F745,Calc!$R$2:$Y$1201,M$13)</f>
        <v/>
      </c>
    </row>
    <row r="746" spans="6:13" x14ac:dyDescent="0.3">
      <c r="F746" s="99">
        <f t="shared" si="11"/>
        <v>732</v>
      </c>
      <c r="G746" s="96" t="str">
        <f ca="1">VLOOKUP($F746,Calc!$R$2:$Y$1201,G$13)</f>
        <v/>
      </c>
      <c r="H746" s="97" t="str">
        <f ca="1">VLOOKUP($F746,Calc!$R$2:$Y$1201,H$13)</f>
        <v/>
      </c>
      <c r="I746" s="96" t="str">
        <f ca="1">VLOOKUP($F746,Calc!$R$2:$Y$1201,I$13)</f>
        <v/>
      </c>
      <c r="J746" s="96" t="str">
        <f ca="1">VLOOKUP($F746,Calc!$R$2:$Y$1201,J$13)</f>
        <v/>
      </c>
      <c r="K746" s="96"/>
      <c r="L746" s="98" t="str">
        <f ca="1">VLOOKUP($F746,Calc!$R$2:$Y$1201,L$13)</f>
        <v/>
      </c>
      <c r="M746" s="96" t="str">
        <f ca="1">VLOOKUP($F746,Calc!$R$2:$Y$1201,M$13)</f>
        <v/>
      </c>
    </row>
    <row r="747" spans="6:13" x14ac:dyDescent="0.3">
      <c r="F747" s="99">
        <f t="shared" si="11"/>
        <v>733</v>
      </c>
      <c r="G747" s="96" t="str">
        <f ca="1">VLOOKUP($F747,Calc!$R$2:$Y$1201,G$13)</f>
        <v/>
      </c>
      <c r="H747" s="97" t="str">
        <f ca="1">VLOOKUP($F747,Calc!$R$2:$Y$1201,H$13)</f>
        <v/>
      </c>
      <c r="I747" s="96" t="str">
        <f ca="1">VLOOKUP($F747,Calc!$R$2:$Y$1201,I$13)</f>
        <v/>
      </c>
      <c r="J747" s="96" t="str">
        <f ca="1">VLOOKUP($F747,Calc!$R$2:$Y$1201,J$13)</f>
        <v/>
      </c>
      <c r="K747" s="96"/>
      <c r="L747" s="98" t="str">
        <f ca="1">VLOOKUP($F747,Calc!$R$2:$Y$1201,L$13)</f>
        <v/>
      </c>
      <c r="M747" s="96" t="str">
        <f ca="1">VLOOKUP($F747,Calc!$R$2:$Y$1201,M$13)</f>
        <v/>
      </c>
    </row>
    <row r="748" spans="6:13" x14ac:dyDescent="0.3">
      <c r="F748" s="99">
        <f t="shared" si="11"/>
        <v>734</v>
      </c>
      <c r="G748" s="96" t="str">
        <f ca="1">VLOOKUP($F748,Calc!$R$2:$Y$1201,G$13)</f>
        <v/>
      </c>
      <c r="H748" s="97" t="str">
        <f ca="1">VLOOKUP($F748,Calc!$R$2:$Y$1201,H$13)</f>
        <v/>
      </c>
      <c r="I748" s="96" t="str">
        <f ca="1">VLOOKUP($F748,Calc!$R$2:$Y$1201,I$13)</f>
        <v/>
      </c>
      <c r="J748" s="96" t="str">
        <f ca="1">VLOOKUP($F748,Calc!$R$2:$Y$1201,J$13)</f>
        <v/>
      </c>
      <c r="K748" s="96"/>
      <c r="L748" s="98" t="str">
        <f ca="1">VLOOKUP($F748,Calc!$R$2:$Y$1201,L$13)</f>
        <v/>
      </c>
      <c r="M748" s="96" t="str">
        <f ca="1">VLOOKUP($F748,Calc!$R$2:$Y$1201,M$13)</f>
        <v/>
      </c>
    </row>
    <row r="749" spans="6:13" x14ac:dyDescent="0.3">
      <c r="F749" s="99">
        <f t="shared" si="11"/>
        <v>735</v>
      </c>
      <c r="G749" s="96" t="str">
        <f ca="1">VLOOKUP($F749,Calc!$R$2:$Y$1201,G$13)</f>
        <v/>
      </c>
      <c r="H749" s="97" t="str">
        <f ca="1">VLOOKUP($F749,Calc!$R$2:$Y$1201,H$13)</f>
        <v/>
      </c>
      <c r="I749" s="96" t="str">
        <f ca="1">VLOOKUP($F749,Calc!$R$2:$Y$1201,I$13)</f>
        <v/>
      </c>
      <c r="J749" s="96" t="str">
        <f ca="1">VLOOKUP($F749,Calc!$R$2:$Y$1201,J$13)</f>
        <v/>
      </c>
      <c r="K749" s="96"/>
      <c r="L749" s="98" t="str">
        <f ca="1">VLOOKUP($F749,Calc!$R$2:$Y$1201,L$13)</f>
        <v/>
      </c>
      <c r="M749" s="96" t="str">
        <f ca="1">VLOOKUP($F749,Calc!$R$2:$Y$1201,M$13)</f>
        <v/>
      </c>
    </row>
    <row r="750" spans="6:13" x14ac:dyDescent="0.3">
      <c r="F750" s="99">
        <f t="shared" si="11"/>
        <v>736</v>
      </c>
      <c r="G750" s="96" t="str">
        <f ca="1">VLOOKUP($F750,Calc!$R$2:$Y$1201,G$13)</f>
        <v/>
      </c>
      <c r="H750" s="97" t="str">
        <f ca="1">VLOOKUP($F750,Calc!$R$2:$Y$1201,H$13)</f>
        <v/>
      </c>
      <c r="I750" s="96" t="str">
        <f ca="1">VLOOKUP($F750,Calc!$R$2:$Y$1201,I$13)</f>
        <v/>
      </c>
      <c r="J750" s="96" t="str">
        <f ca="1">VLOOKUP($F750,Calc!$R$2:$Y$1201,J$13)</f>
        <v/>
      </c>
      <c r="K750" s="96"/>
      <c r="L750" s="98" t="str">
        <f ca="1">VLOOKUP($F750,Calc!$R$2:$Y$1201,L$13)</f>
        <v/>
      </c>
      <c r="M750" s="96" t="str">
        <f ca="1">VLOOKUP($F750,Calc!$R$2:$Y$1201,M$13)</f>
        <v/>
      </c>
    </row>
    <row r="751" spans="6:13" x14ac:dyDescent="0.3">
      <c r="F751" s="99">
        <f t="shared" si="11"/>
        <v>737</v>
      </c>
      <c r="G751" s="96" t="str">
        <f ca="1">VLOOKUP($F751,Calc!$R$2:$Y$1201,G$13)</f>
        <v/>
      </c>
      <c r="H751" s="97" t="str">
        <f ca="1">VLOOKUP($F751,Calc!$R$2:$Y$1201,H$13)</f>
        <v/>
      </c>
      <c r="I751" s="96" t="str">
        <f ca="1">VLOOKUP($F751,Calc!$R$2:$Y$1201,I$13)</f>
        <v/>
      </c>
      <c r="J751" s="96" t="str">
        <f ca="1">VLOOKUP($F751,Calc!$R$2:$Y$1201,J$13)</f>
        <v/>
      </c>
      <c r="K751" s="96"/>
      <c r="L751" s="98" t="str">
        <f ca="1">VLOOKUP($F751,Calc!$R$2:$Y$1201,L$13)</f>
        <v/>
      </c>
      <c r="M751" s="96" t="str">
        <f ca="1">VLOOKUP($F751,Calc!$R$2:$Y$1201,M$13)</f>
        <v/>
      </c>
    </row>
    <row r="752" spans="6:13" x14ac:dyDescent="0.3">
      <c r="F752" s="99">
        <f t="shared" si="11"/>
        <v>738</v>
      </c>
      <c r="G752" s="96" t="str">
        <f ca="1">VLOOKUP($F752,Calc!$R$2:$Y$1201,G$13)</f>
        <v/>
      </c>
      <c r="H752" s="97" t="str">
        <f ca="1">VLOOKUP($F752,Calc!$R$2:$Y$1201,H$13)</f>
        <v/>
      </c>
      <c r="I752" s="96" t="str">
        <f ca="1">VLOOKUP($F752,Calc!$R$2:$Y$1201,I$13)</f>
        <v/>
      </c>
      <c r="J752" s="96" t="str">
        <f ca="1">VLOOKUP($F752,Calc!$R$2:$Y$1201,J$13)</f>
        <v/>
      </c>
      <c r="K752" s="96"/>
      <c r="L752" s="98" t="str">
        <f ca="1">VLOOKUP($F752,Calc!$R$2:$Y$1201,L$13)</f>
        <v/>
      </c>
      <c r="M752" s="96" t="str">
        <f ca="1">VLOOKUP($F752,Calc!$R$2:$Y$1201,M$13)</f>
        <v/>
      </c>
    </row>
    <row r="753" spans="6:13" x14ac:dyDescent="0.3">
      <c r="F753" s="99">
        <f t="shared" si="11"/>
        <v>739</v>
      </c>
      <c r="G753" s="96" t="str">
        <f ca="1">VLOOKUP($F753,Calc!$R$2:$Y$1201,G$13)</f>
        <v/>
      </c>
      <c r="H753" s="97" t="str">
        <f ca="1">VLOOKUP($F753,Calc!$R$2:$Y$1201,H$13)</f>
        <v/>
      </c>
      <c r="I753" s="96" t="str">
        <f ca="1">VLOOKUP($F753,Calc!$R$2:$Y$1201,I$13)</f>
        <v/>
      </c>
      <c r="J753" s="96" t="str">
        <f ca="1">VLOOKUP($F753,Calc!$R$2:$Y$1201,J$13)</f>
        <v/>
      </c>
      <c r="K753" s="96"/>
      <c r="L753" s="98" t="str">
        <f ca="1">VLOOKUP($F753,Calc!$R$2:$Y$1201,L$13)</f>
        <v/>
      </c>
      <c r="M753" s="96" t="str">
        <f ca="1">VLOOKUP($F753,Calc!$R$2:$Y$1201,M$13)</f>
        <v/>
      </c>
    </row>
    <row r="754" spans="6:13" x14ac:dyDescent="0.3">
      <c r="F754" s="99">
        <f t="shared" si="11"/>
        <v>740</v>
      </c>
      <c r="G754" s="96" t="str">
        <f ca="1">VLOOKUP($F754,Calc!$R$2:$Y$1201,G$13)</f>
        <v/>
      </c>
      <c r="H754" s="97" t="str">
        <f ca="1">VLOOKUP($F754,Calc!$R$2:$Y$1201,H$13)</f>
        <v/>
      </c>
      <c r="I754" s="96" t="str">
        <f ca="1">VLOOKUP($F754,Calc!$R$2:$Y$1201,I$13)</f>
        <v/>
      </c>
      <c r="J754" s="96" t="str">
        <f ca="1">VLOOKUP($F754,Calc!$R$2:$Y$1201,J$13)</f>
        <v/>
      </c>
      <c r="K754" s="96"/>
      <c r="L754" s="98" t="str">
        <f ca="1">VLOOKUP($F754,Calc!$R$2:$Y$1201,L$13)</f>
        <v/>
      </c>
      <c r="M754" s="96" t="str">
        <f ca="1">VLOOKUP($F754,Calc!$R$2:$Y$1201,M$13)</f>
        <v/>
      </c>
    </row>
    <row r="755" spans="6:13" x14ac:dyDescent="0.3">
      <c r="F755" s="99">
        <f t="shared" si="11"/>
        <v>741</v>
      </c>
      <c r="G755" s="96" t="str">
        <f ca="1">VLOOKUP($F755,Calc!$R$2:$Y$1201,G$13)</f>
        <v/>
      </c>
      <c r="H755" s="97" t="str">
        <f ca="1">VLOOKUP($F755,Calc!$R$2:$Y$1201,H$13)</f>
        <v/>
      </c>
      <c r="I755" s="96" t="str">
        <f ca="1">VLOOKUP($F755,Calc!$R$2:$Y$1201,I$13)</f>
        <v/>
      </c>
      <c r="J755" s="96" t="str">
        <f ca="1">VLOOKUP($F755,Calc!$R$2:$Y$1201,J$13)</f>
        <v/>
      </c>
      <c r="K755" s="96"/>
      <c r="L755" s="98" t="str">
        <f ca="1">VLOOKUP($F755,Calc!$R$2:$Y$1201,L$13)</f>
        <v/>
      </c>
      <c r="M755" s="96" t="str">
        <f ca="1">VLOOKUP($F755,Calc!$R$2:$Y$1201,M$13)</f>
        <v/>
      </c>
    </row>
    <row r="756" spans="6:13" x14ac:dyDescent="0.3">
      <c r="F756" s="99">
        <f t="shared" si="11"/>
        <v>742</v>
      </c>
      <c r="G756" s="96" t="str">
        <f ca="1">VLOOKUP($F756,Calc!$R$2:$Y$1201,G$13)</f>
        <v/>
      </c>
      <c r="H756" s="97" t="str">
        <f ca="1">VLOOKUP($F756,Calc!$R$2:$Y$1201,H$13)</f>
        <v/>
      </c>
      <c r="I756" s="96" t="str">
        <f ca="1">VLOOKUP($F756,Calc!$R$2:$Y$1201,I$13)</f>
        <v/>
      </c>
      <c r="J756" s="96" t="str">
        <f ca="1">VLOOKUP($F756,Calc!$R$2:$Y$1201,J$13)</f>
        <v/>
      </c>
      <c r="K756" s="96"/>
      <c r="L756" s="98" t="str">
        <f ca="1">VLOOKUP($F756,Calc!$R$2:$Y$1201,L$13)</f>
        <v/>
      </c>
      <c r="M756" s="96" t="str">
        <f ca="1">VLOOKUP($F756,Calc!$R$2:$Y$1201,M$13)</f>
        <v/>
      </c>
    </row>
    <row r="757" spans="6:13" x14ac:dyDescent="0.3">
      <c r="F757" s="99">
        <f t="shared" si="11"/>
        <v>743</v>
      </c>
      <c r="G757" s="96" t="str">
        <f ca="1">VLOOKUP($F757,Calc!$R$2:$Y$1201,G$13)</f>
        <v/>
      </c>
      <c r="H757" s="97" t="str">
        <f ca="1">VLOOKUP($F757,Calc!$R$2:$Y$1201,H$13)</f>
        <v/>
      </c>
      <c r="I757" s="96" t="str">
        <f ca="1">VLOOKUP($F757,Calc!$R$2:$Y$1201,I$13)</f>
        <v/>
      </c>
      <c r="J757" s="96" t="str">
        <f ca="1">VLOOKUP($F757,Calc!$R$2:$Y$1201,J$13)</f>
        <v/>
      </c>
      <c r="K757" s="96"/>
      <c r="L757" s="98" t="str">
        <f ca="1">VLOOKUP($F757,Calc!$R$2:$Y$1201,L$13)</f>
        <v/>
      </c>
      <c r="M757" s="96" t="str">
        <f ca="1">VLOOKUP($F757,Calc!$R$2:$Y$1201,M$13)</f>
        <v/>
      </c>
    </row>
    <row r="758" spans="6:13" x14ac:dyDescent="0.3">
      <c r="F758" s="99">
        <f t="shared" si="11"/>
        <v>744</v>
      </c>
      <c r="G758" s="96" t="str">
        <f ca="1">VLOOKUP($F758,Calc!$R$2:$Y$1201,G$13)</f>
        <v/>
      </c>
      <c r="H758" s="97" t="str">
        <f ca="1">VLOOKUP($F758,Calc!$R$2:$Y$1201,H$13)</f>
        <v/>
      </c>
      <c r="I758" s="96" t="str">
        <f ca="1">VLOOKUP($F758,Calc!$R$2:$Y$1201,I$13)</f>
        <v/>
      </c>
      <c r="J758" s="96" t="str">
        <f ca="1">VLOOKUP($F758,Calc!$R$2:$Y$1201,J$13)</f>
        <v/>
      </c>
      <c r="K758" s="96"/>
      <c r="L758" s="98" t="str">
        <f ca="1">VLOOKUP($F758,Calc!$R$2:$Y$1201,L$13)</f>
        <v/>
      </c>
      <c r="M758" s="96" t="str">
        <f ca="1">VLOOKUP($F758,Calc!$R$2:$Y$1201,M$13)</f>
        <v/>
      </c>
    </row>
    <row r="759" spans="6:13" x14ac:dyDescent="0.3">
      <c r="F759" s="99">
        <f t="shared" si="11"/>
        <v>745</v>
      </c>
      <c r="G759" s="96" t="str">
        <f ca="1">VLOOKUP($F759,Calc!$R$2:$Y$1201,G$13)</f>
        <v/>
      </c>
      <c r="H759" s="97" t="str">
        <f ca="1">VLOOKUP($F759,Calc!$R$2:$Y$1201,H$13)</f>
        <v/>
      </c>
      <c r="I759" s="96" t="str">
        <f ca="1">VLOOKUP($F759,Calc!$R$2:$Y$1201,I$13)</f>
        <v/>
      </c>
      <c r="J759" s="96" t="str">
        <f ca="1">VLOOKUP($F759,Calc!$R$2:$Y$1201,J$13)</f>
        <v/>
      </c>
      <c r="K759" s="96"/>
      <c r="L759" s="98" t="str">
        <f ca="1">VLOOKUP($F759,Calc!$R$2:$Y$1201,L$13)</f>
        <v/>
      </c>
      <c r="M759" s="96" t="str">
        <f ca="1">VLOOKUP($F759,Calc!$R$2:$Y$1201,M$13)</f>
        <v/>
      </c>
    </row>
    <row r="760" spans="6:13" x14ac:dyDescent="0.3">
      <c r="F760" s="99">
        <f t="shared" si="11"/>
        <v>746</v>
      </c>
      <c r="G760" s="96" t="str">
        <f ca="1">VLOOKUP($F760,Calc!$R$2:$Y$1201,G$13)</f>
        <v/>
      </c>
      <c r="H760" s="97" t="str">
        <f ca="1">VLOOKUP($F760,Calc!$R$2:$Y$1201,H$13)</f>
        <v/>
      </c>
      <c r="I760" s="96" t="str">
        <f ca="1">VLOOKUP($F760,Calc!$R$2:$Y$1201,I$13)</f>
        <v/>
      </c>
      <c r="J760" s="96" t="str">
        <f ca="1">VLOOKUP($F760,Calc!$R$2:$Y$1201,J$13)</f>
        <v/>
      </c>
      <c r="K760" s="96"/>
      <c r="L760" s="98" t="str">
        <f ca="1">VLOOKUP($F760,Calc!$R$2:$Y$1201,L$13)</f>
        <v/>
      </c>
      <c r="M760" s="96" t="str">
        <f ca="1">VLOOKUP($F760,Calc!$R$2:$Y$1201,M$13)</f>
        <v/>
      </c>
    </row>
    <row r="761" spans="6:13" x14ac:dyDescent="0.3">
      <c r="F761" s="99">
        <f t="shared" si="11"/>
        <v>747</v>
      </c>
      <c r="G761" s="96" t="str">
        <f ca="1">VLOOKUP($F761,Calc!$R$2:$Y$1201,G$13)</f>
        <v/>
      </c>
      <c r="H761" s="97" t="str">
        <f ca="1">VLOOKUP($F761,Calc!$R$2:$Y$1201,H$13)</f>
        <v/>
      </c>
      <c r="I761" s="96" t="str">
        <f ca="1">VLOOKUP($F761,Calc!$R$2:$Y$1201,I$13)</f>
        <v/>
      </c>
      <c r="J761" s="96" t="str">
        <f ca="1">VLOOKUP($F761,Calc!$R$2:$Y$1201,J$13)</f>
        <v/>
      </c>
      <c r="K761" s="96"/>
      <c r="L761" s="98" t="str">
        <f ca="1">VLOOKUP($F761,Calc!$R$2:$Y$1201,L$13)</f>
        <v/>
      </c>
      <c r="M761" s="96" t="str">
        <f ca="1">VLOOKUP($F761,Calc!$R$2:$Y$1201,M$13)</f>
        <v/>
      </c>
    </row>
    <row r="762" spans="6:13" x14ac:dyDescent="0.3">
      <c r="F762" s="99">
        <f t="shared" si="11"/>
        <v>748</v>
      </c>
      <c r="G762" s="96" t="str">
        <f ca="1">VLOOKUP($F762,Calc!$R$2:$Y$1201,G$13)</f>
        <v/>
      </c>
      <c r="H762" s="97" t="str">
        <f ca="1">VLOOKUP($F762,Calc!$R$2:$Y$1201,H$13)</f>
        <v/>
      </c>
      <c r="I762" s="96" t="str">
        <f ca="1">VLOOKUP($F762,Calc!$R$2:$Y$1201,I$13)</f>
        <v/>
      </c>
      <c r="J762" s="96" t="str">
        <f ca="1">VLOOKUP($F762,Calc!$R$2:$Y$1201,J$13)</f>
        <v/>
      </c>
      <c r="K762" s="96"/>
      <c r="L762" s="98" t="str">
        <f ca="1">VLOOKUP($F762,Calc!$R$2:$Y$1201,L$13)</f>
        <v/>
      </c>
      <c r="M762" s="96" t="str">
        <f ca="1">VLOOKUP($F762,Calc!$R$2:$Y$1201,M$13)</f>
        <v/>
      </c>
    </row>
    <row r="763" spans="6:13" x14ac:dyDescent="0.3">
      <c r="F763" s="99">
        <f t="shared" si="11"/>
        <v>749</v>
      </c>
      <c r="G763" s="96" t="str">
        <f ca="1">VLOOKUP($F763,Calc!$R$2:$Y$1201,G$13)</f>
        <v/>
      </c>
      <c r="H763" s="97" t="str">
        <f ca="1">VLOOKUP($F763,Calc!$R$2:$Y$1201,H$13)</f>
        <v/>
      </c>
      <c r="I763" s="96" t="str">
        <f ca="1">VLOOKUP($F763,Calc!$R$2:$Y$1201,I$13)</f>
        <v/>
      </c>
      <c r="J763" s="96" t="str">
        <f ca="1">VLOOKUP($F763,Calc!$R$2:$Y$1201,J$13)</f>
        <v/>
      </c>
      <c r="K763" s="96"/>
      <c r="L763" s="98" t="str">
        <f ca="1">VLOOKUP($F763,Calc!$R$2:$Y$1201,L$13)</f>
        <v/>
      </c>
      <c r="M763" s="96" t="str">
        <f ca="1">VLOOKUP($F763,Calc!$R$2:$Y$1201,M$13)</f>
        <v/>
      </c>
    </row>
    <row r="764" spans="6:13" x14ac:dyDescent="0.3">
      <c r="F764" s="99">
        <f t="shared" si="11"/>
        <v>750</v>
      </c>
      <c r="G764" s="96" t="str">
        <f ca="1">VLOOKUP($F764,Calc!$R$2:$Y$1201,G$13)</f>
        <v/>
      </c>
      <c r="H764" s="97" t="str">
        <f ca="1">VLOOKUP($F764,Calc!$R$2:$Y$1201,H$13)</f>
        <v/>
      </c>
      <c r="I764" s="96" t="str">
        <f ca="1">VLOOKUP($F764,Calc!$R$2:$Y$1201,I$13)</f>
        <v/>
      </c>
      <c r="J764" s="96" t="str">
        <f ca="1">VLOOKUP($F764,Calc!$R$2:$Y$1201,J$13)</f>
        <v/>
      </c>
      <c r="K764" s="96"/>
      <c r="L764" s="98" t="str">
        <f ca="1">VLOOKUP($F764,Calc!$R$2:$Y$1201,L$13)</f>
        <v/>
      </c>
      <c r="M764" s="96" t="str">
        <f ca="1">VLOOKUP($F764,Calc!$R$2:$Y$1201,M$13)</f>
        <v/>
      </c>
    </row>
    <row r="765" spans="6:13" x14ac:dyDescent="0.3">
      <c r="F765" s="99">
        <f t="shared" si="11"/>
        <v>751</v>
      </c>
      <c r="G765" s="96" t="str">
        <f ca="1">VLOOKUP($F765,Calc!$R$2:$Y$1201,G$13)</f>
        <v/>
      </c>
      <c r="H765" s="97" t="str">
        <f ca="1">VLOOKUP($F765,Calc!$R$2:$Y$1201,H$13)</f>
        <v/>
      </c>
      <c r="I765" s="96" t="str">
        <f ca="1">VLOOKUP($F765,Calc!$R$2:$Y$1201,I$13)</f>
        <v/>
      </c>
      <c r="J765" s="96" t="str">
        <f ca="1">VLOOKUP($F765,Calc!$R$2:$Y$1201,J$13)</f>
        <v/>
      </c>
      <c r="K765" s="96"/>
      <c r="L765" s="98" t="str">
        <f ca="1">VLOOKUP($F765,Calc!$R$2:$Y$1201,L$13)</f>
        <v/>
      </c>
      <c r="M765" s="96" t="str">
        <f ca="1">VLOOKUP($F765,Calc!$R$2:$Y$1201,M$13)</f>
        <v/>
      </c>
    </row>
    <row r="766" spans="6:13" x14ac:dyDescent="0.3">
      <c r="F766" s="99">
        <f t="shared" si="11"/>
        <v>752</v>
      </c>
      <c r="G766" s="96" t="str">
        <f ca="1">VLOOKUP($F766,Calc!$R$2:$Y$1201,G$13)</f>
        <v/>
      </c>
      <c r="H766" s="97" t="str">
        <f ca="1">VLOOKUP($F766,Calc!$R$2:$Y$1201,H$13)</f>
        <v/>
      </c>
      <c r="I766" s="96" t="str">
        <f ca="1">VLOOKUP($F766,Calc!$R$2:$Y$1201,I$13)</f>
        <v/>
      </c>
      <c r="J766" s="96" t="str">
        <f ca="1">VLOOKUP($F766,Calc!$R$2:$Y$1201,J$13)</f>
        <v/>
      </c>
      <c r="K766" s="96"/>
      <c r="L766" s="98" t="str">
        <f ca="1">VLOOKUP($F766,Calc!$R$2:$Y$1201,L$13)</f>
        <v/>
      </c>
      <c r="M766" s="96" t="str">
        <f ca="1">VLOOKUP($F766,Calc!$R$2:$Y$1201,M$13)</f>
        <v/>
      </c>
    </row>
    <row r="767" spans="6:13" x14ac:dyDescent="0.3">
      <c r="F767" s="99">
        <f t="shared" si="11"/>
        <v>753</v>
      </c>
      <c r="G767" s="96" t="str">
        <f ca="1">VLOOKUP($F767,Calc!$R$2:$Y$1201,G$13)</f>
        <v/>
      </c>
      <c r="H767" s="97" t="str">
        <f ca="1">VLOOKUP($F767,Calc!$R$2:$Y$1201,H$13)</f>
        <v/>
      </c>
      <c r="I767" s="96" t="str">
        <f ca="1">VLOOKUP($F767,Calc!$R$2:$Y$1201,I$13)</f>
        <v/>
      </c>
      <c r="J767" s="96" t="str">
        <f ca="1">VLOOKUP($F767,Calc!$R$2:$Y$1201,J$13)</f>
        <v/>
      </c>
      <c r="K767" s="96"/>
      <c r="L767" s="98" t="str">
        <f ca="1">VLOOKUP($F767,Calc!$R$2:$Y$1201,L$13)</f>
        <v/>
      </c>
      <c r="M767" s="96" t="str">
        <f ca="1">VLOOKUP($F767,Calc!$R$2:$Y$1201,M$13)</f>
        <v/>
      </c>
    </row>
    <row r="768" spans="6:13" x14ac:dyDescent="0.3">
      <c r="F768" s="99">
        <f t="shared" si="11"/>
        <v>754</v>
      </c>
      <c r="G768" s="96" t="str">
        <f ca="1">VLOOKUP($F768,Calc!$R$2:$Y$1201,G$13)</f>
        <v/>
      </c>
      <c r="H768" s="97" t="str">
        <f ca="1">VLOOKUP($F768,Calc!$R$2:$Y$1201,H$13)</f>
        <v/>
      </c>
      <c r="I768" s="96" t="str">
        <f ca="1">VLOOKUP($F768,Calc!$R$2:$Y$1201,I$13)</f>
        <v/>
      </c>
      <c r="J768" s="96" t="str">
        <f ca="1">VLOOKUP($F768,Calc!$R$2:$Y$1201,J$13)</f>
        <v/>
      </c>
      <c r="K768" s="96"/>
      <c r="L768" s="98" t="str">
        <f ca="1">VLOOKUP($F768,Calc!$R$2:$Y$1201,L$13)</f>
        <v/>
      </c>
      <c r="M768" s="96" t="str">
        <f ca="1">VLOOKUP($F768,Calc!$R$2:$Y$1201,M$13)</f>
        <v/>
      </c>
    </row>
    <row r="769" spans="6:13" x14ac:dyDescent="0.3">
      <c r="F769" s="99">
        <f t="shared" si="11"/>
        <v>755</v>
      </c>
      <c r="G769" s="96" t="str">
        <f ca="1">VLOOKUP($F769,Calc!$R$2:$Y$1201,G$13)</f>
        <v/>
      </c>
      <c r="H769" s="97" t="str">
        <f ca="1">VLOOKUP($F769,Calc!$R$2:$Y$1201,H$13)</f>
        <v/>
      </c>
      <c r="I769" s="96" t="str">
        <f ca="1">VLOOKUP($F769,Calc!$R$2:$Y$1201,I$13)</f>
        <v/>
      </c>
      <c r="J769" s="96" t="str">
        <f ca="1">VLOOKUP($F769,Calc!$R$2:$Y$1201,J$13)</f>
        <v/>
      </c>
      <c r="K769" s="96"/>
      <c r="L769" s="98" t="str">
        <f ca="1">VLOOKUP($F769,Calc!$R$2:$Y$1201,L$13)</f>
        <v/>
      </c>
      <c r="M769" s="96" t="str">
        <f ca="1">VLOOKUP($F769,Calc!$R$2:$Y$1201,M$13)</f>
        <v/>
      </c>
    </row>
    <row r="770" spans="6:13" x14ac:dyDescent="0.3">
      <c r="F770" s="99">
        <f t="shared" si="11"/>
        <v>756</v>
      </c>
      <c r="G770" s="96" t="str">
        <f ca="1">VLOOKUP($F770,Calc!$R$2:$Y$1201,G$13)</f>
        <v/>
      </c>
      <c r="H770" s="97" t="str">
        <f ca="1">VLOOKUP($F770,Calc!$R$2:$Y$1201,H$13)</f>
        <v/>
      </c>
      <c r="I770" s="96" t="str">
        <f ca="1">VLOOKUP($F770,Calc!$R$2:$Y$1201,I$13)</f>
        <v/>
      </c>
      <c r="J770" s="96" t="str">
        <f ca="1">VLOOKUP($F770,Calc!$R$2:$Y$1201,J$13)</f>
        <v/>
      </c>
      <c r="K770" s="96"/>
      <c r="L770" s="98" t="str">
        <f ca="1">VLOOKUP($F770,Calc!$R$2:$Y$1201,L$13)</f>
        <v/>
      </c>
      <c r="M770" s="96" t="str">
        <f ca="1">VLOOKUP($F770,Calc!$R$2:$Y$1201,M$13)</f>
        <v/>
      </c>
    </row>
    <row r="771" spans="6:13" x14ac:dyDescent="0.3">
      <c r="F771" s="99">
        <f t="shared" si="11"/>
        <v>757</v>
      </c>
      <c r="G771" s="96" t="str">
        <f ca="1">VLOOKUP($F771,Calc!$R$2:$Y$1201,G$13)</f>
        <v/>
      </c>
      <c r="H771" s="97" t="str">
        <f ca="1">VLOOKUP($F771,Calc!$R$2:$Y$1201,H$13)</f>
        <v/>
      </c>
      <c r="I771" s="96" t="str">
        <f ca="1">VLOOKUP($F771,Calc!$R$2:$Y$1201,I$13)</f>
        <v/>
      </c>
      <c r="J771" s="96" t="str">
        <f ca="1">VLOOKUP($F771,Calc!$R$2:$Y$1201,J$13)</f>
        <v/>
      </c>
      <c r="K771" s="96"/>
      <c r="L771" s="98" t="str">
        <f ca="1">VLOOKUP($F771,Calc!$R$2:$Y$1201,L$13)</f>
        <v/>
      </c>
      <c r="M771" s="96" t="str">
        <f ca="1">VLOOKUP($F771,Calc!$R$2:$Y$1201,M$13)</f>
        <v/>
      </c>
    </row>
    <row r="772" spans="6:13" x14ac:dyDescent="0.3">
      <c r="F772" s="99">
        <f t="shared" si="11"/>
        <v>758</v>
      </c>
      <c r="G772" s="96" t="str">
        <f ca="1">VLOOKUP($F772,Calc!$R$2:$Y$1201,G$13)</f>
        <v/>
      </c>
      <c r="H772" s="97" t="str">
        <f ca="1">VLOOKUP($F772,Calc!$R$2:$Y$1201,H$13)</f>
        <v/>
      </c>
      <c r="I772" s="96" t="str">
        <f ca="1">VLOOKUP($F772,Calc!$R$2:$Y$1201,I$13)</f>
        <v/>
      </c>
      <c r="J772" s="96" t="str">
        <f ca="1">VLOOKUP($F772,Calc!$R$2:$Y$1201,J$13)</f>
        <v/>
      </c>
      <c r="K772" s="96"/>
      <c r="L772" s="98" t="str">
        <f ca="1">VLOOKUP($F772,Calc!$R$2:$Y$1201,L$13)</f>
        <v/>
      </c>
      <c r="M772" s="96" t="str">
        <f ca="1">VLOOKUP($F772,Calc!$R$2:$Y$1201,M$13)</f>
        <v/>
      </c>
    </row>
    <row r="773" spans="6:13" x14ac:dyDescent="0.3">
      <c r="F773" s="99">
        <f t="shared" si="11"/>
        <v>759</v>
      </c>
      <c r="G773" s="96" t="str">
        <f ca="1">VLOOKUP($F773,Calc!$R$2:$Y$1201,G$13)</f>
        <v/>
      </c>
      <c r="H773" s="97" t="str">
        <f ca="1">VLOOKUP($F773,Calc!$R$2:$Y$1201,H$13)</f>
        <v/>
      </c>
      <c r="I773" s="96" t="str">
        <f ca="1">VLOOKUP($F773,Calc!$R$2:$Y$1201,I$13)</f>
        <v/>
      </c>
      <c r="J773" s="96" t="str">
        <f ca="1">VLOOKUP($F773,Calc!$R$2:$Y$1201,J$13)</f>
        <v/>
      </c>
      <c r="K773" s="96"/>
      <c r="L773" s="98" t="str">
        <f ca="1">VLOOKUP($F773,Calc!$R$2:$Y$1201,L$13)</f>
        <v/>
      </c>
      <c r="M773" s="96" t="str">
        <f ca="1">VLOOKUP($F773,Calc!$R$2:$Y$1201,M$13)</f>
        <v/>
      </c>
    </row>
    <row r="774" spans="6:13" x14ac:dyDescent="0.3">
      <c r="F774" s="99">
        <f t="shared" si="11"/>
        <v>760</v>
      </c>
      <c r="G774" s="96" t="str">
        <f ca="1">VLOOKUP($F774,Calc!$R$2:$Y$1201,G$13)</f>
        <v/>
      </c>
      <c r="H774" s="97" t="str">
        <f ca="1">VLOOKUP($F774,Calc!$R$2:$Y$1201,H$13)</f>
        <v/>
      </c>
      <c r="I774" s="96" t="str">
        <f ca="1">VLOOKUP($F774,Calc!$R$2:$Y$1201,I$13)</f>
        <v/>
      </c>
      <c r="J774" s="96" t="str">
        <f ca="1">VLOOKUP($F774,Calc!$R$2:$Y$1201,J$13)</f>
        <v/>
      </c>
      <c r="K774" s="96"/>
      <c r="L774" s="98" t="str">
        <f ca="1">VLOOKUP($F774,Calc!$R$2:$Y$1201,L$13)</f>
        <v/>
      </c>
      <c r="M774" s="96" t="str">
        <f ca="1">VLOOKUP($F774,Calc!$R$2:$Y$1201,M$13)</f>
        <v/>
      </c>
    </row>
    <row r="775" spans="6:13" x14ac:dyDescent="0.3">
      <c r="F775" s="99">
        <f t="shared" si="11"/>
        <v>761</v>
      </c>
      <c r="G775" s="96" t="str">
        <f ca="1">VLOOKUP($F775,Calc!$R$2:$Y$1201,G$13)</f>
        <v/>
      </c>
      <c r="H775" s="97" t="str">
        <f ca="1">VLOOKUP($F775,Calc!$R$2:$Y$1201,H$13)</f>
        <v/>
      </c>
      <c r="I775" s="96" t="str">
        <f ca="1">VLOOKUP($F775,Calc!$R$2:$Y$1201,I$13)</f>
        <v/>
      </c>
      <c r="J775" s="96" t="str">
        <f ca="1">VLOOKUP($F775,Calc!$R$2:$Y$1201,J$13)</f>
        <v/>
      </c>
      <c r="K775" s="96"/>
      <c r="L775" s="98" t="str">
        <f ca="1">VLOOKUP($F775,Calc!$R$2:$Y$1201,L$13)</f>
        <v/>
      </c>
      <c r="M775" s="96" t="str">
        <f ca="1">VLOOKUP($F775,Calc!$R$2:$Y$1201,M$13)</f>
        <v/>
      </c>
    </row>
    <row r="776" spans="6:13" x14ac:dyDescent="0.3">
      <c r="F776" s="99">
        <f t="shared" si="11"/>
        <v>762</v>
      </c>
      <c r="G776" s="96" t="str">
        <f ca="1">VLOOKUP($F776,Calc!$R$2:$Y$1201,G$13)</f>
        <v/>
      </c>
      <c r="H776" s="97" t="str">
        <f ca="1">VLOOKUP($F776,Calc!$R$2:$Y$1201,H$13)</f>
        <v/>
      </c>
      <c r="I776" s="96" t="str">
        <f ca="1">VLOOKUP($F776,Calc!$R$2:$Y$1201,I$13)</f>
        <v/>
      </c>
      <c r="J776" s="96" t="str">
        <f ca="1">VLOOKUP($F776,Calc!$R$2:$Y$1201,J$13)</f>
        <v/>
      </c>
      <c r="K776" s="96"/>
      <c r="L776" s="98" t="str">
        <f ca="1">VLOOKUP($F776,Calc!$R$2:$Y$1201,L$13)</f>
        <v/>
      </c>
      <c r="M776" s="96" t="str">
        <f ca="1">VLOOKUP($F776,Calc!$R$2:$Y$1201,M$13)</f>
        <v/>
      </c>
    </row>
    <row r="777" spans="6:13" x14ac:dyDescent="0.3">
      <c r="F777" s="99">
        <f t="shared" si="11"/>
        <v>763</v>
      </c>
      <c r="G777" s="96" t="str">
        <f ca="1">VLOOKUP($F777,Calc!$R$2:$Y$1201,G$13)</f>
        <v/>
      </c>
      <c r="H777" s="97" t="str">
        <f ca="1">VLOOKUP($F777,Calc!$R$2:$Y$1201,H$13)</f>
        <v/>
      </c>
      <c r="I777" s="96" t="str">
        <f ca="1">VLOOKUP($F777,Calc!$R$2:$Y$1201,I$13)</f>
        <v/>
      </c>
      <c r="J777" s="96" t="str">
        <f ca="1">VLOOKUP($F777,Calc!$R$2:$Y$1201,J$13)</f>
        <v/>
      </c>
      <c r="K777" s="96"/>
      <c r="L777" s="98" t="str">
        <f ca="1">VLOOKUP($F777,Calc!$R$2:$Y$1201,L$13)</f>
        <v/>
      </c>
      <c r="M777" s="96" t="str">
        <f ca="1">VLOOKUP($F777,Calc!$R$2:$Y$1201,M$13)</f>
        <v/>
      </c>
    </row>
    <row r="778" spans="6:13" x14ac:dyDescent="0.3">
      <c r="F778" s="99">
        <f t="shared" si="11"/>
        <v>764</v>
      </c>
      <c r="G778" s="96" t="str">
        <f ca="1">VLOOKUP($F778,Calc!$R$2:$Y$1201,G$13)</f>
        <v/>
      </c>
      <c r="H778" s="97" t="str">
        <f ca="1">VLOOKUP($F778,Calc!$R$2:$Y$1201,H$13)</f>
        <v/>
      </c>
      <c r="I778" s="96" t="str">
        <f ca="1">VLOOKUP($F778,Calc!$R$2:$Y$1201,I$13)</f>
        <v/>
      </c>
      <c r="J778" s="96" t="str">
        <f ca="1">VLOOKUP($F778,Calc!$R$2:$Y$1201,J$13)</f>
        <v/>
      </c>
      <c r="K778" s="96"/>
      <c r="L778" s="98" t="str">
        <f ca="1">VLOOKUP($F778,Calc!$R$2:$Y$1201,L$13)</f>
        <v/>
      </c>
      <c r="M778" s="96" t="str">
        <f ca="1">VLOOKUP($F778,Calc!$R$2:$Y$1201,M$13)</f>
        <v/>
      </c>
    </row>
    <row r="779" spans="6:13" x14ac:dyDescent="0.3">
      <c r="F779" s="99">
        <f t="shared" si="11"/>
        <v>765</v>
      </c>
      <c r="G779" s="96" t="str">
        <f ca="1">VLOOKUP($F779,Calc!$R$2:$Y$1201,G$13)</f>
        <v/>
      </c>
      <c r="H779" s="97" t="str">
        <f ca="1">VLOOKUP($F779,Calc!$R$2:$Y$1201,H$13)</f>
        <v/>
      </c>
      <c r="I779" s="96" t="str">
        <f ca="1">VLOOKUP($F779,Calc!$R$2:$Y$1201,I$13)</f>
        <v/>
      </c>
      <c r="J779" s="96" t="str">
        <f ca="1">VLOOKUP($F779,Calc!$R$2:$Y$1201,J$13)</f>
        <v/>
      </c>
      <c r="K779" s="96"/>
      <c r="L779" s="98" t="str">
        <f ca="1">VLOOKUP($F779,Calc!$R$2:$Y$1201,L$13)</f>
        <v/>
      </c>
      <c r="M779" s="96" t="str">
        <f ca="1">VLOOKUP($F779,Calc!$R$2:$Y$1201,M$13)</f>
        <v/>
      </c>
    </row>
    <row r="780" spans="6:13" x14ac:dyDescent="0.3">
      <c r="F780" s="99">
        <f t="shared" si="11"/>
        <v>766</v>
      </c>
      <c r="G780" s="96" t="str">
        <f ca="1">VLOOKUP($F780,Calc!$R$2:$Y$1201,G$13)</f>
        <v/>
      </c>
      <c r="H780" s="97" t="str">
        <f ca="1">VLOOKUP($F780,Calc!$R$2:$Y$1201,H$13)</f>
        <v/>
      </c>
      <c r="I780" s="96" t="str">
        <f ca="1">VLOOKUP($F780,Calc!$R$2:$Y$1201,I$13)</f>
        <v/>
      </c>
      <c r="J780" s="96" t="str">
        <f ca="1">VLOOKUP($F780,Calc!$R$2:$Y$1201,J$13)</f>
        <v/>
      </c>
      <c r="K780" s="96"/>
      <c r="L780" s="98" t="str">
        <f ca="1">VLOOKUP($F780,Calc!$R$2:$Y$1201,L$13)</f>
        <v/>
      </c>
      <c r="M780" s="96" t="str">
        <f ca="1">VLOOKUP($F780,Calc!$R$2:$Y$1201,M$13)</f>
        <v/>
      </c>
    </row>
    <row r="781" spans="6:13" x14ac:dyDescent="0.3">
      <c r="F781" s="99">
        <f t="shared" si="11"/>
        <v>767</v>
      </c>
      <c r="G781" s="96" t="str">
        <f ca="1">VLOOKUP($F781,Calc!$R$2:$Y$1201,G$13)</f>
        <v/>
      </c>
      <c r="H781" s="97" t="str">
        <f ca="1">VLOOKUP($F781,Calc!$R$2:$Y$1201,H$13)</f>
        <v/>
      </c>
      <c r="I781" s="96" t="str">
        <f ca="1">VLOOKUP($F781,Calc!$R$2:$Y$1201,I$13)</f>
        <v/>
      </c>
      <c r="J781" s="96" t="str">
        <f ca="1">VLOOKUP($F781,Calc!$R$2:$Y$1201,J$13)</f>
        <v/>
      </c>
      <c r="K781" s="96"/>
      <c r="L781" s="98" t="str">
        <f ca="1">VLOOKUP($F781,Calc!$R$2:$Y$1201,L$13)</f>
        <v/>
      </c>
      <c r="M781" s="96" t="str">
        <f ca="1">VLOOKUP($F781,Calc!$R$2:$Y$1201,M$13)</f>
        <v/>
      </c>
    </row>
    <row r="782" spans="6:13" x14ac:dyDescent="0.3">
      <c r="F782" s="99">
        <f t="shared" si="11"/>
        <v>768</v>
      </c>
      <c r="G782" s="96" t="str">
        <f ca="1">VLOOKUP($F782,Calc!$R$2:$Y$1201,G$13)</f>
        <v/>
      </c>
      <c r="H782" s="97" t="str">
        <f ca="1">VLOOKUP($F782,Calc!$R$2:$Y$1201,H$13)</f>
        <v/>
      </c>
      <c r="I782" s="96" t="str">
        <f ca="1">VLOOKUP($F782,Calc!$R$2:$Y$1201,I$13)</f>
        <v/>
      </c>
      <c r="J782" s="96" t="str">
        <f ca="1">VLOOKUP($F782,Calc!$R$2:$Y$1201,J$13)</f>
        <v/>
      </c>
      <c r="K782" s="96"/>
      <c r="L782" s="98" t="str">
        <f ca="1">VLOOKUP($F782,Calc!$R$2:$Y$1201,L$13)</f>
        <v/>
      </c>
      <c r="M782" s="96" t="str">
        <f ca="1">VLOOKUP($F782,Calc!$R$2:$Y$1201,M$13)</f>
        <v/>
      </c>
    </row>
    <row r="783" spans="6:13" x14ac:dyDescent="0.3">
      <c r="F783" s="99">
        <f t="shared" si="11"/>
        <v>769</v>
      </c>
      <c r="G783" s="96" t="str">
        <f ca="1">VLOOKUP($F783,Calc!$R$2:$Y$1201,G$13)</f>
        <v/>
      </c>
      <c r="H783" s="97" t="str">
        <f ca="1">VLOOKUP($F783,Calc!$R$2:$Y$1201,H$13)</f>
        <v/>
      </c>
      <c r="I783" s="96" t="str">
        <f ca="1">VLOOKUP($F783,Calc!$R$2:$Y$1201,I$13)</f>
        <v/>
      </c>
      <c r="J783" s="96" t="str">
        <f ca="1">VLOOKUP($F783,Calc!$R$2:$Y$1201,J$13)</f>
        <v/>
      </c>
      <c r="K783" s="96"/>
      <c r="L783" s="98" t="str">
        <f ca="1">VLOOKUP($F783,Calc!$R$2:$Y$1201,L$13)</f>
        <v/>
      </c>
      <c r="M783" s="96" t="str">
        <f ca="1">VLOOKUP($F783,Calc!$R$2:$Y$1201,M$13)</f>
        <v/>
      </c>
    </row>
    <row r="784" spans="6:13" x14ac:dyDescent="0.3">
      <c r="F784" s="99">
        <f t="shared" si="11"/>
        <v>770</v>
      </c>
      <c r="G784" s="96" t="str">
        <f ca="1">VLOOKUP($F784,Calc!$R$2:$Y$1201,G$13)</f>
        <v/>
      </c>
      <c r="H784" s="97" t="str">
        <f ca="1">VLOOKUP($F784,Calc!$R$2:$Y$1201,H$13)</f>
        <v/>
      </c>
      <c r="I784" s="96" t="str">
        <f ca="1">VLOOKUP($F784,Calc!$R$2:$Y$1201,I$13)</f>
        <v/>
      </c>
      <c r="J784" s="96" t="str">
        <f ca="1">VLOOKUP($F784,Calc!$R$2:$Y$1201,J$13)</f>
        <v/>
      </c>
      <c r="K784" s="96"/>
      <c r="L784" s="98" t="str">
        <f ca="1">VLOOKUP($F784,Calc!$R$2:$Y$1201,L$13)</f>
        <v/>
      </c>
      <c r="M784" s="96" t="str">
        <f ca="1">VLOOKUP($F784,Calc!$R$2:$Y$1201,M$13)</f>
        <v/>
      </c>
    </row>
    <row r="785" spans="6:13" x14ac:dyDescent="0.3">
      <c r="F785" s="99">
        <f t="shared" ref="F785:F848" si="12">F784+1</f>
        <v>771</v>
      </c>
      <c r="G785" s="96" t="str">
        <f ca="1">VLOOKUP($F785,Calc!$R$2:$Y$1201,G$13)</f>
        <v/>
      </c>
      <c r="H785" s="97" t="str">
        <f ca="1">VLOOKUP($F785,Calc!$R$2:$Y$1201,H$13)</f>
        <v/>
      </c>
      <c r="I785" s="96" t="str">
        <f ca="1">VLOOKUP($F785,Calc!$R$2:$Y$1201,I$13)</f>
        <v/>
      </c>
      <c r="J785" s="96" t="str">
        <f ca="1">VLOOKUP($F785,Calc!$R$2:$Y$1201,J$13)</f>
        <v/>
      </c>
      <c r="K785" s="96"/>
      <c r="L785" s="98" t="str">
        <f ca="1">VLOOKUP($F785,Calc!$R$2:$Y$1201,L$13)</f>
        <v/>
      </c>
      <c r="M785" s="96" t="str">
        <f ca="1">VLOOKUP($F785,Calc!$R$2:$Y$1201,M$13)</f>
        <v/>
      </c>
    </row>
    <row r="786" spans="6:13" x14ac:dyDescent="0.3">
      <c r="F786" s="99">
        <f t="shared" si="12"/>
        <v>772</v>
      </c>
      <c r="G786" s="96" t="str">
        <f ca="1">VLOOKUP($F786,Calc!$R$2:$Y$1201,G$13)</f>
        <v/>
      </c>
      <c r="H786" s="97" t="str">
        <f ca="1">VLOOKUP($F786,Calc!$R$2:$Y$1201,H$13)</f>
        <v/>
      </c>
      <c r="I786" s="96" t="str">
        <f ca="1">VLOOKUP($F786,Calc!$R$2:$Y$1201,I$13)</f>
        <v/>
      </c>
      <c r="J786" s="96" t="str">
        <f ca="1">VLOOKUP($F786,Calc!$R$2:$Y$1201,J$13)</f>
        <v/>
      </c>
      <c r="K786" s="96"/>
      <c r="L786" s="98" t="str">
        <f ca="1">VLOOKUP($F786,Calc!$R$2:$Y$1201,L$13)</f>
        <v/>
      </c>
      <c r="M786" s="96" t="str">
        <f ca="1">VLOOKUP($F786,Calc!$R$2:$Y$1201,M$13)</f>
        <v/>
      </c>
    </row>
    <row r="787" spans="6:13" x14ac:dyDescent="0.3">
      <c r="F787" s="99">
        <f t="shared" si="12"/>
        <v>773</v>
      </c>
      <c r="G787" s="96" t="str">
        <f ca="1">VLOOKUP($F787,Calc!$R$2:$Y$1201,G$13)</f>
        <v/>
      </c>
      <c r="H787" s="97" t="str">
        <f ca="1">VLOOKUP($F787,Calc!$R$2:$Y$1201,H$13)</f>
        <v/>
      </c>
      <c r="I787" s="96" t="str">
        <f ca="1">VLOOKUP($F787,Calc!$R$2:$Y$1201,I$13)</f>
        <v/>
      </c>
      <c r="J787" s="96" t="str">
        <f ca="1">VLOOKUP($F787,Calc!$R$2:$Y$1201,J$13)</f>
        <v/>
      </c>
      <c r="K787" s="96"/>
      <c r="L787" s="98" t="str">
        <f ca="1">VLOOKUP($F787,Calc!$R$2:$Y$1201,L$13)</f>
        <v/>
      </c>
      <c r="M787" s="96" t="str">
        <f ca="1">VLOOKUP($F787,Calc!$R$2:$Y$1201,M$13)</f>
        <v/>
      </c>
    </row>
    <row r="788" spans="6:13" x14ac:dyDescent="0.3">
      <c r="F788" s="99">
        <f t="shared" si="12"/>
        <v>774</v>
      </c>
      <c r="G788" s="96" t="str">
        <f ca="1">VLOOKUP($F788,Calc!$R$2:$Y$1201,G$13)</f>
        <v/>
      </c>
      <c r="H788" s="97" t="str">
        <f ca="1">VLOOKUP($F788,Calc!$R$2:$Y$1201,H$13)</f>
        <v/>
      </c>
      <c r="I788" s="96" t="str">
        <f ca="1">VLOOKUP($F788,Calc!$R$2:$Y$1201,I$13)</f>
        <v/>
      </c>
      <c r="J788" s="96" t="str">
        <f ca="1">VLOOKUP($F788,Calc!$R$2:$Y$1201,J$13)</f>
        <v/>
      </c>
      <c r="K788" s="96"/>
      <c r="L788" s="98" t="str">
        <f ca="1">VLOOKUP($F788,Calc!$R$2:$Y$1201,L$13)</f>
        <v/>
      </c>
      <c r="M788" s="96" t="str">
        <f ca="1">VLOOKUP($F788,Calc!$R$2:$Y$1201,M$13)</f>
        <v/>
      </c>
    </row>
    <row r="789" spans="6:13" x14ac:dyDescent="0.3">
      <c r="F789" s="99">
        <f t="shared" si="12"/>
        <v>775</v>
      </c>
      <c r="G789" s="96" t="str">
        <f ca="1">VLOOKUP($F789,Calc!$R$2:$Y$1201,G$13)</f>
        <v/>
      </c>
      <c r="H789" s="97" t="str">
        <f ca="1">VLOOKUP($F789,Calc!$R$2:$Y$1201,H$13)</f>
        <v/>
      </c>
      <c r="I789" s="96" t="str">
        <f ca="1">VLOOKUP($F789,Calc!$R$2:$Y$1201,I$13)</f>
        <v/>
      </c>
      <c r="J789" s="96" t="str">
        <f ca="1">VLOOKUP($F789,Calc!$R$2:$Y$1201,J$13)</f>
        <v/>
      </c>
      <c r="K789" s="96"/>
      <c r="L789" s="98" t="str">
        <f ca="1">VLOOKUP($F789,Calc!$R$2:$Y$1201,L$13)</f>
        <v/>
      </c>
      <c r="M789" s="96" t="str">
        <f ca="1">VLOOKUP($F789,Calc!$R$2:$Y$1201,M$13)</f>
        <v/>
      </c>
    </row>
    <row r="790" spans="6:13" x14ac:dyDescent="0.3">
      <c r="F790" s="99">
        <f t="shared" si="12"/>
        <v>776</v>
      </c>
      <c r="G790" s="96" t="str">
        <f ca="1">VLOOKUP($F790,Calc!$R$2:$Y$1201,G$13)</f>
        <v/>
      </c>
      <c r="H790" s="97" t="str">
        <f ca="1">VLOOKUP($F790,Calc!$R$2:$Y$1201,H$13)</f>
        <v/>
      </c>
      <c r="I790" s="96" t="str">
        <f ca="1">VLOOKUP($F790,Calc!$R$2:$Y$1201,I$13)</f>
        <v/>
      </c>
      <c r="J790" s="96" t="str">
        <f ca="1">VLOOKUP($F790,Calc!$R$2:$Y$1201,J$13)</f>
        <v/>
      </c>
      <c r="K790" s="96"/>
      <c r="L790" s="98" t="str">
        <f ca="1">VLOOKUP($F790,Calc!$R$2:$Y$1201,L$13)</f>
        <v/>
      </c>
      <c r="M790" s="96" t="str">
        <f ca="1">VLOOKUP($F790,Calc!$R$2:$Y$1201,M$13)</f>
        <v/>
      </c>
    </row>
    <row r="791" spans="6:13" x14ac:dyDescent="0.3">
      <c r="F791" s="99">
        <f t="shared" si="12"/>
        <v>777</v>
      </c>
      <c r="G791" s="96" t="str">
        <f ca="1">VLOOKUP($F791,Calc!$R$2:$Y$1201,G$13)</f>
        <v/>
      </c>
      <c r="H791" s="97" t="str">
        <f ca="1">VLOOKUP($F791,Calc!$R$2:$Y$1201,H$13)</f>
        <v/>
      </c>
      <c r="I791" s="96" t="str">
        <f ca="1">VLOOKUP($F791,Calc!$R$2:$Y$1201,I$13)</f>
        <v/>
      </c>
      <c r="J791" s="96" t="str">
        <f ca="1">VLOOKUP($F791,Calc!$R$2:$Y$1201,J$13)</f>
        <v/>
      </c>
      <c r="K791" s="96"/>
      <c r="L791" s="98" t="str">
        <f ca="1">VLOOKUP($F791,Calc!$R$2:$Y$1201,L$13)</f>
        <v/>
      </c>
      <c r="M791" s="96" t="str">
        <f ca="1">VLOOKUP($F791,Calc!$R$2:$Y$1201,M$13)</f>
        <v/>
      </c>
    </row>
    <row r="792" spans="6:13" x14ac:dyDescent="0.3">
      <c r="F792" s="99">
        <f t="shared" si="12"/>
        <v>778</v>
      </c>
      <c r="G792" s="96" t="str">
        <f ca="1">VLOOKUP($F792,Calc!$R$2:$Y$1201,G$13)</f>
        <v/>
      </c>
      <c r="H792" s="97" t="str">
        <f ca="1">VLOOKUP($F792,Calc!$R$2:$Y$1201,H$13)</f>
        <v/>
      </c>
      <c r="I792" s="96" t="str">
        <f ca="1">VLOOKUP($F792,Calc!$R$2:$Y$1201,I$13)</f>
        <v/>
      </c>
      <c r="J792" s="96" t="str">
        <f ca="1">VLOOKUP($F792,Calc!$R$2:$Y$1201,J$13)</f>
        <v/>
      </c>
      <c r="K792" s="96"/>
      <c r="L792" s="98" t="str">
        <f ca="1">VLOOKUP($F792,Calc!$R$2:$Y$1201,L$13)</f>
        <v/>
      </c>
      <c r="M792" s="96" t="str">
        <f ca="1">VLOOKUP($F792,Calc!$R$2:$Y$1201,M$13)</f>
        <v/>
      </c>
    </row>
    <row r="793" spans="6:13" x14ac:dyDescent="0.3">
      <c r="F793" s="99">
        <f t="shared" si="12"/>
        <v>779</v>
      </c>
      <c r="G793" s="96" t="str">
        <f ca="1">VLOOKUP($F793,Calc!$R$2:$Y$1201,G$13)</f>
        <v/>
      </c>
      <c r="H793" s="97" t="str">
        <f ca="1">VLOOKUP($F793,Calc!$R$2:$Y$1201,H$13)</f>
        <v/>
      </c>
      <c r="I793" s="96" t="str">
        <f ca="1">VLOOKUP($F793,Calc!$R$2:$Y$1201,I$13)</f>
        <v/>
      </c>
      <c r="J793" s="96" t="str">
        <f ca="1">VLOOKUP($F793,Calc!$R$2:$Y$1201,J$13)</f>
        <v/>
      </c>
      <c r="K793" s="96"/>
      <c r="L793" s="98" t="str">
        <f ca="1">VLOOKUP($F793,Calc!$R$2:$Y$1201,L$13)</f>
        <v/>
      </c>
      <c r="M793" s="96" t="str">
        <f ca="1">VLOOKUP($F793,Calc!$R$2:$Y$1201,M$13)</f>
        <v/>
      </c>
    </row>
    <row r="794" spans="6:13" x14ac:dyDescent="0.3">
      <c r="F794" s="99">
        <f t="shared" si="12"/>
        <v>780</v>
      </c>
      <c r="G794" s="96" t="str">
        <f ca="1">VLOOKUP($F794,Calc!$R$2:$Y$1201,G$13)</f>
        <v/>
      </c>
      <c r="H794" s="97" t="str">
        <f ca="1">VLOOKUP($F794,Calc!$R$2:$Y$1201,H$13)</f>
        <v/>
      </c>
      <c r="I794" s="96" t="str">
        <f ca="1">VLOOKUP($F794,Calc!$R$2:$Y$1201,I$13)</f>
        <v/>
      </c>
      <c r="J794" s="96" t="str">
        <f ca="1">VLOOKUP($F794,Calc!$R$2:$Y$1201,J$13)</f>
        <v/>
      </c>
      <c r="K794" s="96"/>
      <c r="L794" s="98" t="str">
        <f ca="1">VLOOKUP($F794,Calc!$R$2:$Y$1201,L$13)</f>
        <v/>
      </c>
      <c r="M794" s="96" t="str">
        <f ca="1">VLOOKUP($F794,Calc!$R$2:$Y$1201,M$13)</f>
        <v/>
      </c>
    </row>
    <row r="795" spans="6:13" x14ac:dyDescent="0.3">
      <c r="F795" s="99">
        <f t="shared" si="12"/>
        <v>781</v>
      </c>
      <c r="G795" s="96" t="str">
        <f ca="1">VLOOKUP($F795,Calc!$R$2:$Y$1201,G$13)</f>
        <v/>
      </c>
      <c r="H795" s="97" t="str">
        <f ca="1">VLOOKUP($F795,Calc!$R$2:$Y$1201,H$13)</f>
        <v/>
      </c>
      <c r="I795" s="96" t="str">
        <f ca="1">VLOOKUP($F795,Calc!$R$2:$Y$1201,I$13)</f>
        <v/>
      </c>
      <c r="J795" s="96" t="str">
        <f ca="1">VLOOKUP($F795,Calc!$R$2:$Y$1201,J$13)</f>
        <v/>
      </c>
      <c r="K795" s="96"/>
      <c r="L795" s="98" t="str">
        <f ca="1">VLOOKUP($F795,Calc!$R$2:$Y$1201,L$13)</f>
        <v/>
      </c>
      <c r="M795" s="96" t="str">
        <f ca="1">VLOOKUP($F795,Calc!$R$2:$Y$1201,M$13)</f>
        <v/>
      </c>
    </row>
    <row r="796" spans="6:13" x14ac:dyDescent="0.3">
      <c r="F796" s="99">
        <f t="shared" si="12"/>
        <v>782</v>
      </c>
      <c r="G796" s="96" t="str">
        <f ca="1">VLOOKUP($F796,Calc!$R$2:$Y$1201,G$13)</f>
        <v/>
      </c>
      <c r="H796" s="97" t="str">
        <f ca="1">VLOOKUP($F796,Calc!$R$2:$Y$1201,H$13)</f>
        <v/>
      </c>
      <c r="I796" s="96" t="str">
        <f ca="1">VLOOKUP($F796,Calc!$R$2:$Y$1201,I$13)</f>
        <v/>
      </c>
      <c r="J796" s="96" t="str">
        <f ca="1">VLOOKUP($F796,Calc!$R$2:$Y$1201,J$13)</f>
        <v/>
      </c>
      <c r="K796" s="96"/>
      <c r="L796" s="98" t="str">
        <f ca="1">VLOOKUP($F796,Calc!$R$2:$Y$1201,L$13)</f>
        <v/>
      </c>
      <c r="M796" s="96" t="str">
        <f ca="1">VLOOKUP($F796,Calc!$R$2:$Y$1201,M$13)</f>
        <v/>
      </c>
    </row>
    <row r="797" spans="6:13" x14ac:dyDescent="0.3">
      <c r="F797" s="99">
        <f t="shared" si="12"/>
        <v>783</v>
      </c>
      <c r="G797" s="96" t="str">
        <f ca="1">VLOOKUP($F797,Calc!$R$2:$Y$1201,G$13)</f>
        <v/>
      </c>
      <c r="H797" s="97" t="str">
        <f ca="1">VLOOKUP($F797,Calc!$R$2:$Y$1201,H$13)</f>
        <v/>
      </c>
      <c r="I797" s="96" t="str">
        <f ca="1">VLOOKUP($F797,Calc!$R$2:$Y$1201,I$13)</f>
        <v/>
      </c>
      <c r="J797" s="96" t="str">
        <f ca="1">VLOOKUP($F797,Calc!$R$2:$Y$1201,J$13)</f>
        <v/>
      </c>
      <c r="K797" s="96"/>
      <c r="L797" s="98" t="str">
        <f ca="1">VLOOKUP($F797,Calc!$R$2:$Y$1201,L$13)</f>
        <v/>
      </c>
      <c r="M797" s="96" t="str">
        <f ca="1">VLOOKUP($F797,Calc!$R$2:$Y$1201,M$13)</f>
        <v/>
      </c>
    </row>
    <row r="798" spans="6:13" x14ac:dyDescent="0.3">
      <c r="F798" s="99">
        <f t="shared" si="12"/>
        <v>784</v>
      </c>
      <c r="G798" s="96" t="str">
        <f ca="1">VLOOKUP($F798,Calc!$R$2:$Y$1201,G$13)</f>
        <v/>
      </c>
      <c r="H798" s="97" t="str">
        <f ca="1">VLOOKUP($F798,Calc!$R$2:$Y$1201,H$13)</f>
        <v/>
      </c>
      <c r="I798" s="96" t="str">
        <f ca="1">VLOOKUP($F798,Calc!$R$2:$Y$1201,I$13)</f>
        <v/>
      </c>
      <c r="J798" s="96" t="str">
        <f ca="1">VLOOKUP($F798,Calc!$R$2:$Y$1201,J$13)</f>
        <v/>
      </c>
      <c r="K798" s="96"/>
      <c r="L798" s="98" t="str">
        <f ca="1">VLOOKUP($F798,Calc!$R$2:$Y$1201,L$13)</f>
        <v/>
      </c>
      <c r="M798" s="96" t="str">
        <f ca="1">VLOOKUP($F798,Calc!$R$2:$Y$1201,M$13)</f>
        <v/>
      </c>
    </row>
    <row r="799" spans="6:13" x14ac:dyDescent="0.3">
      <c r="F799" s="99">
        <f t="shared" si="12"/>
        <v>785</v>
      </c>
      <c r="G799" s="96" t="str">
        <f ca="1">VLOOKUP($F799,Calc!$R$2:$Y$1201,G$13)</f>
        <v/>
      </c>
      <c r="H799" s="97" t="str">
        <f ca="1">VLOOKUP($F799,Calc!$R$2:$Y$1201,H$13)</f>
        <v/>
      </c>
      <c r="I799" s="96" t="str">
        <f ca="1">VLOOKUP($F799,Calc!$R$2:$Y$1201,I$13)</f>
        <v/>
      </c>
      <c r="J799" s="96" t="str">
        <f ca="1">VLOOKUP($F799,Calc!$R$2:$Y$1201,J$13)</f>
        <v/>
      </c>
      <c r="K799" s="96"/>
      <c r="L799" s="98" t="str">
        <f ca="1">VLOOKUP($F799,Calc!$R$2:$Y$1201,L$13)</f>
        <v/>
      </c>
      <c r="M799" s="96" t="str">
        <f ca="1">VLOOKUP($F799,Calc!$R$2:$Y$1201,M$13)</f>
        <v/>
      </c>
    </row>
    <row r="800" spans="6:13" x14ac:dyDescent="0.3">
      <c r="F800" s="99">
        <f t="shared" si="12"/>
        <v>786</v>
      </c>
      <c r="G800" s="96" t="str">
        <f ca="1">VLOOKUP($F800,Calc!$R$2:$Y$1201,G$13)</f>
        <v/>
      </c>
      <c r="H800" s="97" t="str">
        <f ca="1">VLOOKUP($F800,Calc!$R$2:$Y$1201,H$13)</f>
        <v/>
      </c>
      <c r="I800" s="96" t="str">
        <f ca="1">VLOOKUP($F800,Calc!$R$2:$Y$1201,I$13)</f>
        <v/>
      </c>
      <c r="J800" s="96" t="str">
        <f ca="1">VLOOKUP($F800,Calc!$R$2:$Y$1201,J$13)</f>
        <v/>
      </c>
      <c r="K800" s="96"/>
      <c r="L800" s="98" t="str">
        <f ca="1">VLOOKUP($F800,Calc!$R$2:$Y$1201,L$13)</f>
        <v/>
      </c>
      <c r="M800" s="96" t="str">
        <f ca="1">VLOOKUP($F800,Calc!$R$2:$Y$1201,M$13)</f>
        <v/>
      </c>
    </row>
    <row r="801" spans="6:13" x14ac:dyDescent="0.3">
      <c r="F801" s="99">
        <f t="shared" si="12"/>
        <v>787</v>
      </c>
      <c r="G801" s="96" t="str">
        <f ca="1">VLOOKUP($F801,Calc!$R$2:$Y$1201,G$13)</f>
        <v/>
      </c>
      <c r="H801" s="97" t="str">
        <f ca="1">VLOOKUP($F801,Calc!$R$2:$Y$1201,H$13)</f>
        <v/>
      </c>
      <c r="I801" s="96" t="str">
        <f ca="1">VLOOKUP($F801,Calc!$R$2:$Y$1201,I$13)</f>
        <v/>
      </c>
      <c r="J801" s="96" t="str">
        <f ca="1">VLOOKUP($F801,Calc!$R$2:$Y$1201,J$13)</f>
        <v/>
      </c>
      <c r="K801" s="96"/>
      <c r="L801" s="98" t="str">
        <f ca="1">VLOOKUP($F801,Calc!$R$2:$Y$1201,L$13)</f>
        <v/>
      </c>
      <c r="M801" s="96" t="str">
        <f ca="1">VLOOKUP($F801,Calc!$R$2:$Y$1201,M$13)</f>
        <v/>
      </c>
    </row>
    <row r="802" spans="6:13" x14ac:dyDescent="0.3">
      <c r="F802" s="99">
        <f t="shared" si="12"/>
        <v>788</v>
      </c>
      <c r="G802" s="96" t="str">
        <f ca="1">VLOOKUP($F802,Calc!$R$2:$Y$1201,G$13)</f>
        <v/>
      </c>
      <c r="H802" s="97" t="str">
        <f ca="1">VLOOKUP($F802,Calc!$R$2:$Y$1201,H$13)</f>
        <v/>
      </c>
      <c r="I802" s="96" t="str">
        <f ca="1">VLOOKUP($F802,Calc!$R$2:$Y$1201,I$13)</f>
        <v/>
      </c>
      <c r="J802" s="96" t="str">
        <f ca="1">VLOOKUP($F802,Calc!$R$2:$Y$1201,J$13)</f>
        <v/>
      </c>
      <c r="K802" s="96"/>
      <c r="L802" s="98" t="str">
        <f ca="1">VLOOKUP($F802,Calc!$R$2:$Y$1201,L$13)</f>
        <v/>
      </c>
      <c r="M802" s="96" t="str">
        <f ca="1">VLOOKUP($F802,Calc!$R$2:$Y$1201,M$13)</f>
        <v/>
      </c>
    </row>
    <row r="803" spans="6:13" x14ac:dyDescent="0.3">
      <c r="F803" s="99">
        <f t="shared" si="12"/>
        <v>789</v>
      </c>
      <c r="G803" s="96" t="str">
        <f ca="1">VLOOKUP($F803,Calc!$R$2:$Y$1201,G$13)</f>
        <v/>
      </c>
      <c r="H803" s="97" t="str">
        <f ca="1">VLOOKUP($F803,Calc!$R$2:$Y$1201,H$13)</f>
        <v/>
      </c>
      <c r="I803" s="96" t="str">
        <f ca="1">VLOOKUP($F803,Calc!$R$2:$Y$1201,I$13)</f>
        <v/>
      </c>
      <c r="J803" s="96" t="str">
        <f ca="1">VLOOKUP($F803,Calc!$R$2:$Y$1201,J$13)</f>
        <v/>
      </c>
      <c r="K803" s="96"/>
      <c r="L803" s="98" t="str">
        <f ca="1">VLOOKUP($F803,Calc!$R$2:$Y$1201,L$13)</f>
        <v/>
      </c>
      <c r="M803" s="96" t="str">
        <f ca="1">VLOOKUP($F803,Calc!$R$2:$Y$1201,M$13)</f>
        <v/>
      </c>
    </row>
    <row r="804" spans="6:13" x14ac:dyDescent="0.3">
      <c r="F804" s="99">
        <f t="shared" si="12"/>
        <v>790</v>
      </c>
      <c r="G804" s="96" t="str">
        <f ca="1">VLOOKUP($F804,Calc!$R$2:$Y$1201,G$13)</f>
        <v/>
      </c>
      <c r="H804" s="97" t="str">
        <f ca="1">VLOOKUP($F804,Calc!$R$2:$Y$1201,H$13)</f>
        <v/>
      </c>
      <c r="I804" s="96" t="str">
        <f ca="1">VLOOKUP($F804,Calc!$R$2:$Y$1201,I$13)</f>
        <v/>
      </c>
      <c r="J804" s="96" t="str">
        <f ca="1">VLOOKUP($F804,Calc!$R$2:$Y$1201,J$13)</f>
        <v/>
      </c>
      <c r="K804" s="96"/>
      <c r="L804" s="98" t="str">
        <f ca="1">VLOOKUP($F804,Calc!$R$2:$Y$1201,L$13)</f>
        <v/>
      </c>
      <c r="M804" s="96" t="str">
        <f ca="1">VLOOKUP($F804,Calc!$R$2:$Y$1201,M$13)</f>
        <v/>
      </c>
    </row>
    <row r="805" spans="6:13" x14ac:dyDescent="0.3">
      <c r="F805" s="99">
        <f t="shared" si="12"/>
        <v>791</v>
      </c>
      <c r="G805" s="96" t="str">
        <f ca="1">VLOOKUP($F805,Calc!$R$2:$Y$1201,G$13)</f>
        <v/>
      </c>
      <c r="H805" s="97" t="str">
        <f ca="1">VLOOKUP($F805,Calc!$R$2:$Y$1201,H$13)</f>
        <v/>
      </c>
      <c r="I805" s="96" t="str">
        <f ca="1">VLOOKUP($F805,Calc!$R$2:$Y$1201,I$13)</f>
        <v/>
      </c>
      <c r="J805" s="96" t="str">
        <f ca="1">VLOOKUP($F805,Calc!$R$2:$Y$1201,J$13)</f>
        <v/>
      </c>
      <c r="K805" s="96"/>
      <c r="L805" s="98" t="str">
        <f ca="1">VLOOKUP($F805,Calc!$R$2:$Y$1201,L$13)</f>
        <v/>
      </c>
      <c r="M805" s="96" t="str">
        <f ca="1">VLOOKUP($F805,Calc!$R$2:$Y$1201,M$13)</f>
        <v/>
      </c>
    </row>
    <row r="806" spans="6:13" x14ac:dyDescent="0.3">
      <c r="F806" s="99">
        <f t="shared" si="12"/>
        <v>792</v>
      </c>
      <c r="G806" s="96" t="str">
        <f ca="1">VLOOKUP($F806,Calc!$R$2:$Y$1201,G$13)</f>
        <v/>
      </c>
      <c r="H806" s="97" t="str">
        <f ca="1">VLOOKUP($F806,Calc!$R$2:$Y$1201,H$13)</f>
        <v/>
      </c>
      <c r="I806" s="96" t="str">
        <f ca="1">VLOOKUP($F806,Calc!$R$2:$Y$1201,I$13)</f>
        <v/>
      </c>
      <c r="J806" s="96" t="str">
        <f ca="1">VLOOKUP($F806,Calc!$R$2:$Y$1201,J$13)</f>
        <v/>
      </c>
      <c r="K806" s="96"/>
      <c r="L806" s="98" t="str">
        <f ca="1">VLOOKUP($F806,Calc!$R$2:$Y$1201,L$13)</f>
        <v/>
      </c>
      <c r="M806" s="96" t="str">
        <f ca="1">VLOOKUP($F806,Calc!$R$2:$Y$1201,M$13)</f>
        <v/>
      </c>
    </row>
    <row r="807" spans="6:13" x14ac:dyDescent="0.3">
      <c r="F807" s="99">
        <f t="shared" si="12"/>
        <v>793</v>
      </c>
      <c r="G807" s="96" t="str">
        <f ca="1">VLOOKUP($F807,Calc!$R$2:$Y$1201,G$13)</f>
        <v/>
      </c>
      <c r="H807" s="97" t="str">
        <f ca="1">VLOOKUP($F807,Calc!$R$2:$Y$1201,H$13)</f>
        <v/>
      </c>
      <c r="I807" s="96" t="str">
        <f ca="1">VLOOKUP($F807,Calc!$R$2:$Y$1201,I$13)</f>
        <v/>
      </c>
      <c r="J807" s="96" t="str">
        <f ca="1">VLOOKUP($F807,Calc!$R$2:$Y$1201,J$13)</f>
        <v/>
      </c>
      <c r="K807" s="96"/>
      <c r="L807" s="98" t="str">
        <f ca="1">VLOOKUP($F807,Calc!$R$2:$Y$1201,L$13)</f>
        <v/>
      </c>
      <c r="M807" s="96" t="str">
        <f ca="1">VLOOKUP($F807,Calc!$R$2:$Y$1201,M$13)</f>
        <v/>
      </c>
    </row>
    <row r="808" spans="6:13" x14ac:dyDescent="0.3">
      <c r="F808" s="99">
        <f t="shared" si="12"/>
        <v>794</v>
      </c>
      <c r="G808" s="96" t="str">
        <f ca="1">VLOOKUP($F808,Calc!$R$2:$Y$1201,G$13)</f>
        <v/>
      </c>
      <c r="H808" s="97" t="str">
        <f ca="1">VLOOKUP($F808,Calc!$R$2:$Y$1201,H$13)</f>
        <v/>
      </c>
      <c r="I808" s="96" t="str">
        <f ca="1">VLOOKUP($F808,Calc!$R$2:$Y$1201,I$13)</f>
        <v/>
      </c>
      <c r="J808" s="96" t="str">
        <f ca="1">VLOOKUP($F808,Calc!$R$2:$Y$1201,J$13)</f>
        <v/>
      </c>
      <c r="K808" s="96"/>
      <c r="L808" s="98" t="str">
        <f ca="1">VLOOKUP($F808,Calc!$R$2:$Y$1201,L$13)</f>
        <v/>
      </c>
      <c r="M808" s="96" t="str">
        <f ca="1">VLOOKUP($F808,Calc!$R$2:$Y$1201,M$13)</f>
        <v/>
      </c>
    </row>
    <row r="809" spans="6:13" x14ac:dyDescent="0.3">
      <c r="F809" s="99">
        <f t="shared" si="12"/>
        <v>795</v>
      </c>
      <c r="G809" s="96" t="str">
        <f ca="1">VLOOKUP($F809,Calc!$R$2:$Y$1201,G$13)</f>
        <v/>
      </c>
      <c r="H809" s="97" t="str">
        <f ca="1">VLOOKUP($F809,Calc!$R$2:$Y$1201,H$13)</f>
        <v/>
      </c>
      <c r="I809" s="96" t="str">
        <f ca="1">VLOOKUP($F809,Calc!$R$2:$Y$1201,I$13)</f>
        <v/>
      </c>
      <c r="J809" s="96" t="str">
        <f ca="1">VLOOKUP($F809,Calc!$R$2:$Y$1201,J$13)</f>
        <v/>
      </c>
      <c r="K809" s="96"/>
      <c r="L809" s="98" t="str">
        <f ca="1">VLOOKUP($F809,Calc!$R$2:$Y$1201,L$13)</f>
        <v/>
      </c>
      <c r="M809" s="96" t="str">
        <f ca="1">VLOOKUP($F809,Calc!$R$2:$Y$1201,M$13)</f>
        <v/>
      </c>
    </row>
    <row r="810" spans="6:13" x14ac:dyDescent="0.3">
      <c r="F810" s="99">
        <f t="shared" si="12"/>
        <v>796</v>
      </c>
      <c r="G810" s="96" t="str">
        <f ca="1">VLOOKUP($F810,Calc!$R$2:$Y$1201,G$13)</f>
        <v/>
      </c>
      <c r="H810" s="97" t="str">
        <f ca="1">VLOOKUP($F810,Calc!$R$2:$Y$1201,H$13)</f>
        <v/>
      </c>
      <c r="I810" s="96" t="str">
        <f ca="1">VLOOKUP($F810,Calc!$R$2:$Y$1201,I$13)</f>
        <v/>
      </c>
      <c r="J810" s="96" t="str">
        <f ca="1">VLOOKUP($F810,Calc!$R$2:$Y$1201,J$13)</f>
        <v/>
      </c>
      <c r="K810" s="96"/>
      <c r="L810" s="98" t="str">
        <f ca="1">VLOOKUP($F810,Calc!$R$2:$Y$1201,L$13)</f>
        <v/>
      </c>
      <c r="M810" s="96" t="str">
        <f ca="1">VLOOKUP($F810,Calc!$R$2:$Y$1201,M$13)</f>
        <v/>
      </c>
    </row>
    <row r="811" spans="6:13" x14ac:dyDescent="0.3">
      <c r="F811" s="99">
        <f t="shared" si="12"/>
        <v>797</v>
      </c>
      <c r="G811" s="96" t="str">
        <f ca="1">VLOOKUP($F811,Calc!$R$2:$Y$1201,G$13)</f>
        <v/>
      </c>
      <c r="H811" s="97" t="str">
        <f ca="1">VLOOKUP($F811,Calc!$R$2:$Y$1201,H$13)</f>
        <v/>
      </c>
      <c r="I811" s="96" t="str">
        <f ca="1">VLOOKUP($F811,Calc!$R$2:$Y$1201,I$13)</f>
        <v/>
      </c>
      <c r="J811" s="96" t="str">
        <f ca="1">VLOOKUP($F811,Calc!$R$2:$Y$1201,J$13)</f>
        <v/>
      </c>
      <c r="K811" s="96"/>
      <c r="L811" s="98" t="str">
        <f ca="1">VLOOKUP($F811,Calc!$R$2:$Y$1201,L$13)</f>
        <v/>
      </c>
      <c r="M811" s="96" t="str">
        <f ca="1">VLOOKUP($F811,Calc!$R$2:$Y$1201,M$13)</f>
        <v/>
      </c>
    </row>
    <row r="812" spans="6:13" x14ac:dyDescent="0.3">
      <c r="F812" s="99">
        <f t="shared" si="12"/>
        <v>798</v>
      </c>
      <c r="G812" s="96" t="str">
        <f ca="1">VLOOKUP($F812,Calc!$R$2:$Y$1201,G$13)</f>
        <v/>
      </c>
      <c r="H812" s="97" t="str">
        <f ca="1">VLOOKUP($F812,Calc!$R$2:$Y$1201,H$13)</f>
        <v/>
      </c>
      <c r="I812" s="96" t="str">
        <f ca="1">VLOOKUP($F812,Calc!$R$2:$Y$1201,I$13)</f>
        <v/>
      </c>
      <c r="J812" s="96" t="str">
        <f ca="1">VLOOKUP($F812,Calc!$R$2:$Y$1201,J$13)</f>
        <v/>
      </c>
      <c r="K812" s="96"/>
      <c r="L812" s="98" t="str">
        <f ca="1">VLOOKUP($F812,Calc!$R$2:$Y$1201,L$13)</f>
        <v/>
      </c>
      <c r="M812" s="96" t="str">
        <f ca="1">VLOOKUP($F812,Calc!$R$2:$Y$1201,M$13)</f>
        <v/>
      </c>
    </row>
    <row r="813" spans="6:13" x14ac:dyDescent="0.3">
      <c r="F813" s="99">
        <f t="shared" si="12"/>
        <v>799</v>
      </c>
      <c r="G813" s="96" t="str">
        <f ca="1">VLOOKUP($F813,Calc!$R$2:$Y$1201,G$13)</f>
        <v/>
      </c>
      <c r="H813" s="97" t="str">
        <f ca="1">VLOOKUP($F813,Calc!$R$2:$Y$1201,H$13)</f>
        <v/>
      </c>
      <c r="I813" s="96" t="str">
        <f ca="1">VLOOKUP($F813,Calc!$R$2:$Y$1201,I$13)</f>
        <v/>
      </c>
      <c r="J813" s="96" t="str">
        <f ca="1">VLOOKUP($F813,Calc!$R$2:$Y$1201,J$13)</f>
        <v/>
      </c>
      <c r="K813" s="96"/>
      <c r="L813" s="98" t="str">
        <f ca="1">VLOOKUP($F813,Calc!$R$2:$Y$1201,L$13)</f>
        <v/>
      </c>
      <c r="M813" s="96" t="str">
        <f ca="1">VLOOKUP($F813,Calc!$R$2:$Y$1201,M$13)</f>
        <v/>
      </c>
    </row>
    <row r="814" spans="6:13" x14ac:dyDescent="0.3">
      <c r="F814" s="99">
        <f t="shared" si="12"/>
        <v>800</v>
      </c>
      <c r="G814" s="96" t="str">
        <f ca="1">VLOOKUP($F814,Calc!$R$2:$Y$1201,G$13)</f>
        <v/>
      </c>
      <c r="H814" s="97" t="str">
        <f ca="1">VLOOKUP($F814,Calc!$R$2:$Y$1201,H$13)</f>
        <v/>
      </c>
      <c r="I814" s="96" t="str">
        <f ca="1">VLOOKUP($F814,Calc!$R$2:$Y$1201,I$13)</f>
        <v/>
      </c>
      <c r="J814" s="96" t="str">
        <f ca="1">VLOOKUP($F814,Calc!$R$2:$Y$1201,J$13)</f>
        <v/>
      </c>
      <c r="K814" s="96"/>
      <c r="L814" s="98" t="str">
        <f ca="1">VLOOKUP($F814,Calc!$R$2:$Y$1201,L$13)</f>
        <v/>
      </c>
      <c r="M814" s="96" t="str">
        <f ca="1">VLOOKUP($F814,Calc!$R$2:$Y$1201,M$13)</f>
        <v/>
      </c>
    </row>
    <row r="815" spans="6:13" x14ac:dyDescent="0.3">
      <c r="F815" s="99">
        <f t="shared" si="12"/>
        <v>801</v>
      </c>
      <c r="G815" s="96" t="str">
        <f ca="1">VLOOKUP($F815,Calc!$R$2:$Y$1201,G$13)</f>
        <v/>
      </c>
      <c r="H815" s="97" t="str">
        <f ca="1">VLOOKUP($F815,Calc!$R$2:$Y$1201,H$13)</f>
        <v/>
      </c>
      <c r="I815" s="96" t="str">
        <f ca="1">VLOOKUP($F815,Calc!$R$2:$Y$1201,I$13)</f>
        <v/>
      </c>
      <c r="J815" s="96" t="str">
        <f ca="1">VLOOKUP($F815,Calc!$R$2:$Y$1201,J$13)</f>
        <v/>
      </c>
      <c r="K815" s="96"/>
      <c r="L815" s="98" t="str">
        <f ca="1">VLOOKUP($F815,Calc!$R$2:$Y$1201,L$13)</f>
        <v/>
      </c>
      <c r="M815" s="96" t="str">
        <f ca="1">VLOOKUP($F815,Calc!$R$2:$Y$1201,M$13)</f>
        <v/>
      </c>
    </row>
    <row r="816" spans="6:13" x14ac:dyDescent="0.3">
      <c r="F816" s="99">
        <f t="shared" si="12"/>
        <v>802</v>
      </c>
      <c r="G816" s="96" t="str">
        <f ca="1">VLOOKUP($F816,Calc!$R$2:$Y$1201,G$13)</f>
        <v/>
      </c>
      <c r="H816" s="97" t="str">
        <f ca="1">VLOOKUP($F816,Calc!$R$2:$Y$1201,H$13)</f>
        <v/>
      </c>
      <c r="I816" s="96" t="str">
        <f ca="1">VLOOKUP($F816,Calc!$R$2:$Y$1201,I$13)</f>
        <v/>
      </c>
      <c r="J816" s="96" t="str">
        <f ca="1">VLOOKUP($F816,Calc!$R$2:$Y$1201,J$13)</f>
        <v/>
      </c>
      <c r="K816" s="96"/>
      <c r="L816" s="98" t="str">
        <f ca="1">VLOOKUP($F816,Calc!$R$2:$Y$1201,L$13)</f>
        <v/>
      </c>
      <c r="M816" s="96" t="str">
        <f ca="1">VLOOKUP($F816,Calc!$R$2:$Y$1201,M$13)</f>
        <v/>
      </c>
    </row>
    <row r="817" spans="6:13" x14ac:dyDescent="0.3">
      <c r="F817" s="99">
        <f t="shared" si="12"/>
        <v>803</v>
      </c>
      <c r="G817" s="96" t="str">
        <f ca="1">VLOOKUP($F817,Calc!$R$2:$Y$1201,G$13)</f>
        <v/>
      </c>
      <c r="H817" s="97" t="str">
        <f ca="1">VLOOKUP($F817,Calc!$R$2:$Y$1201,H$13)</f>
        <v/>
      </c>
      <c r="I817" s="96" t="str">
        <f ca="1">VLOOKUP($F817,Calc!$R$2:$Y$1201,I$13)</f>
        <v/>
      </c>
      <c r="J817" s="96" t="str">
        <f ca="1">VLOOKUP($F817,Calc!$R$2:$Y$1201,J$13)</f>
        <v/>
      </c>
      <c r="K817" s="96"/>
      <c r="L817" s="98" t="str">
        <f ca="1">VLOOKUP($F817,Calc!$R$2:$Y$1201,L$13)</f>
        <v/>
      </c>
      <c r="M817" s="96" t="str">
        <f ca="1">VLOOKUP($F817,Calc!$R$2:$Y$1201,M$13)</f>
        <v/>
      </c>
    </row>
    <row r="818" spans="6:13" x14ac:dyDescent="0.3">
      <c r="F818" s="99">
        <f t="shared" si="12"/>
        <v>804</v>
      </c>
      <c r="G818" s="96" t="str">
        <f ca="1">VLOOKUP($F818,Calc!$R$2:$Y$1201,G$13)</f>
        <v/>
      </c>
      <c r="H818" s="97" t="str">
        <f ca="1">VLOOKUP($F818,Calc!$R$2:$Y$1201,H$13)</f>
        <v/>
      </c>
      <c r="I818" s="96" t="str">
        <f ca="1">VLOOKUP($F818,Calc!$R$2:$Y$1201,I$13)</f>
        <v/>
      </c>
      <c r="J818" s="96" t="str">
        <f ca="1">VLOOKUP($F818,Calc!$R$2:$Y$1201,J$13)</f>
        <v/>
      </c>
      <c r="K818" s="96"/>
      <c r="L818" s="98" t="str">
        <f ca="1">VLOOKUP($F818,Calc!$R$2:$Y$1201,L$13)</f>
        <v/>
      </c>
      <c r="M818" s="96" t="str">
        <f ca="1">VLOOKUP($F818,Calc!$R$2:$Y$1201,M$13)</f>
        <v/>
      </c>
    </row>
    <row r="819" spans="6:13" x14ac:dyDescent="0.3">
      <c r="F819" s="99">
        <f t="shared" si="12"/>
        <v>805</v>
      </c>
      <c r="G819" s="96" t="str">
        <f ca="1">VLOOKUP($F819,Calc!$R$2:$Y$1201,G$13)</f>
        <v/>
      </c>
      <c r="H819" s="97" t="str">
        <f ca="1">VLOOKUP($F819,Calc!$R$2:$Y$1201,H$13)</f>
        <v/>
      </c>
      <c r="I819" s="96" t="str">
        <f ca="1">VLOOKUP($F819,Calc!$R$2:$Y$1201,I$13)</f>
        <v/>
      </c>
      <c r="J819" s="96" t="str">
        <f ca="1">VLOOKUP($F819,Calc!$R$2:$Y$1201,J$13)</f>
        <v/>
      </c>
      <c r="K819" s="96"/>
      <c r="L819" s="98" t="str">
        <f ca="1">VLOOKUP($F819,Calc!$R$2:$Y$1201,L$13)</f>
        <v/>
      </c>
      <c r="M819" s="96" t="str">
        <f ca="1">VLOOKUP($F819,Calc!$R$2:$Y$1201,M$13)</f>
        <v/>
      </c>
    </row>
    <row r="820" spans="6:13" x14ac:dyDescent="0.3">
      <c r="F820" s="99">
        <f t="shared" si="12"/>
        <v>806</v>
      </c>
      <c r="G820" s="96" t="str">
        <f ca="1">VLOOKUP($F820,Calc!$R$2:$Y$1201,G$13)</f>
        <v/>
      </c>
      <c r="H820" s="97" t="str">
        <f ca="1">VLOOKUP($F820,Calc!$R$2:$Y$1201,H$13)</f>
        <v/>
      </c>
      <c r="I820" s="96" t="str">
        <f ca="1">VLOOKUP($F820,Calc!$R$2:$Y$1201,I$13)</f>
        <v/>
      </c>
      <c r="J820" s="96" t="str">
        <f ca="1">VLOOKUP($F820,Calc!$R$2:$Y$1201,J$13)</f>
        <v/>
      </c>
      <c r="K820" s="96"/>
      <c r="L820" s="98" t="str">
        <f ca="1">VLOOKUP($F820,Calc!$R$2:$Y$1201,L$13)</f>
        <v/>
      </c>
      <c r="M820" s="96" t="str">
        <f ca="1">VLOOKUP($F820,Calc!$R$2:$Y$1201,M$13)</f>
        <v/>
      </c>
    </row>
    <row r="821" spans="6:13" x14ac:dyDescent="0.3">
      <c r="F821" s="99">
        <f t="shared" si="12"/>
        <v>807</v>
      </c>
      <c r="G821" s="96" t="str">
        <f ca="1">VLOOKUP($F821,Calc!$R$2:$Y$1201,G$13)</f>
        <v/>
      </c>
      <c r="H821" s="97" t="str">
        <f ca="1">VLOOKUP($F821,Calc!$R$2:$Y$1201,H$13)</f>
        <v/>
      </c>
      <c r="I821" s="96" t="str">
        <f ca="1">VLOOKUP($F821,Calc!$R$2:$Y$1201,I$13)</f>
        <v/>
      </c>
      <c r="J821" s="96" t="str">
        <f ca="1">VLOOKUP($F821,Calc!$R$2:$Y$1201,J$13)</f>
        <v/>
      </c>
      <c r="K821" s="96"/>
      <c r="L821" s="98" t="str">
        <f ca="1">VLOOKUP($F821,Calc!$R$2:$Y$1201,L$13)</f>
        <v/>
      </c>
      <c r="M821" s="96" t="str">
        <f ca="1">VLOOKUP($F821,Calc!$R$2:$Y$1201,M$13)</f>
        <v/>
      </c>
    </row>
    <row r="822" spans="6:13" x14ac:dyDescent="0.3">
      <c r="F822" s="99">
        <f t="shared" si="12"/>
        <v>808</v>
      </c>
      <c r="G822" s="96" t="str">
        <f ca="1">VLOOKUP($F822,Calc!$R$2:$Y$1201,G$13)</f>
        <v/>
      </c>
      <c r="H822" s="97" t="str">
        <f ca="1">VLOOKUP($F822,Calc!$R$2:$Y$1201,H$13)</f>
        <v/>
      </c>
      <c r="I822" s="96" t="str">
        <f ca="1">VLOOKUP($F822,Calc!$R$2:$Y$1201,I$13)</f>
        <v/>
      </c>
      <c r="J822" s="96" t="str">
        <f ca="1">VLOOKUP($F822,Calc!$R$2:$Y$1201,J$13)</f>
        <v/>
      </c>
      <c r="K822" s="96"/>
      <c r="L822" s="98" t="str">
        <f ca="1">VLOOKUP($F822,Calc!$R$2:$Y$1201,L$13)</f>
        <v/>
      </c>
      <c r="M822" s="96" t="str">
        <f ca="1">VLOOKUP($F822,Calc!$R$2:$Y$1201,M$13)</f>
        <v/>
      </c>
    </row>
    <row r="823" spans="6:13" x14ac:dyDescent="0.3">
      <c r="F823" s="99">
        <f t="shared" si="12"/>
        <v>809</v>
      </c>
      <c r="G823" s="96" t="str">
        <f ca="1">VLOOKUP($F823,Calc!$R$2:$Y$1201,G$13)</f>
        <v/>
      </c>
      <c r="H823" s="97" t="str">
        <f ca="1">VLOOKUP($F823,Calc!$R$2:$Y$1201,H$13)</f>
        <v/>
      </c>
      <c r="I823" s="96" t="str">
        <f ca="1">VLOOKUP($F823,Calc!$R$2:$Y$1201,I$13)</f>
        <v/>
      </c>
      <c r="J823" s="96" t="str">
        <f ca="1">VLOOKUP($F823,Calc!$R$2:$Y$1201,J$13)</f>
        <v/>
      </c>
      <c r="K823" s="96"/>
      <c r="L823" s="98" t="str">
        <f ca="1">VLOOKUP($F823,Calc!$R$2:$Y$1201,L$13)</f>
        <v/>
      </c>
      <c r="M823" s="96" t="str">
        <f ca="1">VLOOKUP($F823,Calc!$R$2:$Y$1201,M$13)</f>
        <v/>
      </c>
    </row>
    <row r="824" spans="6:13" x14ac:dyDescent="0.3">
      <c r="F824" s="99">
        <f t="shared" si="12"/>
        <v>810</v>
      </c>
      <c r="G824" s="96" t="str">
        <f ca="1">VLOOKUP($F824,Calc!$R$2:$Y$1201,G$13)</f>
        <v/>
      </c>
      <c r="H824" s="97" t="str">
        <f ca="1">VLOOKUP($F824,Calc!$R$2:$Y$1201,H$13)</f>
        <v/>
      </c>
      <c r="I824" s="96" t="str">
        <f ca="1">VLOOKUP($F824,Calc!$R$2:$Y$1201,I$13)</f>
        <v/>
      </c>
      <c r="J824" s="96" t="str">
        <f ca="1">VLOOKUP($F824,Calc!$R$2:$Y$1201,J$13)</f>
        <v/>
      </c>
      <c r="K824" s="96"/>
      <c r="L824" s="98" t="str">
        <f ca="1">VLOOKUP($F824,Calc!$R$2:$Y$1201,L$13)</f>
        <v/>
      </c>
      <c r="M824" s="96" t="str">
        <f ca="1">VLOOKUP($F824,Calc!$R$2:$Y$1201,M$13)</f>
        <v/>
      </c>
    </row>
    <row r="825" spans="6:13" x14ac:dyDescent="0.3">
      <c r="F825" s="99">
        <f t="shared" si="12"/>
        <v>811</v>
      </c>
      <c r="G825" s="96" t="str">
        <f ca="1">VLOOKUP($F825,Calc!$R$2:$Y$1201,G$13)</f>
        <v/>
      </c>
      <c r="H825" s="97" t="str">
        <f ca="1">VLOOKUP($F825,Calc!$R$2:$Y$1201,H$13)</f>
        <v/>
      </c>
      <c r="I825" s="96" t="str">
        <f ca="1">VLOOKUP($F825,Calc!$R$2:$Y$1201,I$13)</f>
        <v/>
      </c>
      <c r="J825" s="96" t="str">
        <f ca="1">VLOOKUP($F825,Calc!$R$2:$Y$1201,J$13)</f>
        <v/>
      </c>
      <c r="K825" s="96"/>
      <c r="L825" s="98" t="str">
        <f ca="1">VLOOKUP($F825,Calc!$R$2:$Y$1201,L$13)</f>
        <v/>
      </c>
      <c r="M825" s="96" t="str">
        <f ca="1">VLOOKUP($F825,Calc!$R$2:$Y$1201,M$13)</f>
        <v/>
      </c>
    </row>
    <row r="826" spans="6:13" x14ac:dyDescent="0.3">
      <c r="F826" s="99">
        <f t="shared" si="12"/>
        <v>812</v>
      </c>
      <c r="G826" s="96" t="str">
        <f ca="1">VLOOKUP($F826,Calc!$R$2:$Y$1201,G$13)</f>
        <v/>
      </c>
      <c r="H826" s="97" t="str">
        <f ca="1">VLOOKUP($F826,Calc!$R$2:$Y$1201,H$13)</f>
        <v/>
      </c>
      <c r="I826" s="96" t="str">
        <f ca="1">VLOOKUP($F826,Calc!$R$2:$Y$1201,I$13)</f>
        <v/>
      </c>
      <c r="J826" s="96" t="str">
        <f ca="1">VLOOKUP($F826,Calc!$R$2:$Y$1201,J$13)</f>
        <v/>
      </c>
      <c r="K826" s="96"/>
      <c r="L826" s="98" t="str">
        <f ca="1">VLOOKUP($F826,Calc!$R$2:$Y$1201,L$13)</f>
        <v/>
      </c>
      <c r="M826" s="96" t="str">
        <f ca="1">VLOOKUP($F826,Calc!$R$2:$Y$1201,M$13)</f>
        <v/>
      </c>
    </row>
    <row r="827" spans="6:13" x14ac:dyDescent="0.3">
      <c r="F827" s="99">
        <f t="shared" si="12"/>
        <v>813</v>
      </c>
      <c r="G827" s="96" t="str">
        <f ca="1">VLOOKUP($F827,Calc!$R$2:$Y$1201,G$13)</f>
        <v/>
      </c>
      <c r="H827" s="97" t="str">
        <f ca="1">VLOOKUP($F827,Calc!$R$2:$Y$1201,H$13)</f>
        <v/>
      </c>
      <c r="I827" s="96" t="str">
        <f ca="1">VLOOKUP($F827,Calc!$R$2:$Y$1201,I$13)</f>
        <v/>
      </c>
      <c r="J827" s="96" t="str">
        <f ca="1">VLOOKUP($F827,Calc!$R$2:$Y$1201,J$13)</f>
        <v/>
      </c>
      <c r="K827" s="96"/>
      <c r="L827" s="98" t="str">
        <f ca="1">VLOOKUP($F827,Calc!$R$2:$Y$1201,L$13)</f>
        <v/>
      </c>
      <c r="M827" s="96" t="str">
        <f ca="1">VLOOKUP($F827,Calc!$R$2:$Y$1201,M$13)</f>
        <v/>
      </c>
    </row>
    <row r="828" spans="6:13" x14ac:dyDescent="0.3">
      <c r="F828" s="99">
        <f t="shared" si="12"/>
        <v>814</v>
      </c>
      <c r="G828" s="96" t="str">
        <f ca="1">VLOOKUP($F828,Calc!$R$2:$Y$1201,G$13)</f>
        <v/>
      </c>
      <c r="H828" s="97" t="str">
        <f ca="1">VLOOKUP($F828,Calc!$R$2:$Y$1201,H$13)</f>
        <v/>
      </c>
      <c r="I828" s="96" t="str">
        <f ca="1">VLOOKUP($F828,Calc!$R$2:$Y$1201,I$13)</f>
        <v/>
      </c>
      <c r="J828" s="96" t="str">
        <f ca="1">VLOOKUP($F828,Calc!$R$2:$Y$1201,J$13)</f>
        <v/>
      </c>
      <c r="K828" s="96"/>
      <c r="L828" s="98" t="str">
        <f ca="1">VLOOKUP($F828,Calc!$R$2:$Y$1201,L$13)</f>
        <v/>
      </c>
      <c r="M828" s="96" t="str">
        <f ca="1">VLOOKUP($F828,Calc!$R$2:$Y$1201,M$13)</f>
        <v/>
      </c>
    </row>
    <row r="829" spans="6:13" x14ac:dyDescent="0.3">
      <c r="F829" s="99">
        <f t="shared" si="12"/>
        <v>815</v>
      </c>
      <c r="G829" s="96" t="str">
        <f ca="1">VLOOKUP($F829,Calc!$R$2:$Y$1201,G$13)</f>
        <v/>
      </c>
      <c r="H829" s="97" t="str">
        <f ca="1">VLOOKUP($F829,Calc!$R$2:$Y$1201,H$13)</f>
        <v/>
      </c>
      <c r="I829" s="96" t="str">
        <f ca="1">VLOOKUP($F829,Calc!$R$2:$Y$1201,I$13)</f>
        <v/>
      </c>
      <c r="J829" s="96" t="str">
        <f ca="1">VLOOKUP($F829,Calc!$R$2:$Y$1201,J$13)</f>
        <v/>
      </c>
      <c r="K829" s="96"/>
      <c r="L829" s="98" t="str">
        <f ca="1">VLOOKUP($F829,Calc!$R$2:$Y$1201,L$13)</f>
        <v/>
      </c>
      <c r="M829" s="96" t="str">
        <f ca="1">VLOOKUP($F829,Calc!$R$2:$Y$1201,M$13)</f>
        <v/>
      </c>
    </row>
    <row r="830" spans="6:13" x14ac:dyDescent="0.3">
      <c r="F830" s="99">
        <f t="shared" si="12"/>
        <v>816</v>
      </c>
      <c r="G830" s="96" t="str">
        <f ca="1">VLOOKUP($F830,Calc!$R$2:$Y$1201,G$13)</f>
        <v/>
      </c>
      <c r="H830" s="97" t="str">
        <f ca="1">VLOOKUP($F830,Calc!$R$2:$Y$1201,H$13)</f>
        <v/>
      </c>
      <c r="I830" s="96" t="str">
        <f ca="1">VLOOKUP($F830,Calc!$R$2:$Y$1201,I$13)</f>
        <v/>
      </c>
      <c r="J830" s="96" t="str">
        <f ca="1">VLOOKUP($F830,Calc!$R$2:$Y$1201,J$13)</f>
        <v/>
      </c>
      <c r="K830" s="96"/>
      <c r="L830" s="98" t="str">
        <f ca="1">VLOOKUP($F830,Calc!$R$2:$Y$1201,L$13)</f>
        <v/>
      </c>
      <c r="M830" s="96" t="str">
        <f ca="1">VLOOKUP($F830,Calc!$R$2:$Y$1201,M$13)</f>
        <v/>
      </c>
    </row>
    <row r="831" spans="6:13" x14ac:dyDescent="0.3">
      <c r="F831" s="99">
        <f t="shared" si="12"/>
        <v>817</v>
      </c>
      <c r="G831" s="96" t="str">
        <f ca="1">VLOOKUP($F831,Calc!$R$2:$Y$1201,G$13)</f>
        <v/>
      </c>
      <c r="H831" s="97" t="str">
        <f ca="1">VLOOKUP($F831,Calc!$R$2:$Y$1201,H$13)</f>
        <v/>
      </c>
      <c r="I831" s="96" t="str">
        <f ca="1">VLOOKUP($F831,Calc!$R$2:$Y$1201,I$13)</f>
        <v/>
      </c>
      <c r="J831" s="96" t="str">
        <f ca="1">VLOOKUP($F831,Calc!$R$2:$Y$1201,J$13)</f>
        <v/>
      </c>
      <c r="K831" s="96"/>
      <c r="L831" s="98" t="str">
        <f ca="1">VLOOKUP($F831,Calc!$R$2:$Y$1201,L$13)</f>
        <v/>
      </c>
      <c r="M831" s="96" t="str">
        <f ca="1">VLOOKUP($F831,Calc!$R$2:$Y$1201,M$13)</f>
        <v/>
      </c>
    </row>
    <row r="832" spans="6:13" x14ac:dyDescent="0.3">
      <c r="F832" s="99">
        <f t="shared" si="12"/>
        <v>818</v>
      </c>
      <c r="G832" s="96" t="str">
        <f ca="1">VLOOKUP($F832,Calc!$R$2:$Y$1201,G$13)</f>
        <v/>
      </c>
      <c r="H832" s="97" t="str">
        <f ca="1">VLOOKUP($F832,Calc!$R$2:$Y$1201,H$13)</f>
        <v/>
      </c>
      <c r="I832" s="96" t="str">
        <f ca="1">VLOOKUP($F832,Calc!$R$2:$Y$1201,I$13)</f>
        <v/>
      </c>
      <c r="J832" s="96" t="str">
        <f ca="1">VLOOKUP($F832,Calc!$R$2:$Y$1201,J$13)</f>
        <v/>
      </c>
      <c r="K832" s="96"/>
      <c r="L832" s="98" t="str">
        <f ca="1">VLOOKUP($F832,Calc!$R$2:$Y$1201,L$13)</f>
        <v/>
      </c>
      <c r="M832" s="96" t="str">
        <f ca="1">VLOOKUP($F832,Calc!$R$2:$Y$1201,M$13)</f>
        <v/>
      </c>
    </row>
    <row r="833" spans="6:13" x14ac:dyDescent="0.3">
      <c r="F833" s="99">
        <f t="shared" si="12"/>
        <v>819</v>
      </c>
      <c r="G833" s="96" t="str">
        <f ca="1">VLOOKUP($F833,Calc!$R$2:$Y$1201,G$13)</f>
        <v/>
      </c>
      <c r="H833" s="97" t="str">
        <f ca="1">VLOOKUP($F833,Calc!$R$2:$Y$1201,H$13)</f>
        <v/>
      </c>
      <c r="I833" s="96" t="str">
        <f ca="1">VLOOKUP($F833,Calc!$R$2:$Y$1201,I$13)</f>
        <v/>
      </c>
      <c r="J833" s="96" t="str">
        <f ca="1">VLOOKUP($F833,Calc!$R$2:$Y$1201,J$13)</f>
        <v/>
      </c>
      <c r="K833" s="96"/>
      <c r="L833" s="98" t="str">
        <f ca="1">VLOOKUP($F833,Calc!$R$2:$Y$1201,L$13)</f>
        <v/>
      </c>
      <c r="M833" s="96" t="str">
        <f ca="1">VLOOKUP($F833,Calc!$R$2:$Y$1201,M$13)</f>
        <v/>
      </c>
    </row>
    <row r="834" spans="6:13" x14ac:dyDescent="0.3">
      <c r="F834" s="99">
        <f t="shared" si="12"/>
        <v>820</v>
      </c>
      <c r="G834" s="96" t="str">
        <f ca="1">VLOOKUP($F834,Calc!$R$2:$Y$1201,G$13)</f>
        <v/>
      </c>
      <c r="H834" s="97" t="str">
        <f ca="1">VLOOKUP($F834,Calc!$R$2:$Y$1201,H$13)</f>
        <v/>
      </c>
      <c r="I834" s="96" t="str">
        <f ca="1">VLOOKUP($F834,Calc!$R$2:$Y$1201,I$13)</f>
        <v/>
      </c>
      <c r="J834" s="96" t="str">
        <f ca="1">VLOOKUP($F834,Calc!$R$2:$Y$1201,J$13)</f>
        <v/>
      </c>
      <c r="K834" s="96"/>
      <c r="L834" s="98" t="str">
        <f ca="1">VLOOKUP($F834,Calc!$R$2:$Y$1201,L$13)</f>
        <v/>
      </c>
      <c r="M834" s="96" t="str">
        <f ca="1">VLOOKUP($F834,Calc!$R$2:$Y$1201,M$13)</f>
        <v/>
      </c>
    </row>
    <row r="835" spans="6:13" x14ac:dyDescent="0.3">
      <c r="F835" s="99">
        <f t="shared" si="12"/>
        <v>821</v>
      </c>
      <c r="G835" s="96" t="str">
        <f ca="1">VLOOKUP($F835,Calc!$R$2:$Y$1201,G$13)</f>
        <v/>
      </c>
      <c r="H835" s="97" t="str">
        <f ca="1">VLOOKUP($F835,Calc!$R$2:$Y$1201,H$13)</f>
        <v/>
      </c>
      <c r="I835" s="96" t="str">
        <f ca="1">VLOOKUP($F835,Calc!$R$2:$Y$1201,I$13)</f>
        <v/>
      </c>
      <c r="J835" s="96" t="str">
        <f ca="1">VLOOKUP($F835,Calc!$R$2:$Y$1201,J$13)</f>
        <v/>
      </c>
      <c r="K835" s="96"/>
      <c r="L835" s="98" t="str">
        <f ca="1">VLOOKUP($F835,Calc!$R$2:$Y$1201,L$13)</f>
        <v/>
      </c>
      <c r="M835" s="96" t="str">
        <f ca="1">VLOOKUP($F835,Calc!$R$2:$Y$1201,M$13)</f>
        <v/>
      </c>
    </row>
    <row r="836" spans="6:13" x14ac:dyDescent="0.3">
      <c r="F836" s="99">
        <f t="shared" si="12"/>
        <v>822</v>
      </c>
      <c r="G836" s="96" t="str">
        <f ca="1">VLOOKUP($F836,Calc!$R$2:$Y$1201,G$13)</f>
        <v/>
      </c>
      <c r="H836" s="97" t="str">
        <f ca="1">VLOOKUP($F836,Calc!$R$2:$Y$1201,H$13)</f>
        <v/>
      </c>
      <c r="I836" s="96" t="str">
        <f ca="1">VLOOKUP($F836,Calc!$R$2:$Y$1201,I$13)</f>
        <v/>
      </c>
      <c r="J836" s="96" t="str">
        <f ca="1">VLOOKUP($F836,Calc!$R$2:$Y$1201,J$13)</f>
        <v/>
      </c>
      <c r="K836" s="96"/>
      <c r="L836" s="98" t="str">
        <f ca="1">VLOOKUP($F836,Calc!$R$2:$Y$1201,L$13)</f>
        <v/>
      </c>
      <c r="M836" s="96" t="str">
        <f ca="1">VLOOKUP($F836,Calc!$R$2:$Y$1201,M$13)</f>
        <v/>
      </c>
    </row>
    <row r="837" spans="6:13" x14ac:dyDescent="0.3">
      <c r="F837" s="99">
        <f t="shared" si="12"/>
        <v>823</v>
      </c>
      <c r="G837" s="96" t="str">
        <f ca="1">VLOOKUP($F837,Calc!$R$2:$Y$1201,G$13)</f>
        <v/>
      </c>
      <c r="H837" s="97" t="str">
        <f ca="1">VLOOKUP($F837,Calc!$R$2:$Y$1201,H$13)</f>
        <v/>
      </c>
      <c r="I837" s="96" t="str">
        <f ca="1">VLOOKUP($F837,Calc!$R$2:$Y$1201,I$13)</f>
        <v/>
      </c>
      <c r="J837" s="96" t="str">
        <f ca="1">VLOOKUP($F837,Calc!$R$2:$Y$1201,J$13)</f>
        <v/>
      </c>
      <c r="K837" s="96"/>
      <c r="L837" s="98" t="str">
        <f ca="1">VLOOKUP($F837,Calc!$R$2:$Y$1201,L$13)</f>
        <v/>
      </c>
      <c r="M837" s="96" t="str">
        <f ca="1">VLOOKUP($F837,Calc!$R$2:$Y$1201,M$13)</f>
        <v/>
      </c>
    </row>
    <row r="838" spans="6:13" x14ac:dyDescent="0.3">
      <c r="F838" s="99">
        <f t="shared" si="12"/>
        <v>824</v>
      </c>
      <c r="G838" s="96" t="str">
        <f ca="1">VLOOKUP($F838,Calc!$R$2:$Y$1201,G$13)</f>
        <v/>
      </c>
      <c r="H838" s="97" t="str">
        <f ca="1">VLOOKUP($F838,Calc!$R$2:$Y$1201,H$13)</f>
        <v/>
      </c>
      <c r="I838" s="96" t="str">
        <f ca="1">VLOOKUP($F838,Calc!$R$2:$Y$1201,I$13)</f>
        <v/>
      </c>
      <c r="J838" s="96" t="str">
        <f ca="1">VLOOKUP($F838,Calc!$R$2:$Y$1201,J$13)</f>
        <v/>
      </c>
      <c r="K838" s="96"/>
      <c r="L838" s="98" t="str">
        <f ca="1">VLOOKUP($F838,Calc!$R$2:$Y$1201,L$13)</f>
        <v/>
      </c>
      <c r="M838" s="96" t="str">
        <f ca="1">VLOOKUP($F838,Calc!$R$2:$Y$1201,M$13)</f>
        <v/>
      </c>
    </row>
    <row r="839" spans="6:13" x14ac:dyDescent="0.3">
      <c r="F839" s="99">
        <f t="shared" si="12"/>
        <v>825</v>
      </c>
      <c r="G839" s="96" t="str">
        <f ca="1">VLOOKUP($F839,Calc!$R$2:$Y$1201,G$13)</f>
        <v/>
      </c>
      <c r="H839" s="97" t="str">
        <f ca="1">VLOOKUP($F839,Calc!$R$2:$Y$1201,H$13)</f>
        <v/>
      </c>
      <c r="I839" s="96" t="str">
        <f ca="1">VLOOKUP($F839,Calc!$R$2:$Y$1201,I$13)</f>
        <v/>
      </c>
      <c r="J839" s="96" t="str">
        <f ca="1">VLOOKUP($F839,Calc!$R$2:$Y$1201,J$13)</f>
        <v/>
      </c>
      <c r="K839" s="96"/>
      <c r="L839" s="98" t="str">
        <f ca="1">VLOOKUP($F839,Calc!$R$2:$Y$1201,L$13)</f>
        <v/>
      </c>
      <c r="M839" s="96" t="str">
        <f ca="1">VLOOKUP($F839,Calc!$R$2:$Y$1201,M$13)</f>
        <v/>
      </c>
    </row>
    <row r="840" spans="6:13" x14ac:dyDescent="0.3">
      <c r="F840" s="99">
        <f t="shared" si="12"/>
        <v>826</v>
      </c>
      <c r="G840" s="96" t="str">
        <f ca="1">VLOOKUP($F840,Calc!$R$2:$Y$1201,G$13)</f>
        <v/>
      </c>
      <c r="H840" s="97" t="str">
        <f ca="1">VLOOKUP($F840,Calc!$R$2:$Y$1201,H$13)</f>
        <v/>
      </c>
      <c r="I840" s="96" t="str">
        <f ca="1">VLOOKUP($F840,Calc!$R$2:$Y$1201,I$13)</f>
        <v/>
      </c>
      <c r="J840" s="96" t="str">
        <f ca="1">VLOOKUP($F840,Calc!$R$2:$Y$1201,J$13)</f>
        <v/>
      </c>
      <c r="K840" s="96"/>
      <c r="L840" s="98" t="str">
        <f ca="1">VLOOKUP($F840,Calc!$R$2:$Y$1201,L$13)</f>
        <v/>
      </c>
      <c r="M840" s="96" t="str">
        <f ca="1">VLOOKUP($F840,Calc!$R$2:$Y$1201,M$13)</f>
        <v/>
      </c>
    </row>
    <row r="841" spans="6:13" x14ac:dyDescent="0.3">
      <c r="F841" s="99">
        <f t="shared" si="12"/>
        <v>827</v>
      </c>
      <c r="G841" s="96" t="str">
        <f ca="1">VLOOKUP($F841,Calc!$R$2:$Y$1201,G$13)</f>
        <v/>
      </c>
      <c r="H841" s="97" t="str">
        <f ca="1">VLOOKUP($F841,Calc!$R$2:$Y$1201,H$13)</f>
        <v/>
      </c>
      <c r="I841" s="96" t="str">
        <f ca="1">VLOOKUP($F841,Calc!$R$2:$Y$1201,I$13)</f>
        <v/>
      </c>
      <c r="J841" s="96" t="str">
        <f ca="1">VLOOKUP($F841,Calc!$R$2:$Y$1201,J$13)</f>
        <v/>
      </c>
      <c r="K841" s="96"/>
      <c r="L841" s="98" t="str">
        <f ca="1">VLOOKUP($F841,Calc!$R$2:$Y$1201,L$13)</f>
        <v/>
      </c>
      <c r="M841" s="96" t="str">
        <f ca="1">VLOOKUP($F841,Calc!$R$2:$Y$1201,M$13)</f>
        <v/>
      </c>
    </row>
    <row r="842" spans="6:13" x14ac:dyDescent="0.3">
      <c r="F842" s="99">
        <f t="shared" si="12"/>
        <v>828</v>
      </c>
      <c r="G842" s="96" t="str">
        <f ca="1">VLOOKUP($F842,Calc!$R$2:$Y$1201,G$13)</f>
        <v/>
      </c>
      <c r="H842" s="97" t="str">
        <f ca="1">VLOOKUP($F842,Calc!$R$2:$Y$1201,H$13)</f>
        <v/>
      </c>
      <c r="I842" s="96" t="str">
        <f ca="1">VLOOKUP($F842,Calc!$R$2:$Y$1201,I$13)</f>
        <v/>
      </c>
      <c r="J842" s="96" t="str">
        <f ca="1">VLOOKUP($F842,Calc!$R$2:$Y$1201,J$13)</f>
        <v/>
      </c>
      <c r="K842" s="96"/>
      <c r="L842" s="98" t="str">
        <f ca="1">VLOOKUP($F842,Calc!$R$2:$Y$1201,L$13)</f>
        <v/>
      </c>
      <c r="M842" s="96" t="str">
        <f ca="1">VLOOKUP($F842,Calc!$R$2:$Y$1201,M$13)</f>
        <v/>
      </c>
    </row>
    <row r="843" spans="6:13" x14ac:dyDescent="0.3">
      <c r="F843" s="99">
        <f t="shared" si="12"/>
        <v>829</v>
      </c>
      <c r="G843" s="96" t="str">
        <f ca="1">VLOOKUP($F843,Calc!$R$2:$Y$1201,G$13)</f>
        <v/>
      </c>
      <c r="H843" s="97" t="str">
        <f ca="1">VLOOKUP($F843,Calc!$R$2:$Y$1201,H$13)</f>
        <v/>
      </c>
      <c r="I843" s="96" t="str">
        <f ca="1">VLOOKUP($F843,Calc!$R$2:$Y$1201,I$13)</f>
        <v/>
      </c>
      <c r="J843" s="96" t="str">
        <f ca="1">VLOOKUP($F843,Calc!$R$2:$Y$1201,J$13)</f>
        <v/>
      </c>
      <c r="K843" s="96"/>
      <c r="L843" s="98" t="str">
        <f ca="1">VLOOKUP($F843,Calc!$R$2:$Y$1201,L$13)</f>
        <v/>
      </c>
      <c r="M843" s="96" t="str">
        <f ca="1">VLOOKUP($F843,Calc!$R$2:$Y$1201,M$13)</f>
        <v/>
      </c>
    </row>
    <row r="844" spans="6:13" x14ac:dyDescent="0.3">
      <c r="F844" s="99">
        <f t="shared" si="12"/>
        <v>830</v>
      </c>
      <c r="G844" s="96" t="str">
        <f ca="1">VLOOKUP($F844,Calc!$R$2:$Y$1201,G$13)</f>
        <v/>
      </c>
      <c r="H844" s="97" t="str">
        <f ca="1">VLOOKUP($F844,Calc!$R$2:$Y$1201,H$13)</f>
        <v/>
      </c>
      <c r="I844" s="96" t="str">
        <f ca="1">VLOOKUP($F844,Calc!$R$2:$Y$1201,I$13)</f>
        <v/>
      </c>
      <c r="J844" s="96" t="str">
        <f ca="1">VLOOKUP($F844,Calc!$R$2:$Y$1201,J$13)</f>
        <v/>
      </c>
      <c r="K844" s="96"/>
      <c r="L844" s="98" t="str">
        <f ca="1">VLOOKUP($F844,Calc!$R$2:$Y$1201,L$13)</f>
        <v/>
      </c>
      <c r="M844" s="96" t="str">
        <f ca="1">VLOOKUP($F844,Calc!$R$2:$Y$1201,M$13)</f>
        <v/>
      </c>
    </row>
    <row r="845" spans="6:13" x14ac:dyDescent="0.3">
      <c r="F845" s="99">
        <f t="shared" si="12"/>
        <v>831</v>
      </c>
      <c r="G845" s="96" t="str">
        <f ca="1">VLOOKUP($F845,Calc!$R$2:$Y$1201,G$13)</f>
        <v/>
      </c>
      <c r="H845" s="97" t="str">
        <f ca="1">VLOOKUP($F845,Calc!$R$2:$Y$1201,H$13)</f>
        <v/>
      </c>
      <c r="I845" s="96" t="str">
        <f ca="1">VLOOKUP($F845,Calc!$R$2:$Y$1201,I$13)</f>
        <v/>
      </c>
      <c r="J845" s="96" t="str">
        <f ca="1">VLOOKUP($F845,Calc!$R$2:$Y$1201,J$13)</f>
        <v/>
      </c>
      <c r="K845" s="96"/>
      <c r="L845" s="98" t="str">
        <f ca="1">VLOOKUP($F845,Calc!$R$2:$Y$1201,L$13)</f>
        <v/>
      </c>
      <c r="M845" s="96" t="str">
        <f ca="1">VLOOKUP($F845,Calc!$R$2:$Y$1201,M$13)</f>
        <v/>
      </c>
    </row>
    <row r="846" spans="6:13" x14ac:dyDescent="0.3">
      <c r="F846" s="99">
        <f t="shared" si="12"/>
        <v>832</v>
      </c>
      <c r="G846" s="96" t="str">
        <f ca="1">VLOOKUP($F846,Calc!$R$2:$Y$1201,G$13)</f>
        <v/>
      </c>
      <c r="H846" s="97" t="str">
        <f ca="1">VLOOKUP($F846,Calc!$R$2:$Y$1201,H$13)</f>
        <v/>
      </c>
      <c r="I846" s="96" t="str">
        <f ca="1">VLOOKUP($F846,Calc!$R$2:$Y$1201,I$13)</f>
        <v/>
      </c>
      <c r="J846" s="96" t="str">
        <f ca="1">VLOOKUP($F846,Calc!$R$2:$Y$1201,J$13)</f>
        <v/>
      </c>
      <c r="K846" s="96"/>
      <c r="L846" s="98" t="str">
        <f ca="1">VLOOKUP($F846,Calc!$R$2:$Y$1201,L$13)</f>
        <v/>
      </c>
      <c r="M846" s="96" t="str">
        <f ca="1">VLOOKUP($F846,Calc!$R$2:$Y$1201,M$13)</f>
        <v/>
      </c>
    </row>
    <row r="847" spans="6:13" x14ac:dyDescent="0.3">
      <c r="F847" s="99">
        <f t="shared" si="12"/>
        <v>833</v>
      </c>
      <c r="G847" s="96" t="str">
        <f ca="1">VLOOKUP($F847,Calc!$R$2:$Y$1201,G$13)</f>
        <v/>
      </c>
      <c r="H847" s="97" t="str">
        <f ca="1">VLOOKUP($F847,Calc!$R$2:$Y$1201,H$13)</f>
        <v/>
      </c>
      <c r="I847" s="96" t="str">
        <f ca="1">VLOOKUP($F847,Calc!$R$2:$Y$1201,I$13)</f>
        <v/>
      </c>
      <c r="J847" s="96" t="str">
        <f ca="1">VLOOKUP($F847,Calc!$R$2:$Y$1201,J$13)</f>
        <v/>
      </c>
      <c r="K847" s="96"/>
      <c r="L847" s="98" t="str">
        <f ca="1">VLOOKUP($F847,Calc!$R$2:$Y$1201,L$13)</f>
        <v/>
      </c>
      <c r="M847" s="96" t="str">
        <f ca="1">VLOOKUP($F847,Calc!$R$2:$Y$1201,M$13)</f>
        <v/>
      </c>
    </row>
    <row r="848" spans="6:13" x14ac:dyDescent="0.3">
      <c r="F848" s="99">
        <f t="shared" si="12"/>
        <v>834</v>
      </c>
      <c r="G848" s="96" t="str">
        <f ca="1">VLOOKUP($F848,Calc!$R$2:$Y$1201,G$13)</f>
        <v/>
      </c>
      <c r="H848" s="97" t="str">
        <f ca="1">VLOOKUP($F848,Calc!$R$2:$Y$1201,H$13)</f>
        <v/>
      </c>
      <c r="I848" s="96" t="str">
        <f ca="1">VLOOKUP($F848,Calc!$R$2:$Y$1201,I$13)</f>
        <v/>
      </c>
      <c r="J848" s="96" t="str">
        <f ca="1">VLOOKUP($F848,Calc!$R$2:$Y$1201,J$13)</f>
        <v/>
      </c>
      <c r="K848" s="96"/>
      <c r="L848" s="98" t="str">
        <f ca="1">VLOOKUP($F848,Calc!$R$2:$Y$1201,L$13)</f>
        <v/>
      </c>
      <c r="M848" s="96" t="str">
        <f ca="1">VLOOKUP($F848,Calc!$R$2:$Y$1201,M$13)</f>
        <v/>
      </c>
    </row>
    <row r="849" spans="6:13" x14ac:dyDescent="0.3">
      <c r="F849" s="99">
        <f t="shared" ref="F849:F912" si="13">F848+1</f>
        <v>835</v>
      </c>
      <c r="G849" s="96" t="str">
        <f ca="1">VLOOKUP($F849,Calc!$R$2:$Y$1201,G$13)</f>
        <v/>
      </c>
      <c r="H849" s="97" t="str">
        <f ca="1">VLOOKUP($F849,Calc!$R$2:$Y$1201,H$13)</f>
        <v/>
      </c>
      <c r="I849" s="96" t="str">
        <f ca="1">VLOOKUP($F849,Calc!$R$2:$Y$1201,I$13)</f>
        <v/>
      </c>
      <c r="J849" s="96" t="str">
        <f ca="1">VLOOKUP($F849,Calc!$R$2:$Y$1201,J$13)</f>
        <v/>
      </c>
      <c r="K849" s="96"/>
      <c r="L849" s="98" t="str">
        <f ca="1">VLOOKUP($F849,Calc!$R$2:$Y$1201,L$13)</f>
        <v/>
      </c>
      <c r="M849" s="96" t="str">
        <f ca="1">VLOOKUP($F849,Calc!$R$2:$Y$1201,M$13)</f>
        <v/>
      </c>
    </row>
    <row r="850" spans="6:13" x14ac:dyDescent="0.3">
      <c r="F850" s="99">
        <f t="shared" si="13"/>
        <v>836</v>
      </c>
      <c r="G850" s="96" t="str">
        <f ca="1">VLOOKUP($F850,Calc!$R$2:$Y$1201,G$13)</f>
        <v/>
      </c>
      <c r="H850" s="97" t="str">
        <f ca="1">VLOOKUP($F850,Calc!$R$2:$Y$1201,H$13)</f>
        <v/>
      </c>
      <c r="I850" s="96" t="str">
        <f ca="1">VLOOKUP($F850,Calc!$R$2:$Y$1201,I$13)</f>
        <v/>
      </c>
      <c r="J850" s="96" t="str">
        <f ca="1">VLOOKUP($F850,Calc!$R$2:$Y$1201,J$13)</f>
        <v/>
      </c>
      <c r="K850" s="96"/>
      <c r="L850" s="98" t="str">
        <f ca="1">VLOOKUP($F850,Calc!$R$2:$Y$1201,L$13)</f>
        <v/>
      </c>
      <c r="M850" s="96" t="str">
        <f ca="1">VLOOKUP($F850,Calc!$R$2:$Y$1201,M$13)</f>
        <v/>
      </c>
    </row>
    <row r="851" spans="6:13" x14ac:dyDescent="0.3">
      <c r="F851" s="99">
        <f t="shared" si="13"/>
        <v>837</v>
      </c>
      <c r="G851" s="96" t="str">
        <f ca="1">VLOOKUP($F851,Calc!$R$2:$Y$1201,G$13)</f>
        <v/>
      </c>
      <c r="H851" s="97" t="str">
        <f ca="1">VLOOKUP($F851,Calc!$R$2:$Y$1201,H$13)</f>
        <v/>
      </c>
      <c r="I851" s="96" t="str">
        <f ca="1">VLOOKUP($F851,Calc!$R$2:$Y$1201,I$13)</f>
        <v/>
      </c>
      <c r="J851" s="96" t="str">
        <f ca="1">VLOOKUP($F851,Calc!$R$2:$Y$1201,J$13)</f>
        <v/>
      </c>
      <c r="K851" s="96"/>
      <c r="L851" s="98" t="str">
        <f ca="1">VLOOKUP($F851,Calc!$R$2:$Y$1201,L$13)</f>
        <v/>
      </c>
      <c r="M851" s="96" t="str">
        <f ca="1">VLOOKUP($F851,Calc!$R$2:$Y$1201,M$13)</f>
        <v/>
      </c>
    </row>
    <row r="852" spans="6:13" x14ac:dyDescent="0.3">
      <c r="F852" s="99">
        <f t="shared" si="13"/>
        <v>838</v>
      </c>
      <c r="G852" s="96" t="str">
        <f ca="1">VLOOKUP($F852,Calc!$R$2:$Y$1201,G$13)</f>
        <v/>
      </c>
      <c r="H852" s="97" t="str">
        <f ca="1">VLOOKUP($F852,Calc!$R$2:$Y$1201,H$13)</f>
        <v/>
      </c>
      <c r="I852" s="96" t="str">
        <f ca="1">VLOOKUP($F852,Calc!$R$2:$Y$1201,I$13)</f>
        <v/>
      </c>
      <c r="J852" s="96" t="str">
        <f ca="1">VLOOKUP($F852,Calc!$R$2:$Y$1201,J$13)</f>
        <v/>
      </c>
      <c r="K852" s="96"/>
      <c r="L852" s="98" t="str">
        <f ca="1">VLOOKUP($F852,Calc!$R$2:$Y$1201,L$13)</f>
        <v/>
      </c>
      <c r="M852" s="96" t="str">
        <f ca="1">VLOOKUP($F852,Calc!$R$2:$Y$1201,M$13)</f>
        <v/>
      </c>
    </row>
    <row r="853" spans="6:13" x14ac:dyDescent="0.3">
      <c r="F853" s="99">
        <f t="shared" si="13"/>
        <v>839</v>
      </c>
      <c r="G853" s="96" t="str">
        <f ca="1">VLOOKUP($F853,Calc!$R$2:$Y$1201,G$13)</f>
        <v/>
      </c>
      <c r="H853" s="97" t="str">
        <f ca="1">VLOOKUP($F853,Calc!$R$2:$Y$1201,H$13)</f>
        <v/>
      </c>
      <c r="I853" s="96" t="str">
        <f ca="1">VLOOKUP($F853,Calc!$R$2:$Y$1201,I$13)</f>
        <v/>
      </c>
      <c r="J853" s="96" t="str">
        <f ca="1">VLOOKUP($F853,Calc!$R$2:$Y$1201,J$13)</f>
        <v/>
      </c>
      <c r="K853" s="96"/>
      <c r="L853" s="98" t="str">
        <f ca="1">VLOOKUP($F853,Calc!$R$2:$Y$1201,L$13)</f>
        <v/>
      </c>
      <c r="M853" s="96" t="str">
        <f ca="1">VLOOKUP($F853,Calc!$R$2:$Y$1201,M$13)</f>
        <v/>
      </c>
    </row>
    <row r="854" spans="6:13" x14ac:dyDescent="0.3">
      <c r="F854" s="99">
        <f t="shared" si="13"/>
        <v>840</v>
      </c>
      <c r="G854" s="96" t="str">
        <f ca="1">VLOOKUP($F854,Calc!$R$2:$Y$1201,G$13)</f>
        <v/>
      </c>
      <c r="H854" s="97" t="str">
        <f ca="1">VLOOKUP($F854,Calc!$R$2:$Y$1201,H$13)</f>
        <v/>
      </c>
      <c r="I854" s="96" t="str">
        <f ca="1">VLOOKUP($F854,Calc!$R$2:$Y$1201,I$13)</f>
        <v/>
      </c>
      <c r="J854" s="96" t="str">
        <f ca="1">VLOOKUP($F854,Calc!$R$2:$Y$1201,J$13)</f>
        <v/>
      </c>
      <c r="K854" s="96"/>
      <c r="L854" s="98" t="str">
        <f ca="1">VLOOKUP($F854,Calc!$R$2:$Y$1201,L$13)</f>
        <v/>
      </c>
      <c r="M854" s="96" t="str">
        <f ca="1">VLOOKUP($F854,Calc!$R$2:$Y$1201,M$13)</f>
        <v/>
      </c>
    </row>
    <row r="855" spans="6:13" x14ac:dyDescent="0.3">
      <c r="F855" s="99">
        <f t="shared" si="13"/>
        <v>841</v>
      </c>
      <c r="G855" s="96" t="str">
        <f ca="1">VLOOKUP($F855,Calc!$R$2:$Y$1201,G$13)</f>
        <v/>
      </c>
      <c r="H855" s="97" t="str">
        <f ca="1">VLOOKUP($F855,Calc!$R$2:$Y$1201,H$13)</f>
        <v/>
      </c>
      <c r="I855" s="96" t="str">
        <f ca="1">VLOOKUP($F855,Calc!$R$2:$Y$1201,I$13)</f>
        <v/>
      </c>
      <c r="J855" s="96" t="str">
        <f ca="1">VLOOKUP($F855,Calc!$R$2:$Y$1201,J$13)</f>
        <v/>
      </c>
      <c r="K855" s="96"/>
      <c r="L855" s="98" t="str">
        <f ca="1">VLOOKUP($F855,Calc!$R$2:$Y$1201,L$13)</f>
        <v/>
      </c>
      <c r="M855" s="96" t="str">
        <f ca="1">VLOOKUP($F855,Calc!$R$2:$Y$1201,M$13)</f>
        <v/>
      </c>
    </row>
    <row r="856" spans="6:13" x14ac:dyDescent="0.3">
      <c r="F856" s="99">
        <f t="shared" si="13"/>
        <v>842</v>
      </c>
      <c r="G856" s="96" t="str">
        <f ca="1">VLOOKUP($F856,Calc!$R$2:$Y$1201,G$13)</f>
        <v/>
      </c>
      <c r="H856" s="97" t="str">
        <f ca="1">VLOOKUP($F856,Calc!$R$2:$Y$1201,H$13)</f>
        <v/>
      </c>
      <c r="I856" s="96" t="str">
        <f ca="1">VLOOKUP($F856,Calc!$R$2:$Y$1201,I$13)</f>
        <v/>
      </c>
      <c r="J856" s="96" t="str">
        <f ca="1">VLOOKUP($F856,Calc!$R$2:$Y$1201,J$13)</f>
        <v/>
      </c>
      <c r="K856" s="96"/>
      <c r="L856" s="98" t="str">
        <f ca="1">VLOOKUP($F856,Calc!$R$2:$Y$1201,L$13)</f>
        <v/>
      </c>
      <c r="M856" s="96" t="str">
        <f ca="1">VLOOKUP($F856,Calc!$R$2:$Y$1201,M$13)</f>
        <v/>
      </c>
    </row>
    <row r="857" spans="6:13" x14ac:dyDescent="0.3">
      <c r="F857" s="99">
        <f t="shared" si="13"/>
        <v>843</v>
      </c>
      <c r="G857" s="96" t="str">
        <f ca="1">VLOOKUP($F857,Calc!$R$2:$Y$1201,G$13)</f>
        <v/>
      </c>
      <c r="H857" s="97" t="str">
        <f ca="1">VLOOKUP($F857,Calc!$R$2:$Y$1201,H$13)</f>
        <v/>
      </c>
      <c r="I857" s="96" t="str">
        <f ca="1">VLOOKUP($F857,Calc!$R$2:$Y$1201,I$13)</f>
        <v/>
      </c>
      <c r="J857" s="96" t="str">
        <f ca="1">VLOOKUP($F857,Calc!$R$2:$Y$1201,J$13)</f>
        <v/>
      </c>
      <c r="K857" s="96"/>
      <c r="L857" s="98" t="str">
        <f ca="1">VLOOKUP($F857,Calc!$R$2:$Y$1201,L$13)</f>
        <v/>
      </c>
      <c r="M857" s="96" t="str">
        <f ca="1">VLOOKUP($F857,Calc!$R$2:$Y$1201,M$13)</f>
        <v/>
      </c>
    </row>
    <row r="858" spans="6:13" x14ac:dyDescent="0.3">
      <c r="F858" s="99">
        <f t="shared" si="13"/>
        <v>844</v>
      </c>
      <c r="G858" s="96" t="str">
        <f ca="1">VLOOKUP($F858,Calc!$R$2:$Y$1201,G$13)</f>
        <v/>
      </c>
      <c r="H858" s="97" t="str">
        <f ca="1">VLOOKUP($F858,Calc!$R$2:$Y$1201,H$13)</f>
        <v/>
      </c>
      <c r="I858" s="96" t="str">
        <f ca="1">VLOOKUP($F858,Calc!$R$2:$Y$1201,I$13)</f>
        <v/>
      </c>
      <c r="J858" s="96" t="str">
        <f ca="1">VLOOKUP($F858,Calc!$R$2:$Y$1201,J$13)</f>
        <v/>
      </c>
      <c r="K858" s="96"/>
      <c r="L858" s="98" t="str">
        <f ca="1">VLOOKUP($F858,Calc!$R$2:$Y$1201,L$13)</f>
        <v/>
      </c>
      <c r="M858" s="96" t="str">
        <f ca="1">VLOOKUP($F858,Calc!$R$2:$Y$1201,M$13)</f>
        <v/>
      </c>
    </row>
    <row r="859" spans="6:13" x14ac:dyDescent="0.3">
      <c r="F859" s="99">
        <f t="shared" si="13"/>
        <v>845</v>
      </c>
      <c r="G859" s="96" t="str">
        <f ca="1">VLOOKUP($F859,Calc!$R$2:$Y$1201,G$13)</f>
        <v/>
      </c>
      <c r="H859" s="97" t="str">
        <f ca="1">VLOOKUP($F859,Calc!$R$2:$Y$1201,H$13)</f>
        <v/>
      </c>
      <c r="I859" s="96" t="str">
        <f ca="1">VLOOKUP($F859,Calc!$R$2:$Y$1201,I$13)</f>
        <v/>
      </c>
      <c r="J859" s="96" t="str">
        <f ca="1">VLOOKUP($F859,Calc!$R$2:$Y$1201,J$13)</f>
        <v/>
      </c>
      <c r="K859" s="96"/>
      <c r="L859" s="98" t="str">
        <f ca="1">VLOOKUP($F859,Calc!$R$2:$Y$1201,L$13)</f>
        <v/>
      </c>
      <c r="M859" s="96" t="str">
        <f ca="1">VLOOKUP($F859,Calc!$R$2:$Y$1201,M$13)</f>
        <v/>
      </c>
    </row>
    <row r="860" spans="6:13" x14ac:dyDescent="0.3">
      <c r="F860" s="99">
        <f t="shared" si="13"/>
        <v>846</v>
      </c>
      <c r="G860" s="96" t="str">
        <f ca="1">VLOOKUP($F860,Calc!$R$2:$Y$1201,G$13)</f>
        <v/>
      </c>
      <c r="H860" s="97" t="str">
        <f ca="1">VLOOKUP($F860,Calc!$R$2:$Y$1201,H$13)</f>
        <v/>
      </c>
      <c r="I860" s="96" t="str">
        <f ca="1">VLOOKUP($F860,Calc!$R$2:$Y$1201,I$13)</f>
        <v/>
      </c>
      <c r="J860" s="96" t="str">
        <f ca="1">VLOOKUP($F860,Calc!$R$2:$Y$1201,J$13)</f>
        <v/>
      </c>
      <c r="K860" s="96"/>
      <c r="L860" s="98" t="str">
        <f ca="1">VLOOKUP($F860,Calc!$R$2:$Y$1201,L$13)</f>
        <v/>
      </c>
      <c r="M860" s="96" t="str">
        <f ca="1">VLOOKUP($F860,Calc!$R$2:$Y$1201,M$13)</f>
        <v/>
      </c>
    </row>
    <row r="861" spans="6:13" x14ac:dyDescent="0.3">
      <c r="F861" s="99">
        <f t="shared" si="13"/>
        <v>847</v>
      </c>
      <c r="G861" s="96" t="str">
        <f ca="1">VLOOKUP($F861,Calc!$R$2:$Y$1201,G$13)</f>
        <v/>
      </c>
      <c r="H861" s="97" t="str">
        <f ca="1">VLOOKUP($F861,Calc!$R$2:$Y$1201,H$13)</f>
        <v/>
      </c>
      <c r="I861" s="96" t="str">
        <f ca="1">VLOOKUP($F861,Calc!$R$2:$Y$1201,I$13)</f>
        <v/>
      </c>
      <c r="J861" s="96" t="str">
        <f ca="1">VLOOKUP($F861,Calc!$R$2:$Y$1201,J$13)</f>
        <v/>
      </c>
      <c r="K861" s="96"/>
      <c r="L861" s="98" t="str">
        <f ca="1">VLOOKUP($F861,Calc!$R$2:$Y$1201,L$13)</f>
        <v/>
      </c>
      <c r="M861" s="96" t="str">
        <f ca="1">VLOOKUP($F861,Calc!$R$2:$Y$1201,M$13)</f>
        <v/>
      </c>
    </row>
    <row r="862" spans="6:13" x14ac:dyDescent="0.3">
      <c r="F862" s="99">
        <f t="shared" si="13"/>
        <v>848</v>
      </c>
      <c r="G862" s="96" t="str">
        <f ca="1">VLOOKUP($F862,Calc!$R$2:$Y$1201,G$13)</f>
        <v/>
      </c>
      <c r="H862" s="97" t="str">
        <f ca="1">VLOOKUP($F862,Calc!$R$2:$Y$1201,H$13)</f>
        <v/>
      </c>
      <c r="I862" s="96" t="str">
        <f ca="1">VLOOKUP($F862,Calc!$R$2:$Y$1201,I$13)</f>
        <v/>
      </c>
      <c r="J862" s="96" t="str">
        <f ca="1">VLOOKUP($F862,Calc!$R$2:$Y$1201,J$13)</f>
        <v/>
      </c>
      <c r="K862" s="96"/>
      <c r="L862" s="98" t="str">
        <f ca="1">VLOOKUP($F862,Calc!$R$2:$Y$1201,L$13)</f>
        <v/>
      </c>
      <c r="M862" s="96" t="str">
        <f ca="1">VLOOKUP($F862,Calc!$R$2:$Y$1201,M$13)</f>
        <v/>
      </c>
    </row>
    <row r="863" spans="6:13" x14ac:dyDescent="0.3">
      <c r="F863" s="99">
        <f t="shared" si="13"/>
        <v>849</v>
      </c>
      <c r="G863" s="96" t="str">
        <f ca="1">VLOOKUP($F863,Calc!$R$2:$Y$1201,G$13)</f>
        <v/>
      </c>
      <c r="H863" s="97" t="str">
        <f ca="1">VLOOKUP($F863,Calc!$R$2:$Y$1201,H$13)</f>
        <v/>
      </c>
      <c r="I863" s="96" t="str">
        <f ca="1">VLOOKUP($F863,Calc!$R$2:$Y$1201,I$13)</f>
        <v/>
      </c>
      <c r="J863" s="96" t="str">
        <f ca="1">VLOOKUP($F863,Calc!$R$2:$Y$1201,J$13)</f>
        <v/>
      </c>
      <c r="K863" s="96"/>
      <c r="L863" s="98" t="str">
        <f ca="1">VLOOKUP($F863,Calc!$R$2:$Y$1201,L$13)</f>
        <v/>
      </c>
      <c r="M863" s="96" t="str">
        <f ca="1">VLOOKUP($F863,Calc!$R$2:$Y$1201,M$13)</f>
        <v/>
      </c>
    </row>
    <row r="864" spans="6:13" x14ac:dyDescent="0.3">
      <c r="F864" s="99">
        <f t="shared" si="13"/>
        <v>850</v>
      </c>
      <c r="G864" s="96" t="str">
        <f ca="1">VLOOKUP($F864,Calc!$R$2:$Y$1201,G$13)</f>
        <v/>
      </c>
      <c r="H864" s="97" t="str">
        <f ca="1">VLOOKUP($F864,Calc!$R$2:$Y$1201,H$13)</f>
        <v/>
      </c>
      <c r="I864" s="96" t="str">
        <f ca="1">VLOOKUP($F864,Calc!$R$2:$Y$1201,I$13)</f>
        <v/>
      </c>
      <c r="J864" s="96" t="str">
        <f ca="1">VLOOKUP($F864,Calc!$R$2:$Y$1201,J$13)</f>
        <v/>
      </c>
      <c r="K864" s="96"/>
      <c r="L864" s="98" t="str">
        <f ca="1">VLOOKUP($F864,Calc!$R$2:$Y$1201,L$13)</f>
        <v/>
      </c>
      <c r="M864" s="96" t="str">
        <f ca="1">VLOOKUP($F864,Calc!$R$2:$Y$1201,M$13)</f>
        <v/>
      </c>
    </row>
    <row r="865" spans="6:13" x14ac:dyDescent="0.3">
      <c r="F865" s="99">
        <f t="shared" si="13"/>
        <v>851</v>
      </c>
      <c r="G865" s="96" t="str">
        <f ca="1">VLOOKUP($F865,Calc!$R$2:$Y$1201,G$13)</f>
        <v/>
      </c>
      <c r="H865" s="97" t="str">
        <f ca="1">VLOOKUP($F865,Calc!$R$2:$Y$1201,H$13)</f>
        <v/>
      </c>
      <c r="I865" s="96" t="str">
        <f ca="1">VLOOKUP($F865,Calc!$R$2:$Y$1201,I$13)</f>
        <v/>
      </c>
      <c r="J865" s="96" t="str">
        <f ca="1">VLOOKUP($F865,Calc!$R$2:$Y$1201,J$13)</f>
        <v/>
      </c>
      <c r="K865" s="96"/>
      <c r="L865" s="98" t="str">
        <f ca="1">VLOOKUP($F865,Calc!$R$2:$Y$1201,L$13)</f>
        <v/>
      </c>
      <c r="M865" s="96" t="str">
        <f ca="1">VLOOKUP($F865,Calc!$R$2:$Y$1201,M$13)</f>
        <v/>
      </c>
    </row>
    <row r="866" spans="6:13" x14ac:dyDescent="0.3">
      <c r="F866" s="99">
        <f t="shared" si="13"/>
        <v>852</v>
      </c>
      <c r="G866" s="96" t="str">
        <f ca="1">VLOOKUP($F866,Calc!$R$2:$Y$1201,G$13)</f>
        <v/>
      </c>
      <c r="H866" s="97" t="str">
        <f ca="1">VLOOKUP($F866,Calc!$R$2:$Y$1201,H$13)</f>
        <v/>
      </c>
      <c r="I866" s="96" t="str">
        <f ca="1">VLOOKUP($F866,Calc!$R$2:$Y$1201,I$13)</f>
        <v/>
      </c>
      <c r="J866" s="96" t="str">
        <f ca="1">VLOOKUP($F866,Calc!$R$2:$Y$1201,J$13)</f>
        <v/>
      </c>
      <c r="K866" s="96"/>
      <c r="L866" s="98" t="str">
        <f ca="1">VLOOKUP($F866,Calc!$R$2:$Y$1201,L$13)</f>
        <v/>
      </c>
      <c r="M866" s="96" t="str">
        <f ca="1">VLOOKUP($F866,Calc!$R$2:$Y$1201,M$13)</f>
        <v/>
      </c>
    </row>
    <row r="867" spans="6:13" x14ac:dyDescent="0.3">
      <c r="F867" s="99">
        <f t="shared" si="13"/>
        <v>853</v>
      </c>
      <c r="G867" s="96" t="str">
        <f ca="1">VLOOKUP($F867,Calc!$R$2:$Y$1201,G$13)</f>
        <v/>
      </c>
      <c r="H867" s="97" t="str">
        <f ca="1">VLOOKUP($F867,Calc!$R$2:$Y$1201,H$13)</f>
        <v/>
      </c>
      <c r="I867" s="96" t="str">
        <f ca="1">VLOOKUP($F867,Calc!$R$2:$Y$1201,I$13)</f>
        <v/>
      </c>
      <c r="J867" s="96" t="str">
        <f ca="1">VLOOKUP($F867,Calc!$R$2:$Y$1201,J$13)</f>
        <v/>
      </c>
      <c r="K867" s="96"/>
      <c r="L867" s="98" t="str">
        <f ca="1">VLOOKUP($F867,Calc!$R$2:$Y$1201,L$13)</f>
        <v/>
      </c>
      <c r="M867" s="96" t="str">
        <f ca="1">VLOOKUP($F867,Calc!$R$2:$Y$1201,M$13)</f>
        <v/>
      </c>
    </row>
    <row r="868" spans="6:13" x14ac:dyDescent="0.3">
      <c r="F868" s="99">
        <f t="shared" si="13"/>
        <v>854</v>
      </c>
      <c r="G868" s="96" t="str">
        <f ca="1">VLOOKUP($F868,Calc!$R$2:$Y$1201,G$13)</f>
        <v/>
      </c>
      <c r="H868" s="97" t="str">
        <f ca="1">VLOOKUP($F868,Calc!$R$2:$Y$1201,H$13)</f>
        <v/>
      </c>
      <c r="I868" s="96" t="str">
        <f ca="1">VLOOKUP($F868,Calc!$R$2:$Y$1201,I$13)</f>
        <v/>
      </c>
      <c r="J868" s="96" t="str">
        <f ca="1">VLOOKUP($F868,Calc!$R$2:$Y$1201,J$13)</f>
        <v/>
      </c>
      <c r="K868" s="96"/>
      <c r="L868" s="98" t="str">
        <f ca="1">VLOOKUP($F868,Calc!$R$2:$Y$1201,L$13)</f>
        <v/>
      </c>
      <c r="M868" s="96" t="str">
        <f ca="1">VLOOKUP($F868,Calc!$R$2:$Y$1201,M$13)</f>
        <v/>
      </c>
    </row>
    <row r="869" spans="6:13" x14ac:dyDescent="0.3">
      <c r="F869" s="99">
        <f t="shared" si="13"/>
        <v>855</v>
      </c>
      <c r="G869" s="96" t="str">
        <f ca="1">VLOOKUP($F869,Calc!$R$2:$Y$1201,G$13)</f>
        <v/>
      </c>
      <c r="H869" s="97" t="str">
        <f ca="1">VLOOKUP($F869,Calc!$R$2:$Y$1201,H$13)</f>
        <v/>
      </c>
      <c r="I869" s="96" t="str">
        <f ca="1">VLOOKUP($F869,Calc!$R$2:$Y$1201,I$13)</f>
        <v/>
      </c>
      <c r="J869" s="96" t="str">
        <f ca="1">VLOOKUP($F869,Calc!$R$2:$Y$1201,J$13)</f>
        <v/>
      </c>
      <c r="K869" s="96"/>
      <c r="L869" s="98" t="str">
        <f ca="1">VLOOKUP($F869,Calc!$R$2:$Y$1201,L$13)</f>
        <v/>
      </c>
      <c r="M869" s="96" t="str">
        <f ca="1">VLOOKUP($F869,Calc!$R$2:$Y$1201,M$13)</f>
        <v/>
      </c>
    </row>
    <row r="870" spans="6:13" x14ac:dyDescent="0.3">
      <c r="F870" s="99">
        <f t="shared" si="13"/>
        <v>856</v>
      </c>
      <c r="G870" s="96" t="str">
        <f ca="1">VLOOKUP($F870,Calc!$R$2:$Y$1201,G$13)</f>
        <v/>
      </c>
      <c r="H870" s="97" t="str">
        <f ca="1">VLOOKUP($F870,Calc!$R$2:$Y$1201,H$13)</f>
        <v/>
      </c>
      <c r="I870" s="96" t="str">
        <f ca="1">VLOOKUP($F870,Calc!$R$2:$Y$1201,I$13)</f>
        <v/>
      </c>
      <c r="J870" s="96" t="str">
        <f ca="1">VLOOKUP($F870,Calc!$R$2:$Y$1201,J$13)</f>
        <v/>
      </c>
      <c r="K870" s="96"/>
      <c r="L870" s="98" t="str">
        <f ca="1">VLOOKUP($F870,Calc!$R$2:$Y$1201,L$13)</f>
        <v/>
      </c>
      <c r="M870" s="96" t="str">
        <f ca="1">VLOOKUP($F870,Calc!$R$2:$Y$1201,M$13)</f>
        <v/>
      </c>
    </row>
    <row r="871" spans="6:13" x14ac:dyDescent="0.3">
      <c r="F871" s="99">
        <f t="shared" si="13"/>
        <v>857</v>
      </c>
      <c r="G871" s="96" t="str">
        <f ca="1">VLOOKUP($F871,Calc!$R$2:$Y$1201,G$13)</f>
        <v/>
      </c>
      <c r="H871" s="97" t="str">
        <f ca="1">VLOOKUP($F871,Calc!$R$2:$Y$1201,H$13)</f>
        <v/>
      </c>
      <c r="I871" s="96" t="str">
        <f ca="1">VLOOKUP($F871,Calc!$R$2:$Y$1201,I$13)</f>
        <v/>
      </c>
      <c r="J871" s="96" t="str">
        <f ca="1">VLOOKUP($F871,Calc!$R$2:$Y$1201,J$13)</f>
        <v/>
      </c>
      <c r="K871" s="96"/>
      <c r="L871" s="98" t="str">
        <f ca="1">VLOOKUP($F871,Calc!$R$2:$Y$1201,L$13)</f>
        <v/>
      </c>
      <c r="M871" s="96" t="str">
        <f ca="1">VLOOKUP($F871,Calc!$R$2:$Y$1201,M$13)</f>
        <v/>
      </c>
    </row>
    <row r="872" spans="6:13" x14ac:dyDescent="0.3">
      <c r="F872" s="99">
        <f t="shared" si="13"/>
        <v>858</v>
      </c>
      <c r="G872" s="96" t="str">
        <f ca="1">VLOOKUP($F872,Calc!$R$2:$Y$1201,G$13)</f>
        <v/>
      </c>
      <c r="H872" s="97" t="str">
        <f ca="1">VLOOKUP($F872,Calc!$R$2:$Y$1201,H$13)</f>
        <v/>
      </c>
      <c r="I872" s="96" t="str">
        <f ca="1">VLOOKUP($F872,Calc!$R$2:$Y$1201,I$13)</f>
        <v/>
      </c>
      <c r="J872" s="96" t="str">
        <f ca="1">VLOOKUP($F872,Calc!$R$2:$Y$1201,J$13)</f>
        <v/>
      </c>
      <c r="K872" s="96"/>
      <c r="L872" s="98" t="str">
        <f ca="1">VLOOKUP($F872,Calc!$R$2:$Y$1201,L$13)</f>
        <v/>
      </c>
      <c r="M872" s="96" t="str">
        <f ca="1">VLOOKUP($F872,Calc!$R$2:$Y$1201,M$13)</f>
        <v/>
      </c>
    </row>
    <row r="873" spans="6:13" x14ac:dyDescent="0.3">
      <c r="F873" s="99">
        <f t="shared" si="13"/>
        <v>859</v>
      </c>
      <c r="G873" s="96" t="str">
        <f ca="1">VLOOKUP($F873,Calc!$R$2:$Y$1201,G$13)</f>
        <v/>
      </c>
      <c r="H873" s="97" t="str">
        <f ca="1">VLOOKUP($F873,Calc!$R$2:$Y$1201,H$13)</f>
        <v/>
      </c>
      <c r="I873" s="96" t="str">
        <f ca="1">VLOOKUP($F873,Calc!$R$2:$Y$1201,I$13)</f>
        <v/>
      </c>
      <c r="J873" s="96" t="str">
        <f ca="1">VLOOKUP($F873,Calc!$R$2:$Y$1201,J$13)</f>
        <v/>
      </c>
      <c r="K873" s="96"/>
      <c r="L873" s="98" t="str">
        <f ca="1">VLOOKUP($F873,Calc!$R$2:$Y$1201,L$13)</f>
        <v/>
      </c>
      <c r="M873" s="96" t="str">
        <f ca="1">VLOOKUP($F873,Calc!$R$2:$Y$1201,M$13)</f>
        <v/>
      </c>
    </row>
    <row r="874" spans="6:13" x14ac:dyDescent="0.3">
      <c r="F874" s="99">
        <f t="shared" si="13"/>
        <v>860</v>
      </c>
      <c r="G874" s="96" t="str">
        <f ca="1">VLOOKUP($F874,Calc!$R$2:$Y$1201,G$13)</f>
        <v/>
      </c>
      <c r="H874" s="97" t="str">
        <f ca="1">VLOOKUP($F874,Calc!$R$2:$Y$1201,H$13)</f>
        <v/>
      </c>
      <c r="I874" s="96" t="str">
        <f ca="1">VLOOKUP($F874,Calc!$R$2:$Y$1201,I$13)</f>
        <v/>
      </c>
      <c r="J874" s="96" t="str">
        <f ca="1">VLOOKUP($F874,Calc!$R$2:$Y$1201,J$13)</f>
        <v/>
      </c>
      <c r="K874" s="96"/>
      <c r="L874" s="98" t="str">
        <f ca="1">VLOOKUP($F874,Calc!$R$2:$Y$1201,L$13)</f>
        <v/>
      </c>
      <c r="M874" s="96" t="str">
        <f ca="1">VLOOKUP($F874,Calc!$R$2:$Y$1201,M$13)</f>
        <v/>
      </c>
    </row>
    <row r="875" spans="6:13" x14ac:dyDescent="0.3">
      <c r="F875" s="99">
        <f t="shared" si="13"/>
        <v>861</v>
      </c>
      <c r="G875" s="96" t="str">
        <f ca="1">VLOOKUP($F875,Calc!$R$2:$Y$1201,G$13)</f>
        <v/>
      </c>
      <c r="H875" s="97" t="str">
        <f ca="1">VLOOKUP($F875,Calc!$R$2:$Y$1201,H$13)</f>
        <v/>
      </c>
      <c r="I875" s="96" t="str">
        <f ca="1">VLOOKUP($F875,Calc!$R$2:$Y$1201,I$13)</f>
        <v/>
      </c>
      <c r="J875" s="96" t="str">
        <f ca="1">VLOOKUP($F875,Calc!$R$2:$Y$1201,J$13)</f>
        <v/>
      </c>
      <c r="K875" s="96"/>
      <c r="L875" s="98" t="str">
        <f ca="1">VLOOKUP($F875,Calc!$R$2:$Y$1201,L$13)</f>
        <v/>
      </c>
      <c r="M875" s="96" t="str">
        <f ca="1">VLOOKUP($F875,Calc!$R$2:$Y$1201,M$13)</f>
        <v/>
      </c>
    </row>
    <row r="876" spans="6:13" x14ac:dyDescent="0.3">
      <c r="F876" s="99">
        <f t="shared" si="13"/>
        <v>862</v>
      </c>
      <c r="G876" s="96" t="str">
        <f ca="1">VLOOKUP($F876,Calc!$R$2:$Y$1201,G$13)</f>
        <v/>
      </c>
      <c r="H876" s="97" t="str">
        <f ca="1">VLOOKUP($F876,Calc!$R$2:$Y$1201,H$13)</f>
        <v/>
      </c>
      <c r="I876" s="96" t="str">
        <f ca="1">VLOOKUP($F876,Calc!$R$2:$Y$1201,I$13)</f>
        <v/>
      </c>
      <c r="J876" s="96" t="str">
        <f ca="1">VLOOKUP($F876,Calc!$R$2:$Y$1201,J$13)</f>
        <v/>
      </c>
      <c r="K876" s="96"/>
      <c r="L876" s="98" t="str">
        <f ca="1">VLOOKUP($F876,Calc!$R$2:$Y$1201,L$13)</f>
        <v/>
      </c>
      <c r="M876" s="96" t="str">
        <f ca="1">VLOOKUP($F876,Calc!$R$2:$Y$1201,M$13)</f>
        <v/>
      </c>
    </row>
    <row r="877" spans="6:13" x14ac:dyDescent="0.3">
      <c r="F877" s="99">
        <f t="shared" si="13"/>
        <v>863</v>
      </c>
      <c r="G877" s="96" t="str">
        <f ca="1">VLOOKUP($F877,Calc!$R$2:$Y$1201,G$13)</f>
        <v/>
      </c>
      <c r="H877" s="97" t="str">
        <f ca="1">VLOOKUP($F877,Calc!$R$2:$Y$1201,H$13)</f>
        <v/>
      </c>
      <c r="I877" s="96" t="str">
        <f ca="1">VLOOKUP($F877,Calc!$R$2:$Y$1201,I$13)</f>
        <v/>
      </c>
      <c r="J877" s="96" t="str">
        <f ca="1">VLOOKUP($F877,Calc!$R$2:$Y$1201,J$13)</f>
        <v/>
      </c>
      <c r="K877" s="96"/>
      <c r="L877" s="98" t="str">
        <f ca="1">VLOOKUP($F877,Calc!$R$2:$Y$1201,L$13)</f>
        <v/>
      </c>
      <c r="M877" s="96" t="str">
        <f ca="1">VLOOKUP($F877,Calc!$R$2:$Y$1201,M$13)</f>
        <v/>
      </c>
    </row>
    <row r="878" spans="6:13" x14ac:dyDescent="0.3">
      <c r="F878" s="99">
        <f t="shared" si="13"/>
        <v>864</v>
      </c>
      <c r="G878" s="96" t="str">
        <f ca="1">VLOOKUP($F878,Calc!$R$2:$Y$1201,G$13)</f>
        <v/>
      </c>
      <c r="H878" s="97" t="str">
        <f ca="1">VLOOKUP($F878,Calc!$R$2:$Y$1201,H$13)</f>
        <v/>
      </c>
      <c r="I878" s="96" t="str">
        <f ca="1">VLOOKUP($F878,Calc!$R$2:$Y$1201,I$13)</f>
        <v/>
      </c>
      <c r="J878" s="96" t="str">
        <f ca="1">VLOOKUP($F878,Calc!$R$2:$Y$1201,J$13)</f>
        <v/>
      </c>
      <c r="K878" s="96"/>
      <c r="L878" s="98" t="str">
        <f ca="1">VLOOKUP($F878,Calc!$R$2:$Y$1201,L$13)</f>
        <v/>
      </c>
      <c r="M878" s="96" t="str">
        <f ca="1">VLOOKUP($F878,Calc!$R$2:$Y$1201,M$13)</f>
        <v/>
      </c>
    </row>
    <row r="879" spans="6:13" x14ac:dyDescent="0.3">
      <c r="F879" s="99">
        <f t="shared" si="13"/>
        <v>865</v>
      </c>
      <c r="G879" s="96" t="str">
        <f ca="1">VLOOKUP($F879,Calc!$R$2:$Y$1201,G$13)</f>
        <v/>
      </c>
      <c r="H879" s="97" t="str">
        <f ca="1">VLOOKUP($F879,Calc!$R$2:$Y$1201,H$13)</f>
        <v/>
      </c>
      <c r="I879" s="96" t="str">
        <f ca="1">VLOOKUP($F879,Calc!$R$2:$Y$1201,I$13)</f>
        <v/>
      </c>
      <c r="J879" s="96" t="str">
        <f ca="1">VLOOKUP($F879,Calc!$R$2:$Y$1201,J$13)</f>
        <v/>
      </c>
      <c r="K879" s="96"/>
      <c r="L879" s="98" t="str">
        <f ca="1">VLOOKUP($F879,Calc!$R$2:$Y$1201,L$13)</f>
        <v/>
      </c>
      <c r="M879" s="96" t="str">
        <f ca="1">VLOOKUP($F879,Calc!$R$2:$Y$1201,M$13)</f>
        <v/>
      </c>
    </row>
    <row r="880" spans="6:13" x14ac:dyDescent="0.3">
      <c r="F880" s="99">
        <f t="shared" si="13"/>
        <v>866</v>
      </c>
      <c r="G880" s="96" t="str">
        <f ca="1">VLOOKUP($F880,Calc!$R$2:$Y$1201,G$13)</f>
        <v/>
      </c>
      <c r="H880" s="97" t="str">
        <f ca="1">VLOOKUP($F880,Calc!$R$2:$Y$1201,H$13)</f>
        <v/>
      </c>
      <c r="I880" s="96" t="str">
        <f ca="1">VLOOKUP($F880,Calc!$R$2:$Y$1201,I$13)</f>
        <v/>
      </c>
      <c r="J880" s="96" t="str">
        <f ca="1">VLOOKUP($F880,Calc!$R$2:$Y$1201,J$13)</f>
        <v/>
      </c>
      <c r="K880" s="96"/>
      <c r="L880" s="98" t="str">
        <f ca="1">VLOOKUP($F880,Calc!$R$2:$Y$1201,L$13)</f>
        <v/>
      </c>
      <c r="M880" s="96" t="str">
        <f ca="1">VLOOKUP($F880,Calc!$R$2:$Y$1201,M$13)</f>
        <v/>
      </c>
    </row>
    <row r="881" spans="6:13" x14ac:dyDescent="0.3">
      <c r="F881" s="99">
        <f t="shared" si="13"/>
        <v>867</v>
      </c>
      <c r="G881" s="96" t="str">
        <f ca="1">VLOOKUP($F881,Calc!$R$2:$Y$1201,G$13)</f>
        <v/>
      </c>
      <c r="H881" s="97" t="str">
        <f ca="1">VLOOKUP($F881,Calc!$R$2:$Y$1201,H$13)</f>
        <v/>
      </c>
      <c r="I881" s="96" t="str">
        <f ca="1">VLOOKUP($F881,Calc!$R$2:$Y$1201,I$13)</f>
        <v/>
      </c>
      <c r="J881" s="96" t="str">
        <f ca="1">VLOOKUP($F881,Calc!$R$2:$Y$1201,J$13)</f>
        <v/>
      </c>
      <c r="K881" s="96"/>
      <c r="L881" s="98" t="str">
        <f ca="1">VLOOKUP($F881,Calc!$R$2:$Y$1201,L$13)</f>
        <v/>
      </c>
      <c r="M881" s="96" t="str">
        <f ca="1">VLOOKUP($F881,Calc!$R$2:$Y$1201,M$13)</f>
        <v/>
      </c>
    </row>
    <row r="882" spans="6:13" x14ac:dyDescent="0.3">
      <c r="F882" s="99">
        <f t="shared" si="13"/>
        <v>868</v>
      </c>
      <c r="G882" s="96" t="str">
        <f ca="1">VLOOKUP($F882,Calc!$R$2:$Y$1201,G$13)</f>
        <v/>
      </c>
      <c r="H882" s="97" t="str">
        <f ca="1">VLOOKUP($F882,Calc!$R$2:$Y$1201,H$13)</f>
        <v/>
      </c>
      <c r="I882" s="96" t="str">
        <f ca="1">VLOOKUP($F882,Calc!$R$2:$Y$1201,I$13)</f>
        <v/>
      </c>
      <c r="J882" s="96" t="str">
        <f ca="1">VLOOKUP($F882,Calc!$R$2:$Y$1201,J$13)</f>
        <v/>
      </c>
      <c r="K882" s="96"/>
      <c r="L882" s="98" t="str">
        <f ca="1">VLOOKUP($F882,Calc!$R$2:$Y$1201,L$13)</f>
        <v/>
      </c>
      <c r="M882" s="96" t="str">
        <f ca="1">VLOOKUP($F882,Calc!$R$2:$Y$1201,M$13)</f>
        <v/>
      </c>
    </row>
    <row r="883" spans="6:13" x14ac:dyDescent="0.3">
      <c r="F883" s="99">
        <f t="shared" si="13"/>
        <v>869</v>
      </c>
      <c r="G883" s="96" t="str">
        <f ca="1">VLOOKUP($F883,Calc!$R$2:$Y$1201,G$13)</f>
        <v/>
      </c>
      <c r="H883" s="97" t="str">
        <f ca="1">VLOOKUP($F883,Calc!$R$2:$Y$1201,H$13)</f>
        <v/>
      </c>
      <c r="I883" s="96" t="str">
        <f ca="1">VLOOKUP($F883,Calc!$R$2:$Y$1201,I$13)</f>
        <v/>
      </c>
      <c r="J883" s="96" t="str">
        <f ca="1">VLOOKUP($F883,Calc!$R$2:$Y$1201,J$13)</f>
        <v/>
      </c>
      <c r="K883" s="96"/>
      <c r="L883" s="98" t="str">
        <f ca="1">VLOOKUP($F883,Calc!$R$2:$Y$1201,L$13)</f>
        <v/>
      </c>
      <c r="M883" s="96" t="str">
        <f ca="1">VLOOKUP($F883,Calc!$R$2:$Y$1201,M$13)</f>
        <v/>
      </c>
    </row>
    <row r="884" spans="6:13" x14ac:dyDescent="0.3">
      <c r="F884" s="99">
        <f t="shared" si="13"/>
        <v>870</v>
      </c>
      <c r="G884" s="96" t="str">
        <f ca="1">VLOOKUP($F884,Calc!$R$2:$Y$1201,G$13)</f>
        <v/>
      </c>
      <c r="H884" s="97" t="str">
        <f ca="1">VLOOKUP($F884,Calc!$R$2:$Y$1201,H$13)</f>
        <v/>
      </c>
      <c r="I884" s="96" t="str">
        <f ca="1">VLOOKUP($F884,Calc!$R$2:$Y$1201,I$13)</f>
        <v/>
      </c>
      <c r="J884" s="96" t="str">
        <f ca="1">VLOOKUP($F884,Calc!$R$2:$Y$1201,J$13)</f>
        <v/>
      </c>
      <c r="K884" s="96"/>
      <c r="L884" s="98" t="str">
        <f ca="1">VLOOKUP($F884,Calc!$R$2:$Y$1201,L$13)</f>
        <v/>
      </c>
      <c r="M884" s="96" t="str">
        <f ca="1">VLOOKUP($F884,Calc!$R$2:$Y$1201,M$13)</f>
        <v/>
      </c>
    </row>
    <row r="885" spans="6:13" x14ac:dyDescent="0.3">
      <c r="F885" s="99">
        <f t="shared" si="13"/>
        <v>871</v>
      </c>
      <c r="G885" s="96" t="str">
        <f ca="1">VLOOKUP($F885,Calc!$R$2:$Y$1201,G$13)</f>
        <v/>
      </c>
      <c r="H885" s="97" t="str">
        <f ca="1">VLOOKUP($F885,Calc!$R$2:$Y$1201,H$13)</f>
        <v/>
      </c>
      <c r="I885" s="96" t="str">
        <f ca="1">VLOOKUP($F885,Calc!$R$2:$Y$1201,I$13)</f>
        <v/>
      </c>
      <c r="J885" s="96" t="str">
        <f ca="1">VLOOKUP($F885,Calc!$R$2:$Y$1201,J$13)</f>
        <v/>
      </c>
      <c r="K885" s="96"/>
      <c r="L885" s="98" t="str">
        <f ca="1">VLOOKUP($F885,Calc!$R$2:$Y$1201,L$13)</f>
        <v/>
      </c>
      <c r="M885" s="96" t="str">
        <f ca="1">VLOOKUP($F885,Calc!$R$2:$Y$1201,M$13)</f>
        <v/>
      </c>
    </row>
    <row r="886" spans="6:13" x14ac:dyDescent="0.3">
      <c r="F886" s="99">
        <f t="shared" si="13"/>
        <v>872</v>
      </c>
      <c r="G886" s="96" t="str">
        <f ca="1">VLOOKUP($F886,Calc!$R$2:$Y$1201,G$13)</f>
        <v/>
      </c>
      <c r="H886" s="97" t="str">
        <f ca="1">VLOOKUP($F886,Calc!$R$2:$Y$1201,H$13)</f>
        <v/>
      </c>
      <c r="I886" s="96" t="str">
        <f ca="1">VLOOKUP($F886,Calc!$R$2:$Y$1201,I$13)</f>
        <v/>
      </c>
      <c r="J886" s="96" t="str">
        <f ca="1">VLOOKUP($F886,Calc!$R$2:$Y$1201,J$13)</f>
        <v/>
      </c>
      <c r="K886" s="96"/>
      <c r="L886" s="98" t="str">
        <f ca="1">VLOOKUP($F886,Calc!$R$2:$Y$1201,L$13)</f>
        <v/>
      </c>
      <c r="M886" s="96" t="str">
        <f ca="1">VLOOKUP($F886,Calc!$R$2:$Y$1201,M$13)</f>
        <v/>
      </c>
    </row>
    <row r="887" spans="6:13" x14ac:dyDescent="0.3">
      <c r="F887" s="99">
        <f t="shared" si="13"/>
        <v>873</v>
      </c>
      <c r="G887" s="96" t="str">
        <f ca="1">VLOOKUP($F887,Calc!$R$2:$Y$1201,G$13)</f>
        <v/>
      </c>
      <c r="H887" s="97" t="str">
        <f ca="1">VLOOKUP($F887,Calc!$R$2:$Y$1201,H$13)</f>
        <v/>
      </c>
      <c r="I887" s="96" t="str">
        <f ca="1">VLOOKUP($F887,Calc!$R$2:$Y$1201,I$13)</f>
        <v/>
      </c>
      <c r="J887" s="96" t="str">
        <f ca="1">VLOOKUP($F887,Calc!$R$2:$Y$1201,J$13)</f>
        <v/>
      </c>
      <c r="K887" s="96"/>
      <c r="L887" s="98" t="str">
        <f ca="1">VLOOKUP($F887,Calc!$R$2:$Y$1201,L$13)</f>
        <v/>
      </c>
      <c r="M887" s="96" t="str">
        <f ca="1">VLOOKUP($F887,Calc!$R$2:$Y$1201,M$13)</f>
        <v/>
      </c>
    </row>
    <row r="888" spans="6:13" x14ac:dyDescent="0.3">
      <c r="F888" s="99">
        <f t="shared" si="13"/>
        <v>874</v>
      </c>
      <c r="G888" s="96" t="str">
        <f ca="1">VLOOKUP($F888,Calc!$R$2:$Y$1201,G$13)</f>
        <v/>
      </c>
      <c r="H888" s="97" t="str">
        <f ca="1">VLOOKUP($F888,Calc!$R$2:$Y$1201,H$13)</f>
        <v/>
      </c>
      <c r="I888" s="96" t="str">
        <f ca="1">VLOOKUP($F888,Calc!$R$2:$Y$1201,I$13)</f>
        <v/>
      </c>
      <c r="J888" s="96" t="str">
        <f ca="1">VLOOKUP($F888,Calc!$R$2:$Y$1201,J$13)</f>
        <v/>
      </c>
      <c r="K888" s="96"/>
      <c r="L888" s="98" t="str">
        <f ca="1">VLOOKUP($F888,Calc!$R$2:$Y$1201,L$13)</f>
        <v/>
      </c>
      <c r="M888" s="96" t="str">
        <f ca="1">VLOOKUP($F888,Calc!$R$2:$Y$1201,M$13)</f>
        <v/>
      </c>
    </row>
    <row r="889" spans="6:13" x14ac:dyDescent="0.3">
      <c r="F889" s="99">
        <f t="shared" si="13"/>
        <v>875</v>
      </c>
      <c r="G889" s="96" t="str">
        <f ca="1">VLOOKUP($F889,Calc!$R$2:$Y$1201,G$13)</f>
        <v/>
      </c>
      <c r="H889" s="97" t="str">
        <f ca="1">VLOOKUP($F889,Calc!$R$2:$Y$1201,H$13)</f>
        <v/>
      </c>
      <c r="I889" s="96" t="str">
        <f ca="1">VLOOKUP($F889,Calc!$R$2:$Y$1201,I$13)</f>
        <v/>
      </c>
      <c r="J889" s="96" t="str">
        <f ca="1">VLOOKUP($F889,Calc!$R$2:$Y$1201,J$13)</f>
        <v/>
      </c>
      <c r="K889" s="96"/>
      <c r="L889" s="98" t="str">
        <f ca="1">VLOOKUP($F889,Calc!$R$2:$Y$1201,L$13)</f>
        <v/>
      </c>
      <c r="M889" s="96" t="str">
        <f ca="1">VLOOKUP($F889,Calc!$R$2:$Y$1201,M$13)</f>
        <v/>
      </c>
    </row>
    <row r="890" spans="6:13" x14ac:dyDescent="0.3">
      <c r="F890" s="99">
        <f t="shared" si="13"/>
        <v>876</v>
      </c>
      <c r="G890" s="96" t="str">
        <f ca="1">VLOOKUP($F890,Calc!$R$2:$Y$1201,G$13)</f>
        <v/>
      </c>
      <c r="H890" s="97" t="str">
        <f ca="1">VLOOKUP($F890,Calc!$R$2:$Y$1201,H$13)</f>
        <v/>
      </c>
      <c r="I890" s="96" t="str">
        <f ca="1">VLOOKUP($F890,Calc!$R$2:$Y$1201,I$13)</f>
        <v/>
      </c>
      <c r="J890" s="96" t="str">
        <f ca="1">VLOOKUP($F890,Calc!$R$2:$Y$1201,J$13)</f>
        <v/>
      </c>
      <c r="K890" s="96"/>
      <c r="L890" s="98" t="str">
        <f ca="1">VLOOKUP($F890,Calc!$R$2:$Y$1201,L$13)</f>
        <v/>
      </c>
      <c r="M890" s="96" t="str">
        <f ca="1">VLOOKUP($F890,Calc!$R$2:$Y$1201,M$13)</f>
        <v/>
      </c>
    </row>
    <row r="891" spans="6:13" x14ac:dyDescent="0.3">
      <c r="F891" s="99">
        <f t="shared" si="13"/>
        <v>877</v>
      </c>
      <c r="G891" s="96" t="str">
        <f ca="1">VLOOKUP($F891,Calc!$R$2:$Y$1201,G$13)</f>
        <v/>
      </c>
      <c r="H891" s="97" t="str">
        <f ca="1">VLOOKUP($F891,Calc!$R$2:$Y$1201,H$13)</f>
        <v/>
      </c>
      <c r="I891" s="96" t="str">
        <f ca="1">VLOOKUP($F891,Calc!$R$2:$Y$1201,I$13)</f>
        <v/>
      </c>
      <c r="J891" s="96" t="str">
        <f ca="1">VLOOKUP($F891,Calc!$R$2:$Y$1201,J$13)</f>
        <v/>
      </c>
      <c r="K891" s="96"/>
      <c r="L891" s="98" t="str">
        <f ca="1">VLOOKUP($F891,Calc!$R$2:$Y$1201,L$13)</f>
        <v/>
      </c>
      <c r="M891" s="96" t="str">
        <f ca="1">VLOOKUP($F891,Calc!$R$2:$Y$1201,M$13)</f>
        <v/>
      </c>
    </row>
    <row r="892" spans="6:13" x14ac:dyDescent="0.3">
      <c r="F892" s="99">
        <f t="shared" si="13"/>
        <v>878</v>
      </c>
      <c r="G892" s="96" t="str">
        <f ca="1">VLOOKUP($F892,Calc!$R$2:$Y$1201,G$13)</f>
        <v/>
      </c>
      <c r="H892" s="97" t="str">
        <f ca="1">VLOOKUP($F892,Calc!$R$2:$Y$1201,H$13)</f>
        <v/>
      </c>
      <c r="I892" s="96" t="str">
        <f ca="1">VLOOKUP($F892,Calc!$R$2:$Y$1201,I$13)</f>
        <v/>
      </c>
      <c r="J892" s="96" t="str">
        <f ca="1">VLOOKUP($F892,Calc!$R$2:$Y$1201,J$13)</f>
        <v/>
      </c>
      <c r="K892" s="96"/>
      <c r="L892" s="98" t="str">
        <f ca="1">VLOOKUP($F892,Calc!$R$2:$Y$1201,L$13)</f>
        <v/>
      </c>
      <c r="M892" s="96" t="str">
        <f ca="1">VLOOKUP($F892,Calc!$R$2:$Y$1201,M$13)</f>
        <v/>
      </c>
    </row>
    <row r="893" spans="6:13" x14ac:dyDescent="0.3">
      <c r="F893" s="99">
        <f t="shared" si="13"/>
        <v>879</v>
      </c>
      <c r="G893" s="96" t="str">
        <f ca="1">VLOOKUP($F893,Calc!$R$2:$Y$1201,G$13)</f>
        <v/>
      </c>
      <c r="H893" s="97" t="str">
        <f ca="1">VLOOKUP($F893,Calc!$R$2:$Y$1201,H$13)</f>
        <v/>
      </c>
      <c r="I893" s="96" t="str">
        <f ca="1">VLOOKUP($F893,Calc!$R$2:$Y$1201,I$13)</f>
        <v/>
      </c>
      <c r="J893" s="96" t="str">
        <f ca="1">VLOOKUP($F893,Calc!$R$2:$Y$1201,J$13)</f>
        <v/>
      </c>
      <c r="K893" s="96"/>
      <c r="L893" s="98" t="str">
        <f ca="1">VLOOKUP($F893,Calc!$R$2:$Y$1201,L$13)</f>
        <v/>
      </c>
      <c r="M893" s="96" t="str">
        <f ca="1">VLOOKUP($F893,Calc!$R$2:$Y$1201,M$13)</f>
        <v/>
      </c>
    </row>
    <row r="894" spans="6:13" x14ac:dyDescent="0.3">
      <c r="F894" s="99">
        <f t="shared" si="13"/>
        <v>880</v>
      </c>
      <c r="G894" s="96" t="str">
        <f ca="1">VLOOKUP($F894,Calc!$R$2:$Y$1201,G$13)</f>
        <v/>
      </c>
      <c r="H894" s="97" t="str">
        <f ca="1">VLOOKUP($F894,Calc!$R$2:$Y$1201,H$13)</f>
        <v/>
      </c>
      <c r="I894" s="96" t="str">
        <f ca="1">VLOOKUP($F894,Calc!$R$2:$Y$1201,I$13)</f>
        <v/>
      </c>
      <c r="J894" s="96" t="str">
        <f ca="1">VLOOKUP($F894,Calc!$R$2:$Y$1201,J$13)</f>
        <v/>
      </c>
      <c r="K894" s="96"/>
      <c r="L894" s="98" t="str">
        <f ca="1">VLOOKUP($F894,Calc!$R$2:$Y$1201,L$13)</f>
        <v/>
      </c>
      <c r="M894" s="96" t="str">
        <f ca="1">VLOOKUP($F894,Calc!$R$2:$Y$1201,M$13)</f>
        <v/>
      </c>
    </row>
    <row r="895" spans="6:13" x14ac:dyDescent="0.3">
      <c r="F895" s="99">
        <f t="shared" si="13"/>
        <v>881</v>
      </c>
      <c r="G895" s="96" t="str">
        <f ca="1">VLOOKUP($F895,Calc!$R$2:$Y$1201,G$13)</f>
        <v/>
      </c>
      <c r="H895" s="97" t="str">
        <f ca="1">VLOOKUP($F895,Calc!$R$2:$Y$1201,H$13)</f>
        <v/>
      </c>
      <c r="I895" s="96" t="str">
        <f ca="1">VLOOKUP($F895,Calc!$R$2:$Y$1201,I$13)</f>
        <v/>
      </c>
      <c r="J895" s="96" t="str">
        <f ca="1">VLOOKUP($F895,Calc!$R$2:$Y$1201,J$13)</f>
        <v/>
      </c>
      <c r="K895" s="96"/>
      <c r="L895" s="98" t="str">
        <f ca="1">VLOOKUP($F895,Calc!$R$2:$Y$1201,L$13)</f>
        <v/>
      </c>
      <c r="M895" s="96" t="str">
        <f ca="1">VLOOKUP($F895,Calc!$R$2:$Y$1201,M$13)</f>
        <v/>
      </c>
    </row>
    <row r="896" spans="6:13" x14ac:dyDescent="0.3">
      <c r="F896" s="99">
        <f t="shared" si="13"/>
        <v>882</v>
      </c>
      <c r="G896" s="96" t="str">
        <f ca="1">VLOOKUP($F896,Calc!$R$2:$Y$1201,G$13)</f>
        <v/>
      </c>
      <c r="H896" s="97" t="str">
        <f ca="1">VLOOKUP($F896,Calc!$R$2:$Y$1201,H$13)</f>
        <v/>
      </c>
      <c r="I896" s="96" t="str">
        <f ca="1">VLOOKUP($F896,Calc!$R$2:$Y$1201,I$13)</f>
        <v/>
      </c>
      <c r="J896" s="96" t="str">
        <f ca="1">VLOOKUP($F896,Calc!$R$2:$Y$1201,J$13)</f>
        <v/>
      </c>
      <c r="K896" s="96"/>
      <c r="L896" s="98" t="str">
        <f ca="1">VLOOKUP($F896,Calc!$R$2:$Y$1201,L$13)</f>
        <v/>
      </c>
      <c r="M896" s="96" t="str">
        <f ca="1">VLOOKUP($F896,Calc!$R$2:$Y$1201,M$13)</f>
        <v/>
      </c>
    </row>
    <row r="897" spans="6:13" x14ac:dyDescent="0.3">
      <c r="F897" s="99">
        <f t="shared" si="13"/>
        <v>883</v>
      </c>
      <c r="G897" s="96" t="str">
        <f ca="1">VLOOKUP($F897,Calc!$R$2:$Y$1201,G$13)</f>
        <v/>
      </c>
      <c r="H897" s="97" t="str">
        <f ca="1">VLOOKUP($F897,Calc!$R$2:$Y$1201,H$13)</f>
        <v/>
      </c>
      <c r="I897" s="96" t="str">
        <f ca="1">VLOOKUP($F897,Calc!$R$2:$Y$1201,I$13)</f>
        <v/>
      </c>
      <c r="J897" s="96" t="str">
        <f ca="1">VLOOKUP($F897,Calc!$R$2:$Y$1201,J$13)</f>
        <v/>
      </c>
      <c r="K897" s="96"/>
      <c r="L897" s="98" t="str">
        <f ca="1">VLOOKUP($F897,Calc!$R$2:$Y$1201,L$13)</f>
        <v/>
      </c>
      <c r="M897" s="96" t="str">
        <f ca="1">VLOOKUP($F897,Calc!$R$2:$Y$1201,M$13)</f>
        <v/>
      </c>
    </row>
    <row r="898" spans="6:13" x14ac:dyDescent="0.3">
      <c r="F898" s="99">
        <f t="shared" si="13"/>
        <v>884</v>
      </c>
      <c r="G898" s="96" t="str">
        <f ca="1">VLOOKUP($F898,Calc!$R$2:$Y$1201,G$13)</f>
        <v/>
      </c>
      <c r="H898" s="97" t="str">
        <f ca="1">VLOOKUP($F898,Calc!$R$2:$Y$1201,H$13)</f>
        <v/>
      </c>
      <c r="I898" s="96" t="str">
        <f ca="1">VLOOKUP($F898,Calc!$R$2:$Y$1201,I$13)</f>
        <v/>
      </c>
      <c r="J898" s="96" t="str">
        <f ca="1">VLOOKUP($F898,Calc!$R$2:$Y$1201,J$13)</f>
        <v/>
      </c>
      <c r="K898" s="96"/>
      <c r="L898" s="98" t="str">
        <f ca="1">VLOOKUP($F898,Calc!$R$2:$Y$1201,L$13)</f>
        <v/>
      </c>
      <c r="M898" s="96" t="str">
        <f ca="1">VLOOKUP($F898,Calc!$R$2:$Y$1201,M$13)</f>
        <v/>
      </c>
    </row>
    <row r="899" spans="6:13" x14ac:dyDescent="0.3">
      <c r="F899" s="99">
        <f t="shared" si="13"/>
        <v>885</v>
      </c>
      <c r="G899" s="96" t="str">
        <f ca="1">VLOOKUP($F899,Calc!$R$2:$Y$1201,G$13)</f>
        <v/>
      </c>
      <c r="H899" s="97" t="str">
        <f ca="1">VLOOKUP($F899,Calc!$R$2:$Y$1201,H$13)</f>
        <v/>
      </c>
      <c r="I899" s="96" t="str">
        <f ca="1">VLOOKUP($F899,Calc!$R$2:$Y$1201,I$13)</f>
        <v/>
      </c>
      <c r="J899" s="96" t="str">
        <f ca="1">VLOOKUP($F899,Calc!$R$2:$Y$1201,J$13)</f>
        <v/>
      </c>
      <c r="K899" s="96"/>
      <c r="L899" s="98" t="str">
        <f ca="1">VLOOKUP($F899,Calc!$R$2:$Y$1201,L$13)</f>
        <v/>
      </c>
      <c r="M899" s="96" t="str">
        <f ca="1">VLOOKUP($F899,Calc!$R$2:$Y$1201,M$13)</f>
        <v/>
      </c>
    </row>
    <row r="900" spans="6:13" x14ac:dyDescent="0.3">
      <c r="F900" s="99">
        <f t="shared" si="13"/>
        <v>886</v>
      </c>
      <c r="G900" s="96" t="str">
        <f ca="1">VLOOKUP($F900,Calc!$R$2:$Y$1201,G$13)</f>
        <v/>
      </c>
      <c r="H900" s="97" t="str">
        <f ca="1">VLOOKUP($F900,Calc!$R$2:$Y$1201,H$13)</f>
        <v/>
      </c>
      <c r="I900" s="96" t="str">
        <f ca="1">VLOOKUP($F900,Calc!$R$2:$Y$1201,I$13)</f>
        <v/>
      </c>
      <c r="J900" s="96" t="str">
        <f ca="1">VLOOKUP($F900,Calc!$R$2:$Y$1201,J$13)</f>
        <v/>
      </c>
      <c r="K900" s="96"/>
      <c r="L900" s="98" t="str">
        <f ca="1">VLOOKUP($F900,Calc!$R$2:$Y$1201,L$13)</f>
        <v/>
      </c>
      <c r="M900" s="96" t="str">
        <f ca="1">VLOOKUP($F900,Calc!$R$2:$Y$1201,M$13)</f>
        <v/>
      </c>
    </row>
    <row r="901" spans="6:13" x14ac:dyDescent="0.3">
      <c r="F901" s="99">
        <f t="shared" si="13"/>
        <v>887</v>
      </c>
      <c r="G901" s="96" t="str">
        <f ca="1">VLOOKUP($F901,Calc!$R$2:$Y$1201,G$13)</f>
        <v/>
      </c>
      <c r="H901" s="97" t="str">
        <f ca="1">VLOOKUP($F901,Calc!$R$2:$Y$1201,H$13)</f>
        <v/>
      </c>
      <c r="I901" s="96" t="str">
        <f ca="1">VLOOKUP($F901,Calc!$R$2:$Y$1201,I$13)</f>
        <v/>
      </c>
      <c r="J901" s="96" t="str">
        <f ca="1">VLOOKUP($F901,Calc!$R$2:$Y$1201,J$13)</f>
        <v/>
      </c>
      <c r="K901" s="96"/>
      <c r="L901" s="98" t="str">
        <f ca="1">VLOOKUP($F901,Calc!$R$2:$Y$1201,L$13)</f>
        <v/>
      </c>
      <c r="M901" s="96" t="str">
        <f ca="1">VLOOKUP($F901,Calc!$R$2:$Y$1201,M$13)</f>
        <v/>
      </c>
    </row>
    <row r="902" spans="6:13" x14ac:dyDescent="0.3">
      <c r="F902" s="99">
        <f t="shared" si="13"/>
        <v>888</v>
      </c>
      <c r="G902" s="96" t="str">
        <f ca="1">VLOOKUP($F902,Calc!$R$2:$Y$1201,G$13)</f>
        <v/>
      </c>
      <c r="H902" s="97" t="str">
        <f ca="1">VLOOKUP($F902,Calc!$R$2:$Y$1201,H$13)</f>
        <v/>
      </c>
      <c r="I902" s="96" t="str">
        <f ca="1">VLOOKUP($F902,Calc!$R$2:$Y$1201,I$13)</f>
        <v/>
      </c>
      <c r="J902" s="96" t="str">
        <f ca="1">VLOOKUP($F902,Calc!$R$2:$Y$1201,J$13)</f>
        <v/>
      </c>
      <c r="K902" s="96"/>
      <c r="L902" s="98" t="str">
        <f ca="1">VLOOKUP($F902,Calc!$R$2:$Y$1201,L$13)</f>
        <v/>
      </c>
      <c r="M902" s="96" t="str">
        <f ca="1">VLOOKUP($F902,Calc!$R$2:$Y$1201,M$13)</f>
        <v/>
      </c>
    </row>
    <row r="903" spans="6:13" x14ac:dyDescent="0.3">
      <c r="F903" s="99">
        <f t="shared" si="13"/>
        <v>889</v>
      </c>
      <c r="G903" s="96" t="str">
        <f ca="1">VLOOKUP($F903,Calc!$R$2:$Y$1201,G$13)</f>
        <v/>
      </c>
      <c r="H903" s="97" t="str">
        <f ca="1">VLOOKUP($F903,Calc!$R$2:$Y$1201,H$13)</f>
        <v/>
      </c>
      <c r="I903" s="96" t="str">
        <f ca="1">VLOOKUP($F903,Calc!$R$2:$Y$1201,I$13)</f>
        <v/>
      </c>
      <c r="J903" s="96" t="str">
        <f ca="1">VLOOKUP($F903,Calc!$R$2:$Y$1201,J$13)</f>
        <v/>
      </c>
      <c r="K903" s="96"/>
      <c r="L903" s="98" t="str">
        <f ca="1">VLOOKUP($F903,Calc!$R$2:$Y$1201,L$13)</f>
        <v/>
      </c>
      <c r="M903" s="96" t="str">
        <f ca="1">VLOOKUP($F903,Calc!$R$2:$Y$1201,M$13)</f>
        <v/>
      </c>
    </row>
    <row r="904" spans="6:13" x14ac:dyDescent="0.3">
      <c r="F904" s="99">
        <f t="shared" si="13"/>
        <v>890</v>
      </c>
      <c r="G904" s="96" t="str">
        <f ca="1">VLOOKUP($F904,Calc!$R$2:$Y$1201,G$13)</f>
        <v/>
      </c>
      <c r="H904" s="97" t="str">
        <f ca="1">VLOOKUP($F904,Calc!$R$2:$Y$1201,H$13)</f>
        <v/>
      </c>
      <c r="I904" s="96" t="str">
        <f ca="1">VLOOKUP($F904,Calc!$R$2:$Y$1201,I$13)</f>
        <v/>
      </c>
      <c r="J904" s="96" t="str">
        <f ca="1">VLOOKUP($F904,Calc!$R$2:$Y$1201,J$13)</f>
        <v/>
      </c>
      <c r="K904" s="96"/>
      <c r="L904" s="98" t="str">
        <f ca="1">VLOOKUP($F904,Calc!$R$2:$Y$1201,L$13)</f>
        <v/>
      </c>
      <c r="M904" s="96" t="str">
        <f ca="1">VLOOKUP($F904,Calc!$R$2:$Y$1201,M$13)</f>
        <v/>
      </c>
    </row>
    <row r="905" spans="6:13" x14ac:dyDescent="0.3">
      <c r="F905" s="99">
        <f t="shared" si="13"/>
        <v>891</v>
      </c>
      <c r="G905" s="96" t="str">
        <f ca="1">VLOOKUP($F905,Calc!$R$2:$Y$1201,G$13)</f>
        <v/>
      </c>
      <c r="H905" s="97" t="str">
        <f ca="1">VLOOKUP($F905,Calc!$R$2:$Y$1201,H$13)</f>
        <v/>
      </c>
      <c r="I905" s="96" t="str">
        <f ca="1">VLOOKUP($F905,Calc!$R$2:$Y$1201,I$13)</f>
        <v/>
      </c>
      <c r="J905" s="96" t="str">
        <f ca="1">VLOOKUP($F905,Calc!$R$2:$Y$1201,J$13)</f>
        <v/>
      </c>
      <c r="K905" s="96"/>
      <c r="L905" s="98" t="str">
        <f ca="1">VLOOKUP($F905,Calc!$R$2:$Y$1201,L$13)</f>
        <v/>
      </c>
      <c r="M905" s="96" t="str">
        <f ca="1">VLOOKUP($F905,Calc!$R$2:$Y$1201,M$13)</f>
        <v/>
      </c>
    </row>
    <row r="906" spans="6:13" x14ac:dyDescent="0.3">
      <c r="F906" s="99">
        <f t="shared" si="13"/>
        <v>892</v>
      </c>
      <c r="G906" s="96" t="str">
        <f ca="1">VLOOKUP($F906,Calc!$R$2:$Y$1201,G$13)</f>
        <v/>
      </c>
      <c r="H906" s="97" t="str">
        <f ca="1">VLOOKUP($F906,Calc!$R$2:$Y$1201,H$13)</f>
        <v/>
      </c>
      <c r="I906" s="96" t="str">
        <f ca="1">VLOOKUP($F906,Calc!$R$2:$Y$1201,I$13)</f>
        <v/>
      </c>
      <c r="J906" s="96" t="str">
        <f ca="1">VLOOKUP($F906,Calc!$R$2:$Y$1201,J$13)</f>
        <v/>
      </c>
      <c r="K906" s="96"/>
      <c r="L906" s="98" t="str">
        <f ca="1">VLOOKUP($F906,Calc!$R$2:$Y$1201,L$13)</f>
        <v/>
      </c>
      <c r="M906" s="96" t="str">
        <f ca="1">VLOOKUP($F906,Calc!$R$2:$Y$1201,M$13)</f>
        <v/>
      </c>
    </row>
    <row r="907" spans="6:13" x14ac:dyDescent="0.3">
      <c r="F907" s="99">
        <f t="shared" si="13"/>
        <v>893</v>
      </c>
      <c r="G907" s="96" t="str">
        <f ca="1">VLOOKUP($F907,Calc!$R$2:$Y$1201,G$13)</f>
        <v/>
      </c>
      <c r="H907" s="97" t="str">
        <f ca="1">VLOOKUP($F907,Calc!$R$2:$Y$1201,H$13)</f>
        <v/>
      </c>
      <c r="I907" s="96" t="str">
        <f ca="1">VLOOKUP($F907,Calc!$R$2:$Y$1201,I$13)</f>
        <v/>
      </c>
      <c r="J907" s="96" t="str">
        <f ca="1">VLOOKUP($F907,Calc!$R$2:$Y$1201,J$13)</f>
        <v/>
      </c>
      <c r="K907" s="96"/>
      <c r="L907" s="98" t="str">
        <f ca="1">VLOOKUP($F907,Calc!$R$2:$Y$1201,L$13)</f>
        <v/>
      </c>
      <c r="M907" s="96" t="str">
        <f ca="1">VLOOKUP($F907,Calc!$R$2:$Y$1201,M$13)</f>
        <v/>
      </c>
    </row>
    <row r="908" spans="6:13" x14ac:dyDescent="0.3">
      <c r="F908" s="99">
        <f t="shared" si="13"/>
        <v>894</v>
      </c>
      <c r="G908" s="96" t="str">
        <f ca="1">VLOOKUP($F908,Calc!$R$2:$Y$1201,G$13)</f>
        <v/>
      </c>
      <c r="H908" s="97" t="str">
        <f ca="1">VLOOKUP($F908,Calc!$R$2:$Y$1201,H$13)</f>
        <v/>
      </c>
      <c r="I908" s="96" t="str">
        <f ca="1">VLOOKUP($F908,Calc!$R$2:$Y$1201,I$13)</f>
        <v/>
      </c>
      <c r="J908" s="96" t="str">
        <f ca="1">VLOOKUP($F908,Calc!$R$2:$Y$1201,J$13)</f>
        <v/>
      </c>
      <c r="K908" s="96"/>
      <c r="L908" s="98" t="str">
        <f ca="1">VLOOKUP($F908,Calc!$R$2:$Y$1201,L$13)</f>
        <v/>
      </c>
      <c r="M908" s="96" t="str">
        <f ca="1">VLOOKUP($F908,Calc!$R$2:$Y$1201,M$13)</f>
        <v/>
      </c>
    </row>
    <row r="909" spans="6:13" x14ac:dyDescent="0.3">
      <c r="F909" s="99">
        <f t="shared" si="13"/>
        <v>895</v>
      </c>
      <c r="G909" s="96" t="str">
        <f ca="1">VLOOKUP($F909,Calc!$R$2:$Y$1201,G$13)</f>
        <v/>
      </c>
      <c r="H909" s="97" t="str">
        <f ca="1">VLOOKUP($F909,Calc!$R$2:$Y$1201,H$13)</f>
        <v/>
      </c>
      <c r="I909" s="96" t="str">
        <f ca="1">VLOOKUP($F909,Calc!$R$2:$Y$1201,I$13)</f>
        <v/>
      </c>
      <c r="J909" s="96" t="str">
        <f ca="1">VLOOKUP($F909,Calc!$R$2:$Y$1201,J$13)</f>
        <v/>
      </c>
      <c r="K909" s="96"/>
      <c r="L909" s="98" t="str">
        <f ca="1">VLOOKUP($F909,Calc!$R$2:$Y$1201,L$13)</f>
        <v/>
      </c>
      <c r="M909" s="96" t="str">
        <f ca="1">VLOOKUP($F909,Calc!$R$2:$Y$1201,M$13)</f>
        <v/>
      </c>
    </row>
    <row r="910" spans="6:13" x14ac:dyDescent="0.3">
      <c r="F910" s="99">
        <f t="shared" si="13"/>
        <v>896</v>
      </c>
      <c r="G910" s="96" t="str">
        <f ca="1">VLOOKUP($F910,Calc!$R$2:$Y$1201,G$13)</f>
        <v/>
      </c>
      <c r="H910" s="97" t="str">
        <f ca="1">VLOOKUP($F910,Calc!$R$2:$Y$1201,H$13)</f>
        <v/>
      </c>
      <c r="I910" s="96" t="str">
        <f ca="1">VLOOKUP($F910,Calc!$R$2:$Y$1201,I$13)</f>
        <v/>
      </c>
      <c r="J910" s="96" t="str">
        <f ca="1">VLOOKUP($F910,Calc!$R$2:$Y$1201,J$13)</f>
        <v/>
      </c>
      <c r="K910" s="96"/>
      <c r="L910" s="98" t="str">
        <f ca="1">VLOOKUP($F910,Calc!$R$2:$Y$1201,L$13)</f>
        <v/>
      </c>
      <c r="M910" s="96" t="str">
        <f ca="1">VLOOKUP($F910,Calc!$R$2:$Y$1201,M$13)</f>
        <v/>
      </c>
    </row>
    <row r="911" spans="6:13" x14ac:dyDescent="0.3">
      <c r="F911" s="99">
        <f t="shared" si="13"/>
        <v>897</v>
      </c>
      <c r="G911" s="96" t="str">
        <f ca="1">VLOOKUP($F911,Calc!$R$2:$Y$1201,G$13)</f>
        <v/>
      </c>
      <c r="H911" s="97" t="str">
        <f ca="1">VLOOKUP($F911,Calc!$R$2:$Y$1201,H$13)</f>
        <v/>
      </c>
      <c r="I911" s="96" t="str">
        <f ca="1">VLOOKUP($F911,Calc!$R$2:$Y$1201,I$13)</f>
        <v/>
      </c>
      <c r="J911" s="96" t="str">
        <f ca="1">VLOOKUP($F911,Calc!$R$2:$Y$1201,J$13)</f>
        <v/>
      </c>
      <c r="K911" s="96"/>
      <c r="L911" s="98" t="str">
        <f ca="1">VLOOKUP($F911,Calc!$R$2:$Y$1201,L$13)</f>
        <v/>
      </c>
      <c r="M911" s="96" t="str">
        <f ca="1">VLOOKUP($F911,Calc!$R$2:$Y$1201,M$13)</f>
        <v/>
      </c>
    </row>
    <row r="912" spans="6:13" x14ac:dyDescent="0.3">
      <c r="F912" s="99">
        <f t="shared" si="13"/>
        <v>898</v>
      </c>
      <c r="G912" s="96" t="str">
        <f ca="1">VLOOKUP($F912,Calc!$R$2:$Y$1201,G$13)</f>
        <v/>
      </c>
      <c r="H912" s="97" t="str">
        <f ca="1">VLOOKUP($F912,Calc!$R$2:$Y$1201,H$13)</f>
        <v/>
      </c>
      <c r="I912" s="96" t="str">
        <f ca="1">VLOOKUP($F912,Calc!$R$2:$Y$1201,I$13)</f>
        <v/>
      </c>
      <c r="J912" s="96" t="str">
        <f ca="1">VLOOKUP($F912,Calc!$R$2:$Y$1201,J$13)</f>
        <v/>
      </c>
      <c r="K912" s="96"/>
      <c r="L912" s="98" t="str">
        <f ca="1">VLOOKUP($F912,Calc!$R$2:$Y$1201,L$13)</f>
        <v/>
      </c>
      <c r="M912" s="96" t="str">
        <f ca="1">VLOOKUP($F912,Calc!$R$2:$Y$1201,M$13)</f>
        <v/>
      </c>
    </row>
    <row r="913" spans="6:13" x14ac:dyDescent="0.3">
      <c r="F913" s="99">
        <f t="shared" ref="F913:F976" si="14">F912+1</f>
        <v>899</v>
      </c>
      <c r="G913" s="96" t="str">
        <f ca="1">VLOOKUP($F913,Calc!$R$2:$Y$1201,G$13)</f>
        <v/>
      </c>
      <c r="H913" s="97" t="str">
        <f ca="1">VLOOKUP($F913,Calc!$R$2:$Y$1201,H$13)</f>
        <v/>
      </c>
      <c r="I913" s="96" t="str">
        <f ca="1">VLOOKUP($F913,Calc!$R$2:$Y$1201,I$13)</f>
        <v/>
      </c>
      <c r="J913" s="96" t="str">
        <f ca="1">VLOOKUP($F913,Calc!$R$2:$Y$1201,J$13)</f>
        <v/>
      </c>
      <c r="K913" s="96"/>
      <c r="L913" s="98" t="str">
        <f ca="1">VLOOKUP($F913,Calc!$R$2:$Y$1201,L$13)</f>
        <v/>
      </c>
      <c r="M913" s="96" t="str">
        <f ca="1">VLOOKUP($F913,Calc!$R$2:$Y$1201,M$13)</f>
        <v/>
      </c>
    </row>
    <row r="914" spans="6:13" x14ac:dyDescent="0.3">
      <c r="F914" s="99">
        <f t="shared" si="14"/>
        <v>900</v>
      </c>
      <c r="G914" s="96" t="str">
        <f ca="1">VLOOKUP($F914,Calc!$R$2:$Y$1201,G$13)</f>
        <v/>
      </c>
      <c r="H914" s="97" t="str">
        <f ca="1">VLOOKUP($F914,Calc!$R$2:$Y$1201,H$13)</f>
        <v/>
      </c>
      <c r="I914" s="96" t="str">
        <f ca="1">VLOOKUP($F914,Calc!$R$2:$Y$1201,I$13)</f>
        <v/>
      </c>
      <c r="J914" s="96" t="str">
        <f ca="1">VLOOKUP($F914,Calc!$R$2:$Y$1201,J$13)</f>
        <v/>
      </c>
      <c r="K914" s="96"/>
      <c r="L914" s="98" t="str">
        <f ca="1">VLOOKUP($F914,Calc!$R$2:$Y$1201,L$13)</f>
        <v/>
      </c>
      <c r="M914" s="96" t="str">
        <f ca="1">VLOOKUP($F914,Calc!$R$2:$Y$1201,M$13)</f>
        <v/>
      </c>
    </row>
    <row r="915" spans="6:13" x14ac:dyDescent="0.3">
      <c r="F915" s="99">
        <f t="shared" si="14"/>
        <v>901</v>
      </c>
      <c r="G915" s="96" t="str">
        <f ca="1">VLOOKUP($F915,Calc!$R$2:$Y$1201,G$13)</f>
        <v/>
      </c>
      <c r="H915" s="97" t="str">
        <f ca="1">VLOOKUP($F915,Calc!$R$2:$Y$1201,H$13)</f>
        <v/>
      </c>
      <c r="I915" s="96" t="str">
        <f ca="1">VLOOKUP($F915,Calc!$R$2:$Y$1201,I$13)</f>
        <v/>
      </c>
      <c r="J915" s="96" t="str">
        <f ca="1">VLOOKUP($F915,Calc!$R$2:$Y$1201,J$13)</f>
        <v/>
      </c>
      <c r="K915" s="96"/>
      <c r="L915" s="98" t="str">
        <f ca="1">VLOOKUP($F915,Calc!$R$2:$Y$1201,L$13)</f>
        <v/>
      </c>
      <c r="M915" s="96" t="str">
        <f ca="1">VLOOKUP($F915,Calc!$R$2:$Y$1201,M$13)</f>
        <v/>
      </c>
    </row>
    <row r="916" spans="6:13" x14ac:dyDescent="0.3">
      <c r="F916" s="99">
        <f t="shared" si="14"/>
        <v>902</v>
      </c>
      <c r="G916" s="96" t="str">
        <f ca="1">VLOOKUP($F916,Calc!$R$2:$Y$1201,G$13)</f>
        <v/>
      </c>
      <c r="H916" s="97" t="str">
        <f ca="1">VLOOKUP($F916,Calc!$R$2:$Y$1201,H$13)</f>
        <v/>
      </c>
      <c r="I916" s="96" t="str">
        <f ca="1">VLOOKUP($F916,Calc!$R$2:$Y$1201,I$13)</f>
        <v/>
      </c>
      <c r="J916" s="96" t="str">
        <f ca="1">VLOOKUP($F916,Calc!$R$2:$Y$1201,J$13)</f>
        <v/>
      </c>
      <c r="K916" s="96"/>
      <c r="L916" s="98" t="str">
        <f ca="1">VLOOKUP($F916,Calc!$R$2:$Y$1201,L$13)</f>
        <v/>
      </c>
      <c r="M916" s="96" t="str">
        <f ca="1">VLOOKUP($F916,Calc!$R$2:$Y$1201,M$13)</f>
        <v/>
      </c>
    </row>
    <row r="917" spans="6:13" x14ac:dyDescent="0.3">
      <c r="F917" s="99">
        <f t="shared" si="14"/>
        <v>903</v>
      </c>
      <c r="G917" s="96" t="str">
        <f ca="1">VLOOKUP($F917,Calc!$R$2:$Y$1201,G$13)</f>
        <v/>
      </c>
      <c r="H917" s="97" t="str">
        <f ca="1">VLOOKUP($F917,Calc!$R$2:$Y$1201,H$13)</f>
        <v/>
      </c>
      <c r="I917" s="96" t="str">
        <f ca="1">VLOOKUP($F917,Calc!$R$2:$Y$1201,I$13)</f>
        <v/>
      </c>
      <c r="J917" s="96" t="str">
        <f ca="1">VLOOKUP($F917,Calc!$R$2:$Y$1201,J$13)</f>
        <v/>
      </c>
      <c r="K917" s="96"/>
      <c r="L917" s="98" t="str">
        <f ca="1">VLOOKUP($F917,Calc!$R$2:$Y$1201,L$13)</f>
        <v/>
      </c>
      <c r="M917" s="96" t="str">
        <f ca="1">VLOOKUP($F917,Calc!$R$2:$Y$1201,M$13)</f>
        <v/>
      </c>
    </row>
    <row r="918" spans="6:13" x14ac:dyDescent="0.3">
      <c r="F918" s="99">
        <f t="shared" si="14"/>
        <v>904</v>
      </c>
      <c r="G918" s="96" t="str">
        <f ca="1">VLOOKUP($F918,Calc!$R$2:$Y$1201,G$13)</f>
        <v/>
      </c>
      <c r="H918" s="97" t="str">
        <f ca="1">VLOOKUP($F918,Calc!$R$2:$Y$1201,H$13)</f>
        <v/>
      </c>
      <c r="I918" s="96" t="str">
        <f ca="1">VLOOKUP($F918,Calc!$R$2:$Y$1201,I$13)</f>
        <v/>
      </c>
      <c r="J918" s="96" t="str">
        <f ca="1">VLOOKUP($F918,Calc!$R$2:$Y$1201,J$13)</f>
        <v/>
      </c>
      <c r="K918" s="96"/>
      <c r="L918" s="98" t="str">
        <f ca="1">VLOOKUP($F918,Calc!$R$2:$Y$1201,L$13)</f>
        <v/>
      </c>
      <c r="M918" s="96" t="str">
        <f ca="1">VLOOKUP($F918,Calc!$R$2:$Y$1201,M$13)</f>
        <v/>
      </c>
    </row>
    <row r="919" spans="6:13" x14ac:dyDescent="0.3">
      <c r="F919" s="99">
        <f t="shared" si="14"/>
        <v>905</v>
      </c>
      <c r="G919" s="96" t="str">
        <f ca="1">VLOOKUP($F919,Calc!$R$2:$Y$1201,G$13)</f>
        <v/>
      </c>
      <c r="H919" s="97" t="str">
        <f ca="1">VLOOKUP($F919,Calc!$R$2:$Y$1201,H$13)</f>
        <v/>
      </c>
      <c r="I919" s="96" t="str">
        <f ca="1">VLOOKUP($F919,Calc!$R$2:$Y$1201,I$13)</f>
        <v/>
      </c>
      <c r="J919" s="96" t="str">
        <f ca="1">VLOOKUP($F919,Calc!$R$2:$Y$1201,J$13)</f>
        <v/>
      </c>
      <c r="K919" s="96"/>
      <c r="L919" s="98" t="str">
        <f ca="1">VLOOKUP($F919,Calc!$R$2:$Y$1201,L$13)</f>
        <v/>
      </c>
      <c r="M919" s="96" t="str">
        <f ca="1">VLOOKUP($F919,Calc!$R$2:$Y$1201,M$13)</f>
        <v/>
      </c>
    </row>
    <row r="920" spans="6:13" x14ac:dyDescent="0.3">
      <c r="F920" s="99">
        <f t="shared" si="14"/>
        <v>906</v>
      </c>
      <c r="G920" s="96" t="str">
        <f ca="1">VLOOKUP($F920,Calc!$R$2:$Y$1201,G$13)</f>
        <v/>
      </c>
      <c r="H920" s="97" t="str">
        <f ca="1">VLOOKUP($F920,Calc!$R$2:$Y$1201,H$13)</f>
        <v/>
      </c>
      <c r="I920" s="96" t="str">
        <f ca="1">VLOOKUP($F920,Calc!$R$2:$Y$1201,I$13)</f>
        <v/>
      </c>
      <c r="J920" s="96" t="str">
        <f ca="1">VLOOKUP($F920,Calc!$R$2:$Y$1201,J$13)</f>
        <v/>
      </c>
      <c r="K920" s="96"/>
      <c r="L920" s="98" t="str">
        <f ca="1">VLOOKUP($F920,Calc!$R$2:$Y$1201,L$13)</f>
        <v/>
      </c>
      <c r="M920" s="96" t="str">
        <f ca="1">VLOOKUP($F920,Calc!$R$2:$Y$1201,M$13)</f>
        <v/>
      </c>
    </row>
    <row r="921" spans="6:13" x14ac:dyDescent="0.3">
      <c r="F921" s="99">
        <f t="shared" si="14"/>
        <v>907</v>
      </c>
      <c r="G921" s="96" t="str">
        <f ca="1">VLOOKUP($F921,Calc!$R$2:$Y$1201,G$13)</f>
        <v/>
      </c>
      <c r="H921" s="97" t="str">
        <f ca="1">VLOOKUP($F921,Calc!$R$2:$Y$1201,H$13)</f>
        <v/>
      </c>
      <c r="I921" s="96" t="str">
        <f ca="1">VLOOKUP($F921,Calc!$R$2:$Y$1201,I$13)</f>
        <v/>
      </c>
      <c r="J921" s="96" t="str">
        <f ca="1">VLOOKUP($F921,Calc!$R$2:$Y$1201,J$13)</f>
        <v/>
      </c>
      <c r="K921" s="96"/>
      <c r="L921" s="98" t="str">
        <f ca="1">VLOOKUP($F921,Calc!$R$2:$Y$1201,L$13)</f>
        <v/>
      </c>
      <c r="M921" s="96" t="str">
        <f ca="1">VLOOKUP($F921,Calc!$R$2:$Y$1201,M$13)</f>
        <v/>
      </c>
    </row>
    <row r="922" spans="6:13" x14ac:dyDescent="0.3">
      <c r="F922" s="99">
        <f t="shared" si="14"/>
        <v>908</v>
      </c>
      <c r="G922" s="96" t="str">
        <f ca="1">VLOOKUP($F922,Calc!$R$2:$Y$1201,G$13)</f>
        <v/>
      </c>
      <c r="H922" s="97" t="str">
        <f ca="1">VLOOKUP($F922,Calc!$R$2:$Y$1201,H$13)</f>
        <v/>
      </c>
      <c r="I922" s="96" t="str">
        <f ca="1">VLOOKUP($F922,Calc!$R$2:$Y$1201,I$13)</f>
        <v/>
      </c>
      <c r="J922" s="96" t="str">
        <f ca="1">VLOOKUP($F922,Calc!$R$2:$Y$1201,J$13)</f>
        <v/>
      </c>
      <c r="K922" s="96"/>
      <c r="L922" s="98" t="str">
        <f ca="1">VLOOKUP($F922,Calc!$R$2:$Y$1201,L$13)</f>
        <v/>
      </c>
      <c r="M922" s="96" t="str">
        <f ca="1">VLOOKUP($F922,Calc!$R$2:$Y$1201,M$13)</f>
        <v/>
      </c>
    </row>
    <row r="923" spans="6:13" x14ac:dyDescent="0.3">
      <c r="F923" s="99">
        <f t="shared" si="14"/>
        <v>909</v>
      </c>
      <c r="G923" s="96" t="str">
        <f ca="1">VLOOKUP($F923,Calc!$R$2:$Y$1201,G$13)</f>
        <v/>
      </c>
      <c r="H923" s="97" t="str">
        <f ca="1">VLOOKUP($F923,Calc!$R$2:$Y$1201,H$13)</f>
        <v/>
      </c>
      <c r="I923" s="96" t="str">
        <f ca="1">VLOOKUP($F923,Calc!$R$2:$Y$1201,I$13)</f>
        <v/>
      </c>
      <c r="J923" s="96" t="str">
        <f ca="1">VLOOKUP($F923,Calc!$R$2:$Y$1201,J$13)</f>
        <v/>
      </c>
      <c r="K923" s="96"/>
      <c r="L923" s="98" t="str">
        <f ca="1">VLOOKUP($F923,Calc!$R$2:$Y$1201,L$13)</f>
        <v/>
      </c>
      <c r="M923" s="96" t="str">
        <f ca="1">VLOOKUP($F923,Calc!$R$2:$Y$1201,M$13)</f>
        <v/>
      </c>
    </row>
    <row r="924" spans="6:13" x14ac:dyDescent="0.3">
      <c r="F924" s="99">
        <f t="shared" si="14"/>
        <v>910</v>
      </c>
      <c r="G924" s="96" t="str">
        <f ca="1">VLOOKUP($F924,Calc!$R$2:$Y$1201,G$13)</f>
        <v/>
      </c>
      <c r="H924" s="97" t="str">
        <f ca="1">VLOOKUP($F924,Calc!$R$2:$Y$1201,H$13)</f>
        <v/>
      </c>
      <c r="I924" s="96" t="str">
        <f ca="1">VLOOKUP($F924,Calc!$R$2:$Y$1201,I$13)</f>
        <v/>
      </c>
      <c r="J924" s="96" t="str">
        <f ca="1">VLOOKUP($F924,Calc!$R$2:$Y$1201,J$13)</f>
        <v/>
      </c>
      <c r="K924" s="96"/>
      <c r="L924" s="98" t="str">
        <f ca="1">VLOOKUP($F924,Calc!$R$2:$Y$1201,L$13)</f>
        <v/>
      </c>
      <c r="M924" s="96" t="str">
        <f ca="1">VLOOKUP($F924,Calc!$R$2:$Y$1201,M$13)</f>
        <v/>
      </c>
    </row>
    <row r="925" spans="6:13" x14ac:dyDescent="0.3">
      <c r="F925" s="99">
        <f t="shared" si="14"/>
        <v>911</v>
      </c>
      <c r="G925" s="96" t="str">
        <f ca="1">VLOOKUP($F925,Calc!$R$2:$Y$1201,G$13)</f>
        <v/>
      </c>
      <c r="H925" s="97" t="str">
        <f ca="1">VLOOKUP($F925,Calc!$R$2:$Y$1201,H$13)</f>
        <v/>
      </c>
      <c r="I925" s="96" t="str">
        <f ca="1">VLOOKUP($F925,Calc!$R$2:$Y$1201,I$13)</f>
        <v/>
      </c>
      <c r="J925" s="96" t="str">
        <f ca="1">VLOOKUP($F925,Calc!$R$2:$Y$1201,J$13)</f>
        <v/>
      </c>
      <c r="K925" s="96"/>
      <c r="L925" s="98" t="str">
        <f ca="1">VLOOKUP($F925,Calc!$R$2:$Y$1201,L$13)</f>
        <v/>
      </c>
      <c r="M925" s="96" t="str">
        <f ca="1">VLOOKUP($F925,Calc!$R$2:$Y$1201,M$13)</f>
        <v/>
      </c>
    </row>
    <row r="926" spans="6:13" x14ac:dyDescent="0.3">
      <c r="F926" s="99">
        <f t="shared" si="14"/>
        <v>912</v>
      </c>
      <c r="G926" s="96" t="str">
        <f ca="1">VLOOKUP($F926,Calc!$R$2:$Y$1201,G$13)</f>
        <v/>
      </c>
      <c r="H926" s="97" t="str">
        <f ca="1">VLOOKUP($F926,Calc!$R$2:$Y$1201,H$13)</f>
        <v/>
      </c>
      <c r="I926" s="96" t="str">
        <f ca="1">VLOOKUP($F926,Calc!$R$2:$Y$1201,I$13)</f>
        <v/>
      </c>
      <c r="J926" s="96" t="str">
        <f ca="1">VLOOKUP($F926,Calc!$R$2:$Y$1201,J$13)</f>
        <v/>
      </c>
      <c r="K926" s="96"/>
      <c r="L926" s="98" t="str">
        <f ca="1">VLOOKUP($F926,Calc!$R$2:$Y$1201,L$13)</f>
        <v/>
      </c>
      <c r="M926" s="96" t="str">
        <f ca="1">VLOOKUP($F926,Calc!$R$2:$Y$1201,M$13)</f>
        <v/>
      </c>
    </row>
    <row r="927" spans="6:13" x14ac:dyDescent="0.3">
      <c r="F927" s="99">
        <f t="shared" si="14"/>
        <v>913</v>
      </c>
      <c r="G927" s="96" t="str">
        <f ca="1">VLOOKUP($F927,Calc!$R$2:$Y$1201,G$13)</f>
        <v/>
      </c>
      <c r="H927" s="97" t="str">
        <f ca="1">VLOOKUP($F927,Calc!$R$2:$Y$1201,H$13)</f>
        <v/>
      </c>
      <c r="I927" s="96" t="str">
        <f ca="1">VLOOKUP($F927,Calc!$R$2:$Y$1201,I$13)</f>
        <v/>
      </c>
      <c r="J927" s="96" t="str">
        <f ca="1">VLOOKUP($F927,Calc!$R$2:$Y$1201,J$13)</f>
        <v/>
      </c>
      <c r="K927" s="96"/>
      <c r="L927" s="98" t="str">
        <f ca="1">VLOOKUP($F927,Calc!$R$2:$Y$1201,L$13)</f>
        <v/>
      </c>
      <c r="M927" s="96" t="str">
        <f ca="1">VLOOKUP($F927,Calc!$R$2:$Y$1201,M$13)</f>
        <v/>
      </c>
    </row>
    <row r="928" spans="6:13" x14ac:dyDescent="0.3">
      <c r="F928" s="99">
        <f t="shared" si="14"/>
        <v>914</v>
      </c>
      <c r="G928" s="96" t="str">
        <f ca="1">VLOOKUP($F928,Calc!$R$2:$Y$1201,G$13)</f>
        <v/>
      </c>
      <c r="H928" s="97" t="str">
        <f ca="1">VLOOKUP($F928,Calc!$R$2:$Y$1201,H$13)</f>
        <v/>
      </c>
      <c r="I928" s="96" t="str">
        <f ca="1">VLOOKUP($F928,Calc!$R$2:$Y$1201,I$13)</f>
        <v/>
      </c>
      <c r="J928" s="96" t="str">
        <f ca="1">VLOOKUP($F928,Calc!$R$2:$Y$1201,J$13)</f>
        <v/>
      </c>
      <c r="K928" s="96"/>
      <c r="L928" s="98" t="str">
        <f ca="1">VLOOKUP($F928,Calc!$R$2:$Y$1201,L$13)</f>
        <v/>
      </c>
      <c r="M928" s="96" t="str">
        <f ca="1">VLOOKUP($F928,Calc!$R$2:$Y$1201,M$13)</f>
        <v/>
      </c>
    </row>
    <row r="929" spans="6:13" x14ac:dyDescent="0.3">
      <c r="F929" s="99">
        <f t="shared" si="14"/>
        <v>915</v>
      </c>
      <c r="G929" s="96" t="str">
        <f ca="1">VLOOKUP($F929,Calc!$R$2:$Y$1201,G$13)</f>
        <v/>
      </c>
      <c r="H929" s="97" t="str">
        <f ca="1">VLOOKUP($F929,Calc!$R$2:$Y$1201,H$13)</f>
        <v/>
      </c>
      <c r="I929" s="96" t="str">
        <f ca="1">VLOOKUP($F929,Calc!$R$2:$Y$1201,I$13)</f>
        <v/>
      </c>
      <c r="J929" s="96" t="str">
        <f ca="1">VLOOKUP($F929,Calc!$R$2:$Y$1201,J$13)</f>
        <v/>
      </c>
      <c r="K929" s="96"/>
      <c r="L929" s="98" t="str">
        <f ca="1">VLOOKUP($F929,Calc!$R$2:$Y$1201,L$13)</f>
        <v/>
      </c>
      <c r="M929" s="96" t="str">
        <f ca="1">VLOOKUP($F929,Calc!$R$2:$Y$1201,M$13)</f>
        <v/>
      </c>
    </row>
    <row r="930" spans="6:13" x14ac:dyDescent="0.3">
      <c r="F930" s="99">
        <f t="shared" si="14"/>
        <v>916</v>
      </c>
      <c r="G930" s="96" t="str">
        <f ca="1">VLOOKUP($F930,Calc!$R$2:$Y$1201,G$13)</f>
        <v/>
      </c>
      <c r="H930" s="97" t="str">
        <f ca="1">VLOOKUP($F930,Calc!$R$2:$Y$1201,H$13)</f>
        <v/>
      </c>
      <c r="I930" s="96" t="str">
        <f ca="1">VLOOKUP($F930,Calc!$R$2:$Y$1201,I$13)</f>
        <v/>
      </c>
      <c r="J930" s="96" t="str">
        <f ca="1">VLOOKUP($F930,Calc!$R$2:$Y$1201,J$13)</f>
        <v/>
      </c>
      <c r="K930" s="96"/>
      <c r="L930" s="98" t="str">
        <f ca="1">VLOOKUP($F930,Calc!$R$2:$Y$1201,L$13)</f>
        <v/>
      </c>
      <c r="M930" s="96" t="str">
        <f ca="1">VLOOKUP($F930,Calc!$R$2:$Y$1201,M$13)</f>
        <v/>
      </c>
    </row>
    <row r="931" spans="6:13" x14ac:dyDescent="0.3">
      <c r="F931" s="99">
        <f t="shared" si="14"/>
        <v>917</v>
      </c>
      <c r="G931" s="96" t="str">
        <f ca="1">VLOOKUP($F931,Calc!$R$2:$Y$1201,G$13)</f>
        <v/>
      </c>
      <c r="H931" s="97" t="str">
        <f ca="1">VLOOKUP($F931,Calc!$R$2:$Y$1201,H$13)</f>
        <v/>
      </c>
      <c r="I931" s="96" t="str">
        <f ca="1">VLOOKUP($F931,Calc!$R$2:$Y$1201,I$13)</f>
        <v/>
      </c>
      <c r="J931" s="96" t="str">
        <f ca="1">VLOOKUP($F931,Calc!$R$2:$Y$1201,J$13)</f>
        <v/>
      </c>
      <c r="K931" s="96"/>
      <c r="L931" s="98" t="str">
        <f ca="1">VLOOKUP($F931,Calc!$R$2:$Y$1201,L$13)</f>
        <v/>
      </c>
      <c r="M931" s="96" t="str">
        <f ca="1">VLOOKUP($F931,Calc!$R$2:$Y$1201,M$13)</f>
        <v/>
      </c>
    </row>
    <row r="932" spans="6:13" x14ac:dyDescent="0.3">
      <c r="F932" s="99">
        <f t="shared" si="14"/>
        <v>918</v>
      </c>
      <c r="G932" s="96" t="str">
        <f ca="1">VLOOKUP($F932,Calc!$R$2:$Y$1201,G$13)</f>
        <v/>
      </c>
      <c r="H932" s="97" t="str">
        <f ca="1">VLOOKUP($F932,Calc!$R$2:$Y$1201,H$13)</f>
        <v/>
      </c>
      <c r="I932" s="96" t="str">
        <f ca="1">VLOOKUP($F932,Calc!$R$2:$Y$1201,I$13)</f>
        <v/>
      </c>
      <c r="J932" s="96" t="str">
        <f ca="1">VLOOKUP($F932,Calc!$R$2:$Y$1201,J$13)</f>
        <v/>
      </c>
      <c r="K932" s="96"/>
      <c r="L932" s="98" t="str">
        <f ca="1">VLOOKUP($F932,Calc!$R$2:$Y$1201,L$13)</f>
        <v/>
      </c>
      <c r="M932" s="96" t="str">
        <f ca="1">VLOOKUP($F932,Calc!$R$2:$Y$1201,M$13)</f>
        <v/>
      </c>
    </row>
    <row r="933" spans="6:13" x14ac:dyDescent="0.3">
      <c r="F933" s="99">
        <f t="shared" si="14"/>
        <v>919</v>
      </c>
      <c r="G933" s="96" t="str">
        <f ca="1">VLOOKUP($F933,Calc!$R$2:$Y$1201,G$13)</f>
        <v/>
      </c>
      <c r="H933" s="97" t="str">
        <f ca="1">VLOOKUP($F933,Calc!$R$2:$Y$1201,H$13)</f>
        <v/>
      </c>
      <c r="I933" s="96" t="str">
        <f ca="1">VLOOKUP($F933,Calc!$R$2:$Y$1201,I$13)</f>
        <v/>
      </c>
      <c r="J933" s="96" t="str">
        <f ca="1">VLOOKUP($F933,Calc!$R$2:$Y$1201,J$13)</f>
        <v/>
      </c>
      <c r="K933" s="96"/>
      <c r="L933" s="98" t="str">
        <f ca="1">VLOOKUP($F933,Calc!$R$2:$Y$1201,L$13)</f>
        <v/>
      </c>
      <c r="M933" s="96" t="str">
        <f ca="1">VLOOKUP($F933,Calc!$R$2:$Y$1201,M$13)</f>
        <v/>
      </c>
    </row>
    <row r="934" spans="6:13" x14ac:dyDescent="0.3">
      <c r="F934" s="99">
        <f t="shared" si="14"/>
        <v>920</v>
      </c>
      <c r="G934" s="96" t="str">
        <f ca="1">VLOOKUP($F934,Calc!$R$2:$Y$1201,G$13)</f>
        <v/>
      </c>
      <c r="H934" s="97" t="str">
        <f ca="1">VLOOKUP($F934,Calc!$R$2:$Y$1201,H$13)</f>
        <v/>
      </c>
      <c r="I934" s="96" t="str">
        <f ca="1">VLOOKUP($F934,Calc!$R$2:$Y$1201,I$13)</f>
        <v/>
      </c>
      <c r="J934" s="96" t="str">
        <f ca="1">VLOOKUP($F934,Calc!$R$2:$Y$1201,J$13)</f>
        <v/>
      </c>
      <c r="K934" s="96"/>
      <c r="L934" s="98" t="str">
        <f ca="1">VLOOKUP($F934,Calc!$R$2:$Y$1201,L$13)</f>
        <v/>
      </c>
      <c r="M934" s="96" t="str">
        <f ca="1">VLOOKUP($F934,Calc!$R$2:$Y$1201,M$13)</f>
        <v/>
      </c>
    </row>
    <row r="935" spans="6:13" x14ac:dyDescent="0.3">
      <c r="F935" s="99">
        <f t="shared" si="14"/>
        <v>921</v>
      </c>
      <c r="G935" s="96" t="str">
        <f ca="1">VLOOKUP($F935,Calc!$R$2:$Y$1201,G$13)</f>
        <v/>
      </c>
      <c r="H935" s="97" t="str">
        <f ca="1">VLOOKUP($F935,Calc!$R$2:$Y$1201,H$13)</f>
        <v/>
      </c>
      <c r="I935" s="96" t="str">
        <f ca="1">VLOOKUP($F935,Calc!$R$2:$Y$1201,I$13)</f>
        <v/>
      </c>
      <c r="J935" s="96" t="str">
        <f ca="1">VLOOKUP($F935,Calc!$R$2:$Y$1201,J$13)</f>
        <v/>
      </c>
      <c r="K935" s="96"/>
      <c r="L935" s="98" t="str">
        <f ca="1">VLOOKUP($F935,Calc!$R$2:$Y$1201,L$13)</f>
        <v/>
      </c>
      <c r="M935" s="96" t="str">
        <f ca="1">VLOOKUP($F935,Calc!$R$2:$Y$1201,M$13)</f>
        <v/>
      </c>
    </row>
    <row r="936" spans="6:13" x14ac:dyDescent="0.3">
      <c r="F936" s="99">
        <f t="shared" si="14"/>
        <v>922</v>
      </c>
      <c r="G936" s="96" t="str">
        <f ca="1">VLOOKUP($F936,Calc!$R$2:$Y$1201,G$13)</f>
        <v/>
      </c>
      <c r="H936" s="97" t="str">
        <f ca="1">VLOOKUP($F936,Calc!$R$2:$Y$1201,H$13)</f>
        <v/>
      </c>
      <c r="I936" s="96" t="str">
        <f ca="1">VLOOKUP($F936,Calc!$R$2:$Y$1201,I$13)</f>
        <v/>
      </c>
      <c r="J936" s="96" t="str">
        <f ca="1">VLOOKUP($F936,Calc!$R$2:$Y$1201,J$13)</f>
        <v/>
      </c>
      <c r="K936" s="96"/>
      <c r="L936" s="98" t="str">
        <f ca="1">VLOOKUP($F936,Calc!$R$2:$Y$1201,L$13)</f>
        <v/>
      </c>
      <c r="M936" s="96" t="str">
        <f ca="1">VLOOKUP($F936,Calc!$R$2:$Y$1201,M$13)</f>
        <v/>
      </c>
    </row>
    <row r="937" spans="6:13" x14ac:dyDescent="0.3">
      <c r="F937" s="99">
        <f t="shared" si="14"/>
        <v>923</v>
      </c>
      <c r="G937" s="96" t="str">
        <f ca="1">VLOOKUP($F937,Calc!$R$2:$Y$1201,G$13)</f>
        <v/>
      </c>
      <c r="H937" s="97" t="str">
        <f ca="1">VLOOKUP($F937,Calc!$R$2:$Y$1201,H$13)</f>
        <v/>
      </c>
      <c r="I937" s="96" t="str">
        <f ca="1">VLOOKUP($F937,Calc!$R$2:$Y$1201,I$13)</f>
        <v/>
      </c>
      <c r="J937" s="96" t="str">
        <f ca="1">VLOOKUP($F937,Calc!$R$2:$Y$1201,J$13)</f>
        <v/>
      </c>
      <c r="K937" s="96"/>
      <c r="L937" s="98" t="str">
        <f ca="1">VLOOKUP($F937,Calc!$R$2:$Y$1201,L$13)</f>
        <v/>
      </c>
      <c r="M937" s="96" t="str">
        <f ca="1">VLOOKUP($F937,Calc!$R$2:$Y$1201,M$13)</f>
        <v/>
      </c>
    </row>
    <row r="938" spans="6:13" x14ac:dyDescent="0.3">
      <c r="F938" s="99">
        <f t="shared" si="14"/>
        <v>924</v>
      </c>
      <c r="G938" s="96" t="str">
        <f ca="1">VLOOKUP($F938,Calc!$R$2:$Y$1201,G$13)</f>
        <v/>
      </c>
      <c r="H938" s="97" t="str">
        <f ca="1">VLOOKUP($F938,Calc!$R$2:$Y$1201,H$13)</f>
        <v/>
      </c>
      <c r="I938" s="96" t="str">
        <f ca="1">VLOOKUP($F938,Calc!$R$2:$Y$1201,I$13)</f>
        <v/>
      </c>
      <c r="J938" s="96" t="str">
        <f ca="1">VLOOKUP($F938,Calc!$R$2:$Y$1201,J$13)</f>
        <v/>
      </c>
      <c r="K938" s="96"/>
      <c r="L938" s="98" t="str">
        <f ca="1">VLOOKUP($F938,Calc!$R$2:$Y$1201,L$13)</f>
        <v/>
      </c>
      <c r="M938" s="96" t="str">
        <f ca="1">VLOOKUP($F938,Calc!$R$2:$Y$1201,M$13)</f>
        <v/>
      </c>
    </row>
    <row r="939" spans="6:13" x14ac:dyDescent="0.3">
      <c r="F939" s="99">
        <f t="shared" si="14"/>
        <v>925</v>
      </c>
      <c r="G939" s="96" t="str">
        <f ca="1">VLOOKUP($F939,Calc!$R$2:$Y$1201,G$13)</f>
        <v/>
      </c>
      <c r="H939" s="97" t="str">
        <f ca="1">VLOOKUP($F939,Calc!$R$2:$Y$1201,H$13)</f>
        <v/>
      </c>
      <c r="I939" s="96" t="str">
        <f ca="1">VLOOKUP($F939,Calc!$R$2:$Y$1201,I$13)</f>
        <v/>
      </c>
      <c r="J939" s="96" t="str">
        <f ca="1">VLOOKUP($F939,Calc!$R$2:$Y$1201,J$13)</f>
        <v/>
      </c>
      <c r="K939" s="96"/>
      <c r="L939" s="98" t="str">
        <f ca="1">VLOOKUP($F939,Calc!$R$2:$Y$1201,L$13)</f>
        <v/>
      </c>
      <c r="M939" s="96" t="str">
        <f ca="1">VLOOKUP($F939,Calc!$R$2:$Y$1201,M$13)</f>
        <v/>
      </c>
    </row>
    <row r="940" spans="6:13" x14ac:dyDescent="0.3">
      <c r="F940" s="99">
        <f t="shared" si="14"/>
        <v>926</v>
      </c>
      <c r="G940" s="96" t="str">
        <f ca="1">VLOOKUP($F940,Calc!$R$2:$Y$1201,G$13)</f>
        <v/>
      </c>
      <c r="H940" s="97" t="str">
        <f ca="1">VLOOKUP($F940,Calc!$R$2:$Y$1201,H$13)</f>
        <v/>
      </c>
      <c r="I940" s="96" t="str">
        <f ca="1">VLOOKUP($F940,Calc!$R$2:$Y$1201,I$13)</f>
        <v/>
      </c>
      <c r="J940" s="96" t="str">
        <f ca="1">VLOOKUP($F940,Calc!$R$2:$Y$1201,J$13)</f>
        <v/>
      </c>
      <c r="K940" s="96"/>
      <c r="L940" s="98" t="str">
        <f ca="1">VLOOKUP($F940,Calc!$R$2:$Y$1201,L$13)</f>
        <v/>
      </c>
      <c r="M940" s="96" t="str">
        <f ca="1">VLOOKUP($F940,Calc!$R$2:$Y$1201,M$13)</f>
        <v/>
      </c>
    </row>
    <row r="941" spans="6:13" x14ac:dyDescent="0.3">
      <c r="F941" s="99">
        <f t="shared" si="14"/>
        <v>927</v>
      </c>
      <c r="G941" s="96" t="str">
        <f ca="1">VLOOKUP($F941,Calc!$R$2:$Y$1201,G$13)</f>
        <v/>
      </c>
      <c r="H941" s="97" t="str">
        <f ca="1">VLOOKUP($F941,Calc!$R$2:$Y$1201,H$13)</f>
        <v/>
      </c>
      <c r="I941" s="96" t="str">
        <f ca="1">VLOOKUP($F941,Calc!$R$2:$Y$1201,I$13)</f>
        <v/>
      </c>
      <c r="J941" s="96" t="str">
        <f ca="1">VLOOKUP($F941,Calc!$R$2:$Y$1201,J$13)</f>
        <v/>
      </c>
      <c r="K941" s="96"/>
      <c r="L941" s="98" t="str">
        <f ca="1">VLOOKUP($F941,Calc!$R$2:$Y$1201,L$13)</f>
        <v/>
      </c>
      <c r="M941" s="96" t="str">
        <f ca="1">VLOOKUP($F941,Calc!$R$2:$Y$1201,M$13)</f>
        <v/>
      </c>
    </row>
    <row r="942" spans="6:13" x14ac:dyDescent="0.3">
      <c r="F942" s="99">
        <f t="shared" si="14"/>
        <v>928</v>
      </c>
      <c r="G942" s="96" t="str">
        <f ca="1">VLOOKUP($F942,Calc!$R$2:$Y$1201,G$13)</f>
        <v/>
      </c>
      <c r="H942" s="97" t="str">
        <f ca="1">VLOOKUP($F942,Calc!$R$2:$Y$1201,H$13)</f>
        <v/>
      </c>
      <c r="I942" s="96" t="str">
        <f ca="1">VLOOKUP($F942,Calc!$R$2:$Y$1201,I$13)</f>
        <v/>
      </c>
      <c r="J942" s="96" t="str">
        <f ca="1">VLOOKUP($F942,Calc!$R$2:$Y$1201,J$13)</f>
        <v/>
      </c>
      <c r="K942" s="96"/>
      <c r="L942" s="98" t="str">
        <f ca="1">VLOOKUP($F942,Calc!$R$2:$Y$1201,L$13)</f>
        <v/>
      </c>
      <c r="M942" s="96" t="str">
        <f ca="1">VLOOKUP($F942,Calc!$R$2:$Y$1201,M$13)</f>
        <v/>
      </c>
    </row>
    <row r="943" spans="6:13" x14ac:dyDescent="0.3">
      <c r="F943" s="99">
        <f t="shared" si="14"/>
        <v>929</v>
      </c>
      <c r="G943" s="96" t="str">
        <f ca="1">VLOOKUP($F943,Calc!$R$2:$Y$1201,G$13)</f>
        <v/>
      </c>
      <c r="H943" s="97" t="str">
        <f ca="1">VLOOKUP($F943,Calc!$R$2:$Y$1201,H$13)</f>
        <v/>
      </c>
      <c r="I943" s="96" t="str">
        <f ca="1">VLOOKUP($F943,Calc!$R$2:$Y$1201,I$13)</f>
        <v/>
      </c>
      <c r="J943" s="96" t="str">
        <f ca="1">VLOOKUP($F943,Calc!$R$2:$Y$1201,J$13)</f>
        <v/>
      </c>
      <c r="K943" s="96"/>
      <c r="L943" s="98" t="str">
        <f ca="1">VLOOKUP($F943,Calc!$R$2:$Y$1201,L$13)</f>
        <v/>
      </c>
      <c r="M943" s="96" t="str">
        <f ca="1">VLOOKUP($F943,Calc!$R$2:$Y$1201,M$13)</f>
        <v/>
      </c>
    </row>
    <row r="944" spans="6:13" x14ac:dyDescent="0.3">
      <c r="F944" s="99">
        <f t="shared" si="14"/>
        <v>930</v>
      </c>
      <c r="G944" s="96" t="str">
        <f ca="1">VLOOKUP($F944,Calc!$R$2:$Y$1201,G$13)</f>
        <v/>
      </c>
      <c r="H944" s="97" t="str">
        <f ca="1">VLOOKUP($F944,Calc!$R$2:$Y$1201,H$13)</f>
        <v/>
      </c>
      <c r="I944" s="96" t="str">
        <f ca="1">VLOOKUP($F944,Calc!$R$2:$Y$1201,I$13)</f>
        <v/>
      </c>
      <c r="J944" s="96" t="str">
        <f ca="1">VLOOKUP($F944,Calc!$R$2:$Y$1201,J$13)</f>
        <v/>
      </c>
      <c r="K944" s="96"/>
      <c r="L944" s="98" t="str">
        <f ca="1">VLOOKUP($F944,Calc!$R$2:$Y$1201,L$13)</f>
        <v/>
      </c>
      <c r="M944" s="96" t="str">
        <f ca="1">VLOOKUP($F944,Calc!$R$2:$Y$1201,M$13)</f>
        <v/>
      </c>
    </row>
    <row r="945" spans="6:13" x14ac:dyDescent="0.3">
      <c r="F945" s="99">
        <f t="shared" si="14"/>
        <v>931</v>
      </c>
      <c r="G945" s="96" t="str">
        <f ca="1">VLOOKUP($F945,Calc!$R$2:$Y$1201,G$13)</f>
        <v/>
      </c>
      <c r="H945" s="97" t="str">
        <f ca="1">VLOOKUP($F945,Calc!$R$2:$Y$1201,H$13)</f>
        <v/>
      </c>
      <c r="I945" s="96" t="str">
        <f ca="1">VLOOKUP($F945,Calc!$R$2:$Y$1201,I$13)</f>
        <v/>
      </c>
      <c r="J945" s="96" t="str">
        <f ca="1">VLOOKUP($F945,Calc!$R$2:$Y$1201,J$13)</f>
        <v/>
      </c>
      <c r="K945" s="96"/>
      <c r="L945" s="98" t="str">
        <f ca="1">VLOOKUP($F945,Calc!$R$2:$Y$1201,L$13)</f>
        <v/>
      </c>
      <c r="M945" s="96" t="str">
        <f ca="1">VLOOKUP($F945,Calc!$R$2:$Y$1201,M$13)</f>
        <v/>
      </c>
    </row>
    <row r="946" spans="6:13" x14ac:dyDescent="0.3">
      <c r="F946" s="99">
        <f t="shared" si="14"/>
        <v>932</v>
      </c>
      <c r="G946" s="96" t="str">
        <f ca="1">VLOOKUP($F946,Calc!$R$2:$Y$1201,G$13)</f>
        <v/>
      </c>
      <c r="H946" s="97" t="str">
        <f ca="1">VLOOKUP($F946,Calc!$R$2:$Y$1201,H$13)</f>
        <v/>
      </c>
      <c r="I946" s="96" t="str">
        <f ca="1">VLOOKUP($F946,Calc!$R$2:$Y$1201,I$13)</f>
        <v/>
      </c>
      <c r="J946" s="96" t="str">
        <f ca="1">VLOOKUP($F946,Calc!$R$2:$Y$1201,J$13)</f>
        <v/>
      </c>
      <c r="K946" s="96"/>
      <c r="L946" s="98" t="str">
        <f ca="1">VLOOKUP($F946,Calc!$R$2:$Y$1201,L$13)</f>
        <v/>
      </c>
      <c r="M946" s="96" t="str">
        <f ca="1">VLOOKUP($F946,Calc!$R$2:$Y$1201,M$13)</f>
        <v/>
      </c>
    </row>
    <row r="947" spans="6:13" x14ac:dyDescent="0.3">
      <c r="F947" s="99">
        <f t="shared" si="14"/>
        <v>933</v>
      </c>
      <c r="G947" s="96" t="str">
        <f ca="1">VLOOKUP($F947,Calc!$R$2:$Y$1201,G$13)</f>
        <v/>
      </c>
      <c r="H947" s="97" t="str">
        <f ca="1">VLOOKUP($F947,Calc!$R$2:$Y$1201,H$13)</f>
        <v/>
      </c>
      <c r="I947" s="96" t="str">
        <f ca="1">VLOOKUP($F947,Calc!$R$2:$Y$1201,I$13)</f>
        <v/>
      </c>
      <c r="J947" s="96" t="str">
        <f ca="1">VLOOKUP($F947,Calc!$R$2:$Y$1201,J$13)</f>
        <v/>
      </c>
      <c r="K947" s="96"/>
      <c r="L947" s="98" t="str">
        <f ca="1">VLOOKUP($F947,Calc!$R$2:$Y$1201,L$13)</f>
        <v/>
      </c>
      <c r="M947" s="96" t="str">
        <f ca="1">VLOOKUP($F947,Calc!$R$2:$Y$1201,M$13)</f>
        <v/>
      </c>
    </row>
    <row r="948" spans="6:13" x14ac:dyDescent="0.3">
      <c r="F948" s="99">
        <f t="shared" si="14"/>
        <v>934</v>
      </c>
      <c r="G948" s="96" t="str">
        <f ca="1">VLOOKUP($F948,Calc!$R$2:$Y$1201,G$13)</f>
        <v/>
      </c>
      <c r="H948" s="97" t="str">
        <f ca="1">VLOOKUP($F948,Calc!$R$2:$Y$1201,H$13)</f>
        <v/>
      </c>
      <c r="I948" s="96" t="str">
        <f ca="1">VLOOKUP($F948,Calc!$R$2:$Y$1201,I$13)</f>
        <v/>
      </c>
      <c r="J948" s="96" t="str">
        <f ca="1">VLOOKUP($F948,Calc!$R$2:$Y$1201,J$13)</f>
        <v/>
      </c>
      <c r="K948" s="96"/>
      <c r="L948" s="98" t="str">
        <f ca="1">VLOOKUP($F948,Calc!$R$2:$Y$1201,L$13)</f>
        <v/>
      </c>
      <c r="M948" s="96" t="str">
        <f ca="1">VLOOKUP($F948,Calc!$R$2:$Y$1201,M$13)</f>
        <v/>
      </c>
    </row>
    <row r="949" spans="6:13" x14ac:dyDescent="0.3">
      <c r="F949" s="99">
        <f t="shared" si="14"/>
        <v>935</v>
      </c>
      <c r="G949" s="96" t="str">
        <f ca="1">VLOOKUP($F949,Calc!$R$2:$Y$1201,G$13)</f>
        <v/>
      </c>
      <c r="H949" s="97" t="str">
        <f ca="1">VLOOKUP($F949,Calc!$R$2:$Y$1201,H$13)</f>
        <v/>
      </c>
      <c r="I949" s="96" t="str">
        <f ca="1">VLOOKUP($F949,Calc!$R$2:$Y$1201,I$13)</f>
        <v/>
      </c>
      <c r="J949" s="96" t="str">
        <f ca="1">VLOOKUP($F949,Calc!$R$2:$Y$1201,J$13)</f>
        <v/>
      </c>
      <c r="K949" s="96"/>
      <c r="L949" s="98" t="str">
        <f ca="1">VLOOKUP($F949,Calc!$R$2:$Y$1201,L$13)</f>
        <v/>
      </c>
      <c r="M949" s="96" t="str">
        <f ca="1">VLOOKUP($F949,Calc!$R$2:$Y$1201,M$13)</f>
        <v/>
      </c>
    </row>
    <row r="950" spans="6:13" x14ac:dyDescent="0.3">
      <c r="F950" s="99">
        <f t="shared" si="14"/>
        <v>936</v>
      </c>
      <c r="G950" s="96" t="str">
        <f ca="1">VLOOKUP($F950,Calc!$R$2:$Y$1201,G$13)</f>
        <v/>
      </c>
      <c r="H950" s="97" t="str">
        <f ca="1">VLOOKUP($F950,Calc!$R$2:$Y$1201,H$13)</f>
        <v/>
      </c>
      <c r="I950" s="96" t="str">
        <f ca="1">VLOOKUP($F950,Calc!$R$2:$Y$1201,I$13)</f>
        <v/>
      </c>
      <c r="J950" s="96" t="str">
        <f ca="1">VLOOKUP($F950,Calc!$R$2:$Y$1201,J$13)</f>
        <v/>
      </c>
      <c r="K950" s="96"/>
      <c r="L950" s="98" t="str">
        <f ca="1">VLOOKUP($F950,Calc!$R$2:$Y$1201,L$13)</f>
        <v/>
      </c>
      <c r="M950" s="96" t="str">
        <f ca="1">VLOOKUP($F950,Calc!$R$2:$Y$1201,M$13)</f>
        <v/>
      </c>
    </row>
    <row r="951" spans="6:13" x14ac:dyDescent="0.3">
      <c r="F951" s="99">
        <f t="shared" si="14"/>
        <v>937</v>
      </c>
      <c r="G951" s="96" t="str">
        <f ca="1">VLOOKUP($F951,Calc!$R$2:$Y$1201,G$13)</f>
        <v/>
      </c>
      <c r="H951" s="97" t="str">
        <f ca="1">VLOOKUP($F951,Calc!$R$2:$Y$1201,H$13)</f>
        <v/>
      </c>
      <c r="I951" s="96" t="str">
        <f ca="1">VLOOKUP($F951,Calc!$R$2:$Y$1201,I$13)</f>
        <v/>
      </c>
      <c r="J951" s="96" t="str">
        <f ca="1">VLOOKUP($F951,Calc!$R$2:$Y$1201,J$13)</f>
        <v/>
      </c>
      <c r="K951" s="96"/>
      <c r="L951" s="98" t="str">
        <f ca="1">VLOOKUP($F951,Calc!$R$2:$Y$1201,L$13)</f>
        <v/>
      </c>
      <c r="M951" s="96" t="str">
        <f ca="1">VLOOKUP($F951,Calc!$R$2:$Y$1201,M$13)</f>
        <v/>
      </c>
    </row>
    <row r="952" spans="6:13" x14ac:dyDescent="0.3">
      <c r="F952" s="99">
        <f t="shared" si="14"/>
        <v>938</v>
      </c>
      <c r="G952" s="96" t="str">
        <f ca="1">VLOOKUP($F952,Calc!$R$2:$Y$1201,G$13)</f>
        <v/>
      </c>
      <c r="H952" s="97" t="str">
        <f ca="1">VLOOKUP($F952,Calc!$R$2:$Y$1201,H$13)</f>
        <v/>
      </c>
      <c r="I952" s="96" t="str">
        <f ca="1">VLOOKUP($F952,Calc!$R$2:$Y$1201,I$13)</f>
        <v/>
      </c>
      <c r="J952" s="96" t="str">
        <f ca="1">VLOOKUP($F952,Calc!$R$2:$Y$1201,J$13)</f>
        <v/>
      </c>
      <c r="K952" s="96"/>
      <c r="L952" s="98" t="str">
        <f ca="1">VLOOKUP($F952,Calc!$R$2:$Y$1201,L$13)</f>
        <v/>
      </c>
      <c r="M952" s="96" t="str">
        <f ca="1">VLOOKUP($F952,Calc!$R$2:$Y$1201,M$13)</f>
        <v/>
      </c>
    </row>
    <row r="953" spans="6:13" x14ac:dyDescent="0.3">
      <c r="F953" s="99">
        <f t="shared" si="14"/>
        <v>939</v>
      </c>
      <c r="G953" s="96" t="str">
        <f ca="1">VLOOKUP($F953,Calc!$R$2:$Y$1201,G$13)</f>
        <v/>
      </c>
      <c r="H953" s="97" t="str">
        <f ca="1">VLOOKUP($F953,Calc!$R$2:$Y$1201,H$13)</f>
        <v/>
      </c>
      <c r="I953" s="96" t="str">
        <f ca="1">VLOOKUP($F953,Calc!$R$2:$Y$1201,I$13)</f>
        <v/>
      </c>
      <c r="J953" s="96" t="str">
        <f ca="1">VLOOKUP($F953,Calc!$R$2:$Y$1201,J$13)</f>
        <v/>
      </c>
      <c r="K953" s="96"/>
      <c r="L953" s="98" t="str">
        <f ca="1">VLOOKUP($F953,Calc!$R$2:$Y$1201,L$13)</f>
        <v/>
      </c>
      <c r="M953" s="96" t="str">
        <f ca="1">VLOOKUP($F953,Calc!$R$2:$Y$1201,M$13)</f>
        <v/>
      </c>
    </row>
    <row r="954" spans="6:13" x14ac:dyDescent="0.3">
      <c r="F954" s="99">
        <f t="shared" si="14"/>
        <v>940</v>
      </c>
      <c r="G954" s="96" t="str">
        <f ca="1">VLOOKUP($F954,Calc!$R$2:$Y$1201,G$13)</f>
        <v/>
      </c>
      <c r="H954" s="97" t="str">
        <f ca="1">VLOOKUP($F954,Calc!$R$2:$Y$1201,H$13)</f>
        <v/>
      </c>
      <c r="I954" s="96" t="str">
        <f ca="1">VLOOKUP($F954,Calc!$R$2:$Y$1201,I$13)</f>
        <v/>
      </c>
      <c r="J954" s="96" t="str">
        <f ca="1">VLOOKUP($F954,Calc!$R$2:$Y$1201,J$13)</f>
        <v/>
      </c>
      <c r="K954" s="96"/>
      <c r="L954" s="98" t="str">
        <f ca="1">VLOOKUP($F954,Calc!$R$2:$Y$1201,L$13)</f>
        <v/>
      </c>
      <c r="M954" s="96" t="str">
        <f ca="1">VLOOKUP($F954,Calc!$R$2:$Y$1201,M$13)</f>
        <v/>
      </c>
    </row>
    <row r="955" spans="6:13" x14ac:dyDescent="0.3">
      <c r="F955" s="99">
        <f t="shared" si="14"/>
        <v>941</v>
      </c>
      <c r="G955" s="96" t="str">
        <f ca="1">VLOOKUP($F955,Calc!$R$2:$Y$1201,G$13)</f>
        <v/>
      </c>
      <c r="H955" s="97" t="str">
        <f ca="1">VLOOKUP($F955,Calc!$R$2:$Y$1201,H$13)</f>
        <v/>
      </c>
      <c r="I955" s="96" t="str">
        <f ca="1">VLOOKUP($F955,Calc!$R$2:$Y$1201,I$13)</f>
        <v/>
      </c>
      <c r="J955" s="96" t="str">
        <f ca="1">VLOOKUP($F955,Calc!$R$2:$Y$1201,J$13)</f>
        <v/>
      </c>
      <c r="K955" s="96"/>
      <c r="L955" s="98" t="str">
        <f ca="1">VLOOKUP($F955,Calc!$R$2:$Y$1201,L$13)</f>
        <v/>
      </c>
      <c r="M955" s="96" t="str">
        <f ca="1">VLOOKUP($F955,Calc!$R$2:$Y$1201,M$13)</f>
        <v/>
      </c>
    </row>
    <row r="956" spans="6:13" x14ac:dyDescent="0.3">
      <c r="F956" s="99">
        <f t="shared" si="14"/>
        <v>942</v>
      </c>
      <c r="G956" s="96" t="str">
        <f ca="1">VLOOKUP($F956,Calc!$R$2:$Y$1201,G$13)</f>
        <v/>
      </c>
      <c r="H956" s="97" t="str">
        <f ca="1">VLOOKUP($F956,Calc!$R$2:$Y$1201,H$13)</f>
        <v/>
      </c>
      <c r="I956" s="96" t="str">
        <f ca="1">VLOOKUP($F956,Calc!$R$2:$Y$1201,I$13)</f>
        <v/>
      </c>
      <c r="J956" s="96" t="str">
        <f ca="1">VLOOKUP($F956,Calc!$R$2:$Y$1201,J$13)</f>
        <v/>
      </c>
      <c r="K956" s="96"/>
      <c r="L956" s="98" t="str">
        <f ca="1">VLOOKUP($F956,Calc!$R$2:$Y$1201,L$13)</f>
        <v/>
      </c>
      <c r="M956" s="96" t="str">
        <f ca="1">VLOOKUP($F956,Calc!$R$2:$Y$1201,M$13)</f>
        <v/>
      </c>
    </row>
    <row r="957" spans="6:13" x14ac:dyDescent="0.3">
      <c r="F957" s="99">
        <f t="shared" si="14"/>
        <v>943</v>
      </c>
      <c r="G957" s="96" t="str">
        <f ca="1">VLOOKUP($F957,Calc!$R$2:$Y$1201,G$13)</f>
        <v/>
      </c>
      <c r="H957" s="97" t="str">
        <f ca="1">VLOOKUP($F957,Calc!$R$2:$Y$1201,H$13)</f>
        <v/>
      </c>
      <c r="I957" s="96" t="str">
        <f ca="1">VLOOKUP($F957,Calc!$R$2:$Y$1201,I$13)</f>
        <v/>
      </c>
      <c r="J957" s="96" t="str">
        <f ca="1">VLOOKUP($F957,Calc!$R$2:$Y$1201,J$13)</f>
        <v/>
      </c>
      <c r="K957" s="96"/>
      <c r="L957" s="98" t="str">
        <f ca="1">VLOOKUP($F957,Calc!$R$2:$Y$1201,L$13)</f>
        <v/>
      </c>
      <c r="M957" s="96" t="str">
        <f ca="1">VLOOKUP($F957,Calc!$R$2:$Y$1201,M$13)</f>
        <v/>
      </c>
    </row>
    <row r="958" spans="6:13" x14ac:dyDescent="0.3">
      <c r="F958" s="99">
        <f t="shared" si="14"/>
        <v>944</v>
      </c>
      <c r="G958" s="96" t="str">
        <f ca="1">VLOOKUP($F958,Calc!$R$2:$Y$1201,G$13)</f>
        <v/>
      </c>
      <c r="H958" s="97" t="str">
        <f ca="1">VLOOKUP($F958,Calc!$R$2:$Y$1201,H$13)</f>
        <v/>
      </c>
      <c r="I958" s="96" t="str">
        <f ca="1">VLOOKUP($F958,Calc!$R$2:$Y$1201,I$13)</f>
        <v/>
      </c>
      <c r="J958" s="96" t="str">
        <f ca="1">VLOOKUP($F958,Calc!$R$2:$Y$1201,J$13)</f>
        <v/>
      </c>
      <c r="K958" s="96"/>
      <c r="L958" s="98" t="str">
        <f ca="1">VLOOKUP($F958,Calc!$R$2:$Y$1201,L$13)</f>
        <v/>
      </c>
      <c r="M958" s="96" t="str">
        <f ca="1">VLOOKUP($F958,Calc!$R$2:$Y$1201,M$13)</f>
        <v/>
      </c>
    </row>
    <row r="959" spans="6:13" x14ac:dyDescent="0.3">
      <c r="F959" s="99">
        <f t="shared" si="14"/>
        <v>945</v>
      </c>
      <c r="G959" s="96" t="str">
        <f ca="1">VLOOKUP($F959,Calc!$R$2:$Y$1201,G$13)</f>
        <v/>
      </c>
      <c r="H959" s="97" t="str">
        <f ca="1">VLOOKUP($F959,Calc!$R$2:$Y$1201,H$13)</f>
        <v/>
      </c>
      <c r="I959" s="96" t="str">
        <f ca="1">VLOOKUP($F959,Calc!$R$2:$Y$1201,I$13)</f>
        <v/>
      </c>
      <c r="J959" s="96" t="str">
        <f ca="1">VLOOKUP($F959,Calc!$R$2:$Y$1201,J$13)</f>
        <v/>
      </c>
      <c r="K959" s="96"/>
      <c r="L959" s="98" t="str">
        <f ca="1">VLOOKUP($F959,Calc!$R$2:$Y$1201,L$13)</f>
        <v/>
      </c>
      <c r="M959" s="96" t="str">
        <f ca="1">VLOOKUP($F959,Calc!$R$2:$Y$1201,M$13)</f>
        <v/>
      </c>
    </row>
    <row r="960" spans="6:13" x14ac:dyDescent="0.3">
      <c r="F960" s="99">
        <f t="shared" si="14"/>
        <v>946</v>
      </c>
      <c r="G960" s="96" t="str">
        <f ca="1">VLOOKUP($F960,Calc!$R$2:$Y$1201,G$13)</f>
        <v/>
      </c>
      <c r="H960" s="97" t="str">
        <f ca="1">VLOOKUP($F960,Calc!$R$2:$Y$1201,H$13)</f>
        <v/>
      </c>
      <c r="I960" s="96" t="str">
        <f ca="1">VLOOKUP($F960,Calc!$R$2:$Y$1201,I$13)</f>
        <v/>
      </c>
      <c r="J960" s="96" t="str">
        <f ca="1">VLOOKUP($F960,Calc!$R$2:$Y$1201,J$13)</f>
        <v/>
      </c>
      <c r="K960" s="96"/>
      <c r="L960" s="98" t="str">
        <f ca="1">VLOOKUP($F960,Calc!$R$2:$Y$1201,L$13)</f>
        <v/>
      </c>
      <c r="M960" s="96" t="str">
        <f ca="1">VLOOKUP($F960,Calc!$R$2:$Y$1201,M$13)</f>
        <v/>
      </c>
    </row>
    <row r="961" spans="6:13" x14ac:dyDescent="0.3">
      <c r="F961" s="99">
        <f t="shared" si="14"/>
        <v>947</v>
      </c>
      <c r="G961" s="96" t="str">
        <f ca="1">VLOOKUP($F961,Calc!$R$2:$Y$1201,G$13)</f>
        <v/>
      </c>
      <c r="H961" s="97" t="str">
        <f ca="1">VLOOKUP($F961,Calc!$R$2:$Y$1201,H$13)</f>
        <v/>
      </c>
      <c r="I961" s="96" t="str">
        <f ca="1">VLOOKUP($F961,Calc!$R$2:$Y$1201,I$13)</f>
        <v/>
      </c>
      <c r="J961" s="96" t="str">
        <f ca="1">VLOOKUP($F961,Calc!$R$2:$Y$1201,J$13)</f>
        <v/>
      </c>
      <c r="K961" s="96"/>
      <c r="L961" s="98" t="str">
        <f ca="1">VLOOKUP($F961,Calc!$R$2:$Y$1201,L$13)</f>
        <v/>
      </c>
      <c r="M961" s="96" t="str">
        <f ca="1">VLOOKUP($F961,Calc!$R$2:$Y$1201,M$13)</f>
        <v/>
      </c>
    </row>
    <row r="962" spans="6:13" x14ac:dyDescent="0.3">
      <c r="F962" s="99">
        <f t="shared" si="14"/>
        <v>948</v>
      </c>
      <c r="G962" s="96" t="str">
        <f ca="1">VLOOKUP($F962,Calc!$R$2:$Y$1201,G$13)</f>
        <v/>
      </c>
      <c r="H962" s="97" t="str">
        <f ca="1">VLOOKUP($F962,Calc!$R$2:$Y$1201,H$13)</f>
        <v/>
      </c>
      <c r="I962" s="96" t="str">
        <f ca="1">VLOOKUP($F962,Calc!$R$2:$Y$1201,I$13)</f>
        <v/>
      </c>
      <c r="J962" s="96" t="str">
        <f ca="1">VLOOKUP($F962,Calc!$R$2:$Y$1201,J$13)</f>
        <v/>
      </c>
      <c r="K962" s="96"/>
      <c r="L962" s="98" t="str">
        <f ca="1">VLOOKUP($F962,Calc!$R$2:$Y$1201,L$13)</f>
        <v/>
      </c>
      <c r="M962" s="96" t="str">
        <f ca="1">VLOOKUP($F962,Calc!$R$2:$Y$1201,M$13)</f>
        <v/>
      </c>
    </row>
    <row r="963" spans="6:13" x14ac:dyDescent="0.3">
      <c r="F963" s="99">
        <f t="shared" si="14"/>
        <v>949</v>
      </c>
      <c r="G963" s="96" t="str">
        <f ca="1">VLOOKUP($F963,Calc!$R$2:$Y$1201,G$13)</f>
        <v/>
      </c>
      <c r="H963" s="97" t="str">
        <f ca="1">VLOOKUP($F963,Calc!$R$2:$Y$1201,H$13)</f>
        <v/>
      </c>
      <c r="I963" s="96" t="str">
        <f ca="1">VLOOKUP($F963,Calc!$R$2:$Y$1201,I$13)</f>
        <v/>
      </c>
      <c r="J963" s="96" t="str">
        <f ca="1">VLOOKUP($F963,Calc!$R$2:$Y$1201,J$13)</f>
        <v/>
      </c>
      <c r="K963" s="96"/>
      <c r="L963" s="98" t="str">
        <f ca="1">VLOOKUP($F963,Calc!$R$2:$Y$1201,L$13)</f>
        <v/>
      </c>
      <c r="M963" s="96" t="str">
        <f ca="1">VLOOKUP($F963,Calc!$R$2:$Y$1201,M$13)</f>
        <v/>
      </c>
    </row>
    <row r="964" spans="6:13" x14ac:dyDescent="0.3">
      <c r="F964" s="99">
        <f t="shared" si="14"/>
        <v>950</v>
      </c>
      <c r="G964" s="96" t="str">
        <f ca="1">VLOOKUP($F964,Calc!$R$2:$Y$1201,G$13)</f>
        <v/>
      </c>
      <c r="H964" s="97" t="str">
        <f ca="1">VLOOKUP($F964,Calc!$R$2:$Y$1201,H$13)</f>
        <v/>
      </c>
      <c r="I964" s="96" t="str">
        <f ca="1">VLOOKUP($F964,Calc!$R$2:$Y$1201,I$13)</f>
        <v/>
      </c>
      <c r="J964" s="96" t="str">
        <f ca="1">VLOOKUP($F964,Calc!$R$2:$Y$1201,J$13)</f>
        <v/>
      </c>
      <c r="K964" s="96"/>
      <c r="L964" s="98" t="str">
        <f ca="1">VLOOKUP($F964,Calc!$R$2:$Y$1201,L$13)</f>
        <v/>
      </c>
      <c r="M964" s="96" t="str">
        <f ca="1">VLOOKUP($F964,Calc!$R$2:$Y$1201,M$13)</f>
        <v/>
      </c>
    </row>
    <row r="965" spans="6:13" x14ac:dyDescent="0.3">
      <c r="F965" s="99">
        <f t="shared" si="14"/>
        <v>951</v>
      </c>
      <c r="G965" s="96" t="str">
        <f ca="1">VLOOKUP($F965,Calc!$R$2:$Y$1201,G$13)</f>
        <v/>
      </c>
      <c r="H965" s="97" t="str">
        <f ca="1">VLOOKUP($F965,Calc!$R$2:$Y$1201,H$13)</f>
        <v/>
      </c>
      <c r="I965" s="96" t="str">
        <f ca="1">VLOOKUP($F965,Calc!$R$2:$Y$1201,I$13)</f>
        <v/>
      </c>
      <c r="J965" s="96" t="str">
        <f ca="1">VLOOKUP($F965,Calc!$R$2:$Y$1201,J$13)</f>
        <v/>
      </c>
      <c r="K965" s="96"/>
      <c r="L965" s="98" t="str">
        <f ca="1">VLOOKUP($F965,Calc!$R$2:$Y$1201,L$13)</f>
        <v/>
      </c>
      <c r="M965" s="96" t="str">
        <f ca="1">VLOOKUP($F965,Calc!$R$2:$Y$1201,M$13)</f>
        <v/>
      </c>
    </row>
    <row r="966" spans="6:13" x14ac:dyDescent="0.3">
      <c r="F966" s="99">
        <f t="shared" si="14"/>
        <v>952</v>
      </c>
      <c r="G966" s="96" t="str">
        <f ca="1">VLOOKUP($F966,Calc!$R$2:$Y$1201,G$13)</f>
        <v/>
      </c>
      <c r="H966" s="97" t="str">
        <f ca="1">VLOOKUP($F966,Calc!$R$2:$Y$1201,H$13)</f>
        <v/>
      </c>
      <c r="I966" s="96" t="str">
        <f ca="1">VLOOKUP($F966,Calc!$R$2:$Y$1201,I$13)</f>
        <v/>
      </c>
      <c r="J966" s="96" t="str">
        <f ca="1">VLOOKUP($F966,Calc!$R$2:$Y$1201,J$13)</f>
        <v/>
      </c>
      <c r="K966" s="96"/>
      <c r="L966" s="98" t="str">
        <f ca="1">VLOOKUP($F966,Calc!$R$2:$Y$1201,L$13)</f>
        <v/>
      </c>
      <c r="M966" s="96" t="str">
        <f ca="1">VLOOKUP($F966,Calc!$R$2:$Y$1201,M$13)</f>
        <v/>
      </c>
    </row>
    <row r="967" spans="6:13" x14ac:dyDescent="0.3">
      <c r="F967" s="99">
        <f t="shared" si="14"/>
        <v>953</v>
      </c>
      <c r="G967" s="96" t="str">
        <f ca="1">VLOOKUP($F967,Calc!$R$2:$Y$1201,G$13)</f>
        <v/>
      </c>
      <c r="H967" s="97" t="str">
        <f ca="1">VLOOKUP($F967,Calc!$R$2:$Y$1201,H$13)</f>
        <v/>
      </c>
      <c r="I967" s="96" t="str">
        <f ca="1">VLOOKUP($F967,Calc!$R$2:$Y$1201,I$13)</f>
        <v/>
      </c>
      <c r="J967" s="96" t="str">
        <f ca="1">VLOOKUP($F967,Calc!$R$2:$Y$1201,J$13)</f>
        <v/>
      </c>
      <c r="K967" s="96"/>
      <c r="L967" s="98" t="str">
        <f ca="1">VLOOKUP($F967,Calc!$R$2:$Y$1201,L$13)</f>
        <v/>
      </c>
      <c r="M967" s="96" t="str">
        <f ca="1">VLOOKUP($F967,Calc!$R$2:$Y$1201,M$13)</f>
        <v/>
      </c>
    </row>
    <row r="968" spans="6:13" x14ac:dyDescent="0.3">
      <c r="F968" s="99">
        <f t="shared" si="14"/>
        <v>954</v>
      </c>
      <c r="G968" s="96" t="str">
        <f ca="1">VLOOKUP($F968,Calc!$R$2:$Y$1201,G$13)</f>
        <v/>
      </c>
      <c r="H968" s="97" t="str">
        <f ca="1">VLOOKUP($F968,Calc!$R$2:$Y$1201,H$13)</f>
        <v/>
      </c>
      <c r="I968" s="96" t="str">
        <f ca="1">VLOOKUP($F968,Calc!$R$2:$Y$1201,I$13)</f>
        <v/>
      </c>
      <c r="J968" s="96" t="str">
        <f ca="1">VLOOKUP($F968,Calc!$R$2:$Y$1201,J$13)</f>
        <v/>
      </c>
      <c r="K968" s="96"/>
      <c r="L968" s="98" t="str">
        <f ca="1">VLOOKUP($F968,Calc!$R$2:$Y$1201,L$13)</f>
        <v/>
      </c>
      <c r="M968" s="96" t="str">
        <f ca="1">VLOOKUP($F968,Calc!$R$2:$Y$1201,M$13)</f>
        <v/>
      </c>
    </row>
    <row r="969" spans="6:13" x14ac:dyDescent="0.3">
      <c r="F969" s="99">
        <f t="shared" si="14"/>
        <v>955</v>
      </c>
      <c r="G969" s="96" t="str">
        <f ca="1">VLOOKUP($F969,Calc!$R$2:$Y$1201,G$13)</f>
        <v/>
      </c>
      <c r="H969" s="97" t="str">
        <f ca="1">VLOOKUP($F969,Calc!$R$2:$Y$1201,H$13)</f>
        <v/>
      </c>
      <c r="I969" s="96" t="str">
        <f ca="1">VLOOKUP($F969,Calc!$R$2:$Y$1201,I$13)</f>
        <v/>
      </c>
      <c r="J969" s="96" t="str">
        <f ca="1">VLOOKUP($F969,Calc!$R$2:$Y$1201,J$13)</f>
        <v/>
      </c>
      <c r="K969" s="96"/>
      <c r="L969" s="98" t="str">
        <f ca="1">VLOOKUP($F969,Calc!$R$2:$Y$1201,L$13)</f>
        <v/>
      </c>
      <c r="M969" s="96" t="str">
        <f ca="1">VLOOKUP($F969,Calc!$R$2:$Y$1201,M$13)</f>
        <v/>
      </c>
    </row>
    <row r="970" spans="6:13" x14ac:dyDescent="0.3">
      <c r="F970" s="99">
        <f t="shared" si="14"/>
        <v>956</v>
      </c>
      <c r="G970" s="96" t="str">
        <f ca="1">VLOOKUP($F970,Calc!$R$2:$Y$1201,G$13)</f>
        <v/>
      </c>
      <c r="H970" s="97" t="str">
        <f ca="1">VLOOKUP($F970,Calc!$R$2:$Y$1201,H$13)</f>
        <v/>
      </c>
      <c r="I970" s="96" t="str">
        <f ca="1">VLOOKUP($F970,Calc!$R$2:$Y$1201,I$13)</f>
        <v/>
      </c>
      <c r="J970" s="96" t="str">
        <f ca="1">VLOOKUP($F970,Calc!$R$2:$Y$1201,J$13)</f>
        <v/>
      </c>
      <c r="K970" s="96"/>
      <c r="L970" s="98" t="str">
        <f ca="1">VLOOKUP($F970,Calc!$R$2:$Y$1201,L$13)</f>
        <v/>
      </c>
      <c r="M970" s="96" t="str">
        <f ca="1">VLOOKUP($F970,Calc!$R$2:$Y$1201,M$13)</f>
        <v/>
      </c>
    </row>
    <row r="971" spans="6:13" x14ac:dyDescent="0.3">
      <c r="F971" s="99">
        <f t="shared" si="14"/>
        <v>957</v>
      </c>
      <c r="G971" s="96" t="str">
        <f ca="1">VLOOKUP($F971,Calc!$R$2:$Y$1201,G$13)</f>
        <v/>
      </c>
      <c r="H971" s="97" t="str">
        <f ca="1">VLOOKUP($F971,Calc!$R$2:$Y$1201,H$13)</f>
        <v/>
      </c>
      <c r="I971" s="96" t="str">
        <f ca="1">VLOOKUP($F971,Calc!$R$2:$Y$1201,I$13)</f>
        <v/>
      </c>
      <c r="J971" s="96" t="str">
        <f ca="1">VLOOKUP($F971,Calc!$R$2:$Y$1201,J$13)</f>
        <v/>
      </c>
      <c r="K971" s="96"/>
      <c r="L971" s="98" t="str">
        <f ca="1">VLOOKUP($F971,Calc!$R$2:$Y$1201,L$13)</f>
        <v/>
      </c>
      <c r="M971" s="96" t="str">
        <f ca="1">VLOOKUP($F971,Calc!$R$2:$Y$1201,M$13)</f>
        <v/>
      </c>
    </row>
    <row r="972" spans="6:13" x14ac:dyDescent="0.3">
      <c r="F972" s="99">
        <f t="shared" si="14"/>
        <v>958</v>
      </c>
      <c r="G972" s="96" t="str">
        <f ca="1">VLOOKUP($F972,Calc!$R$2:$Y$1201,G$13)</f>
        <v/>
      </c>
      <c r="H972" s="97" t="str">
        <f ca="1">VLOOKUP($F972,Calc!$R$2:$Y$1201,H$13)</f>
        <v/>
      </c>
      <c r="I972" s="96" t="str">
        <f ca="1">VLOOKUP($F972,Calc!$R$2:$Y$1201,I$13)</f>
        <v/>
      </c>
      <c r="J972" s="96" t="str">
        <f ca="1">VLOOKUP($F972,Calc!$R$2:$Y$1201,J$13)</f>
        <v/>
      </c>
      <c r="K972" s="96"/>
      <c r="L972" s="98" t="str">
        <f ca="1">VLOOKUP($F972,Calc!$R$2:$Y$1201,L$13)</f>
        <v/>
      </c>
      <c r="M972" s="96" t="str">
        <f ca="1">VLOOKUP($F972,Calc!$R$2:$Y$1201,M$13)</f>
        <v/>
      </c>
    </row>
    <row r="973" spans="6:13" x14ac:dyDescent="0.3">
      <c r="F973" s="99">
        <f t="shared" si="14"/>
        <v>959</v>
      </c>
      <c r="G973" s="96" t="str">
        <f ca="1">VLOOKUP($F973,Calc!$R$2:$Y$1201,G$13)</f>
        <v/>
      </c>
      <c r="H973" s="97" t="str">
        <f ca="1">VLOOKUP($F973,Calc!$R$2:$Y$1201,H$13)</f>
        <v/>
      </c>
      <c r="I973" s="96" t="str">
        <f ca="1">VLOOKUP($F973,Calc!$R$2:$Y$1201,I$13)</f>
        <v/>
      </c>
      <c r="J973" s="96" t="str">
        <f ca="1">VLOOKUP($F973,Calc!$R$2:$Y$1201,J$13)</f>
        <v/>
      </c>
      <c r="K973" s="96"/>
      <c r="L973" s="98" t="str">
        <f ca="1">VLOOKUP($F973,Calc!$R$2:$Y$1201,L$13)</f>
        <v/>
      </c>
      <c r="M973" s="96" t="str">
        <f ca="1">VLOOKUP($F973,Calc!$R$2:$Y$1201,M$13)</f>
        <v/>
      </c>
    </row>
    <row r="974" spans="6:13" x14ac:dyDescent="0.3">
      <c r="F974" s="99">
        <f t="shared" si="14"/>
        <v>960</v>
      </c>
      <c r="G974" s="96" t="str">
        <f ca="1">VLOOKUP($F974,Calc!$R$2:$Y$1201,G$13)</f>
        <v/>
      </c>
      <c r="H974" s="97" t="str">
        <f ca="1">VLOOKUP($F974,Calc!$R$2:$Y$1201,H$13)</f>
        <v/>
      </c>
      <c r="I974" s="96" t="str">
        <f ca="1">VLOOKUP($F974,Calc!$R$2:$Y$1201,I$13)</f>
        <v/>
      </c>
      <c r="J974" s="96" t="str">
        <f ca="1">VLOOKUP($F974,Calc!$R$2:$Y$1201,J$13)</f>
        <v/>
      </c>
      <c r="K974" s="96"/>
      <c r="L974" s="98" t="str">
        <f ca="1">VLOOKUP($F974,Calc!$R$2:$Y$1201,L$13)</f>
        <v/>
      </c>
      <c r="M974" s="96" t="str">
        <f ca="1">VLOOKUP($F974,Calc!$R$2:$Y$1201,M$13)</f>
        <v/>
      </c>
    </row>
    <row r="975" spans="6:13" x14ac:dyDescent="0.3">
      <c r="F975" s="99">
        <f t="shared" si="14"/>
        <v>961</v>
      </c>
      <c r="G975" s="96" t="str">
        <f ca="1">VLOOKUP($F975,Calc!$R$2:$Y$1201,G$13)</f>
        <v/>
      </c>
      <c r="H975" s="97" t="str">
        <f ca="1">VLOOKUP($F975,Calc!$R$2:$Y$1201,H$13)</f>
        <v/>
      </c>
      <c r="I975" s="96" t="str">
        <f ca="1">VLOOKUP($F975,Calc!$R$2:$Y$1201,I$13)</f>
        <v/>
      </c>
      <c r="J975" s="96" t="str">
        <f ca="1">VLOOKUP($F975,Calc!$R$2:$Y$1201,J$13)</f>
        <v/>
      </c>
      <c r="K975" s="96"/>
      <c r="L975" s="98" t="str">
        <f ca="1">VLOOKUP($F975,Calc!$R$2:$Y$1201,L$13)</f>
        <v/>
      </c>
      <c r="M975" s="96" t="str">
        <f ca="1">VLOOKUP($F975,Calc!$R$2:$Y$1201,M$13)</f>
        <v/>
      </c>
    </row>
    <row r="976" spans="6:13" x14ac:dyDescent="0.3">
      <c r="F976" s="99">
        <f t="shared" si="14"/>
        <v>962</v>
      </c>
      <c r="G976" s="96" t="str">
        <f ca="1">VLOOKUP($F976,Calc!$R$2:$Y$1201,G$13)</f>
        <v/>
      </c>
      <c r="H976" s="97" t="str">
        <f ca="1">VLOOKUP($F976,Calc!$R$2:$Y$1201,H$13)</f>
        <v/>
      </c>
      <c r="I976" s="96" t="str">
        <f ca="1">VLOOKUP($F976,Calc!$R$2:$Y$1201,I$13)</f>
        <v/>
      </c>
      <c r="J976" s="96" t="str">
        <f ca="1">VLOOKUP($F976,Calc!$R$2:$Y$1201,J$13)</f>
        <v/>
      </c>
      <c r="K976" s="96"/>
      <c r="L976" s="98" t="str">
        <f ca="1">VLOOKUP($F976,Calc!$R$2:$Y$1201,L$13)</f>
        <v/>
      </c>
      <c r="M976" s="96" t="str">
        <f ca="1">VLOOKUP($F976,Calc!$R$2:$Y$1201,M$13)</f>
        <v/>
      </c>
    </row>
    <row r="977" spans="6:13" x14ac:dyDescent="0.3">
      <c r="F977" s="99">
        <f t="shared" ref="F977:F1040" si="15">F976+1</f>
        <v>963</v>
      </c>
      <c r="G977" s="96" t="str">
        <f ca="1">VLOOKUP($F977,Calc!$R$2:$Y$1201,G$13)</f>
        <v/>
      </c>
      <c r="H977" s="97" t="str">
        <f ca="1">VLOOKUP($F977,Calc!$R$2:$Y$1201,H$13)</f>
        <v/>
      </c>
      <c r="I977" s="96" t="str">
        <f ca="1">VLOOKUP($F977,Calc!$R$2:$Y$1201,I$13)</f>
        <v/>
      </c>
      <c r="J977" s="96" t="str">
        <f ca="1">VLOOKUP($F977,Calc!$R$2:$Y$1201,J$13)</f>
        <v/>
      </c>
      <c r="K977" s="96"/>
      <c r="L977" s="98" t="str">
        <f ca="1">VLOOKUP($F977,Calc!$R$2:$Y$1201,L$13)</f>
        <v/>
      </c>
      <c r="M977" s="96" t="str">
        <f ca="1">VLOOKUP($F977,Calc!$R$2:$Y$1201,M$13)</f>
        <v/>
      </c>
    </row>
    <row r="978" spans="6:13" x14ac:dyDescent="0.3">
      <c r="F978" s="99">
        <f t="shared" si="15"/>
        <v>964</v>
      </c>
      <c r="G978" s="96" t="str">
        <f ca="1">VLOOKUP($F978,Calc!$R$2:$Y$1201,G$13)</f>
        <v/>
      </c>
      <c r="H978" s="97" t="str">
        <f ca="1">VLOOKUP($F978,Calc!$R$2:$Y$1201,H$13)</f>
        <v/>
      </c>
      <c r="I978" s="96" t="str">
        <f ca="1">VLOOKUP($F978,Calc!$R$2:$Y$1201,I$13)</f>
        <v/>
      </c>
      <c r="J978" s="96" t="str">
        <f ca="1">VLOOKUP($F978,Calc!$R$2:$Y$1201,J$13)</f>
        <v/>
      </c>
      <c r="K978" s="96"/>
      <c r="L978" s="98" t="str">
        <f ca="1">VLOOKUP($F978,Calc!$R$2:$Y$1201,L$13)</f>
        <v/>
      </c>
      <c r="M978" s="96" t="str">
        <f ca="1">VLOOKUP($F978,Calc!$R$2:$Y$1201,M$13)</f>
        <v/>
      </c>
    </row>
    <row r="979" spans="6:13" x14ac:dyDescent="0.3">
      <c r="F979" s="99">
        <f t="shared" si="15"/>
        <v>965</v>
      </c>
      <c r="G979" s="96" t="str">
        <f ca="1">VLOOKUP($F979,Calc!$R$2:$Y$1201,G$13)</f>
        <v/>
      </c>
      <c r="H979" s="97" t="str">
        <f ca="1">VLOOKUP($F979,Calc!$R$2:$Y$1201,H$13)</f>
        <v/>
      </c>
      <c r="I979" s="96" t="str">
        <f ca="1">VLOOKUP($F979,Calc!$R$2:$Y$1201,I$13)</f>
        <v/>
      </c>
      <c r="J979" s="96" t="str">
        <f ca="1">VLOOKUP($F979,Calc!$R$2:$Y$1201,J$13)</f>
        <v/>
      </c>
      <c r="K979" s="96"/>
      <c r="L979" s="98" t="str">
        <f ca="1">VLOOKUP($F979,Calc!$R$2:$Y$1201,L$13)</f>
        <v/>
      </c>
      <c r="M979" s="96" t="str">
        <f ca="1">VLOOKUP($F979,Calc!$R$2:$Y$1201,M$13)</f>
        <v/>
      </c>
    </row>
    <row r="980" spans="6:13" x14ac:dyDescent="0.3">
      <c r="F980" s="99">
        <f t="shared" si="15"/>
        <v>966</v>
      </c>
      <c r="G980" s="96" t="str">
        <f ca="1">VLOOKUP($F980,Calc!$R$2:$Y$1201,G$13)</f>
        <v/>
      </c>
      <c r="H980" s="97" t="str">
        <f ca="1">VLOOKUP($F980,Calc!$R$2:$Y$1201,H$13)</f>
        <v/>
      </c>
      <c r="I980" s="96" t="str">
        <f ca="1">VLOOKUP($F980,Calc!$R$2:$Y$1201,I$13)</f>
        <v/>
      </c>
      <c r="J980" s="96" t="str">
        <f ca="1">VLOOKUP($F980,Calc!$R$2:$Y$1201,J$13)</f>
        <v/>
      </c>
      <c r="K980" s="96"/>
      <c r="L980" s="98" t="str">
        <f ca="1">VLOOKUP($F980,Calc!$R$2:$Y$1201,L$13)</f>
        <v/>
      </c>
      <c r="M980" s="96" t="str">
        <f ca="1">VLOOKUP($F980,Calc!$R$2:$Y$1201,M$13)</f>
        <v/>
      </c>
    </row>
    <row r="981" spans="6:13" x14ac:dyDescent="0.3">
      <c r="F981" s="99">
        <f t="shared" si="15"/>
        <v>967</v>
      </c>
      <c r="G981" s="96" t="str">
        <f ca="1">VLOOKUP($F981,Calc!$R$2:$Y$1201,G$13)</f>
        <v/>
      </c>
      <c r="H981" s="97" t="str">
        <f ca="1">VLOOKUP($F981,Calc!$R$2:$Y$1201,H$13)</f>
        <v/>
      </c>
      <c r="I981" s="96" t="str">
        <f ca="1">VLOOKUP($F981,Calc!$R$2:$Y$1201,I$13)</f>
        <v/>
      </c>
      <c r="J981" s="96" t="str">
        <f ca="1">VLOOKUP($F981,Calc!$R$2:$Y$1201,J$13)</f>
        <v/>
      </c>
      <c r="K981" s="96"/>
      <c r="L981" s="98" t="str">
        <f ca="1">VLOOKUP($F981,Calc!$R$2:$Y$1201,L$13)</f>
        <v/>
      </c>
      <c r="M981" s="96" t="str">
        <f ca="1">VLOOKUP($F981,Calc!$R$2:$Y$1201,M$13)</f>
        <v/>
      </c>
    </row>
    <row r="982" spans="6:13" x14ac:dyDescent="0.3">
      <c r="F982" s="99">
        <f t="shared" si="15"/>
        <v>968</v>
      </c>
      <c r="G982" s="96" t="str">
        <f ca="1">VLOOKUP($F982,Calc!$R$2:$Y$1201,G$13)</f>
        <v/>
      </c>
      <c r="H982" s="97" t="str">
        <f ca="1">VLOOKUP($F982,Calc!$R$2:$Y$1201,H$13)</f>
        <v/>
      </c>
      <c r="I982" s="96" t="str">
        <f ca="1">VLOOKUP($F982,Calc!$R$2:$Y$1201,I$13)</f>
        <v/>
      </c>
      <c r="J982" s="96" t="str">
        <f ca="1">VLOOKUP($F982,Calc!$R$2:$Y$1201,J$13)</f>
        <v/>
      </c>
      <c r="K982" s="96"/>
      <c r="L982" s="98" t="str">
        <f ca="1">VLOOKUP($F982,Calc!$R$2:$Y$1201,L$13)</f>
        <v/>
      </c>
      <c r="M982" s="96" t="str">
        <f ca="1">VLOOKUP($F982,Calc!$R$2:$Y$1201,M$13)</f>
        <v/>
      </c>
    </row>
    <row r="983" spans="6:13" x14ac:dyDescent="0.3">
      <c r="F983" s="99">
        <f t="shared" si="15"/>
        <v>969</v>
      </c>
      <c r="G983" s="96" t="str">
        <f ca="1">VLOOKUP($F983,Calc!$R$2:$Y$1201,G$13)</f>
        <v/>
      </c>
      <c r="H983" s="97" t="str">
        <f ca="1">VLOOKUP($F983,Calc!$R$2:$Y$1201,H$13)</f>
        <v/>
      </c>
      <c r="I983" s="96" t="str">
        <f ca="1">VLOOKUP($F983,Calc!$R$2:$Y$1201,I$13)</f>
        <v/>
      </c>
      <c r="J983" s="96" t="str">
        <f ca="1">VLOOKUP($F983,Calc!$R$2:$Y$1201,J$13)</f>
        <v/>
      </c>
      <c r="K983" s="96"/>
      <c r="L983" s="98" t="str">
        <f ca="1">VLOOKUP($F983,Calc!$R$2:$Y$1201,L$13)</f>
        <v/>
      </c>
      <c r="M983" s="96" t="str">
        <f ca="1">VLOOKUP($F983,Calc!$R$2:$Y$1201,M$13)</f>
        <v/>
      </c>
    </row>
    <row r="984" spans="6:13" x14ac:dyDescent="0.3">
      <c r="F984" s="99">
        <f t="shared" si="15"/>
        <v>970</v>
      </c>
      <c r="G984" s="96" t="str">
        <f ca="1">VLOOKUP($F984,Calc!$R$2:$Y$1201,G$13)</f>
        <v/>
      </c>
      <c r="H984" s="97" t="str">
        <f ca="1">VLOOKUP($F984,Calc!$R$2:$Y$1201,H$13)</f>
        <v/>
      </c>
      <c r="I984" s="96" t="str">
        <f ca="1">VLOOKUP($F984,Calc!$R$2:$Y$1201,I$13)</f>
        <v/>
      </c>
      <c r="J984" s="96" t="str">
        <f ca="1">VLOOKUP($F984,Calc!$R$2:$Y$1201,J$13)</f>
        <v/>
      </c>
      <c r="K984" s="96"/>
      <c r="L984" s="98" t="str">
        <f ca="1">VLOOKUP($F984,Calc!$R$2:$Y$1201,L$13)</f>
        <v/>
      </c>
      <c r="M984" s="96" t="str">
        <f ca="1">VLOOKUP($F984,Calc!$R$2:$Y$1201,M$13)</f>
        <v/>
      </c>
    </row>
    <row r="985" spans="6:13" x14ac:dyDescent="0.3">
      <c r="F985" s="99">
        <f t="shared" si="15"/>
        <v>971</v>
      </c>
      <c r="G985" s="96" t="str">
        <f ca="1">VLOOKUP($F985,Calc!$R$2:$Y$1201,G$13)</f>
        <v/>
      </c>
      <c r="H985" s="97" t="str">
        <f ca="1">VLOOKUP($F985,Calc!$R$2:$Y$1201,H$13)</f>
        <v/>
      </c>
      <c r="I985" s="96" t="str">
        <f ca="1">VLOOKUP($F985,Calc!$R$2:$Y$1201,I$13)</f>
        <v/>
      </c>
      <c r="J985" s="96" t="str">
        <f ca="1">VLOOKUP($F985,Calc!$R$2:$Y$1201,J$13)</f>
        <v/>
      </c>
      <c r="K985" s="96"/>
      <c r="L985" s="98" t="str">
        <f ca="1">VLOOKUP($F985,Calc!$R$2:$Y$1201,L$13)</f>
        <v/>
      </c>
      <c r="M985" s="96" t="str">
        <f ca="1">VLOOKUP($F985,Calc!$R$2:$Y$1201,M$13)</f>
        <v/>
      </c>
    </row>
    <row r="986" spans="6:13" x14ac:dyDescent="0.3">
      <c r="F986" s="99">
        <f t="shared" si="15"/>
        <v>972</v>
      </c>
      <c r="G986" s="96" t="str">
        <f ca="1">VLOOKUP($F986,Calc!$R$2:$Y$1201,G$13)</f>
        <v/>
      </c>
      <c r="H986" s="97" t="str">
        <f ca="1">VLOOKUP($F986,Calc!$R$2:$Y$1201,H$13)</f>
        <v/>
      </c>
      <c r="I986" s="96" t="str">
        <f ca="1">VLOOKUP($F986,Calc!$R$2:$Y$1201,I$13)</f>
        <v/>
      </c>
      <c r="J986" s="96" t="str">
        <f ca="1">VLOOKUP($F986,Calc!$R$2:$Y$1201,J$13)</f>
        <v/>
      </c>
      <c r="K986" s="96"/>
      <c r="L986" s="98" t="str">
        <f ca="1">VLOOKUP($F986,Calc!$R$2:$Y$1201,L$13)</f>
        <v/>
      </c>
      <c r="M986" s="96" t="str">
        <f ca="1">VLOOKUP($F986,Calc!$R$2:$Y$1201,M$13)</f>
        <v/>
      </c>
    </row>
    <row r="987" spans="6:13" x14ac:dyDescent="0.3">
      <c r="F987" s="99">
        <f t="shared" si="15"/>
        <v>973</v>
      </c>
      <c r="G987" s="96" t="str">
        <f ca="1">VLOOKUP($F987,Calc!$R$2:$Y$1201,G$13)</f>
        <v/>
      </c>
      <c r="H987" s="97" t="str">
        <f ca="1">VLOOKUP($F987,Calc!$R$2:$Y$1201,H$13)</f>
        <v/>
      </c>
      <c r="I987" s="96" t="str">
        <f ca="1">VLOOKUP($F987,Calc!$R$2:$Y$1201,I$13)</f>
        <v/>
      </c>
      <c r="J987" s="96" t="str">
        <f ca="1">VLOOKUP($F987,Calc!$R$2:$Y$1201,J$13)</f>
        <v/>
      </c>
      <c r="K987" s="96"/>
      <c r="L987" s="98" t="str">
        <f ca="1">VLOOKUP($F987,Calc!$R$2:$Y$1201,L$13)</f>
        <v/>
      </c>
      <c r="M987" s="96" t="str">
        <f ca="1">VLOOKUP($F987,Calc!$R$2:$Y$1201,M$13)</f>
        <v/>
      </c>
    </row>
    <row r="988" spans="6:13" x14ac:dyDescent="0.3">
      <c r="F988" s="99">
        <f t="shared" si="15"/>
        <v>974</v>
      </c>
      <c r="G988" s="96" t="str">
        <f ca="1">VLOOKUP($F988,Calc!$R$2:$Y$1201,G$13)</f>
        <v/>
      </c>
      <c r="H988" s="97" t="str">
        <f ca="1">VLOOKUP($F988,Calc!$R$2:$Y$1201,H$13)</f>
        <v/>
      </c>
      <c r="I988" s="96" t="str">
        <f ca="1">VLOOKUP($F988,Calc!$R$2:$Y$1201,I$13)</f>
        <v/>
      </c>
      <c r="J988" s="96" t="str">
        <f ca="1">VLOOKUP($F988,Calc!$R$2:$Y$1201,J$13)</f>
        <v/>
      </c>
      <c r="K988" s="96"/>
      <c r="L988" s="98" t="str">
        <f ca="1">VLOOKUP($F988,Calc!$R$2:$Y$1201,L$13)</f>
        <v/>
      </c>
      <c r="M988" s="96" t="str">
        <f ca="1">VLOOKUP($F988,Calc!$R$2:$Y$1201,M$13)</f>
        <v/>
      </c>
    </row>
    <row r="989" spans="6:13" x14ac:dyDescent="0.3">
      <c r="F989" s="99">
        <f t="shared" si="15"/>
        <v>975</v>
      </c>
      <c r="G989" s="96" t="str">
        <f ca="1">VLOOKUP($F989,Calc!$R$2:$Y$1201,G$13)</f>
        <v/>
      </c>
      <c r="H989" s="97" t="str">
        <f ca="1">VLOOKUP($F989,Calc!$R$2:$Y$1201,H$13)</f>
        <v/>
      </c>
      <c r="I989" s="96" t="str">
        <f ca="1">VLOOKUP($F989,Calc!$R$2:$Y$1201,I$13)</f>
        <v/>
      </c>
      <c r="J989" s="96" t="str">
        <f ca="1">VLOOKUP($F989,Calc!$R$2:$Y$1201,J$13)</f>
        <v/>
      </c>
      <c r="K989" s="96"/>
      <c r="L989" s="98" t="str">
        <f ca="1">VLOOKUP($F989,Calc!$R$2:$Y$1201,L$13)</f>
        <v/>
      </c>
      <c r="M989" s="96" t="str">
        <f ca="1">VLOOKUP($F989,Calc!$R$2:$Y$1201,M$13)</f>
        <v/>
      </c>
    </row>
    <row r="990" spans="6:13" x14ac:dyDescent="0.3">
      <c r="F990" s="99">
        <f t="shared" si="15"/>
        <v>976</v>
      </c>
      <c r="G990" s="96" t="str">
        <f ca="1">VLOOKUP($F990,Calc!$R$2:$Y$1201,G$13)</f>
        <v/>
      </c>
      <c r="H990" s="97" t="str">
        <f ca="1">VLOOKUP($F990,Calc!$R$2:$Y$1201,H$13)</f>
        <v/>
      </c>
      <c r="I990" s="96" t="str">
        <f ca="1">VLOOKUP($F990,Calc!$R$2:$Y$1201,I$13)</f>
        <v/>
      </c>
      <c r="J990" s="96" t="str">
        <f ca="1">VLOOKUP($F990,Calc!$R$2:$Y$1201,J$13)</f>
        <v/>
      </c>
      <c r="K990" s="96"/>
      <c r="L990" s="98" t="str">
        <f ca="1">VLOOKUP($F990,Calc!$R$2:$Y$1201,L$13)</f>
        <v/>
      </c>
      <c r="M990" s="96" t="str">
        <f ca="1">VLOOKUP($F990,Calc!$R$2:$Y$1201,M$13)</f>
        <v/>
      </c>
    </row>
    <row r="991" spans="6:13" x14ac:dyDescent="0.3">
      <c r="F991" s="99">
        <f t="shared" si="15"/>
        <v>977</v>
      </c>
      <c r="G991" s="96" t="str">
        <f ca="1">VLOOKUP($F991,Calc!$R$2:$Y$1201,G$13)</f>
        <v/>
      </c>
      <c r="H991" s="97" t="str">
        <f ca="1">VLOOKUP($F991,Calc!$R$2:$Y$1201,H$13)</f>
        <v/>
      </c>
      <c r="I991" s="96" t="str">
        <f ca="1">VLOOKUP($F991,Calc!$R$2:$Y$1201,I$13)</f>
        <v/>
      </c>
      <c r="J991" s="96" t="str">
        <f ca="1">VLOOKUP($F991,Calc!$R$2:$Y$1201,J$13)</f>
        <v/>
      </c>
      <c r="K991" s="96"/>
      <c r="L991" s="98" t="str">
        <f ca="1">VLOOKUP($F991,Calc!$R$2:$Y$1201,L$13)</f>
        <v/>
      </c>
      <c r="M991" s="96" t="str">
        <f ca="1">VLOOKUP($F991,Calc!$R$2:$Y$1201,M$13)</f>
        <v/>
      </c>
    </row>
    <row r="992" spans="6:13" x14ac:dyDescent="0.3">
      <c r="F992" s="99">
        <f t="shared" si="15"/>
        <v>978</v>
      </c>
      <c r="G992" s="96" t="str">
        <f ca="1">VLOOKUP($F992,Calc!$R$2:$Y$1201,G$13)</f>
        <v/>
      </c>
      <c r="H992" s="97" t="str">
        <f ca="1">VLOOKUP($F992,Calc!$R$2:$Y$1201,H$13)</f>
        <v/>
      </c>
      <c r="I992" s="96" t="str">
        <f ca="1">VLOOKUP($F992,Calc!$R$2:$Y$1201,I$13)</f>
        <v/>
      </c>
      <c r="J992" s="96" t="str">
        <f ca="1">VLOOKUP($F992,Calc!$R$2:$Y$1201,J$13)</f>
        <v/>
      </c>
      <c r="K992" s="96"/>
      <c r="L992" s="98" t="str">
        <f ca="1">VLOOKUP($F992,Calc!$R$2:$Y$1201,L$13)</f>
        <v/>
      </c>
      <c r="M992" s="96" t="str">
        <f ca="1">VLOOKUP($F992,Calc!$R$2:$Y$1201,M$13)</f>
        <v/>
      </c>
    </row>
    <row r="993" spans="6:13" x14ac:dyDescent="0.3">
      <c r="F993" s="99">
        <f t="shared" si="15"/>
        <v>979</v>
      </c>
      <c r="G993" s="96" t="str">
        <f ca="1">VLOOKUP($F993,Calc!$R$2:$Y$1201,G$13)</f>
        <v/>
      </c>
      <c r="H993" s="97" t="str">
        <f ca="1">VLOOKUP($F993,Calc!$R$2:$Y$1201,H$13)</f>
        <v/>
      </c>
      <c r="I993" s="96" t="str">
        <f ca="1">VLOOKUP($F993,Calc!$R$2:$Y$1201,I$13)</f>
        <v/>
      </c>
      <c r="J993" s="96" t="str">
        <f ca="1">VLOOKUP($F993,Calc!$R$2:$Y$1201,J$13)</f>
        <v/>
      </c>
      <c r="K993" s="96"/>
      <c r="L993" s="98" t="str">
        <f ca="1">VLOOKUP($F993,Calc!$R$2:$Y$1201,L$13)</f>
        <v/>
      </c>
      <c r="M993" s="96" t="str">
        <f ca="1">VLOOKUP($F993,Calc!$R$2:$Y$1201,M$13)</f>
        <v/>
      </c>
    </row>
    <row r="994" spans="6:13" x14ac:dyDescent="0.3">
      <c r="F994" s="99">
        <f t="shared" si="15"/>
        <v>980</v>
      </c>
      <c r="G994" s="96" t="str">
        <f ca="1">VLOOKUP($F994,Calc!$R$2:$Y$1201,G$13)</f>
        <v/>
      </c>
      <c r="H994" s="97" t="str">
        <f ca="1">VLOOKUP($F994,Calc!$R$2:$Y$1201,H$13)</f>
        <v/>
      </c>
      <c r="I994" s="96" t="str">
        <f ca="1">VLOOKUP($F994,Calc!$R$2:$Y$1201,I$13)</f>
        <v/>
      </c>
      <c r="J994" s="96" t="str">
        <f ca="1">VLOOKUP($F994,Calc!$R$2:$Y$1201,J$13)</f>
        <v/>
      </c>
      <c r="K994" s="96"/>
      <c r="L994" s="98" t="str">
        <f ca="1">VLOOKUP($F994,Calc!$R$2:$Y$1201,L$13)</f>
        <v/>
      </c>
      <c r="M994" s="96" t="str">
        <f ca="1">VLOOKUP($F994,Calc!$R$2:$Y$1201,M$13)</f>
        <v/>
      </c>
    </row>
    <row r="995" spans="6:13" x14ac:dyDescent="0.3">
      <c r="F995" s="99">
        <f t="shared" si="15"/>
        <v>981</v>
      </c>
      <c r="G995" s="96" t="str">
        <f ca="1">VLOOKUP($F995,Calc!$R$2:$Y$1201,G$13)</f>
        <v/>
      </c>
      <c r="H995" s="97" t="str">
        <f ca="1">VLOOKUP($F995,Calc!$R$2:$Y$1201,H$13)</f>
        <v/>
      </c>
      <c r="I995" s="96" t="str">
        <f ca="1">VLOOKUP($F995,Calc!$R$2:$Y$1201,I$13)</f>
        <v/>
      </c>
      <c r="J995" s="96" t="str">
        <f ca="1">VLOOKUP($F995,Calc!$R$2:$Y$1201,J$13)</f>
        <v/>
      </c>
      <c r="K995" s="96"/>
      <c r="L995" s="98" t="str">
        <f ca="1">VLOOKUP($F995,Calc!$R$2:$Y$1201,L$13)</f>
        <v/>
      </c>
      <c r="M995" s="96" t="str">
        <f ca="1">VLOOKUP($F995,Calc!$R$2:$Y$1201,M$13)</f>
        <v/>
      </c>
    </row>
    <row r="996" spans="6:13" x14ac:dyDescent="0.3">
      <c r="F996" s="99">
        <f t="shared" si="15"/>
        <v>982</v>
      </c>
      <c r="G996" s="96" t="str">
        <f ca="1">VLOOKUP($F996,Calc!$R$2:$Y$1201,G$13)</f>
        <v/>
      </c>
      <c r="H996" s="97" t="str">
        <f ca="1">VLOOKUP($F996,Calc!$R$2:$Y$1201,H$13)</f>
        <v/>
      </c>
      <c r="I996" s="96" t="str">
        <f ca="1">VLOOKUP($F996,Calc!$R$2:$Y$1201,I$13)</f>
        <v/>
      </c>
      <c r="J996" s="96" t="str">
        <f ca="1">VLOOKUP($F996,Calc!$R$2:$Y$1201,J$13)</f>
        <v/>
      </c>
      <c r="K996" s="96"/>
      <c r="L996" s="98" t="str">
        <f ca="1">VLOOKUP($F996,Calc!$R$2:$Y$1201,L$13)</f>
        <v/>
      </c>
      <c r="M996" s="96" t="str">
        <f ca="1">VLOOKUP($F996,Calc!$R$2:$Y$1201,M$13)</f>
        <v/>
      </c>
    </row>
    <row r="997" spans="6:13" x14ac:dyDescent="0.3">
      <c r="F997" s="99">
        <f t="shared" si="15"/>
        <v>983</v>
      </c>
      <c r="G997" s="96" t="str">
        <f ca="1">VLOOKUP($F997,Calc!$R$2:$Y$1201,G$13)</f>
        <v/>
      </c>
      <c r="H997" s="97" t="str">
        <f ca="1">VLOOKUP($F997,Calc!$R$2:$Y$1201,H$13)</f>
        <v/>
      </c>
      <c r="I997" s="96" t="str">
        <f ca="1">VLOOKUP($F997,Calc!$R$2:$Y$1201,I$13)</f>
        <v/>
      </c>
      <c r="J997" s="96" t="str">
        <f ca="1">VLOOKUP($F997,Calc!$R$2:$Y$1201,J$13)</f>
        <v/>
      </c>
      <c r="K997" s="96"/>
      <c r="L997" s="98" t="str">
        <f ca="1">VLOOKUP($F997,Calc!$R$2:$Y$1201,L$13)</f>
        <v/>
      </c>
      <c r="M997" s="96" t="str">
        <f ca="1">VLOOKUP($F997,Calc!$R$2:$Y$1201,M$13)</f>
        <v/>
      </c>
    </row>
    <row r="998" spans="6:13" x14ac:dyDescent="0.3">
      <c r="F998" s="99">
        <f t="shared" si="15"/>
        <v>984</v>
      </c>
      <c r="G998" s="96" t="str">
        <f ca="1">VLOOKUP($F998,Calc!$R$2:$Y$1201,G$13)</f>
        <v/>
      </c>
      <c r="H998" s="97" t="str">
        <f ca="1">VLOOKUP($F998,Calc!$R$2:$Y$1201,H$13)</f>
        <v/>
      </c>
      <c r="I998" s="96" t="str">
        <f ca="1">VLOOKUP($F998,Calc!$R$2:$Y$1201,I$13)</f>
        <v/>
      </c>
      <c r="J998" s="96" t="str">
        <f ca="1">VLOOKUP($F998,Calc!$R$2:$Y$1201,J$13)</f>
        <v/>
      </c>
      <c r="K998" s="96"/>
      <c r="L998" s="98" t="str">
        <f ca="1">VLOOKUP($F998,Calc!$R$2:$Y$1201,L$13)</f>
        <v/>
      </c>
      <c r="M998" s="96" t="str">
        <f ca="1">VLOOKUP($F998,Calc!$R$2:$Y$1201,M$13)</f>
        <v/>
      </c>
    </row>
    <row r="999" spans="6:13" x14ac:dyDescent="0.3">
      <c r="F999" s="99">
        <f t="shared" si="15"/>
        <v>985</v>
      </c>
      <c r="G999" s="96" t="str">
        <f ca="1">VLOOKUP($F999,Calc!$R$2:$Y$1201,G$13)</f>
        <v/>
      </c>
      <c r="H999" s="97" t="str">
        <f ca="1">VLOOKUP($F999,Calc!$R$2:$Y$1201,H$13)</f>
        <v/>
      </c>
      <c r="I999" s="96" t="str">
        <f ca="1">VLOOKUP($F999,Calc!$R$2:$Y$1201,I$13)</f>
        <v/>
      </c>
      <c r="J999" s="96" t="str">
        <f ca="1">VLOOKUP($F999,Calc!$R$2:$Y$1201,J$13)</f>
        <v/>
      </c>
      <c r="K999" s="96"/>
      <c r="L999" s="98" t="str">
        <f ca="1">VLOOKUP($F999,Calc!$R$2:$Y$1201,L$13)</f>
        <v/>
      </c>
      <c r="M999" s="96" t="str">
        <f ca="1">VLOOKUP($F999,Calc!$R$2:$Y$1201,M$13)</f>
        <v/>
      </c>
    </row>
    <row r="1000" spans="6:13" x14ac:dyDescent="0.3">
      <c r="F1000" s="99">
        <f t="shared" si="15"/>
        <v>986</v>
      </c>
      <c r="G1000" s="96" t="str">
        <f ca="1">VLOOKUP($F1000,Calc!$R$2:$Y$1201,G$13)</f>
        <v/>
      </c>
      <c r="H1000" s="97" t="str">
        <f ca="1">VLOOKUP($F1000,Calc!$R$2:$Y$1201,H$13)</f>
        <v/>
      </c>
      <c r="I1000" s="96" t="str">
        <f ca="1">VLOOKUP($F1000,Calc!$R$2:$Y$1201,I$13)</f>
        <v/>
      </c>
      <c r="J1000" s="96" t="str">
        <f ca="1">VLOOKUP($F1000,Calc!$R$2:$Y$1201,J$13)</f>
        <v/>
      </c>
      <c r="K1000" s="96"/>
      <c r="L1000" s="98" t="str">
        <f ca="1">VLOOKUP($F1000,Calc!$R$2:$Y$1201,L$13)</f>
        <v/>
      </c>
      <c r="M1000" s="96" t="str">
        <f ca="1">VLOOKUP($F1000,Calc!$R$2:$Y$1201,M$13)</f>
        <v/>
      </c>
    </row>
    <row r="1001" spans="6:13" x14ac:dyDescent="0.3">
      <c r="F1001" s="99">
        <f t="shared" si="15"/>
        <v>987</v>
      </c>
      <c r="G1001" s="96" t="str">
        <f ca="1">VLOOKUP($F1001,Calc!$R$2:$Y$1201,G$13)</f>
        <v/>
      </c>
      <c r="H1001" s="97" t="str">
        <f ca="1">VLOOKUP($F1001,Calc!$R$2:$Y$1201,H$13)</f>
        <v/>
      </c>
      <c r="I1001" s="96" t="str">
        <f ca="1">VLOOKUP($F1001,Calc!$R$2:$Y$1201,I$13)</f>
        <v/>
      </c>
      <c r="J1001" s="96" t="str">
        <f ca="1">VLOOKUP($F1001,Calc!$R$2:$Y$1201,J$13)</f>
        <v/>
      </c>
      <c r="K1001" s="96"/>
      <c r="L1001" s="98" t="str">
        <f ca="1">VLOOKUP($F1001,Calc!$R$2:$Y$1201,L$13)</f>
        <v/>
      </c>
      <c r="M1001" s="96" t="str">
        <f ca="1">VLOOKUP($F1001,Calc!$R$2:$Y$1201,M$13)</f>
        <v/>
      </c>
    </row>
    <row r="1002" spans="6:13" x14ac:dyDescent="0.3">
      <c r="F1002" s="99">
        <f t="shared" si="15"/>
        <v>988</v>
      </c>
      <c r="G1002" s="96" t="str">
        <f ca="1">VLOOKUP($F1002,Calc!$R$2:$Y$1201,G$13)</f>
        <v/>
      </c>
      <c r="H1002" s="97" t="str">
        <f ca="1">VLOOKUP($F1002,Calc!$R$2:$Y$1201,H$13)</f>
        <v/>
      </c>
      <c r="I1002" s="96" t="str">
        <f ca="1">VLOOKUP($F1002,Calc!$R$2:$Y$1201,I$13)</f>
        <v/>
      </c>
      <c r="J1002" s="96" t="str">
        <f ca="1">VLOOKUP($F1002,Calc!$R$2:$Y$1201,J$13)</f>
        <v/>
      </c>
      <c r="K1002" s="96"/>
      <c r="L1002" s="98" t="str">
        <f ca="1">VLOOKUP($F1002,Calc!$R$2:$Y$1201,L$13)</f>
        <v/>
      </c>
      <c r="M1002" s="96" t="str">
        <f ca="1">VLOOKUP($F1002,Calc!$R$2:$Y$1201,M$13)</f>
        <v/>
      </c>
    </row>
    <row r="1003" spans="6:13" x14ac:dyDescent="0.3">
      <c r="F1003" s="99">
        <f t="shared" si="15"/>
        <v>989</v>
      </c>
      <c r="G1003" s="96" t="str">
        <f ca="1">VLOOKUP($F1003,Calc!$R$2:$Y$1201,G$13)</f>
        <v/>
      </c>
      <c r="H1003" s="97" t="str">
        <f ca="1">VLOOKUP($F1003,Calc!$R$2:$Y$1201,H$13)</f>
        <v/>
      </c>
      <c r="I1003" s="96" t="str">
        <f ca="1">VLOOKUP($F1003,Calc!$R$2:$Y$1201,I$13)</f>
        <v/>
      </c>
      <c r="J1003" s="96" t="str">
        <f ca="1">VLOOKUP($F1003,Calc!$R$2:$Y$1201,J$13)</f>
        <v/>
      </c>
      <c r="K1003" s="96"/>
      <c r="L1003" s="98" t="str">
        <f ca="1">VLOOKUP($F1003,Calc!$R$2:$Y$1201,L$13)</f>
        <v/>
      </c>
      <c r="M1003" s="96" t="str">
        <f ca="1">VLOOKUP($F1003,Calc!$R$2:$Y$1201,M$13)</f>
        <v/>
      </c>
    </row>
    <row r="1004" spans="6:13" x14ac:dyDescent="0.3">
      <c r="F1004" s="99">
        <f t="shared" si="15"/>
        <v>990</v>
      </c>
      <c r="G1004" s="96" t="str">
        <f ca="1">VLOOKUP($F1004,Calc!$R$2:$Y$1201,G$13)</f>
        <v/>
      </c>
      <c r="H1004" s="97" t="str">
        <f ca="1">VLOOKUP($F1004,Calc!$R$2:$Y$1201,H$13)</f>
        <v/>
      </c>
      <c r="I1004" s="96" t="str">
        <f ca="1">VLOOKUP($F1004,Calc!$R$2:$Y$1201,I$13)</f>
        <v/>
      </c>
      <c r="J1004" s="96" t="str">
        <f ca="1">VLOOKUP($F1004,Calc!$R$2:$Y$1201,J$13)</f>
        <v/>
      </c>
      <c r="K1004" s="96"/>
      <c r="L1004" s="98" t="str">
        <f ca="1">VLOOKUP($F1004,Calc!$R$2:$Y$1201,L$13)</f>
        <v/>
      </c>
      <c r="M1004" s="96" t="str">
        <f ca="1">VLOOKUP($F1004,Calc!$R$2:$Y$1201,M$13)</f>
        <v/>
      </c>
    </row>
    <row r="1005" spans="6:13" x14ac:dyDescent="0.3">
      <c r="F1005" s="99">
        <f t="shared" si="15"/>
        <v>991</v>
      </c>
      <c r="G1005" s="96" t="str">
        <f ca="1">VLOOKUP($F1005,Calc!$R$2:$Y$1201,G$13)</f>
        <v/>
      </c>
      <c r="H1005" s="97" t="str">
        <f ca="1">VLOOKUP($F1005,Calc!$R$2:$Y$1201,H$13)</f>
        <v/>
      </c>
      <c r="I1005" s="96" t="str">
        <f ca="1">VLOOKUP($F1005,Calc!$R$2:$Y$1201,I$13)</f>
        <v/>
      </c>
      <c r="J1005" s="96" t="str">
        <f ca="1">VLOOKUP($F1005,Calc!$R$2:$Y$1201,J$13)</f>
        <v/>
      </c>
      <c r="K1005" s="96"/>
      <c r="L1005" s="98" t="str">
        <f ca="1">VLOOKUP($F1005,Calc!$R$2:$Y$1201,L$13)</f>
        <v/>
      </c>
      <c r="M1005" s="96" t="str">
        <f ca="1">VLOOKUP($F1005,Calc!$R$2:$Y$1201,M$13)</f>
        <v/>
      </c>
    </row>
    <row r="1006" spans="6:13" x14ac:dyDescent="0.3">
      <c r="F1006" s="99">
        <f t="shared" si="15"/>
        <v>992</v>
      </c>
      <c r="G1006" s="96" t="str">
        <f ca="1">VLOOKUP($F1006,Calc!$R$2:$Y$1201,G$13)</f>
        <v/>
      </c>
      <c r="H1006" s="97" t="str">
        <f ca="1">VLOOKUP($F1006,Calc!$R$2:$Y$1201,H$13)</f>
        <v/>
      </c>
      <c r="I1006" s="96" t="str">
        <f ca="1">VLOOKUP($F1006,Calc!$R$2:$Y$1201,I$13)</f>
        <v/>
      </c>
      <c r="J1006" s="96" t="str">
        <f ca="1">VLOOKUP($F1006,Calc!$R$2:$Y$1201,J$13)</f>
        <v/>
      </c>
      <c r="K1006" s="96"/>
      <c r="L1006" s="98" t="str">
        <f ca="1">VLOOKUP($F1006,Calc!$R$2:$Y$1201,L$13)</f>
        <v/>
      </c>
      <c r="M1006" s="96" t="str">
        <f ca="1">VLOOKUP($F1006,Calc!$R$2:$Y$1201,M$13)</f>
        <v/>
      </c>
    </row>
    <row r="1007" spans="6:13" x14ac:dyDescent="0.3">
      <c r="F1007" s="99">
        <f t="shared" si="15"/>
        <v>993</v>
      </c>
      <c r="G1007" s="96" t="str">
        <f ca="1">VLOOKUP($F1007,Calc!$R$2:$Y$1201,G$13)</f>
        <v/>
      </c>
      <c r="H1007" s="97" t="str">
        <f ca="1">VLOOKUP($F1007,Calc!$R$2:$Y$1201,H$13)</f>
        <v/>
      </c>
      <c r="I1007" s="96" t="str">
        <f ca="1">VLOOKUP($F1007,Calc!$R$2:$Y$1201,I$13)</f>
        <v/>
      </c>
      <c r="J1007" s="96" t="str">
        <f ca="1">VLOOKUP($F1007,Calc!$R$2:$Y$1201,J$13)</f>
        <v/>
      </c>
      <c r="K1007" s="96"/>
      <c r="L1007" s="98" t="str">
        <f ca="1">VLOOKUP($F1007,Calc!$R$2:$Y$1201,L$13)</f>
        <v/>
      </c>
      <c r="M1007" s="96" t="str">
        <f ca="1">VLOOKUP($F1007,Calc!$R$2:$Y$1201,M$13)</f>
        <v/>
      </c>
    </row>
    <row r="1008" spans="6:13" x14ac:dyDescent="0.3">
      <c r="F1008" s="99">
        <f t="shared" si="15"/>
        <v>994</v>
      </c>
      <c r="G1008" s="96" t="str">
        <f ca="1">VLOOKUP($F1008,Calc!$R$2:$Y$1201,G$13)</f>
        <v/>
      </c>
      <c r="H1008" s="97" t="str">
        <f ca="1">VLOOKUP($F1008,Calc!$R$2:$Y$1201,H$13)</f>
        <v/>
      </c>
      <c r="I1008" s="96" t="str">
        <f ca="1">VLOOKUP($F1008,Calc!$R$2:$Y$1201,I$13)</f>
        <v/>
      </c>
      <c r="J1008" s="96" t="str">
        <f ca="1">VLOOKUP($F1008,Calc!$R$2:$Y$1201,J$13)</f>
        <v/>
      </c>
      <c r="K1008" s="96"/>
      <c r="L1008" s="98" t="str">
        <f ca="1">VLOOKUP($F1008,Calc!$R$2:$Y$1201,L$13)</f>
        <v/>
      </c>
      <c r="M1008" s="96" t="str">
        <f ca="1">VLOOKUP($F1008,Calc!$R$2:$Y$1201,M$13)</f>
        <v/>
      </c>
    </row>
    <row r="1009" spans="6:13" x14ac:dyDescent="0.3">
      <c r="F1009" s="99">
        <f t="shared" si="15"/>
        <v>995</v>
      </c>
      <c r="G1009" s="96" t="str">
        <f ca="1">VLOOKUP($F1009,Calc!$R$2:$Y$1201,G$13)</f>
        <v/>
      </c>
      <c r="H1009" s="97" t="str">
        <f ca="1">VLOOKUP($F1009,Calc!$R$2:$Y$1201,H$13)</f>
        <v/>
      </c>
      <c r="I1009" s="96" t="str">
        <f ca="1">VLOOKUP($F1009,Calc!$R$2:$Y$1201,I$13)</f>
        <v/>
      </c>
      <c r="J1009" s="96" t="str">
        <f ca="1">VLOOKUP($F1009,Calc!$R$2:$Y$1201,J$13)</f>
        <v/>
      </c>
      <c r="K1009" s="96"/>
      <c r="L1009" s="98" t="str">
        <f ca="1">VLOOKUP($F1009,Calc!$R$2:$Y$1201,L$13)</f>
        <v/>
      </c>
      <c r="M1009" s="96" t="str">
        <f ca="1">VLOOKUP($F1009,Calc!$R$2:$Y$1201,M$13)</f>
        <v/>
      </c>
    </row>
    <row r="1010" spans="6:13" x14ac:dyDescent="0.3">
      <c r="F1010" s="99">
        <f t="shared" si="15"/>
        <v>996</v>
      </c>
      <c r="G1010" s="96" t="str">
        <f ca="1">VLOOKUP($F1010,Calc!$R$2:$Y$1201,G$13)</f>
        <v/>
      </c>
      <c r="H1010" s="97" t="str">
        <f ca="1">VLOOKUP($F1010,Calc!$R$2:$Y$1201,H$13)</f>
        <v/>
      </c>
      <c r="I1010" s="96" t="str">
        <f ca="1">VLOOKUP($F1010,Calc!$R$2:$Y$1201,I$13)</f>
        <v/>
      </c>
      <c r="J1010" s="96" t="str">
        <f ca="1">VLOOKUP($F1010,Calc!$R$2:$Y$1201,J$13)</f>
        <v/>
      </c>
      <c r="K1010" s="96"/>
      <c r="L1010" s="98" t="str">
        <f ca="1">VLOOKUP($F1010,Calc!$R$2:$Y$1201,L$13)</f>
        <v/>
      </c>
      <c r="M1010" s="96" t="str">
        <f ca="1">VLOOKUP($F1010,Calc!$R$2:$Y$1201,M$13)</f>
        <v/>
      </c>
    </row>
    <row r="1011" spans="6:13" x14ac:dyDescent="0.3">
      <c r="F1011" s="99">
        <f t="shared" si="15"/>
        <v>997</v>
      </c>
      <c r="G1011" s="96" t="str">
        <f ca="1">VLOOKUP($F1011,Calc!$R$2:$Y$1201,G$13)</f>
        <v/>
      </c>
      <c r="H1011" s="97" t="str">
        <f ca="1">VLOOKUP($F1011,Calc!$R$2:$Y$1201,H$13)</f>
        <v/>
      </c>
      <c r="I1011" s="96" t="str">
        <f ca="1">VLOOKUP($F1011,Calc!$R$2:$Y$1201,I$13)</f>
        <v/>
      </c>
      <c r="J1011" s="96" t="str">
        <f ca="1">VLOOKUP($F1011,Calc!$R$2:$Y$1201,J$13)</f>
        <v/>
      </c>
      <c r="K1011" s="96"/>
      <c r="L1011" s="98" t="str">
        <f ca="1">VLOOKUP($F1011,Calc!$R$2:$Y$1201,L$13)</f>
        <v/>
      </c>
      <c r="M1011" s="96" t="str">
        <f ca="1">VLOOKUP($F1011,Calc!$R$2:$Y$1201,M$13)</f>
        <v/>
      </c>
    </row>
    <row r="1012" spans="6:13" x14ac:dyDescent="0.3">
      <c r="F1012" s="99">
        <f t="shared" si="15"/>
        <v>998</v>
      </c>
      <c r="G1012" s="96" t="str">
        <f ca="1">VLOOKUP($F1012,Calc!$R$2:$Y$1201,G$13)</f>
        <v/>
      </c>
      <c r="H1012" s="97" t="str">
        <f ca="1">VLOOKUP($F1012,Calc!$R$2:$Y$1201,H$13)</f>
        <v/>
      </c>
      <c r="I1012" s="96" t="str">
        <f ca="1">VLOOKUP($F1012,Calc!$R$2:$Y$1201,I$13)</f>
        <v/>
      </c>
      <c r="J1012" s="96" t="str">
        <f ca="1">VLOOKUP($F1012,Calc!$R$2:$Y$1201,J$13)</f>
        <v/>
      </c>
      <c r="K1012" s="96"/>
      <c r="L1012" s="98" t="str">
        <f ca="1">VLOOKUP($F1012,Calc!$R$2:$Y$1201,L$13)</f>
        <v/>
      </c>
      <c r="M1012" s="96" t="str">
        <f ca="1">VLOOKUP($F1012,Calc!$R$2:$Y$1201,M$13)</f>
        <v/>
      </c>
    </row>
    <row r="1013" spans="6:13" x14ac:dyDescent="0.3">
      <c r="F1013" s="99">
        <f t="shared" si="15"/>
        <v>999</v>
      </c>
      <c r="G1013" s="96" t="str">
        <f ca="1">VLOOKUP($F1013,Calc!$R$2:$Y$1201,G$13)</f>
        <v/>
      </c>
      <c r="H1013" s="97" t="str">
        <f ca="1">VLOOKUP($F1013,Calc!$R$2:$Y$1201,H$13)</f>
        <v/>
      </c>
      <c r="I1013" s="96" t="str">
        <f ca="1">VLOOKUP($F1013,Calc!$R$2:$Y$1201,I$13)</f>
        <v/>
      </c>
      <c r="J1013" s="96" t="str">
        <f ca="1">VLOOKUP($F1013,Calc!$R$2:$Y$1201,J$13)</f>
        <v/>
      </c>
      <c r="K1013" s="96"/>
      <c r="L1013" s="98" t="str">
        <f ca="1">VLOOKUP($F1013,Calc!$R$2:$Y$1201,L$13)</f>
        <v/>
      </c>
      <c r="M1013" s="96" t="str">
        <f ca="1">VLOOKUP($F1013,Calc!$R$2:$Y$1201,M$13)</f>
        <v/>
      </c>
    </row>
    <row r="1014" spans="6:13" x14ac:dyDescent="0.3">
      <c r="F1014" s="99">
        <f t="shared" si="15"/>
        <v>1000</v>
      </c>
      <c r="G1014" s="96" t="str">
        <f ca="1">VLOOKUP($F1014,Calc!$R$2:$Y$1201,G$13)</f>
        <v/>
      </c>
      <c r="H1014" s="97" t="str">
        <f ca="1">VLOOKUP($F1014,Calc!$R$2:$Y$1201,H$13)</f>
        <v/>
      </c>
      <c r="I1014" s="96" t="str">
        <f ca="1">VLOOKUP($F1014,Calc!$R$2:$Y$1201,I$13)</f>
        <v/>
      </c>
      <c r="J1014" s="96" t="str">
        <f ca="1">VLOOKUP($F1014,Calc!$R$2:$Y$1201,J$13)</f>
        <v/>
      </c>
      <c r="K1014" s="96"/>
      <c r="L1014" s="98" t="str">
        <f ca="1">VLOOKUP($F1014,Calc!$R$2:$Y$1201,L$13)</f>
        <v/>
      </c>
      <c r="M1014" s="96" t="str">
        <f ca="1">VLOOKUP($F1014,Calc!$R$2:$Y$1201,M$13)</f>
        <v/>
      </c>
    </row>
    <row r="1015" spans="6:13" x14ac:dyDescent="0.3">
      <c r="F1015" s="99">
        <f t="shared" si="15"/>
        <v>1001</v>
      </c>
      <c r="G1015" s="96" t="str">
        <f ca="1">VLOOKUP($F1015,Calc!$R$2:$Y$1201,G$13)</f>
        <v/>
      </c>
      <c r="H1015" s="97" t="str">
        <f ca="1">VLOOKUP($F1015,Calc!$R$2:$Y$1201,H$13)</f>
        <v/>
      </c>
      <c r="I1015" s="96" t="str">
        <f ca="1">VLOOKUP($F1015,Calc!$R$2:$Y$1201,I$13)</f>
        <v/>
      </c>
      <c r="J1015" s="96" t="str">
        <f ca="1">VLOOKUP($F1015,Calc!$R$2:$Y$1201,J$13)</f>
        <v/>
      </c>
      <c r="K1015" s="96"/>
      <c r="L1015" s="98" t="str">
        <f ca="1">VLOOKUP($F1015,Calc!$R$2:$Y$1201,L$13)</f>
        <v/>
      </c>
      <c r="M1015" s="96" t="str">
        <f ca="1">VLOOKUP($F1015,Calc!$R$2:$Y$1201,M$13)</f>
        <v/>
      </c>
    </row>
    <row r="1016" spans="6:13" x14ac:dyDescent="0.3">
      <c r="F1016" s="99">
        <f t="shared" si="15"/>
        <v>1002</v>
      </c>
      <c r="G1016" s="96" t="str">
        <f ca="1">VLOOKUP($F1016,Calc!$R$2:$Y$1201,G$13)</f>
        <v/>
      </c>
      <c r="H1016" s="97" t="str">
        <f ca="1">VLOOKUP($F1016,Calc!$R$2:$Y$1201,H$13)</f>
        <v/>
      </c>
      <c r="I1016" s="96" t="str">
        <f ca="1">VLOOKUP($F1016,Calc!$R$2:$Y$1201,I$13)</f>
        <v/>
      </c>
      <c r="J1016" s="96" t="str">
        <f ca="1">VLOOKUP($F1016,Calc!$R$2:$Y$1201,J$13)</f>
        <v/>
      </c>
      <c r="K1016" s="96"/>
      <c r="L1016" s="98" t="str">
        <f ca="1">VLOOKUP($F1016,Calc!$R$2:$Y$1201,L$13)</f>
        <v/>
      </c>
      <c r="M1016" s="96" t="str">
        <f ca="1">VLOOKUP($F1016,Calc!$R$2:$Y$1201,M$13)</f>
        <v/>
      </c>
    </row>
    <row r="1017" spans="6:13" x14ac:dyDescent="0.3">
      <c r="F1017" s="99">
        <f t="shared" si="15"/>
        <v>1003</v>
      </c>
      <c r="G1017" s="96" t="str">
        <f ca="1">VLOOKUP($F1017,Calc!$R$2:$Y$1201,G$13)</f>
        <v/>
      </c>
      <c r="H1017" s="97" t="str">
        <f ca="1">VLOOKUP($F1017,Calc!$R$2:$Y$1201,H$13)</f>
        <v/>
      </c>
      <c r="I1017" s="96" t="str">
        <f ca="1">VLOOKUP($F1017,Calc!$R$2:$Y$1201,I$13)</f>
        <v/>
      </c>
      <c r="J1017" s="96" t="str">
        <f ca="1">VLOOKUP($F1017,Calc!$R$2:$Y$1201,J$13)</f>
        <v/>
      </c>
      <c r="K1017" s="96"/>
      <c r="L1017" s="98" t="str">
        <f ca="1">VLOOKUP($F1017,Calc!$R$2:$Y$1201,L$13)</f>
        <v/>
      </c>
      <c r="M1017" s="96" t="str">
        <f ca="1">VLOOKUP($F1017,Calc!$R$2:$Y$1201,M$13)</f>
        <v/>
      </c>
    </row>
    <row r="1018" spans="6:13" x14ac:dyDescent="0.3">
      <c r="F1018" s="99">
        <f t="shared" si="15"/>
        <v>1004</v>
      </c>
      <c r="G1018" s="96" t="str">
        <f ca="1">VLOOKUP($F1018,Calc!$R$2:$Y$1201,G$13)</f>
        <v/>
      </c>
      <c r="H1018" s="97" t="str">
        <f ca="1">VLOOKUP($F1018,Calc!$R$2:$Y$1201,H$13)</f>
        <v/>
      </c>
      <c r="I1018" s="96" t="str">
        <f ca="1">VLOOKUP($F1018,Calc!$R$2:$Y$1201,I$13)</f>
        <v/>
      </c>
      <c r="J1018" s="96" t="str">
        <f ca="1">VLOOKUP($F1018,Calc!$R$2:$Y$1201,J$13)</f>
        <v/>
      </c>
      <c r="K1018" s="96"/>
      <c r="L1018" s="98" t="str">
        <f ca="1">VLOOKUP($F1018,Calc!$R$2:$Y$1201,L$13)</f>
        <v/>
      </c>
      <c r="M1018" s="96" t="str">
        <f ca="1">VLOOKUP($F1018,Calc!$R$2:$Y$1201,M$13)</f>
        <v/>
      </c>
    </row>
    <row r="1019" spans="6:13" x14ac:dyDescent="0.3">
      <c r="F1019" s="99">
        <f t="shared" si="15"/>
        <v>1005</v>
      </c>
      <c r="G1019" s="96" t="str">
        <f ca="1">VLOOKUP($F1019,Calc!$R$2:$Y$1201,G$13)</f>
        <v/>
      </c>
      <c r="H1019" s="97" t="str">
        <f ca="1">VLOOKUP($F1019,Calc!$R$2:$Y$1201,H$13)</f>
        <v/>
      </c>
      <c r="I1019" s="96" t="str">
        <f ca="1">VLOOKUP($F1019,Calc!$R$2:$Y$1201,I$13)</f>
        <v/>
      </c>
      <c r="J1019" s="96" t="str">
        <f ca="1">VLOOKUP($F1019,Calc!$R$2:$Y$1201,J$13)</f>
        <v/>
      </c>
      <c r="K1019" s="96"/>
      <c r="L1019" s="98" t="str">
        <f ca="1">VLOOKUP($F1019,Calc!$R$2:$Y$1201,L$13)</f>
        <v/>
      </c>
      <c r="M1019" s="96" t="str">
        <f ca="1">VLOOKUP($F1019,Calc!$R$2:$Y$1201,M$13)</f>
        <v/>
      </c>
    </row>
    <row r="1020" spans="6:13" x14ac:dyDescent="0.3">
      <c r="F1020" s="99">
        <f t="shared" si="15"/>
        <v>1006</v>
      </c>
      <c r="G1020" s="96" t="str">
        <f ca="1">VLOOKUP($F1020,Calc!$R$2:$Y$1201,G$13)</f>
        <v/>
      </c>
      <c r="H1020" s="97" t="str">
        <f ca="1">VLOOKUP($F1020,Calc!$R$2:$Y$1201,H$13)</f>
        <v/>
      </c>
      <c r="I1020" s="96" t="str">
        <f ca="1">VLOOKUP($F1020,Calc!$R$2:$Y$1201,I$13)</f>
        <v/>
      </c>
      <c r="J1020" s="96" t="str">
        <f ca="1">VLOOKUP($F1020,Calc!$R$2:$Y$1201,J$13)</f>
        <v/>
      </c>
      <c r="K1020" s="96"/>
      <c r="L1020" s="98" t="str">
        <f ca="1">VLOOKUP($F1020,Calc!$R$2:$Y$1201,L$13)</f>
        <v/>
      </c>
      <c r="M1020" s="96" t="str">
        <f ca="1">VLOOKUP($F1020,Calc!$R$2:$Y$1201,M$13)</f>
        <v/>
      </c>
    </row>
    <row r="1021" spans="6:13" x14ac:dyDescent="0.3">
      <c r="F1021" s="99">
        <f t="shared" si="15"/>
        <v>1007</v>
      </c>
      <c r="G1021" s="96" t="str">
        <f ca="1">VLOOKUP($F1021,Calc!$R$2:$Y$1201,G$13)</f>
        <v/>
      </c>
      <c r="H1021" s="97" t="str">
        <f ca="1">VLOOKUP($F1021,Calc!$R$2:$Y$1201,H$13)</f>
        <v/>
      </c>
      <c r="I1021" s="96" t="str">
        <f ca="1">VLOOKUP($F1021,Calc!$R$2:$Y$1201,I$13)</f>
        <v/>
      </c>
      <c r="J1021" s="96" t="str">
        <f ca="1">VLOOKUP($F1021,Calc!$R$2:$Y$1201,J$13)</f>
        <v/>
      </c>
      <c r="K1021" s="96"/>
      <c r="L1021" s="98" t="str">
        <f ca="1">VLOOKUP($F1021,Calc!$R$2:$Y$1201,L$13)</f>
        <v/>
      </c>
      <c r="M1021" s="96" t="str">
        <f ca="1">VLOOKUP($F1021,Calc!$R$2:$Y$1201,M$13)</f>
        <v/>
      </c>
    </row>
    <row r="1022" spans="6:13" x14ac:dyDescent="0.3">
      <c r="F1022" s="99">
        <f t="shared" si="15"/>
        <v>1008</v>
      </c>
      <c r="G1022" s="96" t="str">
        <f ca="1">VLOOKUP($F1022,Calc!$R$2:$Y$1201,G$13)</f>
        <v/>
      </c>
      <c r="H1022" s="97" t="str">
        <f ca="1">VLOOKUP($F1022,Calc!$R$2:$Y$1201,H$13)</f>
        <v/>
      </c>
      <c r="I1022" s="96" t="str">
        <f ca="1">VLOOKUP($F1022,Calc!$R$2:$Y$1201,I$13)</f>
        <v/>
      </c>
      <c r="J1022" s="96" t="str">
        <f ca="1">VLOOKUP($F1022,Calc!$R$2:$Y$1201,J$13)</f>
        <v/>
      </c>
      <c r="K1022" s="96"/>
      <c r="L1022" s="98" t="str">
        <f ca="1">VLOOKUP($F1022,Calc!$R$2:$Y$1201,L$13)</f>
        <v/>
      </c>
      <c r="M1022" s="96" t="str">
        <f ca="1">VLOOKUP($F1022,Calc!$R$2:$Y$1201,M$13)</f>
        <v/>
      </c>
    </row>
    <row r="1023" spans="6:13" x14ac:dyDescent="0.3">
      <c r="F1023" s="99">
        <f t="shared" si="15"/>
        <v>1009</v>
      </c>
      <c r="G1023" s="96" t="str">
        <f ca="1">VLOOKUP($F1023,Calc!$R$2:$Y$1201,G$13)</f>
        <v/>
      </c>
      <c r="H1023" s="97" t="str">
        <f ca="1">VLOOKUP($F1023,Calc!$R$2:$Y$1201,H$13)</f>
        <v/>
      </c>
      <c r="I1023" s="96" t="str">
        <f ca="1">VLOOKUP($F1023,Calc!$R$2:$Y$1201,I$13)</f>
        <v/>
      </c>
      <c r="J1023" s="96" t="str">
        <f ca="1">VLOOKUP($F1023,Calc!$R$2:$Y$1201,J$13)</f>
        <v/>
      </c>
      <c r="K1023" s="96"/>
      <c r="L1023" s="98" t="str">
        <f ca="1">VLOOKUP($F1023,Calc!$R$2:$Y$1201,L$13)</f>
        <v/>
      </c>
      <c r="M1023" s="96" t="str">
        <f ca="1">VLOOKUP($F1023,Calc!$R$2:$Y$1201,M$13)</f>
        <v/>
      </c>
    </row>
    <row r="1024" spans="6:13" x14ac:dyDescent="0.3">
      <c r="F1024" s="99">
        <f t="shared" si="15"/>
        <v>1010</v>
      </c>
      <c r="G1024" s="96" t="str">
        <f ca="1">VLOOKUP($F1024,Calc!$R$2:$Y$1201,G$13)</f>
        <v/>
      </c>
      <c r="H1024" s="97" t="str">
        <f ca="1">VLOOKUP($F1024,Calc!$R$2:$Y$1201,H$13)</f>
        <v/>
      </c>
      <c r="I1024" s="96" t="str">
        <f ca="1">VLOOKUP($F1024,Calc!$R$2:$Y$1201,I$13)</f>
        <v/>
      </c>
      <c r="J1024" s="96" t="str">
        <f ca="1">VLOOKUP($F1024,Calc!$R$2:$Y$1201,J$13)</f>
        <v/>
      </c>
      <c r="K1024" s="96"/>
      <c r="L1024" s="98" t="str">
        <f ca="1">VLOOKUP($F1024,Calc!$R$2:$Y$1201,L$13)</f>
        <v/>
      </c>
      <c r="M1024" s="96" t="str">
        <f ca="1">VLOOKUP($F1024,Calc!$R$2:$Y$1201,M$13)</f>
        <v/>
      </c>
    </row>
    <row r="1025" spans="6:13" x14ac:dyDescent="0.3">
      <c r="F1025" s="99">
        <f t="shared" si="15"/>
        <v>1011</v>
      </c>
      <c r="G1025" s="96" t="str">
        <f ca="1">VLOOKUP($F1025,Calc!$R$2:$Y$1201,G$13)</f>
        <v/>
      </c>
      <c r="H1025" s="97" t="str">
        <f ca="1">VLOOKUP($F1025,Calc!$R$2:$Y$1201,H$13)</f>
        <v/>
      </c>
      <c r="I1025" s="96" t="str">
        <f ca="1">VLOOKUP($F1025,Calc!$R$2:$Y$1201,I$13)</f>
        <v/>
      </c>
      <c r="J1025" s="96" t="str">
        <f ca="1">VLOOKUP($F1025,Calc!$R$2:$Y$1201,J$13)</f>
        <v/>
      </c>
      <c r="K1025" s="96"/>
      <c r="L1025" s="98" t="str">
        <f ca="1">VLOOKUP($F1025,Calc!$R$2:$Y$1201,L$13)</f>
        <v/>
      </c>
      <c r="M1025" s="96" t="str">
        <f ca="1">VLOOKUP($F1025,Calc!$R$2:$Y$1201,M$13)</f>
        <v/>
      </c>
    </row>
    <row r="1026" spans="6:13" x14ac:dyDescent="0.3">
      <c r="F1026" s="99">
        <f t="shared" si="15"/>
        <v>1012</v>
      </c>
      <c r="G1026" s="96" t="str">
        <f ca="1">VLOOKUP($F1026,Calc!$R$2:$Y$1201,G$13)</f>
        <v/>
      </c>
      <c r="H1026" s="97" t="str">
        <f ca="1">VLOOKUP($F1026,Calc!$R$2:$Y$1201,H$13)</f>
        <v/>
      </c>
      <c r="I1026" s="96" t="str">
        <f ca="1">VLOOKUP($F1026,Calc!$R$2:$Y$1201,I$13)</f>
        <v/>
      </c>
      <c r="J1026" s="96" t="str">
        <f ca="1">VLOOKUP($F1026,Calc!$R$2:$Y$1201,J$13)</f>
        <v/>
      </c>
      <c r="K1026" s="96"/>
      <c r="L1026" s="98" t="str">
        <f ca="1">VLOOKUP($F1026,Calc!$R$2:$Y$1201,L$13)</f>
        <v/>
      </c>
      <c r="M1026" s="96" t="str">
        <f ca="1">VLOOKUP($F1026,Calc!$R$2:$Y$1201,M$13)</f>
        <v/>
      </c>
    </row>
    <row r="1027" spans="6:13" x14ac:dyDescent="0.3">
      <c r="F1027" s="99">
        <f t="shared" si="15"/>
        <v>1013</v>
      </c>
      <c r="G1027" s="96" t="str">
        <f ca="1">VLOOKUP($F1027,Calc!$R$2:$Y$1201,G$13)</f>
        <v/>
      </c>
      <c r="H1027" s="97" t="str">
        <f ca="1">VLOOKUP($F1027,Calc!$R$2:$Y$1201,H$13)</f>
        <v/>
      </c>
      <c r="I1027" s="96" t="str">
        <f ca="1">VLOOKUP($F1027,Calc!$R$2:$Y$1201,I$13)</f>
        <v/>
      </c>
      <c r="J1027" s="96" t="str">
        <f ca="1">VLOOKUP($F1027,Calc!$R$2:$Y$1201,J$13)</f>
        <v/>
      </c>
      <c r="K1027" s="96"/>
      <c r="L1027" s="98" t="str">
        <f ca="1">VLOOKUP($F1027,Calc!$R$2:$Y$1201,L$13)</f>
        <v/>
      </c>
      <c r="M1027" s="96" t="str">
        <f ca="1">VLOOKUP($F1027,Calc!$R$2:$Y$1201,M$13)</f>
        <v/>
      </c>
    </row>
    <row r="1028" spans="6:13" x14ac:dyDescent="0.3">
      <c r="F1028" s="99">
        <f t="shared" si="15"/>
        <v>1014</v>
      </c>
      <c r="G1028" s="96" t="str">
        <f ca="1">VLOOKUP($F1028,Calc!$R$2:$Y$1201,G$13)</f>
        <v/>
      </c>
      <c r="H1028" s="97" t="str">
        <f ca="1">VLOOKUP($F1028,Calc!$R$2:$Y$1201,H$13)</f>
        <v/>
      </c>
      <c r="I1028" s="96" t="str">
        <f ca="1">VLOOKUP($F1028,Calc!$R$2:$Y$1201,I$13)</f>
        <v/>
      </c>
      <c r="J1028" s="96" t="str">
        <f ca="1">VLOOKUP($F1028,Calc!$R$2:$Y$1201,J$13)</f>
        <v/>
      </c>
      <c r="K1028" s="96"/>
      <c r="L1028" s="98" t="str">
        <f ca="1">VLOOKUP($F1028,Calc!$R$2:$Y$1201,L$13)</f>
        <v/>
      </c>
      <c r="M1028" s="96" t="str">
        <f ca="1">VLOOKUP($F1028,Calc!$R$2:$Y$1201,M$13)</f>
        <v/>
      </c>
    </row>
    <row r="1029" spans="6:13" x14ac:dyDescent="0.3">
      <c r="F1029" s="99">
        <f t="shared" si="15"/>
        <v>1015</v>
      </c>
      <c r="G1029" s="96" t="str">
        <f ca="1">VLOOKUP($F1029,Calc!$R$2:$Y$1201,G$13)</f>
        <v/>
      </c>
      <c r="H1029" s="97" t="str">
        <f ca="1">VLOOKUP($F1029,Calc!$R$2:$Y$1201,H$13)</f>
        <v/>
      </c>
      <c r="I1029" s="96" t="str">
        <f ca="1">VLOOKUP($F1029,Calc!$R$2:$Y$1201,I$13)</f>
        <v/>
      </c>
      <c r="J1029" s="96" t="str">
        <f ca="1">VLOOKUP($F1029,Calc!$R$2:$Y$1201,J$13)</f>
        <v/>
      </c>
      <c r="K1029" s="96"/>
      <c r="L1029" s="98" t="str">
        <f ca="1">VLOOKUP($F1029,Calc!$R$2:$Y$1201,L$13)</f>
        <v/>
      </c>
      <c r="M1029" s="96" t="str">
        <f ca="1">VLOOKUP($F1029,Calc!$R$2:$Y$1201,M$13)</f>
        <v/>
      </c>
    </row>
    <row r="1030" spans="6:13" x14ac:dyDescent="0.3">
      <c r="F1030" s="99">
        <f t="shared" si="15"/>
        <v>1016</v>
      </c>
      <c r="G1030" s="96" t="str">
        <f ca="1">VLOOKUP($F1030,Calc!$R$2:$Y$1201,G$13)</f>
        <v/>
      </c>
      <c r="H1030" s="97" t="str">
        <f ca="1">VLOOKUP($F1030,Calc!$R$2:$Y$1201,H$13)</f>
        <v/>
      </c>
      <c r="I1030" s="96" t="str">
        <f ca="1">VLOOKUP($F1030,Calc!$R$2:$Y$1201,I$13)</f>
        <v/>
      </c>
      <c r="J1030" s="96" t="str">
        <f ca="1">VLOOKUP($F1030,Calc!$R$2:$Y$1201,J$13)</f>
        <v/>
      </c>
      <c r="K1030" s="96"/>
      <c r="L1030" s="98" t="str">
        <f ca="1">VLOOKUP($F1030,Calc!$R$2:$Y$1201,L$13)</f>
        <v/>
      </c>
      <c r="M1030" s="96" t="str">
        <f ca="1">VLOOKUP($F1030,Calc!$R$2:$Y$1201,M$13)</f>
        <v/>
      </c>
    </row>
    <row r="1031" spans="6:13" x14ac:dyDescent="0.3">
      <c r="F1031" s="99">
        <f t="shared" si="15"/>
        <v>1017</v>
      </c>
      <c r="G1031" s="96" t="str">
        <f ca="1">VLOOKUP($F1031,Calc!$R$2:$Y$1201,G$13)</f>
        <v/>
      </c>
      <c r="H1031" s="97" t="str">
        <f ca="1">VLOOKUP($F1031,Calc!$R$2:$Y$1201,H$13)</f>
        <v/>
      </c>
      <c r="I1031" s="96" t="str">
        <f ca="1">VLOOKUP($F1031,Calc!$R$2:$Y$1201,I$13)</f>
        <v/>
      </c>
      <c r="J1031" s="96" t="str">
        <f ca="1">VLOOKUP($F1031,Calc!$R$2:$Y$1201,J$13)</f>
        <v/>
      </c>
      <c r="K1031" s="96"/>
      <c r="L1031" s="98" t="str">
        <f ca="1">VLOOKUP($F1031,Calc!$R$2:$Y$1201,L$13)</f>
        <v/>
      </c>
      <c r="M1031" s="96" t="str">
        <f ca="1">VLOOKUP($F1031,Calc!$R$2:$Y$1201,M$13)</f>
        <v/>
      </c>
    </row>
    <row r="1032" spans="6:13" x14ac:dyDescent="0.3">
      <c r="F1032" s="99">
        <f t="shared" si="15"/>
        <v>1018</v>
      </c>
      <c r="G1032" s="96" t="str">
        <f ca="1">VLOOKUP($F1032,Calc!$R$2:$Y$1201,G$13)</f>
        <v/>
      </c>
      <c r="H1032" s="97" t="str">
        <f ca="1">VLOOKUP($F1032,Calc!$R$2:$Y$1201,H$13)</f>
        <v/>
      </c>
      <c r="I1032" s="96" t="str">
        <f ca="1">VLOOKUP($F1032,Calc!$R$2:$Y$1201,I$13)</f>
        <v/>
      </c>
      <c r="J1032" s="96" t="str">
        <f ca="1">VLOOKUP($F1032,Calc!$R$2:$Y$1201,J$13)</f>
        <v/>
      </c>
      <c r="K1032" s="96"/>
      <c r="L1032" s="98" t="str">
        <f ca="1">VLOOKUP($F1032,Calc!$R$2:$Y$1201,L$13)</f>
        <v/>
      </c>
      <c r="M1032" s="96" t="str">
        <f ca="1">VLOOKUP($F1032,Calc!$R$2:$Y$1201,M$13)</f>
        <v/>
      </c>
    </row>
    <row r="1033" spans="6:13" x14ac:dyDescent="0.3">
      <c r="F1033" s="99">
        <f t="shared" si="15"/>
        <v>1019</v>
      </c>
      <c r="G1033" s="96" t="str">
        <f ca="1">VLOOKUP($F1033,Calc!$R$2:$Y$1201,G$13)</f>
        <v/>
      </c>
      <c r="H1033" s="97" t="str">
        <f ca="1">VLOOKUP($F1033,Calc!$R$2:$Y$1201,H$13)</f>
        <v/>
      </c>
      <c r="I1033" s="96" t="str">
        <f ca="1">VLOOKUP($F1033,Calc!$R$2:$Y$1201,I$13)</f>
        <v/>
      </c>
      <c r="J1033" s="96" t="str">
        <f ca="1">VLOOKUP($F1033,Calc!$R$2:$Y$1201,J$13)</f>
        <v/>
      </c>
      <c r="K1033" s="96"/>
      <c r="L1033" s="98" t="str">
        <f ca="1">VLOOKUP($F1033,Calc!$R$2:$Y$1201,L$13)</f>
        <v/>
      </c>
      <c r="M1033" s="96" t="str">
        <f ca="1">VLOOKUP($F1033,Calc!$R$2:$Y$1201,M$13)</f>
        <v/>
      </c>
    </row>
    <row r="1034" spans="6:13" x14ac:dyDescent="0.3">
      <c r="F1034" s="99">
        <f t="shared" si="15"/>
        <v>1020</v>
      </c>
      <c r="G1034" s="96" t="str">
        <f ca="1">VLOOKUP($F1034,Calc!$R$2:$Y$1201,G$13)</f>
        <v/>
      </c>
      <c r="H1034" s="97" t="str">
        <f ca="1">VLOOKUP($F1034,Calc!$R$2:$Y$1201,H$13)</f>
        <v/>
      </c>
      <c r="I1034" s="96" t="str">
        <f ca="1">VLOOKUP($F1034,Calc!$R$2:$Y$1201,I$13)</f>
        <v/>
      </c>
      <c r="J1034" s="96" t="str">
        <f ca="1">VLOOKUP($F1034,Calc!$R$2:$Y$1201,J$13)</f>
        <v/>
      </c>
      <c r="K1034" s="96"/>
      <c r="L1034" s="98" t="str">
        <f ca="1">VLOOKUP($F1034,Calc!$R$2:$Y$1201,L$13)</f>
        <v/>
      </c>
      <c r="M1034" s="96" t="str">
        <f ca="1">VLOOKUP($F1034,Calc!$R$2:$Y$1201,M$13)</f>
        <v/>
      </c>
    </row>
    <row r="1035" spans="6:13" x14ac:dyDescent="0.3">
      <c r="F1035" s="99">
        <f t="shared" si="15"/>
        <v>1021</v>
      </c>
      <c r="G1035" s="96" t="str">
        <f ca="1">VLOOKUP($F1035,Calc!$R$2:$Y$1201,G$13)</f>
        <v/>
      </c>
      <c r="H1035" s="97" t="str">
        <f ca="1">VLOOKUP($F1035,Calc!$R$2:$Y$1201,H$13)</f>
        <v/>
      </c>
      <c r="I1035" s="96" t="str">
        <f ca="1">VLOOKUP($F1035,Calc!$R$2:$Y$1201,I$13)</f>
        <v/>
      </c>
      <c r="J1035" s="96" t="str">
        <f ca="1">VLOOKUP($F1035,Calc!$R$2:$Y$1201,J$13)</f>
        <v/>
      </c>
      <c r="K1035" s="96"/>
      <c r="L1035" s="98" t="str">
        <f ca="1">VLOOKUP($F1035,Calc!$R$2:$Y$1201,L$13)</f>
        <v/>
      </c>
      <c r="M1035" s="96" t="str">
        <f ca="1">VLOOKUP($F1035,Calc!$R$2:$Y$1201,M$13)</f>
        <v/>
      </c>
    </row>
    <row r="1036" spans="6:13" x14ac:dyDescent="0.3">
      <c r="F1036" s="99">
        <f t="shared" si="15"/>
        <v>1022</v>
      </c>
      <c r="G1036" s="96" t="str">
        <f ca="1">VLOOKUP($F1036,Calc!$R$2:$Y$1201,G$13)</f>
        <v/>
      </c>
      <c r="H1036" s="97" t="str">
        <f ca="1">VLOOKUP($F1036,Calc!$R$2:$Y$1201,H$13)</f>
        <v/>
      </c>
      <c r="I1036" s="96" t="str">
        <f ca="1">VLOOKUP($F1036,Calc!$R$2:$Y$1201,I$13)</f>
        <v/>
      </c>
      <c r="J1036" s="96" t="str">
        <f ca="1">VLOOKUP($F1036,Calc!$R$2:$Y$1201,J$13)</f>
        <v/>
      </c>
      <c r="K1036" s="96"/>
      <c r="L1036" s="98" t="str">
        <f ca="1">VLOOKUP($F1036,Calc!$R$2:$Y$1201,L$13)</f>
        <v/>
      </c>
      <c r="M1036" s="96" t="str">
        <f ca="1">VLOOKUP($F1036,Calc!$R$2:$Y$1201,M$13)</f>
        <v/>
      </c>
    </row>
    <row r="1037" spans="6:13" x14ac:dyDescent="0.3">
      <c r="F1037" s="99">
        <f t="shared" si="15"/>
        <v>1023</v>
      </c>
      <c r="G1037" s="96" t="str">
        <f ca="1">VLOOKUP($F1037,Calc!$R$2:$Y$1201,G$13)</f>
        <v/>
      </c>
      <c r="H1037" s="97" t="str">
        <f ca="1">VLOOKUP($F1037,Calc!$R$2:$Y$1201,H$13)</f>
        <v/>
      </c>
      <c r="I1037" s="96" t="str">
        <f ca="1">VLOOKUP($F1037,Calc!$R$2:$Y$1201,I$13)</f>
        <v/>
      </c>
      <c r="J1037" s="96" t="str">
        <f ca="1">VLOOKUP($F1037,Calc!$R$2:$Y$1201,J$13)</f>
        <v/>
      </c>
      <c r="K1037" s="96"/>
      <c r="L1037" s="98" t="str">
        <f ca="1">VLOOKUP($F1037,Calc!$R$2:$Y$1201,L$13)</f>
        <v/>
      </c>
      <c r="M1037" s="96" t="str">
        <f ca="1">VLOOKUP($F1037,Calc!$R$2:$Y$1201,M$13)</f>
        <v/>
      </c>
    </row>
    <row r="1038" spans="6:13" x14ac:dyDescent="0.3">
      <c r="F1038" s="99">
        <f t="shared" si="15"/>
        <v>1024</v>
      </c>
      <c r="G1038" s="96" t="str">
        <f ca="1">VLOOKUP($F1038,Calc!$R$2:$Y$1201,G$13)</f>
        <v/>
      </c>
      <c r="H1038" s="97" t="str">
        <f ca="1">VLOOKUP($F1038,Calc!$R$2:$Y$1201,H$13)</f>
        <v/>
      </c>
      <c r="I1038" s="96" t="str">
        <f ca="1">VLOOKUP($F1038,Calc!$R$2:$Y$1201,I$13)</f>
        <v/>
      </c>
      <c r="J1038" s="96" t="str">
        <f ca="1">VLOOKUP($F1038,Calc!$R$2:$Y$1201,J$13)</f>
        <v/>
      </c>
      <c r="K1038" s="96"/>
      <c r="L1038" s="98" t="str">
        <f ca="1">VLOOKUP($F1038,Calc!$R$2:$Y$1201,L$13)</f>
        <v/>
      </c>
      <c r="M1038" s="96" t="str">
        <f ca="1">VLOOKUP($F1038,Calc!$R$2:$Y$1201,M$13)</f>
        <v/>
      </c>
    </row>
    <row r="1039" spans="6:13" x14ac:dyDescent="0.3">
      <c r="F1039" s="99">
        <f t="shared" si="15"/>
        <v>1025</v>
      </c>
      <c r="G1039" s="96" t="str">
        <f ca="1">VLOOKUP($F1039,Calc!$R$2:$Y$1201,G$13)</f>
        <v/>
      </c>
      <c r="H1039" s="97" t="str">
        <f ca="1">VLOOKUP($F1039,Calc!$R$2:$Y$1201,H$13)</f>
        <v/>
      </c>
      <c r="I1039" s="96" t="str">
        <f ca="1">VLOOKUP($F1039,Calc!$R$2:$Y$1201,I$13)</f>
        <v/>
      </c>
      <c r="J1039" s="96" t="str">
        <f ca="1">VLOOKUP($F1039,Calc!$R$2:$Y$1201,J$13)</f>
        <v/>
      </c>
      <c r="K1039" s="96"/>
      <c r="L1039" s="98" t="str">
        <f ca="1">VLOOKUP($F1039,Calc!$R$2:$Y$1201,L$13)</f>
        <v/>
      </c>
      <c r="M1039" s="96" t="str">
        <f ca="1">VLOOKUP($F1039,Calc!$R$2:$Y$1201,M$13)</f>
        <v/>
      </c>
    </row>
    <row r="1040" spans="6:13" x14ac:dyDescent="0.3">
      <c r="F1040" s="99">
        <f t="shared" si="15"/>
        <v>1026</v>
      </c>
      <c r="G1040" s="96" t="str">
        <f ca="1">VLOOKUP($F1040,Calc!$R$2:$Y$1201,G$13)</f>
        <v/>
      </c>
      <c r="H1040" s="97" t="str">
        <f ca="1">VLOOKUP($F1040,Calc!$R$2:$Y$1201,H$13)</f>
        <v/>
      </c>
      <c r="I1040" s="96" t="str">
        <f ca="1">VLOOKUP($F1040,Calc!$R$2:$Y$1201,I$13)</f>
        <v/>
      </c>
      <c r="J1040" s="96" t="str">
        <f ca="1">VLOOKUP($F1040,Calc!$R$2:$Y$1201,J$13)</f>
        <v/>
      </c>
      <c r="K1040" s="96"/>
      <c r="L1040" s="98" t="str">
        <f ca="1">VLOOKUP($F1040,Calc!$R$2:$Y$1201,L$13)</f>
        <v/>
      </c>
      <c r="M1040" s="96" t="str">
        <f ca="1">VLOOKUP($F1040,Calc!$R$2:$Y$1201,M$13)</f>
        <v/>
      </c>
    </row>
    <row r="1041" spans="6:13" x14ac:dyDescent="0.3">
      <c r="F1041" s="99">
        <f t="shared" ref="F1041:F1104" si="16">F1040+1</f>
        <v>1027</v>
      </c>
      <c r="G1041" s="96" t="str">
        <f ca="1">VLOOKUP($F1041,Calc!$R$2:$Y$1201,G$13)</f>
        <v/>
      </c>
      <c r="H1041" s="97" t="str">
        <f ca="1">VLOOKUP($F1041,Calc!$R$2:$Y$1201,H$13)</f>
        <v/>
      </c>
      <c r="I1041" s="96" t="str">
        <f ca="1">VLOOKUP($F1041,Calc!$R$2:$Y$1201,I$13)</f>
        <v/>
      </c>
      <c r="J1041" s="96" t="str">
        <f ca="1">VLOOKUP($F1041,Calc!$R$2:$Y$1201,J$13)</f>
        <v/>
      </c>
      <c r="K1041" s="96"/>
      <c r="L1041" s="98" t="str">
        <f ca="1">VLOOKUP($F1041,Calc!$R$2:$Y$1201,L$13)</f>
        <v/>
      </c>
      <c r="M1041" s="96" t="str">
        <f ca="1">VLOOKUP($F1041,Calc!$R$2:$Y$1201,M$13)</f>
        <v/>
      </c>
    </row>
    <row r="1042" spans="6:13" x14ac:dyDescent="0.3">
      <c r="F1042" s="99">
        <f t="shared" si="16"/>
        <v>1028</v>
      </c>
      <c r="G1042" s="96" t="str">
        <f ca="1">VLOOKUP($F1042,Calc!$R$2:$Y$1201,G$13)</f>
        <v/>
      </c>
      <c r="H1042" s="97" t="str">
        <f ca="1">VLOOKUP($F1042,Calc!$R$2:$Y$1201,H$13)</f>
        <v/>
      </c>
      <c r="I1042" s="96" t="str">
        <f ca="1">VLOOKUP($F1042,Calc!$R$2:$Y$1201,I$13)</f>
        <v/>
      </c>
      <c r="J1042" s="96" t="str">
        <f ca="1">VLOOKUP($F1042,Calc!$R$2:$Y$1201,J$13)</f>
        <v/>
      </c>
      <c r="K1042" s="96"/>
      <c r="L1042" s="98" t="str">
        <f ca="1">VLOOKUP($F1042,Calc!$R$2:$Y$1201,L$13)</f>
        <v/>
      </c>
      <c r="M1042" s="96" t="str">
        <f ca="1">VLOOKUP($F1042,Calc!$R$2:$Y$1201,M$13)</f>
        <v/>
      </c>
    </row>
    <row r="1043" spans="6:13" x14ac:dyDescent="0.3">
      <c r="F1043" s="99">
        <f t="shared" si="16"/>
        <v>1029</v>
      </c>
      <c r="G1043" s="96" t="str">
        <f ca="1">VLOOKUP($F1043,Calc!$R$2:$Y$1201,G$13)</f>
        <v/>
      </c>
      <c r="H1043" s="97" t="str">
        <f ca="1">VLOOKUP($F1043,Calc!$R$2:$Y$1201,H$13)</f>
        <v/>
      </c>
      <c r="I1043" s="96" t="str">
        <f ca="1">VLOOKUP($F1043,Calc!$R$2:$Y$1201,I$13)</f>
        <v/>
      </c>
      <c r="J1043" s="96" t="str">
        <f ca="1">VLOOKUP($F1043,Calc!$R$2:$Y$1201,J$13)</f>
        <v/>
      </c>
      <c r="K1043" s="96"/>
      <c r="L1043" s="98" t="str">
        <f ca="1">VLOOKUP($F1043,Calc!$R$2:$Y$1201,L$13)</f>
        <v/>
      </c>
      <c r="M1043" s="96" t="str">
        <f ca="1">VLOOKUP($F1043,Calc!$R$2:$Y$1201,M$13)</f>
        <v/>
      </c>
    </row>
    <row r="1044" spans="6:13" x14ac:dyDescent="0.3">
      <c r="F1044" s="99">
        <f t="shared" si="16"/>
        <v>1030</v>
      </c>
      <c r="G1044" s="96" t="str">
        <f ca="1">VLOOKUP($F1044,Calc!$R$2:$Y$1201,G$13)</f>
        <v/>
      </c>
      <c r="H1044" s="97" t="str">
        <f ca="1">VLOOKUP($F1044,Calc!$R$2:$Y$1201,H$13)</f>
        <v/>
      </c>
      <c r="I1044" s="96" t="str">
        <f ca="1">VLOOKUP($F1044,Calc!$R$2:$Y$1201,I$13)</f>
        <v/>
      </c>
      <c r="J1044" s="96" t="str">
        <f ca="1">VLOOKUP($F1044,Calc!$R$2:$Y$1201,J$13)</f>
        <v/>
      </c>
      <c r="K1044" s="96"/>
      <c r="L1044" s="98" t="str">
        <f ca="1">VLOOKUP($F1044,Calc!$R$2:$Y$1201,L$13)</f>
        <v/>
      </c>
      <c r="M1044" s="96" t="str">
        <f ca="1">VLOOKUP($F1044,Calc!$R$2:$Y$1201,M$13)</f>
        <v/>
      </c>
    </row>
    <row r="1045" spans="6:13" x14ac:dyDescent="0.3">
      <c r="F1045" s="99">
        <f t="shared" si="16"/>
        <v>1031</v>
      </c>
      <c r="G1045" s="96" t="str">
        <f ca="1">VLOOKUP($F1045,Calc!$R$2:$Y$1201,G$13)</f>
        <v/>
      </c>
      <c r="H1045" s="97" t="str">
        <f ca="1">VLOOKUP($F1045,Calc!$R$2:$Y$1201,H$13)</f>
        <v/>
      </c>
      <c r="I1045" s="96" t="str">
        <f ca="1">VLOOKUP($F1045,Calc!$R$2:$Y$1201,I$13)</f>
        <v/>
      </c>
      <c r="J1045" s="96" t="str">
        <f ca="1">VLOOKUP($F1045,Calc!$R$2:$Y$1201,J$13)</f>
        <v/>
      </c>
      <c r="K1045" s="96"/>
      <c r="L1045" s="98" t="str">
        <f ca="1">VLOOKUP($F1045,Calc!$R$2:$Y$1201,L$13)</f>
        <v/>
      </c>
      <c r="M1045" s="96" t="str">
        <f ca="1">VLOOKUP($F1045,Calc!$R$2:$Y$1201,M$13)</f>
        <v/>
      </c>
    </row>
    <row r="1046" spans="6:13" x14ac:dyDescent="0.3">
      <c r="F1046" s="99">
        <f t="shared" si="16"/>
        <v>1032</v>
      </c>
      <c r="G1046" s="96" t="str">
        <f ca="1">VLOOKUP($F1046,Calc!$R$2:$Y$1201,G$13)</f>
        <v/>
      </c>
      <c r="H1046" s="97" t="str">
        <f ca="1">VLOOKUP($F1046,Calc!$R$2:$Y$1201,H$13)</f>
        <v/>
      </c>
      <c r="I1046" s="96" t="str">
        <f ca="1">VLOOKUP($F1046,Calc!$R$2:$Y$1201,I$13)</f>
        <v/>
      </c>
      <c r="J1046" s="96" t="str">
        <f ca="1">VLOOKUP($F1046,Calc!$R$2:$Y$1201,J$13)</f>
        <v/>
      </c>
      <c r="K1046" s="96"/>
      <c r="L1046" s="98" t="str">
        <f ca="1">VLOOKUP($F1046,Calc!$R$2:$Y$1201,L$13)</f>
        <v/>
      </c>
      <c r="M1046" s="96" t="str">
        <f ca="1">VLOOKUP($F1046,Calc!$R$2:$Y$1201,M$13)</f>
        <v/>
      </c>
    </row>
    <row r="1047" spans="6:13" x14ac:dyDescent="0.3">
      <c r="F1047" s="99">
        <f t="shared" si="16"/>
        <v>1033</v>
      </c>
      <c r="G1047" s="96" t="str">
        <f ca="1">VLOOKUP($F1047,Calc!$R$2:$Y$1201,G$13)</f>
        <v/>
      </c>
      <c r="H1047" s="97" t="str">
        <f ca="1">VLOOKUP($F1047,Calc!$R$2:$Y$1201,H$13)</f>
        <v/>
      </c>
      <c r="I1047" s="96" t="str">
        <f ca="1">VLOOKUP($F1047,Calc!$R$2:$Y$1201,I$13)</f>
        <v/>
      </c>
      <c r="J1047" s="96" t="str">
        <f ca="1">VLOOKUP($F1047,Calc!$R$2:$Y$1201,J$13)</f>
        <v/>
      </c>
      <c r="K1047" s="96"/>
      <c r="L1047" s="98" t="str">
        <f ca="1">VLOOKUP($F1047,Calc!$R$2:$Y$1201,L$13)</f>
        <v/>
      </c>
      <c r="M1047" s="96" t="str">
        <f ca="1">VLOOKUP($F1047,Calc!$R$2:$Y$1201,M$13)</f>
        <v/>
      </c>
    </row>
    <row r="1048" spans="6:13" x14ac:dyDescent="0.3">
      <c r="F1048" s="99">
        <f t="shared" si="16"/>
        <v>1034</v>
      </c>
      <c r="G1048" s="96" t="str">
        <f ca="1">VLOOKUP($F1048,Calc!$R$2:$Y$1201,G$13)</f>
        <v/>
      </c>
      <c r="H1048" s="97" t="str">
        <f ca="1">VLOOKUP($F1048,Calc!$R$2:$Y$1201,H$13)</f>
        <v/>
      </c>
      <c r="I1048" s="96" t="str">
        <f ca="1">VLOOKUP($F1048,Calc!$R$2:$Y$1201,I$13)</f>
        <v/>
      </c>
      <c r="J1048" s="96" t="str">
        <f ca="1">VLOOKUP($F1048,Calc!$R$2:$Y$1201,J$13)</f>
        <v/>
      </c>
      <c r="K1048" s="96"/>
      <c r="L1048" s="98" t="str">
        <f ca="1">VLOOKUP($F1048,Calc!$R$2:$Y$1201,L$13)</f>
        <v/>
      </c>
      <c r="M1048" s="96" t="str">
        <f ca="1">VLOOKUP($F1048,Calc!$R$2:$Y$1201,M$13)</f>
        <v/>
      </c>
    </row>
    <row r="1049" spans="6:13" x14ac:dyDescent="0.3">
      <c r="F1049" s="99">
        <f t="shared" si="16"/>
        <v>1035</v>
      </c>
      <c r="G1049" s="96" t="str">
        <f ca="1">VLOOKUP($F1049,Calc!$R$2:$Y$1201,G$13)</f>
        <v/>
      </c>
      <c r="H1049" s="97" t="str">
        <f ca="1">VLOOKUP($F1049,Calc!$R$2:$Y$1201,H$13)</f>
        <v/>
      </c>
      <c r="I1049" s="96" t="str">
        <f ca="1">VLOOKUP($F1049,Calc!$R$2:$Y$1201,I$13)</f>
        <v/>
      </c>
      <c r="J1049" s="96" t="str">
        <f ca="1">VLOOKUP($F1049,Calc!$R$2:$Y$1201,J$13)</f>
        <v/>
      </c>
      <c r="K1049" s="96"/>
      <c r="L1049" s="98" t="str">
        <f ca="1">VLOOKUP($F1049,Calc!$R$2:$Y$1201,L$13)</f>
        <v/>
      </c>
      <c r="M1049" s="96" t="str">
        <f ca="1">VLOOKUP($F1049,Calc!$R$2:$Y$1201,M$13)</f>
        <v/>
      </c>
    </row>
    <row r="1050" spans="6:13" x14ac:dyDescent="0.3">
      <c r="F1050" s="99">
        <f t="shared" si="16"/>
        <v>1036</v>
      </c>
      <c r="G1050" s="96" t="str">
        <f ca="1">VLOOKUP($F1050,Calc!$R$2:$Y$1201,G$13)</f>
        <v/>
      </c>
      <c r="H1050" s="97" t="str">
        <f ca="1">VLOOKUP($F1050,Calc!$R$2:$Y$1201,H$13)</f>
        <v/>
      </c>
      <c r="I1050" s="96" t="str">
        <f ca="1">VLOOKUP($F1050,Calc!$R$2:$Y$1201,I$13)</f>
        <v/>
      </c>
      <c r="J1050" s="96" t="str">
        <f ca="1">VLOOKUP($F1050,Calc!$R$2:$Y$1201,J$13)</f>
        <v/>
      </c>
      <c r="K1050" s="96"/>
      <c r="L1050" s="98" t="str">
        <f ca="1">VLOOKUP($F1050,Calc!$R$2:$Y$1201,L$13)</f>
        <v/>
      </c>
      <c r="M1050" s="96" t="str">
        <f ca="1">VLOOKUP($F1050,Calc!$R$2:$Y$1201,M$13)</f>
        <v/>
      </c>
    </row>
    <row r="1051" spans="6:13" x14ac:dyDescent="0.3">
      <c r="F1051" s="99">
        <f t="shared" si="16"/>
        <v>1037</v>
      </c>
      <c r="G1051" s="96" t="str">
        <f ca="1">VLOOKUP($F1051,Calc!$R$2:$Y$1201,G$13)</f>
        <v/>
      </c>
      <c r="H1051" s="97" t="str">
        <f ca="1">VLOOKUP($F1051,Calc!$R$2:$Y$1201,H$13)</f>
        <v/>
      </c>
      <c r="I1051" s="96" t="str">
        <f ca="1">VLOOKUP($F1051,Calc!$R$2:$Y$1201,I$13)</f>
        <v/>
      </c>
      <c r="J1051" s="96" t="str">
        <f ca="1">VLOOKUP($F1051,Calc!$R$2:$Y$1201,J$13)</f>
        <v/>
      </c>
      <c r="K1051" s="96"/>
      <c r="L1051" s="98" t="str">
        <f ca="1">VLOOKUP($F1051,Calc!$R$2:$Y$1201,L$13)</f>
        <v/>
      </c>
      <c r="M1051" s="96" t="str">
        <f ca="1">VLOOKUP($F1051,Calc!$R$2:$Y$1201,M$13)</f>
        <v/>
      </c>
    </row>
    <row r="1052" spans="6:13" x14ac:dyDescent="0.3">
      <c r="F1052" s="99">
        <f t="shared" si="16"/>
        <v>1038</v>
      </c>
      <c r="G1052" s="96" t="str">
        <f ca="1">VLOOKUP($F1052,Calc!$R$2:$Y$1201,G$13)</f>
        <v/>
      </c>
      <c r="H1052" s="97" t="str">
        <f ca="1">VLOOKUP($F1052,Calc!$R$2:$Y$1201,H$13)</f>
        <v/>
      </c>
      <c r="I1052" s="96" t="str">
        <f ca="1">VLOOKUP($F1052,Calc!$R$2:$Y$1201,I$13)</f>
        <v/>
      </c>
      <c r="J1052" s="96" t="str">
        <f ca="1">VLOOKUP($F1052,Calc!$R$2:$Y$1201,J$13)</f>
        <v/>
      </c>
      <c r="K1052" s="96"/>
      <c r="L1052" s="98" t="str">
        <f ca="1">VLOOKUP($F1052,Calc!$R$2:$Y$1201,L$13)</f>
        <v/>
      </c>
      <c r="M1052" s="96" t="str">
        <f ca="1">VLOOKUP($F1052,Calc!$R$2:$Y$1201,M$13)</f>
        <v/>
      </c>
    </row>
    <row r="1053" spans="6:13" x14ac:dyDescent="0.3">
      <c r="F1053" s="99">
        <f t="shared" si="16"/>
        <v>1039</v>
      </c>
      <c r="G1053" s="96" t="str">
        <f ca="1">VLOOKUP($F1053,Calc!$R$2:$Y$1201,G$13)</f>
        <v/>
      </c>
      <c r="H1053" s="97" t="str">
        <f ca="1">VLOOKUP($F1053,Calc!$R$2:$Y$1201,H$13)</f>
        <v/>
      </c>
      <c r="I1053" s="96" t="str">
        <f ca="1">VLOOKUP($F1053,Calc!$R$2:$Y$1201,I$13)</f>
        <v/>
      </c>
      <c r="J1053" s="96" t="str">
        <f ca="1">VLOOKUP($F1053,Calc!$R$2:$Y$1201,J$13)</f>
        <v/>
      </c>
      <c r="K1053" s="96"/>
      <c r="L1053" s="98" t="str">
        <f ca="1">VLOOKUP($F1053,Calc!$R$2:$Y$1201,L$13)</f>
        <v/>
      </c>
      <c r="M1053" s="96" t="str">
        <f ca="1">VLOOKUP($F1053,Calc!$R$2:$Y$1201,M$13)</f>
        <v/>
      </c>
    </row>
    <row r="1054" spans="6:13" x14ac:dyDescent="0.3">
      <c r="F1054" s="99">
        <f t="shared" si="16"/>
        <v>1040</v>
      </c>
      <c r="G1054" s="96" t="str">
        <f ca="1">VLOOKUP($F1054,Calc!$R$2:$Y$1201,G$13)</f>
        <v/>
      </c>
      <c r="H1054" s="97" t="str">
        <f ca="1">VLOOKUP($F1054,Calc!$R$2:$Y$1201,H$13)</f>
        <v/>
      </c>
      <c r="I1054" s="96" t="str">
        <f ca="1">VLOOKUP($F1054,Calc!$R$2:$Y$1201,I$13)</f>
        <v/>
      </c>
      <c r="J1054" s="96" t="str">
        <f ca="1">VLOOKUP($F1054,Calc!$R$2:$Y$1201,J$13)</f>
        <v/>
      </c>
      <c r="K1054" s="96"/>
      <c r="L1054" s="98" t="str">
        <f ca="1">VLOOKUP($F1054,Calc!$R$2:$Y$1201,L$13)</f>
        <v/>
      </c>
      <c r="M1054" s="96" t="str">
        <f ca="1">VLOOKUP($F1054,Calc!$R$2:$Y$1201,M$13)</f>
        <v/>
      </c>
    </row>
    <row r="1055" spans="6:13" x14ac:dyDescent="0.3">
      <c r="F1055" s="99">
        <f t="shared" si="16"/>
        <v>1041</v>
      </c>
      <c r="G1055" s="96" t="str">
        <f ca="1">VLOOKUP($F1055,Calc!$R$2:$Y$1201,G$13)</f>
        <v/>
      </c>
      <c r="H1055" s="97" t="str">
        <f ca="1">VLOOKUP($F1055,Calc!$R$2:$Y$1201,H$13)</f>
        <v/>
      </c>
      <c r="I1055" s="96" t="str">
        <f ca="1">VLOOKUP($F1055,Calc!$R$2:$Y$1201,I$13)</f>
        <v/>
      </c>
      <c r="J1055" s="96" t="str">
        <f ca="1">VLOOKUP($F1055,Calc!$R$2:$Y$1201,J$13)</f>
        <v/>
      </c>
      <c r="K1055" s="96"/>
      <c r="L1055" s="98" t="str">
        <f ca="1">VLOOKUP($F1055,Calc!$R$2:$Y$1201,L$13)</f>
        <v/>
      </c>
      <c r="M1055" s="96" t="str">
        <f ca="1">VLOOKUP($F1055,Calc!$R$2:$Y$1201,M$13)</f>
        <v/>
      </c>
    </row>
    <row r="1056" spans="6:13" x14ac:dyDescent="0.3">
      <c r="F1056" s="99">
        <f t="shared" si="16"/>
        <v>1042</v>
      </c>
      <c r="G1056" s="96" t="str">
        <f ca="1">VLOOKUP($F1056,Calc!$R$2:$Y$1201,G$13)</f>
        <v/>
      </c>
      <c r="H1056" s="97" t="str">
        <f ca="1">VLOOKUP($F1056,Calc!$R$2:$Y$1201,H$13)</f>
        <v/>
      </c>
      <c r="I1056" s="96" t="str">
        <f ca="1">VLOOKUP($F1056,Calc!$R$2:$Y$1201,I$13)</f>
        <v/>
      </c>
      <c r="J1056" s="96" t="str">
        <f ca="1">VLOOKUP($F1056,Calc!$R$2:$Y$1201,J$13)</f>
        <v/>
      </c>
      <c r="K1056" s="96"/>
      <c r="L1056" s="98" t="str">
        <f ca="1">VLOOKUP($F1056,Calc!$R$2:$Y$1201,L$13)</f>
        <v/>
      </c>
      <c r="M1056" s="96" t="str">
        <f ca="1">VLOOKUP($F1056,Calc!$R$2:$Y$1201,M$13)</f>
        <v/>
      </c>
    </row>
    <row r="1057" spans="6:13" x14ac:dyDescent="0.3">
      <c r="F1057" s="99">
        <f t="shared" si="16"/>
        <v>1043</v>
      </c>
      <c r="G1057" s="96" t="str">
        <f ca="1">VLOOKUP($F1057,Calc!$R$2:$Y$1201,G$13)</f>
        <v/>
      </c>
      <c r="H1057" s="97" t="str">
        <f ca="1">VLOOKUP($F1057,Calc!$R$2:$Y$1201,H$13)</f>
        <v/>
      </c>
      <c r="I1057" s="96" t="str">
        <f ca="1">VLOOKUP($F1057,Calc!$R$2:$Y$1201,I$13)</f>
        <v/>
      </c>
      <c r="J1057" s="96" t="str">
        <f ca="1">VLOOKUP($F1057,Calc!$R$2:$Y$1201,J$13)</f>
        <v/>
      </c>
      <c r="K1057" s="96"/>
      <c r="L1057" s="98" t="str">
        <f ca="1">VLOOKUP($F1057,Calc!$R$2:$Y$1201,L$13)</f>
        <v/>
      </c>
      <c r="M1057" s="96" t="str">
        <f ca="1">VLOOKUP($F1057,Calc!$R$2:$Y$1201,M$13)</f>
        <v/>
      </c>
    </row>
    <row r="1058" spans="6:13" x14ac:dyDescent="0.3">
      <c r="F1058" s="99">
        <f t="shared" si="16"/>
        <v>1044</v>
      </c>
      <c r="G1058" s="96" t="str">
        <f ca="1">VLOOKUP($F1058,Calc!$R$2:$Y$1201,G$13)</f>
        <v/>
      </c>
      <c r="H1058" s="97" t="str">
        <f ca="1">VLOOKUP($F1058,Calc!$R$2:$Y$1201,H$13)</f>
        <v/>
      </c>
      <c r="I1058" s="96" t="str">
        <f ca="1">VLOOKUP($F1058,Calc!$R$2:$Y$1201,I$13)</f>
        <v/>
      </c>
      <c r="J1058" s="96" t="str">
        <f ca="1">VLOOKUP($F1058,Calc!$R$2:$Y$1201,J$13)</f>
        <v/>
      </c>
      <c r="K1058" s="96"/>
      <c r="L1058" s="98" t="str">
        <f ca="1">VLOOKUP($F1058,Calc!$R$2:$Y$1201,L$13)</f>
        <v/>
      </c>
      <c r="M1058" s="96" t="str">
        <f ca="1">VLOOKUP($F1058,Calc!$R$2:$Y$1201,M$13)</f>
        <v/>
      </c>
    </row>
    <row r="1059" spans="6:13" x14ac:dyDescent="0.3">
      <c r="F1059" s="99">
        <f t="shared" si="16"/>
        <v>1045</v>
      </c>
      <c r="G1059" s="96" t="str">
        <f ca="1">VLOOKUP($F1059,Calc!$R$2:$Y$1201,G$13)</f>
        <v/>
      </c>
      <c r="H1059" s="97" t="str">
        <f ca="1">VLOOKUP($F1059,Calc!$R$2:$Y$1201,H$13)</f>
        <v/>
      </c>
      <c r="I1059" s="96" t="str">
        <f ca="1">VLOOKUP($F1059,Calc!$R$2:$Y$1201,I$13)</f>
        <v/>
      </c>
      <c r="J1059" s="96" t="str">
        <f ca="1">VLOOKUP($F1059,Calc!$R$2:$Y$1201,J$13)</f>
        <v/>
      </c>
      <c r="K1059" s="96"/>
      <c r="L1059" s="98" t="str">
        <f ca="1">VLOOKUP($F1059,Calc!$R$2:$Y$1201,L$13)</f>
        <v/>
      </c>
      <c r="M1059" s="96" t="str">
        <f ca="1">VLOOKUP($F1059,Calc!$R$2:$Y$1201,M$13)</f>
        <v/>
      </c>
    </row>
    <row r="1060" spans="6:13" x14ac:dyDescent="0.3">
      <c r="F1060" s="99">
        <f t="shared" si="16"/>
        <v>1046</v>
      </c>
      <c r="G1060" s="96" t="str">
        <f ca="1">VLOOKUP($F1060,Calc!$R$2:$Y$1201,G$13)</f>
        <v/>
      </c>
      <c r="H1060" s="97" t="str">
        <f ca="1">VLOOKUP($F1060,Calc!$R$2:$Y$1201,H$13)</f>
        <v/>
      </c>
      <c r="I1060" s="96" t="str">
        <f ca="1">VLOOKUP($F1060,Calc!$R$2:$Y$1201,I$13)</f>
        <v/>
      </c>
      <c r="J1060" s="96" t="str">
        <f ca="1">VLOOKUP($F1060,Calc!$R$2:$Y$1201,J$13)</f>
        <v/>
      </c>
      <c r="K1060" s="96"/>
      <c r="L1060" s="98" t="str">
        <f ca="1">VLOOKUP($F1060,Calc!$R$2:$Y$1201,L$13)</f>
        <v/>
      </c>
      <c r="M1060" s="96" t="str">
        <f ca="1">VLOOKUP($F1060,Calc!$R$2:$Y$1201,M$13)</f>
        <v/>
      </c>
    </row>
    <row r="1061" spans="6:13" x14ac:dyDescent="0.3">
      <c r="F1061" s="99">
        <f t="shared" si="16"/>
        <v>1047</v>
      </c>
      <c r="G1061" s="96" t="str">
        <f ca="1">VLOOKUP($F1061,Calc!$R$2:$Y$1201,G$13)</f>
        <v/>
      </c>
      <c r="H1061" s="97" t="str">
        <f ca="1">VLOOKUP($F1061,Calc!$R$2:$Y$1201,H$13)</f>
        <v/>
      </c>
      <c r="I1061" s="96" t="str">
        <f ca="1">VLOOKUP($F1061,Calc!$R$2:$Y$1201,I$13)</f>
        <v/>
      </c>
      <c r="J1061" s="96" t="str">
        <f ca="1">VLOOKUP($F1061,Calc!$R$2:$Y$1201,J$13)</f>
        <v/>
      </c>
      <c r="K1061" s="96"/>
      <c r="L1061" s="98" t="str">
        <f ca="1">VLOOKUP($F1061,Calc!$R$2:$Y$1201,L$13)</f>
        <v/>
      </c>
      <c r="M1061" s="96" t="str">
        <f ca="1">VLOOKUP($F1061,Calc!$R$2:$Y$1201,M$13)</f>
        <v/>
      </c>
    </row>
    <row r="1062" spans="6:13" x14ac:dyDescent="0.3">
      <c r="F1062" s="99">
        <f t="shared" si="16"/>
        <v>1048</v>
      </c>
      <c r="G1062" s="96" t="str">
        <f ca="1">VLOOKUP($F1062,Calc!$R$2:$Y$1201,G$13)</f>
        <v/>
      </c>
      <c r="H1062" s="97" t="str">
        <f ca="1">VLOOKUP($F1062,Calc!$R$2:$Y$1201,H$13)</f>
        <v/>
      </c>
      <c r="I1062" s="96" t="str">
        <f ca="1">VLOOKUP($F1062,Calc!$R$2:$Y$1201,I$13)</f>
        <v/>
      </c>
      <c r="J1062" s="96" t="str">
        <f ca="1">VLOOKUP($F1062,Calc!$R$2:$Y$1201,J$13)</f>
        <v/>
      </c>
      <c r="K1062" s="96"/>
      <c r="L1062" s="98" t="str">
        <f ca="1">VLOOKUP($F1062,Calc!$R$2:$Y$1201,L$13)</f>
        <v/>
      </c>
      <c r="M1062" s="96" t="str">
        <f ca="1">VLOOKUP($F1062,Calc!$R$2:$Y$1201,M$13)</f>
        <v/>
      </c>
    </row>
    <row r="1063" spans="6:13" x14ac:dyDescent="0.3">
      <c r="F1063" s="99">
        <f t="shared" si="16"/>
        <v>1049</v>
      </c>
      <c r="G1063" s="96" t="str">
        <f ca="1">VLOOKUP($F1063,Calc!$R$2:$Y$1201,G$13)</f>
        <v/>
      </c>
      <c r="H1063" s="97" t="str">
        <f ca="1">VLOOKUP($F1063,Calc!$R$2:$Y$1201,H$13)</f>
        <v/>
      </c>
      <c r="I1063" s="96" t="str">
        <f ca="1">VLOOKUP($F1063,Calc!$R$2:$Y$1201,I$13)</f>
        <v/>
      </c>
      <c r="J1063" s="96" t="str">
        <f ca="1">VLOOKUP($F1063,Calc!$R$2:$Y$1201,J$13)</f>
        <v/>
      </c>
      <c r="K1063" s="96"/>
      <c r="L1063" s="98" t="str">
        <f ca="1">VLOOKUP($F1063,Calc!$R$2:$Y$1201,L$13)</f>
        <v/>
      </c>
      <c r="M1063" s="96" t="str">
        <f ca="1">VLOOKUP($F1063,Calc!$R$2:$Y$1201,M$13)</f>
        <v/>
      </c>
    </row>
    <row r="1064" spans="6:13" x14ac:dyDescent="0.3">
      <c r="F1064" s="99">
        <f t="shared" si="16"/>
        <v>1050</v>
      </c>
      <c r="G1064" s="96" t="str">
        <f ca="1">VLOOKUP($F1064,Calc!$R$2:$Y$1201,G$13)</f>
        <v/>
      </c>
      <c r="H1064" s="97" t="str">
        <f ca="1">VLOOKUP($F1064,Calc!$R$2:$Y$1201,H$13)</f>
        <v/>
      </c>
      <c r="I1064" s="96" t="str">
        <f ca="1">VLOOKUP($F1064,Calc!$R$2:$Y$1201,I$13)</f>
        <v/>
      </c>
      <c r="J1064" s="96" t="str">
        <f ca="1">VLOOKUP($F1064,Calc!$R$2:$Y$1201,J$13)</f>
        <v/>
      </c>
      <c r="K1064" s="96"/>
      <c r="L1064" s="98" t="str">
        <f ca="1">VLOOKUP($F1064,Calc!$R$2:$Y$1201,L$13)</f>
        <v/>
      </c>
      <c r="M1064" s="96" t="str">
        <f ca="1">VLOOKUP($F1064,Calc!$R$2:$Y$1201,M$13)</f>
        <v/>
      </c>
    </row>
    <row r="1065" spans="6:13" x14ac:dyDescent="0.3">
      <c r="F1065" s="99">
        <f t="shared" si="16"/>
        <v>1051</v>
      </c>
      <c r="G1065" s="96" t="str">
        <f ca="1">VLOOKUP($F1065,Calc!$R$2:$Y$1201,G$13)</f>
        <v/>
      </c>
      <c r="H1065" s="97" t="str">
        <f ca="1">VLOOKUP($F1065,Calc!$R$2:$Y$1201,H$13)</f>
        <v/>
      </c>
      <c r="I1065" s="96" t="str">
        <f ca="1">VLOOKUP($F1065,Calc!$R$2:$Y$1201,I$13)</f>
        <v/>
      </c>
      <c r="J1065" s="96" t="str">
        <f ca="1">VLOOKUP($F1065,Calc!$R$2:$Y$1201,J$13)</f>
        <v/>
      </c>
      <c r="K1065" s="96"/>
      <c r="L1065" s="98" t="str">
        <f ca="1">VLOOKUP($F1065,Calc!$R$2:$Y$1201,L$13)</f>
        <v/>
      </c>
      <c r="M1065" s="96" t="str">
        <f ca="1">VLOOKUP($F1065,Calc!$R$2:$Y$1201,M$13)</f>
        <v/>
      </c>
    </row>
    <row r="1066" spans="6:13" x14ac:dyDescent="0.3">
      <c r="F1066" s="99">
        <f t="shared" si="16"/>
        <v>1052</v>
      </c>
      <c r="G1066" s="96" t="str">
        <f ca="1">VLOOKUP($F1066,Calc!$R$2:$Y$1201,G$13)</f>
        <v/>
      </c>
      <c r="H1066" s="97" t="str">
        <f ca="1">VLOOKUP($F1066,Calc!$R$2:$Y$1201,H$13)</f>
        <v/>
      </c>
      <c r="I1066" s="96" t="str">
        <f ca="1">VLOOKUP($F1066,Calc!$R$2:$Y$1201,I$13)</f>
        <v/>
      </c>
      <c r="J1066" s="96" t="str">
        <f ca="1">VLOOKUP($F1066,Calc!$R$2:$Y$1201,J$13)</f>
        <v/>
      </c>
      <c r="K1066" s="96"/>
      <c r="L1066" s="98" t="str">
        <f ca="1">VLOOKUP($F1066,Calc!$R$2:$Y$1201,L$13)</f>
        <v/>
      </c>
      <c r="M1066" s="96" t="str">
        <f ca="1">VLOOKUP($F1066,Calc!$R$2:$Y$1201,M$13)</f>
        <v/>
      </c>
    </row>
    <row r="1067" spans="6:13" x14ac:dyDescent="0.3">
      <c r="F1067" s="99">
        <f t="shared" si="16"/>
        <v>1053</v>
      </c>
      <c r="G1067" s="96" t="str">
        <f ca="1">VLOOKUP($F1067,Calc!$R$2:$Y$1201,G$13)</f>
        <v/>
      </c>
      <c r="H1067" s="97" t="str">
        <f ca="1">VLOOKUP($F1067,Calc!$R$2:$Y$1201,H$13)</f>
        <v/>
      </c>
      <c r="I1067" s="96" t="str">
        <f ca="1">VLOOKUP($F1067,Calc!$R$2:$Y$1201,I$13)</f>
        <v/>
      </c>
      <c r="J1067" s="96" t="str">
        <f ca="1">VLOOKUP($F1067,Calc!$R$2:$Y$1201,J$13)</f>
        <v/>
      </c>
      <c r="K1067" s="96"/>
      <c r="L1067" s="98" t="str">
        <f ca="1">VLOOKUP($F1067,Calc!$R$2:$Y$1201,L$13)</f>
        <v/>
      </c>
      <c r="M1067" s="96" t="str">
        <f ca="1">VLOOKUP($F1067,Calc!$R$2:$Y$1201,M$13)</f>
        <v/>
      </c>
    </row>
    <row r="1068" spans="6:13" x14ac:dyDescent="0.3">
      <c r="F1068" s="99">
        <f t="shared" si="16"/>
        <v>1054</v>
      </c>
      <c r="G1068" s="96" t="str">
        <f ca="1">VLOOKUP($F1068,Calc!$R$2:$Y$1201,G$13)</f>
        <v/>
      </c>
      <c r="H1068" s="97" t="str">
        <f ca="1">VLOOKUP($F1068,Calc!$R$2:$Y$1201,H$13)</f>
        <v/>
      </c>
      <c r="I1068" s="96" t="str">
        <f ca="1">VLOOKUP($F1068,Calc!$R$2:$Y$1201,I$13)</f>
        <v/>
      </c>
      <c r="J1068" s="96" t="str">
        <f ca="1">VLOOKUP($F1068,Calc!$R$2:$Y$1201,J$13)</f>
        <v/>
      </c>
      <c r="K1068" s="96"/>
      <c r="L1068" s="98" t="str">
        <f ca="1">VLOOKUP($F1068,Calc!$R$2:$Y$1201,L$13)</f>
        <v/>
      </c>
      <c r="M1068" s="96" t="str">
        <f ca="1">VLOOKUP($F1068,Calc!$R$2:$Y$1201,M$13)</f>
        <v/>
      </c>
    </row>
    <row r="1069" spans="6:13" x14ac:dyDescent="0.3">
      <c r="F1069" s="99">
        <f t="shared" si="16"/>
        <v>1055</v>
      </c>
      <c r="G1069" s="96" t="str">
        <f ca="1">VLOOKUP($F1069,Calc!$R$2:$Y$1201,G$13)</f>
        <v/>
      </c>
      <c r="H1069" s="97" t="str">
        <f ca="1">VLOOKUP($F1069,Calc!$R$2:$Y$1201,H$13)</f>
        <v/>
      </c>
      <c r="I1069" s="96" t="str">
        <f ca="1">VLOOKUP($F1069,Calc!$R$2:$Y$1201,I$13)</f>
        <v/>
      </c>
      <c r="J1069" s="96" t="str">
        <f ca="1">VLOOKUP($F1069,Calc!$R$2:$Y$1201,J$13)</f>
        <v/>
      </c>
      <c r="K1069" s="96"/>
      <c r="L1069" s="98" t="str">
        <f ca="1">VLOOKUP($F1069,Calc!$R$2:$Y$1201,L$13)</f>
        <v/>
      </c>
      <c r="M1069" s="96" t="str">
        <f ca="1">VLOOKUP($F1069,Calc!$R$2:$Y$1201,M$13)</f>
        <v/>
      </c>
    </row>
    <row r="1070" spans="6:13" x14ac:dyDescent="0.3">
      <c r="F1070" s="99">
        <f t="shared" si="16"/>
        <v>1056</v>
      </c>
      <c r="G1070" s="96" t="str">
        <f ca="1">VLOOKUP($F1070,Calc!$R$2:$Y$1201,G$13)</f>
        <v/>
      </c>
      <c r="H1070" s="97" t="str">
        <f ca="1">VLOOKUP($F1070,Calc!$R$2:$Y$1201,H$13)</f>
        <v/>
      </c>
      <c r="I1070" s="96" t="str">
        <f ca="1">VLOOKUP($F1070,Calc!$R$2:$Y$1201,I$13)</f>
        <v/>
      </c>
      <c r="J1070" s="96" t="str">
        <f ca="1">VLOOKUP($F1070,Calc!$R$2:$Y$1201,J$13)</f>
        <v/>
      </c>
      <c r="K1070" s="96"/>
      <c r="L1070" s="98" t="str">
        <f ca="1">VLOOKUP($F1070,Calc!$R$2:$Y$1201,L$13)</f>
        <v/>
      </c>
      <c r="M1070" s="96" t="str">
        <f ca="1">VLOOKUP($F1070,Calc!$R$2:$Y$1201,M$13)</f>
        <v/>
      </c>
    </row>
    <row r="1071" spans="6:13" x14ac:dyDescent="0.3">
      <c r="F1071" s="99">
        <f t="shared" si="16"/>
        <v>1057</v>
      </c>
      <c r="G1071" s="96" t="str">
        <f ca="1">VLOOKUP($F1071,Calc!$R$2:$Y$1201,G$13)</f>
        <v/>
      </c>
      <c r="H1071" s="97" t="str">
        <f ca="1">VLOOKUP($F1071,Calc!$R$2:$Y$1201,H$13)</f>
        <v/>
      </c>
      <c r="I1071" s="96" t="str">
        <f ca="1">VLOOKUP($F1071,Calc!$R$2:$Y$1201,I$13)</f>
        <v/>
      </c>
      <c r="J1071" s="96" t="str">
        <f ca="1">VLOOKUP($F1071,Calc!$R$2:$Y$1201,J$13)</f>
        <v/>
      </c>
      <c r="K1071" s="96"/>
      <c r="L1071" s="98" t="str">
        <f ca="1">VLOOKUP($F1071,Calc!$R$2:$Y$1201,L$13)</f>
        <v/>
      </c>
      <c r="M1071" s="96" t="str">
        <f ca="1">VLOOKUP($F1071,Calc!$R$2:$Y$1201,M$13)</f>
        <v/>
      </c>
    </row>
    <row r="1072" spans="6:13" x14ac:dyDescent="0.3">
      <c r="F1072" s="99">
        <f t="shared" si="16"/>
        <v>1058</v>
      </c>
      <c r="G1072" s="96" t="str">
        <f ca="1">VLOOKUP($F1072,Calc!$R$2:$Y$1201,G$13)</f>
        <v/>
      </c>
      <c r="H1072" s="97" t="str">
        <f ca="1">VLOOKUP($F1072,Calc!$R$2:$Y$1201,H$13)</f>
        <v/>
      </c>
      <c r="I1072" s="96" t="str">
        <f ca="1">VLOOKUP($F1072,Calc!$R$2:$Y$1201,I$13)</f>
        <v/>
      </c>
      <c r="J1072" s="96" t="str">
        <f ca="1">VLOOKUP($F1072,Calc!$R$2:$Y$1201,J$13)</f>
        <v/>
      </c>
      <c r="K1072" s="96"/>
      <c r="L1072" s="98" t="str">
        <f ca="1">VLOOKUP($F1072,Calc!$R$2:$Y$1201,L$13)</f>
        <v/>
      </c>
      <c r="M1072" s="96" t="str">
        <f ca="1">VLOOKUP($F1072,Calc!$R$2:$Y$1201,M$13)</f>
        <v/>
      </c>
    </row>
    <row r="1073" spans="6:13" x14ac:dyDescent="0.3">
      <c r="F1073" s="99">
        <f t="shared" si="16"/>
        <v>1059</v>
      </c>
      <c r="G1073" s="96" t="str">
        <f ca="1">VLOOKUP($F1073,Calc!$R$2:$Y$1201,G$13)</f>
        <v/>
      </c>
      <c r="H1073" s="97" t="str">
        <f ca="1">VLOOKUP($F1073,Calc!$R$2:$Y$1201,H$13)</f>
        <v/>
      </c>
      <c r="I1073" s="96" t="str">
        <f ca="1">VLOOKUP($F1073,Calc!$R$2:$Y$1201,I$13)</f>
        <v/>
      </c>
      <c r="J1073" s="96" t="str">
        <f ca="1">VLOOKUP($F1073,Calc!$R$2:$Y$1201,J$13)</f>
        <v/>
      </c>
      <c r="K1073" s="96"/>
      <c r="L1073" s="98" t="str">
        <f ca="1">VLOOKUP($F1073,Calc!$R$2:$Y$1201,L$13)</f>
        <v/>
      </c>
      <c r="M1073" s="96" t="str">
        <f ca="1">VLOOKUP($F1073,Calc!$R$2:$Y$1201,M$13)</f>
        <v/>
      </c>
    </row>
    <row r="1074" spans="6:13" x14ac:dyDescent="0.3">
      <c r="F1074" s="99">
        <f t="shared" si="16"/>
        <v>1060</v>
      </c>
      <c r="G1074" s="96" t="str">
        <f ca="1">VLOOKUP($F1074,Calc!$R$2:$Y$1201,G$13)</f>
        <v/>
      </c>
      <c r="H1074" s="97" t="str">
        <f ca="1">VLOOKUP($F1074,Calc!$R$2:$Y$1201,H$13)</f>
        <v/>
      </c>
      <c r="I1074" s="96" t="str">
        <f ca="1">VLOOKUP($F1074,Calc!$R$2:$Y$1201,I$13)</f>
        <v/>
      </c>
      <c r="J1074" s="96" t="str">
        <f ca="1">VLOOKUP($F1074,Calc!$R$2:$Y$1201,J$13)</f>
        <v/>
      </c>
      <c r="K1074" s="96"/>
      <c r="L1074" s="98" t="str">
        <f ca="1">VLOOKUP($F1074,Calc!$R$2:$Y$1201,L$13)</f>
        <v/>
      </c>
      <c r="M1074" s="96" t="str">
        <f ca="1">VLOOKUP($F1074,Calc!$R$2:$Y$1201,M$13)</f>
        <v/>
      </c>
    </row>
    <row r="1075" spans="6:13" x14ac:dyDescent="0.3">
      <c r="F1075" s="99">
        <f t="shared" si="16"/>
        <v>1061</v>
      </c>
      <c r="G1075" s="96" t="str">
        <f ca="1">VLOOKUP($F1075,Calc!$R$2:$Y$1201,G$13)</f>
        <v/>
      </c>
      <c r="H1075" s="97" t="str">
        <f ca="1">VLOOKUP($F1075,Calc!$R$2:$Y$1201,H$13)</f>
        <v/>
      </c>
      <c r="I1075" s="96" t="str">
        <f ca="1">VLOOKUP($F1075,Calc!$R$2:$Y$1201,I$13)</f>
        <v/>
      </c>
      <c r="J1075" s="96" t="str">
        <f ca="1">VLOOKUP($F1075,Calc!$R$2:$Y$1201,J$13)</f>
        <v/>
      </c>
      <c r="K1075" s="96"/>
      <c r="L1075" s="98" t="str">
        <f ca="1">VLOOKUP($F1075,Calc!$R$2:$Y$1201,L$13)</f>
        <v/>
      </c>
      <c r="M1075" s="96" t="str">
        <f ca="1">VLOOKUP($F1075,Calc!$R$2:$Y$1201,M$13)</f>
        <v/>
      </c>
    </row>
    <row r="1076" spans="6:13" x14ac:dyDescent="0.3">
      <c r="F1076" s="99">
        <f t="shared" si="16"/>
        <v>1062</v>
      </c>
      <c r="G1076" s="96" t="str">
        <f ca="1">VLOOKUP($F1076,Calc!$R$2:$Y$1201,G$13)</f>
        <v/>
      </c>
      <c r="H1076" s="97" t="str">
        <f ca="1">VLOOKUP($F1076,Calc!$R$2:$Y$1201,H$13)</f>
        <v/>
      </c>
      <c r="I1076" s="96" t="str">
        <f ca="1">VLOOKUP($F1076,Calc!$R$2:$Y$1201,I$13)</f>
        <v/>
      </c>
      <c r="J1076" s="96" t="str">
        <f ca="1">VLOOKUP($F1076,Calc!$R$2:$Y$1201,J$13)</f>
        <v/>
      </c>
      <c r="K1076" s="96"/>
      <c r="L1076" s="98" t="str">
        <f ca="1">VLOOKUP($F1076,Calc!$R$2:$Y$1201,L$13)</f>
        <v/>
      </c>
      <c r="M1076" s="96" t="str">
        <f ca="1">VLOOKUP($F1076,Calc!$R$2:$Y$1201,M$13)</f>
        <v/>
      </c>
    </row>
    <row r="1077" spans="6:13" x14ac:dyDescent="0.3">
      <c r="F1077" s="99">
        <f t="shared" si="16"/>
        <v>1063</v>
      </c>
      <c r="G1077" s="96" t="str">
        <f ca="1">VLOOKUP($F1077,Calc!$R$2:$Y$1201,G$13)</f>
        <v/>
      </c>
      <c r="H1077" s="97" t="str">
        <f ca="1">VLOOKUP($F1077,Calc!$R$2:$Y$1201,H$13)</f>
        <v/>
      </c>
      <c r="I1077" s="96" t="str">
        <f ca="1">VLOOKUP($F1077,Calc!$R$2:$Y$1201,I$13)</f>
        <v/>
      </c>
      <c r="J1077" s="96" t="str">
        <f ca="1">VLOOKUP($F1077,Calc!$R$2:$Y$1201,J$13)</f>
        <v/>
      </c>
      <c r="K1077" s="96"/>
      <c r="L1077" s="98" t="str">
        <f ca="1">VLOOKUP($F1077,Calc!$R$2:$Y$1201,L$13)</f>
        <v/>
      </c>
      <c r="M1077" s="96" t="str">
        <f ca="1">VLOOKUP($F1077,Calc!$R$2:$Y$1201,M$13)</f>
        <v/>
      </c>
    </row>
    <row r="1078" spans="6:13" x14ac:dyDescent="0.3">
      <c r="F1078" s="99">
        <f t="shared" si="16"/>
        <v>1064</v>
      </c>
      <c r="G1078" s="96" t="str">
        <f ca="1">VLOOKUP($F1078,Calc!$R$2:$Y$1201,G$13)</f>
        <v/>
      </c>
      <c r="H1078" s="97" t="str">
        <f ca="1">VLOOKUP($F1078,Calc!$R$2:$Y$1201,H$13)</f>
        <v/>
      </c>
      <c r="I1078" s="96" t="str">
        <f ca="1">VLOOKUP($F1078,Calc!$R$2:$Y$1201,I$13)</f>
        <v/>
      </c>
      <c r="J1078" s="96" t="str">
        <f ca="1">VLOOKUP($F1078,Calc!$R$2:$Y$1201,J$13)</f>
        <v/>
      </c>
      <c r="K1078" s="96"/>
      <c r="L1078" s="98" t="str">
        <f ca="1">VLOOKUP($F1078,Calc!$R$2:$Y$1201,L$13)</f>
        <v/>
      </c>
      <c r="M1078" s="96" t="str">
        <f ca="1">VLOOKUP($F1078,Calc!$R$2:$Y$1201,M$13)</f>
        <v/>
      </c>
    </row>
    <row r="1079" spans="6:13" x14ac:dyDescent="0.3">
      <c r="F1079" s="99">
        <f t="shared" si="16"/>
        <v>1065</v>
      </c>
      <c r="G1079" s="96" t="str">
        <f ca="1">VLOOKUP($F1079,Calc!$R$2:$Y$1201,G$13)</f>
        <v/>
      </c>
      <c r="H1079" s="97" t="str">
        <f ca="1">VLOOKUP($F1079,Calc!$R$2:$Y$1201,H$13)</f>
        <v/>
      </c>
      <c r="I1079" s="96" t="str">
        <f ca="1">VLOOKUP($F1079,Calc!$R$2:$Y$1201,I$13)</f>
        <v/>
      </c>
      <c r="J1079" s="96" t="str">
        <f ca="1">VLOOKUP($F1079,Calc!$R$2:$Y$1201,J$13)</f>
        <v/>
      </c>
      <c r="K1079" s="96"/>
      <c r="L1079" s="98" t="str">
        <f ca="1">VLOOKUP($F1079,Calc!$R$2:$Y$1201,L$13)</f>
        <v/>
      </c>
      <c r="M1079" s="96" t="str">
        <f ca="1">VLOOKUP($F1079,Calc!$R$2:$Y$1201,M$13)</f>
        <v/>
      </c>
    </row>
    <row r="1080" spans="6:13" x14ac:dyDescent="0.3">
      <c r="F1080" s="99">
        <f t="shared" si="16"/>
        <v>1066</v>
      </c>
      <c r="G1080" s="96" t="str">
        <f ca="1">VLOOKUP($F1080,Calc!$R$2:$Y$1201,G$13)</f>
        <v/>
      </c>
      <c r="H1080" s="97" t="str">
        <f ca="1">VLOOKUP($F1080,Calc!$R$2:$Y$1201,H$13)</f>
        <v/>
      </c>
      <c r="I1080" s="96" t="str">
        <f ca="1">VLOOKUP($F1080,Calc!$R$2:$Y$1201,I$13)</f>
        <v/>
      </c>
      <c r="J1080" s="96" t="str">
        <f ca="1">VLOOKUP($F1080,Calc!$R$2:$Y$1201,J$13)</f>
        <v/>
      </c>
      <c r="K1080" s="96"/>
      <c r="L1080" s="98" t="str">
        <f ca="1">VLOOKUP($F1080,Calc!$R$2:$Y$1201,L$13)</f>
        <v/>
      </c>
      <c r="M1080" s="96" t="str">
        <f ca="1">VLOOKUP($F1080,Calc!$R$2:$Y$1201,M$13)</f>
        <v/>
      </c>
    </row>
    <row r="1081" spans="6:13" x14ac:dyDescent="0.3">
      <c r="F1081" s="99">
        <f t="shared" si="16"/>
        <v>1067</v>
      </c>
      <c r="G1081" s="96" t="str">
        <f ca="1">VLOOKUP($F1081,Calc!$R$2:$Y$1201,G$13)</f>
        <v/>
      </c>
      <c r="H1081" s="97" t="str">
        <f ca="1">VLOOKUP($F1081,Calc!$R$2:$Y$1201,H$13)</f>
        <v/>
      </c>
      <c r="I1081" s="96" t="str">
        <f ca="1">VLOOKUP($F1081,Calc!$R$2:$Y$1201,I$13)</f>
        <v/>
      </c>
      <c r="J1081" s="96" t="str">
        <f ca="1">VLOOKUP($F1081,Calc!$R$2:$Y$1201,J$13)</f>
        <v/>
      </c>
      <c r="K1081" s="96"/>
      <c r="L1081" s="98" t="str">
        <f ca="1">VLOOKUP($F1081,Calc!$R$2:$Y$1201,L$13)</f>
        <v/>
      </c>
      <c r="M1081" s="96" t="str">
        <f ca="1">VLOOKUP($F1081,Calc!$R$2:$Y$1201,M$13)</f>
        <v/>
      </c>
    </row>
    <row r="1082" spans="6:13" x14ac:dyDescent="0.3">
      <c r="F1082" s="99">
        <f t="shared" si="16"/>
        <v>1068</v>
      </c>
      <c r="G1082" s="96" t="str">
        <f ca="1">VLOOKUP($F1082,Calc!$R$2:$Y$1201,G$13)</f>
        <v/>
      </c>
      <c r="H1082" s="97" t="str">
        <f ca="1">VLOOKUP($F1082,Calc!$R$2:$Y$1201,H$13)</f>
        <v/>
      </c>
      <c r="I1082" s="96" t="str">
        <f ca="1">VLOOKUP($F1082,Calc!$R$2:$Y$1201,I$13)</f>
        <v/>
      </c>
      <c r="J1082" s="96" t="str">
        <f ca="1">VLOOKUP($F1082,Calc!$R$2:$Y$1201,J$13)</f>
        <v/>
      </c>
      <c r="K1082" s="96"/>
      <c r="L1082" s="98" t="str">
        <f ca="1">VLOOKUP($F1082,Calc!$R$2:$Y$1201,L$13)</f>
        <v/>
      </c>
      <c r="M1082" s="96" t="str">
        <f ca="1">VLOOKUP($F1082,Calc!$R$2:$Y$1201,M$13)</f>
        <v/>
      </c>
    </row>
    <row r="1083" spans="6:13" x14ac:dyDescent="0.3">
      <c r="F1083" s="99">
        <f t="shared" si="16"/>
        <v>1069</v>
      </c>
      <c r="G1083" s="96" t="str">
        <f ca="1">VLOOKUP($F1083,Calc!$R$2:$Y$1201,G$13)</f>
        <v/>
      </c>
      <c r="H1083" s="97" t="str">
        <f ca="1">VLOOKUP($F1083,Calc!$R$2:$Y$1201,H$13)</f>
        <v/>
      </c>
      <c r="I1083" s="96" t="str">
        <f ca="1">VLOOKUP($F1083,Calc!$R$2:$Y$1201,I$13)</f>
        <v/>
      </c>
      <c r="J1083" s="96" t="str">
        <f ca="1">VLOOKUP($F1083,Calc!$R$2:$Y$1201,J$13)</f>
        <v/>
      </c>
      <c r="K1083" s="96"/>
      <c r="L1083" s="98" t="str">
        <f ca="1">VLOOKUP($F1083,Calc!$R$2:$Y$1201,L$13)</f>
        <v/>
      </c>
      <c r="M1083" s="96" t="str">
        <f ca="1">VLOOKUP($F1083,Calc!$R$2:$Y$1201,M$13)</f>
        <v/>
      </c>
    </row>
    <row r="1084" spans="6:13" x14ac:dyDescent="0.3">
      <c r="F1084" s="99">
        <f t="shared" si="16"/>
        <v>1070</v>
      </c>
      <c r="G1084" s="96" t="str">
        <f ca="1">VLOOKUP($F1084,Calc!$R$2:$Y$1201,G$13)</f>
        <v/>
      </c>
      <c r="H1084" s="97" t="str">
        <f ca="1">VLOOKUP($F1084,Calc!$R$2:$Y$1201,H$13)</f>
        <v/>
      </c>
      <c r="I1084" s="96" t="str">
        <f ca="1">VLOOKUP($F1084,Calc!$R$2:$Y$1201,I$13)</f>
        <v/>
      </c>
      <c r="J1084" s="96" t="str">
        <f ca="1">VLOOKUP($F1084,Calc!$R$2:$Y$1201,J$13)</f>
        <v/>
      </c>
      <c r="K1084" s="96"/>
      <c r="L1084" s="98" t="str">
        <f ca="1">VLOOKUP($F1084,Calc!$R$2:$Y$1201,L$13)</f>
        <v/>
      </c>
      <c r="M1084" s="96" t="str">
        <f ca="1">VLOOKUP($F1084,Calc!$R$2:$Y$1201,M$13)</f>
        <v/>
      </c>
    </row>
    <row r="1085" spans="6:13" x14ac:dyDescent="0.3">
      <c r="F1085" s="99">
        <f t="shared" si="16"/>
        <v>1071</v>
      </c>
      <c r="G1085" s="96" t="str">
        <f ca="1">VLOOKUP($F1085,Calc!$R$2:$Y$1201,G$13)</f>
        <v/>
      </c>
      <c r="H1085" s="97" t="str">
        <f ca="1">VLOOKUP($F1085,Calc!$R$2:$Y$1201,H$13)</f>
        <v/>
      </c>
      <c r="I1085" s="96" t="str">
        <f ca="1">VLOOKUP($F1085,Calc!$R$2:$Y$1201,I$13)</f>
        <v/>
      </c>
      <c r="J1085" s="96" t="str">
        <f ca="1">VLOOKUP($F1085,Calc!$R$2:$Y$1201,J$13)</f>
        <v/>
      </c>
      <c r="K1085" s="96"/>
      <c r="L1085" s="98" t="str">
        <f ca="1">VLOOKUP($F1085,Calc!$R$2:$Y$1201,L$13)</f>
        <v/>
      </c>
      <c r="M1085" s="96" t="str">
        <f ca="1">VLOOKUP($F1085,Calc!$R$2:$Y$1201,M$13)</f>
        <v/>
      </c>
    </row>
    <row r="1086" spans="6:13" x14ac:dyDescent="0.3">
      <c r="F1086" s="99">
        <f t="shared" si="16"/>
        <v>1072</v>
      </c>
      <c r="G1086" s="96" t="str">
        <f ca="1">VLOOKUP($F1086,Calc!$R$2:$Y$1201,G$13)</f>
        <v/>
      </c>
      <c r="H1086" s="97" t="str">
        <f ca="1">VLOOKUP($F1086,Calc!$R$2:$Y$1201,H$13)</f>
        <v/>
      </c>
      <c r="I1086" s="96" t="str">
        <f ca="1">VLOOKUP($F1086,Calc!$R$2:$Y$1201,I$13)</f>
        <v/>
      </c>
      <c r="J1086" s="96" t="str">
        <f ca="1">VLOOKUP($F1086,Calc!$R$2:$Y$1201,J$13)</f>
        <v/>
      </c>
      <c r="K1086" s="96"/>
      <c r="L1086" s="98" t="str">
        <f ca="1">VLOOKUP($F1086,Calc!$R$2:$Y$1201,L$13)</f>
        <v/>
      </c>
      <c r="M1086" s="96" t="str">
        <f ca="1">VLOOKUP($F1086,Calc!$R$2:$Y$1201,M$13)</f>
        <v/>
      </c>
    </row>
    <row r="1087" spans="6:13" x14ac:dyDescent="0.3">
      <c r="F1087" s="99">
        <f t="shared" si="16"/>
        <v>1073</v>
      </c>
      <c r="G1087" s="96" t="str">
        <f ca="1">VLOOKUP($F1087,Calc!$R$2:$Y$1201,G$13)</f>
        <v/>
      </c>
      <c r="H1087" s="97" t="str">
        <f ca="1">VLOOKUP($F1087,Calc!$R$2:$Y$1201,H$13)</f>
        <v/>
      </c>
      <c r="I1087" s="96" t="str">
        <f ca="1">VLOOKUP($F1087,Calc!$R$2:$Y$1201,I$13)</f>
        <v/>
      </c>
      <c r="J1087" s="96" t="str">
        <f ca="1">VLOOKUP($F1087,Calc!$R$2:$Y$1201,J$13)</f>
        <v/>
      </c>
      <c r="K1087" s="96"/>
      <c r="L1087" s="98" t="str">
        <f ca="1">VLOOKUP($F1087,Calc!$R$2:$Y$1201,L$13)</f>
        <v/>
      </c>
      <c r="M1087" s="96" t="str">
        <f ca="1">VLOOKUP($F1087,Calc!$R$2:$Y$1201,M$13)</f>
        <v/>
      </c>
    </row>
    <row r="1088" spans="6:13" x14ac:dyDescent="0.3">
      <c r="F1088" s="99">
        <f t="shared" si="16"/>
        <v>1074</v>
      </c>
      <c r="G1088" s="96" t="str">
        <f ca="1">VLOOKUP($F1088,Calc!$R$2:$Y$1201,G$13)</f>
        <v/>
      </c>
      <c r="H1088" s="97" t="str">
        <f ca="1">VLOOKUP($F1088,Calc!$R$2:$Y$1201,H$13)</f>
        <v/>
      </c>
      <c r="I1088" s="96" t="str">
        <f ca="1">VLOOKUP($F1088,Calc!$R$2:$Y$1201,I$13)</f>
        <v/>
      </c>
      <c r="J1088" s="96" t="str">
        <f ca="1">VLOOKUP($F1088,Calc!$R$2:$Y$1201,J$13)</f>
        <v/>
      </c>
      <c r="K1088" s="96"/>
      <c r="L1088" s="98" t="str">
        <f ca="1">VLOOKUP($F1088,Calc!$R$2:$Y$1201,L$13)</f>
        <v/>
      </c>
      <c r="M1088" s="96" t="str">
        <f ca="1">VLOOKUP($F1088,Calc!$R$2:$Y$1201,M$13)</f>
        <v/>
      </c>
    </row>
    <row r="1089" spans="6:13" x14ac:dyDescent="0.3">
      <c r="F1089" s="99">
        <f t="shared" si="16"/>
        <v>1075</v>
      </c>
      <c r="G1089" s="96" t="str">
        <f ca="1">VLOOKUP($F1089,Calc!$R$2:$Y$1201,G$13)</f>
        <v/>
      </c>
      <c r="H1089" s="97" t="str">
        <f ca="1">VLOOKUP($F1089,Calc!$R$2:$Y$1201,H$13)</f>
        <v/>
      </c>
      <c r="I1089" s="96" t="str">
        <f ca="1">VLOOKUP($F1089,Calc!$R$2:$Y$1201,I$13)</f>
        <v/>
      </c>
      <c r="J1089" s="96" t="str">
        <f ca="1">VLOOKUP($F1089,Calc!$R$2:$Y$1201,J$13)</f>
        <v/>
      </c>
      <c r="K1089" s="96"/>
      <c r="L1089" s="98" t="str">
        <f ca="1">VLOOKUP($F1089,Calc!$R$2:$Y$1201,L$13)</f>
        <v/>
      </c>
      <c r="M1089" s="96" t="str">
        <f ca="1">VLOOKUP($F1089,Calc!$R$2:$Y$1201,M$13)</f>
        <v/>
      </c>
    </row>
    <row r="1090" spans="6:13" x14ac:dyDescent="0.3">
      <c r="F1090" s="99">
        <f t="shared" si="16"/>
        <v>1076</v>
      </c>
      <c r="G1090" s="96" t="str">
        <f ca="1">VLOOKUP($F1090,Calc!$R$2:$Y$1201,G$13)</f>
        <v/>
      </c>
      <c r="H1090" s="97" t="str">
        <f ca="1">VLOOKUP($F1090,Calc!$R$2:$Y$1201,H$13)</f>
        <v/>
      </c>
      <c r="I1090" s="96" t="str">
        <f ca="1">VLOOKUP($F1090,Calc!$R$2:$Y$1201,I$13)</f>
        <v/>
      </c>
      <c r="J1090" s="96" t="str">
        <f ca="1">VLOOKUP($F1090,Calc!$R$2:$Y$1201,J$13)</f>
        <v/>
      </c>
      <c r="K1090" s="96"/>
      <c r="L1090" s="98" t="str">
        <f ca="1">VLOOKUP($F1090,Calc!$R$2:$Y$1201,L$13)</f>
        <v/>
      </c>
      <c r="M1090" s="96" t="str">
        <f ca="1">VLOOKUP($F1090,Calc!$R$2:$Y$1201,M$13)</f>
        <v/>
      </c>
    </row>
    <row r="1091" spans="6:13" x14ac:dyDescent="0.3">
      <c r="F1091" s="99">
        <f t="shared" si="16"/>
        <v>1077</v>
      </c>
      <c r="G1091" s="96" t="str">
        <f ca="1">VLOOKUP($F1091,Calc!$R$2:$Y$1201,G$13)</f>
        <v/>
      </c>
      <c r="H1091" s="97" t="str">
        <f ca="1">VLOOKUP($F1091,Calc!$R$2:$Y$1201,H$13)</f>
        <v/>
      </c>
      <c r="I1091" s="96" t="str">
        <f ca="1">VLOOKUP($F1091,Calc!$R$2:$Y$1201,I$13)</f>
        <v/>
      </c>
      <c r="J1091" s="96" t="str">
        <f ca="1">VLOOKUP($F1091,Calc!$R$2:$Y$1201,J$13)</f>
        <v/>
      </c>
      <c r="K1091" s="96"/>
      <c r="L1091" s="98" t="str">
        <f ca="1">VLOOKUP($F1091,Calc!$R$2:$Y$1201,L$13)</f>
        <v/>
      </c>
      <c r="M1091" s="96" t="str">
        <f ca="1">VLOOKUP($F1091,Calc!$R$2:$Y$1201,M$13)</f>
        <v/>
      </c>
    </row>
    <row r="1092" spans="6:13" x14ac:dyDescent="0.3">
      <c r="F1092" s="99">
        <f t="shared" si="16"/>
        <v>1078</v>
      </c>
      <c r="G1092" s="96" t="str">
        <f ca="1">VLOOKUP($F1092,Calc!$R$2:$Y$1201,G$13)</f>
        <v/>
      </c>
      <c r="H1092" s="97" t="str">
        <f ca="1">VLOOKUP($F1092,Calc!$R$2:$Y$1201,H$13)</f>
        <v/>
      </c>
      <c r="I1092" s="96" t="str">
        <f ca="1">VLOOKUP($F1092,Calc!$R$2:$Y$1201,I$13)</f>
        <v/>
      </c>
      <c r="J1092" s="96" t="str">
        <f ca="1">VLOOKUP($F1092,Calc!$R$2:$Y$1201,J$13)</f>
        <v/>
      </c>
      <c r="K1092" s="96"/>
      <c r="L1092" s="98" t="str">
        <f ca="1">VLOOKUP($F1092,Calc!$R$2:$Y$1201,L$13)</f>
        <v/>
      </c>
      <c r="M1092" s="96" t="str">
        <f ca="1">VLOOKUP($F1092,Calc!$R$2:$Y$1201,M$13)</f>
        <v/>
      </c>
    </row>
    <row r="1093" spans="6:13" x14ac:dyDescent="0.3">
      <c r="F1093" s="99">
        <f t="shared" si="16"/>
        <v>1079</v>
      </c>
      <c r="G1093" s="96" t="str">
        <f ca="1">VLOOKUP($F1093,Calc!$R$2:$Y$1201,G$13)</f>
        <v/>
      </c>
      <c r="H1093" s="97" t="str">
        <f ca="1">VLOOKUP($F1093,Calc!$R$2:$Y$1201,H$13)</f>
        <v/>
      </c>
      <c r="I1093" s="96" t="str">
        <f ca="1">VLOOKUP($F1093,Calc!$R$2:$Y$1201,I$13)</f>
        <v/>
      </c>
      <c r="J1093" s="96" t="str">
        <f ca="1">VLOOKUP($F1093,Calc!$R$2:$Y$1201,J$13)</f>
        <v/>
      </c>
      <c r="K1093" s="96"/>
      <c r="L1093" s="98" t="str">
        <f ca="1">VLOOKUP($F1093,Calc!$R$2:$Y$1201,L$13)</f>
        <v/>
      </c>
      <c r="M1093" s="96" t="str">
        <f ca="1">VLOOKUP($F1093,Calc!$R$2:$Y$1201,M$13)</f>
        <v/>
      </c>
    </row>
    <row r="1094" spans="6:13" x14ac:dyDescent="0.3">
      <c r="F1094" s="99">
        <f t="shared" si="16"/>
        <v>1080</v>
      </c>
      <c r="G1094" s="96" t="str">
        <f ca="1">VLOOKUP($F1094,Calc!$R$2:$Y$1201,G$13)</f>
        <v/>
      </c>
      <c r="H1094" s="97" t="str">
        <f ca="1">VLOOKUP($F1094,Calc!$R$2:$Y$1201,H$13)</f>
        <v/>
      </c>
      <c r="I1094" s="96" t="str">
        <f ca="1">VLOOKUP($F1094,Calc!$R$2:$Y$1201,I$13)</f>
        <v/>
      </c>
      <c r="J1094" s="96" t="str">
        <f ca="1">VLOOKUP($F1094,Calc!$R$2:$Y$1201,J$13)</f>
        <v/>
      </c>
      <c r="K1094" s="96"/>
      <c r="L1094" s="98" t="str">
        <f ca="1">VLOOKUP($F1094,Calc!$R$2:$Y$1201,L$13)</f>
        <v/>
      </c>
      <c r="M1094" s="96" t="str">
        <f ca="1">VLOOKUP($F1094,Calc!$R$2:$Y$1201,M$13)</f>
        <v/>
      </c>
    </row>
    <row r="1095" spans="6:13" x14ac:dyDescent="0.3">
      <c r="F1095" s="99">
        <f t="shared" si="16"/>
        <v>1081</v>
      </c>
      <c r="G1095" s="96" t="str">
        <f ca="1">VLOOKUP($F1095,Calc!$R$2:$Y$1201,G$13)</f>
        <v/>
      </c>
      <c r="H1095" s="97" t="str">
        <f ca="1">VLOOKUP($F1095,Calc!$R$2:$Y$1201,H$13)</f>
        <v/>
      </c>
      <c r="I1095" s="96" t="str">
        <f ca="1">VLOOKUP($F1095,Calc!$R$2:$Y$1201,I$13)</f>
        <v/>
      </c>
      <c r="J1095" s="96" t="str">
        <f ca="1">VLOOKUP($F1095,Calc!$R$2:$Y$1201,J$13)</f>
        <v/>
      </c>
      <c r="K1095" s="96"/>
      <c r="L1095" s="98" t="str">
        <f ca="1">VLOOKUP($F1095,Calc!$R$2:$Y$1201,L$13)</f>
        <v/>
      </c>
      <c r="M1095" s="96" t="str">
        <f ca="1">VLOOKUP($F1095,Calc!$R$2:$Y$1201,M$13)</f>
        <v/>
      </c>
    </row>
    <row r="1096" spans="6:13" x14ac:dyDescent="0.3">
      <c r="F1096" s="99">
        <f t="shared" si="16"/>
        <v>1082</v>
      </c>
      <c r="G1096" s="96" t="str">
        <f ca="1">VLOOKUP($F1096,Calc!$R$2:$Y$1201,G$13)</f>
        <v/>
      </c>
      <c r="H1096" s="97" t="str">
        <f ca="1">VLOOKUP($F1096,Calc!$R$2:$Y$1201,H$13)</f>
        <v/>
      </c>
      <c r="I1096" s="96" t="str">
        <f ca="1">VLOOKUP($F1096,Calc!$R$2:$Y$1201,I$13)</f>
        <v/>
      </c>
      <c r="J1096" s="96" t="str">
        <f ca="1">VLOOKUP($F1096,Calc!$R$2:$Y$1201,J$13)</f>
        <v/>
      </c>
      <c r="K1096" s="96"/>
      <c r="L1096" s="98" t="str">
        <f ca="1">VLOOKUP($F1096,Calc!$R$2:$Y$1201,L$13)</f>
        <v/>
      </c>
      <c r="M1096" s="96" t="str">
        <f ca="1">VLOOKUP($F1096,Calc!$R$2:$Y$1201,M$13)</f>
        <v/>
      </c>
    </row>
    <row r="1097" spans="6:13" x14ac:dyDescent="0.3">
      <c r="F1097" s="99">
        <f t="shared" si="16"/>
        <v>1083</v>
      </c>
      <c r="G1097" s="96" t="str">
        <f ca="1">VLOOKUP($F1097,Calc!$R$2:$Y$1201,G$13)</f>
        <v/>
      </c>
      <c r="H1097" s="97" t="str">
        <f ca="1">VLOOKUP($F1097,Calc!$R$2:$Y$1201,H$13)</f>
        <v/>
      </c>
      <c r="I1097" s="96" t="str">
        <f ca="1">VLOOKUP($F1097,Calc!$R$2:$Y$1201,I$13)</f>
        <v/>
      </c>
      <c r="J1097" s="96" t="str">
        <f ca="1">VLOOKUP($F1097,Calc!$R$2:$Y$1201,J$13)</f>
        <v/>
      </c>
      <c r="K1097" s="96"/>
      <c r="L1097" s="98" t="str">
        <f ca="1">VLOOKUP($F1097,Calc!$R$2:$Y$1201,L$13)</f>
        <v/>
      </c>
      <c r="M1097" s="96" t="str">
        <f ca="1">VLOOKUP($F1097,Calc!$R$2:$Y$1201,M$13)</f>
        <v/>
      </c>
    </row>
    <row r="1098" spans="6:13" x14ac:dyDescent="0.3">
      <c r="F1098" s="99">
        <f t="shared" si="16"/>
        <v>1084</v>
      </c>
      <c r="G1098" s="96" t="str">
        <f ca="1">VLOOKUP($F1098,Calc!$R$2:$Y$1201,G$13)</f>
        <v/>
      </c>
      <c r="H1098" s="97" t="str">
        <f ca="1">VLOOKUP($F1098,Calc!$R$2:$Y$1201,H$13)</f>
        <v/>
      </c>
      <c r="I1098" s="96" t="str">
        <f ca="1">VLOOKUP($F1098,Calc!$R$2:$Y$1201,I$13)</f>
        <v/>
      </c>
      <c r="J1098" s="96" t="str">
        <f ca="1">VLOOKUP($F1098,Calc!$R$2:$Y$1201,J$13)</f>
        <v/>
      </c>
      <c r="K1098" s="96"/>
      <c r="L1098" s="98" t="str">
        <f ca="1">VLOOKUP($F1098,Calc!$R$2:$Y$1201,L$13)</f>
        <v/>
      </c>
      <c r="M1098" s="96" t="str">
        <f ca="1">VLOOKUP($F1098,Calc!$R$2:$Y$1201,M$13)</f>
        <v/>
      </c>
    </row>
    <row r="1099" spans="6:13" x14ac:dyDescent="0.3">
      <c r="F1099" s="99">
        <f t="shared" si="16"/>
        <v>1085</v>
      </c>
      <c r="G1099" s="96" t="str">
        <f ca="1">VLOOKUP($F1099,Calc!$R$2:$Y$1201,G$13)</f>
        <v/>
      </c>
      <c r="H1099" s="97" t="str">
        <f ca="1">VLOOKUP($F1099,Calc!$R$2:$Y$1201,H$13)</f>
        <v/>
      </c>
      <c r="I1099" s="96" t="str">
        <f ca="1">VLOOKUP($F1099,Calc!$R$2:$Y$1201,I$13)</f>
        <v/>
      </c>
      <c r="J1099" s="96" t="str">
        <f ca="1">VLOOKUP($F1099,Calc!$R$2:$Y$1201,J$13)</f>
        <v/>
      </c>
      <c r="K1099" s="96"/>
      <c r="L1099" s="98" t="str">
        <f ca="1">VLOOKUP($F1099,Calc!$R$2:$Y$1201,L$13)</f>
        <v/>
      </c>
      <c r="M1099" s="96" t="str">
        <f ca="1">VLOOKUP($F1099,Calc!$R$2:$Y$1201,M$13)</f>
        <v/>
      </c>
    </row>
    <row r="1100" spans="6:13" x14ac:dyDescent="0.3">
      <c r="F1100" s="99">
        <f t="shared" si="16"/>
        <v>1086</v>
      </c>
      <c r="G1100" s="96" t="str">
        <f ca="1">VLOOKUP($F1100,Calc!$R$2:$Y$1201,G$13)</f>
        <v/>
      </c>
      <c r="H1100" s="97" t="str">
        <f ca="1">VLOOKUP($F1100,Calc!$R$2:$Y$1201,H$13)</f>
        <v/>
      </c>
      <c r="I1100" s="96" t="str">
        <f ca="1">VLOOKUP($F1100,Calc!$R$2:$Y$1201,I$13)</f>
        <v/>
      </c>
      <c r="J1100" s="96" t="str">
        <f ca="1">VLOOKUP($F1100,Calc!$R$2:$Y$1201,J$13)</f>
        <v/>
      </c>
      <c r="K1100" s="96"/>
      <c r="L1100" s="98" t="str">
        <f ca="1">VLOOKUP($F1100,Calc!$R$2:$Y$1201,L$13)</f>
        <v/>
      </c>
      <c r="M1100" s="96" t="str">
        <f ca="1">VLOOKUP($F1100,Calc!$R$2:$Y$1201,M$13)</f>
        <v/>
      </c>
    </row>
    <row r="1101" spans="6:13" x14ac:dyDescent="0.3">
      <c r="F1101" s="99">
        <f t="shared" si="16"/>
        <v>1087</v>
      </c>
      <c r="G1101" s="96" t="str">
        <f ca="1">VLOOKUP($F1101,Calc!$R$2:$Y$1201,G$13)</f>
        <v/>
      </c>
      <c r="H1101" s="97" t="str">
        <f ca="1">VLOOKUP($F1101,Calc!$R$2:$Y$1201,H$13)</f>
        <v/>
      </c>
      <c r="I1101" s="96" t="str">
        <f ca="1">VLOOKUP($F1101,Calc!$R$2:$Y$1201,I$13)</f>
        <v/>
      </c>
      <c r="J1101" s="96" t="str">
        <f ca="1">VLOOKUP($F1101,Calc!$R$2:$Y$1201,J$13)</f>
        <v/>
      </c>
      <c r="K1101" s="96"/>
      <c r="L1101" s="98" t="str">
        <f ca="1">VLOOKUP($F1101,Calc!$R$2:$Y$1201,L$13)</f>
        <v/>
      </c>
      <c r="M1101" s="96" t="str">
        <f ca="1">VLOOKUP($F1101,Calc!$R$2:$Y$1201,M$13)</f>
        <v/>
      </c>
    </row>
    <row r="1102" spans="6:13" x14ac:dyDescent="0.3">
      <c r="F1102" s="99">
        <f t="shared" si="16"/>
        <v>1088</v>
      </c>
      <c r="G1102" s="96" t="str">
        <f ca="1">VLOOKUP($F1102,Calc!$R$2:$Y$1201,G$13)</f>
        <v/>
      </c>
      <c r="H1102" s="97" t="str">
        <f ca="1">VLOOKUP($F1102,Calc!$R$2:$Y$1201,H$13)</f>
        <v/>
      </c>
      <c r="I1102" s="96" t="str">
        <f ca="1">VLOOKUP($F1102,Calc!$R$2:$Y$1201,I$13)</f>
        <v/>
      </c>
      <c r="J1102" s="96" t="str">
        <f ca="1">VLOOKUP($F1102,Calc!$R$2:$Y$1201,J$13)</f>
        <v/>
      </c>
      <c r="K1102" s="96"/>
      <c r="L1102" s="98" t="str">
        <f ca="1">VLOOKUP($F1102,Calc!$R$2:$Y$1201,L$13)</f>
        <v/>
      </c>
      <c r="M1102" s="96" t="str">
        <f ca="1">VLOOKUP($F1102,Calc!$R$2:$Y$1201,M$13)</f>
        <v/>
      </c>
    </row>
    <row r="1103" spans="6:13" x14ac:dyDescent="0.3">
      <c r="F1103" s="99">
        <f t="shared" si="16"/>
        <v>1089</v>
      </c>
      <c r="G1103" s="96" t="str">
        <f ca="1">VLOOKUP($F1103,Calc!$R$2:$Y$1201,G$13)</f>
        <v/>
      </c>
      <c r="H1103" s="97" t="str">
        <f ca="1">VLOOKUP($F1103,Calc!$R$2:$Y$1201,H$13)</f>
        <v/>
      </c>
      <c r="I1103" s="96" t="str">
        <f ca="1">VLOOKUP($F1103,Calc!$R$2:$Y$1201,I$13)</f>
        <v/>
      </c>
      <c r="J1103" s="96" t="str">
        <f ca="1">VLOOKUP($F1103,Calc!$R$2:$Y$1201,J$13)</f>
        <v/>
      </c>
      <c r="K1103" s="96"/>
      <c r="L1103" s="98" t="str">
        <f ca="1">VLOOKUP($F1103,Calc!$R$2:$Y$1201,L$13)</f>
        <v/>
      </c>
      <c r="M1103" s="96" t="str">
        <f ca="1">VLOOKUP($F1103,Calc!$R$2:$Y$1201,M$13)</f>
        <v/>
      </c>
    </row>
    <row r="1104" spans="6:13" x14ac:dyDescent="0.3">
      <c r="F1104" s="99">
        <f t="shared" si="16"/>
        <v>1090</v>
      </c>
      <c r="G1104" s="96" t="str">
        <f ca="1">VLOOKUP($F1104,Calc!$R$2:$Y$1201,G$13)</f>
        <v/>
      </c>
      <c r="H1104" s="97" t="str">
        <f ca="1">VLOOKUP($F1104,Calc!$R$2:$Y$1201,H$13)</f>
        <v/>
      </c>
      <c r="I1104" s="96" t="str">
        <f ca="1">VLOOKUP($F1104,Calc!$R$2:$Y$1201,I$13)</f>
        <v/>
      </c>
      <c r="J1104" s="96" t="str">
        <f ca="1">VLOOKUP($F1104,Calc!$R$2:$Y$1201,J$13)</f>
        <v/>
      </c>
      <c r="K1104" s="96"/>
      <c r="L1104" s="98" t="str">
        <f ca="1">VLOOKUP($F1104,Calc!$R$2:$Y$1201,L$13)</f>
        <v/>
      </c>
      <c r="M1104" s="96" t="str">
        <f ca="1">VLOOKUP($F1104,Calc!$R$2:$Y$1201,M$13)</f>
        <v/>
      </c>
    </row>
    <row r="1105" spans="6:13" x14ac:dyDescent="0.3">
      <c r="F1105" s="99">
        <f t="shared" ref="F1105:F1168" si="17">F1104+1</f>
        <v>1091</v>
      </c>
      <c r="G1105" s="96" t="str">
        <f ca="1">VLOOKUP($F1105,Calc!$R$2:$Y$1201,G$13)</f>
        <v/>
      </c>
      <c r="H1105" s="97" t="str">
        <f ca="1">VLOOKUP($F1105,Calc!$R$2:$Y$1201,H$13)</f>
        <v/>
      </c>
      <c r="I1105" s="96" t="str">
        <f ca="1">VLOOKUP($F1105,Calc!$R$2:$Y$1201,I$13)</f>
        <v/>
      </c>
      <c r="J1105" s="96" t="str">
        <f ca="1">VLOOKUP($F1105,Calc!$R$2:$Y$1201,J$13)</f>
        <v/>
      </c>
      <c r="K1105" s="96"/>
      <c r="L1105" s="98" t="str">
        <f ca="1">VLOOKUP($F1105,Calc!$R$2:$Y$1201,L$13)</f>
        <v/>
      </c>
      <c r="M1105" s="96" t="str">
        <f ca="1">VLOOKUP($F1105,Calc!$R$2:$Y$1201,M$13)</f>
        <v/>
      </c>
    </row>
    <row r="1106" spans="6:13" x14ac:dyDescent="0.3">
      <c r="F1106" s="99">
        <f t="shared" si="17"/>
        <v>1092</v>
      </c>
      <c r="G1106" s="96" t="str">
        <f ca="1">VLOOKUP($F1106,Calc!$R$2:$Y$1201,G$13)</f>
        <v/>
      </c>
      <c r="H1106" s="97" t="str">
        <f ca="1">VLOOKUP($F1106,Calc!$R$2:$Y$1201,H$13)</f>
        <v/>
      </c>
      <c r="I1106" s="96" t="str">
        <f ca="1">VLOOKUP($F1106,Calc!$R$2:$Y$1201,I$13)</f>
        <v/>
      </c>
      <c r="J1106" s="96" t="str">
        <f ca="1">VLOOKUP($F1106,Calc!$R$2:$Y$1201,J$13)</f>
        <v/>
      </c>
      <c r="K1106" s="96"/>
      <c r="L1106" s="98" t="str">
        <f ca="1">VLOOKUP($F1106,Calc!$R$2:$Y$1201,L$13)</f>
        <v/>
      </c>
      <c r="M1106" s="96" t="str">
        <f ca="1">VLOOKUP($F1106,Calc!$R$2:$Y$1201,M$13)</f>
        <v/>
      </c>
    </row>
    <row r="1107" spans="6:13" x14ac:dyDescent="0.3">
      <c r="F1107" s="99">
        <f t="shared" si="17"/>
        <v>1093</v>
      </c>
      <c r="G1107" s="96" t="str">
        <f ca="1">VLOOKUP($F1107,Calc!$R$2:$Y$1201,G$13)</f>
        <v/>
      </c>
      <c r="H1107" s="97" t="str">
        <f ca="1">VLOOKUP($F1107,Calc!$R$2:$Y$1201,H$13)</f>
        <v/>
      </c>
      <c r="I1107" s="96" t="str">
        <f ca="1">VLOOKUP($F1107,Calc!$R$2:$Y$1201,I$13)</f>
        <v/>
      </c>
      <c r="J1107" s="96" t="str">
        <f ca="1">VLOOKUP($F1107,Calc!$R$2:$Y$1201,J$13)</f>
        <v/>
      </c>
      <c r="K1107" s="96"/>
      <c r="L1107" s="98" t="str">
        <f ca="1">VLOOKUP($F1107,Calc!$R$2:$Y$1201,L$13)</f>
        <v/>
      </c>
      <c r="M1107" s="96" t="str">
        <f ca="1">VLOOKUP($F1107,Calc!$R$2:$Y$1201,M$13)</f>
        <v/>
      </c>
    </row>
    <row r="1108" spans="6:13" x14ac:dyDescent="0.3">
      <c r="F1108" s="99">
        <f t="shared" si="17"/>
        <v>1094</v>
      </c>
      <c r="G1108" s="96" t="str">
        <f ca="1">VLOOKUP($F1108,Calc!$R$2:$Y$1201,G$13)</f>
        <v/>
      </c>
      <c r="H1108" s="97" t="str">
        <f ca="1">VLOOKUP($F1108,Calc!$R$2:$Y$1201,H$13)</f>
        <v/>
      </c>
      <c r="I1108" s="96" t="str">
        <f ca="1">VLOOKUP($F1108,Calc!$R$2:$Y$1201,I$13)</f>
        <v/>
      </c>
      <c r="J1108" s="96" t="str">
        <f ca="1">VLOOKUP($F1108,Calc!$R$2:$Y$1201,J$13)</f>
        <v/>
      </c>
      <c r="K1108" s="96"/>
      <c r="L1108" s="98" t="str">
        <f ca="1">VLOOKUP($F1108,Calc!$R$2:$Y$1201,L$13)</f>
        <v/>
      </c>
      <c r="M1108" s="96" t="str">
        <f ca="1">VLOOKUP($F1108,Calc!$R$2:$Y$1201,M$13)</f>
        <v/>
      </c>
    </row>
    <row r="1109" spans="6:13" x14ac:dyDescent="0.3">
      <c r="F1109" s="99">
        <f t="shared" si="17"/>
        <v>1095</v>
      </c>
      <c r="G1109" s="96" t="str">
        <f ca="1">VLOOKUP($F1109,Calc!$R$2:$Y$1201,G$13)</f>
        <v/>
      </c>
      <c r="H1109" s="97" t="str">
        <f ca="1">VLOOKUP($F1109,Calc!$R$2:$Y$1201,H$13)</f>
        <v/>
      </c>
      <c r="I1109" s="96" t="str">
        <f ca="1">VLOOKUP($F1109,Calc!$R$2:$Y$1201,I$13)</f>
        <v/>
      </c>
      <c r="J1109" s="96" t="str">
        <f ca="1">VLOOKUP($F1109,Calc!$R$2:$Y$1201,J$13)</f>
        <v/>
      </c>
      <c r="K1109" s="96"/>
      <c r="L1109" s="98" t="str">
        <f ca="1">VLOOKUP($F1109,Calc!$R$2:$Y$1201,L$13)</f>
        <v/>
      </c>
      <c r="M1109" s="96" t="str">
        <f ca="1">VLOOKUP($F1109,Calc!$R$2:$Y$1201,M$13)</f>
        <v/>
      </c>
    </row>
    <row r="1110" spans="6:13" x14ac:dyDescent="0.3">
      <c r="F1110" s="99">
        <f t="shared" si="17"/>
        <v>1096</v>
      </c>
      <c r="G1110" s="96" t="str">
        <f ca="1">VLOOKUP($F1110,Calc!$R$2:$Y$1201,G$13)</f>
        <v/>
      </c>
      <c r="H1110" s="97" t="str">
        <f ca="1">VLOOKUP($F1110,Calc!$R$2:$Y$1201,H$13)</f>
        <v/>
      </c>
      <c r="I1110" s="96" t="str">
        <f ca="1">VLOOKUP($F1110,Calc!$R$2:$Y$1201,I$13)</f>
        <v/>
      </c>
      <c r="J1110" s="96" t="str">
        <f ca="1">VLOOKUP($F1110,Calc!$R$2:$Y$1201,J$13)</f>
        <v/>
      </c>
      <c r="K1110" s="96"/>
      <c r="L1110" s="98" t="str">
        <f ca="1">VLOOKUP($F1110,Calc!$R$2:$Y$1201,L$13)</f>
        <v/>
      </c>
      <c r="M1110" s="96" t="str">
        <f ca="1">VLOOKUP($F1110,Calc!$R$2:$Y$1201,M$13)</f>
        <v/>
      </c>
    </row>
    <row r="1111" spans="6:13" x14ac:dyDescent="0.3">
      <c r="F1111" s="99">
        <f t="shared" si="17"/>
        <v>1097</v>
      </c>
      <c r="G1111" s="96" t="str">
        <f ca="1">VLOOKUP($F1111,Calc!$R$2:$Y$1201,G$13)</f>
        <v/>
      </c>
      <c r="H1111" s="97" t="str">
        <f ca="1">VLOOKUP($F1111,Calc!$R$2:$Y$1201,H$13)</f>
        <v/>
      </c>
      <c r="I1111" s="96" t="str">
        <f ca="1">VLOOKUP($F1111,Calc!$R$2:$Y$1201,I$13)</f>
        <v/>
      </c>
      <c r="J1111" s="96" t="str">
        <f ca="1">VLOOKUP($F1111,Calc!$R$2:$Y$1201,J$13)</f>
        <v/>
      </c>
      <c r="K1111" s="96"/>
      <c r="L1111" s="98" t="str">
        <f ca="1">VLOOKUP($F1111,Calc!$R$2:$Y$1201,L$13)</f>
        <v/>
      </c>
      <c r="M1111" s="96" t="str">
        <f ca="1">VLOOKUP($F1111,Calc!$R$2:$Y$1201,M$13)</f>
        <v/>
      </c>
    </row>
    <row r="1112" spans="6:13" x14ac:dyDescent="0.3">
      <c r="F1112" s="99">
        <f t="shared" si="17"/>
        <v>1098</v>
      </c>
      <c r="G1112" s="96" t="str">
        <f ca="1">VLOOKUP($F1112,Calc!$R$2:$Y$1201,G$13)</f>
        <v/>
      </c>
      <c r="H1112" s="97" t="str">
        <f ca="1">VLOOKUP($F1112,Calc!$R$2:$Y$1201,H$13)</f>
        <v/>
      </c>
      <c r="I1112" s="96" t="str">
        <f ca="1">VLOOKUP($F1112,Calc!$R$2:$Y$1201,I$13)</f>
        <v/>
      </c>
      <c r="J1112" s="96" t="str">
        <f ca="1">VLOOKUP($F1112,Calc!$R$2:$Y$1201,J$13)</f>
        <v/>
      </c>
      <c r="K1112" s="96"/>
      <c r="L1112" s="98" t="str">
        <f ca="1">VLOOKUP($F1112,Calc!$R$2:$Y$1201,L$13)</f>
        <v/>
      </c>
      <c r="M1112" s="96" t="str">
        <f ca="1">VLOOKUP($F1112,Calc!$R$2:$Y$1201,M$13)</f>
        <v/>
      </c>
    </row>
    <row r="1113" spans="6:13" x14ac:dyDescent="0.3">
      <c r="F1113" s="99">
        <f t="shared" si="17"/>
        <v>1099</v>
      </c>
      <c r="G1113" s="96" t="str">
        <f ca="1">VLOOKUP($F1113,Calc!$R$2:$Y$1201,G$13)</f>
        <v/>
      </c>
      <c r="H1113" s="97" t="str">
        <f ca="1">VLOOKUP($F1113,Calc!$R$2:$Y$1201,H$13)</f>
        <v/>
      </c>
      <c r="I1113" s="96" t="str">
        <f ca="1">VLOOKUP($F1113,Calc!$R$2:$Y$1201,I$13)</f>
        <v/>
      </c>
      <c r="J1113" s="96" t="str">
        <f ca="1">VLOOKUP($F1113,Calc!$R$2:$Y$1201,J$13)</f>
        <v/>
      </c>
      <c r="K1113" s="96"/>
      <c r="L1113" s="98" t="str">
        <f ca="1">VLOOKUP($F1113,Calc!$R$2:$Y$1201,L$13)</f>
        <v/>
      </c>
      <c r="M1113" s="96" t="str">
        <f ca="1">VLOOKUP($F1113,Calc!$R$2:$Y$1201,M$13)</f>
        <v/>
      </c>
    </row>
    <row r="1114" spans="6:13" x14ac:dyDescent="0.3">
      <c r="F1114" s="99">
        <f t="shared" si="17"/>
        <v>1100</v>
      </c>
      <c r="G1114" s="96" t="str">
        <f ca="1">VLOOKUP($F1114,Calc!$R$2:$Y$1201,G$13)</f>
        <v/>
      </c>
      <c r="H1114" s="97" t="str">
        <f ca="1">VLOOKUP($F1114,Calc!$R$2:$Y$1201,H$13)</f>
        <v/>
      </c>
      <c r="I1114" s="96" t="str">
        <f ca="1">VLOOKUP($F1114,Calc!$R$2:$Y$1201,I$13)</f>
        <v/>
      </c>
      <c r="J1114" s="96" t="str">
        <f ca="1">VLOOKUP($F1114,Calc!$R$2:$Y$1201,J$13)</f>
        <v/>
      </c>
      <c r="K1114" s="96"/>
      <c r="L1114" s="98" t="str">
        <f ca="1">VLOOKUP($F1114,Calc!$R$2:$Y$1201,L$13)</f>
        <v/>
      </c>
      <c r="M1114" s="96" t="str">
        <f ca="1">VLOOKUP($F1114,Calc!$R$2:$Y$1201,M$13)</f>
        <v/>
      </c>
    </row>
    <row r="1115" spans="6:13" x14ac:dyDescent="0.3">
      <c r="F1115" s="99">
        <f t="shared" si="17"/>
        <v>1101</v>
      </c>
      <c r="G1115" s="96" t="str">
        <f ca="1">VLOOKUP($F1115,Calc!$R$2:$Y$1201,G$13)</f>
        <v/>
      </c>
      <c r="H1115" s="97" t="str">
        <f ca="1">VLOOKUP($F1115,Calc!$R$2:$Y$1201,H$13)</f>
        <v/>
      </c>
      <c r="I1115" s="96" t="str">
        <f ca="1">VLOOKUP($F1115,Calc!$R$2:$Y$1201,I$13)</f>
        <v/>
      </c>
      <c r="J1115" s="96" t="str">
        <f ca="1">VLOOKUP($F1115,Calc!$R$2:$Y$1201,J$13)</f>
        <v/>
      </c>
      <c r="K1115" s="96"/>
      <c r="L1115" s="98" t="str">
        <f ca="1">VLOOKUP($F1115,Calc!$R$2:$Y$1201,L$13)</f>
        <v/>
      </c>
      <c r="M1115" s="96" t="str">
        <f ca="1">VLOOKUP($F1115,Calc!$R$2:$Y$1201,M$13)</f>
        <v/>
      </c>
    </row>
    <row r="1116" spans="6:13" x14ac:dyDescent="0.3">
      <c r="F1116" s="99">
        <f t="shared" si="17"/>
        <v>1102</v>
      </c>
      <c r="G1116" s="96" t="str">
        <f ca="1">VLOOKUP($F1116,Calc!$R$2:$Y$1201,G$13)</f>
        <v/>
      </c>
      <c r="H1116" s="97" t="str">
        <f ca="1">VLOOKUP($F1116,Calc!$R$2:$Y$1201,H$13)</f>
        <v/>
      </c>
      <c r="I1116" s="96" t="str">
        <f ca="1">VLOOKUP($F1116,Calc!$R$2:$Y$1201,I$13)</f>
        <v/>
      </c>
      <c r="J1116" s="96" t="str">
        <f ca="1">VLOOKUP($F1116,Calc!$R$2:$Y$1201,J$13)</f>
        <v/>
      </c>
      <c r="K1116" s="96"/>
      <c r="L1116" s="98" t="str">
        <f ca="1">VLOOKUP($F1116,Calc!$R$2:$Y$1201,L$13)</f>
        <v/>
      </c>
      <c r="M1116" s="96" t="str">
        <f ca="1">VLOOKUP($F1116,Calc!$R$2:$Y$1201,M$13)</f>
        <v/>
      </c>
    </row>
    <row r="1117" spans="6:13" x14ac:dyDescent="0.3">
      <c r="F1117" s="99">
        <f t="shared" si="17"/>
        <v>1103</v>
      </c>
      <c r="G1117" s="96" t="str">
        <f ca="1">VLOOKUP($F1117,Calc!$R$2:$Y$1201,G$13)</f>
        <v/>
      </c>
      <c r="H1117" s="97" t="str">
        <f ca="1">VLOOKUP($F1117,Calc!$R$2:$Y$1201,H$13)</f>
        <v/>
      </c>
      <c r="I1117" s="96" t="str">
        <f ca="1">VLOOKUP($F1117,Calc!$R$2:$Y$1201,I$13)</f>
        <v/>
      </c>
      <c r="J1117" s="96" t="str">
        <f ca="1">VLOOKUP($F1117,Calc!$R$2:$Y$1201,J$13)</f>
        <v/>
      </c>
      <c r="K1117" s="96"/>
      <c r="L1117" s="98" t="str">
        <f ca="1">VLOOKUP($F1117,Calc!$R$2:$Y$1201,L$13)</f>
        <v/>
      </c>
      <c r="M1117" s="96" t="str">
        <f ca="1">VLOOKUP($F1117,Calc!$R$2:$Y$1201,M$13)</f>
        <v/>
      </c>
    </row>
    <row r="1118" spans="6:13" x14ac:dyDescent="0.3">
      <c r="F1118" s="99">
        <f t="shared" si="17"/>
        <v>1104</v>
      </c>
      <c r="G1118" s="96" t="str">
        <f ca="1">VLOOKUP($F1118,Calc!$R$2:$Y$1201,G$13)</f>
        <v/>
      </c>
      <c r="H1118" s="97" t="str">
        <f ca="1">VLOOKUP($F1118,Calc!$R$2:$Y$1201,H$13)</f>
        <v/>
      </c>
      <c r="I1118" s="96" t="str">
        <f ca="1">VLOOKUP($F1118,Calc!$R$2:$Y$1201,I$13)</f>
        <v/>
      </c>
      <c r="J1118" s="96" t="str">
        <f ca="1">VLOOKUP($F1118,Calc!$R$2:$Y$1201,J$13)</f>
        <v/>
      </c>
      <c r="K1118" s="96"/>
      <c r="L1118" s="98" t="str">
        <f ca="1">VLOOKUP($F1118,Calc!$R$2:$Y$1201,L$13)</f>
        <v/>
      </c>
      <c r="M1118" s="96" t="str">
        <f ca="1">VLOOKUP($F1118,Calc!$R$2:$Y$1201,M$13)</f>
        <v/>
      </c>
    </row>
    <row r="1119" spans="6:13" x14ac:dyDescent="0.3">
      <c r="F1119" s="99">
        <f t="shared" si="17"/>
        <v>1105</v>
      </c>
      <c r="G1119" s="96" t="str">
        <f ca="1">VLOOKUP($F1119,Calc!$R$2:$Y$1201,G$13)</f>
        <v/>
      </c>
      <c r="H1119" s="97" t="str">
        <f ca="1">VLOOKUP($F1119,Calc!$R$2:$Y$1201,H$13)</f>
        <v/>
      </c>
      <c r="I1119" s="96" t="str">
        <f ca="1">VLOOKUP($F1119,Calc!$R$2:$Y$1201,I$13)</f>
        <v/>
      </c>
      <c r="J1119" s="96" t="str">
        <f ca="1">VLOOKUP($F1119,Calc!$R$2:$Y$1201,J$13)</f>
        <v/>
      </c>
      <c r="K1119" s="96"/>
      <c r="L1119" s="98" t="str">
        <f ca="1">VLOOKUP($F1119,Calc!$R$2:$Y$1201,L$13)</f>
        <v/>
      </c>
      <c r="M1119" s="96" t="str">
        <f ca="1">VLOOKUP($F1119,Calc!$R$2:$Y$1201,M$13)</f>
        <v/>
      </c>
    </row>
    <row r="1120" spans="6:13" x14ac:dyDescent="0.3">
      <c r="F1120" s="99">
        <f t="shared" si="17"/>
        <v>1106</v>
      </c>
      <c r="G1120" s="96" t="str">
        <f ca="1">VLOOKUP($F1120,Calc!$R$2:$Y$1201,G$13)</f>
        <v/>
      </c>
      <c r="H1120" s="97" t="str">
        <f ca="1">VLOOKUP($F1120,Calc!$R$2:$Y$1201,H$13)</f>
        <v/>
      </c>
      <c r="I1120" s="96" t="str">
        <f ca="1">VLOOKUP($F1120,Calc!$R$2:$Y$1201,I$13)</f>
        <v/>
      </c>
      <c r="J1120" s="96" t="str">
        <f ca="1">VLOOKUP($F1120,Calc!$R$2:$Y$1201,J$13)</f>
        <v/>
      </c>
      <c r="K1120" s="96"/>
      <c r="L1120" s="98" t="str">
        <f ca="1">VLOOKUP($F1120,Calc!$R$2:$Y$1201,L$13)</f>
        <v/>
      </c>
      <c r="M1120" s="96" t="str">
        <f ca="1">VLOOKUP($F1120,Calc!$R$2:$Y$1201,M$13)</f>
        <v/>
      </c>
    </row>
    <row r="1121" spans="6:13" x14ac:dyDescent="0.3">
      <c r="F1121" s="99">
        <f t="shared" si="17"/>
        <v>1107</v>
      </c>
      <c r="G1121" s="96" t="str">
        <f ca="1">VLOOKUP($F1121,Calc!$R$2:$Y$1201,G$13)</f>
        <v/>
      </c>
      <c r="H1121" s="97" t="str">
        <f ca="1">VLOOKUP($F1121,Calc!$R$2:$Y$1201,H$13)</f>
        <v/>
      </c>
      <c r="I1121" s="96" t="str">
        <f ca="1">VLOOKUP($F1121,Calc!$R$2:$Y$1201,I$13)</f>
        <v/>
      </c>
      <c r="J1121" s="96" t="str">
        <f ca="1">VLOOKUP($F1121,Calc!$R$2:$Y$1201,J$13)</f>
        <v/>
      </c>
      <c r="K1121" s="96"/>
      <c r="L1121" s="98" t="str">
        <f ca="1">VLOOKUP($F1121,Calc!$R$2:$Y$1201,L$13)</f>
        <v/>
      </c>
      <c r="M1121" s="96" t="str">
        <f ca="1">VLOOKUP($F1121,Calc!$R$2:$Y$1201,M$13)</f>
        <v/>
      </c>
    </row>
    <row r="1122" spans="6:13" x14ac:dyDescent="0.3">
      <c r="F1122" s="99">
        <f t="shared" si="17"/>
        <v>1108</v>
      </c>
      <c r="G1122" s="96" t="str">
        <f ca="1">VLOOKUP($F1122,Calc!$R$2:$Y$1201,G$13)</f>
        <v/>
      </c>
      <c r="H1122" s="97" t="str">
        <f ca="1">VLOOKUP($F1122,Calc!$R$2:$Y$1201,H$13)</f>
        <v/>
      </c>
      <c r="I1122" s="96" t="str">
        <f ca="1">VLOOKUP($F1122,Calc!$R$2:$Y$1201,I$13)</f>
        <v/>
      </c>
      <c r="J1122" s="96" t="str">
        <f ca="1">VLOOKUP($F1122,Calc!$R$2:$Y$1201,J$13)</f>
        <v/>
      </c>
      <c r="K1122" s="96"/>
      <c r="L1122" s="98" t="str">
        <f ca="1">VLOOKUP($F1122,Calc!$R$2:$Y$1201,L$13)</f>
        <v/>
      </c>
      <c r="M1122" s="96" t="str">
        <f ca="1">VLOOKUP($F1122,Calc!$R$2:$Y$1201,M$13)</f>
        <v/>
      </c>
    </row>
    <row r="1123" spans="6:13" x14ac:dyDescent="0.3">
      <c r="F1123" s="99">
        <f t="shared" si="17"/>
        <v>1109</v>
      </c>
      <c r="G1123" s="96" t="str">
        <f ca="1">VLOOKUP($F1123,Calc!$R$2:$Y$1201,G$13)</f>
        <v/>
      </c>
      <c r="H1123" s="97" t="str">
        <f ca="1">VLOOKUP($F1123,Calc!$R$2:$Y$1201,H$13)</f>
        <v/>
      </c>
      <c r="I1123" s="96" t="str">
        <f ca="1">VLOOKUP($F1123,Calc!$R$2:$Y$1201,I$13)</f>
        <v/>
      </c>
      <c r="J1123" s="96" t="str">
        <f ca="1">VLOOKUP($F1123,Calc!$R$2:$Y$1201,J$13)</f>
        <v/>
      </c>
      <c r="K1123" s="96"/>
      <c r="L1123" s="98" t="str">
        <f ca="1">VLOOKUP($F1123,Calc!$R$2:$Y$1201,L$13)</f>
        <v/>
      </c>
      <c r="M1123" s="96" t="str">
        <f ca="1">VLOOKUP($F1123,Calc!$R$2:$Y$1201,M$13)</f>
        <v/>
      </c>
    </row>
    <row r="1124" spans="6:13" x14ac:dyDescent="0.3">
      <c r="F1124" s="99">
        <f t="shared" si="17"/>
        <v>1110</v>
      </c>
      <c r="G1124" s="96" t="str">
        <f ca="1">VLOOKUP($F1124,Calc!$R$2:$Y$1201,G$13)</f>
        <v/>
      </c>
      <c r="H1124" s="97" t="str">
        <f ca="1">VLOOKUP($F1124,Calc!$R$2:$Y$1201,H$13)</f>
        <v/>
      </c>
      <c r="I1124" s="96" t="str">
        <f ca="1">VLOOKUP($F1124,Calc!$R$2:$Y$1201,I$13)</f>
        <v/>
      </c>
      <c r="J1124" s="96" t="str">
        <f ca="1">VLOOKUP($F1124,Calc!$R$2:$Y$1201,J$13)</f>
        <v/>
      </c>
      <c r="K1124" s="96"/>
      <c r="L1124" s="98" t="str">
        <f ca="1">VLOOKUP($F1124,Calc!$R$2:$Y$1201,L$13)</f>
        <v/>
      </c>
      <c r="M1124" s="96" t="str">
        <f ca="1">VLOOKUP($F1124,Calc!$R$2:$Y$1201,M$13)</f>
        <v/>
      </c>
    </row>
    <row r="1125" spans="6:13" x14ac:dyDescent="0.3">
      <c r="F1125" s="99">
        <f t="shared" si="17"/>
        <v>1111</v>
      </c>
      <c r="G1125" s="96" t="str">
        <f ca="1">VLOOKUP($F1125,Calc!$R$2:$Y$1201,G$13)</f>
        <v/>
      </c>
      <c r="H1125" s="97" t="str">
        <f ca="1">VLOOKUP($F1125,Calc!$R$2:$Y$1201,H$13)</f>
        <v/>
      </c>
      <c r="I1125" s="96" t="str">
        <f ca="1">VLOOKUP($F1125,Calc!$R$2:$Y$1201,I$13)</f>
        <v/>
      </c>
      <c r="J1125" s="96" t="str">
        <f ca="1">VLOOKUP($F1125,Calc!$R$2:$Y$1201,J$13)</f>
        <v/>
      </c>
      <c r="K1125" s="96"/>
      <c r="L1125" s="98" t="str">
        <f ca="1">VLOOKUP($F1125,Calc!$R$2:$Y$1201,L$13)</f>
        <v/>
      </c>
      <c r="M1125" s="96" t="str">
        <f ca="1">VLOOKUP($F1125,Calc!$R$2:$Y$1201,M$13)</f>
        <v/>
      </c>
    </row>
    <row r="1126" spans="6:13" x14ac:dyDescent="0.3">
      <c r="F1126" s="99">
        <f t="shared" si="17"/>
        <v>1112</v>
      </c>
      <c r="G1126" s="96" t="str">
        <f ca="1">VLOOKUP($F1126,Calc!$R$2:$Y$1201,G$13)</f>
        <v/>
      </c>
      <c r="H1126" s="97" t="str">
        <f ca="1">VLOOKUP($F1126,Calc!$R$2:$Y$1201,H$13)</f>
        <v/>
      </c>
      <c r="I1126" s="96" t="str">
        <f ca="1">VLOOKUP($F1126,Calc!$R$2:$Y$1201,I$13)</f>
        <v/>
      </c>
      <c r="J1126" s="96" t="str">
        <f ca="1">VLOOKUP($F1126,Calc!$R$2:$Y$1201,J$13)</f>
        <v/>
      </c>
      <c r="K1126" s="96"/>
      <c r="L1126" s="98" t="str">
        <f ca="1">VLOOKUP($F1126,Calc!$R$2:$Y$1201,L$13)</f>
        <v/>
      </c>
      <c r="M1126" s="96" t="str">
        <f ca="1">VLOOKUP($F1126,Calc!$R$2:$Y$1201,M$13)</f>
        <v/>
      </c>
    </row>
    <row r="1127" spans="6:13" x14ac:dyDescent="0.3">
      <c r="F1127" s="99">
        <f t="shared" si="17"/>
        <v>1113</v>
      </c>
      <c r="G1127" s="96" t="str">
        <f ca="1">VLOOKUP($F1127,Calc!$R$2:$Y$1201,G$13)</f>
        <v/>
      </c>
      <c r="H1127" s="97" t="str">
        <f ca="1">VLOOKUP($F1127,Calc!$R$2:$Y$1201,H$13)</f>
        <v/>
      </c>
      <c r="I1127" s="96" t="str">
        <f ca="1">VLOOKUP($F1127,Calc!$R$2:$Y$1201,I$13)</f>
        <v/>
      </c>
      <c r="J1127" s="96" t="str">
        <f ca="1">VLOOKUP($F1127,Calc!$R$2:$Y$1201,J$13)</f>
        <v/>
      </c>
      <c r="K1127" s="96"/>
      <c r="L1127" s="98" t="str">
        <f ca="1">VLOOKUP($F1127,Calc!$R$2:$Y$1201,L$13)</f>
        <v/>
      </c>
      <c r="M1127" s="96" t="str">
        <f ca="1">VLOOKUP($F1127,Calc!$R$2:$Y$1201,M$13)</f>
        <v/>
      </c>
    </row>
    <row r="1128" spans="6:13" x14ac:dyDescent="0.3">
      <c r="F1128" s="99">
        <f t="shared" si="17"/>
        <v>1114</v>
      </c>
      <c r="G1128" s="96" t="str">
        <f ca="1">VLOOKUP($F1128,Calc!$R$2:$Y$1201,G$13)</f>
        <v/>
      </c>
      <c r="H1128" s="97" t="str">
        <f ca="1">VLOOKUP($F1128,Calc!$R$2:$Y$1201,H$13)</f>
        <v/>
      </c>
      <c r="I1128" s="96" t="str">
        <f ca="1">VLOOKUP($F1128,Calc!$R$2:$Y$1201,I$13)</f>
        <v/>
      </c>
      <c r="J1128" s="96" t="str">
        <f ca="1">VLOOKUP($F1128,Calc!$R$2:$Y$1201,J$13)</f>
        <v/>
      </c>
      <c r="K1128" s="96"/>
      <c r="L1128" s="98" t="str">
        <f ca="1">VLOOKUP($F1128,Calc!$R$2:$Y$1201,L$13)</f>
        <v/>
      </c>
      <c r="M1128" s="96" t="str">
        <f ca="1">VLOOKUP($F1128,Calc!$R$2:$Y$1201,M$13)</f>
        <v/>
      </c>
    </row>
    <row r="1129" spans="6:13" x14ac:dyDescent="0.3">
      <c r="F1129" s="99">
        <f t="shared" si="17"/>
        <v>1115</v>
      </c>
      <c r="G1129" s="96" t="str">
        <f ca="1">VLOOKUP($F1129,Calc!$R$2:$Y$1201,G$13)</f>
        <v/>
      </c>
      <c r="H1129" s="97" t="str">
        <f ca="1">VLOOKUP($F1129,Calc!$R$2:$Y$1201,H$13)</f>
        <v/>
      </c>
      <c r="I1129" s="96" t="str">
        <f ca="1">VLOOKUP($F1129,Calc!$R$2:$Y$1201,I$13)</f>
        <v/>
      </c>
      <c r="J1129" s="96" t="str">
        <f ca="1">VLOOKUP($F1129,Calc!$R$2:$Y$1201,J$13)</f>
        <v/>
      </c>
      <c r="K1129" s="96"/>
      <c r="L1129" s="98" t="str">
        <f ca="1">VLOOKUP($F1129,Calc!$R$2:$Y$1201,L$13)</f>
        <v/>
      </c>
      <c r="M1129" s="96" t="str">
        <f ca="1">VLOOKUP($F1129,Calc!$R$2:$Y$1201,M$13)</f>
        <v/>
      </c>
    </row>
    <row r="1130" spans="6:13" x14ac:dyDescent="0.3">
      <c r="F1130" s="99">
        <f t="shared" si="17"/>
        <v>1116</v>
      </c>
      <c r="G1130" s="96" t="str">
        <f ca="1">VLOOKUP($F1130,Calc!$R$2:$Y$1201,G$13)</f>
        <v/>
      </c>
      <c r="H1130" s="97" t="str">
        <f ca="1">VLOOKUP($F1130,Calc!$R$2:$Y$1201,H$13)</f>
        <v/>
      </c>
      <c r="I1130" s="96" t="str">
        <f ca="1">VLOOKUP($F1130,Calc!$R$2:$Y$1201,I$13)</f>
        <v/>
      </c>
      <c r="J1130" s="96" t="str">
        <f ca="1">VLOOKUP($F1130,Calc!$R$2:$Y$1201,J$13)</f>
        <v/>
      </c>
      <c r="K1130" s="96"/>
      <c r="L1130" s="98" t="str">
        <f ca="1">VLOOKUP($F1130,Calc!$R$2:$Y$1201,L$13)</f>
        <v/>
      </c>
      <c r="M1130" s="96" t="str">
        <f ca="1">VLOOKUP($F1130,Calc!$R$2:$Y$1201,M$13)</f>
        <v/>
      </c>
    </row>
    <row r="1131" spans="6:13" x14ac:dyDescent="0.3">
      <c r="F1131" s="99">
        <f t="shared" si="17"/>
        <v>1117</v>
      </c>
      <c r="G1131" s="96" t="str">
        <f ca="1">VLOOKUP($F1131,Calc!$R$2:$Y$1201,G$13)</f>
        <v/>
      </c>
      <c r="H1131" s="97" t="str">
        <f ca="1">VLOOKUP($F1131,Calc!$R$2:$Y$1201,H$13)</f>
        <v/>
      </c>
      <c r="I1131" s="96" t="str">
        <f ca="1">VLOOKUP($F1131,Calc!$R$2:$Y$1201,I$13)</f>
        <v/>
      </c>
      <c r="J1131" s="96" t="str">
        <f ca="1">VLOOKUP($F1131,Calc!$R$2:$Y$1201,J$13)</f>
        <v/>
      </c>
      <c r="K1131" s="96"/>
      <c r="L1131" s="98" t="str">
        <f ca="1">VLOOKUP($F1131,Calc!$R$2:$Y$1201,L$13)</f>
        <v/>
      </c>
      <c r="M1131" s="96" t="str">
        <f ca="1">VLOOKUP($F1131,Calc!$R$2:$Y$1201,M$13)</f>
        <v/>
      </c>
    </row>
    <row r="1132" spans="6:13" x14ac:dyDescent="0.3">
      <c r="F1132" s="99">
        <f t="shared" si="17"/>
        <v>1118</v>
      </c>
      <c r="G1132" s="96" t="str">
        <f ca="1">VLOOKUP($F1132,Calc!$R$2:$Y$1201,G$13)</f>
        <v/>
      </c>
      <c r="H1132" s="97" t="str">
        <f ca="1">VLOOKUP($F1132,Calc!$R$2:$Y$1201,H$13)</f>
        <v/>
      </c>
      <c r="I1132" s="96" t="str">
        <f ca="1">VLOOKUP($F1132,Calc!$R$2:$Y$1201,I$13)</f>
        <v/>
      </c>
      <c r="J1132" s="96" t="str">
        <f ca="1">VLOOKUP($F1132,Calc!$R$2:$Y$1201,J$13)</f>
        <v/>
      </c>
      <c r="K1132" s="96"/>
      <c r="L1132" s="98" t="str">
        <f ca="1">VLOOKUP($F1132,Calc!$R$2:$Y$1201,L$13)</f>
        <v/>
      </c>
      <c r="M1132" s="96" t="str">
        <f ca="1">VLOOKUP($F1132,Calc!$R$2:$Y$1201,M$13)</f>
        <v/>
      </c>
    </row>
    <row r="1133" spans="6:13" x14ac:dyDescent="0.3">
      <c r="F1133" s="99">
        <f t="shared" si="17"/>
        <v>1119</v>
      </c>
      <c r="G1133" s="96" t="str">
        <f ca="1">VLOOKUP($F1133,Calc!$R$2:$Y$1201,G$13)</f>
        <v/>
      </c>
      <c r="H1133" s="97" t="str">
        <f ca="1">VLOOKUP($F1133,Calc!$R$2:$Y$1201,H$13)</f>
        <v/>
      </c>
      <c r="I1133" s="96" t="str">
        <f ca="1">VLOOKUP($F1133,Calc!$R$2:$Y$1201,I$13)</f>
        <v/>
      </c>
      <c r="J1133" s="96" t="str">
        <f ca="1">VLOOKUP($F1133,Calc!$R$2:$Y$1201,J$13)</f>
        <v/>
      </c>
      <c r="K1133" s="96"/>
      <c r="L1133" s="98" t="str">
        <f ca="1">VLOOKUP($F1133,Calc!$R$2:$Y$1201,L$13)</f>
        <v/>
      </c>
      <c r="M1133" s="96" t="str">
        <f ca="1">VLOOKUP($F1133,Calc!$R$2:$Y$1201,M$13)</f>
        <v/>
      </c>
    </row>
    <row r="1134" spans="6:13" x14ac:dyDescent="0.3">
      <c r="F1134" s="99">
        <f t="shared" si="17"/>
        <v>1120</v>
      </c>
      <c r="G1134" s="96" t="str">
        <f ca="1">VLOOKUP($F1134,Calc!$R$2:$Y$1201,G$13)</f>
        <v/>
      </c>
      <c r="H1134" s="97" t="str">
        <f ca="1">VLOOKUP($F1134,Calc!$R$2:$Y$1201,H$13)</f>
        <v/>
      </c>
      <c r="I1134" s="96" t="str">
        <f ca="1">VLOOKUP($F1134,Calc!$R$2:$Y$1201,I$13)</f>
        <v/>
      </c>
      <c r="J1134" s="96" t="str">
        <f ca="1">VLOOKUP($F1134,Calc!$R$2:$Y$1201,J$13)</f>
        <v/>
      </c>
      <c r="K1134" s="96"/>
      <c r="L1134" s="98" t="str">
        <f ca="1">VLOOKUP($F1134,Calc!$R$2:$Y$1201,L$13)</f>
        <v/>
      </c>
      <c r="M1134" s="96" t="str">
        <f ca="1">VLOOKUP($F1134,Calc!$R$2:$Y$1201,M$13)</f>
        <v/>
      </c>
    </row>
    <row r="1135" spans="6:13" x14ac:dyDescent="0.3">
      <c r="F1135" s="99">
        <f t="shared" si="17"/>
        <v>1121</v>
      </c>
      <c r="G1135" s="96" t="str">
        <f ca="1">VLOOKUP($F1135,Calc!$R$2:$Y$1201,G$13)</f>
        <v/>
      </c>
      <c r="H1135" s="97" t="str">
        <f ca="1">VLOOKUP($F1135,Calc!$R$2:$Y$1201,H$13)</f>
        <v/>
      </c>
      <c r="I1135" s="96" t="str">
        <f ca="1">VLOOKUP($F1135,Calc!$R$2:$Y$1201,I$13)</f>
        <v/>
      </c>
      <c r="J1135" s="96" t="str">
        <f ca="1">VLOOKUP($F1135,Calc!$R$2:$Y$1201,J$13)</f>
        <v/>
      </c>
      <c r="K1135" s="96"/>
      <c r="L1135" s="98" t="str">
        <f ca="1">VLOOKUP($F1135,Calc!$R$2:$Y$1201,L$13)</f>
        <v/>
      </c>
      <c r="M1135" s="96" t="str">
        <f ca="1">VLOOKUP($F1135,Calc!$R$2:$Y$1201,M$13)</f>
        <v/>
      </c>
    </row>
    <row r="1136" spans="6:13" x14ac:dyDescent="0.3">
      <c r="F1136" s="99">
        <f t="shared" si="17"/>
        <v>1122</v>
      </c>
      <c r="G1136" s="96" t="str">
        <f ca="1">VLOOKUP($F1136,Calc!$R$2:$Y$1201,G$13)</f>
        <v/>
      </c>
      <c r="H1136" s="97" t="str">
        <f ca="1">VLOOKUP($F1136,Calc!$R$2:$Y$1201,H$13)</f>
        <v/>
      </c>
      <c r="I1136" s="96" t="str">
        <f ca="1">VLOOKUP($F1136,Calc!$R$2:$Y$1201,I$13)</f>
        <v/>
      </c>
      <c r="J1136" s="96" t="str">
        <f ca="1">VLOOKUP($F1136,Calc!$R$2:$Y$1201,J$13)</f>
        <v/>
      </c>
      <c r="K1136" s="96"/>
      <c r="L1136" s="98" t="str">
        <f ca="1">VLOOKUP($F1136,Calc!$R$2:$Y$1201,L$13)</f>
        <v/>
      </c>
      <c r="M1136" s="96" t="str">
        <f ca="1">VLOOKUP($F1136,Calc!$R$2:$Y$1201,M$13)</f>
        <v/>
      </c>
    </row>
    <row r="1137" spans="6:13" x14ac:dyDescent="0.3">
      <c r="F1137" s="99">
        <f t="shared" si="17"/>
        <v>1123</v>
      </c>
      <c r="G1137" s="96" t="str">
        <f ca="1">VLOOKUP($F1137,Calc!$R$2:$Y$1201,G$13)</f>
        <v/>
      </c>
      <c r="H1137" s="97" t="str">
        <f ca="1">VLOOKUP($F1137,Calc!$R$2:$Y$1201,H$13)</f>
        <v/>
      </c>
      <c r="I1137" s="96" t="str">
        <f ca="1">VLOOKUP($F1137,Calc!$R$2:$Y$1201,I$13)</f>
        <v/>
      </c>
      <c r="J1137" s="96" t="str">
        <f ca="1">VLOOKUP($F1137,Calc!$R$2:$Y$1201,J$13)</f>
        <v/>
      </c>
      <c r="K1137" s="96"/>
      <c r="L1137" s="98" t="str">
        <f ca="1">VLOOKUP($F1137,Calc!$R$2:$Y$1201,L$13)</f>
        <v/>
      </c>
      <c r="M1137" s="96" t="str">
        <f ca="1">VLOOKUP($F1137,Calc!$R$2:$Y$1201,M$13)</f>
        <v/>
      </c>
    </row>
    <row r="1138" spans="6:13" x14ac:dyDescent="0.3">
      <c r="F1138" s="99">
        <f t="shared" si="17"/>
        <v>1124</v>
      </c>
      <c r="G1138" s="96" t="str">
        <f ca="1">VLOOKUP($F1138,Calc!$R$2:$Y$1201,G$13)</f>
        <v/>
      </c>
      <c r="H1138" s="97" t="str">
        <f ca="1">VLOOKUP($F1138,Calc!$R$2:$Y$1201,H$13)</f>
        <v/>
      </c>
      <c r="I1138" s="96" t="str">
        <f ca="1">VLOOKUP($F1138,Calc!$R$2:$Y$1201,I$13)</f>
        <v/>
      </c>
      <c r="J1138" s="96" t="str">
        <f ca="1">VLOOKUP($F1138,Calc!$R$2:$Y$1201,J$13)</f>
        <v/>
      </c>
      <c r="K1138" s="96"/>
      <c r="L1138" s="98" t="str">
        <f ca="1">VLOOKUP($F1138,Calc!$R$2:$Y$1201,L$13)</f>
        <v/>
      </c>
      <c r="M1138" s="96" t="str">
        <f ca="1">VLOOKUP($F1138,Calc!$R$2:$Y$1201,M$13)</f>
        <v/>
      </c>
    </row>
    <row r="1139" spans="6:13" x14ac:dyDescent="0.3">
      <c r="F1139" s="99">
        <f t="shared" si="17"/>
        <v>1125</v>
      </c>
      <c r="G1139" s="96" t="str">
        <f ca="1">VLOOKUP($F1139,Calc!$R$2:$Y$1201,G$13)</f>
        <v/>
      </c>
      <c r="H1139" s="97" t="str">
        <f ca="1">VLOOKUP($F1139,Calc!$R$2:$Y$1201,H$13)</f>
        <v/>
      </c>
      <c r="I1139" s="96" t="str">
        <f ca="1">VLOOKUP($F1139,Calc!$R$2:$Y$1201,I$13)</f>
        <v/>
      </c>
      <c r="J1139" s="96" t="str">
        <f ca="1">VLOOKUP($F1139,Calc!$R$2:$Y$1201,J$13)</f>
        <v/>
      </c>
      <c r="K1139" s="96"/>
      <c r="L1139" s="98" t="str">
        <f ca="1">VLOOKUP($F1139,Calc!$R$2:$Y$1201,L$13)</f>
        <v/>
      </c>
      <c r="M1139" s="96" t="str">
        <f ca="1">VLOOKUP($F1139,Calc!$R$2:$Y$1201,M$13)</f>
        <v/>
      </c>
    </row>
    <row r="1140" spans="6:13" x14ac:dyDescent="0.3">
      <c r="F1140" s="99">
        <f t="shared" si="17"/>
        <v>1126</v>
      </c>
      <c r="G1140" s="96" t="str">
        <f ca="1">VLOOKUP($F1140,Calc!$R$2:$Y$1201,G$13)</f>
        <v/>
      </c>
      <c r="H1140" s="97" t="str">
        <f ca="1">VLOOKUP($F1140,Calc!$R$2:$Y$1201,H$13)</f>
        <v/>
      </c>
      <c r="I1140" s="96" t="str">
        <f ca="1">VLOOKUP($F1140,Calc!$R$2:$Y$1201,I$13)</f>
        <v/>
      </c>
      <c r="J1140" s="96" t="str">
        <f ca="1">VLOOKUP($F1140,Calc!$R$2:$Y$1201,J$13)</f>
        <v/>
      </c>
      <c r="K1140" s="96"/>
      <c r="L1140" s="98" t="str">
        <f ca="1">VLOOKUP($F1140,Calc!$R$2:$Y$1201,L$13)</f>
        <v/>
      </c>
      <c r="M1140" s="96" t="str">
        <f ca="1">VLOOKUP($F1140,Calc!$R$2:$Y$1201,M$13)</f>
        <v/>
      </c>
    </row>
    <row r="1141" spans="6:13" x14ac:dyDescent="0.3">
      <c r="F1141" s="99">
        <f t="shared" si="17"/>
        <v>1127</v>
      </c>
      <c r="G1141" s="96" t="str">
        <f ca="1">VLOOKUP($F1141,Calc!$R$2:$Y$1201,G$13)</f>
        <v/>
      </c>
      <c r="H1141" s="97" t="str">
        <f ca="1">VLOOKUP($F1141,Calc!$R$2:$Y$1201,H$13)</f>
        <v/>
      </c>
      <c r="I1141" s="96" t="str">
        <f ca="1">VLOOKUP($F1141,Calc!$R$2:$Y$1201,I$13)</f>
        <v/>
      </c>
      <c r="J1141" s="96" t="str">
        <f ca="1">VLOOKUP($F1141,Calc!$R$2:$Y$1201,J$13)</f>
        <v/>
      </c>
      <c r="K1141" s="96"/>
      <c r="L1141" s="98" t="str">
        <f ca="1">VLOOKUP($F1141,Calc!$R$2:$Y$1201,L$13)</f>
        <v/>
      </c>
      <c r="M1141" s="96" t="str">
        <f ca="1">VLOOKUP($F1141,Calc!$R$2:$Y$1201,M$13)</f>
        <v/>
      </c>
    </row>
    <row r="1142" spans="6:13" x14ac:dyDescent="0.3">
      <c r="F1142" s="99">
        <f t="shared" si="17"/>
        <v>1128</v>
      </c>
      <c r="G1142" s="96" t="str">
        <f ca="1">VLOOKUP($F1142,Calc!$R$2:$Y$1201,G$13)</f>
        <v/>
      </c>
      <c r="H1142" s="97" t="str">
        <f ca="1">VLOOKUP($F1142,Calc!$R$2:$Y$1201,H$13)</f>
        <v/>
      </c>
      <c r="I1142" s="96" t="str">
        <f ca="1">VLOOKUP($F1142,Calc!$R$2:$Y$1201,I$13)</f>
        <v/>
      </c>
      <c r="J1142" s="96" t="str">
        <f ca="1">VLOOKUP($F1142,Calc!$R$2:$Y$1201,J$13)</f>
        <v/>
      </c>
      <c r="K1142" s="96"/>
      <c r="L1142" s="98" t="str">
        <f ca="1">VLOOKUP($F1142,Calc!$R$2:$Y$1201,L$13)</f>
        <v/>
      </c>
      <c r="M1142" s="96" t="str">
        <f ca="1">VLOOKUP($F1142,Calc!$R$2:$Y$1201,M$13)</f>
        <v/>
      </c>
    </row>
    <row r="1143" spans="6:13" x14ac:dyDescent="0.3">
      <c r="F1143" s="99">
        <f t="shared" si="17"/>
        <v>1129</v>
      </c>
      <c r="G1143" s="96" t="str">
        <f ca="1">VLOOKUP($F1143,Calc!$R$2:$Y$1201,G$13)</f>
        <v/>
      </c>
      <c r="H1143" s="97" t="str">
        <f ca="1">VLOOKUP($F1143,Calc!$R$2:$Y$1201,H$13)</f>
        <v/>
      </c>
      <c r="I1143" s="96" t="str">
        <f ca="1">VLOOKUP($F1143,Calc!$R$2:$Y$1201,I$13)</f>
        <v/>
      </c>
      <c r="J1143" s="96" t="str">
        <f ca="1">VLOOKUP($F1143,Calc!$R$2:$Y$1201,J$13)</f>
        <v/>
      </c>
      <c r="K1143" s="96"/>
      <c r="L1143" s="98" t="str">
        <f ca="1">VLOOKUP($F1143,Calc!$R$2:$Y$1201,L$13)</f>
        <v/>
      </c>
      <c r="M1143" s="96" t="str">
        <f ca="1">VLOOKUP($F1143,Calc!$R$2:$Y$1201,M$13)</f>
        <v/>
      </c>
    </row>
    <row r="1144" spans="6:13" x14ac:dyDescent="0.3">
      <c r="F1144" s="99">
        <f t="shared" si="17"/>
        <v>1130</v>
      </c>
      <c r="G1144" s="96" t="str">
        <f ca="1">VLOOKUP($F1144,Calc!$R$2:$Y$1201,G$13)</f>
        <v/>
      </c>
      <c r="H1144" s="97" t="str">
        <f ca="1">VLOOKUP($F1144,Calc!$R$2:$Y$1201,H$13)</f>
        <v/>
      </c>
      <c r="I1144" s="96" t="str">
        <f ca="1">VLOOKUP($F1144,Calc!$R$2:$Y$1201,I$13)</f>
        <v/>
      </c>
      <c r="J1144" s="96" t="str">
        <f ca="1">VLOOKUP($F1144,Calc!$R$2:$Y$1201,J$13)</f>
        <v/>
      </c>
      <c r="K1144" s="96"/>
      <c r="L1144" s="98" t="str">
        <f ca="1">VLOOKUP($F1144,Calc!$R$2:$Y$1201,L$13)</f>
        <v/>
      </c>
      <c r="M1144" s="96" t="str">
        <f ca="1">VLOOKUP($F1144,Calc!$R$2:$Y$1201,M$13)</f>
        <v/>
      </c>
    </row>
    <row r="1145" spans="6:13" x14ac:dyDescent="0.3">
      <c r="F1145" s="99">
        <f t="shared" si="17"/>
        <v>1131</v>
      </c>
      <c r="G1145" s="96" t="str">
        <f ca="1">VLOOKUP($F1145,Calc!$R$2:$Y$1201,G$13)</f>
        <v/>
      </c>
      <c r="H1145" s="97" t="str">
        <f ca="1">VLOOKUP($F1145,Calc!$R$2:$Y$1201,H$13)</f>
        <v/>
      </c>
      <c r="I1145" s="96" t="str">
        <f ca="1">VLOOKUP($F1145,Calc!$R$2:$Y$1201,I$13)</f>
        <v/>
      </c>
      <c r="J1145" s="96" t="str">
        <f ca="1">VLOOKUP($F1145,Calc!$R$2:$Y$1201,J$13)</f>
        <v/>
      </c>
      <c r="K1145" s="96"/>
      <c r="L1145" s="98" t="str">
        <f ca="1">VLOOKUP($F1145,Calc!$R$2:$Y$1201,L$13)</f>
        <v/>
      </c>
      <c r="M1145" s="96" t="str">
        <f ca="1">VLOOKUP($F1145,Calc!$R$2:$Y$1201,M$13)</f>
        <v/>
      </c>
    </row>
    <row r="1146" spans="6:13" x14ac:dyDescent="0.3">
      <c r="F1146" s="99">
        <f t="shared" si="17"/>
        <v>1132</v>
      </c>
      <c r="G1146" s="96" t="str">
        <f ca="1">VLOOKUP($F1146,Calc!$R$2:$Y$1201,G$13)</f>
        <v/>
      </c>
      <c r="H1146" s="97" t="str">
        <f ca="1">VLOOKUP($F1146,Calc!$R$2:$Y$1201,H$13)</f>
        <v/>
      </c>
      <c r="I1146" s="96" t="str">
        <f ca="1">VLOOKUP($F1146,Calc!$R$2:$Y$1201,I$13)</f>
        <v/>
      </c>
      <c r="J1146" s="96" t="str">
        <f ca="1">VLOOKUP($F1146,Calc!$R$2:$Y$1201,J$13)</f>
        <v/>
      </c>
      <c r="K1146" s="96"/>
      <c r="L1146" s="98" t="str">
        <f ca="1">VLOOKUP($F1146,Calc!$R$2:$Y$1201,L$13)</f>
        <v/>
      </c>
      <c r="M1146" s="96" t="str">
        <f ca="1">VLOOKUP($F1146,Calc!$R$2:$Y$1201,M$13)</f>
        <v/>
      </c>
    </row>
    <row r="1147" spans="6:13" x14ac:dyDescent="0.3">
      <c r="F1147" s="99">
        <f t="shared" si="17"/>
        <v>1133</v>
      </c>
      <c r="G1147" s="96" t="str">
        <f ca="1">VLOOKUP($F1147,Calc!$R$2:$Y$1201,G$13)</f>
        <v/>
      </c>
      <c r="H1147" s="97" t="str">
        <f ca="1">VLOOKUP($F1147,Calc!$R$2:$Y$1201,H$13)</f>
        <v/>
      </c>
      <c r="I1147" s="96" t="str">
        <f ca="1">VLOOKUP($F1147,Calc!$R$2:$Y$1201,I$13)</f>
        <v/>
      </c>
      <c r="J1147" s="96" t="str">
        <f ca="1">VLOOKUP($F1147,Calc!$R$2:$Y$1201,J$13)</f>
        <v/>
      </c>
      <c r="K1147" s="96"/>
      <c r="L1147" s="98" t="str">
        <f ca="1">VLOOKUP($F1147,Calc!$R$2:$Y$1201,L$13)</f>
        <v/>
      </c>
      <c r="M1147" s="96" t="str">
        <f ca="1">VLOOKUP($F1147,Calc!$R$2:$Y$1201,M$13)</f>
        <v/>
      </c>
    </row>
    <row r="1148" spans="6:13" x14ac:dyDescent="0.3">
      <c r="F1148" s="99">
        <f t="shared" si="17"/>
        <v>1134</v>
      </c>
      <c r="G1148" s="96" t="str">
        <f ca="1">VLOOKUP($F1148,Calc!$R$2:$Y$1201,G$13)</f>
        <v/>
      </c>
      <c r="H1148" s="97" t="str">
        <f ca="1">VLOOKUP($F1148,Calc!$R$2:$Y$1201,H$13)</f>
        <v/>
      </c>
      <c r="I1148" s="96" t="str">
        <f ca="1">VLOOKUP($F1148,Calc!$R$2:$Y$1201,I$13)</f>
        <v/>
      </c>
      <c r="J1148" s="96" t="str">
        <f ca="1">VLOOKUP($F1148,Calc!$R$2:$Y$1201,J$13)</f>
        <v/>
      </c>
      <c r="K1148" s="96"/>
      <c r="L1148" s="98" t="str">
        <f ca="1">VLOOKUP($F1148,Calc!$R$2:$Y$1201,L$13)</f>
        <v/>
      </c>
      <c r="M1148" s="96" t="str">
        <f ca="1">VLOOKUP($F1148,Calc!$R$2:$Y$1201,M$13)</f>
        <v/>
      </c>
    </row>
    <row r="1149" spans="6:13" x14ac:dyDescent="0.3">
      <c r="F1149" s="99">
        <f t="shared" si="17"/>
        <v>1135</v>
      </c>
      <c r="G1149" s="96" t="str">
        <f ca="1">VLOOKUP($F1149,Calc!$R$2:$Y$1201,G$13)</f>
        <v/>
      </c>
      <c r="H1149" s="97" t="str">
        <f ca="1">VLOOKUP($F1149,Calc!$R$2:$Y$1201,H$13)</f>
        <v/>
      </c>
      <c r="I1149" s="96" t="str">
        <f ca="1">VLOOKUP($F1149,Calc!$R$2:$Y$1201,I$13)</f>
        <v/>
      </c>
      <c r="J1149" s="96" t="str">
        <f ca="1">VLOOKUP($F1149,Calc!$R$2:$Y$1201,J$13)</f>
        <v/>
      </c>
      <c r="K1149" s="96"/>
      <c r="L1149" s="98" t="str">
        <f ca="1">VLOOKUP($F1149,Calc!$R$2:$Y$1201,L$13)</f>
        <v/>
      </c>
      <c r="M1149" s="96" t="str">
        <f ca="1">VLOOKUP($F1149,Calc!$R$2:$Y$1201,M$13)</f>
        <v/>
      </c>
    </row>
    <row r="1150" spans="6:13" x14ac:dyDescent="0.3">
      <c r="F1150" s="99">
        <f t="shared" si="17"/>
        <v>1136</v>
      </c>
      <c r="G1150" s="96" t="str">
        <f ca="1">VLOOKUP($F1150,Calc!$R$2:$Y$1201,G$13)</f>
        <v/>
      </c>
      <c r="H1150" s="97" t="str">
        <f ca="1">VLOOKUP($F1150,Calc!$R$2:$Y$1201,H$13)</f>
        <v/>
      </c>
      <c r="I1150" s="96" t="str">
        <f ca="1">VLOOKUP($F1150,Calc!$R$2:$Y$1201,I$13)</f>
        <v/>
      </c>
      <c r="J1150" s="96" t="str">
        <f ca="1">VLOOKUP($F1150,Calc!$R$2:$Y$1201,J$13)</f>
        <v/>
      </c>
      <c r="K1150" s="96"/>
      <c r="L1150" s="98" t="str">
        <f ca="1">VLOOKUP($F1150,Calc!$R$2:$Y$1201,L$13)</f>
        <v/>
      </c>
      <c r="M1150" s="96" t="str">
        <f ca="1">VLOOKUP($F1150,Calc!$R$2:$Y$1201,M$13)</f>
        <v/>
      </c>
    </row>
    <row r="1151" spans="6:13" x14ac:dyDescent="0.3">
      <c r="F1151" s="99">
        <f t="shared" si="17"/>
        <v>1137</v>
      </c>
      <c r="G1151" s="96" t="str">
        <f ca="1">VLOOKUP($F1151,Calc!$R$2:$Y$1201,G$13)</f>
        <v/>
      </c>
      <c r="H1151" s="97" t="str">
        <f ca="1">VLOOKUP($F1151,Calc!$R$2:$Y$1201,H$13)</f>
        <v/>
      </c>
      <c r="I1151" s="96" t="str">
        <f ca="1">VLOOKUP($F1151,Calc!$R$2:$Y$1201,I$13)</f>
        <v/>
      </c>
      <c r="J1151" s="96" t="str">
        <f ca="1">VLOOKUP($F1151,Calc!$R$2:$Y$1201,J$13)</f>
        <v/>
      </c>
      <c r="K1151" s="96"/>
      <c r="L1151" s="98" t="str">
        <f ca="1">VLOOKUP($F1151,Calc!$R$2:$Y$1201,L$13)</f>
        <v/>
      </c>
      <c r="M1151" s="96" t="str">
        <f ca="1">VLOOKUP($F1151,Calc!$R$2:$Y$1201,M$13)</f>
        <v/>
      </c>
    </row>
    <row r="1152" spans="6:13" x14ac:dyDescent="0.3">
      <c r="F1152" s="99">
        <f t="shared" si="17"/>
        <v>1138</v>
      </c>
      <c r="G1152" s="96" t="str">
        <f ca="1">VLOOKUP($F1152,Calc!$R$2:$Y$1201,G$13)</f>
        <v/>
      </c>
      <c r="H1152" s="97" t="str">
        <f ca="1">VLOOKUP($F1152,Calc!$R$2:$Y$1201,H$13)</f>
        <v/>
      </c>
      <c r="I1152" s="96" t="str">
        <f ca="1">VLOOKUP($F1152,Calc!$R$2:$Y$1201,I$13)</f>
        <v/>
      </c>
      <c r="J1152" s="96" t="str">
        <f ca="1">VLOOKUP($F1152,Calc!$R$2:$Y$1201,J$13)</f>
        <v/>
      </c>
      <c r="K1152" s="96"/>
      <c r="L1152" s="98" t="str">
        <f ca="1">VLOOKUP($F1152,Calc!$R$2:$Y$1201,L$13)</f>
        <v/>
      </c>
      <c r="M1152" s="96" t="str">
        <f ca="1">VLOOKUP($F1152,Calc!$R$2:$Y$1201,M$13)</f>
        <v/>
      </c>
    </row>
    <row r="1153" spans="6:13" x14ac:dyDescent="0.3">
      <c r="F1153" s="99">
        <f t="shared" si="17"/>
        <v>1139</v>
      </c>
      <c r="G1153" s="96" t="str">
        <f ca="1">VLOOKUP($F1153,Calc!$R$2:$Y$1201,G$13)</f>
        <v/>
      </c>
      <c r="H1153" s="97" t="str">
        <f ca="1">VLOOKUP($F1153,Calc!$R$2:$Y$1201,H$13)</f>
        <v/>
      </c>
      <c r="I1153" s="96" t="str">
        <f ca="1">VLOOKUP($F1153,Calc!$R$2:$Y$1201,I$13)</f>
        <v/>
      </c>
      <c r="J1153" s="96" t="str">
        <f ca="1">VLOOKUP($F1153,Calc!$R$2:$Y$1201,J$13)</f>
        <v/>
      </c>
      <c r="K1153" s="96"/>
      <c r="L1153" s="98" t="str">
        <f ca="1">VLOOKUP($F1153,Calc!$R$2:$Y$1201,L$13)</f>
        <v/>
      </c>
      <c r="M1153" s="96" t="str">
        <f ca="1">VLOOKUP($F1153,Calc!$R$2:$Y$1201,M$13)</f>
        <v/>
      </c>
    </row>
    <row r="1154" spans="6:13" x14ac:dyDescent="0.3">
      <c r="F1154" s="99">
        <f t="shared" si="17"/>
        <v>1140</v>
      </c>
      <c r="G1154" s="96" t="str">
        <f ca="1">VLOOKUP($F1154,Calc!$R$2:$Y$1201,G$13)</f>
        <v/>
      </c>
      <c r="H1154" s="97" t="str">
        <f ca="1">VLOOKUP($F1154,Calc!$R$2:$Y$1201,H$13)</f>
        <v/>
      </c>
      <c r="I1154" s="96" t="str">
        <f ca="1">VLOOKUP($F1154,Calc!$R$2:$Y$1201,I$13)</f>
        <v/>
      </c>
      <c r="J1154" s="96" t="str">
        <f ca="1">VLOOKUP($F1154,Calc!$R$2:$Y$1201,J$13)</f>
        <v/>
      </c>
      <c r="K1154" s="96"/>
      <c r="L1154" s="98" t="str">
        <f ca="1">VLOOKUP($F1154,Calc!$R$2:$Y$1201,L$13)</f>
        <v/>
      </c>
      <c r="M1154" s="96" t="str">
        <f ca="1">VLOOKUP($F1154,Calc!$R$2:$Y$1201,M$13)</f>
        <v/>
      </c>
    </row>
    <row r="1155" spans="6:13" x14ac:dyDescent="0.3">
      <c r="F1155" s="99">
        <f t="shared" si="17"/>
        <v>1141</v>
      </c>
      <c r="G1155" s="96" t="str">
        <f ca="1">VLOOKUP($F1155,Calc!$R$2:$Y$1201,G$13)</f>
        <v/>
      </c>
      <c r="H1155" s="97" t="str">
        <f ca="1">VLOOKUP($F1155,Calc!$R$2:$Y$1201,H$13)</f>
        <v/>
      </c>
      <c r="I1155" s="96" t="str">
        <f ca="1">VLOOKUP($F1155,Calc!$R$2:$Y$1201,I$13)</f>
        <v/>
      </c>
      <c r="J1155" s="96" t="str">
        <f ca="1">VLOOKUP($F1155,Calc!$R$2:$Y$1201,J$13)</f>
        <v/>
      </c>
      <c r="K1155" s="96"/>
      <c r="L1155" s="98" t="str">
        <f ca="1">VLOOKUP($F1155,Calc!$R$2:$Y$1201,L$13)</f>
        <v/>
      </c>
      <c r="M1155" s="96" t="str">
        <f ca="1">VLOOKUP($F1155,Calc!$R$2:$Y$1201,M$13)</f>
        <v/>
      </c>
    </row>
    <row r="1156" spans="6:13" x14ac:dyDescent="0.3">
      <c r="F1156" s="99">
        <f t="shared" si="17"/>
        <v>1142</v>
      </c>
      <c r="G1156" s="96" t="str">
        <f ca="1">VLOOKUP($F1156,Calc!$R$2:$Y$1201,G$13)</f>
        <v/>
      </c>
      <c r="H1156" s="97" t="str">
        <f ca="1">VLOOKUP($F1156,Calc!$R$2:$Y$1201,H$13)</f>
        <v/>
      </c>
      <c r="I1156" s="96" t="str">
        <f ca="1">VLOOKUP($F1156,Calc!$R$2:$Y$1201,I$13)</f>
        <v/>
      </c>
      <c r="J1156" s="96" t="str">
        <f ca="1">VLOOKUP($F1156,Calc!$R$2:$Y$1201,J$13)</f>
        <v/>
      </c>
      <c r="K1156" s="96"/>
      <c r="L1156" s="98" t="str">
        <f ca="1">VLOOKUP($F1156,Calc!$R$2:$Y$1201,L$13)</f>
        <v/>
      </c>
      <c r="M1156" s="96" t="str">
        <f ca="1">VLOOKUP($F1156,Calc!$R$2:$Y$1201,M$13)</f>
        <v/>
      </c>
    </row>
    <row r="1157" spans="6:13" x14ac:dyDescent="0.3">
      <c r="F1157" s="99">
        <f t="shared" si="17"/>
        <v>1143</v>
      </c>
      <c r="G1157" s="96" t="str">
        <f ca="1">VLOOKUP($F1157,Calc!$R$2:$Y$1201,G$13)</f>
        <v/>
      </c>
      <c r="H1157" s="97" t="str">
        <f ca="1">VLOOKUP($F1157,Calc!$R$2:$Y$1201,H$13)</f>
        <v/>
      </c>
      <c r="I1157" s="96" t="str">
        <f ca="1">VLOOKUP($F1157,Calc!$R$2:$Y$1201,I$13)</f>
        <v/>
      </c>
      <c r="J1157" s="96" t="str">
        <f ca="1">VLOOKUP($F1157,Calc!$R$2:$Y$1201,J$13)</f>
        <v/>
      </c>
      <c r="K1157" s="96"/>
      <c r="L1157" s="98" t="str">
        <f ca="1">VLOOKUP($F1157,Calc!$R$2:$Y$1201,L$13)</f>
        <v/>
      </c>
      <c r="M1157" s="96" t="str">
        <f ca="1">VLOOKUP($F1157,Calc!$R$2:$Y$1201,M$13)</f>
        <v/>
      </c>
    </row>
    <row r="1158" spans="6:13" x14ac:dyDescent="0.3">
      <c r="F1158" s="99">
        <f t="shared" si="17"/>
        <v>1144</v>
      </c>
      <c r="G1158" s="96" t="str">
        <f ca="1">VLOOKUP($F1158,Calc!$R$2:$Y$1201,G$13)</f>
        <v/>
      </c>
      <c r="H1158" s="97" t="str">
        <f ca="1">VLOOKUP($F1158,Calc!$R$2:$Y$1201,H$13)</f>
        <v/>
      </c>
      <c r="I1158" s="96" t="str">
        <f ca="1">VLOOKUP($F1158,Calc!$R$2:$Y$1201,I$13)</f>
        <v/>
      </c>
      <c r="J1158" s="96" t="str">
        <f ca="1">VLOOKUP($F1158,Calc!$R$2:$Y$1201,J$13)</f>
        <v/>
      </c>
      <c r="K1158" s="96"/>
      <c r="L1158" s="98" t="str">
        <f ca="1">VLOOKUP($F1158,Calc!$R$2:$Y$1201,L$13)</f>
        <v/>
      </c>
      <c r="M1158" s="96" t="str">
        <f ca="1">VLOOKUP($F1158,Calc!$R$2:$Y$1201,M$13)</f>
        <v/>
      </c>
    </row>
    <row r="1159" spans="6:13" x14ac:dyDescent="0.3">
      <c r="F1159" s="99">
        <f t="shared" si="17"/>
        <v>1145</v>
      </c>
      <c r="G1159" s="96" t="str">
        <f ca="1">VLOOKUP($F1159,Calc!$R$2:$Y$1201,G$13)</f>
        <v/>
      </c>
      <c r="H1159" s="97" t="str">
        <f ca="1">VLOOKUP($F1159,Calc!$R$2:$Y$1201,H$13)</f>
        <v/>
      </c>
      <c r="I1159" s="96" t="str">
        <f ca="1">VLOOKUP($F1159,Calc!$R$2:$Y$1201,I$13)</f>
        <v/>
      </c>
      <c r="J1159" s="96" t="str">
        <f ca="1">VLOOKUP($F1159,Calc!$R$2:$Y$1201,J$13)</f>
        <v/>
      </c>
      <c r="K1159" s="96"/>
      <c r="L1159" s="98" t="str">
        <f ca="1">VLOOKUP($F1159,Calc!$R$2:$Y$1201,L$13)</f>
        <v/>
      </c>
      <c r="M1159" s="96" t="str">
        <f ca="1">VLOOKUP($F1159,Calc!$R$2:$Y$1201,M$13)</f>
        <v/>
      </c>
    </row>
    <row r="1160" spans="6:13" x14ac:dyDescent="0.3">
      <c r="F1160" s="99">
        <f t="shared" si="17"/>
        <v>1146</v>
      </c>
      <c r="G1160" s="96" t="str">
        <f ca="1">VLOOKUP($F1160,Calc!$R$2:$Y$1201,G$13)</f>
        <v/>
      </c>
      <c r="H1160" s="97" t="str">
        <f ca="1">VLOOKUP($F1160,Calc!$R$2:$Y$1201,H$13)</f>
        <v/>
      </c>
      <c r="I1160" s="96" t="str">
        <f ca="1">VLOOKUP($F1160,Calc!$R$2:$Y$1201,I$13)</f>
        <v/>
      </c>
      <c r="J1160" s="96" t="str">
        <f ca="1">VLOOKUP($F1160,Calc!$R$2:$Y$1201,J$13)</f>
        <v/>
      </c>
      <c r="K1160" s="96"/>
      <c r="L1160" s="98" t="str">
        <f ca="1">VLOOKUP($F1160,Calc!$R$2:$Y$1201,L$13)</f>
        <v/>
      </c>
      <c r="M1160" s="96" t="str">
        <f ca="1">VLOOKUP($F1160,Calc!$R$2:$Y$1201,M$13)</f>
        <v/>
      </c>
    </row>
    <row r="1161" spans="6:13" x14ac:dyDescent="0.3">
      <c r="F1161" s="99">
        <f t="shared" si="17"/>
        <v>1147</v>
      </c>
      <c r="G1161" s="96" t="str">
        <f ca="1">VLOOKUP($F1161,Calc!$R$2:$Y$1201,G$13)</f>
        <v/>
      </c>
      <c r="H1161" s="97" t="str">
        <f ca="1">VLOOKUP($F1161,Calc!$R$2:$Y$1201,H$13)</f>
        <v/>
      </c>
      <c r="I1161" s="96" t="str">
        <f ca="1">VLOOKUP($F1161,Calc!$R$2:$Y$1201,I$13)</f>
        <v/>
      </c>
      <c r="J1161" s="96" t="str">
        <f ca="1">VLOOKUP($F1161,Calc!$R$2:$Y$1201,J$13)</f>
        <v/>
      </c>
      <c r="K1161" s="96"/>
      <c r="L1161" s="98" t="str">
        <f ca="1">VLOOKUP($F1161,Calc!$R$2:$Y$1201,L$13)</f>
        <v/>
      </c>
      <c r="M1161" s="96" t="str">
        <f ca="1">VLOOKUP($F1161,Calc!$R$2:$Y$1201,M$13)</f>
        <v/>
      </c>
    </row>
    <row r="1162" spans="6:13" x14ac:dyDescent="0.3">
      <c r="F1162" s="99">
        <f t="shared" si="17"/>
        <v>1148</v>
      </c>
      <c r="G1162" s="96" t="str">
        <f ca="1">VLOOKUP($F1162,Calc!$R$2:$Y$1201,G$13)</f>
        <v/>
      </c>
      <c r="H1162" s="97" t="str">
        <f ca="1">VLOOKUP($F1162,Calc!$R$2:$Y$1201,H$13)</f>
        <v/>
      </c>
      <c r="I1162" s="96" t="str">
        <f ca="1">VLOOKUP($F1162,Calc!$R$2:$Y$1201,I$13)</f>
        <v/>
      </c>
      <c r="J1162" s="96" t="str">
        <f ca="1">VLOOKUP($F1162,Calc!$R$2:$Y$1201,J$13)</f>
        <v/>
      </c>
      <c r="K1162" s="96"/>
      <c r="L1162" s="98" t="str">
        <f ca="1">VLOOKUP($F1162,Calc!$R$2:$Y$1201,L$13)</f>
        <v/>
      </c>
      <c r="M1162" s="96" t="str">
        <f ca="1">VLOOKUP($F1162,Calc!$R$2:$Y$1201,M$13)</f>
        <v/>
      </c>
    </row>
    <row r="1163" spans="6:13" x14ac:dyDescent="0.3">
      <c r="F1163" s="99">
        <f t="shared" si="17"/>
        <v>1149</v>
      </c>
      <c r="G1163" s="96" t="str">
        <f ca="1">VLOOKUP($F1163,Calc!$R$2:$Y$1201,G$13)</f>
        <v/>
      </c>
      <c r="H1163" s="97" t="str">
        <f ca="1">VLOOKUP($F1163,Calc!$R$2:$Y$1201,H$13)</f>
        <v/>
      </c>
      <c r="I1163" s="96" t="str">
        <f ca="1">VLOOKUP($F1163,Calc!$R$2:$Y$1201,I$13)</f>
        <v/>
      </c>
      <c r="J1163" s="96" t="str">
        <f ca="1">VLOOKUP($F1163,Calc!$R$2:$Y$1201,J$13)</f>
        <v/>
      </c>
      <c r="K1163" s="96"/>
      <c r="L1163" s="98" t="str">
        <f ca="1">VLOOKUP($F1163,Calc!$R$2:$Y$1201,L$13)</f>
        <v/>
      </c>
      <c r="M1163" s="96" t="str">
        <f ca="1">VLOOKUP($F1163,Calc!$R$2:$Y$1201,M$13)</f>
        <v/>
      </c>
    </row>
    <row r="1164" spans="6:13" x14ac:dyDescent="0.3">
      <c r="F1164" s="99">
        <f t="shared" si="17"/>
        <v>1150</v>
      </c>
      <c r="G1164" s="96" t="str">
        <f ca="1">VLOOKUP($F1164,Calc!$R$2:$Y$1201,G$13)</f>
        <v/>
      </c>
      <c r="H1164" s="97" t="str">
        <f ca="1">VLOOKUP($F1164,Calc!$R$2:$Y$1201,H$13)</f>
        <v/>
      </c>
      <c r="I1164" s="96" t="str">
        <f ca="1">VLOOKUP($F1164,Calc!$R$2:$Y$1201,I$13)</f>
        <v/>
      </c>
      <c r="J1164" s="96" t="str">
        <f ca="1">VLOOKUP($F1164,Calc!$R$2:$Y$1201,J$13)</f>
        <v/>
      </c>
      <c r="K1164" s="96"/>
      <c r="L1164" s="98" t="str">
        <f ca="1">VLOOKUP($F1164,Calc!$R$2:$Y$1201,L$13)</f>
        <v/>
      </c>
      <c r="M1164" s="96" t="str">
        <f ca="1">VLOOKUP($F1164,Calc!$R$2:$Y$1201,M$13)</f>
        <v/>
      </c>
    </row>
    <row r="1165" spans="6:13" x14ac:dyDescent="0.3">
      <c r="F1165" s="99">
        <f t="shared" si="17"/>
        <v>1151</v>
      </c>
      <c r="G1165" s="96" t="str">
        <f ca="1">VLOOKUP($F1165,Calc!$R$2:$Y$1201,G$13)</f>
        <v/>
      </c>
      <c r="H1165" s="97" t="str">
        <f ca="1">VLOOKUP($F1165,Calc!$R$2:$Y$1201,H$13)</f>
        <v/>
      </c>
      <c r="I1165" s="96" t="str">
        <f ca="1">VLOOKUP($F1165,Calc!$R$2:$Y$1201,I$13)</f>
        <v/>
      </c>
      <c r="J1165" s="96" t="str">
        <f ca="1">VLOOKUP($F1165,Calc!$R$2:$Y$1201,J$13)</f>
        <v/>
      </c>
      <c r="K1165" s="96"/>
      <c r="L1165" s="98" t="str">
        <f ca="1">VLOOKUP($F1165,Calc!$R$2:$Y$1201,L$13)</f>
        <v/>
      </c>
      <c r="M1165" s="96" t="str">
        <f ca="1">VLOOKUP($F1165,Calc!$R$2:$Y$1201,M$13)</f>
        <v/>
      </c>
    </row>
    <row r="1166" spans="6:13" x14ac:dyDescent="0.3">
      <c r="F1166" s="99">
        <f t="shared" si="17"/>
        <v>1152</v>
      </c>
      <c r="G1166" s="96" t="str">
        <f ca="1">VLOOKUP($F1166,Calc!$R$2:$Y$1201,G$13)</f>
        <v/>
      </c>
      <c r="H1166" s="97" t="str">
        <f ca="1">VLOOKUP($F1166,Calc!$R$2:$Y$1201,H$13)</f>
        <v/>
      </c>
      <c r="I1166" s="96" t="str">
        <f ca="1">VLOOKUP($F1166,Calc!$R$2:$Y$1201,I$13)</f>
        <v/>
      </c>
      <c r="J1166" s="96" t="str">
        <f ca="1">VLOOKUP($F1166,Calc!$R$2:$Y$1201,J$13)</f>
        <v/>
      </c>
      <c r="K1166" s="96"/>
      <c r="L1166" s="98" t="str">
        <f ca="1">VLOOKUP($F1166,Calc!$R$2:$Y$1201,L$13)</f>
        <v/>
      </c>
      <c r="M1166" s="96" t="str">
        <f ca="1">VLOOKUP($F1166,Calc!$R$2:$Y$1201,M$13)</f>
        <v/>
      </c>
    </row>
    <row r="1167" spans="6:13" x14ac:dyDescent="0.3">
      <c r="F1167" s="99">
        <f t="shared" si="17"/>
        <v>1153</v>
      </c>
      <c r="G1167" s="96" t="str">
        <f ca="1">VLOOKUP($F1167,Calc!$R$2:$Y$1201,G$13)</f>
        <v/>
      </c>
      <c r="H1167" s="97" t="str">
        <f ca="1">VLOOKUP($F1167,Calc!$R$2:$Y$1201,H$13)</f>
        <v/>
      </c>
      <c r="I1167" s="96" t="str">
        <f ca="1">VLOOKUP($F1167,Calc!$R$2:$Y$1201,I$13)</f>
        <v/>
      </c>
      <c r="J1167" s="96" t="str">
        <f ca="1">VLOOKUP($F1167,Calc!$R$2:$Y$1201,J$13)</f>
        <v/>
      </c>
      <c r="K1167" s="96"/>
      <c r="L1167" s="98" t="str">
        <f ca="1">VLOOKUP($F1167,Calc!$R$2:$Y$1201,L$13)</f>
        <v/>
      </c>
      <c r="M1167" s="96" t="str">
        <f ca="1">VLOOKUP($F1167,Calc!$R$2:$Y$1201,M$13)</f>
        <v/>
      </c>
    </row>
    <row r="1168" spans="6:13" x14ac:dyDescent="0.3">
      <c r="F1168" s="99">
        <f t="shared" si="17"/>
        <v>1154</v>
      </c>
      <c r="G1168" s="96" t="str">
        <f ca="1">VLOOKUP($F1168,Calc!$R$2:$Y$1201,G$13)</f>
        <v/>
      </c>
      <c r="H1168" s="97" t="str">
        <f ca="1">VLOOKUP($F1168,Calc!$R$2:$Y$1201,H$13)</f>
        <v/>
      </c>
      <c r="I1168" s="96" t="str">
        <f ca="1">VLOOKUP($F1168,Calc!$R$2:$Y$1201,I$13)</f>
        <v/>
      </c>
      <c r="J1168" s="96" t="str">
        <f ca="1">VLOOKUP($F1168,Calc!$R$2:$Y$1201,J$13)</f>
        <v/>
      </c>
      <c r="K1168" s="96"/>
      <c r="L1168" s="98" t="str">
        <f ca="1">VLOOKUP($F1168,Calc!$R$2:$Y$1201,L$13)</f>
        <v/>
      </c>
      <c r="M1168" s="96" t="str">
        <f ca="1">VLOOKUP($F1168,Calc!$R$2:$Y$1201,M$13)</f>
        <v/>
      </c>
    </row>
    <row r="1169" spans="6:13" x14ac:dyDescent="0.3">
      <c r="F1169" s="99">
        <f t="shared" ref="F1169:F1232" si="18">F1168+1</f>
        <v>1155</v>
      </c>
      <c r="G1169" s="96" t="str">
        <f ca="1">VLOOKUP($F1169,Calc!$R$2:$Y$1201,G$13)</f>
        <v/>
      </c>
      <c r="H1169" s="97" t="str">
        <f ca="1">VLOOKUP($F1169,Calc!$R$2:$Y$1201,H$13)</f>
        <v/>
      </c>
      <c r="I1169" s="96" t="str">
        <f ca="1">VLOOKUP($F1169,Calc!$R$2:$Y$1201,I$13)</f>
        <v/>
      </c>
      <c r="J1169" s="96" t="str">
        <f ca="1">VLOOKUP($F1169,Calc!$R$2:$Y$1201,J$13)</f>
        <v/>
      </c>
      <c r="K1169" s="96"/>
      <c r="L1169" s="98" t="str">
        <f ca="1">VLOOKUP($F1169,Calc!$R$2:$Y$1201,L$13)</f>
        <v/>
      </c>
      <c r="M1169" s="96" t="str">
        <f ca="1">VLOOKUP($F1169,Calc!$R$2:$Y$1201,M$13)</f>
        <v/>
      </c>
    </row>
    <row r="1170" spans="6:13" x14ac:dyDescent="0.3">
      <c r="F1170" s="99">
        <f t="shared" si="18"/>
        <v>1156</v>
      </c>
      <c r="G1170" s="96" t="str">
        <f ca="1">VLOOKUP($F1170,Calc!$R$2:$Y$1201,G$13)</f>
        <v/>
      </c>
      <c r="H1170" s="97" t="str">
        <f ca="1">VLOOKUP($F1170,Calc!$R$2:$Y$1201,H$13)</f>
        <v/>
      </c>
      <c r="I1170" s="96" t="str">
        <f ca="1">VLOOKUP($F1170,Calc!$R$2:$Y$1201,I$13)</f>
        <v/>
      </c>
      <c r="J1170" s="96" t="str">
        <f ca="1">VLOOKUP($F1170,Calc!$R$2:$Y$1201,J$13)</f>
        <v/>
      </c>
      <c r="K1170" s="96"/>
      <c r="L1170" s="98" t="str">
        <f ca="1">VLOOKUP($F1170,Calc!$R$2:$Y$1201,L$13)</f>
        <v/>
      </c>
      <c r="M1170" s="96" t="str">
        <f ca="1">VLOOKUP($F1170,Calc!$R$2:$Y$1201,M$13)</f>
        <v/>
      </c>
    </row>
    <row r="1171" spans="6:13" x14ac:dyDescent="0.3">
      <c r="F1171" s="99">
        <f t="shared" si="18"/>
        <v>1157</v>
      </c>
      <c r="G1171" s="96" t="str">
        <f ca="1">VLOOKUP($F1171,Calc!$R$2:$Y$1201,G$13)</f>
        <v/>
      </c>
      <c r="H1171" s="97" t="str">
        <f ca="1">VLOOKUP($F1171,Calc!$R$2:$Y$1201,H$13)</f>
        <v/>
      </c>
      <c r="I1171" s="96" t="str">
        <f ca="1">VLOOKUP($F1171,Calc!$R$2:$Y$1201,I$13)</f>
        <v/>
      </c>
      <c r="J1171" s="96" t="str">
        <f ca="1">VLOOKUP($F1171,Calc!$R$2:$Y$1201,J$13)</f>
        <v/>
      </c>
      <c r="K1171" s="96"/>
      <c r="L1171" s="98" t="str">
        <f ca="1">VLOOKUP($F1171,Calc!$R$2:$Y$1201,L$13)</f>
        <v/>
      </c>
      <c r="M1171" s="96" t="str">
        <f ca="1">VLOOKUP($F1171,Calc!$R$2:$Y$1201,M$13)</f>
        <v/>
      </c>
    </row>
    <row r="1172" spans="6:13" x14ac:dyDescent="0.3">
      <c r="F1172" s="99">
        <f t="shared" si="18"/>
        <v>1158</v>
      </c>
      <c r="G1172" s="96" t="str">
        <f ca="1">VLOOKUP($F1172,Calc!$R$2:$Y$1201,G$13)</f>
        <v/>
      </c>
      <c r="H1172" s="97" t="str">
        <f ca="1">VLOOKUP($F1172,Calc!$R$2:$Y$1201,H$13)</f>
        <v/>
      </c>
      <c r="I1172" s="96" t="str">
        <f ca="1">VLOOKUP($F1172,Calc!$R$2:$Y$1201,I$13)</f>
        <v/>
      </c>
      <c r="J1172" s="96" t="str">
        <f ca="1">VLOOKUP($F1172,Calc!$R$2:$Y$1201,J$13)</f>
        <v/>
      </c>
      <c r="K1172" s="96"/>
      <c r="L1172" s="98" t="str">
        <f ca="1">VLOOKUP($F1172,Calc!$R$2:$Y$1201,L$13)</f>
        <v/>
      </c>
      <c r="M1172" s="96" t="str">
        <f ca="1">VLOOKUP($F1172,Calc!$R$2:$Y$1201,M$13)</f>
        <v/>
      </c>
    </row>
    <row r="1173" spans="6:13" x14ac:dyDescent="0.3">
      <c r="F1173" s="99">
        <f t="shared" si="18"/>
        <v>1159</v>
      </c>
      <c r="G1173" s="96" t="str">
        <f ca="1">VLOOKUP($F1173,Calc!$R$2:$Y$1201,G$13)</f>
        <v/>
      </c>
      <c r="H1173" s="97" t="str">
        <f ca="1">VLOOKUP($F1173,Calc!$R$2:$Y$1201,H$13)</f>
        <v/>
      </c>
      <c r="I1173" s="96" t="str">
        <f ca="1">VLOOKUP($F1173,Calc!$R$2:$Y$1201,I$13)</f>
        <v/>
      </c>
      <c r="J1173" s="96" t="str">
        <f ca="1">VLOOKUP($F1173,Calc!$R$2:$Y$1201,J$13)</f>
        <v/>
      </c>
      <c r="K1173" s="96"/>
      <c r="L1173" s="98" t="str">
        <f ca="1">VLOOKUP($F1173,Calc!$R$2:$Y$1201,L$13)</f>
        <v/>
      </c>
      <c r="M1173" s="96" t="str">
        <f ca="1">VLOOKUP($F1173,Calc!$R$2:$Y$1201,M$13)</f>
        <v/>
      </c>
    </row>
    <row r="1174" spans="6:13" x14ac:dyDescent="0.3">
      <c r="F1174" s="99">
        <f t="shared" si="18"/>
        <v>1160</v>
      </c>
      <c r="G1174" s="96" t="str">
        <f ca="1">VLOOKUP($F1174,Calc!$R$2:$Y$1201,G$13)</f>
        <v/>
      </c>
      <c r="H1174" s="97" t="str">
        <f ca="1">VLOOKUP($F1174,Calc!$R$2:$Y$1201,H$13)</f>
        <v/>
      </c>
      <c r="I1174" s="96" t="str">
        <f ca="1">VLOOKUP($F1174,Calc!$R$2:$Y$1201,I$13)</f>
        <v/>
      </c>
      <c r="J1174" s="96" t="str">
        <f ca="1">VLOOKUP($F1174,Calc!$R$2:$Y$1201,J$13)</f>
        <v/>
      </c>
      <c r="K1174" s="96"/>
      <c r="L1174" s="98" t="str">
        <f ca="1">VLOOKUP($F1174,Calc!$R$2:$Y$1201,L$13)</f>
        <v/>
      </c>
      <c r="M1174" s="96" t="str">
        <f ca="1">VLOOKUP($F1174,Calc!$R$2:$Y$1201,M$13)</f>
        <v/>
      </c>
    </row>
    <row r="1175" spans="6:13" x14ac:dyDescent="0.3">
      <c r="F1175" s="99">
        <f t="shared" si="18"/>
        <v>1161</v>
      </c>
      <c r="G1175" s="96" t="str">
        <f ca="1">VLOOKUP($F1175,Calc!$R$2:$Y$1201,G$13)</f>
        <v/>
      </c>
      <c r="H1175" s="97" t="str">
        <f ca="1">VLOOKUP($F1175,Calc!$R$2:$Y$1201,H$13)</f>
        <v/>
      </c>
      <c r="I1175" s="96" t="str">
        <f ca="1">VLOOKUP($F1175,Calc!$R$2:$Y$1201,I$13)</f>
        <v/>
      </c>
      <c r="J1175" s="96" t="str">
        <f ca="1">VLOOKUP($F1175,Calc!$R$2:$Y$1201,J$13)</f>
        <v/>
      </c>
      <c r="K1175" s="96"/>
      <c r="L1175" s="98" t="str">
        <f ca="1">VLOOKUP($F1175,Calc!$R$2:$Y$1201,L$13)</f>
        <v/>
      </c>
      <c r="M1175" s="96" t="str">
        <f ca="1">VLOOKUP($F1175,Calc!$R$2:$Y$1201,M$13)</f>
        <v/>
      </c>
    </row>
    <row r="1176" spans="6:13" x14ac:dyDescent="0.3">
      <c r="F1176" s="99">
        <f t="shared" si="18"/>
        <v>1162</v>
      </c>
      <c r="G1176" s="96" t="str">
        <f ca="1">VLOOKUP($F1176,Calc!$R$2:$Y$1201,G$13)</f>
        <v/>
      </c>
      <c r="H1176" s="97" t="str">
        <f ca="1">VLOOKUP($F1176,Calc!$R$2:$Y$1201,H$13)</f>
        <v/>
      </c>
      <c r="I1176" s="96" t="str">
        <f ca="1">VLOOKUP($F1176,Calc!$R$2:$Y$1201,I$13)</f>
        <v/>
      </c>
      <c r="J1176" s="96" t="str">
        <f ca="1">VLOOKUP($F1176,Calc!$R$2:$Y$1201,J$13)</f>
        <v/>
      </c>
      <c r="K1176" s="96"/>
      <c r="L1176" s="98" t="str">
        <f ca="1">VLOOKUP($F1176,Calc!$R$2:$Y$1201,L$13)</f>
        <v/>
      </c>
      <c r="M1176" s="96" t="str">
        <f ca="1">VLOOKUP($F1176,Calc!$R$2:$Y$1201,M$13)</f>
        <v/>
      </c>
    </row>
    <row r="1177" spans="6:13" x14ac:dyDescent="0.3">
      <c r="F1177" s="99">
        <f t="shared" si="18"/>
        <v>1163</v>
      </c>
      <c r="G1177" s="96" t="str">
        <f ca="1">VLOOKUP($F1177,Calc!$R$2:$Y$1201,G$13)</f>
        <v/>
      </c>
      <c r="H1177" s="97" t="str">
        <f ca="1">VLOOKUP($F1177,Calc!$R$2:$Y$1201,H$13)</f>
        <v/>
      </c>
      <c r="I1177" s="96" t="str">
        <f ca="1">VLOOKUP($F1177,Calc!$R$2:$Y$1201,I$13)</f>
        <v/>
      </c>
      <c r="J1177" s="96" t="str">
        <f ca="1">VLOOKUP($F1177,Calc!$R$2:$Y$1201,J$13)</f>
        <v/>
      </c>
      <c r="K1177" s="96"/>
      <c r="L1177" s="98" t="str">
        <f ca="1">VLOOKUP($F1177,Calc!$R$2:$Y$1201,L$13)</f>
        <v/>
      </c>
      <c r="M1177" s="96" t="str">
        <f ca="1">VLOOKUP($F1177,Calc!$R$2:$Y$1201,M$13)</f>
        <v/>
      </c>
    </row>
    <row r="1178" spans="6:13" x14ac:dyDescent="0.3">
      <c r="F1178" s="99">
        <f t="shared" si="18"/>
        <v>1164</v>
      </c>
      <c r="G1178" s="96" t="str">
        <f ca="1">VLOOKUP($F1178,Calc!$R$2:$Y$1201,G$13)</f>
        <v/>
      </c>
      <c r="H1178" s="97" t="str">
        <f ca="1">VLOOKUP($F1178,Calc!$R$2:$Y$1201,H$13)</f>
        <v/>
      </c>
      <c r="I1178" s="96" t="str">
        <f ca="1">VLOOKUP($F1178,Calc!$R$2:$Y$1201,I$13)</f>
        <v/>
      </c>
      <c r="J1178" s="96" t="str">
        <f ca="1">VLOOKUP($F1178,Calc!$R$2:$Y$1201,J$13)</f>
        <v/>
      </c>
      <c r="K1178" s="96"/>
      <c r="L1178" s="98" t="str">
        <f ca="1">VLOOKUP($F1178,Calc!$R$2:$Y$1201,L$13)</f>
        <v/>
      </c>
      <c r="M1178" s="96" t="str">
        <f ca="1">VLOOKUP($F1178,Calc!$R$2:$Y$1201,M$13)</f>
        <v/>
      </c>
    </row>
    <row r="1179" spans="6:13" x14ac:dyDescent="0.3">
      <c r="F1179" s="99">
        <f t="shared" si="18"/>
        <v>1165</v>
      </c>
      <c r="G1179" s="96" t="str">
        <f ca="1">VLOOKUP($F1179,Calc!$R$2:$Y$1201,G$13)</f>
        <v/>
      </c>
      <c r="H1179" s="97" t="str">
        <f ca="1">VLOOKUP($F1179,Calc!$R$2:$Y$1201,H$13)</f>
        <v/>
      </c>
      <c r="I1179" s="96" t="str">
        <f ca="1">VLOOKUP($F1179,Calc!$R$2:$Y$1201,I$13)</f>
        <v/>
      </c>
      <c r="J1179" s="96" t="str">
        <f ca="1">VLOOKUP($F1179,Calc!$R$2:$Y$1201,J$13)</f>
        <v/>
      </c>
      <c r="K1179" s="96"/>
      <c r="L1179" s="98" t="str">
        <f ca="1">VLOOKUP($F1179,Calc!$R$2:$Y$1201,L$13)</f>
        <v/>
      </c>
      <c r="M1179" s="96" t="str">
        <f ca="1">VLOOKUP($F1179,Calc!$R$2:$Y$1201,M$13)</f>
        <v/>
      </c>
    </row>
    <row r="1180" spans="6:13" x14ac:dyDescent="0.3">
      <c r="F1180" s="99">
        <f t="shared" si="18"/>
        <v>1166</v>
      </c>
      <c r="G1180" s="96" t="str">
        <f ca="1">VLOOKUP($F1180,Calc!$R$2:$Y$1201,G$13)</f>
        <v/>
      </c>
      <c r="H1180" s="97" t="str">
        <f ca="1">VLOOKUP($F1180,Calc!$R$2:$Y$1201,H$13)</f>
        <v/>
      </c>
      <c r="I1180" s="96" t="str">
        <f ca="1">VLOOKUP($F1180,Calc!$R$2:$Y$1201,I$13)</f>
        <v/>
      </c>
      <c r="J1180" s="96" t="str">
        <f ca="1">VLOOKUP($F1180,Calc!$R$2:$Y$1201,J$13)</f>
        <v/>
      </c>
      <c r="K1180" s="96"/>
      <c r="L1180" s="98" t="str">
        <f ca="1">VLOOKUP($F1180,Calc!$R$2:$Y$1201,L$13)</f>
        <v/>
      </c>
      <c r="M1180" s="96" t="str">
        <f ca="1">VLOOKUP($F1180,Calc!$R$2:$Y$1201,M$13)</f>
        <v/>
      </c>
    </row>
    <row r="1181" spans="6:13" x14ac:dyDescent="0.3">
      <c r="F1181" s="99">
        <f t="shared" si="18"/>
        <v>1167</v>
      </c>
      <c r="G1181" s="96" t="str">
        <f ca="1">VLOOKUP($F1181,Calc!$R$2:$Y$1201,G$13)</f>
        <v/>
      </c>
      <c r="H1181" s="97" t="str">
        <f ca="1">VLOOKUP($F1181,Calc!$R$2:$Y$1201,H$13)</f>
        <v/>
      </c>
      <c r="I1181" s="96" t="str">
        <f ca="1">VLOOKUP($F1181,Calc!$R$2:$Y$1201,I$13)</f>
        <v/>
      </c>
      <c r="J1181" s="96" t="str">
        <f ca="1">VLOOKUP($F1181,Calc!$R$2:$Y$1201,J$13)</f>
        <v/>
      </c>
      <c r="K1181" s="96"/>
      <c r="L1181" s="98" t="str">
        <f ca="1">VLOOKUP($F1181,Calc!$R$2:$Y$1201,L$13)</f>
        <v/>
      </c>
      <c r="M1181" s="96" t="str">
        <f ca="1">VLOOKUP($F1181,Calc!$R$2:$Y$1201,M$13)</f>
        <v/>
      </c>
    </row>
    <row r="1182" spans="6:13" x14ac:dyDescent="0.3">
      <c r="F1182" s="99">
        <f t="shared" si="18"/>
        <v>1168</v>
      </c>
      <c r="G1182" s="96" t="str">
        <f ca="1">VLOOKUP($F1182,Calc!$R$2:$Y$1201,G$13)</f>
        <v/>
      </c>
      <c r="H1182" s="97" t="str">
        <f ca="1">VLOOKUP($F1182,Calc!$R$2:$Y$1201,H$13)</f>
        <v/>
      </c>
      <c r="I1182" s="96" t="str">
        <f ca="1">VLOOKUP($F1182,Calc!$R$2:$Y$1201,I$13)</f>
        <v/>
      </c>
      <c r="J1182" s="96" t="str">
        <f ca="1">VLOOKUP($F1182,Calc!$R$2:$Y$1201,J$13)</f>
        <v/>
      </c>
      <c r="K1182" s="96"/>
      <c r="L1182" s="98" t="str">
        <f ca="1">VLOOKUP($F1182,Calc!$R$2:$Y$1201,L$13)</f>
        <v/>
      </c>
      <c r="M1182" s="96" t="str">
        <f ca="1">VLOOKUP($F1182,Calc!$R$2:$Y$1201,M$13)</f>
        <v/>
      </c>
    </row>
    <row r="1183" spans="6:13" x14ac:dyDescent="0.3">
      <c r="F1183" s="99">
        <f t="shared" si="18"/>
        <v>1169</v>
      </c>
      <c r="G1183" s="96" t="str">
        <f ca="1">VLOOKUP($F1183,Calc!$R$2:$Y$1201,G$13)</f>
        <v/>
      </c>
      <c r="H1183" s="97" t="str">
        <f ca="1">VLOOKUP($F1183,Calc!$R$2:$Y$1201,H$13)</f>
        <v/>
      </c>
      <c r="I1183" s="96" t="str">
        <f ca="1">VLOOKUP($F1183,Calc!$R$2:$Y$1201,I$13)</f>
        <v/>
      </c>
      <c r="J1183" s="96" t="str">
        <f ca="1">VLOOKUP($F1183,Calc!$R$2:$Y$1201,J$13)</f>
        <v/>
      </c>
      <c r="K1183" s="96"/>
      <c r="L1183" s="98" t="str">
        <f ca="1">VLOOKUP($F1183,Calc!$R$2:$Y$1201,L$13)</f>
        <v/>
      </c>
      <c r="M1183" s="96" t="str">
        <f ca="1">VLOOKUP($F1183,Calc!$R$2:$Y$1201,M$13)</f>
        <v/>
      </c>
    </row>
    <row r="1184" spans="6:13" x14ac:dyDescent="0.3">
      <c r="F1184" s="99">
        <f t="shared" si="18"/>
        <v>1170</v>
      </c>
      <c r="G1184" s="96" t="str">
        <f ca="1">VLOOKUP($F1184,Calc!$R$2:$Y$1201,G$13)</f>
        <v/>
      </c>
      <c r="H1184" s="97" t="str">
        <f ca="1">VLOOKUP($F1184,Calc!$R$2:$Y$1201,H$13)</f>
        <v/>
      </c>
      <c r="I1184" s="96" t="str">
        <f ca="1">VLOOKUP($F1184,Calc!$R$2:$Y$1201,I$13)</f>
        <v/>
      </c>
      <c r="J1184" s="96" t="str">
        <f ca="1">VLOOKUP($F1184,Calc!$R$2:$Y$1201,J$13)</f>
        <v/>
      </c>
      <c r="K1184" s="96"/>
      <c r="L1184" s="98" t="str">
        <f ca="1">VLOOKUP($F1184,Calc!$R$2:$Y$1201,L$13)</f>
        <v/>
      </c>
      <c r="M1184" s="96" t="str">
        <f ca="1">VLOOKUP($F1184,Calc!$R$2:$Y$1201,M$13)</f>
        <v/>
      </c>
    </row>
    <row r="1185" spans="6:13" x14ac:dyDescent="0.3">
      <c r="F1185" s="99">
        <f t="shared" si="18"/>
        <v>1171</v>
      </c>
      <c r="G1185" s="96" t="str">
        <f ca="1">VLOOKUP($F1185,Calc!$R$2:$Y$1201,G$13)</f>
        <v/>
      </c>
      <c r="H1185" s="97" t="str">
        <f ca="1">VLOOKUP($F1185,Calc!$R$2:$Y$1201,H$13)</f>
        <v/>
      </c>
      <c r="I1185" s="96" t="str">
        <f ca="1">VLOOKUP($F1185,Calc!$R$2:$Y$1201,I$13)</f>
        <v/>
      </c>
      <c r="J1185" s="96" t="str">
        <f ca="1">VLOOKUP($F1185,Calc!$R$2:$Y$1201,J$13)</f>
        <v/>
      </c>
      <c r="K1185" s="96"/>
      <c r="L1185" s="98" t="str">
        <f ca="1">VLOOKUP($F1185,Calc!$R$2:$Y$1201,L$13)</f>
        <v/>
      </c>
      <c r="M1185" s="96" t="str">
        <f ca="1">VLOOKUP($F1185,Calc!$R$2:$Y$1201,M$13)</f>
        <v/>
      </c>
    </row>
    <row r="1186" spans="6:13" x14ac:dyDescent="0.3">
      <c r="F1186" s="99">
        <f t="shared" si="18"/>
        <v>1172</v>
      </c>
      <c r="G1186" s="96" t="str">
        <f ca="1">VLOOKUP($F1186,Calc!$R$2:$Y$1201,G$13)</f>
        <v/>
      </c>
      <c r="H1186" s="97" t="str">
        <f ca="1">VLOOKUP($F1186,Calc!$R$2:$Y$1201,H$13)</f>
        <v/>
      </c>
      <c r="I1186" s="96" t="str">
        <f ca="1">VLOOKUP($F1186,Calc!$R$2:$Y$1201,I$13)</f>
        <v/>
      </c>
      <c r="J1186" s="96" t="str">
        <f ca="1">VLOOKUP($F1186,Calc!$R$2:$Y$1201,J$13)</f>
        <v/>
      </c>
      <c r="K1186" s="96"/>
      <c r="L1186" s="98" t="str">
        <f ca="1">VLOOKUP($F1186,Calc!$R$2:$Y$1201,L$13)</f>
        <v/>
      </c>
      <c r="M1186" s="96" t="str">
        <f ca="1">VLOOKUP($F1186,Calc!$R$2:$Y$1201,M$13)</f>
        <v/>
      </c>
    </row>
    <row r="1187" spans="6:13" x14ac:dyDescent="0.3">
      <c r="F1187" s="99">
        <f t="shared" si="18"/>
        <v>1173</v>
      </c>
      <c r="G1187" s="96" t="str">
        <f ca="1">VLOOKUP($F1187,Calc!$R$2:$Y$1201,G$13)</f>
        <v/>
      </c>
      <c r="H1187" s="97" t="str">
        <f ca="1">VLOOKUP($F1187,Calc!$R$2:$Y$1201,H$13)</f>
        <v/>
      </c>
      <c r="I1187" s="96" t="str">
        <f ca="1">VLOOKUP($F1187,Calc!$R$2:$Y$1201,I$13)</f>
        <v/>
      </c>
      <c r="J1187" s="96" t="str">
        <f ca="1">VLOOKUP($F1187,Calc!$R$2:$Y$1201,J$13)</f>
        <v/>
      </c>
      <c r="K1187" s="96"/>
      <c r="L1187" s="98" t="str">
        <f ca="1">VLOOKUP($F1187,Calc!$R$2:$Y$1201,L$13)</f>
        <v/>
      </c>
      <c r="M1187" s="96" t="str">
        <f ca="1">VLOOKUP($F1187,Calc!$R$2:$Y$1201,M$13)</f>
        <v/>
      </c>
    </row>
    <row r="1188" spans="6:13" x14ac:dyDescent="0.3">
      <c r="F1188" s="99">
        <f t="shared" si="18"/>
        <v>1174</v>
      </c>
      <c r="G1188" s="96" t="str">
        <f ca="1">VLOOKUP($F1188,Calc!$R$2:$Y$1201,G$13)</f>
        <v/>
      </c>
      <c r="H1188" s="97" t="str">
        <f ca="1">VLOOKUP($F1188,Calc!$R$2:$Y$1201,H$13)</f>
        <v/>
      </c>
      <c r="I1188" s="96" t="str">
        <f ca="1">VLOOKUP($F1188,Calc!$R$2:$Y$1201,I$13)</f>
        <v/>
      </c>
      <c r="J1188" s="96" t="str">
        <f ca="1">VLOOKUP($F1188,Calc!$R$2:$Y$1201,J$13)</f>
        <v/>
      </c>
      <c r="K1188" s="96"/>
      <c r="L1188" s="98" t="str">
        <f ca="1">VLOOKUP($F1188,Calc!$R$2:$Y$1201,L$13)</f>
        <v/>
      </c>
      <c r="M1188" s="96" t="str">
        <f ca="1">VLOOKUP($F1188,Calc!$R$2:$Y$1201,M$13)</f>
        <v/>
      </c>
    </row>
    <row r="1189" spans="6:13" x14ac:dyDescent="0.3">
      <c r="F1189" s="99">
        <f t="shared" si="18"/>
        <v>1175</v>
      </c>
      <c r="G1189" s="96" t="str">
        <f ca="1">VLOOKUP($F1189,Calc!$R$2:$Y$1201,G$13)</f>
        <v/>
      </c>
      <c r="H1189" s="97" t="str">
        <f ca="1">VLOOKUP($F1189,Calc!$R$2:$Y$1201,H$13)</f>
        <v/>
      </c>
      <c r="I1189" s="96" t="str">
        <f ca="1">VLOOKUP($F1189,Calc!$R$2:$Y$1201,I$13)</f>
        <v/>
      </c>
      <c r="J1189" s="96" t="str">
        <f ca="1">VLOOKUP($F1189,Calc!$R$2:$Y$1201,J$13)</f>
        <v/>
      </c>
      <c r="K1189" s="96"/>
      <c r="L1189" s="98" t="str">
        <f ca="1">VLOOKUP($F1189,Calc!$R$2:$Y$1201,L$13)</f>
        <v/>
      </c>
      <c r="M1189" s="96" t="str">
        <f ca="1">VLOOKUP($F1189,Calc!$R$2:$Y$1201,M$13)</f>
        <v/>
      </c>
    </row>
    <row r="1190" spans="6:13" x14ac:dyDescent="0.3">
      <c r="F1190" s="99">
        <f t="shared" si="18"/>
        <v>1176</v>
      </c>
      <c r="G1190" s="96" t="str">
        <f ca="1">VLOOKUP($F1190,Calc!$R$2:$Y$1201,G$13)</f>
        <v/>
      </c>
      <c r="H1190" s="97" t="str">
        <f ca="1">VLOOKUP($F1190,Calc!$R$2:$Y$1201,H$13)</f>
        <v/>
      </c>
      <c r="I1190" s="96" t="str">
        <f ca="1">VLOOKUP($F1190,Calc!$R$2:$Y$1201,I$13)</f>
        <v/>
      </c>
      <c r="J1190" s="96" t="str">
        <f ca="1">VLOOKUP($F1190,Calc!$R$2:$Y$1201,J$13)</f>
        <v/>
      </c>
      <c r="K1190" s="96"/>
      <c r="L1190" s="98" t="str">
        <f ca="1">VLOOKUP($F1190,Calc!$R$2:$Y$1201,L$13)</f>
        <v/>
      </c>
      <c r="M1190" s="96" t="str">
        <f ca="1">VLOOKUP($F1190,Calc!$R$2:$Y$1201,M$13)</f>
        <v/>
      </c>
    </row>
    <row r="1191" spans="6:13" x14ac:dyDescent="0.3">
      <c r="F1191" s="99">
        <f t="shared" si="18"/>
        <v>1177</v>
      </c>
      <c r="G1191" s="96" t="str">
        <f ca="1">VLOOKUP($F1191,Calc!$R$2:$Y$1201,G$13)</f>
        <v/>
      </c>
      <c r="H1191" s="97" t="str">
        <f ca="1">VLOOKUP($F1191,Calc!$R$2:$Y$1201,H$13)</f>
        <v/>
      </c>
      <c r="I1191" s="96" t="str">
        <f ca="1">VLOOKUP($F1191,Calc!$R$2:$Y$1201,I$13)</f>
        <v/>
      </c>
      <c r="J1191" s="96" t="str">
        <f ca="1">VLOOKUP($F1191,Calc!$R$2:$Y$1201,J$13)</f>
        <v/>
      </c>
      <c r="K1191" s="96"/>
      <c r="L1191" s="98" t="str">
        <f ca="1">VLOOKUP($F1191,Calc!$R$2:$Y$1201,L$13)</f>
        <v/>
      </c>
      <c r="M1191" s="96" t="str">
        <f ca="1">VLOOKUP($F1191,Calc!$R$2:$Y$1201,M$13)</f>
        <v/>
      </c>
    </row>
    <row r="1192" spans="6:13" x14ac:dyDescent="0.3">
      <c r="F1192" s="99">
        <f t="shared" si="18"/>
        <v>1178</v>
      </c>
      <c r="G1192" s="96" t="str">
        <f ca="1">VLOOKUP($F1192,Calc!$R$2:$Y$1201,G$13)</f>
        <v/>
      </c>
      <c r="H1192" s="97" t="str">
        <f ca="1">VLOOKUP($F1192,Calc!$R$2:$Y$1201,H$13)</f>
        <v/>
      </c>
      <c r="I1192" s="96" t="str">
        <f ca="1">VLOOKUP($F1192,Calc!$R$2:$Y$1201,I$13)</f>
        <v/>
      </c>
      <c r="J1192" s="96" t="str">
        <f ca="1">VLOOKUP($F1192,Calc!$R$2:$Y$1201,J$13)</f>
        <v/>
      </c>
      <c r="K1192" s="96"/>
      <c r="L1192" s="98" t="str">
        <f ca="1">VLOOKUP($F1192,Calc!$R$2:$Y$1201,L$13)</f>
        <v/>
      </c>
      <c r="M1192" s="96" t="str">
        <f ca="1">VLOOKUP($F1192,Calc!$R$2:$Y$1201,M$13)</f>
        <v/>
      </c>
    </row>
    <row r="1193" spans="6:13" x14ac:dyDescent="0.3">
      <c r="F1193" s="99">
        <f t="shared" si="18"/>
        <v>1179</v>
      </c>
      <c r="G1193" s="96" t="str">
        <f ca="1">VLOOKUP($F1193,Calc!$R$2:$Y$1201,G$13)</f>
        <v/>
      </c>
      <c r="H1193" s="97" t="str">
        <f ca="1">VLOOKUP($F1193,Calc!$R$2:$Y$1201,H$13)</f>
        <v/>
      </c>
      <c r="I1193" s="96" t="str">
        <f ca="1">VLOOKUP($F1193,Calc!$R$2:$Y$1201,I$13)</f>
        <v/>
      </c>
      <c r="J1193" s="96" t="str">
        <f ca="1">VLOOKUP($F1193,Calc!$R$2:$Y$1201,J$13)</f>
        <v/>
      </c>
      <c r="K1193" s="96"/>
      <c r="L1193" s="98" t="str">
        <f ca="1">VLOOKUP($F1193,Calc!$R$2:$Y$1201,L$13)</f>
        <v/>
      </c>
      <c r="M1193" s="96" t="str">
        <f ca="1">VLOOKUP($F1193,Calc!$R$2:$Y$1201,M$13)</f>
        <v/>
      </c>
    </row>
    <row r="1194" spans="6:13" x14ac:dyDescent="0.3">
      <c r="F1194" s="99">
        <f t="shared" si="18"/>
        <v>1180</v>
      </c>
      <c r="G1194" s="96" t="str">
        <f ca="1">VLOOKUP($F1194,Calc!$R$2:$Y$1201,G$13)</f>
        <v/>
      </c>
      <c r="H1194" s="97" t="str">
        <f ca="1">VLOOKUP($F1194,Calc!$R$2:$Y$1201,H$13)</f>
        <v/>
      </c>
      <c r="I1194" s="96" t="str">
        <f ca="1">VLOOKUP($F1194,Calc!$R$2:$Y$1201,I$13)</f>
        <v/>
      </c>
      <c r="J1194" s="96" t="str">
        <f ca="1">VLOOKUP($F1194,Calc!$R$2:$Y$1201,J$13)</f>
        <v/>
      </c>
      <c r="K1194" s="96"/>
      <c r="L1194" s="98" t="str">
        <f ca="1">VLOOKUP($F1194,Calc!$R$2:$Y$1201,L$13)</f>
        <v/>
      </c>
      <c r="M1194" s="96" t="str">
        <f ca="1">VLOOKUP($F1194,Calc!$R$2:$Y$1201,M$13)</f>
        <v/>
      </c>
    </row>
    <row r="1195" spans="6:13" x14ac:dyDescent="0.3">
      <c r="F1195" s="99">
        <f t="shared" si="18"/>
        <v>1181</v>
      </c>
      <c r="G1195" s="96" t="str">
        <f ca="1">VLOOKUP($F1195,Calc!$R$2:$Y$1201,G$13)</f>
        <v/>
      </c>
      <c r="H1195" s="97" t="str">
        <f ca="1">VLOOKUP($F1195,Calc!$R$2:$Y$1201,H$13)</f>
        <v/>
      </c>
      <c r="I1195" s="96" t="str">
        <f ca="1">VLOOKUP($F1195,Calc!$R$2:$Y$1201,I$13)</f>
        <v/>
      </c>
      <c r="J1195" s="96" t="str">
        <f ca="1">VLOOKUP($F1195,Calc!$R$2:$Y$1201,J$13)</f>
        <v/>
      </c>
      <c r="K1195" s="96"/>
      <c r="L1195" s="98" t="str">
        <f ca="1">VLOOKUP($F1195,Calc!$R$2:$Y$1201,L$13)</f>
        <v/>
      </c>
      <c r="M1195" s="96" t="str">
        <f ca="1">VLOOKUP($F1195,Calc!$R$2:$Y$1201,M$13)</f>
        <v/>
      </c>
    </row>
    <row r="1196" spans="6:13" x14ac:dyDescent="0.3">
      <c r="F1196" s="99">
        <f t="shared" si="18"/>
        <v>1182</v>
      </c>
      <c r="G1196" s="96" t="str">
        <f ca="1">VLOOKUP($F1196,Calc!$R$2:$Y$1201,G$13)</f>
        <v/>
      </c>
      <c r="H1196" s="97" t="str">
        <f ca="1">VLOOKUP($F1196,Calc!$R$2:$Y$1201,H$13)</f>
        <v/>
      </c>
      <c r="I1196" s="96" t="str">
        <f ca="1">VLOOKUP($F1196,Calc!$R$2:$Y$1201,I$13)</f>
        <v/>
      </c>
      <c r="J1196" s="96" t="str">
        <f ca="1">VLOOKUP($F1196,Calc!$R$2:$Y$1201,J$13)</f>
        <v/>
      </c>
      <c r="K1196" s="96"/>
      <c r="L1196" s="98" t="str">
        <f ca="1">VLOOKUP($F1196,Calc!$R$2:$Y$1201,L$13)</f>
        <v/>
      </c>
      <c r="M1196" s="96" t="str">
        <f ca="1">VLOOKUP($F1196,Calc!$R$2:$Y$1201,M$13)</f>
        <v/>
      </c>
    </row>
    <row r="1197" spans="6:13" x14ac:dyDescent="0.3">
      <c r="F1197" s="99">
        <f t="shared" si="18"/>
        <v>1183</v>
      </c>
      <c r="G1197" s="96" t="str">
        <f ca="1">VLOOKUP($F1197,Calc!$R$2:$Y$1201,G$13)</f>
        <v/>
      </c>
      <c r="H1197" s="97" t="str">
        <f ca="1">VLOOKUP($F1197,Calc!$R$2:$Y$1201,H$13)</f>
        <v/>
      </c>
      <c r="I1197" s="96" t="str">
        <f ca="1">VLOOKUP($F1197,Calc!$R$2:$Y$1201,I$13)</f>
        <v/>
      </c>
      <c r="J1197" s="96" t="str">
        <f ca="1">VLOOKUP($F1197,Calc!$R$2:$Y$1201,J$13)</f>
        <v/>
      </c>
      <c r="K1197" s="96"/>
      <c r="L1197" s="98" t="str">
        <f ca="1">VLOOKUP($F1197,Calc!$R$2:$Y$1201,L$13)</f>
        <v/>
      </c>
      <c r="M1197" s="96" t="str">
        <f ca="1">VLOOKUP($F1197,Calc!$R$2:$Y$1201,M$13)</f>
        <v/>
      </c>
    </row>
    <row r="1198" spans="6:13" x14ac:dyDescent="0.3">
      <c r="F1198" s="99">
        <f t="shared" si="18"/>
        <v>1184</v>
      </c>
      <c r="G1198" s="96" t="str">
        <f ca="1">VLOOKUP($F1198,Calc!$R$2:$Y$1201,G$13)</f>
        <v/>
      </c>
      <c r="H1198" s="97" t="str">
        <f ca="1">VLOOKUP($F1198,Calc!$R$2:$Y$1201,H$13)</f>
        <v/>
      </c>
      <c r="I1198" s="96" t="str">
        <f ca="1">VLOOKUP($F1198,Calc!$R$2:$Y$1201,I$13)</f>
        <v/>
      </c>
      <c r="J1198" s="96" t="str">
        <f ca="1">VLOOKUP($F1198,Calc!$R$2:$Y$1201,J$13)</f>
        <v/>
      </c>
      <c r="K1198" s="96"/>
      <c r="L1198" s="98" t="str">
        <f ca="1">VLOOKUP($F1198,Calc!$R$2:$Y$1201,L$13)</f>
        <v/>
      </c>
      <c r="M1198" s="96" t="str">
        <f ca="1">VLOOKUP($F1198,Calc!$R$2:$Y$1201,M$13)</f>
        <v/>
      </c>
    </row>
    <row r="1199" spans="6:13" x14ac:dyDescent="0.3">
      <c r="F1199" s="99">
        <f t="shared" si="18"/>
        <v>1185</v>
      </c>
      <c r="G1199" s="96" t="str">
        <f ca="1">VLOOKUP($F1199,Calc!$R$2:$Y$1201,G$13)</f>
        <v/>
      </c>
      <c r="H1199" s="97" t="str">
        <f ca="1">VLOOKUP($F1199,Calc!$R$2:$Y$1201,H$13)</f>
        <v/>
      </c>
      <c r="I1199" s="96" t="str">
        <f ca="1">VLOOKUP($F1199,Calc!$R$2:$Y$1201,I$13)</f>
        <v/>
      </c>
      <c r="J1199" s="96" t="str">
        <f ca="1">VLOOKUP($F1199,Calc!$R$2:$Y$1201,J$13)</f>
        <v/>
      </c>
      <c r="K1199" s="96"/>
      <c r="L1199" s="98" t="str">
        <f ca="1">VLOOKUP($F1199,Calc!$R$2:$Y$1201,L$13)</f>
        <v/>
      </c>
      <c r="M1199" s="96" t="str">
        <f ca="1">VLOOKUP($F1199,Calc!$R$2:$Y$1201,M$13)</f>
        <v/>
      </c>
    </row>
    <row r="1200" spans="6:13" x14ac:dyDescent="0.3">
      <c r="F1200" s="99">
        <f t="shared" si="18"/>
        <v>1186</v>
      </c>
      <c r="G1200" s="96" t="str">
        <f ca="1">VLOOKUP($F1200,Calc!$R$2:$Y$1201,G$13)</f>
        <v/>
      </c>
      <c r="H1200" s="97" t="str">
        <f ca="1">VLOOKUP($F1200,Calc!$R$2:$Y$1201,H$13)</f>
        <v/>
      </c>
      <c r="I1200" s="96" t="str">
        <f ca="1">VLOOKUP($F1200,Calc!$R$2:$Y$1201,I$13)</f>
        <v/>
      </c>
      <c r="J1200" s="96" t="str">
        <f ca="1">VLOOKUP($F1200,Calc!$R$2:$Y$1201,J$13)</f>
        <v/>
      </c>
      <c r="K1200" s="96"/>
      <c r="L1200" s="98" t="str">
        <f ca="1">VLOOKUP($F1200,Calc!$R$2:$Y$1201,L$13)</f>
        <v/>
      </c>
      <c r="M1200" s="96" t="str">
        <f ca="1">VLOOKUP($F1200,Calc!$R$2:$Y$1201,M$13)</f>
        <v/>
      </c>
    </row>
    <row r="1201" spans="6:13" x14ac:dyDescent="0.3">
      <c r="F1201" s="99">
        <f t="shared" si="18"/>
        <v>1187</v>
      </c>
      <c r="G1201" s="96" t="str">
        <f ca="1">VLOOKUP($F1201,Calc!$R$2:$Y$1201,G$13)</f>
        <v/>
      </c>
      <c r="H1201" s="97" t="str">
        <f ca="1">VLOOKUP($F1201,Calc!$R$2:$Y$1201,H$13)</f>
        <v/>
      </c>
      <c r="I1201" s="96" t="str">
        <f ca="1">VLOOKUP($F1201,Calc!$R$2:$Y$1201,I$13)</f>
        <v/>
      </c>
      <c r="J1201" s="96" t="str">
        <f ca="1">VLOOKUP($F1201,Calc!$R$2:$Y$1201,J$13)</f>
        <v/>
      </c>
      <c r="K1201" s="96"/>
      <c r="L1201" s="98" t="str">
        <f ca="1">VLOOKUP($F1201,Calc!$R$2:$Y$1201,L$13)</f>
        <v/>
      </c>
      <c r="M1201" s="96" t="str">
        <f ca="1">VLOOKUP($F1201,Calc!$R$2:$Y$1201,M$13)</f>
        <v/>
      </c>
    </row>
    <row r="1202" spans="6:13" x14ac:dyDescent="0.3">
      <c r="F1202" s="99">
        <f t="shared" si="18"/>
        <v>1188</v>
      </c>
      <c r="G1202" s="96" t="str">
        <f ca="1">VLOOKUP($F1202,Calc!$R$2:$Y$1201,G$13)</f>
        <v/>
      </c>
      <c r="H1202" s="97" t="str">
        <f ca="1">VLOOKUP($F1202,Calc!$R$2:$Y$1201,H$13)</f>
        <v/>
      </c>
      <c r="I1202" s="96" t="str">
        <f ca="1">VLOOKUP($F1202,Calc!$R$2:$Y$1201,I$13)</f>
        <v/>
      </c>
      <c r="J1202" s="96" t="str">
        <f ca="1">VLOOKUP($F1202,Calc!$R$2:$Y$1201,J$13)</f>
        <v/>
      </c>
      <c r="K1202" s="96"/>
      <c r="L1202" s="98" t="str">
        <f ca="1">VLOOKUP($F1202,Calc!$R$2:$Y$1201,L$13)</f>
        <v/>
      </c>
      <c r="M1202" s="96" t="str">
        <f ca="1">VLOOKUP($F1202,Calc!$R$2:$Y$1201,M$13)</f>
        <v/>
      </c>
    </row>
    <row r="1203" spans="6:13" x14ac:dyDescent="0.3">
      <c r="F1203" s="99">
        <f t="shared" si="18"/>
        <v>1189</v>
      </c>
      <c r="G1203" s="96" t="str">
        <f ca="1">VLOOKUP($F1203,Calc!$R$2:$Y$1201,G$13)</f>
        <v/>
      </c>
      <c r="H1203" s="97" t="str">
        <f ca="1">VLOOKUP($F1203,Calc!$R$2:$Y$1201,H$13)</f>
        <v/>
      </c>
      <c r="I1203" s="96" t="str">
        <f ca="1">VLOOKUP($F1203,Calc!$R$2:$Y$1201,I$13)</f>
        <v/>
      </c>
      <c r="J1203" s="96" t="str">
        <f ca="1">VLOOKUP($F1203,Calc!$R$2:$Y$1201,J$13)</f>
        <v/>
      </c>
      <c r="K1203" s="96"/>
      <c r="L1203" s="98" t="str">
        <f ca="1">VLOOKUP($F1203,Calc!$R$2:$Y$1201,L$13)</f>
        <v/>
      </c>
      <c r="M1203" s="96" t="str">
        <f ca="1">VLOOKUP($F1203,Calc!$R$2:$Y$1201,M$13)</f>
        <v/>
      </c>
    </row>
    <row r="1204" spans="6:13" x14ac:dyDescent="0.3">
      <c r="F1204" s="99">
        <f t="shared" si="18"/>
        <v>1190</v>
      </c>
      <c r="G1204" s="96" t="str">
        <f ca="1">VLOOKUP($F1204,Calc!$R$2:$Y$1201,G$13)</f>
        <v/>
      </c>
      <c r="H1204" s="97" t="str">
        <f ca="1">VLOOKUP($F1204,Calc!$R$2:$Y$1201,H$13)</f>
        <v/>
      </c>
      <c r="I1204" s="96" t="str">
        <f ca="1">VLOOKUP($F1204,Calc!$R$2:$Y$1201,I$13)</f>
        <v/>
      </c>
      <c r="J1204" s="96" t="str">
        <f ca="1">VLOOKUP($F1204,Calc!$R$2:$Y$1201,J$13)</f>
        <v/>
      </c>
      <c r="K1204" s="96"/>
      <c r="L1204" s="98" t="str">
        <f ca="1">VLOOKUP($F1204,Calc!$R$2:$Y$1201,L$13)</f>
        <v/>
      </c>
      <c r="M1204" s="96" t="str">
        <f ca="1">VLOOKUP($F1204,Calc!$R$2:$Y$1201,M$13)</f>
        <v/>
      </c>
    </row>
    <row r="1205" spans="6:13" x14ac:dyDescent="0.3">
      <c r="F1205" s="99">
        <f t="shared" si="18"/>
        <v>1191</v>
      </c>
      <c r="G1205" s="96" t="str">
        <f ca="1">VLOOKUP($F1205,Calc!$R$2:$Y$1201,G$13)</f>
        <v/>
      </c>
      <c r="H1205" s="97" t="str">
        <f ca="1">VLOOKUP($F1205,Calc!$R$2:$Y$1201,H$13)</f>
        <v/>
      </c>
      <c r="I1205" s="96" t="str">
        <f ca="1">VLOOKUP($F1205,Calc!$R$2:$Y$1201,I$13)</f>
        <v/>
      </c>
      <c r="J1205" s="96" t="str">
        <f ca="1">VLOOKUP($F1205,Calc!$R$2:$Y$1201,J$13)</f>
        <v/>
      </c>
      <c r="K1205" s="96"/>
      <c r="L1205" s="98" t="str">
        <f ca="1">VLOOKUP($F1205,Calc!$R$2:$Y$1201,L$13)</f>
        <v/>
      </c>
      <c r="M1205" s="96" t="str">
        <f ca="1">VLOOKUP($F1205,Calc!$R$2:$Y$1201,M$13)</f>
        <v/>
      </c>
    </row>
    <row r="1206" spans="6:13" x14ac:dyDescent="0.3">
      <c r="F1206" s="99">
        <f t="shared" si="18"/>
        <v>1192</v>
      </c>
      <c r="G1206" s="96" t="str">
        <f ca="1">VLOOKUP($F1206,Calc!$R$2:$Y$1201,G$13)</f>
        <v/>
      </c>
      <c r="H1206" s="97" t="str">
        <f ca="1">VLOOKUP($F1206,Calc!$R$2:$Y$1201,H$13)</f>
        <v/>
      </c>
      <c r="I1206" s="96" t="str">
        <f ca="1">VLOOKUP($F1206,Calc!$R$2:$Y$1201,I$13)</f>
        <v/>
      </c>
      <c r="J1206" s="96" t="str">
        <f ca="1">VLOOKUP($F1206,Calc!$R$2:$Y$1201,J$13)</f>
        <v/>
      </c>
      <c r="K1206" s="96"/>
      <c r="L1206" s="98" t="str">
        <f ca="1">VLOOKUP($F1206,Calc!$R$2:$Y$1201,L$13)</f>
        <v/>
      </c>
      <c r="M1206" s="96" t="str">
        <f ca="1">VLOOKUP($F1206,Calc!$R$2:$Y$1201,M$13)</f>
        <v/>
      </c>
    </row>
    <row r="1207" spans="6:13" x14ac:dyDescent="0.3">
      <c r="F1207" s="99">
        <f t="shared" si="18"/>
        <v>1193</v>
      </c>
      <c r="G1207" s="96" t="str">
        <f ca="1">VLOOKUP($F1207,Calc!$R$2:$Y$1201,G$13)</f>
        <v/>
      </c>
      <c r="H1207" s="97" t="str">
        <f ca="1">VLOOKUP($F1207,Calc!$R$2:$Y$1201,H$13)</f>
        <v/>
      </c>
      <c r="I1207" s="96" t="str">
        <f ca="1">VLOOKUP($F1207,Calc!$R$2:$Y$1201,I$13)</f>
        <v/>
      </c>
      <c r="J1207" s="96" t="str">
        <f ca="1">VLOOKUP($F1207,Calc!$R$2:$Y$1201,J$13)</f>
        <v/>
      </c>
      <c r="K1207" s="96"/>
      <c r="L1207" s="98" t="str">
        <f ca="1">VLOOKUP($F1207,Calc!$R$2:$Y$1201,L$13)</f>
        <v/>
      </c>
      <c r="M1207" s="96" t="str">
        <f ca="1">VLOOKUP($F1207,Calc!$R$2:$Y$1201,M$13)</f>
        <v/>
      </c>
    </row>
    <row r="1208" spans="6:13" x14ac:dyDescent="0.3">
      <c r="F1208" s="99">
        <f t="shared" si="18"/>
        <v>1194</v>
      </c>
      <c r="G1208" s="96" t="str">
        <f ca="1">VLOOKUP($F1208,Calc!$R$2:$Y$1201,G$13)</f>
        <v/>
      </c>
      <c r="H1208" s="97" t="str">
        <f ca="1">VLOOKUP($F1208,Calc!$R$2:$Y$1201,H$13)</f>
        <v/>
      </c>
      <c r="I1208" s="96" t="str">
        <f ca="1">VLOOKUP($F1208,Calc!$R$2:$Y$1201,I$13)</f>
        <v/>
      </c>
      <c r="J1208" s="96" t="str">
        <f ca="1">VLOOKUP($F1208,Calc!$R$2:$Y$1201,J$13)</f>
        <v/>
      </c>
      <c r="K1208" s="96"/>
      <c r="L1208" s="98" t="str">
        <f ca="1">VLOOKUP($F1208,Calc!$R$2:$Y$1201,L$13)</f>
        <v/>
      </c>
      <c r="M1208" s="96" t="str">
        <f ca="1">VLOOKUP($F1208,Calc!$R$2:$Y$1201,M$13)</f>
        <v/>
      </c>
    </row>
    <row r="1209" spans="6:13" x14ac:dyDescent="0.3">
      <c r="F1209" s="99">
        <f t="shared" si="18"/>
        <v>1195</v>
      </c>
      <c r="G1209" s="96" t="str">
        <f ca="1">VLOOKUP($F1209,Calc!$R$2:$Y$1201,G$13)</f>
        <v/>
      </c>
      <c r="H1209" s="97" t="str">
        <f ca="1">VLOOKUP($F1209,Calc!$R$2:$Y$1201,H$13)</f>
        <v/>
      </c>
      <c r="I1209" s="96" t="str">
        <f ca="1">VLOOKUP($F1209,Calc!$R$2:$Y$1201,I$13)</f>
        <v/>
      </c>
      <c r="J1209" s="96" t="str">
        <f ca="1">VLOOKUP($F1209,Calc!$R$2:$Y$1201,J$13)</f>
        <v/>
      </c>
      <c r="K1209" s="96"/>
      <c r="L1209" s="98" t="str">
        <f ca="1">VLOOKUP($F1209,Calc!$R$2:$Y$1201,L$13)</f>
        <v/>
      </c>
      <c r="M1209" s="96" t="str">
        <f ca="1">VLOOKUP($F1209,Calc!$R$2:$Y$1201,M$13)</f>
        <v/>
      </c>
    </row>
    <row r="1210" spans="6:13" x14ac:dyDescent="0.3">
      <c r="F1210" s="99">
        <f t="shared" si="18"/>
        <v>1196</v>
      </c>
      <c r="G1210" s="96" t="str">
        <f ca="1">VLOOKUP($F1210,Calc!$R$2:$Y$1201,G$13)</f>
        <v/>
      </c>
      <c r="H1210" s="97" t="str">
        <f ca="1">VLOOKUP($F1210,Calc!$R$2:$Y$1201,H$13)</f>
        <v/>
      </c>
      <c r="I1210" s="96" t="str">
        <f ca="1">VLOOKUP($F1210,Calc!$R$2:$Y$1201,I$13)</f>
        <v/>
      </c>
      <c r="J1210" s="96" t="str">
        <f ca="1">VLOOKUP($F1210,Calc!$R$2:$Y$1201,J$13)</f>
        <v/>
      </c>
      <c r="K1210" s="96"/>
      <c r="L1210" s="98" t="str">
        <f ca="1">VLOOKUP($F1210,Calc!$R$2:$Y$1201,L$13)</f>
        <v/>
      </c>
      <c r="M1210" s="96" t="str">
        <f ca="1">VLOOKUP($F1210,Calc!$R$2:$Y$1201,M$13)</f>
        <v/>
      </c>
    </row>
    <row r="1211" spans="6:13" x14ac:dyDescent="0.3">
      <c r="F1211" s="99">
        <f t="shared" si="18"/>
        <v>1197</v>
      </c>
      <c r="G1211" s="96" t="str">
        <f ca="1">VLOOKUP($F1211,Calc!$R$2:$Y$1201,G$13)</f>
        <v/>
      </c>
      <c r="H1211" s="97" t="str">
        <f ca="1">VLOOKUP($F1211,Calc!$R$2:$Y$1201,H$13)</f>
        <v/>
      </c>
      <c r="I1211" s="96" t="str">
        <f ca="1">VLOOKUP($F1211,Calc!$R$2:$Y$1201,I$13)</f>
        <v/>
      </c>
      <c r="J1211" s="96" t="str">
        <f ca="1">VLOOKUP($F1211,Calc!$R$2:$Y$1201,J$13)</f>
        <v/>
      </c>
      <c r="K1211" s="96"/>
      <c r="L1211" s="98" t="str">
        <f ca="1">VLOOKUP($F1211,Calc!$R$2:$Y$1201,L$13)</f>
        <v/>
      </c>
      <c r="M1211" s="96" t="str">
        <f ca="1">VLOOKUP($F1211,Calc!$R$2:$Y$1201,M$13)</f>
        <v/>
      </c>
    </row>
    <row r="1212" spans="6:13" x14ac:dyDescent="0.3">
      <c r="F1212" s="99">
        <f t="shared" si="18"/>
        <v>1198</v>
      </c>
      <c r="G1212" s="96" t="str">
        <f ca="1">VLOOKUP($F1212,Calc!$R$2:$Y$1201,G$13)</f>
        <v/>
      </c>
      <c r="H1212" s="97" t="str">
        <f ca="1">VLOOKUP($F1212,Calc!$R$2:$Y$1201,H$13)</f>
        <v/>
      </c>
      <c r="I1212" s="96" t="str">
        <f ca="1">VLOOKUP($F1212,Calc!$R$2:$Y$1201,I$13)</f>
        <v/>
      </c>
      <c r="J1212" s="96" t="str">
        <f ca="1">VLOOKUP($F1212,Calc!$R$2:$Y$1201,J$13)</f>
        <v/>
      </c>
      <c r="K1212" s="96"/>
      <c r="L1212" s="98" t="str">
        <f ca="1">VLOOKUP($F1212,Calc!$R$2:$Y$1201,L$13)</f>
        <v/>
      </c>
      <c r="M1212" s="96" t="str">
        <f ca="1">VLOOKUP($F1212,Calc!$R$2:$Y$1201,M$13)</f>
        <v/>
      </c>
    </row>
    <row r="1213" spans="6:13" x14ac:dyDescent="0.3">
      <c r="F1213" s="99">
        <f t="shared" si="18"/>
        <v>1199</v>
      </c>
      <c r="G1213" s="96" t="str">
        <f ca="1">VLOOKUP($F1213,Calc!$R$2:$Y$1201,G$13)</f>
        <v/>
      </c>
      <c r="H1213" s="97" t="str">
        <f ca="1">VLOOKUP($F1213,Calc!$R$2:$Y$1201,H$13)</f>
        <v/>
      </c>
      <c r="I1213" s="96" t="str">
        <f ca="1">VLOOKUP($F1213,Calc!$R$2:$Y$1201,I$13)</f>
        <v/>
      </c>
      <c r="J1213" s="96" t="str">
        <f ca="1">VLOOKUP($F1213,Calc!$R$2:$Y$1201,J$13)</f>
        <v/>
      </c>
      <c r="K1213" s="96"/>
      <c r="L1213" s="98" t="str">
        <f ca="1">VLOOKUP($F1213,Calc!$R$2:$Y$1201,L$13)</f>
        <v/>
      </c>
      <c r="M1213" s="96" t="str">
        <f ca="1">VLOOKUP($F1213,Calc!$R$2:$Y$1201,M$13)</f>
        <v/>
      </c>
    </row>
    <row r="1214" spans="6:13" x14ac:dyDescent="0.3">
      <c r="F1214" s="99">
        <f t="shared" si="18"/>
        <v>1200</v>
      </c>
      <c r="G1214" s="96" t="str">
        <f ca="1">VLOOKUP($F1214,Calc!$R$2:$Y$1201,G$13)</f>
        <v/>
      </c>
      <c r="H1214" s="97" t="str">
        <f ca="1">VLOOKUP($F1214,Calc!$R$2:$Y$1201,H$13)</f>
        <v/>
      </c>
      <c r="I1214" s="96" t="str">
        <f ca="1">VLOOKUP($F1214,Calc!$R$2:$Y$1201,I$13)</f>
        <v/>
      </c>
      <c r="J1214" s="96" t="str">
        <f ca="1">VLOOKUP($F1214,Calc!$R$2:$Y$1201,J$13)</f>
        <v/>
      </c>
      <c r="K1214" s="96"/>
      <c r="L1214" s="98" t="str">
        <f ca="1">VLOOKUP($F1214,Calc!$R$2:$Y$1201,L$13)</f>
        <v/>
      </c>
      <c r="M1214" s="96" t="str">
        <f ca="1">VLOOKUP($F1214,Calc!$R$2:$Y$1201,M$13)</f>
        <v/>
      </c>
    </row>
    <row r="1215" spans="6:13" x14ac:dyDescent="0.3">
      <c r="F1215" s="99">
        <f t="shared" si="18"/>
        <v>1201</v>
      </c>
      <c r="G1215" s="96" t="str">
        <f ca="1">VLOOKUP($F1215,Calc!$R$2:$Y$1201,G$13)</f>
        <v/>
      </c>
      <c r="H1215" s="97" t="str">
        <f ca="1">VLOOKUP($F1215,Calc!$R$2:$Y$1201,H$13)</f>
        <v/>
      </c>
      <c r="I1215" s="96" t="str">
        <f ca="1">VLOOKUP($F1215,Calc!$R$2:$Y$1201,I$13)</f>
        <v/>
      </c>
      <c r="J1215" s="96" t="str">
        <f ca="1">VLOOKUP($F1215,Calc!$R$2:$Y$1201,J$13)</f>
        <v/>
      </c>
      <c r="K1215" s="96"/>
      <c r="L1215" s="98" t="str">
        <f ca="1">VLOOKUP($F1215,Calc!$R$2:$Y$1201,L$13)</f>
        <v/>
      </c>
      <c r="M1215" s="96" t="str">
        <f ca="1">VLOOKUP($F1215,Calc!$R$2:$Y$1201,M$13)</f>
        <v/>
      </c>
    </row>
    <row r="1216" spans="6:13" x14ac:dyDescent="0.3">
      <c r="F1216" s="99">
        <f t="shared" si="18"/>
        <v>1202</v>
      </c>
      <c r="G1216" s="96" t="str">
        <f ca="1">VLOOKUP($F1216,Calc!$R$2:$Y$1201,G$13)</f>
        <v/>
      </c>
      <c r="H1216" s="97" t="str">
        <f ca="1">VLOOKUP($F1216,Calc!$R$2:$Y$1201,H$13)</f>
        <v/>
      </c>
      <c r="I1216" s="96" t="str">
        <f ca="1">VLOOKUP($F1216,Calc!$R$2:$Y$1201,I$13)</f>
        <v/>
      </c>
      <c r="J1216" s="96" t="str">
        <f ca="1">VLOOKUP($F1216,Calc!$R$2:$Y$1201,J$13)</f>
        <v/>
      </c>
      <c r="K1216" s="96"/>
      <c r="L1216" s="98" t="str">
        <f ca="1">VLOOKUP($F1216,Calc!$R$2:$Y$1201,L$13)</f>
        <v/>
      </c>
      <c r="M1216" s="96" t="str">
        <f ca="1">VLOOKUP($F1216,Calc!$R$2:$Y$1201,M$13)</f>
        <v/>
      </c>
    </row>
    <row r="1217" spans="6:13" x14ac:dyDescent="0.3">
      <c r="F1217" s="99">
        <f t="shared" si="18"/>
        <v>1203</v>
      </c>
      <c r="G1217" s="96" t="str">
        <f ca="1">VLOOKUP($F1217,Calc!$R$2:$Y$1201,G$13)</f>
        <v/>
      </c>
      <c r="H1217" s="97" t="str">
        <f ca="1">VLOOKUP($F1217,Calc!$R$2:$Y$1201,H$13)</f>
        <v/>
      </c>
      <c r="I1217" s="96" t="str">
        <f ca="1">VLOOKUP($F1217,Calc!$R$2:$Y$1201,I$13)</f>
        <v/>
      </c>
      <c r="J1217" s="96" t="str">
        <f ca="1">VLOOKUP($F1217,Calc!$R$2:$Y$1201,J$13)</f>
        <v/>
      </c>
      <c r="K1217" s="96"/>
      <c r="L1217" s="98" t="str">
        <f ca="1">VLOOKUP($F1217,Calc!$R$2:$Y$1201,L$13)</f>
        <v/>
      </c>
      <c r="M1217" s="96" t="str">
        <f ca="1">VLOOKUP($F1217,Calc!$R$2:$Y$1201,M$13)</f>
        <v/>
      </c>
    </row>
    <row r="1218" spans="6:13" x14ac:dyDescent="0.3">
      <c r="F1218" s="99">
        <f t="shared" si="18"/>
        <v>1204</v>
      </c>
      <c r="G1218" s="96" t="str">
        <f ca="1">VLOOKUP($F1218,Calc!$R$2:$Y$1201,G$13)</f>
        <v/>
      </c>
      <c r="H1218" s="97" t="str">
        <f ca="1">VLOOKUP($F1218,Calc!$R$2:$Y$1201,H$13)</f>
        <v/>
      </c>
      <c r="I1218" s="96" t="str">
        <f ca="1">VLOOKUP($F1218,Calc!$R$2:$Y$1201,I$13)</f>
        <v/>
      </c>
      <c r="J1218" s="96" t="str">
        <f ca="1">VLOOKUP($F1218,Calc!$R$2:$Y$1201,J$13)</f>
        <v/>
      </c>
      <c r="K1218" s="96"/>
      <c r="L1218" s="98" t="str">
        <f ca="1">VLOOKUP($F1218,Calc!$R$2:$Y$1201,L$13)</f>
        <v/>
      </c>
      <c r="M1218" s="96" t="str">
        <f ca="1">VLOOKUP($F1218,Calc!$R$2:$Y$1201,M$13)</f>
        <v/>
      </c>
    </row>
    <row r="1219" spans="6:13" x14ac:dyDescent="0.3">
      <c r="F1219" s="99">
        <f t="shared" si="18"/>
        <v>1205</v>
      </c>
      <c r="G1219" s="96" t="str">
        <f ca="1">VLOOKUP($F1219,Calc!$R$2:$Y$1201,G$13)</f>
        <v/>
      </c>
      <c r="H1219" s="97" t="str">
        <f ca="1">VLOOKUP($F1219,Calc!$R$2:$Y$1201,H$13)</f>
        <v/>
      </c>
      <c r="I1219" s="96" t="str">
        <f ca="1">VLOOKUP($F1219,Calc!$R$2:$Y$1201,I$13)</f>
        <v/>
      </c>
      <c r="J1219" s="96" t="str">
        <f ca="1">VLOOKUP($F1219,Calc!$R$2:$Y$1201,J$13)</f>
        <v/>
      </c>
      <c r="K1219" s="96"/>
      <c r="L1219" s="98" t="str">
        <f ca="1">VLOOKUP($F1219,Calc!$R$2:$Y$1201,L$13)</f>
        <v/>
      </c>
      <c r="M1219" s="96" t="str">
        <f ca="1">VLOOKUP($F1219,Calc!$R$2:$Y$1201,M$13)</f>
        <v/>
      </c>
    </row>
    <row r="1220" spans="6:13" x14ac:dyDescent="0.3">
      <c r="F1220" s="99">
        <f t="shared" si="18"/>
        <v>1206</v>
      </c>
      <c r="G1220" s="96" t="str">
        <f ca="1">VLOOKUP($F1220,Calc!$R$2:$Y$1201,G$13)</f>
        <v/>
      </c>
      <c r="H1220" s="97" t="str">
        <f ca="1">VLOOKUP($F1220,Calc!$R$2:$Y$1201,H$13)</f>
        <v/>
      </c>
      <c r="I1220" s="96" t="str">
        <f ca="1">VLOOKUP($F1220,Calc!$R$2:$Y$1201,I$13)</f>
        <v/>
      </c>
      <c r="J1220" s="96" t="str">
        <f ca="1">VLOOKUP($F1220,Calc!$R$2:$Y$1201,J$13)</f>
        <v/>
      </c>
      <c r="K1220" s="96"/>
      <c r="L1220" s="98" t="str">
        <f ca="1">VLOOKUP($F1220,Calc!$R$2:$Y$1201,L$13)</f>
        <v/>
      </c>
      <c r="M1220" s="96" t="str">
        <f ca="1">VLOOKUP($F1220,Calc!$R$2:$Y$1201,M$13)</f>
        <v/>
      </c>
    </row>
    <row r="1221" spans="6:13" x14ac:dyDescent="0.3">
      <c r="F1221" s="99">
        <f t="shared" si="18"/>
        <v>1207</v>
      </c>
      <c r="G1221" s="96" t="str">
        <f ca="1">VLOOKUP($F1221,Calc!$R$2:$Y$1201,G$13)</f>
        <v/>
      </c>
      <c r="H1221" s="97" t="str">
        <f ca="1">VLOOKUP($F1221,Calc!$R$2:$Y$1201,H$13)</f>
        <v/>
      </c>
      <c r="I1221" s="96" t="str">
        <f ca="1">VLOOKUP($F1221,Calc!$R$2:$Y$1201,I$13)</f>
        <v/>
      </c>
      <c r="J1221" s="96" t="str">
        <f ca="1">VLOOKUP($F1221,Calc!$R$2:$Y$1201,J$13)</f>
        <v/>
      </c>
      <c r="K1221" s="96"/>
      <c r="L1221" s="98" t="str">
        <f ca="1">VLOOKUP($F1221,Calc!$R$2:$Y$1201,L$13)</f>
        <v/>
      </c>
      <c r="M1221" s="96" t="str">
        <f ca="1">VLOOKUP($F1221,Calc!$R$2:$Y$1201,M$13)</f>
        <v/>
      </c>
    </row>
    <row r="1222" spans="6:13" x14ac:dyDescent="0.3">
      <c r="F1222" s="99">
        <f t="shared" si="18"/>
        <v>1208</v>
      </c>
      <c r="G1222" s="96" t="str">
        <f ca="1">VLOOKUP($F1222,Calc!$R$2:$Y$1201,G$13)</f>
        <v/>
      </c>
      <c r="H1222" s="97" t="str">
        <f ca="1">VLOOKUP($F1222,Calc!$R$2:$Y$1201,H$13)</f>
        <v/>
      </c>
      <c r="I1222" s="96" t="str">
        <f ca="1">VLOOKUP($F1222,Calc!$R$2:$Y$1201,I$13)</f>
        <v/>
      </c>
      <c r="J1222" s="96" t="str">
        <f ca="1">VLOOKUP($F1222,Calc!$R$2:$Y$1201,J$13)</f>
        <v/>
      </c>
      <c r="K1222" s="96"/>
      <c r="L1222" s="98" t="str">
        <f ca="1">VLOOKUP($F1222,Calc!$R$2:$Y$1201,L$13)</f>
        <v/>
      </c>
      <c r="M1222" s="96" t="str">
        <f ca="1">VLOOKUP($F1222,Calc!$R$2:$Y$1201,M$13)</f>
        <v/>
      </c>
    </row>
    <row r="1223" spans="6:13" x14ac:dyDescent="0.3">
      <c r="F1223" s="99">
        <f t="shared" si="18"/>
        <v>1209</v>
      </c>
      <c r="G1223" s="96" t="str">
        <f ca="1">VLOOKUP($F1223,Calc!$R$2:$Y$1201,G$13)</f>
        <v/>
      </c>
      <c r="H1223" s="97" t="str">
        <f ca="1">VLOOKUP($F1223,Calc!$R$2:$Y$1201,H$13)</f>
        <v/>
      </c>
      <c r="I1223" s="96" t="str">
        <f ca="1">VLOOKUP($F1223,Calc!$R$2:$Y$1201,I$13)</f>
        <v/>
      </c>
      <c r="J1223" s="96" t="str">
        <f ca="1">VLOOKUP($F1223,Calc!$R$2:$Y$1201,J$13)</f>
        <v/>
      </c>
      <c r="K1223" s="96"/>
      <c r="L1223" s="98" t="str">
        <f ca="1">VLOOKUP($F1223,Calc!$R$2:$Y$1201,L$13)</f>
        <v/>
      </c>
      <c r="M1223" s="96" t="str">
        <f ca="1">VLOOKUP($F1223,Calc!$R$2:$Y$1201,M$13)</f>
        <v/>
      </c>
    </row>
    <row r="1224" spans="6:13" x14ac:dyDescent="0.3">
      <c r="F1224" s="99">
        <f t="shared" si="18"/>
        <v>1210</v>
      </c>
      <c r="G1224" s="96" t="str">
        <f ca="1">VLOOKUP($F1224,Calc!$R$2:$Y$1201,G$13)</f>
        <v/>
      </c>
      <c r="H1224" s="97" t="str">
        <f ca="1">VLOOKUP($F1224,Calc!$R$2:$Y$1201,H$13)</f>
        <v/>
      </c>
      <c r="I1224" s="96" t="str">
        <f ca="1">VLOOKUP($F1224,Calc!$R$2:$Y$1201,I$13)</f>
        <v/>
      </c>
      <c r="J1224" s="96" t="str">
        <f ca="1">VLOOKUP($F1224,Calc!$R$2:$Y$1201,J$13)</f>
        <v/>
      </c>
      <c r="K1224" s="96"/>
      <c r="L1224" s="98" t="str">
        <f ca="1">VLOOKUP($F1224,Calc!$R$2:$Y$1201,L$13)</f>
        <v/>
      </c>
      <c r="M1224" s="96" t="str">
        <f ca="1">VLOOKUP($F1224,Calc!$R$2:$Y$1201,M$13)</f>
        <v/>
      </c>
    </row>
    <row r="1225" spans="6:13" x14ac:dyDescent="0.3">
      <c r="F1225" s="99">
        <f t="shared" si="18"/>
        <v>1211</v>
      </c>
      <c r="G1225" s="96" t="str">
        <f ca="1">VLOOKUP($F1225,Calc!$R$2:$Y$1201,G$13)</f>
        <v/>
      </c>
      <c r="H1225" s="97" t="str">
        <f ca="1">VLOOKUP($F1225,Calc!$R$2:$Y$1201,H$13)</f>
        <v/>
      </c>
      <c r="I1225" s="96" t="str">
        <f ca="1">VLOOKUP($F1225,Calc!$R$2:$Y$1201,I$13)</f>
        <v/>
      </c>
      <c r="J1225" s="96" t="str">
        <f ca="1">VLOOKUP($F1225,Calc!$R$2:$Y$1201,J$13)</f>
        <v/>
      </c>
      <c r="K1225" s="96"/>
      <c r="L1225" s="98" t="str">
        <f ca="1">VLOOKUP($F1225,Calc!$R$2:$Y$1201,L$13)</f>
        <v/>
      </c>
      <c r="M1225" s="96" t="str">
        <f ca="1">VLOOKUP($F1225,Calc!$R$2:$Y$1201,M$13)</f>
        <v/>
      </c>
    </row>
    <row r="1226" spans="6:13" x14ac:dyDescent="0.3">
      <c r="F1226" s="99">
        <f t="shared" si="18"/>
        <v>1212</v>
      </c>
      <c r="G1226" s="96" t="str">
        <f ca="1">VLOOKUP($F1226,Calc!$R$2:$Y$1201,G$13)</f>
        <v/>
      </c>
      <c r="H1226" s="97" t="str">
        <f ca="1">VLOOKUP($F1226,Calc!$R$2:$Y$1201,H$13)</f>
        <v/>
      </c>
      <c r="I1226" s="96" t="str">
        <f ca="1">VLOOKUP($F1226,Calc!$R$2:$Y$1201,I$13)</f>
        <v/>
      </c>
      <c r="J1226" s="96" t="str">
        <f ca="1">VLOOKUP($F1226,Calc!$R$2:$Y$1201,J$13)</f>
        <v/>
      </c>
      <c r="K1226" s="96"/>
      <c r="L1226" s="98" t="str">
        <f ca="1">VLOOKUP($F1226,Calc!$R$2:$Y$1201,L$13)</f>
        <v/>
      </c>
      <c r="M1226" s="96" t="str">
        <f ca="1">VLOOKUP($F1226,Calc!$R$2:$Y$1201,M$13)</f>
        <v/>
      </c>
    </row>
    <row r="1227" spans="6:13" x14ac:dyDescent="0.3">
      <c r="F1227" s="99">
        <f t="shared" si="18"/>
        <v>1213</v>
      </c>
      <c r="G1227" s="96" t="str">
        <f ca="1">VLOOKUP($F1227,Calc!$R$2:$Y$1201,G$13)</f>
        <v/>
      </c>
      <c r="H1227" s="97" t="str">
        <f ca="1">VLOOKUP($F1227,Calc!$R$2:$Y$1201,H$13)</f>
        <v/>
      </c>
      <c r="I1227" s="96" t="str">
        <f ca="1">VLOOKUP($F1227,Calc!$R$2:$Y$1201,I$13)</f>
        <v/>
      </c>
      <c r="J1227" s="96" t="str">
        <f ca="1">VLOOKUP($F1227,Calc!$R$2:$Y$1201,J$13)</f>
        <v/>
      </c>
      <c r="K1227" s="96"/>
      <c r="L1227" s="98" t="str">
        <f ca="1">VLOOKUP($F1227,Calc!$R$2:$Y$1201,L$13)</f>
        <v/>
      </c>
      <c r="M1227" s="96" t="str">
        <f ca="1">VLOOKUP($F1227,Calc!$R$2:$Y$1201,M$13)</f>
        <v/>
      </c>
    </row>
    <row r="1228" spans="6:13" x14ac:dyDescent="0.3">
      <c r="F1228" s="99">
        <f t="shared" si="18"/>
        <v>1214</v>
      </c>
      <c r="G1228" s="96" t="str">
        <f ca="1">VLOOKUP($F1228,Calc!$R$2:$Y$1201,G$13)</f>
        <v/>
      </c>
      <c r="H1228" s="97" t="str">
        <f ca="1">VLOOKUP($F1228,Calc!$R$2:$Y$1201,H$13)</f>
        <v/>
      </c>
      <c r="I1228" s="96" t="str">
        <f ca="1">VLOOKUP($F1228,Calc!$R$2:$Y$1201,I$13)</f>
        <v/>
      </c>
      <c r="J1228" s="96" t="str">
        <f ca="1">VLOOKUP($F1228,Calc!$R$2:$Y$1201,J$13)</f>
        <v/>
      </c>
      <c r="K1228" s="96"/>
      <c r="L1228" s="98" t="str">
        <f ca="1">VLOOKUP($F1228,Calc!$R$2:$Y$1201,L$13)</f>
        <v/>
      </c>
      <c r="M1228" s="96" t="str">
        <f ca="1">VLOOKUP($F1228,Calc!$R$2:$Y$1201,M$13)</f>
        <v/>
      </c>
    </row>
    <row r="1229" spans="6:13" x14ac:dyDescent="0.3">
      <c r="F1229" s="99">
        <f t="shared" si="18"/>
        <v>1215</v>
      </c>
      <c r="G1229" s="96" t="str">
        <f ca="1">VLOOKUP($F1229,Calc!$R$2:$Y$1201,G$13)</f>
        <v/>
      </c>
      <c r="H1229" s="97" t="str">
        <f ca="1">VLOOKUP($F1229,Calc!$R$2:$Y$1201,H$13)</f>
        <v/>
      </c>
      <c r="I1229" s="96" t="str">
        <f ca="1">VLOOKUP($F1229,Calc!$R$2:$Y$1201,I$13)</f>
        <v/>
      </c>
      <c r="J1229" s="96" t="str">
        <f ca="1">VLOOKUP($F1229,Calc!$R$2:$Y$1201,J$13)</f>
        <v/>
      </c>
      <c r="K1229" s="96"/>
      <c r="L1229" s="98" t="str">
        <f ca="1">VLOOKUP($F1229,Calc!$R$2:$Y$1201,L$13)</f>
        <v/>
      </c>
      <c r="M1229" s="96" t="str">
        <f ca="1">VLOOKUP($F1229,Calc!$R$2:$Y$1201,M$13)</f>
        <v/>
      </c>
    </row>
    <row r="1230" spans="6:13" x14ac:dyDescent="0.3">
      <c r="F1230" s="99">
        <f t="shared" si="18"/>
        <v>1216</v>
      </c>
      <c r="G1230" s="96" t="str">
        <f ca="1">VLOOKUP($F1230,Calc!$R$2:$Y$1201,G$13)</f>
        <v/>
      </c>
      <c r="H1230" s="97" t="str">
        <f ca="1">VLOOKUP($F1230,Calc!$R$2:$Y$1201,H$13)</f>
        <v/>
      </c>
      <c r="I1230" s="96" t="str">
        <f ca="1">VLOOKUP($F1230,Calc!$R$2:$Y$1201,I$13)</f>
        <v/>
      </c>
      <c r="J1230" s="96" t="str">
        <f ca="1">VLOOKUP($F1230,Calc!$R$2:$Y$1201,J$13)</f>
        <v/>
      </c>
      <c r="K1230" s="96"/>
      <c r="L1230" s="98" t="str">
        <f ca="1">VLOOKUP($F1230,Calc!$R$2:$Y$1201,L$13)</f>
        <v/>
      </c>
      <c r="M1230" s="96" t="str">
        <f ca="1">VLOOKUP($F1230,Calc!$R$2:$Y$1201,M$13)</f>
        <v/>
      </c>
    </row>
    <row r="1231" spans="6:13" x14ac:dyDescent="0.3">
      <c r="F1231" s="99">
        <f t="shared" si="18"/>
        <v>1217</v>
      </c>
      <c r="G1231" s="96" t="str">
        <f ca="1">VLOOKUP($F1231,Calc!$R$2:$Y$1201,G$13)</f>
        <v/>
      </c>
      <c r="H1231" s="97" t="str">
        <f ca="1">VLOOKUP($F1231,Calc!$R$2:$Y$1201,H$13)</f>
        <v/>
      </c>
      <c r="I1231" s="96" t="str">
        <f ca="1">VLOOKUP($F1231,Calc!$R$2:$Y$1201,I$13)</f>
        <v/>
      </c>
      <c r="J1231" s="96" t="str">
        <f ca="1">VLOOKUP($F1231,Calc!$R$2:$Y$1201,J$13)</f>
        <v/>
      </c>
      <c r="K1231" s="96"/>
      <c r="L1231" s="98" t="str">
        <f ca="1">VLOOKUP($F1231,Calc!$R$2:$Y$1201,L$13)</f>
        <v/>
      </c>
      <c r="M1231" s="96" t="str">
        <f ca="1">VLOOKUP($F1231,Calc!$R$2:$Y$1201,M$13)</f>
        <v/>
      </c>
    </row>
    <row r="1232" spans="6:13" x14ac:dyDescent="0.3">
      <c r="F1232" s="99">
        <f t="shared" si="18"/>
        <v>1218</v>
      </c>
      <c r="G1232" s="96" t="str">
        <f ca="1">VLOOKUP($F1232,Calc!$R$2:$Y$1201,G$13)</f>
        <v/>
      </c>
      <c r="H1232" s="97" t="str">
        <f ca="1">VLOOKUP($F1232,Calc!$R$2:$Y$1201,H$13)</f>
        <v/>
      </c>
      <c r="I1232" s="96" t="str">
        <f ca="1">VLOOKUP($F1232,Calc!$R$2:$Y$1201,I$13)</f>
        <v/>
      </c>
      <c r="J1232" s="96" t="str">
        <f ca="1">VLOOKUP($F1232,Calc!$R$2:$Y$1201,J$13)</f>
        <v/>
      </c>
      <c r="K1232" s="96"/>
      <c r="L1232" s="98" t="str">
        <f ca="1">VLOOKUP($F1232,Calc!$R$2:$Y$1201,L$13)</f>
        <v/>
      </c>
      <c r="M1232" s="96" t="str">
        <f ca="1">VLOOKUP($F1232,Calc!$R$2:$Y$1201,M$13)</f>
        <v/>
      </c>
    </row>
    <row r="1233" spans="6:13" x14ac:dyDescent="0.3">
      <c r="F1233" s="99">
        <f t="shared" ref="F1233:F1239" si="19">F1232+1</f>
        <v>1219</v>
      </c>
      <c r="G1233" s="96" t="str">
        <f ca="1">VLOOKUP($F1233,Calc!$R$2:$Y$1201,G$13)</f>
        <v/>
      </c>
      <c r="H1233" s="97" t="str">
        <f ca="1">VLOOKUP($F1233,Calc!$R$2:$Y$1201,H$13)</f>
        <v/>
      </c>
      <c r="I1233" s="96" t="str">
        <f ca="1">VLOOKUP($F1233,Calc!$R$2:$Y$1201,I$13)</f>
        <v/>
      </c>
      <c r="J1233" s="96" t="str">
        <f ca="1">VLOOKUP($F1233,Calc!$R$2:$Y$1201,J$13)</f>
        <v/>
      </c>
      <c r="K1233" s="96"/>
      <c r="L1233" s="98" t="str">
        <f ca="1">VLOOKUP($F1233,Calc!$R$2:$Y$1201,L$13)</f>
        <v/>
      </c>
      <c r="M1233" s="96" t="str">
        <f ca="1">VLOOKUP($F1233,Calc!$R$2:$Y$1201,M$13)</f>
        <v/>
      </c>
    </row>
    <row r="1234" spans="6:13" x14ac:dyDescent="0.3">
      <c r="F1234" s="99">
        <f t="shared" si="19"/>
        <v>1220</v>
      </c>
      <c r="G1234" s="96" t="str">
        <f ca="1">VLOOKUP($F1234,Calc!$R$2:$Y$1201,G$13)</f>
        <v/>
      </c>
      <c r="H1234" s="97" t="str">
        <f ca="1">VLOOKUP($F1234,Calc!$R$2:$Y$1201,H$13)</f>
        <v/>
      </c>
      <c r="I1234" s="96" t="str">
        <f ca="1">VLOOKUP($F1234,Calc!$R$2:$Y$1201,I$13)</f>
        <v/>
      </c>
      <c r="J1234" s="96" t="str">
        <f ca="1">VLOOKUP($F1234,Calc!$R$2:$Y$1201,J$13)</f>
        <v/>
      </c>
      <c r="K1234" s="96"/>
      <c r="L1234" s="98" t="str">
        <f ca="1">VLOOKUP($F1234,Calc!$R$2:$Y$1201,L$13)</f>
        <v/>
      </c>
      <c r="M1234" s="96" t="str">
        <f ca="1">VLOOKUP($F1234,Calc!$R$2:$Y$1201,M$13)</f>
        <v/>
      </c>
    </row>
    <row r="1235" spans="6:13" x14ac:dyDescent="0.3">
      <c r="F1235" s="99">
        <f t="shared" si="19"/>
        <v>1221</v>
      </c>
      <c r="G1235" s="96" t="str">
        <f ca="1">VLOOKUP($F1235,Calc!$R$2:$Y$1201,G$13)</f>
        <v/>
      </c>
      <c r="H1235" s="97" t="str">
        <f ca="1">VLOOKUP($F1235,Calc!$R$2:$Y$1201,H$13)</f>
        <v/>
      </c>
      <c r="I1235" s="96" t="str">
        <f ca="1">VLOOKUP($F1235,Calc!$R$2:$Y$1201,I$13)</f>
        <v/>
      </c>
      <c r="J1235" s="96" t="str">
        <f ca="1">VLOOKUP($F1235,Calc!$R$2:$Y$1201,J$13)</f>
        <v/>
      </c>
      <c r="K1235" s="96"/>
      <c r="L1235" s="98" t="str">
        <f ca="1">VLOOKUP($F1235,Calc!$R$2:$Y$1201,L$13)</f>
        <v/>
      </c>
      <c r="M1235" s="96" t="str">
        <f ca="1">VLOOKUP($F1235,Calc!$R$2:$Y$1201,M$13)</f>
        <v/>
      </c>
    </row>
    <row r="1236" spans="6:13" x14ac:dyDescent="0.3">
      <c r="F1236" s="99">
        <f t="shared" si="19"/>
        <v>1222</v>
      </c>
      <c r="G1236" s="96" t="str">
        <f ca="1">VLOOKUP($F1236,Calc!$R$2:$Y$1201,G$13)</f>
        <v/>
      </c>
      <c r="H1236" s="97" t="str">
        <f ca="1">VLOOKUP($F1236,Calc!$R$2:$Y$1201,H$13)</f>
        <v/>
      </c>
      <c r="I1236" s="96" t="str">
        <f ca="1">VLOOKUP($F1236,Calc!$R$2:$Y$1201,I$13)</f>
        <v/>
      </c>
      <c r="J1236" s="96" t="str">
        <f ca="1">VLOOKUP($F1236,Calc!$R$2:$Y$1201,J$13)</f>
        <v/>
      </c>
      <c r="K1236" s="96"/>
      <c r="L1236" s="98" t="str">
        <f ca="1">VLOOKUP($F1236,Calc!$R$2:$Y$1201,L$13)</f>
        <v/>
      </c>
      <c r="M1236" s="96" t="str">
        <f ca="1">VLOOKUP($F1236,Calc!$R$2:$Y$1201,M$13)</f>
        <v/>
      </c>
    </row>
    <row r="1237" spans="6:13" x14ac:dyDescent="0.3">
      <c r="F1237" s="99">
        <f t="shared" si="19"/>
        <v>1223</v>
      </c>
      <c r="G1237" s="96" t="str">
        <f ca="1">VLOOKUP($F1237,Calc!$R$2:$Y$1201,G$13)</f>
        <v/>
      </c>
      <c r="H1237" s="97" t="str">
        <f ca="1">VLOOKUP($F1237,Calc!$R$2:$Y$1201,H$13)</f>
        <v/>
      </c>
      <c r="I1237" s="96" t="str">
        <f ca="1">VLOOKUP($F1237,Calc!$R$2:$Y$1201,I$13)</f>
        <v/>
      </c>
      <c r="J1237" s="96" t="str">
        <f ca="1">VLOOKUP($F1237,Calc!$R$2:$Y$1201,J$13)</f>
        <v/>
      </c>
      <c r="K1237" s="96"/>
      <c r="L1237" s="98" t="str">
        <f ca="1">VLOOKUP($F1237,Calc!$R$2:$Y$1201,L$13)</f>
        <v/>
      </c>
      <c r="M1237" s="96" t="str">
        <f ca="1">VLOOKUP($F1237,Calc!$R$2:$Y$1201,M$13)</f>
        <v/>
      </c>
    </row>
    <row r="1238" spans="6:13" x14ac:dyDescent="0.3">
      <c r="F1238" s="99">
        <f t="shared" si="19"/>
        <v>1224</v>
      </c>
      <c r="G1238" s="96" t="str">
        <f ca="1">VLOOKUP($F1238,Calc!$R$2:$Y$1201,G$13)</f>
        <v/>
      </c>
      <c r="H1238" s="97" t="str">
        <f ca="1">VLOOKUP($F1238,Calc!$R$2:$Y$1201,H$13)</f>
        <v/>
      </c>
      <c r="I1238" s="96" t="str">
        <f ca="1">VLOOKUP($F1238,Calc!$R$2:$Y$1201,I$13)</f>
        <v/>
      </c>
      <c r="J1238" s="96" t="str">
        <f ca="1">VLOOKUP($F1238,Calc!$R$2:$Y$1201,J$13)</f>
        <v/>
      </c>
      <c r="K1238" s="96"/>
      <c r="L1238" s="98" t="str">
        <f ca="1">VLOOKUP($F1238,Calc!$R$2:$Y$1201,L$13)</f>
        <v/>
      </c>
      <c r="M1238" s="96" t="str">
        <f ca="1">VLOOKUP($F1238,Calc!$R$2:$Y$1201,M$13)</f>
        <v/>
      </c>
    </row>
    <row r="1239" spans="6:13" x14ac:dyDescent="0.3">
      <c r="F1239" s="93">
        <f t="shared" si="19"/>
        <v>1225</v>
      </c>
      <c r="G1239" s="96" t="str">
        <f ca="1">VLOOKUP($F1239,Calc!$R$2:$Y$1201,G$13)</f>
        <v/>
      </c>
      <c r="H1239" s="97" t="str">
        <f ca="1">VLOOKUP($F1239,Calc!$R$2:$Y$1201,H$13)</f>
        <v/>
      </c>
      <c r="I1239" s="96" t="str">
        <f ca="1">VLOOKUP($F1239,Calc!$R$2:$Y$1201,I$13)</f>
        <v/>
      </c>
      <c r="J1239" s="96" t="str">
        <f ca="1">VLOOKUP($F1239,Calc!$R$2:$Y$1201,J$13)</f>
        <v/>
      </c>
      <c r="K1239" s="96"/>
      <c r="L1239" s="98" t="str">
        <f ca="1">VLOOKUP($F1239,Calc!$R$2:$Y$1201,L$13)</f>
        <v/>
      </c>
      <c r="M1239" s="96" t="str">
        <f ca="1">VLOOKUP($F1239,Calc!$R$2:$Y$1201,M$13)</f>
        <v/>
      </c>
    </row>
  </sheetData>
  <sheetProtection sheet="1" objects="1" scenarios="1"/>
  <autoFilter ref="G14:M14" xr:uid="{00000000-0009-0000-0000-000008000000}"/>
  <mergeCells count="6">
    <mergeCell ref="I10:M11"/>
    <mergeCell ref="G3:M3"/>
    <mergeCell ref="G4:M4"/>
    <mergeCell ref="G5:M5"/>
    <mergeCell ref="G6:M6"/>
    <mergeCell ref="G7:M7"/>
  </mergeCells>
  <pageMargins left="0.7" right="0.7" top="0.78740157499999996" bottom="0.78740157499999996"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6</vt:i4>
      </vt:variant>
    </vt:vector>
  </HeadingPairs>
  <TitlesOfParts>
    <vt:vector size="15" baseType="lpstr">
      <vt:lpstr>Read me</vt:lpstr>
      <vt:lpstr>Cockpit</vt:lpstr>
      <vt:lpstr>Details Verein</vt:lpstr>
      <vt:lpstr>Mitglieder</vt:lpstr>
      <vt:lpstr>Calc</vt:lpstr>
      <vt:lpstr>Serienbrief Rechnung</vt:lpstr>
      <vt:lpstr>Serienbrief 1. Mahnung</vt:lpstr>
      <vt:lpstr>Serienbrief 2. Mahnung</vt:lpstr>
      <vt:lpstr>Output Vereinsbuchhaltung</vt:lpstr>
      <vt:lpstr>Calc!Druckbereich</vt:lpstr>
      <vt:lpstr>Mitglieder!Druckbereich</vt:lpstr>
      <vt:lpstr>'Serienbrief 1. Mahnung'!Druckbereich</vt:lpstr>
      <vt:lpstr>'Serienbrief 2. Mahnung'!Druckbereich</vt:lpstr>
      <vt:lpstr>'Serienbrief Rechnung'!Druckbereich</vt:lpstr>
      <vt:lpstr>Mitglieder!Drucktitel</vt:lpstr>
    </vt:vector>
  </TitlesOfParts>
  <Company>Hochschule Luzern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Liebrich Andreas HSLU W</dc:creator>
  <cp:lastModifiedBy>Liebrich Andreas HSLU W</cp:lastModifiedBy>
  <cp:lastPrinted>2015-09-26T10:32:20Z</cp:lastPrinted>
  <dcterms:created xsi:type="dcterms:W3CDTF">2015-08-21T18:10:08Z</dcterms:created>
  <dcterms:modified xsi:type="dcterms:W3CDTF">2026-08-15T04:07:16Z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b0afbd-3cf7-4707-aee4-8dc9d855de29_Enabled">
    <vt:lpwstr>true</vt:lpwstr>
  </property>
  <property fmtid="{D5CDD505-2E9C-101B-9397-08002B2CF9AE}" pid="3" name="MSIP_Label_e8b0afbd-3cf7-4707-aee4-8dc9d855de29_SetDate">
    <vt:lpwstr>2026-08-15T02:41:55Z</vt:lpwstr>
  </property>
  <property fmtid="{D5CDD505-2E9C-101B-9397-08002B2CF9AE}" pid="4" name="MSIP_Label_e8b0afbd-3cf7-4707-aee4-8dc9d855de29_Method">
    <vt:lpwstr>Standard</vt:lpwstr>
  </property>
  <property fmtid="{D5CDD505-2E9C-101B-9397-08002B2CF9AE}" pid="5" name="MSIP_Label_e8b0afbd-3cf7-4707-aee4-8dc9d855de29_Name">
    <vt:lpwstr>intern</vt:lpwstr>
  </property>
  <property fmtid="{D5CDD505-2E9C-101B-9397-08002B2CF9AE}" pid="6" name="MSIP_Label_e8b0afbd-3cf7-4707-aee4-8dc9d855de29_SiteId">
    <vt:lpwstr>75a34008-d7d1-4924-8e78-31fea86f6e68</vt:lpwstr>
  </property>
  <property fmtid="{D5CDD505-2E9C-101B-9397-08002B2CF9AE}" pid="7" name="MSIP_Label_e8b0afbd-3cf7-4707-aee4-8dc9d855de29_ActionId">
    <vt:lpwstr>4c9b791a-0042-46f3-9d88-7921a5985322</vt:lpwstr>
  </property>
  <property fmtid="{D5CDD505-2E9C-101B-9397-08002B2CF9AE}" pid="8" name="MSIP_Label_e8b0afbd-3cf7-4707-aee4-8dc9d855de29_ContentBits">
    <vt:lpwstr>0</vt:lpwstr>
  </property>
  <property fmtid="{D5CDD505-2E9C-101B-9397-08002B2CF9AE}" pid="9" name="MSIP_Label_e8b0afbd-3cf7-4707-aee4-8dc9d855de29_Tag">
    <vt:lpwstr>10, 3, 0, 1</vt:lpwstr>
  </property>
</Properties>
</file>